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555" windowHeight="10995" activeTab="1"/>
  </bookViews>
  <sheets>
    <sheet name="9月遠程亮燈" sheetId="1" r:id="rId1"/>
    <sheet name="名單" sheetId="2" r:id="rId2"/>
    <sheet name="召回細項" sheetId="3" r:id="rId3"/>
  </sheets>
  <externalReferences>
    <externalReference r:id="rId4"/>
    <externalReference r:id="rId5"/>
  </externalReferences>
  <definedNames>
    <definedName name="_xlnm._FilterDatabase" localSheetId="0" hidden="1">'9月遠程亮燈'!$A$3:$X$3</definedName>
    <definedName name="_xlnm._FilterDatabase" localSheetId="2" hidden="1">召回細項!$S$1:$AH$36</definedName>
    <definedName name="_xlnm._FilterDatabase" localSheetId="1" hidden="1">名單!$A$4:$AD$4325</definedName>
    <definedName name="_xlnm.Print_Area" localSheetId="0">'9月遠程亮燈'!$A$64:$S$134</definedName>
    <definedName name="_xlnm.Print_Titles" localSheetId="1">名單!$1:$4</definedName>
  </definedNames>
  <calcPr calcId="145621"/>
</workbook>
</file>

<file path=xl/calcChain.xml><?xml version="1.0" encoding="utf-8"?>
<calcChain xmlns="http://schemas.openxmlformats.org/spreadsheetml/2006/main">
  <c r="AF42" i="3" l="1"/>
  <c r="AE42" i="3"/>
  <c r="AD42" i="3"/>
  <c r="AC42" i="3"/>
  <c r="AB42" i="3"/>
  <c r="AA42" i="3"/>
  <c r="Z42" i="3"/>
  <c r="Y42" i="3"/>
  <c r="X42" i="3"/>
  <c r="W42" i="3"/>
  <c r="V42" i="3"/>
  <c r="U42" i="3"/>
  <c r="T42" i="3"/>
  <c r="N42" i="3"/>
  <c r="M42" i="3"/>
  <c r="L42" i="3"/>
  <c r="K42" i="3"/>
  <c r="J42" i="3"/>
  <c r="I42" i="3"/>
  <c r="H42" i="3"/>
  <c r="G42" i="3"/>
  <c r="F42" i="3"/>
  <c r="E42" i="3"/>
  <c r="D42" i="3"/>
  <c r="C42" i="3"/>
  <c r="B42" i="3"/>
  <c r="AF41" i="3"/>
  <c r="AE41" i="3"/>
  <c r="AD41" i="3"/>
  <c r="AC41" i="3"/>
  <c r="AB41" i="3"/>
  <c r="AA41" i="3"/>
  <c r="Z41" i="3"/>
  <c r="Y41" i="3"/>
  <c r="X41" i="3"/>
  <c r="W41" i="3"/>
  <c r="V41" i="3"/>
  <c r="U41" i="3"/>
  <c r="T41" i="3"/>
  <c r="N41" i="3"/>
  <c r="M41" i="3"/>
  <c r="L41" i="3"/>
  <c r="K41" i="3"/>
  <c r="J41" i="3"/>
  <c r="I41" i="3"/>
  <c r="H41" i="3"/>
  <c r="G41" i="3"/>
  <c r="F41" i="3"/>
  <c r="E41" i="3"/>
  <c r="D41" i="3"/>
  <c r="C41" i="3"/>
  <c r="B41" i="3"/>
  <c r="AF38" i="3"/>
  <c r="AE38" i="3"/>
  <c r="AD38" i="3"/>
  <c r="AC38" i="3"/>
  <c r="AB38" i="3"/>
  <c r="AA38" i="3"/>
  <c r="Z38" i="3"/>
  <c r="Y38" i="3"/>
  <c r="X38" i="3"/>
  <c r="W38" i="3"/>
  <c r="U38" i="3"/>
  <c r="T38" i="3"/>
  <c r="AG38" i="3" s="1"/>
  <c r="N38" i="3"/>
  <c r="M38" i="3"/>
  <c r="L38" i="3"/>
  <c r="K38" i="3"/>
  <c r="J38" i="3"/>
  <c r="I38" i="3"/>
  <c r="H38" i="3"/>
  <c r="G38" i="3"/>
  <c r="F38" i="3"/>
  <c r="E38" i="3"/>
  <c r="C38" i="3"/>
  <c r="B38" i="3"/>
  <c r="O38" i="3" s="1"/>
  <c r="AG35" i="3"/>
  <c r="O35" i="3"/>
  <c r="V29" i="3"/>
  <c r="V28" i="3"/>
  <c r="V27" i="3"/>
  <c r="V26" i="3"/>
  <c r="V25" i="3"/>
  <c r="V24" i="3"/>
  <c r="V23" i="3"/>
  <c r="V22" i="3"/>
  <c r="V21" i="3"/>
  <c r="D21" i="3"/>
  <c r="V20" i="3"/>
  <c r="D20" i="3"/>
  <c r="V19" i="3"/>
  <c r="D19" i="3"/>
  <c r="V18" i="3"/>
  <c r="D18" i="3"/>
  <c r="V17" i="3"/>
  <c r="D17" i="3"/>
  <c r="V16" i="3"/>
  <c r="D16" i="3"/>
  <c r="V15" i="3"/>
  <c r="D15" i="3"/>
  <c r="V14" i="3"/>
  <c r="D14" i="3"/>
  <c r="V13" i="3"/>
  <c r="D13" i="3"/>
  <c r="V12" i="3"/>
  <c r="D12" i="3"/>
  <c r="V11" i="3"/>
  <c r="D11" i="3"/>
  <c r="V10" i="3"/>
  <c r="D10" i="3"/>
  <c r="V9" i="3"/>
  <c r="D9" i="3"/>
  <c r="V8" i="3"/>
  <c r="D8" i="3"/>
  <c r="V7" i="3"/>
  <c r="D7" i="3"/>
  <c r="V6" i="3"/>
  <c r="D6" i="3"/>
  <c r="D38" i="3" s="1"/>
  <c r="V5" i="3"/>
  <c r="V38" i="3" s="1"/>
  <c r="D5" i="3"/>
  <c r="V4" i="3"/>
  <c r="N4" i="3"/>
  <c r="M4" i="3"/>
  <c r="L4" i="3"/>
  <c r="K4" i="3"/>
  <c r="J4" i="3"/>
  <c r="I4" i="3"/>
  <c r="H4" i="3"/>
  <c r="G4" i="3"/>
  <c r="F4" i="3"/>
  <c r="E4" i="3"/>
  <c r="D4" i="3"/>
  <c r="C4" i="3"/>
  <c r="B4" i="3"/>
  <c r="AF3" i="3"/>
  <c r="AE3" i="3"/>
  <c r="AD3" i="3"/>
  <c r="AC3" i="3"/>
  <c r="AB3" i="3"/>
  <c r="AA3" i="3"/>
  <c r="Z3" i="3"/>
  <c r="Y3" i="3"/>
  <c r="X3" i="3"/>
  <c r="W3" i="3"/>
  <c r="V3" i="3"/>
  <c r="U3" i="3"/>
  <c r="T3" i="3"/>
  <c r="N3" i="3"/>
  <c r="M3" i="3"/>
  <c r="L3" i="3"/>
  <c r="K3" i="3"/>
  <c r="J3" i="3"/>
  <c r="I3" i="3"/>
  <c r="H3" i="3"/>
  <c r="G3" i="3"/>
  <c r="F3" i="3"/>
  <c r="E3" i="3"/>
  <c r="D3" i="3"/>
  <c r="C3" i="3"/>
  <c r="B3" i="3"/>
  <c r="AF2" i="3"/>
  <c r="AE2" i="3"/>
  <c r="AD2" i="3"/>
  <c r="AC2" i="3"/>
  <c r="AB2" i="3"/>
  <c r="AA2" i="3"/>
  <c r="Z2" i="3"/>
  <c r="Y2" i="3"/>
  <c r="X2" i="3"/>
  <c r="W2" i="3"/>
  <c r="V2" i="3"/>
  <c r="U2" i="3"/>
  <c r="T2" i="3"/>
  <c r="N2" i="3"/>
  <c r="M2" i="3"/>
  <c r="L2" i="3"/>
  <c r="K2" i="3"/>
  <c r="J2" i="3"/>
  <c r="I2" i="3"/>
  <c r="H2" i="3"/>
  <c r="G2" i="3"/>
  <c r="F2" i="3"/>
  <c r="E2" i="3"/>
  <c r="D2" i="3"/>
  <c r="C2" i="3"/>
  <c r="B2" i="3"/>
  <c r="U4352" i="2"/>
  <c r="U4351" i="2"/>
  <c r="U4350" i="2"/>
  <c r="U4349" i="2"/>
  <c r="U4348" i="2"/>
  <c r="U4347" i="2"/>
  <c r="U4346" i="2"/>
  <c r="U4345" i="2"/>
  <c r="U4344" i="2"/>
  <c r="U4343" i="2"/>
  <c r="U4342" i="2"/>
  <c r="U4341" i="2"/>
  <c r="U4340" i="2"/>
  <c r="U4339" i="2"/>
  <c r="U4338" i="2"/>
  <c r="U4337" i="2"/>
  <c r="U4336" i="2"/>
  <c r="U4335" i="2"/>
  <c r="U4334" i="2"/>
  <c r="U4333" i="2"/>
  <c r="U4332" i="2"/>
  <c r="U4331" i="2"/>
  <c r="U4330" i="2"/>
  <c r="U4329" i="2"/>
  <c r="U4328" i="2"/>
  <c r="U4327" i="2"/>
  <c r="U4326" i="2"/>
  <c r="U4325" i="2"/>
  <c r="U4324" i="2"/>
  <c r="U4323" i="2"/>
  <c r="U4322" i="2"/>
  <c r="U4321" i="2"/>
  <c r="U4320" i="2"/>
  <c r="U4319" i="2"/>
  <c r="U4318" i="2"/>
  <c r="U4317" i="2"/>
  <c r="U4316" i="2"/>
  <c r="U4315" i="2"/>
  <c r="U4314" i="2"/>
  <c r="U4313" i="2"/>
  <c r="P4312" i="2"/>
  <c r="P4311" i="2"/>
  <c r="U4310" i="2"/>
  <c r="P4310" i="2"/>
  <c r="H4310" i="2" s="1"/>
  <c r="U4309" i="2"/>
  <c r="P4309" i="2"/>
  <c r="H4309" i="2"/>
  <c r="U4308" i="2"/>
  <c r="P4308" i="2"/>
  <c r="H4308" i="2"/>
  <c r="U4307" i="2"/>
  <c r="P4307" i="2"/>
  <c r="H4307" i="2" s="1"/>
  <c r="U4306" i="2"/>
  <c r="P4306" i="2"/>
  <c r="H4306" i="2" s="1"/>
  <c r="U4305" i="2"/>
  <c r="P4305" i="2"/>
  <c r="H4305" i="2"/>
  <c r="U4304" i="2"/>
  <c r="P4304" i="2"/>
  <c r="H4304" i="2"/>
  <c r="U4303" i="2"/>
  <c r="P4303" i="2"/>
  <c r="H4303" i="2" s="1"/>
  <c r="U4302" i="2"/>
  <c r="P4302" i="2"/>
  <c r="H4302" i="2" s="1"/>
  <c r="U4301" i="2"/>
  <c r="P4301" i="2"/>
  <c r="H4301" i="2"/>
  <c r="U4300" i="2"/>
  <c r="P4300" i="2"/>
  <c r="H4300" i="2"/>
  <c r="U4299" i="2"/>
  <c r="P4299" i="2"/>
  <c r="H4299" i="2" s="1"/>
  <c r="U4298" i="2"/>
  <c r="P4298" i="2"/>
  <c r="H4298" i="2" s="1"/>
  <c r="U4297" i="2"/>
  <c r="P4297" i="2"/>
  <c r="H4297" i="2"/>
  <c r="U4296" i="2"/>
  <c r="P4296" i="2"/>
  <c r="H4296" i="2"/>
  <c r="U4295" i="2"/>
  <c r="P4295" i="2"/>
  <c r="H4295" i="2" s="1"/>
  <c r="U4294" i="2"/>
  <c r="P4294" i="2"/>
  <c r="H4294" i="2" s="1"/>
  <c r="U4293" i="2"/>
  <c r="P4293" i="2"/>
  <c r="H4293" i="2"/>
  <c r="U4292" i="2"/>
  <c r="P4292" i="2"/>
  <c r="H4292" i="2"/>
  <c r="U4291" i="2"/>
  <c r="P4291" i="2"/>
  <c r="H4291" i="2" s="1"/>
  <c r="U4290" i="2"/>
  <c r="P4290" i="2"/>
  <c r="H4290" i="2" s="1"/>
  <c r="U4289" i="2"/>
  <c r="P4289" i="2"/>
  <c r="H4289" i="2"/>
  <c r="U4288" i="2"/>
  <c r="P4288" i="2"/>
  <c r="H4288" i="2"/>
  <c r="U4287" i="2"/>
  <c r="P4287" i="2"/>
  <c r="H4287" i="2" s="1"/>
  <c r="U4286" i="2"/>
  <c r="P4286" i="2"/>
  <c r="H4286" i="2" s="1"/>
  <c r="U4285" i="2"/>
  <c r="P4285" i="2"/>
  <c r="H4285" i="2"/>
  <c r="U4284" i="2"/>
  <c r="P4284" i="2"/>
  <c r="H4284" i="2"/>
  <c r="U4283" i="2"/>
  <c r="P4283" i="2"/>
  <c r="H4283" i="2" s="1"/>
  <c r="U4282" i="2"/>
  <c r="P4282" i="2"/>
  <c r="H4282" i="2" s="1"/>
  <c r="U4281" i="2"/>
  <c r="P4281" i="2"/>
  <c r="H4281" i="2"/>
  <c r="U4280" i="2"/>
  <c r="P4280" i="2"/>
  <c r="H4280" i="2"/>
  <c r="U4279" i="2"/>
  <c r="P4279" i="2"/>
  <c r="H4279" i="2" s="1"/>
  <c r="U4278" i="2"/>
  <c r="P4278" i="2"/>
  <c r="H4278" i="2" s="1"/>
  <c r="U4277" i="2"/>
  <c r="P4277" i="2"/>
  <c r="H4277" i="2"/>
  <c r="U4276" i="2"/>
  <c r="P4276" i="2"/>
  <c r="H4276" i="2"/>
  <c r="U4275" i="2"/>
  <c r="P4275" i="2"/>
  <c r="H4275" i="2" s="1"/>
  <c r="U4274" i="2"/>
  <c r="P4274" i="2"/>
  <c r="H4274" i="2" s="1"/>
  <c r="U4273" i="2"/>
  <c r="P4273" i="2"/>
  <c r="H4273" i="2"/>
  <c r="U4272" i="2"/>
  <c r="P4272" i="2"/>
  <c r="H4272" i="2"/>
  <c r="F4272" i="2"/>
  <c r="U4271" i="2"/>
  <c r="P4271" i="2"/>
  <c r="H4271" i="2" s="1"/>
  <c r="F4271" i="2"/>
  <c r="U4270" i="2"/>
  <c r="P4270" i="2"/>
  <c r="H4270" i="2" s="1"/>
  <c r="F4270" i="2"/>
  <c r="U4269" i="2"/>
  <c r="P4269" i="2"/>
  <c r="H4269" i="2" s="1"/>
  <c r="F4269" i="2"/>
  <c r="U4268" i="2"/>
  <c r="P4268" i="2"/>
  <c r="H4268" i="2"/>
  <c r="F4268" i="2"/>
  <c r="U4267" i="2"/>
  <c r="P4267" i="2"/>
  <c r="H4267" i="2" s="1"/>
  <c r="F4267" i="2"/>
  <c r="U4266" i="2"/>
  <c r="P4266" i="2"/>
  <c r="H4266" i="2" s="1"/>
  <c r="F4266" i="2"/>
  <c r="U4265" i="2"/>
  <c r="P4265" i="2"/>
  <c r="H4265" i="2"/>
  <c r="F4265" i="2"/>
  <c r="U4264" i="2"/>
  <c r="P4264" i="2"/>
  <c r="H4264" i="2"/>
  <c r="F4264" i="2"/>
  <c r="U4263" i="2"/>
  <c r="P4263" i="2"/>
  <c r="H4263" i="2"/>
  <c r="F4263" i="2"/>
  <c r="U4262" i="2"/>
  <c r="P4262" i="2"/>
  <c r="H4262" i="2"/>
  <c r="F4262" i="2"/>
  <c r="U4261" i="2"/>
  <c r="P4261" i="2"/>
  <c r="H4261" i="2"/>
  <c r="F4261" i="2"/>
  <c r="U4260" i="2"/>
  <c r="P4260" i="2"/>
  <c r="H4260" i="2"/>
  <c r="F4260" i="2"/>
  <c r="U4259" i="2"/>
  <c r="P4259" i="2"/>
  <c r="H4259" i="2"/>
  <c r="F4259" i="2"/>
  <c r="U4258" i="2"/>
  <c r="P4258" i="2"/>
  <c r="H4258" i="2"/>
  <c r="F4258" i="2"/>
  <c r="U4257" i="2"/>
  <c r="P4257" i="2"/>
  <c r="H4257" i="2"/>
  <c r="F4257" i="2"/>
  <c r="U4256" i="2"/>
  <c r="P4256" i="2"/>
  <c r="H4256" i="2"/>
  <c r="F4256" i="2"/>
  <c r="U4255" i="2"/>
  <c r="P4255" i="2"/>
  <c r="H4255" i="2"/>
  <c r="F4255" i="2"/>
  <c r="U4254" i="2"/>
  <c r="P4254" i="2"/>
  <c r="H4254" i="2"/>
  <c r="F4254" i="2"/>
  <c r="U4253" i="2"/>
  <c r="P4253" i="2"/>
  <c r="H4253" i="2"/>
  <c r="F4253" i="2"/>
  <c r="U4252" i="2"/>
  <c r="P4252" i="2"/>
  <c r="H4252" i="2"/>
  <c r="F4252" i="2"/>
  <c r="U4251" i="2"/>
  <c r="P4251" i="2"/>
  <c r="H4251" i="2"/>
  <c r="F4251" i="2"/>
  <c r="U4250" i="2"/>
  <c r="P4250" i="2"/>
  <c r="H4250" i="2"/>
  <c r="F4250" i="2"/>
  <c r="U4249" i="2"/>
  <c r="P4249" i="2"/>
  <c r="H4249" i="2"/>
  <c r="F4249" i="2"/>
  <c r="U4248" i="2"/>
  <c r="P4248" i="2"/>
  <c r="H4248" i="2"/>
  <c r="F4248" i="2"/>
  <c r="U4247" i="2"/>
  <c r="P4247" i="2"/>
  <c r="H4247" i="2"/>
  <c r="F4247" i="2"/>
  <c r="U4246" i="2"/>
  <c r="P4246" i="2"/>
  <c r="H4246" i="2"/>
  <c r="F4246" i="2"/>
  <c r="U4245" i="2"/>
  <c r="P4245" i="2"/>
  <c r="H4245" i="2"/>
  <c r="F4245" i="2"/>
  <c r="U4244" i="2"/>
  <c r="P4244" i="2"/>
  <c r="H4244" i="2"/>
  <c r="F4244" i="2"/>
  <c r="U4243" i="2"/>
  <c r="P4243" i="2"/>
  <c r="H4243" i="2"/>
  <c r="F4243" i="2"/>
  <c r="U4242" i="2"/>
  <c r="P4242" i="2"/>
  <c r="H4242" i="2"/>
  <c r="F4242" i="2"/>
  <c r="U4241" i="2"/>
  <c r="P4241" i="2"/>
  <c r="H4241" i="2"/>
  <c r="F4241" i="2"/>
  <c r="U4240" i="2"/>
  <c r="P4240" i="2"/>
  <c r="H4240" i="2"/>
  <c r="F4240" i="2"/>
  <c r="U4239" i="2"/>
  <c r="P4239" i="2"/>
  <c r="H4239" i="2"/>
  <c r="F4239" i="2"/>
  <c r="U4238" i="2"/>
  <c r="P4238" i="2"/>
  <c r="H4238" i="2"/>
  <c r="F4238" i="2"/>
  <c r="U4237" i="2"/>
  <c r="P4237" i="2"/>
  <c r="H4237" i="2"/>
  <c r="F4237" i="2"/>
  <c r="U4236" i="2"/>
  <c r="P4236" i="2"/>
  <c r="H4236" i="2"/>
  <c r="F4236" i="2"/>
  <c r="U4235" i="2"/>
  <c r="P4235" i="2"/>
  <c r="H4235" i="2"/>
  <c r="F4235" i="2"/>
  <c r="U4234" i="2"/>
  <c r="P4234" i="2"/>
  <c r="H4234" i="2"/>
  <c r="F4234" i="2"/>
  <c r="U4233" i="2"/>
  <c r="P4233" i="2"/>
  <c r="H4233" i="2"/>
  <c r="F4233" i="2"/>
  <c r="U4232" i="2"/>
  <c r="P4232" i="2"/>
  <c r="H4232" i="2"/>
  <c r="F4232" i="2"/>
  <c r="U4231" i="2"/>
  <c r="P4231" i="2"/>
  <c r="H4231" i="2"/>
  <c r="F4231" i="2"/>
  <c r="U4230" i="2"/>
  <c r="P4230" i="2"/>
  <c r="H4230" i="2"/>
  <c r="F4230" i="2"/>
  <c r="U4229" i="2"/>
  <c r="P4229" i="2"/>
  <c r="H4229" i="2"/>
  <c r="F4229" i="2"/>
  <c r="U4228" i="2"/>
  <c r="P4228" i="2"/>
  <c r="H4228" i="2"/>
  <c r="F4228" i="2"/>
  <c r="U4227" i="2"/>
  <c r="P4227" i="2"/>
  <c r="H4227" i="2" s="1"/>
  <c r="U4226" i="2"/>
  <c r="P4226" i="2" s="1"/>
  <c r="H4226" i="2" s="1"/>
  <c r="U4225" i="2"/>
  <c r="P4225" i="2"/>
  <c r="H4225" i="2" s="1"/>
  <c r="F4225" i="2"/>
  <c r="U4224" i="2"/>
  <c r="P4224" i="2"/>
  <c r="H4224" i="2" s="1"/>
  <c r="F4224" i="2"/>
  <c r="U4223" i="2"/>
  <c r="P4223" i="2"/>
  <c r="H4223" i="2" s="1"/>
  <c r="F4223" i="2"/>
  <c r="U4222" i="2"/>
  <c r="P4222" i="2"/>
  <c r="H4222" i="2" s="1"/>
  <c r="F4222" i="2"/>
  <c r="U4221" i="2"/>
  <c r="P4221" i="2"/>
  <c r="H4221" i="2" s="1"/>
  <c r="F4221" i="2"/>
  <c r="U4220" i="2"/>
  <c r="P4220" i="2"/>
  <c r="H4220" i="2" s="1"/>
  <c r="F4220" i="2"/>
  <c r="U4219" i="2"/>
  <c r="P4219" i="2"/>
  <c r="H4219" i="2" s="1"/>
  <c r="F4219" i="2"/>
  <c r="U4218" i="2"/>
  <c r="P4218" i="2"/>
  <c r="H4218" i="2" s="1"/>
  <c r="F4218" i="2"/>
  <c r="U4217" i="2"/>
  <c r="P4217" i="2"/>
  <c r="H4217" i="2" s="1"/>
  <c r="F4217" i="2"/>
  <c r="U4216" i="2"/>
  <c r="P4216" i="2"/>
  <c r="H4216" i="2" s="1"/>
  <c r="F4216" i="2"/>
  <c r="U4215" i="2"/>
  <c r="P4215" i="2"/>
  <c r="H4215" i="2" s="1"/>
  <c r="F4215" i="2"/>
  <c r="U4214" i="2"/>
  <c r="P4214" i="2"/>
  <c r="H4214" i="2" s="1"/>
  <c r="F4214" i="2"/>
  <c r="U4213" i="2"/>
  <c r="P4213" i="2"/>
  <c r="H4213" i="2" s="1"/>
  <c r="F4213" i="2"/>
  <c r="U4212" i="2"/>
  <c r="P4212" i="2"/>
  <c r="H4212" i="2" s="1"/>
  <c r="F4212" i="2"/>
  <c r="U4211" i="2"/>
  <c r="P4211" i="2"/>
  <c r="H4211" i="2" s="1"/>
  <c r="F4211" i="2"/>
  <c r="U4210" i="2"/>
  <c r="P4210" i="2"/>
  <c r="H4210" i="2" s="1"/>
  <c r="F4210" i="2"/>
  <c r="U4209" i="2"/>
  <c r="P4209" i="2"/>
  <c r="H4209" i="2" s="1"/>
  <c r="F4209" i="2"/>
  <c r="U4208" i="2"/>
  <c r="P4208" i="2"/>
  <c r="H4208" i="2" s="1"/>
  <c r="F4208" i="2"/>
  <c r="U4207" i="2"/>
  <c r="P4207" i="2"/>
  <c r="H4207" i="2" s="1"/>
  <c r="F4207" i="2"/>
  <c r="U4206" i="2"/>
  <c r="P4206" i="2"/>
  <c r="H4206" i="2" s="1"/>
  <c r="F4206" i="2"/>
  <c r="U4205" i="2"/>
  <c r="P4205" i="2"/>
  <c r="H4205" i="2" s="1"/>
  <c r="F4205" i="2"/>
  <c r="U4204" i="2"/>
  <c r="P4204" i="2"/>
  <c r="H4204" i="2" s="1"/>
  <c r="F4204" i="2"/>
  <c r="U4203" i="2"/>
  <c r="P4203" i="2"/>
  <c r="H4203" i="2" s="1"/>
  <c r="F4203" i="2"/>
  <c r="U4202" i="2"/>
  <c r="P4202" i="2"/>
  <c r="H4202" i="2" s="1"/>
  <c r="F4202" i="2"/>
  <c r="U4201" i="2"/>
  <c r="P4201" i="2"/>
  <c r="H4201" i="2" s="1"/>
  <c r="F4201" i="2"/>
  <c r="U4200" i="2"/>
  <c r="P4200" i="2"/>
  <c r="H4200" i="2" s="1"/>
  <c r="F4200" i="2"/>
  <c r="U4199" i="2"/>
  <c r="P4199" i="2"/>
  <c r="H4199" i="2" s="1"/>
  <c r="U4198" i="2"/>
  <c r="P4198" i="2" s="1"/>
  <c r="H4198" i="2" s="1"/>
  <c r="F4198" i="2"/>
  <c r="U4197" i="2"/>
  <c r="P4197" i="2" s="1"/>
  <c r="H4197" i="2" s="1"/>
  <c r="F4197" i="2"/>
  <c r="U4196" i="2"/>
  <c r="P4196" i="2" s="1"/>
  <c r="H4196" i="2" s="1"/>
  <c r="F4196" i="2"/>
  <c r="U4195" i="2"/>
  <c r="P4195" i="2" s="1"/>
  <c r="H4195" i="2" s="1"/>
  <c r="F4195" i="2"/>
  <c r="U4194" i="2"/>
  <c r="P4194" i="2" s="1"/>
  <c r="H4194" i="2" s="1"/>
  <c r="F4194" i="2"/>
  <c r="U4193" i="2"/>
  <c r="P4193" i="2" s="1"/>
  <c r="H4193" i="2" s="1"/>
  <c r="F4193" i="2"/>
  <c r="U4192" i="2"/>
  <c r="P4192" i="2" s="1"/>
  <c r="H4192" i="2" s="1"/>
  <c r="F4192" i="2"/>
  <c r="U4191" i="2"/>
  <c r="P4191" i="2" s="1"/>
  <c r="H4191" i="2" s="1"/>
  <c r="F4191" i="2"/>
  <c r="U4190" i="2"/>
  <c r="P4190" i="2"/>
  <c r="H4190" i="2"/>
  <c r="F4190" i="2"/>
  <c r="U4189" i="2"/>
  <c r="P4189" i="2"/>
  <c r="H4189" i="2" s="1"/>
  <c r="F4189" i="2"/>
  <c r="U4188" i="2"/>
  <c r="P4188" i="2" s="1"/>
  <c r="H4188" i="2" s="1"/>
  <c r="U4187" i="2"/>
  <c r="P4187" i="2"/>
  <c r="H4187" i="2"/>
  <c r="F4187" i="2"/>
  <c r="U4186" i="2"/>
  <c r="P4186" i="2" s="1"/>
  <c r="H4186" i="2" s="1"/>
  <c r="F4186" i="2"/>
  <c r="U4185" i="2"/>
  <c r="P4185" i="2"/>
  <c r="H4185" i="2" s="1"/>
  <c r="F4185" i="2"/>
  <c r="U4184" i="2"/>
  <c r="P4184" i="2" s="1"/>
  <c r="H4184" i="2" s="1"/>
  <c r="F4184" i="2"/>
  <c r="U4183" i="2"/>
  <c r="P4183" i="2"/>
  <c r="H4183" i="2" s="1"/>
  <c r="F4183" i="2"/>
  <c r="U4182" i="2"/>
  <c r="P4182" i="2" s="1"/>
  <c r="H4182" i="2" s="1"/>
  <c r="F4182" i="2"/>
  <c r="U4181" i="2"/>
  <c r="P4181" i="2"/>
  <c r="H4181" i="2"/>
  <c r="F4181" i="2"/>
  <c r="U4180" i="2"/>
  <c r="P4180" i="2" s="1"/>
  <c r="H4180" i="2"/>
  <c r="F4180" i="2"/>
  <c r="U4179" i="2"/>
  <c r="P4179" i="2"/>
  <c r="H4179" i="2" s="1"/>
  <c r="F4179" i="2"/>
  <c r="U4178" i="2"/>
  <c r="P4178" i="2" s="1"/>
  <c r="H4178" i="2"/>
  <c r="F4178" i="2"/>
  <c r="U4177" i="2"/>
  <c r="P4177" i="2"/>
  <c r="H4177" i="2" s="1"/>
  <c r="F4177" i="2"/>
  <c r="U4176" i="2"/>
  <c r="P4176" i="2" s="1"/>
  <c r="H4176" i="2"/>
  <c r="F4176" i="2"/>
  <c r="U4175" i="2"/>
  <c r="P4175" i="2"/>
  <c r="H4175" i="2"/>
  <c r="F4175" i="2"/>
  <c r="U4174" i="2"/>
  <c r="P4174" i="2" s="1"/>
  <c r="H4174" i="2" s="1"/>
  <c r="F4174" i="2"/>
  <c r="U4173" i="2"/>
  <c r="P4173" i="2"/>
  <c r="H4173" i="2" s="1"/>
  <c r="F4173" i="2"/>
  <c r="U4172" i="2"/>
  <c r="P4172" i="2" s="1"/>
  <c r="H4172" i="2" s="1"/>
  <c r="F4172" i="2"/>
  <c r="U4171" i="2"/>
  <c r="P4171" i="2" s="1"/>
  <c r="H4171" i="2" s="1"/>
  <c r="U4170" i="2"/>
  <c r="P4170" i="2" s="1"/>
  <c r="H4170" i="2"/>
  <c r="F4170" i="2"/>
  <c r="U4169" i="2"/>
  <c r="P4169" i="2" s="1"/>
  <c r="H4169" i="2"/>
  <c r="F4169" i="2"/>
  <c r="U4168" i="2"/>
  <c r="P4168" i="2" s="1"/>
  <c r="H4168" i="2" s="1"/>
  <c r="F4168" i="2"/>
  <c r="U4167" i="2"/>
  <c r="P4167" i="2"/>
  <c r="H4167" i="2" s="1"/>
  <c r="F4167" i="2"/>
  <c r="U4166" i="2"/>
  <c r="P4166" i="2"/>
  <c r="H4166" i="2"/>
  <c r="F4166" i="2"/>
  <c r="U4165" i="2"/>
  <c r="P4165" i="2" s="1"/>
  <c r="H4165" i="2" s="1"/>
  <c r="U4164" i="2"/>
  <c r="P4164" i="2" s="1"/>
  <c r="H4164" i="2" s="1"/>
  <c r="U4163" i="2"/>
  <c r="P4163" i="2"/>
  <c r="H4163" i="2" s="1"/>
  <c r="F4163" i="2"/>
  <c r="U4162" i="2"/>
  <c r="P4162" i="2" s="1"/>
  <c r="H4162" i="2" s="1"/>
  <c r="F4162" i="2"/>
  <c r="U4161" i="2"/>
  <c r="P4161" i="2"/>
  <c r="H4161" i="2" s="1"/>
  <c r="F4161" i="2"/>
  <c r="U4160" i="2"/>
  <c r="P4160" i="2"/>
  <c r="H4160" i="2" s="1"/>
  <c r="F4160" i="2"/>
  <c r="U4159" i="2"/>
  <c r="P4159" i="2"/>
  <c r="H4159" i="2" s="1"/>
  <c r="F4159" i="2"/>
  <c r="U4158" i="2"/>
  <c r="P4158" i="2" s="1"/>
  <c r="H4158" i="2"/>
  <c r="F4158" i="2"/>
  <c r="U4157" i="2"/>
  <c r="P4157" i="2" s="1"/>
  <c r="H4157" i="2" s="1"/>
  <c r="F4157" i="2"/>
  <c r="U4156" i="2"/>
  <c r="P4156" i="2"/>
  <c r="H4156" i="2"/>
  <c r="F4156" i="2"/>
  <c r="U4155" i="2"/>
  <c r="P4155" i="2"/>
  <c r="H4155" i="2" s="1"/>
  <c r="U4154" i="2"/>
  <c r="P4154" i="2" s="1"/>
  <c r="H4154" i="2"/>
  <c r="F4154" i="2"/>
  <c r="U4153" i="2"/>
  <c r="P4153" i="2"/>
  <c r="H4153" i="2" s="1"/>
  <c r="F4153" i="2"/>
  <c r="U4152" i="2"/>
  <c r="P4152" i="2"/>
  <c r="H4152" i="2" s="1"/>
  <c r="F4152" i="2"/>
  <c r="U4151" i="2"/>
  <c r="P4151" i="2"/>
  <c r="H4151" i="2"/>
  <c r="F4151" i="2"/>
  <c r="U4150" i="2"/>
  <c r="P4150" i="2" s="1"/>
  <c r="H4150" i="2" s="1"/>
  <c r="F4150" i="2"/>
  <c r="U4149" i="2"/>
  <c r="P4149" i="2"/>
  <c r="H4149" i="2"/>
  <c r="F4149" i="2"/>
  <c r="U4148" i="2"/>
  <c r="P4148" i="2" s="1"/>
  <c r="H4148" i="2"/>
  <c r="F4148" i="2"/>
  <c r="U4147" i="2"/>
  <c r="P4147" i="2"/>
  <c r="H4147" i="2" s="1"/>
  <c r="F4147" i="2"/>
  <c r="U4146" i="2"/>
  <c r="P4146" i="2" s="1"/>
  <c r="H4146" i="2" s="1"/>
  <c r="F4146" i="2"/>
  <c r="U4145" i="2"/>
  <c r="P4145" i="2"/>
  <c r="H4145" i="2"/>
  <c r="F4145" i="2"/>
  <c r="U4144" i="2"/>
  <c r="P4144" i="2" s="1"/>
  <c r="H4144" i="2" s="1"/>
  <c r="F4144" i="2"/>
  <c r="U4143" i="2"/>
  <c r="P4143" i="2"/>
  <c r="H4143" i="2"/>
  <c r="F4143" i="2"/>
  <c r="U4142" i="2"/>
  <c r="P4142" i="2" s="1"/>
  <c r="H4142" i="2"/>
  <c r="F4142" i="2"/>
  <c r="U4141" i="2"/>
  <c r="P4141" i="2" s="1"/>
  <c r="H4141" i="2"/>
  <c r="F4141" i="2"/>
  <c r="U4140" i="2"/>
  <c r="P4140" i="2"/>
  <c r="H4140" i="2"/>
  <c r="F4140" i="2"/>
  <c r="U4139" i="2"/>
  <c r="P4139" i="2"/>
  <c r="H4139" i="2" s="1"/>
  <c r="F4139" i="2"/>
  <c r="U4138" i="2"/>
  <c r="P4138" i="2" s="1"/>
  <c r="H4138" i="2" s="1"/>
  <c r="F4138" i="2"/>
  <c r="U4137" i="2"/>
  <c r="P4137" i="2"/>
  <c r="H4137" i="2" s="1"/>
  <c r="F4137" i="2"/>
  <c r="U4136" i="2"/>
  <c r="P4136" i="2"/>
  <c r="H4136" i="2" s="1"/>
  <c r="F4136" i="2"/>
  <c r="U4135" i="2"/>
  <c r="P4135" i="2"/>
  <c r="H4135" i="2"/>
  <c r="F4135" i="2"/>
  <c r="U4134" i="2"/>
  <c r="P4134" i="2"/>
  <c r="H4134" i="2"/>
  <c r="F4134" i="2"/>
  <c r="U4133" i="2"/>
  <c r="P4133" i="2"/>
  <c r="H4133" i="2" s="1"/>
  <c r="F4133" i="2"/>
  <c r="U4132" i="2"/>
  <c r="P4132" i="2" s="1"/>
  <c r="H4132" i="2"/>
  <c r="F4132" i="2"/>
  <c r="U4131" i="2"/>
  <c r="P4131" i="2"/>
  <c r="H4131" i="2" s="1"/>
  <c r="F4131" i="2"/>
  <c r="U4130" i="2"/>
  <c r="P4130" i="2" s="1"/>
  <c r="H4130" i="2" s="1"/>
  <c r="F4130" i="2"/>
  <c r="U4129" i="2"/>
  <c r="P4129" i="2"/>
  <c r="H4129" i="2" s="1"/>
  <c r="F4129" i="2"/>
  <c r="U4128" i="2"/>
  <c r="P4128" i="2" s="1"/>
  <c r="H4128" i="2" s="1"/>
  <c r="F4128" i="2"/>
  <c r="U4127" i="2"/>
  <c r="P4127" i="2"/>
  <c r="H4127" i="2" s="1"/>
  <c r="F4127" i="2"/>
  <c r="U4126" i="2"/>
  <c r="P4126" i="2"/>
  <c r="H4126" i="2"/>
  <c r="F4126" i="2"/>
  <c r="U4125" i="2"/>
  <c r="P4125" i="2"/>
  <c r="H4125" i="2" s="1"/>
  <c r="F4125" i="2"/>
  <c r="U4124" i="2"/>
  <c r="P4124" i="2"/>
  <c r="H4124" i="2" s="1"/>
  <c r="F4124" i="2"/>
  <c r="U4123" i="2"/>
  <c r="P4123" i="2"/>
  <c r="H4123" i="2" s="1"/>
  <c r="F4123" i="2"/>
  <c r="U4122" i="2"/>
  <c r="P4122" i="2" s="1"/>
  <c r="H4122" i="2" s="1"/>
  <c r="F4122" i="2"/>
  <c r="U4121" i="2"/>
  <c r="P4121" i="2" s="1"/>
  <c r="H4121" i="2" s="1"/>
  <c r="F4121" i="2"/>
  <c r="U4120" i="2"/>
  <c r="P4120" i="2"/>
  <c r="H4120" i="2"/>
  <c r="F4120" i="2"/>
  <c r="U4119" i="2"/>
  <c r="P4119" i="2"/>
  <c r="H4119" i="2" s="1"/>
  <c r="F4119" i="2"/>
  <c r="U4118" i="2"/>
  <c r="P4118" i="2" s="1"/>
  <c r="H4118" i="2" s="1"/>
  <c r="F4118" i="2"/>
  <c r="U4117" i="2"/>
  <c r="P4117" i="2" s="1"/>
  <c r="H4117" i="2" s="1"/>
  <c r="F4117" i="2"/>
  <c r="U4116" i="2"/>
  <c r="P4116" i="2" s="1"/>
  <c r="H4116" i="2"/>
  <c r="F4116" i="2"/>
  <c r="U4115" i="2"/>
  <c r="P4115" i="2" s="1"/>
  <c r="H4115" i="2"/>
  <c r="F4115" i="2"/>
  <c r="U4114" i="2"/>
  <c r="P4114" i="2" s="1"/>
  <c r="H4114" i="2"/>
  <c r="F4114" i="2"/>
  <c r="U4113" i="2"/>
  <c r="P4113" i="2" s="1"/>
  <c r="H4113" i="2" s="1"/>
  <c r="F4113" i="2"/>
  <c r="U4112" i="2"/>
  <c r="P4112" i="2" s="1"/>
  <c r="H4112" i="2"/>
  <c r="F4112" i="2"/>
  <c r="U4111" i="2"/>
  <c r="P4111" i="2" s="1"/>
  <c r="H4111" i="2" s="1"/>
  <c r="F4111" i="2"/>
  <c r="U4110" i="2"/>
  <c r="P4110" i="2" s="1"/>
  <c r="H4110" i="2"/>
  <c r="F4110" i="2"/>
  <c r="U4109" i="2"/>
  <c r="P4109" i="2"/>
  <c r="H4109" i="2" s="1"/>
  <c r="F4109" i="2"/>
  <c r="U4108" i="2"/>
  <c r="P4108" i="2" s="1"/>
  <c r="H4108" i="2" s="1"/>
  <c r="F4108" i="2"/>
  <c r="U4107" i="2"/>
  <c r="P4107" i="2"/>
  <c r="H4107" i="2" s="1"/>
  <c r="F4107" i="2"/>
  <c r="U4106" i="2"/>
  <c r="P4106" i="2" s="1"/>
  <c r="H4106" i="2" s="1"/>
  <c r="F4106" i="2"/>
  <c r="U4105" i="2"/>
  <c r="P4105" i="2" s="1"/>
  <c r="H4105" i="2" s="1"/>
  <c r="F4105" i="2"/>
  <c r="U4104" i="2"/>
  <c r="P4104" i="2" s="1"/>
  <c r="H4104" i="2" s="1"/>
  <c r="F4104" i="2"/>
  <c r="U4103" i="2"/>
  <c r="P4103" i="2"/>
  <c r="H4103" i="2" s="1"/>
  <c r="F4103" i="2"/>
  <c r="U4102" i="2"/>
  <c r="P4102" i="2" s="1"/>
  <c r="H4102" i="2"/>
  <c r="F4102" i="2"/>
  <c r="U4101" i="2"/>
  <c r="P4101" i="2" s="1"/>
  <c r="H4101" i="2" s="1"/>
  <c r="F4101" i="2"/>
  <c r="U4100" i="2"/>
  <c r="P4100" i="2" s="1"/>
  <c r="H4100" i="2" s="1"/>
  <c r="F4100" i="2"/>
  <c r="U4099" i="2"/>
  <c r="P4099" i="2" s="1"/>
  <c r="H4099" i="2" s="1"/>
  <c r="F4099" i="2"/>
  <c r="U4098" i="2"/>
  <c r="P4098" i="2" s="1"/>
  <c r="H4098" i="2" s="1"/>
  <c r="F4098" i="2"/>
  <c r="U4097" i="2"/>
  <c r="P4097" i="2"/>
  <c r="H4097" i="2" s="1"/>
  <c r="F4097" i="2"/>
  <c r="U4096" i="2"/>
  <c r="P4096" i="2" s="1"/>
  <c r="H4096" i="2"/>
  <c r="F4096" i="2"/>
  <c r="U4095" i="2"/>
  <c r="P4095" i="2"/>
  <c r="H4095" i="2" s="1"/>
  <c r="F4095" i="2"/>
  <c r="U4094" i="2"/>
  <c r="P4094" i="2" s="1"/>
  <c r="H4094" i="2" s="1"/>
  <c r="F4094" i="2"/>
  <c r="U4093" i="2"/>
  <c r="P4093" i="2"/>
  <c r="H4093" i="2" s="1"/>
  <c r="F4093" i="2"/>
  <c r="U4092" i="2"/>
  <c r="P4092" i="2" s="1"/>
  <c r="H4092" i="2" s="1"/>
  <c r="F4092" i="2"/>
  <c r="U4091" i="2"/>
  <c r="P4091" i="2"/>
  <c r="H4091" i="2" s="1"/>
  <c r="F4091" i="2"/>
  <c r="U4090" i="2"/>
  <c r="P4090" i="2" s="1"/>
  <c r="H4090" i="2"/>
  <c r="F4090" i="2"/>
  <c r="U4089" i="2"/>
  <c r="P4089" i="2" s="1"/>
  <c r="H4089" i="2" s="1"/>
  <c r="F4089" i="2"/>
  <c r="U4088" i="2"/>
  <c r="P4088" i="2"/>
  <c r="H4088" i="2"/>
  <c r="F4088" i="2"/>
  <c r="U4087" i="2"/>
  <c r="P4087" i="2" s="1"/>
  <c r="H4087" i="2" s="1"/>
  <c r="F4087" i="2"/>
  <c r="U4086" i="2"/>
  <c r="P4086" i="2" s="1"/>
  <c r="H4086" i="2" s="1"/>
  <c r="F4086" i="2"/>
  <c r="U4085" i="2"/>
  <c r="P4085" i="2"/>
  <c r="H4085" i="2" s="1"/>
  <c r="F4085" i="2"/>
  <c r="U4084" i="2"/>
  <c r="P4084" i="2"/>
  <c r="H4084" i="2" s="1"/>
  <c r="F4084" i="2"/>
  <c r="U4083" i="2"/>
  <c r="P4083" i="2" s="1"/>
  <c r="H4083" i="2" s="1"/>
  <c r="F4083" i="2"/>
  <c r="U4082" i="2"/>
  <c r="P4082" i="2" s="1"/>
  <c r="H4082" i="2"/>
  <c r="F4082" i="2"/>
  <c r="U4081" i="2"/>
  <c r="P4081" i="2" s="1"/>
  <c r="H4081" i="2" s="1"/>
  <c r="F4081" i="2"/>
  <c r="U4080" i="2"/>
  <c r="P4080" i="2" s="1"/>
  <c r="H4080" i="2"/>
  <c r="F4080" i="2"/>
  <c r="U4079" i="2"/>
  <c r="P4079" i="2"/>
  <c r="H4079" i="2" s="1"/>
  <c r="F4079" i="2"/>
  <c r="U4078" i="2"/>
  <c r="P4078" i="2" s="1"/>
  <c r="H4078" i="2" s="1"/>
  <c r="F4078" i="2"/>
  <c r="U4077" i="2"/>
  <c r="P4077" i="2"/>
  <c r="H4077" i="2" s="1"/>
  <c r="F4077" i="2"/>
  <c r="U4076" i="2"/>
  <c r="P4076" i="2"/>
  <c r="H4076" i="2" s="1"/>
  <c r="F4076" i="2"/>
  <c r="U4075" i="2"/>
  <c r="P4075" i="2"/>
  <c r="H4075" i="2" s="1"/>
  <c r="F4075" i="2"/>
  <c r="U4074" i="2"/>
  <c r="P4074" i="2" s="1"/>
  <c r="H4074" i="2"/>
  <c r="F4074" i="2"/>
  <c r="U4073" i="2"/>
  <c r="P4073" i="2"/>
  <c r="H4073" i="2" s="1"/>
  <c r="F4073" i="2"/>
  <c r="U4072" i="2"/>
  <c r="P4072" i="2"/>
  <c r="H4072" i="2"/>
  <c r="F4072" i="2"/>
  <c r="U4071" i="2"/>
  <c r="P4071" i="2" s="1"/>
  <c r="H4071" i="2" s="1"/>
  <c r="F4071" i="2"/>
  <c r="U4070" i="2"/>
  <c r="P4070" i="2" s="1"/>
  <c r="H4070" i="2"/>
  <c r="F4070" i="2"/>
  <c r="U4069" i="2"/>
  <c r="P4069" i="2"/>
  <c r="H4069" i="2" s="1"/>
  <c r="F4069" i="2"/>
  <c r="U4068" i="2"/>
  <c r="P4068" i="2" s="1"/>
  <c r="H4068" i="2"/>
  <c r="F4068" i="2"/>
  <c r="U4067" i="2"/>
  <c r="P4067" i="2" s="1"/>
  <c r="H4067" i="2" s="1"/>
  <c r="F4067" i="2"/>
  <c r="U4066" i="2"/>
  <c r="P4066" i="2" s="1"/>
  <c r="H4066" i="2"/>
  <c r="F4066" i="2"/>
  <c r="U4065" i="2"/>
  <c r="P4065" i="2"/>
  <c r="H4065" i="2" s="1"/>
  <c r="F4065" i="2"/>
  <c r="U4064" i="2"/>
  <c r="P4064" i="2" s="1"/>
  <c r="H4064" i="2"/>
  <c r="F4064" i="2"/>
  <c r="U4063" i="2"/>
  <c r="P4063" i="2" s="1"/>
  <c r="H4063" i="2" s="1"/>
  <c r="F4063" i="2"/>
  <c r="U4062" i="2"/>
  <c r="P4062" i="2" s="1"/>
  <c r="H4062" i="2"/>
  <c r="F4062" i="2"/>
  <c r="U4061" i="2"/>
  <c r="P4061" i="2"/>
  <c r="H4061" i="2" s="1"/>
  <c r="F4061" i="2"/>
  <c r="U4060" i="2"/>
  <c r="P4060" i="2" s="1"/>
  <c r="H4060" i="2" s="1"/>
  <c r="F4060" i="2"/>
  <c r="U4059" i="2"/>
  <c r="P4059" i="2"/>
  <c r="H4059" i="2"/>
  <c r="F4059" i="2"/>
  <c r="U4058" i="2"/>
  <c r="P4058" i="2" s="1"/>
  <c r="H4058" i="2" s="1"/>
  <c r="F4058" i="2"/>
  <c r="U4057" i="2"/>
  <c r="P4057" i="2" s="1"/>
  <c r="H4057" i="2" s="1"/>
  <c r="F4057" i="2"/>
  <c r="U4056" i="2"/>
  <c r="P4056" i="2"/>
  <c r="H4056" i="2" s="1"/>
  <c r="F4056" i="2"/>
  <c r="U4055" i="2"/>
  <c r="P4055" i="2"/>
  <c r="H4055" i="2"/>
  <c r="F4055" i="2"/>
  <c r="U4054" i="2"/>
  <c r="P4054" i="2" s="1"/>
  <c r="H4054" i="2"/>
  <c r="F4054" i="2"/>
  <c r="U4053" i="2"/>
  <c r="P4053" i="2"/>
  <c r="H4053" i="2" s="1"/>
  <c r="F4053" i="2"/>
  <c r="U4052" i="2"/>
  <c r="P4052" i="2" s="1"/>
  <c r="H4052" i="2"/>
  <c r="F4052" i="2"/>
  <c r="U4051" i="2"/>
  <c r="P4051" i="2" s="1"/>
  <c r="H4051" i="2"/>
  <c r="F4051" i="2"/>
  <c r="U4050" i="2"/>
  <c r="P4050" i="2" s="1"/>
  <c r="H4050" i="2"/>
  <c r="F4050" i="2"/>
  <c r="U4049" i="2"/>
  <c r="P4049" i="2"/>
  <c r="H4049" i="2" s="1"/>
  <c r="F4049" i="2"/>
  <c r="U4048" i="2"/>
  <c r="P4048" i="2" s="1"/>
  <c r="H4048" i="2" s="1"/>
  <c r="F4048" i="2"/>
  <c r="U4047" i="2"/>
  <c r="P4047" i="2"/>
  <c r="H4047" i="2" s="1"/>
  <c r="F4047" i="2"/>
  <c r="U4046" i="2"/>
  <c r="P4046" i="2" s="1"/>
  <c r="H4046" i="2"/>
  <c r="F4046" i="2"/>
  <c r="U4045" i="2"/>
  <c r="P4045" i="2"/>
  <c r="H4045" i="2" s="1"/>
  <c r="F4045" i="2"/>
  <c r="U4044" i="2"/>
  <c r="P4044" i="2" s="1"/>
  <c r="H4044" i="2" s="1"/>
  <c r="F4044" i="2"/>
  <c r="U4043" i="2"/>
  <c r="P4043" i="2" s="1"/>
  <c r="H4043" i="2" s="1"/>
  <c r="F4043" i="2"/>
  <c r="U4042" i="2"/>
  <c r="P4042" i="2" s="1"/>
  <c r="H4042" i="2"/>
  <c r="F4042" i="2"/>
  <c r="U4041" i="2"/>
  <c r="P4041" i="2" s="1"/>
  <c r="H4041" i="2" s="1"/>
  <c r="F4041" i="2"/>
  <c r="U4040" i="2"/>
  <c r="P4040" i="2"/>
  <c r="H4040" i="2" s="1"/>
  <c r="F4040" i="2"/>
  <c r="U4039" i="2"/>
  <c r="P4039" i="2" s="1"/>
  <c r="H4039" i="2" s="1"/>
  <c r="F4039" i="2"/>
  <c r="U4038" i="2"/>
  <c r="P4038" i="2" s="1"/>
  <c r="H4038" i="2" s="1"/>
  <c r="F4038" i="2"/>
  <c r="U4037" i="2"/>
  <c r="P4037" i="2" s="1"/>
  <c r="H4037" i="2"/>
  <c r="F4037" i="2"/>
  <c r="U4036" i="2"/>
  <c r="P4036" i="2"/>
  <c r="H4036" i="2"/>
  <c r="F4036" i="2"/>
  <c r="U4035" i="2"/>
  <c r="P4035" i="2" s="1"/>
  <c r="F4035" i="2"/>
  <c r="W4034" i="2"/>
  <c r="U4034" i="2"/>
  <c r="P4034" i="2"/>
  <c r="H4034" i="2" s="1"/>
  <c r="F4034" i="2"/>
  <c r="U4033" i="2"/>
  <c r="P4033" i="2" s="1"/>
  <c r="F4033" i="2"/>
  <c r="W4032" i="2"/>
  <c r="U4032" i="2"/>
  <c r="P4032" i="2"/>
  <c r="H4032" i="2"/>
  <c r="F4032" i="2"/>
  <c r="W4031" i="2"/>
  <c r="U4031" i="2"/>
  <c r="P4031" i="2"/>
  <c r="H4031" i="2" s="1"/>
  <c r="F4031" i="2"/>
  <c r="W4030" i="2"/>
  <c r="U4030" i="2"/>
  <c r="P4030" i="2"/>
  <c r="H4030" i="2"/>
  <c r="F4030" i="2"/>
  <c r="U4029" i="2"/>
  <c r="P4029" i="2" s="1"/>
  <c r="F4029" i="2"/>
  <c r="W4028" i="2"/>
  <c r="U4028" i="2"/>
  <c r="P4028" i="2" s="1"/>
  <c r="H4028" i="2"/>
  <c r="F4028" i="2"/>
  <c r="U4027" i="2"/>
  <c r="P4027" i="2"/>
  <c r="F4027" i="2"/>
  <c r="W4026" i="2"/>
  <c r="U4026" i="2"/>
  <c r="P4026" i="2"/>
  <c r="H4026" i="2"/>
  <c r="F4026" i="2"/>
  <c r="U4025" i="2"/>
  <c r="P4025" i="2" s="1"/>
  <c r="F4025" i="2"/>
  <c r="U4024" i="2"/>
  <c r="P4024" i="2"/>
  <c r="W4024" i="2" s="1"/>
  <c r="H4024" i="2"/>
  <c r="F4024" i="2"/>
  <c r="U4023" i="2"/>
  <c r="P4023" i="2" s="1"/>
  <c r="F4023" i="2"/>
  <c r="U4022" i="2"/>
  <c r="P4022" i="2"/>
  <c r="W4022" i="2" s="1"/>
  <c r="F4022" i="2"/>
  <c r="W4021" i="2"/>
  <c r="U4021" i="2"/>
  <c r="P4021" i="2" s="1"/>
  <c r="H4021" i="2"/>
  <c r="F4021" i="2"/>
  <c r="U4020" i="2"/>
  <c r="P4020" i="2"/>
  <c r="H4020" i="2" s="1"/>
  <c r="F4020" i="2"/>
  <c r="U4019" i="2"/>
  <c r="P4019" i="2" s="1"/>
  <c r="W4019" i="2" s="1"/>
  <c r="H4019" i="2"/>
  <c r="F4019" i="2"/>
  <c r="U4018" i="2"/>
  <c r="P4018" i="2"/>
  <c r="F4018" i="2"/>
  <c r="W4017" i="2"/>
  <c r="U4017" i="2"/>
  <c r="P4017" i="2" s="1"/>
  <c r="H4017" i="2"/>
  <c r="F4017" i="2"/>
  <c r="U4016" i="2"/>
  <c r="P4016" i="2"/>
  <c r="H4016" i="2" s="1"/>
  <c r="F4016" i="2"/>
  <c r="U4015" i="2"/>
  <c r="P4015" i="2"/>
  <c r="F4015" i="2"/>
  <c r="U4014" i="2"/>
  <c r="P4014" i="2"/>
  <c r="F4014" i="2"/>
  <c r="W4013" i="2"/>
  <c r="U4013" i="2"/>
  <c r="P4013" i="2" s="1"/>
  <c r="H4013" i="2" s="1"/>
  <c r="F4013" i="2"/>
  <c r="U4012" i="2"/>
  <c r="P4012" i="2" s="1"/>
  <c r="F4012" i="2"/>
  <c r="U4011" i="2"/>
  <c r="P4011" i="2" s="1"/>
  <c r="W4011" i="2" s="1"/>
  <c r="H4011" i="2"/>
  <c r="F4011" i="2"/>
  <c r="U4010" i="2"/>
  <c r="P4010" i="2"/>
  <c r="W4010" i="2" s="1"/>
  <c r="F4010" i="2"/>
  <c r="W4009" i="2"/>
  <c r="U4009" i="2"/>
  <c r="P4009" i="2" s="1"/>
  <c r="H4009" i="2"/>
  <c r="F4009" i="2"/>
  <c r="U4008" i="2"/>
  <c r="P4008" i="2"/>
  <c r="F4008" i="2"/>
  <c r="U4007" i="2"/>
  <c r="P4007" i="2" s="1"/>
  <c r="F4007" i="2"/>
  <c r="W4006" i="2"/>
  <c r="U4006" i="2"/>
  <c r="P4006" i="2" s="1"/>
  <c r="H4006" i="2"/>
  <c r="F4006" i="2"/>
  <c r="W4005" i="2"/>
  <c r="U4005" i="2"/>
  <c r="P4005" i="2"/>
  <c r="H4005" i="2" s="1"/>
  <c r="F4005" i="2"/>
  <c r="U4004" i="2"/>
  <c r="P4004" i="2"/>
  <c r="F4004" i="2"/>
  <c r="U4003" i="2"/>
  <c r="P4003" i="2" s="1"/>
  <c r="F4003" i="2"/>
  <c r="U4002" i="2"/>
  <c r="P4002" i="2"/>
  <c r="F4002" i="2"/>
  <c r="W4001" i="2"/>
  <c r="U4001" i="2"/>
  <c r="P4001" i="2" s="1"/>
  <c r="H4001" i="2"/>
  <c r="F4001" i="2"/>
  <c r="W4000" i="2"/>
  <c r="U4000" i="2"/>
  <c r="P4000" i="2" s="1"/>
  <c r="H4000" i="2" s="1"/>
  <c r="F4000" i="2"/>
  <c r="W3999" i="2"/>
  <c r="U3999" i="2"/>
  <c r="P3999" i="2"/>
  <c r="H3999" i="2" s="1"/>
  <c r="F3999" i="2"/>
  <c r="U3998" i="2"/>
  <c r="P3998" i="2"/>
  <c r="W3998" i="2" s="1"/>
  <c r="H3998" i="2"/>
  <c r="F3998" i="2"/>
  <c r="W3997" i="2"/>
  <c r="U3997" i="2"/>
  <c r="P3997" i="2"/>
  <c r="H3997" i="2" s="1"/>
  <c r="F3997" i="2"/>
  <c r="W3996" i="2"/>
  <c r="U3996" i="2"/>
  <c r="P3996" i="2" s="1"/>
  <c r="H3996" i="2"/>
  <c r="F3996" i="2"/>
  <c r="U3995" i="2"/>
  <c r="P3995" i="2"/>
  <c r="F3995" i="2"/>
  <c r="U3994" i="2"/>
  <c r="P3994" i="2"/>
  <c r="W3994" i="2" s="1"/>
  <c r="F3994" i="2"/>
  <c r="U3993" i="2"/>
  <c r="P3993" i="2" s="1"/>
  <c r="F3993" i="2"/>
  <c r="U3992" i="2"/>
  <c r="P3992" i="2"/>
  <c r="W3992" i="2" s="1"/>
  <c r="F3992" i="2"/>
  <c r="W3991" i="2"/>
  <c r="U3991" i="2"/>
  <c r="P3991" i="2" s="1"/>
  <c r="H3991" i="2" s="1"/>
  <c r="F3991" i="2"/>
  <c r="U3990" i="2"/>
  <c r="P3990" i="2" s="1"/>
  <c r="F3990" i="2"/>
  <c r="W3989" i="2"/>
  <c r="U3989" i="2"/>
  <c r="P3989" i="2" s="1"/>
  <c r="H3989" i="2" s="1"/>
  <c r="F3989" i="2"/>
  <c r="U3988" i="2"/>
  <c r="P3988" i="2" s="1"/>
  <c r="F3988" i="2"/>
  <c r="U3987" i="2"/>
  <c r="P3987" i="2"/>
  <c r="W3987" i="2" s="1"/>
  <c r="H3987" i="2"/>
  <c r="F3987" i="2"/>
  <c r="W3986" i="2"/>
  <c r="U3986" i="2"/>
  <c r="P3986" i="2"/>
  <c r="H3986" i="2"/>
  <c r="F3986" i="2"/>
  <c r="W3985" i="2"/>
  <c r="U3985" i="2"/>
  <c r="P3985" i="2" s="1"/>
  <c r="H3985" i="2" s="1"/>
  <c r="F3985" i="2"/>
  <c r="W3984" i="2"/>
  <c r="U3984" i="2"/>
  <c r="P3984" i="2"/>
  <c r="H3984" i="2" s="1"/>
  <c r="F3984" i="2"/>
  <c r="U3983" i="2"/>
  <c r="P3983" i="2" s="1"/>
  <c r="F3983" i="2"/>
  <c r="U3982" i="2"/>
  <c r="P3982" i="2"/>
  <c r="W3982" i="2" s="1"/>
  <c r="H3982" i="2"/>
  <c r="F3982" i="2"/>
  <c r="U3981" i="2"/>
  <c r="P3981" i="2" s="1"/>
  <c r="W3981" i="2" s="1"/>
  <c r="F3981" i="2"/>
  <c r="U3980" i="2"/>
  <c r="P3980" i="2"/>
  <c r="F3980" i="2"/>
  <c r="U3979" i="2"/>
  <c r="P3979" i="2" s="1"/>
  <c r="F3979" i="2"/>
  <c r="U3978" i="2"/>
  <c r="P3978" i="2"/>
  <c r="F3978" i="2"/>
  <c r="U3977" i="2"/>
  <c r="P3977" i="2" s="1"/>
  <c r="F3977" i="2"/>
  <c r="U3976" i="2"/>
  <c r="P3976" i="2" s="1"/>
  <c r="F3976" i="2"/>
  <c r="U3975" i="2"/>
  <c r="P3975" i="2" s="1"/>
  <c r="F3975" i="2"/>
  <c r="W3974" i="2"/>
  <c r="U3974" i="2"/>
  <c r="P3974" i="2" s="1"/>
  <c r="H3974" i="2"/>
  <c r="F3974" i="2"/>
  <c r="U3973" i="2"/>
  <c r="P3973" i="2"/>
  <c r="F3973" i="2"/>
  <c r="U3972" i="2"/>
  <c r="P3972" i="2"/>
  <c r="U3971" i="2"/>
  <c r="P3971" i="2"/>
  <c r="F3971" i="2"/>
  <c r="U3970" i="2"/>
  <c r="P3970" i="2" s="1"/>
  <c r="W3970" i="2" s="1"/>
  <c r="H3970" i="2"/>
  <c r="F3970" i="2"/>
  <c r="W3969" i="2"/>
  <c r="U3969" i="2"/>
  <c r="P3969" i="2" s="1"/>
  <c r="H3969" i="2"/>
  <c r="F3969" i="2"/>
  <c r="U3968" i="2"/>
  <c r="P3968" i="2" s="1"/>
  <c r="F3968" i="2"/>
  <c r="U3967" i="2"/>
  <c r="P3967" i="2" s="1"/>
  <c r="F3967" i="2"/>
  <c r="U3966" i="2"/>
  <c r="P3966" i="2"/>
  <c r="F3966" i="2"/>
  <c r="U3965" i="2"/>
  <c r="P3965" i="2"/>
  <c r="W3965" i="2" s="1"/>
  <c r="H3965" i="2"/>
  <c r="F3965" i="2"/>
  <c r="U3964" i="2"/>
  <c r="P3964" i="2"/>
  <c r="W3964" i="2" s="1"/>
  <c r="F3964" i="2"/>
  <c r="U3963" i="2"/>
  <c r="P3963" i="2"/>
  <c r="F3963" i="2"/>
  <c r="W3962" i="2"/>
  <c r="U3962" i="2"/>
  <c r="P3962" i="2"/>
  <c r="H3962" i="2"/>
  <c r="F3962" i="2"/>
  <c r="U3961" i="2"/>
  <c r="P3961" i="2" s="1"/>
  <c r="F3961" i="2"/>
  <c r="U3960" i="2"/>
  <c r="P3960" i="2" s="1"/>
  <c r="F3960" i="2"/>
  <c r="U3959" i="2"/>
  <c r="P3959" i="2" s="1"/>
  <c r="F3959" i="2"/>
  <c r="W3958" i="2"/>
  <c r="U3958" i="2"/>
  <c r="P3958" i="2"/>
  <c r="H3958" i="2"/>
  <c r="F3958" i="2"/>
  <c r="W3957" i="2"/>
  <c r="U3957" i="2"/>
  <c r="P3957" i="2" s="1"/>
  <c r="H3957" i="2"/>
  <c r="F3957" i="2"/>
  <c r="W3956" i="2"/>
  <c r="U3956" i="2"/>
  <c r="P3956" i="2" s="1"/>
  <c r="H3956" i="2" s="1"/>
  <c r="F3956" i="2"/>
  <c r="U3955" i="2"/>
  <c r="P3955" i="2"/>
  <c r="F3955" i="2"/>
  <c r="U3954" i="2"/>
  <c r="P3954" i="2"/>
  <c r="W3954" i="2" s="1"/>
  <c r="H3954" i="2"/>
  <c r="F3954" i="2"/>
  <c r="W3953" i="2"/>
  <c r="U3953" i="2"/>
  <c r="P3953" i="2" s="1"/>
  <c r="H3953" i="2"/>
  <c r="F3953" i="2"/>
  <c r="U3952" i="2"/>
  <c r="P3952" i="2" s="1"/>
  <c r="W3952" i="2" s="1"/>
  <c r="F3952" i="2"/>
  <c r="U3951" i="2"/>
  <c r="P3951" i="2" s="1"/>
  <c r="F3951" i="2"/>
  <c r="W3950" i="2"/>
  <c r="U3950" i="2"/>
  <c r="P3950" i="2"/>
  <c r="H3950" i="2" s="1"/>
  <c r="F3950" i="2"/>
  <c r="W3949" i="2"/>
  <c r="U3949" i="2"/>
  <c r="P3949" i="2" s="1"/>
  <c r="H3949" i="2" s="1"/>
  <c r="F3949" i="2"/>
  <c r="U3948" i="2"/>
  <c r="P3948" i="2" s="1"/>
  <c r="W3948" i="2" s="1"/>
  <c r="F3948" i="2"/>
  <c r="U3947" i="2"/>
  <c r="P3947" i="2"/>
  <c r="F3947" i="2"/>
  <c r="W3946" i="2"/>
  <c r="U3946" i="2"/>
  <c r="P3946" i="2"/>
  <c r="H3946" i="2"/>
  <c r="F3946" i="2"/>
  <c r="U3945" i="2"/>
  <c r="P3945" i="2" s="1"/>
  <c r="W3945" i="2" s="1"/>
  <c r="F3945" i="2"/>
  <c r="U3944" i="2"/>
  <c r="P3944" i="2"/>
  <c r="F3944" i="2"/>
  <c r="U3943" i="2"/>
  <c r="P3943" i="2"/>
  <c r="F3943" i="2"/>
  <c r="U3942" i="2"/>
  <c r="P3942" i="2"/>
  <c r="H3942" i="2" s="1"/>
  <c r="F3942" i="2"/>
  <c r="U3941" i="2"/>
  <c r="P3941" i="2" s="1"/>
  <c r="F3941" i="2"/>
  <c r="W3940" i="2"/>
  <c r="U3940" i="2"/>
  <c r="P3940" i="2" s="1"/>
  <c r="H3940" i="2"/>
  <c r="F3940" i="2"/>
  <c r="U3939" i="2"/>
  <c r="P3939" i="2" s="1"/>
  <c r="F3939" i="2"/>
  <c r="U3938" i="2"/>
  <c r="P3938" i="2"/>
  <c r="F3938" i="2"/>
  <c r="W3937" i="2"/>
  <c r="U3937" i="2"/>
  <c r="P3937" i="2" s="1"/>
  <c r="H3937" i="2"/>
  <c r="F3937" i="2"/>
  <c r="U3936" i="2"/>
  <c r="P3936" i="2"/>
  <c r="F3936" i="2"/>
  <c r="U3935" i="2"/>
  <c r="P3935" i="2" s="1"/>
  <c r="F3935" i="2"/>
  <c r="U3934" i="2"/>
  <c r="P3934" i="2"/>
  <c r="W3934" i="2" s="1"/>
  <c r="F3934" i="2"/>
  <c r="U3933" i="2"/>
  <c r="P3933" i="2" s="1"/>
  <c r="W3933" i="2" s="1"/>
  <c r="F3933" i="2"/>
  <c r="U3932" i="2"/>
  <c r="P3932" i="2"/>
  <c r="H3932" i="2" s="1"/>
  <c r="F3932" i="2"/>
  <c r="U3931" i="2"/>
  <c r="P3931" i="2" s="1"/>
  <c r="F3931" i="2"/>
  <c r="U3930" i="2"/>
  <c r="P3930" i="2"/>
  <c r="W3930" i="2" s="1"/>
  <c r="H3930" i="2"/>
  <c r="F3930" i="2"/>
  <c r="U3929" i="2"/>
  <c r="P3929" i="2" s="1"/>
  <c r="F3929" i="2"/>
  <c r="U3928" i="2"/>
  <c r="P3928" i="2" s="1"/>
  <c r="W3928" i="2" s="1"/>
  <c r="H3928" i="2"/>
  <c r="F3928" i="2"/>
  <c r="U3927" i="2"/>
  <c r="P3927" i="2" s="1"/>
  <c r="F3927" i="2"/>
  <c r="W3926" i="2"/>
  <c r="U3926" i="2"/>
  <c r="P3926" i="2"/>
  <c r="H3926" i="2"/>
  <c r="F3926" i="2"/>
  <c r="W3925" i="2"/>
  <c r="U3925" i="2"/>
  <c r="P3925" i="2" s="1"/>
  <c r="H3925" i="2"/>
  <c r="F3925" i="2"/>
  <c r="W3924" i="2"/>
  <c r="U3924" i="2"/>
  <c r="P3924" i="2"/>
  <c r="H3924" i="2" s="1"/>
  <c r="F3924" i="2"/>
  <c r="U3923" i="2"/>
  <c r="P3923" i="2"/>
  <c r="F3923" i="2"/>
  <c r="U3922" i="2"/>
  <c r="P3922" i="2"/>
  <c r="W3922" i="2" s="1"/>
  <c r="H3922" i="2"/>
  <c r="F3922" i="2"/>
  <c r="U3921" i="2"/>
  <c r="P3921" i="2" s="1"/>
  <c r="F3921" i="2"/>
  <c r="U3920" i="2"/>
  <c r="P3920" i="2" s="1"/>
  <c r="F3920" i="2"/>
  <c r="U3919" i="2"/>
  <c r="P3919" i="2" s="1"/>
  <c r="F3919" i="2"/>
  <c r="W3918" i="2"/>
  <c r="U3918" i="2"/>
  <c r="P3918" i="2"/>
  <c r="H3918" i="2" s="1"/>
  <c r="F3918" i="2"/>
  <c r="U3917" i="2"/>
  <c r="P3917" i="2" s="1"/>
  <c r="F3917" i="2"/>
  <c r="U3916" i="2"/>
  <c r="P3916" i="2"/>
  <c r="W3916" i="2" s="1"/>
  <c r="F3916" i="2"/>
  <c r="U3915" i="2"/>
  <c r="P3915" i="2"/>
  <c r="F3915" i="2"/>
  <c r="W3914" i="2"/>
  <c r="U3914" i="2"/>
  <c r="P3914" i="2"/>
  <c r="H3914" i="2"/>
  <c r="F3914" i="2"/>
  <c r="W3913" i="2"/>
  <c r="U3913" i="2"/>
  <c r="P3913" i="2" s="1"/>
  <c r="H3913" i="2"/>
  <c r="F3913" i="2"/>
  <c r="U3912" i="2"/>
  <c r="P3912" i="2"/>
  <c r="F3912" i="2"/>
  <c r="U3911" i="2"/>
  <c r="P3911" i="2"/>
  <c r="F3911" i="2"/>
  <c r="W3910" i="2"/>
  <c r="U3910" i="2"/>
  <c r="P3910" i="2"/>
  <c r="H3910" i="2"/>
  <c r="F3910" i="2"/>
  <c r="U3909" i="2"/>
  <c r="P3909" i="2" s="1"/>
  <c r="W3909" i="2" s="1"/>
  <c r="H3909" i="2"/>
  <c r="F3909" i="2"/>
  <c r="U3908" i="2"/>
  <c r="P3908" i="2" s="1"/>
  <c r="W3908" i="2" s="1"/>
  <c r="F3908" i="2"/>
  <c r="U3907" i="2"/>
  <c r="P3907" i="2" s="1"/>
  <c r="F3907" i="2"/>
  <c r="W3906" i="2"/>
  <c r="U3906" i="2"/>
  <c r="P3906" i="2"/>
  <c r="H3906" i="2" s="1"/>
  <c r="F3906" i="2"/>
  <c r="W3905" i="2"/>
  <c r="U3905" i="2"/>
  <c r="P3905" i="2" s="1"/>
  <c r="H3905" i="2"/>
  <c r="F3905" i="2"/>
  <c r="U3904" i="2"/>
  <c r="P3904" i="2"/>
  <c r="F3904" i="2"/>
  <c r="U3903" i="2"/>
  <c r="P3903" i="2"/>
  <c r="F3903" i="2"/>
  <c r="U3902" i="2"/>
  <c r="P3902" i="2"/>
  <c r="F3902" i="2"/>
  <c r="U3901" i="2"/>
  <c r="P3901" i="2" s="1"/>
  <c r="H3901" i="2" s="1"/>
  <c r="F3901" i="2"/>
  <c r="W3900" i="2"/>
  <c r="U3900" i="2"/>
  <c r="P3900" i="2"/>
  <c r="H3900" i="2"/>
  <c r="F3900" i="2"/>
  <c r="U3899" i="2"/>
  <c r="P3899" i="2"/>
  <c r="F3899" i="2"/>
  <c r="U3898" i="2"/>
  <c r="P3898" i="2"/>
  <c r="H3898" i="2" s="1"/>
  <c r="F3898" i="2"/>
  <c r="U3897" i="2"/>
  <c r="P3897" i="2" s="1"/>
  <c r="F3897" i="2"/>
  <c r="U3896" i="2"/>
  <c r="P3896" i="2" s="1"/>
  <c r="H3896" i="2" s="1"/>
  <c r="F3896" i="2"/>
  <c r="U3895" i="2"/>
  <c r="P3895" i="2" s="1"/>
  <c r="F3895" i="2"/>
  <c r="W3894" i="2"/>
  <c r="U3894" i="2"/>
  <c r="P3894" i="2"/>
  <c r="H3894" i="2"/>
  <c r="F3894" i="2"/>
  <c r="W3893" i="2"/>
  <c r="U3893" i="2"/>
  <c r="P3893" i="2" s="1"/>
  <c r="H3893" i="2"/>
  <c r="F3893" i="2"/>
  <c r="U3892" i="2"/>
  <c r="P3892" i="2" s="1"/>
  <c r="F3892" i="2"/>
  <c r="U3891" i="2"/>
  <c r="P3891" i="2"/>
  <c r="F3891" i="2"/>
  <c r="U3890" i="2"/>
  <c r="P3890" i="2"/>
  <c r="W3890" i="2" s="1"/>
  <c r="H3890" i="2"/>
  <c r="F3890" i="2"/>
  <c r="U3889" i="2"/>
  <c r="P3889" i="2" s="1"/>
  <c r="W3889" i="2" s="1"/>
  <c r="H3889" i="2"/>
  <c r="F3889" i="2"/>
  <c r="U3888" i="2"/>
  <c r="P3888" i="2" s="1"/>
  <c r="F3888" i="2"/>
  <c r="U3887" i="2"/>
  <c r="P3887" i="2" s="1"/>
  <c r="W3886" i="2"/>
  <c r="U3886" i="2"/>
  <c r="P3886" i="2" s="1"/>
  <c r="H3886" i="2"/>
  <c r="F3886" i="2"/>
  <c r="U3885" i="2"/>
  <c r="P3885" i="2" s="1"/>
  <c r="W3885" i="2" s="1"/>
  <c r="F3885" i="2"/>
  <c r="U3884" i="2"/>
  <c r="P3884" i="2" s="1"/>
  <c r="F3884" i="2"/>
  <c r="U3883" i="2"/>
  <c r="P3883" i="2"/>
  <c r="F3883" i="2"/>
  <c r="W3882" i="2"/>
  <c r="U3882" i="2"/>
  <c r="P3882" i="2" s="1"/>
  <c r="H3882" i="2" s="1"/>
  <c r="F3882" i="2"/>
  <c r="U3881" i="2"/>
  <c r="P3881" i="2" s="1"/>
  <c r="F3881" i="2"/>
  <c r="U3880" i="2"/>
  <c r="P3880" i="2"/>
  <c r="F3880" i="2"/>
  <c r="W3879" i="2"/>
  <c r="U3879" i="2"/>
  <c r="P3879" i="2"/>
  <c r="H3879" i="2"/>
  <c r="F3879" i="2"/>
  <c r="U3878" i="2"/>
  <c r="P3878" i="2" s="1"/>
  <c r="W3878" i="2" s="1"/>
  <c r="H3878" i="2"/>
  <c r="F3878" i="2"/>
  <c r="W3877" i="2"/>
  <c r="U3877" i="2"/>
  <c r="P3877" i="2"/>
  <c r="H3877" i="2" s="1"/>
  <c r="F3877" i="2"/>
  <c r="U3876" i="2"/>
  <c r="P3876" i="2"/>
  <c r="F3876" i="2"/>
  <c r="W3875" i="2"/>
  <c r="U3875" i="2"/>
  <c r="P3875" i="2"/>
  <c r="H3875" i="2"/>
  <c r="F3875" i="2"/>
  <c r="U3874" i="2"/>
  <c r="P3874" i="2" s="1"/>
  <c r="W3874" i="2" s="1"/>
  <c r="H3874" i="2"/>
  <c r="F3874" i="2"/>
  <c r="U3873" i="2"/>
  <c r="P3873" i="2" s="1"/>
  <c r="W3873" i="2" s="1"/>
  <c r="H3873" i="2"/>
  <c r="F3873" i="2"/>
  <c r="U3872" i="2"/>
  <c r="P3872" i="2" s="1"/>
  <c r="F3872" i="2"/>
  <c r="U3871" i="2"/>
  <c r="P3871" i="2"/>
  <c r="F3871" i="2"/>
  <c r="W3870" i="2"/>
  <c r="U3870" i="2"/>
  <c r="P3870" i="2" s="1"/>
  <c r="H3870" i="2"/>
  <c r="F3870" i="2"/>
  <c r="U3869" i="2"/>
  <c r="P3869" i="2"/>
  <c r="F3869" i="2"/>
  <c r="U3868" i="2"/>
  <c r="P3868" i="2" s="1"/>
  <c r="F3868" i="2"/>
  <c r="U3867" i="2"/>
  <c r="P3867" i="2"/>
  <c r="F3867" i="2"/>
  <c r="W3866" i="2"/>
  <c r="U3866" i="2"/>
  <c r="P3866" i="2" s="1"/>
  <c r="H3866" i="2"/>
  <c r="F3866" i="2"/>
  <c r="U3865" i="2"/>
  <c r="P3865" i="2"/>
  <c r="F3865" i="2"/>
  <c r="U3864" i="2"/>
  <c r="P3864" i="2"/>
  <c r="F3864" i="2"/>
  <c r="W3863" i="2"/>
  <c r="U3863" i="2"/>
  <c r="P3863" i="2"/>
  <c r="H3863" i="2"/>
  <c r="F3863" i="2"/>
  <c r="U3862" i="2"/>
  <c r="P3862" i="2" s="1"/>
  <c r="W3862" i="2" s="1"/>
  <c r="H3862" i="2"/>
  <c r="F3862" i="2"/>
  <c r="U3861" i="2"/>
  <c r="P3861" i="2" s="1"/>
  <c r="W3861" i="2" s="1"/>
  <c r="H3861" i="2"/>
  <c r="F3861" i="2"/>
  <c r="U3860" i="2"/>
  <c r="P3860" i="2"/>
  <c r="F3860" i="2"/>
  <c r="U3859" i="2"/>
  <c r="P3859" i="2"/>
  <c r="W3859" i="2" s="1"/>
  <c r="H3859" i="2"/>
  <c r="F3859" i="2"/>
  <c r="W3858" i="2"/>
  <c r="U3858" i="2"/>
  <c r="P3858" i="2" s="1"/>
  <c r="H3858" i="2"/>
  <c r="F3858" i="2"/>
  <c r="U3857" i="2"/>
  <c r="P3857" i="2" s="1"/>
  <c r="F3857" i="2"/>
  <c r="U3856" i="2"/>
  <c r="P3856" i="2" s="1"/>
  <c r="F3856" i="2"/>
  <c r="W3855" i="2"/>
  <c r="U3855" i="2"/>
  <c r="P3855" i="2"/>
  <c r="H3855" i="2"/>
  <c r="F3855" i="2"/>
  <c r="W3854" i="2"/>
  <c r="U3854" i="2"/>
  <c r="P3854" i="2" s="1"/>
  <c r="H3854" i="2" s="1"/>
  <c r="F3854" i="2"/>
  <c r="U3853" i="2"/>
  <c r="P3853" i="2" s="1"/>
  <c r="F3853" i="2"/>
  <c r="U3852" i="2"/>
  <c r="P3852" i="2"/>
  <c r="F3852" i="2"/>
  <c r="W3851" i="2"/>
  <c r="U3851" i="2"/>
  <c r="P3851" i="2"/>
  <c r="H3851" i="2"/>
  <c r="F3851" i="2"/>
  <c r="U3850" i="2"/>
  <c r="P3850" i="2" s="1"/>
  <c r="W3850" i="2" s="1"/>
  <c r="H3850" i="2"/>
  <c r="F3850" i="2"/>
  <c r="U3849" i="2"/>
  <c r="P3849" i="2"/>
  <c r="F3849" i="2"/>
  <c r="U3848" i="2"/>
  <c r="P3848" i="2" s="1"/>
  <c r="F3848" i="2"/>
  <c r="W3847" i="2"/>
  <c r="U3847" i="2"/>
  <c r="P3847" i="2"/>
  <c r="H3847" i="2" s="1"/>
  <c r="F3847" i="2"/>
  <c r="U3846" i="2"/>
  <c r="P3846" i="2" s="1"/>
  <c r="W3846" i="2" s="1"/>
  <c r="H3846" i="2"/>
  <c r="F3846" i="2"/>
  <c r="U3845" i="2"/>
  <c r="P3845" i="2" s="1"/>
  <c r="F3845" i="2"/>
  <c r="U3844" i="2"/>
  <c r="P3844" i="2"/>
  <c r="F3844" i="2"/>
  <c r="W3843" i="2"/>
  <c r="U3843" i="2"/>
  <c r="P3843" i="2"/>
  <c r="H3843" i="2"/>
  <c r="F3843" i="2"/>
  <c r="U3842" i="2"/>
  <c r="P3842" i="2" s="1"/>
  <c r="F3842" i="2"/>
  <c r="U3841" i="2"/>
  <c r="P3841" i="2"/>
  <c r="W3841" i="2" s="1"/>
  <c r="H3841" i="2"/>
  <c r="F3841" i="2"/>
  <c r="U3840" i="2"/>
  <c r="P3840" i="2"/>
  <c r="F3840" i="2"/>
  <c r="W3839" i="2"/>
  <c r="U3839" i="2"/>
  <c r="P3839" i="2"/>
  <c r="H3839" i="2" s="1"/>
  <c r="F3839" i="2"/>
  <c r="U3838" i="2"/>
  <c r="P3838" i="2" s="1"/>
  <c r="W3838" i="2" s="1"/>
  <c r="F3838" i="2"/>
  <c r="U3837" i="2"/>
  <c r="P3837" i="2" s="1"/>
  <c r="W3837" i="2" s="1"/>
  <c r="H3837" i="2"/>
  <c r="F3837" i="2"/>
  <c r="U3836" i="2"/>
  <c r="P3836" i="2" s="1"/>
  <c r="F3836" i="2"/>
  <c r="U3835" i="2"/>
  <c r="P3835" i="2"/>
  <c r="H3835" i="2" s="1"/>
  <c r="F3835" i="2"/>
  <c r="W3834" i="2"/>
  <c r="U3834" i="2"/>
  <c r="P3834" i="2" s="1"/>
  <c r="H3834" i="2"/>
  <c r="F3834" i="2"/>
  <c r="W3833" i="2"/>
  <c r="U3833" i="2"/>
  <c r="P3833" i="2" s="1"/>
  <c r="H3833" i="2" s="1"/>
  <c r="F3833" i="2"/>
  <c r="U3832" i="2"/>
  <c r="P3832" i="2"/>
  <c r="F3832" i="2"/>
  <c r="U3831" i="2"/>
  <c r="P3831" i="2"/>
  <c r="W3831" i="2" s="1"/>
  <c r="H3831" i="2"/>
  <c r="F3831" i="2"/>
  <c r="U3830" i="2"/>
  <c r="P3830" i="2" s="1"/>
  <c r="F3830" i="2"/>
  <c r="U3829" i="2"/>
  <c r="P3829" i="2"/>
  <c r="W3829" i="2" s="1"/>
  <c r="H3829" i="2"/>
  <c r="F3829" i="2"/>
  <c r="U3828" i="2"/>
  <c r="P3828" i="2" s="1"/>
  <c r="F3828" i="2"/>
  <c r="U3827" i="2"/>
  <c r="P3827" i="2"/>
  <c r="F3827" i="2"/>
  <c r="U3826" i="2"/>
  <c r="P3826" i="2" s="1"/>
  <c r="F3826" i="2"/>
  <c r="U3825" i="2"/>
  <c r="P3825" i="2"/>
  <c r="F3825" i="2"/>
  <c r="U3824" i="2"/>
  <c r="P3824" i="2"/>
  <c r="U3823" i="2"/>
  <c r="P3823" i="2" s="1"/>
  <c r="F3823" i="2"/>
  <c r="W3822" i="2"/>
  <c r="U3822" i="2"/>
  <c r="P3822" i="2" s="1"/>
  <c r="H3822" i="2"/>
  <c r="F3822" i="2"/>
  <c r="U3821" i="2"/>
  <c r="P3821" i="2"/>
  <c r="F3821" i="2"/>
  <c r="W3820" i="2"/>
  <c r="U3820" i="2"/>
  <c r="P3820" i="2"/>
  <c r="H3820" i="2"/>
  <c r="F3820" i="2"/>
  <c r="W3819" i="2"/>
  <c r="U3819" i="2"/>
  <c r="P3819" i="2" s="1"/>
  <c r="H3819" i="2"/>
  <c r="F3819" i="2"/>
  <c r="U3818" i="2"/>
  <c r="P3818" i="2" s="1"/>
  <c r="W3818" i="2" s="1"/>
  <c r="F3818" i="2"/>
  <c r="U3817" i="2"/>
  <c r="P3817" i="2"/>
  <c r="F3817" i="2"/>
  <c r="U3816" i="2"/>
  <c r="P3816" i="2"/>
  <c r="F3816" i="2"/>
  <c r="W3815" i="2"/>
  <c r="U3815" i="2"/>
  <c r="P3815" i="2" s="1"/>
  <c r="H3815" i="2" s="1"/>
  <c r="F3815" i="2"/>
  <c r="W3814" i="2"/>
  <c r="U3814" i="2"/>
  <c r="P3814" i="2" s="1"/>
  <c r="H3814" i="2" s="1"/>
  <c r="F3814" i="2"/>
  <c r="U3813" i="2"/>
  <c r="P3813" i="2" s="1"/>
  <c r="F3813" i="2"/>
  <c r="U3812" i="2"/>
  <c r="P3812" i="2"/>
  <c r="F3812" i="2"/>
  <c r="U3811" i="2"/>
  <c r="P3811" i="2" s="1"/>
  <c r="F3811" i="2"/>
  <c r="U3810" i="2"/>
  <c r="P3810" i="2" s="1"/>
  <c r="F3810" i="2"/>
  <c r="W3809" i="2"/>
  <c r="U3809" i="2"/>
  <c r="P3809" i="2" s="1"/>
  <c r="H3809" i="2" s="1"/>
  <c r="F3809" i="2"/>
  <c r="U3808" i="2"/>
  <c r="P3808" i="2" s="1"/>
  <c r="F3808" i="2"/>
  <c r="W3807" i="2"/>
  <c r="U3807" i="2"/>
  <c r="P3807" i="2" s="1"/>
  <c r="H3807" i="2" s="1"/>
  <c r="F3807" i="2"/>
  <c r="U3806" i="2"/>
  <c r="P3806" i="2"/>
  <c r="W3806" i="2" s="1"/>
  <c r="H3806" i="2"/>
  <c r="F3806" i="2"/>
  <c r="U3805" i="2"/>
  <c r="P3805" i="2"/>
  <c r="F3805" i="2"/>
  <c r="W3804" i="2"/>
  <c r="U3804" i="2"/>
  <c r="P3804" i="2"/>
  <c r="H3804" i="2"/>
  <c r="F3804" i="2"/>
  <c r="U3803" i="2"/>
  <c r="P3803" i="2" s="1"/>
  <c r="H3803" i="2" s="1"/>
  <c r="F3803" i="2"/>
  <c r="U3802" i="2"/>
  <c r="P3802" i="2" s="1"/>
  <c r="H3802" i="2" s="1"/>
  <c r="F3802" i="2"/>
  <c r="U3801" i="2"/>
  <c r="P3801" i="2"/>
  <c r="H3801" i="2" s="1"/>
  <c r="F3801" i="2"/>
  <c r="U3800" i="2"/>
  <c r="P3800" i="2"/>
  <c r="F3800" i="2"/>
  <c r="U3799" i="2"/>
  <c r="P3799" i="2" s="1"/>
  <c r="F3799" i="2"/>
  <c r="W3798" i="2"/>
  <c r="U3798" i="2"/>
  <c r="P3798" i="2" s="1"/>
  <c r="H3798" i="2" s="1"/>
  <c r="F3798" i="2"/>
  <c r="U3797" i="2"/>
  <c r="P3797" i="2"/>
  <c r="W3797" i="2" s="1"/>
  <c r="H3797" i="2"/>
  <c r="F3797" i="2"/>
  <c r="U3796" i="2"/>
  <c r="P3796" i="2"/>
  <c r="W3796" i="2" s="1"/>
  <c r="F3796" i="2"/>
  <c r="U3795" i="2"/>
  <c r="P3795" i="2" s="1"/>
  <c r="W3795" i="2" s="1"/>
  <c r="H3795" i="2"/>
  <c r="F3795" i="2"/>
  <c r="W3794" i="2"/>
  <c r="U3794" i="2"/>
  <c r="P3794" i="2" s="1"/>
  <c r="H3794" i="2" s="1"/>
  <c r="F3794" i="2"/>
  <c r="U3793" i="2"/>
  <c r="P3793" i="2"/>
  <c r="F3793" i="2"/>
  <c r="U3792" i="2"/>
  <c r="P3792" i="2"/>
  <c r="W3792" i="2" s="1"/>
  <c r="F3792" i="2"/>
  <c r="U3791" i="2"/>
  <c r="P3791" i="2" s="1"/>
  <c r="W3791" i="2" s="1"/>
  <c r="F3791" i="2"/>
  <c r="U3790" i="2"/>
  <c r="P3790" i="2"/>
  <c r="F3790" i="2"/>
  <c r="U3789" i="2"/>
  <c r="P3789" i="2" s="1"/>
  <c r="F3789" i="2"/>
  <c r="U3788" i="2"/>
  <c r="P3788" i="2" s="1"/>
  <c r="F3788" i="2"/>
  <c r="U3787" i="2"/>
  <c r="P3787" i="2" s="1"/>
  <c r="W3787" i="2" s="1"/>
  <c r="F3787" i="2"/>
  <c r="U3786" i="2"/>
  <c r="P3786" i="2"/>
  <c r="F3786" i="2"/>
  <c r="U3785" i="2"/>
  <c r="P3785" i="2"/>
  <c r="W3785" i="2" s="1"/>
  <c r="F3785" i="2"/>
  <c r="U3784" i="2"/>
  <c r="P3784" i="2" s="1"/>
  <c r="F3784" i="2"/>
  <c r="U3783" i="2"/>
  <c r="P3783" i="2"/>
  <c r="W3783" i="2" s="1"/>
  <c r="H3783" i="2"/>
  <c r="F3783" i="2"/>
  <c r="W3782" i="2"/>
  <c r="U3782" i="2"/>
  <c r="P3782" i="2" s="1"/>
  <c r="H3782" i="2"/>
  <c r="F3782" i="2"/>
  <c r="W3781" i="2"/>
  <c r="U3781" i="2"/>
  <c r="P3781" i="2"/>
  <c r="H3781" i="2" s="1"/>
  <c r="F3781" i="2"/>
  <c r="W3780" i="2"/>
  <c r="U3780" i="2"/>
  <c r="P3780" i="2"/>
  <c r="H3780" i="2" s="1"/>
  <c r="F3780" i="2"/>
  <c r="W3779" i="2"/>
  <c r="U3779" i="2"/>
  <c r="P3779" i="2"/>
  <c r="H3779" i="2" s="1"/>
  <c r="F3779" i="2"/>
  <c r="U3778" i="2"/>
  <c r="P3778" i="2"/>
  <c r="W3778" i="2" s="1"/>
  <c r="H3778" i="2"/>
  <c r="F3778" i="2"/>
  <c r="W3777" i="2"/>
  <c r="U3777" i="2"/>
  <c r="P3777" i="2" s="1"/>
  <c r="H3777" i="2"/>
  <c r="F3777" i="2"/>
  <c r="U3776" i="2"/>
  <c r="P3776" i="2"/>
  <c r="F3776" i="2"/>
  <c r="U3775" i="2"/>
  <c r="P3775" i="2"/>
  <c r="H3775" i="2" s="1"/>
  <c r="F3775" i="2"/>
  <c r="U3774" i="2"/>
  <c r="P3774" i="2" s="1"/>
  <c r="W3774" i="2" s="1"/>
  <c r="H3774" i="2"/>
  <c r="F3774" i="2"/>
  <c r="U3773" i="2"/>
  <c r="P3773" i="2" s="1"/>
  <c r="F3773" i="2"/>
  <c r="W3772" i="2"/>
  <c r="U3772" i="2"/>
  <c r="P3772" i="2" s="1"/>
  <c r="H3772" i="2" s="1"/>
  <c r="F3772" i="2"/>
  <c r="U3771" i="2"/>
  <c r="P3771" i="2" s="1"/>
  <c r="F3771" i="2"/>
  <c r="U3770" i="2"/>
  <c r="P3770" i="2"/>
  <c r="H3770" i="2" s="1"/>
  <c r="F3770" i="2"/>
  <c r="U3769" i="2"/>
  <c r="P3769" i="2"/>
  <c r="F3769" i="2"/>
  <c r="U3768" i="2"/>
  <c r="P3768" i="2"/>
  <c r="F3768" i="2"/>
  <c r="W3767" i="2"/>
  <c r="U3767" i="2"/>
  <c r="P3767" i="2"/>
  <c r="H3767" i="2"/>
  <c r="F3767" i="2"/>
  <c r="U3766" i="2"/>
  <c r="P3766" i="2" s="1"/>
  <c r="F3766" i="2"/>
  <c r="W3765" i="2"/>
  <c r="U3765" i="2"/>
  <c r="P3765" i="2"/>
  <c r="H3765" i="2"/>
  <c r="F3765" i="2"/>
  <c r="U3764" i="2"/>
  <c r="P3764" i="2" s="1"/>
  <c r="F3764" i="2"/>
  <c r="W3763" i="2"/>
  <c r="U3763" i="2"/>
  <c r="P3763" i="2"/>
  <c r="H3763" i="2" s="1"/>
  <c r="F3763" i="2"/>
  <c r="U3762" i="2"/>
  <c r="P3762" i="2"/>
  <c r="W3762" i="2" s="1"/>
  <c r="H3762" i="2"/>
  <c r="F3762" i="2"/>
  <c r="W3761" i="2"/>
  <c r="U3761" i="2"/>
  <c r="P3761" i="2"/>
  <c r="H3761" i="2" s="1"/>
  <c r="F3761" i="2"/>
  <c r="U3760" i="2"/>
  <c r="P3760" i="2" s="1"/>
  <c r="F3760" i="2"/>
  <c r="U3759" i="2"/>
  <c r="P3759" i="2"/>
  <c r="W3759" i="2" s="1"/>
  <c r="F3759" i="2"/>
  <c r="U3758" i="2"/>
  <c r="P3758" i="2"/>
  <c r="H3758" i="2" s="1"/>
  <c r="F3758" i="2"/>
  <c r="U3757" i="2"/>
  <c r="P3757" i="2"/>
  <c r="W3757" i="2" s="1"/>
  <c r="F3757" i="2"/>
  <c r="U3756" i="2"/>
  <c r="P3756" i="2" s="1"/>
  <c r="F3756" i="2"/>
  <c r="U3755" i="2"/>
  <c r="P3755" i="2" s="1"/>
  <c r="F3755" i="2"/>
  <c r="U3754" i="2"/>
  <c r="P3754" i="2"/>
  <c r="F3754" i="2"/>
  <c r="W3753" i="2"/>
  <c r="U3753" i="2"/>
  <c r="P3753" i="2"/>
  <c r="H3753" i="2"/>
  <c r="F3753" i="2"/>
  <c r="U3752" i="2"/>
  <c r="P3752" i="2" s="1"/>
  <c r="W3752" i="2" s="1"/>
  <c r="H3752" i="2"/>
  <c r="F3752" i="2"/>
  <c r="W3751" i="2"/>
  <c r="U3751" i="2"/>
  <c r="P3751" i="2"/>
  <c r="H3751" i="2"/>
  <c r="F3751" i="2"/>
  <c r="U3750" i="2"/>
  <c r="P3750" i="2"/>
  <c r="F3750" i="2"/>
  <c r="U3749" i="2"/>
  <c r="P3749" i="2"/>
  <c r="H3749" i="2" s="1"/>
  <c r="F3749" i="2"/>
  <c r="U3748" i="2"/>
  <c r="P3748" i="2"/>
  <c r="H3748" i="2" s="1"/>
  <c r="F3748" i="2"/>
  <c r="U3747" i="2"/>
  <c r="P3747" i="2" s="1"/>
  <c r="F3747" i="2"/>
  <c r="U3746" i="2"/>
  <c r="P3746" i="2" s="1"/>
  <c r="F3746" i="2"/>
  <c r="U3745" i="2"/>
  <c r="P3745" i="2"/>
  <c r="W3745" i="2" s="1"/>
  <c r="F3745" i="2"/>
  <c r="W3744" i="2"/>
  <c r="U3744" i="2"/>
  <c r="P3744" i="2" s="1"/>
  <c r="H3744" i="2"/>
  <c r="F3744" i="2"/>
  <c r="W3743" i="2"/>
  <c r="U3743" i="2"/>
  <c r="P3743" i="2"/>
  <c r="H3743" i="2"/>
  <c r="F3743" i="2"/>
  <c r="U3742" i="2"/>
  <c r="P3742" i="2"/>
  <c r="F3742" i="2"/>
  <c r="W3741" i="2"/>
  <c r="U3741" i="2"/>
  <c r="P3741" i="2" s="1"/>
  <c r="H3741" i="2"/>
  <c r="F3741" i="2"/>
  <c r="U3740" i="2"/>
  <c r="P3740" i="2" s="1"/>
  <c r="H3740" i="2" s="1"/>
  <c r="F3740" i="2"/>
  <c r="U3739" i="2"/>
  <c r="P3739" i="2"/>
  <c r="W3739" i="2" s="1"/>
  <c r="H3739" i="2"/>
  <c r="F3739" i="2"/>
  <c r="U3738" i="2"/>
  <c r="P3738" i="2"/>
  <c r="F3738" i="2"/>
  <c r="U3737" i="2"/>
  <c r="P3737" i="2"/>
  <c r="W3737" i="2" s="1"/>
  <c r="H3737" i="2"/>
  <c r="F3737" i="2"/>
  <c r="W3736" i="2"/>
  <c r="U3736" i="2"/>
  <c r="P3736" i="2" s="1"/>
  <c r="H3736" i="2"/>
  <c r="F3736" i="2"/>
  <c r="U3735" i="2"/>
  <c r="P3735" i="2"/>
  <c r="F3735" i="2"/>
  <c r="W3734" i="2"/>
  <c r="U3734" i="2"/>
  <c r="P3734" i="2"/>
  <c r="H3734" i="2" s="1"/>
  <c r="F3734" i="2"/>
  <c r="U3733" i="2"/>
  <c r="P3733" i="2"/>
  <c r="W3733" i="2" s="1"/>
  <c r="H3733" i="2"/>
  <c r="F3733" i="2"/>
  <c r="U3732" i="2"/>
  <c r="P3732" i="2"/>
  <c r="W3732" i="2" s="1"/>
  <c r="H3732" i="2"/>
  <c r="F3732" i="2"/>
  <c r="W3731" i="2"/>
  <c r="U3731" i="2"/>
  <c r="P3731" i="2" s="1"/>
  <c r="H3731" i="2"/>
  <c r="F3731" i="2"/>
  <c r="U3730" i="2"/>
  <c r="P3730" i="2"/>
  <c r="F3730" i="2"/>
  <c r="W3729" i="2"/>
  <c r="U3729" i="2"/>
  <c r="P3729" i="2"/>
  <c r="H3729" i="2"/>
  <c r="F3729" i="2"/>
  <c r="W3728" i="2"/>
  <c r="U3728" i="2"/>
  <c r="P3728" i="2" s="1"/>
  <c r="H3728" i="2"/>
  <c r="F3728" i="2"/>
  <c r="U3727" i="2"/>
  <c r="P3727" i="2" s="1"/>
  <c r="F3727" i="2"/>
  <c r="W3726" i="2"/>
  <c r="U3726" i="2"/>
  <c r="P3726" i="2" s="1"/>
  <c r="H3726" i="2" s="1"/>
  <c r="F3726" i="2"/>
  <c r="W3725" i="2"/>
  <c r="U3725" i="2"/>
  <c r="P3725" i="2" s="1"/>
  <c r="H3725" i="2" s="1"/>
  <c r="F3725" i="2"/>
  <c r="U3724" i="2"/>
  <c r="P3724" i="2" s="1"/>
  <c r="W3724" i="2" s="1"/>
  <c r="H3724" i="2"/>
  <c r="F3724" i="2"/>
  <c r="U3723" i="2"/>
  <c r="P3723" i="2"/>
  <c r="W3723" i="2" s="1"/>
  <c r="F3723" i="2"/>
  <c r="U3722" i="2"/>
  <c r="P3722" i="2"/>
  <c r="W3722" i="2" s="1"/>
  <c r="H3722" i="2"/>
  <c r="F3722" i="2"/>
  <c r="W3721" i="2"/>
  <c r="U3721" i="2"/>
  <c r="P3721" i="2"/>
  <c r="H3721" i="2"/>
  <c r="F3721" i="2"/>
  <c r="U3720" i="2"/>
  <c r="P3720" i="2" s="1"/>
  <c r="F3720" i="2"/>
  <c r="U3719" i="2"/>
  <c r="P3719" i="2"/>
  <c r="F3719" i="2"/>
  <c r="W3718" i="2"/>
  <c r="U3718" i="2"/>
  <c r="P3718" i="2" s="1"/>
  <c r="H3718" i="2" s="1"/>
  <c r="F3718" i="2"/>
  <c r="W3717" i="2"/>
  <c r="U3717" i="2"/>
  <c r="P3717" i="2"/>
  <c r="H3717" i="2" s="1"/>
  <c r="F3717" i="2"/>
  <c r="U3716" i="2"/>
  <c r="P3716" i="2" s="1"/>
  <c r="F3716" i="2"/>
  <c r="U3715" i="2"/>
  <c r="P3715" i="2" s="1"/>
  <c r="F3715" i="2"/>
  <c r="U3714" i="2"/>
  <c r="P3714" i="2" s="1"/>
  <c r="W3714" i="2" s="1"/>
  <c r="F3714" i="2"/>
  <c r="U3713" i="2"/>
  <c r="P3713" i="2"/>
  <c r="F3713" i="2"/>
  <c r="U3712" i="2"/>
  <c r="P3712" i="2" s="1"/>
  <c r="F3712" i="2"/>
  <c r="U3711" i="2"/>
  <c r="P3711" i="2" s="1"/>
  <c r="F3711" i="2"/>
  <c r="W3710" i="2"/>
  <c r="U3710" i="2"/>
  <c r="P3710" i="2"/>
  <c r="H3710" i="2" s="1"/>
  <c r="F3710" i="2"/>
  <c r="W3709" i="2"/>
  <c r="U3709" i="2"/>
  <c r="P3709" i="2"/>
  <c r="H3709" i="2"/>
  <c r="F3709" i="2"/>
  <c r="U3708" i="2"/>
  <c r="P3708" i="2"/>
  <c r="F3708" i="2"/>
  <c r="W3707" i="2"/>
  <c r="U3707" i="2"/>
  <c r="P3707" i="2"/>
  <c r="H3707" i="2"/>
  <c r="F3707" i="2"/>
  <c r="U3706" i="2"/>
  <c r="P3706" i="2" s="1"/>
  <c r="F3706" i="2"/>
  <c r="W3705" i="2"/>
  <c r="U3705" i="2"/>
  <c r="P3705" i="2"/>
  <c r="H3705" i="2" s="1"/>
  <c r="F3705" i="2"/>
  <c r="U3704" i="2"/>
  <c r="P3704" i="2" s="1"/>
  <c r="W3704" i="2" s="1"/>
  <c r="H3704" i="2"/>
  <c r="F3704" i="2"/>
  <c r="U3703" i="2"/>
  <c r="P3703" i="2" s="1"/>
  <c r="W3703" i="2" s="1"/>
  <c r="H3703" i="2"/>
  <c r="F3703" i="2"/>
  <c r="W3702" i="2"/>
  <c r="U3702" i="2"/>
  <c r="P3702" i="2"/>
  <c r="H3702" i="2" s="1"/>
  <c r="F3702" i="2"/>
  <c r="U3701" i="2"/>
  <c r="P3701" i="2"/>
  <c r="H3701" i="2" s="1"/>
  <c r="F3701" i="2"/>
  <c r="U3700" i="2"/>
  <c r="P3700" i="2"/>
  <c r="W3700" i="2" s="1"/>
  <c r="H3700" i="2"/>
  <c r="F3700" i="2"/>
  <c r="W3699" i="2"/>
  <c r="U3699" i="2"/>
  <c r="P3699" i="2" s="1"/>
  <c r="H3699" i="2"/>
  <c r="F3699" i="2"/>
  <c r="U3698" i="2"/>
  <c r="P3698" i="2" s="1"/>
  <c r="F3698" i="2"/>
  <c r="W3697" i="2"/>
  <c r="U3697" i="2"/>
  <c r="P3697" i="2"/>
  <c r="H3697" i="2"/>
  <c r="F3697" i="2"/>
  <c r="U3696" i="2"/>
  <c r="P3696" i="2" s="1"/>
  <c r="W3696" i="2" s="1"/>
  <c r="H3696" i="2"/>
  <c r="F3696" i="2"/>
  <c r="U3695" i="2"/>
  <c r="P3695" i="2" s="1"/>
  <c r="H3695" i="2" s="1"/>
  <c r="F3695" i="2"/>
  <c r="W3694" i="2"/>
  <c r="U3694" i="2"/>
  <c r="P3694" i="2" s="1"/>
  <c r="H3694" i="2" s="1"/>
  <c r="F3694" i="2"/>
  <c r="U3693" i="2"/>
  <c r="P3693" i="2" s="1"/>
  <c r="W3693" i="2" s="1"/>
  <c r="H3693" i="2"/>
  <c r="F3693" i="2"/>
  <c r="U3692" i="2"/>
  <c r="P3692" i="2" s="1"/>
  <c r="W3692" i="2" s="1"/>
  <c r="H3692" i="2"/>
  <c r="F3692" i="2"/>
  <c r="W3691" i="2"/>
  <c r="U3691" i="2"/>
  <c r="P3691" i="2"/>
  <c r="H3691" i="2" s="1"/>
  <c r="F3691" i="2"/>
  <c r="U3690" i="2"/>
  <c r="P3690" i="2" s="1"/>
  <c r="F3690" i="2"/>
  <c r="W3689" i="2"/>
  <c r="U3689" i="2"/>
  <c r="P3689" i="2"/>
  <c r="H3689" i="2"/>
  <c r="F3689" i="2"/>
  <c r="U3688" i="2"/>
  <c r="P3688" i="2" s="1"/>
  <c r="W3688" i="2" s="1"/>
  <c r="F3688" i="2"/>
  <c r="U3687" i="2"/>
  <c r="P3687" i="2"/>
  <c r="F3687" i="2"/>
  <c r="U3686" i="2"/>
  <c r="P3686" i="2" s="1"/>
  <c r="F3686" i="2"/>
  <c r="U3685" i="2"/>
  <c r="P3685" i="2"/>
  <c r="H3685" i="2" s="1"/>
  <c r="F3685" i="2"/>
  <c r="U3684" i="2"/>
  <c r="P3684" i="2"/>
  <c r="F3684" i="2"/>
  <c r="U3683" i="2"/>
  <c r="P3683" i="2" s="1"/>
  <c r="F3683" i="2"/>
  <c r="U3682" i="2"/>
  <c r="P3682" i="2" s="1"/>
  <c r="W3682" i="2" s="1"/>
  <c r="F3682" i="2"/>
  <c r="U3681" i="2"/>
  <c r="P3681" i="2"/>
  <c r="W3681" i="2" s="1"/>
  <c r="H3681" i="2"/>
  <c r="F3681" i="2"/>
  <c r="W3680" i="2"/>
  <c r="U3680" i="2"/>
  <c r="P3680" i="2" s="1"/>
  <c r="H3680" i="2" s="1"/>
  <c r="F3680" i="2"/>
  <c r="U3679" i="2"/>
  <c r="P3679" i="2" s="1"/>
  <c r="W3679" i="2" s="1"/>
  <c r="H3679" i="2"/>
  <c r="F3679" i="2"/>
  <c r="U3678" i="2"/>
  <c r="P3678" i="2"/>
  <c r="F3678" i="2"/>
  <c r="U3677" i="2"/>
  <c r="P3677" i="2" s="1"/>
  <c r="H3677" i="2" s="1"/>
  <c r="F3677" i="2"/>
  <c r="U3676" i="2"/>
  <c r="P3676" i="2"/>
  <c r="F3676" i="2"/>
  <c r="U3675" i="2"/>
  <c r="P3675" i="2"/>
  <c r="F3675" i="2"/>
  <c r="U3674" i="2"/>
  <c r="P3674" i="2" s="1"/>
  <c r="F3674" i="2"/>
  <c r="U3673" i="2"/>
  <c r="P3673" i="2"/>
  <c r="W3673" i="2" s="1"/>
  <c r="H3673" i="2"/>
  <c r="F3673" i="2"/>
  <c r="W3672" i="2"/>
  <c r="U3672" i="2"/>
  <c r="P3672" i="2" s="1"/>
  <c r="H3672" i="2"/>
  <c r="F3672" i="2"/>
  <c r="U3671" i="2"/>
  <c r="P3671" i="2"/>
  <c r="F3671" i="2"/>
  <c r="W3670" i="2"/>
  <c r="U3670" i="2"/>
  <c r="P3670" i="2"/>
  <c r="H3670" i="2" s="1"/>
  <c r="F3670" i="2"/>
  <c r="U3669" i="2"/>
  <c r="P3669" i="2"/>
  <c r="H3669" i="2" s="1"/>
  <c r="F3669" i="2"/>
  <c r="U3668" i="2"/>
  <c r="P3668" i="2"/>
  <c r="F3668" i="2"/>
  <c r="U3667" i="2"/>
  <c r="P3667" i="2" s="1"/>
  <c r="F3667" i="2"/>
  <c r="U3666" i="2"/>
  <c r="P3666" i="2"/>
  <c r="F3666" i="2"/>
  <c r="W3665" i="2"/>
  <c r="U3665" i="2"/>
  <c r="P3665" i="2"/>
  <c r="H3665" i="2"/>
  <c r="F3665" i="2"/>
  <c r="U3664" i="2"/>
  <c r="P3664" i="2" s="1"/>
  <c r="F3664" i="2"/>
  <c r="U3663" i="2"/>
  <c r="P3663" i="2" s="1"/>
  <c r="W3663" i="2" s="1"/>
  <c r="F3663" i="2"/>
  <c r="U3662" i="2"/>
  <c r="P3662" i="2" s="1"/>
  <c r="F3662" i="2"/>
  <c r="W3661" i="2"/>
  <c r="U3661" i="2"/>
  <c r="P3661" i="2"/>
  <c r="H3661" i="2" s="1"/>
  <c r="F3661" i="2"/>
  <c r="W3660" i="2"/>
  <c r="U3660" i="2"/>
  <c r="P3660" i="2" s="1"/>
  <c r="H3660" i="2"/>
  <c r="F3660" i="2"/>
  <c r="U3659" i="2"/>
  <c r="P3659" i="2" s="1"/>
  <c r="F3659" i="2"/>
  <c r="U3658" i="2"/>
  <c r="P3658" i="2"/>
  <c r="W3658" i="2" s="1"/>
  <c r="H3658" i="2"/>
  <c r="F3658" i="2"/>
  <c r="W3657" i="2"/>
  <c r="U3657" i="2"/>
  <c r="P3657" i="2"/>
  <c r="H3657" i="2"/>
  <c r="F3657" i="2"/>
  <c r="W3656" i="2"/>
  <c r="U3656" i="2"/>
  <c r="P3656" i="2" s="1"/>
  <c r="H3656" i="2" s="1"/>
  <c r="F3656" i="2"/>
  <c r="W3655" i="2"/>
  <c r="U3655" i="2"/>
  <c r="P3655" i="2" s="1"/>
  <c r="H3655" i="2" s="1"/>
  <c r="F3655" i="2"/>
  <c r="W3654" i="2"/>
  <c r="U3654" i="2"/>
  <c r="P3654" i="2" s="1"/>
  <c r="H3654" i="2" s="1"/>
  <c r="F3654" i="2"/>
  <c r="U3653" i="2"/>
  <c r="P3653" i="2"/>
  <c r="W3653" i="2" s="1"/>
  <c r="H3653" i="2"/>
  <c r="F3653" i="2"/>
  <c r="U3652" i="2"/>
  <c r="P3652" i="2"/>
  <c r="F3652" i="2"/>
  <c r="U3651" i="2"/>
  <c r="P3651" i="2" s="1"/>
  <c r="F3651" i="2"/>
  <c r="U3650" i="2"/>
  <c r="P3650" i="2" s="1"/>
  <c r="W3650" i="2" s="1"/>
  <c r="H3650" i="2"/>
  <c r="F3650" i="2"/>
  <c r="U3649" i="2"/>
  <c r="P3649" i="2"/>
  <c r="W3649" i="2" s="1"/>
  <c r="H3649" i="2"/>
  <c r="F3649" i="2"/>
  <c r="U3648" i="2"/>
  <c r="P3648" i="2" s="1"/>
  <c r="W3648" i="2" s="1"/>
  <c r="H3648" i="2"/>
  <c r="F3648" i="2"/>
  <c r="U3647" i="2"/>
  <c r="P3647" i="2" s="1"/>
  <c r="F3647" i="2"/>
  <c r="U3646" i="2"/>
  <c r="P3646" i="2" s="1"/>
  <c r="F3646" i="2"/>
  <c r="U3645" i="2"/>
  <c r="P3645" i="2"/>
  <c r="F3645" i="2"/>
  <c r="U3644" i="2"/>
  <c r="P3644" i="2" s="1"/>
  <c r="F3644" i="2"/>
  <c r="U3643" i="2"/>
  <c r="P3643" i="2"/>
  <c r="W3643" i="2" s="1"/>
  <c r="H3643" i="2"/>
  <c r="F3643" i="2"/>
  <c r="U3642" i="2"/>
  <c r="P3642" i="2" s="1"/>
  <c r="W3642" i="2" s="1"/>
  <c r="H3642" i="2"/>
  <c r="F3642" i="2"/>
  <c r="W3641" i="2"/>
  <c r="U3641" i="2"/>
  <c r="P3641" i="2"/>
  <c r="H3641" i="2" s="1"/>
  <c r="F3641" i="2"/>
  <c r="W3640" i="2"/>
  <c r="U3640" i="2"/>
  <c r="P3640" i="2" s="1"/>
  <c r="H3640" i="2"/>
  <c r="F3640" i="2"/>
  <c r="U3639" i="2"/>
  <c r="P3639" i="2"/>
  <c r="W3639" i="2" s="1"/>
  <c r="H3639" i="2"/>
  <c r="F3639" i="2"/>
  <c r="W3638" i="2"/>
  <c r="U3638" i="2"/>
  <c r="P3638" i="2"/>
  <c r="H3638" i="2" s="1"/>
  <c r="F3638" i="2"/>
  <c r="W3637" i="2"/>
  <c r="U3637" i="2"/>
  <c r="P3637" i="2"/>
  <c r="H3637" i="2" s="1"/>
  <c r="F3637" i="2"/>
  <c r="U3636" i="2"/>
  <c r="P3636" i="2"/>
  <c r="W3636" i="2" s="1"/>
  <c r="H3636" i="2"/>
  <c r="F3636" i="2"/>
  <c r="W3635" i="2"/>
  <c r="U3635" i="2"/>
  <c r="P3635" i="2"/>
  <c r="H3635" i="2"/>
  <c r="F3635" i="2"/>
  <c r="U3634" i="2"/>
  <c r="P3634" i="2"/>
  <c r="F3634" i="2"/>
  <c r="U3633" i="2"/>
  <c r="P3633" i="2"/>
  <c r="H3633" i="2" s="1"/>
  <c r="F3633" i="2"/>
  <c r="U3632" i="2"/>
  <c r="P3632" i="2" s="1"/>
  <c r="W3632" i="2" s="1"/>
  <c r="H3632" i="2"/>
  <c r="F3632" i="2"/>
  <c r="U3631" i="2"/>
  <c r="P3631" i="2"/>
  <c r="F3631" i="2"/>
  <c r="U3630" i="2"/>
  <c r="P3630" i="2" s="1"/>
  <c r="F3630" i="2"/>
  <c r="U3629" i="2"/>
  <c r="P3629" i="2" s="1"/>
  <c r="W3629" i="2" s="1"/>
  <c r="H3629" i="2"/>
  <c r="F3629" i="2"/>
  <c r="U3628" i="2"/>
  <c r="P3628" i="2" s="1"/>
  <c r="W3628" i="2" s="1"/>
  <c r="H3628" i="2"/>
  <c r="F3628" i="2"/>
  <c r="U3627" i="2"/>
  <c r="P3627" i="2" s="1"/>
  <c r="W3627" i="2" s="1"/>
  <c r="H3627" i="2"/>
  <c r="F3627" i="2"/>
  <c r="U3626" i="2"/>
  <c r="P3626" i="2"/>
  <c r="F3626" i="2"/>
  <c r="U3625" i="2"/>
  <c r="P3625" i="2"/>
  <c r="W3625" i="2" s="1"/>
  <c r="F3625" i="2"/>
  <c r="U3624" i="2"/>
  <c r="P3624" i="2" s="1"/>
  <c r="W3624" i="2" s="1"/>
  <c r="H3624" i="2"/>
  <c r="F3624" i="2"/>
  <c r="W3623" i="2"/>
  <c r="U3623" i="2"/>
  <c r="P3623" i="2"/>
  <c r="H3623" i="2"/>
  <c r="F3623" i="2"/>
  <c r="U3622" i="2"/>
  <c r="P3622" i="2" s="1"/>
  <c r="F3622" i="2"/>
  <c r="W3621" i="2"/>
  <c r="U3621" i="2"/>
  <c r="P3621" i="2"/>
  <c r="H3621" i="2"/>
  <c r="F3621" i="2"/>
  <c r="W3620" i="2"/>
  <c r="U3620" i="2"/>
  <c r="P3620" i="2"/>
  <c r="H3620" i="2"/>
  <c r="F3620" i="2"/>
  <c r="U3619" i="2"/>
  <c r="P3619" i="2"/>
  <c r="F3619" i="2"/>
  <c r="U3618" i="2"/>
  <c r="P3618" i="2" s="1"/>
  <c r="W3618" i="2" s="1"/>
  <c r="H3618" i="2"/>
  <c r="F3618" i="2"/>
  <c r="U3617" i="2"/>
  <c r="P3617" i="2"/>
  <c r="W3617" i="2" s="1"/>
  <c r="H3617" i="2"/>
  <c r="F3617" i="2"/>
  <c r="W3616" i="2"/>
  <c r="U3616" i="2"/>
  <c r="P3616" i="2" s="1"/>
  <c r="H3616" i="2"/>
  <c r="F3616" i="2"/>
  <c r="U3615" i="2"/>
  <c r="P3615" i="2" s="1"/>
  <c r="W3615" i="2" s="1"/>
  <c r="H3615" i="2"/>
  <c r="F3615" i="2"/>
  <c r="U3614" i="2"/>
  <c r="P3614" i="2"/>
  <c r="F3614" i="2"/>
  <c r="W3613" i="2"/>
  <c r="U3613" i="2"/>
  <c r="P3613" i="2" s="1"/>
  <c r="H3613" i="2"/>
  <c r="F3613" i="2"/>
  <c r="W3612" i="2"/>
  <c r="U3612" i="2"/>
  <c r="P3612" i="2"/>
  <c r="H3612" i="2" s="1"/>
  <c r="F3612" i="2"/>
  <c r="W3611" i="2"/>
  <c r="U3611" i="2"/>
  <c r="P3611" i="2"/>
  <c r="H3611" i="2"/>
  <c r="F3611" i="2"/>
  <c r="U3610" i="2"/>
  <c r="P3610" i="2"/>
  <c r="F3610" i="2"/>
  <c r="U3609" i="2"/>
  <c r="P3609" i="2"/>
  <c r="W3609" i="2" s="1"/>
  <c r="H3609" i="2"/>
  <c r="F3609" i="2"/>
  <c r="W3608" i="2"/>
  <c r="U3608" i="2"/>
  <c r="P3608" i="2" s="1"/>
  <c r="H3608" i="2"/>
  <c r="F3608" i="2"/>
  <c r="W3607" i="2"/>
  <c r="U3607" i="2"/>
  <c r="P3607" i="2"/>
  <c r="H3607" i="2" s="1"/>
  <c r="F3607" i="2"/>
  <c r="W3606" i="2"/>
  <c r="U3606" i="2"/>
  <c r="P3606" i="2"/>
  <c r="H3606" i="2" s="1"/>
  <c r="F3606" i="2"/>
  <c r="U3605" i="2"/>
  <c r="P3605" i="2" s="1"/>
  <c r="W3605" i="2" s="1"/>
  <c r="H3605" i="2"/>
  <c r="F3605" i="2"/>
  <c r="W3604" i="2"/>
  <c r="U3604" i="2"/>
  <c r="P3604" i="2"/>
  <c r="H3604" i="2" s="1"/>
  <c r="F3604" i="2"/>
  <c r="U3603" i="2"/>
  <c r="P3603" i="2" s="1"/>
  <c r="W3603" i="2" s="1"/>
  <c r="H3603" i="2"/>
  <c r="F3603" i="2"/>
  <c r="U3602" i="2"/>
  <c r="P3602" i="2"/>
  <c r="F3602" i="2"/>
  <c r="W3601" i="2"/>
  <c r="U3601" i="2"/>
  <c r="P3601" i="2"/>
  <c r="H3601" i="2"/>
  <c r="F3601" i="2"/>
  <c r="U3600" i="2"/>
  <c r="P3600" i="2" s="1"/>
  <c r="W3600" i="2" s="1"/>
  <c r="H3600" i="2"/>
  <c r="F3600" i="2"/>
  <c r="U3599" i="2"/>
  <c r="P3599" i="2"/>
  <c r="W3599" i="2" s="1"/>
  <c r="H3599" i="2"/>
  <c r="F3599" i="2"/>
  <c r="W3598" i="2"/>
  <c r="U3598" i="2"/>
  <c r="P3598" i="2"/>
  <c r="H3598" i="2"/>
  <c r="F3598" i="2"/>
  <c r="W3597" i="2"/>
  <c r="U3597" i="2"/>
  <c r="P3597" i="2" s="1"/>
  <c r="H3597" i="2" s="1"/>
  <c r="F3597" i="2"/>
  <c r="W3596" i="2"/>
  <c r="U3596" i="2"/>
  <c r="P3596" i="2"/>
  <c r="H3596" i="2" s="1"/>
  <c r="F3596" i="2"/>
  <c r="U3595" i="2"/>
  <c r="P3595" i="2"/>
  <c r="F3595" i="2"/>
  <c r="U3594" i="2"/>
  <c r="P3594" i="2" s="1"/>
  <c r="W3594" i="2" s="1"/>
  <c r="H3594" i="2"/>
  <c r="F3594" i="2"/>
  <c r="W3593" i="2"/>
  <c r="U3593" i="2"/>
  <c r="P3593" i="2" s="1"/>
  <c r="H3593" i="2"/>
  <c r="F3593" i="2"/>
  <c r="W3592" i="2"/>
  <c r="U3592" i="2"/>
  <c r="P3592" i="2"/>
  <c r="H3592" i="2" s="1"/>
  <c r="F3592" i="2"/>
  <c r="U3591" i="2"/>
  <c r="P3591" i="2" s="1"/>
  <c r="W3591" i="2" s="1"/>
  <c r="H3591" i="2"/>
  <c r="F3591" i="2"/>
  <c r="W3590" i="2"/>
  <c r="U3590" i="2"/>
  <c r="P3590" i="2"/>
  <c r="H3590" i="2" s="1"/>
  <c r="F3590" i="2"/>
  <c r="W3589" i="2"/>
  <c r="U3589" i="2"/>
  <c r="P3589" i="2" s="1"/>
  <c r="H3589" i="2" s="1"/>
  <c r="F3589" i="2"/>
  <c r="W3588" i="2"/>
  <c r="U3588" i="2"/>
  <c r="P3588" i="2"/>
  <c r="H3588" i="2"/>
  <c r="F3588" i="2"/>
  <c r="W3587" i="2"/>
  <c r="U3587" i="2"/>
  <c r="P3587" i="2"/>
  <c r="H3587" i="2" s="1"/>
  <c r="F3587" i="2"/>
  <c r="W3586" i="2"/>
  <c r="U3586" i="2"/>
  <c r="P3586" i="2" s="1"/>
  <c r="H3586" i="2" s="1"/>
  <c r="F3586" i="2"/>
  <c r="W3585" i="2"/>
  <c r="U3585" i="2"/>
  <c r="P3585" i="2"/>
  <c r="H3585" i="2"/>
  <c r="F3585" i="2"/>
  <c r="U3584" i="2"/>
  <c r="P3584" i="2"/>
  <c r="W3584" i="2" s="1"/>
  <c r="H3584" i="2"/>
  <c r="F3584" i="2"/>
  <c r="U3583" i="2"/>
  <c r="P3583" i="2" s="1"/>
  <c r="W3583" i="2" s="1"/>
  <c r="H3583" i="2"/>
  <c r="F3583" i="2"/>
  <c r="U3582" i="2"/>
  <c r="P3582" i="2"/>
  <c r="W3582" i="2" s="1"/>
  <c r="H3582" i="2"/>
  <c r="F3582" i="2"/>
  <c r="W3581" i="2"/>
  <c r="U3581" i="2"/>
  <c r="P3581" i="2" s="1"/>
  <c r="H3581" i="2" s="1"/>
  <c r="F3581" i="2"/>
  <c r="W3580" i="2"/>
  <c r="U3580" i="2"/>
  <c r="P3580" i="2"/>
  <c r="H3580" i="2"/>
  <c r="F3580" i="2"/>
  <c r="U3579" i="2"/>
  <c r="P3579" i="2"/>
  <c r="F3579" i="2"/>
  <c r="W3578" i="2"/>
  <c r="U3578" i="2"/>
  <c r="P3578" i="2"/>
  <c r="H3578" i="2"/>
  <c r="F3578" i="2"/>
  <c r="W3577" i="2"/>
  <c r="U3577" i="2"/>
  <c r="P3577" i="2"/>
  <c r="H3577" i="2"/>
  <c r="F3577" i="2"/>
  <c r="U3576" i="2"/>
  <c r="P3576" i="2"/>
  <c r="W3576" i="2" s="1"/>
  <c r="H3576" i="2"/>
  <c r="F3576" i="2"/>
  <c r="U3575" i="2"/>
  <c r="P3575" i="2" s="1"/>
  <c r="W3575" i="2" s="1"/>
  <c r="H3575" i="2"/>
  <c r="F3575" i="2"/>
  <c r="W3574" i="2"/>
  <c r="U3574" i="2"/>
  <c r="P3574" i="2"/>
  <c r="H3574" i="2" s="1"/>
  <c r="F3574" i="2"/>
  <c r="W3573" i="2"/>
  <c r="U3573" i="2"/>
  <c r="P3573" i="2" s="1"/>
  <c r="H3573" i="2"/>
  <c r="F3573" i="2"/>
  <c r="U3572" i="2"/>
  <c r="P3572" i="2"/>
  <c r="W3572" i="2" s="1"/>
  <c r="H3572" i="2"/>
  <c r="F3572" i="2"/>
  <c r="U3571" i="2"/>
  <c r="P3571" i="2"/>
  <c r="F3571" i="2"/>
  <c r="W3570" i="2"/>
  <c r="U3570" i="2"/>
  <c r="P3570" i="2" s="1"/>
  <c r="H3570" i="2"/>
  <c r="F3570" i="2"/>
  <c r="U3569" i="2"/>
  <c r="P3569" i="2"/>
  <c r="F3569" i="2"/>
  <c r="U3568" i="2"/>
  <c r="P3568" i="2" s="1"/>
  <c r="W3568" i="2" s="1"/>
  <c r="H3568" i="2"/>
  <c r="F3568" i="2"/>
  <c r="U3567" i="2"/>
  <c r="P3567" i="2"/>
  <c r="W3567" i="2" s="1"/>
  <c r="H3567" i="2"/>
  <c r="F3567" i="2"/>
  <c r="U3566" i="2"/>
  <c r="P3566" i="2"/>
  <c r="W3566" i="2" s="1"/>
  <c r="H3566" i="2"/>
  <c r="F3566" i="2"/>
  <c r="W3565" i="2"/>
  <c r="U3565" i="2"/>
  <c r="P3565" i="2" s="1"/>
  <c r="H3565" i="2"/>
  <c r="F3565" i="2"/>
  <c r="U3564" i="2"/>
  <c r="P3564" i="2" s="1"/>
  <c r="F3564" i="2"/>
  <c r="W3563" i="2"/>
  <c r="U3563" i="2"/>
  <c r="P3563" i="2"/>
  <c r="H3563" i="2" s="1"/>
  <c r="F3563" i="2"/>
  <c r="W3562" i="2"/>
  <c r="U3562" i="2"/>
  <c r="P3562" i="2"/>
  <c r="H3562" i="2"/>
  <c r="F3562" i="2"/>
  <c r="W3561" i="2"/>
  <c r="U3561" i="2"/>
  <c r="P3561" i="2"/>
  <c r="H3561" i="2"/>
  <c r="F3561" i="2"/>
  <c r="U3560" i="2"/>
  <c r="P3560" i="2" s="1"/>
  <c r="W3560" i="2" s="1"/>
  <c r="H3560" i="2"/>
  <c r="F3560" i="2"/>
  <c r="U3559" i="2"/>
  <c r="P3559" i="2"/>
  <c r="F3559" i="2"/>
  <c r="W3558" i="2"/>
  <c r="U3558" i="2"/>
  <c r="P3558" i="2"/>
  <c r="H3558" i="2"/>
  <c r="F3558" i="2"/>
  <c r="W3557" i="2"/>
  <c r="U3557" i="2"/>
  <c r="P3557" i="2" s="1"/>
  <c r="H3557" i="2"/>
  <c r="F3557" i="2"/>
  <c r="U3556" i="2"/>
  <c r="P3556" i="2" s="1"/>
  <c r="W3556" i="2" s="1"/>
  <c r="H3556" i="2"/>
  <c r="F3556" i="2"/>
  <c r="W3555" i="2"/>
  <c r="U3555" i="2"/>
  <c r="P3555" i="2" s="1"/>
  <c r="H3555" i="2" s="1"/>
  <c r="F3555" i="2"/>
  <c r="W3554" i="2"/>
  <c r="U3554" i="2"/>
  <c r="P3554" i="2"/>
  <c r="H3554" i="2" s="1"/>
  <c r="F3554" i="2"/>
  <c r="U3553" i="2"/>
  <c r="P3553" i="2" s="1"/>
  <c r="F3553" i="2"/>
  <c r="W3552" i="2"/>
  <c r="U3552" i="2"/>
  <c r="P3552" i="2"/>
  <c r="H3552" i="2"/>
  <c r="F3552" i="2"/>
  <c r="U3551" i="2"/>
  <c r="P3551" i="2"/>
  <c r="W3551" i="2" s="1"/>
  <c r="H3551" i="2"/>
  <c r="F3551" i="2"/>
  <c r="W3550" i="2"/>
  <c r="U3550" i="2"/>
  <c r="P3550" i="2"/>
  <c r="H3550" i="2"/>
  <c r="F3550" i="2"/>
  <c r="W3549" i="2"/>
  <c r="U3549" i="2"/>
  <c r="P3549" i="2" s="1"/>
  <c r="H3549" i="2" s="1"/>
  <c r="F3549" i="2"/>
  <c r="U3548" i="2"/>
  <c r="P3548" i="2" s="1"/>
  <c r="W3548" i="2" s="1"/>
  <c r="H3548" i="2"/>
  <c r="F3548" i="2"/>
  <c r="W3547" i="2"/>
  <c r="U3547" i="2"/>
  <c r="P3547" i="2" s="1"/>
  <c r="H3547" i="2" s="1"/>
  <c r="F3547" i="2"/>
  <c r="W3546" i="2"/>
  <c r="U3546" i="2"/>
  <c r="P3546" i="2"/>
  <c r="H3546" i="2" s="1"/>
  <c r="F3546" i="2"/>
  <c r="U3545" i="2"/>
  <c r="P3545" i="2"/>
  <c r="W3545" i="2" s="1"/>
  <c r="H3545" i="2"/>
  <c r="F3545" i="2"/>
  <c r="U3544" i="2"/>
  <c r="P3544" i="2" s="1"/>
  <c r="F3544" i="2"/>
  <c r="U3543" i="2"/>
  <c r="P3543" i="2"/>
  <c r="W3543" i="2" s="1"/>
  <c r="H3543" i="2"/>
  <c r="F3543" i="2"/>
  <c r="W3542" i="2"/>
  <c r="U3542" i="2"/>
  <c r="P3542" i="2"/>
  <c r="H3542" i="2" s="1"/>
  <c r="F3542" i="2"/>
  <c r="U3541" i="2"/>
  <c r="P3541" i="2" s="1"/>
  <c r="W3541" i="2" s="1"/>
  <c r="H3541" i="2"/>
  <c r="F3541" i="2"/>
  <c r="U3540" i="2"/>
  <c r="P3540" i="2" s="1"/>
  <c r="F3540" i="2"/>
  <c r="U3539" i="2"/>
  <c r="P3539" i="2"/>
  <c r="H3539" i="2" s="1"/>
  <c r="F3539" i="2"/>
  <c r="U3538" i="2"/>
  <c r="P3538" i="2"/>
  <c r="W3538" i="2" s="1"/>
  <c r="F3538" i="2"/>
  <c r="U3537" i="2"/>
  <c r="P3537" i="2"/>
  <c r="W3537" i="2" s="1"/>
  <c r="H3537" i="2"/>
  <c r="F3537" i="2"/>
  <c r="W3536" i="2"/>
  <c r="U3536" i="2"/>
  <c r="P3536" i="2"/>
  <c r="H3536" i="2"/>
  <c r="F3536" i="2"/>
  <c r="U3535" i="2"/>
  <c r="P3535" i="2"/>
  <c r="W3535" i="2" s="1"/>
  <c r="H3535" i="2"/>
  <c r="F3535" i="2"/>
  <c r="U3534" i="2"/>
  <c r="P3534" i="2"/>
  <c r="F3534" i="2"/>
  <c r="U3533" i="2"/>
  <c r="P3533" i="2" s="1"/>
  <c r="W3533" i="2" s="1"/>
  <c r="H3533" i="2"/>
  <c r="F3533" i="2"/>
  <c r="W3532" i="2"/>
  <c r="U3532" i="2"/>
  <c r="P3532" i="2" s="1"/>
  <c r="H3532" i="2" s="1"/>
  <c r="F3532" i="2"/>
  <c r="W3531" i="2"/>
  <c r="U3531" i="2"/>
  <c r="P3531" i="2"/>
  <c r="H3531" i="2"/>
  <c r="F3531" i="2"/>
  <c r="U3530" i="2"/>
  <c r="P3530" i="2"/>
  <c r="W3530" i="2" s="1"/>
  <c r="F3530" i="2"/>
  <c r="U3529" i="2"/>
  <c r="P3529" i="2"/>
  <c r="W3529" i="2" s="1"/>
  <c r="H3529" i="2"/>
  <c r="F3529" i="2"/>
  <c r="W3528" i="2"/>
  <c r="U3528" i="2"/>
  <c r="P3528" i="2" s="1"/>
  <c r="H3528" i="2"/>
  <c r="F3528" i="2"/>
  <c r="W3527" i="2"/>
  <c r="U3527" i="2"/>
  <c r="P3527" i="2"/>
  <c r="H3527" i="2" s="1"/>
  <c r="F3527" i="2"/>
  <c r="W3526" i="2"/>
  <c r="U3526" i="2"/>
  <c r="P3526" i="2"/>
  <c r="H3526" i="2" s="1"/>
  <c r="F3526" i="2"/>
  <c r="W3525" i="2"/>
  <c r="U3525" i="2"/>
  <c r="P3525" i="2"/>
  <c r="H3525" i="2"/>
  <c r="F3525" i="2"/>
  <c r="W3524" i="2"/>
  <c r="U3524" i="2"/>
  <c r="P3524" i="2"/>
  <c r="H3524" i="2"/>
  <c r="F3524" i="2"/>
  <c r="U3523" i="2"/>
  <c r="P3523" i="2" s="1"/>
  <c r="W3523" i="2" s="1"/>
  <c r="H3523" i="2"/>
  <c r="F3523" i="2"/>
  <c r="U3522" i="2"/>
  <c r="P3522" i="2" s="1"/>
  <c r="F3522" i="2"/>
  <c r="W3521" i="2"/>
  <c r="U3521" i="2"/>
  <c r="P3521" i="2"/>
  <c r="H3521" i="2" s="1"/>
  <c r="F3521" i="2"/>
  <c r="W3520" i="2"/>
  <c r="U3520" i="2"/>
  <c r="P3520" i="2" s="1"/>
  <c r="H3520" i="2"/>
  <c r="F3520" i="2"/>
  <c r="U3519" i="2"/>
  <c r="P3519" i="2" s="1"/>
  <c r="F3519" i="2"/>
  <c r="U3518" i="2"/>
  <c r="P3518" i="2" s="1"/>
  <c r="F3518" i="2"/>
  <c r="W3517" i="2"/>
  <c r="U3517" i="2"/>
  <c r="P3517" i="2" s="1"/>
  <c r="H3517" i="2" s="1"/>
  <c r="F3517" i="2"/>
  <c r="W3516" i="2"/>
  <c r="U3516" i="2"/>
  <c r="P3516" i="2"/>
  <c r="H3516" i="2" s="1"/>
  <c r="F3516" i="2"/>
  <c r="W3515" i="2"/>
  <c r="U3515" i="2"/>
  <c r="P3515" i="2"/>
  <c r="H3515" i="2"/>
  <c r="F3515" i="2"/>
  <c r="U3514" i="2"/>
  <c r="P3514" i="2"/>
  <c r="W3514" i="2" s="1"/>
  <c r="H3514" i="2"/>
  <c r="F3514" i="2"/>
  <c r="U3513" i="2"/>
  <c r="P3513" i="2"/>
  <c r="W3513" i="2" s="1"/>
  <c r="H3513" i="2"/>
  <c r="F3513" i="2"/>
  <c r="W3512" i="2"/>
  <c r="U3512" i="2"/>
  <c r="P3512" i="2" s="1"/>
  <c r="H3512" i="2"/>
  <c r="F3512" i="2"/>
  <c r="W3511" i="2"/>
  <c r="U3511" i="2"/>
  <c r="P3511" i="2"/>
  <c r="H3511" i="2" s="1"/>
  <c r="F3511" i="2"/>
  <c r="W3510" i="2"/>
  <c r="U3510" i="2"/>
  <c r="P3510" i="2"/>
  <c r="H3510" i="2" s="1"/>
  <c r="F3510" i="2"/>
  <c r="W3509" i="2"/>
  <c r="U3509" i="2"/>
  <c r="P3509" i="2"/>
  <c r="H3509" i="2" s="1"/>
  <c r="F3509" i="2"/>
  <c r="W3508" i="2"/>
  <c r="U3508" i="2"/>
  <c r="P3508" i="2"/>
  <c r="H3508" i="2"/>
  <c r="F3508" i="2"/>
  <c r="W3507" i="2"/>
  <c r="U3507" i="2"/>
  <c r="P3507" i="2" s="1"/>
  <c r="H3507" i="2" s="1"/>
  <c r="F3507" i="2"/>
  <c r="U3506" i="2"/>
  <c r="P3506" i="2"/>
  <c r="F3506" i="2"/>
  <c r="W3505" i="2"/>
  <c r="U3505" i="2"/>
  <c r="P3505" i="2"/>
  <c r="H3505" i="2"/>
  <c r="F3505" i="2"/>
  <c r="U3504" i="2"/>
  <c r="P3504" i="2" s="1"/>
  <c r="W3504" i="2" s="1"/>
  <c r="H3504" i="2"/>
  <c r="F3504" i="2"/>
  <c r="U3503" i="2"/>
  <c r="P3503" i="2" s="1"/>
  <c r="W3503" i="2" s="1"/>
  <c r="H3503" i="2"/>
  <c r="F3503" i="2"/>
  <c r="W3502" i="2"/>
  <c r="U3502" i="2"/>
  <c r="P3502" i="2" s="1"/>
  <c r="H3502" i="2" s="1"/>
  <c r="F3502" i="2"/>
  <c r="U3501" i="2"/>
  <c r="P3501" i="2" s="1"/>
  <c r="F3501" i="2"/>
  <c r="U3500" i="2"/>
  <c r="P3500" i="2"/>
  <c r="W3500" i="2" s="1"/>
  <c r="H3500" i="2"/>
  <c r="F3500" i="2"/>
  <c r="W3499" i="2"/>
  <c r="U3499" i="2"/>
  <c r="P3499" i="2"/>
  <c r="H3499" i="2"/>
  <c r="F3499" i="2"/>
  <c r="U3498" i="2"/>
  <c r="P3498" i="2"/>
  <c r="W3498" i="2" s="1"/>
  <c r="H3498" i="2"/>
  <c r="F3498" i="2"/>
  <c r="W3497" i="2"/>
  <c r="U3497" i="2"/>
  <c r="P3497" i="2"/>
  <c r="H3497" i="2"/>
  <c r="F3497" i="2"/>
  <c r="W3496" i="2"/>
  <c r="U3496" i="2"/>
  <c r="P3496" i="2" s="1"/>
  <c r="H3496" i="2" s="1"/>
  <c r="F3496" i="2"/>
  <c r="W3495" i="2"/>
  <c r="U3495" i="2"/>
  <c r="P3495" i="2"/>
  <c r="H3495" i="2"/>
  <c r="F3495" i="2"/>
  <c r="U3494" i="2"/>
  <c r="P3494" i="2"/>
  <c r="H3494" i="2" s="1"/>
  <c r="F3494" i="2"/>
  <c r="W3493" i="2"/>
  <c r="U3493" i="2"/>
  <c r="P3493" i="2"/>
  <c r="H3493" i="2" s="1"/>
  <c r="F3493" i="2"/>
  <c r="W3492" i="2"/>
  <c r="U3492" i="2"/>
  <c r="P3492" i="2"/>
  <c r="H3492" i="2"/>
  <c r="F3492" i="2"/>
  <c r="U3491" i="2"/>
  <c r="P3491" i="2"/>
  <c r="H3491" i="2" s="1"/>
  <c r="F3491" i="2"/>
  <c r="U3490" i="2"/>
  <c r="P3490" i="2"/>
  <c r="W3490" i="2" s="1"/>
  <c r="H3490" i="2"/>
  <c r="F3490" i="2"/>
  <c r="W3489" i="2"/>
  <c r="U3489" i="2"/>
  <c r="P3489" i="2"/>
  <c r="H3489" i="2"/>
  <c r="F3489" i="2"/>
  <c r="U3488" i="2"/>
  <c r="P3488" i="2" s="1"/>
  <c r="W3488" i="2" s="1"/>
  <c r="H3488" i="2"/>
  <c r="F3488" i="2"/>
  <c r="U3487" i="2"/>
  <c r="P3487" i="2" s="1"/>
  <c r="W3487" i="2" s="1"/>
  <c r="F3487" i="2"/>
  <c r="W3486" i="2"/>
  <c r="U3486" i="2"/>
  <c r="P3486" i="2"/>
  <c r="H3486" i="2" s="1"/>
  <c r="F3486" i="2"/>
  <c r="U3485" i="2"/>
  <c r="P3485" i="2" s="1"/>
  <c r="W3485" i="2" s="1"/>
  <c r="H3485" i="2"/>
  <c r="F3485" i="2"/>
  <c r="U3484" i="2"/>
  <c r="P3484" i="2" s="1"/>
  <c r="W3484" i="2" s="1"/>
  <c r="H3484" i="2"/>
  <c r="F3484" i="2"/>
  <c r="W3483" i="2"/>
  <c r="U3483" i="2"/>
  <c r="P3483" i="2"/>
  <c r="H3483" i="2"/>
  <c r="F3483" i="2"/>
  <c r="U3482" i="2"/>
  <c r="P3482" i="2" s="1"/>
  <c r="F3482" i="2"/>
  <c r="W3481" i="2"/>
  <c r="U3481" i="2"/>
  <c r="P3481" i="2"/>
  <c r="H3481" i="2" s="1"/>
  <c r="F3481" i="2"/>
  <c r="W3480" i="2"/>
  <c r="U3480" i="2"/>
  <c r="P3480" i="2" s="1"/>
  <c r="H3480" i="2"/>
  <c r="F3480" i="2"/>
  <c r="U3479" i="2"/>
  <c r="P3479" i="2"/>
  <c r="W3479" i="2" s="1"/>
  <c r="H3479" i="2"/>
  <c r="F3479" i="2"/>
  <c r="W3478" i="2"/>
  <c r="U3478" i="2"/>
  <c r="P3478" i="2"/>
  <c r="H3478" i="2" s="1"/>
  <c r="F3478" i="2"/>
  <c r="W3477" i="2"/>
  <c r="U3477" i="2"/>
  <c r="P3477" i="2"/>
  <c r="H3477" i="2"/>
  <c r="F3477" i="2"/>
  <c r="U3476" i="2"/>
  <c r="P3476" i="2"/>
  <c r="W3476" i="2" s="1"/>
  <c r="F3476" i="2"/>
  <c r="U3475" i="2"/>
  <c r="P3475" i="2"/>
  <c r="W3475" i="2" s="1"/>
  <c r="F3475" i="2"/>
  <c r="U3474" i="2"/>
  <c r="P3474" i="2" s="1"/>
  <c r="W3474" i="2" s="1"/>
  <c r="H3474" i="2"/>
  <c r="F3474" i="2"/>
  <c r="W3473" i="2"/>
  <c r="U3473" i="2"/>
  <c r="P3473" i="2"/>
  <c r="H3473" i="2"/>
  <c r="W3472" i="2"/>
  <c r="U3472" i="2"/>
  <c r="P3472" i="2"/>
  <c r="H3472" i="2" s="1"/>
  <c r="F3472" i="2"/>
  <c r="W3471" i="2"/>
  <c r="U3471" i="2"/>
  <c r="P3471" i="2"/>
  <c r="H3471" i="2" s="1"/>
  <c r="F3471" i="2"/>
  <c r="W3470" i="2"/>
  <c r="U3470" i="2"/>
  <c r="P3470" i="2"/>
  <c r="H3470" i="2"/>
  <c r="F3470" i="2"/>
  <c r="W3469" i="2"/>
  <c r="U3469" i="2"/>
  <c r="P3469" i="2"/>
  <c r="H3469" i="2"/>
  <c r="F3469" i="2"/>
  <c r="W3468" i="2"/>
  <c r="U3468" i="2"/>
  <c r="P3468" i="2" s="1"/>
  <c r="H3468" i="2" s="1"/>
  <c r="F3468" i="2"/>
  <c r="U3467" i="2"/>
  <c r="P3467" i="2"/>
  <c r="F3467" i="2"/>
  <c r="W3466" i="2"/>
  <c r="U3466" i="2"/>
  <c r="P3466" i="2"/>
  <c r="H3466" i="2"/>
  <c r="F3466" i="2"/>
  <c r="U3465" i="2"/>
  <c r="P3465" i="2" s="1"/>
  <c r="W3465" i="2" s="1"/>
  <c r="H3465" i="2"/>
  <c r="F3465" i="2"/>
  <c r="U3464" i="2"/>
  <c r="P3464" i="2" s="1"/>
  <c r="W3464" i="2" s="1"/>
  <c r="H3464" i="2"/>
  <c r="F3464" i="2"/>
  <c r="W3463" i="2"/>
  <c r="U3463" i="2"/>
  <c r="P3463" i="2" s="1"/>
  <c r="H3463" i="2" s="1"/>
  <c r="F3463" i="2"/>
  <c r="W3462" i="2"/>
  <c r="U3462" i="2"/>
  <c r="P3462" i="2"/>
  <c r="H3462" i="2" s="1"/>
  <c r="F3462" i="2"/>
  <c r="U3461" i="2"/>
  <c r="P3461" i="2" s="1"/>
  <c r="W3461" i="2" s="1"/>
  <c r="F3461" i="2"/>
  <c r="U3460" i="2"/>
  <c r="P3460" i="2"/>
  <c r="H3460" i="2" s="1"/>
  <c r="F3460" i="2"/>
  <c r="U3459" i="2"/>
  <c r="P3459" i="2"/>
  <c r="W3459" i="2" s="1"/>
  <c r="H3459" i="2"/>
  <c r="F3459" i="2"/>
  <c r="W3458" i="2"/>
  <c r="U3458" i="2"/>
  <c r="P3458" i="2"/>
  <c r="H3458" i="2"/>
  <c r="F3458" i="2"/>
  <c r="W3457" i="2"/>
  <c r="U3457" i="2"/>
  <c r="P3457" i="2" s="1"/>
  <c r="H3457" i="2" s="1"/>
  <c r="F3457" i="2"/>
  <c r="U3456" i="2"/>
  <c r="P3456" i="2"/>
  <c r="H3456" i="2" s="1"/>
  <c r="F3456" i="2"/>
  <c r="W3455" i="2"/>
  <c r="U3455" i="2"/>
  <c r="P3455" i="2"/>
  <c r="H3455" i="2" s="1"/>
  <c r="F3455" i="2"/>
  <c r="W3454" i="2"/>
  <c r="U3454" i="2"/>
  <c r="P3454" i="2"/>
  <c r="H3454" i="2"/>
  <c r="F3454" i="2"/>
  <c r="W3453" i="2"/>
  <c r="U3453" i="2"/>
  <c r="P3453" i="2" s="1"/>
  <c r="H3453" i="2" s="1"/>
  <c r="F3453" i="2"/>
  <c r="W3452" i="2"/>
  <c r="U3452" i="2"/>
  <c r="P3452" i="2"/>
  <c r="H3452" i="2" s="1"/>
  <c r="F3452" i="2"/>
  <c r="U3451" i="2"/>
  <c r="P3451" i="2"/>
  <c r="F3451" i="2"/>
  <c r="W3450" i="2"/>
  <c r="U3450" i="2"/>
  <c r="P3450" i="2"/>
  <c r="H3450" i="2"/>
  <c r="F3450" i="2"/>
  <c r="U3449" i="2"/>
  <c r="P3449" i="2" s="1"/>
  <c r="W3449" i="2" s="1"/>
  <c r="H3449" i="2"/>
  <c r="F3449" i="2"/>
  <c r="W3448" i="2"/>
  <c r="U3448" i="2"/>
  <c r="P3448" i="2" s="1"/>
  <c r="H3448" i="2"/>
  <c r="F3448" i="2"/>
  <c r="U3447" i="2"/>
  <c r="P3447" i="2" s="1"/>
  <c r="H3447" i="2" s="1"/>
  <c r="F3447" i="2"/>
  <c r="U3446" i="2"/>
  <c r="P3446" i="2"/>
  <c r="W3446" i="2" s="1"/>
  <c r="H3446" i="2"/>
  <c r="F3446" i="2"/>
  <c r="U3445" i="2"/>
  <c r="P3445" i="2" s="1"/>
  <c r="W3445" i="2" s="1"/>
  <c r="H3445" i="2"/>
  <c r="F3445" i="2"/>
  <c r="U3444" i="2"/>
  <c r="P3444" i="2"/>
  <c r="H3444" i="2" s="1"/>
  <c r="F3444" i="2"/>
  <c r="U3443" i="2"/>
  <c r="P3443" i="2"/>
  <c r="W3443" i="2" s="1"/>
  <c r="H3443" i="2"/>
  <c r="F3443" i="2"/>
  <c r="W3442" i="2"/>
  <c r="U3442" i="2"/>
  <c r="P3442" i="2"/>
  <c r="H3442" i="2" s="1"/>
  <c r="F3442" i="2"/>
  <c r="W3441" i="2"/>
  <c r="U3441" i="2"/>
  <c r="P3441" i="2" s="1"/>
  <c r="H3441" i="2"/>
  <c r="F3441" i="2"/>
  <c r="W3440" i="2"/>
  <c r="U3440" i="2"/>
  <c r="P3440" i="2"/>
  <c r="H3440" i="2"/>
  <c r="F3440" i="2"/>
  <c r="W3439" i="2"/>
  <c r="U3439" i="2"/>
  <c r="P3439" i="2"/>
  <c r="H3439" i="2" s="1"/>
  <c r="F3439" i="2"/>
  <c r="W3438" i="2"/>
  <c r="U3438" i="2"/>
  <c r="P3438" i="2" s="1"/>
  <c r="H3438" i="2" s="1"/>
  <c r="F3438" i="2"/>
  <c r="W3437" i="2"/>
  <c r="U3437" i="2"/>
  <c r="P3437" i="2"/>
  <c r="H3437" i="2"/>
  <c r="F3437" i="2"/>
  <c r="U3436" i="2"/>
  <c r="P3436" i="2"/>
  <c r="F3436" i="2"/>
  <c r="U3435" i="2"/>
  <c r="P3435" i="2" s="1"/>
  <c r="F3435" i="2"/>
  <c r="W3434" i="2"/>
  <c r="U3434" i="2"/>
  <c r="P3434" i="2"/>
  <c r="H3434" i="2"/>
  <c r="F3434" i="2"/>
  <c r="W3433" i="2"/>
  <c r="U3433" i="2"/>
  <c r="P3433" i="2" s="1"/>
  <c r="H3433" i="2"/>
  <c r="F3433" i="2"/>
  <c r="U3432" i="2"/>
  <c r="P3432" i="2" s="1"/>
  <c r="H3432" i="2" s="1"/>
  <c r="F3432" i="2"/>
  <c r="U3431" i="2"/>
  <c r="P3431" i="2"/>
  <c r="F3431" i="2"/>
  <c r="U3430" i="2"/>
  <c r="P3430" i="2" s="1"/>
  <c r="W3430" i="2" s="1"/>
  <c r="H3430" i="2"/>
  <c r="F3430" i="2"/>
  <c r="U3429" i="2"/>
  <c r="P3429" i="2" s="1"/>
  <c r="H3429" i="2" s="1"/>
  <c r="F3429" i="2"/>
  <c r="U3428" i="2"/>
  <c r="P3428" i="2"/>
  <c r="F3428" i="2"/>
  <c r="U3427" i="2"/>
  <c r="P3427" i="2"/>
  <c r="F3427" i="2"/>
  <c r="U3426" i="2"/>
  <c r="P3426" i="2"/>
  <c r="W3426" i="2" s="1"/>
  <c r="H3426" i="2"/>
  <c r="F3426" i="2"/>
  <c r="W3425" i="2"/>
  <c r="U3425" i="2"/>
  <c r="P3425" i="2" s="1"/>
  <c r="H3425" i="2"/>
  <c r="F3425" i="2"/>
  <c r="W3424" i="2"/>
  <c r="U3424" i="2"/>
  <c r="P3424" i="2"/>
  <c r="H3424" i="2" s="1"/>
  <c r="F3424" i="2"/>
  <c r="U3423" i="2"/>
  <c r="P3423" i="2"/>
  <c r="F3423" i="2"/>
  <c r="U3422" i="2"/>
  <c r="P3422" i="2" s="1"/>
  <c r="F3422" i="2"/>
  <c r="W3421" i="2"/>
  <c r="U3421" i="2"/>
  <c r="P3421" i="2"/>
  <c r="H3421" i="2"/>
  <c r="F3421" i="2"/>
  <c r="U3420" i="2"/>
  <c r="P3420" i="2" s="1"/>
  <c r="W3420" i="2" s="1"/>
  <c r="H3420" i="2"/>
  <c r="F3420" i="2"/>
  <c r="U3419" i="2"/>
  <c r="P3419" i="2" s="1"/>
  <c r="F3419" i="2"/>
  <c r="W3418" i="2"/>
  <c r="U3418" i="2"/>
  <c r="P3418" i="2"/>
  <c r="H3418" i="2"/>
  <c r="F3418" i="2"/>
  <c r="U3417" i="2"/>
  <c r="P3417" i="2" s="1"/>
  <c r="W3417" i="2" s="1"/>
  <c r="H3417" i="2"/>
  <c r="F3417" i="2"/>
  <c r="U3416" i="2"/>
  <c r="P3416" i="2"/>
  <c r="W3416" i="2" s="1"/>
  <c r="H3416" i="2"/>
  <c r="F3416" i="2"/>
  <c r="U3415" i="2"/>
  <c r="P3415" i="2" s="1"/>
  <c r="F3415" i="2"/>
  <c r="W3414" i="2"/>
  <c r="U3414" i="2"/>
  <c r="P3414" i="2" s="1"/>
  <c r="H3414" i="2" s="1"/>
  <c r="F3414" i="2"/>
  <c r="U3413" i="2"/>
  <c r="P3413" i="2" s="1"/>
  <c r="H3413" i="2" s="1"/>
  <c r="F3413" i="2"/>
  <c r="U3412" i="2"/>
  <c r="P3412" i="2"/>
  <c r="F3412" i="2"/>
  <c r="U3411" i="2"/>
  <c r="P3411" i="2"/>
  <c r="W3411" i="2" s="1"/>
  <c r="H3411" i="2"/>
  <c r="F3411" i="2"/>
  <c r="U3410" i="2"/>
  <c r="P3410" i="2"/>
  <c r="W3410" i="2" s="1"/>
  <c r="H3410" i="2"/>
  <c r="F3410" i="2"/>
  <c r="W3409" i="2"/>
  <c r="U3409" i="2"/>
  <c r="P3409" i="2" s="1"/>
  <c r="H3409" i="2"/>
  <c r="F3409" i="2"/>
  <c r="U3408" i="2"/>
  <c r="P3408" i="2"/>
  <c r="F3408" i="2"/>
  <c r="U3407" i="2"/>
  <c r="P3407" i="2" s="1"/>
  <c r="F3407" i="2"/>
  <c r="W3406" i="2"/>
  <c r="U3406" i="2"/>
  <c r="P3406" i="2"/>
  <c r="H3406" i="2"/>
  <c r="F3406" i="2"/>
  <c r="U3405" i="2"/>
  <c r="P3405" i="2"/>
  <c r="F3405" i="2"/>
  <c r="W3404" i="2"/>
  <c r="U3404" i="2"/>
  <c r="P3404" i="2" s="1"/>
  <c r="H3404" i="2" s="1"/>
  <c r="F3404" i="2"/>
  <c r="U3403" i="2"/>
  <c r="P3403" i="2" s="1"/>
  <c r="F3403" i="2"/>
  <c r="U3402" i="2"/>
  <c r="P3402" i="2"/>
  <c r="F3402" i="2"/>
  <c r="U3401" i="2"/>
  <c r="P3401" i="2" s="1"/>
  <c r="W3401" i="2" s="1"/>
  <c r="H3401" i="2"/>
  <c r="F3401" i="2"/>
  <c r="U3400" i="2"/>
  <c r="P3400" i="2" s="1"/>
  <c r="W3400" i="2" s="1"/>
  <c r="F3400" i="2"/>
  <c r="U3399" i="2"/>
  <c r="P3399" i="2" s="1"/>
  <c r="H3399" i="2" s="1"/>
  <c r="F3399" i="2"/>
  <c r="U3398" i="2"/>
  <c r="P3398" i="2"/>
  <c r="F3398" i="2"/>
  <c r="U3397" i="2"/>
  <c r="P3397" i="2"/>
  <c r="F3397" i="2"/>
  <c r="W3396" i="2"/>
  <c r="U3396" i="2"/>
  <c r="P3396" i="2"/>
  <c r="H3396" i="2"/>
  <c r="F3396" i="2"/>
  <c r="U3395" i="2"/>
  <c r="P3395" i="2"/>
  <c r="W3395" i="2" s="1"/>
  <c r="H3395" i="2"/>
  <c r="F3395" i="2"/>
  <c r="W3394" i="2"/>
  <c r="U3394" i="2"/>
  <c r="P3394" i="2"/>
  <c r="H3394" i="2"/>
  <c r="F3394" i="2"/>
  <c r="U3393" i="2"/>
  <c r="P3393" i="2" s="1"/>
  <c r="F3393" i="2"/>
  <c r="W3392" i="2"/>
  <c r="U3392" i="2"/>
  <c r="P3392" i="2"/>
  <c r="H3392" i="2"/>
  <c r="F3392" i="2"/>
  <c r="U3391" i="2"/>
  <c r="P3391" i="2"/>
  <c r="F3391" i="2"/>
  <c r="W3390" i="2"/>
  <c r="U3390" i="2"/>
  <c r="P3390" i="2"/>
  <c r="H3390" i="2"/>
  <c r="F3390" i="2"/>
  <c r="U3389" i="2"/>
  <c r="P3389" i="2" s="1"/>
  <c r="W3389" i="2" s="1"/>
  <c r="H3389" i="2"/>
  <c r="F3389" i="2"/>
  <c r="W3388" i="2"/>
  <c r="U3388" i="2"/>
  <c r="P3388" i="2"/>
  <c r="H3388" i="2"/>
  <c r="F3388" i="2"/>
  <c r="U3387" i="2"/>
  <c r="P3387" i="2" s="1"/>
  <c r="F3387" i="2"/>
  <c r="U3386" i="2"/>
  <c r="P3386" i="2" s="1"/>
  <c r="F3386" i="2"/>
  <c r="W3385" i="2"/>
  <c r="U3385" i="2"/>
  <c r="P3385" i="2"/>
  <c r="H3385" i="2" s="1"/>
  <c r="F3385" i="2"/>
  <c r="U3384" i="2"/>
  <c r="P3384" i="2"/>
  <c r="F3384" i="2"/>
  <c r="U3383" i="2"/>
  <c r="P3383" i="2" s="1"/>
  <c r="W3383" i="2" s="1"/>
  <c r="H3383" i="2"/>
  <c r="F3383" i="2"/>
  <c r="U3382" i="2"/>
  <c r="P3382" i="2"/>
  <c r="F3382" i="2"/>
  <c r="U3381" i="2"/>
  <c r="P3381" i="2" s="1"/>
  <c r="W3381" i="2" s="1"/>
  <c r="H3381" i="2"/>
  <c r="F3381" i="2"/>
  <c r="W3380" i="2"/>
  <c r="U3380" i="2"/>
  <c r="P3380" i="2"/>
  <c r="H3380" i="2"/>
  <c r="F3380" i="2"/>
  <c r="W3379" i="2"/>
  <c r="U3379" i="2"/>
  <c r="P3379" i="2" s="1"/>
  <c r="H3379" i="2" s="1"/>
  <c r="F3379" i="2"/>
  <c r="U3378" i="2"/>
  <c r="P3378" i="2"/>
  <c r="F3378" i="2"/>
  <c r="U3377" i="2"/>
  <c r="P3377" i="2"/>
  <c r="F3377" i="2"/>
  <c r="U3376" i="2"/>
  <c r="P3376" i="2" s="1"/>
  <c r="F3376" i="2"/>
  <c r="U3375" i="2"/>
  <c r="P3375" i="2"/>
  <c r="F3375" i="2"/>
  <c r="W3374" i="2"/>
  <c r="U3374" i="2"/>
  <c r="P3374" i="2"/>
  <c r="H3374" i="2"/>
  <c r="F3374" i="2"/>
  <c r="U3373" i="2"/>
  <c r="P3373" i="2" s="1"/>
  <c r="F3373" i="2"/>
  <c r="W3372" i="2"/>
  <c r="U3372" i="2"/>
  <c r="P3372" i="2"/>
  <c r="H3372" i="2"/>
  <c r="F3372" i="2"/>
  <c r="W3371" i="2"/>
  <c r="U3371" i="2"/>
  <c r="P3371" i="2" s="1"/>
  <c r="H3371" i="2" s="1"/>
  <c r="F3371" i="2"/>
  <c r="W3370" i="2"/>
  <c r="U3370" i="2"/>
  <c r="P3370" i="2"/>
  <c r="H3370" i="2"/>
  <c r="F3370" i="2"/>
  <c r="W3369" i="2"/>
  <c r="U3369" i="2"/>
  <c r="P3369" i="2" s="1"/>
  <c r="H3369" i="2" s="1"/>
  <c r="F3369" i="2"/>
  <c r="U3368" i="2"/>
  <c r="P3368" i="2"/>
  <c r="F3368" i="2"/>
  <c r="U3367" i="2"/>
  <c r="P3367" i="2"/>
  <c r="W3367" i="2" s="1"/>
  <c r="H3367" i="2"/>
  <c r="F3367" i="2"/>
  <c r="W3366" i="2"/>
  <c r="U3366" i="2"/>
  <c r="P3366" i="2"/>
  <c r="H3366" i="2"/>
  <c r="F3366" i="2"/>
  <c r="U3365" i="2"/>
  <c r="P3365" i="2" s="1"/>
  <c r="W3365" i="2" s="1"/>
  <c r="H3365" i="2"/>
  <c r="F3365" i="2"/>
  <c r="U3364" i="2"/>
  <c r="P3364" i="2"/>
  <c r="W3364" i="2" s="1"/>
  <c r="H3364" i="2"/>
  <c r="F3364" i="2"/>
  <c r="W3363" i="2"/>
  <c r="U3363" i="2"/>
  <c r="P3363" i="2" s="1"/>
  <c r="H3363" i="2" s="1"/>
  <c r="F3363" i="2"/>
  <c r="U3362" i="2"/>
  <c r="P3362" i="2"/>
  <c r="F3362" i="2"/>
  <c r="U3361" i="2"/>
  <c r="P3361" i="2"/>
  <c r="F3361" i="2"/>
  <c r="W3360" i="2"/>
  <c r="U3360" i="2"/>
  <c r="P3360" i="2" s="1"/>
  <c r="H3360" i="2" s="1"/>
  <c r="F3360" i="2"/>
  <c r="U3359" i="2"/>
  <c r="P3359" i="2"/>
  <c r="F3359" i="2"/>
  <c r="W3358" i="2"/>
  <c r="U3358" i="2"/>
  <c r="P3358" i="2"/>
  <c r="H3358" i="2"/>
  <c r="F3358" i="2"/>
  <c r="U3357" i="2"/>
  <c r="P3357" i="2" s="1"/>
  <c r="W3357" i="2" s="1"/>
  <c r="H3357" i="2"/>
  <c r="F3357" i="2"/>
  <c r="W3356" i="2"/>
  <c r="U3356" i="2"/>
  <c r="P3356" i="2"/>
  <c r="H3356" i="2"/>
  <c r="F3356" i="2"/>
  <c r="U3355" i="2"/>
  <c r="P3355" i="2" s="1"/>
  <c r="F3355" i="2"/>
  <c r="U3354" i="2"/>
  <c r="P3354" i="2" s="1"/>
  <c r="F3354" i="2"/>
  <c r="W3353" i="2"/>
  <c r="U3353" i="2"/>
  <c r="P3353" i="2" s="1"/>
  <c r="H3353" i="2" s="1"/>
  <c r="F3353" i="2"/>
  <c r="U3352" i="2"/>
  <c r="P3352" i="2" s="1"/>
  <c r="F3352" i="2"/>
  <c r="U3351" i="2"/>
  <c r="P3351" i="2" s="1"/>
  <c r="F3351" i="2"/>
  <c r="U3350" i="2"/>
  <c r="P3350" i="2"/>
  <c r="F3350" i="2"/>
  <c r="U3349" i="2"/>
  <c r="P3349" i="2" s="1"/>
  <c r="W3349" i="2" s="1"/>
  <c r="H3349" i="2"/>
  <c r="F3349" i="2"/>
  <c r="W3348" i="2"/>
  <c r="U3348" i="2"/>
  <c r="P3348" i="2"/>
  <c r="H3348" i="2"/>
  <c r="F3348" i="2"/>
  <c r="W3347" i="2"/>
  <c r="U3347" i="2"/>
  <c r="P3347" i="2" s="1"/>
  <c r="H3347" i="2" s="1"/>
  <c r="F3347" i="2"/>
  <c r="W3346" i="2"/>
  <c r="U3346" i="2"/>
  <c r="P3346" i="2"/>
  <c r="H3346" i="2"/>
  <c r="F3346" i="2"/>
  <c r="U3345" i="2"/>
  <c r="P3345" i="2" s="1"/>
  <c r="F3345" i="2"/>
  <c r="U3344" i="2"/>
  <c r="P3344" i="2" s="1"/>
  <c r="F3344" i="2"/>
  <c r="U3343" i="2"/>
  <c r="P3343" i="2"/>
  <c r="W3343" i="2" s="1"/>
  <c r="F3343" i="2"/>
  <c r="W3342" i="2"/>
  <c r="U3342" i="2"/>
  <c r="P3342" i="2"/>
  <c r="H3342" i="2"/>
  <c r="F3342" i="2"/>
  <c r="U3341" i="2"/>
  <c r="P3341" i="2" s="1"/>
  <c r="W3341" i="2" s="1"/>
  <c r="F3341" i="2"/>
  <c r="W3340" i="2"/>
  <c r="U3340" i="2"/>
  <c r="P3340" i="2"/>
  <c r="H3340" i="2" s="1"/>
  <c r="F3340" i="2"/>
  <c r="W3339" i="2"/>
  <c r="U3339" i="2"/>
  <c r="P3339" i="2" s="1"/>
  <c r="H3339" i="2" s="1"/>
  <c r="F3339" i="2"/>
  <c r="U3338" i="2"/>
  <c r="P3338" i="2"/>
  <c r="F3338" i="2"/>
  <c r="U3337" i="2"/>
  <c r="P3337" i="2" s="1"/>
  <c r="H3337" i="2" s="1"/>
  <c r="F3337" i="2"/>
  <c r="U3336" i="2"/>
  <c r="P3336" i="2"/>
  <c r="W3336" i="2" s="1"/>
  <c r="H3336" i="2"/>
  <c r="F3336" i="2"/>
  <c r="U3335" i="2"/>
  <c r="P3335" i="2"/>
  <c r="W3335" i="2" s="1"/>
  <c r="H3335" i="2"/>
  <c r="F3335" i="2"/>
  <c r="W3334" i="2"/>
  <c r="U3334" i="2"/>
  <c r="P3334" i="2"/>
  <c r="H3334" i="2"/>
  <c r="F3334" i="2"/>
  <c r="U3333" i="2"/>
  <c r="P3333" i="2" s="1"/>
  <c r="W3333" i="2" s="1"/>
  <c r="H3333" i="2"/>
  <c r="F3333" i="2"/>
  <c r="U3332" i="2"/>
  <c r="P3332" i="2"/>
  <c r="W3332" i="2" s="1"/>
  <c r="H3332" i="2"/>
  <c r="F3332" i="2"/>
  <c r="W3331" i="2"/>
  <c r="U3331" i="2"/>
  <c r="P3331" i="2" s="1"/>
  <c r="H3331" i="2" s="1"/>
  <c r="F3331" i="2"/>
  <c r="U3330" i="2"/>
  <c r="P3330" i="2" s="1"/>
  <c r="F3330" i="2"/>
  <c r="U3329" i="2"/>
  <c r="P3329" i="2"/>
  <c r="F3329" i="2"/>
  <c r="W3328" i="2"/>
  <c r="U3328" i="2"/>
  <c r="P3328" i="2" s="1"/>
  <c r="H3328" i="2" s="1"/>
  <c r="F3328" i="2"/>
  <c r="U3327" i="2"/>
  <c r="P3327" i="2"/>
  <c r="W3327" i="2" s="1"/>
  <c r="H3327" i="2"/>
  <c r="F3327" i="2"/>
  <c r="U3326" i="2"/>
  <c r="P3326" i="2"/>
  <c r="W3326" i="2" s="1"/>
  <c r="H3326" i="2"/>
  <c r="F3326" i="2"/>
  <c r="U3325" i="2"/>
  <c r="P3325" i="2" s="1"/>
  <c r="W3325" i="2" s="1"/>
  <c r="H3325" i="2"/>
  <c r="F3325" i="2"/>
  <c r="W3324" i="2"/>
  <c r="U3324" i="2"/>
  <c r="P3324" i="2"/>
  <c r="H3324" i="2"/>
  <c r="F3324" i="2"/>
  <c r="W3323" i="2"/>
  <c r="U3323" i="2"/>
  <c r="P3323" i="2" s="1"/>
  <c r="H3323" i="2" s="1"/>
  <c r="F3323" i="2"/>
  <c r="W3322" i="2"/>
  <c r="U3322" i="2"/>
  <c r="P3322" i="2" s="1"/>
  <c r="H3322" i="2"/>
  <c r="F3322" i="2"/>
  <c r="U3321" i="2"/>
  <c r="P3321" i="2" s="1"/>
  <c r="F3321" i="2"/>
  <c r="U3320" i="2"/>
  <c r="P3320" i="2"/>
  <c r="F3320" i="2"/>
  <c r="U3319" i="2"/>
  <c r="P3319" i="2" s="1"/>
  <c r="F3319" i="2"/>
  <c r="U3318" i="2"/>
  <c r="P3318" i="2"/>
  <c r="W3318" i="2" s="1"/>
  <c r="H3318" i="2"/>
  <c r="F3318" i="2"/>
  <c r="U3317" i="2"/>
  <c r="P3317" i="2" s="1"/>
  <c r="F3317" i="2"/>
  <c r="W3316" i="2"/>
  <c r="U3316" i="2"/>
  <c r="P3316" i="2"/>
  <c r="H3316" i="2"/>
  <c r="F3316" i="2"/>
  <c r="U3315" i="2"/>
  <c r="P3315" i="2" s="1"/>
  <c r="H3315" i="2" s="1"/>
  <c r="F3315" i="2"/>
  <c r="U3314" i="2"/>
  <c r="P3314" i="2"/>
  <c r="F3314" i="2"/>
  <c r="U3313" i="2"/>
  <c r="P3313" i="2"/>
  <c r="H3313" i="2" s="1"/>
  <c r="F3313" i="2"/>
  <c r="W3312" i="2"/>
  <c r="U3312" i="2"/>
  <c r="P3312" i="2"/>
  <c r="H3312" i="2" s="1"/>
  <c r="F3312" i="2"/>
  <c r="U3311" i="2"/>
  <c r="P3311" i="2"/>
  <c r="W3311" i="2" s="1"/>
  <c r="H3311" i="2"/>
  <c r="F3311" i="2"/>
  <c r="W3310" i="2"/>
  <c r="U3310" i="2"/>
  <c r="P3310" i="2"/>
  <c r="H3310" i="2"/>
  <c r="F3310" i="2"/>
  <c r="U3309" i="2"/>
  <c r="P3309" i="2" s="1"/>
  <c r="W3309" i="2" s="1"/>
  <c r="F3309" i="2"/>
  <c r="U3308" i="2"/>
  <c r="P3308" i="2"/>
  <c r="W3308" i="2" s="1"/>
  <c r="F3308" i="2"/>
  <c r="W3307" i="2"/>
  <c r="U3307" i="2"/>
  <c r="P3307" i="2" s="1"/>
  <c r="H3307" i="2"/>
  <c r="F3307" i="2"/>
  <c r="W3306" i="2"/>
  <c r="U3306" i="2"/>
  <c r="P3306" i="2"/>
  <c r="H3306" i="2" s="1"/>
  <c r="F3306" i="2"/>
  <c r="W3305" i="2"/>
  <c r="U3305" i="2"/>
  <c r="P3305" i="2"/>
  <c r="H3305" i="2" s="1"/>
  <c r="F3305" i="2"/>
  <c r="U3304" i="2"/>
  <c r="P3304" i="2"/>
  <c r="W3304" i="2" s="1"/>
  <c r="H3304" i="2"/>
  <c r="F3304" i="2"/>
  <c r="U3303" i="2"/>
  <c r="P3303" i="2" s="1"/>
  <c r="F3303" i="2"/>
  <c r="U3302" i="2"/>
  <c r="P3302" i="2"/>
  <c r="F3302" i="2"/>
  <c r="U3301" i="2"/>
  <c r="P3301" i="2" s="1"/>
  <c r="W3301" i="2" s="1"/>
  <c r="F3301" i="2"/>
  <c r="U3300" i="2"/>
  <c r="P3300" i="2"/>
  <c r="W3300" i="2" s="1"/>
  <c r="H3300" i="2"/>
  <c r="F3300" i="2"/>
  <c r="U3299" i="2"/>
  <c r="P3299" i="2" s="1"/>
  <c r="W3299" i="2" s="1"/>
  <c r="F3299" i="2"/>
  <c r="U3298" i="2"/>
  <c r="P3298" i="2" s="1"/>
  <c r="F3298" i="2"/>
  <c r="U3297" i="2"/>
  <c r="P3297" i="2"/>
  <c r="F3297" i="2"/>
  <c r="W3296" i="2"/>
  <c r="U3296" i="2"/>
  <c r="P3296" i="2" s="1"/>
  <c r="H3296" i="2"/>
  <c r="F3296" i="2"/>
  <c r="U3295" i="2"/>
  <c r="P3295" i="2"/>
  <c r="F3295" i="2"/>
  <c r="U3294" i="2"/>
  <c r="P3294" i="2" s="1"/>
  <c r="H3294" i="2" s="1"/>
  <c r="F3294" i="2"/>
  <c r="U3293" i="2"/>
  <c r="P3293" i="2" s="1"/>
  <c r="W3293" i="2" s="1"/>
  <c r="H3293" i="2"/>
  <c r="F3293" i="2"/>
  <c r="U3292" i="2"/>
  <c r="P3292" i="2"/>
  <c r="F3292" i="2"/>
  <c r="W3291" i="2"/>
  <c r="U3291" i="2"/>
  <c r="P3291" i="2" s="1"/>
  <c r="H3291" i="2"/>
  <c r="F3291" i="2"/>
  <c r="U3290" i="2"/>
  <c r="P3290" i="2"/>
  <c r="H3290" i="2" s="1"/>
  <c r="F3290" i="2"/>
  <c r="U3289" i="2"/>
  <c r="P3289" i="2" s="1"/>
  <c r="H3289" i="2" s="1"/>
  <c r="F3289" i="2"/>
  <c r="U3288" i="2"/>
  <c r="P3288" i="2" s="1"/>
  <c r="H3288" i="2" s="1"/>
  <c r="F3288" i="2"/>
  <c r="W3287" i="2"/>
  <c r="U3287" i="2"/>
  <c r="P3287" i="2"/>
  <c r="H3287" i="2"/>
  <c r="F3287" i="2"/>
  <c r="W3286" i="2"/>
  <c r="U3286" i="2"/>
  <c r="P3286" i="2" s="1"/>
  <c r="H3286" i="2" s="1"/>
  <c r="F3286" i="2"/>
  <c r="U3285" i="2"/>
  <c r="P3285" i="2" s="1"/>
  <c r="W3285" i="2" s="1"/>
  <c r="H3285" i="2"/>
  <c r="F3285" i="2"/>
  <c r="U3284" i="2"/>
  <c r="P3284" i="2"/>
  <c r="F3284" i="2"/>
  <c r="U3283" i="2"/>
  <c r="P3283" i="2" s="1"/>
  <c r="W3283" i="2" s="1"/>
  <c r="H3283" i="2"/>
  <c r="F3283" i="2"/>
  <c r="U3282" i="2"/>
  <c r="P3282" i="2"/>
  <c r="W3282" i="2" s="1"/>
  <c r="F3282" i="2"/>
  <c r="U3281" i="2"/>
  <c r="P3281" i="2"/>
  <c r="F3281" i="2"/>
  <c r="W3280" i="2"/>
  <c r="U3280" i="2"/>
  <c r="P3280" i="2" s="1"/>
  <c r="H3280" i="2"/>
  <c r="F3280" i="2"/>
  <c r="U3279" i="2"/>
  <c r="P3279" i="2"/>
  <c r="F3279" i="2"/>
  <c r="U3278" i="2"/>
  <c r="P3278" i="2" s="1"/>
  <c r="W3278" i="2" s="1"/>
  <c r="H3278" i="2"/>
  <c r="F3278" i="2"/>
  <c r="U3277" i="2"/>
  <c r="P3277" i="2" s="1"/>
  <c r="W3277" i="2" s="1"/>
  <c r="H3277" i="2"/>
  <c r="F3277" i="2"/>
  <c r="U3276" i="2"/>
  <c r="P3276" i="2"/>
  <c r="F3276" i="2"/>
  <c r="W3275" i="2"/>
  <c r="U3275" i="2"/>
  <c r="P3275" i="2" s="1"/>
  <c r="H3275" i="2"/>
  <c r="F3275" i="2"/>
  <c r="W3274" i="2"/>
  <c r="U3274" i="2"/>
  <c r="P3274" i="2" s="1"/>
  <c r="H3274" i="2" s="1"/>
  <c r="F3274" i="2"/>
  <c r="U3273" i="2"/>
  <c r="P3273" i="2" s="1"/>
  <c r="H3273" i="2" s="1"/>
  <c r="F3273" i="2"/>
  <c r="U3272" i="2"/>
  <c r="P3272" i="2"/>
  <c r="H3272" i="2" s="1"/>
  <c r="F3272" i="2"/>
  <c r="U3271" i="2"/>
  <c r="P3271" i="2"/>
  <c r="H3271" i="2" s="1"/>
  <c r="F3271" i="2"/>
  <c r="U3270" i="2"/>
  <c r="P3270" i="2" s="1"/>
  <c r="W3270" i="2" s="1"/>
  <c r="H3270" i="2"/>
  <c r="F3270" i="2"/>
  <c r="U3269" i="2"/>
  <c r="P3269" i="2" s="1"/>
  <c r="F3269" i="2"/>
  <c r="U3268" i="2"/>
  <c r="P3268" i="2"/>
  <c r="H3268" i="2" s="1"/>
  <c r="F3268" i="2"/>
  <c r="W3267" i="2"/>
  <c r="U3267" i="2"/>
  <c r="P3267" i="2" s="1"/>
  <c r="H3267" i="2"/>
  <c r="F3267" i="2"/>
  <c r="U3266" i="2"/>
  <c r="P3266" i="2"/>
  <c r="W3266" i="2" s="1"/>
  <c r="H3266" i="2"/>
  <c r="F3266" i="2"/>
  <c r="U3265" i="2"/>
  <c r="P3265" i="2" s="1"/>
  <c r="H3265" i="2" s="1"/>
  <c r="F3265" i="2"/>
  <c r="U3264" i="2"/>
  <c r="P3264" i="2"/>
  <c r="H3264" i="2" s="1"/>
  <c r="F3264" i="2"/>
  <c r="U3263" i="2"/>
  <c r="P3263" i="2"/>
  <c r="H3263" i="2" s="1"/>
  <c r="F3263" i="2"/>
  <c r="U3262" i="2"/>
  <c r="P3262" i="2" s="1"/>
  <c r="W3262" i="2" s="1"/>
  <c r="H3262" i="2"/>
  <c r="F3262" i="2"/>
  <c r="U3261" i="2"/>
  <c r="P3261" i="2"/>
  <c r="F3261" i="2"/>
  <c r="W3260" i="2"/>
  <c r="U3260" i="2"/>
  <c r="P3260" i="2"/>
  <c r="H3260" i="2"/>
  <c r="F3260" i="2"/>
  <c r="U3259" i="2"/>
  <c r="P3259" i="2" s="1"/>
  <c r="H3259" i="2" s="1"/>
  <c r="F3259" i="2"/>
  <c r="U3258" i="2"/>
  <c r="P3258" i="2"/>
  <c r="H3258" i="2" s="1"/>
  <c r="F3258" i="2"/>
  <c r="U3257" i="2"/>
  <c r="P3257" i="2" s="1"/>
  <c r="F3257" i="2"/>
  <c r="U3256" i="2"/>
  <c r="P3256" i="2"/>
  <c r="W3256" i="2" s="1"/>
  <c r="H3256" i="2"/>
  <c r="F3256" i="2"/>
  <c r="U3255" i="2"/>
  <c r="P3255" i="2" s="1"/>
  <c r="F3255" i="2"/>
  <c r="W3254" i="2"/>
  <c r="U3254" i="2"/>
  <c r="P3254" i="2"/>
  <c r="H3254" i="2" s="1"/>
  <c r="F3254" i="2"/>
  <c r="U3253" i="2"/>
  <c r="P3253" i="2"/>
  <c r="F3253" i="2"/>
  <c r="W3252" i="2"/>
  <c r="U3252" i="2"/>
  <c r="P3252" i="2"/>
  <c r="H3252" i="2"/>
  <c r="F3252" i="2"/>
  <c r="U3251" i="2"/>
  <c r="P3251" i="2" s="1"/>
  <c r="W3251" i="2" s="1"/>
  <c r="H3251" i="2"/>
  <c r="F3251" i="2"/>
  <c r="W3250" i="2"/>
  <c r="U3250" i="2"/>
  <c r="P3250" i="2" s="1"/>
  <c r="H3250" i="2"/>
  <c r="F3250" i="2"/>
  <c r="W3249" i="2"/>
  <c r="U3249" i="2"/>
  <c r="P3249" i="2"/>
  <c r="H3249" i="2" s="1"/>
  <c r="F3249" i="2"/>
  <c r="W3248" i="2"/>
  <c r="U3248" i="2"/>
  <c r="P3248" i="2"/>
  <c r="H3248" i="2" s="1"/>
  <c r="F3248" i="2"/>
  <c r="U3247" i="2"/>
  <c r="P3247" i="2" s="1"/>
  <c r="W3247" i="2" s="1"/>
  <c r="H3247" i="2"/>
  <c r="F3247" i="2"/>
  <c r="W3246" i="2"/>
  <c r="U3246" i="2"/>
  <c r="P3246" i="2"/>
  <c r="H3246" i="2"/>
  <c r="W3245" i="2"/>
  <c r="U3245" i="2"/>
  <c r="P3245" i="2"/>
  <c r="H3245" i="2"/>
  <c r="F3245" i="2"/>
  <c r="U3244" i="2"/>
  <c r="P3244" i="2" s="1"/>
  <c r="W3244" i="2" s="1"/>
  <c r="F3244" i="2"/>
  <c r="W3243" i="2"/>
  <c r="U3243" i="2"/>
  <c r="P3243" i="2"/>
  <c r="H3243" i="2"/>
  <c r="F3243" i="2"/>
  <c r="U3242" i="2"/>
  <c r="P3242" i="2"/>
  <c r="F3242" i="2"/>
  <c r="U3241" i="2"/>
  <c r="P3241" i="2" s="1"/>
  <c r="W3241" i="2" s="1"/>
  <c r="F3241" i="2"/>
  <c r="W3240" i="2"/>
  <c r="U3240" i="2"/>
  <c r="P3240" i="2" s="1"/>
  <c r="H3240" i="2" s="1"/>
  <c r="F3240" i="2"/>
  <c r="W3239" i="2"/>
  <c r="U3239" i="2"/>
  <c r="P3239" i="2"/>
  <c r="H3239" i="2" s="1"/>
  <c r="F3239" i="2"/>
  <c r="U3238" i="2"/>
  <c r="P3238" i="2"/>
  <c r="W3238" i="2" s="1"/>
  <c r="H3238" i="2"/>
  <c r="F3238" i="2"/>
  <c r="U3237" i="2"/>
  <c r="P3237" i="2"/>
  <c r="W3237" i="2" s="1"/>
  <c r="H3237" i="2"/>
  <c r="F3237" i="2"/>
  <c r="W3236" i="2"/>
  <c r="U3236" i="2"/>
  <c r="P3236" i="2" s="1"/>
  <c r="H3236" i="2"/>
  <c r="F3236" i="2"/>
  <c r="U3235" i="2"/>
  <c r="P3235" i="2"/>
  <c r="F3235" i="2"/>
  <c r="U3234" i="2"/>
  <c r="P3234" i="2" s="1"/>
  <c r="H3234" i="2" s="1"/>
  <c r="F3234" i="2"/>
  <c r="U3233" i="2"/>
  <c r="P3233" i="2"/>
  <c r="F3233" i="2"/>
  <c r="W3232" i="2"/>
  <c r="U3232" i="2"/>
  <c r="P3232" i="2"/>
  <c r="H3232" i="2" s="1"/>
  <c r="F3232" i="2"/>
  <c r="U3231" i="2"/>
  <c r="P3231" i="2" s="1"/>
  <c r="W3231" i="2" s="1"/>
  <c r="H3231" i="2"/>
  <c r="F3231" i="2"/>
  <c r="U3230" i="2"/>
  <c r="P3230" i="2"/>
  <c r="F3230" i="2"/>
  <c r="W3229" i="2"/>
  <c r="U3229" i="2"/>
  <c r="P3229" i="2"/>
  <c r="H3229" i="2"/>
  <c r="F3229" i="2"/>
  <c r="W3228" i="2"/>
  <c r="U3228" i="2"/>
  <c r="P3228" i="2" s="1"/>
  <c r="H3228" i="2"/>
  <c r="F3228" i="2"/>
  <c r="U3227" i="2"/>
  <c r="P3227" i="2" s="1"/>
  <c r="F3227" i="2"/>
  <c r="U3226" i="2"/>
  <c r="P3226" i="2" s="1"/>
  <c r="F3226" i="2"/>
  <c r="U3225" i="2"/>
  <c r="P3225" i="2"/>
  <c r="H3225" i="2" s="1"/>
  <c r="F3225" i="2"/>
  <c r="W3224" i="2"/>
  <c r="U3224" i="2"/>
  <c r="P3224" i="2"/>
  <c r="H3224" i="2" s="1"/>
  <c r="F3224" i="2"/>
  <c r="U3223" i="2"/>
  <c r="P3223" i="2" s="1"/>
  <c r="W3223" i="2" s="1"/>
  <c r="F3223" i="2"/>
  <c r="U3222" i="2"/>
  <c r="P3222" i="2"/>
  <c r="W3222" i="2" s="1"/>
  <c r="F3222" i="2"/>
  <c r="W3221" i="2"/>
  <c r="U3221" i="2"/>
  <c r="P3221" i="2"/>
  <c r="H3221" i="2"/>
  <c r="F3221" i="2"/>
  <c r="W3220" i="2"/>
  <c r="U3220" i="2"/>
  <c r="P3220" i="2" s="1"/>
  <c r="H3220" i="2" s="1"/>
  <c r="F3220" i="2"/>
  <c r="U3219" i="2"/>
  <c r="P3219" i="2" s="1"/>
  <c r="F3219" i="2"/>
  <c r="U3218" i="2"/>
  <c r="P3218" i="2"/>
  <c r="W3218" i="2" s="1"/>
  <c r="U3217" i="2"/>
  <c r="P3217" i="2" s="1"/>
  <c r="W3217" i="2" s="1"/>
  <c r="W3216" i="2"/>
  <c r="U3216" i="2"/>
  <c r="P3216" i="2"/>
  <c r="H3216" i="2"/>
  <c r="F3216" i="2"/>
  <c r="U3215" i="2"/>
  <c r="P3215" i="2"/>
  <c r="U3214" i="2"/>
  <c r="P3214" i="2"/>
  <c r="H3214" i="2" s="1"/>
  <c r="F3214" i="2"/>
  <c r="U3213" i="2"/>
  <c r="P3213" i="2" s="1"/>
  <c r="F3213" i="2"/>
  <c r="U3212" i="2"/>
  <c r="P3212" i="2" s="1"/>
  <c r="F3212" i="2"/>
  <c r="U3211" i="2"/>
  <c r="P3211" i="2"/>
  <c r="W3211" i="2" s="1"/>
  <c r="H3211" i="2"/>
  <c r="U3210" i="2"/>
  <c r="P3210" i="2"/>
  <c r="U3209" i="2"/>
  <c r="P3209" i="2" s="1"/>
  <c r="W3209" i="2" s="1"/>
  <c r="U3208" i="2"/>
  <c r="P3208" i="2" s="1"/>
  <c r="W3207" i="2"/>
  <c r="U3207" i="2"/>
  <c r="P3207" i="2"/>
  <c r="H3207" i="2"/>
  <c r="U3206" i="2"/>
  <c r="P3206" i="2"/>
  <c r="W3206" i="2" s="1"/>
  <c r="H3206" i="2"/>
  <c r="F3206" i="2"/>
  <c r="W3205" i="2"/>
  <c r="U3205" i="2"/>
  <c r="P3205" i="2"/>
  <c r="H3205" i="2" s="1"/>
  <c r="F3205" i="2"/>
  <c r="W3204" i="2"/>
  <c r="U3204" i="2"/>
  <c r="P3204" i="2"/>
  <c r="H3204" i="2" s="1"/>
  <c r="F3204" i="2"/>
  <c r="U3203" i="2"/>
  <c r="P3203" i="2" s="1"/>
  <c r="F3203" i="2"/>
  <c r="U3202" i="2"/>
  <c r="P3202" i="2"/>
  <c r="W3202" i="2" s="1"/>
  <c r="H3202" i="2"/>
  <c r="F3202" i="2"/>
  <c r="W3201" i="2"/>
  <c r="U3201" i="2"/>
  <c r="P3201" i="2"/>
  <c r="H3201" i="2"/>
  <c r="F3201" i="2"/>
  <c r="U3200" i="2"/>
  <c r="P3200" i="2" s="1"/>
  <c r="F3200" i="2"/>
  <c r="W3199" i="2"/>
  <c r="U3199" i="2"/>
  <c r="P3199" i="2"/>
  <c r="H3199" i="2"/>
  <c r="F3199" i="2"/>
  <c r="U3198" i="2"/>
  <c r="P3198" i="2"/>
  <c r="F3198" i="2"/>
  <c r="U3197" i="2"/>
  <c r="P3197" i="2"/>
  <c r="W3197" i="2" s="1"/>
  <c r="H3197" i="2"/>
  <c r="F3197" i="2"/>
  <c r="W3196" i="2"/>
  <c r="U3196" i="2"/>
  <c r="P3196" i="2"/>
  <c r="H3196" i="2"/>
  <c r="F3196" i="2"/>
  <c r="U3195" i="2"/>
  <c r="P3195" i="2"/>
  <c r="F3195" i="2"/>
  <c r="U3194" i="2"/>
  <c r="P3194" i="2" s="1"/>
  <c r="W3194" i="2" s="1"/>
  <c r="H3194" i="2"/>
  <c r="F3194" i="2"/>
  <c r="U3193" i="2"/>
  <c r="P3193" i="2"/>
  <c r="F3193" i="2"/>
  <c r="U3192" i="2"/>
  <c r="P3192" i="2" s="1"/>
  <c r="W3192" i="2" s="1"/>
  <c r="H3192" i="2"/>
  <c r="F3192" i="2"/>
  <c r="W3191" i="2"/>
  <c r="U3191" i="2"/>
  <c r="P3191" i="2"/>
  <c r="H3191" i="2"/>
  <c r="F3191" i="2"/>
  <c r="U3190" i="2"/>
  <c r="P3190" i="2"/>
  <c r="F3190" i="2"/>
  <c r="U3189" i="2"/>
  <c r="P3189" i="2" s="1"/>
  <c r="W3189" i="2" s="1"/>
  <c r="F3189" i="2"/>
  <c r="U3188" i="2"/>
  <c r="P3188" i="2"/>
  <c r="F3188" i="2"/>
  <c r="U3187" i="2"/>
  <c r="P3187" i="2"/>
  <c r="W3187" i="2" s="1"/>
  <c r="H3187" i="2"/>
  <c r="F3187" i="2"/>
  <c r="U3186" i="2"/>
  <c r="P3186" i="2" s="1"/>
  <c r="W3186" i="2" s="1"/>
  <c r="F3186" i="2"/>
  <c r="U3185" i="2"/>
  <c r="P3185" i="2"/>
  <c r="F3185" i="2"/>
  <c r="W3184" i="2"/>
  <c r="U3184" i="2"/>
  <c r="P3184" i="2" s="1"/>
  <c r="H3184" i="2"/>
  <c r="F3184" i="2"/>
  <c r="U3183" i="2"/>
  <c r="P3183" i="2"/>
  <c r="H3183" i="2" s="1"/>
  <c r="F3183" i="2"/>
  <c r="U3182" i="2"/>
  <c r="P3182" i="2"/>
  <c r="F3182" i="2"/>
  <c r="U3181" i="2"/>
  <c r="P3181" i="2" s="1"/>
  <c r="W3181" i="2" s="1"/>
  <c r="H3181" i="2"/>
  <c r="F3181" i="2"/>
  <c r="W3180" i="2"/>
  <c r="U3180" i="2"/>
  <c r="P3180" i="2"/>
  <c r="H3180" i="2" s="1"/>
  <c r="F3180" i="2"/>
  <c r="U3179" i="2"/>
  <c r="P3179" i="2" s="1"/>
  <c r="W3179" i="2" s="1"/>
  <c r="H3179" i="2"/>
  <c r="F3179" i="2"/>
  <c r="U3178" i="2"/>
  <c r="P3178" i="2"/>
  <c r="F3178" i="2"/>
  <c r="U3177" i="2"/>
  <c r="P3177" i="2"/>
  <c r="W3177" i="2" s="1"/>
  <c r="H3177" i="2"/>
  <c r="F3177" i="2"/>
  <c r="W3176" i="2"/>
  <c r="U3176" i="2"/>
  <c r="P3176" i="2" s="1"/>
  <c r="H3176" i="2"/>
  <c r="F3176" i="2"/>
  <c r="U3175" i="2"/>
  <c r="P3175" i="2"/>
  <c r="F3175" i="2"/>
  <c r="W3174" i="2"/>
  <c r="U3174" i="2"/>
  <c r="P3174" i="2" s="1"/>
  <c r="H3174" i="2" s="1"/>
  <c r="F3174" i="2"/>
  <c r="U3173" i="2"/>
  <c r="P3173" i="2"/>
  <c r="F3173" i="2"/>
  <c r="W3172" i="2"/>
  <c r="U3172" i="2"/>
  <c r="P3172" i="2"/>
  <c r="H3172" i="2"/>
  <c r="F3172" i="2"/>
  <c r="U3171" i="2"/>
  <c r="P3171" i="2" s="1"/>
  <c r="W3171" i="2" s="1"/>
  <c r="H3171" i="2"/>
  <c r="F3171" i="2"/>
  <c r="U3170" i="2"/>
  <c r="P3170" i="2"/>
  <c r="W3170" i="2" s="1"/>
  <c r="F3170" i="2"/>
  <c r="W3169" i="2"/>
  <c r="U3169" i="2"/>
  <c r="P3169" i="2"/>
  <c r="H3169" i="2"/>
  <c r="F3169" i="2"/>
  <c r="U3168" i="2"/>
  <c r="P3168" i="2" s="1"/>
  <c r="H3168" i="2" s="1"/>
  <c r="F3168" i="2"/>
  <c r="U3167" i="2"/>
  <c r="P3167" i="2"/>
  <c r="W3167" i="2" s="1"/>
  <c r="H3167" i="2"/>
  <c r="F3167" i="2"/>
  <c r="U3166" i="2"/>
  <c r="P3166" i="2" s="1"/>
  <c r="F3166" i="2"/>
  <c r="W3165" i="2"/>
  <c r="U3165" i="2"/>
  <c r="P3165" i="2"/>
  <c r="H3165" i="2" s="1"/>
  <c r="F3165" i="2"/>
  <c r="W3164" i="2"/>
  <c r="U3164" i="2"/>
  <c r="P3164" i="2"/>
  <c r="H3164" i="2"/>
  <c r="F3164" i="2"/>
  <c r="U3163" i="2"/>
  <c r="P3163" i="2"/>
  <c r="F3163" i="2"/>
  <c r="U3162" i="2"/>
  <c r="P3162" i="2"/>
  <c r="W3162" i="2" s="1"/>
  <c r="H3162" i="2"/>
  <c r="F3162" i="2"/>
  <c r="W3161" i="2"/>
  <c r="U3161" i="2"/>
  <c r="P3161" i="2"/>
  <c r="H3161" i="2"/>
  <c r="F3161" i="2"/>
  <c r="U3160" i="2"/>
  <c r="P3160" i="2" s="1"/>
  <c r="F3160" i="2"/>
  <c r="U3159" i="2"/>
  <c r="P3159" i="2" s="1"/>
  <c r="H3159" i="2" s="1"/>
  <c r="F3159" i="2"/>
  <c r="U3158" i="2"/>
  <c r="P3158" i="2"/>
  <c r="F3158" i="2"/>
  <c r="W3157" i="2"/>
  <c r="U3157" i="2"/>
  <c r="P3157" i="2"/>
  <c r="H3157" i="2"/>
  <c r="F3157" i="2"/>
  <c r="U3156" i="2"/>
  <c r="P3156" i="2" s="1"/>
  <c r="F3156" i="2"/>
  <c r="U3155" i="2"/>
  <c r="P3155" i="2"/>
  <c r="H3155" i="2" s="1"/>
  <c r="F3155" i="2"/>
  <c r="U3154" i="2"/>
  <c r="P3154" i="2" s="1"/>
  <c r="H3154" i="2" s="1"/>
  <c r="F3154" i="2"/>
  <c r="U3153" i="2"/>
  <c r="P3153" i="2"/>
  <c r="F3153" i="2"/>
  <c r="U3152" i="2"/>
  <c r="P3152" i="2" s="1"/>
  <c r="F3152" i="2"/>
  <c r="U3151" i="2"/>
  <c r="P3151" i="2"/>
  <c r="W3151" i="2" s="1"/>
  <c r="F3151" i="2"/>
  <c r="W3150" i="2"/>
  <c r="U3150" i="2"/>
  <c r="P3150" i="2"/>
  <c r="H3150" i="2"/>
  <c r="F3150" i="2"/>
  <c r="U3149" i="2"/>
  <c r="P3149" i="2" s="1"/>
  <c r="W3149" i="2" s="1"/>
  <c r="H3149" i="2"/>
  <c r="F3149" i="2"/>
  <c r="U3148" i="2"/>
  <c r="P3148" i="2"/>
  <c r="W3148" i="2" s="1"/>
  <c r="F3148" i="2"/>
  <c r="W3147" i="2"/>
  <c r="U3147" i="2"/>
  <c r="P3147" i="2"/>
  <c r="H3147" i="2" s="1"/>
  <c r="F3147" i="2"/>
  <c r="U3146" i="2"/>
  <c r="P3146" i="2" s="1"/>
  <c r="W3146" i="2" s="1"/>
  <c r="F3146" i="2"/>
  <c r="U3145" i="2"/>
  <c r="P3145" i="2" s="1"/>
  <c r="F3145" i="2"/>
  <c r="U3144" i="2"/>
  <c r="P3144" i="2" s="1"/>
  <c r="F3144" i="2"/>
  <c r="U3143" i="2"/>
  <c r="P3143" i="2"/>
  <c r="F3143" i="2"/>
  <c r="U3142" i="2"/>
  <c r="P3142" i="2"/>
  <c r="W3142" i="2" s="1"/>
  <c r="H3142" i="2"/>
  <c r="F3142" i="2"/>
  <c r="U3141" i="2"/>
  <c r="P3141" i="2" s="1"/>
  <c r="W3141" i="2" s="1"/>
  <c r="H3141" i="2"/>
  <c r="F3141" i="2"/>
  <c r="U3140" i="2"/>
  <c r="P3140" i="2"/>
  <c r="W3140" i="2" s="1"/>
  <c r="F3140" i="2"/>
  <c r="U3139" i="2"/>
  <c r="P3139" i="2"/>
  <c r="F3139" i="2"/>
  <c r="W3138" i="2"/>
  <c r="U3138" i="2"/>
  <c r="P3138" i="2" s="1"/>
  <c r="H3138" i="2"/>
  <c r="F3138" i="2"/>
  <c r="U3137" i="2"/>
  <c r="P3137" i="2" s="1"/>
  <c r="F3137" i="2"/>
  <c r="U3136" i="2"/>
  <c r="P3136" i="2" s="1"/>
  <c r="F3136" i="2"/>
  <c r="U3135" i="2"/>
  <c r="P3135" i="2"/>
  <c r="W3135" i="2" s="1"/>
  <c r="H3135" i="2"/>
  <c r="F3135" i="2"/>
  <c r="W3134" i="2"/>
  <c r="U3134" i="2"/>
  <c r="P3134" i="2"/>
  <c r="H3134" i="2"/>
  <c r="F3134" i="2"/>
  <c r="U3133" i="2"/>
  <c r="P3133" i="2" s="1"/>
  <c r="F3133" i="2"/>
  <c r="U3132" i="2"/>
  <c r="P3132" i="2"/>
  <c r="F3132" i="2"/>
  <c r="U3131" i="2"/>
  <c r="P3131" i="2"/>
  <c r="F3131" i="2"/>
  <c r="W3130" i="2"/>
  <c r="U3130" i="2"/>
  <c r="P3130" i="2" s="1"/>
  <c r="H3130" i="2"/>
  <c r="F3130" i="2"/>
  <c r="U3129" i="2"/>
  <c r="P3129" i="2" s="1"/>
  <c r="W3129" i="2" s="1"/>
  <c r="F3129" i="2"/>
  <c r="U3128" i="2"/>
  <c r="P3128" i="2" s="1"/>
  <c r="F3128" i="2"/>
  <c r="U3127" i="2"/>
  <c r="P3127" i="2"/>
  <c r="W3127" i="2" s="1"/>
  <c r="H3127" i="2"/>
  <c r="F3127" i="2"/>
  <c r="U3126" i="2"/>
  <c r="P3126" i="2"/>
  <c r="H3126" i="2" s="1"/>
  <c r="F3126" i="2"/>
  <c r="W3125" i="2"/>
  <c r="U3125" i="2"/>
  <c r="P3125" i="2" s="1"/>
  <c r="H3125" i="2"/>
  <c r="F3125" i="2"/>
  <c r="U3124" i="2"/>
  <c r="P3124" i="2"/>
  <c r="W3124" i="2" s="1"/>
  <c r="F3124" i="2"/>
  <c r="W3123" i="2"/>
  <c r="U3123" i="2"/>
  <c r="P3123" i="2"/>
  <c r="H3123" i="2" s="1"/>
  <c r="F3123" i="2"/>
  <c r="W3122" i="2"/>
  <c r="U3122" i="2"/>
  <c r="P3122" i="2" s="1"/>
  <c r="H3122" i="2" s="1"/>
  <c r="F3122" i="2"/>
  <c r="U3121" i="2"/>
  <c r="P3121" i="2" s="1"/>
  <c r="F3121" i="2"/>
  <c r="U3120" i="2"/>
  <c r="P3120" i="2" s="1"/>
  <c r="W3120" i="2" s="1"/>
  <c r="F3120" i="2"/>
  <c r="U3119" i="2"/>
  <c r="P3119" i="2" s="1"/>
  <c r="F3119" i="2"/>
  <c r="W3118" i="2"/>
  <c r="U3118" i="2"/>
  <c r="P3118" i="2"/>
  <c r="H3118" i="2" s="1"/>
  <c r="F3118" i="2"/>
  <c r="W3117" i="2"/>
  <c r="U3117" i="2"/>
  <c r="P3117" i="2" s="1"/>
  <c r="H3117" i="2"/>
  <c r="F3117" i="2"/>
  <c r="U3116" i="2"/>
  <c r="P3116" i="2" s="1"/>
  <c r="F3116" i="2"/>
  <c r="U3115" i="2"/>
  <c r="P3115" i="2" s="1"/>
  <c r="F3115" i="2"/>
  <c r="U3114" i="2"/>
  <c r="P3114" i="2" s="1"/>
  <c r="F3114" i="2"/>
  <c r="W3113" i="2"/>
  <c r="U3113" i="2"/>
  <c r="P3113" i="2" s="1"/>
  <c r="H3113" i="2" s="1"/>
  <c r="F3113" i="2"/>
  <c r="U3112" i="2"/>
  <c r="P3112" i="2"/>
  <c r="W3112" i="2" s="1"/>
  <c r="F3112" i="2"/>
  <c r="U3111" i="2"/>
  <c r="P3111" i="2"/>
  <c r="F3111" i="2"/>
  <c r="W3110" i="2"/>
  <c r="U3110" i="2"/>
  <c r="P3110" i="2"/>
  <c r="H3110" i="2" s="1"/>
  <c r="F3110" i="2"/>
  <c r="U3109" i="2"/>
  <c r="P3109" i="2" s="1"/>
  <c r="W3109" i="2" s="1"/>
  <c r="H3109" i="2"/>
  <c r="F3109" i="2"/>
  <c r="W3108" i="2"/>
  <c r="U3108" i="2"/>
  <c r="P3108" i="2"/>
  <c r="H3108" i="2"/>
  <c r="F3108" i="2"/>
  <c r="U3107" i="2"/>
  <c r="P3107" i="2" s="1"/>
  <c r="F3107" i="2"/>
  <c r="U3106" i="2"/>
  <c r="P3106" i="2"/>
  <c r="W3106" i="2" s="1"/>
  <c r="H3106" i="2"/>
  <c r="F3106" i="2"/>
  <c r="U3105" i="2"/>
  <c r="P3105" i="2" s="1"/>
  <c r="H3105" i="2" s="1"/>
  <c r="F3105" i="2"/>
  <c r="U3104" i="2"/>
  <c r="P3104" i="2" s="1"/>
  <c r="F3104" i="2"/>
  <c r="U3103" i="2"/>
  <c r="P3103" i="2" s="1"/>
  <c r="F3103" i="2"/>
  <c r="U3102" i="2"/>
  <c r="P3102" i="2"/>
  <c r="H3102" i="2" s="1"/>
  <c r="F3102" i="2"/>
  <c r="U3101" i="2"/>
  <c r="P3101" i="2" s="1"/>
  <c r="W3101" i="2" s="1"/>
  <c r="F3101" i="2"/>
  <c r="U3100" i="2"/>
  <c r="P3100" i="2"/>
  <c r="W3100" i="2" s="1"/>
  <c r="H3100" i="2"/>
  <c r="F3100" i="2"/>
  <c r="U3099" i="2"/>
  <c r="P3099" i="2" s="1"/>
  <c r="F3099" i="2"/>
  <c r="U3098" i="2"/>
  <c r="P3098" i="2"/>
  <c r="W3098" i="2" s="1"/>
  <c r="F3098" i="2"/>
  <c r="W3097" i="2"/>
  <c r="U3097" i="2"/>
  <c r="P3097" i="2" s="1"/>
  <c r="H3097" i="2" s="1"/>
  <c r="F3097" i="2"/>
  <c r="W3096" i="2"/>
  <c r="U3096" i="2"/>
  <c r="P3096" i="2"/>
  <c r="H3096" i="2"/>
  <c r="F3096" i="2"/>
  <c r="U3095" i="2"/>
  <c r="P3095" i="2"/>
  <c r="F3095" i="2"/>
  <c r="W3094" i="2"/>
  <c r="U3094" i="2"/>
  <c r="P3094" i="2"/>
  <c r="H3094" i="2" s="1"/>
  <c r="F3094" i="2"/>
  <c r="U3093" i="2"/>
  <c r="P3093" i="2" s="1"/>
  <c r="W3093" i="2" s="1"/>
  <c r="F3093" i="2"/>
  <c r="U3092" i="2"/>
  <c r="P3092" i="2"/>
  <c r="W3092" i="2" s="1"/>
  <c r="H3092" i="2"/>
  <c r="F3092" i="2"/>
  <c r="U3091" i="2"/>
  <c r="P3091" i="2" s="1"/>
  <c r="F3091" i="2"/>
  <c r="W3090" i="2"/>
  <c r="U3090" i="2"/>
  <c r="P3090" i="2"/>
  <c r="H3090" i="2"/>
  <c r="F3090" i="2"/>
  <c r="W3089" i="2"/>
  <c r="U3089" i="2"/>
  <c r="P3089" i="2" s="1"/>
  <c r="H3089" i="2" s="1"/>
  <c r="F3089" i="2"/>
  <c r="U3088" i="2"/>
  <c r="P3088" i="2"/>
  <c r="H3088" i="2" s="1"/>
  <c r="F3088" i="2"/>
  <c r="U3087" i="2"/>
  <c r="P3087" i="2"/>
  <c r="F3087" i="2"/>
  <c r="W3086" i="2"/>
  <c r="U3086" i="2"/>
  <c r="P3086" i="2"/>
  <c r="H3086" i="2"/>
  <c r="F3086" i="2"/>
  <c r="U3085" i="2"/>
  <c r="P3085" i="2" s="1"/>
  <c r="W3085" i="2" s="1"/>
  <c r="H3085" i="2"/>
  <c r="F3085" i="2"/>
  <c r="U3084" i="2"/>
  <c r="P3084" i="2"/>
  <c r="W3084" i="2" s="1"/>
  <c r="F3084" i="2"/>
  <c r="U3083" i="2"/>
  <c r="P3083" i="2" s="1"/>
  <c r="F3083" i="2"/>
  <c r="W3082" i="2"/>
  <c r="U3082" i="2"/>
  <c r="P3082" i="2"/>
  <c r="H3082" i="2"/>
  <c r="F3082" i="2"/>
  <c r="U3081" i="2"/>
  <c r="P3081" i="2" s="1"/>
  <c r="H3081" i="2" s="1"/>
  <c r="F3081" i="2"/>
  <c r="U3080" i="2"/>
  <c r="P3080" i="2" s="1"/>
  <c r="F3080" i="2"/>
  <c r="U3079" i="2"/>
  <c r="P3079" i="2"/>
  <c r="F3079" i="2"/>
  <c r="U3078" i="2"/>
  <c r="P3078" i="2"/>
  <c r="W3078" i="2" s="1"/>
  <c r="H3078" i="2"/>
  <c r="F3078" i="2"/>
  <c r="U3077" i="2"/>
  <c r="P3077" i="2" s="1"/>
  <c r="W3077" i="2" s="1"/>
  <c r="F3077" i="2"/>
  <c r="W3076" i="2"/>
  <c r="U3076" i="2"/>
  <c r="P3076" i="2"/>
  <c r="H3076" i="2"/>
  <c r="F3076" i="2"/>
  <c r="U3075" i="2"/>
  <c r="P3075" i="2" s="1"/>
  <c r="H3075" i="2" s="1"/>
  <c r="F3075" i="2"/>
  <c r="U3074" i="2"/>
  <c r="P3074" i="2" s="1"/>
  <c r="F3074" i="2"/>
  <c r="U3073" i="2"/>
  <c r="P3073" i="2" s="1"/>
  <c r="F3073" i="2"/>
  <c r="U3072" i="2"/>
  <c r="P3072" i="2"/>
  <c r="W3072" i="2" s="1"/>
  <c r="F3072" i="2"/>
  <c r="U3071" i="2"/>
  <c r="P3071" i="2" s="1"/>
  <c r="F3071" i="2"/>
  <c r="U3070" i="2"/>
  <c r="P3070" i="2"/>
  <c r="H3070" i="2" s="1"/>
  <c r="F3070" i="2"/>
  <c r="U3069" i="2"/>
  <c r="P3069" i="2" s="1"/>
  <c r="W3069" i="2" s="1"/>
  <c r="F3069" i="2"/>
  <c r="U3068" i="2"/>
  <c r="P3068" i="2"/>
  <c r="W3068" i="2" s="1"/>
  <c r="H3068" i="2"/>
  <c r="F3068" i="2"/>
  <c r="W3067" i="2"/>
  <c r="U3067" i="2"/>
  <c r="P3067" i="2" s="1"/>
  <c r="H3067" i="2" s="1"/>
  <c r="F3067" i="2"/>
  <c r="W3066" i="2"/>
  <c r="U3066" i="2"/>
  <c r="P3066" i="2"/>
  <c r="H3066" i="2"/>
  <c r="F3066" i="2"/>
  <c r="U3065" i="2"/>
  <c r="P3065" i="2"/>
  <c r="H3065" i="2" s="1"/>
  <c r="F3065" i="2"/>
  <c r="U3064" i="2"/>
  <c r="P3064" i="2" s="1"/>
  <c r="F3064" i="2"/>
  <c r="U3063" i="2"/>
  <c r="P3063" i="2"/>
  <c r="W3063" i="2" s="1"/>
  <c r="F3063" i="2"/>
  <c r="W3062" i="2"/>
  <c r="U3062" i="2"/>
  <c r="P3062" i="2"/>
  <c r="H3062" i="2"/>
  <c r="F3062" i="2"/>
  <c r="U3061" i="2"/>
  <c r="P3061" i="2" s="1"/>
  <c r="W3061" i="2" s="1"/>
  <c r="H3061" i="2"/>
  <c r="F3061" i="2"/>
  <c r="W3060" i="2"/>
  <c r="U3060" i="2"/>
  <c r="P3060" i="2"/>
  <c r="H3060" i="2"/>
  <c r="F3060" i="2"/>
  <c r="U3059" i="2"/>
  <c r="P3059" i="2" s="1"/>
  <c r="H3059" i="2" s="1"/>
  <c r="F3059" i="2"/>
  <c r="U3058" i="2"/>
  <c r="P3058" i="2"/>
  <c r="W3058" i="2" s="1"/>
  <c r="F3058" i="2"/>
  <c r="U3057" i="2"/>
  <c r="P3057" i="2" s="1"/>
  <c r="F3057" i="2"/>
  <c r="U3056" i="2"/>
  <c r="P3056" i="2" s="1"/>
  <c r="F3056" i="2"/>
  <c r="U3055" i="2"/>
  <c r="P3055" i="2"/>
  <c r="W3055" i="2" s="1"/>
  <c r="F3055" i="2"/>
  <c r="U3054" i="2"/>
  <c r="P3054" i="2"/>
  <c r="W3054" i="2" s="1"/>
  <c r="F3054" i="2"/>
  <c r="U3053" i="2"/>
  <c r="P3053" i="2" s="1"/>
  <c r="W3053" i="2" s="1"/>
  <c r="H3053" i="2"/>
  <c r="F3053" i="2"/>
  <c r="U3052" i="2"/>
  <c r="P3052" i="2"/>
  <c r="H3052" i="2" s="1"/>
  <c r="F3052" i="2"/>
  <c r="U3051" i="2"/>
  <c r="P3051" i="2" s="1"/>
  <c r="H3051" i="2" s="1"/>
  <c r="F3051" i="2"/>
  <c r="U3050" i="2"/>
  <c r="P3050" i="2"/>
  <c r="W3050" i="2" s="1"/>
  <c r="H3050" i="2"/>
  <c r="F3050" i="2"/>
  <c r="U3049" i="2"/>
  <c r="P3049" i="2" s="1"/>
  <c r="F3049" i="2"/>
  <c r="U3048" i="2"/>
  <c r="P3048" i="2" s="1"/>
  <c r="F3048" i="2"/>
  <c r="U3047" i="2"/>
  <c r="P3047" i="2"/>
  <c r="W3047" i="2" s="1"/>
  <c r="H3047" i="2"/>
  <c r="F3047" i="2"/>
  <c r="W3046" i="2"/>
  <c r="U3046" i="2"/>
  <c r="P3046" i="2"/>
  <c r="H3046" i="2"/>
  <c r="F3046" i="2"/>
  <c r="U3045" i="2"/>
  <c r="P3045" i="2" s="1"/>
  <c r="W3045" i="2" s="1"/>
  <c r="F3045" i="2"/>
  <c r="W3044" i="2"/>
  <c r="U3044" i="2"/>
  <c r="P3044" i="2"/>
  <c r="H3044" i="2"/>
  <c r="F3044" i="2"/>
  <c r="U3043" i="2"/>
  <c r="P3043" i="2" s="1"/>
  <c r="H3043" i="2" s="1"/>
  <c r="F3043" i="2"/>
  <c r="U3042" i="2"/>
  <c r="P3042" i="2" s="1"/>
  <c r="F3042" i="2"/>
  <c r="U3041" i="2"/>
  <c r="P3041" i="2" s="1"/>
  <c r="F3041" i="2"/>
  <c r="U3040" i="2"/>
  <c r="P3040" i="2"/>
  <c r="W3040" i="2" s="1"/>
  <c r="F3040" i="2"/>
  <c r="U3039" i="2"/>
  <c r="P3039" i="2" s="1"/>
  <c r="F3039" i="2"/>
  <c r="U3038" i="2"/>
  <c r="P3038" i="2"/>
  <c r="H3038" i="2" s="1"/>
  <c r="F3038" i="2"/>
  <c r="U3037" i="2"/>
  <c r="P3037" i="2" s="1"/>
  <c r="W3037" i="2" s="1"/>
  <c r="F3037" i="2"/>
  <c r="U3036" i="2"/>
  <c r="P3036" i="2"/>
  <c r="W3036" i="2" s="1"/>
  <c r="H3036" i="2"/>
  <c r="F3036" i="2"/>
  <c r="W3035" i="2"/>
  <c r="U3035" i="2"/>
  <c r="P3035" i="2" s="1"/>
  <c r="H3035" i="2" s="1"/>
  <c r="F3035" i="2"/>
  <c r="W3034" i="2"/>
  <c r="U3034" i="2"/>
  <c r="P3034" i="2"/>
  <c r="H3034" i="2" s="1"/>
  <c r="F3034" i="2"/>
  <c r="U3033" i="2"/>
  <c r="P3033" i="2"/>
  <c r="H3033" i="2" s="1"/>
  <c r="F3033" i="2"/>
  <c r="U3032" i="2"/>
  <c r="P3032" i="2" s="1"/>
  <c r="F3032" i="2"/>
  <c r="U3031" i="2"/>
  <c r="P3031" i="2" s="1"/>
  <c r="F3031" i="2"/>
  <c r="W3030" i="2"/>
  <c r="U3030" i="2"/>
  <c r="P3030" i="2"/>
  <c r="H3030" i="2" s="1"/>
  <c r="F3030" i="2"/>
  <c r="U3029" i="2"/>
  <c r="P3029" i="2" s="1"/>
  <c r="F3029" i="2"/>
  <c r="U3028" i="2"/>
  <c r="P3028" i="2"/>
  <c r="F3028" i="2"/>
  <c r="U3027" i="2"/>
  <c r="P3027" i="2"/>
  <c r="W3027" i="2" s="1"/>
  <c r="F3027" i="2"/>
  <c r="U3026" i="2"/>
  <c r="P3026" i="2"/>
  <c r="W3026" i="2" s="1"/>
  <c r="H3026" i="2"/>
  <c r="F3026" i="2"/>
  <c r="U3025" i="2"/>
  <c r="P3025" i="2" s="1"/>
  <c r="F3025" i="2"/>
  <c r="U3024" i="2"/>
  <c r="P3024" i="2" s="1"/>
  <c r="F3024" i="2"/>
  <c r="U3023" i="2"/>
  <c r="P3023" i="2" s="1"/>
  <c r="F3023" i="2"/>
  <c r="W3022" i="2"/>
  <c r="U3022" i="2"/>
  <c r="P3022" i="2"/>
  <c r="H3022" i="2" s="1"/>
  <c r="F3022" i="2"/>
  <c r="U3021" i="2"/>
  <c r="P3021" i="2" s="1"/>
  <c r="F3021" i="2"/>
  <c r="U3020" i="2"/>
  <c r="P3020" i="2"/>
  <c r="F3020" i="2"/>
  <c r="U3019" i="2"/>
  <c r="P3019" i="2"/>
  <c r="W3019" i="2" s="1"/>
  <c r="F3019" i="2"/>
  <c r="U3018" i="2"/>
  <c r="P3018" i="2"/>
  <c r="W3018" i="2" s="1"/>
  <c r="H3018" i="2"/>
  <c r="F3018" i="2"/>
  <c r="U3017" i="2"/>
  <c r="P3017" i="2" s="1"/>
  <c r="W3017" i="2" s="1"/>
  <c r="F3017" i="2"/>
  <c r="U3016" i="2"/>
  <c r="P3016" i="2" s="1"/>
  <c r="F3016" i="2"/>
  <c r="U3015" i="2"/>
  <c r="P3015" i="2" s="1"/>
  <c r="F3015" i="2"/>
  <c r="W3014" i="2"/>
  <c r="U3014" i="2"/>
  <c r="P3014" i="2"/>
  <c r="H3014" i="2" s="1"/>
  <c r="F3014" i="2"/>
  <c r="W3013" i="2"/>
  <c r="U3013" i="2"/>
  <c r="P3013" i="2" s="1"/>
  <c r="H3013" i="2" s="1"/>
  <c r="F3013" i="2"/>
  <c r="U3012" i="2"/>
  <c r="P3012" i="2" s="1"/>
  <c r="F3012" i="2"/>
  <c r="U3011" i="2"/>
  <c r="P3011" i="2"/>
  <c r="F3011" i="2"/>
  <c r="U3010" i="2"/>
  <c r="P3010" i="2"/>
  <c r="W3010" i="2" s="1"/>
  <c r="H3010" i="2"/>
  <c r="F3010" i="2"/>
  <c r="U3009" i="2"/>
  <c r="P3009" i="2" s="1"/>
  <c r="W3009" i="2" s="1"/>
  <c r="F3009" i="2"/>
  <c r="U3008" i="2"/>
  <c r="P3008" i="2" s="1"/>
  <c r="F3008" i="2"/>
  <c r="U3007" i="2"/>
  <c r="P3007" i="2" s="1"/>
  <c r="F3007" i="2"/>
  <c r="W3006" i="2"/>
  <c r="U3006" i="2"/>
  <c r="P3006" i="2"/>
  <c r="H3006" i="2" s="1"/>
  <c r="F3006" i="2"/>
  <c r="U3005" i="2"/>
  <c r="P3005" i="2" s="1"/>
  <c r="H3005" i="2" s="1"/>
  <c r="F3005" i="2"/>
  <c r="U3004" i="2"/>
  <c r="P3004" i="2" s="1"/>
  <c r="F3004" i="2"/>
  <c r="U3003" i="2"/>
  <c r="P3003" i="2"/>
  <c r="F3003" i="2"/>
  <c r="U3002" i="2"/>
  <c r="P3002" i="2"/>
  <c r="W3002" i="2" s="1"/>
  <c r="H3002" i="2"/>
  <c r="F3002" i="2"/>
  <c r="U3001" i="2"/>
  <c r="P3001" i="2" s="1"/>
  <c r="W3001" i="2" s="1"/>
  <c r="H3001" i="2"/>
  <c r="F3001" i="2"/>
  <c r="U3000" i="2"/>
  <c r="P3000" i="2" s="1"/>
  <c r="H3000" i="2" s="1"/>
  <c r="F3000" i="2"/>
  <c r="U2999" i="2"/>
  <c r="P2999" i="2" s="1"/>
  <c r="F2999" i="2"/>
  <c r="W2998" i="2"/>
  <c r="U2998" i="2"/>
  <c r="P2998" i="2"/>
  <c r="H2998" i="2" s="1"/>
  <c r="F2998" i="2"/>
  <c r="U2997" i="2"/>
  <c r="P2997" i="2" s="1"/>
  <c r="H2997" i="2" s="1"/>
  <c r="F2997" i="2"/>
  <c r="U2996" i="2"/>
  <c r="P2996" i="2" s="1"/>
  <c r="F2996" i="2"/>
  <c r="U2995" i="2"/>
  <c r="P2995" i="2"/>
  <c r="F2995" i="2"/>
  <c r="U2994" i="2"/>
  <c r="P2994" i="2"/>
  <c r="W2994" i="2" s="1"/>
  <c r="H2994" i="2"/>
  <c r="F2994" i="2"/>
  <c r="U2993" i="2"/>
  <c r="P2993" i="2" s="1"/>
  <c r="W2993" i="2" s="1"/>
  <c r="H2993" i="2"/>
  <c r="F2993" i="2"/>
  <c r="U2992" i="2"/>
  <c r="P2992" i="2" s="1"/>
  <c r="H2992" i="2" s="1"/>
  <c r="F2992" i="2"/>
  <c r="U2991" i="2"/>
  <c r="P2991" i="2" s="1"/>
  <c r="F2991" i="2"/>
  <c r="W2990" i="2"/>
  <c r="U2990" i="2"/>
  <c r="P2990" i="2"/>
  <c r="H2990" i="2" s="1"/>
  <c r="F2990" i="2"/>
  <c r="U2989" i="2"/>
  <c r="P2989" i="2" s="1"/>
  <c r="H2989" i="2" s="1"/>
  <c r="F2989" i="2"/>
  <c r="U2988" i="2"/>
  <c r="P2988" i="2" s="1"/>
  <c r="F2988" i="2"/>
  <c r="U2987" i="2"/>
  <c r="P2987" i="2" s="1"/>
  <c r="F2987" i="2"/>
  <c r="U2986" i="2"/>
  <c r="P2986" i="2"/>
  <c r="W2986" i="2" s="1"/>
  <c r="F2986" i="2"/>
  <c r="U2985" i="2"/>
  <c r="P2985" i="2" s="1"/>
  <c r="W2985" i="2" s="1"/>
  <c r="F2985" i="2"/>
  <c r="U2984" i="2"/>
  <c r="P2984" i="2" s="1"/>
  <c r="W2984" i="2" s="1"/>
  <c r="F2984" i="2"/>
  <c r="U2983" i="2"/>
  <c r="P2983" i="2" s="1"/>
  <c r="F2983" i="2"/>
  <c r="U2982" i="2"/>
  <c r="P2982" i="2"/>
  <c r="H2982" i="2" s="1"/>
  <c r="F2982" i="2"/>
  <c r="W2981" i="2"/>
  <c r="U2981" i="2"/>
  <c r="P2981" i="2" s="1"/>
  <c r="H2981" i="2" s="1"/>
  <c r="F2981" i="2"/>
  <c r="U2980" i="2"/>
  <c r="P2980" i="2" s="1"/>
  <c r="F2980" i="2"/>
  <c r="U2979" i="2"/>
  <c r="P2979" i="2" s="1"/>
  <c r="F2979" i="2"/>
  <c r="U2978" i="2"/>
  <c r="P2978" i="2"/>
  <c r="W2978" i="2" s="1"/>
  <c r="F2978" i="2"/>
  <c r="U2977" i="2"/>
  <c r="P2977" i="2" s="1"/>
  <c r="F2977" i="2"/>
  <c r="W2976" i="2"/>
  <c r="U2976" i="2"/>
  <c r="P2976" i="2" s="1"/>
  <c r="H2976" i="2" s="1"/>
  <c r="F2976" i="2"/>
  <c r="U2975" i="2"/>
  <c r="P2975" i="2" s="1"/>
  <c r="F2975" i="2"/>
  <c r="W2974" i="2"/>
  <c r="U2974" i="2"/>
  <c r="H2974" i="2"/>
  <c r="F2974" i="2"/>
  <c r="W2973" i="2"/>
  <c r="U2973" i="2"/>
  <c r="P2973" i="2"/>
  <c r="H2973" i="2" s="1"/>
  <c r="F2973" i="2"/>
  <c r="U2972" i="2"/>
  <c r="P2972" i="2"/>
  <c r="F2972" i="2"/>
  <c r="U2971" i="2"/>
  <c r="P2971" i="2"/>
  <c r="W2971" i="2" s="1"/>
  <c r="F2971" i="2"/>
  <c r="U2970" i="2"/>
  <c r="P2970" i="2" s="1"/>
  <c r="F2970" i="2"/>
  <c r="W2969" i="2"/>
  <c r="U2969" i="2"/>
  <c r="H2969" i="2"/>
  <c r="F2969" i="2"/>
  <c r="W2968" i="2"/>
  <c r="U2968" i="2"/>
  <c r="P2968" i="2"/>
  <c r="H2968" i="2" s="1"/>
  <c r="F2968" i="2"/>
  <c r="U2967" i="2"/>
  <c r="P2967" i="2" s="1"/>
  <c r="W2967" i="2" s="1"/>
  <c r="H2967" i="2"/>
  <c r="F2967" i="2"/>
  <c r="W2966" i="2"/>
  <c r="U2966" i="2"/>
  <c r="H2966" i="2"/>
  <c r="F2966" i="2"/>
  <c r="U2965" i="2"/>
  <c r="P2965" i="2"/>
  <c r="F2965" i="2"/>
  <c r="U2964" i="2"/>
  <c r="P2964" i="2" s="1"/>
  <c r="W2964" i="2" s="1"/>
  <c r="F2964" i="2"/>
  <c r="U2963" i="2"/>
  <c r="P2963" i="2" s="1"/>
  <c r="F2963" i="2"/>
  <c r="U2962" i="2"/>
  <c r="P2962" i="2"/>
  <c r="F2962" i="2"/>
  <c r="U2961" i="2"/>
  <c r="P2961" i="2"/>
  <c r="H2961" i="2" s="1"/>
  <c r="F2961" i="2"/>
  <c r="W2960" i="2"/>
  <c r="U2960" i="2"/>
  <c r="P2960" i="2" s="1"/>
  <c r="H2960" i="2"/>
  <c r="F2960" i="2"/>
  <c r="U2959" i="2"/>
  <c r="P2959" i="2"/>
  <c r="W2959" i="2" s="1"/>
  <c r="F2959" i="2"/>
  <c r="U2958" i="2"/>
  <c r="P2958" i="2" s="1"/>
  <c r="F2958" i="2"/>
  <c r="U2957" i="2"/>
  <c r="P2957" i="2"/>
  <c r="W2957" i="2" s="1"/>
  <c r="H2957" i="2"/>
  <c r="F2957" i="2"/>
  <c r="W2956" i="2"/>
  <c r="U2956" i="2"/>
  <c r="P2956" i="2" s="1"/>
  <c r="H2956" i="2"/>
  <c r="F2956" i="2"/>
  <c r="W2955" i="2"/>
  <c r="U2955" i="2"/>
  <c r="P2955" i="2" s="1"/>
  <c r="H2955" i="2"/>
  <c r="F2955" i="2"/>
  <c r="U2954" i="2"/>
  <c r="P2954" i="2" s="1"/>
  <c r="F2954" i="2"/>
  <c r="U2953" i="2"/>
  <c r="P2953" i="2"/>
  <c r="H2953" i="2" s="1"/>
  <c r="F2953" i="2"/>
  <c r="W2952" i="2"/>
  <c r="U2952" i="2"/>
  <c r="P2952" i="2" s="1"/>
  <c r="H2952" i="2" s="1"/>
  <c r="F2952" i="2"/>
  <c r="U2951" i="2"/>
  <c r="P2951" i="2"/>
  <c r="F2951" i="2"/>
  <c r="U2950" i="2"/>
  <c r="P2950" i="2"/>
  <c r="F2950" i="2"/>
  <c r="U2949" i="2"/>
  <c r="P2949" i="2"/>
  <c r="W2949" i="2" s="1"/>
  <c r="F2949" i="2"/>
  <c r="U2948" i="2"/>
  <c r="P2948" i="2" s="1"/>
  <c r="F2948" i="2"/>
  <c r="U2947" i="2"/>
  <c r="P2947" i="2" s="1"/>
  <c r="F2947" i="2"/>
  <c r="U2946" i="2"/>
  <c r="P2946" i="2" s="1"/>
  <c r="F2946" i="2"/>
  <c r="U2945" i="2"/>
  <c r="P2945" i="2"/>
  <c r="H2945" i="2" s="1"/>
  <c r="F2945" i="2"/>
  <c r="U2944" i="2"/>
  <c r="P2944" i="2" s="1"/>
  <c r="W2944" i="2" s="1"/>
  <c r="F2944" i="2"/>
  <c r="W2943" i="2"/>
  <c r="U2943" i="2"/>
  <c r="P2943" i="2" s="1"/>
  <c r="H2943" i="2" s="1"/>
  <c r="F2943" i="2"/>
  <c r="U2942" i="2"/>
  <c r="P2942" i="2" s="1"/>
  <c r="F2942" i="2"/>
  <c r="U2941" i="2"/>
  <c r="P2941" i="2"/>
  <c r="W2941" i="2" s="1"/>
  <c r="H2941" i="2"/>
  <c r="F2941" i="2"/>
  <c r="U2940" i="2"/>
  <c r="P2940" i="2" s="1"/>
  <c r="H2940" i="2" s="1"/>
  <c r="F2940" i="2"/>
  <c r="W2939" i="2"/>
  <c r="U2939" i="2"/>
  <c r="P2939" i="2" s="1"/>
  <c r="H2939" i="2"/>
  <c r="F2939" i="2"/>
  <c r="U2938" i="2"/>
  <c r="P2938" i="2"/>
  <c r="F2938" i="2"/>
  <c r="U2937" i="2"/>
  <c r="P2937" i="2"/>
  <c r="F2937" i="2"/>
  <c r="W2936" i="2"/>
  <c r="U2936" i="2"/>
  <c r="P2936" i="2" s="1"/>
  <c r="H2936" i="2"/>
  <c r="F2936" i="2"/>
  <c r="U2935" i="2"/>
  <c r="P2935" i="2" s="1"/>
  <c r="W2935" i="2" s="1"/>
  <c r="H2935" i="2"/>
  <c r="F2935" i="2"/>
  <c r="U2934" i="2"/>
  <c r="P2934" i="2"/>
  <c r="F2934" i="2"/>
  <c r="U2933" i="2"/>
  <c r="P2933" i="2"/>
  <c r="W2933" i="2" s="1"/>
  <c r="H2933" i="2"/>
  <c r="F2933" i="2"/>
  <c r="W2932" i="2"/>
  <c r="U2932" i="2"/>
  <c r="P2932" i="2" s="1"/>
  <c r="H2932" i="2" s="1"/>
  <c r="F2932" i="2"/>
  <c r="U2931" i="2"/>
  <c r="P2931" i="2" s="1"/>
  <c r="H2931" i="2" s="1"/>
  <c r="F2931" i="2"/>
  <c r="U2930" i="2"/>
  <c r="P2930" i="2" s="1"/>
  <c r="F2930" i="2"/>
  <c r="W2929" i="2"/>
  <c r="U2929" i="2"/>
  <c r="P2929" i="2"/>
  <c r="H2929" i="2"/>
  <c r="F2929" i="2"/>
  <c r="W2928" i="2"/>
  <c r="U2928" i="2"/>
  <c r="P2928" i="2" s="1"/>
  <c r="H2928" i="2"/>
  <c r="F2928" i="2"/>
  <c r="U2927" i="2"/>
  <c r="P2927" i="2"/>
  <c r="F2927" i="2"/>
  <c r="U2926" i="2"/>
  <c r="P2926" i="2"/>
  <c r="F2926" i="2"/>
  <c r="U2925" i="2"/>
  <c r="P2925" i="2"/>
  <c r="W2925" i="2" s="1"/>
  <c r="H2925" i="2"/>
  <c r="F2925" i="2"/>
  <c r="U2924" i="2"/>
  <c r="P2924" i="2" s="1"/>
  <c r="H2924" i="2" s="1"/>
  <c r="F2924" i="2"/>
  <c r="U2923" i="2"/>
  <c r="P2923" i="2"/>
  <c r="W2923" i="2" s="1"/>
  <c r="F2923" i="2"/>
  <c r="U2922" i="2"/>
  <c r="P2922" i="2" s="1"/>
  <c r="F2922" i="2"/>
  <c r="W2921" i="2"/>
  <c r="U2921" i="2"/>
  <c r="P2921" i="2"/>
  <c r="H2921" i="2" s="1"/>
  <c r="F2921" i="2"/>
  <c r="U2920" i="2"/>
  <c r="P2920" i="2" s="1"/>
  <c r="F2920" i="2"/>
  <c r="U2919" i="2"/>
  <c r="P2919" i="2" s="1"/>
  <c r="W2919" i="2" s="1"/>
  <c r="F2919" i="2"/>
  <c r="U2918" i="2"/>
  <c r="P2918" i="2"/>
  <c r="F2918" i="2"/>
  <c r="W2917" i="2"/>
  <c r="U2917" i="2"/>
  <c r="P2917" i="2"/>
  <c r="H2917" i="2"/>
  <c r="F2917" i="2"/>
  <c r="W2916" i="2"/>
  <c r="U2916" i="2"/>
  <c r="P2916" i="2" s="1"/>
  <c r="H2916" i="2"/>
  <c r="F2916" i="2"/>
  <c r="U2915" i="2"/>
  <c r="P2915" i="2"/>
  <c r="H2915" i="2" s="1"/>
  <c r="F2915" i="2"/>
  <c r="U2914" i="2"/>
  <c r="P2914" i="2" s="1"/>
  <c r="F2914" i="2"/>
  <c r="U2913" i="2"/>
  <c r="P2913" i="2"/>
  <c r="F2913" i="2"/>
  <c r="U2912" i="2"/>
  <c r="P2912" i="2" s="1"/>
  <c r="W2912" i="2" s="1"/>
  <c r="H2912" i="2"/>
  <c r="F2912" i="2"/>
  <c r="U2911" i="2"/>
  <c r="P2911" i="2" s="1"/>
  <c r="W2911" i="2" s="1"/>
  <c r="H2911" i="2"/>
  <c r="F2911" i="2"/>
  <c r="U2910" i="2"/>
  <c r="P2910" i="2"/>
  <c r="F2910" i="2"/>
  <c r="U2909" i="2"/>
  <c r="P2909" i="2"/>
  <c r="W2909" i="2" s="1"/>
  <c r="F2909" i="2"/>
  <c r="W2908" i="2"/>
  <c r="U2908" i="2"/>
  <c r="P2908" i="2" s="1"/>
  <c r="H2908" i="2"/>
  <c r="F2908" i="2"/>
  <c r="U2907" i="2"/>
  <c r="P2907" i="2"/>
  <c r="H2907" i="2" s="1"/>
  <c r="F2907" i="2"/>
  <c r="U2906" i="2"/>
  <c r="P2906" i="2"/>
  <c r="F2906" i="2"/>
  <c r="U2905" i="2"/>
  <c r="P2905" i="2"/>
  <c r="W2905" i="2" s="1"/>
  <c r="H2905" i="2"/>
  <c r="F2905" i="2"/>
  <c r="U2904" i="2"/>
  <c r="P2904" i="2" s="1"/>
  <c r="W2904" i="2" s="1"/>
  <c r="H2904" i="2"/>
  <c r="F2904" i="2"/>
  <c r="W2903" i="2"/>
  <c r="U2903" i="2"/>
  <c r="P2903" i="2" s="1"/>
  <c r="H2903" i="2" s="1"/>
  <c r="F2903" i="2"/>
  <c r="W2902" i="2"/>
  <c r="U2902" i="2"/>
  <c r="H2902" i="2"/>
  <c r="U2901" i="2"/>
  <c r="P2901" i="2" s="1"/>
  <c r="W2901" i="2" s="1"/>
  <c r="F2901" i="2"/>
  <c r="U2900" i="2"/>
  <c r="P2900" i="2"/>
  <c r="F2900" i="2"/>
  <c r="W2899" i="2"/>
  <c r="U2899" i="2"/>
  <c r="P2899" i="2"/>
  <c r="H2899" i="2"/>
  <c r="F2899" i="2"/>
  <c r="W2898" i="2"/>
  <c r="U2898" i="2"/>
  <c r="P2898" i="2" s="1"/>
  <c r="H2898" i="2"/>
  <c r="F2898" i="2"/>
  <c r="W2897" i="2"/>
  <c r="U2897" i="2"/>
  <c r="P2897" i="2"/>
  <c r="H2897" i="2" s="1"/>
  <c r="W2896" i="2"/>
  <c r="U2896" i="2"/>
  <c r="P2896" i="2"/>
  <c r="H2896" i="2" s="1"/>
  <c r="F2896" i="2"/>
  <c r="U2895" i="2"/>
  <c r="P2895" i="2" s="1"/>
  <c r="W2895" i="2" s="1"/>
  <c r="F2895" i="2"/>
  <c r="U2894" i="2"/>
  <c r="P2894" i="2" s="1"/>
  <c r="W2894" i="2" s="1"/>
  <c r="F2894" i="2"/>
  <c r="U2893" i="2"/>
  <c r="P2893" i="2" s="1"/>
  <c r="H2893" i="2" s="1"/>
  <c r="F2893" i="2"/>
  <c r="U2892" i="2"/>
  <c r="P2892" i="2"/>
  <c r="H2892" i="2" s="1"/>
  <c r="F2892" i="2"/>
  <c r="U2891" i="2"/>
  <c r="P2891" i="2"/>
  <c r="W2891" i="2" s="1"/>
  <c r="F2891" i="2"/>
  <c r="W2890" i="2"/>
  <c r="U2890" i="2"/>
  <c r="P2890" i="2"/>
  <c r="H2890" i="2" s="1"/>
  <c r="F2890" i="2"/>
  <c r="U2889" i="2"/>
  <c r="P2889" i="2"/>
  <c r="W2889" i="2" s="1"/>
  <c r="F2889" i="2"/>
  <c r="W2888" i="2"/>
  <c r="U2888" i="2"/>
  <c r="P2888" i="2"/>
  <c r="H2888" i="2" s="1"/>
  <c r="U2887" i="2"/>
  <c r="P2887" i="2"/>
  <c r="H2887" i="2" s="1"/>
  <c r="F2887" i="2"/>
  <c r="U2886" i="2"/>
  <c r="P2886" i="2"/>
  <c r="F2886" i="2"/>
  <c r="U2885" i="2"/>
  <c r="P2885" i="2" s="1"/>
  <c r="W2885" i="2" s="1"/>
  <c r="F2885" i="2"/>
  <c r="U2884" i="2"/>
  <c r="P2884" i="2" s="1"/>
  <c r="H2884" i="2" s="1"/>
  <c r="F2884" i="2"/>
  <c r="U2883" i="2"/>
  <c r="P2883" i="2" s="1"/>
  <c r="F2883" i="2"/>
  <c r="U2882" i="2"/>
  <c r="P2882" i="2"/>
  <c r="W2882" i="2" s="1"/>
  <c r="W2881" i="2"/>
  <c r="U2881" i="2"/>
  <c r="P2881" i="2" s="1"/>
  <c r="H2881" i="2"/>
  <c r="U2880" i="2"/>
  <c r="P2880" i="2" s="1"/>
  <c r="H2880" i="2" s="1"/>
  <c r="F2880" i="2"/>
  <c r="U2879" i="2"/>
  <c r="P2879" i="2"/>
  <c r="H2879" i="2" s="1"/>
  <c r="F2879" i="2"/>
  <c r="U2878" i="2"/>
  <c r="P2878" i="2" s="1"/>
  <c r="F2878" i="2"/>
  <c r="U2877" i="2"/>
  <c r="P2877" i="2"/>
  <c r="F2877" i="2"/>
  <c r="U2876" i="2"/>
  <c r="P2876" i="2"/>
  <c r="W2876" i="2" s="1"/>
  <c r="H2876" i="2"/>
  <c r="F2876" i="2"/>
  <c r="W2875" i="2"/>
  <c r="U2875" i="2"/>
  <c r="P2875" i="2"/>
  <c r="H2875" i="2" s="1"/>
  <c r="F2875" i="2"/>
  <c r="W2874" i="2"/>
  <c r="U2874" i="2"/>
  <c r="P2874" i="2" s="1"/>
  <c r="H2874" i="2" s="1"/>
  <c r="F2874" i="2"/>
  <c r="W2873" i="2"/>
  <c r="U2873" i="2"/>
  <c r="P2873" i="2"/>
  <c r="H2873" i="2"/>
  <c r="F2873" i="2"/>
  <c r="U2872" i="2"/>
  <c r="P2872" i="2"/>
  <c r="H2872" i="2" s="1"/>
  <c r="F2872" i="2"/>
  <c r="U2871" i="2"/>
  <c r="P2871" i="2" s="1"/>
  <c r="W2870" i="2"/>
  <c r="U2870" i="2"/>
  <c r="P2870" i="2"/>
  <c r="H2870" i="2" s="1"/>
  <c r="F2870" i="2"/>
  <c r="U2869" i="2"/>
  <c r="P2869" i="2"/>
  <c r="W2869" i="2" s="1"/>
  <c r="F2869" i="2"/>
  <c r="U2868" i="2"/>
  <c r="P2868" i="2"/>
  <c r="W2868" i="2" s="1"/>
  <c r="W2867" i="2"/>
  <c r="U2867" i="2"/>
  <c r="P2867" i="2"/>
  <c r="H2867" i="2" s="1"/>
  <c r="F2867" i="2"/>
  <c r="W2866" i="2"/>
  <c r="U2866" i="2"/>
  <c r="P2866" i="2"/>
  <c r="H2866" i="2" s="1"/>
  <c r="F2866" i="2"/>
  <c r="U2865" i="2"/>
  <c r="P2865" i="2"/>
  <c r="F2865" i="2"/>
  <c r="W2864" i="2"/>
  <c r="U2864" i="2"/>
  <c r="P2864" i="2"/>
  <c r="H2864" i="2"/>
  <c r="F2864" i="2"/>
  <c r="W2863" i="2"/>
  <c r="U2863" i="2"/>
  <c r="P2863" i="2" s="1"/>
  <c r="H2863" i="2" s="1"/>
  <c r="F2863" i="2"/>
  <c r="U2862" i="2"/>
  <c r="P2862" i="2"/>
  <c r="F2862" i="2"/>
  <c r="U2861" i="2"/>
  <c r="P2861" i="2"/>
  <c r="W2860" i="2"/>
  <c r="U2860" i="2"/>
  <c r="P2860" i="2"/>
  <c r="H2860" i="2" s="1"/>
  <c r="F2860" i="2"/>
  <c r="U2859" i="2"/>
  <c r="P2859" i="2"/>
  <c r="F2859" i="2"/>
  <c r="U2858" i="2"/>
  <c r="P2858" i="2" s="1"/>
  <c r="F2858" i="2"/>
  <c r="U2857" i="2"/>
  <c r="P2857" i="2" s="1"/>
  <c r="W2857" i="2" s="1"/>
  <c r="F2857" i="2"/>
  <c r="U2856" i="2"/>
  <c r="P2856" i="2" s="1"/>
  <c r="F2856" i="2"/>
  <c r="U2855" i="2"/>
  <c r="P2855" i="2"/>
  <c r="W2855" i="2" s="1"/>
  <c r="F2855" i="2"/>
  <c r="W2854" i="2"/>
  <c r="U2854" i="2"/>
  <c r="P2854" i="2"/>
  <c r="H2854" i="2"/>
  <c r="U2853" i="2"/>
  <c r="P2853" i="2"/>
  <c r="H2853" i="2" s="1"/>
  <c r="F2853" i="2"/>
  <c r="U2852" i="2"/>
  <c r="P2852" i="2" s="1"/>
  <c r="F2852" i="2"/>
  <c r="W2851" i="2"/>
  <c r="U2851" i="2"/>
  <c r="P2851" i="2"/>
  <c r="H2851" i="2" s="1"/>
  <c r="F2851" i="2"/>
  <c r="U2850" i="2"/>
  <c r="P2850" i="2"/>
  <c r="F2850" i="2"/>
  <c r="W2849" i="2"/>
  <c r="U2849" i="2"/>
  <c r="P2849" i="2" s="1"/>
  <c r="H2849" i="2"/>
  <c r="F2849" i="2"/>
  <c r="U2848" i="2"/>
  <c r="P2848" i="2" s="1"/>
  <c r="F2848" i="2"/>
  <c r="W2847" i="2"/>
  <c r="U2847" i="2"/>
  <c r="P2847" i="2"/>
  <c r="H2847" i="2" s="1"/>
  <c r="F2847" i="2"/>
  <c r="U2846" i="2"/>
  <c r="P2846" i="2" s="1"/>
  <c r="W2846" i="2" s="1"/>
  <c r="F2846" i="2"/>
  <c r="U2845" i="2"/>
  <c r="P2845" i="2"/>
  <c r="W2845" i="2" s="1"/>
  <c r="W2844" i="2"/>
  <c r="U2844" i="2"/>
  <c r="P2844" i="2"/>
  <c r="H2844" i="2"/>
  <c r="F2844" i="2"/>
  <c r="W2843" i="2"/>
  <c r="U2843" i="2"/>
  <c r="P2843" i="2"/>
  <c r="H2843" i="2" s="1"/>
  <c r="F2843" i="2"/>
  <c r="U2842" i="2"/>
  <c r="P2842" i="2"/>
  <c r="H2842" i="2" s="1"/>
  <c r="U2841" i="2"/>
  <c r="P2841" i="2"/>
  <c r="W2841" i="2" s="1"/>
  <c r="F2841" i="2"/>
  <c r="W2840" i="2"/>
  <c r="U2840" i="2"/>
  <c r="P2840" i="2" s="1"/>
  <c r="H2840" i="2"/>
  <c r="U2839" i="2"/>
  <c r="P2839" i="2" s="1"/>
  <c r="F2839" i="2"/>
  <c r="U2838" i="2"/>
  <c r="P2838" i="2"/>
  <c r="W2838" i="2" s="1"/>
  <c r="H2838" i="2"/>
  <c r="F2838" i="2"/>
  <c r="U2837" i="2"/>
  <c r="P2837" i="2"/>
  <c r="U2836" i="2"/>
  <c r="P2836" i="2"/>
  <c r="F2836" i="2"/>
  <c r="U2835" i="2"/>
  <c r="P2835" i="2"/>
  <c r="U2834" i="2"/>
  <c r="P2834" i="2"/>
  <c r="F2834" i="2"/>
  <c r="U2833" i="2"/>
  <c r="P2833" i="2"/>
  <c r="W2832" i="2"/>
  <c r="U2832" i="2"/>
  <c r="P2832" i="2"/>
  <c r="H2832" i="2"/>
  <c r="U2831" i="2"/>
  <c r="P2831" i="2" s="1"/>
  <c r="W2831" i="2" s="1"/>
  <c r="U2830" i="2"/>
  <c r="P2830" i="2" s="1"/>
  <c r="F2830" i="2"/>
  <c r="U2829" i="2"/>
  <c r="P2829" i="2" s="1"/>
  <c r="F2829" i="2"/>
  <c r="U2828" i="2"/>
  <c r="P2828" i="2" s="1"/>
  <c r="U2827" i="2"/>
  <c r="P2827" i="2"/>
  <c r="H2827" i="2" s="1"/>
  <c r="F2827" i="2"/>
  <c r="U2826" i="2"/>
  <c r="P2826" i="2" s="1"/>
  <c r="W2826" i="2" s="1"/>
  <c r="W2825" i="2"/>
  <c r="U2825" i="2"/>
  <c r="P2825" i="2"/>
  <c r="H2825" i="2" s="1"/>
  <c r="F2825" i="2"/>
  <c r="U2824" i="2"/>
  <c r="P2824" i="2" s="1"/>
  <c r="U2823" i="2"/>
  <c r="P2823" i="2"/>
  <c r="F2823" i="2"/>
  <c r="U2822" i="2"/>
  <c r="P2822" i="2" s="1"/>
  <c r="W2822" i="2" s="1"/>
  <c r="H2822" i="2"/>
  <c r="U2821" i="2"/>
  <c r="P2821" i="2" s="1"/>
  <c r="W2821" i="2" s="1"/>
  <c r="H2821" i="2"/>
  <c r="F2821" i="2"/>
  <c r="W2820" i="2"/>
  <c r="U2820" i="2"/>
  <c r="P2820" i="2"/>
  <c r="H2820" i="2" s="1"/>
  <c r="F2820" i="2"/>
  <c r="U2819" i="2"/>
  <c r="P2819" i="2" s="1"/>
  <c r="H2819" i="2" s="1"/>
  <c r="F2819" i="2"/>
  <c r="U2818" i="2"/>
  <c r="P2818" i="2"/>
  <c r="W2818" i="2" s="1"/>
  <c r="H2818" i="2"/>
  <c r="F2818" i="2"/>
  <c r="U2817" i="2"/>
  <c r="P2817" i="2"/>
  <c r="H2817" i="2" s="1"/>
  <c r="F2817" i="2"/>
  <c r="U2816" i="2"/>
  <c r="P2816" i="2" s="1"/>
  <c r="W2816" i="2" s="1"/>
  <c r="F2816" i="2"/>
  <c r="U2815" i="2"/>
  <c r="P2815" i="2"/>
  <c r="W2815" i="2" s="1"/>
  <c r="F2815" i="2"/>
  <c r="W2814" i="2"/>
  <c r="U2814" i="2"/>
  <c r="P2814" i="2"/>
  <c r="H2814" i="2" s="1"/>
  <c r="F2814" i="2"/>
  <c r="U2813" i="2"/>
  <c r="P2813" i="2" s="1"/>
  <c r="W2813" i="2" s="1"/>
  <c r="H2813" i="2"/>
  <c r="W2812" i="2"/>
  <c r="U2812" i="2"/>
  <c r="P2812" i="2" s="1"/>
  <c r="H2812" i="2" s="1"/>
  <c r="F2812" i="2"/>
  <c r="U2811" i="2"/>
  <c r="P2811" i="2" s="1"/>
  <c r="F2811" i="2"/>
  <c r="U2810" i="2"/>
  <c r="P2810" i="2"/>
  <c r="H2810" i="2" s="1"/>
  <c r="U2809" i="2"/>
  <c r="P2809" i="2"/>
  <c r="W2809" i="2" s="1"/>
  <c r="H2809" i="2"/>
  <c r="F2809" i="2"/>
  <c r="U2808" i="2"/>
  <c r="P2808" i="2"/>
  <c r="H2808" i="2" s="1"/>
  <c r="W2807" i="2"/>
  <c r="U2807" i="2"/>
  <c r="P2807" i="2"/>
  <c r="H2807" i="2"/>
  <c r="F2807" i="2"/>
  <c r="U2806" i="2"/>
  <c r="P2806" i="2" s="1"/>
  <c r="H2806" i="2" s="1"/>
  <c r="F2806" i="2"/>
  <c r="U2805" i="2"/>
  <c r="P2805" i="2"/>
  <c r="W2805" i="2" s="1"/>
  <c r="H2805" i="2"/>
  <c r="F2805" i="2"/>
  <c r="W2804" i="2"/>
  <c r="U2804" i="2"/>
  <c r="P2804" i="2"/>
  <c r="H2804" i="2" s="1"/>
  <c r="F2804" i="2"/>
  <c r="W2803" i="2"/>
  <c r="U2803" i="2"/>
  <c r="P2803" i="2" s="1"/>
  <c r="H2803" i="2"/>
  <c r="F2803" i="2"/>
  <c r="U2802" i="2"/>
  <c r="P2802" i="2"/>
  <c r="W2802" i="2" s="1"/>
  <c r="H2802" i="2"/>
  <c r="F2802" i="2"/>
  <c r="W2801" i="2"/>
  <c r="U2801" i="2"/>
  <c r="P2801" i="2"/>
  <c r="H2801" i="2" s="1"/>
  <c r="F2801" i="2"/>
  <c r="U2800" i="2"/>
  <c r="P2800" i="2" s="1"/>
  <c r="W2800" i="2" s="1"/>
  <c r="F2800" i="2"/>
  <c r="U2799" i="2"/>
  <c r="P2799" i="2"/>
  <c r="W2799" i="2" s="1"/>
  <c r="H2799" i="2"/>
  <c r="F2799" i="2"/>
  <c r="U2798" i="2"/>
  <c r="P2798" i="2" s="1"/>
  <c r="H2798" i="2" s="1"/>
  <c r="F2798" i="2"/>
  <c r="U2797" i="2"/>
  <c r="P2797" i="2"/>
  <c r="W2797" i="2" s="1"/>
  <c r="F2797" i="2"/>
  <c r="W2796" i="2"/>
  <c r="U2796" i="2"/>
  <c r="P2796" i="2"/>
  <c r="H2796" i="2" s="1"/>
  <c r="F2796" i="2"/>
  <c r="U2795" i="2"/>
  <c r="P2795" i="2" s="1"/>
  <c r="W2795" i="2" s="1"/>
  <c r="F2795" i="2"/>
  <c r="U2794" i="2"/>
  <c r="P2794" i="2"/>
  <c r="W2794" i="2" s="1"/>
  <c r="H2794" i="2"/>
  <c r="F2794" i="2"/>
  <c r="W2793" i="2"/>
  <c r="U2793" i="2"/>
  <c r="P2793" i="2"/>
  <c r="H2793" i="2" s="1"/>
  <c r="F2793" i="2"/>
  <c r="U2792" i="2"/>
  <c r="P2792" i="2" s="1"/>
  <c r="W2792" i="2" s="1"/>
  <c r="H2792" i="2"/>
  <c r="F2792" i="2"/>
  <c r="U2791" i="2"/>
  <c r="P2791" i="2"/>
  <c r="W2791" i="2" s="1"/>
  <c r="H2791" i="2"/>
  <c r="F2791" i="2"/>
  <c r="W2790" i="2"/>
  <c r="U2790" i="2"/>
  <c r="P2790" i="2" s="1"/>
  <c r="H2790" i="2" s="1"/>
  <c r="W2789" i="2"/>
  <c r="U2789" i="2"/>
  <c r="P2789" i="2"/>
  <c r="H2789" i="2" s="1"/>
  <c r="F2789" i="2"/>
  <c r="U2788" i="2"/>
  <c r="P2788" i="2" s="1"/>
  <c r="W2788" i="2" s="1"/>
  <c r="H2788" i="2"/>
  <c r="U2787" i="2"/>
  <c r="P2787" i="2"/>
  <c r="H2787" i="2" s="1"/>
  <c r="F2787" i="2"/>
  <c r="U2786" i="2"/>
  <c r="P2786" i="2" s="1"/>
  <c r="W2786" i="2" s="1"/>
  <c r="U2785" i="2"/>
  <c r="P2785" i="2" s="1"/>
  <c r="H2785" i="2" s="1"/>
  <c r="F2785" i="2"/>
  <c r="U2784" i="2"/>
  <c r="P2784" i="2"/>
  <c r="W2784" i="2" s="1"/>
  <c r="U2783" i="2"/>
  <c r="P2783" i="2" s="1"/>
  <c r="W2783" i="2" s="1"/>
  <c r="F2783" i="2"/>
  <c r="U2782" i="2"/>
  <c r="P2782" i="2"/>
  <c r="W2782" i="2" s="1"/>
  <c r="U2781" i="2"/>
  <c r="P2781" i="2" s="1"/>
  <c r="W2781" i="2" s="1"/>
  <c r="F2781" i="2"/>
  <c r="W2780" i="2"/>
  <c r="U2780" i="2"/>
  <c r="P2780" i="2"/>
  <c r="H2780" i="2"/>
  <c r="U2779" i="2"/>
  <c r="P2779" i="2" s="1"/>
  <c r="F2779" i="2"/>
  <c r="W2778" i="2"/>
  <c r="U2778" i="2"/>
  <c r="P2778" i="2"/>
  <c r="H2778" i="2" s="1"/>
  <c r="F2778" i="2"/>
  <c r="U2777" i="2"/>
  <c r="P2777" i="2" s="1"/>
  <c r="H2777" i="2" s="1"/>
  <c r="W2776" i="2"/>
  <c r="U2776" i="2"/>
  <c r="P2776" i="2"/>
  <c r="H2776" i="2" s="1"/>
  <c r="F2776" i="2"/>
  <c r="U2775" i="2"/>
  <c r="P2775" i="2" s="1"/>
  <c r="W2775" i="2" s="1"/>
  <c r="W2774" i="2"/>
  <c r="U2774" i="2"/>
  <c r="P2774" i="2" s="1"/>
  <c r="H2774" i="2" s="1"/>
  <c r="F2774" i="2"/>
  <c r="U2773" i="2"/>
  <c r="P2773" i="2" s="1"/>
  <c r="W2772" i="2"/>
  <c r="U2772" i="2"/>
  <c r="P2772" i="2" s="1"/>
  <c r="H2772" i="2"/>
  <c r="W2771" i="2"/>
  <c r="U2771" i="2"/>
  <c r="P2771" i="2"/>
  <c r="H2771" i="2" s="1"/>
  <c r="U2770" i="2"/>
  <c r="P2770" i="2"/>
  <c r="W2770" i="2" s="1"/>
  <c r="H2770" i="2"/>
  <c r="F2770" i="2"/>
  <c r="U2769" i="2"/>
  <c r="P2769" i="2" s="1"/>
  <c r="H2769" i="2" s="1"/>
  <c r="U2768" i="2"/>
  <c r="P2768" i="2"/>
  <c r="H2768" i="2" s="1"/>
  <c r="F2768" i="2"/>
  <c r="W2767" i="2"/>
  <c r="U2767" i="2"/>
  <c r="P2767" i="2" s="1"/>
  <c r="H2767" i="2"/>
  <c r="W2766" i="2"/>
  <c r="U2766" i="2"/>
  <c r="P2766" i="2"/>
  <c r="H2766" i="2" s="1"/>
  <c r="F2766" i="2"/>
  <c r="U2765" i="2"/>
  <c r="P2765" i="2" s="1"/>
  <c r="W2765" i="2" s="1"/>
  <c r="H2765" i="2"/>
  <c r="U2764" i="2"/>
  <c r="P2764" i="2" s="1"/>
  <c r="H2764" i="2" s="1"/>
  <c r="F2764" i="2"/>
  <c r="U2763" i="2"/>
  <c r="P2763" i="2"/>
  <c r="W2763" i="2" s="1"/>
  <c r="H2763" i="2"/>
  <c r="U2762" i="2"/>
  <c r="P2762" i="2" s="1"/>
  <c r="W2762" i="2" s="1"/>
  <c r="F2762" i="2"/>
  <c r="U2761" i="2"/>
  <c r="P2761" i="2"/>
  <c r="W2761" i="2" s="1"/>
  <c r="H2761" i="2"/>
  <c r="F2761" i="2"/>
  <c r="W2760" i="2"/>
  <c r="U2760" i="2"/>
  <c r="P2760" i="2"/>
  <c r="H2760" i="2" s="1"/>
  <c r="W2759" i="2"/>
  <c r="U2759" i="2"/>
  <c r="P2759" i="2"/>
  <c r="H2759" i="2"/>
  <c r="F2759" i="2"/>
  <c r="U2758" i="2"/>
  <c r="P2758" i="2" s="1"/>
  <c r="H2758" i="2" s="1"/>
  <c r="W2757" i="2"/>
  <c r="U2757" i="2"/>
  <c r="P2757" i="2"/>
  <c r="H2757" i="2" s="1"/>
  <c r="F2757" i="2"/>
  <c r="W2756" i="2"/>
  <c r="U2756" i="2"/>
  <c r="P2756" i="2" s="1"/>
  <c r="H2756" i="2"/>
  <c r="U2755" i="2"/>
  <c r="P2755" i="2"/>
  <c r="H2755" i="2" s="1"/>
  <c r="F2755" i="2"/>
  <c r="U2754" i="2"/>
  <c r="P2754" i="2" s="1"/>
  <c r="W2754" i="2" s="1"/>
  <c r="F2754" i="2"/>
  <c r="U2753" i="2"/>
  <c r="P2753" i="2"/>
  <c r="H2753" i="2" s="1"/>
  <c r="U2752" i="2"/>
  <c r="P2752" i="2" s="1"/>
  <c r="F2752" i="2"/>
  <c r="W2751" i="2"/>
  <c r="U2751" i="2"/>
  <c r="P2751" i="2"/>
  <c r="H2751" i="2" s="1"/>
  <c r="U2750" i="2"/>
  <c r="P2750" i="2"/>
  <c r="W2750" i="2" s="1"/>
  <c r="H2750" i="2"/>
  <c r="F2750" i="2"/>
  <c r="U2749" i="2"/>
  <c r="P2749" i="2" s="1"/>
  <c r="W2748" i="2"/>
  <c r="U2748" i="2"/>
  <c r="P2748" i="2"/>
  <c r="H2748" i="2"/>
  <c r="F2748" i="2"/>
  <c r="U2747" i="2"/>
  <c r="P2747" i="2" s="1"/>
  <c r="H2747" i="2" s="1"/>
  <c r="W2746" i="2"/>
  <c r="U2746" i="2"/>
  <c r="P2746" i="2"/>
  <c r="H2746" i="2" s="1"/>
  <c r="F2746" i="2"/>
  <c r="U2745" i="2"/>
  <c r="P2745" i="2" s="1"/>
  <c r="W2745" i="2" s="1"/>
  <c r="U2744" i="2"/>
  <c r="P2744" i="2"/>
  <c r="H2744" i="2" s="1"/>
  <c r="F2744" i="2"/>
  <c r="U2743" i="2"/>
  <c r="P2743" i="2" s="1"/>
  <c r="U2742" i="2"/>
  <c r="P2742" i="2" s="1"/>
  <c r="W2742" i="2" s="1"/>
  <c r="F2742" i="2"/>
  <c r="U2741" i="2"/>
  <c r="P2741" i="2"/>
  <c r="W2741" i="2" s="1"/>
  <c r="H2741" i="2"/>
  <c r="U2740" i="2"/>
  <c r="P2740" i="2" s="1"/>
  <c r="W2740" i="2" s="1"/>
  <c r="F2740" i="2"/>
  <c r="U2739" i="2"/>
  <c r="P2739" i="2"/>
  <c r="H2739" i="2" s="1"/>
  <c r="F2739" i="2"/>
  <c r="U2738" i="2"/>
  <c r="P2738" i="2"/>
  <c r="H2738" i="2" s="1"/>
  <c r="F2738" i="2"/>
  <c r="U2737" i="2"/>
  <c r="P2737" i="2"/>
  <c r="W2737" i="2" s="1"/>
  <c r="F2737" i="2"/>
  <c r="W2736" i="2"/>
  <c r="U2736" i="2"/>
  <c r="P2736" i="2"/>
  <c r="H2736" i="2"/>
  <c r="F2736" i="2"/>
  <c r="U2735" i="2"/>
  <c r="P2735" i="2" s="1"/>
  <c r="H2735" i="2" s="1"/>
  <c r="F2735" i="2"/>
  <c r="U2734" i="2"/>
  <c r="P2734" i="2" s="1"/>
  <c r="F2734" i="2"/>
  <c r="U2733" i="2"/>
  <c r="P2733" i="2"/>
  <c r="H2733" i="2" s="1"/>
  <c r="F2733" i="2"/>
  <c r="U2732" i="2"/>
  <c r="P2732" i="2" s="1"/>
  <c r="W2732" i="2" s="1"/>
  <c r="F2732" i="2"/>
  <c r="U2731" i="2"/>
  <c r="P2731" i="2"/>
  <c r="W2731" i="2" s="1"/>
  <c r="H2731" i="2"/>
  <c r="F2731" i="2"/>
  <c r="U2730" i="2"/>
  <c r="P2730" i="2" s="1"/>
  <c r="F2730" i="2"/>
  <c r="U2729" i="2"/>
  <c r="P2729" i="2" s="1"/>
  <c r="F2729" i="2"/>
  <c r="U2728" i="2"/>
  <c r="P2728" i="2"/>
  <c r="H2728" i="2" s="1"/>
  <c r="F2728" i="2"/>
  <c r="W2727" i="2"/>
  <c r="U2727" i="2"/>
  <c r="P2727" i="2" s="1"/>
  <c r="H2727" i="2"/>
  <c r="F2727" i="2"/>
  <c r="U2726" i="2"/>
  <c r="P2726" i="2"/>
  <c r="W2726" i="2" s="1"/>
  <c r="F2726" i="2"/>
  <c r="W2725" i="2"/>
  <c r="U2725" i="2"/>
  <c r="P2725" i="2"/>
  <c r="H2725" i="2" s="1"/>
  <c r="U2724" i="2"/>
  <c r="P2724" i="2"/>
  <c r="W2724" i="2" s="1"/>
  <c r="H2724" i="2"/>
  <c r="F2724" i="2"/>
  <c r="U2723" i="2"/>
  <c r="P2723" i="2" s="1"/>
  <c r="F2723" i="2"/>
  <c r="U2722" i="2"/>
  <c r="P2722" i="2" s="1"/>
  <c r="W2721" i="2"/>
  <c r="U2721" i="2"/>
  <c r="P2721" i="2" s="1"/>
  <c r="H2721" i="2"/>
  <c r="F2721" i="2"/>
  <c r="U2720" i="2"/>
  <c r="P2720" i="2"/>
  <c r="W2720" i="2" s="1"/>
  <c r="F2720" i="2"/>
  <c r="W2719" i="2"/>
  <c r="U2719" i="2"/>
  <c r="P2719" i="2"/>
  <c r="H2719" i="2" s="1"/>
  <c r="F2719" i="2"/>
  <c r="U2718" i="2"/>
  <c r="P2718" i="2" s="1"/>
  <c r="W2718" i="2" s="1"/>
  <c r="H2718" i="2"/>
  <c r="F2718" i="2"/>
  <c r="U2717" i="2"/>
  <c r="P2717" i="2" s="1"/>
  <c r="F2717" i="2"/>
  <c r="W2716" i="2"/>
  <c r="U2716" i="2"/>
  <c r="P2716" i="2"/>
  <c r="H2716" i="2" s="1"/>
  <c r="F2716" i="2"/>
  <c r="U2715" i="2"/>
  <c r="P2715" i="2"/>
  <c r="W2715" i="2" s="1"/>
  <c r="F2715" i="2"/>
  <c r="W2714" i="2"/>
  <c r="U2714" i="2"/>
  <c r="P2714" i="2"/>
  <c r="H2714" i="2"/>
  <c r="F2714" i="2"/>
  <c r="U2713" i="2"/>
  <c r="P2713" i="2" s="1"/>
  <c r="F2713" i="2"/>
  <c r="W2712" i="2"/>
  <c r="U2712" i="2"/>
  <c r="P2712" i="2"/>
  <c r="H2712" i="2"/>
  <c r="F2712" i="2"/>
  <c r="U2711" i="2"/>
  <c r="P2711" i="2" s="1"/>
  <c r="F2711" i="2"/>
  <c r="U2710" i="2"/>
  <c r="P2710" i="2"/>
  <c r="W2710" i="2" s="1"/>
  <c r="H2710" i="2"/>
  <c r="F2710" i="2"/>
  <c r="U2709" i="2"/>
  <c r="P2709" i="2" s="1"/>
  <c r="F2709" i="2"/>
  <c r="U2708" i="2"/>
  <c r="P2708" i="2"/>
  <c r="F2708" i="2"/>
  <c r="W2707" i="2"/>
  <c r="U2707" i="2"/>
  <c r="P2707" i="2"/>
  <c r="H2707" i="2" s="1"/>
  <c r="U2706" i="2"/>
  <c r="P2706" i="2"/>
  <c r="F2706" i="2"/>
  <c r="U2705" i="2"/>
  <c r="P2705" i="2"/>
  <c r="U2704" i="2"/>
  <c r="P2704" i="2" s="1"/>
  <c r="W2704" i="2" s="1"/>
  <c r="H2704" i="2"/>
  <c r="F2704" i="2"/>
  <c r="U2703" i="2"/>
  <c r="P2703" i="2" s="1"/>
  <c r="W2702" i="2"/>
  <c r="U2702" i="2"/>
  <c r="P2702" i="2"/>
  <c r="H2702" i="2" s="1"/>
  <c r="F2702" i="2"/>
  <c r="U2701" i="2"/>
  <c r="P2701" i="2" s="1"/>
  <c r="W2701" i="2" s="1"/>
  <c r="U2700" i="2"/>
  <c r="P2700" i="2"/>
  <c r="F2700" i="2"/>
  <c r="U2699" i="2"/>
  <c r="P2699" i="2"/>
  <c r="W2699" i="2" s="1"/>
  <c r="H2699" i="2"/>
  <c r="F2699" i="2"/>
  <c r="U2698" i="2"/>
  <c r="P2698" i="2" s="1"/>
  <c r="W2698" i="2" s="1"/>
  <c r="H2698" i="2"/>
  <c r="F2698" i="2"/>
  <c r="U2697" i="2"/>
  <c r="P2697" i="2" s="1"/>
  <c r="F2697" i="2"/>
  <c r="U2696" i="2"/>
  <c r="P2696" i="2"/>
  <c r="F2696" i="2"/>
  <c r="W2695" i="2"/>
  <c r="U2695" i="2"/>
  <c r="P2695" i="2"/>
  <c r="H2695" i="2" s="1"/>
  <c r="F2695" i="2"/>
  <c r="U2694" i="2"/>
  <c r="P2694" i="2" s="1"/>
  <c r="W2694" i="2" s="1"/>
  <c r="H2694" i="2"/>
  <c r="F2694" i="2"/>
  <c r="U2693" i="2"/>
  <c r="P2693" i="2"/>
  <c r="F2693" i="2"/>
  <c r="U2692" i="2"/>
  <c r="P2692" i="2"/>
  <c r="W2691" i="2"/>
  <c r="U2691" i="2"/>
  <c r="P2691" i="2" s="1"/>
  <c r="H2691" i="2"/>
  <c r="F2691" i="2"/>
  <c r="U2690" i="2"/>
  <c r="P2690" i="2" s="1"/>
  <c r="F2690" i="2"/>
  <c r="U2689" i="2"/>
  <c r="P2689" i="2"/>
  <c r="W2688" i="2"/>
  <c r="U2688" i="2"/>
  <c r="P2688" i="2" s="1"/>
  <c r="H2688" i="2"/>
  <c r="F2688" i="2"/>
  <c r="U2687" i="2"/>
  <c r="P2687" i="2"/>
  <c r="F2687" i="2"/>
  <c r="U2686" i="2"/>
  <c r="P2686" i="2"/>
  <c r="F2686" i="2"/>
  <c r="U2685" i="2"/>
  <c r="P2685" i="2"/>
  <c r="W2685" i="2" s="1"/>
  <c r="H2685" i="2"/>
  <c r="F2685" i="2"/>
  <c r="U2684" i="2"/>
  <c r="P2684" i="2" s="1"/>
  <c r="W2684" i="2" s="1"/>
  <c r="F2684" i="2"/>
  <c r="U2683" i="2"/>
  <c r="P2683" i="2" s="1"/>
  <c r="W2682" i="2"/>
  <c r="U2682" i="2"/>
  <c r="P2682" i="2"/>
  <c r="H2682" i="2" s="1"/>
  <c r="U2681" i="2"/>
  <c r="P2681" i="2"/>
  <c r="F2681" i="2"/>
  <c r="U2680" i="2"/>
  <c r="P2680" i="2"/>
  <c r="F2680" i="2"/>
  <c r="U2679" i="2"/>
  <c r="P2679" i="2"/>
  <c r="W2679" i="2" s="1"/>
  <c r="H2679" i="2"/>
  <c r="F2679" i="2"/>
  <c r="U2678" i="2"/>
  <c r="P2678" i="2" s="1"/>
  <c r="W2678" i="2" s="1"/>
  <c r="U2677" i="2"/>
  <c r="P2677" i="2"/>
  <c r="F2677" i="2"/>
  <c r="W2676" i="2"/>
  <c r="U2676" i="2"/>
  <c r="P2676" i="2"/>
  <c r="H2676" i="2" s="1"/>
  <c r="F2676" i="2"/>
  <c r="W2675" i="2"/>
  <c r="U2675" i="2"/>
  <c r="P2675" i="2" s="1"/>
  <c r="H2675" i="2" s="1"/>
  <c r="F2675" i="2"/>
  <c r="U2674" i="2"/>
  <c r="P2674" i="2"/>
  <c r="F2674" i="2"/>
  <c r="U2673" i="2"/>
  <c r="P2673" i="2"/>
  <c r="W2672" i="2"/>
  <c r="U2672" i="2"/>
  <c r="P2672" i="2" s="1"/>
  <c r="H2672" i="2"/>
  <c r="F2672" i="2"/>
  <c r="U2671" i="2"/>
  <c r="P2671" i="2" s="1"/>
  <c r="W2670" i="2"/>
  <c r="U2670" i="2"/>
  <c r="P2670" i="2"/>
  <c r="H2670" i="2" s="1"/>
  <c r="F2670" i="2"/>
  <c r="U2669" i="2"/>
  <c r="P2669" i="2" s="1"/>
  <c r="W2669" i="2" s="1"/>
  <c r="U2668" i="2"/>
  <c r="P2668" i="2"/>
  <c r="F2668" i="2"/>
  <c r="U2667" i="2"/>
  <c r="P2667" i="2"/>
  <c r="W2667" i="2" s="1"/>
  <c r="H2667" i="2"/>
  <c r="U2666" i="2"/>
  <c r="P2666" i="2" s="1"/>
  <c r="W2666" i="2" s="1"/>
  <c r="H2666" i="2"/>
  <c r="F2666" i="2"/>
  <c r="U2665" i="2"/>
  <c r="P2665" i="2"/>
  <c r="W2664" i="2"/>
  <c r="U2664" i="2"/>
  <c r="P2664" i="2" s="1"/>
  <c r="H2664" i="2"/>
  <c r="F2664" i="2"/>
  <c r="W2663" i="2"/>
  <c r="U2663" i="2"/>
  <c r="P2663" i="2"/>
  <c r="H2663" i="2" s="1"/>
  <c r="U2662" i="2"/>
  <c r="P2662" i="2"/>
  <c r="W2662" i="2" s="1"/>
  <c r="F2662" i="2"/>
  <c r="U2661" i="2"/>
  <c r="P2661" i="2" s="1"/>
  <c r="W2661" i="2" s="1"/>
  <c r="H2661" i="2"/>
  <c r="U2660" i="2"/>
  <c r="P2660" i="2"/>
  <c r="F2660" i="2"/>
  <c r="W2659" i="2"/>
  <c r="U2659" i="2"/>
  <c r="P2659" i="2"/>
  <c r="H2659" i="2" s="1"/>
  <c r="W2658" i="2"/>
  <c r="U2658" i="2"/>
  <c r="P2658" i="2"/>
  <c r="H2658" i="2" s="1"/>
  <c r="F2658" i="2"/>
  <c r="U2657" i="2"/>
  <c r="P2657" i="2" s="1"/>
  <c r="F2657" i="2"/>
  <c r="U2656" i="2"/>
  <c r="P2656" i="2"/>
  <c r="W2656" i="2" s="1"/>
  <c r="F2656" i="2"/>
  <c r="U2655" i="2"/>
  <c r="P2655" i="2" s="1"/>
  <c r="H2655" i="2" s="1"/>
  <c r="F2655" i="2"/>
  <c r="U2654" i="2"/>
  <c r="P2654" i="2" s="1"/>
  <c r="W2654" i="2" s="1"/>
  <c r="H2654" i="2"/>
  <c r="F2654" i="2"/>
  <c r="U2653" i="2"/>
  <c r="P2653" i="2"/>
  <c r="F2653" i="2"/>
  <c r="W2652" i="2"/>
  <c r="U2652" i="2"/>
  <c r="P2652" i="2"/>
  <c r="H2652" i="2" s="1"/>
  <c r="F2652" i="2"/>
  <c r="U2651" i="2"/>
  <c r="P2651" i="2" s="1"/>
  <c r="W2651" i="2" s="1"/>
  <c r="F2651" i="2"/>
  <c r="W2650" i="2"/>
  <c r="U2650" i="2"/>
  <c r="P2650" i="2"/>
  <c r="H2650" i="2" s="1"/>
  <c r="F2650" i="2"/>
  <c r="U2649" i="2"/>
  <c r="P2649" i="2" s="1"/>
  <c r="F2649" i="2"/>
  <c r="U2648" i="2"/>
  <c r="P2648" i="2"/>
  <c r="W2648" i="2" s="1"/>
  <c r="F2648" i="2"/>
  <c r="U2647" i="2"/>
  <c r="P2647" i="2" s="1"/>
  <c r="W2647" i="2" s="1"/>
  <c r="F2647" i="2"/>
  <c r="U2646" i="2"/>
  <c r="P2646" i="2" s="1"/>
  <c r="W2646" i="2" s="1"/>
  <c r="F2646" i="2"/>
  <c r="U2645" i="2"/>
  <c r="P2645" i="2"/>
  <c r="F2645" i="2"/>
  <c r="W2644" i="2"/>
  <c r="U2644" i="2"/>
  <c r="P2644" i="2"/>
  <c r="H2644" i="2" s="1"/>
  <c r="F2644" i="2"/>
  <c r="U2643" i="2"/>
  <c r="P2643" i="2" s="1"/>
  <c r="W2643" i="2" s="1"/>
  <c r="F2643" i="2"/>
  <c r="U2642" i="2"/>
  <c r="P2642" i="2" s="1"/>
  <c r="U2641" i="2"/>
  <c r="P2641" i="2"/>
  <c r="W2641" i="2" s="1"/>
  <c r="F2641" i="2"/>
  <c r="U2640" i="2"/>
  <c r="P2640" i="2" s="1"/>
  <c r="H2640" i="2" s="1"/>
  <c r="F2640" i="2"/>
  <c r="U2639" i="2"/>
  <c r="P2639" i="2" s="1"/>
  <c r="W2639" i="2" s="1"/>
  <c r="F2639" i="2"/>
  <c r="U2638" i="2"/>
  <c r="P2638" i="2"/>
  <c r="U2637" i="2"/>
  <c r="P2637" i="2" s="1"/>
  <c r="H2637" i="2" s="1"/>
  <c r="F2637" i="2"/>
  <c r="U2636" i="2"/>
  <c r="P2636" i="2" s="1"/>
  <c r="F2636" i="2"/>
  <c r="U2635" i="2"/>
  <c r="P2635" i="2"/>
  <c r="F2635" i="2"/>
  <c r="U2634" i="2"/>
  <c r="P2634" i="2"/>
  <c r="W2634" i="2" s="1"/>
  <c r="F2634" i="2"/>
  <c r="U2633" i="2"/>
  <c r="P2633" i="2" s="1"/>
  <c r="W2633" i="2" s="1"/>
  <c r="U2632" i="2"/>
  <c r="P2632" i="2"/>
  <c r="F2632" i="2"/>
  <c r="W2631" i="2"/>
  <c r="U2631" i="2"/>
  <c r="P2631" i="2"/>
  <c r="H2631" i="2" s="1"/>
  <c r="F2631" i="2"/>
  <c r="U2630" i="2"/>
  <c r="P2630" i="2" s="1"/>
  <c r="W2630" i="2" s="1"/>
  <c r="H2630" i="2"/>
  <c r="F2630" i="2"/>
  <c r="U2629" i="2"/>
  <c r="P2629" i="2" s="1"/>
  <c r="U2628" i="2"/>
  <c r="P2628" i="2"/>
  <c r="W2628" i="2" s="1"/>
  <c r="F2628" i="2"/>
  <c r="U2627" i="2"/>
  <c r="P2627" i="2" s="1"/>
  <c r="H2627" i="2" s="1"/>
  <c r="F2627" i="2"/>
  <c r="U2626" i="2"/>
  <c r="P2626" i="2" s="1"/>
  <c r="W2626" i="2" s="1"/>
  <c r="F2626" i="2"/>
  <c r="U2625" i="2"/>
  <c r="P2625" i="2"/>
  <c r="F2625" i="2"/>
  <c r="W2624" i="2"/>
  <c r="U2624" i="2"/>
  <c r="P2624" i="2"/>
  <c r="H2624" i="2" s="1"/>
  <c r="F2624" i="2"/>
  <c r="W2623" i="2"/>
  <c r="U2623" i="2"/>
  <c r="P2623" i="2" s="1"/>
  <c r="H2623" i="2"/>
  <c r="U2622" i="2"/>
  <c r="P2622" i="2"/>
  <c r="W2621" i="2"/>
  <c r="U2621" i="2"/>
  <c r="P2621" i="2" s="1"/>
  <c r="H2621" i="2"/>
  <c r="F2621" i="2"/>
  <c r="W2620" i="2"/>
  <c r="U2620" i="2"/>
  <c r="P2620" i="2" s="1"/>
  <c r="H2620" i="2"/>
  <c r="F2620" i="2"/>
  <c r="U2619" i="2"/>
  <c r="P2619" i="2" s="1"/>
  <c r="F2619" i="2"/>
  <c r="U2618" i="2"/>
  <c r="P2618" i="2"/>
  <c r="H2618" i="2" s="1"/>
  <c r="F2618" i="2"/>
  <c r="U2617" i="2"/>
  <c r="P2617" i="2" s="1"/>
  <c r="H2617" i="2" s="1"/>
  <c r="U2616" i="2"/>
  <c r="P2616" i="2" s="1"/>
  <c r="U2615" i="2"/>
  <c r="P2615" i="2" s="1"/>
  <c r="H2615" i="2" s="1"/>
  <c r="U2614" i="2"/>
  <c r="P2614" i="2"/>
  <c r="F2614" i="2"/>
  <c r="W2613" i="2"/>
  <c r="U2613" i="2"/>
  <c r="P2613" i="2"/>
  <c r="H2613" i="2" s="1"/>
  <c r="F2613" i="2"/>
  <c r="U2612" i="2"/>
  <c r="P2612" i="2" s="1"/>
  <c r="H2612" i="2" s="1"/>
  <c r="F2612" i="2"/>
  <c r="U2611" i="2"/>
  <c r="P2611" i="2" s="1"/>
  <c r="F2611" i="2"/>
  <c r="U2610" i="2"/>
  <c r="P2610" i="2"/>
  <c r="F2610" i="2"/>
  <c r="U2609" i="2"/>
  <c r="P2609" i="2"/>
  <c r="W2609" i="2" s="1"/>
  <c r="F2609" i="2"/>
  <c r="U2608" i="2"/>
  <c r="P2608" i="2" s="1"/>
  <c r="W2608" i="2" s="1"/>
  <c r="F2608" i="2"/>
  <c r="U2607" i="2"/>
  <c r="P2607" i="2" s="1"/>
  <c r="W2607" i="2" s="1"/>
  <c r="F2607" i="2"/>
  <c r="U2606" i="2"/>
  <c r="P2606" i="2"/>
  <c r="F2606" i="2"/>
  <c r="U2605" i="2"/>
  <c r="P2605" i="2"/>
  <c r="H2605" i="2" s="1"/>
  <c r="F2605" i="2"/>
  <c r="W2604" i="2"/>
  <c r="U2604" i="2"/>
  <c r="P2604" i="2" s="1"/>
  <c r="H2604" i="2"/>
  <c r="F2604" i="2"/>
  <c r="W2603" i="2"/>
  <c r="U2603" i="2"/>
  <c r="P2603" i="2"/>
  <c r="H2603" i="2"/>
  <c r="F2603" i="2"/>
  <c r="U2602" i="2"/>
  <c r="P2602" i="2" s="1"/>
  <c r="F2602" i="2"/>
  <c r="U2601" i="2"/>
  <c r="P2601" i="2"/>
  <c r="W2601" i="2" s="1"/>
  <c r="H2601" i="2"/>
  <c r="F2601" i="2"/>
  <c r="W2600" i="2"/>
  <c r="U2600" i="2"/>
  <c r="P2600" i="2" s="1"/>
  <c r="H2600" i="2"/>
  <c r="F2600" i="2"/>
  <c r="W2599" i="2"/>
  <c r="U2599" i="2"/>
  <c r="P2599" i="2" s="1"/>
  <c r="H2599" i="2"/>
  <c r="F2599" i="2"/>
  <c r="U2598" i="2"/>
  <c r="P2598" i="2" s="1"/>
  <c r="F2598" i="2"/>
  <c r="U2597" i="2"/>
  <c r="P2597" i="2"/>
  <c r="H2597" i="2" s="1"/>
  <c r="F2597" i="2"/>
  <c r="U2596" i="2"/>
  <c r="P2596" i="2" s="1"/>
  <c r="H2596" i="2" s="1"/>
  <c r="F2596" i="2"/>
  <c r="U2595" i="2"/>
  <c r="P2595" i="2"/>
  <c r="W2595" i="2" s="1"/>
  <c r="F2595" i="2"/>
  <c r="U2594" i="2"/>
  <c r="P2594" i="2"/>
  <c r="F2594" i="2"/>
  <c r="U2593" i="2"/>
  <c r="P2593" i="2"/>
  <c r="W2593" i="2" s="1"/>
  <c r="F2593" i="2"/>
  <c r="U2592" i="2"/>
  <c r="P2592" i="2" s="1"/>
  <c r="W2592" i="2" s="1"/>
  <c r="F2592" i="2"/>
  <c r="U2591" i="2"/>
  <c r="P2591" i="2" s="1"/>
  <c r="W2591" i="2" s="1"/>
  <c r="F2591" i="2"/>
  <c r="U2590" i="2"/>
  <c r="P2590" i="2"/>
  <c r="F2590" i="2"/>
  <c r="W2589" i="2"/>
  <c r="U2589" i="2"/>
  <c r="P2589" i="2"/>
  <c r="H2589" i="2" s="1"/>
  <c r="F2589" i="2"/>
  <c r="U2588" i="2"/>
  <c r="P2588" i="2" s="1"/>
  <c r="W2588" i="2" s="1"/>
  <c r="H2588" i="2"/>
  <c r="U2587" i="2"/>
  <c r="P2587" i="2"/>
  <c r="F2587" i="2"/>
  <c r="U2586" i="2"/>
  <c r="P2586" i="2"/>
  <c r="W2586" i="2" s="1"/>
  <c r="H2586" i="2"/>
  <c r="F2586" i="2"/>
  <c r="W2585" i="2"/>
  <c r="U2585" i="2"/>
  <c r="P2585" i="2" s="1"/>
  <c r="H2585" i="2"/>
  <c r="U2584" i="2"/>
  <c r="P2584" i="2" s="1"/>
  <c r="F2584" i="2"/>
  <c r="U2583" i="2"/>
  <c r="P2583" i="2"/>
  <c r="H2583" i="2" s="1"/>
  <c r="F2583" i="2"/>
  <c r="U2582" i="2"/>
  <c r="P2582" i="2" s="1"/>
  <c r="W2582" i="2" s="1"/>
  <c r="F2582" i="2"/>
  <c r="U2581" i="2"/>
  <c r="P2581" i="2"/>
  <c r="W2581" i="2" s="1"/>
  <c r="F2581" i="2"/>
  <c r="U2580" i="2"/>
  <c r="P2580" i="2"/>
  <c r="W2579" i="2"/>
  <c r="U2579" i="2"/>
  <c r="P2579" i="2" s="1"/>
  <c r="H2579" i="2"/>
  <c r="F2579" i="2"/>
  <c r="W2578" i="2"/>
  <c r="U2578" i="2"/>
  <c r="P2578" i="2" s="1"/>
  <c r="H2578" i="2"/>
  <c r="F2578" i="2"/>
  <c r="U2577" i="2"/>
  <c r="P2577" i="2" s="1"/>
  <c r="F2577" i="2"/>
  <c r="U2576" i="2"/>
  <c r="P2576" i="2"/>
  <c r="H2576" i="2" s="1"/>
  <c r="F2576" i="2"/>
  <c r="U2575" i="2"/>
  <c r="P2575" i="2" s="1"/>
  <c r="H2575" i="2" s="1"/>
  <c r="F2575" i="2"/>
  <c r="U2574" i="2"/>
  <c r="P2574" i="2"/>
  <c r="W2574" i="2" s="1"/>
  <c r="F2574" i="2"/>
  <c r="U2573" i="2"/>
  <c r="P2573" i="2"/>
  <c r="F2573" i="2"/>
  <c r="U2572" i="2"/>
  <c r="P2572" i="2"/>
  <c r="W2572" i="2" s="1"/>
  <c r="F2572" i="2"/>
  <c r="U2571" i="2"/>
  <c r="P2571" i="2" s="1"/>
  <c r="W2571" i="2" s="1"/>
  <c r="F2571" i="2"/>
  <c r="U2570" i="2"/>
  <c r="P2570" i="2" s="1"/>
  <c r="W2570" i="2" s="1"/>
  <c r="F2570" i="2"/>
  <c r="U2569" i="2"/>
  <c r="P2569" i="2"/>
  <c r="F2569" i="2"/>
  <c r="W2568" i="2"/>
  <c r="U2568" i="2"/>
  <c r="P2568" i="2"/>
  <c r="H2568" i="2" s="1"/>
  <c r="F2568" i="2"/>
  <c r="U2567" i="2"/>
  <c r="P2567" i="2" s="1"/>
  <c r="W2567" i="2" s="1"/>
  <c r="H2567" i="2"/>
  <c r="F2567" i="2"/>
  <c r="U2566" i="2"/>
  <c r="P2566" i="2" s="1"/>
  <c r="F2566" i="2"/>
  <c r="U2565" i="2"/>
  <c r="P2565" i="2" s="1"/>
  <c r="F2565" i="2"/>
  <c r="U2564" i="2"/>
  <c r="P2564" i="2"/>
  <c r="W2564" i="2" s="1"/>
  <c r="H2564" i="2"/>
  <c r="F2564" i="2"/>
  <c r="U2563" i="2"/>
  <c r="P2563" i="2" s="1"/>
  <c r="F2563" i="2"/>
  <c r="W2562" i="2"/>
  <c r="U2562" i="2"/>
  <c r="P2562" i="2" s="1"/>
  <c r="H2562" i="2"/>
  <c r="F2562" i="2"/>
  <c r="U2561" i="2"/>
  <c r="P2561" i="2"/>
  <c r="F2561" i="2"/>
  <c r="U2560" i="2"/>
  <c r="P2560" i="2"/>
  <c r="F2560" i="2"/>
  <c r="W2559" i="2"/>
  <c r="U2559" i="2"/>
  <c r="P2559" i="2" s="1"/>
  <c r="H2559" i="2" s="1"/>
  <c r="F2559" i="2"/>
  <c r="W2558" i="2"/>
  <c r="U2558" i="2"/>
  <c r="P2558" i="2"/>
  <c r="H2558" i="2"/>
  <c r="F2558" i="2"/>
  <c r="U2557" i="2"/>
  <c r="P2557" i="2"/>
  <c r="F2557" i="2"/>
  <c r="U2556" i="2"/>
  <c r="P2556" i="2"/>
  <c r="W2556" i="2" s="1"/>
  <c r="F2556" i="2"/>
  <c r="W2555" i="2"/>
  <c r="U2555" i="2"/>
  <c r="P2555" i="2" s="1"/>
  <c r="H2555" i="2"/>
  <c r="F2555" i="2"/>
  <c r="U2554" i="2"/>
  <c r="P2554" i="2" s="1"/>
  <c r="W2554" i="2" s="1"/>
  <c r="H2554" i="2"/>
  <c r="F2554" i="2"/>
  <c r="U2553" i="2"/>
  <c r="P2553" i="2" s="1"/>
  <c r="F2553" i="2"/>
  <c r="W2552" i="2"/>
  <c r="U2552" i="2"/>
  <c r="P2552" i="2"/>
  <c r="H2552" i="2" s="1"/>
  <c r="F2552" i="2"/>
  <c r="U2551" i="2"/>
  <c r="P2551" i="2" s="1"/>
  <c r="F2551" i="2"/>
  <c r="U2550" i="2"/>
  <c r="P2550" i="2"/>
  <c r="H2550" i="2" s="1"/>
  <c r="F2550" i="2"/>
  <c r="U2549" i="2"/>
  <c r="P2549" i="2"/>
  <c r="F2549" i="2"/>
  <c r="W2548" i="2"/>
  <c r="U2548" i="2"/>
  <c r="P2548" i="2"/>
  <c r="H2548" i="2"/>
  <c r="U2547" i="2"/>
  <c r="P2547" i="2"/>
  <c r="U2546" i="2"/>
  <c r="P2546" i="2"/>
  <c r="F2546" i="2"/>
  <c r="U2545" i="2"/>
  <c r="P2545" i="2" s="1"/>
  <c r="F2545" i="2"/>
  <c r="U2544" i="2"/>
  <c r="P2544" i="2" s="1"/>
  <c r="W2544" i="2" s="1"/>
  <c r="H2544" i="2"/>
  <c r="W2543" i="2"/>
  <c r="U2543" i="2"/>
  <c r="P2543" i="2"/>
  <c r="H2543" i="2"/>
  <c r="F2543" i="2"/>
  <c r="W2542" i="2"/>
  <c r="U2542" i="2"/>
  <c r="P2542" i="2" s="1"/>
  <c r="H2542" i="2"/>
  <c r="F2542" i="2"/>
  <c r="W2541" i="2"/>
  <c r="U2541" i="2"/>
  <c r="P2541" i="2"/>
  <c r="H2541" i="2" s="1"/>
  <c r="F2541" i="2"/>
  <c r="U2540" i="2"/>
  <c r="P2540" i="2"/>
  <c r="F2540" i="2"/>
  <c r="U2539" i="2"/>
  <c r="P2539" i="2"/>
  <c r="F2539" i="2"/>
  <c r="U2538" i="2"/>
  <c r="P2538" i="2" s="1"/>
  <c r="F2538" i="2"/>
  <c r="U2537" i="2"/>
  <c r="P2537" i="2" s="1"/>
  <c r="W2537" i="2" s="1"/>
  <c r="F2537" i="2"/>
  <c r="U2536" i="2"/>
  <c r="P2536" i="2" s="1"/>
  <c r="F2536" i="2"/>
  <c r="W2535" i="2"/>
  <c r="U2535" i="2"/>
  <c r="P2535" i="2"/>
  <c r="H2535" i="2" s="1"/>
  <c r="F2535" i="2"/>
  <c r="W2534" i="2"/>
  <c r="U2534" i="2"/>
  <c r="P2534" i="2" s="1"/>
  <c r="H2534" i="2" s="1"/>
  <c r="F2534" i="2"/>
  <c r="U2533" i="2"/>
  <c r="P2533" i="2"/>
  <c r="F2533" i="2"/>
  <c r="U2532" i="2"/>
  <c r="P2532" i="2" s="1"/>
  <c r="F2532" i="2"/>
  <c r="W2531" i="2"/>
  <c r="U2531" i="2"/>
  <c r="P2531" i="2"/>
  <c r="H2531" i="2" s="1"/>
  <c r="U2530" i="2"/>
  <c r="P2530" i="2" s="1"/>
  <c r="F2530" i="2"/>
  <c r="U2529" i="2"/>
  <c r="P2529" i="2"/>
  <c r="W2529" i="2" s="1"/>
  <c r="F2529" i="2"/>
  <c r="W2528" i="2"/>
  <c r="U2528" i="2"/>
  <c r="P2528" i="2"/>
  <c r="H2528" i="2"/>
  <c r="W2527" i="2"/>
  <c r="U2527" i="2"/>
  <c r="P2527" i="2"/>
  <c r="H2527" i="2"/>
  <c r="F2527" i="2"/>
  <c r="W2526" i="2"/>
  <c r="U2526" i="2"/>
  <c r="P2526" i="2"/>
  <c r="H2526" i="2" s="1"/>
  <c r="F2526" i="2"/>
  <c r="U2525" i="2"/>
  <c r="P2525" i="2"/>
  <c r="W2525" i="2" s="1"/>
  <c r="F2525" i="2"/>
  <c r="U2524" i="2"/>
  <c r="P2524" i="2" s="1"/>
  <c r="W2524" i="2" s="1"/>
  <c r="H2524" i="2"/>
  <c r="F2524" i="2"/>
  <c r="U2523" i="2"/>
  <c r="P2523" i="2"/>
  <c r="F2523" i="2"/>
  <c r="U2522" i="2"/>
  <c r="P2522" i="2" s="1"/>
  <c r="W2522" i="2" s="1"/>
  <c r="F2522" i="2"/>
  <c r="U2521" i="2"/>
  <c r="P2521" i="2"/>
  <c r="H2521" i="2" s="1"/>
  <c r="F2521" i="2"/>
  <c r="U2520" i="2"/>
  <c r="P2520" i="2" s="1"/>
  <c r="W2520" i="2" s="1"/>
  <c r="F2520" i="2"/>
  <c r="W2519" i="2"/>
  <c r="U2519" i="2"/>
  <c r="P2519" i="2"/>
  <c r="H2519" i="2"/>
  <c r="F2519" i="2"/>
  <c r="U2518" i="2"/>
  <c r="P2518" i="2"/>
  <c r="F2518" i="2"/>
  <c r="U2517" i="2"/>
  <c r="P2517" i="2" s="1"/>
  <c r="W2517" i="2" s="1"/>
  <c r="H2517" i="2"/>
  <c r="F2517" i="2"/>
  <c r="U2516" i="2"/>
  <c r="P2516" i="2" s="1"/>
  <c r="U2515" i="2"/>
  <c r="P2515" i="2" s="1"/>
  <c r="W2515" i="2" s="1"/>
  <c r="F2515" i="2"/>
  <c r="U2514" i="2"/>
  <c r="P2514" i="2"/>
  <c r="F2514" i="2"/>
  <c r="W2513" i="2"/>
  <c r="U2513" i="2"/>
  <c r="P2513" i="2" s="1"/>
  <c r="H2513" i="2"/>
  <c r="F2513" i="2"/>
  <c r="U2512" i="2"/>
  <c r="P2512" i="2"/>
  <c r="H2512" i="2" s="1"/>
  <c r="F2512" i="2"/>
  <c r="U2511" i="2"/>
  <c r="P2511" i="2"/>
  <c r="F2511" i="2"/>
  <c r="U2510" i="2"/>
  <c r="P2510" i="2" s="1"/>
  <c r="W2510" i="2" s="1"/>
  <c r="H2510" i="2"/>
  <c r="F2510" i="2"/>
  <c r="W2509" i="2"/>
  <c r="U2509" i="2"/>
  <c r="P2509" i="2"/>
  <c r="H2509" i="2" s="1"/>
  <c r="F2509" i="2"/>
  <c r="U2508" i="2"/>
  <c r="P2508" i="2" s="1"/>
  <c r="W2508" i="2" s="1"/>
  <c r="H2508" i="2"/>
  <c r="F2508" i="2"/>
  <c r="U2507" i="2"/>
  <c r="P2507" i="2" s="1"/>
  <c r="F2507" i="2"/>
  <c r="U2506" i="2"/>
  <c r="P2506" i="2"/>
  <c r="W2506" i="2" s="1"/>
  <c r="H2506" i="2"/>
  <c r="F2506" i="2"/>
  <c r="W2505" i="2"/>
  <c r="U2505" i="2"/>
  <c r="P2505" i="2" s="1"/>
  <c r="H2505" i="2"/>
  <c r="F2505" i="2"/>
  <c r="U2504" i="2"/>
  <c r="P2504" i="2"/>
  <c r="W2504" i="2" s="1"/>
  <c r="H2504" i="2"/>
  <c r="F2504" i="2"/>
  <c r="U2503" i="2"/>
  <c r="P2503" i="2"/>
  <c r="H2503" i="2" s="1"/>
  <c r="F2503" i="2"/>
  <c r="U2502" i="2"/>
  <c r="P2502" i="2" s="1"/>
  <c r="W2502" i="2" s="1"/>
  <c r="F2502" i="2"/>
  <c r="U2501" i="2"/>
  <c r="P2501" i="2"/>
  <c r="W2501" i="2" s="1"/>
  <c r="H2501" i="2"/>
  <c r="F2501" i="2"/>
  <c r="U2500" i="2"/>
  <c r="P2500" i="2" s="1"/>
  <c r="H2500" i="2" s="1"/>
  <c r="F2500" i="2"/>
  <c r="U2499" i="2"/>
  <c r="P2499" i="2" s="1"/>
  <c r="F2499" i="2"/>
  <c r="W2498" i="2"/>
  <c r="U2498" i="2"/>
  <c r="P2498" i="2"/>
  <c r="H2498" i="2" s="1"/>
  <c r="F2498" i="2"/>
  <c r="W2497" i="2"/>
  <c r="U2497" i="2"/>
  <c r="P2497" i="2" s="1"/>
  <c r="H2497" i="2" s="1"/>
  <c r="F2497" i="2"/>
  <c r="U2496" i="2"/>
  <c r="P2496" i="2"/>
  <c r="W2496" i="2" s="1"/>
  <c r="F2496" i="2"/>
  <c r="U2495" i="2"/>
  <c r="P2495" i="2"/>
  <c r="H2495" i="2" s="1"/>
  <c r="F2495" i="2"/>
  <c r="U2494" i="2"/>
  <c r="P2494" i="2" s="1"/>
  <c r="W2494" i="2" s="1"/>
  <c r="F2494" i="2"/>
  <c r="U2493" i="2"/>
  <c r="P2493" i="2"/>
  <c r="W2493" i="2" s="1"/>
  <c r="F2493" i="2"/>
  <c r="W2492" i="2"/>
  <c r="U2492" i="2"/>
  <c r="P2492" i="2" s="1"/>
  <c r="H2492" i="2" s="1"/>
  <c r="F2492" i="2"/>
  <c r="U2491" i="2"/>
  <c r="P2491" i="2"/>
  <c r="W2491" i="2" s="1"/>
  <c r="F2491" i="2"/>
  <c r="U2490" i="2"/>
  <c r="P2490" i="2"/>
  <c r="H2490" i="2" s="1"/>
  <c r="U2489" i="2"/>
  <c r="P2489" i="2" s="1"/>
  <c r="U2488" i="2"/>
  <c r="P2488" i="2" s="1"/>
  <c r="W2488" i="2" s="1"/>
  <c r="H2488" i="2"/>
  <c r="F2488" i="2"/>
  <c r="W2487" i="2"/>
  <c r="U2487" i="2"/>
  <c r="P2487" i="2"/>
  <c r="H2487" i="2" s="1"/>
  <c r="F2487" i="2"/>
  <c r="W2486" i="2"/>
  <c r="U2486" i="2"/>
  <c r="P2486" i="2" s="1"/>
  <c r="H2486" i="2" s="1"/>
  <c r="F2486" i="2"/>
  <c r="U2485" i="2"/>
  <c r="P2485" i="2"/>
  <c r="W2485" i="2" s="1"/>
  <c r="F2485" i="2"/>
  <c r="W2484" i="2"/>
  <c r="U2484" i="2"/>
  <c r="P2484" i="2"/>
  <c r="H2484" i="2" s="1"/>
  <c r="F2484" i="2"/>
  <c r="U2483" i="2"/>
  <c r="P2483" i="2" s="1"/>
  <c r="W2483" i="2" s="1"/>
  <c r="F2483" i="2"/>
  <c r="U2482" i="2"/>
  <c r="P2482" i="2" s="1"/>
  <c r="F2482" i="2"/>
  <c r="W2481" i="2"/>
  <c r="U2481" i="2"/>
  <c r="P2481" i="2"/>
  <c r="H2481" i="2" s="1"/>
  <c r="F2481" i="2"/>
  <c r="U2480" i="2"/>
  <c r="P2480" i="2" s="1"/>
  <c r="W2480" i="2" s="1"/>
  <c r="H2480" i="2"/>
  <c r="F2480" i="2"/>
  <c r="W2479" i="2"/>
  <c r="U2479" i="2"/>
  <c r="P2479" i="2"/>
  <c r="H2479" i="2"/>
  <c r="F2479" i="2"/>
  <c r="U2478" i="2"/>
  <c r="P2478" i="2" s="1"/>
  <c r="H2478" i="2" s="1"/>
  <c r="U2477" i="2"/>
  <c r="P2477" i="2"/>
  <c r="H2477" i="2" s="1"/>
  <c r="F2477" i="2"/>
  <c r="U2476" i="2"/>
  <c r="P2476" i="2" s="1"/>
  <c r="W2476" i="2" s="1"/>
  <c r="H2476" i="2"/>
  <c r="F2476" i="2"/>
  <c r="U2475" i="2"/>
  <c r="P2475" i="2" s="1"/>
  <c r="F2475" i="2"/>
  <c r="U2474" i="2"/>
  <c r="P2474" i="2"/>
  <c r="H2474" i="2" s="1"/>
  <c r="W2473" i="2"/>
  <c r="U2473" i="2"/>
  <c r="P2473" i="2"/>
  <c r="H2473" i="2" s="1"/>
  <c r="F2473" i="2"/>
  <c r="W2472" i="2"/>
  <c r="U2472" i="2"/>
  <c r="P2472" i="2" s="1"/>
  <c r="H2472" i="2" s="1"/>
  <c r="U2471" i="2"/>
  <c r="P2471" i="2"/>
  <c r="H2471" i="2" s="1"/>
  <c r="F2471" i="2"/>
  <c r="W2470" i="2"/>
  <c r="U2470" i="2"/>
  <c r="P2470" i="2" s="1"/>
  <c r="H2470" i="2" s="1"/>
  <c r="F2470" i="2"/>
  <c r="U2469" i="2"/>
  <c r="P2469" i="2"/>
  <c r="W2469" i="2" s="1"/>
  <c r="F2469" i="2"/>
  <c r="U2468" i="2"/>
  <c r="P2468" i="2"/>
  <c r="H2468" i="2" s="1"/>
  <c r="W2467" i="2"/>
  <c r="U2467" i="2"/>
  <c r="P2467" i="2"/>
  <c r="H2467" i="2"/>
  <c r="F2467" i="2"/>
  <c r="U2466" i="2"/>
  <c r="P2466" i="2" s="1"/>
  <c r="H2466" i="2" s="1"/>
  <c r="F2466" i="2"/>
  <c r="U2465" i="2"/>
  <c r="P2465" i="2" s="1"/>
  <c r="F2465" i="2"/>
  <c r="U2464" i="2"/>
  <c r="P2464" i="2"/>
  <c r="H2464" i="2" s="1"/>
  <c r="F2464" i="2"/>
  <c r="U2463" i="2"/>
  <c r="P2463" i="2" s="1"/>
  <c r="W2463" i="2" s="1"/>
  <c r="F2463" i="2"/>
  <c r="U2462" i="2"/>
  <c r="P2462" i="2"/>
  <c r="W2462" i="2" s="1"/>
  <c r="U2461" i="2"/>
  <c r="P2461" i="2" s="1"/>
  <c r="W2461" i="2" s="1"/>
  <c r="W2460" i="2"/>
  <c r="U2460" i="2"/>
  <c r="P2460" i="2" s="1"/>
  <c r="H2460" i="2" s="1"/>
  <c r="F2460" i="2"/>
  <c r="U2459" i="2"/>
  <c r="P2459" i="2"/>
  <c r="W2459" i="2" s="1"/>
  <c r="W2458" i="2"/>
  <c r="U2458" i="2"/>
  <c r="P2458" i="2" s="1"/>
  <c r="H2458" i="2" s="1"/>
  <c r="F2458" i="2"/>
  <c r="U2457" i="2"/>
  <c r="P2457" i="2"/>
  <c r="W2457" i="2" s="1"/>
  <c r="F2457" i="2"/>
  <c r="U2456" i="2"/>
  <c r="P2456" i="2"/>
  <c r="H2456" i="2" s="1"/>
  <c r="F2456" i="2"/>
  <c r="U2455" i="2"/>
  <c r="P2455" i="2" s="1"/>
  <c r="W2455" i="2" s="1"/>
  <c r="F2455" i="2"/>
  <c r="U2454" i="2"/>
  <c r="P2454" i="2"/>
  <c r="W2454" i="2" s="1"/>
  <c r="F2454" i="2"/>
  <c r="W2453" i="2"/>
  <c r="U2453" i="2"/>
  <c r="P2453" i="2" s="1"/>
  <c r="H2453" i="2" s="1"/>
  <c r="F2453" i="2"/>
  <c r="U2452" i="2"/>
  <c r="P2452" i="2"/>
  <c r="W2452" i="2" s="1"/>
  <c r="F2452" i="2"/>
  <c r="U2451" i="2"/>
  <c r="P2451" i="2"/>
  <c r="H2451" i="2" s="1"/>
  <c r="F2451" i="2"/>
  <c r="U2450" i="2"/>
  <c r="P2450" i="2" s="1"/>
  <c r="W2450" i="2" s="1"/>
  <c r="H2450" i="2"/>
  <c r="F2450" i="2"/>
  <c r="U2449" i="2"/>
  <c r="P2449" i="2" s="1"/>
  <c r="F2449" i="2"/>
  <c r="U2448" i="2"/>
  <c r="P2448" i="2"/>
  <c r="H2448" i="2" s="1"/>
  <c r="F2448" i="2"/>
  <c r="U2447" i="2"/>
  <c r="P2447" i="2" s="1"/>
  <c r="W2447" i="2" s="1"/>
  <c r="F2447" i="2"/>
  <c r="W2446" i="2"/>
  <c r="U2446" i="2"/>
  <c r="P2446" i="2"/>
  <c r="H2446" i="2"/>
  <c r="F2446" i="2"/>
  <c r="U2445" i="2"/>
  <c r="P2445" i="2" s="1"/>
  <c r="H2445" i="2" s="1"/>
  <c r="F2445" i="2"/>
  <c r="U2444" i="2"/>
  <c r="P2444" i="2" s="1"/>
  <c r="F2444" i="2"/>
  <c r="U2443" i="2"/>
  <c r="P2443" i="2"/>
  <c r="H2443" i="2" s="1"/>
  <c r="F2443" i="2"/>
  <c r="W2442" i="2"/>
  <c r="U2442" i="2"/>
  <c r="P2442" i="2" s="1"/>
  <c r="H2442" i="2"/>
  <c r="F2442" i="2"/>
  <c r="U2441" i="2"/>
  <c r="P2441" i="2"/>
  <c r="W2441" i="2" s="1"/>
  <c r="F2441" i="2"/>
  <c r="U2440" i="2"/>
  <c r="P2440" i="2"/>
  <c r="H2440" i="2" s="1"/>
  <c r="W2439" i="2"/>
  <c r="U2439" i="2"/>
  <c r="P2439" i="2"/>
  <c r="H2439" i="2"/>
  <c r="U2438" i="2"/>
  <c r="P2438" i="2" s="1"/>
  <c r="W2438" i="2" s="1"/>
  <c r="H2438" i="2"/>
  <c r="F2438" i="2"/>
  <c r="U2437" i="2"/>
  <c r="P2437" i="2"/>
  <c r="H2437" i="2" s="1"/>
  <c r="F2437" i="2"/>
  <c r="W2436" i="2"/>
  <c r="U2436" i="2"/>
  <c r="P2436" i="2" s="1"/>
  <c r="H2436" i="2" s="1"/>
  <c r="F2436" i="2"/>
  <c r="U2435" i="2"/>
  <c r="P2435" i="2"/>
  <c r="W2435" i="2" s="1"/>
  <c r="U2434" i="2"/>
  <c r="P2434" i="2" s="1"/>
  <c r="W2434" i="2" s="1"/>
  <c r="F2434" i="2"/>
  <c r="W2433" i="2"/>
  <c r="U2433" i="2"/>
  <c r="P2433" i="2"/>
  <c r="H2433" i="2"/>
  <c r="U2432" i="2"/>
  <c r="P2432" i="2" s="1"/>
  <c r="U2431" i="2"/>
  <c r="P2431" i="2" s="1"/>
  <c r="W2431" i="2" s="1"/>
  <c r="W2430" i="2"/>
  <c r="U2430" i="2"/>
  <c r="P2430" i="2"/>
  <c r="H2430" i="2" s="1"/>
  <c r="F2430" i="2"/>
  <c r="U2429" i="2"/>
  <c r="P2429" i="2" s="1"/>
  <c r="W2429" i="2" s="1"/>
  <c r="W2428" i="2"/>
  <c r="U2428" i="2"/>
  <c r="P2428" i="2" s="1"/>
  <c r="H2428" i="2" s="1"/>
  <c r="U2427" i="2"/>
  <c r="P2427" i="2"/>
  <c r="H2427" i="2" s="1"/>
  <c r="F2427" i="2"/>
  <c r="U2426" i="2"/>
  <c r="P2426" i="2" s="1"/>
  <c r="W2426" i="2" s="1"/>
  <c r="W2425" i="2"/>
  <c r="U2425" i="2"/>
  <c r="P2425" i="2"/>
  <c r="H2425" i="2" s="1"/>
  <c r="F2425" i="2"/>
  <c r="U2424" i="2"/>
  <c r="P2424" i="2" s="1"/>
  <c r="W2424" i="2" s="1"/>
  <c r="F2424" i="2"/>
  <c r="U2423" i="2"/>
  <c r="P2423" i="2"/>
  <c r="W2423" i="2" s="1"/>
  <c r="H2423" i="2"/>
  <c r="F2423" i="2"/>
  <c r="W2422" i="2"/>
  <c r="U2422" i="2"/>
  <c r="P2422" i="2" s="1"/>
  <c r="H2422" i="2" s="1"/>
  <c r="F2422" i="2"/>
  <c r="U2421" i="2"/>
  <c r="P2421" i="2"/>
  <c r="F2421" i="2"/>
  <c r="W2420" i="2"/>
  <c r="U2420" i="2"/>
  <c r="P2420" i="2"/>
  <c r="H2420" i="2" s="1"/>
  <c r="U2419" i="2"/>
  <c r="P2419" i="2" s="1"/>
  <c r="W2419" i="2" s="1"/>
  <c r="H2419" i="2"/>
  <c r="F2419" i="2"/>
  <c r="U2418" i="2"/>
  <c r="P2418" i="2"/>
  <c r="H2418" i="2" s="1"/>
  <c r="W2417" i="2"/>
  <c r="U2417" i="2"/>
  <c r="P2417" i="2"/>
  <c r="H2417" i="2" s="1"/>
  <c r="F2417" i="2"/>
  <c r="W2416" i="2"/>
  <c r="U2416" i="2"/>
  <c r="H2416" i="2"/>
  <c r="W2415" i="2"/>
  <c r="U2415" i="2"/>
  <c r="P2415" i="2" s="1"/>
  <c r="H2415" i="2"/>
  <c r="F2415" i="2"/>
  <c r="U2414" i="2"/>
  <c r="P2414" i="2" s="1"/>
  <c r="W2414" i="2" s="1"/>
  <c r="U2413" i="2"/>
  <c r="P2413" i="2" s="1"/>
  <c r="W2413" i="2" s="1"/>
  <c r="H2413" i="2"/>
  <c r="U2412" i="2"/>
  <c r="P2412" i="2" s="1"/>
  <c r="W2411" i="2"/>
  <c r="U2411" i="2"/>
  <c r="P2411" i="2"/>
  <c r="H2411" i="2" s="1"/>
  <c r="F2411" i="2"/>
  <c r="U2410" i="2"/>
  <c r="P2410" i="2" s="1"/>
  <c r="U2409" i="2"/>
  <c r="P2409" i="2"/>
  <c r="H2409" i="2" s="1"/>
  <c r="F2409" i="2"/>
  <c r="U2408" i="2"/>
  <c r="P2408" i="2" s="1"/>
  <c r="W2408" i="2" s="1"/>
  <c r="F2408" i="2"/>
  <c r="W2407" i="2"/>
  <c r="U2407" i="2"/>
  <c r="P2407" i="2"/>
  <c r="H2407" i="2"/>
  <c r="F2407" i="2"/>
  <c r="U2406" i="2"/>
  <c r="P2406" i="2" s="1"/>
  <c r="H2406" i="2" s="1"/>
  <c r="U2405" i="2"/>
  <c r="P2405" i="2"/>
  <c r="H2405" i="2" s="1"/>
  <c r="F2405" i="2"/>
  <c r="U2404" i="2"/>
  <c r="P2404" i="2" s="1"/>
  <c r="W2404" i="2" s="1"/>
  <c r="W2403" i="2"/>
  <c r="U2403" i="2"/>
  <c r="P2403" i="2"/>
  <c r="H2403" i="2" s="1"/>
  <c r="F2403" i="2"/>
  <c r="U2402" i="2"/>
  <c r="P2402" i="2" s="1"/>
  <c r="W2402" i="2" s="1"/>
  <c r="H2402" i="2"/>
  <c r="U2401" i="2"/>
  <c r="F2401" i="2"/>
  <c r="U2400" i="2"/>
  <c r="P2400" i="2"/>
  <c r="W2400" i="2" s="1"/>
  <c r="H2400" i="2"/>
  <c r="F2400" i="2"/>
  <c r="U2399" i="2"/>
  <c r="P2399" i="2"/>
  <c r="H2399" i="2" s="1"/>
  <c r="F2399" i="2"/>
  <c r="W2398" i="2"/>
  <c r="U2398" i="2"/>
  <c r="H2398" i="2"/>
  <c r="U2397" i="2"/>
  <c r="P2397" i="2" s="1"/>
  <c r="F2397" i="2"/>
  <c r="W2396" i="2"/>
  <c r="U2396" i="2"/>
  <c r="P2396" i="2"/>
  <c r="H2396" i="2"/>
  <c r="U2395" i="2"/>
  <c r="P2395" i="2" s="1"/>
  <c r="W2395" i="2" s="1"/>
  <c r="H2395" i="2"/>
  <c r="F2395" i="2"/>
  <c r="U2394" i="2"/>
  <c r="P2394" i="2"/>
  <c r="H2394" i="2" s="1"/>
  <c r="U2393" i="2"/>
  <c r="P2393" i="2"/>
  <c r="W2393" i="2" s="1"/>
  <c r="H2393" i="2"/>
  <c r="F2393" i="2"/>
  <c r="U2392" i="2"/>
  <c r="P2392" i="2"/>
  <c r="F2392" i="2"/>
  <c r="U2391" i="2"/>
  <c r="P2391" i="2" s="1"/>
  <c r="W2391" i="2" s="1"/>
  <c r="H2391" i="2"/>
  <c r="W2390" i="2"/>
  <c r="U2390" i="2"/>
  <c r="P2390" i="2" s="1"/>
  <c r="H2390" i="2" s="1"/>
  <c r="W2389" i="2"/>
  <c r="U2389" i="2"/>
  <c r="P2389" i="2"/>
  <c r="H2389" i="2" s="1"/>
  <c r="U2388" i="2"/>
  <c r="P2388" i="2" s="1"/>
  <c r="W2388" i="2" s="1"/>
  <c r="H2388" i="2"/>
  <c r="F2388" i="2"/>
  <c r="U2387" i="2"/>
  <c r="P2387" i="2"/>
  <c r="W2386" i="2"/>
  <c r="U2386" i="2"/>
  <c r="P2386" i="2"/>
  <c r="H2386" i="2" s="1"/>
  <c r="F2386" i="2"/>
  <c r="W2385" i="2"/>
  <c r="U2385" i="2"/>
  <c r="P2385" i="2" s="1"/>
  <c r="H2385" i="2" s="1"/>
  <c r="U2384" i="2"/>
  <c r="P2384" i="2"/>
  <c r="H2384" i="2" s="1"/>
  <c r="F2384" i="2"/>
  <c r="U2383" i="2"/>
  <c r="P2383" i="2" s="1"/>
  <c r="H2383" i="2" s="1"/>
  <c r="W2382" i="2"/>
  <c r="U2382" i="2"/>
  <c r="P2382" i="2"/>
  <c r="H2382" i="2"/>
  <c r="F2382" i="2"/>
  <c r="U2381" i="2"/>
  <c r="P2381" i="2" s="1"/>
  <c r="W2381" i="2" s="1"/>
  <c r="H2381" i="2"/>
  <c r="W2380" i="2"/>
  <c r="U2380" i="2"/>
  <c r="P2380" i="2" s="1"/>
  <c r="H2380" i="2" s="1"/>
  <c r="F2380" i="2"/>
  <c r="W2379" i="2"/>
  <c r="U2379" i="2"/>
  <c r="P2379" i="2" s="1"/>
  <c r="H2379" i="2"/>
  <c r="U2378" i="2"/>
  <c r="P2378" i="2" s="1"/>
  <c r="W2378" i="2" s="1"/>
  <c r="F2378" i="2"/>
  <c r="U2377" i="2"/>
  <c r="P2377" i="2"/>
  <c r="U2376" i="2"/>
  <c r="P2376" i="2" s="1"/>
  <c r="W2376" i="2" s="1"/>
  <c r="H2376" i="2"/>
  <c r="F2376" i="2"/>
  <c r="W2375" i="2"/>
  <c r="U2375" i="2"/>
  <c r="P2375" i="2"/>
  <c r="H2375" i="2"/>
  <c r="W2374" i="2"/>
  <c r="U2374" i="2"/>
  <c r="P2374" i="2"/>
  <c r="H2374" i="2"/>
  <c r="F2374" i="2"/>
  <c r="U2373" i="2"/>
  <c r="P2373" i="2" s="1"/>
  <c r="F2373" i="2"/>
  <c r="W2372" i="2"/>
  <c r="U2372" i="2"/>
  <c r="P2372" i="2" s="1"/>
  <c r="H2372" i="2"/>
  <c r="F2372" i="2"/>
  <c r="U2371" i="2"/>
  <c r="P2371" i="2"/>
  <c r="U2370" i="2"/>
  <c r="P2370" i="2" s="1"/>
  <c r="W2370" i="2" s="1"/>
  <c r="F2370" i="2"/>
  <c r="W2369" i="2"/>
  <c r="U2369" i="2"/>
  <c r="P2369" i="2"/>
  <c r="H2369" i="2"/>
  <c r="U2368" i="2"/>
  <c r="P2368" i="2"/>
  <c r="H2368" i="2" s="1"/>
  <c r="F2368" i="2"/>
  <c r="W2367" i="2"/>
  <c r="U2367" i="2"/>
  <c r="H2367" i="2"/>
  <c r="U2366" i="2"/>
  <c r="P2366" i="2"/>
  <c r="F2366" i="2"/>
  <c r="U2365" i="2"/>
  <c r="P2365" i="2" s="1"/>
  <c r="W2365" i="2" s="1"/>
  <c r="W2364" i="2"/>
  <c r="U2364" i="2"/>
  <c r="P2364" i="2" s="1"/>
  <c r="H2364" i="2" s="1"/>
  <c r="F2364" i="2"/>
  <c r="U2363" i="2"/>
  <c r="P2363" i="2" s="1"/>
  <c r="U2362" i="2"/>
  <c r="P2362" i="2"/>
  <c r="F2362" i="2"/>
  <c r="U2361" i="2"/>
  <c r="P2361" i="2"/>
  <c r="W2361" i="2" s="1"/>
  <c r="F2361" i="2"/>
  <c r="U2360" i="2"/>
  <c r="P2360" i="2"/>
  <c r="W2359" i="2"/>
  <c r="U2359" i="2"/>
  <c r="P2359" i="2"/>
  <c r="H2359" i="2"/>
  <c r="F2359" i="2"/>
  <c r="U2358" i="2"/>
  <c r="P2358" i="2" s="1"/>
  <c r="U2357" i="2"/>
  <c r="P2357" i="2"/>
  <c r="F2357" i="2"/>
  <c r="W2356" i="2"/>
  <c r="U2356" i="2"/>
  <c r="P2356" i="2" s="1"/>
  <c r="H2356" i="2"/>
  <c r="W2355" i="2"/>
  <c r="U2355" i="2"/>
  <c r="P2355" i="2"/>
  <c r="H2355" i="2"/>
  <c r="U2354" i="2"/>
  <c r="P2354" i="2"/>
  <c r="H2354" i="2" s="1"/>
  <c r="W2353" i="2"/>
  <c r="U2353" i="2"/>
  <c r="P2353" i="2" s="1"/>
  <c r="H2353" i="2"/>
  <c r="W2352" i="2"/>
  <c r="U2352" i="2"/>
  <c r="P2352" i="2" s="1"/>
  <c r="H2352" i="2"/>
  <c r="W2351" i="2"/>
  <c r="U2351" i="2"/>
  <c r="P2351" i="2"/>
  <c r="H2351" i="2"/>
  <c r="U2350" i="2"/>
  <c r="P2350" i="2"/>
  <c r="H2350" i="2" s="1"/>
  <c r="W2349" i="2"/>
  <c r="U2349" i="2"/>
  <c r="P2349" i="2" s="1"/>
  <c r="H2349" i="2" s="1"/>
  <c r="W2348" i="2"/>
  <c r="U2348" i="2"/>
  <c r="P2348" i="2" s="1"/>
  <c r="H2348" i="2"/>
  <c r="W2347" i="2"/>
  <c r="U2347" i="2"/>
  <c r="P2347" i="2"/>
  <c r="H2347" i="2"/>
  <c r="F2347" i="2"/>
  <c r="U2346" i="2"/>
  <c r="P2346" i="2" s="1"/>
  <c r="W2345" i="2"/>
  <c r="U2345" i="2"/>
  <c r="P2345" i="2" s="1"/>
  <c r="H2345" i="2" s="1"/>
  <c r="U2344" i="2"/>
  <c r="P2344" i="2"/>
  <c r="H2344" i="2" s="1"/>
  <c r="F2344" i="2"/>
  <c r="U2343" i="2"/>
  <c r="P2343" i="2" s="1"/>
  <c r="W2342" i="2"/>
  <c r="U2342" i="2"/>
  <c r="P2342" i="2" s="1"/>
  <c r="H2342" i="2" s="1"/>
  <c r="U2341" i="2"/>
  <c r="P2341" i="2"/>
  <c r="F2341" i="2"/>
  <c r="W2340" i="2"/>
  <c r="U2340" i="2"/>
  <c r="P2340" i="2" s="1"/>
  <c r="H2340" i="2"/>
  <c r="U2339" i="2"/>
  <c r="P2339" i="2"/>
  <c r="U2338" i="2"/>
  <c r="P2338" i="2" s="1"/>
  <c r="U2337" i="2"/>
  <c r="P2337" i="2" s="1"/>
  <c r="W2337" i="2" s="1"/>
  <c r="H2337" i="2"/>
  <c r="U2336" i="2"/>
  <c r="P2336" i="2" s="1"/>
  <c r="W2336" i="2" s="1"/>
  <c r="H2336" i="2"/>
  <c r="U2335" i="2"/>
  <c r="P2335" i="2"/>
  <c r="H2335" i="2" s="1"/>
  <c r="F2335" i="2"/>
  <c r="U2334" i="2"/>
  <c r="P2334" i="2"/>
  <c r="H2334" i="2" s="1"/>
  <c r="U2333" i="2"/>
  <c r="P2333" i="2" s="1"/>
  <c r="F2333" i="2"/>
  <c r="U2332" i="2"/>
  <c r="P2332" i="2" s="1"/>
  <c r="W2332" i="2" s="1"/>
  <c r="F2332" i="2"/>
  <c r="W2331" i="2"/>
  <c r="U2331" i="2"/>
  <c r="P2331" i="2"/>
  <c r="H2331" i="2"/>
  <c r="F2331" i="2"/>
  <c r="U2330" i="2"/>
  <c r="P2330" i="2" s="1"/>
  <c r="W2330" i="2" s="1"/>
  <c r="F2330" i="2"/>
  <c r="U2329" i="2"/>
  <c r="P2329" i="2" s="1"/>
  <c r="W2329" i="2" s="1"/>
  <c r="F2329" i="2"/>
  <c r="U2328" i="2"/>
  <c r="P2328" i="2"/>
  <c r="F2328" i="2"/>
  <c r="W2327" i="2"/>
  <c r="U2327" i="2"/>
  <c r="P2327" i="2" s="1"/>
  <c r="H2327" i="2"/>
  <c r="F2327" i="2"/>
  <c r="U2326" i="2"/>
  <c r="P2326" i="2" s="1"/>
  <c r="U2325" i="2"/>
  <c r="P2325" i="2" s="1"/>
  <c r="W2325" i="2" s="1"/>
  <c r="W2324" i="2"/>
  <c r="U2324" i="2"/>
  <c r="P2324" i="2" s="1"/>
  <c r="H2324" i="2"/>
  <c r="F2324" i="2"/>
  <c r="W2323" i="2"/>
  <c r="U2323" i="2"/>
  <c r="P2323" i="2"/>
  <c r="H2323" i="2" s="1"/>
  <c r="U2322" i="2"/>
  <c r="P2322" i="2" s="1"/>
  <c r="W2322" i="2" s="1"/>
  <c r="F2322" i="2"/>
  <c r="U2321" i="2"/>
  <c r="P2321" i="2"/>
  <c r="F2321" i="2"/>
  <c r="U2320" i="2"/>
  <c r="P2320" i="2"/>
  <c r="W2320" i="2" s="1"/>
  <c r="F2320" i="2"/>
  <c r="U2319" i="2"/>
  <c r="P2319" i="2" s="1"/>
  <c r="W2319" i="2" s="1"/>
  <c r="U2318" i="2"/>
  <c r="P2318" i="2"/>
  <c r="F2318" i="2"/>
  <c r="U2317" i="2"/>
  <c r="P2317" i="2"/>
  <c r="W2317" i="2" s="1"/>
  <c r="H2317" i="2"/>
  <c r="F2317" i="2"/>
  <c r="U2316" i="2"/>
  <c r="P2316" i="2" s="1"/>
  <c r="W2316" i="2" s="1"/>
  <c r="U2315" i="2"/>
  <c r="P2315" i="2"/>
  <c r="F2315" i="2"/>
  <c r="U2314" i="2"/>
  <c r="P2314" i="2"/>
  <c r="W2314" i="2" s="1"/>
  <c r="U2313" i="2"/>
  <c r="P2313" i="2"/>
  <c r="H2313" i="2" s="1"/>
  <c r="U2312" i="2"/>
  <c r="P2312" i="2"/>
  <c r="H2312" i="2" s="1"/>
  <c r="U2311" i="2"/>
  <c r="P2311" i="2" s="1"/>
  <c r="W2311" i="2" s="1"/>
  <c r="H2311" i="2"/>
  <c r="F2311" i="2"/>
  <c r="W2310" i="2"/>
  <c r="U2310" i="2"/>
  <c r="H2310" i="2"/>
  <c r="U2309" i="2"/>
  <c r="P2309" i="2" s="1"/>
  <c r="W2309" i="2" s="1"/>
  <c r="H2309" i="2"/>
  <c r="W2308" i="2"/>
  <c r="U2308" i="2"/>
  <c r="H2308" i="2"/>
  <c r="U2307" i="2"/>
  <c r="P2307" i="2"/>
  <c r="F2307" i="2"/>
  <c r="U2306" i="2"/>
  <c r="P2306" i="2"/>
  <c r="W2306" i="2" s="1"/>
  <c r="U2305" i="2"/>
  <c r="P2305" i="2"/>
  <c r="F2305" i="2"/>
  <c r="U2304" i="2"/>
  <c r="P2304" i="2"/>
  <c r="W2303" i="2"/>
  <c r="U2303" i="2"/>
  <c r="P2303" i="2" s="1"/>
  <c r="H2303" i="2"/>
  <c r="F2303" i="2"/>
  <c r="U2302" i="2"/>
  <c r="P2302" i="2"/>
  <c r="U2301" i="2"/>
  <c r="P2301" i="2"/>
  <c r="H2301" i="2" s="1"/>
  <c r="F2301" i="2"/>
  <c r="W2300" i="2"/>
  <c r="U2300" i="2"/>
  <c r="P2300" i="2" s="1"/>
  <c r="H2300" i="2"/>
  <c r="F2300" i="2"/>
  <c r="U2299" i="2"/>
  <c r="P2299" i="2" s="1"/>
  <c r="F2299" i="2"/>
  <c r="U2298" i="2"/>
  <c r="P2298" i="2" s="1"/>
  <c r="F2298" i="2"/>
  <c r="U2297" i="2"/>
  <c r="P2297" i="2"/>
  <c r="W2297" i="2" s="1"/>
  <c r="F2297" i="2"/>
  <c r="W2296" i="2"/>
  <c r="U2296" i="2"/>
  <c r="P2296" i="2" s="1"/>
  <c r="H2296" i="2"/>
  <c r="F2296" i="2"/>
  <c r="U2295" i="2"/>
  <c r="P2295" i="2"/>
  <c r="F2295" i="2"/>
  <c r="U2294" i="2"/>
  <c r="P2294" i="2"/>
  <c r="F2294" i="2"/>
  <c r="U2293" i="2"/>
  <c r="P2293" i="2"/>
  <c r="W2293" i="2" s="1"/>
  <c r="F2293" i="2"/>
  <c r="U2292" i="2"/>
  <c r="P2292" i="2" s="1"/>
  <c r="F2292" i="2"/>
  <c r="W2291" i="2"/>
  <c r="U2291" i="2"/>
  <c r="P2291" i="2" s="1"/>
  <c r="H2291" i="2"/>
  <c r="F2291" i="2"/>
  <c r="U2290" i="2"/>
  <c r="P2290" i="2" s="1"/>
  <c r="F2290" i="2"/>
  <c r="W2289" i="2"/>
  <c r="U2289" i="2"/>
  <c r="P2289" i="2"/>
  <c r="H2289" i="2"/>
  <c r="F2289" i="2"/>
  <c r="W2288" i="2"/>
  <c r="U2288" i="2"/>
  <c r="P2288" i="2" s="1"/>
  <c r="H2288" i="2"/>
  <c r="U2287" i="2"/>
  <c r="P2287" i="2" s="1"/>
  <c r="F2287" i="2"/>
  <c r="W2286" i="2"/>
  <c r="U2286" i="2"/>
  <c r="P2286" i="2"/>
  <c r="H2286" i="2"/>
  <c r="F2286" i="2"/>
  <c r="W2285" i="2"/>
  <c r="U2285" i="2"/>
  <c r="P2285" i="2" s="1"/>
  <c r="H2285" i="2"/>
  <c r="F2285" i="2"/>
  <c r="U2284" i="2"/>
  <c r="P2284" i="2" s="1"/>
  <c r="F2284" i="2"/>
  <c r="U2283" i="2"/>
  <c r="P2283" i="2"/>
  <c r="F2283" i="2"/>
  <c r="U2282" i="2"/>
  <c r="P2282" i="2"/>
  <c r="W2282" i="2" s="1"/>
  <c r="H2282" i="2"/>
  <c r="F2282" i="2"/>
  <c r="W2281" i="2"/>
  <c r="U2281" i="2"/>
  <c r="P2281" i="2" s="1"/>
  <c r="H2281" i="2"/>
  <c r="F2281" i="2"/>
  <c r="W2280" i="2"/>
  <c r="U2280" i="2"/>
  <c r="P2280" i="2"/>
  <c r="H2280" i="2" s="1"/>
  <c r="F2280" i="2"/>
  <c r="U2279" i="2"/>
  <c r="P2279" i="2" s="1"/>
  <c r="F2279" i="2"/>
  <c r="U2278" i="2"/>
  <c r="P2278" i="2"/>
  <c r="F2278" i="2"/>
  <c r="U2277" i="2"/>
  <c r="P2277" i="2" s="1"/>
  <c r="F2277" i="2"/>
  <c r="U2276" i="2"/>
  <c r="P2276" i="2" s="1"/>
  <c r="W2276" i="2" s="1"/>
  <c r="H2276" i="2"/>
  <c r="F2276" i="2"/>
  <c r="U2275" i="2"/>
  <c r="P2275" i="2" s="1"/>
  <c r="F2275" i="2"/>
  <c r="W2274" i="2"/>
  <c r="U2274" i="2"/>
  <c r="P2274" i="2"/>
  <c r="H2274" i="2"/>
  <c r="F2274" i="2"/>
  <c r="W2273" i="2"/>
  <c r="U2273" i="2"/>
  <c r="P2273" i="2" s="1"/>
  <c r="H2273" i="2" s="1"/>
  <c r="F2273" i="2"/>
  <c r="U2272" i="2"/>
  <c r="P2272" i="2"/>
  <c r="F2272" i="2"/>
  <c r="U2271" i="2"/>
  <c r="P2271" i="2"/>
  <c r="W2270" i="2"/>
  <c r="U2270" i="2"/>
  <c r="P2270" i="2" s="1"/>
  <c r="H2270" i="2" s="1"/>
  <c r="F2270" i="2"/>
  <c r="U2269" i="2"/>
  <c r="P2269" i="2"/>
  <c r="F2269" i="2"/>
  <c r="U2268" i="2"/>
  <c r="P2268" i="2"/>
  <c r="F2268" i="2"/>
  <c r="U2267" i="2"/>
  <c r="P2267" i="2"/>
  <c r="W2267" i="2" s="1"/>
  <c r="H2267" i="2"/>
  <c r="U2266" i="2"/>
  <c r="P2266" i="2"/>
  <c r="F2266" i="2"/>
  <c r="U2265" i="2"/>
  <c r="P2265" i="2"/>
  <c r="F2265" i="2"/>
  <c r="U2264" i="2"/>
  <c r="P2264" i="2"/>
  <c r="W2264" i="2" s="1"/>
  <c r="F2264" i="2"/>
  <c r="U2263" i="2"/>
  <c r="P2263" i="2" s="1"/>
  <c r="W2263" i="2" s="1"/>
  <c r="F2263" i="2"/>
  <c r="U2262" i="2"/>
  <c r="P2262" i="2" s="1"/>
  <c r="W2262" i="2" s="1"/>
  <c r="F2262" i="2"/>
  <c r="U2261" i="2"/>
  <c r="P2261" i="2" s="1"/>
  <c r="F2261" i="2"/>
  <c r="U2260" i="2"/>
  <c r="P2260" i="2"/>
  <c r="H2260" i="2" s="1"/>
  <c r="F2260" i="2"/>
  <c r="W2259" i="2"/>
  <c r="U2259" i="2"/>
  <c r="P2259" i="2" s="1"/>
  <c r="H2259" i="2"/>
  <c r="F2259" i="2"/>
  <c r="U2258" i="2"/>
  <c r="P2258" i="2" s="1"/>
  <c r="F2258" i="2"/>
  <c r="U2257" i="2"/>
  <c r="P2257" i="2" s="1"/>
  <c r="H2257" i="2" s="1"/>
  <c r="F2257" i="2"/>
  <c r="W2256" i="2"/>
  <c r="U2256" i="2"/>
  <c r="P2256" i="2"/>
  <c r="H2256" i="2" s="1"/>
  <c r="F2256" i="2"/>
  <c r="U2255" i="2"/>
  <c r="P2255" i="2"/>
  <c r="W2255" i="2" s="1"/>
  <c r="F2255" i="2"/>
  <c r="U2254" i="2"/>
  <c r="P2254" i="2" s="1"/>
  <c r="H2254" i="2" s="1"/>
  <c r="U2253" i="2"/>
  <c r="P2253" i="2"/>
  <c r="H2253" i="2" s="1"/>
  <c r="U2252" i="2"/>
  <c r="P2252" i="2"/>
  <c r="F2252" i="2"/>
  <c r="U2251" i="2"/>
  <c r="P2251" i="2" s="1"/>
  <c r="F2251" i="2"/>
  <c r="U2250" i="2"/>
  <c r="P2250" i="2" s="1"/>
  <c r="H2250" i="2" s="1"/>
  <c r="F2250" i="2"/>
  <c r="U2249" i="2"/>
  <c r="P2249" i="2"/>
  <c r="H2249" i="2" s="1"/>
  <c r="F2249" i="2"/>
  <c r="W2248" i="2"/>
  <c r="U2248" i="2"/>
  <c r="P2248" i="2" s="1"/>
  <c r="H2248" i="2" s="1"/>
  <c r="F2248" i="2"/>
  <c r="U2247" i="2"/>
  <c r="P2247" i="2"/>
  <c r="W2246" i="2"/>
  <c r="U2246" i="2"/>
  <c r="P2246" i="2" s="1"/>
  <c r="H2246" i="2"/>
  <c r="W2245" i="2"/>
  <c r="U2245" i="2"/>
  <c r="P2245" i="2"/>
  <c r="H2245" i="2" s="1"/>
  <c r="F2245" i="2"/>
  <c r="U2244" i="2"/>
  <c r="P2244" i="2"/>
  <c r="W2244" i="2" s="1"/>
  <c r="H2244" i="2"/>
  <c r="U2243" i="2"/>
  <c r="P2243" i="2"/>
  <c r="W2243" i="2" s="1"/>
  <c r="F2243" i="2"/>
  <c r="U2242" i="2"/>
  <c r="P2242" i="2" s="1"/>
  <c r="W2242" i="2" s="1"/>
  <c r="H2242" i="2"/>
  <c r="F2242" i="2"/>
  <c r="W2241" i="2"/>
  <c r="U2241" i="2"/>
  <c r="P2241" i="2"/>
  <c r="H2241" i="2" s="1"/>
  <c r="F2241" i="2"/>
  <c r="U2240" i="2"/>
  <c r="P2240" i="2" s="1"/>
  <c r="W2240" i="2" s="1"/>
  <c r="H2240" i="2"/>
  <c r="F2240" i="2"/>
  <c r="W2239" i="2"/>
  <c r="U2239" i="2"/>
  <c r="P2239" i="2"/>
  <c r="H2239" i="2"/>
  <c r="F2239" i="2"/>
  <c r="U2238" i="2"/>
  <c r="P2238" i="2"/>
  <c r="F2238" i="2"/>
  <c r="U2237" i="2"/>
  <c r="P2237" i="2" s="1"/>
  <c r="W2237" i="2" s="1"/>
  <c r="F2237" i="2"/>
  <c r="U2236" i="2"/>
  <c r="P2236" i="2" s="1"/>
  <c r="H2236" i="2" s="1"/>
  <c r="F2236" i="2"/>
  <c r="U2235" i="2"/>
  <c r="P2235" i="2" s="1"/>
  <c r="F2235" i="2"/>
  <c r="U2234" i="2"/>
  <c r="P2234" i="2"/>
  <c r="W2234" i="2" s="1"/>
  <c r="H2234" i="2"/>
  <c r="F2234" i="2"/>
  <c r="U2233" i="2"/>
  <c r="P2233" i="2"/>
  <c r="W2233" i="2" s="1"/>
  <c r="F2233" i="2"/>
  <c r="W2232" i="2"/>
  <c r="U2232" i="2"/>
  <c r="P2232" i="2" s="1"/>
  <c r="H2232" i="2"/>
  <c r="F2232" i="2"/>
  <c r="W2231" i="2"/>
  <c r="U2231" i="2"/>
  <c r="P2231" i="2"/>
  <c r="H2231" i="2" s="1"/>
  <c r="F2231" i="2"/>
  <c r="U2230" i="2"/>
  <c r="P2230" i="2"/>
  <c r="H2230" i="2" s="1"/>
  <c r="F2230" i="2"/>
  <c r="U2229" i="2"/>
  <c r="P2229" i="2" s="1"/>
  <c r="F2229" i="2"/>
  <c r="W2228" i="2"/>
  <c r="U2228" i="2"/>
  <c r="P2228" i="2" s="1"/>
  <c r="H2228" i="2"/>
  <c r="F2228" i="2"/>
  <c r="U2227" i="2"/>
  <c r="P2227" i="2" s="1"/>
  <c r="W2227" i="2" s="1"/>
  <c r="F2227" i="2"/>
  <c r="U2226" i="2"/>
  <c r="P2226" i="2" s="1"/>
  <c r="F2226" i="2"/>
  <c r="W2225" i="2"/>
  <c r="U2225" i="2"/>
  <c r="P2225" i="2"/>
  <c r="H2225" i="2"/>
  <c r="F2225" i="2"/>
  <c r="U2224" i="2"/>
  <c r="P2224" i="2" s="1"/>
  <c r="W2224" i="2" s="1"/>
  <c r="H2224" i="2"/>
  <c r="W2223" i="2"/>
  <c r="U2223" i="2"/>
  <c r="P2223" i="2"/>
  <c r="H2223" i="2" s="1"/>
  <c r="F2223" i="2"/>
  <c r="U2222" i="2"/>
  <c r="P2222" i="2"/>
  <c r="H2222" i="2" s="1"/>
  <c r="F2222" i="2"/>
  <c r="W2221" i="2"/>
  <c r="U2221" i="2"/>
  <c r="P2221" i="2"/>
  <c r="H2221" i="2"/>
  <c r="F2221" i="2"/>
  <c r="U2220" i="2"/>
  <c r="P2220" i="2" s="1"/>
  <c r="F2220" i="2"/>
  <c r="U2219" i="2"/>
  <c r="P2219" i="2"/>
  <c r="W2219" i="2" s="1"/>
  <c r="H2219" i="2"/>
  <c r="F2219" i="2"/>
  <c r="W2218" i="2"/>
  <c r="U2218" i="2"/>
  <c r="P2218" i="2"/>
  <c r="H2218" i="2"/>
  <c r="F2218" i="2"/>
  <c r="U2217" i="2"/>
  <c r="P2217" i="2" s="1"/>
  <c r="F2217" i="2"/>
  <c r="W2216" i="2"/>
  <c r="U2216" i="2"/>
  <c r="P2216" i="2" s="1"/>
  <c r="H2216" i="2"/>
  <c r="F2216" i="2"/>
  <c r="U2215" i="2"/>
  <c r="P2215" i="2" s="1"/>
  <c r="F2215" i="2"/>
  <c r="U2214" i="2"/>
  <c r="P2214" i="2"/>
  <c r="W2214" i="2" s="1"/>
  <c r="F2214" i="2"/>
  <c r="U2213" i="2"/>
  <c r="P2213" i="2" s="1"/>
  <c r="W2213" i="2" s="1"/>
  <c r="H2213" i="2"/>
  <c r="F2213" i="2"/>
  <c r="W2212" i="2"/>
  <c r="U2212" i="2"/>
  <c r="P2212" i="2"/>
  <c r="H2212" i="2" s="1"/>
  <c r="F2212" i="2"/>
  <c r="U2211" i="2"/>
  <c r="P2211" i="2"/>
  <c r="W2211" i="2" s="1"/>
  <c r="F2211" i="2"/>
  <c r="U2210" i="2"/>
  <c r="P2210" i="2"/>
  <c r="H2210" i="2" s="1"/>
  <c r="F2210" i="2"/>
  <c r="U2209" i="2"/>
  <c r="P2209" i="2" s="1"/>
  <c r="W2209" i="2" s="1"/>
  <c r="F2209" i="2"/>
  <c r="U2208" i="2"/>
  <c r="P2208" i="2"/>
  <c r="W2208" i="2" s="1"/>
  <c r="H2208" i="2"/>
  <c r="F2208" i="2"/>
  <c r="W2207" i="2"/>
  <c r="U2207" i="2"/>
  <c r="P2207" i="2"/>
  <c r="H2207" i="2" s="1"/>
  <c r="F2207" i="2"/>
  <c r="U2206" i="2"/>
  <c r="P2206" i="2" s="1"/>
  <c r="F2206" i="2"/>
  <c r="U2205" i="2"/>
  <c r="P2205" i="2" s="1"/>
  <c r="F2205" i="2"/>
  <c r="W2204" i="2"/>
  <c r="U2204" i="2"/>
  <c r="P2204" i="2"/>
  <c r="H2204" i="2"/>
  <c r="F2204" i="2"/>
  <c r="U2203" i="2"/>
  <c r="P2203" i="2"/>
  <c r="W2203" i="2" s="1"/>
  <c r="F2203" i="2"/>
  <c r="W2202" i="2"/>
  <c r="U2202" i="2"/>
  <c r="P2202" i="2"/>
  <c r="H2202" i="2"/>
  <c r="U2201" i="2"/>
  <c r="P2201" i="2"/>
  <c r="H2201" i="2" s="1"/>
  <c r="F2201" i="2"/>
  <c r="W2200" i="2"/>
  <c r="U2200" i="2"/>
  <c r="P2200" i="2"/>
  <c r="H2200" i="2" s="1"/>
  <c r="F2200" i="2"/>
  <c r="U2199" i="2"/>
  <c r="P2199" i="2"/>
  <c r="W2199" i="2" s="1"/>
  <c r="F2199" i="2"/>
  <c r="W2198" i="2"/>
  <c r="U2198" i="2"/>
  <c r="P2198" i="2"/>
  <c r="H2198" i="2"/>
  <c r="F2198" i="2"/>
  <c r="W2197" i="2"/>
  <c r="U2197" i="2"/>
  <c r="P2197" i="2" s="1"/>
  <c r="H2197" i="2" s="1"/>
  <c r="F2197" i="2"/>
  <c r="U2196" i="2"/>
  <c r="P2196" i="2"/>
  <c r="F2196" i="2"/>
  <c r="U2195" i="2"/>
  <c r="P2195" i="2"/>
  <c r="W2195" i="2" s="1"/>
  <c r="F2195" i="2"/>
  <c r="U2194" i="2"/>
  <c r="P2194" i="2" s="1"/>
  <c r="W2194" i="2" s="1"/>
  <c r="F2194" i="2"/>
  <c r="U2193" i="2"/>
  <c r="P2193" i="2"/>
  <c r="W2193" i="2" s="1"/>
  <c r="F2193" i="2"/>
  <c r="U2192" i="2"/>
  <c r="P2192" i="2" s="1"/>
  <c r="H2192" i="2" s="1"/>
  <c r="F2192" i="2"/>
  <c r="U2191" i="2"/>
  <c r="P2191" i="2" s="1"/>
  <c r="F2191" i="2"/>
  <c r="U2190" i="2"/>
  <c r="P2190" i="2"/>
  <c r="W2190" i="2" s="1"/>
  <c r="H2190" i="2"/>
  <c r="F2190" i="2"/>
  <c r="W2189" i="2"/>
  <c r="U2189" i="2"/>
  <c r="P2189" i="2"/>
  <c r="H2189" i="2"/>
  <c r="U2188" i="2"/>
  <c r="P2188" i="2"/>
  <c r="W2188" i="2" s="1"/>
  <c r="F2188" i="2"/>
  <c r="W2187" i="2"/>
  <c r="U2187" i="2"/>
  <c r="P2187" i="2" s="1"/>
  <c r="H2187" i="2" s="1"/>
  <c r="F2187" i="2"/>
  <c r="U2186" i="2"/>
  <c r="P2186" i="2" s="1"/>
  <c r="U2185" i="2"/>
  <c r="P2185" i="2" s="1"/>
  <c r="U2184" i="2"/>
  <c r="P2184" i="2" s="1"/>
  <c r="F2184" i="2"/>
  <c r="U2183" i="2"/>
  <c r="P2183" i="2" s="1"/>
  <c r="F2183" i="2"/>
  <c r="U2182" i="2"/>
  <c r="P2182" i="2"/>
  <c r="W2182" i="2" s="1"/>
  <c r="H2182" i="2"/>
  <c r="F2182" i="2"/>
  <c r="W2181" i="2"/>
  <c r="U2181" i="2"/>
  <c r="P2181" i="2" s="1"/>
  <c r="H2181" i="2"/>
  <c r="F2181" i="2"/>
  <c r="U2180" i="2"/>
  <c r="P2180" i="2"/>
  <c r="W2180" i="2" s="1"/>
  <c r="F2180" i="2"/>
  <c r="U2179" i="2"/>
  <c r="P2179" i="2" s="1"/>
  <c r="F2179" i="2"/>
  <c r="U2178" i="2"/>
  <c r="P2178" i="2" s="1"/>
  <c r="F2178" i="2"/>
  <c r="U2177" i="2"/>
  <c r="P2177" i="2" s="1"/>
  <c r="F2177" i="2"/>
  <c r="U2176" i="2"/>
  <c r="P2176" i="2" s="1"/>
  <c r="F2176" i="2"/>
  <c r="U2175" i="2"/>
  <c r="P2175" i="2"/>
  <c r="W2175" i="2" s="1"/>
  <c r="H2175" i="2"/>
  <c r="F2175" i="2"/>
  <c r="U2174" i="2"/>
  <c r="P2174" i="2" s="1"/>
  <c r="F2174" i="2"/>
  <c r="U2173" i="2"/>
  <c r="P2173" i="2"/>
  <c r="H2173" i="2" s="1"/>
  <c r="U2172" i="2"/>
  <c r="P2172" i="2"/>
  <c r="W2172" i="2" s="1"/>
  <c r="H2172" i="2"/>
  <c r="F2172" i="2"/>
  <c r="W2171" i="2"/>
  <c r="U2171" i="2"/>
  <c r="P2171" i="2"/>
  <c r="H2171" i="2"/>
  <c r="F2171" i="2"/>
  <c r="U2170" i="2"/>
  <c r="P2170" i="2" s="1"/>
  <c r="F2170" i="2"/>
  <c r="U2169" i="2"/>
  <c r="P2169" i="2"/>
  <c r="W2169" i="2" s="1"/>
  <c r="F2169" i="2"/>
  <c r="W2168" i="2"/>
  <c r="U2168" i="2"/>
  <c r="P2168" i="2"/>
  <c r="H2168" i="2" s="1"/>
  <c r="F2168" i="2"/>
  <c r="U2167" i="2"/>
  <c r="P2167" i="2" s="1"/>
  <c r="F2167" i="2"/>
  <c r="U2166" i="2"/>
  <c r="P2166" i="2"/>
  <c r="H2166" i="2" s="1"/>
  <c r="F2166" i="2"/>
  <c r="U2165" i="2"/>
  <c r="P2165" i="2" s="1"/>
  <c r="F2165" i="2"/>
  <c r="U2164" i="2"/>
  <c r="P2164" i="2"/>
  <c r="W2164" i="2" s="1"/>
  <c r="H2164" i="2"/>
  <c r="U2163" i="2"/>
  <c r="P2163" i="2" s="1"/>
  <c r="F2163" i="2"/>
  <c r="U2162" i="2"/>
  <c r="P2162" i="2"/>
  <c r="W2162" i="2" s="1"/>
  <c r="F2162" i="2"/>
  <c r="W2161" i="2"/>
  <c r="U2161" i="2"/>
  <c r="P2161" i="2"/>
  <c r="H2161" i="2" s="1"/>
  <c r="U2160" i="2"/>
  <c r="P2160" i="2"/>
  <c r="H2160" i="2" s="1"/>
  <c r="F2160" i="2"/>
  <c r="U2159" i="2"/>
  <c r="P2159" i="2" s="1"/>
  <c r="F2159" i="2"/>
  <c r="U2158" i="2"/>
  <c r="P2158" i="2"/>
  <c r="W2158" i="2" s="1"/>
  <c r="H2158" i="2"/>
  <c r="F2158" i="2"/>
  <c r="U2157" i="2"/>
  <c r="P2157" i="2" s="1"/>
  <c r="F2157" i="2"/>
  <c r="U2156" i="2"/>
  <c r="P2156" i="2" s="1"/>
  <c r="F2156" i="2"/>
  <c r="U2155" i="2"/>
  <c r="P2155" i="2"/>
  <c r="W2155" i="2" s="1"/>
  <c r="F2155" i="2"/>
  <c r="W2154" i="2"/>
  <c r="U2154" i="2"/>
  <c r="P2154" i="2"/>
  <c r="H2154" i="2" s="1"/>
  <c r="F2154" i="2"/>
  <c r="U2153" i="2"/>
  <c r="P2153" i="2" s="1"/>
  <c r="F2153" i="2"/>
  <c r="U2152" i="2"/>
  <c r="P2152" i="2"/>
  <c r="H2152" i="2" s="1"/>
  <c r="F2152" i="2"/>
  <c r="U2151" i="2"/>
  <c r="P2151" i="2" s="1"/>
  <c r="F2151" i="2"/>
  <c r="U2150" i="2"/>
  <c r="P2150" i="2"/>
  <c r="W2150" i="2" s="1"/>
  <c r="H2150" i="2"/>
  <c r="F2150" i="2"/>
  <c r="U2149" i="2"/>
  <c r="P2149" i="2" s="1"/>
  <c r="F2149" i="2"/>
  <c r="U2148" i="2"/>
  <c r="P2148" i="2" s="1"/>
  <c r="F2148" i="2"/>
  <c r="U2147" i="2"/>
  <c r="P2147" i="2"/>
  <c r="W2147" i="2" s="1"/>
  <c r="F2147" i="2"/>
  <c r="W2146" i="2"/>
  <c r="U2146" i="2"/>
  <c r="P2146" i="2"/>
  <c r="H2146" i="2" s="1"/>
  <c r="F2146" i="2"/>
  <c r="U2145" i="2"/>
  <c r="P2145" i="2" s="1"/>
  <c r="F2145" i="2"/>
  <c r="U2144" i="2"/>
  <c r="P2144" i="2"/>
  <c r="F2144" i="2"/>
  <c r="U2143" i="2"/>
  <c r="P2143" i="2" s="1"/>
  <c r="F2143" i="2"/>
  <c r="U2142" i="2"/>
  <c r="P2142" i="2"/>
  <c r="W2142" i="2" s="1"/>
  <c r="H2142" i="2"/>
  <c r="F2142" i="2"/>
  <c r="W2141" i="2"/>
  <c r="U2141" i="2"/>
  <c r="P2141" i="2" s="1"/>
  <c r="H2141" i="2" s="1"/>
  <c r="F2141" i="2"/>
  <c r="U2140" i="2"/>
  <c r="P2140" i="2" s="1"/>
  <c r="F2140" i="2"/>
  <c r="U2139" i="2"/>
  <c r="P2139" i="2"/>
  <c r="F2139" i="2"/>
  <c r="W2138" i="2"/>
  <c r="U2138" i="2"/>
  <c r="P2138" i="2"/>
  <c r="H2138" i="2" s="1"/>
  <c r="F2138" i="2"/>
  <c r="U2137" i="2"/>
  <c r="P2137" i="2" s="1"/>
  <c r="W2137" i="2" s="1"/>
  <c r="F2137" i="2"/>
  <c r="U2136" i="2"/>
  <c r="P2136" i="2"/>
  <c r="F2136" i="2"/>
  <c r="U2135" i="2"/>
  <c r="P2135" i="2" s="1"/>
  <c r="U2134" i="2"/>
  <c r="P2134" i="2" s="1"/>
  <c r="H2134" i="2" s="1"/>
  <c r="F2134" i="2"/>
  <c r="U2133" i="2"/>
  <c r="P2133" i="2" s="1"/>
  <c r="F2133" i="2"/>
  <c r="U2132" i="2"/>
  <c r="P2132" i="2"/>
  <c r="F2132" i="2"/>
  <c r="W2131" i="2"/>
  <c r="U2131" i="2"/>
  <c r="P2131" i="2"/>
  <c r="H2131" i="2" s="1"/>
  <c r="F2131" i="2"/>
  <c r="U2130" i="2"/>
  <c r="P2130" i="2" s="1"/>
  <c r="W2130" i="2" s="1"/>
  <c r="H2130" i="2"/>
  <c r="F2130" i="2"/>
  <c r="U2129" i="2"/>
  <c r="P2129" i="2"/>
  <c r="F2129" i="2"/>
  <c r="U2128" i="2"/>
  <c r="P2128" i="2" s="1"/>
  <c r="F2128" i="2"/>
  <c r="U2127" i="2"/>
  <c r="P2127" i="2"/>
  <c r="W2127" i="2" s="1"/>
  <c r="H2127" i="2"/>
  <c r="F2127" i="2"/>
  <c r="U2126" i="2"/>
  <c r="P2126" i="2" s="1"/>
  <c r="H2126" i="2" s="1"/>
  <c r="F2126" i="2"/>
  <c r="U2125" i="2"/>
  <c r="P2125" i="2" s="1"/>
  <c r="W2124" i="2"/>
  <c r="U2124" i="2"/>
  <c r="P2124" i="2"/>
  <c r="H2124" i="2" s="1"/>
  <c r="F2124" i="2"/>
  <c r="U2123" i="2"/>
  <c r="P2123" i="2" s="1"/>
  <c r="W2123" i="2" s="1"/>
  <c r="F2123" i="2"/>
  <c r="U2122" i="2"/>
  <c r="P2122" i="2"/>
  <c r="F2122" i="2"/>
  <c r="U2121" i="2"/>
  <c r="P2121" i="2" s="1"/>
  <c r="F2121" i="2"/>
  <c r="U2120" i="2"/>
  <c r="P2120" i="2"/>
  <c r="W2120" i="2" s="1"/>
  <c r="H2120" i="2"/>
  <c r="F2120" i="2"/>
  <c r="U2119" i="2"/>
  <c r="P2119" i="2" s="1"/>
  <c r="H2119" i="2" s="1"/>
  <c r="F2119" i="2"/>
  <c r="U2118" i="2"/>
  <c r="P2118" i="2" s="1"/>
  <c r="F2118" i="2"/>
  <c r="U2117" i="2"/>
  <c r="P2117" i="2"/>
  <c r="F2117" i="2"/>
  <c r="W2116" i="2"/>
  <c r="U2116" i="2"/>
  <c r="P2116" i="2"/>
  <c r="H2116" i="2" s="1"/>
  <c r="F2116" i="2"/>
  <c r="U2115" i="2"/>
  <c r="P2115" i="2" s="1"/>
  <c r="W2115" i="2" s="1"/>
  <c r="H2115" i="2"/>
  <c r="F2115" i="2"/>
  <c r="U2114" i="2"/>
  <c r="P2114" i="2"/>
  <c r="F2114" i="2"/>
  <c r="U2113" i="2"/>
  <c r="P2113" i="2" s="1"/>
  <c r="W2112" i="2"/>
  <c r="U2112" i="2"/>
  <c r="P2112" i="2" s="1"/>
  <c r="H2112" i="2" s="1"/>
  <c r="F2112" i="2"/>
  <c r="U2111" i="2"/>
  <c r="P2111" i="2" s="1"/>
  <c r="F2111" i="2"/>
  <c r="U2110" i="2"/>
  <c r="P2110" i="2"/>
  <c r="U2109" i="2"/>
  <c r="P2109" i="2" s="1"/>
  <c r="W2109" i="2" s="1"/>
  <c r="U2108" i="2"/>
  <c r="P2108" i="2" s="1"/>
  <c r="W2107" i="2"/>
  <c r="U2107" i="2"/>
  <c r="P2107" i="2" s="1"/>
  <c r="H2107" i="2" s="1"/>
  <c r="U2106" i="2"/>
  <c r="P2106" i="2"/>
  <c r="F2106" i="2"/>
  <c r="W2105" i="2"/>
  <c r="U2105" i="2"/>
  <c r="P2105" i="2"/>
  <c r="H2105" i="2" s="1"/>
  <c r="F2105" i="2"/>
  <c r="U2104" i="2"/>
  <c r="P2104" i="2" s="1"/>
  <c r="W2104" i="2" s="1"/>
  <c r="H2104" i="2"/>
  <c r="F2104" i="2"/>
  <c r="U2103" i="2"/>
  <c r="P2103" i="2"/>
  <c r="F2103" i="2"/>
  <c r="U2102" i="2"/>
  <c r="P2102" i="2" s="1"/>
  <c r="F2102" i="2"/>
  <c r="U2101" i="2"/>
  <c r="P2101" i="2"/>
  <c r="W2101" i="2" s="1"/>
  <c r="H2101" i="2"/>
  <c r="F2101" i="2"/>
  <c r="U2100" i="2"/>
  <c r="P2100" i="2" s="1"/>
  <c r="H2100" i="2" s="1"/>
  <c r="F2100" i="2"/>
  <c r="U2099" i="2"/>
  <c r="P2099" i="2" s="1"/>
  <c r="F2099" i="2"/>
  <c r="U2098" i="2"/>
  <c r="P2098" i="2"/>
  <c r="F2098" i="2"/>
  <c r="W2097" i="2"/>
  <c r="U2097" i="2"/>
  <c r="P2097" i="2"/>
  <c r="H2097" i="2" s="1"/>
  <c r="F2097" i="2"/>
  <c r="U2096" i="2"/>
  <c r="P2096" i="2" s="1"/>
  <c r="W2096" i="2" s="1"/>
  <c r="H2096" i="2"/>
  <c r="F2096" i="2"/>
  <c r="U2095" i="2"/>
  <c r="P2095" i="2"/>
  <c r="F2095" i="2"/>
  <c r="U2094" i="2"/>
  <c r="P2094" i="2" s="1"/>
  <c r="F2094" i="2"/>
  <c r="U2093" i="2"/>
  <c r="P2093" i="2"/>
  <c r="W2093" i="2" s="1"/>
  <c r="H2093" i="2"/>
  <c r="U2092" i="2"/>
  <c r="P2092" i="2" s="1"/>
  <c r="W2092" i="2" s="1"/>
  <c r="F2092" i="2"/>
  <c r="U2091" i="2"/>
  <c r="P2091" i="2"/>
  <c r="F2091" i="2"/>
  <c r="W2090" i="2"/>
  <c r="U2090" i="2"/>
  <c r="P2090" i="2"/>
  <c r="H2090" i="2" s="1"/>
  <c r="W2089" i="2"/>
  <c r="U2089" i="2"/>
  <c r="P2089" i="2"/>
  <c r="H2089" i="2" s="1"/>
  <c r="F2089" i="2"/>
  <c r="U2088" i="2"/>
  <c r="P2088" i="2" s="1"/>
  <c r="F2088" i="2"/>
  <c r="U2087" i="2"/>
  <c r="P2087" i="2"/>
  <c r="W2087" i="2" s="1"/>
  <c r="F2087" i="2"/>
  <c r="U2086" i="2"/>
  <c r="P2086" i="2" s="1"/>
  <c r="H2086" i="2" s="1"/>
  <c r="F2086" i="2"/>
  <c r="U2085" i="2"/>
  <c r="P2085" i="2" s="1"/>
  <c r="W2085" i="2" s="1"/>
  <c r="F2085" i="2"/>
  <c r="U2084" i="2"/>
  <c r="P2084" i="2"/>
  <c r="F2084" i="2"/>
  <c r="W2083" i="2"/>
  <c r="U2083" i="2"/>
  <c r="P2083" i="2"/>
  <c r="H2083" i="2" s="1"/>
  <c r="F2083" i="2"/>
  <c r="U2082" i="2"/>
  <c r="P2082" i="2" s="1"/>
  <c r="W2082" i="2" s="1"/>
  <c r="F2082" i="2"/>
  <c r="W2081" i="2"/>
  <c r="U2081" i="2"/>
  <c r="P2081" i="2"/>
  <c r="H2081" i="2" s="1"/>
  <c r="F2081" i="2"/>
  <c r="U2080" i="2"/>
  <c r="P2080" i="2" s="1"/>
  <c r="F2080" i="2"/>
  <c r="U2079" i="2"/>
  <c r="P2079" i="2"/>
  <c r="W2079" i="2" s="1"/>
  <c r="F2079" i="2"/>
  <c r="U2078" i="2"/>
  <c r="P2078" i="2" s="1"/>
  <c r="H2078" i="2" s="1"/>
  <c r="F2078" i="2"/>
  <c r="U2077" i="2"/>
  <c r="P2077" i="2" s="1"/>
  <c r="W2077" i="2" s="1"/>
  <c r="F2077" i="2"/>
  <c r="U2076" i="2"/>
  <c r="P2076" i="2"/>
  <c r="F2076" i="2"/>
  <c r="W2075" i="2"/>
  <c r="U2075" i="2"/>
  <c r="P2075" i="2"/>
  <c r="H2075" i="2" s="1"/>
  <c r="F2075" i="2"/>
  <c r="U2074" i="2"/>
  <c r="P2074" i="2" s="1"/>
  <c r="W2074" i="2" s="1"/>
  <c r="F2074" i="2"/>
  <c r="W2073" i="2"/>
  <c r="U2073" i="2"/>
  <c r="P2073" i="2"/>
  <c r="H2073" i="2" s="1"/>
  <c r="F2073" i="2"/>
  <c r="U2072" i="2"/>
  <c r="P2072" i="2" s="1"/>
  <c r="F2072" i="2"/>
  <c r="U2071" i="2"/>
  <c r="P2071" i="2"/>
  <c r="W2071" i="2" s="1"/>
  <c r="F2071" i="2"/>
  <c r="U2070" i="2"/>
  <c r="P2070" i="2" s="1"/>
  <c r="H2070" i="2" s="1"/>
  <c r="F2070" i="2"/>
  <c r="U2069" i="2"/>
  <c r="P2069" i="2" s="1"/>
  <c r="W2069" i="2" s="1"/>
  <c r="F2069" i="2"/>
  <c r="U2068" i="2"/>
  <c r="P2068" i="2"/>
  <c r="F2068" i="2"/>
  <c r="W2067" i="2"/>
  <c r="U2067" i="2"/>
  <c r="P2067" i="2"/>
  <c r="H2067" i="2" s="1"/>
  <c r="F2067" i="2"/>
  <c r="U2066" i="2"/>
  <c r="P2066" i="2" s="1"/>
  <c r="W2066" i="2" s="1"/>
  <c r="F2066" i="2"/>
  <c r="W2065" i="2"/>
  <c r="U2065" i="2"/>
  <c r="P2065" i="2"/>
  <c r="H2065" i="2" s="1"/>
  <c r="F2065" i="2"/>
  <c r="U2064" i="2"/>
  <c r="P2064" i="2" s="1"/>
  <c r="F2064" i="2"/>
  <c r="U2063" i="2"/>
  <c r="P2063" i="2"/>
  <c r="W2063" i="2" s="1"/>
  <c r="F2063" i="2"/>
  <c r="U2062" i="2"/>
  <c r="P2062" i="2" s="1"/>
  <c r="H2062" i="2" s="1"/>
  <c r="U2061" i="2"/>
  <c r="P2061" i="2"/>
  <c r="F2061" i="2"/>
  <c r="W2060" i="2"/>
  <c r="U2060" i="2"/>
  <c r="P2060" i="2"/>
  <c r="H2060" i="2" s="1"/>
  <c r="F2060" i="2"/>
  <c r="U2059" i="2"/>
  <c r="P2059" i="2" s="1"/>
  <c r="W2059" i="2" s="1"/>
  <c r="F2059" i="2"/>
  <c r="W2058" i="2"/>
  <c r="U2058" i="2"/>
  <c r="P2058" i="2"/>
  <c r="H2058" i="2" s="1"/>
  <c r="F2058" i="2"/>
  <c r="U2057" i="2"/>
  <c r="P2057" i="2" s="1"/>
  <c r="F2057" i="2"/>
  <c r="U2056" i="2"/>
  <c r="P2056" i="2"/>
  <c r="W2056" i="2" s="1"/>
  <c r="F2056" i="2"/>
  <c r="U2055" i="2"/>
  <c r="P2055" i="2" s="1"/>
  <c r="H2055" i="2" s="1"/>
  <c r="F2055" i="2"/>
  <c r="U2054" i="2"/>
  <c r="P2054" i="2" s="1"/>
  <c r="W2054" i="2" s="1"/>
  <c r="F2054" i="2"/>
  <c r="U2053" i="2"/>
  <c r="P2053" i="2"/>
  <c r="U2052" i="2"/>
  <c r="P2052" i="2" s="1"/>
  <c r="W2052" i="2" s="1"/>
  <c r="F2052" i="2"/>
  <c r="U2051" i="2"/>
  <c r="P2051" i="2"/>
  <c r="H2051" i="2" s="1"/>
  <c r="F2051" i="2"/>
  <c r="U2050" i="2"/>
  <c r="P2050" i="2" s="1"/>
  <c r="F2050" i="2"/>
  <c r="U2049" i="2"/>
  <c r="P2049" i="2"/>
  <c r="W2049" i="2" s="1"/>
  <c r="F2049" i="2"/>
  <c r="U2048" i="2"/>
  <c r="P2048" i="2" s="1"/>
  <c r="H2048" i="2" s="1"/>
  <c r="U2047" i="2"/>
  <c r="P2047" i="2"/>
  <c r="U2046" i="2"/>
  <c r="P2046" i="2" s="1"/>
  <c r="W2046" i="2" s="1"/>
  <c r="U2045" i="2"/>
  <c r="P2045" i="2" s="1"/>
  <c r="W2044" i="2"/>
  <c r="U2044" i="2"/>
  <c r="P2044" i="2" s="1"/>
  <c r="H2044" i="2" s="1"/>
  <c r="U2043" i="2"/>
  <c r="P2043" i="2"/>
  <c r="F2043" i="2"/>
  <c r="W2042" i="2"/>
  <c r="U2042" i="2"/>
  <c r="P2042" i="2"/>
  <c r="H2042" i="2" s="1"/>
  <c r="F2042" i="2"/>
  <c r="U2041" i="2"/>
  <c r="P2041" i="2" s="1"/>
  <c r="W2041" i="2" s="1"/>
  <c r="H2041" i="2"/>
  <c r="F2041" i="2"/>
  <c r="U2040" i="2"/>
  <c r="P2040" i="2"/>
  <c r="W2040" i="2" s="1"/>
  <c r="H2040" i="2"/>
  <c r="F2040" i="2"/>
  <c r="U2039" i="2"/>
  <c r="P2039" i="2" s="1"/>
  <c r="F2039" i="2"/>
  <c r="U2038" i="2"/>
  <c r="P2038" i="2"/>
  <c r="W2038" i="2" s="1"/>
  <c r="F2038" i="2"/>
  <c r="U2037" i="2"/>
  <c r="P2037" i="2" s="1"/>
  <c r="H2037" i="2" s="1"/>
  <c r="U2036" i="2"/>
  <c r="P2036" i="2"/>
  <c r="F2036" i="2"/>
  <c r="W2035" i="2"/>
  <c r="U2035" i="2"/>
  <c r="P2035" i="2"/>
  <c r="H2035" i="2" s="1"/>
  <c r="W2034" i="2"/>
  <c r="U2034" i="2"/>
  <c r="P2034" i="2"/>
  <c r="H2034" i="2"/>
  <c r="F2034" i="2"/>
  <c r="U2033" i="2"/>
  <c r="P2033" i="2" s="1"/>
  <c r="F2033" i="2"/>
  <c r="U2032" i="2"/>
  <c r="P2032" i="2"/>
  <c r="W2032" i="2" s="1"/>
  <c r="F2032" i="2"/>
  <c r="U2031" i="2"/>
  <c r="P2031" i="2" s="1"/>
  <c r="H2031" i="2" s="1"/>
  <c r="F2031" i="2"/>
  <c r="W2030" i="2"/>
  <c r="U2030" i="2"/>
  <c r="P2030" i="2" s="1"/>
  <c r="H2030" i="2"/>
  <c r="F2030" i="2"/>
  <c r="U2029" i="2"/>
  <c r="P2029" i="2" s="1"/>
  <c r="F2029" i="2"/>
  <c r="W2028" i="2"/>
  <c r="U2028" i="2"/>
  <c r="P2028" i="2"/>
  <c r="H2028" i="2" s="1"/>
  <c r="F2028" i="2"/>
  <c r="U2027" i="2"/>
  <c r="P2027" i="2" s="1"/>
  <c r="W2027" i="2" s="1"/>
  <c r="F2027" i="2"/>
  <c r="W2026" i="2"/>
  <c r="U2026" i="2"/>
  <c r="P2026" i="2"/>
  <c r="H2026" i="2"/>
  <c r="F2026" i="2"/>
  <c r="U2025" i="2"/>
  <c r="P2025" i="2" s="1"/>
  <c r="F2025" i="2"/>
  <c r="U2024" i="2"/>
  <c r="P2024" i="2"/>
  <c r="W2024" i="2" s="1"/>
  <c r="W2023" i="2"/>
  <c r="U2023" i="2"/>
  <c r="P2023" i="2" s="1"/>
  <c r="H2023" i="2"/>
  <c r="F2023" i="2"/>
  <c r="U2022" i="2"/>
  <c r="P2022" i="2" s="1"/>
  <c r="F2022" i="2"/>
  <c r="W2021" i="2"/>
  <c r="U2021" i="2"/>
  <c r="P2021" i="2"/>
  <c r="H2021" i="2" s="1"/>
  <c r="F2021" i="2"/>
  <c r="U2020" i="2"/>
  <c r="P2020" i="2" s="1"/>
  <c r="W2020" i="2" s="1"/>
  <c r="H2020" i="2"/>
  <c r="U2019" i="2"/>
  <c r="P2019" i="2" s="1"/>
  <c r="F2019" i="2"/>
  <c r="U2018" i="2"/>
  <c r="P2018" i="2"/>
  <c r="W2018" i="2" s="1"/>
  <c r="H2018" i="2"/>
  <c r="U2017" i="2"/>
  <c r="P2017" i="2" s="1"/>
  <c r="W2017" i="2" s="1"/>
  <c r="F2017" i="2"/>
  <c r="U2016" i="2"/>
  <c r="P2016" i="2"/>
  <c r="U2015" i="2"/>
  <c r="P2015" i="2" s="1"/>
  <c r="W2015" i="2" s="1"/>
  <c r="H2015" i="2"/>
  <c r="F2015" i="2"/>
  <c r="U2014" i="2"/>
  <c r="P2014" i="2"/>
  <c r="H2014" i="2" s="1"/>
  <c r="F2014" i="2"/>
  <c r="U2013" i="2"/>
  <c r="P2013" i="2" s="1"/>
  <c r="F2013" i="2"/>
  <c r="U2012" i="2"/>
  <c r="P2012" i="2"/>
  <c r="W2012" i="2" s="1"/>
  <c r="H2012" i="2"/>
  <c r="U2011" i="2"/>
  <c r="P2011" i="2" s="1"/>
  <c r="W2011" i="2" s="1"/>
  <c r="F2011" i="2"/>
  <c r="U2010" i="2"/>
  <c r="P2010" i="2"/>
  <c r="F2010" i="2"/>
  <c r="W2009" i="2"/>
  <c r="U2009" i="2"/>
  <c r="P2009" i="2"/>
  <c r="H2009" i="2" s="1"/>
  <c r="F2009" i="2"/>
  <c r="U2008" i="2"/>
  <c r="P2008" i="2" s="1"/>
  <c r="W2008" i="2" s="1"/>
  <c r="F2008" i="2"/>
  <c r="W2007" i="2"/>
  <c r="U2007" i="2"/>
  <c r="P2007" i="2"/>
  <c r="H2007" i="2" s="1"/>
  <c r="F2007" i="2"/>
  <c r="U2006" i="2"/>
  <c r="P2006" i="2" s="1"/>
  <c r="F2006" i="2"/>
  <c r="U2005" i="2"/>
  <c r="P2005" i="2"/>
  <c r="W2005" i="2" s="1"/>
  <c r="H2005" i="2"/>
  <c r="F2005" i="2"/>
  <c r="W2004" i="2"/>
  <c r="U2004" i="2"/>
  <c r="P2004" i="2" s="1"/>
  <c r="H2004" i="2" s="1"/>
  <c r="F2004" i="2"/>
  <c r="U2003" i="2"/>
  <c r="P2003" i="2" s="1"/>
  <c r="W2003" i="2" s="1"/>
  <c r="U2002" i="2"/>
  <c r="P2002" i="2"/>
  <c r="H2002" i="2" s="1"/>
  <c r="F2002" i="2"/>
  <c r="U2001" i="2"/>
  <c r="P2001" i="2" s="1"/>
  <c r="W2001" i="2" s="1"/>
  <c r="F2001" i="2"/>
  <c r="W2000" i="2"/>
  <c r="U2000" i="2"/>
  <c r="P2000" i="2"/>
  <c r="H2000" i="2"/>
  <c r="F2000" i="2"/>
  <c r="U1999" i="2"/>
  <c r="P1999" i="2" s="1"/>
  <c r="W1998" i="2"/>
  <c r="U1998" i="2"/>
  <c r="P1998" i="2" s="1"/>
  <c r="H1998" i="2" s="1"/>
  <c r="F1998" i="2"/>
  <c r="U1997" i="2"/>
  <c r="P1997" i="2" s="1"/>
  <c r="W1997" i="2" s="1"/>
  <c r="F1997" i="2"/>
  <c r="U1996" i="2"/>
  <c r="P1996" i="2"/>
  <c r="F1996" i="2"/>
  <c r="U1995" i="2"/>
  <c r="P1995" i="2"/>
  <c r="H1995" i="2" s="1"/>
  <c r="U1994" i="2"/>
  <c r="P1994" i="2"/>
  <c r="W1994" i="2" s="1"/>
  <c r="H1994" i="2"/>
  <c r="U1993" i="2"/>
  <c r="P1993" i="2"/>
  <c r="W1993" i="2" s="1"/>
  <c r="H1993" i="2"/>
  <c r="U1992" i="2"/>
  <c r="P1992" i="2" s="1"/>
  <c r="H1992" i="2" s="1"/>
  <c r="U1991" i="2"/>
  <c r="P1991" i="2" s="1"/>
  <c r="W1991" i="2" s="1"/>
  <c r="U1990" i="2"/>
  <c r="P1990" i="2"/>
  <c r="W1990" i="2" s="1"/>
  <c r="U1989" i="2"/>
  <c r="P1989" i="2" s="1"/>
  <c r="W1988" i="2"/>
  <c r="U1988" i="2"/>
  <c r="P1988" i="2"/>
  <c r="H1988" i="2" s="1"/>
  <c r="U1987" i="2"/>
  <c r="P1987" i="2"/>
  <c r="W1987" i="2" s="1"/>
  <c r="W1986" i="2"/>
  <c r="U1986" i="2"/>
  <c r="P1986" i="2" s="1"/>
  <c r="H1986" i="2"/>
  <c r="W1985" i="2"/>
  <c r="U1985" i="2"/>
  <c r="P1985" i="2"/>
  <c r="H1985" i="2" s="1"/>
  <c r="W1984" i="2"/>
  <c r="U1984" i="2"/>
  <c r="P1984" i="2"/>
  <c r="H1984" i="2"/>
  <c r="U1983" i="2"/>
  <c r="P1983" i="2"/>
  <c r="W1983" i="2" s="1"/>
  <c r="H1983" i="2"/>
  <c r="U1982" i="2"/>
  <c r="P1982" i="2"/>
  <c r="F1982" i="2"/>
  <c r="W1981" i="2"/>
  <c r="U1981" i="2"/>
  <c r="P1981" i="2"/>
  <c r="H1981" i="2" s="1"/>
  <c r="W1980" i="2"/>
  <c r="U1980" i="2"/>
  <c r="P1980" i="2"/>
  <c r="H1980" i="2"/>
  <c r="F1980" i="2"/>
  <c r="U1979" i="2"/>
  <c r="P1979" i="2" s="1"/>
  <c r="W1978" i="2"/>
  <c r="U1978" i="2"/>
  <c r="P1978" i="2" s="1"/>
  <c r="H1978" i="2" s="1"/>
  <c r="U1977" i="2"/>
  <c r="P1977" i="2" s="1"/>
  <c r="U1976" i="2"/>
  <c r="P1976" i="2" s="1"/>
  <c r="W1976" i="2" s="1"/>
  <c r="F1976" i="2"/>
  <c r="W1975" i="2"/>
  <c r="U1975" i="2"/>
  <c r="P1975" i="2"/>
  <c r="H1975" i="2"/>
  <c r="F1975" i="2"/>
  <c r="U1974" i="2"/>
  <c r="P1974" i="2" s="1"/>
  <c r="F1974" i="2"/>
  <c r="U1973" i="2"/>
  <c r="P1973" i="2"/>
  <c r="W1973" i="2" s="1"/>
  <c r="F1973" i="2"/>
  <c r="U1972" i="2"/>
  <c r="P1972" i="2" s="1"/>
  <c r="H1972" i="2" s="1"/>
  <c r="F1972" i="2"/>
  <c r="W1971" i="2"/>
  <c r="U1971" i="2"/>
  <c r="P1971" i="2" s="1"/>
  <c r="H1971" i="2"/>
  <c r="F1971" i="2"/>
  <c r="U1970" i="2"/>
  <c r="P1970" i="2"/>
  <c r="F1970" i="2"/>
  <c r="U1969" i="2"/>
  <c r="P1969" i="2"/>
  <c r="H1969" i="2" s="1"/>
  <c r="F1969" i="2"/>
  <c r="U1968" i="2"/>
  <c r="P1968" i="2" s="1"/>
  <c r="W1968" i="2" s="1"/>
  <c r="F1968" i="2"/>
  <c r="W1967" i="2"/>
  <c r="U1967" i="2"/>
  <c r="P1967" i="2"/>
  <c r="H1967" i="2"/>
  <c r="F1967" i="2"/>
  <c r="U1966" i="2"/>
  <c r="P1966" i="2" s="1"/>
  <c r="W1965" i="2"/>
  <c r="U1965" i="2"/>
  <c r="P1965" i="2" s="1"/>
  <c r="H1965" i="2" s="1"/>
  <c r="F1965" i="2"/>
  <c r="U1964" i="2"/>
  <c r="P1964" i="2" s="1"/>
  <c r="H1964" i="2" s="1"/>
  <c r="F1964" i="2"/>
  <c r="U1963" i="2"/>
  <c r="P1963" i="2"/>
  <c r="F1963" i="2"/>
  <c r="U1962" i="2"/>
  <c r="P1962" i="2"/>
  <c r="H1962" i="2" s="1"/>
  <c r="U1961" i="2"/>
  <c r="P1961" i="2"/>
  <c r="W1961" i="2" s="1"/>
  <c r="H1961" i="2"/>
  <c r="F1961" i="2"/>
  <c r="U1960" i="2"/>
  <c r="P1960" i="2" s="1"/>
  <c r="F1960" i="2"/>
  <c r="W1959" i="2"/>
  <c r="U1959" i="2"/>
  <c r="P1959" i="2"/>
  <c r="H1959" i="2"/>
  <c r="F1959" i="2"/>
  <c r="W1958" i="2"/>
  <c r="U1958" i="2"/>
  <c r="P1958" i="2" s="1"/>
  <c r="H1958" i="2" s="1"/>
  <c r="F1958" i="2"/>
  <c r="U1957" i="2"/>
  <c r="P1957" i="2" s="1"/>
  <c r="U1956" i="2"/>
  <c r="P1956" i="2"/>
  <c r="W1956" i="2" s="1"/>
  <c r="F1956" i="2"/>
  <c r="U1955" i="2"/>
  <c r="P1955" i="2" s="1"/>
  <c r="W1955" i="2" s="1"/>
  <c r="U1954" i="2"/>
  <c r="P1954" i="2" s="1"/>
  <c r="W1953" i="2"/>
  <c r="U1953" i="2"/>
  <c r="P1953" i="2" s="1"/>
  <c r="H1953" i="2" s="1"/>
  <c r="F1953" i="2"/>
  <c r="U1952" i="2"/>
  <c r="P1952" i="2" s="1"/>
  <c r="W1951" i="2"/>
  <c r="U1951" i="2"/>
  <c r="P1951" i="2"/>
  <c r="H1951" i="2"/>
  <c r="W1950" i="2"/>
  <c r="U1950" i="2"/>
  <c r="P1950" i="2"/>
  <c r="H1950" i="2" s="1"/>
  <c r="F1950" i="2"/>
  <c r="U1949" i="2"/>
  <c r="P1949" i="2" s="1"/>
  <c r="U1948" i="2"/>
  <c r="P1948" i="2" s="1"/>
  <c r="W1948" i="2" s="1"/>
  <c r="H1948" i="2"/>
  <c r="U1947" i="2"/>
  <c r="P1947" i="2"/>
  <c r="W1946" i="2"/>
  <c r="U1946" i="2"/>
  <c r="P1946" i="2" s="1"/>
  <c r="H1946" i="2" s="1"/>
  <c r="U1945" i="2"/>
  <c r="P1945" i="2"/>
  <c r="F1945" i="2"/>
  <c r="W1944" i="2"/>
  <c r="U1944" i="2"/>
  <c r="P1944" i="2"/>
  <c r="H1944" i="2"/>
  <c r="U1943" i="2"/>
  <c r="P1943" i="2" s="1"/>
  <c r="U1942" i="2"/>
  <c r="P1942" i="2"/>
  <c r="W1942" i="2" s="1"/>
  <c r="U1941" i="2"/>
  <c r="P1941" i="2" s="1"/>
  <c r="F1941" i="2"/>
  <c r="U1940" i="2"/>
  <c r="P1940" i="2"/>
  <c r="U1939" i="2"/>
  <c r="P1939" i="2" s="1"/>
  <c r="W1939" i="2" s="1"/>
  <c r="H1939" i="2"/>
  <c r="U1938" i="2"/>
  <c r="P1938" i="2" s="1"/>
  <c r="F1938" i="2"/>
  <c r="W1937" i="2"/>
  <c r="U1937" i="2"/>
  <c r="P1937" i="2"/>
  <c r="H1937" i="2"/>
  <c r="W1936" i="2"/>
  <c r="U1936" i="2"/>
  <c r="P1936" i="2"/>
  <c r="H1936" i="2"/>
  <c r="U1935" i="2"/>
  <c r="P1935" i="2"/>
  <c r="H1935" i="2" s="1"/>
  <c r="F1935" i="2"/>
  <c r="U1934" i="2"/>
  <c r="P1934" i="2" s="1"/>
  <c r="U1933" i="2"/>
  <c r="P1933" i="2" s="1"/>
  <c r="W1932" i="2"/>
  <c r="U1932" i="2"/>
  <c r="P1932" i="2" s="1"/>
  <c r="H1932" i="2"/>
  <c r="U1931" i="2"/>
  <c r="P1931" i="2"/>
  <c r="F1931" i="2"/>
  <c r="U1930" i="2"/>
  <c r="P1930" i="2"/>
  <c r="H1930" i="2" s="1"/>
  <c r="U1929" i="2"/>
  <c r="P1929" i="2" s="1"/>
  <c r="W1928" i="2"/>
  <c r="U1928" i="2"/>
  <c r="P1928" i="2"/>
  <c r="H1928" i="2"/>
  <c r="U1927" i="2"/>
  <c r="P1927" i="2" s="1"/>
  <c r="U1926" i="2"/>
  <c r="P1926" i="2"/>
  <c r="U1925" i="2"/>
  <c r="P1925" i="2" s="1"/>
  <c r="F1925" i="2"/>
  <c r="U1924" i="2"/>
  <c r="P1924" i="2"/>
  <c r="U1923" i="2"/>
  <c r="P1923" i="2" s="1"/>
  <c r="W1923" i="2" s="1"/>
  <c r="H1923" i="2"/>
  <c r="U1922" i="2"/>
  <c r="P1922" i="2" s="1"/>
  <c r="W1921" i="2"/>
  <c r="U1921" i="2"/>
  <c r="P1921" i="2" s="1"/>
  <c r="H1921" i="2" s="1"/>
  <c r="U1920" i="2"/>
  <c r="P1920" i="2"/>
  <c r="U1919" i="2"/>
  <c r="P1919" i="2" s="1"/>
  <c r="U1918" i="2"/>
  <c r="P1918" i="2" s="1"/>
  <c r="W1917" i="2"/>
  <c r="U1917" i="2"/>
  <c r="P1917" i="2" s="1"/>
  <c r="H1917" i="2"/>
  <c r="U1916" i="2"/>
  <c r="P1916" i="2"/>
  <c r="U1915" i="2"/>
  <c r="P1915" i="2" s="1"/>
  <c r="W1915" i="2" s="1"/>
  <c r="H1915" i="2"/>
  <c r="U1914" i="2"/>
  <c r="P1914" i="2" s="1"/>
  <c r="W1913" i="2"/>
  <c r="U1913" i="2"/>
  <c r="P1913" i="2" s="1"/>
  <c r="H1913" i="2" s="1"/>
  <c r="U1912" i="2"/>
  <c r="P1912" i="2"/>
  <c r="U1911" i="2"/>
  <c r="P1911" i="2" s="1"/>
  <c r="U1910" i="2"/>
  <c r="P1910" i="2" s="1"/>
  <c r="W1909" i="2"/>
  <c r="U1909" i="2"/>
  <c r="P1909" i="2" s="1"/>
  <c r="H1909" i="2"/>
  <c r="U1908" i="2"/>
  <c r="P1908" i="2"/>
  <c r="U1907" i="2"/>
  <c r="P1907" i="2" s="1"/>
  <c r="W1907" i="2" s="1"/>
  <c r="H1907" i="2"/>
  <c r="U1906" i="2"/>
  <c r="P1906" i="2" s="1"/>
  <c r="F1906" i="2"/>
  <c r="W1905" i="2"/>
  <c r="U1905" i="2"/>
  <c r="P1905" i="2"/>
  <c r="H1905" i="2"/>
  <c r="W1904" i="2"/>
  <c r="U1904" i="2"/>
  <c r="P1904" i="2"/>
  <c r="H1904" i="2" s="1"/>
  <c r="U1903" i="2"/>
  <c r="P1903" i="2"/>
  <c r="H1903" i="2" s="1"/>
  <c r="W1902" i="2"/>
  <c r="U1902" i="2"/>
  <c r="P1902" i="2"/>
  <c r="H1902" i="2" s="1"/>
  <c r="F1902" i="2"/>
  <c r="U1901" i="2"/>
  <c r="P1901" i="2" s="1"/>
  <c r="W1900" i="2"/>
  <c r="U1900" i="2"/>
  <c r="P1900" i="2" s="1"/>
  <c r="H1900" i="2"/>
  <c r="U1899" i="2"/>
  <c r="P1899" i="2"/>
  <c r="U1898" i="2"/>
  <c r="P1898" i="2" s="1"/>
  <c r="W1898" i="2" s="1"/>
  <c r="H1898" i="2"/>
  <c r="F1898" i="2"/>
  <c r="U1897" i="2"/>
  <c r="P1897" i="2" s="1"/>
  <c r="W1896" i="2"/>
  <c r="U1896" i="2"/>
  <c r="P1896" i="2"/>
  <c r="H1896" i="2"/>
  <c r="U1895" i="2"/>
  <c r="P1895" i="2" s="1"/>
  <c r="W1895" i="2" s="1"/>
  <c r="H1895" i="2"/>
  <c r="U1894" i="2"/>
  <c r="P1894" i="2"/>
  <c r="H1894" i="2" s="1"/>
  <c r="U1893" i="2"/>
  <c r="P1893" i="2" s="1"/>
  <c r="W1893" i="2" s="1"/>
  <c r="F1893" i="2"/>
  <c r="U1892" i="2"/>
  <c r="P1892" i="2"/>
  <c r="U1891" i="2"/>
  <c r="P1891" i="2" s="1"/>
  <c r="W1891" i="2" s="1"/>
  <c r="U1890" i="2"/>
  <c r="P1890" i="2" s="1"/>
  <c r="F1890" i="2"/>
  <c r="W1889" i="2"/>
  <c r="U1889" i="2"/>
  <c r="P1889" i="2"/>
  <c r="H1889" i="2"/>
  <c r="W1888" i="2"/>
  <c r="U1888" i="2"/>
  <c r="P1888" i="2"/>
  <c r="H1888" i="2" s="1"/>
  <c r="U1887" i="2"/>
  <c r="P1887" i="2"/>
  <c r="H1887" i="2" s="1"/>
  <c r="W1886" i="2"/>
  <c r="U1886" i="2"/>
  <c r="P1886" i="2"/>
  <c r="H1886" i="2" s="1"/>
  <c r="W1885" i="2"/>
  <c r="U1885" i="2"/>
  <c r="P1885" i="2"/>
  <c r="H1885" i="2"/>
  <c r="F1885" i="2"/>
  <c r="U1884" i="2"/>
  <c r="P1884" i="2" s="1"/>
  <c r="W1884" i="2" s="1"/>
  <c r="H1884" i="2"/>
  <c r="U1883" i="2"/>
  <c r="P1883" i="2" s="1"/>
  <c r="W1882" i="2"/>
  <c r="U1882" i="2"/>
  <c r="P1882" i="2" s="1"/>
  <c r="H1882" i="2" s="1"/>
  <c r="U1881" i="2"/>
  <c r="P1881" i="2"/>
  <c r="U1880" i="2"/>
  <c r="P1880" i="2" s="1"/>
  <c r="W1880" i="2" s="1"/>
  <c r="H1880" i="2"/>
  <c r="U1879" i="2"/>
  <c r="P1879" i="2" s="1"/>
  <c r="F1879" i="2"/>
  <c r="U1878" i="2"/>
  <c r="P1878" i="2"/>
  <c r="W1878" i="2" s="1"/>
  <c r="U1877" i="2"/>
  <c r="P1877" i="2"/>
  <c r="H1877" i="2" s="1"/>
  <c r="W1876" i="2"/>
  <c r="U1876" i="2"/>
  <c r="P1876" i="2"/>
  <c r="H1876" i="2"/>
  <c r="F1876" i="2"/>
  <c r="U1875" i="2"/>
  <c r="P1875" i="2" s="1"/>
  <c r="W1875" i="2" s="1"/>
  <c r="U1874" i="2"/>
  <c r="P1874" i="2" s="1"/>
  <c r="W1873" i="2"/>
  <c r="U1873" i="2"/>
  <c r="P1873" i="2" s="1"/>
  <c r="H1873" i="2" s="1"/>
  <c r="F1873" i="2"/>
  <c r="U1872" i="2"/>
  <c r="P1872" i="2"/>
  <c r="W1872" i="2" s="1"/>
  <c r="U1871" i="2"/>
  <c r="P1871" i="2"/>
  <c r="H1871" i="2" s="1"/>
  <c r="U1870" i="2"/>
  <c r="P1870" i="2" s="1"/>
  <c r="F1870" i="2"/>
  <c r="U1869" i="2"/>
  <c r="P1869" i="2" s="1"/>
  <c r="W1868" i="2"/>
  <c r="U1868" i="2"/>
  <c r="P1868" i="2" s="1"/>
  <c r="H1868" i="2"/>
  <c r="U1867" i="2"/>
  <c r="P1867" i="2"/>
  <c r="F1867" i="2"/>
  <c r="W1866" i="2"/>
  <c r="U1866" i="2"/>
  <c r="P1866" i="2"/>
  <c r="H1866" i="2"/>
  <c r="F1866" i="2"/>
  <c r="W1865" i="2"/>
  <c r="U1865" i="2"/>
  <c r="P1865" i="2" s="1"/>
  <c r="H1865" i="2"/>
  <c r="U1864" i="2"/>
  <c r="P1864" i="2"/>
  <c r="U1863" i="2"/>
  <c r="P1863" i="2" s="1"/>
  <c r="W1863" i="2" s="1"/>
  <c r="H1863" i="2"/>
  <c r="U1862" i="2"/>
  <c r="P1862" i="2" s="1"/>
  <c r="F1862" i="2"/>
  <c r="W1861" i="2"/>
  <c r="U1861" i="2"/>
  <c r="P1861" i="2"/>
  <c r="H1861" i="2"/>
  <c r="U1860" i="2"/>
  <c r="P1860" i="2"/>
  <c r="H1860" i="2" s="1"/>
  <c r="U1859" i="2"/>
  <c r="P1859" i="2"/>
  <c r="W1858" i="2"/>
  <c r="U1858" i="2"/>
  <c r="P1858" i="2"/>
  <c r="H1858" i="2" s="1"/>
  <c r="W1857" i="2"/>
  <c r="U1857" i="2"/>
  <c r="P1857" i="2"/>
  <c r="H1857" i="2"/>
  <c r="U1856" i="2"/>
  <c r="P1856" i="2"/>
  <c r="W1856" i="2" s="1"/>
  <c r="U1855" i="2"/>
  <c r="P1855" i="2"/>
  <c r="H1855" i="2" s="1"/>
  <c r="F1855" i="2"/>
  <c r="U1854" i="2"/>
  <c r="P1854" i="2" s="1"/>
  <c r="W1854" i="2" s="1"/>
  <c r="U1853" i="2"/>
  <c r="P1853" i="2" s="1"/>
  <c r="W1852" i="2"/>
  <c r="U1852" i="2"/>
  <c r="P1852" i="2" s="1"/>
  <c r="H1852" i="2"/>
  <c r="F1852" i="2"/>
  <c r="U1851" i="2"/>
  <c r="P1851" i="2" s="1"/>
  <c r="W1850" i="2"/>
  <c r="U1850" i="2"/>
  <c r="P1850" i="2"/>
  <c r="H1850" i="2"/>
  <c r="W1849" i="2"/>
  <c r="U1849" i="2"/>
  <c r="P1849" i="2"/>
  <c r="H1849" i="2" s="1"/>
  <c r="F1849" i="2"/>
  <c r="U1848" i="2"/>
  <c r="P1848" i="2"/>
  <c r="F1848" i="2"/>
  <c r="W1847" i="2"/>
  <c r="U1847" i="2"/>
  <c r="P1847" i="2"/>
  <c r="H1847" i="2"/>
  <c r="U1846" i="2"/>
  <c r="P1846" i="2"/>
  <c r="H1846" i="2" s="1"/>
  <c r="U1845" i="2"/>
  <c r="P1845" i="2"/>
  <c r="W1844" i="2"/>
  <c r="U1844" i="2"/>
  <c r="P1844" i="2"/>
  <c r="H1844" i="2" s="1"/>
  <c r="W1843" i="2"/>
  <c r="U1843" i="2"/>
  <c r="P1843" i="2"/>
  <c r="H1843" i="2"/>
  <c r="F1843" i="2"/>
  <c r="U1842" i="2"/>
  <c r="P1842" i="2" s="1"/>
  <c r="W1842" i="2" s="1"/>
  <c r="H1842" i="2"/>
  <c r="U1841" i="2"/>
  <c r="P1841" i="2" s="1"/>
  <c r="W1840" i="2"/>
  <c r="U1840" i="2"/>
  <c r="P1840" i="2" s="1"/>
  <c r="H1840" i="2" s="1"/>
  <c r="U1839" i="2"/>
  <c r="P1839" i="2"/>
  <c r="U1838" i="2"/>
  <c r="P1838" i="2" s="1"/>
  <c r="W1838" i="2" s="1"/>
  <c r="U1837" i="2"/>
  <c r="P1837" i="2" s="1"/>
  <c r="F1837" i="2"/>
  <c r="U1836" i="2"/>
  <c r="P1836" i="2"/>
  <c r="H1836" i="2" s="1"/>
  <c r="U1835" i="2"/>
  <c r="P1835" i="2" s="1"/>
  <c r="W1834" i="2"/>
  <c r="U1834" i="2"/>
  <c r="P1834" i="2"/>
  <c r="H1834" i="2"/>
  <c r="F1834" i="2"/>
  <c r="U1833" i="2"/>
  <c r="P1833" i="2" s="1"/>
  <c r="W1833" i="2" s="1"/>
  <c r="H1833" i="2"/>
  <c r="U1832" i="2"/>
  <c r="P1832" i="2" s="1"/>
  <c r="W1831" i="2"/>
  <c r="U1831" i="2"/>
  <c r="P1831" i="2" s="1"/>
  <c r="H1831" i="2" s="1"/>
  <c r="U1830" i="2"/>
  <c r="P1830" i="2" s="1"/>
  <c r="U1829" i="2"/>
  <c r="P1829" i="2" s="1"/>
  <c r="W1829" i="2" s="1"/>
  <c r="U1828" i="2"/>
  <c r="P1828" i="2" s="1"/>
  <c r="F1828" i="2"/>
  <c r="U1827" i="2"/>
  <c r="P1827" i="2"/>
  <c r="U1826" i="2"/>
  <c r="P1826" i="2"/>
  <c r="H1826" i="2" s="1"/>
  <c r="W1825" i="2"/>
  <c r="U1825" i="2"/>
  <c r="P1825" i="2"/>
  <c r="H1825" i="2"/>
  <c r="F1825" i="2"/>
  <c r="U1824" i="2"/>
  <c r="P1824" i="2" s="1"/>
  <c r="W1824" i="2" s="1"/>
  <c r="U1823" i="2"/>
  <c r="P1823" i="2"/>
  <c r="U1822" i="2"/>
  <c r="P1822" i="2" s="1"/>
  <c r="H1822" i="2" s="1"/>
  <c r="U1821" i="2"/>
  <c r="P1821" i="2" s="1"/>
  <c r="U1820" i="2"/>
  <c r="P1820" i="2" s="1"/>
  <c r="H1820" i="2" s="1"/>
  <c r="U1819" i="2"/>
  <c r="P1819" i="2" s="1"/>
  <c r="F1819" i="2"/>
  <c r="U1818" i="2"/>
  <c r="P1818" i="2"/>
  <c r="U1817" i="2"/>
  <c r="P1817" i="2" s="1"/>
  <c r="W1816" i="2"/>
  <c r="U1816" i="2"/>
  <c r="P1816" i="2"/>
  <c r="H1816" i="2"/>
  <c r="F1816" i="2"/>
  <c r="U1815" i="2"/>
  <c r="P1815" i="2" s="1"/>
  <c r="W1815" i="2" s="1"/>
  <c r="H1815" i="2"/>
  <c r="U1814" i="2"/>
  <c r="P1814" i="2"/>
  <c r="W1813" i="2"/>
  <c r="U1813" i="2"/>
  <c r="P1813" i="2" s="1"/>
  <c r="H1813" i="2" s="1"/>
  <c r="U1812" i="2"/>
  <c r="P1812" i="2" s="1"/>
  <c r="U1811" i="2"/>
  <c r="P1811" i="2" s="1"/>
  <c r="W1811" i="2" s="1"/>
  <c r="F1811" i="2"/>
  <c r="U1810" i="2"/>
  <c r="P1810" i="2" s="1"/>
  <c r="U1809" i="2"/>
  <c r="P1809" i="2"/>
  <c r="W1809" i="2" s="1"/>
  <c r="F1809" i="2"/>
  <c r="W1808" i="2"/>
  <c r="U1808" i="2"/>
  <c r="P1808" i="2" s="1"/>
  <c r="H1808" i="2"/>
  <c r="F1808" i="2"/>
  <c r="U1807" i="2"/>
  <c r="P1807" i="2"/>
  <c r="H1807" i="2" s="1"/>
  <c r="F1807" i="2"/>
  <c r="U1806" i="2"/>
  <c r="P1806" i="2" s="1"/>
  <c r="F1806" i="2"/>
  <c r="U1805" i="2"/>
  <c r="P1805" i="2"/>
  <c r="F1805" i="2"/>
  <c r="U1804" i="2"/>
  <c r="P1804" i="2" s="1"/>
  <c r="W1804" i="2" s="1"/>
  <c r="U1803" i="2"/>
  <c r="P1803" i="2" s="1"/>
  <c r="F1803" i="2"/>
  <c r="U1802" i="2"/>
  <c r="P1802" i="2"/>
  <c r="F1802" i="2"/>
  <c r="U1801" i="2"/>
  <c r="P1801" i="2" s="1"/>
  <c r="W1801" i="2" s="1"/>
  <c r="F1801" i="2"/>
  <c r="U1800" i="2"/>
  <c r="P1800" i="2" s="1"/>
  <c r="F1800" i="2"/>
  <c r="U1799" i="2"/>
  <c r="P1799" i="2" s="1"/>
  <c r="F1799" i="2"/>
  <c r="W1798" i="2"/>
  <c r="U1798" i="2"/>
  <c r="P1798" i="2"/>
  <c r="H1798" i="2"/>
  <c r="F1798" i="2"/>
  <c r="W1797" i="2"/>
  <c r="U1797" i="2"/>
  <c r="P1797" i="2" s="1"/>
  <c r="H1797" i="2" s="1"/>
  <c r="F1797" i="2"/>
  <c r="U1796" i="2"/>
  <c r="P1796" i="2"/>
  <c r="W1796" i="2" s="1"/>
  <c r="H1796" i="2"/>
  <c r="F1796" i="2"/>
  <c r="U1795" i="2"/>
  <c r="P1795" i="2" s="1"/>
  <c r="F1795" i="2"/>
  <c r="U1794" i="2"/>
  <c r="P1794" i="2"/>
  <c r="W1794" i="2" s="1"/>
  <c r="F1794" i="2"/>
  <c r="U1793" i="2"/>
  <c r="P1793" i="2"/>
  <c r="H1793" i="2" s="1"/>
  <c r="F1793" i="2"/>
  <c r="U1792" i="2"/>
  <c r="P1792" i="2" s="1"/>
  <c r="F1792" i="2"/>
  <c r="U1791" i="2"/>
  <c r="P1791" i="2" s="1"/>
  <c r="W1791" i="2" s="1"/>
  <c r="H1791" i="2"/>
  <c r="F1791" i="2"/>
  <c r="U1790" i="2"/>
  <c r="P1790" i="2"/>
  <c r="H1790" i="2" s="1"/>
  <c r="F1790" i="2"/>
  <c r="U1789" i="2"/>
  <c r="P1789" i="2" s="1"/>
  <c r="W1789" i="2" s="1"/>
  <c r="H1789" i="2"/>
  <c r="F1789" i="2"/>
  <c r="W1788" i="2"/>
  <c r="U1788" i="2"/>
  <c r="P1788" i="2" s="1"/>
  <c r="H1788" i="2"/>
  <c r="F1788" i="2"/>
  <c r="U1787" i="2"/>
  <c r="P1787" i="2"/>
  <c r="F1787" i="2"/>
  <c r="U1786" i="2"/>
  <c r="P1786" i="2" s="1"/>
  <c r="W1786" i="2" s="1"/>
  <c r="F1786" i="2"/>
  <c r="U1785" i="2"/>
  <c r="P1785" i="2" s="1"/>
  <c r="F1785" i="2"/>
  <c r="W1784" i="2"/>
  <c r="U1784" i="2"/>
  <c r="P1784" i="2"/>
  <c r="H1784" i="2"/>
  <c r="U1783" i="2"/>
  <c r="P1783" i="2"/>
  <c r="W1783" i="2" s="1"/>
  <c r="F1783" i="2"/>
  <c r="U1782" i="2"/>
  <c r="P1782" i="2" s="1"/>
  <c r="W1782" i="2" s="1"/>
  <c r="H1782" i="2"/>
  <c r="F1782" i="2"/>
  <c r="W1781" i="2"/>
  <c r="U1781" i="2"/>
  <c r="P1781" i="2" s="1"/>
  <c r="H1781" i="2" s="1"/>
  <c r="F1781" i="2"/>
  <c r="U1780" i="2"/>
  <c r="P1780" i="2"/>
  <c r="F1780" i="2"/>
  <c r="W1779" i="2"/>
  <c r="U1779" i="2"/>
  <c r="P1779" i="2" s="1"/>
  <c r="H1779" i="2"/>
  <c r="U1778" i="2"/>
  <c r="P1778" i="2"/>
  <c r="W1778" i="2" s="1"/>
  <c r="H1778" i="2"/>
  <c r="F1778" i="2"/>
  <c r="U1777" i="2"/>
  <c r="P1777" i="2"/>
  <c r="W1777" i="2" s="1"/>
  <c r="F1777" i="2"/>
  <c r="U1776" i="2"/>
  <c r="P1776" i="2"/>
  <c r="W1775" i="2"/>
  <c r="U1775" i="2"/>
  <c r="P1775" i="2" s="1"/>
  <c r="H1775" i="2"/>
  <c r="F1775" i="2"/>
  <c r="U1774" i="2"/>
  <c r="P1774" i="2" s="1"/>
  <c r="F1774" i="2"/>
  <c r="U1773" i="2"/>
  <c r="P1773" i="2" s="1"/>
  <c r="W1773" i="2" s="1"/>
  <c r="H1773" i="2"/>
  <c r="F1773" i="2"/>
  <c r="U1772" i="2"/>
  <c r="P1772" i="2" s="1"/>
  <c r="F1772" i="2"/>
  <c r="U1771" i="2"/>
  <c r="P1771" i="2"/>
  <c r="W1771" i="2" s="1"/>
  <c r="F1771" i="2"/>
  <c r="U1770" i="2"/>
  <c r="P1770" i="2"/>
  <c r="W1770" i="2" s="1"/>
  <c r="F1770" i="2"/>
  <c r="U1769" i="2"/>
  <c r="P1769" i="2"/>
  <c r="F1769" i="2"/>
  <c r="W1768" i="2"/>
  <c r="U1768" i="2"/>
  <c r="P1768" i="2" s="1"/>
  <c r="H1768" i="2"/>
  <c r="F1768" i="2"/>
  <c r="U1767" i="2"/>
  <c r="P1767" i="2" s="1"/>
  <c r="F1767" i="2"/>
  <c r="U1766" i="2"/>
  <c r="P1766" i="2"/>
  <c r="H1766" i="2" s="1"/>
  <c r="F1766" i="2"/>
  <c r="U1765" i="2"/>
  <c r="P1765" i="2" s="1"/>
  <c r="F1765" i="2"/>
  <c r="U1764" i="2"/>
  <c r="P1764" i="2"/>
  <c r="W1764" i="2" s="1"/>
  <c r="H1764" i="2"/>
  <c r="F1764" i="2"/>
  <c r="U1763" i="2"/>
  <c r="P1763" i="2" s="1"/>
  <c r="H1763" i="2" s="1"/>
  <c r="U1762" i="2"/>
  <c r="P1762" i="2"/>
  <c r="F1762" i="2"/>
  <c r="W1761" i="2"/>
  <c r="U1761" i="2"/>
  <c r="P1761" i="2" s="1"/>
  <c r="H1761" i="2"/>
  <c r="F1761" i="2"/>
  <c r="U1760" i="2"/>
  <c r="P1760" i="2" s="1"/>
  <c r="F1760" i="2"/>
  <c r="W1759" i="2"/>
  <c r="U1759" i="2"/>
  <c r="P1759" i="2"/>
  <c r="H1759" i="2" s="1"/>
  <c r="F1759" i="2"/>
  <c r="U1758" i="2"/>
  <c r="P1758" i="2"/>
  <c r="W1758" i="2" s="1"/>
  <c r="F1758" i="2"/>
  <c r="U1757" i="2"/>
  <c r="P1757" i="2"/>
  <c r="W1757" i="2" s="1"/>
  <c r="H1757" i="2"/>
  <c r="U1756" i="2"/>
  <c r="P1756" i="2" s="1"/>
  <c r="W1755" i="2"/>
  <c r="U1755" i="2"/>
  <c r="P1755" i="2" s="1"/>
  <c r="H1755" i="2"/>
  <c r="W1754" i="2"/>
  <c r="U1754" i="2"/>
  <c r="P1754" i="2"/>
  <c r="H1754" i="2" s="1"/>
  <c r="F1754" i="2"/>
  <c r="U1753" i="2"/>
  <c r="P1753" i="2"/>
  <c r="W1753" i="2" s="1"/>
  <c r="W1752" i="2"/>
  <c r="U1752" i="2"/>
  <c r="P1752" i="2" s="1"/>
  <c r="H1752" i="2"/>
  <c r="F1752" i="2"/>
  <c r="U1751" i="2"/>
  <c r="P1751" i="2" s="1"/>
  <c r="F1751" i="2"/>
  <c r="U1750" i="2"/>
  <c r="P1750" i="2"/>
  <c r="W1750" i="2" s="1"/>
  <c r="H1750" i="2"/>
  <c r="U1749" i="2"/>
  <c r="P1749" i="2"/>
  <c r="H1749" i="2" s="1"/>
  <c r="W1748" i="2"/>
  <c r="U1748" i="2"/>
  <c r="P1748" i="2" s="1"/>
  <c r="H1748" i="2"/>
  <c r="F1748" i="2"/>
  <c r="U1747" i="2"/>
  <c r="P1747" i="2"/>
  <c r="U1746" i="2"/>
  <c r="P1746" i="2"/>
  <c r="F1746" i="2"/>
  <c r="U1745" i="2"/>
  <c r="P1745" i="2"/>
  <c r="W1744" i="2"/>
  <c r="U1744" i="2"/>
  <c r="P1744" i="2" s="1"/>
  <c r="H1744" i="2" s="1"/>
  <c r="F1744" i="2"/>
  <c r="U1743" i="2"/>
  <c r="P1743" i="2"/>
  <c r="W1742" i="2"/>
  <c r="U1742" i="2"/>
  <c r="P1742" i="2" s="1"/>
  <c r="H1742" i="2" s="1"/>
  <c r="F1742" i="2"/>
  <c r="U1741" i="2"/>
  <c r="P1741" i="2" s="1"/>
  <c r="W1740" i="2"/>
  <c r="U1740" i="2"/>
  <c r="P1740" i="2"/>
  <c r="H1740" i="2"/>
  <c r="F1740" i="2"/>
  <c r="W1739" i="2"/>
  <c r="U1739" i="2"/>
  <c r="P1739" i="2" s="1"/>
  <c r="H1739" i="2" s="1"/>
  <c r="U1738" i="2"/>
  <c r="P1738" i="2" s="1"/>
  <c r="H1738" i="2" s="1"/>
  <c r="F1738" i="2"/>
  <c r="U1737" i="2"/>
  <c r="P1737" i="2" s="1"/>
  <c r="U1736" i="2"/>
  <c r="P1736" i="2" s="1"/>
  <c r="W1736" i="2" s="1"/>
  <c r="F1736" i="2"/>
  <c r="U1735" i="2"/>
  <c r="P1735" i="2"/>
  <c r="U1734" i="2"/>
  <c r="P1734" i="2" s="1"/>
  <c r="F1734" i="2"/>
  <c r="W1733" i="2"/>
  <c r="U1733" i="2"/>
  <c r="P1733" i="2"/>
  <c r="H1733" i="2" s="1"/>
  <c r="U1732" i="2"/>
  <c r="P1732" i="2" s="1"/>
  <c r="F1732" i="2"/>
  <c r="U1731" i="2"/>
  <c r="P1731" i="2" s="1"/>
  <c r="W1731" i="2" s="1"/>
  <c r="H1731" i="2"/>
  <c r="U1730" i="2"/>
  <c r="P1730" i="2"/>
  <c r="H1730" i="2"/>
  <c r="F1730" i="2"/>
  <c r="U1729" i="2"/>
  <c r="P1729" i="2"/>
  <c r="H1729" i="2" s="1"/>
  <c r="U1728" i="2"/>
  <c r="P1728" i="2" s="1"/>
  <c r="H1728" i="2"/>
  <c r="F1728" i="2"/>
  <c r="U1727" i="2"/>
  <c r="P1727" i="2"/>
  <c r="H1727" i="2" s="1"/>
  <c r="U1726" i="2"/>
  <c r="P1726" i="2"/>
  <c r="H1726" i="2" s="1"/>
  <c r="F1726" i="2"/>
  <c r="U1725" i="2"/>
  <c r="P1725" i="2" s="1"/>
  <c r="H1725" i="2" s="1"/>
  <c r="U1724" i="2"/>
  <c r="P1724" i="2"/>
  <c r="H1724" i="2"/>
  <c r="F1724" i="2"/>
  <c r="U1723" i="2"/>
  <c r="P1723" i="2" s="1"/>
  <c r="H1723" i="2" s="1"/>
  <c r="U1722" i="2"/>
  <c r="P1722" i="2" s="1"/>
  <c r="H1722" i="2"/>
  <c r="F1722" i="2"/>
  <c r="U1721" i="2"/>
  <c r="P1721" i="2" s="1"/>
  <c r="H1721" i="2" s="1"/>
  <c r="U1720" i="2"/>
  <c r="P1720" i="2" s="1"/>
  <c r="H1720" i="2" s="1"/>
  <c r="F1720" i="2"/>
  <c r="U1719" i="2"/>
  <c r="P1719" i="2"/>
  <c r="H1719" i="2" s="1"/>
  <c r="U1718" i="2"/>
  <c r="P1718" i="2"/>
  <c r="H1718" i="2" s="1"/>
  <c r="U1717" i="2"/>
  <c r="P1717" i="2"/>
  <c r="H1717" i="2" s="1"/>
  <c r="U1716" i="2"/>
  <c r="P1716" i="2"/>
  <c r="W1716" i="2" s="1"/>
  <c r="F1716" i="2"/>
  <c r="U1715" i="2"/>
  <c r="P1715" i="2" s="1"/>
  <c r="W1715" i="2" s="1"/>
  <c r="H1715" i="2"/>
  <c r="U1714" i="2"/>
  <c r="P1714" i="2"/>
  <c r="H1714" i="2"/>
  <c r="F1714" i="2"/>
  <c r="U1713" i="2"/>
  <c r="P1713" i="2"/>
  <c r="H1713" i="2" s="1"/>
  <c r="F1713" i="2"/>
  <c r="U1712" i="2"/>
  <c r="P1712" i="2"/>
  <c r="H1712" i="2"/>
  <c r="F1712" i="2"/>
  <c r="U1711" i="2"/>
  <c r="P1711" i="2" s="1"/>
  <c r="H1711" i="2" s="1"/>
  <c r="F1711" i="2"/>
  <c r="U1710" i="2"/>
  <c r="P1710" i="2"/>
  <c r="H1710" i="2"/>
  <c r="F1710" i="2"/>
  <c r="U1709" i="2"/>
  <c r="P1709" i="2"/>
  <c r="H1709" i="2" s="1"/>
  <c r="U1708" i="2"/>
  <c r="P1708" i="2" s="1"/>
  <c r="H1708" i="2"/>
  <c r="F1708" i="2"/>
  <c r="U1707" i="2"/>
  <c r="P1707" i="2"/>
  <c r="H1707" i="2" s="1"/>
  <c r="F1707" i="2"/>
  <c r="U1706" i="2"/>
  <c r="P1706" i="2"/>
  <c r="H1706" i="2"/>
  <c r="U1705" i="2"/>
  <c r="P1705" i="2" s="1"/>
  <c r="H1705" i="2" s="1"/>
  <c r="U1704" i="2"/>
  <c r="P1704" i="2" s="1"/>
  <c r="H1704" i="2" s="1"/>
  <c r="U1703" i="2"/>
  <c r="P1703" i="2" s="1"/>
  <c r="H1703" i="2"/>
  <c r="U1702" i="2"/>
  <c r="P1702" i="2" s="1"/>
  <c r="U1701" i="2"/>
  <c r="P1701" i="2" s="1"/>
  <c r="H1701" i="2"/>
  <c r="U1700" i="2"/>
  <c r="P1700" i="2" s="1"/>
  <c r="H1700" i="2"/>
  <c r="F1700" i="2"/>
  <c r="U1699" i="2"/>
  <c r="P1699" i="2"/>
  <c r="H1699" i="2" s="1"/>
  <c r="U1698" i="2"/>
  <c r="P1698" i="2"/>
  <c r="H1698" i="2" s="1"/>
  <c r="F1698" i="2"/>
  <c r="U1697" i="2"/>
  <c r="P1697" i="2"/>
  <c r="H1697" i="2" s="1"/>
  <c r="U1696" i="2"/>
  <c r="P1696" i="2" s="1"/>
  <c r="H1696" i="2" s="1"/>
  <c r="F1696" i="2"/>
  <c r="U1695" i="2"/>
  <c r="P1695" i="2" s="1"/>
  <c r="H1695" i="2" s="1"/>
  <c r="U1694" i="2"/>
  <c r="P1694" i="2"/>
  <c r="H1694" i="2"/>
  <c r="U1693" i="2"/>
  <c r="P1693" i="2" s="1"/>
  <c r="H1693" i="2" s="1"/>
  <c r="U1692" i="2"/>
  <c r="P1692" i="2"/>
  <c r="H1692" i="2" s="1"/>
  <c r="F1692" i="2"/>
  <c r="U1691" i="2"/>
  <c r="P1691" i="2" s="1"/>
  <c r="U1690" i="2"/>
  <c r="P1690" i="2" s="1"/>
  <c r="H1690" i="2" s="1"/>
  <c r="F1690" i="2"/>
  <c r="U1689" i="2"/>
  <c r="P1689" i="2"/>
  <c r="H1689" i="2" s="1"/>
  <c r="U1688" i="2"/>
  <c r="P1688" i="2"/>
  <c r="F1688" i="2"/>
  <c r="U1687" i="2"/>
  <c r="P1687" i="2"/>
  <c r="H1687" i="2"/>
  <c r="U1686" i="2"/>
  <c r="P1686" i="2" s="1"/>
  <c r="H1686" i="2" s="1"/>
  <c r="F1686" i="2"/>
  <c r="U1685" i="2"/>
  <c r="P1685" i="2" s="1"/>
  <c r="H1685" i="2" s="1"/>
  <c r="F1685" i="2"/>
  <c r="U1684" i="2"/>
  <c r="P1684" i="2"/>
  <c r="H1684" i="2" s="1"/>
  <c r="F1684" i="2"/>
  <c r="U1683" i="2"/>
  <c r="P1683" i="2" s="1"/>
  <c r="H1683" i="2" s="1"/>
  <c r="F1683" i="2"/>
  <c r="U1682" i="2"/>
  <c r="P1682" i="2"/>
  <c r="H1682" i="2" s="1"/>
  <c r="W1681" i="2"/>
  <c r="U1681" i="2"/>
  <c r="P1681" i="2" s="1"/>
  <c r="H1681" i="2"/>
  <c r="U1680" i="2"/>
  <c r="P1680" i="2" s="1"/>
  <c r="F1680" i="2"/>
  <c r="U1679" i="2"/>
  <c r="P1679" i="2" s="1"/>
  <c r="H1679" i="2"/>
  <c r="F1679" i="2"/>
  <c r="U1678" i="2"/>
  <c r="P1678" i="2"/>
  <c r="H1678" i="2" s="1"/>
  <c r="U1677" i="2"/>
  <c r="P1677" i="2" s="1"/>
  <c r="H1677" i="2"/>
  <c r="F1677" i="2"/>
  <c r="U1676" i="2"/>
  <c r="P1676" i="2"/>
  <c r="H1676" i="2"/>
  <c r="F1676" i="2"/>
  <c r="U1675" i="2"/>
  <c r="P1675" i="2" s="1"/>
  <c r="H1675" i="2"/>
  <c r="F1675" i="2"/>
  <c r="U1674" i="2"/>
  <c r="P1674" i="2"/>
  <c r="H1674" i="2" s="1"/>
  <c r="F1674" i="2"/>
  <c r="U1673" i="2"/>
  <c r="P1673" i="2" s="1"/>
  <c r="H1673" i="2" s="1"/>
  <c r="F1673" i="2"/>
  <c r="U1672" i="2"/>
  <c r="P1672" i="2" s="1"/>
  <c r="H1672" i="2" s="1"/>
  <c r="F1672" i="2"/>
  <c r="U1671" i="2"/>
  <c r="P1671" i="2" s="1"/>
  <c r="H1671" i="2"/>
  <c r="F1671" i="2"/>
  <c r="U1670" i="2"/>
  <c r="P1670" i="2" s="1"/>
  <c r="H1670" i="2" s="1"/>
  <c r="U1669" i="2"/>
  <c r="P1669" i="2" s="1"/>
  <c r="H1669" i="2"/>
  <c r="F1669" i="2"/>
  <c r="U1668" i="2"/>
  <c r="P1668" i="2"/>
  <c r="H1668" i="2" s="1"/>
  <c r="F1668" i="2"/>
  <c r="W1667" i="2"/>
  <c r="U1667" i="2"/>
  <c r="P1667" i="2" s="1"/>
  <c r="H1667" i="2"/>
  <c r="F1667" i="2"/>
  <c r="U1666" i="2"/>
  <c r="P1666" i="2" s="1"/>
  <c r="H1666" i="2" s="1"/>
  <c r="F1666" i="2"/>
  <c r="U1665" i="2"/>
  <c r="P1665" i="2" s="1"/>
  <c r="H1665" i="2" s="1"/>
  <c r="F1665" i="2"/>
  <c r="U1664" i="2"/>
  <c r="P1664" i="2" s="1"/>
  <c r="H1664" i="2" s="1"/>
  <c r="F1664" i="2"/>
  <c r="U1663" i="2"/>
  <c r="P1663" i="2"/>
  <c r="W1663" i="2" s="1"/>
  <c r="H1663" i="2"/>
  <c r="F1663" i="2"/>
  <c r="W1662" i="2"/>
  <c r="U1662" i="2"/>
  <c r="P1662" i="2" s="1"/>
  <c r="H1662" i="2"/>
  <c r="F1662" i="2"/>
  <c r="U1661" i="2"/>
  <c r="P1661" i="2" s="1"/>
  <c r="F1661" i="2"/>
  <c r="U1660" i="2"/>
  <c r="P1660" i="2"/>
  <c r="F1660" i="2"/>
  <c r="U1659" i="2"/>
  <c r="P1659" i="2" s="1"/>
  <c r="H1659" i="2" s="1"/>
  <c r="F1659" i="2"/>
  <c r="U1658" i="2"/>
  <c r="P1658" i="2"/>
  <c r="H1658" i="2" s="1"/>
  <c r="F1658" i="2"/>
  <c r="W1657" i="2"/>
  <c r="U1657" i="2"/>
  <c r="P1657" i="2"/>
  <c r="H1657" i="2"/>
  <c r="F1657" i="2"/>
  <c r="U1656" i="2"/>
  <c r="P1656" i="2" s="1"/>
  <c r="H1656" i="2"/>
  <c r="F1656" i="2"/>
  <c r="U1655" i="2"/>
  <c r="P1655" i="2"/>
  <c r="H1655" i="2"/>
  <c r="F1655" i="2"/>
  <c r="W1654" i="2"/>
  <c r="U1654" i="2"/>
  <c r="P1654" i="2" s="1"/>
  <c r="H1654" i="2"/>
  <c r="F1654" i="2"/>
  <c r="W1653" i="2"/>
  <c r="U1653" i="2"/>
  <c r="P1653" i="2"/>
  <c r="H1653" i="2" s="1"/>
  <c r="F1653" i="2"/>
  <c r="U1652" i="2"/>
  <c r="P1652" i="2"/>
  <c r="H1652" i="2" s="1"/>
  <c r="F1652" i="2"/>
  <c r="U1651" i="2"/>
  <c r="P1651" i="2"/>
  <c r="H1651" i="2" s="1"/>
  <c r="U1650" i="2"/>
  <c r="P1650" i="2" s="1"/>
  <c r="H1650" i="2" s="1"/>
  <c r="U1649" i="2"/>
  <c r="P1649" i="2"/>
  <c r="F1649" i="2"/>
  <c r="U1648" i="2"/>
  <c r="P1648" i="2" s="1"/>
  <c r="H1648" i="2" s="1"/>
  <c r="F1648" i="2"/>
  <c r="U1647" i="2"/>
  <c r="P1647" i="2"/>
  <c r="H1647" i="2" s="1"/>
  <c r="F1647" i="2"/>
  <c r="U1646" i="2"/>
  <c r="P1646" i="2" s="1"/>
  <c r="H1646" i="2" s="1"/>
  <c r="F1646" i="2"/>
  <c r="U1645" i="2"/>
  <c r="P1645" i="2"/>
  <c r="H1645" i="2" s="1"/>
  <c r="F1645" i="2"/>
  <c r="U1644" i="2"/>
  <c r="P1644" i="2"/>
  <c r="W1644" i="2" s="1"/>
  <c r="F1644" i="2"/>
  <c r="U1643" i="2"/>
  <c r="P1643" i="2" s="1"/>
  <c r="H1643" i="2" s="1"/>
  <c r="F1643" i="2"/>
  <c r="U1642" i="2"/>
  <c r="P1642" i="2"/>
  <c r="H1642" i="2" s="1"/>
  <c r="U1641" i="2"/>
  <c r="P1641" i="2"/>
  <c r="H1641" i="2" s="1"/>
  <c r="F1641" i="2"/>
  <c r="U1640" i="2"/>
  <c r="P1640" i="2" s="1"/>
  <c r="H1640" i="2"/>
  <c r="U1639" i="2"/>
  <c r="P1639" i="2"/>
  <c r="H1639" i="2"/>
  <c r="F1639" i="2"/>
  <c r="U1638" i="2"/>
  <c r="P1638" i="2"/>
  <c r="H1638" i="2" s="1"/>
  <c r="F1638" i="2"/>
  <c r="U1637" i="2"/>
  <c r="P1637" i="2"/>
  <c r="H1637" i="2" s="1"/>
  <c r="F1637" i="2"/>
  <c r="U1636" i="2"/>
  <c r="P1636" i="2" s="1"/>
  <c r="W1636" i="2" s="1"/>
  <c r="H1636" i="2"/>
  <c r="F1636" i="2"/>
  <c r="U1635" i="2"/>
  <c r="P1635" i="2" s="1"/>
  <c r="W1635" i="2" s="1"/>
  <c r="H1635" i="2"/>
  <c r="F1635" i="2"/>
  <c r="U1634" i="2"/>
  <c r="P1634" i="2"/>
  <c r="H1634" i="2"/>
  <c r="F1634" i="2"/>
  <c r="U1633" i="2"/>
  <c r="P1633" i="2" s="1"/>
  <c r="H1633" i="2" s="1"/>
  <c r="F1633" i="2"/>
  <c r="U1632" i="2"/>
  <c r="P1632" i="2"/>
  <c r="H1632" i="2" s="1"/>
  <c r="F1632" i="2"/>
  <c r="U1631" i="2"/>
  <c r="P1631" i="2" s="1"/>
  <c r="H1631" i="2" s="1"/>
  <c r="F1631" i="2"/>
  <c r="U1630" i="2"/>
  <c r="P1630" i="2" s="1"/>
  <c r="F1630" i="2"/>
  <c r="U1629" i="2"/>
  <c r="P1629" i="2" s="1"/>
  <c r="F1629" i="2"/>
  <c r="U1628" i="2"/>
  <c r="P1628" i="2" s="1"/>
  <c r="H1628" i="2" s="1"/>
  <c r="F1628" i="2"/>
  <c r="U1627" i="2"/>
  <c r="P1627" i="2"/>
  <c r="H1627" i="2" s="1"/>
  <c r="F1627" i="2"/>
  <c r="U1626" i="2"/>
  <c r="P1626" i="2" s="1"/>
  <c r="H1626" i="2"/>
  <c r="F1626" i="2"/>
  <c r="U1625" i="2"/>
  <c r="P1625" i="2" s="1"/>
  <c r="H1625" i="2" s="1"/>
  <c r="U1624" i="2"/>
  <c r="P1624" i="2" s="1"/>
  <c r="H1624" i="2"/>
  <c r="F1624" i="2"/>
  <c r="U1623" i="2"/>
  <c r="P1623" i="2"/>
  <c r="F1623" i="2"/>
  <c r="U1622" i="2"/>
  <c r="P1622" i="2"/>
  <c r="W1622" i="2" s="1"/>
  <c r="H1622" i="2"/>
  <c r="F1622" i="2"/>
  <c r="W1621" i="2"/>
  <c r="U1621" i="2"/>
  <c r="P1621" i="2" s="1"/>
  <c r="H1621" i="2"/>
  <c r="F1621" i="2"/>
  <c r="W1620" i="2"/>
  <c r="U1620" i="2"/>
  <c r="P1620" i="2"/>
  <c r="H1620" i="2" s="1"/>
  <c r="F1620" i="2"/>
  <c r="U1619" i="2"/>
  <c r="P1619" i="2" s="1"/>
  <c r="F1619" i="2"/>
  <c r="U1618" i="2"/>
  <c r="P1618" i="2"/>
  <c r="W1618" i="2" s="1"/>
  <c r="F1618" i="2"/>
  <c r="U1617" i="2"/>
  <c r="P1617" i="2" s="1"/>
  <c r="W1617" i="2" s="1"/>
  <c r="H1617" i="2"/>
  <c r="F1617" i="2"/>
  <c r="W1616" i="2"/>
  <c r="U1616" i="2"/>
  <c r="P1616" i="2" s="1"/>
  <c r="H1616" i="2" s="1"/>
  <c r="F1616" i="2"/>
  <c r="U1615" i="2"/>
  <c r="P1615" i="2" s="1"/>
  <c r="F1615" i="2"/>
  <c r="U1614" i="2"/>
  <c r="P1614" i="2"/>
  <c r="H1614" i="2" s="1"/>
  <c r="F1614" i="2"/>
  <c r="W1613" i="2"/>
  <c r="U1613" i="2"/>
  <c r="P1613" i="2" s="1"/>
  <c r="H1613" i="2"/>
  <c r="F1613" i="2"/>
  <c r="U1612" i="2"/>
  <c r="P1612" i="2" s="1"/>
  <c r="F1612" i="2"/>
  <c r="U1611" i="2"/>
  <c r="P1611" i="2"/>
  <c r="F1611" i="2"/>
  <c r="U1610" i="2"/>
  <c r="P1610" i="2"/>
  <c r="W1610" i="2" s="1"/>
  <c r="H1610" i="2"/>
  <c r="U1609" i="2"/>
  <c r="P1609" i="2" s="1"/>
  <c r="U1608" i="2"/>
  <c r="P1608" i="2"/>
  <c r="W1608" i="2" s="1"/>
  <c r="F1608" i="2"/>
  <c r="U1607" i="2"/>
  <c r="P1607" i="2" s="1"/>
  <c r="W1607" i="2" s="1"/>
  <c r="F1607" i="2"/>
  <c r="W1606" i="2"/>
  <c r="U1606" i="2"/>
  <c r="P1606" i="2" s="1"/>
  <c r="H1606" i="2" s="1"/>
  <c r="F1606" i="2"/>
  <c r="U1605" i="2"/>
  <c r="P1605" i="2" s="1"/>
  <c r="F1605" i="2"/>
  <c r="U1604" i="2"/>
  <c r="P1604" i="2"/>
  <c r="H1604" i="2" s="1"/>
  <c r="F1604" i="2"/>
  <c r="W1603" i="2"/>
  <c r="U1603" i="2"/>
  <c r="P1603" i="2" s="1"/>
  <c r="H1603" i="2"/>
  <c r="F1603" i="2"/>
  <c r="U1602" i="2"/>
  <c r="P1602" i="2" s="1"/>
  <c r="U1601" i="2"/>
  <c r="P1601" i="2"/>
  <c r="W1601" i="2" s="1"/>
  <c r="H1601" i="2"/>
  <c r="F1601" i="2"/>
  <c r="U1600" i="2"/>
  <c r="P1600" i="2" s="1"/>
  <c r="W1600" i="2" s="1"/>
  <c r="F1600" i="2"/>
  <c r="U1599" i="2"/>
  <c r="P1599" i="2" s="1"/>
  <c r="W1599" i="2" s="1"/>
  <c r="F1599" i="2"/>
  <c r="W1598" i="2"/>
  <c r="U1598" i="2"/>
  <c r="P1598" i="2"/>
  <c r="H1598" i="2" s="1"/>
  <c r="F1598" i="2"/>
  <c r="U1597" i="2"/>
  <c r="P1597" i="2" s="1"/>
  <c r="W1596" i="2"/>
  <c r="U1596" i="2"/>
  <c r="P1596" i="2"/>
  <c r="H1596" i="2" s="1"/>
  <c r="F1596" i="2"/>
  <c r="U1595" i="2"/>
  <c r="P1595" i="2"/>
  <c r="W1595" i="2" s="1"/>
  <c r="W1594" i="2"/>
  <c r="U1594" i="2"/>
  <c r="P1594" i="2" s="1"/>
  <c r="H1594" i="2"/>
  <c r="F1594" i="2"/>
  <c r="U1593" i="2"/>
  <c r="P1593" i="2"/>
  <c r="W1593" i="2" s="1"/>
  <c r="W1592" i="2"/>
  <c r="U1592" i="2"/>
  <c r="P1592" i="2" s="1"/>
  <c r="H1592" i="2" s="1"/>
  <c r="F1592" i="2"/>
  <c r="U1591" i="2"/>
  <c r="P1591" i="2" s="1"/>
  <c r="U1590" i="2"/>
  <c r="P1590" i="2"/>
  <c r="W1590" i="2" s="1"/>
  <c r="H1590" i="2"/>
  <c r="F1590" i="2"/>
  <c r="U1589" i="2"/>
  <c r="P1589" i="2"/>
  <c r="W1589" i="2" s="1"/>
  <c r="H1589" i="2"/>
  <c r="F1589" i="2"/>
  <c r="W1588" i="2"/>
  <c r="U1588" i="2"/>
  <c r="P1588" i="2" s="1"/>
  <c r="H1588" i="2"/>
  <c r="U1587" i="2"/>
  <c r="P1587" i="2" s="1"/>
  <c r="U1586" i="2"/>
  <c r="P1586" i="2"/>
  <c r="H1586" i="2" s="1"/>
  <c r="U1585" i="2"/>
  <c r="P1585" i="2" s="1"/>
  <c r="U1584" i="2"/>
  <c r="P1584" i="2" s="1"/>
  <c r="W1584" i="2" s="1"/>
  <c r="F1584" i="2"/>
  <c r="U1583" i="2"/>
  <c r="P1583" i="2"/>
  <c r="W1583" i="2" s="1"/>
  <c r="W1582" i="2"/>
  <c r="U1582" i="2"/>
  <c r="P1582" i="2"/>
  <c r="H1582" i="2"/>
  <c r="F1582" i="2"/>
  <c r="U1581" i="2"/>
  <c r="P1581" i="2" s="1"/>
  <c r="W1581" i="2" s="1"/>
  <c r="H1581" i="2"/>
  <c r="U1580" i="2"/>
  <c r="P1580" i="2" s="1"/>
  <c r="U1579" i="2"/>
  <c r="P1579" i="2" s="1"/>
  <c r="W1579" i="2" s="1"/>
  <c r="U1578" i="2"/>
  <c r="P1578" i="2"/>
  <c r="H1578" i="2" s="1"/>
  <c r="F1578" i="2"/>
  <c r="U1577" i="2"/>
  <c r="P1577" i="2"/>
  <c r="U1576" i="2"/>
  <c r="P1576" i="2" s="1"/>
  <c r="W1576" i="2" s="1"/>
  <c r="H1576" i="2"/>
  <c r="F1576" i="2"/>
  <c r="U1575" i="2"/>
  <c r="P1575" i="2" s="1"/>
  <c r="W1574" i="2"/>
  <c r="U1574" i="2"/>
  <c r="P1574" i="2" s="1"/>
  <c r="H1574" i="2" s="1"/>
  <c r="F1574" i="2"/>
  <c r="U1573" i="2"/>
  <c r="P1573" i="2" s="1"/>
  <c r="F1573" i="2"/>
  <c r="U1572" i="2"/>
  <c r="P1572" i="2" s="1"/>
  <c r="W1571" i="2"/>
  <c r="U1571" i="2"/>
  <c r="P1571" i="2" s="1"/>
  <c r="H1571" i="2"/>
  <c r="U1570" i="2"/>
  <c r="P1570" i="2"/>
  <c r="W1570" i="2" s="1"/>
  <c r="U1569" i="2"/>
  <c r="P1569" i="2" s="1"/>
  <c r="W1569" i="2" s="1"/>
  <c r="U1568" i="2"/>
  <c r="P1568" i="2" s="1"/>
  <c r="F1568" i="2"/>
  <c r="U1567" i="2"/>
  <c r="P1567" i="2"/>
  <c r="W1567" i="2" s="1"/>
  <c r="H1567" i="2"/>
  <c r="U1566" i="2"/>
  <c r="P1566" i="2" s="1"/>
  <c r="W1566" i="2" s="1"/>
  <c r="H1566" i="2"/>
  <c r="W1565" i="2"/>
  <c r="U1565" i="2"/>
  <c r="P1565" i="2"/>
  <c r="H1565" i="2"/>
  <c r="W1564" i="2"/>
  <c r="U1564" i="2"/>
  <c r="P1564" i="2" s="1"/>
  <c r="H1564" i="2" s="1"/>
  <c r="W1563" i="2"/>
  <c r="U1563" i="2"/>
  <c r="P1563" i="2"/>
  <c r="H1563" i="2"/>
  <c r="F1563" i="2"/>
  <c r="U1562" i="2"/>
  <c r="P1562" i="2"/>
  <c r="W1562" i="2" s="1"/>
  <c r="H1562" i="2"/>
  <c r="U1561" i="2"/>
  <c r="P1561" i="2"/>
  <c r="F1561" i="2"/>
  <c r="W1560" i="2"/>
  <c r="U1560" i="2"/>
  <c r="P1560" i="2"/>
  <c r="H1560" i="2"/>
  <c r="U1559" i="2"/>
  <c r="P1559" i="2"/>
  <c r="W1559" i="2" s="1"/>
  <c r="H1559" i="2"/>
  <c r="W1558" i="2"/>
  <c r="U1558" i="2"/>
  <c r="P1558" i="2" s="1"/>
  <c r="H1558" i="2"/>
  <c r="F1558" i="2"/>
  <c r="U1557" i="2"/>
  <c r="P1557" i="2" s="1"/>
  <c r="F1557" i="2"/>
  <c r="U1556" i="2"/>
  <c r="P1556" i="2"/>
  <c r="W1556" i="2" s="1"/>
  <c r="F1556" i="2"/>
  <c r="U1555" i="2"/>
  <c r="P1555" i="2"/>
  <c r="F1555" i="2"/>
  <c r="U1554" i="2"/>
  <c r="P1554" i="2"/>
  <c r="W1554" i="2" s="1"/>
  <c r="H1554" i="2"/>
  <c r="F1554" i="2"/>
  <c r="W1553" i="2"/>
  <c r="U1553" i="2"/>
  <c r="P1553" i="2" s="1"/>
  <c r="H1553" i="2"/>
  <c r="F1553" i="2"/>
  <c r="U1552" i="2"/>
  <c r="P1552" i="2"/>
  <c r="F1552" i="2"/>
  <c r="U1551" i="2"/>
  <c r="P1551" i="2"/>
  <c r="U1550" i="2"/>
  <c r="P1550" i="2"/>
  <c r="F1550" i="2"/>
  <c r="U1549" i="2"/>
  <c r="P1549" i="2"/>
  <c r="W1549" i="2" s="1"/>
  <c r="H1549" i="2"/>
  <c r="F1549" i="2"/>
  <c r="U1548" i="2"/>
  <c r="P1548" i="2" s="1"/>
  <c r="U1547" i="2"/>
  <c r="P1547" i="2" s="1"/>
  <c r="H1547" i="2" s="1"/>
  <c r="F1547" i="2"/>
  <c r="U1546" i="2"/>
  <c r="P1546" i="2" s="1"/>
  <c r="F1546" i="2"/>
  <c r="W1545" i="2"/>
  <c r="U1545" i="2"/>
  <c r="P1545" i="2"/>
  <c r="H1545" i="2" s="1"/>
  <c r="F1545" i="2"/>
  <c r="U1544" i="2"/>
  <c r="P1544" i="2"/>
  <c r="F1544" i="2"/>
  <c r="U1543" i="2"/>
  <c r="P1543" i="2" s="1"/>
  <c r="F1543" i="2"/>
  <c r="U1542" i="2"/>
  <c r="P1542" i="2"/>
  <c r="W1542" i="2" s="1"/>
  <c r="F1542" i="2"/>
  <c r="U1541" i="2"/>
  <c r="P1541" i="2" s="1"/>
  <c r="W1541" i="2" s="1"/>
  <c r="F1541" i="2"/>
  <c r="U1540" i="2"/>
  <c r="P1540" i="2"/>
  <c r="F1540" i="2"/>
  <c r="W1539" i="2"/>
  <c r="U1539" i="2"/>
  <c r="P1539" i="2" s="1"/>
  <c r="H1539" i="2" s="1"/>
  <c r="F1539" i="2"/>
  <c r="U1538" i="2"/>
  <c r="P1538" i="2" s="1"/>
  <c r="F1538" i="2"/>
  <c r="U1537" i="2"/>
  <c r="P1537" i="2" s="1"/>
  <c r="F1537" i="2"/>
  <c r="U1536" i="2"/>
  <c r="P1536" i="2" s="1"/>
  <c r="W1536" i="2" s="1"/>
  <c r="H1536" i="2"/>
  <c r="U1535" i="2"/>
  <c r="P1535" i="2"/>
  <c r="W1535" i="2" s="1"/>
  <c r="H1535" i="2"/>
  <c r="U1534" i="2"/>
  <c r="P1534" i="2"/>
  <c r="U1533" i="2"/>
  <c r="P1533" i="2" s="1"/>
  <c r="F1533" i="2"/>
  <c r="U1532" i="2"/>
  <c r="P1532" i="2"/>
  <c r="F1532" i="2"/>
  <c r="U1531" i="2"/>
  <c r="P1531" i="2" s="1"/>
  <c r="F1531" i="2"/>
  <c r="U1530" i="2"/>
  <c r="P1530" i="2" s="1"/>
  <c r="W1530" i="2" s="1"/>
  <c r="H1530" i="2"/>
  <c r="F1530" i="2"/>
  <c r="U1529" i="2"/>
  <c r="P1529" i="2" s="1"/>
  <c r="F1529" i="2"/>
  <c r="U1528" i="2"/>
  <c r="P1528" i="2"/>
  <c r="W1528" i="2" s="1"/>
  <c r="H1528" i="2"/>
  <c r="W1527" i="2"/>
  <c r="U1527" i="2"/>
  <c r="P1527" i="2" s="1"/>
  <c r="H1527" i="2"/>
  <c r="F1527" i="2"/>
  <c r="U1526" i="2"/>
  <c r="P1526" i="2" s="1"/>
  <c r="F1526" i="2"/>
  <c r="W1525" i="2"/>
  <c r="U1525" i="2"/>
  <c r="P1525" i="2"/>
  <c r="H1525" i="2" s="1"/>
  <c r="W1524" i="2"/>
  <c r="U1524" i="2"/>
  <c r="P1524" i="2"/>
  <c r="H1524" i="2"/>
  <c r="F1524" i="2"/>
  <c r="U1523" i="2"/>
  <c r="P1523" i="2" s="1"/>
  <c r="H1523" i="2" s="1"/>
  <c r="U1522" i="2"/>
  <c r="P1522" i="2"/>
  <c r="F1522" i="2"/>
  <c r="U1521" i="2"/>
  <c r="P1521" i="2" s="1"/>
  <c r="F1521" i="2"/>
  <c r="U1520" i="2"/>
  <c r="P1520" i="2" s="1"/>
  <c r="H1520" i="2" s="1"/>
  <c r="F1520" i="2"/>
  <c r="U1519" i="2"/>
  <c r="P1519" i="2"/>
  <c r="H1519" i="2" s="1"/>
  <c r="W1518" i="2"/>
  <c r="U1518" i="2"/>
  <c r="P1518" i="2"/>
  <c r="H1518" i="2" s="1"/>
  <c r="U1517" i="2"/>
  <c r="P1517" i="2" s="1"/>
  <c r="W1517" i="2" s="1"/>
  <c r="F1517" i="2"/>
  <c r="U1516" i="2"/>
  <c r="P1516" i="2"/>
  <c r="W1515" i="2"/>
  <c r="U1515" i="2"/>
  <c r="P1515" i="2" s="1"/>
  <c r="H1515" i="2"/>
  <c r="F1515" i="2"/>
  <c r="W1514" i="2"/>
  <c r="U1514" i="2"/>
  <c r="P1514" i="2" s="1"/>
  <c r="H1514" i="2" s="1"/>
  <c r="F1514" i="2"/>
  <c r="U1513" i="2"/>
  <c r="P1513" i="2" s="1"/>
  <c r="U1512" i="2"/>
  <c r="P1512" i="2"/>
  <c r="W1512" i="2" s="1"/>
  <c r="H1512" i="2"/>
  <c r="W1511" i="2"/>
  <c r="U1511" i="2"/>
  <c r="P1511" i="2"/>
  <c r="H1511" i="2"/>
  <c r="F1511" i="2"/>
  <c r="W1510" i="2"/>
  <c r="U1510" i="2"/>
  <c r="P1510" i="2" s="1"/>
  <c r="H1510" i="2" s="1"/>
  <c r="F1510" i="2"/>
  <c r="W1509" i="2"/>
  <c r="U1509" i="2"/>
  <c r="P1509" i="2"/>
  <c r="H1509" i="2"/>
  <c r="F1509" i="2"/>
  <c r="U1508" i="2"/>
  <c r="P1508" i="2" s="1"/>
  <c r="F1508" i="2"/>
  <c r="W1507" i="2"/>
  <c r="U1507" i="2"/>
  <c r="P1507" i="2" s="1"/>
  <c r="H1507" i="2" s="1"/>
  <c r="F1507" i="2"/>
  <c r="W1506" i="2"/>
  <c r="U1506" i="2"/>
  <c r="P1506" i="2"/>
  <c r="H1506" i="2" s="1"/>
  <c r="F1506" i="2"/>
  <c r="U1505" i="2"/>
  <c r="P1505" i="2"/>
  <c r="F1505" i="2"/>
  <c r="U1504" i="2"/>
  <c r="P1504" i="2" s="1"/>
  <c r="F1504" i="2"/>
  <c r="U1503" i="2"/>
  <c r="P1503" i="2"/>
  <c r="W1503" i="2" s="1"/>
  <c r="F1503" i="2"/>
  <c r="W1502" i="2"/>
  <c r="U1502" i="2"/>
  <c r="P1502" i="2" s="1"/>
  <c r="H1502" i="2"/>
  <c r="F1502" i="2"/>
  <c r="U1501" i="2"/>
  <c r="P1501" i="2"/>
  <c r="F1501" i="2"/>
  <c r="U1500" i="2"/>
  <c r="P1500" i="2" s="1"/>
  <c r="F1500" i="2"/>
  <c r="U1499" i="2"/>
  <c r="P1499" i="2"/>
  <c r="W1499" i="2" s="1"/>
  <c r="F1499" i="2"/>
  <c r="U1498" i="2"/>
  <c r="P1498" i="2"/>
  <c r="W1498" i="2" s="1"/>
  <c r="H1498" i="2"/>
  <c r="F1498" i="2"/>
  <c r="W1497" i="2"/>
  <c r="U1497" i="2"/>
  <c r="P1497" i="2" s="1"/>
  <c r="H1497" i="2"/>
  <c r="U1496" i="2"/>
  <c r="P1496" i="2"/>
  <c r="H1496" i="2" s="1"/>
  <c r="W1495" i="2"/>
  <c r="U1495" i="2"/>
  <c r="P1495" i="2"/>
  <c r="H1495" i="2"/>
  <c r="F1495" i="2"/>
  <c r="U1494" i="2"/>
  <c r="P1494" i="2" s="1"/>
  <c r="W1493" i="2"/>
  <c r="U1493" i="2"/>
  <c r="P1493" i="2"/>
  <c r="H1493" i="2" s="1"/>
  <c r="U1492" i="2"/>
  <c r="P1492" i="2"/>
  <c r="W1492" i="2" s="1"/>
  <c r="F1492" i="2"/>
  <c r="W1491" i="2"/>
  <c r="U1491" i="2"/>
  <c r="P1491" i="2"/>
  <c r="H1491" i="2"/>
  <c r="W1490" i="2"/>
  <c r="U1490" i="2"/>
  <c r="P1490" i="2"/>
  <c r="H1490" i="2" s="1"/>
  <c r="F1490" i="2"/>
  <c r="U1489" i="2"/>
  <c r="P1489" i="2"/>
  <c r="U1488" i="2"/>
  <c r="P1488" i="2" s="1"/>
  <c r="H1488" i="2" s="1"/>
  <c r="U1487" i="2"/>
  <c r="P1487" i="2"/>
  <c r="W1486" i="2"/>
  <c r="U1486" i="2"/>
  <c r="P1486" i="2" s="1"/>
  <c r="H1486" i="2" s="1"/>
  <c r="F1486" i="2"/>
  <c r="U1485" i="2"/>
  <c r="P1485" i="2" s="1"/>
  <c r="W1485" i="2" s="1"/>
  <c r="H1485" i="2"/>
  <c r="F1485" i="2"/>
  <c r="U1484" i="2"/>
  <c r="P1484" i="2"/>
  <c r="H1484" i="2" s="1"/>
  <c r="F1484" i="2"/>
  <c r="U1483" i="2"/>
  <c r="P1483" i="2"/>
  <c r="W1483" i="2" s="1"/>
  <c r="F1483" i="2"/>
  <c r="U1482" i="2"/>
  <c r="P1482" i="2" s="1"/>
  <c r="W1482" i="2" s="1"/>
  <c r="H1482" i="2"/>
  <c r="F1482" i="2"/>
  <c r="U1481" i="2"/>
  <c r="P1481" i="2" s="1"/>
  <c r="H1481" i="2" s="1"/>
  <c r="F1481" i="2"/>
  <c r="U1480" i="2"/>
  <c r="P1480" i="2"/>
  <c r="F1480" i="2"/>
  <c r="U1479" i="2"/>
  <c r="P1479" i="2"/>
  <c r="W1479" i="2" s="1"/>
  <c r="U1478" i="2"/>
  <c r="P1478" i="2"/>
  <c r="W1478" i="2" s="1"/>
  <c r="H1478" i="2"/>
  <c r="U1477" i="2"/>
  <c r="P1477" i="2" s="1"/>
  <c r="H1477" i="2" s="1"/>
  <c r="U1476" i="2"/>
  <c r="P1476" i="2"/>
  <c r="W1476" i="2" s="1"/>
  <c r="F1476" i="2"/>
  <c r="U1475" i="2"/>
  <c r="P1475" i="2"/>
  <c r="W1475" i="2" s="1"/>
  <c r="F1475" i="2"/>
  <c r="W1474" i="2"/>
  <c r="U1474" i="2"/>
  <c r="P1474" i="2"/>
  <c r="H1474" i="2"/>
  <c r="U1473" i="2"/>
  <c r="P1473" i="2" s="1"/>
  <c r="U1472" i="2"/>
  <c r="P1472" i="2" s="1"/>
  <c r="W1472" i="2" s="1"/>
  <c r="H1472" i="2"/>
  <c r="W1471" i="2"/>
  <c r="U1471" i="2"/>
  <c r="P1471" i="2" s="1"/>
  <c r="H1471" i="2" s="1"/>
  <c r="U1470" i="2"/>
  <c r="P1470" i="2"/>
  <c r="F1470" i="2"/>
  <c r="U1469" i="2"/>
  <c r="P1469" i="2" s="1"/>
  <c r="W1469" i="2" s="1"/>
  <c r="U1468" i="2"/>
  <c r="P1468" i="2" s="1"/>
  <c r="U1467" i="2"/>
  <c r="P1467" i="2"/>
  <c r="H1467" i="2" s="1"/>
  <c r="F1467" i="2"/>
  <c r="U1466" i="2"/>
  <c r="P1466" i="2"/>
  <c r="U1465" i="2"/>
  <c r="P1465" i="2"/>
  <c r="H1465" i="2" s="1"/>
  <c r="U1464" i="2"/>
  <c r="P1464" i="2"/>
  <c r="W1464" i="2" s="1"/>
  <c r="F1464" i="2"/>
  <c r="U1463" i="2"/>
  <c r="P1463" i="2" s="1"/>
  <c r="F1463" i="2"/>
  <c r="W1462" i="2"/>
  <c r="U1462" i="2"/>
  <c r="P1462" i="2" s="1"/>
  <c r="H1462" i="2" s="1"/>
  <c r="F1462" i="2"/>
  <c r="U1461" i="2"/>
  <c r="P1461" i="2" s="1"/>
  <c r="F1461" i="2"/>
  <c r="U1460" i="2"/>
  <c r="P1460" i="2"/>
  <c r="H1460" i="2" s="1"/>
  <c r="F1460" i="2"/>
  <c r="U1459" i="2"/>
  <c r="P1459" i="2"/>
  <c r="W1459" i="2" s="1"/>
  <c r="F1459" i="2"/>
  <c r="U1458" i="2"/>
  <c r="P1458" i="2"/>
  <c r="W1458" i="2" s="1"/>
  <c r="H1458" i="2"/>
  <c r="F1458" i="2"/>
  <c r="W1457" i="2"/>
  <c r="U1457" i="2"/>
  <c r="P1457" i="2" s="1"/>
  <c r="H1457" i="2"/>
  <c r="U1456" i="2"/>
  <c r="P1456" i="2" s="1"/>
  <c r="U1455" i="2"/>
  <c r="P1455" i="2"/>
  <c r="H1455" i="2" s="1"/>
  <c r="F1455" i="2"/>
  <c r="U1454" i="2"/>
  <c r="P1454" i="2" s="1"/>
  <c r="W1454" i="2" s="1"/>
  <c r="H1454" i="2"/>
  <c r="F1454" i="2"/>
  <c r="U1453" i="2"/>
  <c r="P1453" i="2" s="1"/>
  <c r="F1453" i="2"/>
  <c r="W1452" i="2"/>
  <c r="U1452" i="2"/>
  <c r="P1452" i="2"/>
  <c r="H1452" i="2"/>
  <c r="F1452" i="2"/>
  <c r="U1451" i="2"/>
  <c r="P1451" i="2" s="1"/>
  <c r="H1451" i="2" s="1"/>
  <c r="F1451" i="2"/>
  <c r="U1450" i="2"/>
  <c r="P1450" i="2"/>
  <c r="W1450" i="2" s="1"/>
  <c r="F1450" i="2"/>
  <c r="U1449" i="2"/>
  <c r="P1449" i="2" s="1"/>
  <c r="U1448" i="2"/>
  <c r="P1448" i="2" s="1"/>
  <c r="W1448" i="2" s="1"/>
  <c r="F1448" i="2"/>
  <c r="U1447" i="2"/>
  <c r="P1447" i="2" s="1"/>
  <c r="U1446" i="2"/>
  <c r="P1446" i="2"/>
  <c r="W1446" i="2" s="1"/>
  <c r="F1446" i="2"/>
  <c r="W1445" i="2"/>
  <c r="U1445" i="2"/>
  <c r="P1445" i="2" s="1"/>
  <c r="H1445" i="2"/>
  <c r="F1445" i="2"/>
  <c r="U1444" i="2"/>
  <c r="P1444" i="2"/>
  <c r="W1444" i="2" s="1"/>
  <c r="H1444" i="2"/>
  <c r="U1443" i="2"/>
  <c r="P1443" i="2"/>
  <c r="H1443" i="2" s="1"/>
  <c r="U1442" i="2"/>
  <c r="P1442" i="2"/>
  <c r="W1442" i="2" s="1"/>
  <c r="U1441" i="2"/>
  <c r="P1441" i="2"/>
  <c r="W1441" i="2" s="1"/>
  <c r="W1440" i="2"/>
  <c r="U1440" i="2"/>
  <c r="P1440" i="2" s="1"/>
  <c r="H1440" i="2" s="1"/>
  <c r="F1440" i="2"/>
  <c r="W1439" i="2"/>
  <c r="U1439" i="2"/>
  <c r="P1439" i="2" s="1"/>
  <c r="H1439" i="2" s="1"/>
  <c r="F1439" i="2"/>
  <c r="U1438" i="2"/>
  <c r="P1438" i="2"/>
  <c r="W1438" i="2" s="1"/>
  <c r="H1438" i="2"/>
  <c r="F1438" i="2"/>
  <c r="U1437" i="2"/>
  <c r="P1437" i="2"/>
  <c r="W1437" i="2" s="1"/>
  <c r="F1437" i="2"/>
  <c r="W1436" i="2"/>
  <c r="U1436" i="2"/>
  <c r="P1436" i="2" s="1"/>
  <c r="H1436" i="2"/>
  <c r="F1436" i="2"/>
  <c r="U1435" i="2"/>
  <c r="P1435" i="2"/>
  <c r="F1435" i="2"/>
  <c r="W1434" i="2"/>
  <c r="U1434" i="2"/>
  <c r="P1434" i="2"/>
  <c r="H1434" i="2" s="1"/>
  <c r="F1434" i="2"/>
  <c r="W1433" i="2"/>
  <c r="U1433" i="2"/>
  <c r="P1433" i="2" s="1"/>
  <c r="H1433" i="2" s="1"/>
  <c r="F1433" i="2"/>
  <c r="U1432" i="2"/>
  <c r="P1432" i="2"/>
  <c r="W1432" i="2" s="1"/>
  <c r="H1432" i="2"/>
  <c r="F1432" i="2"/>
  <c r="U1431" i="2"/>
  <c r="P1431" i="2" s="1"/>
  <c r="F1431" i="2"/>
  <c r="W1430" i="2"/>
  <c r="U1430" i="2"/>
  <c r="P1430" i="2" s="1"/>
  <c r="H1430" i="2" s="1"/>
  <c r="F1430" i="2"/>
  <c r="W1429" i="2"/>
  <c r="U1429" i="2"/>
  <c r="P1429" i="2"/>
  <c r="H1429" i="2"/>
  <c r="F1429" i="2"/>
  <c r="U1428" i="2"/>
  <c r="P1428" i="2"/>
  <c r="F1428" i="2"/>
  <c r="U1427" i="2"/>
  <c r="P1427" i="2"/>
  <c r="W1427" i="2" s="1"/>
  <c r="H1427" i="2"/>
  <c r="F1427" i="2"/>
  <c r="W1426" i="2"/>
  <c r="U1426" i="2"/>
  <c r="P1426" i="2"/>
  <c r="H1426" i="2"/>
  <c r="F1426" i="2"/>
  <c r="U1425" i="2"/>
  <c r="P1425" i="2" s="1"/>
  <c r="H1425" i="2" s="1"/>
  <c r="F1425" i="2"/>
  <c r="U1424" i="2"/>
  <c r="P1424" i="2"/>
  <c r="F1424" i="2"/>
  <c r="U1423" i="2"/>
  <c r="P1423" i="2" s="1"/>
  <c r="F1423" i="2"/>
  <c r="U1422" i="2"/>
  <c r="P1422" i="2"/>
  <c r="W1422" i="2" s="1"/>
  <c r="H1422" i="2"/>
  <c r="F1422" i="2"/>
  <c r="U1421" i="2"/>
  <c r="P1421" i="2" s="1"/>
  <c r="W1421" i="2" s="1"/>
  <c r="H1421" i="2"/>
  <c r="F1421" i="2"/>
  <c r="U1420" i="2"/>
  <c r="P1420" i="2" s="1"/>
  <c r="F1420" i="2"/>
  <c r="U1419" i="2"/>
  <c r="P1419" i="2" s="1"/>
  <c r="F1419" i="2"/>
  <c r="U1418" i="2"/>
  <c r="P1418" i="2"/>
  <c r="W1418" i="2" s="1"/>
  <c r="F1418" i="2"/>
  <c r="U1417" i="2"/>
  <c r="P1417" i="2" s="1"/>
  <c r="F1417" i="2"/>
  <c r="U1416" i="2"/>
  <c r="P1416" i="2" s="1"/>
  <c r="W1416" i="2" s="1"/>
  <c r="H1416" i="2"/>
  <c r="F1416" i="2"/>
  <c r="U1415" i="2"/>
  <c r="P1415" i="2"/>
  <c r="F1415" i="2"/>
  <c r="U1414" i="2"/>
  <c r="P1414" i="2"/>
  <c r="F1414" i="2"/>
  <c r="U1413" i="2"/>
  <c r="P1413" i="2" s="1"/>
  <c r="F1413" i="2"/>
  <c r="U1412" i="2"/>
  <c r="P1412" i="2"/>
  <c r="W1412" i="2" s="1"/>
  <c r="F1412" i="2"/>
  <c r="U1411" i="2"/>
  <c r="P1411" i="2" s="1"/>
  <c r="F1411" i="2"/>
  <c r="W1410" i="2"/>
  <c r="U1410" i="2"/>
  <c r="P1410" i="2"/>
  <c r="H1410" i="2" s="1"/>
  <c r="F1410" i="2"/>
  <c r="U1409" i="2"/>
  <c r="P1409" i="2"/>
  <c r="H1409" i="2" s="1"/>
  <c r="F1409" i="2"/>
  <c r="U1408" i="2"/>
  <c r="P1408" i="2"/>
  <c r="F1408" i="2"/>
  <c r="W1407" i="2"/>
  <c r="U1407" i="2"/>
  <c r="P1407" i="2"/>
  <c r="H1407" i="2"/>
  <c r="F1407" i="2"/>
  <c r="U1406" i="2"/>
  <c r="P1406" i="2"/>
  <c r="F1406" i="2"/>
  <c r="U1405" i="2"/>
  <c r="P1405" i="2"/>
  <c r="W1405" i="2" s="1"/>
  <c r="H1405" i="2"/>
  <c r="F1405" i="2"/>
  <c r="U1404" i="2"/>
  <c r="P1404" i="2" s="1"/>
  <c r="F1404" i="2"/>
  <c r="U1403" i="2"/>
  <c r="P1403" i="2" s="1"/>
  <c r="H1403" i="2" s="1"/>
  <c r="F1403" i="2"/>
  <c r="U1402" i="2"/>
  <c r="P1402" i="2"/>
  <c r="F1402" i="2"/>
  <c r="U1401" i="2"/>
  <c r="P1401" i="2" s="1"/>
  <c r="F1401" i="2"/>
  <c r="W1400" i="2"/>
  <c r="U1400" i="2"/>
  <c r="P1400" i="2"/>
  <c r="H1400" i="2"/>
  <c r="F1400" i="2"/>
  <c r="U1399" i="2"/>
  <c r="P1399" i="2"/>
  <c r="F1399" i="2"/>
  <c r="U1398" i="2"/>
  <c r="P1398" i="2" s="1"/>
  <c r="W1398" i="2" s="1"/>
  <c r="F1398" i="2"/>
  <c r="U1397" i="2"/>
  <c r="P1397" i="2"/>
  <c r="F1397" i="2"/>
  <c r="U1396" i="2"/>
  <c r="P1396" i="2" s="1"/>
  <c r="W1396" i="2" s="1"/>
  <c r="H1396" i="2"/>
  <c r="F1396" i="2"/>
  <c r="U1395" i="2"/>
  <c r="P1395" i="2" s="1"/>
  <c r="F1395" i="2"/>
  <c r="U1394" i="2"/>
  <c r="P1394" i="2" s="1"/>
  <c r="H1394" i="2" s="1"/>
  <c r="F1394" i="2"/>
  <c r="U1393" i="2"/>
  <c r="P1393" i="2" s="1"/>
  <c r="F1393" i="2"/>
  <c r="U1392" i="2"/>
  <c r="P1392" i="2"/>
  <c r="F1392" i="2"/>
  <c r="W1391" i="2"/>
  <c r="U1391" i="2"/>
  <c r="P1391" i="2" s="1"/>
  <c r="H1391" i="2"/>
  <c r="F1391" i="2"/>
  <c r="U1390" i="2"/>
  <c r="P1390" i="2"/>
  <c r="F1390" i="2"/>
  <c r="U1389" i="2"/>
  <c r="P1389" i="2"/>
  <c r="W1389" i="2" s="1"/>
  <c r="H1389" i="2"/>
  <c r="F1389" i="2"/>
  <c r="U1388" i="2"/>
  <c r="P1388" i="2" s="1"/>
  <c r="F1388" i="2"/>
  <c r="W1387" i="2"/>
  <c r="U1387" i="2"/>
  <c r="P1387" i="2" s="1"/>
  <c r="H1387" i="2"/>
  <c r="F1387" i="2"/>
  <c r="U1386" i="2"/>
  <c r="P1386" i="2"/>
  <c r="F1386" i="2"/>
  <c r="U1385" i="2"/>
  <c r="P1385" i="2" s="1"/>
  <c r="F1385" i="2"/>
  <c r="U1384" i="2"/>
  <c r="P1384" i="2" s="1"/>
  <c r="W1384" i="2" s="1"/>
  <c r="F1384" i="2"/>
  <c r="U1383" i="2"/>
  <c r="P1383" i="2"/>
  <c r="F1383" i="2"/>
  <c r="U1382" i="2"/>
  <c r="P1382" i="2"/>
  <c r="W1382" i="2" s="1"/>
  <c r="H1382" i="2"/>
  <c r="F1382" i="2"/>
  <c r="U1381" i="2"/>
  <c r="P1381" i="2"/>
  <c r="F1381" i="2"/>
  <c r="W1380" i="2"/>
  <c r="U1380" i="2"/>
  <c r="P1380" i="2" s="1"/>
  <c r="H1380" i="2"/>
  <c r="F1380" i="2"/>
  <c r="U1379" i="2"/>
  <c r="P1379" i="2" s="1"/>
  <c r="F1379" i="2"/>
  <c r="W1378" i="2"/>
  <c r="U1378" i="2"/>
  <c r="P1378" i="2"/>
  <c r="H1378" i="2" s="1"/>
  <c r="F1378" i="2"/>
  <c r="U1377" i="2"/>
  <c r="P1377" i="2"/>
  <c r="H1377" i="2" s="1"/>
  <c r="F1377" i="2"/>
  <c r="U1376" i="2"/>
  <c r="P1376" i="2"/>
  <c r="F1376" i="2"/>
  <c r="W1375" i="2"/>
  <c r="U1375" i="2"/>
  <c r="P1375" i="2"/>
  <c r="H1375" i="2"/>
  <c r="F1375" i="2"/>
  <c r="U1374" i="2"/>
  <c r="P1374" i="2"/>
  <c r="F1374" i="2"/>
  <c r="U1373" i="2"/>
  <c r="P1373" i="2"/>
  <c r="W1373" i="2" s="1"/>
  <c r="H1373" i="2"/>
  <c r="F1373" i="2"/>
  <c r="U1372" i="2"/>
  <c r="P1372" i="2" s="1"/>
  <c r="F1372" i="2"/>
  <c r="U1371" i="2"/>
  <c r="P1371" i="2" s="1"/>
  <c r="H1371" i="2" s="1"/>
  <c r="F1371" i="2"/>
  <c r="U1370" i="2"/>
  <c r="P1370" i="2"/>
  <c r="F1370" i="2"/>
  <c r="U1369" i="2"/>
  <c r="P1369" i="2" s="1"/>
  <c r="F1369" i="2"/>
  <c r="W1368" i="2"/>
  <c r="U1368" i="2"/>
  <c r="P1368" i="2"/>
  <c r="H1368" i="2"/>
  <c r="F1368" i="2"/>
  <c r="U1367" i="2"/>
  <c r="P1367" i="2"/>
  <c r="W1367" i="2" s="1"/>
  <c r="F1367" i="2"/>
  <c r="U1366" i="2"/>
  <c r="P1366" i="2" s="1"/>
  <c r="W1366" i="2" s="1"/>
  <c r="H1366" i="2"/>
  <c r="F1366" i="2"/>
  <c r="U1365" i="2"/>
  <c r="P1365" i="2"/>
  <c r="F1365" i="2"/>
  <c r="U1364" i="2"/>
  <c r="P1364" i="2" s="1"/>
  <c r="W1364" i="2" s="1"/>
  <c r="H1364" i="2"/>
  <c r="F1364" i="2"/>
  <c r="U1363" i="2"/>
  <c r="P1363" i="2" s="1"/>
  <c r="F1363" i="2"/>
  <c r="U1362" i="2"/>
  <c r="P1362" i="2" s="1"/>
  <c r="H1362" i="2" s="1"/>
  <c r="F1362" i="2"/>
  <c r="U1361" i="2"/>
  <c r="P1361" i="2" s="1"/>
  <c r="F1361" i="2"/>
  <c r="U1360" i="2"/>
  <c r="P1360" i="2"/>
  <c r="W1360" i="2" s="1"/>
  <c r="F1360" i="2"/>
  <c r="U1359" i="2"/>
  <c r="P1359" i="2" s="1"/>
  <c r="W1359" i="2" s="1"/>
  <c r="F1359" i="2"/>
  <c r="U1358" i="2"/>
  <c r="P1358" i="2"/>
  <c r="F1358" i="2"/>
  <c r="U1357" i="2"/>
  <c r="P1357" i="2"/>
  <c r="W1357" i="2" s="1"/>
  <c r="H1357" i="2"/>
  <c r="F1357" i="2"/>
  <c r="U1356" i="2"/>
  <c r="P1356" i="2" s="1"/>
  <c r="W1356" i="2" s="1"/>
  <c r="F1356" i="2"/>
  <c r="W1355" i="2"/>
  <c r="U1355" i="2"/>
  <c r="P1355" i="2" s="1"/>
  <c r="H1355" i="2"/>
  <c r="F1355" i="2"/>
  <c r="U1354" i="2"/>
  <c r="P1354" i="2"/>
  <c r="H1354" i="2" s="1"/>
  <c r="F1354" i="2"/>
  <c r="U1353" i="2"/>
  <c r="P1353" i="2" s="1"/>
  <c r="F1353" i="2"/>
  <c r="U1352" i="2"/>
  <c r="P1352" i="2" s="1"/>
  <c r="W1352" i="2" s="1"/>
  <c r="F1352" i="2"/>
  <c r="U1351" i="2"/>
  <c r="P1351" i="2"/>
  <c r="H1351" i="2" s="1"/>
  <c r="F1351" i="2"/>
  <c r="U1350" i="2"/>
  <c r="P1350" i="2"/>
  <c r="W1350" i="2" s="1"/>
  <c r="F1350" i="2"/>
  <c r="U1349" i="2"/>
  <c r="P1349" i="2"/>
  <c r="W1349" i="2" s="1"/>
  <c r="F1349" i="2"/>
  <c r="W1348" i="2"/>
  <c r="U1348" i="2"/>
  <c r="P1348" i="2" s="1"/>
  <c r="H1348" i="2"/>
  <c r="F1348" i="2"/>
  <c r="U1347" i="2"/>
  <c r="P1347" i="2" s="1"/>
  <c r="F1347" i="2"/>
  <c r="W1346" i="2"/>
  <c r="U1346" i="2"/>
  <c r="P1346" i="2"/>
  <c r="H1346" i="2" s="1"/>
  <c r="F1346" i="2"/>
  <c r="U1345" i="2"/>
  <c r="P1345" i="2"/>
  <c r="H1345" i="2" s="1"/>
  <c r="F1345" i="2"/>
  <c r="W1344" i="2"/>
  <c r="U1344" i="2"/>
  <c r="P1344" i="2"/>
  <c r="H1344" i="2" s="1"/>
  <c r="F1344" i="2"/>
  <c r="U1343" i="2"/>
  <c r="P1343" i="2"/>
  <c r="W1343" i="2" s="1"/>
  <c r="H1343" i="2"/>
  <c r="F1343" i="2"/>
  <c r="U1342" i="2"/>
  <c r="P1342" i="2"/>
  <c r="W1342" i="2" s="1"/>
  <c r="H1342" i="2"/>
  <c r="F1342" i="2"/>
  <c r="U1341" i="2"/>
  <c r="P1341" i="2"/>
  <c r="W1341" i="2" s="1"/>
  <c r="H1341" i="2"/>
  <c r="F1341" i="2"/>
  <c r="U1340" i="2"/>
  <c r="P1340" i="2" s="1"/>
  <c r="F1340" i="2"/>
  <c r="U1339" i="2"/>
  <c r="P1339" i="2" s="1"/>
  <c r="F1339" i="2"/>
  <c r="U1338" i="2"/>
  <c r="P1338" i="2"/>
  <c r="F1338" i="2"/>
  <c r="U1337" i="2"/>
  <c r="P1337" i="2" s="1"/>
  <c r="F1337" i="2"/>
  <c r="U1336" i="2"/>
  <c r="P1336" i="2"/>
  <c r="W1336" i="2" s="1"/>
  <c r="F1336" i="2"/>
  <c r="U1335" i="2"/>
  <c r="P1335" i="2"/>
  <c r="W1335" i="2" s="1"/>
  <c r="F1335" i="2"/>
  <c r="U1334" i="2"/>
  <c r="P1334" i="2" s="1"/>
  <c r="W1334" i="2" s="1"/>
  <c r="H1334" i="2"/>
  <c r="F1334" i="2"/>
  <c r="U1333" i="2"/>
  <c r="P1333" i="2"/>
  <c r="F1333" i="2"/>
  <c r="U1332" i="2"/>
  <c r="P1332" i="2" s="1"/>
  <c r="W1332" i="2" s="1"/>
  <c r="H1332" i="2"/>
  <c r="F1332" i="2"/>
  <c r="U1331" i="2"/>
  <c r="P1331" i="2" s="1"/>
  <c r="F1331" i="2"/>
  <c r="U1330" i="2"/>
  <c r="P1330" i="2" s="1"/>
  <c r="H1330" i="2" s="1"/>
  <c r="F1330" i="2"/>
  <c r="U1329" i="2"/>
  <c r="P1329" i="2" s="1"/>
  <c r="F1329" i="2"/>
  <c r="U1328" i="2"/>
  <c r="P1328" i="2"/>
  <c r="W1328" i="2" s="1"/>
  <c r="F1328" i="2"/>
  <c r="U1327" i="2"/>
  <c r="P1327" i="2" s="1"/>
  <c r="W1327" i="2" s="1"/>
  <c r="F1327" i="2"/>
  <c r="U1326" i="2"/>
  <c r="P1326" i="2"/>
  <c r="F1326" i="2"/>
  <c r="U1325" i="2"/>
  <c r="P1325" i="2"/>
  <c r="W1325" i="2" s="1"/>
  <c r="H1325" i="2"/>
  <c r="F1325" i="2"/>
  <c r="U1324" i="2"/>
  <c r="P1324" i="2" s="1"/>
  <c r="W1324" i="2" s="1"/>
  <c r="F1324" i="2"/>
  <c r="W1323" i="2"/>
  <c r="U1323" i="2"/>
  <c r="P1323" i="2" s="1"/>
  <c r="H1323" i="2"/>
  <c r="F1323" i="2"/>
  <c r="U1322" i="2"/>
  <c r="P1322" i="2"/>
  <c r="H1322" i="2" s="1"/>
  <c r="F1322" i="2"/>
  <c r="U1321" i="2"/>
  <c r="P1321" i="2" s="1"/>
  <c r="F1321" i="2"/>
  <c r="U1320" i="2"/>
  <c r="P1320" i="2" s="1"/>
  <c r="W1320" i="2" s="1"/>
  <c r="F1320" i="2"/>
  <c r="W1319" i="2"/>
  <c r="U1319" i="2"/>
  <c r="P1319" i="2"/>
  <c r="H1319" i="2" s="1"/>
  <c r="F1319" i="2"/>
  <c r="U1318" i="2"/>
  <c r="P1318" i="2"/>
  <c r="W1318" i="2" s="1"/>
  <c r="F1318" i="2"/>
  <c r="U1317" i="2"/>
  <c r="P1317" i="2"/>
  <c r="W1317" i="2" s="1"/>
  <c r="F1317" i="2"/>
  <c r="W1316" i="2"/>
  <c r="U1316" i="2"/>
  <c r="P1316" i="2" s="1"/>
  <c r="H1316" i="2"/>
  <c r="F1316" i="2"/>
  <c r="U1315" i="2"/>
  <c r="P1315" i="2" s="1"/>
  <c r="F1315" i="2"/>
  <c r="W1314" i="2"/>
  <c r="U1314" i="2"/>
  <c r="P1314" i="2"/>
  <c r="H1314" i="2" s="1"/>
  <c r="F1314" i="2"/>
  <c r="U1313" i="2"/>
  <c r="P1313" i="2"/>
  <c r="H1313" i="2" s="1"/>
  <c r="F1313" i="2"/>
  <c r="W1312" i="2"/>
  <c r="U1312" i="2"/>
  <c r="P1312" i="2"/>
  <c r="H1312" i="2" s="1"/>
  <c r="F1312" i="2"/>
  <c r="U1311" i="2"/>
  <c r="P1311" i="2"/>
  <c r="W1311" i="2" s="1"/>
  <c r="H1311" i="2"/>
  <c r="F1311" i="2"/>
  <c r="U1310" i="2"/>
  <c r="P1310" i="2"/>
  <c r="W1310" i="2" s="1"/>
  <c r="H1310" i="2"/>
  <c r="F1310" i="2"/>
  <c r="U1309" i="2"/>
  <c r="P1309" i="2"/>
  <c r="W1309" i="2" s="1"/>
  <c r="F1309" i="2"/>
  <c r="W1308" i="2"/>
  <c r="U1308" i="2"/>
  <c r="P1308" i="2" s="1"/>
  <c r="H1308" i="2"/>
  <c r="F1308" i="2"/>
  <c r="W1307" i="2"/>
  <c r="U1307" i="2"/>
  <c r="P1307" i="2"/>
  <c r="H1307" i="2" s="1"/>
  <c r="F1307" i="2"/>
  <c r="W1306" i="2"/>
  <c r="U1306" i="2"/>
  <c r="P1306" i="2"/>
  <c r="H1306" i="2" s="1"/>
  <c r="F1306" i="2"/>
  <c r="U1305" i="2"/>
  <c r="P1305" i="2"/>
  <c r="W1305" i="2" s="1"/>
  <c r="F1305" i="2"/>
  <c r="U1304" i="2"/>
  <c r="P1304" i="2" s="1"/>
  <c r="H1304" i="2" s="1"/>
  <c r="F1304" i="2"/>
  <c r="U1303" i="2"/>
  <c r="P1303" i="2" s="1"/>
  <c r="F1303" i="2"/>
  <c r="U1302" i="2"/>
  <c r="P1302" i="2" s="1"/>
  <c r="F1302" i="2"/>
  <c r="W1301" i="2"/>
  <c r="U1301" i="2"/>
  <c r="P1301" i="2"/>
  <c r="H1301" i="2"/>
  <c r="F1301" i="2"/>
  <c r="U1300" i="2"/>
  <c r="P1300" i="2" s="1"/>
  <c r="W1300" i="2" s="1"/>
  <c r="F1300" i="2"/>
  <c r="U1299" i="2"/>
  <c r="P1299" i="2"/>
  <c r="W1299" i="2" s="1"/>
  <c r="H1299" i="2"/>
  <c r="F1299" i="2"/>
  <c r="U1298" i="2"/>
  <c r="P1298" i="2" s="1"/>
  <c r="F1298" i="2"/>
  <c r="U1297" i="2"/>
  <c r="P1297" i="2" s="1"/>
  <c r="F1297" i="2"/>
  <c r="U1296" i="2"/>
  <c r="P1296" i="2" s="1"/>
  <c r="F1296" i="2"/>
  <c r="U1295" i="2"/>
  <c r="P1295" i="2"/>
  <c r="W1295" i="2" s="1"/>
  <c r="H1295" i="2"/>
  <c r="F1295" i="2"/>
  <c r="U1294" i="2"/>
  <c r="P1294" i="2" s="1"/>
  <c r="W1294" i="2" s="1"/>
  <c r="F1294" i="2"/>
  <c r="U1293" i="2"/>
  <c r="P1293" i="2"/>
  <c r="W1293" i="2" s="1"/>
  <c r="H1293" i="2"/>
  <c r="F1293" i="2"/>
  <c r="W1292" i="2"/>
  <c r="U1292" i="2"/>
  <c r="P1292" i="2" s="1"/>
  <c r="H1292" i="2"/>
  <c r="F1292" i="2"/>
  <c r="U1291" i="2"/>
  <c r="P1291" i="2"/>
  <c r="H1291" i="2" s="1"/>
  <c r="F1291" i="2"/>
  <c r="U1290" i="2"/>
  <c r="P1290" i="2"/>
  <c r="F1290" i="2"/>
  <c r="U1289" i="2"/>
  <c r="P1289" i="2" s="1"/>
  <c r="W1289" i="2" s="1"/>
  <c r="H1289" i="2"/>
  <c r="F1289" i="2"/>
  <c r="U1288" i="2"/>
  <c r="P1288" i="2"/>
  <c r="H1288" i="2" s="1"/>
  <c r="F1288" i="2"/>
  <c r="U1287" i="2"/>
  <c r="P1287" i="2" s="1"/>
  <c r="F1287" i="2"/>
  <c r="U1286" i="2"/>
  <c r="P1286" i="2" s="1"/>
  <c r="F1286" i="2"/>
  <c r="U1285" i="2"/>
  <c r="P1285" i="2"/>
  <c r="W1285" i="2" s="1"/>
  <c r="F1285" i="2"/>
  <c r="W1284" i="2"/>
  <c r="U1284" i="2"/>
  <c r="P1284" i="2" s="1"/>
  <c r="H1284" i="2"/>
  <c r="F1284" i="2"/>
  <c r="U1283" i="2"/>
  <c r="P1283" i="2" s="1"/>
  <c r="F1283" i="2"/>
  <c r="U1282" i="2"/>
  <c r="P1282" i="2" s="1"/>
  <c r="F1282" i="2"/>
  <c r="U1281" i="2"/>
  <c r="P1281" i="2" s="1"/>
  <c r="F1281" i="2"/>
  <c r="U1280" i="2"/>
  <c r="P1280" i="2"/>
  <c r="W1280" i="2" s="1"/>
  <c r="F1280" i="2"/>
  <c r="W1279" i="2"/>
  <c r="U1279" i="2"/>
  <c r="P1279" i="2" s="1"/>
  <c r="H1279" i="2"/>
  <c r="F1279" i="2"/>
  <c r="U1278" i="2"/>
  <c r="P1278" i="2"/>
  <c r="F1278" i="2"/>
  <c r="U1277" i="2"/>
  <c r="P1277" i="2"/>
  <c r="W1277" i="2" s="1"/>
  <c r="H1277" i="2"/>
  <c r="F1277" i="2"/>
  <c r="W1276" i="2"/>
  <c r="U1276" i="2"/>
  <c r="P1276" i="2" s="1"/>
  <c r="H1276" i="2"/>
  <c r="F1276" i="2"/>
  <c r="U1275" i="2"/>
  <c r="P1275" i="2"/>
  <c r="F1275" i="2"/>
  <c r="W1274" i="2"/>
  <c r="U1274" i="2"/>
  <c r="P1274" i="2" s="1"/>
  <c r="H1274" i="2" s="1"/>
  <c r="F1274" i="2"/>
  <c r="U1273" i="2"/>
  <c r="P1273" i="2"/>
  <c r="H1273" i="2" s="1"/>
  <c r="F1273" i="2"/>
  <c r="W1272" i="2"/>
  <c r="U1272" i="2"/>
  <c r="P1272" i="2"/>
  <c r="H1272" i="2" s="1"/>
  <c r="F1272" i="2"/>
  <c r="U1271" i="2"/>
  <c r="P1271" i="2" s="1"/>
  <c r="F1271" i="2"/>
  <c r="U1270" i="2"/>
  <c r="P1270" i="2"/>
  <c r="W1270" i="2" s="1"/>
  <c r="F1270" i="2"/>
  <c r="W1269" i="2"/>
  <c r="U1269" i="2"/>
  <c r="P1269" i="2"/>
  <c r="H1269" i="2"/>
  <c r="F1269" i="2"/>
  <c r="U1268" i="2"/>
  <c r="P1268" i="2" s="1"/>
  <c r="F1268" i="2"/>
  <c r="U1267" i="2"/>
  <c r="P1267" i="2" s="1"/>
  <c r="W1267" i="2" s="1"/>
  <c r="H1267" i="2"/>
  <c r="F1267" i="2"/>
  <c r="U1266" i="2"/>
  <c r="P1266" i="2" s="1"/>
  <c r="F1266" i="2"/>
  <c r="U1265" i="2"/>
  <c r="P1265" i="2"/>
  <c r="W1265" i="2" s="1"/>
  <c r="F1265" i="2"/>
  <c r="U1264" i="2"/>
  <c r="P1264" i="2" s="1"/>
  <c r="W1264" i="2" s="1"/>
  <c r="H1264" i="2"/>
  <c r="F1264" i="2"/>
  <c r="U1263" i="2"/>
  <c r="P1263" i="2"/>
  <c r="H1263" i="2" s="1"/>
  <c r="F1263" i="2"/>
  <c r="U1262" i="2"/>
  <c r="P1262" i="2"/>
  <c r="W1262" i="2" s="1"/>
  <c r="H1262" i="2"/>
  <c r="F1262" i="2"/>
  <c r="W1261" i="2"/>
  <c r="U1261" i="2"/>
  <c r="P1261" i="2"/>
  <c r="H1261" i="2"/>
  <c r="F1261" i="2"/>
  <c r="U1260" i="2"/>
  <c r="P1260" i="2" s="1"/>
  <c r="F1260" i="2"/>
  <c r="U1259" i="2"/>
  <c r="P1259" i="2" s="1"/>
  <c r="W1259" i="2" s="1"/>
  <c r="F1259" i="2"/>
  <c r="U1258" i="2"/>
  <c r="P1258" i="2"/>
  <c r="H1258" i="2" s="1"/>
  <c r="F1258" i="2"/>
  <c r="W1257" i="2"/>
  <c r="U1257" i="2"/>
  <c r="P1257" i="2"/>
  <c r="H1257" i="2" s="1"/>
  <c r="F1257" i="2"/>
  <c r="U1256" i="2"/>
  <c r="P1256" i="2"/>
  <c r="W1256" i="2" s="1"/>
  <c r="F1256" i="2"/>
  <c r="U1255" i="2"/>
  <c r="P1255" i="2"/>
  <c r="F1255" i="2"/>
  <c r="U1254" i="2"/>
  <c r="P1254" i="2" s="1"/>
  <c r="W1254" i="2" s="1"/>
  <c r="F1254" i="2"/>
  <c r="U1253" i="2"/>
  <c r="P1253" i="2"/>
  <c r="H1253" i="2" s="1"/>
  <c r="F1253" i="2"/>
  <c r="U1252" i="2"/>
  <c r="P1252" i="2" s="1"/>
  <c r="W1252" i="2" s="1"/>
  <c r="H1252" i="2"/>
  <c r="F1252" i="2"/>
  <c r="W1251" i="2"/>
  <c r="U1251" i="2"/>
  <c r="P1251" i="2" s="1"/>
  <c r="H1251" i="2"/>
  <c r="F1251" i="2"/>
  <c r="U1250" i="2"/>
  <c r="P1250" i="2"/>
  <c r="F1250" i="2"/>
  <c r="U1249" i="2"/>
  <c r="P1249" i="2" s="1"/>
  <c r="W1249" i="2" s="1"/>
  <c r="F1249" i="2"/>
  <c r="U1248" i="2"/>
  <c r="P1248" i="2" s="1"/>
  <c r="F1248" i="2"/>
  <c r="W1247" i="2"/>
  <c r="U1247" i="2"/>
  <c r="P1247" i="2"/>
  <c r="H1247" i="2" s="1"/>
  <c r="F1247" i="2"/>
  <c r="U1246" i="2"/>
  <c r="P1246" i="2"/>
  <c r="W1246" i="2" s="1"/>
  <c r="F1246" i="2"/>
  <c r="U1245" i="2"/>
  <c r="P1245" i="2"/>
  <c r="F1245" i="2"/>
  <c r="W1244" i="2"/>
  <c r="U1244" i="2"/>
  <c r="P1244" i="2" s="1"/>
  <c r="H1244" i="2"/>
  <c r="F1244" i="2"/>
  <c r="U1243" i="2"/>
  <c r="P1243" i="2"/>
  <c r="H1243" i="2" s="1"/>
  <c r="F1243" i="2"/>
  <c r="W1242" i="2"/>
  <c r="U1242" i="2"/>
  <c r="P1242" i="2"/>
  <c r="H1242" i="2" s="1"/>
  <c r="F1242" i="2"/>
  <c r="U1241" i="2"/>
  <c r="P1241" i="2" s="1"/>
  <c r="F1241" i="2"/>
  <c r="W1240" i="2"/>
  <c r="U1240" i="2"/>
  <c r="P1240" i="2" s="1"/>
  <c r="H1240" i="2" s="1"/>
  <c r="F1240" i="2"/>
  <c r="U1239" i="2"/>
  <c r="P1239" i="2" s="1"/>
  <c r="W1239" i="2" s="1"/>
  <c r="H1239" i="2"/>
  <c r="F1239" i="2"/>
  <c r="U1238" i="2"/>
  <c r="P1238" i="2" s="1"/>
  <c r="F1238" i="2"/>
  <c r="U1237" i="2"/>
  <c r="P1237" i="2"/>
  <c r="H1237" i="2" s="1"/>
  <c r="F1237" i="2"/>
  <c r="U1236" i="2"/>
  <c r="P1236" i="2" s="1"/>
  <c r="W1236" i="2" s="1"/>
  <c r="F1236" i="2"/>
  <c r="U1235" i="2"/>
  <c r="P1235" i="2"/>
  <c r="W1235" i="2" s="1"/>
  <c r="F1235" i="2"/>
  <c r="U1234" i="2"/>
  <c r="P1234" i="2" s="1"/>
  <c r="F1234" i="2"/>
  <c r="U1233" i="2"/>
  <c r="P1233" i="2" s="1"/>
  <c r="F1233" i="2"/>
  <c r="U1232" i="2"/>
  <c r="P1232" i="2" s="1"/>
  <c r="H1232" i="2" s="1"/>
  <c r="F1232" i="2"/>
  <c r="U1231" i="2"/>
  <c r="P1231" i="2" s="1"/>
  <c r="F1231" i="2"/>
  <c r="U1230" i="2"/>
  <c r="P1230" i="2" s="1"/>
  <c r="W1230" i="2" s="1"/>
  <c r="F1230" i="2"/>
  <c r="U1229" i="2"/>
  <c r="P1229" i="2"/>
  <c r="W1229" i="2" s="1"/>
  <c r="H1229" i="2"/>
  <c r="F1229" i="2"/>
  <c r="W1228" i="2"/>
  <c r="U1228" i="2"/>
  <c r="P1228" i="2" s="1"/>
  <c r="H1228" i="2"/>
  <c r="F1228" i="2"/>
  <c r="W1227" i="2"/>
  <c r="U1227" i="2"/>
  <c r="P1227" i="2"/>
  <c r="H1227" i="2" s="1"/>
  <c r="F1227" i="2"/>
  <c r="U1226" i="2"/>
  <c r="P1226" i="2"/>
  <c r="F1226" i="2"/>
  <c r="U1225" i="2"/>
  <c r="P1225" i="2" s="1"/>
  <c r="W1225" i="2" s="1"/>
  <c r="F1225" i="2"/>
  <c r="U1224" i="2"/>
  <c r="P1224" i="2"/>
  <c r="H1224" i="2" s="1"/>
  <c r="F1224" i="2"/>
  <c r="U1223" i="2"/>
  <c r="P1223" i="2" s="1"/>
  <c r="F1223" i="2"/>
  <c r="U1222" i="2"/>
  <c r="P1222" i="2" s="1"/>
  <c r="F1222" i="2"/>
  <c r="U1221" i="2"/>
  <c r="P1221" i="2"/>
  <c r="W1221" i="2" s="1"/>
  <c r="H1221" i="2"/>
  <c r="F1221" i="2"/>
  <c r="W1220" i="2"/>
  <c r="U1220" i="2"/>
  <c r="P1220" i="2" s="1"/>
  <c r="H1220" i="2"/>
  <c r="F1220" i="2"/>
  <c r="U1219" i="2"/>
  <c r="P1219" i="2"/>
  <c r="F1219" i="2"/>
  <c r="U1218" i="2"/>
  <c r="P1218" i="2" s="1"/>
  <c r="F1218" i="2"/>
  <c r="U1217" i="2"/>
  <c r="P1217" i="2" s="1"/>
  <c r="H1217" i="2" s="1"/>
  <c r="F1217" i="2"/>
  <c r="U1216" i="2"/>
  <c r="P1216" i="2"/>
  <c r="H1216" i="2" s="1"/>
  <c r="F1216" i="2"/>
  <c r="U1215" i="2"/>
  <c r="P1215" i="2" s="1"/>
  <c r="W1215" i="2" s="1"/>
  <c r="H1215" i="2"/>
  <c r="F1215" i="2"/>
  <c r="U1214" i="2"/>
  <c r="P1214" i="2"/>
  <c r="F1214" i="2"/>
  <c r="U1213" i="2"/>
  <c r="P1213" i="2"/>
  <c r="W1213" i="2" s="1"/>
  <c r="H1213" i="2"/>
  <c r="F1213" i="2"/>
  <c r="W1212" i="2"/>
  <c r="U1212" i="2"/>
  <c r="P1212" i="2" s="1"/>
  <c r="H1212" i="2"/>
  <c r="F1212" i="2"/>
  <c r="U1211" i="2"/>
  <c r="P1211" i="2" s="1"/>
  <c r="F1211" i="2"/>
  <c r="W1210" i="2"/>
  <c r="U1210" i="2"/>
  <c r="P1210" i="2" s="1"/>
  <c r="H1210" i="2" s="1"/>
  <c r="F1210" i="2"/>
  <c r="W1209" i="2"/>
  <c r="U1209" i="2"/>
  <c r="P1209" i="2"/>
  <c r="H1209" i="2" s="1"/>
  <c r="F1209" i="2"/>
  <c r="W1208" i="2"/>
  <c r="U1208" i="2"/>
  <c r="P1208" i="2"/>
  <c r="H1208" i="2" s="1"/>
  <c r="F1208" i="2"/>
  <c r="W1207" i="2"/>
  <c r="U1207" i="2"/>
  <c r="P1207" i="2" s="1"/>
  <c r="H1207" i="2" s="1"/>
  <c r="F1207" i="2"/>
  <c r="U1206" i="2"/>
  <c r="P1206" i="2"/>
  <c r="F1206" i="2"/>
  <c r="W1205" i="2"/>
  <c r="U1205" i="2"/>
  <c r="P1205" i="2"/>
  <c r="H1205" i="2"/>
  <c r="F1205" i="2"/>
  <c r="U1204" i="2"/>
  <c r="P1204" i="2" s="1"/>
  <c r="F1204" i="2"/>
  <c r="U1203" i="2"/>
  <c r="P1203" i="2" s="1"/>
  <c r="W1203" i="2" s="1"/>
  <c r="F1203" i="2"/>
  <c r="W1202" i="2"/>
  <c r="U1202" i="2"/>
  <c r="P1202" i="2" s="1"/>
  <c r="H1202" i="2" s="1"/>
  <c r="F1202" i="2"/>
  <c r="W1201" i="2"/>
  <c r="U1201" i="2"/>
  <c r="P1201" i="2"/>
  <c r="H1201" i="2" s="1"/>
  <c r="F1201" i="2"/>
  <c r="U1200" i="2"/>
  <c r="P1200" i="2"/>
  <c r="W1200" i="2" s="1"/>
  <c r="F1200" i="2"/>
  <c r="U1199" i="2"/>
  <c r="P1199" i="2"/>
  <c r="H1199" i="2" s="1"/>
  <c r="F1199" i="2"/>
  <c r="U1198" i="2"/>
  <c r="P1198" i="2"/>
  <c r="W1198" i="2" s="1"/>
  <c r="H1198" i="2"/>
  <c r="F1198" i="2"/>
  <c r="W1197" i="2"/>
  <c r="U1197" i="2"/>
  <c r="P1197" i="2"/>
  <c r="H1197" i="2"/>
  <c r="F1197" i="2"/>
  <c r="U1196" i="2"/>
  <c r="P1196" i="2" s="1"/>
  <c r="F1196" i="2"/>
  <c r="W1195" i="2"/>
  <c r="U1195" i="2"/>
  <c r="P1195" i="2" s="1"/>
  <c r="H1195" i="2"/>
  <c r="F1195" i="2"/>
  <c r="U1194" i="2"/>
  <c r="P1194" i="2"/>
  <c r="H1194" i="2" s="1"/>
  <c r="F1194" i="2"/>
  <c r="U1193" i="2"/>
  <c r="P1193" i="2"/>
  <c r="W1193" i="2" s="1"/>
  <c r="F1193" i="2"/>
  <c r="U1192" i="2"/>
  <c r="P1192" i="2"/>
  <c r="W1192" i="2" s="1"/>
  <c r="F1192" i="2"/>
  <c r="U1191" i="2"/>
  <c r="P1191" i="2"/>
  <c r="H1191" i="2" s="1"/>
  <c r="F1191" i="2"/>
  <c r="U1190" i="2"/>
  <c r="P1190" i="2"/>
  <c r="W1190" i="2" s="1"/>
  <c r="F1190" i="2"/>
  <c r="W1189" i="2"/>
  <c r="U1189" i="2"/>
  <c r="P1189" i="2"/>
  <c r="H1189" i="2" s="1"/>
  <c r="F1189" i="2"/>
  <c r="U1188" i="2"/>
  <c r="P1188" i="2" s="1"/>
  <c r="W1188" i="2" s="1"/>
  <c r="F1188" i="2"/>
  <c r="W1187" i="2"/>
  <c r="U1187" i="2"/>
  <c r="P1187" i="2" s="1"/>
  <c r="H1187" i="2"/>
  <c r="F1187" i="2"/>
  <c r="U1186" i="2"/>
  <c r="P1186" i="2"/>
  <c r="H1186" i="2" s="1"/>
  <c r="F1186" i="2"/>
  <c r="U1185" i="2"/>
  <c r="P1185" i="2"/>
  <c r="W1185" i="2" s="1"/>
  <c r="F1185" i="2"/>
  <c r="U1184" i="2"/>
  <c r="P1184" i="2" s="1"/>
  <c r="W1184" i="2" s="1"/>
  <c r="H1184" i="2"/>
  <c r="F1184" i="2"/>
  <c r="W1183" i="2"/>
  <c r="U1183" i="2"/>
  <c r="P1183" i="2"/>
  <c r="H1183" i="2"/>
  <c r="F1183" i="2"/>
  <c r="U1182" i="2"/>
  <c r="P1182" i="2"/>
  <c r="W1182" i="2" s="1"/>
  <c r="F1182" i="2"/>
  <c r="U1181" i="2"/>
  <c r="P1181" i="2"/>
  <c r="H1181" i="2" s="1"/>
  <c r="F1181" i="2"/>
  <c r="U1180" i="2"/>
  <c r="P1180" i="2" s="1"/>
  <c r="W1180" i="2" s="1"/>
  <c r="F1180" i="2"/>
  <c r="U1179" i="2"/>
  <c r="P1179" i="2"/>
  <c r="H1179" i="2" s="1"/>
  <c r="F1179" i="2"/>
  <c r="U1178" i="2"/>
  <c r="P1178" i="2"/>
  <c r="H1178" i="2" s="1"/>
  <c r="F1178" i="2"/>
  <c r="U1177" i="2"/>
  <c r="P1177" i="2" s="1"/>
  <c r="F1177" i="2"/>
  <c r="W1176" i="2"/>
  <c r="U1176" i="2"/>
  <c r="P1176" i="2" s="1"/>
  <c r="H1176" i="2"/>
  <c r="F1176" i="2"/>
  <c r="U1175" i="2"/>
  <c r="P1175" i="2"/>
  <c r="W1175" i="2" s="1"/>
  <c r="F1175" i="2"/>
  <c r="U1174" i="2"/>
  <c r="P1174" i="2" s="1"/>
  <c r="W1174" i="2" s="1"/>
  <c r="H1174" i="2"/>
  <c r="F1174" i="2"/>
  <c r="W1173" i="2"/>
  <c r="U1173" i="2"/>
  <c r="P1173" i="2"/>
  <c r="H1173" i="2" s="1"/>
  <c r="F1173" i="2"/>
  <c r="W1172" i="2"/>
  <c r="U1172" i="2"/>
  <c r="P1172" i="2" s="1"/>
  <c r="H1172" i="2"/>
  <c r="F1172" i="2"/>
  <c r="U1171" i="2"/>
  <c r="P1171" i="2"/>
  <c r="H1171" i="2" s="1"/>
  <c r="F1171" i="2"/>
  <c r="U1170" i="2"/>
  <c r="P1170" i="2"/>
  <c r="F1170" i="2"/>
  <c r="U1169" i="2"/>
  <c r="P1169" i="2" s="1"/>
  <c r="W1169" i="2" s="1"/>
  <c r="H1169" i="2"/>
  <c r="F1169" i="2"/>
  <c r="U1168" i="2"/>
  <c r="P1168" i="2" s="1"/>
  <c r="H1168" i="2" s="1"/>
  <c r="F1168" i="2"/>
  <c r="U1167" i="2"/>
  <c r="P1167" i="2" s="1"/>
  <c r="F1167" i="2"/>
  <c r="U1166" i="2"/>
  <c r="P1166" i="2" s="1"/>
  <c r="W1166" i="2" s="1"/>
  <c r="F1166" i="2"/>
  <c r="U1165" i="2"/>
  <c r="P1165" i="2"/>
  <c r="W1165" i="2" s="1"/>
  <c r="H1165" i="2"/>
  <c r="F1165" i="2"/>
  <c r="W1164" i="2"/>
  <c r="U1164" i="2"/>
  <c r="P1164" i="2" s="1"/>
  <c r="H1164" i="2"/>
  <c r="F1164" i="2"/>
  <c r="W1163" i="2"/>
  <c r="U1163" i="2"/>
  <c r="P1163" i="2"/>
  <c r="H1163" i="2" s="1"/>
  <c r="F1163" i="2"/>
  <c r="U1162" i="2"/>
  <c r="P1162" i="2"/>
  <c r="F1162" i="2"/>
  <c r="U1161" i="2"/>
  <c r="P1161" i="2" s="1"/>
  <c r="W1161" i="2" s="1"/>
  <c r="F1161" i="2"/>
  <c r="U1160" i="2"/>
  <c r="P1160" i="2"/>
  <c r="H1160" i="2" s="1"/>
  <c r="F1160" i="2"/>
  <c r="U1159" i="2"/>
  <c r="P1159" i="2" s="1"/>
  <c r="W1159" i="2" s="1"/>
  <c r="H1159" i="2"/>
  <c r="F1159" i="2"/>
  <c r="U1158" i="2"/>
  <c r="P1158" i="2" s="1"/>
  <c r="F1158" i="2"/>
  <c r="U1157" i="2"/>
  <c r="P1157" i="2"/>
  <c r="W1157" i="2" s="1"/>
  <c r="H1157" i="2"/>
  <c r="F1157" i="2"/>
  <c r="W1156" i="2"/>
  <c r="U1156" i="2"/>
  <c r="P1156" i="2" s="1"/>
  <c r="H1156" i="2"/>
  <c r="F1156" i="2"/>
  <c r="U1155" i="2"/>
  <c r="P1155" i="2"/>
  <c r="W1155" i="2" s="1"/>
  <c r="F1155" i="2"/>
  <c r="U1154" i="2"/>
  <c r="P1154" i="2" s="1"/>
  <c r="F1154" i="2"/>
  <c r="W1153" i="2"/>
  <c r="U1153" i="2"/>
  <c r="P1153" i="2" s="1"/>
  <c r="H1153" i="2" s="1"/>
  <c r="F1153" i="2"/>
  <c r="U1152" i="2"/>
  <c r="P1152" i="2"/>
  <c r="H1152" i="2" s="1"/>
  <c r="F1152" i="2"/>
  <c r="W1151" i="2"/>
  <c r="U1151" i="2"/>
  <c r="P1151" i="2"/>
  <c r="H1151" i="2"/>
  <c r="F1151" i="2"/>
  <c r="U1150" i="2"/>
  <c r="P1150" i="2"/>
  <c r="W1150" i="2" s="1"/>
  <c r="F1150" i="2"/>
  <c r="U1149" i="2"/>
  <c r="P1149" i="2"/>
  <c r="W1149" i="2" s="1"/>
  <c r="H1149" i="2"/>
  <c r="F1149" i="2"/>
  <c r="W1148" i="2"/>
  <c r="U1148" i="2"/>
  <c r="P1148" i="2" s="1"/>
  <c r="H1148" i="2"/>
  <c r="F1148" i="2"/>
  <c r="W1147" i="2"/>
  <c r="U1147" i="2"/>
  <c r="P1147" i="2"/>
  <c r="H1147" i="2" s="1"/>
  <c r="F1147" i="2"/>
  <c r="U1146" i="2"/>
  <c r="P1146" i="2" s="1"/>
  <c r="F1146" i="2"/>
  <c r="U1145" i="2"/>
  <c r="P1145" i="2" s="1"/>
  <c r="F1145" i="2"/>
  <c r="U1144" i="2"/>
  <c r="P1144" i="2"/>
  <c r="W1144" i="2" s="1"/>
  <c r="H1144" i="2"/>
  <c r="F1144" i="2"/>
  <c r="W1143" i="2"/>
  <c r="U1143" i="2"/>
  <c r="P1143" i="2" s="1"/>
  <c r="H1143" i="2"/>
  <c r="F1143" i="2"/>
  <c r="U1142" i="2"/>
  <c r="P1142" i="2" s="1"/>
  <c r="F1142" i="2"/>
  <c r="U1141" i="2"/>
  <c r="P1141" i="2"/>
  <c r="W1141" i="2" s="1"/>
  <c r="H1141" i="2"/>
  <c r="F1141" i="2"/>
  <c r="U1140" i="2"/>
  <c r="P1140" i="2" s="1"/>
  <c r="W1140" i="2" s="1"/>
  <c r="H1140" i="2"/>
  <c r="F1140" i="2"/>
  <c r="U1139" i="2"/>
  <c r="P1139" i="2"/>
  <c r="W1139" i="2" s="1"/>
  <c r="F1139" i="2"/>
  <c r="W1138" i="2"/>
  <c r="U1138" i="2"/>
  <c r="P1138" i="2" s="1"/>
  <c r="H1138" i="2" s="1"/>
  <c r="F1138" i="2"/>
  <c r="U1137" i="2"/>
  <c r="P1137" i="2" s="1"/>
  <c r="F1137" i="2"/>
  <c r="U1136" i="2"/>
  <c r="P1136" i="2"/>
  <c r="F1136" i="2"/>
  <c r="U1135" i="2"/>
  <c r="P1135" i="2" s="1"/>
  <c r="F1135" i="2"/>
  <c r="U1134" i="2"/>
  <c r="P1134" i="2"/>
  <c r="W1134" i="2" s="1"/>
  <c r="H1134" i="2"/>
  <c r="F1134" i="2"/>
  <c r="W1133" i="2"/>
  <c r="U1133" i="2"/>
  <c r="P1133" i="2"/>
  <c r="H1133" i="2"/>
  <c r="F1133" i="2"/>
  <c r="U1132" i="2"/>
  <c r="P1132" i="2" s="1"/>
  <c r="H1132" i="2" s="1"/>
  <c r="F1132" i="2"/>
  <c r="U1131" i="2"/>
  <c r="P1131" i="2"/>
  <c r="F1131" i="2"/>
  <c r="U1130" i="2"/>
  <c r="P1130" i="2"/>
  <c r="H1130" i="2" s="1"/>
  <c r="F1130" i="2"/>
  <c r="U1129" i="2"/>
  <c r="P1129" i="2"/>
  <c r="W1129" i="2" s="1"/>
  <c r="H1129" i="2"/>
  <c r="F1129" i="2"/>
  <c r="W1128" i="2"/>
  <c r="U1128" i="2"/>
  <c r="P1128" i="2"/>
  <c r="H1128" i="2" s="1"/>
  <c r="F1128" i="2"/>
  <c r="U1127" i="2"/>
  <c r="P1127" i="2"/>
  <c r="H1127" i="2" s="1"/>
  <c r="F1127" i="2"/>
  <c r="U1126" i="2"/>
  <c r="P1126" i="2"/>
  <c r="W1126" i="2" s="1"/>
  <c r="H1126" i="2"/>
  <c r="F1126" i="2"/>
  <c r="U1125" i="2"/>
  <c r="P1125" i="2"/>
  <c r="W1125" i="2" s="1"/>
  <c r="H1125" i="2"/>
  <c r="F1125" i="2"/>
  <c r="U1124" i="2"/>
  <c r="P1124" i="2" s="1"/>
  <c r="F1124" i="2"/>
  <c r="U1123" i="2"/>
  <c r="P1123" i="2" s="1"/>
  <c r="F1123" i="2"/>
  <c r="W1122" i="2"/>
  <c r="U1122" i="2"/>
  <c r="P1122" i="2"/>
  <c r="H1122" i="2" s="1"/>
  <c r="F1122" i="2"/>
  <c r="U1121" i="2"/>
  <c r="P1121" i="2" s="1"/>
  <c r="W1121" i="2" s="1"/>
  <c r="H1121" i="2"/>
  <c r="F1121" i="2"/>
  <c r="U1120" i="2"/>
  <c r="P1120" i="2" s="1"/>
  <c r="W1120" i="2" s="1"/>
  <c r="H1120" i="2"/>
  <c r="F1120" i="2"/>
  <c r="U1119" i="2"/>
  <c r="P1119" i="2" s="1"/>
  <c r="F1119" i="2"/>
  <c r="U1118" i="2"/>
  <c r="P1118" i="2" s="1"/>
  <c r="F1118" i="2"/>
  <c r="U1117" i="2"/>
  <c r="P1117" i="2" s="1"/>
  <c r="F1117" i="2"/>
  <c r="U1116" i="2"/>
  <c r="P1116" i="2"/>
  <c r="W1116" i="2" s="1"/>
  <c r="H1116" i="2"/>
  <c r="F1116" i="2"/>
  <c r="U1115" i="2"/>
  <c r="P1115" i="2"/>
  <c r="W1115" i="2" s="1"/>
  <c r="H1115" i="2"/>
  <c r="F1115" i="2"/>
  <c r="U1114" i="2"/>
  <c r="P1114" i="2"/>
  <c r="W1114" i="2" s="1"/>
  <c r="H1114" i="2"/>
  <c r="F1114" i="2"/>
  <c r="W1113" i="2"/>
  <c r="U1113" i="2"/>
  <c r="P1113" i="2" s="1"/>
  <c r="H1113" i="2"/>
  <c r="F1113" i="2"/>
  <c r="U1112" i="2"/>
  <c r="P1112" i="2"/>
  <c r="H1112" i="2" s="1"/>
  <c r="F1112" i="2"/>
  <c r="W1111" i="2"/>
  <c r="U1111" i="2"/>
  <c r="P1111" i="2"/>
  <c r="H1111" i="2" s="1"/>
  <c r="F1111" i="2"/>
  <c r="U1110" i="2"/>
  <c r="P1110" i="2"/>
  <c r="W1110" i="2" s="1"/>
  <c r="F1110" i="2"/>
  <c r="W1109" i="2"/>
  <c r="U1109" i="2"/>
  <c r="P1109" i="2"/>
  <c r="H1109" i="2"/>
  <c r="F1109" i="2"/>
  <c r="U1108" i="2"/>
  <c r="P1108" i="2" s="1"/>
  <c r="F1108" i="2"/>
  <c r="U1107" i="2"/>
  <c r="P1107" i="2" s="1"/>
  <c r="F1107" i="2"/>
  <c r="U1106" i="2"/>
  <c r="P1106" i="2"/>
  <c r="H1106" i="2" s="1"/>
  <c r="F1106" i="2"/>
  <c r="U1105" i="2"/>
  <c r="P1105" i="2" s="1"/>
  <c r="W1105" i="2" s="1"/>
  <c r="F1105" i="2"/>
  <c r="U1104" i="2"/>
  <c r="P1104" i="2" s="1"/>
  <c r="W1104" i="2" s="1"/>
  <c r="F1104" i="2"/>
  <c r="U1103" i="2"/>
  <c r="P1103" i="2" s="1"/>
  <c r="F1103" i="2"/>
  <c r="U1102" i="2"/>
  <c r="P1102" i="2" s="1"/>
  <c r="F1102" i="2"/>
  <c r="U1101" i="2"/>
  <c r="P1101" i="2" s="1"/>
  <c r="F1101" i="2"/>
  <c r="W1100" i="2"/>
  <c r="U1100" i="2"/>
  <c r="P1100" i="2"/>
  <c r="H1100" i="2" s="1"/>
  <c r="F1100" i="2"/>
  <c r="U1099" i="2"/>
  <c r="P1099" i="2" s="1"/>
  <c r="F1099" i="2"/>
  <c r="U1098" i="2"/>
  <c r="P1098" i="2"/>
  <c r="W1098" i="2" s="1"/>
  <c r="F1098" i="2"/>
  <c r="U1097" i="2"/>
  <c r="P1097" i="2" s="1"/>
  <c r="F1097" i="2"/>
  <c r="U1096" i="2"/>
  <c r="P1096" i="2"/>
  <c r="W1096" i="2" s="1"/>
  <c r="H1096" i="2"/>
  <c r="F1096" i="2"/>
  <c r="U1095" i="2"/>
  <c r="P1095" i="2" s="1"/>
  <c r="F1095" i="2"/>
  <c r="U1094" i="2"/>
  <c r="P1094" i="2"/>
  <c r="H1094" i="2" s="1"/>
  <c r="F1094" i="2"/>
  <c r="U1093" i="2"/>
  <c r="P1093" i="2" s="1"/>
  <c r="F1093" i="2"/>
  <c r="W1092" i="2"/>
  <c r="U1092" i="2"/>
  <c r="P1092" i="2"/>
  <c r="H1092" i="2"/>
  <c r="F1092" i="2"/>
  <c r="U1091" i="2"/>
  <c r="P1091" i="2" s="1"/>
  <c r="F1091" i="2"/>
  <c r="W1090" i="2"/>
  <c r="U1090" i="2"/>
  <c r="P1090" i="2"/>
  <c r="H1090" i="2"/>
  <c r="F1090" i="2"/>
  <c r="U1089" i="2"/>
  <c r="P1089" i="2" s="1"/>
  <c r="F1089" i="2"/>
  <c r="U1088" i="2"/>
  <c r="P1088" i="2"/>
  <c r="W1088" i="2" s="1"/>
  <c r="F1088" i="2"/>
  <c r="U1087" i="2"/>
  <c r="P1087" i="2" s="1"/>
  <c r="F1087" i="2"/>
  <c r="W1086" i="2"/>
  <c r="U1086" i="2"/>
  <c r="P1086" i="2"/>
  <c r="H1086" i="2"/>
  <c r="F1086" i="2"/>
  <c r="U1085" i="2"/>
  <c r="P1085" i="2" s="1"/>
  <c r="F1085" i="2"/>
  <c r="W1084" i="2"/>
  <c r="U1084" i="2"/>
  <c r="P1084" i="2"/>
  <c r="H1084" i="2" s="1"/>
  <c r="F1084" i="2"/>
  <c r="U1083" i="2"/>
  <c r="P1083" i="2" s="1"/>
  <c r="F1083" i="2"/>
  <c r="U1082" i="2"/>
  <c r="P1082" i="2"/>
  <c r="W1082" i="2" s="1"/>
  <c r="F1082" i="2"/>
  <c r="U1081" i="2"/>
  <c r="P1081" i="2" s="1"/>
  <c r="F1081" i="2"/>
  <c r="U1080" i="2"/>
  <c r="P1080" i="2"/>
  <c r="W1080" i="2" s="1"/>
  <c r="H1080" i="2"/>
  <c r="F1080" i="2"/>
  <c r="U1079" i="2"/>
  <c r="P1079" i="2" s="1"/>
  <c r="F1079" i="2"/>
  <c r="U1078" i="2"/>
  <c r="P1078" i="2"/>
  <c r="H1078" i="2" s="1"/>
  <c r="F1078" i="2"/>
  <c r="U1077" i="2"/>
  <c r="P1077" i="2" s="1"/>
  <c r="F1077" i="2"/>
  <c r="W1076" i="2"/>
  <c r="U1076" i="2"/>
  <c r="P1076" i="2"/>
  <c r="H1076" i="2"/>
  <c r="F1076" i="2"/>
  <c r="U1075" i="2"/>
  <c r="P1075" i="2" s="1"/>
  <c r="F1075" i="2"/>
  <c r="W1074" i="2"/>
  <c r="U1074" i="2"/>
  <c r="P1074" i="2"/>
  <c r="H1074" i="2"/>
  <c r="F1074" i="2"/>
  <c r="U1073" i="2"/>
  <c r="P1073" i="2" s="1"/>
  <c r="F1073" i="2"/>
  <c r="U1072" i="2"/>
  <c r="P1072" i="2"/>
  <c r="W1072" i="2" s="1"/>
  <c r="F1072" i="2"/>
  <c r="U1071" i="2"/>
  <c r="P1071" i="2" s="1"/>
  <c r="F1071" i="2"/>
  <c r="W1070" i="2"/>
  <c r="U1070" i="2"/>
  <c r="P1070" i="2"/>
  <c r="H1070" i="2"/>
  <c r="F1070" i="2"/>
  <c r="U1069" i="2"/>
  <c r="P1069" i="2" s="1"/>
  <c r="F1069" i="2"/>
  <c r="W1068" i="2"/>
  <c r="U1068" i="2"/>
  <c r="P1068" i="2"/>
  <c r="H1068" i="2" s="1"/>
  <c r="F1068" i="2"/>
  <c r="U1067" i="2"/>
  <c r="P1067" i="2" s="1"/>
  <c r="F1067" i="2"/>
  <c r="U1066" i="2"/>
  <c r="P1066" i="2"/>
  <c r="W1066" i="2" s="1"/>
  <c r="H1066" i="2"/>
  <c r="F1066" i="2"/>
  <c r="U1065" i="2"/>
  <c r="P1065" i="2" s="1"/>
  <c r="F1065" i="2"/>
  <c r="U1064" i="2"/>
  <c r="P1064" i="2"/>
  <c r="W1064" i="2" s="1"/>
  <c r="H1064" i="2"/>
  <c r="F1064" i="2"/>
  <c r="U1063" i="2"/>
  <c r="P1063" i="2" s="1"/>
  <c r="F1063" i="2"/>
  <c r="U1062" i="2"/>
  <c r="P1062" i="2"/>
  <c r="H1062" i="2" s="1"/>
  <c r="F1062" i="2"/>
  <c r="U1061" i="2"/>
  <c r="P1061" i="2" s="1"/>
  <c r="F1061" i="2"/>
  <c r="W1060" i="2"/>
  <c r="U1060" i="2"/>
  <c r="P1060" i="2"/>
  <c r="H1060" i="2"/>
  <c r="F1060" i="2"/>
  <c r="U1059" i="2"/>
  <c r="P1059" i="2" s="1"/>
  <c r="F1059" i="2"/>
  <c r="W1058" i="2"/>
  <c r="U1058" i="2"/>
  <c r="P1058" i="2"/>
  <c r="H1058" i="2"/>
  <c r="F1058" i="2"/>
  <c r="U1057" i="2"/>
  <c r="P1057" i="2" s="1"/>
  <c r="F1057" i="2"/>
  <c r="U1056" i="2"/>
  <c r="P1056" i="2"/>
  <c r="W1056" i="2" s="1"/>
  <c r="F1056" i="2"/>
  <c r="U1055" i="2"/>
  <c r="P1055" i="2" s="1"/>
  <c r="F1055" i="2"/>
  <c r="W1054" i="2"/>
  <c r="U1054" i="2"/>
  <c r="P1054" i="2"/>
  <c r="H1054" i="2"/>
  <c r="F1054" i="2"/>
  <c r="U1053" i="2"/>
  <c r="P1053" i="2" s="1"/>
  <c r="F1053" i="2"/>
  <c r="W1052" i="2"/>
  <c r="U1052" i="2"/>
  <c r="P1052" i="2"/>
  <c r="H1052" i="2" s="1"/>
  <c r="F1052" i="2"/>
  <c r="U1051" i="2"/>
  <c r="P1051" i="2" s="1"/>
  <c r="F1051" i="2"/>
  <c r="U1050" i="2"/>
  <c r="P1050" i="2"/>
  <c r="W1050" i="2" s="1"/>
  <c r="H1050" i="2"/>
  <c r="F1050" i="2"/>
  <c r="U1049" i="2"/>
  <c r="P1049" i="2" s="1"/>
  <c r="F1049" i="2"/>
  <c r="U1048" i="2"/>
  <c r="P1048" i="2"/>
  <c r="W1048" i="2" s="1"/>
  <c r="H1048" i="2"/>
  <c r="F1048" i="2"/>
  <c r="U1047" i="2"/>
  <c r="P1047" i="2" s="1"/>
  <c r="F1047" i="2"/>
  <c r="U1046" i="2"/>
  <c r="P1046" i="2"/>
  <c r="H1046" i="2" s="1"/>
  <c r="F1046" i="2"/>
  <c r="U1045" i="2"/>
  <c r="P1045" i="2" s="1"/>
  <c r="F1045" i="2"/>
  <c r="W1044" i="2"/>
  <c r="U1044" i="2"/>
  <c r="P1044" i="2"/>
  <c r="H1044" i="2"/>
  <c r="F1044" i="2"/>
  <c r="U1043" i="2"/>
  <c r="P1043" i="2" s="1"/>
  <c r="F1043" i="2"/>
  <c r="W1042" i="2"/>
  <c r="U1042" i="2"/>
  <c r="P1042" i="2"/>
  <c r="H1042" i="2"/>
  <c r="F1042" i="2"/>
  <c r="U1041" i="2"/>
  <c r="P1041" i="2" s="1"/>
  <c r="F1041" i="2"/>
  <c r="U1040" i="2"/>
  <c r="P1040" i="2"/>
  <c r="W1040" i="2" s="1"/>
  <c r="F1040" i="2"/>
  <c r="U1039" i="2"/>
  <c r="P1039" i="2" s="1"/>
  <c r="F1039" i="2"/>
  <c r="W1038" i="2"/>
  <c r="U1038" i="2"/>
  <c r="P1038" i="2"/>
  <c r="H1038" i="2"/>
  <c r="F1038" i="2"/>
  <c r="U1037" i="2"/>
  <c r="P1037" i="2" s="1"/>
  <c r="F1037" i="2"/>
  <c r="W1036" i="2"/>
  <c r="U1036" i="2"/>
  <c r="P1036" i="2"/>
  <c r="H1036" i="2" s="1"/>
  <c r="F1036" i="2"/>
  <c r="U1035" i="2"/>
  <c r="P1035" i="2" s="1"/>
  <c r="F1035" i="2"/>
  <c r="U1034" i="2"/>
  <c r="P1034" i="2"/>
  <c r="W1034" i="2" s="1"/>
  <c r="H1034" i="2"/>
  <c r="F1034" i="2"/>
  <c r="U1033" i="2"/>
  <c r="P1033" i="2" s="1"/>
  <c r="F1033" i="2"/>
  <c r="U1032" i="2"/>
  <c r="P1032" i="2"/>
  <c r="W1032" i="2" s="1"/>
  <c r="H1032" i="2"/>
  <c r="F1032" i="2"/>
  <c r="U1031" i="2"/>
  <c r="P1031" i="2" s="1"/>
  <c r="H1031" i="2" s="1"/>
  <c r="F1031" i="2"/>
  <c r="U1030" i="2"/>
  <c r="P1030" i="2" s="1"/>
  <c r="F1030" i="2"/>
  <c r="U1029" i="2"/>
  <c r="P1029" i="2"/>
  <c r="F1029" i="2"/>
  <c r="U1028" i="2"/>
  <c r="P1028" i="2"/>
  <c r="W1028" i="2" s="1"/>
  <c r="F1028" i="2"/>
  <c r="U1027" i="2"/>
  <c r="P1027" i="2" s="1"/>
  <c r="W1027" i="2" s="1"/>
  <c r="F1027" i="2"/>
  <c r="U1026" i="2"/>
  <c r="P1026" i="2"/>
  <c r="W1026" i="2" s="1"/>
  <c r="H1026" i="2"/>
  <c r="F1026" i="2"/>
  <c r="U1025" i="2"/>
  <c r="P1025" i="2" s="1"/>
  <c r="H1025" i="2" s="1"/>
  <c r="F1025" i="2"/>
  <c r="U1024" i="2"/>
  <c r="P1024" i="2" s="1"/>
  <c r="F1024" i="2"/>
  <c r="U1023" i="2"/>
  <c r="P1023" i="2"/>
  <c r="H1023" i="2" s="1"/>
  <c r="F1023" i="2"/>
  <c r="U1022" i="2"/>
  <c r="P1022" i="2" s="1"/>
  <c r="F1022" i="2"/>
  <c r="U1021" i="2"/>
  <c r="P1021" i="2" s="1"/>
  <c r="F1021" i="2"/>
  <c r="U1020" i="2"/>
  <c r="P1020" i="2"/>
  <c r="H1020" i="2" s="1"/>
  <c r="F1020" i="2"/>
  <c r="U1019" i="2"/>
  <c r="P1019" i="2" s="1"/>
  <c r="W1019" i="2" s="1"/>
  <c r="H1019" i="2"/>
  <c r="F1019" i="2"/>
  <c r="W1018" i="2"/>
  <c r="U1018" i="2"/>
  <c r="P1018" i="2"/>
  <c r="H1018" i="2"/>
  <c r="F1018" i="2"/>
  <c r="W1017" i="2"/>
  <c r="U1017" i="2"/>
  <c r="P1017" i="2" s="1"/>
  <c r="H1017" i="2" s="1"/>
  <c r="F1017" i="2"/>
  <c r="U1016" i="2"/>
  <c r="P1016" i="2"/>
  <c r="W1016" i="2" s="1"/>
  <c r="H1016" i="2"/>
  <c r="F1016" i="2"/>
  <c r="U1015" i="2"/>
  <c r="P1015" i="2" s="1"/>
  <c r="F1015" i="2"/>
  <c r="W1014" i="2"/>
  <c r="U1014" i="2"/>
  <c r="P1014" i="2"/>
  <c r="H1014" i="2" s="1"/>
  <c r="F1014" i="2"/>
  <c r="U1013" i="2"/>
  <c r="P1013" i="2"/>
  <c r="W1013" i="2" s="1"/>
  <c r="F1013" i="2"/>
  <c r="U1012" i="2"/>
  <c r="P1012" i="2"/>
  <c r="W1012" i="2" s="1"/>
  <c r="H1012" i="2"/>
  <c r="F1012" i="2"/>
  <c r="U1011" i="2"/>
  <c r="P1011" i="2" s="1"/>
  <c r="W1011" i="2" s="1"/>
  <c r="F1011" i="2"/>
  <c r="W1010" i="2"/>
  <c r="U1010" i="2"/>
  <c r="P1010" i="2"/>
  <c r="H1010" i="2"/>
  <c r="F1010" i="2"/>
  <c r="U1009" i="2"/>
  <c r="P1009" i="2" s="1"/>
  <c r="H1009" i="2" s="1"/>
  <c r="F1009" i="2"/>
  <c r="W1008" i="2"/>
  <c r="U1008" i="2"/>
  <c r="P1008" i="2"/>
  <c r="H1008" i="2" s="1"/>
  <c r="F1008" i="2"/>
  <c r="W1007" i="2"/>
  <c r="U1007" i="2"/>
  <c r="P1007" i="2"/>
  <c r="H1007" i="2" s="1"/>
  <c r="F1007" i="2"/>
  <c r="U1006" i="2"/>
  <c r="P1006" i="2" s="1"/>
  <c r="F1006" i="2"/>
  <c r="U1005" i="2"/>
  <c r="P1005" i="2"/>
  <c r="W1005" i="2" s="1"/>
  <c r="H1005" i="2"/>
  <c r="F1005" i="2"/>
  <c r="W1004" i="2"/>
  <c r="U1004" i="2"/>
  <c r="P1004" i="2"/>
  <c r="H1004" i="2"/>
  <c r="F1004" i="2"/>
  <c r="U1003" i="2"/>
  <c r="P1003" i="2" s="1"/>
  <c r="W1003" i="2" s="1"/>
  <c r="H1003" i="2"/>
  <c r="F1003" i="2"/>
  <c r="U1002" i="2"/>
  <c r="P1002" i="2"/>
  <c r="H1002" i="2" s="1"/>
  <c r="F1002" i="2"/>
  <c r="U1001" i="2"/>
  <c r="P1001" i="2" s="1"/>
  <c r="H1001" i="2" s="1"/>
  <c r="F1001" i="2"/>
  <c r="U1000" i="2"/>
  <c r="P1000" i="2"/>
  <c r="W1000" i="2" s="1"/>
  <c r="F1000" i="2"/>
  <c r="U999" i="2"/>
  <c r="P999" i="2"/>
  <c r="H999" i="2" s="1"/>
  <c r="F999" i="2"/>
  <c r="U998" i="2"/>
  <c r="P998" i="2" s="1"/>
  <c r="F998" i="2"/>
  <c r="U997" i="2"/>
  <c r="P997" i="2"/>
  <c r="W997" i="2" s="1"/>
  <c r="F997" i="2"/>
  <c r="W996" i="2"/>
  <c r="U996" i="2"/>
  <c r="P996" i="2"/>
  <c r="H996" i="2" s="1"/>
  <c r="F996" i="2"/>
  <c r="U995" i="2"/>
  <c r="P995" i="2" s="1"/>
  <c r="W995" i="2" s="1"/>
  <c r="F995" i="2"/>
  <c r="U994" i="2"/>
  <c r="P994" i="2"/>
  <c r="W994" i="2" s="1"/>
  <c r="H994" i="2"/>
  <c r="F994" i="2"/>
  <c r="U993" i="2"/>
  <c r="P993" i="2" s="1"/>
  <c r="H993" i="2" s="1"/>
  <c r="F993" i="2"/>
  <c r="U992" i="2"/>
  <c r="P992" i="2" s="1"/>
  <c r="F992" i="2"/>
  <c r="U991" i="2"/>
  <c r="P991" i="2" s="1"/>
  <c r="F991" i="2"/>
  <c r="U990" i="2"/>
  <c r="P990" i="2" s="1"/>
  <c r="F990" i="2"/>
  <c r="U989" i="2"/>
  <c r="P989" i="2" s="1"/>
  <c r="F989" i="2"/>
  <c r="U988" i="2"/>
  <c r="P988" i="2"/>
  <c r="H988" i="2" s="1"/>
  <c r="F988" i="2"/>
  <c r="U987" i="2"/>
  <c r="P987" i="2" s="1"/>
  <c r="W987" i="2" s="1"/>
  <c r="H987" i="2"/>
  <c r="F987" i="2"/>
  <c r="W986" i="2"/>
  <c r="U986" i="2"/>
  <c r="P986" i="2"/>
  <c r="H986" i="2"/>
  <c r="F986" i="2"/>
  <c r="W985" i="2"/>
  <c r="U985" i="2"/>
  <c r="P985" i="2" s="1"/>
  <c r="H985" i="2" s="1"/>
  <c r="F985" i="2"/>
  <c r="U984" i="2"/>
  <c r="P984" i="2"/>
  <c r="W984" i="2" s="1"/>
  <c r="H984" i="2"/>
  <c r="F984" i="2"/>
  <c r="U983" i="2"/>
  <c r="P983" i="2" s="1"/>
  <c r="F983" i="2"/>
  <c r="W982" i="2"/>
  <c r="U982" i="2"/>
  <c r="P982" i="2"/>
  <c r="H982" i="2" s="1"/>
  <c r="F982" i="2"/>
  <c r="U981" i="2"/>
  <c r="P981" i="2"/>
  <c r="W981" i="2" s="1"/>
  <c r="F981" i="2"/>
  <c r="U980" i="2"/>
  <c r="P980" i="2"/>
  <c r="W980" i="2" s="1"/>
  <c r="H980" i="2"/>
  <c r="F980" i="2"/>
  <c r="U979" i="2"/>
  <c r="P979" i="2" s="1"/>
  <c r="W979" i="2" s="1"/>
  <c r="F979" i="2"/>
  <c r="W978" i="2"/>
  <c r="U978" i="2"/>
  <c r="P978" i="2"/>
  <c r="H978" i="2"/>
  <c r="F978" i="2"/>
  <c r="U977" i="2"/>
  <c r="P977" i="2" s="1"/>
  <c r="H977" i="2" s="1"/>
  <c r="F977" i="2"/>
  <c r="W976" i="2"/>
  <c r="U976" i="2"/>
  <c r="P976" i="2"/>
  <c r="H976" i="2" s="1"/>
  <c r="F976" i="2"/>
  <c r="W975" i="2"/>
  <c r="U975" i="2"/>
  <c r="P975" i="2"/>
  <c r="H975" i="2" s="1"/>
  <c r="F975" i="2"/>
  <c r="U974" i="2"/>
  <c r="P974" i="2" s="1"/>
  <c r="F974" i="2"/>
  <c r="U973" i="2"/>
  <c r="P973" i="2"/>
  <c r="W973" i="2" s="1"/>
  <c r="H973" i="2"/>
  <c r="F973" i="2"/>
  <c r="W972" i="2"/>
  <c r="U972" i="2"/>
  <c r="P972" i="2"/>
  <c r="H972" i="2"/>
  <c r="F972" i="2"/>
  <c r="U971" i="2"/>
  <c r="P971" i="2" s="1"/>
  <c r="W971" i="2" s="1"/>
  <c r="H971" i="2"/>
  <c r="F971" i="2"/>
  <c r="U970" i="2"/>
  <c r="P970" i="2"/>
  <c r="H970" i="2" s="1"/>
  <c r="F970" i="2"/>
  <c r="U969" i="2"/>
  <c r="P969" i="2" s="1"/>
  <c r="H969" i="2" s="1"/>
  <c r="F969" i="2"/>
  <c r="U968" i="2"/>
  <c r="P968" i="2"/>
  <c r="W968" i="2" s="1"/>
  <c r="F968" i="2"/>
  <c r="U967" i="2"/>
  <c r="P967" i="2" s="1"/>
  <c r="F967" i="2"/>
  <c r="U966" i="2"/>
  <c r="P966" i="2" s="1"/>
  <c r="F966" i="2"/>
  <c r="U965" i="2"/>
  <c r="P965" i="2"/>
  <c r="W965" i="2" s="1"/>
  <c r="F965" i="2"/>
  <c r="W964" i="2"/>
  <c r="U964" i="2"/>
  <c r="P964" i="2"/>
  <c r="H964" i="2" s="1"/>
  <c r="F964" i="2"/>
  <c r="U963" i="2"/>
  <c r="P963" i="2" s="1"/>
  <c r="W963" i="2" s="1"/>
  <c r="F963" i="2"/>
  <c r="U962" i="2"/>
  <c r="P962" i="2"/>
  <c r="W962" i="2" s="1"/>
  <c r="H962" i="2"/>
  <c r="F962" i="2"/>
  <c r="U961" i="2"/>
  <c r="P961" i="2" s="1"/>
  <c r="F961" i="2"/>
  <c r="U960" i="2"/>
  <c r="P960" i="2" s="1"/>
  <c r="F960" i="2"/>
  <c r="U959" i="2"/>
  <c r="P959" i="2" s="1"/>
  <c r="F959" i="2"/>
  <c r="U958" i="2"/>
  <c r="P958" i="2" s="1"/>
  <c r="F958" i="2"/>
  <c r="W957" i="2"/>
  <c r="U957" i="2"/>
  <c r="P957" i="2"/>
  <c r="H957" i="2" s="1"/>
  <c r="F957" i="2"/>
  <c r="U956" i="2"/>
  <c r="P956" i="2" s="1"/>
  <c r="W956" i="2" s="1"/>
  <c r="H956" i="2"/>
  <c r="F956" i="2"/>
  <c r="U955" i="2"/>
  <c r="P955" i="2"/>
  <c r="W955" i="2" s="1"/>
  <c r="F955" i="2"/>
  <c r="U954" i="2"/>
  <c r="P954" i="2"/>
  <c r="W954" i="2" s="1"/>
  <c r="H954" i="2"/>
  <c r="F954" i="2"/>
  <c r="W953" i="2"/>
  <c r="U953" i="2"/>
  <c r="P953" i="2" s="1"/>
  <c r="H953" i="2"/>
  <c r="F953" i="2"/>
  <c r="U952" i="2"/>
  <c r="P952" i="2"/>
  <c r="F952" i="2"/>
  <c r="U951" i="2"/>
  <c r="P951" i="2" s="1"/>
  <c r="F951" i="2"/>
  <c r="U950" i="2"/>
  <c r="P950" i="2"/>
  <c r="H950" i="2" s="1"/>
  <c r="F950" i="2"/>
  <c r="W949" i="2"/>
  <c r="U949" i="2"/>
  <c r="P949" i="2"/>
  <c r="H949" i="2"/>
  <c r="F949" i="2"/>
  <c r="U948" i="2"/>
  <c r="P948" i="2" s="1"/>
  <c r="F948" i="2"/>
  <c r="U947" i="2"/>
  <c r="P947" i="2"/>
  <c r="W947" i="2" s="1"/>
  <c r="F947" i="2"/>
  <c r="W946" i="2"/>
  <c r="U946" i="2"/>
  <c r="P946" i="2"/>
  <c r="H946" i="2"/>
  <c r="F946" i="2"/>
  <c r="U945" i="2"/>
  <c r="P945" i="2" s="1"/>
  <c r="H945" i="2" s="1"/>
  <c r="F945" i="2"/>
  <c r="U944" i="2"/>
  <c r="P944" i="2" s="1"/>
  <c r="F944" i="2"/>
  <c r="U943" i="2"/>
  <c r="P943" i="2" s="1"/>
  <c r="F943" i="2"/>
  <c r="W942" i="2"/>
  <c r="U942" i="2"/>
  <c r="P942" i="2"/>
  <c r="H942" i="2" s="1"/>
  <c r="F942" i="2"/>
  <c r="U941" i="2"/>
  <c r="P941" i="2" s="1"/>
  <c r="F941" i="2"/>
  <c r="U940" i="2"/>
  <c r="P940" i="2"/>
  <c r="F940" i="2"/>
  <c r="U939" i="2"/>
  <c r="P939" i="2"/>
  <c r="W939" i="2" s="1"/>
  <c r="H939" i="2"/>
  <c r="F939" i="2"/>
  <c r="W938" i="2"/>
  <c r="U938" i="2"/>
  <c r="P938" i="2"/>
  <c r="H938" i="2"/>
  <c r="F938" i="2"/>
  <c r="U937" i="2"/>
  <c r="P937" i="2" s="1"/>
  <c r="W937" i="2" s="1"/>
  <c r="F937" i="2"/>
  <c r="U936" i="2"/>
  <c r="P936" i="2" s="1"/>
  <c r="H936" i="2" s="1"/>
  <c r="F936" i="2"/>
  <c r="U935" i="2"/>
  <c r="P935" i="2"/>
  <c r="F935" i="2"/>
  <c r="W934" i="2"/>
  <c r="U934" i="2"/>
  <c r="P934" i="2"/>
  <c r="H934" i="2"/>
  <c r="F934" i="2"/>
  <c r="U933" i="2"/>
  <c r="P933" i="2"/>
  <c r="F933" i="2"/>
  <c r="W932" i="2"/>
  <c r="U932" i="2"/>
  <c r="P932" i="2"/>
  <c r="H932" i="2" s="1"/>
  <c r="F932" i="2"/>
  <c r="U931" i="2"/>
  <c r="P931" i="2" s="1"/>
  <c r="F931" i="2"/>
  <c r="U930" i="2"/>
  <c r="P930" i="2"/>
  <c r="F930" i="2"/>
  <c r="U929" i="2"/>
  <c r="P929" i="2" s="1"/>
  <c r="W929" i="2" s="1"/>
  <c r="H929" i="2"/>
  <c r="F929" i="2"/>
  <c r="U928" i="2"/>
  <c r="P928" i="2" s="1"/>
  <c r="F928" i="2"/>
  <c r="W927" i="2"/>
  <c r="U927" i="2"/>
  <c r="P927" i="2"/>
  <c r="H927" i="2" s="1"/>
  <c r="F927" i="2"/>
  <c r="U926" i="2"/>
  <c r="P926" i="2"/>
  <c r="F926" i="2"/>
  <c r="U925" i="2"/>
  <c r="P925" i="2" s="1"/>
  <c r="W925" i="2" s="1"/>
  <c r="F925" i="2"/>
  <c r="W924" i="2"/>
  <c r="U924" i="2"/>
  <c r="P924" i="2"/>
  <c r="H924" i="2"/>
  <c r="F924" i="2"/>
  <c r="U923" i="2"/>
  <c r="P923" i="2"/>
  <c r="F923" i="2"/>
  <c r="W922" i="2"/>
  <c r="U922" i="2"/>
  <c r="P922" i="2"/>
  <c r="H922" i="2" s="1"/>
  <c r="F922" i="2"/>
  <c r="U921" i="2"/>
  <c r="P921" i="2" s="1"/>
  <c r="H921" i="2" s="1"/>
  <c r="F921" i="2"/>
  <c r="U920" i="2"/>
  <c r="P920" i="2"/>
  <c r="W920" i="2" s="1"/>
  <c r="H920" i="2"/>
  <c r="F920" i="2"/>
  <c r="W919" i="2"/>
  <c r="U919" i="2"/>
  <c r="P919" i="2"/>
  <c r="H919" i="2" s="1"/>
  <c r="F919" i="2"/>
  <c r="U918" i="2"/>
  <c r="P918" i="2"/>
  <c r="F918" i="2"/>
  <c r="U917" i="2"/>
  <c r="P917" i="2" s="1"/>
  <c r="W917" i="2" s="1"/>
  <c r="F917" i="2"/>
  <c r="U916" i="2"/>
  <c r="P916" i="2" s="1"/>
  <c r="F916" i="2"/>
  <c r="U915" i="2"/>
  <c r="P915" i="2" s="1"/>
  <c r="W915" i="2" s="1"/>
  <c r="F915" i="2"/>
  <c r="W914" i="2"/>
  <c r="U914" i="2"/>
  <c r="P914" i="2"/>
  <c r="H914" i="2"/>
  <c r="F914" i="2"/>
  <c r="U913" i="2"/>
  <c r="P913" i="2" s="1"/>
  <c r="W913" i="2" s="1"/>
  <c r="H913" i="2"/>
  <c r="F913" i="2"/>
  <c r="W912" i="2"/>
  <c r="U912" i="2"/>
  <c r="P912" i="2"/>
  <c r="H912" i="2" s="1"/>
  <c r="F912" i="2"/>
  <c r="U911" i="2"/>
  <c r="P911" i="2"/>
  <c r="F911" i="2"/>
  <c r="U910" i="2"/>
  <c r="P910" i="2" s="1"/>
  <c r="W910" i="2" s="1"/>
  <c r="H910" i="2"/>
  <c r="F910" i="2"/>
  <c r="U909" i="2"/>
  <c r="P909" i="2" s="1"/>
  <c r="H909" i="2" s="1"/>
  <c r="F909" i="2"/>
  <c r="U908" i="2"/>
  <c r="P908" i="2" s="1"/>
  <c r="F908" i="2"/>
  <c r="U907" i="2"/>
  <c r="P907" i="2" s="1"/>
  <c r="W907" i="2" s="1"/>
  <c r="F907" i="2"/>
  <c r="U906" i="2"/>
  <c r="P906" i="2"/>
  <c r="W906" i="2" s="1"/>
  <c r="F906" i="2"/>
  <c r="W905" i="2"/>
  <c r="U905" i="2"/>
  <c r="P905" i="2" s="1"/>
  <c r="H905" i="2"/>
  <c r="F905" i="2"/>
  <c r="U904" i="2"/>
  <c r="P904" i="2"/>
  <c r="H904" i="2" s="1"/>
  <c r="F904" i="2"/>
  <c r="U903" i="2"/>
  <c r="P903" i="2"/>
  <c r="F903" i="2"/>
  <c r="U902" i="2"/>
  <c r="P902" i="2" s="1"/>
  <c r="W902" i="2" s="1"/>
  <c r="F902" i="2"/>
  <c r="W901" i="2"/>
  <c r="U901" i="2"/>
  <c r="P901" i="2"/>
  <c r="H901" i="2" s="1"/>
  <c r="F901" i="2"/>
  <c r="U900" i="2"/>
  <c r="P900" i="2" s="1"/>
  <c r="W900" i="2" s="1"/>
  <c r="F900" i="2"/>
  <c r="U899" i="2"/>
  <c r="P899" i="2" s="1"/>
  <c r="F899" i="2"/>
  <c r="U898" i="2"/>
  <c r="P898" i="2"/>
  <c r="W898" i="2" s="1"/>
  <c r="H898" i="2"/>
  <c r="F898" i="2"/>
  <c r="W897" i="2"/>
  <c r="U897" i="2"/>
  <c r="P897" i="2" s="1"/>
  <c r="H897" i="2"/>
  <c r="F897" i="2"/>
  <c r="U896" i="2"/>
  <c r="P896" i="2"/>
  <c r="F896" i="2"/>
  <c r="U895" i="2"/>
  <c r="P895" i="2" s="1"/>
  <c r="F895" i="2"/>
  <c r="U894" i="2"/>
  <c r="P894" i="2" s="1"/>
  <c r="H894" i="2" s="1"/>
  <c r="F894" i="2"/>
  <c r="U893" i="2"/>
  <c r="P893" i="2"/>
  <c r="H893" i="2" s="1"/>
  <c r="F893" i="2"/>
  <c r="U892" i="2"/>
  <c r="P892" i="2" s="1"/>
  <c r="W892" i="2" s="1"/>
  <c r="H892" i="2"/>
  <c r="F892" i="2"/>
  <c r="U891" i="2"/>
  <c r="P891" i="2"/>
  <c r="F891" i="2"/>
  <c r="U890" i="2"/>
  <c r="P890" i="2"/>
  <c r="W890" i="2" s="1"/>
  <c r="H890" i="2"/>
  <c r="F890" i="2"/>
  <c r="W889" i="2"/>
  <c r="U889" i="2"/>
  <c r="P889" i="2" s="1"/>
  <c r="H889" i="2"/>
  <c r="F889" i="2"/>
  <c r="U888" i="2"/>
  <c r="P888" i="2" s="1"/>
  <c r="F888" i="2"/>
  <c r="W887" i="2"/>
  <c r="U887" i="2"/>
  <c r="P887" i="2" s="1"/>
  <c r="H887" i="2" s="1"/>
  <c r="F887" i="2"/>
  <c r="U886" i="2"/>
  <c r="P886" i="2"/>
  <c r="H886" i="2" s="1"/>
  <c r="F886" i="2"/>
  <c r="W885" i="2"/>
  <c r="U885" i="2"/>
  <c r="P885" i="2"/>
  <c r="H885" i="2" s="1"/>
  <c r="F885" i="2"/>
  <c r="W884" i="2"/>
  <c r="U884" i="2"/>
  <c r="P884" i="2" s="1"/>
  <c r="H884" i="2" s="1"/>
  <c r="F884" i="2"/>
  <c r="U883" i="2"/>
  <c r="P883" i="2"/>
  <c r="F883" i="2"/>
  <c r="W882" i="2"/>
  <c r="U882" i="2"/>
  <c r="P882" i="2"/>
  <c r="H882" i="2"/>
  <c r="F882" i="2"/>
  <c r="U881" i="2"/>
  <c r="P881" i="2" s="1"/>
  <c r="F881" i="2"/>
  <c r="U880" i="2"/>
  <c r="P880" i="2" s="1"/>
  <c r="W880" i="2" s="1"/>
  <c r="F880" i="2"/>
  <c r="W879" i="2"/>
  <c r="U879" i="2"/>
  <c r="P879" i="2" s="1"/>
  <c r="H879" i="2" s="1"/>
  <c r="F879" i="2"/>
  <c r="W878" i="2"/>
  <c r="U878" i="2"/>
  <c r="P878" i="2"/>
  <c r="H878" i="2" s="1"/>
  <c r="F878" i="2"/>
  <c r="U877" i="2"/>
  <c r="P877" i="2"/>
  <c r="W877" i="2" s="1"/>
  <c r="F877" i="2"/>
  <c r="U876" i="2"/>
  <c r="P876" i="2"/>
  <c r="H876" i="2" s="1"/>
  <c r="F876" i="2"/>
  <c r="U875" i="2"/>
  <c r="P875" i="2"/>
  <c r="W875" i="2" s="1"/>
  <c r="H875" i="2"/>
  <c r="F875" i="2"/>
  <c r="W874" i="2"/>
  <c r="U874" i="2"/>
  <c r="P874" i="2"/>
  <c r="H874" i="2"/>
  <c r="F874" i="2"/>
  <c r="U873" i="2"/>
  <c r="P873" i="2" s="1"/>
  <c r="F873" i="2"/>
  <c r="W872" i="2"/>
  <c r="U872" i="2"/>
  <c r="P872" i="2" s="1"/>
  <c r="H872" i="2"/>
  <c r="F872" i="2"/>
  <c r="U871" i="2"/>
  <c r="P871" i="2"/>
  <c r="H871" i="2" s="1"/>
  <c r="F871" i="2"/>
  <c r="U870" i="2"/>
  <c r="P870" i="2"/>
  <c r="H870" i="2" s="1"/>
  <c r="F870" i="2"/>
  <c r="U869" i="2"/>
  <c r="P869" i="2"/>
  <c r="W869" i="2" s="1"/>
  <c r="F869" i="2"/>
  <c r="U868" i="2"/>
  <c r="P868" i="2"/>
  <c r="H868" i="2" s="1"/>
  <c r="F868" i="2"/>
  <c r="U867" i="2"/>
  <c r="P867" i="2"/>
  <c r="W867" i="2" s="1"/>
  <c r="F867" i="2"/>
  <c r="U866" i="2"/>
  <c r="P866" i="2"/>
  <c r="H866" i="2" s="1"/>
  <c r="F866" i="2"/>
  <c r="U865" i="2"/>
  <c r="P865" i="2" s="1"/>
  <c r="W865" i="2" s="1"/>
  <c r="F865" i="2"/>
  <c r="W864" i="2"/>
  <c r="U864" i="2"/>
  <c r="P864" i="2" s="1"/>
  <c r="H864" i="2"/>
  <c r="F864" i="2"/>
  <c r="W863" i="2"/>
  <c r="U863" i="2"/>
  <c r="P863" i="2"/>
  <c r="H863" i="2" s="1"/>
  <c r="F863" i="2"/>
  <c r="U862" i="2"/>
  <c r="P862" i="2"/>
  <c r="W862" i="2" s="1"/>
  <c r="F862" i="2"/>
  <c r="U861" i="2"/>
  <c r="P861" i="2" s="1"/>
  <c r="W861" i="2" s="1"/>
  <c r="F861" i="2"/>
  <c r="U860" i="2"/>
  <c r="P860" i="2"/>
  <c r="W860" i="2" s="1"/>
  <c r="H860" i="2"/>
  <c r="F860" i="2"/>
  <c r="U859" i="2"/>
  <c r="P859" i="2"/>
  <c r="W859" i="2" s="1"/>
  <c r="F859" i="2"/>
  <c r="U858" i="2"/>
  <c r="P858" i="2"/>
  <c r="H858" i="2" s="1"/>
  <c r="F858" i="2"/>
  <c r="U857" i="2"/>
  <c r="P857" i="2" s="1"/>
  <c r="W857" i="2" s="1"/>
  <c r="F857" i="2"/>
  <c r="U856" i="2"/>
  <c r="P856" i="2"/>
  <c r="W856" i="2" s="1"/>
  <c r="F856" i="2"/>
  <c r="U855" i="2"/>
  <c r="P855" i="2"/>
  <c r="H855" i="2" s="1"/>
  <c r="F855" i="2"/>
  <c r="U854" i="2"/>
  <c r="P854" i="2" s="1"/>
  <c r="F854" i="2"/>
  <c r="W853" i="2"/>
  <c r="U853" i="2"/>
  <c r="P853" i="2" s="1"/>
  <c r="H853" i="2" s="1"/>
  <c r="F853" i="2"/>
  <c r="U852" i="2"/>
  <c r="P852" i="2"/>
  <c r="W852" i="2" s="1"/>
  <c r="F852" i="2"/>
  <c r="U851" i="2"/>
  <c r="P851" i="2" s="1"/>
  <c r="W851" i="2" s="1"/>
  <c r="H851" i="2"/>
  <c r="F851" i="2"/>
  <c r="U850" i="2"/>
  <c r="P850" i="2"/>
  <c r="H850" i="2" s="1"/>
  <c r="F850" i="2"/>
  <c r="W849" i="2"/>
  <c r="U849" i="2"/>
  <c r="P849" i="2" s="1"/>
  <c r="H849" i="2"/>
  <c r="F849" i="2"/>
  <c r="W848" i="2"/>
  <c r="U848" i="2"/>
  <c r="P848" i="2"/>
  <c r="H848" i="2" s="1"/>
  <c r="F848" i="2"/>
  <c r="U847" i="2"/>
  <c r="P847" i="2"/>
  <c r="F847" i="2"/>
  <c r="U846" i="2"/>
  <c r="P846" i="2" s="1"/>
  <c r="W846" i="2" s="1"/>
  <c r="F846" i="2"/>
  <c r="U845" i="2"/>
  <c r="P845" i="2" s="1"/>
  <c r="H845" i="2" s="1"/>
  <c r="F845" i="2"/>
  <c r="U844" i="2"/>
  <c r="P844" i="2" s="1"/>
  <c r="F844" i="2"/>
  <c r="U843" i="2"/>
  <c r="P843" i="2" s="1"/>
  <c r="W843" i="2" s="1"/>
  <c r="H843" i="2"/>
  <c r="F843" i="2"/>
  <c r="U842" i="2"/>
  <c r="P842" i="2"/>
  <c r="W842" i="2" s="1"/>
  <c r="H842" i="2"/>
  <c r="F842" i="2"/>
  <c r="W841" i="2"/>
  <c r="U841" i="2"/>
  <c r="P841" i="2" s="1"/>
  <c r="H841" i="2"/>
  <c r="F841" i="2"/>
  <c r="W840" i="2"/>
  <c r="U840" i="2"/>
  <c r="P840" i="2"/>
  <c r="H840" i="2" s="1"/>
  <c r="F840" i="2"/>
  <c r="U839" i="2"/>
  <c r="P839" i="2"/>
  <c r="F839" i="2"/>
  <c r="U838" i="2"/>
  <c r="P838" i="2" s="1"/>
  <c r="W838" i="2" s="1"/>
  <c r="H838" i="2"/>
  <c r="F838" i="2"/>
  <c r="U837" i="2"/>
  <c r="P837" i="2"/>
  <c r="H837" i="2" s="1"/>
  <c r="F837" i="2"/>
  <c r="U836" i="2"/>
  <c r="P836" i="2" s="1"/>
  <c r="W836" i="2" s="1"/>
  <c r="F836" i="2"/>
  <c r="U835" i="2"/>
  <c r="P835" i="2" s="1"/>
  <c r="F835" i="2"/>
  <c r="U834" i="2"/>
  <c r="P834" i="2"/>
  <c r="W834" i="2" s="1"/>
  <c r="H834" i="2"/>
  <c r="F834" i="2"/>
  <c r="W833" i="2"/>
  <c r="U833" i="2"/>
  <c r="P833" i="2" s="1"/>
  <c r="H833" i="2"/>
  <c r="F833" i="2"/>
  <c r="U832" i="2"/>
  <c r="P832" i="2"/>
  <c r="F832" i="2"/>
  <c r="U831" i="2"/>
  <c r="P831" i="2" s="1"/>
  <c r="F831" i="2"/>
  <c r="U830" i="2"/>
  <c r="P830" i="2" s="1"/>
  <c r="H830" i="2" s="1"/>
  <c r="F830" i="2"/>
  <c r="U829" i="2"/>
  <c r="P829" i="2"/>
  <c r="H829" i="2" s="1"/>
  <c r="F829" i="2"/>
  <c r="U828" i="2"/>
  <c r="P828" i="2" s="1"/>
  <c r="W828" i="2" s="1"/>
  <c r="F828" i="2"/>
  <c r="U827" i="2"/>
  <c r="P827" i="2"/>
  <c r="F827" i="2"/>
  <c r="U826" i="2"/>
  <c r="P826" i="2"/>
  <c r="W826" i="2" s="1"/>
  <c r="H826" i="2"/>
  <c r="F826" i="2"/>
  <c r="W825" i="2"/>
  <c r="U825" i="2"/>
  <c r="P825" i="2" s="1"/>
  <c r="H825" i="2"/>
  <c r="F825" i="2"/>
  <c r="U824" i="2"/>
  <c r="P824" i="2" s="1"/>
  <c r="F824" i="2"/>
  <c r="W823" i="2"/>
  <c r="U823" i="2"/>
  <c r="P823" i="2" s="1"/>
  <c r="H823" i="2" s="1"/>
  <c r="F823" i="2"/>
  <c r="W822" i="2"/>
  <c r="U822" i="2"/>
  <c r="P822" i="2"/>
  <c r="H822" i="2" s="1"/>
  <c r="F822" i="2"/>
  <c r="U821" i="2"/>
  <c r="P821" i="2"/>
  <c r="H821" i="2" s="1"/>
  <c r="F821" i="2"/>
  <c r="W820" i="2"/>
  <c r="U820" i="2"/>
  <c r="P820" i="2" s="1"/>
  <c r="H820" i="2" s="1"/>
  <c r="F820" i="2"/>
  <c r="U819" i="2"/>
  <c r="P819" i="2"/>
  <c r="F819" i="2"/>
  <c r="W818" i="2"/>
  <c r="U818" i="2"/>
  <c r="P818" i="2"/>
  <c r="H818" i="2"/>
  <c r="F818" i="2"/>
  <c r="U817" i="2"/>
  <c r="P817" i="2" s="1"/>
  <c r="F817" i="2"/>
  <c r="U816" i="2"/>
  <c r="P816" i="2" s="1"/>
  <c r="W816" i="2" s="1"/>
  <c r="F816" i="2"/>
  <c r="W815" i="2"/>
  <c r="U815" i="2"/>
  <c r="P815" i="2" s="1"/>
  <c r="H815" i="2" s="1"/>
  <c r="F815" i="2"/>
  <c r="W814" i="2"/>
  <c r="U814" i="2"/>
  <c r="P814" i="2"/>
  <c r="H814" i="2" s="1"/>
  <c r="F814" i="2"/>
  <c r="U813" i="2"/>
  <c r="P813" i="2"/>
  <c r="W813" i="2" s="1"/>
  <c r="F813" i="2"/>
  <c r="U812" i="2"/>
  <c r="P812" i="2"/>
  <c r="H812" i="2" s="1"/>
  <c r="F812" i="2"/>
  <c r="U811" i="2"/>
  <c r="P811" i="2"/>
  <c r="W811" i="2" s="1"/>
  <c r="H811" i="2"/>
  <c r="F811" i="2"/>
  <c r="W810" i="2"/>
  <c r="U810" i="2"/>
  <c r="P810" i="2"/>
  <c r="H810" i="2"/>
  <c r="F810" i="2"/>
  <c r="U809" i="2"/>
  <c r="P809" i="2" s="1"/>
  <c r="F809" i="2"/>
  <c r="W808" i="2"/>
  <c r="U808" i="2"/>
  <c r="P808" i="2" s="1"/>
  <c r="H808" i="2"/>
  <c r="F808" i="2"/>
  <c r="U807" i="2"/>
  <c r="P807" i="2"/>
  <c r="H807" i="2" s="1"/>
  <c r="F807" i="2"/>
  <c r="U806" i="2"/>
  <c r="P806" i="2"/>
  <c r="W806" i="2" s="1"/>
  <c r="F806" i="2"/>
  <c r="U805" i="2"/>
  <c r="P805" i="2"/>
  <c r="W805" i="2" s="1"/>
  <c r="F805" i="2"/>
  <c r="W804" i="2"/>
  <c r="U804" i="2"/>
  <c r="P804" i="2"/>
  <c r="H804" i="2" s="1"/>
  <c r="F804" i="2"/>
  <c r="U803" i="2"/>
  <c r="P803" i="2"/>
  <c r="W803" i="2" s="1"/>
  <c r="F803" i="2"/>
  <c r="U802" i="2"/>
  <c r="P802" i="2"/>
  <c r="H802" i="2" s="1"/>
  <c r="F802" i="2"/>
  <c r="U801" i="2"/>
  <c r="P801" i="2" s="1"/>
  <c r="W801" i="2" s="1"/>
  <c r="F801" i="2"/>
  <c r="W800" i="2"/>
  <c r="U800" i="2"/>
  <c r="P800" i="2" s="1"/>
  <c r="H800" i="2"/>
  <c r="F800" i="2"/>
  <c r="W799" i="2"/>
  <c r="U799" i="2"/>
  <c r="P799" i="2"/>
  <c r="H799" i="2" s="1"/>
  <c r="F799" i="2"/>
  <c r="U798" i="2"/>
  <c r="P798" i="2"/>
  <c r="W798" i="2" s="1"/>
  <c r="F798" i="2"/>
  <c r="U797" i="2"/>
  <c r="P797" i="2" s="1"/>
  <c r="W797" i="2" s="1"/>
  <c r="H797" i="2"/>
  <c r="F797" i="2"/>
  <c r="W796" i="2"/>
  <c r="U796" i="2"/>
  <c r="P796" i="2"/>
  <c r="H796" i="2"/>
  <c r="F796" i="2"/>
  <c r="U795" i="2"/>
  <c r="P795" i="2"/>
  <c r="W795" i="2" s="1"/>
  <c r="F795" i="2"/>
  <c r="W794" i="2"/>
  <c r="U794" i="2"/>
  <c r="P794" i="2"/>
  <c r="H794" i="2" s="1"/>
  <c r="F794" i="2"/>
  <c r="U793" i="2"/>
  <c r="P793" i="2" s="1"/>
  <c r="W793" i="2" s="1"/>
  <c r="F793" i="2"/>
  <c r="U792" i="2"/>
  <c r="P792" i="2"/>
  <c r="H792" i="2" s="1"/>
  <c r="F792" i="2"/>
  <c r="W791" i="2"/>
  <c r="U791" i="2"/>
  <c r="P791" i="2"/>
  <c r="H791" i="2" s="1"/>
  <c r="F791" i="2"/>
  <c r="U790" i="2"/>
  <c r="P790" i="2" s="1"/>
  <c r="F790" i="2"/>
  <c r="W789" i="2"/>
  <c r="U789" i="2"/>
  <c r="P789" i="2" s="1"/>
  <c r="H789" i="2" s="1"/>
  <c r="F789" i="2"/>
  <c r="U788" i="2"/>
  <c r="P788" i="2"/>
  <c r="W788" i="2" s="1"/>
  <c r="F788" i="2"/>
  <c r="U787" i="2"/>
  <c r="P787" i="2" s="1"/>
  <c r="W787" i="2" s="1"/>
  <c r="H787" i="2"/>
  <c r="F787" i="2"/>
  <c r="U786" i="2"/>
  <c r="P786" i="2"/>
  <c r="W786" i="2" s="1"/>
  <c r="F786" i="2"/>
  <c r="W785" i="2"/>
  <c r="U785" i="2"/>
  <c r="P785" i="2" s="1"/>
  <c r="H785" i="2"/>
  <c r="F785" i="2"/>
  <c r="W784" i="2"/>
  <c r="U784" i="2"/>
  <c r="P784" i="2"/>
  <c r="H784" i="2" s="1"/>
  <c r="F784" i="2"/>
  <c r="U783" i="2"/>
  <c r="P783" i="2"/>
  <c r="F783" i="2"/>
  <c r="U782" i="2"/>
  <c r="P782" i="2" s="1"/>
  <c r="W782" i="2" s="1"/>
  <c r="F782" i="2"/>
  <c r="U781" i="2"/>
  <c r="P781" i="2" s="1"/>
  <c r="H781" i="2" s="1"/>
  <c r="F781" i="2"/>
  <c r="U780" i="2"/>
  <c r="P780" i="2" s="1"/>
  <c r="F780" i="2"/>
  <c r="U779" i="2"/>
  <c r="P779" i="2" s="1"/>
  <c r="W779" i="2" s="1"/>
  <c r="H779" i="2"/>
  <c r="F779" i="2"/>
  <c r="U778" i="2"/>
  <c r="P778" i="2"/>
  <c r="W778" i="2" s="1"/>
  <c r="H778" i="2"/>
  <c r="F778" i="2"/>
  <c r="W777" i="2"/>
  <c r="U777" i="2"/>
  <c r="P777" i="2" s="1"/>
  <c r="H777" i="2"/>
  <c r="F777" i="2"/>
  <c r="W776" i="2"/>
  <c r="U776" i="2"/>
  <c r="P776" i="2"/>
  <c r="H776" i="2" s="1"/>
  <c r="F776" i="2"/>
  <c r="U775" i="2"/>
  <c r="P775" i="2"/>
  <c r="F775" i="2"/>
  <c r="U774" i="2"/>
  <c r="P774" i="2" s="1"/>
  <c r="W774" i="2" s="1"/>
  <c r="H774" i="2"/>
  <c r="F774" i="2"/>
  <c r="U773" i="2"/>
  <c r="P773" i="2"/>
  <c r="H773" i="2" s="1"/>
  <c r="F773" i="2"/>
  <c r="U772" i="2"/>
  <c r="P772" i="2" s="1"/>
  <c r="W772" i="2" s="1"/>
  <c r="F772" i="2"/>
  <c r="U771" i="2"/>
  <c r="P771" i="2" s="1"/>
  <c r="F771" i="2"/>
  <c r="U770" i="2"/>
  <c r="P770" i="2"/>
  <c r="W770" i="2" s="1"/>
  <c r="H770" i="2"/>
  <c r="F770" i="2"/>
  <c r="W769" i="2"/>
  <c r="U769" i="2"/>
  <c r="P769" i="2" s="1"/>
  <c r="H769" i="2"/>
  <c r="F769" i="2"/>
  <c r="U768" i="2"/>
  <c r="P768" i="2"/>
  <c r="F768" i="2"/>
  <c r="U767" i="2"/>
  <c r="P767" i="2" s="1"/>
  <c r="F767" i="2"/>
  <c r="U766" i="2"/>
  <c r="P766" i="2" s="1"/>
  <c r="H766" i="2" s="1"/>
  <c r="F766" i="2"/>
  <c r="W765" i="2"/>
  <c r="U765" i="2"/>
  <c r="P765" i="2"/>
  <c r="H765" i="2" s="1"/>
  <c r="F765" i="2"/>
  <c r="U764" i="2"/>
  <c r="P764" i="2" s="1"/>
  <c r="H764" i="2" s="1"/>
  <c r="F764" i="2"/>
  <c r="U763" i="2"/>
  <c r="P763" i="2"/>
  <c r="F763" i="2"/>
  <c r="U762" i="2"/>
  <c r="P762" i="2"/>
  <c r="W762" i="2" s="1"/>
  <c r="H762" i="2"/>
  <c r="F762" i="2"/>
  <c r="W761" i="2"/>
  <c r="U761" i="2"/>
  <c r="P761" i="2" s="1"/>
  <c r="H761" i="2"/>
  <c r="F761" i="2"/>
  <c r="U760" i="2"/>
  <c r="P760" i="2" s="1"/>
  <c r="F760" i="2"/>
  <c r="W759" i="2"/>
  <c r="U759" i="2"/>
  <c r="P759" i="2" s="1"/>
  <c r="H759" i="2" s="1"/>
  <c r="F759" i="2"/>
  <c r="W758" i="2"/>
  <c r="U758" i="2"/>
  <c r="P758" i="2"/>
  <c r="H758" i="2" s="1"/>
  <c r="F758" i="2"/>
  <c r="U757" i="2"/>
  <c r="P757" i="2"/>
  <c r="W757" i="2" s="1"/>
  <c r="F757" i="2"/>
  <c r="W756" i="2"/>
  <c r="U756" i="2"/>
  <c r="P756" i="2" s="1"/>
  <c r="H756" i="2" s="1"/>
  <c r="F756" i="2"/>
  <c r="U755" i="2"/>
  <c r="P755" i="2"/>
  <c r="F755" i="2"/>
  <c r="W754" i="2"/>
  <c r="U754" i="2"/>
  <c r="P754" i="2"/>
  <c r="H754" i="2"/>
  <c r="F754" i="2"/>
  <c r="U753" i="2"/>
  <c r="P753" i="2" s="1"/>
  <c r="F753" i="2"/>
  <c r="U752" i="2"/>
  <c r="P752" i="2" s="1"/>
  <c r="W752" i="2" s="1"/>
  <c r="F752" i="2"/>
  <c r="W751" i="2"/>
  <c r="U751" i="2"/>
  <c r="P751" i="2" s="1"/>
  <c r="H751" i="2" s="1"/>
  <c r="F751" i="2"/>
  <c r="W750" i="2"/>
  <c r="U750" i="2"/>
  <c r="P750" i="2"/>
  <c r="H750" i="2" s="1"/>
  <c r="F750" i="2"/>
  <c r="U749" i="2"/>
  <c r="P749" i="2"/>
  <c r="W749" i="2" s="1"/>
  <c r="F749" i="2"/>
  <c r="U748" i="2"/>
  <c r="P748" i="2"/>
  <c r="H748" i="2" s="1"/>
  <c r="F748" i="2"/>
  <c r="U747" i="2"/>
  <c r="P747" i="2"/>
  <c r="W747" i="2" s="1"/>
  <c r="H747" i="2"/>
  <c r="F747" i="2"/>
  <c r="W746" i="2"/>
  <c r="U746" i="2"/>
  <c r="P746" i="2"/>
  <c r="H746" i="2"/>
  <c r="F746" i="2"/>
  <c r="U745" i="2"/>
  <c r="P745" i="2" s="1"/>
  <c r="F745" i="2"/>
  <c r="W744" i="2"/>
  <c r="U744" i="2"/>
  <c r="P744" i="2" s="1"/>
  <c r="H744" i="2"/>
  <c r="F744" i="2"/>
  <c r="W743" i="2"/>
  <c r="U743" i="2"/>
  <c r="P743" i="2"/>
  <c r="H743" i="2" s="1"/>
  <c r="F743" i="2"/>
  <c r="U742" i="2"/>
  <c r="P742" i="2"/>
  <c r="H742" i="2" s="1"/>
  <c r="F742" i="2"/>
  <c r="U741" i="2"/>
  <c r="P741" i="2"/>
  <c r="W741" i="2" s="1"/>
  <c r="F741" i="2"/>
  <c r="U740" i="2"/>
  <c r="P740" i="2"/>
  <c r="H740" i="2" s="1"/>
  <c r="F740" i="2"/>
  <c r="U739" i="2"/>
  <c r="P739" i="2"/>
  <c r="W739" i="2" s="1"/>
  <c r="F739" i="2"/>
  <c r="U738" i="2"/>
  <c r="P738" i="2"/>
  <c r="H738" i="2" s="1"/>
  <c r="F738" i="2"/>
  <c r="U737" i="2"/>
  <c r="P737" i="2" s="1"/>
  <c r="W737" i="2" s="1"/>
  <c r="F737" i="2"/>
  <c r="W736" i="2"/>
  <c r="U736" i="2"/>
  <c r="P736" i="2" s="1"/>
  <c r="H736" i="2"/>
  <c r="F736" i="2"/>
  <c r="W735" i="2"/>
  <c r="U735" i="2"/>
  <c r="P735" i="2"/>
  <c r="H735" i="2" s="1"/>
  <c r="F735" i="2"/>
  <c r="U734" i="2"/>
  <c r="P734" i="2"/>
  <c r="W734" i="2" s="1"/>
  <c r="F734" i="2"/>
  <c r="U733" i="2"/>
  <c r="P733" i="2" s="1"/>
  <c r="W733" i="2" s="1"/>
  <c r="F733" i="2"/>
  <c r="W732" i="2"/>
  <c r="U732" i="2"/>
  <c r="P732" i="2"/>
  <c r="H732" i="2"/>
  <c r="F732" i="2"/>
  <c r="U731" i="2"/>
  <c r="P731" i="2"/>
  <c r="W731" i="2" s="1"/>
  <c r="F731" i="2"/>
  <c r="U730" i="2"/>
  <c r="P730" i="2"/>
  <c r="H730" i="2" s="1"/>
  <c r="F730" i="2"/>
  <c r="U729" i="2"/>
  <c r="P729" i="2" s="1"/>
  <c r="W729" i="2" s="1"/>
  <c r="F729" i="2"/>
  <c r="U728" i="2"/>
  <c r="P728" i="2"/>
  <c r="W728" i="2" s="1"/>
  <c r="F728" i="2"/>
  <c r="U727" i="2"/>
  <c r="P727" i="2"/>
  <c r="H727" i="2" s="1"/>
  <c r="F727" i="2"/>
  <c r="U726" i="2"/>
  <c r="P726" i="2" s="1"/>
  <c r="F726" i="2"/>
  <c r="W725" i="2"/>
  <c r="U725" i="2"/>
  <c r="P725" i="2" s="1"/>
  <c r="H725" i="2" s="1"/>
  <c r="F725" i="2"/>
  <c r="U724" i="2"/>
  <c r="P724" i="2"/>
  <c r="W724" i="2" s="1"/>
  <c r="F724" i="2"/>
  <c r="U723" i="2"/>
  <c r="P723" i="2" s="1"/>
  <c r="W723" i="2" s="1"/>
  <c r="H723" i="2"/>
  <c r="F723" i="2"/>
  <c r="U722" i="2"/>
  <c r="P722" i="2"/>
  <c r="H722" i="2" s="1"/>
  <c r="F722" i="2"/>
  <c r="W721" i="2"/>
  <c r="U721" i="2"/>
  <c r="P721" i="2" s="1"/>
  <c r="H721" i="2"/>
  <c r="F721" i="2"/>
  <c r="W720" i="2"/>
  <c r="U720" i="2"/>
  <c r="P720" i="2"/>
  <c r="H720" i="2" s="1"/>
  <c r="F720" i="2"/>
  <c r="U719" i="2"/>
  <c r="P719" i="2"/>
  <c r="F719" i="2"/>
  <c r="U718" i="2"/>
  <c r="P718" i="2" s="1"/>
  <c r="W718" i="2" s="1"/>
  <c r="F718" i="2"/>
  <c r="U717" i="2"/>
  <c r="P717" i="2" s="1"/>
  <c r="H717" i="2" s="1"/>
  <c r="F717" i="2"/>
  <c r="U716" i="2"/>
  <c r="P716" i="2" s="1"/>
  <c r="F716" i="2"/>
  <c r="U715" i="2"/>
  <c r="P715" i="2" s="1"/>
  <c r="W715" i="2" s="1"/>
  <c r="H715" i="2"/>
  <c r="F715" i="2"/>
  <c r="U714" i="2"/>
  <c r="P714" i="2"/>
  <c r="W714" i="2" s="1"/>
  <c r="H714" i="2"/>
  <c r="F714" i="2"/>
  <c r="W713" i="2"/>
  <c r="U713" i="2"/>
  <c r="P713" i="2" s="1"/>
  <c r="H713" i="2"/>
  <c r="F713" i="2"/>
  <c r="W712" i="2"/>
  <c r="U712" i="2"/>
  <c r="P712" i="2"/>
  <c r="H712" i="2" s="1"/>
  <c r="F712" i="2"/>
  <c r="U711" i="2"/>
  <c r="P711" i="2" s="1"/>
  <c r="F711" i="2"/>
  <c r="W710" i="2"/>
  <c r="U710" i="2"/>
  <c r="P710" i="2" s="1"/>
  <c r="H710" i="2"/>
  <c r="F710" i="2"/>
  <c r="U709" i="2"/>
  <c r="P709" i="2" s="1"/>
  <c r="F709" i="2"/>
  <c r="U708" i="2"/>
  <c r="P708" i="2"/>
  <c r="W708" i="2" s="1"/>
  <c r="H708" i="2"/>
  <c r="F708" i="2"/>
  <c r="U707" i="2"/>
  <c r="P707" i="2" s="1"/>
  <c r="W707" i="2" s="1"/>
  <c r="H707" i="2"/>
  <c r="F707" i="2"/>
  <c r="U706" i="2"/>
  <c r="P706" i="2"/>
  <c r="W706" i="2" s="1"/>
  <c r="F706" i="2"/>
  <c r="W705" i="2"/>
  <c r="U705" i="2"/>
  <c r="P705" i="2" s="1"/>
  <c r="H705" i="2"/>
  <c r="F705" i="2"/>
  <c r="U704" i="2"/>
  <c r="P704" i="2" s="1"/>
  <c r="F704" i="2"/>
  <c r="U703" i="2"/>
  <c r="P703" i="2" s="1"/>
  <c r="F703" i="2"/>
  <c r="U702" i="2"/>
  <c r="P702" i="2" s="1"/>
  <c r="H702" i="2" s="1"/>
  <c r="F702" i="2"/>
  <c r="W701" i="2"/>
  <c r="U701" i="2"/>
  <c r="P701" i="2"/>
  <c r="H701" i="2" s="1"/>
  <c r="F701" i="2"/>
  <c r="W700" i="2"/>
  <c r="U700" i="2"/>
  <c r="P700" i="2" s="1"/>
  <c r="H700" i="2"/>
  <c r="F700" i="2"/>
  <c r="U699" i="2"/>
  <c r="P699" i="2"/>
  <c r="F699" i="2"/>
  <c r="U698" i="2"/>
  <c r="P698" i="2"/>
  <c r="W698" i="2" s="1"/>
  <c r="F698" i="2"/>
  <c r="W697" i="2"/>
  <c r="U697" i="2"/>
  <c r="P697" i="2" s="1"/>
  <c r="H697" i="2"/>
  <c r="F697" i="2"/>
  <c r="U696" i="2"/>
  <c r="P696" i="2"/>
  <c r="F696" i="2"/>
  <c r="U695" i="2"/>
  <c r="P695" i="2" s="1"/>
  <c r="H695" i="2" s="1"/>
  <c r="F695" i="2"/>
  <c r="W694" i="2"/>
  <c r="U694" i="2"/>
  <c r="P694" i="2"/>
  <c r="H694" i="2" s="1"/>
  <c r="F694" i="2"/>
  <c r="W693" i="2"/>
  <c r="U693" i="2"/>
  <c r="P693" i="2"/>
  <c r="H693" i="2"/>
  <c r="F693" i="2"/>
  <c r="W692" i="2"/>
  <c r="U692" i="2"/>
  <c r="P692" i="2" s="1"/>
  <c r="H692" i="2" s="1"/>
  <c r="F692" i="2"/>
  <c r="U691" i="2"/>
  <c r="P691" i="2"/>
  <c r="F691" i="2"/>
  <c r="W690" i="2"/>
  <c r="U690" i="2"/>
  <c r="P690" i="2"/>
  <c r="H690" i="2"/>
  <c r="F690" i="2"/>
  <c r="U689" i="2"/>
  <c r="P689" i="2" s="1"/>
  <c r="H689" i="2" s="1"/>
  <c r="F689" i="2"/>
  <c r="U688" i="2"/>
  <c r="P688" i="2" s="1"/>
  <c r="F688" i="2"/>
  <c r="U687" i="2"/>
  <c r="P687" i="2" s="1"/>
  <c r="H687" i="2" s="1"/>
  <c r="F687" i="2"/>
  <c r="W686" i="2"/>
  <c r="U686" i="2"/>
  <c r="P686" i="2"/>
  <c r="H686" i="2" s="1"/>
  <c r="F686" i="2"/>
  <c r="U685" i="2"/>
  <c r="P685" i="2" s="1"/>
  <c r="F685" i="2"/>
  <c r="U684" i="2"/>
  <c r="P684" i="2" s="1"/>
  <c r="F684" i="2"/>
  <c r="U683" i="2"/>
  <c r="P683" i="2"/>
  <c r="W683" i="2" s="1"/>
  <c r="H683" i="2"/>
  <c r="F683" i="2"/>
  <c r="U682" i="2"/>
  <c r="P682" i="2" s="1"/>
  <c r="W682" i="2" s="1"/>
  <c r="F682" i="2"/>
  <c r="U681" i="2"/>
  <c r="P681" i="2"/>
  <c r="W681" i="2" s="1"/>
  <c r="F681" i="2"/>
  <c r="U680" i="2"/>
  <c r="P680" i="2"/>
  <c r="H680" i="2" s="1"/>
  <c r="F680" i="2"/>
  <c r="W679" i="2"/>
  <c r="U679" i="2"/>
  <c r="P679" i="2" s="1"/>
  <c r="H679" i="2" s="1"/>
  <c r="W678" i="2"/>
  <c r="U678" i="2"/>
  <c r="P678" i="2"/>
  <c r="H678" i="2" s="1"/>
  <c r="F678" i="2"/>
  <c r="U677" i="2"/>
  <c r="P677" i="2" s="1"/>
  <c r="F677" i="2"/>
  <c r="U676" i="2"/>
  <c r="P676" i="2"/>
  <c r="W676" i="2" s="1"/>
  <c r="F676" i="2"/>
  <c r="W675" i="2"/>
  <c r="U675" i="2"/>
  <c r="P675" i="2" s="1"/>
  <c r="H675" i="2"/>
  <c r="U674" i="2"/>
  <c r="P674" i="2"/>
  <c r="H674" i="2" s="1"/>
  <c r="F674" i="2"/>
  <c r="U673" i="2"/>
  <c r="P673" i="2" s="1"/>
  <c r="W673" i="2" s="1"/>
  <c r="H673" i="2"/>
  <c r="F673" i="2"/>
  <c r="U672" i="2"/>
  <c r="P672" i="2"/>
  <c r="F672" i="2"/>
  <c r="W671" i="2"/>
  <c r="U671" i="2"/>
  <c r="P671" i="2"/>
  <c r="H671" i="2" s="1"/>
  <c r="F671" i="2"/>
  <c r="U670" i="2"/>
  <c r="P670" i="2" s="1"/>
  <c r="F670" i="2"/>
  <c r="U669" i="2"/>
  <c r="P669" i="2"/>
  <c r="W669" i="2" s="1"/>
  <c r="F669" i="2"/>
  <c r="W668" i="2"/>
  <c r="U668" i="2"/>
  <c r="P668" i="2" s="1"/>
  <c r="H668" i="2"/>
  <c r="F668" i="2"/>
  <c r="U667" i="2"/>
  <c r="P667" i="2" s="1"/>
  <c r="F667" i="2"/>
  <c r="W666" i="2"/>
  <c r="U666" i="2"/>
  <c r="P666" i="2"/>
  <c r="H666" i="2" s="1"/>
  <c r="F666" i="2"/>
  <c r="U665" i="2"/>
  <c r="P665" i="2" s="1"/>
  <c r="F665" i="2"/>
  <c r="W664" i="2"/>
  <c r="U664" i="2"/>
  <c r="P664" i="2"/>
  <c r="H664" i="2" s="1"/>
  <c r="F664" i="2"/>
  <c r="U663" i="2"/>
  <c r="P663" i="2"/>
  <c r="F663" i="2"/>
  <c r="U662" i="2"/>
  <c r="P662" i="2" s="1"/>
  <c r="F662" i="2"/>
  <c r="W661" i="2"/>
  <c r="U661" i="2"/>
  <c r="P661" i="2"/>
  <c r="H661" i="2"/>
  <c r="F661" i="2"/>
  <c r="W660" i="2"/>
  <c r="U660" i="2"/>
  <c r="P660" i="2" s="1"/>
  <c r="H660" i="2" s="1"/>
  <c r="F660" i="2"/>
  <c r="U659" i="2"/>
  <c r="P659" i="2" s="1"/>
  <c r="W659" i="2" s="1"/>
  <c r="F659" i="2"/>
  <c r="U658" i="2"/>
  <c r="P658" i="2"/>
  <c r="H658" i="2" s="1"/>
  <c r="F658" i="2"/>
  <c r="U657" i="2"/>
  <c r="P657" i="2" s="1"/>
  <c r="W657" i="2" s="1"/>
  <c r="H657" i="2"/>
  <c r="F657" i="2"/>
  <c r="U656" i="2"/>
  <c r="P656" i="2"/>
  <c r="F656" i="2"/>
  <c r="W655" i="2"/>
  <c r="U655" i="2"/>
  <c r="P655" i="2"/>
  <c r="H655" i="2" s="1"/>
  <c r="F655" i="2"/>
  <c r="U654" i="2"/>
  <c r="P654" i="2" s="1"/>
  <c r="F654" i="2"/>
  <c r="U653" i="2"/>
  <c r="P653" i="2"/>
  <c r="H653" i="2" s="1"/>
  <c r="F653" i="2"/>
  <c r="W652" i="2"/>
  <c r="U652" i="2"/>
  <c r="P652" i="2" s="1"/>
  <c r="H652" i="2"/>
  <c r="F652" i="2"/>
  <c r="U651" i="2"/>
  <c r="P651" i="2" s="1"/>
  <c r="F651" i="2"/>
  <c r="W650" i="2"/>
  <c r="U650" i="2"/>
  <c r="P650" i="2"/>
  <c r="H650" i="2" s="1"/>
  <c r="F650" i="2"/>
  <c r="U649" i="2"/>
  <c r="P649" i="2" s="1"/>
  <c r="F649" i="2"/>
  <c r="W648" i="2"/>
  <c r="U648" i="2"/>
  <c r="P648" i="2"/>
  <c r="H648" i="2" s="1"/>
  <c r="F648" i="2"/>
  <c r="U647" i="2"/>
  <c r="P647" i="2"/>
  <c r="F647" i="2"/>
  <c r="U646" i="2"/>
  <c r="P646" i="2" s="1"/>
  <c r="F646" i="2"/>
  <c r="W645" i="2"/>
  <c r="U645" i="2"/>
  <c r="P645" i="2"/>
  <c r="H645" i="2"/>
  <c r="F645" i="2"/>
  <c r="W644" i="2"/>
  <c r="U644" i="2"/>
  <c r="P644" i="2" s="1"/>
  <c r="H644" i="2" s="1"/>
  <c r="F644" i="2"/>
  <c r="U643" i="2"/>
  <c r="P643" i="2"/>
  <c r="F643" i="2"/>
  <c r="W642" i="2"/>
  <c r="U642" i="2"/>
  <c r="P642" i="2"/>
  <c r="H642" i="2" s="1"/>
  <c r="F642" i="2"/>
  <c r="U641" i="2"/>
  <c r="P641" i="2"/>
  <c r="F641" i="2"/>
  <c r="W640" i="2"/>
  <c r="U640" i="2"/>
  <c r="P640" i="2"/>
  <c r="H640" i="2"/>
  <c r="F640" i="2"/>
  <c r="U639" i="2"/>
  <c r="P639" i="2" s="1"/>
  <c r="F639" i="2"/>
  <c r="U638" i="2"/>
  <c r="P638" i="2" s="1"/>
  <c r="F638" i="2"/>
  <c r="W637" i="2"/>
  <c r="U637" i="2"/>
  <c r="P637" i="2"/>
  <c r="H637" i="2"/>
  <c r="F637" i="2"/>
  <c r="U636" i="2"/>
  <c r="P636" i="2" s="1"/>
  <c r="F636" i="2"/>
  <c r="U635" i="2"/>
  <c r="P635" i="2" s="1"/>
  <c r="W635" i="2" s="1"/>
  <c r="H635" i="2"/>
  <c r="F635" i="2"/>
  <c r="U634" i="2"/>
  <c r="P634" i="2" s="1"/>
  <c r="F634" i="2"/>
  <c r="U633" i="2"/>
  <c r="P633" i="2" s="1"/>
  <c r="F633" i="2"/>
  <c r="U632" i="2"/>
  <c r="P632" i="2" s="1"/>
  <c r="F632" i="2"/>
  <c r="U631" i="2"/>
  <c r="P631" i="2"/>
  <c r="F631" i="2"/>
  <c r="U630" i="2"/>
  <c r="P630" i="2"/>
  <c r="W630" i="2" s="1"/>
  <c r="H630" i="2"/>
  <c r="F630" i="2"/>
  <c r="U629" i="2"/>
  <c r="P629" i="2"/>
  <c r="W629" i="2" s="1"/>
  <c r="F629" i="2"/>
  <c r="W628" i="2"/>
  <c r="U628" i="2"/>
  <c r="P628" i="2" s="1"/>
  <c r="H628" i="2"/>
  <c r="F628" i="2"/>
  <c r="W627" i="2"/>
  <c r="U627" i="2"/>
  <c r="P627" i="2"/>
  <c r="H627" i="2" s="1"/>
  <c r="F627" i="2"/>
  <c r="U626" i="2"/>
  <c r="P626" i="2"/>
  <c r="F626" i="2"/>
  <c r="W625" i="2"/>
  <c r="U625" i="2"/>
  <c r="P625" i="2"/>
  <c r="H625" i="2"/>
  <c r="F625" i="2"/>
  <c r="U624" i="2"/>
  <c r="P624" i="2"/>
  <c r="F624" i="2"/>
  <c r="U623" i="2"/>
  <c r="P623" i="2" s="1"/>
  <c r="F623" i="2"/>
  <c r="U622" i="2"/>
  <c r="P622" i="2" s="1"/>
  <c r="F622" i="2"/>
  <c r="U621" i="2"/>
  <c r="P621" i="2"/>
  <c r="F621" i="2"/>
  <c r="U620" i="2"/>
  <c r="P620" i="2" s="1"/>
  <c r="W620" i="2" s="1"/>
  <c r="H620" i="2"/>
  <c r="F620" i="2"/>
  <c r="U619" i="2"/>
  <c r="P619" i="2" s="1"/>
  <c r="F619" i="2"/>
  <c r="U618" i="2"/>
  <c r="P618" i="2" s="1"/>
  <c r="F618" i="2"/>
  <c r="U617" i="2"/>
  <c r="P617" i="2" s="1"/>
  <c r="F617" i="2"/>
  <c r="U616" i="2"/>
  <c r="P616" i="2" s="1"/>
  <c r="F616" i="2"/>
  <c r="W615" i="2"/>
  <c r="U615" i="2"/>
  <c r="P615" i="2"/>
  <c r="H615" i="2"/>
  <c r="F615" i="2"/>
  <c r="U614" i="2"/>
  <c r="P614" i="2"/>
  <c r="F614" i="2"/>
  <c r="W613" i="2"/>
  <c r="U613" i="2"/>
  <c r="P613" i="2"/>
  <c r="H613" i="2"/>
  <c r="F613" i="2"/>
  <c r="W612" i="2"/>
  <c r="U612" i="2"/>
  <c r="P612" i="2" s="1"/>
  <c r="H612" i="2" s="1"/>
  <c r="F612" i="2"/>
  <c r="U611" i="2"/>
  <c r="P611" i="2"/>
  <c r="F611" i="2"/>
  <c r="W610" i="2"/>
  <c r="U610" i="2"/>
  <c r="P610" i="2"/>
  <c r="H610" i="2" s="1"/>
  <c r="F610" i="2"/>
  <c r="U609" i="2"/>
  <c r="P609" i="2"/>
  <c r="H609" i="2" s="1"/>
  <c r="F609" i="2"/>
  <c r="U608" i="2"/>
  <c r="P608" i="2"/>
  <c r="H608" i="2" s="1"/>
  <c r="F608" i="2"/>
  <c r="U607" i="2"/>
  <c r="P607" i="2" s="1"/>
  <c r="F607" i="2"/>
  <c r="U606" i="2"/>
  <c r="P606" i="2" s="1"/>
  <c r="F606" i="2"/>
  <c r="W605" i="2"/>
  <c r="U605" i="2"/>
  <c r="P605" i="2"/>
  <c r="H605" i="2"/>
  <c r="F605" i="2"/>
  <c r="U604" i="2"/>
  <c r="P604" i="2" s="1"/>
  <c r="W604" i="2" s="1"/>
  <c r="F604" i="2"/>
  <c r="U603" i="2"/>
  <c r="P603" i="2" s="1"/>
  <c r="W603" i="2" s="1"/>
  <c r="H603" i="2"/>
  <c r="F603" i="2"/>
  <c r="U602" i="2"/>
  <c r="P602" i="2" s="1"/>
  <c r="F602" i="2"/>
  <c r="U601" i="2"/>
  <c r="P601" i="2" s="1"/>
  <c r="F601" i="2"/>
  <c r="U600" i="2"/>
  <c r="P600" i="2" s="1"/>
  <c r="F600" i="2"/>
  <c r="W599" i="2"/>
  <c r="U599" i="2"/>
  <c r="P599" i="2"/>
  <c r="H599" i="2"/>
  <c r="F599" i="2"/>
  <c r="U598" i="2"/>
  <c r="P598" i="2"/>
  <c r="W598" i="2" s="1"/>
  <c r="F598" i="2"/>
  <c r="U597" i="2"/>
  <c r="P597" i="2"/>
  <c r="H597" i="2" s="1"/>
  <c r="F597" i="2"/>
  <c r="W596" i="2"/>
  <c r="U596" i="2"/>
  <c r="P596" i="2" s="1"/>
  <c r="H596" i="2"/>
  <c r="F596" i="2"/>
  <c r="U595" i="2"/>
  <c r="P595" i="2"/>
  <c r="H595" i="2" s="1"/>
  <c r="F595" i="2"/>
  <c r="W594" i="2"/>
  <c r="U594" i="2"/>
  <c r="P594" i="2"/>
  <c r="H594" i="2" s="1"/>
  <c r="F594" i="2"/>
  <c r="U593" i="2"/>
  <c r="P593" i="2"/>
  <c r="H593" i="2" s="1"/>
  <c r="F593" i="2"/>
  <c r="W592" i="2"/>
  <c r="U592" i="2"/>
  <c r="P592" i="2"/>
  <c r="H592" i="2"/>
  <c r="F592" i="2"/>
  <c r="U591" i="2"/>
  <c r="P591" i="2" s="1"/>
  <c r="F591" i="2"/>
  <c r="U590" i="2"/>
  <c r="P590" i="2" s="1"/>
  <c r="F590" i="2"/>
  <c r="W589" i="2"/>
  <c r="U589" i="2"/>
  <c r="P589" i="2"/>
  <c r="H589" i="2"/>
  <c r="F589" i="2"/>
  <c r="U588" i="2"/>
  <c r="P588" i="2" s="1"/>
  <c r="W588" i="2" s="1"/>
  <c r="H588" i="2"/>
  <c r="F588" i="2"/>
  <c r="U587" i="2"/>
  <c r="P587" i="2" s="1"/>
  <c r="W587" i="2" s="1"/>
  <c r="F587" i="2"/>
  <c r="U586" i="2"/>
  <c r="P586" i="2" s="1"/>
  <c r="F586" i="2"/>
  <c r="U585" i="2"/>
  <c r="P585" i="2" s="1"/>
  <c r="F585" i="2"/>
  <c r="U584" i="2"/>
  <c r="P584" i="2" s="1"/>
  <c r="F584" i="2"/>
  <c r="U583" i="2"/>
  <c r="P583" i="2"/>
  <c r="W583" i="2" s="1"/>
  <c r="H583" i="2"/>
  <c r="F583" i="2"/>
  <c r="U582" i="2"/>
  <c r="P582" i="2"/>
  <c r="W582" i="2" s="1"/>
  <c r="F582" i="2"/>
  <c r="W581" i="2"/>
  <c r="U581" i="2"/>
  <c r="P581" i="2"/>
  <c r="H581" i="2"/>
  <c r="F581" i="2"/>
  <c r="W580" i="2"/>
  <c r="U580" i="2"/>
  <c r="P580" i="2" s="1"/>
  <c r="H580" i="2" s="1"/>
  <c r="F580" i="2"/>
  <c r="U579" i="2"/>
  <c r="P579" i="2"/>
  <c r="H579" i="2" s="1"/>
  <c r="F579" i="2"/>
  <c r="U578" i="2"/>
  <c r="P578" i="2"/>
  <c r="H578" i="2" s="1"/>
  <c r="F578" i="2"/>
  <c r="U577" i="2"/>
  <c r="P577" i="2"/>
  <c r="H577" i="2" s="1"/>
  <c r="F577" i="2"/>
  <c r="U576" i="2"/>
  <c r="P576" i="2"/>
  <c r="W576" i="2" s="1"/>
  <c r="F576" i="2"/>
  <c r="U575" i="2"/>
  <c r="P575" i="2" s="1"/>
  <c r="F575" i="2"/>
  <c r="U574" i="2"/>
  <c r="P574" i="2" s="1"/>
  <c r="F574" i="2"/>
  <c r="U573" i="2"/>
  <c r="P573" i="2"/>
  <c r="H573" i="2" s="1"/>
  <c r="F573" i="2"/>
  <c r="U572" i="2"/>
  <c r="P572" i="2" s="1"/>
  <c r="W572" i="2" s="1"/>
  <c r="F572" i="2"/>
  <c r="U571" i="2"/>
  <c r="P571" i="2" s="1"/>
  <c r="W571" i="2" s="1"/>
  <c r="F571" i="2"/>
  <c r="U570" i="2"/>
  <c r="P570" i="2" s="1"/>
  <c r="F570" i="2"/>
  <c r="U569" i="2"/>
  <c r="P569" i="2" s="1"/>
  <c r="F569" i="2"/>
  <c r="U568" i="2"/>
  <c r="P568" i="2" s="1"/>
  <c r="F568" i="2"/>
  <c r="W567" i="2"/>
  <c r="U567" i="2"/>
  <c r="P567" i="2"/>
  <c r="H567" i="2"/>
  <c r="F567" i="2"/>
  <c r="U566" i="2"/>
  <c r="P566" i="2"/>
  <c r="W566" i="2" s="1"/>
  <c r="F566" i="2"/>
  <c r="U565" i="2"/>
  <c r="P565" i="2"/>
  <c r="W565" i="2" s="1"/>
  <c r="F565" i="2"/>
  <c r="W564" i="2"/>
  <c r="U564" i="2"/>
  <c r="P564" i="2" s="1"/>
  <c r="H564" i="2"/>
  <c r="F564" i="2"/>
  <c r="U563" i="2"/>
  <c r="P563" i="2"/>
  <c r="H563" i="2" s="1"/>
  <c r="F563" i="2"/>
  <c r="U562" i="2"/>
  <c r="P562" i="2"/>
  <c r="H562" i="2" s="1"/>
  <c r="F562" i="2"/>
  <c r="U561" i="2"/>
  <c r="P561" i="2"/>
  <c r="W561" i="2" s="1"/>
  <c r="F561" i="2"/>
  <c r="U560" i="2"/>
  <c r="P560" i="2"/>
  <c r="H560" i="2" s="1"/>
  <c r="F560" i="2"/>
  <c r="U559" i="2"/>
  <c r="P559" i="2" s="1"/>
  <c r="F559" i="2"/>
  <c r="U558" i="2"/>
  <c r="P558" i="2" s="1"/>
  <c r="F558" i="2"/>
  <c r="W557" i="2"/>
  <c r="U557" i="2"/>
  <c r="P557" i="2"/>
  <c r="H557" i="2"/>
  <c r="F557" i="2"/>
  <c r="U556" i="2"/>
  <c r="P556" i="2" s="1"/>
  <c r="W556" i="2" s="1"/>
  <c r="F556" i="2"/>
  <c r="U555" i="2"/>
  <c r="P555" i="2" s="1"/>
  <c r="W555" i="2" s="1"/>
  <c r="F555" i="2"/>
  <c r="U554" i="2"/>
  <c r="P554" i="2" s="1"/>
  <c r="F554" i="2"/>
  <c r="U553" i="2"/>
  <c r="P553" i="2" s="1"/>
  <c r="F553" i="2"/>
  <c r="U552" i="2"/>
  <c r="P552" i="2" s="1"/>
  <c r="F552" i="2"/>
  <c r="W551" i="2"/>
  <c r="U551" i="2"/>
  <c r="P551" i="2"/>
  <c r="H551" i="2"/>
  <c r="F551" i="2"/>
  <c r="U550" i="2"/>
  <c r="P550" i="2"/>
  <c r="W550" i="2" s="1"/>
  <c r="F550" i="2"/>
  <c r="W549" i="2"/>
  <c r="U549" i="2"/>
  <c r="P549" i="2"/>
  <c r="H549" i="2"/>
  <c r="F549" i="2"/>
  <c r="W548" i="2"/>
  <c r="U548" i="2"/>
  <c r="P548" i="2" s="1"/>
  <c r="H548" i="2" s="1"/>
  <c r="F548" i="2"/>
  <c r="W547" i="2"/>
  <c r="U547" i="2"/>
  <c r="P547" i="2"/>
  <c r="H547" i="2" s="1"/>
  <c r="F547" i="2"/>
  <c r="U546" i="2"/>
  <c r="P546" i="2"/>
  <c r="H546" i="2" s="1"/>
  <c r="F546" i="2"/>
  <c r="U545" i="2"/>
  <c r="P545" i="2"/>
  <c r="W545" i="2" s="1"/>
  <c r="F545" i="2"/>
  <c r="U544" i="2"/>
  <c r="P544" i="2"/>
  <c r="H544" i="2" s="1"/>
  <c r="F544" i="2"/>
  <c r="U543" i="2"/>
  <c r="P543" i="2" s="1"/>
  <c r="F543" i="2"/>
  <c r="U542" i="2"/>
  <c r="P542" i="2" s="1"/>
  <c r="F542" i="2"/>
  <c r="U541" i="2"/>
  <c r="P541" i="2"/>
  <c r="W541" i="2" s="1"/>
  <c r="F541" i="2"/>
  <c r="U540" i="2"/>
  <c r="P540" i="2" s="1"/>
  <c r="W540" i="2" s="1"/>
  <c r="F540" i="2"/>
  <c r="U539" i="2"/>
  <c r="P539" i="2" s="1"/>
  <c r="W539" i="2" s="1"/>
  <c r="F539" i="2"/>
  <c r="U538" i="2"/>
  <c r="P538" i="2" s="1"/>
  <c r="F538" i="2"/>
  <c r="U537" i="2"/>
  <c r="P537" i="2" s="1"/>
  <c r="F537" i="2"/>
  <c r="U536" i="2"/>
  <c r="P536" i="2" s="1"/>
  <c r="F536" i="2"/>
  <c r="U535" i="2"/>
  <c r="P535" i="2"/>
  <c r="H535" i="2" s="1"/>
  <c r="F535" i="2"/>
  <c r="U534" i="2"/>
  <c r="P534" i="2"/>
  <c r="W534" i="2" s="1"/>
  <c r="F534" i="2"/>
  <c r="U533" i="2"/>
  <c r="P533" i="2"/>
  <c r="H533" i="2" s="1"/>
  <c r="F533" i="2"/>
  <c r="W532" i="2"/>
  <c r="U532" i="2"/>
  <c r="P532" i="2" s="1"/>
  <c r="H532" i="2"/>
  <c r="F532" i="2"/>
  <c r="U531" i="2"/>
  <c r="P531" i="2"/>
  <c r="H531" i="2" s="1"/>
  <c r="F531" i="2"/>
  <c r="U530" i="2"/>
  <c r="P530" i="2"/>
  <c r="H530" i="2" s="1"/>
  <c r="F530" i="2"/>
  <c r="U529" i="2"/>
  <c r="P529" i="2"/>
  <c r="H529" i="2" s="1"/>
  <c r="F529" i="2"/>
  <c r="U528" i="2"/>
  <c r="P528" i="2"/>
  <c r="W528" i="2" s="1"/>
  <c r="F528" i="2"/>
  <c r="U527" i="2"/>
  <c r="P527" i="2" s="1"/>
  <c r="F527" i="2"/>
  <c r="U526" i="2"/>
  <c r="P526" i="2" s="1"/>
  <c r="F526" i="2"/>
  <c r="U525" i="2"/>
  <c r="P525" i="2"/>
  <c r="H525" i="2" s="1"/>
  <c r="F525" i="2"/>
  <c r="U524" i="2"/>
  <c r="P524" i="2" s="1"/>
  <c r="W524" i="2" s="1"/>
  <c r="F524" i="2"/>
  <c r="U523" i="2"/>
  <c r="P523" i="2" s="1"/>
  <c r="W523" i="2" s="1"/>
  <c r="F523" i="2"/>
  <c r="U522" i="2"/>
  <c r="P522" i="2" s="1"/>
  <c r="F522" i="2"/>
  <c r="U521" i="2"/>
  <c r="P521" i="2" s="1"/>
  <c r="F521" i="2"/>
  <c r="U520" i="2"/>
  <c r="P520" i="2" s="1"/>
  <c r="F520" i="2"/>
  <c r="W519" i="2"/>
  <c r="U519" i="2"/>
  <c r="P519" i="2"/>
  <c r="H519" i="2"/>
  <c r="F519" i="2"/>
  <c r="U518" i="2"/>
  <c r="P518" i="2"/>
  <c r="W518" i="2" s="1"/>
  <c r="F518" i="2"/>
  <c r="W517" i="2"/>
  <c r="U517" i="2"/>
  <c r="P517" i="2"/>
  <c r="H517" i="2"/>
  <c r="F517" i="2"/>
  <c r="W516" i="2"/>
  <c r="U516" i="2"/>
  <c r="P516" i="2" s="1"/>
  <c r="H516" i="2" s="1"/>
  <c r="F516" i="2"/>
  <c r="W515" i="2"/>
  <c r="U515" i="2"/>
  <c r="P515" i="2"/>
  <c r="H515" i="2" s="1"/>
  <c r="F515" i="2"/>
  <c r="W514" i="2"/>
  <c r="U514" i="2"/>
  <c r="P514" i="2"/>
  <c r="H514" i="2" s="1"/>
  <c r="F514" i="2"/>
  <c r="U513" i="2"/>
  <c r="P513" i="2"/>
  <c r="W513" i="2" s="1"/>
  <c r="F513" i="2"/>
  <c r="U512" i="2"/>
  <c r="P512" i="2"/>
  <c r="W512" i="2" s="1"/>
  <c r="F512" i="2"/>
  <c r="U511" i="2"/>
  <c r="P511" i="2" s="1"/>
  <c r="F511" i="2"/>
  <c r="U510" i="2"/>
  <c r="P510" i="2" s="1"/>
  <c r="F510" i="2"/>
  <c r="U509" i="2"/>
  <c r="P509" i="2"/>
  <c r="H509" i="2" s="1"/>
  <c r="F509" i="2"/>
  <c r="U508" i="2"/>
  <c r="P508" i="2" s="1"/>
  <c r="W508" i="2" s="1"/>
  <c r="F508" i="2"/>
  <c r="U507" i="2"/>
  <c r="P507" i="2" s="1"/>
  <c r="W507" i="2" s="1"/>
  <c r="F507" i="2"/>
  <c r="U506" i="2"/>
  <c r="P506" i="2" s="1"/>
  <c r="F506" i="2"/>
  <c r="U505" i="2"/>
  <c r="P505" i="2" s="1"/>
  <c r="F505" i="2"/>
  <c r="U504" i="2"/>
  <c r="P504" i="2" s="1"/>
  <c r="F504" i="2"/>
  <c r="W503" i="2"/>
  <c r="U503" i="2"/>
  <c r="P503" i="2"/>
  <c r="H503" i="2" s="1"/>
  <c r="F503" i="2"/>
  <c r="U502" i="2"/>
  <c r="P502" i="2"/>
  <c r="W502" i="2" s="1"/>
  <c r="H502" i="2"/>
  <c r="F502" i="2"/>
  <c r="U501" i="2"/>
  <c r="P501" i="2"/>
  <c r="W501" i="2" s="1"/>
  <c r="F501" i="2"/>
  <c r="W500" i="2"/>
  <c r="U500" i="2"/>
  <c r="P500" i="2" s="1"/>
  <c r="H500" i="2"/>
  <c r="F500" i="2"/>
  <c r="U499" i="2"/>
  <c r="P499" i="2"/>
  <c r="H499" i="2" s="1"/>
  <c r="F499" i="2"/>
  <c r="U498" i="2"/>
  <c r="P498" i="2"/>
  <c r="H498" i="2" s="1"/>
  <c r="F498" i="2"/>
  <c r="U497" i="2"/>
  <c r="P497" i="2"/>
  <c r="W497" i="2" s="1"/>
  <c r="F497" i="2"/>
  <c r="U496" i="2"/>
  <c r="P496" i="2"/>
  <c r="H496" i="2" s="1"/>
  <c r="F496" i="2"/>
  <c r="U495" i="2"/>
  <c r="P495" i="2" s="1"/>
  <c r="F495" i="2"/>
  <c r="U494" i="2"/>
  <c r="P494" i="2" s="1"/>
  <c r="F494" i="2"/>
  <c r="W493" i="2"/>
  <c r="U493" i="2"/>
  <c r="P493" i="2"/>
  <c r="H493" i="2" s="1"/>
  <c r="F493" i="2"/>
  <c r="U492" i="2"/>
  <c r="P492" i="2" s="1"/>
  <c r="W492" i="2" s="1"/>
  <c r="F492" i="2"/>
  <c r="U491" i="2"/>
  <c r="P491" i="2" s="1"/>
  <c r="W491" i="2" s="1"/>
  <c r="F491" i="2"/>
  <c r="U490" i="2"/>
  <c r="P490" i="2" s="1"/>
  <c r="F490" i="2"/>
  <c r="U489" i="2"/>
  <c r="P489" i="2" s="1"/>
  <c r="F489" i="2"/>
  <c r="U488" i="2"/>
  <c r="P488" i="2" s="1"/>
  <c r="F488" i="2"/>
  <c r="W487" i="2"/>
  <c r="U487" i="2"/>
  <c r="P487" i="2"/>
  <c r="H487" i="2"/>
  <c r="F487" i="2"/>
  <c r="U486" i="2"/>
  <c r="P486" i="2"/>
  <c r="W486" i="2" s="1"/>
  <c r="F486" i="2"/>
  <c r="W485" i="2"/>
  <c r="U485" i="2"/>
  <c r="P485" i="2"/>
  <c r="H485" i="2"/>
  <c r="F485" i="2"/>
  <c r="W484" i="2"/>
  <c r="U484" i="2"/>
  <c r="P484" i="2" s="1"/>
  <c r="H484" i="2" s="1"/>
  <c r="F484" i="2"/>
  <c r="W483" i="2"/>
  <c r="U483" i="2"/>
  <c r="P483" i="2"/>
  <c r="H483" i="2" s="1"/>
  <c r="F483" i="2"/>
  <c r="W482" i="2"/>
  <c r="U482" i="2"/>
  <c r="P482" i="2"/>
  <c r="H482" i="2" s="1"/>
  <c r="F482" i="2"/>
  <c r="U481" i="2"/>
  <c r="P481" i="2"/>
  <c r="W481" i="2" s="1"/>
  <c r="H481" i="2"/>
  <c r="F481" i="2"/>
  <c r="U480" i="2"/>
  <c r="P480" i="2"/>
  <c r="W480" i="2" s="1"/>
  <c r="F480" i="2"/>
  <c r="U479" i="2"/>
  <c r="P479" i="2" s="1"/>
  <c r="F479" i="2"/>
  <c r="U478" i="2"/>
  <c r="P478" i="2" s="1"/>
  <c r="F478" i="2"/>
  <c r="U477" i="2"/>
  <c r="P477" i="2"/>
  <c r="W477" i="2" s="1"/>
  <c r="F477" i="2"/>
  <c r="U476" i="2"/>
  <c r="P476" i="2" s="1"/>
  <c r="W476" i="2" s="1"/>
  <c r="F476" i="2"/>
  <c r="U475" i="2"/>
  <c r="P475" i="2" s="1"/>
  <c r="W475" i="2" s="1"/>
  <c r="H475" i="2"/>
  <c r="F475" i="2"/>
  <c r="U474" i="2"/>
  <c r="P474" i="2" s="1"/>
  <c r="F474" i="2"/>
  <c r="U473" i="2"/>
  <c r="P473" i="2" s="1"/>
  <c r="F473" i="2"/>
  <c r="W472" i="2"/>
  <c r="U472" i="2"/>
  <c r="P472" i="2"/>
  <c r="H472" i="2" s="1"/>
  <c r="F472" i="2"/>
  <c r="U471" i="2"/>
  <c r="P471" i="2" s="1"/>
  <c r="F471" i="2"/>
  <c r="U470" i="2"/>
  <c r="P470" i="2"/>
  <c r="W470" i="2" s="1"/>
  <c r="F470" i="2"/>
  <c r="U469" i="2"/>
  <c r="P469" i="2" s="1"/>
  <c r="F469" i="2"/>
  <c r="W468" i="2"/>
  <c r="U468" i="2"/>
  <c r="P468" i="2"/>
  <c r="H468" i="2"/>
  <c r="F468" i="2"/>
  <c r="U467" i="2"/>
  <c r="P467" i="2" s="1"/>
  <c r="F467" i="2"/>
  <c r="U466" i="2"/>
  <c r="P466" i="2"/>
  <c r="H466" i="2" s="1"/>
  <c r="F466" i="2"/>
  <c r="U465" i="2"/>
  <c r="P465" i="2" s="1"/>
  <c r="F465" i="2"/>
  <c r="U464" i="2"/>
  <c r="P464" i="2"/>
  <c r="W464" i="2" s="1"/>
  <c r="H464" i="2"/>
  <c r="F464" i="2"/>
  <c r="U463" i="2"/>
  <c r="P463" i="2" s="1"/>
  <c r="F463" i="2"/>
  <c r="W462" i="2"/>
  <c r="U462" i="2"/>
  <c r="P462" i="2"/>
  <c r="H462" i="2"/>
  <c r="F462" i="2"/>
  <c r="U461" i="2"/>
  <c r="P461" i="2" s="1"/>
  <c r="F461" i="2"/>
  <c r="U460" i="2"/>
  <c r="P460" i="2"/>
  <c r="W460" i="2" s="1"/>
  <c r="F460" i="2"/>
  <c r="U459" i="2"/>
  <c r="P459" i="2" s="1"/>
  <c r="F459" i="2"/>
  <c r="W458" i="2"/>
  <c r="U458" i="2"/>
  <c r="P458" i="2"/>
  <c r="H458" i="2"/>
  <c r="F458" i="2"/>
  <c r="U457" i="2"/>
  <c r="P457" i="2" s="1"/>
  <c r="F457" i="2"/>
  <c r="W456" i="2"/>
  <c r="U456" i="2"/>
  <c r="P456" i="2"/>
  <c r="H456" i="2" s="1"/>
  <c r="F456" i="2"/>
  <c r="U455" i="2"/>
  <c r="P455" i="2" s="1"/>
  <c r="F455" i="2"/>
  <c r="U454" i="2"/>
  <c r="P454" i="2"/>
  <c r="W454" i="2" s="1"/>
  <c r="F454" i="2"/>
  <c r="U453" i="2"/>
  <c r="P453" i="2" s="1"/>
  <c r="F453" i="2"/>
  <c r="W452" i="2"/>
  <c r="U452" i="2"/>
  <c r="P452" i="2"/>
  <c r="H452" i="2"/>
  <c r="F452" i="2"/>
  <c r="U451" i="2"/>
  <c r="P451" i="2" s="1"/>
  <c r="F451" i="2"/>
  <c r="U450" i="2"/>
  <c r="P450" i="2"/>
  <c r="H450" i="2" s="1"/>
  <c r="F450" i="2"/>
  <c r="U449" i="2"/>
  <c r="P449" i="2" s="1"/>
  <c r="F449" i="2"/>
  <c r="U448" i="2"/>
  <c r="P448" i="2"/>
  <c r="W448" i="2" s="1"/>
  <c r="H448" i="2"/>
  <c r="F448" i="2"/>
  <c r="U447" i="2"/>
  <c r="P447" i="2" s="1"/>
  <c r="F447" i="2"/>
  <c r="W446" i="2"/>
  <c r="U446" i="2"/>
  <c r="P446" i="2"/>
  <c r="H446" i="2"/>
  <c r="F446" i="2"/>
  <c r="U445" i="2"/>
  <c r="P445" i="2" s="1"/>
  <c r="F445" i="2"/>
  <c r="U444" i="2"/>
  <c r="P444" i="2"/>
  <c r="W444" i="2" s="1"/>
  <c r="F444" i="2"/>
  <c r="U443" i="2"/>
  <c r="P443" i="2" s="1"/>
  <c r="F443" i="2"/>
  <c r="W442" i="2"/>
  <c r="U442" i="2"/>
  <c r="P442" i="2"/>
  <c r="H442" i="2"/>
  <c r="F442" i="2"/>
  <c r="U441" i="2"/>
  <c r="P441" i="2" s="1"/>
  <c r="F441" i="2"/>
  <c r="W440" i="2"/>
  <c r="U440" i="2"/>
  <c r="P440" i="2"/>
  <c r="H440" i="2" s="1"/>
  <c r="F440" i="2"/>
  <c r="U439" i="2"/>
  <c r="P439" i="2" s="1"/>
  <c r="F439" i="2"/>
  <c r="U438" i="2"/>
  <c r="P438" i="2"/>
  <c r="W438" i="2" s="1"/>
  <c r="F438" i="2"/>
  <c r="U437" i="2"/>
  <c r="P437" i="2" s="1"/>
  <c r="F437" i="2"/>
  <c r="W436" i="2"/>
  <c r="U436" i="2"/>
  <c r="P436" i="2"/>
  <c r="H436" i="2"/>
  <c r="F436" i="2"/>
  <c r="U435" i="2"/>
  <c r="P435" i="2" s="1"/>
  <c r="F435" i="2"/>
  <c r="U434" i="2"/>
  <c r="P434" i="2"/>
  <c r="H434" i="2" s="1"/>
  <c r="F434" i="2"/>
  <c r="U433" i="2"/>
  <c r="P433" i="2" s="1"/>
  <c r="F433" i="2"/>
  <c r="U432" i="2"/>
  <c r="P432" i="2"/>
  <c r="W432" i="2" s="1"/>
  <c r="H432" i="2"/>
  <c r="F432" i="2"/>
  <c r="U431" i="2"/>
  <c r="P431" i="2" s="1"/>
  <c r="F431" i="2"/>
  <c r="W430" i="2"/>
  <c r="U430" i="2"/>
  <c r="P430" i="2"/>
  <c r="H430" i="2"/>
  <c r="F430" i="2"/>
  <c r="U429" i="2"/>
  <c r="P429" i="2" s="1"/>
  <c r="F429" i="2"/>
  <c r="U428" i="2"/>
  <c r="P428" i="2"/>
  <c r="W428" i="2" s="1"/>
  <c r="F428" i="2"/>
  <c r="U427" i="2"/>
  <c r="P427" i="2" s="1"/>
  <c r="F427" i="2"/>
  <c r="W426" i="2"/>
  <c r="U426" i="2"/>
  <c r="P426" i="2"/>
  <c r="H426" i="2"/>
  <c r="F426" i="2"/>
  <c r="U425" i="2"/>
  <c r="P425" i="2" s="1"/>
  <c r="F425" i="2"/>
  <c r="W424" i="2"/>
  <c r="U424" i="2"/>
  <c r="P424" i="2"/>
  <c r="H424" i="2" s="1"/>
  <c r="F424" i="2"/>
  <c r="U423" i="2"/>
  <c r="P423" i="2" s="1"/>
  <c r="F423" i="2"/>
  <c r="U422" i="2"/>
  <c r="P422" i="2"/>
  <c r="W422" i="2" s="1"/>
  <c r="F422" i="2"/>
  <c r="U421" i="2"/>
  <c r="P421" i="2" s="1"/>
  <c r="F421" i="2"/>
  <c r="W420" i="2"/>
  <c r="U420" i="2"/>
  <c r="P420" i="2"/>
  <c r="H420" i="2"/>
  <c r="F420" i="2"/>
  <c r="U419" i="2"/>
  <c r="P419" i="2" s="1"/>
  <c r="F419" i="2"/>
  <c r="U418" i="2"/>
  <c r="P418" i="2"/>
  <c r="H418" i="2" s="1"/>
  <c r="F418" i="2"/>
  <c r="U417" i="2"/>
  <c r="P417" i="2" s="1"/>
  <c r="F417" i="2"/>
  <c r="U416" i="2"/>
  <c r="P416" i="2"/>
  <c r="W416" i="2" s="1"/>
  <c r="H416" i="2"/>
  <c r="F416" i="2"/>
  <c r="U415" i="2"/>
  <c r="P415" i="2" s="1"/>
  <c r="F415" i="2"/>
  <c r="W414" i="2"/>
  <c r="U414" i="2"/>
  <c r="P414" i="2"/>
  <c r="H414" i="2"/>
  <c r="F414" i="2"/>
  <c r="U413" i="2"/>
  <c r="P413" i="2" s="1"/>
  <c r="F413" i="2"/>
  <c r="U412" i="2"/>
  <c r="P412" i="2"/>
  <c r="W412" i="2" s="1"/>
  <c r="F412" i="2"/>
  <c r="U411" i="2"/>
  <c r="P411" i="2" s="1"/>
  <c r="F411" i="2"/>
  <c r="W410" i="2"/>
  <c r="U410" i="2"/>
  <c r="P410" i="2"/>
  <c r="H410" i="2"/>
  <c r="F410" i="2"/>
  <c r="U409" i="2"/>
  <c r="P409" i="2" s="1"/>
  <c r="F409" i="2"/>
  <c r="W408" i="2"/>
  <c r="U408" i="2"/>
  <c r="P408" i="2"/>
  <c r="H408" i="2" s="1"/>
  <c r="F408" i="2"/>
  <c r="U407" i="2"/>
  <c r="P407" i="2" s="1"/>
  <c r="F407" i="2"/>
  <c r="U406" i="2"/>
  <c r="P406" i="2"/>
  <c r="W406" i="2" s="1"/>
  <c r="F406" i="2"/>
  <c r="U405" i="2"/>
  <c r="P405" i="2" s="1"/>
  <c r="F405" i="2"/>
  <c r="W404" i="2"/>
  <c r="U404" i="2"/>
  <c r="P404" i="2"/>
  <c r="H404" i="2"/>
  <c r="F404" i="2"/>
  <c r="U403" i="2"/>
  <c r="P403" i="2" s="1"/>
  <c r="F403" i="2"/>
  <c r="U402" i="2"/>
  <c r="P402" i="2"/>
  <c r="H402" i="2" s="1"/>
  <c r="F402" i="2"/>
  <c r="U401" i="2"/>
  <c r="P401" i="2" s="1"/>
  <c r="F401" i="2"/>
  <c r="U400" i="2"/>
  <c r="P400" i="2"/>
  <c r="W400" i="2" s="1"/>
  <c r="H400" i="2"/>
  <c r="F400" i="2"/>
  <c r="U399" i="2"/>
  <c r="P399" i="2" s="1"/>
  <c r="F399" i="2"/>
  <c r="W398" i="2"/>
  <c r="U398" i="2"/>
  <c r="P398" i="2"/>
  <c r="H398" i="2"/>
  <c r="F398" i="2"/>
  <c r="U397" i="2"/>
  <c r="P397" i="2" s="1"/>
  <c r="F397" i="2"/>
  <c r="U396" i="2"/>
  <c r="P396" i="2"/>
  <c r="W396" i="2" s="1"/>
  <c r="F396" i="2"/>
  <c r="U395" i="2"/>
  <c r="P395" i="2" s="1"/>
  <c r="F395" i="2"/>
  <c r="W394" i="2"/>
  <c r="U394" i="2"/>
  <c r="P394" i="2"/>
  <c r="H394" i="2"/>
  <c r="F394" i="2"/>
  <c r="U393" i="2"/>
  <c r="P393" i="2" s="1"/>
  <c r="F393" i="2"/>
  <c r="W392" i="2"/>
  <c r="U392" i="2"/>
  <c r="P392" i="2"/>
  <c r="H392" i="2" s="1"/>
  <c r="F392" i="2"/>
  <c r="U391" i="2"/>
  <c r="P391" i="2" s="1"/>
  <c r="F391" i="2"/>
  <c r="U390" i="2"/>
  <c r="P390" i="2"/>
  <c r="W390" i="2" s="1"/>
  <c r="F390" i="2"/>
  <c r="U389" i="2"/>
  <c r="P389" i="2" s="1"/>
  <c r="F389" i="2"/>
  <c r="W388" i="2"/>
  <c r="U388" i="2"/>
  <c r="P388" i="2"/>
  <c r="H388" i="2"/>
  <c r="F388" i="2"/>
  <c r="U387" i="2"/>
  <c r="P387" i="2" s="1"/>
  <c r="F387" i="2"/>
  <c r="U386" i="2"/>
  <c r="P386" i="2"/>
  <c r="H386" i="2" s="1"/>
  <c r="F386" i="2"/>
  <c r="U385" i="2"/>
  <c r="P385" i="2" s="1"/>
  <c r="F385" i="2"/>
  <c r="U384" i="2"/>
  <c r="P384" i="2"/>
  <c r="W384" i="2" s="1"/>
  <c r="H384" i="2"/>
  <c r="F384" i="2"/>
  <c r="U383" i="2"/>
  <c r="P383" i="2" s="1"/>
  <c r="F383" i="2"/>
  <c r="W382" i="2"/>
  <c r="U382" i="2"/>
  <c r="P382" i="2"/>
  <c r="H382" i="2"/>
  <c r="F382" i="2"/>
  <c r="U381" i="2"/>
  <c r="P381" i="2" s="1"/>
  <c r="F381" i="2"/>
  <c r="U380" i="2"/>
  <c r="P380" i="2"/>
  <c r="W380" i="2" s="1"/>
  <c r="F380" i="2"/>
  <c r="U379" i="2"/>
  <c r="P379" i="2" s="1"/>
  <c r="F379" i="2"/>
  <c r="W378" i="2"/>
  <c r="U378" i="2"/>
  <c r="P378" i="2"/>
  <c r="H378" i="2"/>
  <c r="F378" i="2"/>
  <c r="U377" i="2"/>
  <c r="P377" i="2" s="1"/>
  <c r="F377" i="2"/>
  <c r="W376" i="2"/>
  <c r="U376" i="2"/>
  <c r="P376" i="2"/>
  <c r="H376" i="2" s="1"/>
  <c r="F376" i="2"/>
  <c r="U375" i="2"/>
  <c r="P375" i="2" s="1"/>
  <c r="F375" i="2"/>
  <c r="U374" i="2"/>
  <c r="P374" i="2"/>
  <c r="W374" i="2" s="1"/>
  <c r="F374" i="2"/>
  <c r="U373" i="2"/>
  <c r="P373" i="2" s="1"/>
  <c r="F373" i="2"/>
  <c r="W372" i="2"/>
  <c r="U372" i="2"/>
  <c r="P372" i="2"/>
  <c r="H372" i="2"/>
  <c r="F372" i="2"/>
  <c r="U371" i="2"/>
  <c r="P371" i="2" s="1"/>
  <c r="F371" i="2"/>
  <c r="U370" i="2"/>
  <c r="P370" i="2"/>
  <c r="H370" i="2" s="1"/>
  <c r="F370" i="2"/>
  <c r="U369" i="2"/>
  <c r="P369" i="2" s="1"/>
  <c r="F369" i="2"/>
  <c r="U368" i="2"/>
  <c r="P368" i="2"/>
  <c r="W368" i="2" s="1"/>
  <c r="H368" i="2"/>
  <c r="F368" i="2"/>
  <c r="U367" i="2"/>
  <c r="P367" i="2" s="1"/>
  <c r="F367" i="2"/>
  <c r="W366" i="2"/>
  <c r="U366" i="2"/>
  <c r="P366" i="2"/>
  <c r="H366" i="2"/>
  <c r="F366" i="2"/>
  <c r="U365" i="2"/>
  <c r="P365" i="2" s="1"/>
  <c r="F365" i="2"/>
  <c r="U364" i="2"/>
  <c r="P364" i="2"/>
  <c r="W364" i="2" s="1"/>
  <c r="F364" i="2"/>
  <c r="U363" i="2"/>
  <c r="P363" i="2" s="1"/>
  <c r="F363" i="2"/>
  <c r="W362" i="2"/>
  <c r="U362" i="2"/>
  <c r="P362" i="2"/>
  <c r="H362" i="2"/>
  <c r="F362" i="2"/>
  <c r="U361" i="2"/>
  <c r="P361" i="2" s="1"/>
  <c r="F361" i="2"/>
  <c r="W360" i="2"/>
  <c r="U360" i="2"/>
  <c r="P360" i="2"/>
  <c r="H360" i="2" s="1"/>
  <c r="F360" i="2"/>
  <c r="U359" i="2"/>
  <c r="P359" i="2" s="1"/>
  <c r="F359" i="2"/>
  <c r="U358" i="2"/>
  <c r="P358" i="2"/>
  <c r="W358" i="2" s="1"/>
  <c r="F358" i="2"/>
  <c r="U357" i="2"/>
  <c r="P357" i="2" s="1"/>
  <c r="H357" i="2" s="1"/>
  <c r="F357" i="2"/>
  <c r="U356" i="2"/>
  <c r="P356" i="2"/>
  <c r="H356" i="2" s="1"/>
  <c r="F356" i="2"/>
  <c r="U355" i="2"/>
  <c r="P355" i="2" s="1"/>
  <c r="F355" i="2"/>
  <c r="W354" i="2"/>
  <c r="U354" i="2"/>
  <c r="P354" i="2"/>
  <c r="H354" i="2" s="1"/>
  <c r="F354" i="2"/>
  <c r="U353" i="2"/>
  <c r="P353" i="2" s="1"/>
  <c r="W353" i="2" s="1"/>
  <c r="H353" i="2"/>
  <c r="F353" i="2"/>
  <c r="W352" i="2"/>
  <c r="U352" i="2"/>
  <c r="P352" i="2"/>
  <c r="H352" i="2" s="1"/>
  <c r="F352" i="2"/>
  <c r="U351" i="2"/>
  <c r="P351" i="2" s="1"/>
  <c r="F351" i="2"/>
  <c r="W350" i="2"/>
  <c r="U350" i="2"/>
  <c r="P350" i="2"/>
  <c r="H350" i="2"/>
  <c r="F350" i="2"/>
  <c r="U349" i="2"/>
  <c r="P349" i="2" s="1"/>
  <c r="H349" i="2" s="1"/>
  <c r="F349" i="2"/>
  <c r="U348" i="2"/>
  <c r="P348" i="2" s="1"/>
  <c r="F348" i="2"/>
  <c r="U347" i="2"/>
  <c r="P347" i="2"/>
  <c r="F347" i="2"/>
  <c r="U346" i="2"/>
  <c r="P346" i="2"/>
  <c r="W346" i="2" s="1"/>
  <c r="F346" i="2"/>
  <c r="U345" i="2"/>
  <c r="P345" i="2" s="1"/>
  <c r="W345" i="2" s="1"/>
  <c r="H345" i="2"/>
  <c r="F345" i="2"/>
  <c r="U344" i="2"/>
  <c r="P344" i="2"/>
  <c r="W344" i="2" s="1"/>
  <c r="F344" i="2"/>
  <c r="U343" i="2"/>
  <c r="P343" i="2" s="1"/>
  <c r="F343" i="2"/>
  <c r="U342" i="2"/>
  <c r="P342" i="2"/>
  <c r="H342" i="2" s="1"/>
  <c r="F342" i="2"/>
  <c r="W341" i="2"/>
  <c r="U341" i="2"/>
  <c r="P341" i="2" s="1"/>
  <c r="H341" i="2" s="1"/>
  <c r="F341" i="2"/>
  <c r="W340" i="2"/>
  <c r="U340" i="2"/>
  <c r="P340" i="2"/>
  <c r="H340" i="2"/>
  <c r="F340" i="2"/>
  <c r="U339" i="2"/>
  <c r="P339" i="2" s="1"/>
  <c r="F339" i="2"/>
  <c r="W338" i="2"/>
  <c r="U338" i="2"/>
  <c r="P338" i="2"/>
  <c r="H338" i="2"/>
  <c r="F338" i="2"/>
  <c r="U337" i="2"/>
  <c r="P337" i="2" s="1"/>
  <c r="W337" i="2" s="1"/>
  <c r="F337" i="2"/>
  <c r="W336" i="2"/>
  <c r="U336" i="2"/>
  <c r="P336" i="2"/>
  <c r="H336" i="2"/>
  <c r="F336" i="2"/>
  <c r="U335" i="2"/>
  <c r="P335" i="2" s="1"/>
  <c r="F335" i="2"/>
  <c r="U334" i="2"/>
  <c r="P334" i="2"/>
  <c r="W334" i="2" s="1"/>
  <c r="H334" i="2"/>
  <c r="F334" i="2"/>
  <c r="U333" i="2"/>
  <c r="P333" i="2" s="1"/>
  <c r="H333" i="2" s="1"/>
  <c r="F333" i="2"/>
  <c r="U332" i="2"/>
  <c r="P332" i="2"/>
  <c r="W332" i="2" s="1"/>
  <c r="F332" i="2"/>
  <c r="U331" i="2"/>
  <c r="P331" i="2" s="1"/>
  <c r="F331" i="2"/>
  <c r="W330" i="2"/>
  <c r="U330" i="2"/>
  <c r="P330" i="2"/>
  <c r="H330" i="2" s="1"/>
  <c r="F330" i="2"/>
  <c r="U329" i="2"/>
  <c r="P329" i="2" s="1"/>
  <c r="W329" i="2" s="1"/>
  <c r="H329" i="2"/>
  <c r="F329" i="2"/>
  <c r="U328" i="2"/>
  <c r="P328" i="2"/>
  <c r="H328" i="2" s="1"/>
  <c r="F328" i="2"/>
  <c r="U327" i="2"/>
  <c r="P327" i="2" s="1"/>
  <c r="F327" i="2"/>
  <c r="W326" i="2"/>
  <c r="U326" i="2"/>
  <c r="P326" i="2"/>
  <c r="H326" i="2"/>
  <c r="F326" i="2"/>
  <c r="W325" i="2"/>
  <c r="U325" i="2"/>
  <c r="P325" i="2" s="1"/>
  <c r="H325" i="2" s="1"/>
  <c r="F325" i="2"/>
  <c r="U324" i="2"/>
  <c r="P324" i="2" s="1"/>
  <c r="F324" i="2"/>
  <c r="U323" i="2"/>
  <c r="P323" i="2"/>
  <c r="F323" i="2"/>
  <c r="U322" i="2"/>
  <c r="P322" i="2"/>
  <c r="W322" i="2" s="1"/>
  <c r="H322" i="2"/>
  <c r="F322" i="2"/>
  <c r="U321" i="2"/>
  <c r="P321" i="2" s="1"/>
  <c r="W321" i="2" s="1"/>
  <c r="F321" i="2"/>
  <c r="U320" i="2"/>
  <c r="P320" i="2"/>
  <c r="W320" i="2" s="1"/>
  <c r="H320" i="2"/>
  <c r="F320" i="2"/>
  <c r="U319" i="2"/>
  <c r="P319" i="2" s="1"/>
  <c r="F319" i="2"/>
  <c r="U318" i="2"/>
  <c r="P318" i="2"/>
  <c r="W318" i="2" s="1"/>
  <c r="F318" i="2"/>
  <c r="W317" i="2"/>
  <c r="U317" i="2"/>
  <c r="P317" i="2" s="1"/>
  <c r="H317" i="2" s="1"/>
  <c r="F317" i="2"/>
  <c r="W316" i="2"/>
  <c r="U316" i="2"/>
  <c r="P316" i="2"/>
  <c r="H316" i="2" s="1"/>
  <c r="F316" i="2"/>
  <c r="U315" i="2"/>
  <c r="P315" i="2" s="1"/>
  <c r="F315" i="2"/>
  <c r="W314" i="2"/>
  <c r="U314" i="2"/>
  <c r="P314" i="2"/>
  <c r="H314" i="2"/>
  <c r="F314" i="2"/>
  <c r="W313" i="2"/>
  <c r="U313" i="2"/>
  <c r="P313" i="2" s="1"/>
  <c r="H313" i="2"/>
  <c r="F313" i="2"/>
  <c r="U312" i="2"/>
  <c r="P312" i="2"/>
  <c r="W312" i="2" s="1"/>
  <c r="F312" i="2"/>
  <c r="U311" i="2"/>
  <c r="P311" i="2"/>
  <c r="F311" i="2"/>
  <c r="U310" i="2"/>
  <c r="P310" i="2"/>
  <c r="W310" i="2" s="1"/>
  <c r="H310" i="2"/>
  <c r="F310" i="2"/>
  <c r="U309" i="2"/>
  <c r="P309" i="2" s="1"/>
  <c r="W309" i="2" s="1"/>
  <c r="F309" i="2"/>
  <c r="W308" i="2"/>
  <c r="U308" i="2"/>
  <c r="P308" i="2"/>
  <c r="H308" i="2"/>
  <c r="F308" i="2"/>
  <c r="U307" i="2"/>
  <c r="P307" i="2" s="1"/>
  <c r="F307" i="2"/>
  <c r="W306" i="2"/>
  <c r="U306" i="2"/>
  <c r="P306" i="2"/>
  <c r="H306" i="2" s="1"/>
  <c r="F306" i="2"/>
  <c r="U305" i="2"/>
  <c r="P305" i="2" s="1"/>
  <c r="W305" i="2" s="1"/>
  <c r="F305" i="2"/>
  <c r="U304" i="2"/>
  <c r="P304" i="2" s="1"/>
  <c r="F304" i="2"/>
  <c r="U303" i="2"/>
  <c r="P303" i="2" s="1"/>
  <c r="F303" i="2"/>
  <c r="W302" i="2"/>
  <c r="U302" i="2"/>
  <c r="P302" i="2"/>
  <c r="H302" i="2"/>
  <c r="F302" i="2"/>
  <c r="W301" i="2"/>
  <c r="U301" i="2"/>
  <c r="P301" i="2" s="1"/>
  <c r="H301" i="2"/>
  <c r="F301" i="2"/>
  <c r="U300" i="2"/>
  <c r="P300" i="2"/>
  <c r="H300" i="2" s="1"/>
  <c r="F300" i="2"/>
  <c r="U299" i="2"/>
  <c r="P299" i="2"/>
  <c r="F299" i="2"/>
  <c r="U298" i="2"/>
  <c r="P298" i="2"/>
  <c r="W298" i="2" s="1"/>
  <c r="F298" i="2"/>
  <c r="U297" i="2"/>
  <c r="P297" i="2" s="1"/>
  <c r="H297" i="2" s="1"/>
  <c r="F297" i="2"/>
  <c r="U296" i="2"/>
  <c r="P296" i="2" s="1"/>
  <c r="F296" i="2"/>
  <c r="U295" i="2"/>
  <c r="P295" i="2" s="1"/>
  <c r="F295" i="2"/>
  <c r="W294" i="2"/>
  <c r="U294" i="2"/>
  <c r="P294" i="2"/>
  <c r="H294" i="2" s="1"/>
  <c r="F294" i="2"/>
  <c r="W293" i="2"/>
  <c r="U293" i="2"/>
  <c r="P293" i="2" s="1"/>
  <c r="H293" i="2"/>
  <c r="F293" i="2"/>
  <c r="U292" i="2"/>
  <c r="P292" i="2" s="1"/>
  <c r="F292" i="2"/>
  <c r="U291" i="2"/>
  <c r="P291" i="2"/>
  <c r="F291" i="2"/>
  <c r="U290" i="2"/>
  <c r="P290" i="2"/>
  <c r="W290" i="2" s="1"/>
  <c r="H290" i="2"/>
  <c r="F290" i="2"/>
  <c r="W289" i="2"/>
  <c r="U289" i="2"/>
  <c r="P289" i="2" s="1"/>
  <c r="H289" i="2"/>
  <c r="F289" i="2"/>
  <c r="W288" i="2"/>
  <c r="U288" i="2"/>
  <c r="P288" i="2"/>
  <c r="H288" i="2" s="1"/>
  <c r="F288" i="2"/>
  <c r="U287" i="2"/>
  <c r="P287" i="2"/>
  <c r="F287" i="2"/>
  <c r="U286" i="2"/>
  <c r="P286" i="2"/>
  <c r="H286" i="2" s="1"/>
  <c r="F286" i="2"/>
  <c r="U285" i="2"/>
  <c r="P285" i="2" s="1"/>
  <c r="W285" i="2" s="1"/>
  <c r="F285" i="2"/>
  <c r="U284" i="2"/>
  <c r="P284" i="2" s="1"/>
  <c r="F284" i="2"/>
  <c r="U283" i="2"/>
  <c r="P283" i="2" s="1"/>
  <c r="F283" i="2"/>
  <c r="W282" i="2"/>
  <c r="U282" i="2"/>
  <c r="P282" i="2"/>
  <c r="H282" i="2"/>
  <c r="F282" i="2"/>
  <c r="W281" i="2"/>
  <c r="U281" i="2"/>
  <c r="P281" i="2" s="1"/>
  <c r="H281" i="2"/>
  <c r="F281" i="2"/>
  <c r="U280" i="2"/>
  <c r="P280" i="2"/>
  <c r="W280" i="2" s="1"/>
  <c r="F280" i="2"/>
  <c r="U279" i="2"/>
  <c r="P279" i="2"/>
  <c r="F279" i="2"/>
  <c r="U278" i="2"/>
  <c r="P278" i="2"/>
  <c r="W278" i="2" s="1"/>
  <c r="H278" i="2"/>
  <c r="F278" i="2"/>
  <c r="U277" i="2"/>
  <c r="P277" i="2" s="1"/>
  <c r="W277" i="2" s="1"/>
  <c r="F277" i="2"/>
  <c r="W276" i="2"/>
  <c r="U276" i="2"/>
  <c r="P276" i="2"/>
  <c r="H276" i="2"/>
  <c r="F276" i="2"/>
  <c r="U275" i="2"/>
  <c r="P275" i="2" s="1"/>
  <c r="F275" i="2"/>
  <c r="W274" i="2"/>
  <c r="U274" i="2"/>
  <c r="P274" i="2"/>
  <c r="H274" i="2" s="1"/>
  <c r="F274" i="2"/>
  <c r="U273" i="2"/>
  <c r="P273" i="2" s="1"/>
  <c r="W273" i="2" s="1"/>
  <c r="F273" i="2"/>
  <c r="U272" i="2"/>
  <c r="P272" i="2" s="1"/>
  <c r="F272" i="2"/>
  <c r="U271" i="2"/>
  <c r="P271" i="2" s="1"/>
  <c r="F271" i="2"/>
  <c r="W270" i="2"/>
  <c r="U270" i="2"/>
  <c r="P270" i="2"/>
  <c r="H270" i="2"/>
  <c r="F270" i="2"/>
  <c r="W269" i="2"/>
  <c r="U269" i="2"/>
  <c r="P269" i="2" s="1"/>
  <c r="H269" i="2"/>
  <c r="F269" i="2"/>
  <c r="U268" i="2"/>
  <c r="P268" i="2"/>
  <c r="H268" i="2" s="1"/>
  <c r="F268" i="2"/>
  <c r="U267" i="2"/>
  <c r="P267" i="2"/>
  <c r="F267" i="2"/>
  <c r="U266" i="2"/>
  <c r="P266" i="2"/>
  <c r="W266" i="2" s="1"/>
  <c r="F266" i="2"/>
  <c r="U265" i="2"/>
  <c r="P265" i="2" s="1"/>
  <c r="H265" i="2" s="1"/>
  <c r="F265" i="2"/>
  <c r="U264" i="2"/>
  <c r="P264" i="2" s="1"/>
  <c r="F264" i="2"/>
  <c r="U263" i="2"/>
  <c r="P263" i="2" s="1"/>
  <c r="F263" i="2"/>
  <c r="W262" i="2"/>
  <c r="U262" i="2"/>
  <c r="P262" i="2"/>
  <c r="H262" i="2" s="1"/>
  <c r="F262" i="2"/>
  <c r="W261" i="2"/>
  <c r="U261" i="2"/>
  <c r="P261" i="2" s="1"/>
  <c r="H261" i="2"/>
  <c r="F261" i="2"/>
  <c r="U260" i="2"/>
  <c r="P260" i="2" s="1"/>
  <c r="F260" i="2"/>
  <c r="U259" i="2"/>
  <c r="P259" i="2"/>
  <c r="F259" i="2"/>
  <c r="U258" i="2"/>
  <c r="P258" i="2"/>
  <c r="W258" i="2" s="1"/>
  <c r="H258" i="2"/>
  <c r="F258" i="2"/>
  <c r="W257" i="2"/>
  <c r="U257" i="2"/>
  <c r="P257" i="2" s="1"/>
  <c r="H257" i="2"/>
  <c r="F257" i="2"/>
  <c r="W256" i="2"/>
  <c r="U256" i="2"/>
  <c r="P256" i="2"/>
  <c r="H256" i="2" s="1"/>
  <c r="F256" i="2"/>
  <c r="U255" i="2"/>
  <c r="P255" i="2"/>
  <c r="F255" i="2"/>
  <c r="U254" i="2"/>
  <c r="P254" i="2"/>
  <c r="H254" i="2" s="1"/>
  <c r="F254" i="2"/>
  <c r="U253" i="2"/>
  <c r="P253" i="2" s="1"/>
  <c r="W253" i="2" s="1"/>
  <c r="F253" i="2"/>
  <c r="U252" i="2"/>
  <c r="P252" i="2" s="1"/>
  <c r="F252" i="2"/>
  <c r="U251" i="2"/>
  <c r="P251" i="2" s="1"/>
  <c r="F251" i="2"/>
  <c r="W250" i="2"/>
  <c r="U250" i="2"/>
  <c r="P250" i="2"/>
  <c r="H250" i="2"/>
  <c r="F250" i="2"/>
  <c r="W249" i="2"/>
  <c r="U249" i="2"/>
  <c r="P249" i="2" s="1"/>
  <c r="H249" i="2"/>
  <c r="F249" i="2"/>
  <c r="U248" i="2"/>
  <c r="P248" i="2"/>
  <c r="W248" i="2" s="1"/>
  <c r="F248" i="2"/>
  <c r="U247" i="2"/>
  <c r="P247" i="2"/>
  <c r="F247" i="2"/>
  <c r="U246" i="2"/>
  <c r="P246" i="2"/>
  <c r="W246" i="2" s="1"/>
  <c r="H246" i="2"/>
  <c r="F246" i="2"/>
  <c r="U245" i="2"/>
  <c r="P245" i="2" s="1"/>
  <c r="W245" i="2" s="1"/>
  <c r="F245" i="2"/>
  <c r="W244" i="2"/>
  <c r="U244" i="2"/>
  <c r="P244" i="2"/>
  <c r="H244" i="2"/>
  <c r="F244" i="2"/>
  <c r="U243" i="2"/>
  <c r="P243" i="2" s="1"/>
  <c r="F243" i="2"/>
  <c r="W242" i="2"/>
  <c r="U242" i="2"/>
  <c r="P242" i="2"/>
  <c r="H242" i="2" s="1"/>
  <c r="F242" i="2"/>
  <c r="U241" i="2"/>
  <c r="P241" i="2" s="1"/>
  <c r="W241" i="2" s="1"/>
  <c r="F241" i="2"/>
  <c r="U240" i="2"/>
  <c r="P240" i="2" s="1"/>
  <c r="F240" i="2"/>
  <c r="U239" i="2"/>
  <c r="P239" i="2" s="1"/>
  <c r="F239" i="2"/>
  <c r="W238" i="2"/>
  <c r="U238" i="2"/>
  <c r="P238" i="2"/>
  <c r="H238" i="2"/>
  <c r="F238" i="2"/>
  <c r="W237" i="2"/>
  <c r="U237" i="2"/>
  <c r="P237" i="2" s="1"/>
  <c r="H237" i="2"/>
  <c r="F237" i="2"/>
  <c r="U236" i="2"/>
  <c r="P236" i="2"/>
  <c r="H236" i="2" s="1"/>
  <c r="F236" i="2"/>
  <c r="U235" i="2"/>
  <c r="P235" i="2"/>
  <c r="F235" i="2"/>
  <c r="U234" i="2"/>
  <c r="P234" i="2"/>
  <c r="W234" i="2" s="1"/>
  <c r="F234" i="2"/>
  <c r="U233" i="2"/>
  <c r="P233" i="2" s="1"/>
  <c r="H233" i="2" s="1"/>
  <c r="F233" i="2"/>
  <c r="U232" i="2"/>
  <c r="P232" i="2" s="1"/>
  <c r="F232" i="2"/>
  <c r="U231" i="2"/>
  <c r="P231" i="2" s="1"/>
  <c r="F231" i="2"/>
  <c r="W230" i="2"/>
  <c r="U230" i="2"/>
  <c r="P230" i="2"/>
  <c r="H230" i="2" s="1"/>
  <c r="F230" i="2"/>
  <c r="W229" i="2"/>
  <c r="U229" i="2"/>
  <c r="P229" i="2" s="1"/>
  <c r="H229" i="2"/>
  <c r="F229" i="2"/>
  <c r="U228" i="2"/>
  <c r="P228" i="2" s="1"/>
  <c r="F228" i="2"/>
  <c r="U227" i="2"/>
  <c r="P227" i="2"/>
  <c r="F227" i="2"/>
  <c r="U226" i="2"/>
  <c r="P226" i="2"/>
  <c r="W226" i="2" s="1"/>
  <c r="H226" i="2"/>
  <c r="F226" i="2"/>
  <c r="W225" i="2"/>
  <c r="U225" i="2"/>
  <c r="P225" i="2" s="1"/>
  <c r="H225" i="2"/>
  <c r="F225" i="2"/>
  <c r="W224" i="2"/>
  <c r="U224" i="2"/>
  <c r="P224" i="2"/>
  <c r="H224" i="2" s="1"/>
  <c r="F224" i="2"/>
  <c r="U223" i="2"/>
  <c r="P223" i="2"/>
  <c r="F223" i="2"/>
  <c r="U222" i="2"/>
  <c r="P222" i="2"/>
  <c r="H222" i="2" s="1"/>
  <c r="F222" i="2"/>
  <c r="U221" i="2"/>
  <c r="P221" i="2" s="1"/>
  <c r="W221" i="2" s="1"/>
  <c r="F221" i="2"/>
  <c r="U220" i="2"/>
  <c r="P220" i="2" s="1"/>
  <c r="F220" i="2"/>
  <c r="U219" i="2"/>
  <c r="P219" i="2" s="1"/>
  <c r="F219" i="2"/>
  <c r="W218" i="2"/>
  <c r="U218" i="2"/>
  <c r="P218" i="2"/>
  <c r="H218" i="2"/>
  <c r="F218" i="2"/>
  <c r="W217" i="2"/>
  <c r="U217" i="2"/>
  <c r="P217" i="2" s="1"/>
  <c r="H217" i="2"/>
  <c r="F217" i="2"/>
  <c r="U216" i="2"/>
  <c r="P216" i="2"/>
  <c r="W216" i="2" s="1"/>
  <c r="F216" i="2"/>
  <c r="U215" i="2"/>
  <c r="P215" i="2"/>
  <c r="F215" i="2"/>
  <c r="U214" i="2"/>
  <c r="P214" i="2"/>
  <c r="W214" i="2" s="1"/>
  <c r="H214" i="2"/>
  <c r="F214" i="2"/>
  <c r="U213" i="2"/>
  <c r="P213" i="2" s="1"/>
  <c r="W213" i="2" s="1"/>
  <c r="F213" i="2"/>
  <c r="W212" i="2"/>
  <c r="U212" i="2"/>
  <c r="P212" i="2"/>
  <c r="H212" i="2"/>
  <c r="F212" i="2"/>
  <c r="U211" i="2"/>
  <c r="P211" i="2" s="1"/>
  <c r="F211" i="2"/>
  <c r="W210" i="2"/>
  <c r="U210" i="2"/>
  <c r="P210" i="2"/>
  <c r="H210" i="2" s="1"/>
  <c r="F210" i="2"/>
  <c r="U209" i="2"/>
  <c r="P209" i="2" s="1"/>
  <c r="W209" i="2" s="1"/>
  <c r="F209" i="2"/>
  <c r="U208" i="2"/>
  <c r="P208" i="2" s="1"/>
  <c r="F208" i="2"/>
  <c r="U207" i="2"/>
  <c r="P207" i="2" s="1"/>
  <c r="F207" i="2"/>
  <c r="W206" i="2"/>
  <c r="U206" i="2"/>
  <c r="P206" i="2"/>
  <c r="H206" i="2"/>
  <c r="F206" i="2"/>
  <c r="W205" i="2"/>
  <c r="U205" i="2"/>
  <c r="P205" i="2" s="1"/>
  <c r="H205" i="2"/>
  <c r="F205" i="2"/>
  <c r="U204" i="2"/>
  <c r="P204" i="2"/>
  <c r="H204" i="2" s="1"/>
  <c r="F204" i="2"/>
  <c r="U203" i="2"/>
  <c r="P203" i="2"/>
  <c r="F203" i="2"/>
  <c r="U202" i="2"/>
  <c r="P202" i="2"/>
  <c r="W202" i="2" s="1"/>
  <c r="F202" i="2"/>
  <c r="W201" i="2"/>
  <c r="U201" i="2"/>
  <c r="P201" i="2" s="1"/>
  <c r="H201" i="2"/>
  <c r="F201" i="2"/>
  <c r="U200" i="2"/>
  <c r="P200" i="2"/>
  <c r="H200" i="2" s="1"/>
  <c r="F200" i="2"/>
  <c r="U199" i="2"/>
  <c r="P199" i="2" s="1"/>
  <c r="F199" i="2"/>
  <c r="U198" i="2"/>
  <c r="P198" i="2" s="1"/>
  <c r="F198" i="2"/>
  <c r="W197" i="2"/>
  <c r="U197" i="2"/>
  <c r="P197" i="2"/>
  <c r="H197" i="2" s="1"/>
  <c r="F197" i="2"/>
  <c r="U196" i="2"/>
  <c r="P196" i="2" s="1"/>
  <c r="F196" i="2"/>
  <c r="U195" i="2"/>
  <c r="P195" i="2" s="1"/>
  <c r="F195" i="2"/>
  <c r="U194" i="2"/>
  <c r="P194" i="2"/>
  <c r="W194" i="2" s="1"/>
  <c r="H194" i="2"/>
  <c r="F194" i="2"/>
  <c r="W193" i="2"/>
  <c r="U193" i="2"/>
  <c r="P193" i="2" s="1"/>
  <c r="H193" i="2"/>
  <c r="F193" i="2"/>
  <c r="U192" i="2"/>
  <c r="P192" i="2"/>
  <c r="W192" i="2" s="1"/>
  <c r="F192" i="2"/>
  <c r="U191" i="2"/>
  <c r="P191" i="2" s="1"/>
  <c r="F191" i="2"/>
  <c r="U190" i="2"/>
  <c r="P190" i="2" s="1"/>
  <c r="F190" i="2"/>
  <c r="W189" i="2"/>
  <c r="U189" i="2"/>
  <c r="P189" i="2"/>
  <c r="H189" i="2" s="1"/>
  <c r="F189" i="2"/>
  <c r="U188" i="2"/>
  <c r="P188" i="2" s="1"/>
  <c r="F188" i="2"/>
  <c r="U187" i="2"/>
  <c r="P187" i="2"/>
  <c r="W187" i="2" s="1"/>
  <c r="F187" i="2"/>
  <c r="U186" i="2"/>
  <c r="P186" i="2"/>
  <c r="W186" i="2" s="1"/>
  <c r="H186" i="2"/>
  <c r="F186" i="2"/>
  <c r="W185" i="2"/>
  <c r="U185" i="2"/>
  <c r="P185" i="2" s="1"/>
  <c r="H185" i="2"/>
  <c r="F185" i="2"/>
  <c r="U184" i="2"/>
  <c r="P184" i="2" s="1"/>
  <c r="F184" i="2"/>
  <c r="U183" i="2"/>
  <c r="P183" i="2" s="1"/>
  <c r="F183" i="2"/>
  <c r="W182" i="2"/>
  <c r="U182" i="2"/>
  <c r="P182" i="2"/>
  <c r="H182" i="2" s="1"/>
  <c r="F182" i="2"/>
  <c r="U181" i="2"/>
  <c r="P181" i="2"/>
  <c r="H181" i="2" s="1"/>
  <c r="F181" i="2"/>
  <c r="U180" i="2"/>
  <c r="P180" i="2" s="1"/>
  <c r="F180" i="2"/>
  <c r="U179" i="2"/>
  <c r="P179" i="2" s="1"/>
  <c r="F179" i="2"/>
  <c r="W178" i="2"/>
  <c r="U178" i="2"/>
  <c r="P178" i="2"/>
  <c r="H178" i="2" s="1"/>
  <c r="F178" i="2"/>
  <c r="U177" i="2"/>
  <c r="P177" i="2" s="1"/>
  <c r="F177" i="2"/>
  <c r="U176" i="2"/>
  <c r="P176" i="2"/>
  <c r="W176" i="2" s="1"/>
  <c r="F176" i="2"/>
  <c r="W175" i="2"/>
  <c r="U175" i="2"/>
  <c r="P175" i="2"/>
  <c r="H175" i="2" s="1"/>
  <c r="F175" i="2"/>
  <c r="U174" i="2"/>
  <c r="P174" i="2" s="1"/>
  <c r="F174" i="2"/>
  <c r="U173" i="2"/>
  <c r="P173" i="2"/>
  <c r="H173" i="2" s="1"/>
  <c r="F173" i="2"/>
  <c r="U172" i="2"/>
  <c r="P172" i="2" s="1"/>
  <c r="F172" i="2"/>
  <c r="U171" i="2"/>
  <c r="P171" i="2" s="1"/>
  <c r="F171" i="2"/>
  <c r="W170" i="2"/>
  <c r="U170" i="2"/>
  <c r="P170" i="2"/>
  <c r="H170" i="2" s="1"/>
  <c r="F170" i="2"/>
  <c r="U169" i="2"/>
  <c r="P169" i="2" s="1"/>
  <c r="F169" i="2"/>
  <c r="U168" i="2"/>
  <c r="P168" i="2"/>
  <c r="W168" i="2" s="1"/>
  <c r="F168" i="2"/>
  <c r="W167" i="2"/>
  <c r="U167" i="2"/>
  <c r="P167" i="2"/>
  <c r="H167" i="2" s="1"/>
  <c r="F167" i="2"/>
  <c r="U166" i="2"/>
  <c r="P166" i="2" s="1"/>
  <c r="F166" i="2"/>
  <c r="U165" i="2"/>
  <c r="P165" i="2"/>
  <c r="H165" i="2" s="1"/>
  <c r="F165" i="2"/>
  <c r="U164" i="2"/>
  <c r="P164" i="2" s="1"/>
  <c r="F164" i="2"/>
  <c r="U163" i="2"/>
  <c r="P163" i="2" s="1"/>
  <c r="F163" i="2"/>
  <c r="W162" i="2"/>
  <c r="U162" i="2"/>
  <c r="P162" i="2"/>
  <c r="H162" i="2" s="1"/>
  <c r="F162" i="2"/>
  <c r="U161" i="2"/>
  <c r="P161" i="2" s="1"/>
  <c r="F161" i="2"/>
  <c r="U160" i="2"/>
  <c r="P160" i="2"/>
  <c r="W160" i="2" s="1"/>
  <c r="F160" i="2"/>
  <c r="W159" i="2"/>
  <c r="U159" i="2"/>
  <c r="P159" i="2"/>
  <c r="H159" i="2" s="1"/>
  <c r="F159" i="2"/>
  <c r="U158" i="2"/>
  <c r="P158" i="2" s="1"/>
  <c r="F158" i="2"/>
  <c r="U157" i="2"/>
  <c r="P157" i="2"/>
  <c r="H157" i="2" s="1"/>
  <c r="F157" i="2"/>
  <c r="U156" i="2"/>
  <c r="P156" i="2" s="1"/>
  <c r="F156" i="2"/>
  <c r="U155" i="2"/>
  <c r="P155" i="2" s="1"/>
  <c r="F155" i="2"/>
  <c r="W154" i="2"/>
  <c r="U154" i="2"/>
  <c r="P154" i="2"/>
  <c r="H154" i="2" s="1"/>
  <c r="F154" i="2"/>
  <c r="U153" i="2"/>
  <c r="P153" i="2" s="1"/>
  <c r="F153" i="2"/>
  <c r="U152" i="2"/>
  <c r="P152" i="2"/>
  <c r="W152" i="2" s="1"/>
  <c r="F152" i="2"/>
  <c r="W151" i="2"/>
  <c r="U151" i="2"/>
  <c r="P151" i="2"/>
  <c r="H151" i="2" s="1"/>
  <c r="F151" i="2"/>
  <c r="U150" i="2"/>
  <c r="P150" i="2" s="1"/>
  <c r="F150" i="2"/>
  <c r="U149" i="2"/>
  <c r="P149" i="2"/>
  <c r="H149" i="2" s="1"/>
  <c r="F149" i="2"/>
  <c r="U148" i="2"/>
  <c r="P148" i="2" s="1"/>
  <c r="F148" i="2"/>
  <c r="U147" i="2"/>
  <c r="P147" i="2" s="1"/>
  <c r="F147" i="2"/>
  <c r="W146" i="2"/>
  <c r="U146" i="2"/>
  <c r="P146" i="2"/>
  <c r="H146" i="2" s="1"/>
  <c r="F146" i="2"/>
  <c r="U145" i="2"/>
  <c r="P145" i="2" s="1"/>
  <c r="F145" i="2"/>
  <c r="U144" i="2"/>
  <c r="P144" i="2"/>
  <c r="W144" i="2" s="1"/>
  <c r="F144" i="2"/>
  <c r="W143" i="2"/>
  <c r="U143" i="2"/>
  <c r="P143" i="2"/>
  <c r="H143" i="2" s="1"/>
  <c r="F143" i="2"/>
  <c r="U142" i="2"/>
  <c r="P142" i="2" s="1"/>
  <c r="F142" i="2"/>
  <c r="U141" i="2"/>
  <c r="P141" i="2"/>
  <c r="H141" i="2" s="1"/>
  <c r="F141" i="2"/>
  <c r="U140" i="2"/>
  <c r="P140" i="2" s="1"/>
  <c r="F140" i="2"/>
  <c r="U139" i="2"/>
  <c r="P139" i="2" s="1"/>
  <c r="F139" i="2"/>
  <c r="W138" i="2"/>
  <c r="U138" i="2"/>
  <c r="P138" i="2"/>
  <c r="H138" i="2" s="1"/>
  <c r="F138" i="2"/>
  <c r="U137" i="2"/>
  <c r="P137" i="2" s="1"/>
  <c r="F137" i="2"/>
  <c r="U136" i="2"/>
  <c r="P136" i="2"/>
  <c r="W136" i="2" s="1"/>
  <c r="F136" i="2"/>
  <c r="W135" i="2"/>
  <c r="U135" i="2"/>
  <c r="P135" i="2"/>
  <c r="H135" i="2" s="1"/>
  <c r="F135" i="2"/>
  <c r="U134" i="2"/>
  <c r="P134" i="2" s="1"/>
  <c r="F134" i="2"/>
  <c r="U133" i="2"/>
  <c r="P133" i="2"/>
  <c r="H133" i="2" s="1"/>
  <c r="F133" i="2"/>
  <c r="U132" i="2"/>
  <c r="P132" i="2" s="1"/>
  <c r="F132" i="2"/>
  <c r="U131" i="2"/>
  <c r="P131" i="2" s="1"/>
  <c r="F131" i="2"/>
  <c r="W130" i="2"/>
  <c r="U130" i="2"/>
  <c r="P130" i="2"/>
  <c r="H130" i="2" s="1"/>
  <c r="F130" i="2"/>
  <c r="U129" i="2"/>
  <c r="P129" i="2" s="1"/>
  <c r="F129" i="2"/>
  <c r="U128" i="2"/>
  <c r="P128" i="2"/>
  <c r="W128" i="2" s="1"/>
  <c r="F128" i="2"/>
  <c r="W127" i="2"/>
  <c r="U127" i="2"/>
  <c r="P127" i="2"/>
  <c r="H127" i="2" s="1"/>
  <c r="F127" i="2"/>
  <c r="U126" i="2"/>
  <c r="P126" i="2" s="1"/>
  <c r="F126" i="2"/>
  <c r="U125" i="2"/>
  <c r="P125" i="2"/>
  <c r="H125" i="2" s="1"/>
  <c r="F125" i="2"/>
  <c r="U124" i="2"/>
  <c r="P124" i="2" s="1"/>
  <c r="F124" i="2"/>
  <c r="U123" i="2"/>
  <c r="P123" i="2" s="1"/>
  <c r="F123" i="2"/>
  <c r="W122" i="2"/>
  <c r="U122" i="2"/>
  <c r="P122" i="2"/>
  <c r="H122" i="2" s="1"/>
  <c r="F122" i="2"/>
  <c r="U121" i="2"/>
  <c r="P121" i="2" s="1"/>
  <c r="F121" i="2"/>
  <c r="U120" i="2"/>
  <c r="P120" i="2"/>
  <c r="W120" i="2" s="1"/>
  <c r="F120" i="2"/>
  <c r="W119" i="2"/>
  <c r="U119" i="2"/>
  <c r="P119" i="2"/>
  <c r="H119" i="2" s="1"/>
  <c r="F119" i="2"/>
  <c r="U118" i="2"/>
  <c r="P118" i="2" s="1"/>
  <c r="F118" i="2"/>
  <c r="U117" i="2"/>
  <c r="P117" i="2"/>
  <c r="H117" i="2" s="1"/>
  <c r="F117" i="2"/>
  <c r="U116" i="2"/>
  <c r="P116" i="2" s="1"/>
  <c r="F116" i="2"/>
  <c r="U115" i="2"/>
  <c r="P115" i="2" s="1"/>
  <c r="F115" i="2"/>
  <c r="W114" i="2"/>
  <c r="U114" i="2"/>
  <c r="P114" i="2"/>
  <c r="H114" i="2" s="1"/>
  <c r="F114" i="2"/>
  <c r="U113" i="2"/>
  <c r="P113" i="2" s="1"/>
  <c r="F113" i="2"/>
  <c r="U112" i="2"/>
  <c r="P112" i="2"/>
  <c r="W112" i="2" s="1"/>
  <c r="F112" i="2"/>
  <c r="W111" i="2"/>
  <c r="U111" i="2"/>
  <c r="P111" i="2"/>
  <c r="H111" i="2" s="1"/>
  <c r="F111" i="2"/>
  <c r="U110" i="2"/>
  <c r="P110" i="2" s="1"/>
  <c r="F110" i="2"/>
  <c r="U109" i="2"/>
  <c r="P109" i="2"/>
  <c r="H109" i="2" s="1"/>
  <c r="F109" i="2"/>
  <c r="U108" i="2"/>
  <c r="P108" i="2" s="1"/>
  <c r="F108" i="2"/>
  <c r="U107" i="2"/>
  <c r="P107" i="2" s="1"/>
  <c r="F107" i="2"/>
  <c r="W106" i="2"/>
  <c r="U106" i="2"/>
  <c r="P106" i="2"/>
  <c r="H106" i="2" s="1"/>
  <c r="F106" i="2"/>
  <c r="U105" i="2"/>
  <c r="P105" i="2" s="1"/>
  <c r="F105" i="2"/>
  <c r="U104" i="2"/>
  <c r="P104" i="2"/>
  <c r="W104" i="2" s="1"/>
  <c r="F104" i="2"/>
  <c r="W103" i="2"/>
  <c r="U103" i="2"/>
  <c r="P103" i="2"/>
  <c r="H103" i="2" s="1"/>
  <c r="F103" i="2"/>
  <c r="U102" i="2"/>
  <c r="P102" i="2" s="1"/>
  <c r="F102" i="2"/>
  <c r="U101" i="2"/>
  <c r="P101" i="2"/>
  <c r="H101" i="2" s="1"/>
  <c r="F101" i="2"/>
  <c r="U100" i="2"/>
  <c r="P100" i="2" s="1"/>
  <c r="F100" i="2"/>
  <c r="U99" i="2"/>
  <c r="P99" i="2" s="1"/>
  <c r="F99" i="2"/>
  <c r="W98" i="2"/>
  <c r="U98" i="2"/>
  <c r="P98" i="2"/>
  <c r="H98" i="2" s="1"/>
  <c r="F98" i="2"/>
  <c r="U97" i="2"/>
  <c r="P97" i="2" s="1"/>
  <c r="F97" i="2"/>
  <c r="U96" i="2"/>
  <c r="P96" i="2"/>
  <c r="W96" i="2" s="1"/>
  <c r="F96" i="2"/>
  <c r="W95" i="2"/>
  <c r="U95" i="2"/>
  <c r="P95" i="2"/>
  <c r="H95" i="2" s="1"/>
  <c r="F95" i="2"/>
  <c r="U94" i="2"/>
  <c r="P94" i="2" s="1"/>
  <c r="F94" i="2"/>
  <c r="U93" i="2"/>
  <c r="P93" i="2"/>
  <c r="H93" i="2" s="1"/>
  <c r="F93" i="2"/>
  <c r="U92" i="2"/>
  <c r="P92" i="2" s="1"/>
  <c r="F92" i="2"/>
  <c r="U91" i="2"/>
  <c r="P91" i="2" s="1"/>
  <c r="F91" i="2"/>
  <c r="W90" i="2"/>
  <c r="U90" i="2"/>
  <c r="P90" i="2"/>
  <c r="H90" i="2" s="1"/>
  <c r="F90" i="2"/>
  <c r="U89" i="2"/>
  <c r="P89" i="2" s="1"/>
  <c r="F89" i="2"/>
  <c r="U88" i="2"/>
  <c r="P88" i="2"/>
  <c r="W88" i="2" s="1"/>
  <c r="F88" i="2"/>
  <c r="W87" i="2"/>
  <c r="U87" i="2"/>
  <c r="P87" i="2"/>
  <c r="H87" i="2" s="1"/>
  <c r="F87" i="2"/>
  <c r="U86" i="2"/>
  <c r="P86" i="2" s="1"/>
  <c r="F86" i="2"/>
  <c r="U85" i="2"/>
  <c r="P85" i="2"/>
  <c r="H85" i="2" s="1"/>
  <c r="F85" i="2"/>
  <c r="U84" i="2"/>
  <c r="P84" i="2" s="1"/>
  <c r="F84" i="2"/>
  <c r="U83" i="2"/>
  <c r="P83" i="2" s="1"/>
  <c r="F83" i="2"/>
  <c r="W82" i="2"/>
  <c r="U82" i="2"/>
  <c r="P82" i="2"/>
  <c r="H82" i="2" s="1"/>
  <c r="F82" i="2"/>
  <c r="U81" i="2"/>
  <c r="P81" i="2" s="1"/>
  <c r="F81" i="2"/>
  <c r="U80" i="2"/>
  <c r="P80" i="2"/>
  <c r="W80" i="2" s="1"/>
  <c r="F80" i="2"/>
  <c r="W79" i="2"/>
  <c r="U79" i="2"/>
  <c r="P79" i="2"/>
  <c r="H79" i="2" s="1"/>
  <c r="F79" i="2"/>
  <c r="U78" i="2"/>
  <c r="P78" i="2" s="1"/>
  <c r="F78" i="2"/>
  <c r="U77" i="2"/>
  <c r="P77" i="2"/>
  <c r="H77" i="2" s="1"/>
  <c r="F77" i="2"/>
  <c r="U76" i="2"/>
  <c r="P76" i="2" s="1"/>
  <c r="F76" i="2"/>
  <c r="U75" i="2"/>
  <c r="P75" i="2" s="1"/>
  <c r="F75" i="2"/>
  <c r="W74" i="2"/>
  <c r="U74" i="2"/>
  <c r="P74" i="2"/>
  <c r="H74" i="2" s="1"/>
  <c r="F74" i="2"/>
  <c r="U73" i="2"/>
  <c r="P73" i="2" s="1"/>
  <c r="F73" i="2"/>
  <c r="U72" i="2"/>
  <c r="P72" i="2"/>
  <c r="W72" i="2" s="1"/>
  <c r="F72" i="2"/>
  <c r="W71" i="2"/>
  <c r="U71" i="2"/>
  <c r="P71" i="2"/>
  <c r="H71" i="2" s="1"/>
  <c r="F71" i="2"/>
  <c r="U70" i="2"/>
  <c r="P70" i="2" s="1"/>
  <c r="F70" i="2"/>
  <c r="U69" i="2"/>
  <c r="P69" i="2"/>
  <c r="H69" i="2" s="1"/>
  <c r="F69" i="2"/>
  <c r="U68" i="2"/>
  <c r="P68" i="2" s="1"/>
  <c r="F68" i="2"/>
  <c r="U67" i="2"/>
  <c r="P67" i="2" s="1"/>
  <c r="F67" i="2"/>
  <c r="W66" i="2"/>
  <c r="U66" i="2"/>
  <c r="P66" i="2"/>
  <c r="H66" i="2" s="1"/>
  <c r="F66" i="2"/>
  <c r="U65" i="2"/>
  <c r="P65" i="2" s="1"/>
  <c r="F65" i="2"/>
  <c r="U64" i="2"/>
  <c r="P64" i="2"/>
  <c r="W64" i="2" s="1"/>
  <c r="F64" i="2"/>
  <c r="W63" i="2"/>
  <c r="U63" i="2"/>
  <c r="P63" i="2"/>
  <c r="H63" i="2" s="1"/>
  <c r="F63" i="2"/>
  <c r="U62" i="2"/>
  <c r="P62" i="2" s="1"/>
  <c r="F62" i="2"/>
  <c r="U61" i="2"/>
  <c r="P61" i="2"/>
  <c r="H61" i="2" s="1"/>
  <c r="F61" i="2"/>
  <c r="U60" i="2"/>
  <c r="P60" i="2" s="1"/>
  <c r="F60" i="2"/>
  <c r="U59" i="2"/>
  <c r="P59" i="2" s="1"/>
  <c r="F59" i="2"/>
  <c r="W58" i="2"/>
  <c r="U58" i="2"/>
  <c r="P58" i="2"/>
  <c r="H58" i="2" s="1"/>
  <c r="F58" i="2"/>
  <c r="U57" i="2"/>
  <c r="P57" i="2" s="1"/>
  <c r="F57" i="2"/>
  <c r="U56" i="2"/>
  <c r="P56" i="2"/>
  <c r="W56" i="2" s="1"/>
  <c r="F56" i="2"/>
  <c r="W55" i="2"/>
  <c r="U55" i="2"/>
  <c r="P55" i="2"/>
  <c r="H55" i="2" s="1"/>
  <c r="F55" i="2"/>
  <c r="U54" i="2"/>
  <c r="P54" i="2" s="1"/>
  <c r="F54" i="2"/>
  <c r="U53" i="2"/>
  <c r="P53" i="2"/>
  <c r="H53" i="2" s="1"/>
  <c r="F53" i="2"/>
  <c r="U52" i="2"/>
  <c r="P52" i="2" s="1"/>
  <c r="F52" i="2"/>
  <c r="U51" i="2"/>
  <c r="P51" i="2" s="1"/>
  <c r="F51" i="2"/>
  <c r="W50" i="2"/>
  <c r="U50" i="2"/>
  <c r="P50" i="2"/>
  <c r="H50" i="2" s="1"/>
  <c r="F50" i="2"/>
  <c r="U49" i="2"/>
  <c r="P49" i="2" s="1"/>
  <c r="F49" i="2"/>
  <c r="U48" i="2"/>
  <c r="P48" i="2"/>
  <c r="W48" i="2" s="1"/>
  <c r="F48" i="2"/>
  <c r="W47" i="2"/>
  <c r="U47" i="2"/>
  <c r="P47" i="2"/>
  <c r="H47" i="2" s="1"/>
  <c r="F47" i="2"/>
  <c r="U46" i="2"/>
  <c r="P46" i="2" s="1"/>
  <c r="F46" i="2"/>
  <c r="U45" i="2"/>
  <c r="P45" i="2"/>
  <c r="H45" i="2" s="1"/>
  <c r="F45" i="2"/>
  <c r="U44" i="2"/>
  <c r="P44" i="2" s="1"/>
  <c r="F44" i="2"/>
  <c r="U43" i="2"/>
  <c r="P43" i="2" s="1"/>
  <c r="F43" i="2"/>
  <c r="W42" i="2"/>
  <c r="U42" i="2"/>
  <c r="P42" i="2"/>
  <c r="H42" i="2" s="1"/>
  <c r="F42" i="2"/>
  <c r="U41" i="2"/>
  <c r="P41" i="2" s="1"/>
  <c r="F41" i="2"/>
  <c r="U40" i="2"/>
  <c r="P40" i="2"/>
  <c r="W40" i="2" s="1"/>
  <c r="F40" i="2"/>
  <c r="W39" i="2"/>
  <c r="U39" i="2"/>
  <c r="P39" i="2"/>
  <c r="H39" i="2" s="1"/>
  <c r="F39" i="2"/>
  <c r="U38" i="2"/>
  <c r="P38" i="2" s="1"/>
  <c r="F38" i="2"/>
  <c r="U37" i="2"/>
  <c r="P37" i="2"/>
  <c r="H37" i="2" s="1"/>
  <c r="F37" i="2"/>
  <c r="U36" i="2"/>
  <c r="P36" i="2" s="1"/>
  <c r="F36" i="2"/>
  <c r="U35" i="2"/>
  <c r="P35" i="2" s="1"/>
  <c r="F35" i="2"/>
  <c r="W34" i="2"/>
  <c r="U34" i="2"/>
  <c r="P34" i="2"/>
  <c r="H34" i="2" s="1"/>
  <c r="F34" i="2"/>
  <c r="U33" i="2"/>
  <c r="P33" i="2" s="1"/>
  <c r="F33" i="2"/>
  <c r="U32" i="2"/>
  <c r="P32" i="2"/>
  <c r="W32" i="2" s="1"/>
  <c r="F32" i="2"/>
  <c r="W31" i="2"/>
  <c r="U31" i="2"/>
  <c r="P31" i="2"/>
  <c r="H31" i="2" s="1"/>
  <c r="F31" i="2"/>
  <c r="U30" i="2"/>
  <c r="P30" i="2" s="1"/>
  <c r="F30" i="2"/>
  <c r="U29" i="2"/>
  <c r="P29" i="2"/>
  <c r="H29" i="2" s="1"/>
  <c r="F29" i="2"/>
  <c r="U28" i="2"/>
  <c r="P28" i="2" s="1"/>
  <c r="F28" i="2"/>
  <c r="U27" i="2"/>
  <c r="P27" i="2" s="1"/>
  <c r="F27" i="2"/>
  <c r="W26" i="2"/>
  <c r="U26" i="2"/>
  <c r="P26" i="2"/>
  <c r="H26" i="2" s="1"/>
  <c r="F26" i="2"/>
  <c r="U25" i="2"/>
  <c r="P25" i="2" s="1"/>
  <c r="F25" i="2"/>
  <c r="U24" i="2"/>
  <c r="P24" i="2"/>
  <c r="W24" i="2" s="1"/>
  <c r="F24" i="2"/>
  <c r="W23" i="2"/>
  <c r="U23" i="2"/>
  <c r="P23" i="2"/>
  <c r="H23" i="2" s="1"/>
  <c r="F23" i="2"/>
  <c r="U22" i="2"/>
  <c r="P22" i="2" s="1"/>
  <c r="F22" i="2"/>
  <c r="U21" i="2"/>
  <c r="P21" i="2"/>
  <c r="H21" i="2" s="1"/>
  <c r="F21" i="2"/>
  <c r="U20" i="2"/>
  <c r="P20" i="2" s="1"/>
  <c r="F20" i="2"/>
  <c r="U19" i="2"/>
  <c r="P19" i="2" s="1"/>
  <c r="F19" i="2"/>
  <c r="W18" i="2"/>
  <c r="U18" i="2"/>
  <c r="P18" i="2"/>
  <c r="H18" i="2" s="1"/>
  <c r="F18" i="2"/>
  <c r="U17" i="2"/>
  <c r="P17" i="2" s="1"/>
  <c r="F17" i="2"/>
  <c r="U16" i="2"/>
  <c r="P16" i="2"/>
  <c r="W16" i="2" s="1"/>
  <c r="F16" i="2"/>
  <c r="U15" i="2"/>
  <c r="P15" i="2"/>
  <c r="H15" i="2" s="1"/>
  <c r="F15" i="2"/>
  <c r="U14" i="2"/>
  <c r="P14" i="2" s="1"/>
  <c r="F14" i="2"/>
  <c r="U13" i="2"/>
  <c r="P13" i="2"/>
  <c r="H13" i="2" s="1"/>
  <c r="F13" i="2"/>
  <c r="U12" i="2"/>
  <c r="P12" i="2" s="1"/>
  <c r="F12" i="2"/>
  <c r="U11" i="2"/>
  <c r="P11" i="2" s="1"/>
  <c r="F11" i="2"/>
  <c r="W10" i="2"/>
  <c r="U10" i="2"/>
  <c r="P10" i="2"/>
  <c r="H10" i="2" s="1"/>
  <c r="F10" i="2"/>
  <c r="U9" i="2"/>
  <c r="P9" i="2" s="1"/>
  <c r="F9" i="2"/>
  <c r="U8" i="2"/>
  <c r="P8" i="2"/>
  <c r="W8" i="2" s="1"/>
  <c r="F8" i="2"/>
  <c r="U7" i="2"/>
  <c r="P7" i="2"/>
  <c r="H7" i="2" s="1"/>
  <c r="F7" i="2"/>
  <c r="U6" i="2"/>
  <c r="P6" i="2" s="1"/>
  <c r="F6" i="2"/>
  <c r="U5" i="2"/>
  <c r="P5" i="2"/>
  <c r="W5" i="2" s="1"/>
  <c r="F5" i="2"/>
  <c r="P2401" i="2"/>
  <c r="H2401" i="2" l="1"/>
  <c r="W2401" i="2"/>
  <c r="W67" i="2"/>
  <c r="H67" i="2"/>
  <c r="W131" i="2"/>
  <c r="H131" i="2"/>
  <c r="W94" i="2"/>
  <c r="H94" i="2"/>
  <c r="H126" i="2"/>
  <c r="W126" i="2"/>
  <c r="W158" i="2"/>
  <c r="H158" i="2"/>
  <c r="W184" i="2"/>
  <c r="H184" i="2"/>
  <c r="W228" i="2"/>
  <c r="H228" i="2"/>
  <c r="H251" i="2"/>
  <c r="W251" i="2"/>
  <c r="W295" i="2"/>
  <c r="H295" i="2"/>
  <c r="W303" i="2"/>
  <c r="H303" i="2"/>
  <c r="H339" i="2"/>
  <c r="W339" i="2"/>
  <c r="W35" i="2"/>
  <c r="H35" i="2"/>
  <c r="W6" i="2"/>
  <c r="H6" i="2"/>
  <c r="H62" i="2"/>
  <c r="W62" i="2"/>
  <c r="H36" i="2"/>
  <c r="W36" i="2"/>
  <c r="W59" i="2"/>
  <c r="H59" i="2"/>
  <c r="W65" i="2"/>
  <c r="H65" i="2"/>
  <c r="H68" i="2"/>
  <c r="W68" i="2"/>
  <c r="W91" i="2"/>
  <c r="H91" i="2"/>
  <c r="W97" i="2"/>
  <c r="H97" i="2"/>
  <c r="H100" i="2"/>
  <c r="W100" i="2"/>
  <c r="W123" i="2"/>
  <c r="H123" i="2"/>
  <c r="W129" i="2"/>
  <c r="H129" i="2"/>
  <c r="H132" i="2"/>
  <c r="W132" i="2"/>
  <c r="W155" i="2"/>
  <c r="H155" i="2"/>
  <c r="W161" i="2"/>
  <c r="H161" i="2"/>
  <c r="H164" i="2"/>
  <c r="W164" i="2"/>
  <c r="H208" i="2"/>
  <c r="W208" i="2"/>
  <c r="H211" i="2"/>
  <c r="W211" i="2"/>
  <c r="W324" i="2"/>
  <c r="H324" i="2"/>
  <c r="H355" i="2"/>
  <c r="W355" i="2"/>
  <c r="W99" i="2"/>
  <c r="H99" i="2"/>
  <c r="H12" i="2"/>
  <c r="W12" i="2"/>
  <c r="W33" i="2"/>
  <c r="H33" i="2"/>
  <c r="H86" i="2"/>
  <c r="W86" i="2"/>
  <c r="H150" i="2"/>
  <c r="W150" i="2"/>
  <c r="W195" i="2"/>
  <c r="H195" i="2"/>
  <c r="W198" i="2"/>
  <c r="H198" i="2"/>
  <c r="W231" i="2"/>
  <c r="H231" i="2"/>
  <c r="W239" i="2"/>
  <c r="H239" i="2"/>
  <c r="W252" i="2"/>
  <c r="H252" i="2"/>
  <c r="W296" i="2"/>
  <c r="H296" i="2"/>
  <c r="H304" i="2"/>
  <c r="W304" i="2"/>
  <c r="H307" i="2"/>
  <c r="W307" i="2"/>
  <c r="W41" i="2"/>
  <c r="H41" i="2"/>
  <c r="W105" i="2"/>
  <c r="H105" i="2"/>
  <c r="W27" i="2"/>
  <c r="H27" i="2"/>
  <c r="H22" i="2"/>
  <c r="W22" i="2"/>
  <c r="W19" i="2"/>
  <c r="H19" i="2"/>
  <c r="H28" i="2"/>
  <c r="W28" i="2"/>
  <c r="W57" i="2"/>
  <c r="H57" i="2"/>
  <c r="W83" i="2"/>
  <c r="H83" i="2"/>
  <c r="W89" i="2"/>
  <c r="H89" i="2"/>
  <c r="H92" i="2"/>
  <c r="W92" i="2"/>
  <c r="W115" i="2"/>
  <c r="H115" i="2"/>
  <c r="W121" i="2"/>
  <c r="H121" i="2"/>
  <c r="H124" i="2"/>
  <c r="W124" i="2"/>
  <c r="W147" i="2"/>
  <c r="H147" i="2"/>
  <c r="W153" i="2"/>
  <c r="H153" i="2"/>
  <c r="H156" i="2"/>
  <c r="W156" i="2"/>
  <c r="W179" i="2"/>
  <c r="H179" i="2"/>
  <c r="H190" i="2"/>
  <c r="W190" i="2"/>
  <c r="W260" i="2"/>
  <c r="H260" i="2"/>
  <c r="H283" i="2"/>
  <c r="W283" i="2"/>
  <c r="H348" i="2"/>
  <c r="W348" i="2"/>
  <c r="H44" i="2"/>
  <c r="W44" i="2"/>
  <c r="H108" i="2"/>
  <c r="W108" i="2"/>
  <c r="W30" i="2"/>
  <c r="H30" i="2"/>
  <c r="H54" i="2"/>
  <c r="W54" i="2"/>
  <c r="H118" i="2"/>
  <c r="W118" i="2"/>
  <c r="W25" i="2"/>
  <c r="H25" i="2"/>
  <c r="W51" i="2"/>
  <c r="H51" i="2"/>
  <c r="H60" i="2"/>
  <c r="W60" i="2"/>
  <c r="H46" i="2"/>
  <c r="W46" i="2"/>
  <c r="H78" i="2"/>
  <c r="W78" i="2"/>
  <c r="H110" i="2"/>
  <c r="W110" i="2"/>
  <c r="H142" i="2"/>
  <c r="W142" i="2"/>
  <c r="H174" i="2"/>
  <c r="W174" i="2"/>
  <c r="H196" i="2"/>
  <c r="W196" i="2"/>
  <c r="H199" i="2"/>
  <c r="W199" i="2"/>
  <c r="W232" i="2"/>
  <c r="H232" i="2"/>
  <c r="H240" i="2"/>
  <c r="W240" i="2"/>
  <c r="H243" i="2"/>
  <c r="W243" i="2"/>
  <c r="H76" i="2"/>
  <c r="W76" i="2"/>
  <c r="H14" i="2"/>
  <c r="W14" i="2"/>
  <c r="H20" i="2"/>
  <c r="W20" i="2"/>
  <c r="W49" i="2"/>
  <c r="H49" i="2"/>
  <c r="W75" i="2"/>
  <c r="H75" i="2"/>
  <c r="H84" i="2"/>
  <c r="W84" i="2"/>
  <c r="W113" i="2"/>
  <c r="H113" i="2"/>
  <c r="W139" i="2"/>
  <c r="H139" i="2"/>
  <c r="W145" i="2"/>
  <c r="H145" i="2"/>
  <c r="H148" i="2"/>
  <c r="W148" i="2"/>
  <c r="W171" i="2"/>
  <c r="H171" i="2"/>
  <c r="W177" i="2"/>
  <c r="H177" i="2"/>
  <c r="H180" i="2"/>
  <c r="W180" i="2"/>
  <c r="W188" i="2"/>
  <c r="H188" i="2"/>
  <c r="H191" i="2"/>
  <c r="W191" i="2"/>
  <c r="H219" i="2"/>
  <c r="W219" i="2"/>
  <c r="W263" i="2"/>
  <c r="H263" i="2"/>
  <c r="W271" i="2"/>
  <c r="H271" i="2"/>
  <c r="W284" i="2"/>
  <c r="H284" i="2"/>
  <c r="W9" i="2"/>
  <c r="H9" i="2"/>
  <c r="W17" i="2"/>
  <c r="H17" i="2"/>
  <c r="W43" i="2"/>
  <c r="H43" i="2"/>
  <c r="H52" i="2"/>
  <c r="W52" i="2"/>
  <c r="W81" i="2"/>
  <c r="H81" i="2"/>
  <c r="W107" i="2"/>
  <c r="H107" i="2"/>
  <c r="H116" i="2"/>
  <c r="W116" i="2"/>
  <c r="W11" i="2"/>
  <c r="H11" i="2"/>
  <c r="H38" i="2"/>
  <c r="W38" i="2"/>
  <c r="W70" i="2"/>
  <c r="H70" i="2"/>
  <c r="H102" i="2"/>
  <c r="W102" i="2"/>
  <c r="H134" i="2"/>
  <c r="W134" i="2"/>
  <c r="H166" i="2"/>
  <c r="W166" i="2"/>
  <c r="H183" i="2"/>
  <c r="W183" i="2"/>
  <c r="W292" i="2"/>
  <c r="H292" i="2"/>
  <c r="H315" i="2"/>
  <c r="W315" i="2"/>
  <c r="W73" i="2"/>
  <c r="H73" i="2"/>
  <c r="W137" i="2"/>
  <c r="H137" i="2"/>
  <c r="H140" i="2"/>
  <c r="W140" i="2"/>
  <c r="W163" i="2"/>
  <c r="H163" i="2"/>
  <c r="W169" i="2"/>
  <c r="H169" i="2"/>
  <c r="H172" i="2"/>
  <c r="W172" i="2"/>
  <c r="W207" i="2"/>
  <c r="H207" i="2"/>
  <c r="W220" i="2"/>
  <c r="H220" i="2"/>
  <c r="W264" i="2"/>
  <c r="H264" i="2"/>
  <c r="H272" i="2"/>
  <c r="W272" i="2"/>
  <c r="H275" i="2"/>
  <c r="W275" i="2"/>
  <c r="H331" i="2"/>
  <c r="W331" i="2"/>
  <c r="W15" i="2"/>
  <c r="W247" i="2"/>
  <c r="H247" i="2"/>
  <c r="W279" i="2"/>
  <c r="H279" i="2"/>
  <c r="W311" i="2"/>
  <c r="H311" i="2"/>
  <c r="H323" i="2"/>
  <c r="W323" i="2"/>
  <c r="W359" i="2"/>
  <c r="H359" i="2"/>
  <c r="W375" i="2"/>
  <c r="H375" i="2"/>
  <c r="W391" i="2"/>
  <c r="H391" i="2"/>
  <c r="W407" i="2"/>
  <c r="H407" i="2"/>
  <c r="W423" i="2"/>
  <c r="H423" i="2"/>
  <c r="W439" i="2"/>
  <c r="H439" i="2"/>
  <c r="W455" i="2"/>
  <c r="H455" i="2"/>
  <c r="W471" i="2"/>
  <c r="H471" i="2"/>
  <c r="W525" i="2"/>
  <c r="H527" i="2"/>
  <c r="W527" i="2"/>
  <c r="W535" i="2"/>
  <c r="H554" i="2"/>
  <c r="W554" i="2"/>
  <c r="W560" i="2"/>
  <c r="W573" i="2"/>
  <c r="W575" i="2"/>
  <c r="H575" i="2"/>
  <c r="W585" i="2"/>
  <c r="H585" i="2"/>
  <c r="W593" i="2"/>
  <c r="H602" i="2"/>
  <c r="W602" i="2"/>
  <c r="W608" i="2"/>
  <c r="W623" i="2"/>
  <c r="H623" i="2"/>
  <c r="H634" i="2"/>
  <c r="W634" i="2"/>
  <c r="W639" i="2"/>
  <c r="H639" i="2"/>
  <c r="H656" i="2"/>
  <c r="W656" i="2"/>
  <c r="H663" i="2"/>
  <c r="W663" i="2"/>
  <c r="W665" i="2"/>
  <c r="H665" i="2"/>
  <c r="H703" i="2"/>
  <c r="W703" i="2"/>
  <c r="H711" i="2"/>
  <c r="W711" i="2"/>
  <c r="W780" i="2"/>
  <c r="H780" i="2"/>
  <c r="W888" i="2"/>
  <c r="H888" i="2"/>
  <c r="W215" i="2"/>
  <c r="H215" i="2"/>
  <c r="H221" i="2"/>
  <c r="W233" i="2"/>
  <c r="H253" i="2"/>
  <c r="W265" i="2"/>
  <c r="H285" i="2"/>
  <c r="W297" i="2"/>
  <c r="H344" i="2"/>
  <c r="H358" i="2"/>
  <c r="H361" i="2"/>
  <c r="W361" i="2"/>
  <c r="H374" i="2"/>
  <c r="H377" i="2"/>
  <c r="W377" i="2"/>
  <c r="H390" i="2"/>
  <c r="H393" i="2"/>
  <c r="W393" i="2"/>
  <c r="H406" i="2"/>
  <c r="H409" i="2"/>
  <c r="W409" i="2"/>
  <c r="H422" i="2"/>
  <c r="H425" i="2"/>
  <c r="W425" i="2"/>
  <c r="H438" i="2"/>
  <c r="H441" i="2"/>
  <c r="W441" i="2"/>
  <c r="H454" i="2"/>
  <c r="H457" i="2"/>
  <c r="W457" i="2"/>
  <c r="H470" i="2"/>
  <c r="H473" i="2"/>
  <c r="W473" i="2"/>
  <c r="H476" i="2"/>
  <c r="H480" i="2"/>
  <c r="H486" i="2"/>
  <c r="W494" i="2"/>
  <c r="H494" i="2"/>
  <c r="W499" i="2"/>
  <c r="H504" i="2"/>
  <c r="W504" i="2"/>
  <c r="H507" i="2"/>
  <c r="H513" i="2"/>
  <c r="H534" i="2"/>
  <c r="W542" i="2"/>
  <c r="H542" i="2"/>
  <c r="H621" i="2"/>
  <c r="W621" i="2"/>
  <c r="W654" i="2"/>
  <c r="H654" i="2"/>
  <c r="H659" i="2"/>
  <c r="W677" i="2"/>
  <c r="H677" i="2"/>
  <c r="W716" i="2"/>
  <c r="H716" i="2"/>
  <c r="W844" i="2"/>
  <c r="H844" i="2"/>
  <c r="H5" i="2"/>
  <c r="W13" i="2"/>
  <c r="W21" i="2"/>
  <c r="W29" i="2"/>
  <c r="W37" i="2"/>
  <c r="W45" i="2"/>
  <c r="W53" i="2"/>
  <c r="W61" i="2"/>
  <c r="W69" i="2"/>
  <c r="W77" i="2"/>
  <c r="W85" i="2"/>
  <c r="W93" i="2"/>
  <c r="W101" i="2"/>
  <c r="W109" i="2"/>
  <c r="W117" i="2"/>
  <c r="W125" i="2"/>
  <c r="W133" i="2"/>
  <c r="W141" i="2"/>
  <c r="W149" i="2"/>
  <c r="W157" i="2"/>
  <c r="W165" i="2"/>
  <c r="W173" i="2"/>
  <c r="W181" i="2"/>
  <c r="W200" i="2"/>
  <c r="W204" i="2"/>
  <c r="W222" i="2"/>
  <c r="W236" i="2"/>
  <c r="W254" i="2"/>
  <c r="W268" i="2"/>
  <c r="W286" i="2"/>
  <c r="W300" i="2"/>
  <c r="W328" i="2"/>
  <c r="W342" i="2"/>
  <c r="W356" i="2"/>
  <c r="H363" i="2"/>
  <c r="W363" i="2"/>
  <c r="W370" i="2"/>
  <c r="H379" i="2"/>
  <c r="W379" i="2"/>
  <c r="W386" i="2"/>
  <c r="H395" i="2"/>
  <c r="W395" i="2"/>
  <c r="W402" i="2"/>
  <c r="H411" i="2"/>
  <c r="W411" i="2"/>
  <c r="W418" i="2"/>
  <c r="H427" i="2"/>
  <c r="W427" i="2"/>
  <c r="W434" i="2"/>
  <c r="H443" i="2"/>
  <c r="W443" i="2"/>
  <c r="W450" i="2"/>
  <c r="H459" i="2"/>
  <c r="W459" i="2"/>
  <c r="W466" i="2"/>
  <c r="H490" i="2"/>
  <c r="W490" i="2"/>
  <c r="W496" i="2"/>
  <c r="W509" i="2"/>
  <c r="W511" i="2"/>
  <c r="H511" i="2"/>
  <c r="W521" i="2"/>
  <c r="H521" i="2"/>
  <c r="H524" i="2"/>
  <c r="H528" i="2"/>
  <c r="W529" i="2"/>
  <c r="H538" i="2"/>
  <c r="W538" i="2"/>
  <c r="H541" i="2"/>
  <c r="W544" i="2"/>
  <c r="H552" i="2"/>
  <c r="W552" i="2"/>
  <c r="H555" i="2"/>
  <c r="H561" i="2"/>
  <c r="W562" i="2"/>
  <c r="W569" i="2"/>
  <c r="H569" i="2"/>
  <c r="H572" i="2"/>
  <c r="H576" i="2"/>
  <c r="W577" i="2"/>
  <c r="H582" i="2"/>
  <c r="W590" i="2"/>
  <c r="H590" i="2"/>
  <c r="W595" i="2"/>
  <c r="W600" i="2"/>
  <c r="H600" i="2"/>
  <c r="W614" i="2"/>
  <c r="H614" i="2"/>
  <c r="H618" i="2"/>
  <c r="W618" i="2"/>
  <c r="W624" i="2"/>
  <c r="H624" i="2"/>
  <c r="H626" i="2"/>
  <c r="W626" i="2"/>
  <c r="W672" i="2"/>
  <c r="H672" i="2"/>
  <c r="H704" i="2"/>
  <c r="W704" i="2"/>
  <c r="H709" i="2"/>
  <c r="W709" i="2"/>
  <c r="W760" i="2"/>
  <c r="H760" i="2"/>
  <c r="W7" i="2"/>
  <c r="H16" i="2"/>
  <c r="H24" i="2"/>
  <c r="H32" i="2"/>
  <c r="H48" i="2"/>
  <c r="H56" i="2"/>
  <c r="H64" i="2"/>
  <c r="H72" i="2"/>
  <c r="H80" i="2"/>
  <c r="H88" i="2"/>
  <c r="H96" i="2"/>
  <c r="H104" i="2"/>
  <c r="H112" i="2"/>
  <c r="H120" i="2"/>
  <c r="H128" i="2"/>
  <c r="H136" i="2"/>
  <c r="H144" i="2"/>
  <c r="H152" i="2"/>
  <c r="H160" i="2"/>
  <c r="H168" i="2"/>
  <c r="H176" i="2"/>
  <c r="H202" i="2"/>
  <c r="H234" i="2"/>
  <c r="H266" i="2"/>
  <c r="H267" i="2"/>
  <c r="W267" i="2"/>
  <c r="H277" i="2"/>
  <c r="H298" i="2"/>
  <c r="H299" i="2"/>
  <c r="W299" i="2"/>
  <c r="H309" i="2"/>
  <c r="W319" i="2"/>
  <c r="H319" i="2"/>
  <c r="H346" i="2"/>
  <c r="H347" i="2"/>
  <c r="W347" i="2"/>
  <c r="W365" i="2"/>
  <c r="H365" i="2"/>
  <c r="W381" i="2"/>
  <c r="H381" i="2"/>
  <c r="W397" i="2"/>
  <c r="H397" i="2"/>
  <c r="W413" i="2"/>
  <c r="H413" i="2"/>
  <c r="W429" i="2"/>
  <c r="H429" i="2"/>
  <c r="W445" i="2"/>
  <c r="H445" i="2"/>
  <c r="W461" i="2"/>
  <c r="H461" i="2"/>
  <c r="W478" i="2"/>
  <c r="H478" i="2"/>
  <c r="W559" i="2"/>
  <c r="H559" i="2"/>
  <c r="H586" i="2"/>
  <c r="W586" i="2"/>
  <c r="H607" i="2"/>
  <c r="W607" i="2"/>
  <c r="H632" i="2"/>
  <c r="W632" i="2"/>
  <c r="W670" i="2"/>
  <c r="H670" i="2"/>
  <c r="W908" i="2"/>
  <c r="H908" i="2"/>
  <c r="H916" i="2"/>
  <c r="W916" i="2"/>
  <c r="H8" i="2"/>
  <c r="H40" i="2"/>
  <c r="H203" i="2"/>
  <c r="W203" i="2"/>
  <c r="H213" i="2"/>
  <c r="H235" i="2"/>
  <c r="W235" i="2"/>
  <c r="H245" i="2"/>
  <c r="H187" i="2"/>
  <c r="H192" i="2"/>
  <c r="H209" i="2"/>
  <c r="H216" i="2"/>
  <c r="H241" i="2"/>
  <c r="H248" i="2"/>
  <c r="H273" i="2"/>
  <c r="H280" i="2"/>
  <c r="H305" i="2"/>
  <c r="H312" i="2"/>
  <c r="H318" i="2"/>
  <c r="H321" i="2"/>
  <c r="W327" i="2"/>
  <c r="H327" i="2"/>
  <c r="H332" i="2"/>
  <c r="W333" i="2"/>
  <c r="H364" i="2"/>
  <c r="W367" i="2"/>
  <c r="H367" i="2"/>
  <c r="H380" i="2"/>
  <c r="W383" i="2"/>
  <c r="H383" i="2"/>
  <c r="H396" i="2"/>
  <c r="W399" i="2"/>
  <c r="H399" i="2"/>
  <c r="H412" i="2"/>
  <c r="W415" i="2"/>
  <c r="H415" i="2"/>
  <c r="H428" i="2"/>
  <c r="W431" i="2"/>
  <c r="H431" i="2"/>
  <c r="H444" i="2"/>
  <c r="W447" i="2"/>
  <c r="H447" i="2"/>
  <c r="H460" i="2"/>
  <c r="W463" i="2"/>
  <c r="H463" i="2"/>
  <c r="H474" i="2"/>
  <c r="W474" i="2"/>
  <c r="H477" i="2"/>
  <c r="H488" i="2"/>
  <c r="W488" i="2"/>
  <c r="H491" i="2"/>
  <c r="H497" i="2"/>
  <c r="W498" i="2"/>
  <c r="W505" i="2"/>
  <c r="H505" i="2"/>
  <c r="H508" i="2"/>
  <c r="H512" i="2"/>
  <c r="H518" i="2"/>
  <c r="W526" i="2"/>
  <c r="H526" i="2"/>
  <c r="W531" i="2"/>
  <c r="W536" i="2"/>
  <c r="H536" i="2"/>
  <c r="H539" i="2"/>
  <c r="H545" i="2"/>
  <c r="W546" i="2"/>
  <c r="H566" i="2"/>
  <c r="W574" i="2"/>
  <c r="H574" i="2"/>
  <c r="W579" i="2"/>
  <c r="W609" i="2"/>
  <c r="H611" i="2"/>
  <c r="W611" i="2"/>
  <c r="H616" i="2"/>
  <c r="W616" i="2"/>
  <c r="W619" i="2"/>
  <c r="H619" i="2"/>
  <c r="W646" i="2"/>
  <c r="H646" i="2"/>
  <c r="W824" i="2"/>
  <c r="H824" i="2"/>
  <c r="H227" i="2"/>
  <c r="W227" i="2"/>
  <c r="H259" i="2"/>
  <c r="W259" i="2"/>
  <c r="H291" i="2"/>
  <c r="W291" i="2"/>
  <c r="W335" i="2"/>
  <c r="H335" i="2"/>
  <c r="H369" i="2"/>
  <c r="W369" i="2"/>
  <c r="H385" i="2"/>
  <c r="W385" i="2"/>
  <c r="H401" i="2"/>
  <c r="W401" i="2"/>
  <c r="H417" i="2"/>
  <c r="W417" i="2"/>
  <c r="H433" i="2"/>
  <c r="W433" i="2"/>
  <c r="H449" i="2"/>
  <c r="W449" i="2"/>
  <c r="H465" i="2"/>
  <c r="W465" i="2"/>
  <c r="W495" i="2"/>
  <c r="H495" i="2"/>
  <c r="H522" i="2"/>
  <c r="W522" i="2"/>
  <c r="H543" i="2"/>
  <c r="W543" i="2"/>
  <c r="H553" i="2"/>
  <c r="W553" i="2"/>
  <c r="H556" i="2"/>
  <c r="H570" i="2"/>
  <c r="W570" i="2"/>
  <c r="W584" i="2"/>
  <c r="H584" i="2"/>
  <c r="H587" i="2"/>
  <c r="H601" i="2"/>
  <c r="W601" i="2"/>
  <c r="H604" i="2"/>
  <c r="W622" i="2"/>
  <c r="H622" i="2"/>
  <c r="H636" i="2"/>
  <c r="W636" i="2"/>
  <c r="W638" i="2"/>
  <c r="H638" i="2"/>
  <c r="W651" i="2"/>
  <c r="H651" i="2"/>
  <c r="H684" i="2"/>
  <c r="W684" i="2"/>
  <c r="W790" i="2"/>
  <c r="H790" i="2"/>
  <c r="W223" i="2"/>
  <c r="H223" i="2"/>
  <c r="W255" i="2"/>
  <c r="H255" i="2"/>
  <c r="W287" i="2"/>
  <c r="H287" i="2"/>
  <c r="H337" i="2"/>
  <c r="W343" i="2"/>
  <c r="H343" i="2"/>
  <c r="W349" i="2"/>
  <c r="H371" i="2"/>
  <c r="W371" i="2"/>
  <c r="H387" i="2"/>
  <c r="W387" i="2"/>
  <c r="H403" i="2"/>
  <c r="W403" i="2"/>
  <c r="H419" i="2"/>
  <c r="W419" i="2"/>
  <c r="H435" i="2"/>
  <c r="W435" i="2"/>
  <c r="H451" i="2"/>
  <c r="W451" i="2"/>
  <c r="H467" i="2"/>
  <c r="W467" i="2"/>
  <c r="W510" i="2"/>
  <c r="H510" i="2"/>
  <c r="H591" i="2"/>
  <c r="W591" i="2"/>
  <c r="W633" i="2"/>
  <c r="H633" i="2"/>
  <c r="H647" i="2"/>
  <c r="W647" i="2"/>
  <c r="H649" i="2"/>
  <c r="W649" i="2"/>
  <c r="W662" i="2"/>
  <c r="H662" i="2"/>
  <c r="W726" i="2"/>
  <c r="H726" i="2"/>
  <c r="W854" i="2"/>
  <c r="H854" i="2"/>
  <c r="W351" i="2"/>
  <c r="H351" i="2"/>
  <c r="W357" i="2"/>
  <c r="W373" i="2"/>
  <c r="H373" i="2"/>
  <c r="W389" i="2"/>
  <c r="H389" i="2"/>
  <c r="W405" i="2"/>
  <c r="H405" i="2"/>
  <c r="W421" i="2"/>
  <c r="H421" i="2"/>
  <c r="W437" i="2"/>
  <c r="H437" i="2"/>
  <c r="W453" i="2"/>
  <c r="H453" i="2"/>
  <c r="W469" i="2"/>
  <c r="H469" i="2"/>
  <c r="H479" i="2"/>
  <c r="W479" i="2"/>
  <c r="H489" i="2"/>
  <c r="W489" i="2"/>
  <c r="H492" i="2"/>
  <c r="H506" i="2"/>
  <c r="W506" i="2"/>
  <c r="W520" i="2"/>
  <c r="H520" i="2"/>
  <c r="H523" i="2"/>
  <c r="W530" i="2"/>
  <c r="H537" i="2"/>
  <c r="W537" i="2"/>
  <c r="H540" i="2"/>
  <c r="H550" i="2"/>
  <c r="W558" i="2"/>
  <c r="H558" i="2"/>
  <c r="W563" i="2"/>
  <c r="H568" i="2"/>
  <c r="W568" i="2"/>
  <c r="H571" i="2"/>
  <c r="W578" i="2"/>
  <c r="H598" i="2"/>
  <c r="W606" i="2"/>
  <c r="H606" i="2"/>
  <c r="H617" i="2"/>
  <c r="W617" i="2"/>
  <c r="H631" i="2"/>
  <c r="W631" i="2"/>
  <c r="H641" i="2"/>
  <c r="W641" i="2"/>
  <c r="W643" i="2"/>
  <c r="H643" i="2"/>
  <c r="W667" i="2"/>
  <c r="H667" i="2"/>
  <c r="W685" i="2"/>
  <c r="H685" i="2"/>
  <c r="W688" i="2"/>
  <c r="H688" i="2"/>
  <c r="W696" i="2"/>
  <c r="H696" i="2"/>
  <c r="W699" i="2"/>
  <c r="H699" i="2"/>
  <c r="W745" i="2"/>
  <c r="H745" i="2"/>
  <c r="H753" i="2"/>
  <c r="W753" i="2"/>
  <c r="W771" i="2"/>
  <c r="H771" i="2"/>
  <c r="W873" i="2"/>
  <c r="H873" i="2"/>
  <c r="H881" i="2"/>
  <c r="W881" i="2"/>
  <c r="W899" i="2"/>
  <c r="H899" i="2"/>
  <c r="W904" i="2"/>
  <c r="H906" i="2"/>
  <c r="H915" i="2"/>
  <c r="H917" i="2"/>
  <c r="W990" i="2"/>
  <c r="H990" i="2"/>
  <c r="W1021" i="2"/>
  <c r="H1021" i="2"/>
  <c r="H501" i="2"/>
  <c r="W533" i="2"/>
  <c r="H565" i="2"/>
  <c r="W597" i="2"/>
  <c r="H629" i="2"/>
  <c r="W653" i="2"/>
  <c r="H669" i="2"/>
  <c r="W674" i="2"/>
  <c r="H676" i="2"/>
  <c r="W687" i="2"/>
  <c r="H698" i="2"/>
  <c r="W702" i="2"/>
  <c r="H724" i="2"/>
  <c r="W727" i="2"/>
  <c r="H729" i="2"/>
  <c r="W730" i="2"/>
  <c r="H734" i="2"/>
  <c r="H739" i="2"/>
  <c r="W740" i="2"/>
  <c r="W764" i="2"/>
  <c r="H782" i="2"/>
  <c r="H813" i="2"/>
  <c r="H852" i="2"/>
  <c r="W855" i="2"/>
  <c r="H857" i="2"/>
  <c r="W858" i="2"/>
  <c r="H862" i="2"/>
  <c r="H867" i="2"/>
  <c r="W868" i="2"/>
  <c r="W923" i="2"/>
  <c r="H923" i="2"/>
  <c r="W952" i="2"/>
  <c r="H952" i="2"/>
  <c r="H959" i="2"/>
  <c r="W959" i="2"/>
  <c r="W680" i="2"/>
  <c r="H682" i="2"/>
  <c r="H719" i="2"/>
  <c r="W719" i="2"/>
  <c r="W722" i="2"/>
  <c r="W742" i="2"/>
  <c r="W748" i="2"/>
  <c r="W755" i="2"/>
  <c r="H755" i="2"/>
  <c r="H768" i="2"/>
  <c r="W768" i="2"/>
  <c r="H772" i="2"/>
  <c r="W773" i="2"/>
  <c r="H775" i="2"/>
  <c r="W775" i="2"/>
  <c r="W792" i="2"/>
  <c r="W802" i="2"/>
  <c r="W821" i="2"/>
  <c r="H828" i="2"/>
  <c r="H847" i="2"/>
  <c r="W847" i="2"/>
  <c r="W850" i="2"/>
  <c r="W870" i="2"/>
  <c r="W876" i="2"/>
  <c r="W883" i="2"/>
  <c r="H883" i="2"/>
  <c r="H896" i="2"/>
  <c r="W896" i="2"/>
  <c r="H900" i="2"/>
  <c r="H903" i="2"/>
  <c r="W903" i="2"/>
  <c r="W921" i="2"/>
  <c r="H925" i="2"/>
  <c r="H940" i="2"/>
  <c r="W940" i="2"/>
  <c r="H983" i="2"/>
  <c r="W983" i="2"/>
  <c r="H991" i="2"/>
  <c r="W991" i="2"/>
  <c r="W1022" i="2"/>
  <c r="H1022" i="2"/>
  <c r="W689" i="2"/>
  <c r="H706" i="2"/>
  <c r="W717" i="2"/>
  <c r="H728" i="2"/>
  <c r="H731" i="2"/>
  <c r="H741" i="2"/>
  <c r="H752" i="2"/>
  <c r="H757" i="2"/>
  <c r="W763" i="2"/>
  <c r="H763" i="2"/>
  <c r="W766" i="2"/>
  <c r="H786" i="2"/>
  <c r="H801" i="2"/>
  <c r="H806" i="2"/>
  <c r="W807" i="2"/>
  <c r="W829" i="2"/>
  <c r="H831" i="2"/>
  <c r="W831" i="2"/>
  <c r="W845" i="2"/>
  <c r="H856" i="2"/>
  <c r="H859" i="2"/>
  <c r="H869" i="2"/>
  <c r="H880" i="2"/>
  <c r="W886" i="2"/>
  <c r="W891" i="2"/>
  <c r="H891" i="2"/>
  <c r="W894" i="2"/>
  <c r="H930" i="2"/>
  <c r="W930" i="2"/>
  <c r="W936" i="2"/>
  <c r="H960" i="2"/>
  <c r="W960" i="2"/>
  <c r="W809" i="2"/>
  <c r="H809" i="2"/>
  <c r="H817" i="2"/>
  <c r="W817" i="2"/>
  <c r="W835" i="2"/>
  <c r="H835" i="2"/>
  <c r="H902" i="2"/>
  <c r="H907" i="2"/>
  <c r="W918" i="2"/>
  <c r="H918" i="2"/>
  <c r="W948" i="2"/>
  <c r="H948" i="2"/>
  <c r="W966" i="2"/>
  <c r="H966" i="2"/>
  <c r="H974" i="2"/>
  <c r="W974" i="2"/>
  <c r="H992" i="2"/>
  <c r="W992" i="2"/>
  <c r="H1015" i="2"/>
  <c r="W1015" i="2"/>
  <c r="W658" i="2"/>
  <c r="H681" i="2"/>
  <c r="W691" i="2"/>
  <c r="H691" i="2"/>
  <c r="W695" i="2"/>
  <c r="H718" i="2"/>
  <c r="H733" i="2"/>
  <c r="H749" i="2"/>
  <c r="H788" i="2"/>
  <c r="H793" i="2"/>
  <c r="H798" i="2"/>
  <c r="H803" i="2"/>
  <c r="H846" i="2"/>
  <c r="H861" i="2"/>
  <c r="H877" i="2"/>
  <c r="H943" i="2"/>
  <c r="W943" i="2"/>
  <c r="H961" i="2"/>
  <c r="W961" i="2"/>
  <c r="W998" i="2"/>
  <c r="H998" i="2"/>
  <c r="W738" i="2"/>
  <c r="H783" i="2"/>
  <c r="W783" i="2"/>
  <c r="W812" i="2"/>
  <c r="W819" i="2"/>
  <c r="H819" i="2"/>
  <c r="H832" i="2"/>
  <c r="W832" i="2"/>
  <c r="H836" i="2"/>
  <c r="W837" i="2"/>
  <c r="H839" i="2"/>
  <c r="W839" i="2"/>
  <c r="W866" i="2"/>
  <c r="H911" i="2"/>
  <c r="W911" i="2"/>
  <c r="H926" i="2"/>
  <c r="W926" i="2"/>
  <c r="W928" i="2"/>
  <c r="H928" i="2"/>
  <c r="W933" i="2"/>
  <c r="H933" i="2"/>
  <c r="H935" i="2"/>
  <c r="W935" i="2"/>
  <c r="H941" i="2"/>
  <c r="W941" i="2"/>
  <c r="H967" i="2"/>
  <c r="W967" i="2"/>
  <c r="W989" i="2"/>
  <c r="H989" i="2"/>
  <c r="H1006" i="2"/>
  <c r="W1006" i="2"/>
  <c r="H737" i="2"/>
  <c r="H767" i="2"/>
  <c r="W767" i="2"/>
  <c r="W781" i="2"/>
  <c r="H795" i="2"/>
  <c r="H805" i="2"/>
  <c r="H816" i="2"/>
  <c r="W827" i="2"/>
  <c r="H827" i="2"/>
  <c r="W830" i="2"/>
  <c r="H865" i="2"/>
  <c r="W871" i="2"/>
  <c r="W893" i="2"/>
  <c r="H895" i="2"/>
  <c r="W895" i="2"/>
  <c r="W909" i="2"/>
  <c r="W931" i="2"/>
  <c r="H931" i="2"/>
  <c r="W944" i="2"/>
  <c r="H944" i="2"/>
  <c r="H951" i="2"/>
  <c r="W951" i="2"/>
  <c r="W958" i="2"/>
  <c r="H958" i="2"/>
  <c r="H1024" i="2"/>
  <c r="W1024" i="2"/>
  <c r="H1030" i="2"/>
  <c r="W1030" i="2"/>
  <c r="H1035" i="2"/>
  <c r="W1035" i="2"/>
  <c r="H1051" i="2"/>
  <c r="W1051" i="2"/>
  <c r="H1067" i="2"/>
  <c r="W1067" i="2"/>
  <c r="H1083" i="2"/>
  <c r="W1083" i="2"/>
  <c r="H1099" i="2"/>
  <c r="W1099" i="2"/>
  <c r="W1108" i="2"/>
  <c r="H1108" i="2"/>
  <c r="W1117" i="2"/>
  <c r="H1117" i="2"/>
  <c r="W1123" i="2"/>
  <c r="H1123" i="2"/>
  <c r="W1177" i="2"/>
  <c r="H1177" i="2"/>
  <c r="H1037" i="2"/>
  <c r="W1037" i="2"/>
  <c r="H1053" i="2"/>
  <c r="W1053" i="2"/>
  <c r="H1069" i="2"/>
  <c r="W1069" i="2"/>
  <c r="H1082" i="2"/>
  <c r="H1085" i="2"/>
  <c r="W1085" i="2"/>
  <c r="H1098" i="2"/>
  <c r="H1101" i="2"/>
  <c r="W1101" i="2"/>
  <c r="H1104" i="2"/>
  <c r="W1142" i="2"/>
  <c r="H1142" i="2"/>
  <c r="W1167" i="2"/>
  <c r="H1167" i="2"/>
  <c r="W1231" i="2"/>
  <c r="H1231" i="2"/>
  <c r="W1241" i="2"/>
  <c r="H1241" i="2"/>
  <c r="W945" i="2"/>
  <c r="W970" i="2"/>
  <c r="W977" i="2"/>
  <c r="W988" i="2"/>
  <c r="W999" i="2"/>
  <c r="W1002" i="2"/>
  <c r="W1009" i="2"/>
  <c r="W1020" i="2"/>
  <c r="W1039" i="2"/>
  <c r="H1039" i="2"/>
  <c r="W1046" i="2"/>
  <c r="W1055" i="2"/>
  <c r="H1055" i="2"/>
  <c r="W1062" i="2"/>
  <c r="W1071" i="2"/>
  <c r="H1071" i="2"/>
  <c r="W1078" i="2"/>
  <c r="W1087" i="2"/>
  <c r="H1087" i="2"/>
  <c r="W1094" i="2"/>
  <c r="W1106" i="2"/>
  <c r="W1112" i="2"/>
  <c r="W1118" i="2"/>
  <c r="H1118" i="2"/>
  <c r="H1137" i="2"/>
  <c r="W1137" i="2"/>
  <c r="W950" i="2"/>
  <c r="H965" i="2"/>
  <c r="H979" i="2"/>
  <c r="H997" i="2"/>
  <c r="H1011" i="2"/>
  <c r="H1028" i="2"/>
  <c r="H1029" i="2"/>
  <c r="W1029" i="2"/>
  <c r="W1041" i="2"/>
  <c r="H1041" i="2"/>
  <c r="W1057" i="2"/>
  <c r="H1057" i="2"/>
  <c r="W1073" i="2"/>
  <c r="H1073" i="2"/>
  <c r="W1089" i="2"/>
  <c r="H1089" i="2"/>
  <c r="H1124" i="2"/>
  <c r="W1124" i="2"/>
  <c r="H1145" i="2"/>
  <c r="W1145" i="2"/>
  <c r="H937" i="2"/>
  <c r="H947" i="2"/>
  <c r="H968" i="2"/>
  <c r="W969" i="2"/>
  <c r="H1000" i="2"/>
  <c r="W1001" i="2"/>
  <c r="W1023" i="2"/>
  <c r="H1040" i="2"/>
  <c r="H1043" i="2"/>
  <c r="W1043" i="2"/>
  <c r="H1056" i="2"/>
  <c r="H1059" i="2"/>
  <c r="W1059" i="2"/>
  <c r="H1072" i="2"/>
  <c r="H1075" i="2"/>
  <c r="W1075" i="2"/>
  <c r="H1088" i="2"/>
  <c r="H1091" i="2"/>
  <c r="W1091" i="2"/>
  <c r="W1102" i="2"/>
  <c r="H1102" i="2"/>
  <c r="H1105" i="2"/>
  <c r="H1119" i="2"/>
  <c r="W1119" i="2"/>
  <c r="H1045" i="2"/>
  <c r="W1045" i="2"/>
  <c r="H1061" i="2"/>
  <c r="W1061" i="2"/>
  <c r="H1077" i="2"/>
  <c r="W1077" i="2"/>
  <c r="H1093" i="2"/>
  <c r="W1093" i="2"/>
  <c r="W1107" i="2"/>
  <c r="H1107" i="2"/>
  <c r="W1131" i="2"/>
  <c r="H1131" i="2"/>
  <c r="W1135" i="2"/>
  <c r="H1135" i="2"/>
  <c r="H1146" i="2"/>
  <c r="W1146" i="2"/>
  <c r="W1211" i="2"/>
  <c r="H1211" i="2"/>
  <c r="W993" i="2"/>
  <c r="W1025" i="2"/>
  <c r="W1031" i="2"/>
  <c r="W1047" i="2"/>
  <c r="H1047" i="2"/>
  <c r="W1063" i="2"/>
  <c r="H1063" i="2"/>
  <c r="W1079" i="2"/>
  <c r="H1079" i="2"/>
  <c r="W1095" i="2"/>
  <c r="H1095" i="2"/>
  <c r="H955" i="2"/>
  <c r="H963" i="2"/>
  <c r="H981" i="2"/>
  <c r="H995" i="2"/>
  <c r="H1013" i="2"/>
  <c r="H1027" i="2"/>
  <c r="W1033" i="2"/>
  <c r="H1033" i="2"/>
  <c r="W1049" i="2"/>
  <c r="H1049" i="2"/>
  <c r="W1065" i="2"/>
  <c r="H1065" i="2"/>
  <c r="W1081" i="2"/>
  <c r="H1081" i="2"/>
  <c r="W1097" i="2"/>
  <c r="H1097" i="2"/>
  <c r="H1103" i="2"/>
  <c r="W1103" i="2"/>
  <c r="H1110" i="2"/>
  <c r="W1127" i="2"/>
  <c r="W1136" i="2"/>
  <c r="H1136" i="2"/>
  <c r="W1130" i="2"/>
  <c r="W1160" i="2"/>
  <c r="H1162" i="2"/>
  <c r="W1162" i="2"/>
  <c r="W1179" i="2"/>
  <c r="H1287" i="2"/>
  <c r="W1287" i="2"/>
  <c r="W1326" i="2"/>
  <c r="H1326" i="2"/>
  <c r="H1338" i="2"/>
  <c r="W1338" i="2"/>
  <c r="H1353" i="2"/>
  <c r="W1353" i="2"/>
  <c r="H1369" i="2"/>
  <c r="W1369" i="2"/>
  <c r="W1372" i="2"/>
  <c r="H1372" i="2"/>
  <c r="H1393" i="2"/>
  <c r="W1393" i="2"/>
  <c r="W1399" i="2"/>
  <c r="H1399" i="2"/>
  <c r="H1401" i="2"/>
  <c r="W1401" i="2"/>
  <c r="W1404" i="2"/>
  <c r="H1404" i="2"/>
  <c r="W1413" i="2"/>
  <c r="H1413" i="2"/>
  <c r="W1435" i="2"/>
  <c r="H1435" i="2"/>
  <c r="H1526" i="2"/>
  <c r="W1526" i="2"/>
  <c r="H1188" i="2"/>
  <c r="H1193" i="2"/>
  <c r="W1194" i="2"/>
  <c r="W1216" i="2"/>
  <c r="H1218" i="2"/>
  <c r="W1218" i="2"/>
  <c r="H1248" i="2"/>
  <c r="W1248" i="2"/>
  <c r="H1271" i="2"/>
  <c r="W1271" i="2"/>
  <c r="W1275" i="2"/>
  <c r="H1275" i="2"/>
  <c r="W1283" i="2"/>
  <c r="H1283" i="2"/>
  <c r="W1291" i="2"/>
  <c r="H1297" i="2"/>
  <c r="W1297" i="2"/>
  <c r="H1300" i="2"/>
  <c r="W1304" i="2"/>
  <c r="H1318" i="2"/>
  <c r="H1320" i="2"/>
  <c r="H1324" i="2"/>
  <c r="H1336" i="2"/>
  <c r="W1347" i="2"/>
  <c r="H1347" i="2"/>
  <c r="W1351" i="2"/>
  <c r="H1360" i="2"/>
  <c r="W1362" i="2"/>
  <c r="W1365" i="2"/>
  <c r="H1365" i="2"/>
  <c r="W1379" i="2"/>
  <c r="H1379" i="2"/>
  <c r="H1384" i="2"/>
  <c r="W1411" i="2"/>
  <c r="H1411" i="2"/>
  <c r="H1461" i="2"/>
  <c r="W1461" i="2"/>
  <c r="H1468" i="2"/>
  <c r="W1468" i="2"/>
  <c r="W1504" i="2"/>
  <c r="H1504" i="2"/>
  <c r="W1529" i="2"/>
  <c r="H1529" i="2"/>
  <c r="W1152" i="2"/>
  <c r="H1154" i="2"/>
  <c r="W1154" i="2"/>
  <c r="H1161" i="2"/>
  <c r="H1166" i="2"/>
  <c r="W1171" i="2"/>
  <c r="W1186" i="2"/>
  <c r="W1196" i="2"/>
  <c r="H1196" i="2"/>
  <c r="W1204" i="2"/>
  <c r="H1204" i="2"/>
  <c r="W1222" i="2"/>
  <c r="H1222" i="2"/>
  <c r="W1224" i="2"/>
  <c r="H1226" i="2"/>
  <c r="W1226" i="2"/>
  <c r="H1233" i="2"/>
  <c r="W1233" i="2"/>
  <c r="W1237" i="2"/>
  <c r="W1258" i="2"/>
  <c r="W1273" i="2"/>
  <c r="W1302" i="2"/>
  <c r="H1302" i="2"/>
  <c r="W1322" i="2"/>
  <c r="W1331" i="2"/>
  <c r="H1331" i="2"/>
  <c r="W1358" i="2"/>
  <c r="H1358" i="2"/>
  <c r="H1370" i="2"/>
  <c r="W1370" i="2"/>
  <c r="W1397" i="2"/>
  <c r="H1397" i="2"/>
  <c r="H1402" i="2"/>
  <c r="W1402" i="2"/>
  <c r="H1414" i="2"/>
  <c r="W1414" i="2"/>
  <c r="W1419" i="2"/>
  <c r="H1419" i="2"/>
  <c r="H1431" i="2"/>
  <c r="W1431" i="2"/>
  <c r="H1456" i="2"/>
  <c r="W1456" i="2"/>
  <c r="H1473" i="2"/>
  <c r="W1473" i="2"/>
  <c r="W1132" i="2"/>
  <c r="H1139" i="2"/>
  <c r="H1150" i="2"/>
  <c r="H1175" i="2"/>
  <c r="W1178" i="2"/>
  <c r="H1180" i="2"/>
  <c r="W1181" i="2"/>
  <c r="H1185" i="2"/>
  <c r="H1190" i="2"/>
  <c r="W1191" i="2"/>
  <c r="H1236" i="2"/>
  <c r="W1243" i="2"/>
  <c r="H1249" i="2"/>
  <c r="W1260" i="2"/>
  <c r="H1260" i="2"/>
  <c r="W1263" i="2"/>
  <c r="W1268" i="2"/>
  <c r="H1268" i="2"/>
  <c r="H1290" i="2"/>
  <c r="W1290" i="2"/>
  <c r="H1298" i="2"/>
  <c r="W1298" i="2"/>
  <c r="H1305" i="2"/>
  <c r="H1327" i="2"/>
  <c r="H1350" i="2"/>
  <c r="H1352" i="2"/>
  <c r="H1356" i="2"/>
  <c r="W1394" i="2"/>
  <c r="H1533" i="2"/>
  <c r="W1533" i="2"/>
  <c r="H1543" i="2"/>
  <c r="W1543" i="2"/>
  <c r="H1557" i="2"/>
  <c r="W1557" i="2"/>
  <c r="H1170" i="2"/>
  <c r="W1170" i="2"/>
  <c r="W1199" i="2"/>
  <c r="W1206" i="2"/>
  <c r="H1206" i="2"/>
  <c r="W1219" i="2"/>
  <c r="H1219" i="2"/>
  <c r="H1225" i="2"/>
  <c r="H1230" i="2"/>
  <c r="W1245" i="2"/>
  <c r="H1245" i="2"/>
  <c r="W1253" i="2"/>
  <c r="W1255" i="2"/>
  <c r="H1255" i="2"/>
  <c r="H1281" i="2"/>
  <c r="W1281" i="2"/>
  <c r="W1288" i="2"/>
  <c r="H1329" i="2"/>
  <c r="W1329" i="2"/>
  <c r="H1339" i="2"/>
  <c r="W1339" i="2"/>
  <c r="W1354" i="2"/>
  <c r="W1363" i="2"/>
  <c r="H1363" i="2"/>
  <c r="W1392" i="2"/>
  <c r="H1392" i="2"/>
  <c r="W1417" i="2"/>
  <c r="H1417" i="2"/>
  <c r="H1420" i="2"/>
  <c r="W1420" i="2"/>
  <c r="H1447" i="2"/>
  <c r="W1447" i="2"/>
  <c r="W1546" i="2"/>
  <c r="H1546" i="2"/>
  <c r="H1155" i="2"/>
  <c r="W1158" i="2"/>
  <c r="H1158" i="2"/>
  <c r="W1168" i="2"/>
  <c r="H1182" i="2"/>
  <c r="H1192" i="2"/>
  <c r="H1203" i="2"/>
  <c r="W1214" i="2"/>
  <c r="H1214" i="2"/>
  <c r="W1217" i="2"/>
  <c r="H1223" i="2"/>
  <c r="W1223" i="2"/>
  <c r="H1234" i="2"/>
  <c r="W1234" i="2"/>
  <c r="W1238" i="2"/>
  <c r="H1238" i="2"/>
  <c r="H1259" i="2"/>
  <c r="W1286" i="2"/>
  <c r="H1286" i="2"/>
  <c r="H1294" i="2"/>
  <c r="W1303" i="2"/>
  <c r="H1303" i="2"/>
  <c r="H1317" i="2"/>
  <c r="H1335" i="2"/>
  <c r="H1359" i="2"/>
  <c r="H1385" i="2"/>
  <c r="W1385" i="2"/>
  <c r="W1390" i="2"/>
  <c r="H1390" i="2"/>
  <c r="W1395" i="2"/>
  <c r="H1395" i="2"/>
  <c r="H1398" i="2"/>
  <c r="H1415" i="2"/>
  <c r="W1415" i="2"/>
  <c r="H1423" i="2"/>
  <c r="W1423" i="2"/>
  <c r="H1500" i="2"/>
  <c r="W1500" i="2"/>
  <c r="H1266" i="2"/>
  <c r="W1266" i="2"/>
  <c r="H1296" i="2"/>
  <c r="W1296" i="2"/>
  <c r="H1321" i="2"/>
  <c r="W1321" i="2"/>
  <c r="H1337" i="2"/>
  <c r="W1337" i="2"/>
  <c r="W1340" i="2"/>
  <c r="H1340" i="2"/>
  <c r="H1361" i="2"/>
  <c r="W1361" i="2"/>
  <c r="W1374" i="2"/>
  <c r="H1374" i="2"/>
  <c r="H1376" i="2"/>
  <c r="W1376" i="2"/>
  <c r="H1383" i="2"/>
  <c r="W1383" i="2"/>
  <c r="W1406" i="2"/>
  <c r="H1406" i="2"/>
  <c r="H1408" i="2"/>
  <c r="W1408" i="2"/>
  <c r="W1513" i="2"/>
  <c r="H1513" i="2"/>
  <c r="W1538" i="2"/>
  <c r="H1538" i="2"/>
  <c r="H1200" i="2"/>
  <c r="W1232" i="2"/>
  <c r="H1235" i="2"/>
  <c r="H1246" i="2"/>
  <c r="H1250" i="2"/>
  <c r="W1250" i="2"/>
  <c r="H1254" i="2"/>
  <c r="H1256" i="2"/>
  <c r="W1278" i="2"/>
  <c r="H1278" i="2"/>
  <c r="H1282" i="2"/>
  <c r="W1282" i="2"/>
  <c r="H1285" i="2"/>
  <c r="W1315" i="2"/>
  <c r="H1315" i="2"/>
  <c r="H1328" i="2"/>
  <c r="W1330" i="2"/>
  <c r="W1333" i="2"/>
  <c r="H1333" i="2"/>
  <c r="H1349" i="2"/>
  <c r="H1367" i="2"/>
  <c r="W1381" i="2"/>
  <c r="H1381" i="2"/>
  <c r="H1386" i="2"/>
  <c r="W1386" i="2"/>
  <c r="W1388" i="2"/>
  <c r="H1388" i="2"/>
  <c r="W1424" i="2"/>
  <c r="H1424" i="2"/>
  <c r="W1428" i="2"/>
  <c r="H1428" i="2"/>
  <c r="W1425" i="2"/>
  <c r="H1437" i="2"/>
  <c r="W1443" i="2"/>
  <c r="W1455" i="2"/>
  <c r="W1467" i="2"/>
  <c r="H1499" i="2"/>
  <c r="H1508" i="2"/>
  <c r="W1508" i="2"/>
  <c r="H1522" i="2"/>
  <c r="W1522" i="2"/>
  <c r="H1534" i="2"/>
  <c r="W1534" i="2"/>
  <c r="H1551" i="2"/>
  <c r="W1551" i="2"/>
  <c r="H1591" i="2"/>
  <c r="W1591" i="2"/>
  <c r="W1597" i="2"/>
  <c r="H1597" i="2"/>
  <c r="H1615" i="2"/>
  <c r="W1615" i="2"/>
  <c r="H1265" i="2"/>
  <c r="H1270" i="2"/>
  <c r="H1280" i="2"/>
  <c r="H1309" i="2"/>
  <c r="W1371" i="2"/>
  <c r="W1403" i="2"/>
  <c r="H1412" i="2"/>
  <c r="H1418" i="2"/>
  <c r="H1442" i="2"/>
  <c r="H1459" i="2"/>
  <c r="W1460" i="2"/>
  <c r="H1464" i="2"/>
  <c r="H1466" i="2"/>
  <c r="W1466" i="2"/>
  <c r="H1470" i="2"/>
  <c r="W1470" i="2"/>
  <c r="H1476" i="2"/>
  <c r="H1501" i="2"/>
  <c r="W1501" i="2"/>
  <c r="H1503" i="2"/>
  <c r="W1516" i="2"/>
  <c r="H1516" i="2"/>
  <c r="W1520" i="2"/>
  <c r="H1541" i="2"/>
  <c r="W1555" i="2"/>
  <c r="H1555" i="2"/>
  <c r="H1449" i="2"/>
  <c r="W1449" i="2"/>
  <c r="W1480" i="2"/>
  <c r="H1480" i="2"/>
  <c r="H1505" i="2"/>
  <c r="W1505" i="2"/>
  <c r="H1532" i="2"/>
  <c r="W1532" i="2"/>
  <c r="H1537" i="2"/>
  <c r="W1537" i="2"/>
  <c r="W1561" i="2"/>
  <c r="H1561" i="2"/>
  <c r="H1568" i="2"/>
  <c r="W1568" i="2"/>
  <c r="W1575" i="2"/>
  <c r="H1575" i="2"/>
  <c r="H1630" i="2"/>
  <c r="W1630" i="2"/>
  <c r="W1661" i="2"/>
  <c r="H1661" i="2"/>
  <c r="W1451" i="2"/>
  <c r="W1619" i="2"/>
  <c r="H1619" i="2"/>
  <c r="H1441" i="2"/>
  <c r="H1446" i="2"/>
  <c r="W1453" i="2"/>
  <c r="H1453" i="2"/>
  <c r="H1469" i="2"/>
  <c r="H1475" i="2"/>
  <c r="H1479" i="2"/>
  <c r="W1484" i="2"/>
  <c r="W1488" i="2"/>
  <c r="H1492" i="2"/>
  <c r="H1494" i="2"/>
  <c r="W1494" i="2"/>
  <c r="H1517" i="2"/>
  <c r="W1521" i="2"/>
  <c r="H1521" i="2"/>
  <c r="W1523" i="2"/>
  <c r="H1542" i="2"/>
  <c r="W1547" i="2"/>
  <c r="H1552" i="2"/>
  <c r="W1552" i="2"/>
  <c r="H1556" i="2"/>
  <c r="H1587" i="2"/>
  <c r="W1587" i="2"/>
  <c r="W1313" i="2"/>
  <c r="W1345" i="2"/>
  <c r="W1377" i="2"/>
  <c r="W1409" i="2"/>
  <c r="H1448" i="2"/>
  <c r="H1450" i="2"/>
  <c r="H1483" i="2"/>
  <c r="W1496" i="2"/>
  <c r="W1519" i="2"/>
  <c r="H1540" i="2"/>
  <c r="W1540" i="2"/>
  <c r="H1544" i="2"/>
  <c r="W1544" i="2"/>
  <c r="W1580" i="2"/>
  <c r="H1580" i="2"/>
  <c r="H1602" i="2"/>
  <c r="W1602" i="2"/>
  <c r="H1463" i="2"/>
  <c r="W1463" i="2"/>
  <c r="H1489" i="2"/>
  <c r="W1489" i="2"/>
  <c r="W1531" i="2"/>
  <c r="H1531" i="2"/>
  <c r="W1548" i="2"/>
  <c r="H1548" i="2"/>
  <c r="W1550" i="2"/>
  <c r="H1550" i="2"/>
  <c r="W1573" i="2"/>
  <c r="H1573" i="2"/>
  <c r="H1577" i="2"/>
  <c r="W1577" i="2"/>
  <c r="W1605" i="2"/>
  <c r="H1605" i="2"/>
  <c r="W1465" i="2"/>
  <c r="W1477" i="2"/>
  <c r="W1481" i="2"/>
  <c r="W1487" i="2"/>
  <c r="H1487" i="2"/>
  <c r="H1609" i="2"/>
  <c r="W1609" i="2"/>
  <c r="H1612" i="2"/>
  <c r="W1612" i="2"/>
  <c r="H1583" i="2"/>
  <c r="W1586" i="2"/>
  <c r="H1593" i="2"/>
  <c r="W1604" i="2"/>
  <c r="W1614" i="2"/>
  <c r="H1644" i="2"/>
  <c r="H1691" i="2"/>
  <c r="W1691" i="2"/>
  <c r="H1736" i="2"/>
  <c r="H1741" i="2"/>
  <c r="W1741" i="2"/>
  <c r="W1785" i="2"/>
  <c r="H1785" i="2"/>
  <c r="H1572" i="2"/>
  <c r="W1572" i="2"/>
  <c r="W1772" i="2"/>
  <c r="H1772" i="2"/>
  <c r="W1821" i="2"/>
  <c r="H1821" i="2"/>
  <c r="W1862" i="2"/>
  <c r="H1862" i="2"/>
  <c r="W1585" i="2"/>
  <c r="H1585" i="2"/>
  <c r="H1595" i="2"/>
  <c r="H1600" i="2"/>
  <c r="H1623" i="2"/>
  <c r="W1623" i="2"/>
  <c r="H1767" i="2"/>
  <c r="W1767" i="2"/>
  <c r="W1799" i="2"/>
  <c r="H1799" i="2"/>
  <c r="W1830" i="2"/>
  <c r="H1830" i="2"/>
  <c r="W1673" i="2"/>
  <c r="H1737" i="2"/>
  <c r="W1737" i="2"/>
  <c r="W1756" i="2"/>
  <c r="H1756" i="2"/>
  <c r="H1817" i="2"/>
  <c r="W1817" i="2"/>
  <c r="H1569" i="2"/>
  <c r="H1584" i="2"/>
  <c r="H1607" i="2"/>
  <c r="W1629" i="2"/>
  <c r="H1629" i="2"/>
  <c r="W1660" i="2"/>
  <c r="H1660" i="2"/>
  <c r="W1707" i="2"/>
  <c r="H1734" i="2"/>
  <c r="W1734" i="2"/>
  <c r="H1792" i="2"/>
  <c r="W1792" i="2"/>
  <c r="H1795" i="2"/>
  <c r="W1795" i="2"/>
  <c r="W1800" i="2"/>
  <c r="H1800" i="2"/>
  <c r="W1810" i="2"/>
  <c r="H1810" i="2"/>
  <c r="W1578" i="2"/>
  <c r="H1599" i="2"/>
  <c r="H1680" i="2"/>
  <c r="W1680" i="2"/>
  <c r="W1702" i="2"/>
  <c r="H1702" i="2"/>
  <c r="W1735" i="2"/>
  <c r="H1735" i="2"/>
  <c r="W1746" i="2"/>
  <c r="H1746" i="2"/>
  <c r="W1751" i="2"/>
  <c r="H1751" i="2"/>
  <c r="W1765" i="2"/>
  <c r="H1765" i="2"/>
  <c r="H1832" i="2"/>
  <c r="W1832" i="2"/>
  <c r="H1835" i="2"/>
  <c r="W1835" i="2"/>
  <c r="H1851" i="2"/>
  <c r="W1851" i="2"/>
  <c r="W1611" i="2"/>
  <c r="H1611" i="2"/>
  <c r="H1649" i="2"/>
  <c r="W1649" i="2"/>
  <c r="W1688" i="2"/>
  <c r="H1688" i="2"/>
  <c r="W1732" i="2"/>
  <c r="H1732" i="2"/>
  <c r="H1774" i="2"/>
  <c r="W1774" i="2"/>
  <c r="H1870" i="2"/>
  <c r="W1870" i="2"/>
  <c r="H1570" i="2"/>
  <c r="H1579" i="2"/>
  <c r="H1608" i="2"/>
  <c r="H1618" i="2"/>
  <c r="W1631" i="2"/>
  <c r="W1747" i="2"/>
  <c r="H1747" i="2"/>
  <c r="H1760" i="2"/>
  <c r="W1760" i="2"/>
  <c r="W1812" i="2"/>
  <c r="H1812" i="2"/>
  <c r="W1738" i="2"/>
  <c r="H1745" i="2"/>
  <c r="W1745" i="2"/>
  <c r="H1777" i="2"/>
  <c r="H1801" i="2"/>
  <c r="W1820" i="2"/>
  <c r="H1829" i="2"/>
  <c r="H1838" i="2"/>
  <c r="H1854" i="2"/>
  <c r="H1856" i="2"/>
  <c r="W1867" i="2"/>
  <c r="H1867" i="2"/>
  <c r="W1919" i="2"/>
  <c r="H1919" i="2"/>
  <c r="W1989" i="2"/>
  <c r="H1989" i="2"/>
  <c r="H1787" i="2"/>
  <c r="W1787" i="2"/>
  <c r="W1790" i="2"/>
  <c r="W1793" i="2"/>
  <c r="W1805" i="2"/>
  <c r="H1805" i="2"/>
  <c r="H1823" i="2"/>
  <c r="W1823" i="2"/>
  <c r="W1827" i="2"/>
  <c r="H1827" i="2"/>
  <c r="H1864" i="2"/>
  <c r="W1864" i="2"/>
  <c r="H1869" i="2"/>
  <c r="W1869" i="2"/>
  <c r="W1877" i="2"/>
  <c r="H1901" i="2"/>
  <c r="W1901" i="2"/>
  <c r="W2029" i="2"/>
  <c r="H2029" i="2"/>
  <c r="H1716" i="2"/>
  <c r="W1763" i="2"/>
  <c r="H1769" i="2"/>
  <c r="W1769" i="2"/>
  <c r="H1771" i="2"/>
  <c r="H1803" i="2"/>
  <c r="W1803" i="2"/>
  <c r="W1845" i="2"/>
  <c r="H1845" i="2"/>
  <c r="H1883" i="2"/>
  <c r="W1883" i="2"/>
  <c r="H1893" i="2"/>
  <c r="W1899" i="2"/>
  <c r="H1899" i="2"/>
  <c r="W1749" i="2"/>
  <c r="W1766" i="2"/>
  <c r="H1786" i="2"/>
  <c r="H1794" i="2"/>
  <c r="W1807" i="2"/>
  <c r="H1809" i="2"/>
  <c r="H1824" i="2"/>
  <c r="H1841" i="2"/>
  <c r="W1841" i="2"/>
  <c r="W1860" i="2"/>
  <c r="H1872" i="2"/>
  <c r="W1881" i="2"/>
  <c r="H1881" i="2"/>
  <c r="W1890" i="2"/>
  <c r="H1890" i="2"/>
  <c r="H1906" i="2"/>
  <c r="W1906" i="2"/>
  <c r="W1941" i="2"/>
  <c r="H1941" i="2"/>
  <c r="H1753" i="2"/>
  <c r="H1758" i="2"/>
  <c r="W1762" i="2"/>
  <c r="H1762" i="2"/>
  <c r="W1776" i="2"/>
  <c r="H1776" i="2"/>
  <c r="H1783" i="2"/>
  <c r="H1804" i="2"/>
  <c r="H1811" i="2"/>
  <c r="H1819" i="2"/>
  <c r="W1819" i="2"/>
  <c r="W1839" i="2"/>
  <c r="H1839" i="2"/>
  <c r="H1891" i="2"/>
  <c r="W1925" i="2"/>
  <c r="H1925" i="2"/>
  <c r="W1929" i="2"/>
  <c r="H1929" i="2"/>
  <c r="W2022" i="2"/>
  <c r="H2022" i="2"/>
  <c r="W1802" i="2"/>
  <c r="H1802" i="2"/>
  <c r="H1874" i="2"/>
  <c r="W1874" i="2"/>
  <c r="W1897" i="2"/>
  <c r="H1897" i="2"/>
  <c r="H1910" i="2"/>
  <c r="W1910" i="2"/>
  <c r="H1914" i="2"/>
  <c r="W1914" i="2"/>
  <c r="W1926" i="2"/>
  <c r="H1926" i="2"/>
  <c r="W1938" i="2"/>
  <c r="H1938" i="2"/>
  <c r="W1952" i="2"/>
  <c r="H1952" i="2"/>
  <c r="H1770" i="2"/>
  <c r="W1806" i="2"/>
  <c r="H1806" i="2"/>
  <c r="H1828" i="2"/>
  <c r="W1828" i="2"/>
  <c r="W1859" i="2"/>
  <c r="H1859" i="2"/>
  <c r="H1875" i="2"/>
  <c r="W1894" i="2"/>
  <c r="W1911" i="2"/>
  <c r="H1911" i="2"/>
  <c r="H1922" i="2"/>
  <c r="W1922" i="2"/>
  <c r="W1933" i="2"/>
  <c r="H1933" i="2"/>
  <c r="H1943" i="2"/>
  <c r="W1943" i="2"/>
  <c r="H1957" i="2"/>
  <c r="W1957" i="2"/>
  <c r="H1743" i="2"/>
  <c r="W1743" i="2"/>
  <c r="H1780" i="2"/>
  <c r="W1780" i="2"/>
  <c r="H1814" i="2"/>
  <c r="W1814" i="2"/>
  <c r="H1818" i="2"/>
  <c r="W1818" i="2"/>
  <c r="W1822" i="2"/>
  <c r="W1826" i="2"/>
  <c r="H1837" i="2"/>
  <c r="W1837" i="2"/>
  <c r="W1846" i="2"/>
  <c r="W1848" i="2"/>
  <c r="H1848" i="2"/>
  <c r="W1853" i="2"/>
  <c r="H1853" i="2"/>
  <c r="H1879" i="2"/>
  <c r="W1879" i="2"/>
  <c r="W1912" i="2"/>
  <c r="H1912" i="2"/>
  <c r="H1918" i="2"/>
  <c r="W1918" i="2"/>
  <c r="H1927" i="2"/>
  <c r="W1927" i="2"/>
  <c r="W1934" i="2"/>
  <c r="H1934" i="2"/>
  <c r="W1977" i="2"/>
  <c r="H1977" i="2"/>
  <c r="H1892" i="2"/>
  <c r="W1892" i="2"/>
  <c r="W1908" i="2"/>
  <c r="H1908" i="2"/>
  <c r="W1924" i="2"/>
  <c r="H1924" i="2"/>
  <c r="W1930" i="2"/>
  <c r="H1940" i="2"/>
  <c r="W1940" i="2"/>
  <c r="H1942" i="2"/>
  <c r="W1969" i="2"/>
  <c r="W1996" i="2"/>
  <c r="H1996" i="2"/>
  <c r="W2014" i="2"/>
  <c r="H2045" i="2"/>
  <c r="W2045" i="2"/>
  <c r="H2050" i="2"/>
  <c r="W2050" i="2"/>
  <c r="H2102" i="2"/>
  <c r="W2102" i="2"/>
  <c r="H2113" i="2"/>
  <c r="W2113" i="2"/>
  <c r="W2167" i="2"/>
  <c r="H2167" i="2"/>
  <c r="H2178" i="2"/>
  <c r="W2178" i="2"/>
  <c r="H2205" i="2"/>
  <c r="W2205" i="2"/>
  <c r="W2235" i="2"/>
  <c r="H2235" i="2"/>
  <c r="W1836" i="2"/>
  <c r="W1855" i="2"/>
  <c r="W1871" i="2"/>
  <c r="H1878" i="2"/>
  <c r="W1887" i="2"/>
  <c r="W1903" i="2"/>
  <c r="W1935" i="2"/>
  <c r="H1956" i="2"/>
  <c r="W1962" i="2"/>
  <c r="W1964" i="2"/>
  <c r="H1966" i="2"/>
  <c r="W1966" i="2"/>
  <c r="H1968" i="2"/>
  <c r="H1979" i="2"/>
  <c r="W1979" i="2"/>
  <c r="H1990" i="2"/>
  <c r="W1992" i="2"/>
  <c r="H2011" i="2"/>
  <c r="H2017" i="2"/>
  <c r="H2025" i="2"/>
  <c r="W2025" i="2"/>
  <c r="H2027" i="2"/>
  <c r="H2038" i="2"/>
  <c r="W2043" i="2"/>
  <c r="H2043" i="2"/>
  <c r="H2046" i="2"/>
  <c r="W2048" i="2"/>
  <c r="H2059" i="2"/>
  <c r="H2063" i="2"/>
  <c r="H2069" i="2"/>
  <c r="H2071" i="2"/>
  <c r="H2077" i="2"/>
  <c r="H2079" i="2"/>
  <c r="H2085" i="2"/>
  <c r="H2087" i="2"/>
  <c r="W2100" i="2"/>
  <c r="W2118" i="2"/>
  <c r="H2118" i="2"/>
  <c r="W2125" i="2"/>
  <c r="H2125" i="2"/>
  <c r="W2134" i="2"/>
  <c r="H2137" i="2"/>
  <c r="W2139" i="2"/>
  <c r="H2139" i="2"/>
  <c r="H2144" i="2"/>
  <c r="W2144" i="2"/>
  <c r="W2170" i="2"/>
  <c r="H2170" i="2"/>
  <c r="W2184" i="2"/>
  <c r="H2184" i="2"/>
  <c r="H1945" i="2"/>
  <c r="W1945" i="2"/>
  <c r="H2013" i="2"/>
  <c r="W2013" i="2"/>
  <c r="H2019" i="2"/>
  <c r="W2019" i="2"/>
  <c r="W2036" i="2"/>
  <c r="H2036" i="2"/>
  <c r="W2053" i="2"/>
  <c r="H2053" i="2"/>
  <c r="H2057" i="2"/>
  <c r="W2057" i="2"/>
  <c r="W2061" i="2"/>
  <c r="H2061" i="2"/>
  <c r="W2091" i="2"/>
  <c r="H2091" i="2"/>
  <c r="W2098" i="2"/>
  <c r="H2098" i="2"/>
  <c r="W2111" i="2"/>
  <c r="H2111" i="2"/>
  <c r="H2123" i="2"/>
  <c r="W2132" i="2"/>
  <c r="H2132" i="2"/>
  <c r="W2153" i="2"/>
  <c r="H2153" i="2"/>
  <c r="H2179" i="2"/>
  <c r="W2179" i="2"/>
  <c r="W2185" i="2"/>
  <c r="H2185" i="2"/>
  <c r="W2206" i="2"/>
  <c r="H2206" i="2"/>
  <c r="W1947" i="2"/>
  <c r="H1947" i="2"/>
  <c r="H1954" i="2"/>
  <c r="W1954" i="2"/>
  <c r="W1970" i="2"/>
  <c r="H1970" i="2"/>
  <c r="H1997" i="2"/>
  <c r="H2024" i="2"/>
  <c r="H2049" i="2"/>
  <c r="W2055" i="2"/>
  <c r="H2103" i="2"/>
  <c r="W2103" i="2"/>
  <c r="H2114" i="2"/>
  <c r="W2114" i="2"/>
  <c r="H2135" i="2"/>
  <c r="W2135" i="2"/>
  <c r="W2156" i="2"/>
  <c r="H2156" i="2"/>
  <c r="H2159" i="2"/>
  <c r="W2159" i="2"/>
  <c r="H2165" i="2"/>
  <c r="W2165" i="2"/>
  <c r="H2186" i="2"/>
  <c r="W2186" i="2"/>
  <c r="H2191" i="2"/>
  <c r="W2191" i="2"/>
  <c r="W1916" i="2"/>
  <c r="H1916" i="2"/>
  <c r="H1931" i="2"/>
  <c r="W1931" i="2"/>
  <c r="H1949" i="2"/>
  <c r="W1949" i="2"/>
  <c r="W1963" i="2"/>
  <c r="H1963" i="2"/>
  <c r="H1991" i="2"/>
  <c r="W2002" i="2"/>
  <c r="H2006" i="2"/>
  <c r="W2006" i="2"/>
  <c r="H2008" i="2"/>
  <c r="W2047" i="2"/>
  <c r="H2047" i="2"/>
  <c r="H2094" i="2"/>
  <c r="W2094" i="2"/>
  <c r="H2108" i="2"/>
  <c r="W2108" i="2"/>
  <c r="H2121" i="2"/>
  <c r="W2121" i="2"/>
  <c r="H2128" i="2"/>
  <c r="W2128" i="2"/>
  <c r="W2140" i="2"/>
  <c r="H2140" i="2"/>
  <c r="W2145" i="2"/>
  <c r="H2145" i="2"/>
  <c r="W2176" i="2"/>
  <c r="H2176" i="2"/>
  <c r="W2229" i="2"/>
  <c r="H2229" i="2"/>
  <c r="H1955" i="2"/>
  <c r="W1972" i="2"/>
  <c r="H1974" i="2"/>
  <c r="W1974" i="2"/>
  <c r="H1976" i="2"/>
  <c r="W1995" i="2"/>
  <c r="H1999" i="2"/>
  <c r="W1999" i="2"/>
  <c r="H2001" i="2"/>
  <c r="H2003" i="2"/>
  <c r="W2031" i="2"/>
  <c r="H2033" i="2"/>
  <c r="W2033" i="2"/>
  <c r="W2051" i="2"/>
  <c r="H2054" i="2"/>
  <c r="H2056" i="2"/>
  <c r="H2066" i="2"/>
  <c r="H2074" i="2"/>
  <c r="H2082" i="2"/>
  <c r="H2092" i="2"/>
  <c r="W2099" i="2"/>
  <c r="H2099" i="2"/>
  <c r="H2109" i="2"/>
  <c r="W2119" i="2"/>
  <c r="W2126" i="2"/>
  <c r="W2133" i="2"/>
  <c r="H2133" i="2"/>
  <c r="W2148" i="2"/>
  <c r="H2148" i="2"/>
  <c r="H2151" i="2"/>
  <c r="W2151" i="2"/>
  <c r="H2157" i="2"/>
  <c r="W2157" i="2"/>
  <c r="W1920" i="2"/>
  <c r="H1920" i="2"/>
  <c r="W1982" i="2"/>
  <c r="H1982" i="2"/>
  <c r="W2010" i="2"/>
  <c r="H2010" i="2"/>
  <c r="W2016" i="2"/>
  <c r="H2016" i="2"/>
  <c r="H2064" i="2"/>
  <c r="W2064" i="2"/>
  <c r="W2068" i="2"/>
  <c r="H2068" i="2"/>
  <c r="H2072" i="2"/>
  <c r="W2072" i="2"/>
  <c r="W2076" i="2"/>
  <c r="H2076" i="2"/>
  <c r="H2080" i="2"/>
  <c r="W2080" i="2"/>
  <c r="W2084" i="2"/>
  <c r="H2084" i="2"/>
  <c r="H2088" i="2"/>
  <c r="W2088" i="2"/>
  <c r="W2106" i="2"/>
  <c r="H2106" i="2"/>
  <c r="W2117" i="2"/>
  <c r="H2117" i="2"/>
  <c r="H2136" i="2"/>
  <c r="W2136" i="2"/>
  <c r="W2163" i="2"/>
  <c r="H2163" i="2"/>
  <c r="W2174" i="2"/>
  <c r="H2174" i="2"/>
  <c r="H2177" i="2"/>
  <c r="W2177" i="2"/>
  <c r="H2215" i="2"/>
  <c r="W2215" i="2"/>
  <c r="H1960" i="2"/>
  <c r="W1960" i="2"/>
  <c r="H1973" i="2"/>
  <c r="H1987" i="2"/>
  <c r="H2032" i="2"/>
  <c r="W2037" i="2"/>
  <c r="H2039" i="2"/>
  <c r="W2039" i="2"/>
  <c r="H2052" i="2"/>
  <c r="W2062" i="2"/>
  <c r="W2070" i="2"/>
  <c r="W2078" i="2"/>
  <c r="W2086" i="2"/>
  <c r="H2095" i="2"/>
  <c r="W2095" i="2"/>
  <c r="W2110" i="2"/>
  <c r="H2110" i="2"/>
  <c r="H2122" i="2"/>
  <c r="W2122" i="2"/>
  <c r="H2129" i="2"/>
  <c r="W2129" i="2"/>
  <c r="H2143" i="2"/>
  <c r="W2143" i="2"/>
  <c r="H2149" i="2"/>
  <c r="W2149" i="2"/>
  <c r="W2183" i="2"/>
  <c r="H2183" i="2"/>
  <c r="H2220" i="2"/>
  <c r="W2220" i="2"/>
  <c r="W2152" i="2"/>
  <c r="W2160" i="2"/>
  <c r="W2166" i="2"/>
  <c r="W2173" i="2"/>
  <c r="W2201" i="2"/>
  <c r="H2238" i="2"/>
  <c r="W2238" i="2"/>
  <c r="W2249" i="2"/>
  <c r="H2251" i="2"/>
  <c r="W2251" i="2"/>
  <c r="W2253" i="2"/>
  <c r="W2260" i="2"/>
  <c r="W2292" i="2"/>
  <c r="H2292" i="2"/>
  <c r="W2299" i="2"/>
  <c r="H2299" i="2"/>
  <c r="W2326" i="2"/>
  <c r="H2326" i="2"/>
  <c r="W2363" i="2"/>
  <c r="H2363" i="2"/>
  <c r="H2147" i="2"/>
  <c r="H2155" i="2"/>
  <c r="H2162" i="2"/>
  <c r="H2169" i="2"/>
  <c r="H2188" i="2"/>
  <c r="H2195" i="2"/>
  <c r="W2196" i="2"/>
  <c r="H2196" i="2"/>
  <c r="H2199" i="2"/>
  <c r="H2203" i="2"/>
  <c r="W2226" i="2"/>
  <c r="H2226" i="2"/>
  <c r="H2233" i="2"/>
  <c r="H2265" i="2"/>
  <c r="W2265" i="2"/>
  <c r="W2272" i="2"/>
  <c r="H2272" i="2"/>
  <c r="W2290" i="2"/>
  <c r="H2290" i="2"/>
  <c r="H2295" i="2"/>
  <c r="W2295" i="2"/>
  <c r="W2304" i="2"/>
  <c r="H2304" i="2"/>
  <c r="H2315" i="2"/>
  <c r="W2315" i="2"/>
  <c r="W2343" i="2"/>
  <c r="H2343" i="2"/>
  <c r="H2180" i="2"/>
  <c r="W2236" i="2"/>
  <c r="W2257" i="2"/>
  <c r="H2263" i="2"/>
  <c r="W2283" i="2"/>
  <c r="H2283" i="2"/>
  <c r="H2293" i="2"/>
  <c r="W2301" i="2"/>
  <c r="H2307" i="2"/>
  <c r="W2307" i="2"/>
  <c r="W2312" i="2"/>
  <c r="W2318" i="2"/>
  <c r="H2318" i="2"/>
  <c r="W2217" i="2"/>
  <c r="H2217" i="2"/>
  <c r="H2252" i="2"/>
  <c r="W2252" i="2"/>
  <c r="W2261" i="2"/>
  <c r="H2261" i="2"/>
  <c r="W2268" i="2"/>
  <c r="H2268" i="2"/>
  <c r="H2279" i="2"/>
  <c r="W2279" i="2"/>
  <c r="H2302" i="2"/>
  <c r="W2302" i="2"/>
  <c r="H2321" i="2"/>
  <c r="W2321" i="2"/>
  <c r="H2373" i="2"/>
  <c r="W2373" i="2"/>
  <c r="W2192" i="2"/>
  <c r="H2194" i="2"/>
  <c r="H2209" i="2"/>
  <c r="H2214" i="2"/>
  <c r="H2227" i="2"/>
  <c r="H2237" i="2"/>
  <c r="W2250" i="2"/>
  <c r="W2254" i="2"/>
  <c r="H2287" i="2"/>
  <c r="W2287" i="2"/>
  <c r="H2305" i="2"/>
  <c r="W2305" i="2"/>
  <c r="H2333" i="2"/>
  <c r="W2333" i="2"/>
  <c r="W2210" i="2"/>
  <c r="W2230" i="2"/>
  <c r="H2243" i="2"/>
  <c r="W2258" i="2"/>
  <c r="H2258" i="2"/>
  <c r="H2262" i="2"/>
  <c r="H2264" i="2"/>
  <c r="W2266" i="2"/>
  <c r="H2266" i="2"/>
  <c r="H2271" i="2"/>
  <c r="W2271" i="2"/>
  <c r="H2277" i="2"/>
  <c r="W2277" i="2"/>
  <c r="W2298" i="2"/>
  <c r="H2298" i="2"/>
  <c r="H2314" i="2"/>
  <c r="W2247" i="2"/>
  <c r="H2247" i="2"/>
  <c r="H2284" i="2"/>
  <c r="W2284" i="2"/>
  <c r="H2294" i="2"/>
  <c r="W2294" i="2"/>
  <c r="H2306" i="2"/>
  <c r="H2325" i="2"/>
  <c r="H2338" i="2"/>
  <c r="W2338" i="2"/>
  <c r="H2193" i="2"/>
  <c r="H2211" i="2"/>
  <c r="W2222" i="2"/>
  <c r="H2255" i="2"/>
  <c r="W2269" i="2"/>
  <c r="H2269" i="2"/>
  <c r="W2275" i="2"/>
  <c r="H2275" i="2"/>
  <c r="H2278" i="2"/>
  <c r="W2278" i="2"/>
  <c r="H2320" i="2"/>
  <c r="H2297" i="2"/>
  <c r="W2313" i="2"/>
  <c r="W2334" i="2"/>
  <c r="W2368" i="2"/>
  <c r="H2378" i="2"/>
  <c r="W2397" i="2"/>
  <c r="H2397" i="2"/>
  <c r="H2414" i="2"/>
  <c r="W2432" i="2"/>
  <c r="H2432" i="2"/>
  <c r="W2475" i="2"/>
  <c r="H2475" i="2"/>
  <c r="H2328" i="2"/>
  <c r="W2328" i="2"/>
  <c r="H2330" i="2"/>
  <c r="H2357" i="2"/>
  <c r="W2357" i="2"/>
  <c r="W2489" i="2"/>
  <c r="H2489" i="2"/>
  <c r="H2361" i="2"/>
  <c r="H2365" i="2"/>
  <c r="H2424" i="2"/>
  <c r="H2339" i="2"/>
  <c r="W2339" i="2"/>
  <c r="W2371" i="2"/>
  <c r="H2371" i="2"/>
  <c r="H2387" i="2"/>
  <c r="W2387" i="2"/>
  <c r="W2449" i="2"/>
  <c r="H2449" i="2"/>
  <c r="H2316" i="2"/>
  <c r="H2319" i="2"/>
  <c r="H2322" i="2"/>
  <c r="H2332" i="2"/>
  <c r="W2346" i="2"/>
  <c r="H2346" i="2"/>
  <c r="W2383" i="2"/>
  <c r="H2392" i="2"/>
  <c r="W2392" i="2"/>
  <c r="W2465" i="2"/>
  <c r="H2465" i="2"/>
  <c r="H2329" i="2"/>
  <c r="W2335" i="2"/>
  <c r="W2341" i="2"/>
  <c r="H2341" i="2"/>
  <c r="W2344" i="2"/>
  <c r="W2350" i="2"/>
  <c r="W2354" i="2"/>
  <c r="H2358" i="2"/>
  <c r="W2358" i="2"/>
  <c r="W2377" i="2"/>
  <c r="H2377" i="2"/>
  <c r="H2404" i="2"/>
  <c r="H2412" i="2"/>
  <c r="W2412" i="2"/>
  <c r="W2427" i="2"/>
  <c r="W2444" i="2"/>
  <c r="H2444" i="2"/>
  <c r="W2482" i="2"/>
  <c r="H2482" i="2"/>
  <c r="W2499" i="2"/>
  <c r="H2499" i="2"/>
  <c r="H2360" i="2"/>
  <c r="W2360" i="2"/>
  <c r="H2366" i="2"/>
  <c r="W2366" i="2"/>
  <c r="H2431" i="2"/>
  <c r="W2362" i="2"/>
  <c r="H2362" i="2"/>
  <c r="H2370" i="2"/>
  <c r="H2410" i="2"/>
  <c r="W2410" i="2"/>
  <c r="W2421" i="2"/>
  <c r="H2421" i="2"/>
  <c r="H2429" i="2"/>
  <c r="H2441" i="2"/>
  <c r="H2452" i="2"/>
  <c r="H2491" i="2"/>
  <c r="W2500" i="2"/>
  <c r="H2502" i="2"/>
  <c r="W2503" i="2"/>
  <c r="H2515" i="2"/>
  <c r="H2518" i="2"/>
  <c r="W2518" i="2"/>
  <c r="H2520" i="2"/>
  <c r="H2522" i="2"/>
  <c r="H2532" i="2"/>
  <c r="W2532" i="2"/>
  <c r="H2536" i="2"/>
  <c r="W2536" i="2"/>
  <c r="H2539" i="2"/>
  <c r="W2539" i="2"/>
  <c r="H2602" i="2"/>
  <c r="W2602" i="2"/>
  <c r="H2629" i="2"/>
  <c r="W2629" i="2"/>
  <c r="H2657" i="2"/>
  <c r="W2657" i="2"/>
  <c r="H2711" i="2"/>
  <c r="W2711" i="2"/>
  <c r="H2483" i="2"/>
  <c r="W2507" i="2"/>
  <c r="H2507" i="2"/>
  <c r="H2511" i="2"/>
  <c r="W2511" i="2"/>
  <c r="W2530" i="2"/>
  <c r="H2530" i="2"/>
  <c r="H2546" i="2"/>
  <c r="W2546" i="2"/>
  <c r="W2553" i="2"/>
  <c r="H2553" i="2"/>
  <c r="H2649" i="2"/>
  <c r="W2649" i="2"/>
  <c r="W2405" i="2"/>
  <c r="H2426" i="2"/>
  <c r="H2435" i="2"/>
  <c r="H2454" i="2"/>
  <c r="H2457" i="2"/>
  <c r="H2459" i="2"/>
  <c r="H2461" i="2"/>
  <c r="H2463" i="2"/>
  <c r="H2469" i="2"/>
  <c r="W2478" i="2"/>
  <c r="H2493" i="2"/>
  <c r="H2496" i="2"/>
  <c r="H2525" i="2"/>
  <c r="H2537" i="2"/>
  <c r="W2551" i="2"/>
  <c r="H2551" i="2"/>
  <c r="W2598" i="2"/>
  <c r="H2598" i="2"/>
  <c r="W2464" i="2"/>
  <c r="W2516" i="2"/>
  <c r="H2516" i="2"/>
  <c r="H2533" i="2"/>
  <c r="W2533" i="2"/>
  <c r="H2549" i="2"/>
  <c r="W2549" i="2"/>
  <c r="H2560" i="2"/>
  <c r="W2560" i="2"/>
  <c r="W2584" i="2"/>
  <c r="H2584" i="2"/>
  <c r="W2611" i="2"/>
  <c r="H2611" i="2"/>
  <c r="W2636" i="2"/>
  <c r="H2636" i="2"/>
  <c r="W2466" i="2"/>
  <c r="H2485" i="2"/>
  <c r="H2523" i="2"/>
  <c r="W2523" i="2"/>
  <c r="H2547" i="2"/>
  <c r="W2547" i="2"/>
  <c r="W2619" i="2"/>
  <c r="H2619" i="2"/>
  <c r="W2440" i="2"/>
  <c r="W2443" i="2"/>
  <c r="H2514" i="2"/>
  <c r="W2514" i="2"/>
  <c r="H2565" i="2"/>
  <c r="W2565" i="2"/>
  <c r="W2399" i="2"/>
  <c r="W2406" i="2"/>
  <c r="H2408" i="2"/>
  <c r="W2409" i="2"/>
  <c r="W2418" i="2"/>
  <c r="H2434" i="2"/>
  <c r="W2445" i="2"/>
  <c r="H2447" i="2"/>
  <c r="W2448" i="2"/>
  <c r="W2451" i="2"/>
  <c r="H2462" i="2"/>
  <c r="W2474" i="2"/>
  <c r="W2477" i="2"/>
  <c r="W2490" i="2"/>
  <c r="W2512" i="2"/>
  <c r="W2521" i="2"/>
  <c r="W2538" i="2"/>
  <c r="H2538" i="2"/>
  <c r="H2563" i="2"/>
  <c r="W2563" i="2"/>
  <c r="H2616" i="2"/>
  <c r="W2616" i="2"/>
  <c r="W2384" i="2"/>
  <c r="W2394" i="2"/>
  <c r="W2437" i="2"/>
  <c r="H2455" i="2"/>
  <c r="W2456" i="2"/>
  <c r="W2468" i="2"/>
  <c r="W2471" i="2"/>
  <c r="H2494" i="2"/>
  <c r="W2495" i="2"/>
  <c r="W2545" i="2"/>
  <c r="H2545" i="2"/>
  <c r="H2566" i="2"/>
  <c r="W2566" i="2"/>
  <c r="W2577" i="2"/>
  <c r="H2577" i="2"/>
  <c r="H2642" i="2"/>
  <c r="W2642" i="2"/>
  <c r="W2550" i="2"/>
  <c r="H2571" i="2"/>
  <c r="H2574" i="2"/>
  <c r="W2575" i="2"/>
  <c r="H2582" i="2"/>
  <c r="W2583" i="2"/>
  <c r="H2592" i="2"/>
  <c r="H2595" i="2"/>
  <c r="W2596" i="2"/>
  <c r="W2615" i="2"/>
  <c r="W2617" i="2"/>
  <c r="H2626" i="2"/>
  <c r="W2627" i="2"/>
  <c r="H2639" i="2"/>
  <c r="W2640" i="2"/>
  <c r="H2647" i="2"/>
  <c r="W2655" i="2"/>
  <c r="H2669" i="2"/>
  <c r="H2673" i="2"/>
  <c r="W2673" i="2"/>
  <c r="W2677" i="2"/>
  <c r="H2677" i="2"/>
  <c r="W2683" i="2"/>
  <c r="H2683" i="2"/>
  <c r="W2708" i="2"/>
  <c r="H2708" i="2"/>
  <c r="W2773" i="2"/>
  <c r="H2773" i="2"/>
  <c r="W2606" i="2"/>
  <c r="H2606" i="2"/>
  <c r="W2671" i="2"/>
  <c r="H2671" i="2"/>
  <c r="H2681" i="2"/>
  <c r="W2681" i="2"/>
  <c r="H2687" i="2"/>
  <c r="W2687" i="2"/>
  <c r="H2706" i="2"/>
  <c r="W2706" i="2"/>
  <c r="W2729" i="2"/>
  <c r="H2729" i="2"/>
  <c r="H2557" i="2"/>
  <c r="W2557" i="2"/>
  <c r="H2587" i="2"/>
  <c r="W2587" i="2"/>
  <c r="H2608" i="2"/>
  <c r="W2612" i="2"/>
  <c r="W2614" i="2"/>
  <c r="H2614" i="2"/>
  <c r="H2628" i="2"/>
  <c r="H2633" i="2"/>
  <c r="W2637" i="2"/>
  <c r="H2641" i="2"/>
  <c r="H2656" i="2"/>
  <c r="W2665" i="2"/>
  <c r="H2665" i="2"/>
  <c r="H2692" i="2"/>
  <c r="W2692" i="2"/>
  <c r="W2696" i="2"/>
  <c r="H2696" i="2"/>
  <c r="H2556" i="2"/>
  <c r="H2570" i="2"/>
  <c r="H2581" i="2"/>
  <c r="H2591" i="2"/>
  <c r="H2646" i="2"/>
  <c r="H2651" i="2"/>
  <c r="H2678" i="2"/>
  <c r="H2684" i="2"/>
  <c r="W2690" i="2"/>
  <c r="H2690" i="2"/>
  <c r="H2700" i="2"/>
  <c r="W2700" i="2"/>
  <c r="W2713" i="2"/>
  <c r="H2713" i="2"/>
  <c r="H2730" i="2"/>
  <c r="W2730" i="2"/>
  <c r="H2573" i="2"/>
  <c r="W2573" i="2"/>
  <c r="H2594" i="2"/>
  <c r="W2594" i="2"/>
  <c r="W2625" i="2"/>
  <c r="H2625" i="2"/>
  <c r="W2638" i="2"/>
  <c r="H2638" i="2"/>
  <c r="H2643" i="2"/>
  <c r="H2674" i="2"/>
  <c r="W2674" i="2"/>
  <c r="W2709" i="2"/>
  <c r="H2709" i="2"/>
  <c r="W2717" i="2"/>
  <c r="H2717" i="2"/>
  <c r="W2722" i="2"/>
  <c r="H2722" i="2"/>
  <c r="H2529" i="2"/>
  <c r="H2572" i="2"/>
  <c r="W2576" i="2"/>
  <c r="H2593" i="2"/>
  <c r="W2597" i="2"/>
  <c r="H2607" i="2"/>
  <c r="W2618" i="2"/>
  <c r="H2648" i="2"/>
  <c r="W2653" i="2"/>
  <c r="H2653" i="2"/>
  <c r="W2660" i="2"/>
  <c r="H2660" i="2"/>
  <c r="H2662" i="2"/>
  <c r="H2680" i="2"/>
  <c r="W2680" i="2"/>
  <c r="H2686" i="2"/>
  <c r="W2686" i="2"/>
  <c r="H2701" i="2"/>
  <c r="H2705" i="2"/>
  <c r="W2705" i="2"/>
  <c r="H2749" i="2"/>
  <c r="W2749" i="2"/>
  <c r="W2561" i="2"/>
  <c r="H2561" i="2"/>
  <c r="W2605" i="2"/>
  <c r="H2610" i="2"/>
  <c r="W2610" i="2"/>
  <c r="H2635" i="2"/>
  <c r="W2635" i="2"/>
  <c r="H2668" i="2"/>
  <c r="W2668" i="2"/>
  <c r="H2693" i="2"/>
  <c r="W2693" i="2"/>
  <c r="W2697" i="2"/>
  <c r="H2697" i="2"/>
  <c r="W2703" i="2"/>
  <c r="H2703" i="2"/>
  <c r="H2723" i="2"/>
  <c r="W2723" i="2"/>
  <c r="W2734" i="2"/>
  <c r="H2734" i="2"/>
  <c r="W2743" i="2"/>
  <c r="H2743" i="2"/>
  <c r="W2752" i="2"/>
  <c r="H2752" i="2"/>
  <c r="W2811" i="2"/>
  <c r="H2811" i="2"/>
  <c r="W2540" i="2"/>
  <c r="H2540" i="2"/>
  <c r="W2569" i="2"/>
  <c r="H2569" i="2"/>
  <c r="H2580" i="2"/>
  <c r="W2580" i="2"/>
  <c r="W2590" i="2"/>
  <c r="H2590" i="2"/>
  <c r="H2609" i="2"/>
  <c r="H2622" i="2"/>
  <c r="W2622" i="2"/>
  <c r="W2632" i="2"/>
  <c r="H2632" i="2"/>
  <c r="H2634" i="2"/>
  <c r="W2645" i="2"/>
  <c r="H2645" i="2"/>
  <c r="W2689" i="2"/>
  <c r="H2689" i="2"/>
  <c r="W2779" i="2"/>
  <c r="H2779" i="2"/>
  <c r="W2735" i="2"/>
  <c r="W2739" i="2"/>
  <c r="W2747" i="2"/>
  <c r="W2753" i="2"/>
  <c r="W2758" i="2"/>
  <c r="W2768" i="2"/>
  <c r="W2777" i="2"/>
  <c r="W2808" i="2"/>
  <c r="H2833" i="2"/>
  <c r="W2833" i="2"/>
  <c r="W2842" i="2"/>
  <c r="W2858" i="2"/>
  <c r="H2858" i="2"/>
  <c r="W2861" i="2"/>
  <c r="H2861" i="2"/>
  <c r="W2728" i="2"/>
  <c r="H2737" i="2"/>
  <c r="W2744" i="2"/>
  <c r="H2781" i="2"/>
  <c r="H2783" i="2"/>
  <c r="H2816" i="2"/>
  <c r="W2817" i="2"/>
  <c r="W2819" i="2"/>
  <c r="H2826" i="2"/>
  <c r="W2827" i="2"/>
  <c r="W2830" i="2"/>
  <c r="H2830" i="2"/>
  <c r="W2836" i="2"/>
  <c r="H2836" i="2"/>
  <c r="H2720" i="2"/>
  <c r="H2726" i="2"/>
  <c r="W2738" i="2"/>
  <c r="H2740" i="2"/>
  <c r="H2745" i="2"/>
  <c r="H2754" i="2"/>
  <c r="W2755" i="2"/>
  <c r="H2762" i="2"/>
  <c r="H2795" i="2"/>
  <c r="W2810" i="2"/>
  <c r="W2824" i="2"/>
  <c r="H2824" i="2"/>
  <c r="H2828" i="2"/>
  <c r="W2828" i="2"/>
  <c r="H2831" i="2"/>
  <c r="H2859" i="2"/>
  <c r="W2859" i="2"/>
  <c r="W2834" i="2"/>
  <c r="H2834" i="2"/>
  <c r="H2839" i="2"/>
  <c r="W2839" i="2"/>
  <c r="H2856" i="2"/>
  <c r="W2856" i="2"/>
  <c r="W2883" i="2"/>
  <c r="H2883" i="2"/>
  <c r="H2732" i="2"/>
  <c r="H2742" i="2"/>
  <c r="W2769" i="2"/>
  <c r="H2775" i="2"/>
  <c r="W2785" i="2"/>
  <c r="W2798" i="2"/>
  <c r="H2800" i="2"/>
  <c r="W2837" i="2"/>
  <c r="H2837" i="2"/>
  <c r="H2877" i="2"/>
  <c r="W2877" i="2"/>
  <c r="H2715" i="2"/>
  <c r="W2733" i="2"/>
  <c r="W2764" i="2"/>
  <c r="H2782" i="2"/>
  <c r="H2784" i="2"/>
  <c r="H2786" i="2"/>
  <c r="W2787" i="2"/>
  <c r="H2797" i="2"/>
  <c r="W2806" i="2"/>
  <c r="H2815" i="2"/>
  <c r="W2829" i="2"/>
  <c r="H2829" i="2"/>
  <c r="W2850" i="2"/>
  <c r="H2850" i="2"/>
  <c r="H2852" i="2"/>
  <c r="W2852" i="2"/>
  <c r="H2857" i="2"/>
  <c r="H2835" i="2"/>
  <c r="W2835" i="2"/>
  <c r="W2848" i="2"/>
  <c r="H2848" i="2"/>
  <c r="W2871" i="2"/>
  <c r="H2871" i="2"/>
  <c r="H2823" i="2"/>
  <c r="W2823" i="2"/>
  <c r="W2865" i="2"/>
  <c r="H2865" i="2"/>
  <c r="W2878" i="2"/>
  <c r="H2878" i="2"/>
  <c r="W2862" i="2"/>
  <c r="H2862" i="2"/>
  <c r="H2869" i="2"/>
  <c r="W2880" i="2"/>
  <c r="H2895" i="2"/>
  <c r="W2910" i="2"/>
  <c r="H2910" i="2"/>
  <c r="W2931" i="2"/>
  <c r="W2947" i="2"/>
  <c r="H2947" i="2"/>
  <c r="H2954" i="2"/>
  <c r="W2954" i="2"/>
  <c r="W2958" i="2"/>
  <c r="H2958" i="2"/>
  <c r="H2846" i="2"/>
  <c r="H2868" i="2"/>
  <c r="W2887" i="2"/>
  <c r="H2889" i="2"/>
  <c r="W2893" i="2"/>
  <c r="W2907" i="2"/>
  <c r="H2909" i="2"/>
  <c r="H2937" i="2"/>
  <c r="W2937" i="2"/>
  <c r="W2965" i="2"/>
  <c r="H2965" i="2"/>
  <c r="W2988" i="2"/>
  <c r="H2988" i="2"/>
  <c r="H2900" i="2"/>
  <c r="W2900" i="2"/>
  <c r="W2918" i="2"/>
  <c r="H2918" i="2"/>
  <c r="H2920" i="2"/>
  <c r="W2920" i="2"/>
  <c r="H2922" i="2"/>
  <c r="W2922" i="2"/>
  <c r="W2926" i="2"/>
  <c r="H2926" i="2"/>
  <c r="W2945" i="2"/>
  <c r="W2950" i="2"/>
  <c r="H2950" i="2"/>
  <c r="H2959" i="2"/>
  <c r="W3012" i="2"/>
  <c r="H3012" i="2"/>
  <c r="W2884" i="2"/>
  <c r="H2886" i="2"/>
  <c r="W2886" i="2"/>
  <c r="H2906" i="2"/>
  <c r="W2906" i="2"/>
  <c r="H2913" i="2"/>
  <c r="W2913" i="2"/>
  <c r="W2924" i="2"/>
  <c r="H2948" i="2"/>
  <c r="W2948" i="2"/>
  <c r="W2963" i="2"/>
  <c r="H2963" i="2"/>
  <c r="H2845" i="2"/>
  <c r="W2872" i="2"/>
  <c r="W2879" i="2"/>
  <c r="H2894" i="2"/>
  <c r="W2915" i="2"/>
  <c r="H2923" i="2"/>
  <c r="H2930" i="2"/>
  <c r="W2930" i="2"/>
  <c r="H2938" i="2"/>
  <c r="W2938" i="2"/>
  <c r="H2944" i="2"/>
  <c r="W2979" i="2"/>
  <c r="H2979" i="2"/>
  <c r="W2853" i="2"/>
  <c r="H2885" i="2"/>
  <c r="H2891" i="2"/>
  <c r="W2892" i="2"/>
  <c r="H2927" i="2"/>
  <c r="W2927" i="2"/>
  <c r="W2934" i="2"/>
  <c r="H2934" i="2"/>
  <c r="H2946" i="2"/>
  <c r="W2946" i="2"/>
  <c r="H2951" i="2"/>
  <c r="W2951" i="2"/>
  <c r="W2961" i="2"/>
  <c r="W2972" i="2"/>
  <c r="H2972" i="2"/>
  <c r="W3004" i="2"/>
  <c r="H3004" i="2"/>
  <c r="H2841" i="2"/>
  <c r="H2855" i="2"/>
  <c r="H2882" i="2"/>
  <c r="H2901" i="2"/>
  <c r="H2919" i="2"/>
  <c r="W2940" i="2"/>
  <c r="W2942" i="2"/>
  <c r="H2942" i="2"/>
  <c r="H2964" i="2"/>
  <c r="W2977" i="2"/>
  <c r="H2977" i="2"/>
  <c r="H2980" i="2"/>
  <c r="W2980" i="2"/>
  <c r="H2914" i="2"/>
  <c r="W2914" i="2"/>
  <c r="H2962" i="2"/>
  <c r="W2962" i="2"/>
  <c r="H2970" i="2"/>
  <c r="W2970" i="2"/>
  <c r="W2987" i="2"/>
  <c r="H2987" i="2"/>
  <c r="W2996" i="2"/>
  <c r="H2996" i="2"/>
  <c r="H2984" i="2"/>
  <c r="H2991" i="2"/>
  <c r="W2991" i="2"/>
  <c r="H2999" i="2"/>
  <c r="W2999" i="2"/>
  <c r="H3007" i="2"/>
  <c r="W3007" i="2"/>
  <c r="W3064" i="2"/>
  <c r="H3064" i="2"/>
  <c r="W3103" i="2"/>
  <c r="H3103" i="2"/>
  <c r="H2975" i="2"/>
  <c r="W2975" i="2"/>
  <c r="H2986" i="2"/>
  <c r="W2995" i="2"/>
  <c r="H2995" i="2"/>
  <c r="W3003" i="2"/>
  <c r="H3003" i="2"/>
  <c r="H3021" i="2"/>
  <c r="W3021" i="2"/>
  <c r="H3024" i="2"/>
  <c r="W3024" i="2"/>
  <c r="H3029" i="2"/>
  <c r="W3029" i="2"/>
  <c r="W3032" i="2"/>
  <c r="H3032" i="2"/>
  <c r="H3048" i="2"/>
  <c r="W3048" i="2"/>
  <c r="H3057" i="2"/>
  <c r="W3057" i="2"/>
  <c r="H2949" i="2"/>
  <c r="W2953" i="2"/>
  <c r="W2982" i="2"/>
  <c r="W2989" i="2"/>
  <c r="W2997" i="2"/>
  <c r="W3005" i="2"/>
  <c r="H3017" i="2"/>
  <c r="W3104" i="2"/>
  <c r="H3104" i="2"/>
  <c r="H3008" i="2"/>
  <c r="W3008" i="2"/>
  <c r="H3041" i="2"/>
  <c r="W3041" i="2"/>
  <c r="H3049" i="2"/>
  <c r="W3049" i="2"/>
  <c r="H3073" i="2"/>
  <c r="W3073" i="2"/>
  <c r="W3121" i="2"/>
  <c r="H3121" i="2"/>
  <c r="H2971" i="2"/>
  <c r="W2992" i="2"/>
  <c r="W3000" i="2"/>
  <c r="H3015" i="2"/>
  <c r="W3015" i="2"/>
  <c r="W3025" i="2"/>
  <c r="H3025" i="2"/>
  <c r="H2978" i="2"/>
  <c r="H2983" i="2"/>
  <c r="W2983" i="2"/>
  <c r="H2985" i="2"/>
  <c r="H3042" i="2"/>
  <c r="W3042" i="2"/>
  <c r="H3074" i="2"/>
  <c r="W3074" i="2"/>
  <c r="W3116" i="2"/>
  <c r="H3116" i="2"/>
  <c r="H3009" i="2"/>
  <c r="W3020" i="2"/>
  <c r="H3020" i="2"/>
  <c r="W3028" i="2"/>
  <c r="H3028" i="2"/>
  <c r="W3039" i="2"/>
  <c r="H3039" i="2"/>
  <c r="W3071" i="2"/>
  <c r="H3071" i="2"/>
  <c r="W3011" i="2"/>
  <c r="H3011" i="2"/>
  <c r="H3016" i="2"/>
  <c r="W3016" i="2"/>
  <c r="H3023" i="2"/>
  <c r="W3023" i="2"/>
  <c r="H3031" i="2"/>
  <c r="W3031" i="2"/>
  <c r="H3056" i="2"/>
  <c r="W3056" i="2"/>
  <c r="H3080" i="2"/>
  <c r="W3080" i="2"/>
  <c r="H3037" i="2"/>
  <c r="H3055" i="2"/>
  <c r="H3069" i="2"/>
  <c r="H3093" i="2"/>
  <c r="H3099" i="2"/>
  <c r="W3099" i="2"/>
  <c r="W3105" i="2"/>
  <c r="H3120" i="2"/>
  <c r="H3136" i="2"/>
  <c r="W3136" i="2"/>
  <c r="H3019" i="2"/>
  <c r="H3027" i="2"/>
  <c r="W3038" i="2"/>
  <c r="H3040" i="2"/>
  <c r="W3052" i="2"/>
  <c r="H3054" i="2"/>
  <c r="H3058" i="2"/>
  <c r="W3059" i="2"/>
  <c r="W3070" i="2"/>
  <c r="H3072" i="2"/>
  <c r="H3084" i="2"/>
  <c r="W3088" i="2"/>
  <c r="H3098" i="2"/>
  <c r="H3101" i="2"/>
  <c r="W3102" i="2"/>
  <c r="H3107" i="2"/>
  <c r="W3107" i="2"/>
  <c r="H3112" i="2"/>
  <c r="W3132" i="2"/>
  <c r="H3132" i="2"/>
  <c r="H3139" i="2"/>
  <c r="W3139" i="2"/>
  <c r="H3144" i="2"/>
  <c r="W3144" i="2"/>
  <c r="W3079" i="2"/>
  <c r="H3079" i="2"/>
  <c r="H3114" i="2"/>
  <c r="W3114" i="2"/>
  <c r="H3124" i="2"/>
  <c r="H3137" i="2"/>
  <c r="W3137" i="2"/>
  <c r="W3152" i="2"/>
  <c r="H3152" i="2"/>
  <c r="W3051" i="2"/>
  <c r="W3087" i="2"/>
  <c r="H3087" i="2"/>
  <c r="H3128" i="2"/>
  <c r="W3128" i="2"/>
  <c r="W3145" i="2"/>
  <c r="H3145" i="2"/>
  <c r="W3095" i="2"/>
  <c r="H3095" i="2"/>
  <c r="W3126" i="2"/>
  <c r="H3133" i="2"/>
  <c r="W3133" i="2"/>
  <c r="W3153" i="2"/>
  <c r="H3153" i="2"/>
  <c r="H3156" i="2"/>
  <c r="W3156" i="2"/>
  <c r="W3033" i="2"/>
  <c r="W3043" i="2"/>
  <c r="W3065" i="2"/>
  <c r="W3075" i="2"/>
  <c r="W3081" i="2"/>
  <c r="W3119" i="2"/>
  <c r="H3119" i="2"/>
  <c r="H3129" i="2"/>
  <c r="H3131" i="2"/>
  <c r="W3131" i="2"/>
  <c r="H3045" i="2"/>
  <c r="H3063" i="2"/>
  <c r="H3077" i="2"/>
  <c r="H3083" i="2"/>
  <c r="W3083" i="2"/>
  <c r="W3111" i="2"/>
  <c r="H3111" i="2"/>
  <c r="H3115" i="2"/>
  <c r="I4288" i="2" s="1"/>
  <c r="W3115" i="2"/>
  <c r="W3143" i="2"/>
  <c r="H3143" i="2"/>
  <c r="H3203" i="2"/>
  <c r="W3203" i="2"/>
  <c r="H3091" i="2"/>
  <c r="W3091" i="2"/>
  <c r="H3146" i="2"/>
  <c r="W3154" i="2"/>
  <c r="W3159" i="2"/>
  <c r="H3182" i="2"/>
  <c r="W3182" i="2"/>
  <c r="H3186" i="2"/>
  <c r="H3190" i="2"/>
  <c r="W3190" i="2"/>
  <c r="H3219" i="2"/>
  <c r="W3219" i="2"/>
  <c r="H3175" i="2"/>
  <c r="W3175" i="2"/>
  <c r="W3188" i="2"/>
  <c r="H3188" i="2"/>
  <c r="H3226" i="2"/>
  <c r="W3226" i="2"/>
  <c r="H3233" i="2"/>
  <c r="W3233" i="2"/>
  <c r="H3257" i="2"/>
  <c r="W3257" i="2"/>
  <c r="H3158" i="2"/>
  <c r="W3158" i="2"/>
  <c r="H3166" i="2"/>
  <c r="W3166" i="2"/>
  <c r="W3173" i="2"/>
  <c r="H3173" i="2"/>
  <c r="H3198" i="2"/>
  <c r="W3198" i="2"/>
  <c r="W3200" i="2"/>
  <c r="H3200" i="2"/>
  <c r="H3160" i="2"/>
  <c r="W3160" i="2"/>
  <c r="W3163" i="2"/>
  <c r="H3163" i="2"/>
  <c r="W3168" i="2"/>
  <c r="W3208" i="2"/>
  <c r="H3208" i="2"/>
  <c r="W3227" i="2"/>
  <c r="H3227" i="2"/>
  <c r="W3255" i="2"/>
  <c r="H3255" i="2"/>
  <c r="H3148" i="2"/>
  <c r="H3185" i="2"/>
  <c r="W3185" i="2"/>
  <c r="H3189" i="2"/>
  <c r="H3195" i="2"/>
  <c r="W3195" i="2"/>
  <c r="H3215" i="2"/>
  <c r="W3215" i="2"/>
  <c r="H3151" i="2"/>
  <c r="W3155" i="2"/>
  <c r="W3183" i="2"/>
  <c r="W3212" i="2"/>
  <c r="H3212" i="2"/>
  <c r="W3234" i="2"/>
  <c r="H3140" i="2"/>
  <c r="H3193" i="2"/>
  <c r="W3193" i="2"/>
  <c r="H3210" i="2"/>
  <c r="W3210" i="2"/>
  <c r="H3223" i="2"/>
  <c r="W3230" i="2"/>
  <c r="H3230" i="2"/>
  <c r="W3298" i="2"/>
  <c r="H3298" i="2"/>
  <c r="W3178" i="2"/>
  <c r="H3178" i="2"/>
  <c r="W3213" i="2"/>
  <c r="H3213" i="2"/>
  <c r="H3235" i="2"/>
  <c r="W3235" i="2"/>
  <c r="H3209" i="2"/>
  <c r="H3222" i="2"/>
  <c r="H3241" i="2"/>
  <c r="H3244" i="2"/>
  <c r="W3258" i="2"/>
  <c r="W3264" i="2"/>
  <c r="W3272" i="2"/>
  <c r="W3289" i="2"/>
  <c r="W3294" i="2"/>
  <c r="H3279" i="2"/>
  <c r="W3279" i="2"/>
  <c r="H3281" i="2"/>
  <c r="W3281" i="2"/>
  <c r="W3319" i="2"/>
  <c r="H3319" i="2"/>
  <c r="W3253" i="2"/>
  <c r="H3253" i="2"/>
  <c r="W3302" i="2"/>
  <c r="H3302" i="2"/>
  <c r="W3317" i="2"/>
  <c r="H3317" i="2"/>
  <c r="W3263" i="2"/>
  <c r="W3268" i="2"/>
  <c r="W3271" i="2"/>
  <c r="W3276" i="2"/>
  <c r="H3276" i="2"/>
  <c r="W3288" i="2"/>
  <c r="W3214" i="2"/>
  <c r="W3265" i="2"/>
  <c r="H3295" i="2"/>
  <c r="W3295" i="2"/>
  <c r="W3351" i="2"/>
  <c r="H3351" i="2"/>
  <c r="H3170" i="2"/>
  <c r="I4264" i="2" s="1"/>
  <c r="W3225" i="2"/>
  <c r="W3259" i="2"/>
  <c r="W3273" i="2"/>
  <c r="H3282" i="2"/>
  <c r="W3290" i="2"/>
  <c r="H3299" i="2"/>
  <c r="W3313" i="2"/>
  <c r="W3284" i="2"/>
  <c r="H3284" i="2"/>
  <c r="W3292" i="2"/>
  <c r="H3292" i="2"/>
  <c r="H3321" i="2"/>
  <c r="W3321" i="2"/>
  <c r="W3330" i="2"/>
  <c r="H3330" i="2"/>
  <c r="H3242" i="2"/>
  <c r="G4290" i="2" s="1"/>
  <c r="W3242" i="2"/>
  <c r="W3261" i="2"/>
  <c r="H3261" i="2"/>
  <c r="W3269" i="2"/>
  <c r="H3269" i="2"/>
  <c r="H3303" i="2"/>
  <c r="W3303" i="2"/>
  <c r="W3314" i="2"/>
  <c r="H3314" i="2"/>
  <c r="H3297" i="2"/>
  <c r="W3297" i="2"/>
  <c r="H3308" i="2"/>
  <c r="W3315" i="2"/>
  <c r="W3344" i="2"/>
  <c r="H3344" i="2"/>
  <c r="H3382" i="2"/>
  <c r="W3382" i="2"/>
  <c r="W3378" i="2"/>
  <c r="H3378" i="2"/>
  <c r="H3398" i="2"/>
  <c r="W3398" i="2"/>
  <c r="H3301" i="2"/>
  <c r="G4267" i="2" s="1"/>
  <c r="H3345" i="2"/>
  <c r="W3345" i="2"/>
  <c r="H3354" i="2"/>
  <c r="W3354" i="2"/>
  <c r="H3309" i="2"/>
  <c r="H3329" i="2"/>
  <c r="W3329" i="2"/>
  <c r="W3337" i="2"/>
  <c r="H3343" i="2"/>
  <c r="H3376" i="2"/>
  <c r="W3376" i="2"/>
  <c r="H3405" i="2"/>
  <c r="W3405" i="2"/>
  <c r="H3407" i="2"/>
  <c r="W3407" i="2"/>
  <c r="W3352" i="2"/>
  <c r="H3352" i="2"/>
  <c r="H3355" i="2"/>
  <c r="W3355" i="2"/>
  <c r="H3386" i="2"/>
  <c r="W3386" i="2"/>
  <c r="H3320" i="2"/>
  <c r="W3320" i="2"/>
  <c r="H3338" i="2"/>
  <c r="G4298" i="2" s="1"/>
  <c r="W3338" i="2"/>
  <c r="H3362" i="2"/>
  <c r="W3362" i="2"/>
  <c r="W3384" i="2"/>
  <c r="H3384" i="2"/>
  <c r="W3391" i="2"/>
  <c r="H3391" i="2"/>
  <c r="H3393" i="2"/>
  <c r="W3393" i="2"/>
  <c r="H3412" i="2"/>
  <c r="W3412" i="2"/>
  <c r="W3422" i="2"/>
  <c r="H3422" i="2"/>
  <c r="H3341" i="2"/>
  <c r="H3350" i="2"/>
  <c r="W3350" i="2"/>
  <c r="W3359" i="2"/>
  <c r="H3359" i="2"/>
  <c r="H3368" i="2"/>
  <c r="W3368" i="2"/>
  <c r="W3373" i="2"/>
  <c r="H3373" i="2"/>
  <c r="H3423" i="2"/>
  <c r="W3423" i="2"/>
  <c r="W3435" i="2"/>
  <c r="H3435" i="2"/>
  <c r="H3461" i="2"/>
  <c r="H3361" i="2"/>
  <c r="W3361" i="2"/>
  <c r="W3375" i="2"/>
  <c r="H3375" i="2"/>
  <c r="H3377" i="2"/>
  <c r="I4304" i="2" s="1"/>
  <c r="W3377" i="2"/>
  <c r="H3387" i="2"/>
  <c r="W3387" i="2"/>
  <c r="W3397" i="2"/>
  <c r="H3397" i="2"/>
  <c r="W3427" i="2"/>
  <c r="H3427" i="2"/>
  <c r="H3402" i="2"/>
  <c r="W3402" i="2"/>
  <c r="H3408" i="2"/>
  <c r="W3408" i="2"/>
  <c r="W3413" i="2"/>
  <c r="W3436" i="2"/>
  <c r="H3436" i="2"/>
  <c r="W3519" i="2"/>
  <c r="H3519" i="2"/>
  <c r="W3432" i="2"/>
  <c r="W3447" i="2"/>
  <c r="W3451" i="2"/>
  <c r="H3451" i="2"/>
  <c r="W3482" i="2"/>
  <c r="H3482" i="2"/>
  <c r="H3501" i="2"/>
  <c r="W3501" i="2"/>
  <c r="W3428" i="2"/>
  <c r="H3428" i="2"/>
  <c r="W3444" i="2"/>
  <c r="W3456" i="2"/>
  <c r="W3460" i="2"/>
  <c r="W3399" i="2"/>
  <c r="W3429" i="2"/>
  <c r="H3476" i="2"/>
  <c r="H3400" i="2"/>
  <c r="H3475" i="2"/>
  <c r="H3487" i="2"/>
  <c r="W3539" i="2"/>
  <c r="W3491" i="2"/>
  <c r="W3494" i="2"/>
  <c r="H3530" i="2"/>
  <c r="H3538" i="2"/>
  <c r="W3403" i="2"/>
  <c r="H3403" i="2"/>
  <c r="G4301" i="2" s="1"/>
  <c r="H3415" i="2"/>
  <c r="W3415" i="2"/>
  <c r="W3419" i="2"/>
  <c r="H3419" i="2"/>
  <c r="H3431" i="2"/>
  <c r="W3431" i="2"/>
  <c r="W3467" i="2"/>
  <c r="H3467" i="2"/>
  <c r="W3506" i="2"/>
  <c r="H3506" i="2"/>
  <c r="I3378" i="2" s="1"/>
  <c r="H3518" i="2"/>
  <c r="W3518" i="2"/>
  <c r="W3522" i="2"/>
  <c r="H3522" i="2"/>
  <c r="I4277" i="2" s="1"/>
  <c r="H3534" i="2"/>
  <c r="W3534" i="2"/>
  <c r="W3540" i="2"/>
  <c r="H3540" i="2"/>
  <c r="H3544" i="2"/>
  <c r="W3544" i="2"/>
  <c r="W3553" i="2"/>
  <c r="H3553" i="2"/>
  <c r="W3559" i="2"/>
  <c r="H3559" i="2"/>
  <c r="H3564" i="2"/>
  <c r="W3564" i="2"/>
  <c r="H3569" i="2"/>
  <c r="W3569" i="2"/>
  <c r="H3571" i="2"/>
  <c r="W3571" i="2"/>
  <c r="H3579" i="2"/>
  <c r="W3579" i="2"/>
  <c r="H3595" i="2"/>
  <c r="W3595" i="2"/>
  <c r="W3602" i="2"/>
  <c r="H3602" i="2"/>
  <c r="W3610" i="2"/>
  <c r="H3610" i="2"/>
  <c r="W3619" i="2"/>
  <c r="H3619" i="2"/>
  <c r="H3622" i="2"/>
  <c r="W3622" i="2"/>
  <c r="W3626" i="2"/>
  <c r="H3626" i="2"/>
  <c r="H3630" i="2"/>
  <c r="W3630" i="2"/>
  <c r="W3631" i="2"/>
  <c r="H3631" i="2"/>
  <c r="W3634" i="2"/>
  <c r="H3634" i="2"/>
  <c r="W3644" i="2"/>
  <c r="H3644" i="2"/>
  <c r="H3646" i="2"/>
  <c r="W3646" i="2"/>
  <c r="H3651" i="2"/>
  <c r="W3651" i="2"/>
  <c r="W3652" i="2"/>
  <c r="H3652" i="2"/>
  <c r="W3659" i="2"/>
  <c r="H3659" i="2"/>
  <c r="H3662" i="2"/>
  <c r="W3662" i="2"/>
  <c r="W3664" i="2"/>
  <c r="H3664" i="2"/>
  <c r="W3666" i="2"/>
  <c r="H3666" i="2"/>
  <c r="H3668" i="2"/>
  <c r="W3668" i="2"/>
  <c r="W3674" i="2"/>
  <c r="H3674" i="2"/>
  <c r="H3676" i="2"/>
  <c r="W3676" i="2"/>
  <c r="H3686" i="2"/>
  <c r="W3686" i="2"/>
  <c r="W3690" i="2"/>
  <c r="H3690" i="2"/>
  <c r="W3698" i="2"/>
  <c r="H3698" i="2"/>
  <c r="W3669" i="2"/>
  <c r="W3685" i="2"/>
  <c r="W3701" i="2"/>
  <c r="W3711" i="2"/>
  <c r="H3711" i="2"/>
  <c r="H3614" i="2"/>
  <c r="W3614" i="2"/>
  <c r="H3625" i="2"/>
  <c r="W3633" i="2"/>
  <c r="H3684" i="2"/>
  <c r="W3684" i="2"/>
  <c r="H3688" i="2"/>
  <c r="H3715" i="2"/>
  <c r="W3715" i="2"/>
  <c r="W3712" i="2"/>
  <c r="H3712" i="2"/>
  <c r="W3645" i="2"/>
  <c r="H3645" i="2"/>
  <c r="H3647" i="2"/>
  <c r="W3647" i="2"/>
  <c r="H3682" i="2"/>
  <c r="W3706" i="2"/>
  <c r="H3706" i="2"/>
  <c r="W3716" i="2"/>
  <c r="H3716" i="2"/>
  <c r="W3719" i="2"/>
  <c r="H3719" i="2"/>
  <c r="H3663" i="2"/>
  <c r="H3687" i="2"/>
  <c r="W3687" i="2"/>
  <c r="W3695" i="2"/>
  <c r="W3667" i="2"/>
  <c r="H3667" i="2"/>
  <c r="H3671" i="2"/>
  <c r="W3671" i="2"/>
  <c r="W3675" i="2"/>
  <c r="H3675" i="2"/>
  <c r="W3683" i="2"/>
  <c r="H3683" i="2"/>
  <c r="W3747" i="2"/>
  <c r="H3747" i="2"/>
  <c r="W3677" i="2"/>
  <c r="H3720" i="2"/>
  <c r="W3720" i="2"/>
  <c r="W3727" i="2"/>
  <c r="H3727" i="2"/>
  <c r="W3730" i="2"/>
  <c r="H3730" i="2"/>
  <c r="W3746" i="2"/>
  <c r="H3746" i="2"/>
  <c r="H3769" i="2"/>
  <c r="W3769" i="2"/>
  <c r="H3771" i="2"/>
  <c r="W3771" i="2"/>
  <c r="W3799" i="2"/>
  <c r="H3799" i="2"/>
  <c r="W3708" i="2"/>
  <c r="H3708" i="2"/>
  <c r="H3750" i="2"/>
  <c r="W3750" i="2"/>
  <c r="W3755" i="2"/>
  <c r="H3755" i="2"/>
  <c r="H3786" i="2"/>
  <c r="W3786" i="2"/>
  <c r="H3714" i="2"/>
  <c r="H3723" i="2"/>
  <c r="W3748" i="2"/>
  <c r="H3745" i="2"/>
  <c r="W3760" i="2"/>
  <c r="H3760" i="2"/>
  <c r="W3738" i="2"/>
  <c r="H3738" i="2"/>
  <c r="W3756" i="2"/>
  <c r="H3756" i="2"/>
  <c r="W3758" i="2"/>
  <c r="W3784" i="2"/>
  <c r="H3784" i="2"/>
  <c r="H3735" i="2"/>
  <c r="W3735" i="2"/>
  <c r="W3754" i="2"/>
  <c r="H3754" i="2"/>
  <c r="W3764" i="2"/>
  <c r="H3764" i="2"/>
  <c r="W3768" i="2"/>
  <c r="H3768" i="2"/>
  <c r="W3775" i="2"/>
  <c r="H3713" i="2"/>
  <c r="W3713" i="2"/>
  <c r="W3740" i="2"/>
  <c r="W3749" i="2"/>
  <c r="H3757" i="2"/>
  <c r="H3759" i="2"/>
  <c r="W3770" i="2"/>
  <c r="W3773" i="2"/>
  <c r="H3773" i="2"/>
  <c r="H3742" i="2"/>
  <c r="W3742" i="2"/>
  <c r="W3776" i="2"/>
  <c r="H3776" i="2"/>
  <c r="W3824" i="2"/>
  <c r="H3824" i="2"/>
  <c r="H3827" i="2"/>
  <c r="W3827" i="2"/>
  <c r="W3835" i="2"/>
  <c r="W3848" i="2"/>
  <c r="H3848" i="2"/>
  <c r="W3853" i="2"/>
  <c r="H3853" i="2"/>
  <c r="H3787" i="2"/>
  <c r="W3789" i="2"/>
  <c r="H3789" i="2"/>
  <c r="W3832" i="2"/>
  <c r="H3832" i="2"/>
  <c r="H3792" i="2"/>
  <c r="H3796" i="2"/>
  <c r="W3802" i="2"/>
  <c r="H3818" i="2"/>
  <c r="W3830" i="2"/>
  <c r="H3830" i="2"/>
  <c r="H3836" i="2"/>
  <c r="W3836" i="2"/>
  <c r="W3856" i="2"/>
  <c r="H3856" i="2"/>
  <c r="H3808" i="2"/>
  <c r="W3808" i="2"/>
  <c r="W3816" i="2"/>
  <c r="H3816" i="2"/>
  <c r="W3825" i="2"/>
  <c r="H3825" i="2"/>
  <c r="H3871" i="2"/>
  <c r="W3871" i="2"/>
  <c r="H3790" i="2"/>
  <c r="W3790" i="2"/>
  <c r="H3811" i="2"/>
  <c r="W3811" i="2"/>
  <c r="H3842" i="2"/>
  <c r="W3842" i="2"/>
  <c r="H3844" i="2"/>
  <c r="W3844" i="2"/>
  <c r="H3678" i="2"/>
  <c r="W3678" i="2"/>
  <c r="H3788" i="2"/>
  <c r="W3788" i="2"/>
  <c r="H3793" i="2"/>
  <c r="W3793" i="2"/>
  <c r="W3803" i="2"/>
  <c r="H3826" i="2"/>
  <c r="W3826" i="2"/>
  <c r="H3785" i="2"/>
  <c r="W3801" i="2"/>
  <c r="H3821" i="2"/>
  <c r="W3821" i="2"/>
  <c r="H3823" i="2"/>
  <c r="W3823" i="2"/>
  <c r="W3845" i="2"/>
  <c r="H3845" i="2"/>
  <c r="W3872" i="2"/>
  <c r="H3872" i="2"/>
  <c r="H3892" i="2"/>
  <c r="W3892" i="2"/>
  <c r="H3766" i="2"/>
  <c r="W3766" i="2"/>
  <c r="H3791" i="2"/>
  <c r="H3828" i="2"/>
  <c r="W3828" i="2"/>
  <c r="W3840" i="2"/>
  <c r="H3840" i="2"/>
  <c r="W3849" i="2"/>
  <c r="H3849" i="2"/>
  <c r="W3881" i="2"/>
  <c r="H3881" i="2"/>
  <c r="W3887" i="2"/>
  <c r="H3887" i="2"/>
  <c r="W3800" i="2"/>
  <c r="H3800" i="2"/>
  <c r="W3805" i="2"/>
  <c r="H3805" i="2"/>
  <c r="W3810" i="2"/>
  <c r="H3810" i="2"/>
  <c r="H3812" i="2"/>
  <c r="W3812" i="2"/>
  <c r="H3857" i="2"/>
  <c r="W3857" i="2"/>
  <c r="H3868" i="2"/>
  <c r="W3868" i="2"/>
  <c r="H3860" i="2"/>
  <c r="W3860" i="2"/>
  <c r="W3864" i="2"/>
  <c r="H3864" i="2"/>
  <c r="W3869" i="2"/>
  <c r="H3869" i="2"/>
  <c r="H3852" i="2"/>
  <c r="W3852" i="2"/>
  <c r="H3838" i="2"/>
  <c r="H3885" i="2"/>
  <c r="W3921" i="2"/>
  <c r="H3921" i="2"/>
  <c r="W3888" i="2"/>
  <c r="H3888" i="2"/>
  <c r="H3899" i="2"/>
  <c r="W3899" i="2"/>
  <c r="W3903" i="2"/>
  <c r="H3903" i="2"/>
  <c r="W3912" i="2"/>
  <c r="H3912" i="2"/>
  <c r="W3865" i="2"/>
  <c r="H3865" i="2"/>
  <c r="H3883" i="2"/>
  <c r="W3883" i="2"/>
  <c r="W3867" i="2"/>
  <c r="H3867" i="2"/>
  <c r="W3897" i="2"/>
  <c r="H3897" i="2"/>
  <c r="W3901" i="2"/>
  <c r="H3931" i="2"/>
  <c r="W3931" i="2"/>
  <c r="W3817" i="2"/>
  <c r="H3817" i="2"/>
  <c r="W3904" i="2"/>
  <c r="H3904" i="2"/>
  <c r="W3895" i="2"/>
  <c r="H3895" i="2"/>
  <c r="W3902" i="2"/>
  <c r="H3902" i="2"/>
  <c r="H3876" i="2"/>
  <c r="W3876" i="2"/>
  <c r="H3915" i="2"/>
  <c r="W3915" i="2"/>
  <c r="H3920" i="2"/>
  <c r="W3920" i="2"/>
  <c r="H3813" i="2"/>
  <c r="W3813" i="2"/>
  <c r="H3891" i="2"/>
  <c r="W3891" i="2"/>
  <c r="W3896" i="2"/>
  <c r="H3916" i="2"/>
  <c r="W3927" i="2"/>
  <c r="H3927" i="2"/>
  <c r="H3945" i="2"/>
  <c r="H3947" i="2"/>
  <c r="W3947" i="2"/>
  <c r="W3960" i="2"/>
  <c r="H3960" i="2"/>
  <c r="W3972" i="2"/>
  <c r="H3972" i="2"/>
  <c r="W3977" i="2"/>
  <c r="H3977" i="2"/>
  <c r="W3980" i="2"/>
  <c r="H3980" i="2"/>
  <c r="W3995" i="2"/>
  <c r="H3995" i="2"/>
  <c r="H4023" i="2"/>
  <c r="W4023" i="2"/>
  <c r="W3898" i="2"/>
  <c r="H3907" i="2"/>
  <c r="W3907" i="2"/>
  <c r="W3932" i="2"/>
  <c r="W3943" i="2"/>
  <c r="H3943" i="2"/>
  <c r="H3952" i="2"/>
  <c r="W3967" i="2"/>
  <c r="H3967" i="2"/>
  <c r="W4004" i="2"/>
  <c r="H4004" i="2"/>
  <c r="W3978" i="2"/>
  <c r="H3978" i="2"/>
  <c r="H3983" i="2"/>
  <c r="W3983" i="2"/>
  <c r="H3884" i="2"/>
  <c r="W3884" i="2"/>
  <c r="H3908" i="2"/>
  <c r="H3933" i="2"/>
  <c r="W3935" i="2"/>
  <c r="H3935" i="2"/>
  <c r="W3941" i="2"/>
  <c r="H3941" i="2"/>
  <c r="H3963" i="2"/>
  <c r="W3963" i="2"/>
  <c r="H3968" i="2"/>
  <c r="W3968" i="2"/>
  <c r="H3981" i="2"/>
  <c r="W3990" i="2"/>
  <c r="H3990" i="2"/>
  <c r="W3993" i="2"/>
  <c r="H3993" i="2"/>
  <c r="W4002" i="2"/>
  <c r="H4002" i="2"/>
  <c r="H3948" i="2"/>
  <c r="W4035" i="2"/>
  <c r="H4035" i="2"/>
  <c r="H3944" i="2"/>
  <c r="W3944" i="2"/>
  <c r="H3955" i="2"/>
  <c r="W3955" i="2"/>
  <c r="W3959" i="2"/>
  <c r="H3959" i="2"/>
  <c r="H4007" i="2"/>
  <c r="W4007" i="2"/>
  <c r="H4015" i="2"/>
  <c r="W4015" i="2"/>
  <c r="H3917" i="2"/>
  <c r="W3917" i="2"/>
  <c r="W3919" i="2"/>
  <c r="H3919" i="2"/>
  <c r="W3966" i="2"/>
  <c r="H3966" i="2"/>
  <c r="H3971" i="2"/>
  <c r="W3971" i="2"/>
  <c r="W3976" i="2"/>
  <c r="H3976" i="2"/>
  <c r="W3988" i="2"/>
  <c r="H3988" i="2"/>
  <c r="W3880" i="2"/>
  <c r="H3880" i="2"/>
  <c r="H3938" i="2"/>
  <c r="W3938" i="2"/>
  <c r="W3942" i="2"/>
  <c r="W3951" i="2"/>
  <c r="H3951" i="2"/>
  <c r="H3923" i="2"/>
  <c r="W3923" i="2"/>
  <c r="H3992" i="2"/>
  <c r="H3994" i="2"/>
  <c r="W3961" i="2"/>
  <c r="H3961" i="2"/>
  <c r="H4010" i="2"/>
  <c r="W4014" i="2"/>
  <c r="H4014" i="2"/>
  <c r="H4022" i="2"/>
  <c r="W4008" i="2"/>
  <c r="H4008" i="2"/>
  <c r="W4018" i="2"/>
  <c r="H4018" i="2"/>
  <c r="W3911" i="2"/>
  <c r="H3911" i="2"/>
  <c r="H3934" i="2"/>
  <c r="W4012" i="2"/>
  <c r="H4012" i="2"/>
  <c r="W4020" i="2"/>
  <c r="W3929" i="2"/>
  <c r="H3929" i="2"/>
  <c r="W3936" i="2"/>
  <c r="H3936" i="2"/>
  <c r="H3939" i="2"/>
  <c r="W3939" i="2"/>
  <c r="H3964" i="2"/>
  <c r="H3973" i="2"/>
  <c r="W3973" i="2"/>
  <c r="H3975" i="2"/>
  <c r="W3975" i="2"/>
  <c r="W3979" i="2"/>
  <c r="H3979" i="2"/>
  <c r="W4003" i="2"/>
  <c r="H4003" i="2"/>
  <c r="H4025" i="2"/>
  <c r="W4025" i="2"/>
  <c r="W4027" i="2"/>
  <c r="H4027" i="2"/>
  <c r="W4029" i="2"/>
  <c r="H4029" i="2"/>
  <c r="W4016" i="2"/>
  <c r="W4033" i="2"/>
  <c r="H4033" i="2"/>
  <c r="G3552" i="2" l="1"/>
  <c r="G3587" i="2"/>
  <c r="I3635" i="2"/>
  <c r="G3704" i="2"/>
  <c r="G3338" i="2"/>
  <c r="G3370" i="2"/>
  <c r="I3405" i="2"/>
  <c r="G3448" i="2"/>
  <c r="I3478" i="2"/>
  <c r="G3502" i="2"/>
  <c r="I3552" i="2"/>
  <c r="G3583" i="2"/>
  <c r="G3624" i="2"/>
  <c r="G3204" i="2"/>
  <c r="G3233" i="2"/>
  <c r="G3264" i="2"/>
  <c r="G3296" i="2"/>
  <c r="G3328" i="2"/>
  <c r="G3360" i="2"/>
  <c r="G3392" i="2"/>
  <c r="G3432" i="2"/>
  <c r="G3476" i="2"/>
  <c r="I3521" i="2"/>
  <c r="I3555" i="2"/>
  <c r="I3576" i="2"/>
  <c r="I3624" i="2"/>
  <c r="I3685" i="2"/>
  <c r="G3614" i="2"/>
  <c r="I3739" i="2"/>
  <c r="G3670" i="2"/>
  <c r="G3712" i="2"/>
  <c r="I3400" i="2"/>
  <c r="I3432" i="2"/>
  <c r="I3464" i="2"/>
  <c r="I3495" i="2"/>
  <c r="I3527" i="2"/>
  <c r="I3574" i="2"/>
  <c r="I3629" i="2"/>
  <c r="G3664" i="2"/>
  <c r="G3718" i="2"/>
  <c r="I3720" i="2"/>
  <c r="G3751" i="2"/>
  <c r="I3717" i="2"/>
  <c r="G3671" i="2"/>
  <c r="G3721" i="2"/>
  <c r="G3746" i="2"/>
  <c r="I3728" i="2"/>
  <c r="G3773" i="2"/>
  <c r="I3715" i="2"/>
  <c r="I3749" i="2"/>
  <c r="G3798" i="2"/>
  <c r="I3831" i="2"/>
  <c r="I3601" i="2"/>
  <c r="I3630" i="2"/>
  <c r="G3666" i="2"/>
  <c r="I3723" i="2"/>
  <c r="G3769" i="2"/>
  <c r="G3782" i="2"/>
  <c r="G3826" i="2"/>
  <c r="I3659" i="2"/>
  <c r="I3688" i="2"/>
  <c r="I3714" i="2"/>
  <c r="G3740" i="2"/>
  <c r="I3784" i="2"/>
  <c r="G3825" i="2"/>
  <c r="G3821" i="2"/>
  <c r="G3806" i="2"/>
  <c r="G3846" i="2"/>
  <c r="I3894" i="2"/>
  <c r="I3840" i="2"/>
  <c r="I3842" i="2"/>
  <c r="G3891" i="2"/>
  <c r="G3562" i="2"/>
  <c r="G3594" i="2"/>
  <c r="I3627" i="2"/>
  <c r="G3665" i="2"/>
  <c r="I3696" i="2"/>
  <c r="G3744" i="2"/>
  <c r="I3765" i="2"/>
  <c r="I3827" i="2"/>
  <c r="I3872" i="2"/>
  <c r="I3878" i="2"/>
  <c r="I3623" i="2"/>
  <c r="I3655" i="2"/>
  <c r="I3687" i="2"/>
  <c r="I3719" i="2"/>
  <c r="I3751" i="2"/>
  <c r="G3801" i="2"/>
  <c r="I3839" i="2"/>
  <c r="I3907" i="2"/>
  <c r="G3886" i="2"/>
  <c r="G3935" i="2"/>
  <c r="G3923" i="2"/>
  <c r="I3923" i="2"/>
  <c r="G3988" i="2"/>
  <c r="G3842" i="2"/>
  <c r="G3882" i="2"/>
  <c r="I4042" i="2"/>
  <c r="I3799" i="2"/>
  <c r="G3854" i="2"/>
  <c r="G3912" i="2"/>
  <c r="I3959" i="2"/>
  <c r="G3953" i="2"/>
  <c r="I4110" i="2"/>
  <c r="G3989" i="2"/>
  <c r="G4127" i="2"/>
  <c r="I4123" i="2"/>
  <c r="I3957" i="2"/>
  <c r="I3995" i="2"/>
  <c r="G3959" i="2"/>
  <c r="G4068" i="2"/>
  <c r="G4080" i="2"/>
  <c r="I4013" i="2"/>
  <c r="G4055" i="2"/>
  <c r="G4101" i="2"/>
  <c r="G4060" i="2"/>
  <c r="G3900" i="2"/>
  <c r="G3943" i="2"/>
  <c r="G3986" i="2"/>
  <c r="I4058" i="2"/>
  <c r="I4096" i="2"/>
  <c r="G4032" i="2"/>
  <c r="G4111" i="2"/>
  <c r="G3885" i="2"/>
  <c r="G3920" i="2"/>
  <c r="G3963" i="2"/>
  <c r="G4013" i="2"/>
  <c r="I4050" i="2"/>
  <c r="I4133" i="2"/>
  <c r="I3794" i="2"/>
  <c r="G3831" i="2"/>
  <c r="G3863" i="2"/>
  <c r="I3896" i="2"/>
  <c r="I3928" i="2"/>
  <c r="I3960" i="2"/>
  <c r="G4007" i="2"/>
  <c r="G4070" i="2"/>
  <c r="I4117" i="2"/>
  <c r="G4194" i="2"/>
  <c r="I4063" i="2"/>
  <c r="G4104" i="2"/>
  <c r="I4179" i="2"/>
  <c r="G3835" i="2"/>
  <c r="G3867" i="2"/>
  <c r="G3898" i="2"/>
  <c r="G3930" i="2"/>
  <c r="G3962" i="2"/>
  <c r="I3988" i="2"/>
  <c r="G4026" i="2"/>
  <c r="I4074" i="2"/>
  <c r="G4131" i="2"/>
  <c r="G4064" i="2"/>
  <c r="G4105" i="2"/>
  <c r="I4145" i="2"/>
  <c r="G4123" i="2"/>
  <c r="G3967" i="2"/>
  <c r="G3998" i="2"/>
  <c r="G4024" i="2"/>
  <c r="G4051" i="2"/>
  <c r="I4087" i="2"/>
  <c r="I4137" i="2"/>
  <c r="I4174" i="2"/>
  <c r="I4119" i="2"/>
  <c r="G4170" i="2"/>
  <c r="I4016" i="2"/>
  <c r="G4050" i="2"/>
  <c r="I4089" i="2"/>
  <c r="G4132" i="2"/>
  <c r="G4166" i="2"/>
  <c r="G4134" i="2"/>
  <c r="I4171" i="2"/>
  <c r="I4192" i="2"/>
  <c r="I4197" i="2"/>
  <c r="G4303" i="2"/>
  <c r="G4211" i="2"/>
  <c r="I4227" i="2"/>
  <c r="I4243" i="2"/>
  <c r="I4259" i="2"/>
  <c r="G4276" i="2"/>
  <c r="G4308" i="2"/>
  <c r="I4303" i="2"/>
  <c r="G4137" i="2"/>
  <c r="G4153" i="2"/>
  <c r="I4180" i="2"/>
  <c r="I4207" i="2"/>
  <c r="I4223" i="2"/>
  <c r="I4242" i="2"/>
  <c r="I4258" i="2"/>
  <c r="G4278" i="2"/>
  <c r="G4310" i="2"/>
  <c r="G4299" i="2"/>
  <c r="I4210" i="2"/>
  <c r="G4228" i="2"/>
  <c r="G4244" i="2"/>
  <c r="G4260" i="2"/>
  <c r="G4280" i="2"/>
  <c r="I4275" i="2"/>
  <c r="I4307" i="2"/>
  <c r="G4212" i="2"/>
  <c r="G4227" i="2"/>
  <c r="G4243" i="2"/>
  <c r="G4259" i="2"/>
  <c r="G4274" i="2"/>
  <c r="G4306" i="2"/>
  <c r="G3638" i="2"/>
  <c r="G3556" i="2"/>
  <c r="I3591" i="2"/>
  <c r="G3649" i="2"/>
  <c r="G3708" i="2"/>
  <c r="I3340" i="2"/>
  <c r="I3372" i="2"/>
  <c r="G3418" i="2"/>
  <c r="I3449" i="2"/>
  <c r="G3482" i="2"/>
  <c r="I3508" i="2"/>
  <c r="I3559" i="2"/>
  <c r="I3590" i="2"/>
  <c r="G3627" i="2"/>
  <c r="I3206" i="2"/>
  <c r="I3235" i="2"/>
  <c r="I3266" i="2"/>
  <c r="I3298" i="2"/>
  <c r="I3330" i="2"/>
  <c r="I3362" i="2"/>
  <c r="G3402" i="2"/>
  <c r="I3433" i="2"/>
  <c r="I3477" i="2"/>
  <c r="I3526" i="2"/>
  <c r="I3558" i="2"/>
  <c r="G3585" i="2"/>
  <c r="G3633" i="2"/>
  <c r="I3693" i="2"/>
  <c r="G3619" i="2"/>
  <c r="G3750" i="2"/>
  <c r="I3673" i="2"/>
  <c r="G3714" i="2"/>
  <c r="G3406" i="2"/>
  <c r="G3438" i="2"/>
  <c r="G3470" i="2"/>
  <c r="G3501" i="2"/>
  <c r="G3533" i="2"/>
  <c r="I3579" i="2"/>
  <c r="G3634" i="2"/>
  <c r="I3667" i="2"/>
  <c r="G3720" i="2"/>
  <c r="G3731" i="2"/>
  <c r="I3754" i="2"/>
  <c r="G3728" i="2"/>
  <c r="G3676" i="2"/>
  <c r="G3724" i="2"/>
  <c r="I3748" i="2"/>
  <c r="I3731" i="2"/>
  <c r="G3778" i="2"/>
  <c r="I3718" i="2"/>
  <c r="G3752" i="2"/>
  <c r="G3811" i="2"/>
  <c r="G3581" i="2"/>
  <c r="G3604" i="2"/>
  <c r="I3634" i="2"/>
  <c r="I3675" i="2"/>
  <c r="G3726" i="2"/>
  <c r="I3774" i="2"/>
  <c r="I3783" i="2"/>
  <c r="G3828" i="2"/>
  <c r="I3666" i="2"/>
  <c r="G3691" i="2"/>
  <c r="I3722" i="2"/>
  <c r="G3743" i="2"/>
  <c r="I3787" i="2"/>
  <c r="G3838" i="2"/>
  <c r="G3823" i="2"/>
  <c r="I3809" i="2"/>
  <c r="I3850" i="2"/>
  <c r="G3905" i="2"/>
  <c r="I3847" i="2"/>
  <c r="I3859" i="2"/>
  <c r="G3919" i="2"/>
  <c r="I3564" i="2"/>
  <c r="I3596" i="2"/>
  <c r="G3631" i="2"/>
  <c r="G3675" i="2"/>
  <c r="G3700" i="2"/>
  <c r="I3745" i="2"/>
  <c r="I3770" i="2"/>
  <c r="I3832" i="2"/>
  <c r="G3895" i="2"/>
  <c r="I3887" i="2"/>
  <c r="G3629" i="2"/>
  <c r="G3661" i="2"/>
  <c r="G3693" i="2"/>
  <c r="G3725" i="2"/>
  <c r="G3757" i="2"/>
  <c r="G3805" i="2"/>
  <c r="I3848" i="2"/>
  <c r="I3909" i="2"/>
  <c r="I3902" i="2"/>
  <c r="I3939" i="2"/>
  <c r="I3937" i="2"/>
  <c r="G3944" i="2"/>
  <c r="G4020" i="2"/>
  <c r="G3845" i="2"/>
  <c r="I3891" i="2"/>
  <c r="G3771" i="2"/>
  <c r="I3816" i="2"/>
  <c r="G3861" i="2"/>
  <c r="G3928" i="2"/>
  <c r="I3968" i="2"/>
  <c r="G3961" i="2"/>
  <c r="G4144" i="2"/>
  <c r="G3991" i="2"/>
  <c r="I3989" i="2"/>
  <c r="G3908" i="2"/>
  <c r="I3967" i="2"/>
  <c r="G4003" i="2"/>
  <c r="I3997" i="2"/>
  <c r="G4031" i="2"/>
  <c r="I4084" i="2"/>
  <c r="G4015" i="2"/>
  <c r="I4072" i="2"/>
  <c r="I4112" i="2"/>
  <c r="G4107" i="2"/>
  <c r="I3901" i="2"/>
  <c r="I3947" i="2"/>
  <c r="I3987" i="2"/>
  <c r="G4062" i="2"/>
  <c r="I4104" i="2"/>
  <c r="G4041" i="2"/>
  <c r="G4126" i="2"/>
  <c r="I3886" i="2"/>
  <c r="I3921" i="2"/>
  <c r="G3966" i="2"/>
  <c r="I4019" i="2"/>
  <c r="G4061" i="2"/>
  <c r="G4135" i="2"/>
  <c r="G3800" i="2"/>
  <c r="I3833" i="2"/>
  <c r="I3865" i="2"/>
  <c r="G3902" i="2"/>
  <c r="G3934" i="2"/>
  <c r="G3965" i="2"/>
  <c r="G4010" i="2"/>
  <c r="I4075" i="2"/>
  <c r="G4142" i="2"/>
  <c r="G4035" i="2"/>
  <c r="G4069" i="2"/>
  <c r="G4106" i="2"/>
  <c r="I4181" i="2"/>
  <c r="I3837" i="2"/>
  <c r="I3869" i="2"/>
  <c r="I3900" i="2"/>
  <c r="I3932" i="2"/>
  <c r="I3964" i="2"/>
  <c r="G3992" i="2"/>
  <c r="I4031" i="2"/>
  <c r="I4076" i="2"/>
  <c r="G4154" i="2"/>
  <c r="I4067" i="2"/>
  <c r="I4108" i="2"/>
  <c r="I4147" i="2"/>
  <c r="G4128" i="2"/>
  <c r="I3969" i="2"/>
  <c r="I4000" i="2"/>
  <c r="I4025" i="2"/>
  <c r="G4054" i="2"/>
  <c r="I4090" i="2"/>
  <c r="G4152" i="2"/>
  <c r="G4181" i="2"/>
  <c r="I4128" i="2"/>
  <c r="I4173" i="2"/>
  <c r="G4022" i="2"/>
  <c r="I4054" i="2"/>
  <c r="G4098" i="2"/>
  <c r="I4135" i="2"/>
  <c r="I4167" i="2"/>
  <c r="I4141" i="2"/>
  <c r="G4180" i="2"/>
  <c r="I4194" i="2"/>
  <c r="I4309" i="2"/>
  <c r="I4212" i="2"/>
  <c r="G4230" i="2"/>
  <c r="G4246" i="2"/>
  <c r="G4262" i="2"/>
  <c r="I4282" i="2"/>
  <c r="G4273" i="2"/>
  <c r="G4305" i="2"/>
  <c r="I4138" i="2"/>
  <c r="I4154" i="2"/>
  <c r="G4183" i="2"/>
  <c r="G4210" i="2"/>
  <c r="G4229" i="2"/>
  <c r="G4245" i="2"/>
  <c r="G4261" i="2"/>
  <c r="I4284" i="2"/>
  <c r="I4273" i="2"/>
  <c r="I4305" i="2"/>
  <c r="G4213" i="2"/>
  <c r="I4229" i="2"/>
  <c r="I4245" i="2"/>
  <c r="I4261" i="2"/>
  <c r="I4286" i="2"/>
  <c r="G4277" i="2"/>
  <c r="G4309" i="2"/>
  <c r="I4213" i="2"/>
  <c r="I4228" i="2"/>
  <c r="I4244" i="2"/>
  <c r="I4260" i="2"/>
  <c r="I4280" i="2"/>
  <c r="G3643" i="2"/>
  <c r="I3560" i="2"/>
  <c r="G3599" i="2"/>
  <c r="I3662" i="2"/>
  <c r="G3314" i="2"/>
  <c r="G3346" i="2"/>
  <c r="G3378" i="2"/>
  <c r="G3428" i="2"/>
  <c r="G3453" i="2"/>
  <c r="I3483" i="2"/>
  <c r="G3521" i="2"/>
  <c r="I3563" i="2"/>
  <c r="I3599" i="2"/>
  <c r="I3697" i="2"/>
  <c r="G3209" i="2"/>
  <c r="G3241" i="2"/>
  <c r="G3272" i="2"/>
  <c r="G3304" i="2"/>
  <c r="G3336" i="2"/>
  <c r="G3368" i="2"/>
  <c r="G3412" i="2"/>
  <c r="G3437" i="2"/>
  <c r="I3482" i="2"/>
  <c r="G3530" i="2"/>
  <c r="G3561" i="2"/>
  <c r="I3595" i="2"/>
  <c r="G3639" i="2"/>
  <c r="G3679" i="2"/>
  <c r="I3626" i="2"/>
  <c r="G3755" i="2"/>
  <c r="I3683" i="2"/>
  <c r="G3723" i="2"/>
  <c r="I3408" i="2"/>
  <c r="I3440" i="2"/>
  <c r="I3472" i="2"/>
  <c r="I3503" i="2"/>
  <c r="I3535" i="2"/>
  <c r="G3582" i="2"/>
  <c r="I3638" i="2"/>
  <c r="G3672" i="2"/>
  <c r="G3738" i="2"/>
  <c r="I3738" i="2"/>
  <c r="I3764" i="2"/>
  <c r="G3737" i="2"/>
  <c r="G3681" i="2"/>
  <c r="I3742" i="2"/>
  <c r="I3763" i="2"/>
  <c r="I3734" i="2"/>
  <c r="I3782" i="2"/>
  <c r="I3721" i="2"/>
  <c r="I3756" i="2"/>
  <c r="I3828" i="2"/>
  <c r="I3582" i="2"/>
  <c r="I3605" i="2"/>
  <c r="G3641" i="2"/>
  <c r="G3689" i="2"/>
  <c r="I3732" i="2"/>
  <c r="I3807" i="2"/>
  <c r="G3791" i="2"/>
  <c r="G3832" i="2"/>
  <c r="I3670" i="2"/>
  <c r="I3692" i="2"/>
  <c r="I3726" i="2"/>
  <c r="I3747" i="2"/>
  <c r="I3798" i="2"/>
  <c r="I3855" i="2"/>
  <c r="I3836" i="2"/>
  <c r="I3811" i="2"/>
  <c r="G3852" i="2"/>
  <c r="G3936" i="2"/>
  <c r="I3852" i="2"/>
  <c r="I3867" i="2"/>
  <c r="G3538" i="2"/>
  <c r="G3570" i="2"/>
  <c r="G3601" i="2"/>
  <c r="I3632" i="2"/>
  <c r="G3680" i="2"/>
  <c r="I3701" i="2"/>
  <c r="I3750" i="2"/>
  <c r="G3776" i="2"/>
  <c r="G3841" i="2"/>
  <c r="I3906" i="2"/>
  <c r="I3925" i="2"/>
  <c r="I3631" i="2"/>
  <c r="I3663" i="2"/>
  <c r="I3695" i="2"/>
  <c r="I3727" i="2"/>
  <c r="I3759" i="2"/>
  <c r="I3806" i="2"/>
  <c r="I3854" i="2"/>
  <c r="I3911" i="2"/>
  <c r="G3904" i="2"/>
  <c r="G3941" i="2"/>
  <c r="G3948" i="2"/>
  <c r="G3955" i="2"/>
  <c r="I3934" i="2"/>
  <c r="G3848" i="2"/>
  <c r="G3907" i="2"/>
  <c r="I3773" i="2"/>
  <c r="G3819" i="2"/>
  <c r="I3864" i="2"/>
  <c r="G3933" i="2"/>
  <c r="G3978" i="2"/>
  <c r="I3966" i="2"/>
  <c r="G3924" i="2"/>
  <c r="I3996" i="2"/>
  <c r="I3991" i="2"/>
  <c r="G3916" i="2"/>
  <c r="G3971" i="2"/>
  <c r="G4017" i="2"/>
  <c r="G4000" i="2"/>
  <c r="I4034" i="2"/>
  <c r="G4093" i="2"/>
  <c r="G4018" i="2"/>
  <c r="G4074" i="2"/>
  <c r="G4140" i="2"/>
  <c r="G4138" i="2"/>
  <c r="G3911" i="2"/>
  <c r="I3954" i="2"/>
  <c r="I3990" i="2"/>
  <c r="I4064" i="2"/>
  <c r="I4107" i="2"/>
  <c r="I4071" i="2"/>
  <c r="G4157" i="2"/>
  <c r="G3888" i="2"/>
  <c r="G3931" i="2"/>
  <c r="I3974" i="2"/>
  <c r="G4021" i="2"/>
  <c r="I4065" i="2"/>
  <c r="I4148" i="2"/>
  <c r="I3802" i="2"/>
  <c r="G3839" i="2"/>
  <c r="G3871" i="2"/>
  <c r="I3904" i="2"/>
  <c r="I3936" i="2"/>
  <c r="G3970" i="2"/>
  <c r="I4011" i="2"/>
  <c r="G4077" i="2"/>
  <c r="I4151" i="2"/>
  <c r="G4038" i="2"/>
  <c r="I4081" i="2"/>
  <c r="I4111" i="2"/>
  <c r="G3812" i="2"/>
  <c r="G3843" i="2"/>
  <c r="G3875" i="2"/>
  <c r="G3906" i="2"/>
  <c r="G3938" i="2"/>
  <c r="G3968" i="2"/>
  <c r="I3993" i="2"/>
  <c r="G4040" i="2"/>
  <c r="I4085" i="2"/>
  <c r="G4158" i="2"/>
  <c r="G4072" i="2"/>
  <c r="I4113" i="2"/>
  <c r="I4162" i="2"/>
  <c r="G4139" i="2"/>
  <c r="G3974" i="2"/>
  <c r="G4004" i="2"/>
  <c r="G4029" i="2"/>
  <c r="G4057" i="2"/>
  <c r="G4095" i="2"/>
  <c r="G4188" i="2"/>
  <c r="G4186" i="2"/>
  <c r="I4139" i="2"/>
  <c r="G4178" i="2"/>
  <c r="I4024" i="2"/>
  <c r="I4057" i="2"/>
  <c r="I4102" i="2"/>
  <c r="G4143" i="2"/>
  <c r="G4169" i="2"/>
  <c r="G4150" i="2"/>
  <c r="I4187" i="2"/>
  <c r="I4196" i="2"/>
  <c r="G4279" i="2"/>
  <c r="G4199" i="2"/>
  <c r="G4215" i="2"/>
  <c r="I4231" i="2"/>
  <c r="I4247" i="2"/>
  <c r="I4263" i="2"/>
  <c r="G4284" i="2"/>
  <c r="I4279" i="2"/>
  <c r="G4125" i="2"/>
  <c r="G4141" i="2"/>
  <c r="G4164" i="2"/>
  <c r="I4184" i="2"/>
  <c r="I4211" i="2"/>
  <c r="I4230" i="2"/>
  <c r="I4246" i="2"/>
  <c r="I4262" i="2"/>
  <c r="G4286" i="2"/>
  <c r="G4275" i="2"/>
  <c r="G4307" i="2"/>
  <c r="I4214" i="2"/>
  <c r="G4232" i="2"/>
  <c r="G4248" i="2"/>
  <c r="G4264" i="2"/>
  <c r="G4288" i="2"/>
  <c r="I4283" i="2"/>
  <c r="G4200" i="2"/>
  <c r="G4216" i="2"/>
  <c r="G4231" i="2"/>
  <c r="G4247" i="2"/>
  <c r="G4263" i="2"/>
  <c r="G4282" i="2"/>
  <c r="G3668" i="2"/>
  <c r="G3567" i="2"/>
  <c r="I3600" i="2"/>
  <c r="I3664" i="2"/>
  <c r="I3316" i="2"/>
  <c r="I3348" i="2"/>
  <c r="I3380" i="2"/>
  <c r="G3433" i="2"/>
  <c r="I3454" i="2"/>
  <c r="G3487" i="2"/>
  <c r="G3531" i="2"/>
  <c r="G3566" i="2"/>
  <c r="I3602" i="2"/>
  <c r="I3704" i="2"/>
  <c r="I3210" i="2"/>
  <c r="I3243" i="2"/>
  <c r="I3274" i="2"/>
  <c r="I3306" i="2"/>
  <c r="I3338" i="2"/>
  <c r="I3370" i="2"/>
  <c r="G3417" i="2"/>
  <c r="I3438" i="2"/>
  <c r="G3486" i="2"/>
  <c r="I3531" i="2"/>
  <c r="I3562" i="2"/>
  <c r="G3609" i="2"/>
  <c r="G3648" i="2"/>
  <c r="G3705" i="2"/>
  <c r="G3628" i="2"/>
  <c r="I3767" i="2"/>
  <c r="G3686" i="2"/>
  <c r="I3736" i="2"/>
  <c r="G3414" i="2"/>
  <c r="G3446" i="2"/>
  <c r="G3477" i="2"/>
  <c r="G3509" i="2"/>
  <c r="G3539" i="2"/>
  <c r="I3583" i="2"/>
  <c r="I3641" i="2"/>
  <c r="I3680" i="2"/>
  <c r="G3747" i="2"/>
  <c r="I3752" i="2"/>
  <c r="G3766" i="2"/>
  <c r="G3742" i="2"/>
  <c r="I3682" i="2"/>
  <c r="G3753" i="2"/>
  <c r="G3768" i="2"/>
  <c r="I3740" i="2"/>
  <c r="G3794" i="2"/>
  <c r="G3727" i="2"/>
  <c r="G3758" i="2"/>
  <c r="G3786" i="2"/>
  <c r="I3587" i="2"/>
  <c r="G3608" i="2"/>
  <c r="I3648" i="2"/>
  <c r="I3690" i="2"/>
  <c r="G3735" i="2"/>
  <c r="G3817" i="2"/>
  <c r="I3797" i="2"/>
  <c r="I3846" i="2"/>
  <c r="G3673" i="2"/>
  <c r="G3698" i="2"/>
  <c r="I3729" i="2"/>
  <c r="I3758" i="2"/>
  <c r="I3800" i="2"/>
  <c r="G3873" i="2"/>
  <c r="I3838" i="2"/>
  <c r="G3813" i="2"/>
  <c r="I3862" i="2"/>
  <c r="I3786" i="2"/>
  <c r="G3869" i="2"/>
  <c r="I3879" i="2"/>
  <c r="I3540" i="2"/>
  <c r="I3572" i="2"/>
  <c r="G3611" i="2"/>
  <c r="G3636" i="2"/>
  <c r="I3681" i="2"/>
  <c r="I3706" i="2"/>
  <c r="G3754" i="2"/>
  <c r="G3780" i="2"/>
  <c r="G3844" i="2"/>
  <c r="I3917" i="2"/>
  <c r="G3605" i="2"/>
  <c r="G3637" i="2"/>
  <c r="G3669" i="2"/>
  <c r="G3701" i="2"/>
  <c r="G3733" i="2"/>
  <c r="G3765" i="2"/>
  <c r="G3815" i="2"/>
  <c r="I3863" i="2"/>
  <c r="I3918" i="2"/>
  <c r="I3930" i="2"/>
  <c r="I3961" i="2"/>
  <c r="I3970" i="2"/>
  <c r="G3984" i="2"/>
  <c r="I3962" i="2"/>
  <c r="G3857" i="2"/>
  <c r="I3914" i="2"/>
  <c r="G3779" i="2"/>
  <c r="G3829" i="2"/>
  <c r="G3872" i="2"/>
  <c r="I3938" i="2"/>
  <c r="I3985" i="2"/>
  <c r="G3980" i="2"/>
  <c r="G3927" i="2"/>
  <c r="G4008" i="2"/>
  <c r="G3993" i="2"/>
  <c r="I3919" i="2"/>
  <c r="G3973" i="2"/>
  <c r="I4037" i="2"/>
  <c r="I4005" i="2"/>
  <c r="G4042" i="2"/>
  <c r="I4103" i="2"/>
  <c r="I4021" i="2"/>
  <c r="I4078" i="2"/>
  <c r="I4156" i="2"/>
  <c r="I4140" i="2"/>
  <c r="I3915" i="2"/>
  <c r="G3957" i="2"/>
  <c r="G3995" i="2"/>
  <c r="I4066" i="2"/>
  <c r="G4109" i="2"/>
  <c r="G4073" i="2"/>
  <c r="G4162" i="2"/>
  <c r="I3889" i="2"/>
  <c r="I3935" i="2"/>
  <c r="G3976" i="2"/>
  <c r="I4026" i="2"/>
  <c r="G4067" i="2"/>
  <c r="G4193" i="2"/>
  <c r="G3808" i="2"/>
  <c r="I3841" i="2"/>
  <c r="I3873" i="2"/>
  <c r="G3910" i="2"/>
  <c r="G3942" i="2"/>
  <c r="I3971" i="2"/>
  <c r="I4022" i="2"/>
  <c r="G4086" i="2"/>
  <c r="I4155" i="2"/>
  <c r="I4043" i="2"/>
  <c r="I4083" i="2"/>
  <c r="I4122" i="2"/>
  <c r="I3814" i="2"/>
  <c r="I3845" i="2"/>
  <c r="I3877" i="2"/>
  <c r="I3908" i="2"/>
  <c r="I3940" i="2"/>
  <c r="G3972" i="2"/>
  <c r="G3997" i="2"/>
  <c r="I4045" i="2"/>
  <c r="I4094" i="2"/>
  <c r="I4170" i="2"/>
  <c r="G4091" i="2"/>
  <c r="I4115" i="2"/>
  <c r="G4165" i="2"/>
  <c r="I4144" i="2"/>
  <c r="I3976" i="2"/>
  <c r="G4009" i="2"/>
  <c r="I4030" i="2"/>
  <c r="I4060" i="2"/>
  <c r="I4098" i="2"/>
  <c r="G4167" i="2"/>
  <c r="I4188" i="2"/>
  <c r="G4147" i="2"/>
  <c r="G4185" i="2"/>
  <c r="G4030" i="2"/>
  <c r="G4066" i="2"/>
  <c r="I4105" i="2"/>
  <c r="G4146" i="2"/>
  <c r="G4177" i="2"/>
  <c r="G4156" i="2"/>
  <c r="G4189" i="2"/>
  <c r="I4198" i="2"/>
  <c r="I4285" i="2"/>
  <c r="I4200" i="2"/>
  <c r="I4216" i="2"/>
  <c r="G4234" i="2"/>
  <c r="G4250" i="2"/>
  <c r="G4266" i="2"/>
  <c r="I4290" i="2"/>
  <c r="G4281" i="2"/>
  <c r="I4126" i="2"/>
  <c r="I4142" i="2"/>
  <c r="G4171" i="2"/>
  <c r="G4187" i="2"/>
  <c r="G4214" i="2"/>
  <c r="G4233" i="2"/>
  <c r="G4249" i="2"/>
  <c r="G4265" i="2"/>
  <c r="I4292" i="2"/>
  <c r="I4281" i="2"/>
  <c r="G4201" i="2"/>
  <c r="G4217" i="2"/>
  <c r="I4233" i="2"/>
  <c r="I4249" i="2"/>
  <c r="I4265" i="2"/>
  <c r="I4294" i="2"/>
  <c r="G4285" i="2"/>
  <c r="I4201" i="2"/>
  <c r="I4217" i="2"/>
  <c r="I4232" i="2"/>
  <c r="I4248" i="2"/>
  <c r="I3645" i="2"/>
  <c r="I3633" i="2"/>
  <c r="G3610" i="2"/>
  <c r="I3598" i="2"/>
  <c r="I3589" i="2"/>
  <c r="G3564" i="2"/>
  <c r="G3559" i="2"/>
  <c r="G3549" i="2"/>
  <c r="I3547" i="2"/>
  <c r="G3542" i="2"/>
  <c r="G3540" i="2"/>
  <c r="I3538" i="2"/>
  <c r="I3530" i="2"/>
  <c r="G3518" i="2"/>
  <c r="I3512" i="2"/>
  <c r="I3505" i="2"/>
  <c r="G3499" i="2"/>
  <c r="I3496" i="2"/>
  <c r="I3489" i="2"/>
  <c r="I3481" i="2"/>
  <c r="G3474" i="2"/>
  <c r="G3471" i="2"/>
  <c r="I3468" i="2"/>
  <c r="G3459" i="2"/>
  <c r="G3455" i="2"/>
  <c r="G3452" i="2"/>
  <c r="G3647" i="2"/>
  <c r="G3630" i="2"/>
  <c r="I3625" i="2"/>
  <c r="G3606" i="2"/>
  <c r="G3589" i="2"/>
  <c r="G3575" i="2"/>
  <c r="I3557" i="2"/>
  <c r="I3550" i="2"/>
  <c r="I3533" i="2"/>
  <c r="G3523" i="2"/>
  <c r="I3516" i="2"/>
  <c r="G3508" i="2"/>
  <c r="G3500" i="2"/>
  <c r="G3496" i="2"/>
  <c r="I3490" i="2"/>
  <c r="G3484" i="2"/>
  <c r="G3481" i="2"/>
  <c r="I3475" i="2"/>
  <c r="G3468" i="2"/>
  <c r="G3465" i="2"/>
  <c r="I3463" i="2"/>
  <c r="I3460" i="2"/>
  <c r="G3449" i="2"/>
  <c r="I3435" i="2"/>
  <c r="G3434" i="2"/>
  <c r="I3427" i="2"/>
  <c r="G3415" i="2"/>
  <c r="I3409" i="2"/>
  <c r="I3402" i="2"/>
  <c r="G3396" i="2"/>
  <c r="I3393" i="2"/>
  <c r="I3382" i="2"/>
  <c r="G3374" i="2"/>
  <c r="G3371" i="2"/>
  <c r="I3368" i="2"/>
  <c r="I3678" i="2"/>
  <c r="G3625" i="2"/>
  <c r="G3598" i="2"/>
  <c r="G3584" i="2"/>
  <c r="I3573" i="2"/>
  <c r="G3555" i="2"/>
  <c r="I3553" i="2"/>
  <c r="G3545" i="2"/>
  <c r="G3527" i="2"/>
  <c r="I3524" i="2"/>
  <c r="G3516" i="2"/>
  <c r="I3513" i="2"/>
  <c r="G3512" i="2"/>
  <c r="I3509" i="2"/>
  <c r="I3506" i="2"/>
  <c r="G3503" i="2"/>
  <c r="I3497" i="2"/>
  <c r="G3489" i="2"/>
  <c r="G3478" i="2"/>
  <c r="G3472" i="2"/>
  <c r="I3461" i="2"/>
  <c r="G3456" i="2"/>
  <c r="I3447" i="2"/>
  <c r="I3445" i="2"/>
  <c r="G3444" i="2"/>
  <c r="G3441" i="2"/>
  <c r="I3430" i="2"/>
  <c r="G3420" i="2"/>
  <c r="I3413" i="2"/>
  <c r="G3405" i="2"/>
  <c r="G3397" i="2"/>
  <c r="G3393" i="2"/>
  <c r="G3389" i="2"/>
  <c r="I3383" i="2"/>
  <c r="I3379" i="2"/>
  <c r="G3375" i="2"/>
  <c r="I3365" i="2"/>
  <c r="G3364" i="2"/>
  <c r="G3361" i="2"/>
  <c r="G3357" i="2"/>
  <c r="I3351" i="2"/>
  <c r="I3656" i="2"/>
  <c r="I3644" i="2"/>
  <c r="I3611" i="2"/>
  <c r="G3571" i="2"/>
  <c r="G3557" i="2"/>
  <c r="G3553" i="2"/>
  <c r="G3550" i="2"/>
  <c r="I3541" i="2"/>
  <c r="I3536" i="2"/>
  <c r="I3528" i="2"/>
  <c r="G3506" i="2"/>
  <c r="I3501" i="2"/>
  <c r="G3490" i="2"/>
  <c r="I3485" i="2"/>
  <c r="G3475" i="2"/>
  <c r="I3466" i="2"/>
  <c r="G3682" i="2"/>
  <c r="I3646" i="2"/>
  <c r="G3640" i="2"/>
  <c r="G3592" i="2"/>
  <c r="G3590" i="2"/>
  <c r="I3585" i="2"/>
  <c r="I3569" i="2"/>
  <c r="I3565" i="2"/>
  <c r="G3560" i="2"/>
  <c r="G3548" i="2"/>
  <c r="G3674" i="2"/>
  <c r="I3672" i="2"/>
  <c r="G3622" i="2"/>
  <c r="I3618" i="2"/>
  <c r="I3593" i="2"/>
  <c r="I3581" i="2"/>
  <c r="G3563" i="2"/>
  <c r="I3546" i="2"/>
  <c r="I3544" i="2"/>
  <c r="G3541" i="2"/>
  <c r="G3536" i="2"/>
  <c r="I3534" i="2"/>
  <c r="I3529" i="2"/>
  <c r="G3528" i="2"/>
  <c r="G3522" i="2"/>
  <c r="G3510" i="2"/>
  <c r="I3507" i="2"/>
  <c r="G3498" i="2"/>
  <c r="G3494" i="2"/>
  <c r="G3491" i="2"/>
  <c r="I3480" i="2"/>
  <c r="G3479" i="2"/>
  <c r="I3470" i="2"/>
  <c r="I3467" i="2"/>
  <c r="G3464" i="2"/>
  <c r="I3458" i="2"/>
  <c r="G3450" i="2"/>
  <c r="G3439" i="2"/>
  <c r="I3422" i="2"/>
  <c r="G3421" i="2"/>
  <c r="I3419" i="2"/>
  <c r="G3416" i="2"/>
  <c r="I3414" i="2"/>
  <c r="I3411" i="2"/>
  <c r="G3410" i="2"/>
  <c r="I3407" i="2"/>
  <c r="I3401" i="2"/>
  <c r="G3394" i="2"/>
  <c r="G3390" i="2"/>
  <c r="G3387" i="2"/>
  <c r="I3384" i="2"/>
  <c r="I3377" i="2"/>
  <c r="I3366" i="2"/>
  <c r="G3358" i="2"/>
  <c r="G3355" i="2"/>
  <c r="I3352" i="2"/>
  <c r="I3653" i="2"/>
  <c r="I3614" i="2"/>
  <c r="G3597" i="2"/>
  <c r="G3595" i="2"/>
  <c r="G3579" i="2"/>
  <c r="G3574" i="2"/>
  <c r="G3544" i="2"/>
  <c r="G3537" i="2"/>
  <c r="G3534" i="2"/>
  <c r="I3532" i="2"/>
  <c r="I3520" i="2"/>
  <c r="G3514" i="2"/>
  <c r="G3507" i="2"/>
  <c r="G3504" i="2"/>
  <c r="I3502" i="2"/>
  <c r="I3499" i="2"/>
  <c r="G3488" i="2"/>
  <c r="I3474" i="2"/>
  <c r="G3473" i="2"/>
  <c r="G3467" i="2"/>
  <c r="I3462" i="2"/>
  <c r="G3451" i="2"/>
  <c r="I3446" i="2"/>
  <c r="G3436" i="2"/>
  <c r="I3431" i="2"/>
  <c r="I3426" i="2"/>
  <c r="G3425" i="2"/>
  <c r="G3419" i="2"/>
  <c r="G3407" i="2"/>
  <c r="I3404" i="2"/>
  <c r="G3395" i="2"/>
  <c r="G3391" i="2"/>
  <c r="I3381" i="2"/>
  <c r="G3380" i="2"/>
  <c r="G3377" i="2"/>
  <c r="G3373" i="2"/>
  <c r="I3367" i="2"/>
  <c r="I3363" i="2"/>
  <c r="G3359" i="2"/>
  <c r="I3349" i="2"/>
  <c r="G3348" i="2"/>
  <c r="G3345" i="2"/>
  <c r="G3341" i="2"/>
  <c r="I3335" i="2"/>
  <c r="I3331" i="2"/>
  <c r="G3327" i="2"/>
  <c r="I3317" i="2"/>
  <c r="G3316" i="2"/>
  <c r="G3313" i="2"/>
  <c r="G3309" i="2"/>
  <c r="I3305" i="2"/>
  <c r="I3300" i="2"/>
  <c r="G3299" i="2"/>
  <c r="G3294" i="2"/>
  <c r="G3657" i="2"/>
  <c r="G3655" i="2"/>
  <c r="I3643" i="2"/>
  <c r="G3618" i="2"/>
  <c r="G3602" i="2"/>
  <c r="G3593" i="2"/>
  <c r="G3588" i="2"/>
  <c r="I3586" i="2"/>
  <c r="I3575" i="2"/>
  <c r="I3570" i="2"/>
  <c r="I3568" i="2"/>
  <c r="I3561" i="2"/>
  <c r="I3554" i="2"/>
  <c r="I3549" i="2"/>
  <c r="I3542" i="2"/>
  <c r="G3532" i="2"/>
  <c r="G3529" i="2"/>
  <c r="G3526" i="2"/>
  <c r="I3523" i="2"/>
  <c r="I3518" i="2"/>
  <c r="I3515" i="2"/>
  <c r="G3511" i="2"/>
  <c r="I3491" i="2"/>
  <c r="G3483" i="2"/>
  <c r="I3465" i="2"/>
  <c r="I3450" i="2"/>
  <c r="G3442" i="2"/>
  <c r="I3522" i="2"/>
  <c r="I3504" i="2"/>
  <c r="I3484" i="2"/>
  <c r="I3457" i="2"/>
  <c r="G3426" i="2"/>
  <c r="I3412" i="2"/>
  <c r="I3398" i="2"/>
  <c r="I3517" i="2"/>
  <c r="I3510" i="2"/>
  <c r="G3469" i="2"/>
  <c r="G3457" i="2"/>
  <c r="I3455" i="2"/>
  <c r="I3410" i="2"/>
  <c r="G3400" i="2"/>
  <c r="I3396" i="2"/>
  <c r="I3391" i="2"/>
  <c r="G3388" i="2"/>
  <c r="I3369" i="2"/>
  <c r="I3360" i="2"/>
  <c r="I3355" i="2"/>
  <c r="I3353" i="2"/>
  <c r="I3343" i="2"/>
  <c r="G3339" i="2"/>
  <c r="G3333" i="2"/>
  <c r="I3310" i="2"/>
  <c r="I3299" i="2"/>
  <c r="I3296" i="2"/>
  <c r="I3284" i="2"/>
  <c r="G3283" i="2"/>
  <c r="G3278" i="2"/>
  <c r="G3268" i="2"/>
  <c r="I3255" i="2"/>
  <c r="G3249" i="2"/>
  <c r="I3245" i="2"/>
  <c r="G3244" i="2"/>
  <c r="G3239" i="2"/>
  <c r="G3229" i="2"/>
  <c r="G3217" i="2"/>
  <c r="G3213" i="2"/>
  <c r="G3524" i="2"/>
  <c r="I3494" i="2"/>
  <c r="I3486" i="2"/>
  <c r="G3480" i="2"/>
  <c r="G3460" i="2"/>
  <c r="I3451" i="2"/>
  <c r="G3445" i="2"/>
  <c r="G3440" i="2"/>
  <c r="G3424" i="2"/>
  <c r="I3420" i="2"/>
  <c r="I3389" i="2"/>
  <c r="I3374" i="2"/>
  <c r="G3369" i="2"/>
  <c r="G3367" i="2"/>
  <c r="I3525" i="2"/>
  <c r="G3519" i="2"/>
  <c r="I3476" i="2"/>
  <c r="I3441" i="2"/>
  <c r="I3436" i="2"/>
  <c r="G3408" i="2"/>
  <c r="I3406" i="2"/>
  <c r="G3404" i="2"/>
  <c r="I3394" i="2"/>
  <c r="I3358" i="2"/>
  <c r="G3349" i="2"/>
  <c r="G3343" i="2"/>
  <c r="G3337" i="2"/>
  <c r="G3513" i="2"/>
  <c r="G3458" i="2"/>
  <c r="I3429" i="2"/>
  <c r="I3425" i="2"/>
  <c r="G3413" i="2"/>
  <c r="I3399" i="2"/>
  <c r="I3397" i="2"/>
  <c r="I3392" i="2"/>
  <c r="I3387" i="2"/>
  <c r="I3385" i="2"/>
  <c r="G3383" i="2"/>
  <c r="G3381" i="2"/>
  <c r="G3372" i="2"/>
  <c r="G3365" i="2"/>
  <c r="G3363" i="2"/>
  <c r="I3347" i="2"/>
  <c r="I3344" i="2"/>
  <c r="I3500" i="2"/>
  <c r="G3497" i="2"/>
  <c r="G3429" i="2"/>
  <c r="I3417" i="2"/>
  <c r="I3415" i="2"/>
  <c r="G3411" i="2"/>
  <c r="G3385" i="2"/>
  <c r="G3379" i="2"/>
  <c r="I3375" i="2"/>
  <c r="I3361" i="2"/>
  <c r="G3347" i="2"/>
  <c r="I3514" i="2"/>
  <c r="G3495" i="2"/>
  <c r="I3471" i="2"/>
  <c r="G3461" i="2"/>
  <c r="I3452" i="2"/>
  <c r="I3442" i="2"/>
  <c r="I3437" i="2"/>
  <c r="G3435" i="2"/>
  <c r="G3431" i="2"/>
  <c r="G3423" i="2"/>
  <c r="I3421" i="2"/>
  <c r="I3403" i="2"/>
  <c r="G3401" i="2"/>
  <c r="I3390" i="2"/>
  <c r="I3373" i="2"/>
  <c r="I3359" i="2"/>
  <c r="G3356" i="2"/>
  <c r="I3350" i="2"/>
  <c r="G3403" i="2"/>
  <c r="I3336" i="2"/>
  <c r="I3333" i="2"/>
  <c r="I3328" i="2"/>
  <c r="G3317" i="2"/>
  <c r="G3311" i="2"/>
  <c r="G3308" i="2"/>
  <c r="I3357" i="2"/>
  <c r="G3350" i="2"/>
  <c r="G3342" i="2"/>
  <c r="G3340" i="2"/>
  <c r="G3325" i="2"/>
  <c r="I3320" i="2"/>
  <c r="G3331" i="2"/>
  <c r="I3326" i="2"/>
  <c r="I3318" i="2"/>
  <c r="G3315" i="2"/>
  <c r="I3376" i="2"/>
  <c r="G3366" i="2"/>
  <c r="I3334" i="2"/>
  <c r="I3329" i="2"/>
  <c r="I3345" i="2"/>
  <c r="I3341" i="2"/>
  <c r="I3337" i="2"/>
  <c r="G3329" i="2"/>
  <c r="I3327" i="2"/>
  <c r="G3326" i="2"/>
  <c r="G3323" i="2"/>
  <c r="I3321" i="2"/>
  <c r="G3318" i="2"/>
  <c r="I3313" i="2"/>
  <c r="I3307" i="2"/>
  <c r="I3304" i="2"/>
  <c r="G3298" i="2"/>
  <c r="I3293" i="2"/>
  <c r="I3283" i="2"/>
  <c r="I3280" i="2"/>
  <c r="G3265" i="2"/>
  <c r="G3260" i="2"/>
  <c r="I3257" i="2"/>
  <c r="G3252" i="2"/>
  <c r="I3246" i="2"/>
  <c r="I3236" i="2"/>
  <c r="I3232" i="2"/>
  <c r="G3231" i="2"/>
  <c r="I3225" i="2"/>
  <c r="G3220" i="2"/>
  <c r="I3215" i="2"/>
  <c r="I3212" i="2"/>
  <c r="G3211" i="2"/>
  <c r="G3208" i="2"/>
  <c r="I3205" i="2"/>
  <c r="I3199" i="2"/>
  <c r="G3197" i="2"/>
  <c r="I3191" i="2"/>
  <c r="G3189" i="2"/>
  <c r="I3183" i="2"/>
  <c r="G3181" i="2"/>
  <c r="I3175" i="2"/>
  <c r="G3173" i="2"/>
  <c r="I3167" i="2"/>
  <c r="G3165" i="2"/>
  <c r="I3159" i="2"/>
  <c r="G3157" i="2"/>
  <c r="G3409" i="2"/>
  <c r="G3351" i="2"/>
  <c r="I3339" i="2"/>
  <c r="G3334" i="2"/>
  <c r="G3321" i="2"/>
  <c r="I3319" i="2"/>
  <c r="I3371" i="2"/>
  <c r="G3335" i="2"/>
  <c r="G3332" i="2"/>
  <c r="G3382" i="2"/>
  <c r="G3353" i="2"/>
  <c r="I3342" i="2"/>
  <c r="I3325" i="2"/>
  <c r="G3324" i="2"/>
  <c r="I3302" i="2"/>
  <c r="I3291" i="2"/>
  <c r="G3287" i="2"/>
  <c r="I3281" i="2"/>
  <c r="G3277" i="2"/>
  <c r="I3270" i="2"/>
  <c r="G3266" i="2"/>
  <c r="G3262" i="2"/>
  <c r="G3307" i="2"/>
  <c r="G3291" i="2"/>
  <c r="I3286" i="2"/>
  <c r="G3279" i="2"/>
  <c r="I3277" i="2"/>
  <c r="G3274" i="2"/>
  <c r="G3263" i="2"/>
  <c r="G3257" i="2"/>
  <c r="I3251" i="2"/>
  <c r="I3229" i="2"/>
  <c r="G3226" i="2"/>
  <c r="I3223" i="2"/>
  <c r="G3222" i="2"/>
  <c r="I3217" i="2"/>
  <c r="I3207" i="2"/>
  <c r="G3198" i="2"/>
  <c r="I3194" i="2"/>
  <c r="I3189" i="2"/>
  <c r="G3188" i="2"/>
  <c r="I3184" i="2"/>
  <c r="G3183" i="2"/>
  <c r="I3179" i="2"/>
  <c r="G3178" i="2"/>
  <c r="I3174" i="2"/>
  <c r="I3169" i="2"/>
  <c r="G3168" i="2"/>
  <c r="I3312" i="2"/>
  <c r="I3303" i="2"/>
  <c r="I3301" i="2"/>
  <c r="I3294" i="2"/>
  <c r="I3289" i="2"/>
  <c r="G3286" i="2"/>
  <c r="G3271" i="2"/>
  <c r="I3269" i="2"/>
  <c r="I3261" i="2"/>
  <c r="I3254" i="2"/>
  <c r="I3248" i="2"/>
  <c r="I3242" i="2"/>
  <c r="G3305" i="2"/>
  <c r="G3303" i="2"/>
  <c r="G3301" i="2"/>
  <c r="I3292" i="2"/>
  <c r="G3289" i="2"/>
  <c r="G3284" i="2"/>
  <c r="I3275" i="2"/>
  <c r="I3272" i="2"/>
  <c r="G3269" i="2"/>
  <c r="I3264" i="2"/>
  <c r="G3261" i="2"/>
  <c r="G3254" i="2"/>
  <c r="G3251" i="2"/>
  <c r="G3245" i="2"/>
  <c r="G3242" i="2"/>
  <c r="G3236" i="2"/>
  <c r="I3233" i="2"/>
  <c r="I3230" i="2"/>
  <c r="G3223" i="2"/>
  <c r="G3215" i="2"/>
  <c r="G3207" i="2"/>
  <c r="I3200" i="2"/>
  <c r="G3199" i="2"/>
  <c r="I3195" i="2"/>
  <c r="G3194" i="2"/>
  <c r="I3190" i="2"/>
  <c r="I3185" i="2"/>
  <c r="G3184" i="2"/>
  <c r="G3179" i="2"/>
  <c r="G3169" i="2"/>
  <c r="I3156" i="2"/>
  <c r="G3154" i="2"/>
  <c r="I3148" i="2"/>
  <c r="G3146" i="2"/>
  <c r="I3140" i="2"/>
  <c r="G3138" i="2"/>
  <c r="I3132" i="2"/>
  <c r="G3130" i="2"/>
  <c r="I3124" i="2"/>
  <c r="G3122" i="2"/>
  <c r="I3116" i="2"/>
  <c r="G3114" i="2"/>
  <c r="I3323" i="2"/>
  <c r="I3308" i="2"/>
  <c r="I3297" i="2"/>
  <c r="G3292" i="2"/>
  <c r="I3287" i="2"/>
  <c r="G3282" i="2"/>
  <c r="I3267" i="2"/>
  <c r="G3258" i="2"/>
  <c r="I3240" i="2"/>
  <c r="I3237" i="2"/>
  <c r="G3230" i="2"/>
  <c r="G3224" i="2"/>
  <c r="I3220" i="2"/>
  <c r="I3213" i="2"/>
  <c r="G3210" i="2"/>
  <c r="I3208" i="2"/>
  <c r="I3196" i="2"/>
  <c r="G3190" i="2"/>
  <c r="I3186" i="2"/>
  <c r="I3181" i="2"/>
  <c r="G3180" i="2"/>
  <c r="I3176" i="2"/>
  <c r="G3175" i="2"/>
  <c r="I3171" i="2"/>
  <c r="G3170" i="2"/>
  <c r="I3166" i="2"/>
  <c r="I3161" i="2"/>
  <c r="G3160" i="2"/>
  <c r="G3155" i="2"/>
  <c r="G3310" i="2"/>
  <c r="G3297" i="2"/>
  <c r="I3295" i="2"/>
  <c r="I3285" i="2"/>
  <c r="I3278" i="2"/>
  <c r="G3275" i="2"/>
  <c r="I3273" i="2"/>
  <c r="I3262" i="2"/>
  <c r="I3259" i="2"/>
  <c r="G3255" i="2"/>
  <c r="I3252" i="2"/>
  <c r="I3249" i="2"/>
  <c r="G3240" i="2"/>
  <c r="I3234" i="2"/>
  <c r="G3227" i="2"/>
  <c r="G3205" i="2"/>
  <c r="I3201" i="2"/>
  <c r="G3200" i="2"/>
  <c r="G3195" i="2"/>
  <c r="I3315" i="2"/>
  <c r="I3311" i="2"/>
  <c r="G3306" i="2"/>
  <c r="G3295" i="2"/>
  <c r="G3290" i="2"/>
  <c r="I3276" i="2"/>
  <c r="G3273" i="2"/>
  <c r="G3267" i="2"/>
  <c r="I3265" i="2"/>
  <c r="G3259" i="2"/>
  <c r="I3256" i="2"/>
  <c r="I3247" i="2"/>
  <c r="G3246" i="2"/>
  <c r="G3243" i="2"/>
  <c r="I3238" i="2"/>
  <c r="G3237" i="2"/>
  <c r="G3234" i="2"/>
  <c r="I3231" i="2"/>
  <c r="I3228" i="2"/>
  <c r="I3221" i="2"/>
  <c r="I3218" i="2"/>
  <c r="G3216" i="2"/>
  <c r="I3211" i="2"/>
  <c r="G3302" i="2"/>
  <c r="G3293" i="2"/>
  <c r="I3288" i="2"/>
  <c r="G3285" i="2"/>
  <c r="G3276" i="2"/>
  <c r="G3270" i="2"/>
  <c r="I3253" i="2"/>
  <c r="G3319" i="2"/>
  <c r="I3309" i="2"/>
  <c r="G3300" i="2"/>
  <c r="G3281" i="2"/>
  <c r="I3279" i="2"/>
  <c r="I3271" i="2"/>
  <c r="I3268" i="2"/>
  <c r="I3263" i="2"/>
  <c r="I3260" i="2"/>
  <c r="G3253" i="2"/>
  <c r="G3250" i="2"/>
  <c r="G3247" i="2"/>
  <c r="G3238" i="2"/>
  <c r="G3235" i="2"/>
  <c r="G3228" i="2"/>
  <c r="I3226" i="2"/>
  <c r="G3221" i="2"/>
  <c r="G3214" i="2"/>
  <c r="G3206" i="2"/>
  <c r="I3203" i="2"/>
  <c r="G3202" i="2"/>
  <c r="I3198" i="2"/>
  <c r="I3193" i="2"/>
  <c r="G3192" i="2"/>
  <c r="G3187" i="2"/>
  <c r="G3177" i="2"/>
  <c r="I3164" i="2"/>
  <c r="G3158" i="2"/>
  <c r="I3153" i="2"/>
  <c r="G3151" i="2"/>
  <c r="I3145" i="2"/>
  <c r="G3143" i="2"/>
  <c r="I3137" i="2"/>
  <c r="G3135" i="2"/>
  <c r="I3129" i="2"/>
  <c r="G3127" i="2"/>
  <c r="I3121" i="2"/>
  <c r="G3219" i="2"/>
  <c r="G3203" i="2"/>
  <c r="G3196" i="2"/>
  <c r="G3186" i="2"/>
  <c r="I3182" i="2"/>
  <c r="G3156" i="2"/>
  <c r="G3153" i="2"/>
  <c r="I3241" i="2"/>
  <c r="I3239" i="2"/>
  <c r="I3197" i="2"/>
  <c r="G3182" i="2"/>
  <c r="I3180" i="2"/>
  <c r="I3178" i="2"/>
  <c r="G3171" i="2"/>
  <c r="G3164" i="2"/>
  <c r="I3154" i="2"/>
  <c r="I3151" i="2"/>
  <c r="G3150" i="2"/>
  <c r="I3147" i="2"/>
  <c r="G3136" i="2"/>
  <c r="I3133" i="2"/>
  <c r="G3129" i="2"/>
  <c r="I3126" i="2"/>
  <c r="G3125" i="2"/>
  <c r="I3118" i="2"/>
  <c r="G3117" i="2"/>
  <c r="G3112" i="2"/>
  <c r="I3106" i="2"/>
  <c r="G3104" i="2"/>
  <c r="I3098" i="2"/>
  <c r="G3096" i="2"/>
  <c r="I3090" i="2"/>
  <c r="G3088" i="2"/>
  <c r="I3082" i="2"/>
  <c r="G3080" i="2"/>
  <c r="I3074" i="2"/>
  <c r="G3072" i="2"/>
  <c r="I3066" i="2"/>
  <c r="G3064" i="2"/>
  <c r="I3058" i="2"/>
  <c r="G3056" i="2"/>
  <c r="I3050" i="2"/>
  <c r="G3048" i="2"/>
  <c r="I3042" i="2"/>
  <c r="G3040" i="2"/>
  <c r="I3034" i="2"/>
  <c r="G3032" i="2"/>
  <c r="G3193" i="2"/>
  <c r="G3174" i="2"/>
  <c r="I3162" i="2"/>
  <c r="G3161" i="2"/>
  <c r="G3159" i="2"/>
  <c r="G3147" i="2"/>
  <c r="I3144" i="2"/>
  <c r="G3140" i="2"/>
  <c r="I3130" i="2"/>
  <c r="I3119" i="2"/>
  <c r="I3114" i="2"/>
  <c r="G3113" i="2"/>
  <c r="G3232" i="2"/>
  <c r="G3212" i="2"/>
  <c r="I3209" i="2"/>
  <c r="G3201" i="2"/>
  <c r="I3187" i="2"/>
  <c r="G3176" i="2"/>
  <c r="I3172" i="2"/>
  <c r="G3167" i="2"/>
  <c r="I3165" i="2"/>
  <c r="I3157" i="2"/>
  <c r="G3144" i="2"/>
  <c r="I3141" i="2"/>
  <c r="G3137" i="2"/>
  <c r="I3134" i="2"/>
  <c r="G3133" i="2"/>
  <c r="I3127" i="2"/>
  <c r="G3126" i="2"/>
  <c r="I3123" i="2"/>
  <c r="G3118" i="2"/>
  <c r="I3108" i="2"/>
  <c r="G3106" i="2"/>
  <c r="I3100" i="2"/>
  <c r="G3098" i="2"/>
  <c r="I3092" i="2"/>
  <c r="G3090" i="2"/>
  <c r="I3084" i="2"/>
  <c r="G3082" i="2"/>
  <c r="I3076" i="2"/>
  <c r="G3074" i="2"/>
  <c r="I3068" i="2"/>
  <c r="G3066" i="2"/>
  <c r="I3060" i="2"/>
  <c r="G3058" i="2"/>
  <c r="I3052" i="2"/>
  <c r="G3050" i="2"/>
  <c r="I3044" i="2"/>
  <c r="G3042" i="2"/>
  <c r="I3036" i="2"/>
  <c r="G3034" i="2"/>
  <c r="I3204" i="2"/>
  <c r="I3202" i="2"/>
  <c r="G3191" i="2"/>
  <c r="G3185" i="2"/>
  <c r="G3162" i="2"/>
  <c r="I3152" i="2"/>
  <c r="G3148" i="2"/>
  <c r="I3138" i="2"/>
  <c r="I3222" i="2"/>
  <c r="I3192" i="2"/>
  <c r="I3177" i="2"/>
  <c r="G3172" i="2"/>
  <c r="I3170" i="2"/>
  <c r="I3163" i="2"/>
  <c r="I3160" i="2"/>
  <c r="I3155" i="2"/>
  <c r="G3152" i="2"/>
  <c r="I3149" i="2"/>
  <c r="G3145" i="2"/>
  <c r="I3142" i="2"/>
  <c r="G3141" i="2"/>
  <c r="I3135" i="2"/>
  <c r="G3134" i="2"/>
  <c r="I3131" i="2"/>
  <c r="I3244" i="2"/>
  <c r="I3224" i="2"/>
  <c r="I3214" i="2"/>
  <c r="I3173" i="2"/>
  <c r="I3168" i="2"/>
  <c r="G3166" i="2"/>
  <c r="G3163" i="2"/>
  <c r="I3188" i="2"/>
  <c r="I3150" i="2"/>
  <c r="G3149" i="2"/>
  <c r="I3143" i="2"/>
  <c r="G3142" i="2"/>
  <c r="I3139" i="2"/>
  <c r="G3128" i="2"/>
  <c r="I3125" i="2"/>
  <c r="G3121" i="2"/>
  <c r="I3117" i="2"/>
  <c r="G3116" i="2"/>
  <c r="I3112" i="2"/>
  <c r="G3110" i="2"/>
  <c r="I3104" i="2"/>
  <c r="G3102" i="2"/>
  <c r="I3096" i="2"/>
  <c r="G3094" i="2"/>
  <c r="I3088" i="2"/>
  <c r="G3086" i="2"/>
  <c r="I3080" i="2"/>
  <c r="G3078" i="2"/>
  <c r="I3136" i="2"/>
  <c r="G3120" i="2"/>
  <c r="I3110" i="2"/>
  <c r="G3107" i="2"/>
  <c r="I3099" i="2"/>
  <c r="G3093" i="2"/>
  <c r="I3077" i="2"/>
  <c r="G3076" i="2"/>
  <c r="G3073" i="2"/>
  <c r="G3069" i="2"/>
  <c r="I3063" i="2"/>
  <c r="I3059" i="2"/>
  <c r="G3055" i="2"/>
  <c r="I3045" i="2"/>
  <c r="G3044" i="2"/>
  <c r="G3041" i="2"/>
  <c r="G3037" i="2"/>
  <c r="I3030" i="2"/>
  <c r="G3028" i="2"/>
  <c r="I3022" i="2"/>
  <c r="G3020" i="2"/>
  <c r="I3014" i="2"/>
  <c r="G3012" i="2"/>
  <c r="I3006" i="2"/>
  <c r="G3004" i="2"/>
  <c r="I2998" i="2"/>
  <c r="G2996" i="2"/>
  <c r="I2990" i="2"/>
  <c r="G2988" i="2"/>
  <c r="I2982" i="2"/>
  <c r="G2980" i="2"/>
  <c r="G2973" i="2"/>
  <c r="I3113" i="2"/>
  <c r="I3105" i="2"/>
  <c r="I3102" i="2"/>
  <c r="G3099" i="2"/>
  <c r="I3091" i="2"/>
  <c r="G3085" i="2"/>
  <c r="I3070" i="2"/>
  <c r="G3062" i="2"/>
  <c r="G3059" i="2"/>
  <c r="I3056" i="2"/>
  <c r="I3049" i="2"/>
  <c r="I3038" i="2"/>
  <c r="I3031" i="2"/>
  <c r="G3029" i="2"/>
  <c r="I3023" i="2"/>
  <c r="G3021" i="2"/>
  <c r="I3015" i="2"/>
  <c r="G3013" i="2"/>
  <c r="I3007" i="2"/>
  <c r="G3005" i="2"/>
  <c r="I2999" i="2"/>
  <c r="G2997" i="2"/>
  <c r="I2991" i="2"/>
  <c r="G2989" i="2"/>
  <c r="I2983" i="2"/>
  <c r="G2981" i="2"/>
  <c r="I2975" i="2"/>
  <c r="G2974" i="2"/>
  <c r="I2969" i="2"/>
  <c r="G2967" i="2"/>
  <c r="I2962" i="2"/>
  <c r="G2960" i="2"/>
  <c r="I2954" i="2"/>
  <c r="G2952" i="2"/>
  <c r="I2946" i="2"/>
  <c r="G2944" i="2"/>
  <c r="I2938" i="2"/>
  <c r="G2936" i="2"/>
  <c r="I3146" i="2"/>
  <c r="I3115" i="2"/>
  <c r="I3111" i="2"/>
  <c r="G3105" i="2"/>
  <c r="I3097" i="2"/>
  <c r="I3094" i="2"/>
  <c r="G3091" i="2"/>
  <c r="I3083" i="2"/>
  <c r="G3077" i="2"/>
  <c r="I3071" i="2"/>
  <c r="I3067" i="2"/>
  <c r="G3063" i="2"/>
  <c r="I3053" i="2"/>
  <c r="G3052" i="2"/>
  <c r="G3049" i="2"/>
  <c r="G3045" i="2"/>
  <c r="I3039" i="2"/>
  <c r="I3035" i="2"/>
  <c r="G3030" i="2"/>
  <c r="I3024" i="2"/>
  <c r="G3022" i="2"/>
  <c r="I3016" i="2"/>
  <c r="G3014" i="2"/>
  <c r="I3008" i="2"/>
  <c r="G3006" i="2"/>
  <c r="I3000" i="2"/>
  <c r="G2998" i="2"/>
  <c r="I2992" i="2"/>
  <c r="G2990" i="2"/>
  <c r="I2984" i="2"/>
  <c r="G2982" i="2"/>
  <c r="I2976" i="2"/>
  <c r="G2968" i="2"/>
  <c r="I2963" i="2"/>
  <c r="G2961" i="2"/>
  <c r="I2955" i="2"/>
  <c r="G2953" i="2"/>
  <c r="I2947" i="2"/>
  <c r="G2945" i="2"/>
  <c r="I2939" i="2"/>
  <c r="G2937" i="2"/>
  <c r="I2931" i="2"/>
  <c r="G2929" i="2"/>
  <c r="I2923" i="2"/>
  <c r="G2921" i="2"/>
  <c r="I2915" i="2"/>
  <c r="G2913" i="2"/>
  <c r="I2907" i="2"/>
  <c r="G2905" i="2"/>
  <c r="I2901" i="2"/>
  <c r="G2899" i="2"/>
  <c r="I2894" i="2"/>
  <c r="G2892" i="2"/>
  <c r="I2887" i="2"/>
  <c r="G2885" i="2"/>
  <c r="G2879" i="2"/>
  <c r="I2873" i="2"/>
  <c r="G2871" i="2"/>
  <c r="I2867" i="2"/>
  <c r="G2865" i="2"/>
  <c r="I2860" i="2"/>
  <c r="G2858" i="2"/>
  <c r="I2853" i="2"/>
  <c r="G2851" i="2"/>
  <c r="I2845" i="2"/>
  <c r="G2844" i="2"/>
  <c r="G2838" i="2"/>
  <c r="I2834" i="2"/>
  <c r="I2829" i="2"/>
  <c r="G2822" i="2"/>
  <c r="G3131" i="2"/>
  <c r="G3123" i="2"/>
  <c r="G3119" i="2"/>
  <c r="G3115" i="2"/>
  <c r="G3111" i="2"/>
  <c r="I3103" i="2"/>
  <c r="G3097" i="2"/>
  <c r="I3089" i="2"/>
  <c r="I3086" i="2"/>
  <c r="G3083" i="2"/>
  <c r="G3070" i="2"/>
  <c r="G3067" i="2"/>
  <c r="I3064" i="2"/>
  <c r="I3057" i="2"/>
  <c r="I3046" i="2"/>
  <c r="G3038" i="2"/>
  <c r="G3035" i="2"/>
  <c r="I3032" i="2"/>
  <c r="G3031" i="2"/>
  <c r="I3025" i="2"/>
  <c r="G3023" i="2"/>
  <c r="I3017" i="2"/>
  <c r="G3015" i="2"/>
  <c r="I3009" i="2"/>
  <c r="G3007" i="2"/>
  <c r="I3001" i="2"/>
  <c r="G2999" i="2"/>
  <c r="I2993" i="2"/>
  <c r="G2991" i="2"/>
  <c r="I3158" i="2"/>
  <c r="I3109" i="2"/>
  <c r="G3108" i="2"/>
  <c r="G3103" i="2"/>
  <c r="I3095" i="2"/>
  <c r="G3089" i="2"/>
  <c r="I3081" i="2"/>
  <c r="I3078" i="2"/>
  <c r="I3075" i="2"/>
  <c r="G3071" i="2"/>
  <c r="I3061" i="2"/>
  <c r="G3060" i="2"/>
  <c r="G3057" i="2"/>
  <c r="G3053" i="2"/>
  <c r="I3047" i="2"/>
  <c r="I3043" i="2"/>
  <c r="G3039" i="2"/>
  <c r="I3026" i="2"/>
  <c r="G3024" i="2"/>
  <c r="I3128" i="2"/>
  <c r="I3101" i="2"/>
  <c r="G3100" i="2"/>
  <c r="G3095" i="2"/>
  <c r="I3087" i="2"/>
  <c r="G3081" i="2"/>
  <c r="G3075" i="2"/>
  <c r="I3072" i="2"/>
  <c r="I3065" i="2"/>
  <c r="I3054" i="2"/>
  <c r="G3046" i="2"/>
  <c r="G3043" i="2"/>
  <c r="I3040" i="2"/>
  <c r="I3033" i="2"/>
  <c r="G3124" i="2"/>
  <c r="I3120" i="2"/>
  <c r="G3109" i="2"/>
  <c r="I3093" i="2"/>
  <c r="G3092" i="2"/>
  <c r="G3087" i="2"/>
  <c r="I3079" i="2"/>
  <c r="I3069" i="2"/>
  <c r="G3068" i="2"/>
  <c r="G3065" i="2"/>
  <c r="G3061" i="2"/>
  <c r="I3055" i="2"/>
  <c r="I3051" i="2"/>
  <c r="G3047" i="2"/>
  <c r="I3037" i="2"/>
  <c r="G3036" i="2"/>
  <c r="G3033" i="2"/>
  <c r="I3028" i="2"/>
  <c r="G3026" i="2"/>
  <c r="I3020" i="2"/>
  <c r="G3018" i="2"/>
  <c r="I3012" i="2"/>
  <c r="G3010" i="2"/>
  <c r="I3004" i="2"/>
  <c r="G3002" i="2"/>
  <c r="I2996" i="2"/>
  <c r="G2994" i="2"/>
  <c r="I2988" i="2"/>
  <c r="G2986" i="2"/>
  <c r="I2980" i="2"/>
  <c r="G2978" i="2"/>
  <c r="I2973" i="2"/>
  <c r="G2971" i="2"/>
  <c r="G2965" i="2"/>
  <c r="I2959" i="2"/>
  <c r="G2957" i="2"/>
  <c r="I2951" i="2"/>
  <c r="G2949" i="2"/>
  <c r="I2943" i="2"/>
  <c r="G2941" i="2"/>
  <c r="I2935" i="2"/>
  <c r="G2933" i="2"/>
  <c r="I2927" i="2"/>
  <c r="G2925" i="2"/>
  <c r="I2919" i="2"/>
  <c r="G2917" i="2"/>
  <c r="I2911" i="2"/>
  <c r="G2909" i="2"/>
  <c r="I2903" i="2"/>
  <c r="G2902" i="2"/>
  <c r="I2897" i="2"/>
  <c r="G2896" i="2"/>
  <c r="G3139" i="2"/>
  <c r="G3132" i="2"/>
  <c r="I3122" i="2"/>
  <c r="I3107" i="2"/>
  <c r="G3101" i="2"/>
  <c r="I3085" i="2"/>
  <c r="G3084" i="2"/>
  <c r="G3079" i="2"/>
  <c r="I3073" i="2"/>
  <c r="I3062" i="2"/>
  <c r="G3054" i="2"/>
  <c r="G3051" i="2"/>
  <c r="I3048" i="2"/>
  <c r="I3041" i="2"/>
  <c r="I3029" i="2"/>
  <c r="G3027" i="2"/>
  <c r="I3021" i="2"/>
  <c r="G3019" i="2"/>
  <c r="I3013" i="2"/>
  <c r="G3011" i="2"/>
  <c r="G3003" i="2"/>
  <c r="G2995" i="2"/>
  <c r="I2987" i="2"/>
  <c r="G2984" i="2"/>
  <c r="I3018" i="2"/>
  <c r="G3016" i="2"/>
  <c r="I3011" i="2"/>
  <c r="G3001" i="2"/>
  <c r="G2993" i="2"/>
  <c r="G2987" i="2"/>
  <c r="I2985" i="2"/>
  <c r="I2978" i="2"/>
  <c r="G3009" i="2"/>
  <c r="I2971" i="2"/>
  <c r="I2965" i="2"/>
  <c r="G2962" i="2"/>
  <c r="G2959" i="2"/>
  <c r="G2956" i="2"/>
  <c r="I2940" i="2"/>
  <c r="I2937" i="2"/>
  <c r="G2934" i="2"/>
  <c r="I2924" i="2"/>
  <c r="G2923" i="2"/>
  <c r="G2985" i="2"/>
  <c r="G2983" i="2"/>
  <c r="I2981" i="2"/>
  <c r="I2974" i="2"/>
  <c r="I2968" i="2"/>
  <c r="I2960" i="2"/>
  <c r="I2957" i="2"/>
  <c r="G2954" i="2"/>
  <c r="G2951" i="2"/>
  <c r="G2948" i="2"/>
  <c r="I2928" i="2"/>
  <c r="G2927" i="2"/>
  <c r="G2920" i="2"/>
  <c r="I2917" i="2"/>
  <c r="I2910" i="2"/>
  <c r="G2906" i="2"/>
  <c r="I2900" i="2"/>
  <c r="G2887" i="2"/>
  <c r="I2883" i="2"/>
  <c r="G2882" i="2"/>
  <c r="G3025" i="2"/>
  <c r="I3002" i="2"/>
  <c r="I2994" i="2"/>
  <c r="I3027" i="2"/>
  <c r="I3019" i="2"/>
  <c r="I3010" i="2"/>
  <c r="G3008" i="2"/>
  <c r="G3000" i="2"/>
  <c r="G2992" i="2"/>
  <c r="I2986" i="2"/>
  <c r="G2979" i="2"/>
  <c r="I2977" i="2"/>
  <c r="I2972" i="2"/>
  <c r="I2944" i="2"/>
  <c r="I2941" i="2"/>
  <c r="G2938" i="2"/>
  <c r="G2935" i="2"/>
  <c r="G2928" i="2"/>
  <c r="I2925" i="2"/>
  <c r="I2918" i="2"/>
  <c r="G2914" i="2"/>
  <c r="I2904" i="2"/>
  <c r="G2903" i="2"/>
  <c r="G2893" i="2"/>
  <c r="I2889" i="2"/>
  <c r="G2883" i="2"/>
  <c r="G2880" i="2"/>
  <c r="I2876" i="2"/>
  <c r="I2871" i="2"/>
  <c r="G2861" i="2"/>
  <c r="I2858" i="2"/>
  <c r="G2857" i="2"/>
  <c r="G2847" i="2"/>
  <c r="I2844" i="2"/>
  <c r="G2843" i="2"/>
  <c r="G2839" i="2"/>
  <c r="I2836" i="2"/>
  <c r="I2832" i="2"/>
  <c r="G2828" i="2"/>
  <c r="G3017" i="2"/>
  <c r="I3005" i="2"/>
  <c r="I3003" i="2"/>
  <c r="I2997" i="2"/>
  <c r="I2995" i="2"/>
  <c r="I2989" i="2"/>
  <c r="G2977" i="2"/>
  <c r="G2975" i="2"/>
  <c r="I2970" i="2"/>
  <c r="I2967" i="2"/>
  <c r="I2964" i="2"/>
  <c r="I2961" i="2"/>
  <c r="G2958" i="2"/>
  <c r="G2955" i="2"/>
  <c r="I2950" i="2"/>
  <c r="I2933" i="2"/>
  <c r="I2926" i="2"/>
  <c r="G2922" i="2"/>
  <c r="I2912" i="2"/>
  <c r="G2911" i="2"/>
  <c r="I2958" i="2"/>
  <c r="I2956" i="2"/>
  <c r="G2947" i="2"/>
  <c r="I2945" i="2"/>
  <c r="G2939" i="2"/>
  <c r="G2910" i="2"/>
  <c r="I2898" i="2"/>
  <c r="G2895" i="2"/>
  <c r="I2893" i="2"/>
  <c r="I2890" i="2"/>
  <c r="I2882" i="2"/>
  <c r="G2970" i="2"/>
  <c r="I2966" i="2"/>
  <c r="G2931" i="2"/>
  <c r="G2916" i="2"/>
  <c r="I2914" i="2"/>
  <c r="G2912" i="2"/>
  <c r="G2907" i="2"/>
  <c r="I2905" i="2"/>
  <c r="I2891" i="2"/>
  <c r="I2885" i="2"/>
  <c r="I2880" i="2"/>
  <c r="I2877" i="2"/>
  <c r="G2873" i="2"/>
  <c r="G2866" i="2"/>
  <c r="G2862" i="2"/>
  <c r="I2859" i="2"/>
  <c r="G2854" i="2"/>
  <c r="I2838" i="2"/>
  <c r="I2835" i="2"/>
  <c r="G2832" i="2"/>
  <c r="G2826" i="2"/>
  <c r="I2823" i="2"/>
  <c r="I2818" i="2"/>
  <c r="G2816" i="2"/>
  <c r="I2811" i="2"/>
  <c r="I2805" i="2"/>
  <c r="G2803" i="2"/>
  <c r="I2797" i="2"/>
  <c r="G2795" i="2"/>
  <c r="G2788" i="2"/>
  <c r="I2784" i="2"/>
  <c r="G2783" i="2"/>
  <c r="I2779" i="2"/>
  <c r="G2777" i="2"/>
  <c r="I2773" i="2"/>
  <c r="G2772" i="2"/>
  <c r="G2767" i="2"/>
  <c r="I2763" i="2"/>
  <c r="G2762" i="2"/>
  <c r="G2756" i="2"/>
  <c r="I2752" i="2"/>
  <c r="G2745" i="2"/>
  <c r="I2741" i="2"/>
  <c r="G2740" i="2"/>
  <c r="I2734" i="2"/>
  <c r="G2732" i="2"/>
  <c r="I2726" i="2"/>
  <c r="I2720" i="2"/>
  <c r="G2718" i="2"/>
  <c r="I2712" i="2"/>
  <c r="G2710" i="2"/>
  <c r="G2964" i="2"/>
  <c r="I2949" i="2"/>
  <c r="I2942" i="2"/>
  <c r="I2936" i="2"/>
  <c r="I2929" i="2"/>
  <c r="G2919" i="2"/>
  <c r="I2908" i="2"/>
  <c r="G2901" i="2"/>
  <c r="G2898" i="2"/>
  <c r="G2890" i="2"/>
  <c r="I2878" i="2"/>
  <c r="I2874" i="2"/>
  <c r="G2870" i="2"/>
  <c r="I2863" i="2"/>
  <c r="G2859" i="2"/>
  <c r="I2856" i="2"/>
  <c r="G2855" i="2"/>
  <c r="I2852" i="2"/>
  <c r="I2848" i="2"/>
  <c r="G2972" i="2"/>
  <c r="G2966" i="2"/>
  <c r="I2953" i="2"/>
  <c r="G2946" i="2"/>
  <c r="G2942" i="2"/>
  <c r="G2940" i="2"/>
  <c r="I2934" i="2"/>
  <c r="I2921" i="2"/>
  <c r="I2899" i="2"/>
  <c r="I2896" i="2"/>
  <c r="G2891" i="2"/>
  <c r="G2877" i="2"/>
  <c r="G2874" i="2"/>
  <c r="G2867" i="2"/>
  <c r="G2852" i="2"/>
  <c r="G2848" i="2"/>
  <c r="I2842" i="2"/>
  <c r="I2833" i="2"/>
  <c r="I2824" i="2"/>
  <c r="I2820" i="2"/>
  <c r="G2818" i="2"/>
  <c r="G2811" i="2"/>
  <c r="I2807" i="2"/>
  <c r="G2805" i="2"/>
  <c r="I2799" i="2"/>
  <c r="G2797" i="2"/>
  <c r="I2791" i="2"/>
  <c r="G2784" i="2"/>
  <c r="I2780" i="2"/>
  <c r="G2779" i="2"/>
  <c r="G2773" i="2"/>
  <c r="I2770" i="2"/>
  <c r="G2763" i="2"/>
  <c r="I2759" i="2"/>
  <c r="I2753" i="2"/>
  <c r="G2752" i="2"/>
  <c r="I2979" i="2"/>
  <c r="I2932" i="2"/>
  <c r="I2930" i="2"/>
  <c r="G2908" i="2"/>
  <c r="G2894" i="2"/>
  <c r="I2888" i="2"/>
  <c r="I2881" i="2"/>
  <c r="G2878" i="2"/>
  <c r="I2864" i="2"/>
  <c r="G2863" i="2"/>
  <c r="G2860" i="2"/>
  <c r="I2857" i="2"/>
  <c r="G2856" i="2"/>
  <c r="I2849" i="2"/>
  <c r="G2845" i="2"/>
  <c r="I2839" i="2"/>
  <c r="G2836" i="2"/>
  <c r="G2833" i="2"/>
  <c r="I2831" i="2"/>
  <c r="I2828" i="2"/>
  <c r="I2821" i="2"/>
  <c r="G2819" i="2"/>
  <c r="I2813" i="2"/>
  <c r="G2812" i="2"/>
  <c r="G2976" i="2"/>
  <c r="G2963" i="2"/>
  <c r="I2948" i="2"/>
  <c r="G2932" i="2"/>
  <c r="G2930" i="2"/>
  <c r="I2913" i="2"/>
  <c r="I2909" i="2"/>
  <c r="I2906" i="2"/>
  <c r="I2892" i="2"/>
  <c r="G2888" i="2"/>
  <c r="I2886" i="2"/>
  <c r="I2875" i="2"/>
  <c r="G2969" i="2"/>
  <c r="G2950" i="2"/>
  <c r="G2926" i="2"/>
  <c r="G2924" i="2"/>
  <c r="I2922" i="2"/>
  <c r="I2920" i="2"/>
  <c r="G2918" i="2"/>
  <c r="G2915" i="2"/>
  <c r="G2904" i="2"/>
  <c r="I2902" i="2"/>
  <c r="G2900" i="2"/>
  <c r="I2895" i="2"/>
  <c r="G2886" i="2"/>
  <c r="I2884" i="2"/>
  <c r="G2881" i="2"/>
  <c r="I2879" i="2"/>
  <c r="G2875" i="2"/>
  <c r="I2872" i="2"/>
  <c r="I2869" i="2"/>
  <c r="I2865" i="2"/>
  <c r="G2864" i="2"/>
  <c r="I2861" i="2"/>
  <c r="I2850" i="2"/>
  <c r="G2849" i="2"/>
  <c r="I2840" i="2"/>
  <c r="I2837" i="2"/>
  <c r="G2831" i="2"/>
  <c r="G2821" i="2"/>
  <c r="I2815" i="2"/>
  <c r="G2813" i="2"/>
  <c r="I2809" i="2"/>
  <c r="I2802" i="2"/>
  <c r="G2800" i="2"/>
  <c r="I2794" i="2"/>
  <c r="G2792" i="2"/>
  <c r="G2786" i="2"/>
  <c r="I2782" i="2"/>
  <c r="G2781" i="2"/>
  <c r="G2775" i="2"/>
  <c r="G2765" i="2"/>
  <c r="I2761" i="2"/>
  <c r="G2754" i="2"/>
  <c r="I2750" i="2"/>
  <c r="G2743" i="2"/>
  <c r="I2739" i="2"/>
  <c r="G2737" i="2"/>
  <c r="I2731" i="2"/>
  <c r="G2729" i="2"/>
  <c r="I2724" i="2"/>
  <c r="G2722" i="2"/>
  <c r="I2717" i="2"/>
  <c r="G2715" i="2"/>
  <c r="I2952" i="2"/>
  <c r="G2943" i="2"/>
  <c r="I2916" i="2"/>
  <c r="G2897" i="2"/>
  <c r="G2889" i="2"/>
  <c r="G2884" i="2"/>
  <c r="G2872" i="2"/>
  <c r="G2868" i="2"/>
  <c r="I2854" i="2"/>
  <c r="G2846" i="2"/>
  <c r="G2834" i="2"/>
  <c r="G2876" i="2"/>
  <c r="I2855" i="2"/>
  <c r="G2853" i="2"/>
  <c r="G2830" i="2"/>
  <c r="I2819" i="2"/>
  <c r="I2814" i="2"/>
  <c r="I2810" i="2"/>
  <c r="G2807" i="2"/>
  <c r="G2796" i="2"/>
  <c r="G2793" i="2"/>
  <c r="I2788" i="2"/>
  <c r="I2765" i="2"/>
  <c r="G2760" i="2"/>
  <c r="I2755" i="2"/>
  <c r="G2746" i="2"/>
  <c r="I2738" i="2"/>
  <c r="G2734" i="2"/>
  <c r="I2718" i="2"/>
  <c r="G2869" i="2"/>
  <c r="I2846" i="2"/>
  <c r="I2827" i="2"/>
  <c r="G2823" i="2"/>
  <c r="I2817" i="2"/>
  <c r="G2814" i="2"/>
  <c r="G2810" i="2"/>
  <c r="G2802" i="2"/>
  <c r="G2799" i="2"/>
  <c r="I2786" i="2"/>
  <c r="I2777" i="2"/>
  <c r="G2770" i="2"/>
  <c r="I2758" i="2"/>
  <c r="G2755" i="2"/>
  <c r="G2750" i="2"/>
  <c r="I2747" i="2"/>
  <c r="I2744" i="2"/>
  <c r="G2741" i="2"/>
  <c r="G2738" i="2"/>
  <c r="I2735" i="2"/>
  <c r="G2731" i="2"/>
  <c r="I2728" i="2"/>
  <c r="G2727" i="2"/>
  <c r="G2724" i="2"/>
  <c r="G2721" i="2"/>
  <c r="G2842" i="2"/>
  <c r="G2835" i="2"/>
  <c r="G2827" i="2"/>
  <c r="I2825" i="2"/>
  <c r="G2817" i="2"/>
  <c r="I2808" i="2"/>
  <c r="I2800" i="2"/>
  <c r="G2794" i="2"/>
  <c r="G2791" i="2"/>
  <c r="I2775" i="2"/>
  <c r="I2768" i="2"/>
  <c r="G2761" i="2"/>
  <c r="G2758" i="2"/>
  <c r="G2744" i="2"/>
  <c r="I2742" i="2"/>
  <c r="I2732" i="2"/>
  <c r="I2711" i="2"/>
  <c r="I2706" i="2"/>
  <c r="G2699" i="2"/>
  <c r="I2693" i="2"/>
  <c r="I2687" i="2"/>
  <c r="G2685" i="2"/>
  <c r="I2681" i="2"/>
  <c r="G2679" i="2"/>
  <c r="I2674" i="2"/>
  <c r="G2667" i="2"/>
  <c r="I2663" i="2"/>
  <c r="G2662" i="2"/>
  <c r="I2658" i="2"/>
  <c r="G2656" i="2"/>
  <c r="I2650" i="2"/>
  <c r="G2648" i="2"/>
  <c r="I2642" i="2"/>
  <c r="G2641" i="2"/>
  <c r="I2636" i="2"/>
  <c r="G2634" i="2"/>
  <c r="I2629" i="2"/>
  <c r="G2628" i="2"/>
  <c r="I2611" i="2"/>
  <c r="G2609" i="2"/>
  <c r="I2603" i="2"/>
  <c r="G2601" i="2"/>
  <c r="I2595" i="2"/>
  <c r="G2593" i="2"/>
  <c r="G2586" i="2"/>
  <c r="I2581" i="2"/>
  <c r="I2574" i="2"/>
  <c r="G2572" i="2"/>
  <c r="I2566" i="2"/>
  <c r="G2564" i="2"/>
  <c r="I2558" i="2"/>
  <c r="G2556" i="2"/>
  <c r="I2550" i="2"/>
  <c r="G2548" i="2"/>
  <c r="I2544" i="2"/>
  <c r="G2543" i="2"/>
  <c r="I2537" i="2"/>
  <c r="G2535" i="2"/>
  <c r="G2850" i="2"/>
  <c r="G2840" i="2"/>
  <c r="G2829" i="2"/>
  <c r="G2825" i="2"/>
  <c r="G2815" i="2"/>
  <c r="G2808" i="2"/>
  <c r="I2803" i="2"/>
  <c r="I2792" i="2"/>
  <c r="I2789" i="2"/>
  <c r="G2782" i="2"/>
  <c r="I2771" i="2"/>
  <c r="G2768" i="2"/>
  <c r="I2756" i="2"/>
  <c r="G2753" i="2"/>
  <c r="I2751" i="2"/>
  <c r="I2748" i="2"/>
  <c r="G2747" i="2"/>
  <c r="G2739" i="2"/>
  <c r="I2736" i="2"/>
  <c r="G2735" i="2"/>
  <c r="I2729" i="2"/>
  <c r="G2728" i="2"/>
  <c r="I2725" i="2"/>
  <c r="I2722" i="2"/>
  <c r="I2719" i="2"/>
  <c r="G2711" i="2"/>
  <c r="G2705" i="2"/>
  <c r="I2701" i="2"/>
  <c r="G2700" i="2"/>
  <c r="I2694" i="2"/>
  <c r="G2692" i="2"/>
  <c r="I2688" i="2"/>
  <c r="G2686" i="2"/>
  <c r="G2680" i="2"/>
  <c r="I2675" i="2"/>
  <c r="G2673" i="2"/>
  <c r="I2669" i="2"/>
  <c r="G2668" i="2"/>
  <c r="I2664" i="2"/>
  <c r="G2657" i="2"/>
  <c r="I2651" i="2"/>
  <c r="G2649" i="2"/>
  <c r="I2862" i="2"/>
  <c r="G2837" i="2"/>
  <c r="I2822" i="2"/>
  <c r="G2820" i="2"/>
  <c r="I2806" i="2"/>
  <c r="I2795" i="2"/>
  <c r="G2789" i="2"/>
  <c r="G2780" i="2"/>
  <c r="I2778" i="2"/>
  <c r="G2771" i="2"/>
  <c r="I2766" i="2"/>
  <c r="I2764" i="2"/>
  <c r="I2762" i="2"/>
  <c r="I2754" i="2"/>
  <c r="G2751" i="2"/>
  <c r="I2745" i="2"/>
  <c r="G2742" i="2"/>
  <c r="I2740" i="2"/>
  <c r="G2725" i="2"/>
  <c r="I2870" i="2"/>
  <c r="I2868" i="2"/>
  <c r="I2866" i="2"/>
  <c r="I2843" i="2"/>
  <c r="I2841" i="2"/>
  <c r="I2826" i="2"/>
  <c r="I2816" i="2"/>
  <c r="G2809" i="2"/>
  <c r="G2806" i="2"/>
  <c r="I2798" i="2"/>
  <c r="I2787" i="2"/>
  <c r="I2785" i="2"/>
  <c r="I2783" i="2"/>
  <c r="I2781" i="2"/>
  <c r="G2778" i="2"/>
  <c r="I2769" i="2"/>
  <c r="G2766" i="2"/>
  <c r="G2764" i="2"/>
  <c r="G2759" i="2"/>
  <c r="G2748" i="2"/>
  <c r="I2737" i="2"/>
  <c r="G2736" i="2"/>
  <c r="I2733" i="2"/>
  <c r="G2716" i="2"/>
  <c r="I2713" i="2"/>
  <c r="G2712" i="2"/>
  <c r="I2708" i="2"/>
  <c r="G2701" i="2"/>
  <c r="I2696" i="2"/>
  <c r="G2694" i="2"/>
  <c r="I2689" i="2"/>
  <c r="G2688" i="2"/>
  <c r="I2677" i="2"/>
  <c r="G2675" i="2"/>
  <c r="G2669" i="2"/>
  <c r="I2665" i="2"/>
  <c r="G2664" i="2"/>
  <c r="I2660" i="2"/>
  <c r="I2653" i="2"/>
  <c r="G2651" i="2"/>
  <c r="I2645" i="2"/>
  <c r="G2643" i="2"/>
  <c r="I2638" i="2"/>
  <c r="G2637" i="2"/>
  <c r="I2632" i="2"/>
  <c r="G2630" i="2"/>
  <c r="I2625" i="2"/>
  <c r="G2623" i="2"/>
  <c r="I2619" i="2"/>
  <c r="G2617" i="2"/>
  <c r="I2614" i="2"/>
  <c r="G2612" i="2"/>
  <c r="I2606" i="2"/>
  <c r="G2604" i="2"/>
  <c r="I2598" i="2"/>
  <c r="G2596" i="2"/>
  <c r="I2590" i="2"/>
  <c r="G2588" i="2"/>
  <c r="I2584" i="2"/>
  <c r="G2582" i="2"/>
  <c r="I2577" i="2"/>
  <c r="G2575" i="2"/>
  <c r="I2569" i="2"/>
  <c r="G2567" i="2"/>
  <c r="I2561" i="2"/>
  <c r="G2559" i="2"/>
  <c r="I2553" i="2"/>
  <c r="G2551" i="2"/>
  <c r="I2847" i="2"/>
  <c r="G2841" i="2"/>
  <c r="G2824" i="2"/>
  <c r="I2804" i="2"/>
  <c r="I2801" i="2"/>
  <c r="G2798" i="2"/>
  <c r="I2790" i="2"/>
  <c r="G2787" i="2"/>
  <c r="G2785" i="2"/>
  <c r="I2776" i="2"/>
  <c r="I2774" i="2"/>
  <c r="I2772" i="2"/>
  <c r="G2769" i="2"/>
  <c r="I2757" i="2"/>
  <c r="I2749" i="2"/>
  <c r="I2743" i="2"/>
  <c r="G2733" i="2"/>
  <c r="I2730" i="2"/>
  <c r="G2726" i="2"/>
  <c r="I2723" i="2"/>
  <c r="G2720" i="2"/>
  <c r="I2709" i="2"/>
  <c r="G2707" i="2"/>
  <c r="I2703" i="2"/>
  <c r="G2702" i="2"/>
  <c r="I2697" i="2"/>
  <c r="G2695" i="2"/>
  <c r="I2690" i="2"/>
  <c r="I2683" i="2"/>
  <c r="G2682" i="2"/>
  <c r="G2676" i="2"/>
  <c r="I2671" i="2"/>
  <c r="G2670" i="2"/>
  <c r="I2666" i="2"/>
  <c r="G2659" i="2"/>
  <c r="I2654" i="2"/>
  <c r="G2652" i="2"/>
  <c r="I2646" i="2"/>
  <c r="G2644" i="2"/>
  <c r="I2639" i="2"/>
  <c r="G2631" i="2"/>
  <c r="I2626" i="2"/>
  <c r="G2624" i="2"/>
  <c r="I2620" i="2"/>
  <c r="G2618" i="2"/>
  <c r="G2613" i="2"/>
  <c r="I2607" i="2"/>
  <c r="G2605" i="2"/>
  <c r="I2599" i="2"/>
  <c r="G2597" i="2"/>
  <c r="I2591" i="2"/>
  <c r="G2589" i="2"/>
  <c r="G2583" i="2"/>
  <c r="I2578" i="2"/>
  <c r="G2576" i="2"/>
  <c r="I2570" i="2"/>
  <c r="G2568" i="2"/>
  <c r="I2562" i="2"/>
  <c r="G2560" i="2"/>
  <c r="I2554" i="2"/>
  <c r="G2552" i="2"/>
  <c r="I2547" i="2"/>
  <c r="G2546" i="2"/>
  <c r="I2541" i="2"/>
  <c r="G2539" i="2"/>
  <c r="I2533" i="2"/>
  <c r="G2531" i="2"/>
  <c r="I2527" i="2"/>
  <c r="G2525" i="2"/>
  <c r="I2519" i="2"/>
  <c r="G2517" i="2"/>
  <c r="I2512" i="2"/>
  <c r="G2510" i="2"/>
  <c r="I2851" i="2"/>
  <c r="I2830" i="2"/>
  <c r="I2812" i="2"/>
  <c r="G2804" i="2"/>
  <c r="G2801" i="2"/>
  <c r="I2796" i="2"/>
  <c r="I2793" i="2"/>
  <c r="G2790" i="2"/>
  <c r="G2776" i="2"/>
  <c r="G2774" i="2"/>
  <c r="I2767" i="2"/>
  <c r="I2760" i="2"/>
  <c r="G2757" i="2"/>
  <c r="G2749" i="2"/>
  <c r="I2746" i="2"/>
  <c r="G2730" i="2"/>
  <c r="I2727" i="2"/>
  <c r="G2723" i="2"/>
  <c r="I2721" i="2"/>
  <c r="G2717" i="2"/>
  <c r="I2714" i="2"/>
  <c r="G2713" i="2"/>
  <c r="G2708" i="2"/>
  <c r="I2704" i="2"/>
  <c r="I2698" i="2"/>
  <c r="G2696" i="2"/>
  <c r="I2691" i="2"/>
  <c r="G2689" i="2"/>
  <c r="I2684" i="2"/>
  <c r="I2678" i="2"/>
  <c r="G2677" i="2"/>
  <c r="I2672" i="2"/>
  <c r="I2716" i="2"/>
  <c r="I2710" i="2"/>
  <c r="G2683" i="2"/>
  <c r="I2673" i="2"/>
  <c r="G2661" i="2"/>
  <c r="I2659" i="2"/>
  <c r="I2657" i="2"/>
  <c r="I2652" i="2"/>
  <c r="G2647" i="2"/>
  <c r="G2639" i="2"/>
  <c r="G2626" i="2"/>
  <c r="G2619" i="2"/>
  <c r="I2604" i="2"/>
  <c r="I2601" i="2"/>
  <c r="G2598" i="2"/>
  <c r="G2595" i="2"/>
  <c r="G2592" i="2"/>
  <c r="I2585" i="2"/>
  <c r="G2577" i="2"/>
  <c r="G2574" i="2"/>
  <c r="G2571" i="2"/>
  <c r="I2555" i="2"/>
  <c r="I2552" i="2"/>
  <c r="G2549" i="2"/>
  <c r="I2543" i="2"/>
  <c r="I2536" i="2"/>
  <c r="I2532" i="2"/>
  <c r="I2528" i="2"/>
  <c r="I2524" i="2"/>
  <c r="G2518" i="2"/>
  <c r="I2515" i="2"/>
  <c r="I2699" i="2"/>
  <c r="I2662" i="2"/>
  <c r="I2655" i="2"/>
  <c r="G2650" i="2"/>
  <c r="I2648" i="2"/>
  <c r="G2645" i="2"/>
  <c r="G2642" i="2"/>
  <c r="I2640" i="2"/>
  <c r="G2632" i="2"/>
  <c r="G2629" i="2"/>
  <c r="I2627" i="2"/>
  <c r="I2624" i="2"/>
  <c r="I2622" i="2"/>
  <c r="I2617" i="2"/>
  <c r="I2615" i="2"/>
  <c r="I2596" i="2"/>
  <c r="I2593" i="2"/>
  <c r="G2590" i="2"/>
  <c r="I2580" i="2"/>
  <c r="I2575" i="2"/>
  <c r="I2572" i="2"/>
  <c r="G2569" i="2"/>
  <c r="G2566" i="2"/>
  <c r="G2563" i="2"/>
  <c r="G2714" i="2"/>
  <c r="G2703" i="2"/>
  <c r="G2697" i="2"/>
  <c r="I2695" i="2"/>
  <c r="G2693" i="2"/>
  <c r="G2691" i="2"/>
  <c r="I2668" i="2"/>
  <c r="G2666" i="2"/>
  <c r="I2643" i="2"/>
  <c r="I2635" i="2"/>
  <c r="I2630" i="2"/>
  <c r="G2622" i="2"/>
  <c r="I2610" i="2"/>
  <c r="I2588" i="2"/>
  <c r="G2585" i="2"/>
  <c r="I2583" i="2"/>
  <c r="G2580" i="2"/>
  <c r="I2567" i="2"/>
  <c r="I2564" i="2"/>
  <c r="G2561" i="2"/>
  <c r="G2558" i="2"/>
  <c r="G2555" i="2"/>
  <c r="G2540" i="2"/>
  <c r="G2528" i="2"/>
  <c r="I2525" i="2"/>
  <c r="G2524" i="2"/>
  <c r="I2520" i="2"/>
  <c r="G2519" i="2"/>
  <c r="G2515" i="2"/>
  <c r="I2511" i="2"/>
  <c r="I2506" i="2"/>
  <c r="G2505" i="2"/>
  <c r="I2499" i="2"/>
  <c r="G2497" i="2"/>
  <c r="I2491" i="2"/>
  <c r="I2485" i="2"/>
  <c r="G2483" i="2"/>
  <c r="G2476" i="2"/>
  <c r="G2470" i="2"/>
  <c r="I2465" i="2"/>
  <c r="G2463" i="2"/>
  <c r="I2459" i="2"/>
  <c r="G2458" i="2"/>
  <c r="I2452" i="2"/>
  <c r="G2450" i="2"/>
  <c r="I2444" i="2"/>
  <c r="G2442" i="2"/>
  <c r="I2438" i="2"/>
  <c r="G2436" i="2"/>
  <c r="I2432" i="2"/>
  <c r="G2431" i="2"/>
  <c r="G2426" i="2"/>
  <c r="I2421" i="2"/>
  <c r="I2416" i="2"/>
  <c r="G2415" i="2"/>
  <c r="G2410" i="2"/>
  <c r="G2404" i="2"/>
  <c r="I2400" i="2"/>
  <c r="I2395" i="2"/>
  <c r="G2383" i="2"/>
  <c r="I2379" i="2"/>
  <c r="G2378" i="2"/>
  <c r="I2374" i="2"/>
  <c r="G2372" i="2"/>
  <c r="I2368" i="2"/>
  <c r="G2367" i="2"/>
  <c r="I2363" i="2"/>
  <c r="G2362" i="2"/>
  <c r="G2356" i="2"/>
  <c r="I2353" i="2"/>
  <c r="G2352" i="2"/>
  <c r="I2349" i="2"/>
  <c r="G2348" i="2"/>
  <c r="G2343" i="2"/>
  <c r="G2334" i="2"/>
  <c r="I2329" i="2"/>
  <c r="G2327" i="2"/>
  <c r="I2323" i="2"/>
  <c r="G2322" i="2"/>
  <c r="I2705" i="2"/>
  <c r="I2686" i="2"/>
  <c r="I2680" i="2"/>
  <c r="I2670" i="2"/>
  <c r="G2660" i="2"/>
  <c r="G2655" i="2"/>
  <c r="G2653" i="2"/>
  <c r="G2640" i="2"/>
  <c r="G2635" i="2"/>
  <c r="G2627" i="2"/>
  <c r="G2615" i="2"/>
  <c r="I2613" i="2"/>
  <c r="G2610" i="2"/>
  <c r="G2607" i="2"/>
  <c r="I2602" i="2"/>
  <c r="I2586" i="2"/>
  <c r="I2715" i="2"/>
  <c r="G2709" i="2"/>
  <c r="I2707" i="2"/>
  <c r="I2682" i="2"/>
  <c r="I2676" i="2"/>
  <c r="G2674" i="2"/>
  <c r="G2672" i="2"/>
  <c r="G2658" i="2"/>
  <c r="I2656" i="2"/>
  <c r="I2641" i="2"/>
  <c r="G2638" i="2"/>
  <c r="I2633" i="2"/>
  <c r="I2628" i="2"/>
  <c r="G2625" i="2"/>
  <c r="G2620" i="2"/>
  <c r="I2608" i="2"/>
  <c r="I2605" i="2"/>
  <c r="G2602" i="2"/>
  <c r="G2599" i="2"/>
  <c r="I2594" i="2"/>
  <c r="G2578" i="2"/>
  <c r="I2573" i="2"/>
  <c r="I2551" i="2"/>
  <c r="I2545" i="2"/>
  <c r="G2544" i="2"/>
  <c r="I2538" i="2"/>
  <c r="G2537" i="2"/>
  <c r="I2526" i="2"/>
  <c r="I2521" i="2"/>
  <c r="G2520" i="2"/>
  <c r="G2506" i="2"/>
  <c r="I2501" i="2"/>
  <c r="G2499" i="2"/>
  <c r="I2493" i="2"/>
  <c r="G2491" i="2"/>
  <c r="I2487" i="2"/>
  <c r="G2485" i="2"/>
  <c r="I2479" i="2"/>
  <c r="I2473" i="2"/>
  <c r="I2467" i="2"/>
  <c r="G2465" i="2"/>
  <c r="G2459" i="2"/>
  <c r="I2454" i="2"/>
  <c r="G2452" i="2"/>
  <c r="I2446" i="2"/>
  <c r="G2444" i="2"/>
  <c r="I2439" i="2"/>
  <c r="G2438" i="2"/>
  <c r="I2433" i="2"/>
  <c r="G2432" i="2"/>
  <c r="I2423" i="2"/>
  <c r="G2421" i="2"/>
  <c r="I2417" i="2"/>
  <c r="G2416" i="2"/>
  <c r="I2407" i="2"/>
  <c r="G2400" i="2"/>
  <c r="I2396" i="2"/>
  <c r="G2395" i="2"/>
  <c r="I2386" i="2"/>
  <c r="G2379" i="2"/>
  <c r="I2375" i="2"/>
  <c r="G2374" i="2"/>
  <c r="I2369" i="2"/>
  <c r="G2368" i="2"/>
  <c r="G2363" i="2"/>
  <c r="I2359" i="2"/>
  <c r="I2354" i="2"/>
  <c r="G2353" i="2"/>
  <c r="I2350" i="2"/>
  <c r="G2349" i="2"/>
  <c r="I2700" i="2"/>
  <c r="G2690" i="2"/>
  <c r="G2684" i="2"/>
  <c r="G2678" i="2"/>
  <c r="I2649" i="2"/>
  <c r="G2646" i="2"/>
  <c r="I2623" i="2"/>
  <c r="I2621" i="2"/>
  <c r="I2618" i="2"/>
  <c r="I2616" i="2"/>
  <c r="I2600" i="2"/>
  <c r="I2597" i="2"/>
  <c r="G2594" i="2"/>
  <c r="G2591" i="2"/>
  <c r="G2584" i="2"/>
  <c r="G2581" i="2"/>
  <c r="I2579" i="2"/>
  <c r="I2576" i="2"/>
  <c r="G2573" i="2"/>
  <c r="G2570" i="2"/>
  <c r="I2565" i="2"/>
  <c r="I2548" i="2"/>
  <c r="I2542" i="2"/>
  <c r="G2541" i="2"/>
  <c r="G2534" i="2"/>
  <c r="G2530" i="2"/>
  <c r="G2526" i="2"/>
  <c r="I2522" i="2"/>
  <c r="I2517" i="2"/>
  <c r="G2516" i="2"/>
  <c r="I2513" i="2"/>
  <c r="G2512" i="2"/>
  <c r="I2508" i="2"/>
  <c r="G2507" i="2"/>
  <c r="G2719" i="2"/>
  <c r="I2702" i="2"/>
  <c r="I2692" i="2"/>
  <c r="I2667" i="2"/>
  <c r="G2665" i="2"/>
  <c r="G2663" i="2"/>
  <c r="I2661" i="2"/>
  <c r="I2647" i="2"/>
  <c r="I2644" i="2"/>
  <c r="G2636" i="2"/>
  <c r="G2633" i="2"/>
  <c r="I2631" i="2"/>
  <c r="G2616" i="2"/>
  <c r="G2614" i="2"/>
  <c r="G2611" i="2"/>
  <c r="G2608" i="2"/>
  <c r="I2592" i="2"/>
  <c r="I2589" i="2"/>
  <c r="I2587" i="2"/>
  <c r="I2582" i="2"/>
  <c r="G2706" i="2"/>
  <c r="G2704" i="2"/>
  <c r="G2698" i="2"/>
  <c r="G2687" i="2"/>
  <c r="I2685" i="2"/>
  <c r="G2681" i="2"/>
  <c r="I2679" i="2"/>
  <c r="G2671" i="2"/>
  <c r="G2654" i="2"/>
  <c r="I2637" i="2"/>
  <c r="I2634" i="2"/>
  <c r="G2621" i="2"/>
  <c r="I2612" i="2"/>
  <c r="I2609" i="2"/>
  <c r="G2606" i="2"/>
  <c r="G2603" i="2"/>
  <c r="G2600" i="2"/>
  <c r="G2587" i="2"/>
  <c r="G2579" i="2"/>
  <c r="I2563" i="2"/>
  <c r="I2560" i="2"/>
  <c r="G2557" i="2"/>
  <c r="G2554" i="2"/>
  <c r="I2549" i="2"/>
  <c r="I2546" i="2"/>
  <c r="G2542" i="2"/>
  <c r="I2539" i="2"/>
  <c r="G2527" i="2"/>
  <c r="I2523" i="2"/>
  <c r="G2522" i="2"/>
  <c r="I2518" i="2"/>
  <c r="I2514" i="2"/>
  <c r="G2513" i="2"/>
  <c r="G2508" i="2"/>
  <c r="I2504" i="2"/>
  <c r="G2502" i="2"/>
  <c r="I2496" i="2"/>
  <c r="G2494" i="2"/>
  <c r="I2489" i="2"/>
  <c r="G2488" i="2"/>
  <c r="I2482" i="2"/>
  <c r="G2480" i="2"/>
  <c r="I2475" i="2"/>
  <c r="I2469" i="2"/>
  <c r="I2462" i="2"/>
  <c r="G2461" i="2"/>
  <c r="I2457" i="2"/>
  <c r="G2455" i="2"/>
  <c r="I2449" i="2"/>
  <c r="G2447" i="2"/>
  <c r="I2441" i="2"/>
  <c r="I2435" i="2"/>
  <c r="G2434" i="2"/>
  <c r="G2429" i="2"/>
  <c r="G2424" i="2"/>
  <c r="I2419" i="2"/>
  <c r="I2414" i="2"/>
  <c r="G2413" i="2"/>
  <c r="G2408" i="2"/>
  <c r="G2402" i="2"/>
  <c r="I2398" i="2"/>
  <c r="G2397" i="2"/>
  <c r="I2393" i="2"/>
  <c r="G2391" i="2"/>
  <c r="I2388" i="2"/>
  <c r="I2559" i="2"/>
  <c r="G2536" i="2"/>
  <c r="G2532" i="2"/>
  <c r="I2509" i="2"/>
  <c r="I2497" i="2"/>
  <c r="I2484" i="2"/>
  <c r="I2481" i="2"/>
  <c r="G2478" i="2"/>
  <c r="I2470" i="2"/>
  <c r="G2464" i="2"/>
  <c r="I2460" i="2"/>
  <c r="I2458" i="2"/>
  <c r="I2447" i="2"/>
  <c r="G2441" i="2"/>
  <c r="I2436" i="2"/>
  <c r="I2434" i="2"/>
  <c r="G2427" i="2"/>
  <c r="I2422" i="2"/>
  <c r="I2408" i="2"/>
  <c r="I2405" i="2"/>
  <c r="G2393" i="2"/>
  <c r="G2382" i="2"/>
  <c r="I2380" i="2"/>
  <c r="I2366" i="2"/>
  <c r="I2571" i="2"/>
  <c r="I2557" i="2"/>
  <c r="G2550" i="2"/>
  <c r="G2545" i="2"/>
  <c r="I2534" i="2"/>
  <c r="G2509" i="2"/>
  <c r="I2500" i="2"/>
  <c r="G2489" i="2"/>
  <c r="G2484" i="2"/>
  <c r="G2481" i="2"/>
  <c r="I2476" i="2"/>
  <c r="G2467" i="2"/>
  <c r="G2460" i="2"/>
  <c r="I2450" i="2"/>
  <c r="I2425" i="2"/>
  <c r="G2422" i="2"/>
  <c r="I2415" i="2"/>
  <c r="I2413" i="2"/>
  <c r="G2405" i="2"/>
  <c r="I2391" i="2"/>
  <c r="I2383" i="2"/>
  <c r="G2380" i="2"/>
  <c r="G2377" i="2"/>
  <c r="G2371" i="2"/>
  <c r="I2361" i="2"/>
  <c r="G2357" i="2"/>
  <c r="G2351" i="2"/>
  <c r="I2343" i="2"/>
  <c r="G2339" i="2"/>
  <c r="G2336" i="2"/>
  <c r="G2328" i="2"/>
  <c r="I2325" i="2"/>
  <c r="G2320" i="2"/>
  <c r="G2314" i="2"/>
  <c r="I2311" i="2"/>
  <c r="G2310" i="2"/>
  <c r="G2306" i="2"/>
  <c r="I2302" i="2"/>
  <c r="G2301" i="2"/>
  <c r="I2295" i="2"/>
  <c r="G2293" i="2"/>
  <c r="G2286" i="2"/>
  <c r="I2280" i="2"/>
  <c r="G2278" i="2"/>
  <c r="I2272" i="2"/>
  <c r="I2266" i="2"/>
  <c r="G2264" i="2"/>
  <c r="I2258" i="2"/>
  <c r="G2256" i="2"/>
  <c r="I2252" i="2"/>
  <c r="G2250" i="2"/>
  <c r="G2244" i="2"/>
  <c r="I2239" i="2"/>
  <c r="G2237" i="2"/>
  <c r="I2231" i="2"/>
  <c r="G2229" i="2"/>
  <c r="G2222" i="2"/>
  <c r="I2216" i="2"/>
  <c r="G2214" i="2"/>
  <c r="I2208" i="2"/>
  <c r="G2206" i="2"/>
  <c r="I2201" i="2"/>
  <c r="G2199" i="2"/>
  <c r="I2193" i="2"/>
  <c r="G2191" i="2"/>
  <c r="I2186" i="2"/>
  <c r="G2185" i="2"/>
  <c r="I2180" i="2"/>
  <c r="G2178" i="2"/>
  <c r="G2538" i="2"/>
  <c r="I2510" i="2"/>
  <c r="I2503" i="2"/>
  <c r="G2500" i="2"/>
  <c r="I2492" i="2"/>
  <c r="G2487" i="2"/>
  <c r="G2473" i="2"/>
  <c r="G2462" i="2"/>
  <c r="I2453" i="2"/>
  <c r="I2442" i="2"/>
  <c r="I2430" i="2"/>
  <c r="I2428" i="2"/>
  <c r="G2425" i="2"/>
  <c r="I2420" i="2"/>
  <c r="G2417" i="2"/>
  <c r="I2411" i="2"/>
  <c r="I2403" i="2"/>
  <c r="I2401" i="2"/>
  <c r="G2398" i="2"/>
  <c r="I2389" i="2"/>
  <c r="G2386" i="2"/>
  <c r="I2568" i="2"/>
  <c r="G2565" i="2"/>
  <c r="I2529" i="2"/>
  <c r="G2514" i="2"/>
  <c r="G2503" i="2"/>
  <c r="I2498" i="2"/>
  <c r="I2495" i="2"/>
  <c r="G2492" i="2"/>
  <c r="I2488" i="2"/>
  <c r="G2482" i="2"/>
  <c r="G2479" i="2"/>
  <c r="I2471" i="2"/>
  <c r="I2468" i="2"/>
  <c r="I2456" i="2"/>
  <c r="G2453" i="2"/>
  <c r="I2445" i="2"/>
  <c r="G2439" i="2"/>
  <c r="I2437" i="2"/>
  <c r="G2430" i="2"/>
  <c r="G2428" i="2"/>
  <c r="G2420" i="2"/>
  <c r="G2411" i="2"/>
  <c r="I2406" i="2"/>
  <c r="G2403" i="2"/>
  <c r="G2401" i="2"/>
  <c r="G2547" i="2"/>
  <c r="I2540" i="2"/>
  <c r="G2529" i="2"/>
  <c r="G2523" i="2"/>
  <c r="G2521" i="2"/>
  <c r="G2498" i="2"/>
  <c r="G2495" i="2"/>
  <c r="I2490" i="2"/>
  <c r="I2480" i="2"/>
  <c r="I2477" i="2"/>
  <c r="I2474" i="2"/>
  <c r="G2471" i="2"/>
  <c r="G2468" i="2"/>
  <c r="I2463" i="2"/>
  <c r="I2461" i="2"/>
  <c r="G2456" i="2"/>
  <c r="I2451" i="2"/>
  <c r="I2448" i="2"/>
  <c r="G2445" i="2"/>
  <c r="G2437" i="2"/>
  <c r="I2556" i="2"/>
  <c r="I2535" i="2"/>
  <c r="G2533" i="2"/>
  <c r="I2531" i="2"/>
  <c r="I2516" i="2"/>
  <c r="G2504" i="2"/>
  <c r="G2501" i="2"/>
  <c r="G2490" i="2"/>
  <c r="I2483" i="2"/>
  <c r="G2477" i="2"/>
  <c r="G2474" i="2"/>
  <c r="I2466" i="2"/>
  <c r="G2451" i="2"/>
  <c r="G2448" i="2"/>
  <c r="I2443" i="2"/>
  <c r="I2440" i="2"/>
  <c r="I2431" i="2"/>
  <c r="I2424" i="2"/>
  <c r="G2418" i="2"/>
  <c r="I2412" i="2"/>
  <c r="G2409" i="2"/>
  <c r="I2404" i="2"/>
  <c r="G2399" i="2"/>
  <c r="I2392" i="2"/>
  <c r="I2390" i="2"/>
  <c r="G2387" i="2"/>
  <c r="G2381" i="2"/>
  <c r="G2376" i="2"/>
  <c r="G2373" i="2"/>
  <c r="G2370" i="2"/>
  <c r="I2365" i="2"/>
  <c r="G2355" i="2"/>
  <c r="G2347" i="2"/>
  <c r="I2345" i="2"/>
  <c r="I2338" i="2"/>
  <c r="I2335" i="2"/>
  <c r="I2331" i="2"/>
  <c r="G2330" i="2"/>
  <c r="G2317" i="2"/>
  <c r="I2313" i="2"/>
  <c r="G2312" i="2"/>
  <c r="I2309" i="2"/>
  <c r="I2305" i="2"/>
  <c r="I2299" i="2"/>
  <c r="G2297" i="2"/>
  <c r="I2291" i="2"/>
  <c r="G2289" i="2"/>
  <c r="I2284" i="2"/>
  <c r="G2282" i="2"/>
  <c r="I2276" i="2"/>
  <c r="G2274" i="2"/>
  <c r="I2269" i="2"/>
  <c r="G2267" i="2"/>
  <c r="I2262" i="2"/>
  <c r="G2260" i="2"/>
  <c r="G2562" i="2"/>
  <c r="I2502" i="2"/>
  <c r="G2496" i="2"/>
  <c r="G2493" i="2"/>
  <c r="I2486" i="2"/>
  <c r="I2472" i="2"/>
  <c r="G2469" i="2"/>
  <c r="G2466" i="2"/>
  <c r="G2457" i="2"/>
  <c r="G2454" i="2"/>
  <c r="G2443" i="2"/>
  <c r="G2553" i="2"/>
  <c r="I2530" i="2"/>
  <c r="G2511" i="2"/>
  <c r="I2507" i="2"/>
  <c r="I2505" i="2"/>
  <c r="I2494" i="2"/>
  <c r="G2486" i="2"/>
  <c r="I2478" i="2"/>
  <c r="G2475" i="2"/>
  <c r="G2472" i="2"/>
  <c r="I2464" i="2"/>
  <c r="I2455" i="2"/>
  <c r="G2449" i="2"/>
  <c r="G2446" i="2"/>
  <c r="G2433" i="2"/>
  <c r="I2427" i="2"/>
  <c r="G2419" i="2"/>
  <c r="G2414" i="2"/>
  <c r="I2410" i="2"/>
  <c r="G2407" i="2"/>
  <c r="G2440" i="2"/>
  <c r="G2435" i="2"/>
  <c r="I2402" i="2"/>
  <c r="I2397" i="2"/>
  <c r="I2384" i="2"/>
  <c r="I2382" i="2"/>
  <c r="I2372" i="2"/>
  <c r="G2359" i="2"/>
  <c r="I2355" i="2"/>
  <c r="I2351" i="2"/>
  <c r="I2347" i="2"/>
  <c r="G2342" i="2"/>
  <c r="I2340" i="2"/>
  <c r="I2336" i="2"/>
  <c r="I2326" i="2"/>
  <c r="I2324" i="2"/>
  <c r="G2321" i="2"/>
  <c r="G2318" i="2"/>
  <c r="G2315" i="2"/>
  <c r="G2307" i="2"/>
  <c r="G2304" i="2"/>
  <c r="I2298" i="2"/>
  <c r="G2294" i="2"/>
  <c r="I2281" i="2"/>
  <c r="G2280" i="2"/>
  <c r="G2273" i="2"/>
  <c r="G2270" i="2"/>
  <c r="I2267" i="2"/>
  <c r="I2264" i="2"/>
  <c r="I2244" i="2"/>
  <c r="I2240" i="2"/>
  <c r="G2239" i="2"/>
  <c r="I2235" i="2"/>
  <c r="G2234" i="2"/>
  <c r="I2230" i="2"/>
  <c r="I2225" i="2"/>
  <c r="G2224" i="2"/>
  <c r="I2221" i="2"/>
  <c r="G2215" i="2"/>
  <c r="I2211" i="2"/>
  <c r="I2206" i="2"/>
  <c r="G2205" i="2"/>
  <c r="G2195" i="2"/>
  <c r="I2187" i="2"/>
  <c r="G2388" i="2"/>
  <c r="G2384" i="2"/>
  <c r="I2364" i="2"/>
  <c r="I2362" i="2"/>
  <c r="G2345" i="2"/>
  <c r="G2326" i="2"/>
  <c r="I2310" i="2"/>
  <c r="G2423" i="2"/>
  <c r="I2418" i="2"/>
  <c r="I2399" i="2"/>
  <c r="G2390" i="2"/>
  <c r="G2366" i="2"/>
  <c r="G2364" i="2"/>
  <c r="I2360" i="2"/>
  <c r="G2340" i="2"/>
  <c r="G2338" i="2"/>
  <c r="I2334" i="2"/>
  <c r="I2332" i="2"/>
  <c r="G2331" i="2"/>
  <c r="G2324" i="2"/>
  <c r="I2322" i="2"/>
  <c r="I2319" i="2"/>
  <c r="I2316" i="2"/>
  <c r="I2308" i="2"/>
  <c r="I2292" i="2"/>
  <c r="G2291" i="2"/>
  <c r="G2281" i="2"/>
  <c r="I2278" i="2"/>
  <c r="I2271" i="2"/>
  <c r="I2268" i="2"/>
  <c r="I2265" i="2"/>
  <c r="G2261" i="2"/>
  <c r="G2257" i="2"/>
  <c r="I2253" i="2"/>
  <c r="I2249" i="2"/>
  <c r="I2245" i="2"/>
  <c r="I2241" i="2"/>
  <c r="G2240" i="2"/>
  <c r="G2235" i="2"/>
  <c r="G2225" i="2"/>
  <c r="I2222" i="2"/>
  <c r="G2221" i="2"/>
  <c r="I2217" i="2"/>
  <c r="G2216" i="2"/>
  <c r="I2212" i="2"/>
  <c r="G2211" i="2"/>
  <c r="I2207" i="2"/>
  <c r="G2412" i="2"/>
  <c r="I2409" i="2"/>
  <c r="I2377" i="2"/>
  <c r="G2360" i="2"/>
  <c r="I2358" i="2"/>
  <c r="I2356" i="2"/>
  <c r="I2352" i="2"/>
  <c r="I2348" i="2"/>
  <c r="I2341" i="2"/>
  <c r="G2329" i="2"/>
  <c r="I2327" i="2"/>
  <c r="G2313" i="2"/>
  <c r="G2305" i="2"/>
  <c r="I2303" i="2"/>
  <c r="G2302" i="2"/>
  <c r="I2296" i="2"/>
  <c r="G2295" i="2"/>
  <c r="G2288" i="2"/>
  <c r="G2285" i="2"/>
  <c r="I2282" i="2"/>
  <c r="I2275" i="2"/>
  <c r="G2271" i="2"/>
  <c r="G2268" i="2"/>
  <c r="G2265" i="2"/>
  <c r="G2248" i="2"/>
  <c r="G2245" i="2"/>
  <c r="I2242" i="2"/>
  <c r="I2237" i="2"/>
  <c r="G2236" i="2"/>
  <c r="I2232" i="2"/>
  <c r="G2231" i="2"/>
  <c r="I2227" i="2"/>
  <c r="G2226" i="2"/>
  <c r="I2213" i="2"/>
  <c r="I2394" i="2"/>
  <c r="G2392" i="2"/>
  <c r="I2385" i="2"/>
  <c r="I2381" i="2"/>
  <c r="G2375" i="2"/>
  <c r="I2373" i="2"/>
  <c r="G2358" i="2"/>
  <c r="I2346" i="2"/>
  <c r="G2341" i="2"/>
  <c r="I2337" i="2"/>
  <c r="G2332" i="2"/>
  <c r="G2406" i="2"/>
  <c r="G2394" i="2"/>
  <c r="I2387" i="2"/>
  <c r="G2385" i="2"/>
  <c r="I2376" i="2"/>
  <c r="I2371" i="2"/>
  <c r="G2354" i="2"/>
  <c r="G2350" i="2"/>
  <c r="G2346" i="2"/>
  <c r="I2344" i="2"/>
  <c r="I2339" i="2"/>
  <c r="G2335" i="2"/>
  <c r="I2330" i="2"/>
  <c r="G2325" i="2"/>
  <c r="I2320" i="2"/>
  <c r="I2317" i="2"/>
  <c r="I2314" i="2"/>
  <c r="G2311" i="2"/>
  <c r="I2306" i="2"/>
  <c r="G2303" i="2"/>
  <c r="G2296" i="2"/>
  <c r="I2293" i="2"/>
  <c r="I2283" i="2"/>
  <c r="G2279" i="2"/>
  <c r="I2263" i="2"/>
  <c r="G2262" i="2"/>
  <c r="I2255" i="2"/>
  <c r="I2243" i="2"/>
  <c r="G2242" i="2"/>
  <c r="I2238" i="2"/>
  <c r="G2396" i="2"/>
  <c r="G2389" i="2"/>
  <c r="I2378" i="2"/>
  <c r="G2369" i="2"/>
  <c r="I2367" i="2"/>
  <c r="G2365" i="2"/>
  <c r="G2361" i="2"/>
  <c r="G2344" i="2"/>
  <c r="I2342" i="2"/>
  <c r="G2337" i="2"/>
  <c r="I2333" i="2"/>
  <c r="I2429" i="2"/>
  <c r="I2426" i="2"/>
  <c r="I2370" i="2"/>
  <c r="I2357" i="2"/>
  <c r="G2333" i="2"/>
  <c r="I2328" i="2"/>
  <c r="G2323" i="2"/>
  <c r="I2321" i="2"/>
  <c r="I2318" i="2"/>
  <c r="I2315" i="2"/>
  <c r="I2312" i="2"/>
  <c r="G2309" i="2"/>
  <c r="I2307" i="2"/>
  <c r="I2304" i="2"/>
  <c r="I2301" i="2"/>
  <c r="I2294" i="2"/>
  <c r="G2290" i="2"/>
  <c r="G2287" i="2"/>
  <c r="I2277" i="2"/>
  <c r="G2276" i="2"/>
  <c r="G2299" i="2"/>
  <c r="G2292" i="2"/>
  <c r="G2259" i="2"/>
  <c r="I2251" i="2"/>
  <c r="G2246" i="2"/>
  <c r="G2238" i="2"/>
  <c r="I2234" i="2"/>
  <c r="G2228" i="2"/>
  <c r="I2224" i="2"/>
  <c r="I2218" i="2"/>
  <c r="G2200" i="2"/>
  <c r="G2196" i="2"/>
  <c r="I2190" i="2"/>
  <c r="I2182" i="2"/>
  <c r="G2181" i="2"/>
  <c r="G2176" i="2"/>
  <c r="I2172" i="2"/>
  <c r="G2170" i="2"/>
  <c r="I2164" i="2"/>
  <c r="G2163" i="2"/>
  <c r="I2158" i="2"/>
  <c r="G2156" i="2"/>
  <c r="I2150" i="2"/>
  <c r="G2148" i="2"/>
  <c r="I2142" i="2"/>
  <c r="G2140" i="2"/>
  <c r="G2133" i="2"/>
  <c r="I2127" i="2"/>
  <c r="G2125" i="2"/>
  <c r="I2120" i="2"/>
  <c r="G2118" i="2"/>
  <c r="G2111" i="2"/>
  <c r="I2101" i="2"/>
  <c r="G2099" i="2"/>
  <c r="I2093" i="2"/>
  <c r="G2092" i="2"/>
  <c r="I2087" i="2"/>
  <c r="G2085" i="2"/>
  <c r="I2079" i="2"/>
  <c r="G2077" i="2"/>
  <c r="I2071" i="2"/>
  <c r="G2069" i="2"/>
  <c r="I2063" i="2"/>
  <c r="I2056" i="2"/>
  <c r="G2054" i="2"/>
  <c r="I2049" i="2"/>
  <c r="I2038" i="2"/>
  <c r="I2032" i="2"/>
  <c r="G2030" i="2"/>
  <c r="I2024" i="2"/>
  <c r="G2023" i="2"/>
  <c r="I2018" i="2"/>
  <c r="G2017" i="2"/>
  <c r="I2012" i="2"/>
  <c r="G2011" i="2"/>
  <c r="I2005" i="2"/>
  <c r="G2003" i="2"/>
  <c r="G1997" i="2"/>
  <c r="I1993" i="2"/>
  <c r="I1990" i="2"/>
  <c r="I1987" i="2"/>
  <c r="G1986" i="2"/>
  <c r="I1983" i="2"/>
  <c r="I1973" i="2"/>
  <c r="G1971" i="2"/>
  <c r="G1964" i="2"/>
  <c r="I1959" i="2"/>
  <c r="G1957" i="2"/>
  <c r="G1952" i="2"/>
  <c r="I2288" i="2"/>
  <c r="I2286" i="2"/>
  <c r="G2275" i="2"/>
  <c r="G2269" i="2"/>
  <c r="G2255" i="2"/>
  <c r="G2251" i="2"/>
  <c r="I2229" i="2"/>
  <c r="I2219" i="2"/>
  <c r="I2205" i="2"/>
  <c r="G2204" i="2"/>
  <c r="I2197" i="2"/>
  <c r="G2193" i="2"/>
  <c r="G2189" i="2"/>
  <c r="I2183" i="2"/>
  <c r="I2178" i="2"/>
  <c r="G2177" i="2"/>
  <c r="G2171" i="2"/>
  <c r="I2165" i="2"/>
  <c r="I2159" i="2"/>
  <c r="G2157" i="2"/>
  <c r="I2151" i="2"/>
  <c r="G2149" i="2"/>
  <c r="G2284" i="2"/>
  <c r="I2260" i="2"/>
  <c r="G2253" i="2"/>
  <c r="G2249" i="2"/>
  <c r="I2247" i="2"/>
  <c r="G2218" i="2"/>
  <c r="I2214" i="2"/>
  <c r="I2209" i="2"/>
  <c r="G2208" i="2"/>
  <c r="G2201" i="2"/>
  <c r="I2194" i="2"/>
  <c r="G2190" i="2"/>
  <c r="G2186" i="2"/>
  <c r="G2182" i="2"/>
  <c r="I2173" i="2"/>
  <c r="G2172" i="2"/>
  <c r="I2166" i="2"/>
  <c r="G2164" i="2"/>
  <c r="I2160" i="2"/>
  <c r="G2158" i="2"/>
  <c r="I2152" i="2"/>
  <c r="G2150" i="2"/>
  <c r="I2144" i="2"/>
  <c r="G2142" i="2"/>
  <c r="I2136" i="2"/>
  <c r="I2129" i="2"/>
  <c r="G2127" i="2"/>
  <c r="I2122" i="2"/>
  <c r="G2120" i="2"/>
  <c r="I2114" i="2"/>
  <c r="I2103" i="2"/>
  <c r="G2101" i="2"/>
  <c r="I2095" i="2"/>
  <c r="G2093" i="2"/>
  <c r="I2089" i="2"/>
  <c r="G2087" i="2"/>
  <c r="I2081" i="2"/>
  <c r="G2079" i="2"/>
  <c r="I2073" i="2"/>
  <c r="G2071" i="2"/>
  <c r="I2065" i="2"/>
  <c r="G2063" i="2"/>
  <c r="I2058" i="2"/>
  <c r="G2056" i="2"/>
  <c r="I2051" i="2"/>
  <c r="G2049" i="2"/>
  <c r="I2040" i="2"/>
  <c r="G2038" i="2"/>
  <c r="I2034" i="2"/>
  <c r="G2032" i="2"/>
  <c r="I2026" i="2"/>
  <c r="G2024" i="2"/>
  <c r="G2018" i="2"/>
  <c r="I2014" i="2"/>
  <c r="G2012" i="2"/>
  <c r="I2007" i="2"/>
  <c r="G2005" i="2"/>
  <c r="I2000" i="2"/>
  <c r="I1994" i="2"/>
  <c r="G1993" i="2"/>
  <c r="I1988" i="2"/>
  <c r="G1987" i="2"/>
  <c r="I1984" i="2"/>
  <c r="I1980" i="2"/>
  <c r="I1975" i="2"/>
  <c r="G1973" i="2"/>
  <c r="I1967" i="2"/>
  <c r="I1961" i="2"/>
  <c r="G1959" i="2"/>
  <c r="I1950" i="2"/>
  <c r="G1944" i="2"/>
  <c r="I1941" i="2"/>
  <c r="I1936" i="2"/>
  <c r="G1935" i="2"/>
  <c r="G1930" i="2"/>
  <c r="I1927" i="2"/>
  <c r="G1926" i="2"/>
  <c r="G1905" i="2"/>
  <c r="I1902" i="2"/>
  <c r="I1897" i="2"/>
  <c r="G1896" i="2"/>
  <c r="I1893" i="2"/>
  <c r="I1888" i="2"/>
  <c r="G1887" i="2"/>
  <c r="G1878" i="2"/>
  <c r="I1870" i="2"/>
  <c r="I1860" i="2"/>
  <c r="G1859" i="2"/>
  <c r="I1856" i="2"/>
  <c r="G1855" i="2"/>
  <c r="I1851" i="2"/>
  <c r="G1850" i="2"/>
  <c r="I1846" i="2"/>
  <c r="G1845" i="2"/>
  <c r="G1836" i="2"/>
  <c r="G1827" i="2"/>
  <c r="G1818" i="2"/>
  <c r="I1810" i="2"/>
  <c r="G1809" i="2"/>
  <c r="G1802" i="2"/>
  <c r="I1796" i="2"/>
  <c r="G1794" i="2"/>
  <c r="I1788" i="2"/>
  <c r="G1786" i="2"/>
  <c r="I1781" i="2"/>
  <c r="G1779" i="2"/>
  <c r="I1775" i="2"/>
  <c r="G1773" i="2"/>
  <c r="I1767" i="2"/>
  <c r="G1765" i="2"/>
  <c r="I1760" i="2"/>
  <c r="G1758" i="2"/>
  <c r="G1753" i="2"/>
  <c r="I1749" i="2"/>
  <c r="G1748" i="2"/>
  <c r="I1744" i="2"/>
  <c r="G1737" i="2"/>
  <c r="I1733" i="2"/>
  <c r="G1732" i="2"/>
  <c r="I1729" i="2"/>
  <c r="G2319" i="2"/>
  <c r="G2308" i="2"/>
  <c r="I2300" i="2"/>
  <c r="G2298" i="2"/>
  <c r="G2277" i="2"/>
  <c r="I2273" i="2"/>
  <c r="G2266" i="2"/>
  <c r="G2258" i="2"/>
  <c r="G2247" i="2"/>
  <c r="G2243" i="2"/>
  <c r="G2241" i="2"/>
  <c r="G2219" i="2"/>
  <c r="I2198" i="2"/>
  <c r="G2197" i="2"/>
  <c r="I2191" i="2"/>
  <c r="I2184" i="2"/>
  <c r="G2183" i="2"/>
  <c r="I2179" i="2"/>
  <c r="I2174" i="2"/>
  <c r="I2167" i="2"/>
  <c r="G2165" i="2"/>
  <c r="G2159" i="2"/>
  <c r="I2153" i="2"/>
  <c r="G2151" i="2"/>
  <c r="I2145" i="2"/>
  <c r="G2143" i="2"/>
  <c r="I2137" i="2"/>
  <c r="G2135" i="2"/>
  <c r="I2130" i="2"/>
  <c r="G2128" i="2"/>
  <c r="I2123" i="2"/>
  <c r="G2121" i="2"/>
  <c r="I2115" i="2"/>
  <c r="G2113" i="2"/>
  <c r="I2109" i="2"/>
  <c r="G2108" i="2"/>
  <c r="I2104" i="2"/>
  <c r="G2102" i="2"/>
  <c r="I2096" i="2"/>
  <c r="G2094" i="2"/>
  <c r="G2088" i="2"/>
  <c r="I2082" i="2"/>
  <c r="G2080" i="2"/>
  <c r="I2074" i="2"/>
  <c r="G2072" i="2"/>
  <c r="I2066" i="2"/>
  <c r="G2064" i="2"/>
  <c r="I2059" i="2"/>
  <c r="G2057" i="2"/>
  <c r="I2052" i="2"/>
  <c r="G2050" i="2"/>
  <c r="I2046" i="2"/>
  <c r="G2045" i="2"/>
  <c r="G2316" i="2"/>
  <c r="I2289" i="2"/>
  <c r="I2287" i="2"/>
  <c r="I2256" i="2"/>
  <c r="G2232" i="2"/>
  <c r="G2227" i="2"/>
  <c r="I2220" i="2"/>
  <c r="G2212" i="2"/>
  <c r="G2209" i="2"/>
  <c r="I2202" i="2"/>
  <c r="G2194" i="2"/>
  <c r="G2187" i="2"/>
  <c r="G2179" i="2"/>
  <c r="I2175" i="2"/>
  <c r="G2173" i="2"/>
  <c r="I2168" i="2"/>
  <c r="G2166" i="2"/>
  <c r="I2161" i="2"/>
  <c r="G2160" i="2"/>
  <c r="I2154" i="2"/>
  <c r="G2152" i="2"/>
  <c r="I2146" i="2"/>
  <c r="G2144" i="2"/>
  <c r="G2300" i="2"/>
  <c r="I2279" i="2"/>
  <c r="I2270" i="2"/>
  <c r="I2261" i="2"/>
  <c r="I2254" i="2"/>
  <c r="G2252" i="2"/>
  <c r="I2250" i="2"/>
  <c r="I2233" i="2"/>
  <c r="G2230" i="2"/>
  <c r="I2223" i="2"/>
  <c r="G2220" i="2"/>
  <c r="G2217" i="2"/>
  <c r="I2210" i="2"/>
  <c r="I2203" i="2"/>
  <c r="I2199" i="2"/>
  <c r="G2198" i="2"/>
  <c r="I2195" i="2"/>
  <c r="I2192" i="2"/>
  <c r="I2188" i="2"/>
  <c r="G2184" i="2"/>
  <c r="G2174" i="2"/>
  <c r="I2169" i="2"/>
  <c r="G2167" i="2"/>
  <c r="I2162" i="2"/>
  <c r="I2155" i="2"/>
  <c r="G2153" i="2"/>
  <c r="I2147" i="2"/>
  <c r="G2145" i="2"/>
  <c r="I2139" i="2"/>
  <c r="G2137" i="2"/>
  <c r="I2132" i="2"/>
  <c r="G2130" i="2"/>
  <c r="G2123" i="2"/>
  <c r="I2117" i="2"/>
  <c r="G2115" i="2"/>
  <c r="I2110" i="2"/>
  <c r="G2109" i="2"/>
  <c r="I2106" i="2"/>
  <c r="G2104" i="2"/>
  <c r="I2098" i="2"/>
  <c r="G2096" i="2"/>
  <c r="I2091" i="2"/>
  <c r="I2084" i="2"/>
  <c r="G2082" i="2"/>
  <c r="I2076" i="2"/>
  <c r="G2074" i="2"/>
  <c r="I2068" i="2"/>
  <c r="G2066" i="2"/>
  <c r="I2061" i="2"/>
  <c r="G2059" i="2"/>
  <c r="I2053" i="2"/>
  <c r="G2052" i="2"/>
  <c r="I2047" i="2"/>
  <c r="G2046" i="2"/>
  <c r="I2043" i="2"/>
  <c r="G2041" i="2"/>
  <c r="I2036" i="2"/>
  <c r="I2029" i="2"/>
  <c r="G2027" i="2"/>
  <c r="I2022" i="2"/>
  <c r="G2020" i="2"/>
  <c r="I2016" i="2"/>
  <c r="G2015" i="2"/>
  <c r="I2010" i="2"/>
  <c r="G2008" i="2"/>
  <c r="G2001" i="2"/>
  <c r="I1996" i="2"/>
  <c r="I1989" i="2"/>
  <c r="I1982" i="2"/>
  <c r="I1977" i="2"/>
  <c r="G1976" i="2"/>
  <c r="I1970" i="2"/>
  <c r="G1968" i="2"/>
  <c r="I1963" i="2"/>
  <c r="I2285" i="2"/>
  <c r="G2283" i="2"/>
  <c r="I2274" i="2"/>
  <c r="G2263" i="2"/>
  <c r="I2259" i="2"/>
  <c r="G2254" i="2"/>
  <c r="I2248" i="2"/>
  <c r="I2246" i="2"/>
  <c r="I2228" i="2"/>
  <c r="G2223" i="2"/>
  <c r="I2215" i="2"/>
  <c r="G2210" i="2"/>
  <c r="G2202" i="2"/>
  <c r="G2192" i="2"/>
  <c r="I2185" i="2"/>
  <c r="I2181" i="2"/>
  <c r="G2180" i="2"/>
  <c r="I2176" i="2"/>
  <c r="G2175" i="2"/>
  <c r="I2170" i="2"/>
  <c r="G2168" i="2"/>
  <c r="I2163" i="2"/>
  <c r="G2161" i="2"/>
  <c r="I2156" i="2"/>
  <c r="G2154" i="2"/>
  <c r="I2148" i="2"/>
  <c r="G2146" i="2"/>
  <c r="I2140" i="2"/>
  <c r="G2138" i="2"/>
  <c r="I2133" i="2"/>
  <c r="G2131" i="2"/>
  <c r="I2125" i="2"/>
  <c r="G2124" i="2"/>
  <c r="I2118" i="2"/>
  <c r="G2116" i="2"/>
  <c r="I2111" i="2"/>
  <c r="G2105" i="2"/>
  <c r="I2099" i="2"/>
  <c r="G2097" i="2"/>
  <c r="I2092" i="2"/>
  <c r="G2090" i="2"/>
  <c r="I2085" i="2"/>
  <c r="G2083" i="2"/>
  <c r="I2077" i="2"/>
  <c r="G2075" i="2"/>
  <c r="I2069" i="2"/>
  <c r="G2067" i="2"/>
  <c r="G2060" i="2"/>
  <c r="I2054" i="2"/>
  <c r="G2042" i="2"/>
  <c r="G2035" i="2"/>
  <c r="I2030" i="2"/>
  <c r="G2028" i="2"/>
  <c r="I2023" i="2"/>
  <c r="G2021" i="2"/>
  <c r="I2017" i="2"/>
  <c r="I2011" i="2"/>
  <c r="G2009" i="2"/>
  <c r="I2003" i="2"/>
  <c r="G2002" i="2"/>
  <c r="I1997" i="2"/>
  <c r="G1995" i="2"/>
  <c r="I1992" i="2"/>
  <c r="I1986" i="2"/>
  <c r="G1985" i="2"/>
  <c r="G1981" i="2"/>
  <c r="I1971" i="2"/>
  <c r="G1969" i="2"/>
  <c r="I1964" i="2"/>
  <c r="G1962" i="2"/>
  <c r="I1957" i="2"/>
  <c r="G1956" i="2"/>
  <c r="I1952" i="2"/>
  <c r="G1951" i="2"/>
  <c r="I1943" i="2"/>
  <c r="G1942" i="2"/>
  <c r="G1937" i="2"/>
  <c r="I1929" i="2"/>
  <c r="G1928" i="2"/>
  <c r="I1925" i="2"/>
  <c r="I1904" i="2"/>
  <c r="G1903" i="2"/>
  <c r="I1895" i="2"/>
  <c r="G1894" i="2"/>
  <c r="G1889" i="2"/>
  <c r="I1886" i="2"/>
  <c r="G1885" i="2"/>
  <c r="I1877" i="2"/>
  <c r="G1876" i="2"/>
  <c r="I1872" i="2"/>
  <c r="G1871" i="2"/>
  <c r="G1866" i="2"/>
  <c r="G1861" i="2"/>
  <c r="I1858" i="2"/>
  <c r="G1857" i="2"/>
  <c r="I1849" i="2"/>
  <c r="G1847" i="2"/>
  <c r="I1844" i="2"/>
  <c r="G1843" i="2"/>
  <c r="I1835" i="2"/>
  <c r="G1834" i="2"/>
  <c r="I1826" i="2"/>
  <c r="G1825" i="2"/>
  <c r="I1817" i="2"/>
  <c r="G1816" i="2"/>
  <c r="I1807" i="2"/>
  <c r="G1805" i="2"/>
  <c r="I1800" i="2"/>
  <c r="G1798" i="2"/>
  <c r="I2297" i="2"/>
  <c r="I2290" i="2"/>
  <c r="G2272" i="2"/>
  <c r="I2257" i="2"/>
  <c r="I2236" i="2"/>
  <c r="G2233" i="2"/>
  <c r="I2226" i="2"/>
  <c r="G2213" i="2"/>
  <c r="G2207" i="2"/>
  <c r="I2204" i="2"/>
  <c r="G2203" i="2"/>
  <c r="I2200" i="2"/>
  <c r="I2196" i="2"/>
  <c r="I2189" i="2"/>
  <c r="G2188" i="2"/>
  <c r="I2177" i="2"/>
  <c r="I2171" i="2"/>
  <c r="G2169" i="2"/>
  <c r="G2162" i="2"/>
  <c r="I2157" i="2"/>
  <c r="G2155" i="2"/>
  <c r="I2149" i="2"/>
  <c r="G2147" i="2"/>
  <c r="I2141" i="2"/>
  <c r="G2139" i="2"/>
  <c r="I2134" i="2"/>
  <c r="G2132" i="2"/>
  <c r="I2126" i="2"/>
  <c r="I2119" i="2"/>
  <c r="G2117" i="2"/>
  <c r="I2112" i="2"/>
  <c r="G2110" i="2"/>
  <c r="I2107" i="2"/>
  <c r="G2106" i="2"/>
  <c r="I2100" i="2"/>
  <c r="G2098" i="2"/>
  <c r="G2134" i="2"/>
  <c r="I2113" i="2"/>
  <c r="I2102" i="2"/>
  <c r="G2100" i="2"/>
  <c r="I2050" i="2"/>
  <c r="I2048" i="2"/>
  <c r="I2045" i="2"/>
  <c r="G2034" i="2"/>
  <c r="G2025" i="2"/>
  <c r="I2021" i="2"/>
  <c r="G2000" i="2"/>
  <c r="G1998" i="2"/>
  <c r="G1996" i="2"/>
  <c r="G1979" i="2"/>
  <c r="G1975" i="2"/>
  <c r="G1966" i="2"/>
  <c r="I1948" i="2"/>
  <c r="I1940" i="2"/>
  <c r="G1934" i="2"/>
  <c r="G1929" i="2"/>
  <c r="I1924" i="2"/>
  <c r="G1919" i="2"/>
  <c r="I1915" i="2"/>
  <c r="G1910" i="2"/>
  <c r="I1908" i="2"/>
  <c r="I1898" i="2"/>
  <c r="G1897" i="2"/>
  <c r="I1892" i="2"/>
  <c r="I1884" i="2"/>
  <c r="G1879" i="2"/>
  <c r="I1863" i="2"/>
  <c r="G1854" i="2"/>
  <c r="G1838" i="2"/>
  <c r="I1833" i="2"/>
  <c r="I2143" i="2"/>
  <c r="G2141" i="2"/>
  <c r="G2129" i="2"/>
  <c r="G2122" i="2"/>
  <c r="G2095" i="2"/>
  <c r="G2048" i="2"/>
  <c r="I2039" i="2"/>
  <c r="G2007" i="2"/>
  <c r="I2001" i="2"/>
  <c r="I1976" i="2"/>
  <c r="I1962" i="2"/>
  <c r="I1960" i="2"/>
  <c r="I1955" i="2"/>
  <c r="I1953" i="2"/>
  <c r="G1950" i="2"/>
  <c r="I1946" i="2"/>
  <c r="G1940" i="2"/>
  <c r="I1938" i="2"/>
  <c r="I1935" i="2"/>
  <c r="G1932" i="2"/>
  <c r="G1924" i="2"/>
  <c r="I1922" i="2"/>
  <c r="G2136" i="2"/>
  <c r="I2131" i="2"/>
  <c r="I2124" i="2"/>
  <c r="I2097" i="2"/>
  <c r="I2088" i="2"/>
  <c r="I2086" i="2"/>
  <c r="G2084" i="2"/>
  <c r="I2080" i="2"/>
  <c r="I2078" i="2"/>
  <c r="G2076" i="2"/>
  <c r="I2072" i="2"/>
  <c r="I2070" i="2"/>
  <c r="G2068" i="2"/>
  <c r="I2064" i="2"/>
  <c r="I2062" i="2"/>
  <c r="G2039" i="2"/>
  <c r="I2037" i="2"/>
  <c r="I2028" i="2"/>
  <c r="G2016" i="2"/>
  <c r="G2010" i="2"/>
  <c r="I2008" i="2"/>
  <c r="G1994" i="2"/>
  <c r="I1991" i="2"/>
  <c r="G1982" i="2"/>
  <c r="I1969" i="2"/>
  <c r="G1960" i="2"/>
  <c r="G1953" i="2"/>
  <c r="G1948" i="2"/>
  <c r="G1943" i="2"/>
  <c r="G1938" i="2"/>
  <c r="I1930" i="2"/>
  <c r="G1927" i="2"/>
  <c r="G1922" i="2"/>
  <c r="I1920" i="2"/>
  <c r="G1915" i="2"/>
  <c r="I1911" i="2"/>
  <c r="G1906" i="2"/>
  <c r="G1898" i="2"/>
  <c r="G1895" i="2"/>
  <c r="G1890" i="2"/>
  <c r="G1884" i="2"/>
  <c r="I1880" i="2"/>
  <c r="G1874" i="2"/>
  <c r="I1866" i="2"/>
  <c r="G1863" i="2"/>
  <c r="G1841" i="2"/>
  <c r="I1839" i="2"/>
  <c r="G1833" i="2"/>
  <c r="I1829" i="2"/>
  <c r="G1823" i="2"/>
  <c r="I1821" i="2"/>
  <c r="G1815" i="2"/>
  <c r="I1811" i="2"/>
  <c r="G1810" i="2"/>
  <c r="I1804" i="2"/>
  <c r="I1801" i="2"/>
  <c r="G1800" i="2"/>
  <c r="I1793" i="2"/>
  <c r="G1787" i="2"/>
  <c r="I1783" i="2"/>
  <c r="G1782" i="2"/>
  <c r="G1778" i="2"/>
  <c r="G1774" i="2"/>
  <c r="I1770" i="2"/>
  <c r="I1765" i="2"/>
  <c r="G1764" i="2"/>
  <c r="I1753" i="2"/>
  <c r="I1746" i="2"/>
  <c r="I1742" i="2"/>
  <c r="G1730" i="2"/>
  <c r="I1728" i="2"/>
  <c r="G1727" i="2"/>
  <c r="G1724" i="2"/>
  <c r="G1714" i="2"/>
  <c r="I1711" i="2"/>
  <c r="G1710" i="2"/>
  <c r="I1707" i="2"/>
  <c r="G1706" i="2"/>
  <c r="I1704" i="2"/>
  <c r="I1701" i="2"/>
  <c r="I1698" i="2"/>
  <c r="G1697" i="2"/>
  <c r="G1694" i="2"/>
  <c r="I1692" i="2"/>
  <c r="I1688" i="2"/>
  <c r="G1687" i="2"/>
  <c r="I1677" i="2"/>
  <c r="G1676" i="2"/>
  <c r="I1669" i="2"/>
  <c r="G1668" i="2"/>
  <c r="G1663" i="2"/>
  <c r="G1657" i="2"/>
  <c r="I1653" i="2"/>
  <c r="G1652" i="2"/>
  <c r="G1644" i="2"/>
  <c r="I1638" i="2"/>
  <c r="G1637" i="2"/>
  <c r="I1633" i="2"/>
  <c r="G1632" i="2"/>
  <c r="I1624" i="2"/>
  <c r="G1622" i="2"/>
  <c r="I1616" i="2"/>
  <c r="G1614" i="2"/>
  <c r="I1609" i="2"/>
  <c r="G1608" i="2"/>
  <c r="I1602" i="2"/>
  <c r="G1601" i="2"/>
  <c r="I2138" i="2"/>
  <c r="G2112" i="2"/>
  <c r="I2090" i="2"/>
  <c r="G2086" i="2"/>
  <c r="G2078" i="2"/>
  <c r="G2070" i="2"/>
  <c r="G2062" i="2"/>
  <c r="I2060" i="2"/>
  <c r="G2058" i="2"/>
  <c r="I2044" i="2"/>
  <c r="G2037" i="2"/>
  <c r="I2035" i="2"/>
  <c r="I2033" i="2"/>
  <c r="G2022" i="2"/>
  <c r="I2020" i="2"/>
  <c r="G2014" i="2"/>
  <c r="I1999" i="2"/>
  <c r="I1978" i="2"/>
  <c r="I1974" i="2"/>
  <c r="I1965" i="2"/>
  <c r="I1958" i="2"/>
  <c r="G1955" i="2"/>
  <c r="I1951" i="2"/>
  <c r="G1946" i="2"/>
  <c r="I1933" i="2"/>
  <c r="G1920" i="2"/>
  <c r="I1918" i="2"/>
  <c r="G1913" i="2"/>
  <c r="I1909" i="2"/>
  <c r="I2128" i="2"/>
  <c r="G2126" i="2"/>
  <c r="I2121" i="2"/>
  <c r="G2119" i="2"/>
  <c r="I2108" i="2"/>
  <c r="I2094" i="2"/>
  <c r="G2047" i="2"/>
  <c r="G2044" i="2"/>
  <c r="I2042" i="2"/>
  <c r="G2033" i="2"/>
  <c r="I2031" i="2"/>
  <c r="G2026" i="2"/>
  <c r="I2015" i="2"/>
  <c r="I2006" i="2"/>
  <c r="G1999" i="2"/>
  <c r="G1984" i="2"/>
  <c r="G1980" i="2"/>
  <c r="G1978" i="2"/>
  <c r="G1974" i="2"/>
  <c r="I1972" i="2"/>
  <c r="G1967" i="2"/>
  <c r="G1965" i="2"/>
  <c r="G1963" i="2"/>
  <c r="G1958" i="2"/>
  <c r="I1949" i="2"/>
  <c r="I1944" i="2"/>
  <c r="G1941" i="2"/>
  <c r="I1939" i="2"/>
  <c r="G1933" i="2"/>
  <c r="I1931" i="2"/>
  <c r="I1928" i="2"/>
  <c r="G1925" i="2"/>
  <c r="I1923" i="2"/>
  <c r="G1918" i="2"/>
  <c r="I1916" i="2"/>
  <c r="G1911" i="2"/>
  <c r="I1907" i="2"/>
  <c r="G1901" i="2"/>
  <c r="I1899" i="2"/>
  <c r="I1896" i="2"/>
  <c r="G1893" i="2"/>
  <c r="I1891" i="2"/>
  <c r="G1880" i="2"/>
  <c r="I1875" i="2"/>
  <c r="I2135" i="2"/>
  <c r="G2114" i="2"/>
  <c r="G2103" i="2"/>
  <c r="G2051" i="2"/>
  <c r="G2031" i="2"/>
  <c r="G2029" i="2"/>
  <c r="I2027" i="2"/>
  <c r="G2006" i="2"/>
  <c r="I2004" i="2"/>
  <c r="I1995" i="2"/>
  <c r="G1988" i="2"/>
  <c r="G1972" i="2"/>
  <c r="G1970" i="2"/>
  <c r="I1968" i="2"/>
  <c r="I1956" i="2"/>
  <c r="I1954" i="2"/>
  <c r="G1949" i="2"/>
  <c r="I1947" i="2"/>
  <c r="I2116" i="2"/>
  <c r="I2105" i="2"/>
  <c r="G2091" i="2"/>
  <c r="G2061" i="2"/>
  <c r="I2057" i="2"/>
  <c r="I2055" i="2"/>
  <c r="G2053" i="2"/>
  <c r="G2040" i="2"/>
  <c r="G2036" i="2"/>
  <c r="I2019" i="2"/>
  <c r="I2013" i="2"/>
  <c r="G2004" i="2"/>
  <c r="I2002" i="2"/>
  <c r="G1961" i="2"/>
  <c r="G1954" i="2"/>
  <c r="G1947" i="2"/>
  <c r="I1945" i="2"/>
  <c r="I1942" i="2"/>
  <c r="G1939" i="2"/>
  <c r="I1934" i="2"/>
  <c r="I1926" i="2"/>
  <c r="G1923" i="2"/>
  <c r="I1919" i="2"/>
  <c r="G1914" i="2"/>
  <c r="I1912" i="2"/>
  <c r="G1907" i="2"/>
  <c r="I1894" i="2"/>
  <c r="G1891" i="2"/>
  <c r="G1883" i="2"/>
  <c r="I1881" i="2"/>
  <c r="G1875" i="2"/>
  <c r="G1862" i="2"/>
  <c r="I1854" i="2"/>
  <c r="G1848" i="2"/>
  <c r="G1842" i="2"/>
  <c r="I1838" i="2"/>
  <c r="G1832" i="2"/>
  <c r="I1830" i="2"/>
  <c r="G1824" i="2"/>
  <c r="I1820" i="2"/>
  <c r="G1814" i="2"/>
  <c r="I1812" i="2"/>
  <c r="I1809" i="2"/>
  <c r="I1799" i="2"/>
  <c r="I1795" i="2"/>
  <c r="I1790" i="2"/>
  <c r="G1789" i="2"/>
  <c r="G1784" i="2"/>
  <c r="G1780" i="2"/>
  <c r="I1777" i="2"/>
  <c r="G1771" i="2"/>
  <c r="I1758" i="2"/>
  <c r="G1757" i="2"/>
  <c r="I1755" i="2"/>
  <c r="G1750" i="2"/>
  <c r="G1743" i="2"/>
  <c r="I1736" i="2"/>
  <c r="G1735" i="2"/>
  <c r="I1723" i="2"/>
  <c r="I1720" i="2"/>
  <c r="G1719" i="2"/>
  <c r="I1717" i="2"/>
  <c r="G1716" i="2"/>
  <c r="I1713" i="2"/>
  <c r="G1712" i="2"/>
  <c r="I1709" i="2"/>
  <c r="I1690" i="2"/>
  <c r="G1689" i="2"/>
  <c r="I1675" i="2"/>
  <c r="G1674" i="2"/>
  <c r="I1661" i="2"/>
  <c r="I1656" i="2"/>
  <c r="G1655" i="2"/>
  <c r="I1651" i="2"/>
  <c r="I1643" i="2"/>
  <c r="G1642" i="2"/>
  <c r="G1639" i="2"/>
  <c r="I1635" i="2"/>
  <c r="G1634" i="2"/>
  <c r="I1630" i="2"/>
  <c r="I1620" i="2"/>
  <c r="G1618" i="2"/>
  <c r="I1612" i="2"/>
  <c r="G1610" i="2"/>
  <c r="I1606" i="2"/>
  <c r="G1604" i="2"/>
  <c r="I1599" i="2"/>
  <c r="G1597" i="2"/>
  <c r="I1593" i="2"/>
  <c r="G1592" i="2"/>
  <c r="I1583" i="2"/>
  <c r="G1582" i="2"/>
  <c r="G1577" i="2"/>
  <c r="I1573" i="2"/>
  <c r="G1567" i="2"/>
  <c r="I1564" i="2"/>
  <c r="G1563" i="2"/>
  <c r="I1559" i="2"/>
  <c r="G1558" i="2"/>
  <c r="I1552" i="2"/>
  <c r="I1546" i="2"/>
  <c r="G1544" i="2"/>
  <c r="I1538" i="2"/>
  <c r="G1536" i="2"/>
  <c r="I1533" i="2"/>
  <c r="G1531" i="2"/>
  <c r="I1526" i="2"/>
  <c r="I1520" i="2"/>
  <c r="I1515" i="2"/>
  <c r="G1513" i="2"/>
  <c r="I1509" i="2"/>
  <c r="G1507" i="2"/>
  <c r="I1501" i="2"/>
  <c r="G1499" i="2"/>
  <c r="I1495" i="2"/>
  <c r="I1490" i="2"/>
  <c r="I1485" i="2"/>
  <c r="G1483" i="2"/>
  <c r="I1478" i="2"/>
  <c r="G1477" i="2"/>
  <c r="I1473" i="2"/>
  <c r="G1472" i="2"/>
  <c r="I1464" i="2"/>
  <c r="G1462" i="2"/>
  <c r="I1450" i="2"/>
  <c r="I1444" i="2"/>
  <c r="G1443" i="2"/>
  <c r="I1440" i="2"/>
  <c r="G1438" i="2"/>
  <c r="I1432" i="2"/>
  <c r="G1430" i="2"/>
  <c r="I1424" i="2"/>
  <c r="G1422" i="2"/>
  <c r="I1416" i="2"/>
  <c r="G1414" i="2"/>
  <c r="G2107" i="2"/>
  <c r="G2089" i="2"/>
  <c r="I2083" i="2"/>
  <c r="G2081" i="2"/>
  <c r="I2075" i="2"/>
  <c r="G2073" i="2"/>
  <c r="I2067" i="2"/>
  <c r="G2065" i="2"/>
  <c r="G2055" i="2"/>
  <c r="G2043" i="2"/>
  <c r="I2041" i="2"/>
  <c r="I2025" i="2"/>
  <c r="G2019" i="2"/>
  <c r="G2013" i="2"/>
  <c r="I2009" i="2"/>
  <c r="I1998" i="2"/>
  <c r="I1985" i="2"/>
  <c r="I1981" i="2"/>
  <c r="I1979" i="2"/>
  <c r="G1977" i="2"/>
  <c r="I1966" i="2"/>
  <c r="G1945" i="2"/>
  <c r="I1937" i="2"/>
  <c r="I1932" i="2"/>
  <c r="G1921" i="2"/>
  <c r="I1917" i="2"/>
  <c r="G1912" i="2"/>
  <c r="I1910" i="2"/>
  <c r="I1905" i="2"/>
  <c r="G1902" i="2"/>
  <c r="I1900" i="2"/>
  <c r="I1889" i="2"/>
  <c r="G1886" i="2"/>
  <c r="I1885" i="2"/>
  <c r="I1871" i="2"/>
  <c r="G1869" i="2"/>
  <c r="I1867" i="2"/>
  <c r="G1864" i="2"/>
  <c r="G1856" i="2"/>
  <c r="I1850" i="2"/>
  <c r="I1840" i="2"/>
  <c r="I1831" i="2"/>
  <c r="G1829" i="2"/>
  <c r="G1812" i="2"/>
  <c r="I1808" i="2"/>
  <c r="G1801" i="2"/>
  <c r="G1799" i="2"/>
  <c r="I1785" i="2"/>
  <c r="G1777" i="2"/>
  <c r="G1766" i="2"/>
  <c r="G1760" i="2"/>
  <c r="I1757" i="2"/>
  <c r="G1752" i="2"/>
  <c r="G1747" i="2"/>
  <c r="I1745" i="2"/>
  <c r="G1726" i="2"/>
  <c r="I1724" i="2"/>
  <c r="I1722" i="2"/>
  <c r="G1717" i="2"/>
  <c r="G1908" i="2"/>
  <c r="I1903" i="2"/>
  <c r="G1892" i="2"/>
  <c r="I1887" i="2"/>
  <c r="I1882" i="2"/>
  <c r="I1879" i="2"/>
  <c r="G1877" i="2"/>
  <c r="G1867" i="2"/>
  <c r="I1853" i="2"/>
  <c r="I1848" i="2"/>
  <c r="G1840" i="2"/>
  <c r="I1837" i="2"/>
  <c r="G1831" i="2"/>
  <c r="I1818" i="2"/>
  <c r="I1816" i="2"/>
  <c r="I1814" i="2"/>
  <c r="G1796" i="2"/>
  <c r="G1785" i="2"/>
  <c r="I1780" i="2"/>
  <c r="G1775" i="2"/>
  <c r="I1773" i="2"/>
  <c r="G1763" i="2"/>
  <c r="I1761" i="2"/>
  <c r="G1755" i="2"/>
  <c r="G1745" i="2"/>
  <c r="I1743" i="2"/>
  <c r="G1740" i="2"/>
  <c r="I1738" i="2"/>
  <c r="I1731" i="2"/>
  <c r="I1715" i="2"/>
  <c r="I1703" i="2"/>
  <c r="G1696" i="2"/>
  <c r="I1694" i="2"/>
  <c r="I1687" i="2"/>
  <c r="I1685" i="2"/>
  <c r="I1682" i="2"/>
  <c r="G1677" i="2"/>
  <c r="G1669" i="2"/>
  <c r="G1666" i="2"/>
  <c r="I1660" i="2"/>
  <c r="I1657" i="2"/>
  <c r="I1649" i="2"/>
  <c r="G1646" i="2"/>
  <c r="G1643" i="2"/>
  <c r="I1641" i="2"/>
  <c r="G1882" i="2"/>
  <c r="I1865" i="2"/>
  <c r="I1861" i="2"/>
  <c r="I1859" i="2"/>
  <c r="I1857" i="2"/>
  <c r="G1853" i="2"/>
  <c r="G1844" i="2"/>
  <c r="I1842" i="2"/>
  <c r="G1837" i="2"/>
  <c r="G1835" i="2"/>
  <c r="I1828" i="2"/>
  <c r="I1822" i="2"/>
  <c r="G1820" i="2"/>
  <c r="G1808" i="2"/>
  <c r="I1806" i="2"/>
  <c r="I1797" i="2"/>
  <c r="G1793" i="2"/>
  <c r="I1791" i="2"/>
  <c r="G1790" i="2"/>
  <c r="I1778" i="2"/>
  <c r="G1770" i="2"/>
  <c r="G1767" i="2"/>
  <c r="I1764" i="2"/>
  <c r="I1914" i="2"/>
  <c r="G1900" i="2"/>
  <c r="I1874" i="2"/>
  <c r="I1868" i="2"/>
  <c r="I1855" i="2"/>
  <c r="G1846" i="2"/>
  <c r="G1828" i="2"/>
  <c r="G1826" i="2"/>
  <c r="I1824" i="2"/>
  <c r="G1822" i="2"/>
  <c r="G1806" i="2"/>
  <c r="I1802" i="2"/>
  <c r="G1797" i="2"/>
  <c r="I1794" i="2"/>
  <c r="G1788" i="2"/>
  <c r="I1786" i="2"/>
  <c r="I1768" i="2"/>
  <c r="G1761" i="2"/>
  <c r="G1741" i="2"/>
  <c r="G1736" i="2"/>
  <c r="I1734" i="2"/>
  <c r="G1731" i="2"/>
  <c r="G1729" i="2"/>
  <c r="I1727" i="2"/>
  <c r="I1725" i="2"/>
  <c r="G1720" i="2"/>
  <c r="I1718" i="2"/>
  <c r="G1715" i="2"/>
  <c r="G1705" i="2"/>
  <c r="G1703" i="2"/>
  <c r="G1701" i="2"/>
  <c r="I1699" i="2"/>
  <c r="G1936" i="2"/>
  <c r="I1921" i="2"/>
  <c r="G1917" i="2"/>
  <c r="G1870" i="2"/>
  <c r="G1865" i="2"/>
  <c r="G1851" i="2"/>
  <c r="G1839" i="2"/>
  <c r="G1830" i="2"/>
  <c r="I1819" i="2"/>
  <c r="I1813" i="2"/>
  <c r="G1811" i="2"/>
  <c r="G1804" i="2"/>
  <c r="G1791" i="2"/>
  <c r="G1783" i="2"/>
  <c r="I1776" i="2"/>
  <c r="I1771" i="2"/>
  <c r="I1762" i="2"/>
  <c r="I1756" i="2"/>
  <c r="I1751" i="2"/>
  <c r="G1746" i="2"/>
  <c r="G1734" i="2"/>
  <c r="G1718" i="2"/>
  <c r="I1716" i="2"/>
  <c r="G1713" i="2"/>
  <c r="G1708" i="2"/>
  <c r="G1699" i="2"/>
  <c r="I1697" i="2"/>
  <c r="I1695" i="2"/>
  <c r="I1678" i="2"/>
  <c r="I1906" i="2"/>
  <c r="I1890" i="2"/>
  <c r="G1881" i="2"/>
  <c r="I1878" i="2"/>
  <c r="I1876" i="2"/>
  <c r="G1872" i="2"/>
  <c r="G1868" i="2"/>
  <c r="I1862" i="2"/>
  <c r="I1852" i="2"/>
  <c r="G1849" i="2"/>
  <c r="I1841" i="2"/>
  <c r="I1832" i="2"/>
  <c r="G1819" i="2"/>
  <c r="G1817" i="2"/>
  <c r="I1815" i="2"/>
  <c r="G1813" i="2"/>
  <c r="I1798" i="2"/>
  <c r="I1789" i="2"/>
  <c r="G1781" i="2"/>
  <c r="I1779" i="2"/>
  <c r="G1776" i="2"/>
  <c r="I1774" i="2"/>
  <c r="G1768" i="2"/>
  <c r="G1762" i="2"/>
  <c r="I1759" i="2"/>
  <c r="G1756" i="2"/>
  <c r="I1754" i="2"/>
  <c r="G1751" i="2"/>
  <c r="G1744" i="2"/>
  <c r="I1739" i="2"/>
  <c r="I1732" i="2"/>
  <c r="G1725" i="2"/>
  <c r="I1700" i="2"/>
  <c r="I1693" i="2"/>
  <c r="G1688" i="2"/>
  <c r="I1686" i="2"/>
  <c r="G1683" i="2"/>
  <c r="I1681" i="2"/>
  <c r="G1678" i="2"/>
  <c r="I1676" i="2"/>
  <c r="G1670" i="2"/>
  <c r="I1668" i="2"/>
  <c r="I1662" i="2"/>
  <c r="G1661" i="2"/>
  <c r="I1659" i="2"/>
  <c r="I1648" i="2"/>
  <c r="I1645" i="2"/>
  <c r="I1642" i="2"/>
  <c r="I1640" i="2"/>
  <c r="I1634" i="2"/>
  <c r="G1625" i="2"/>
  <c r="I1623" i="2"/>
  <c r="G1619" i="2"/>
  <c r="G1598" i="2"/>
  <c r="I1595" i="2"/>
  <c r="G1587" i="2"/>
  <c r="G1584" i="2"/>
  <c r="I1581" i="2"/>
  <c r="I1578" i="2"/>
  <c r="G1574" i="2"/>
  <c r="I1571" i="2"/>
  <c r="I1568" i="2"/>
  <c r="G1564" i="2"/>
  <c r="G1560" i="2"/>
  <c r="G1556" i="2"/>
  <c r="I1548" i="2"/>
  <c r="I1544" i="2"/>
  <c r="G1543" i="2"/>
  <c r="I1539" i="2"/>
  <c r="G1538" i="2"/>
  <c r="I1535" i="2"/>
  <c r="G1534" i="2"/>
  <c r="I1531" i="2"/>
  <c r="G1530" i="2"/>
  <c r="I1527" i="2"/>
  <c r="G1526" i="2"/>
  <c r="G1514" i="2"/>
  <c r="I1511" i="2"/>
  <c r="G1510" i="2"/>
  <c r="G1505" i="2"/>
  <c r="I1493" i="2"/>
  <c r="I1489" i="2"/>
  <c r="I1482" i="2"/>
  <c r="G1473" i="2"/>
  <c r="I1467" i="2"/>
  <c r="I1913" i="2"/>
  <c r="G1909" i="2"/>
  <c r="G1904" i="2"/>
  <c r="G1899" i="2"/>
  <c r="G1888" i="2"/>
  <c r="I1883" i="2"/>
  <c r="I1873" i="2"/>
  <c r="G1858" i="2"/>
  <c r="I1847" i="2"/>
  <c r="I1845" i="2"/>
  <c r="I1843" i="2"/>
  <c r="I1836" i="2"/>
  <c r="I1834" i="2"/>
  <c r="G1821" i="2"/>
  <c r="I1803" i="2"/>
  <c r="G1795" i="2"/>
  <c r="I1792" i="2"/>
  <c r="I1784" i="2"/>
  <c r="I1772" i="2"/>
  <c r="I1769" i="2"/>
  <c r="G1759" i="2"/>
  <c r="G1754" i="2"/>
  <c r="I1752" i="2"/>
  <c r="G1931" i="2"/>
  <c r="G1916" i="2"/>
  <c r="I1901" i="2"/>
  <c r="G1873" i="2"/>
  <c r="I1869" i="2"/>
  <c r="I1864" i="2"/>
  <c r="G1860" i="2"/>
  <c r="G1852" i="2"/>
  <c r="I1827" i="2"/>
  <c r="I1825" i="2"/>
  <c r="I1823" i="2"/>
  <c r="G1807" i="2"/>
  <c r="I1805" i="2"/>
  <c r="G1803" i="2"/>
  <c r="G1792" i="2"/>
  <c r="I1787" i="2"/>
  <c r="I1782" i="2"/>
  <c r="G1772" i="2"/>
  <c r="G1769" i="2"/>
  <c r="I1766" i="2"/>
  <c r="I1763" i="2"/>
  <c r="G1749" i="2"/>
  <c r="I1747" i="2"/>
  <c r="I1740" i="2"/>
  <c r="I1735" i="2"/>
  <c r="G1728" i="2"/>
  <c r="I1726" i="2"/>
  <c r="G1721" i="2"/>
  <c r="I1719" i="2"/>
  <c r="G1704" i="2"/>
  <c r="G1702" i="2"/>
  <c r="G1700" i="2"/>
  <c r="G1691" i="2"/>
  <c r="I1689" i="2"/>
  <c r="I1684" i="2"/>
  <c r="G1681" i="2"/>
  <c r="I1674" i="2"/>
  <c r="G1662" i="2"/>
  <c r="G1659" i="2"/>
  <c r="G1656" i="2"/>
  <c r="G1648" i="2"/>
  <c r="I1646" i="2"/>
  <c r="G1640" i="2"/>
  <c r="I1632" i="2"/>
  <c r="I1617" i="2"/>
  <c r="G1616" i="2"/>
  <c r="I1607" i="2"/>
  <c r="G1606" i="2"/>
  <c r="I1600" i="2"/>
  <c r="G1599" i="2"/>
  <c r="I1596" i="2"/>
  <c r="G1595" i="2"/>
  <c r="I1582" i="2"/>
  <c r="G1581" i="2"/>
  <c r="I1579" i="2"/>
  <c r="G1571" i="2"/>
  <c r="I1569" i="2"/>
  <c r="I1562" i="2"/>
  <c r="I1741" i="2"/>
  <c r="G1739" i="2"/>
  <c r="G1733" i="2"/>
  <c r="I1721" i="2"/>
  <c r="I1708" i="2"/>
  <c r="I1691" i="2"/>
  <c r="G1671" i="2"/>
  <c r="G1667" i="2"/>
  <c r="I1655" i="2"/>
  <c r="I1652" i="2"/>
  <c r="I1637" i="2"/>
  <c r="I1628" i="2"/>
  <c r="I1621" i="2"/>
  <c r="I1594" i="2"/>
  <c r="G1593" i="2"/>
  <c r="I1591" i="2"/>
  <c r="I1588" i="2"/>
  <c r="G1583" i="2"/>
  <c r="G1572" i="2"/>
  <c r="G1568" i="2"/>
  <c r="I1566" i="2"/>
  <c r="G1565" i="2"/>
  <c r="I1563" i="2"/>
  <c r="I1560" i="2"/>
  <c r="G1557" i="2"/>
  <c r="I1554" i="2"/>
  <c r="G1553" i="2"/>
  <c r="G1550" i="2"/>
  <c r="I1536" i="2"/>
  <c r="G1533" i="2"/>
  <c r="I1530" i="2"/>
  <c r="G1529" i="2"/>
  <c r="G1519" i="2"/>
  <c r="I1517" i="2"/>
  <c r="G1516" i="2"/>
  <c r="G1500" i="2"/>
  <c r="G1496" i="2"/>
  <c r="G1490" i="2"/>
  <c r="G1487" i="2"/>
  <c r="G1484" i="2"/>
  <c r="G1480" i="2"/>
  <c r="I1477" i="2"/>
  <c r="G1468" i="2"/>
  <c r="G1460" i="2"/>
  <c r="G1456" i="2"/>
  <c r="I1452" i="2"/>
  <c r="G1451" i="2"/>
  <c r="I1448" i="2"/>
  <c r="G1434" i="2"/>
  <c r="I1421" i="2"/>
  <c r="G1415" i="2"/>
  <c r="I1411" i="2"/>
  <c r="G1409" i="2"/>
  <c r="I1403" i="2"/>
  <c r="G1401" i="2"/>
  <c r="I1395" i="2"/>
  <c r="G1393" i="2"/>
  <c r="I1387" i="2"/>
  <c r="G1385" i="2"/>
  <c r="I1379" i="2"/>
  <c r="G1377" i="2"/>
  <c r="I1371" i="2"/>
  <c r="G1369" i="2"/>
  <c r="I1363" i="2"/>
  <c r="G1361" i="2"/>
  <c r="I1355" i="2"/>
  <c r="G1353" i="2"/>
  <c r="I1347" i="2"/>
  <c r="G1345" i="2"/>
  <c r="I1339" i="2"/>
  <c r="G1337" i="2"/>
  <c r="I1331" i="2"/>
  <c r="G1329" i="2"/>
  <c r="I1323" i="2"/>
  <c r="G1321" i="2"/>
  <c r="I1315" i="2"/>
  <c r="G1313" i="2"/>
  <c r="I1307" i="2"/>
  <c r="G1305" i="2"/>
  <c r="I1299" i="2"/>
  <c r="G1297" i="2"/>
  <c r="I1291" i="2"/>
  <c r="G1289" i="2"/>
  <c r="I1283" i="2"/>
  <c r="G1281" i="2"/>
  <c r="I1275" i="2"/>
  <c r="G1273" i="2"/>
  <c r="I1267" i="2"/>
  <c r="G1265" i="2"/>
  <c r="I1259" i="2"/>
  <c r="G1257" i="2"/>
  <c r="I1251" i="2"/>
  <c r="G1249" i="2"/>
  <c r="I1243" i="2"/>
  <c r="G1241" i="2"/>
  <c r="I1235" i="2"/>
  <c r="G1233" i="2"/>
  <c r="I1227" i="2"/>
  <c r="G1225" i="2"/>
  <c r="I1219" i="2"/>
  <c r="G1217" i="2"/>
  <c r="I1211" i="2"/>
  <c r="G1209" i="2"/>
  <c r="I1203" i="2"/>
  <c r="G1201" i="2"/>
  <c r="I1195" i="2"/>
  <c r="G1193" i="2"/>
  <c r="I1187" i="2"/>
  <c r="G1185" i="2"/>
  <c r="I1179" i="2"/>
  <c r="G1177" i="2"/>
  <c r="I1171" i="2"/>
  <c r="G1169" i="2"/>
  <c r="I1163" i="2"/>
  <c r="G1161" i="2"/>
  <c r="I1155" i="2"/>
  <c r="G1153" i="2"/>
  <c r="I1147" i="2"/>
  <c r="G1145" i="2"/>
  <c r="I1139" i="2"/>
  <c r="G1137" i="2"/>
  <c r="I1131" i="2"/>
  <c r="G1129" i="2"/>
  <c r="I1714" i="2"/>
  <c r="I1712" i="2"/>
  <c r="I1710" i="2"/>
  <c r="G1679" i="2"/>
  <c r="I1647" i="2"/>
  <c r="G1645" i="2"/>
  <c r="G1641" i="2"/>
  <c r="G1635" i="2"/>
  <c r="G1630" i="2"/>
  <c r="G1628" i="2"/>
  <c r="I1626" i="2"/>
  <c r="G1613" i="2"/>
  <c r="G1603" i="2"/>
  <c r="I1601" i="2"/>
  <c r="G1596" i="2"/>
  <c r="G1591" i="2"/>
  <c r="G1738" i="2"/>
  <c r="G1723" i="2"/>
  <c r="I1706" i="2"/>
  <c r="I1696" i="2"/>
  <c r="G1693" i="2"/>
  <c r="I1683" i="2"/>
  <c r="I1672" i="2"/>
  <c r="I1664" i="2"/>
  <c r="G1649" i="2"/>
  <c r="G1647" i="2"/>
  <c r="G1633" i="2"/>
  <c r="I1631" i="2"/>
  <c r="G1624" i="2"/>
  <c r="G1621" i="2"/>
  <c r="I1614" i="2"/>
  <c r="I1611" i="2"/>
  <c r="I1604" i="2"/>
  <c r="G1594" i="2"/>
  <c r="I1589" i="2"/>
  <c r="G1588" i="2"/>
  <c r="I1586" i="2"/>
  <c r="I1584" i="2"/>
  <c r="I1577" i="2"/>
  <c r="I1575" i="2"/>
  <c r="G1566" i="2"/>
  <c r="I1561" i="2"/>
  <c r="I1555" i="2"/>
  <c r="G1554" i="2"/>
  <c r="I1551" i="2"/>
  <c r="I1540" i="2"/>
  <c r="I1534" i="2"/>
  <c r="G1527" i="2"/>
  <c r="I1521" i="2"/>
  <c r="G1520" i="2"/>
  <c r="G1517" i="2"/>
  <c r="G1511" i="2"/>
  <c r="G1508" i="2"/>
  <c r="I1505" i="2"/>
  <c r="G1501" i="2"/>
  <c r="G1494" i="2"/>
  <c r="I1492" i="2"/>
  <c r="G1485" i="2"/>
  <c r="G1481" i="2"/>
  <c r="I1475" i="2"/>
  <c r="I1469" i="2"/>
  <c r="I1466" i="2"/>
  <c r="G1452" i="2"/>
  <c r="G1448" i="2"/>
  <c r="I1702" i="2"/>
  <c r="G1690" i="2"/>
  <c r="G1685" i="2"/>
  <c r="I1680" i="2"/>
  <c r="G1672" i="2"/>
  <c r="I1666" i="2"/>
  <c r="G1664" i="2"/>
  <c r="I1658" i="2"/>
  <c r="I1636" i="2"/>
  <c r="G1631" i="2"/>
  <c r="G1626" i="2"/>
  <c r="I1622" i="2"/>
  <c r="I1619" i="2"/>
  <c r="G1611" i="2"/>
  <c r="I1597" i="2"/>
  <c r="I1592" i="2"/>
  <c r="G1575" i="2"/>
  <c r="G1561" i="2"/>
  <c r="G1551" i="2"/>
  <c r="I1541" i="2"/>
  <c r="I1537" i="2"/>
  <c r="G1524" i="2"/>
  <c r="I1512" i="2"/>
  <c r="I1502" i="2"/>
  <c r="I1498" i="2"/>
  <c r="G1497" i="2"/>
  <c r="I1748" i="2"/>
  <c r="G1680" i="2"/>
  <c r="I1670" i="2"/>
  <c r="G1660" i="2"/>
  <c r="G1658" i="2"/>
  <c r="G1653" i="2"/>
  <c r="G1651" i="2"/>
  <c r="G1638" i="2"/>
  <c r="I1629" i="2"/>
  <c r="G1617" i="2"/>
  <c r="I1615" i="2"/>
  <c r="G1609" i="2"/>
  <c r="G1607" i="2"/>
  <c r="I1605" i="2"/>
  <c r="I1590" i="2"/>
  <c r="G1589" i="2"/>
  <c r="G1586" i="2"/>
  <c r="I1580" i="2"/>
  <c r="G1742" i="2"/>
  <c r="I1737" i="2"/>
  <c r="G1722" i="2"/>
  <c r="G1711" i="2"/>
  <c r="I1705" i="2"/>
  <c r="G1698" i="2"/>
  <c r="G1695" i="2"/>
  <c r="G1692" i="2"/>
  <c r="I1654" i="2"/>
  <c r="G1636" i="2"/>
  <c r="G1629" i="2"/>
  <c r="I1627" i="2"/>
  <c r="G1615" i="2"/>
  <c r="G1605" i="2"/>
  <c r="G1578" i="2"/>
  <c r="I1576" i="2"/>
  <c r="I1567" i="2"/>
  <c r="I1750" i="2"/>
  <c r="G1709" i="2"/>
  <c r="G1707" i="2"/>
  <c r="G1682" i="2"/>
  <c r="G1675" i="2"/>
  <c r="I1673" i="2"/>
  <c r="I1671" i="2"/>
  <c r="I1667" i="2"/>
  <c r="I1665" i="2"/>
  <c r="I1650" i="2"/>
  <c r="I1644" i="2"/>
  <c r="G1627" i="2"/>
  <c r="G1623" i="2"/>
  <c r="G1612" i="2"/>
  <c r="G1602" i="2"/>
  <c r="G1600" i="2"/>
  <c r="G1590" i="2"/>
  <c r="I1587" i="2"/>
  <c r="I1585" i="2"/>
  <c r="G1580" i="2"/>
  <c r="I1574" i="2"/>
  <c r="I1730" i="2"/>
  <c r="G1686" i="2"/>
  <c r="G1684" i="2"/>
  <c r="I1679" i="2"/>
  <c r="G1673" i="2"/>
  <c r="G1665" i="2"/>
  <c r="I1663" i="2"/>
  <c r="G1654" i="2"/>
  <c r="G1650" i="2"/>
  <c r="I1639" i="2"/>
  <c r="I1625" i="2"/>
  <c r="G1620" i="2"/>
  <c r="I1618" i="2"/>
  <c r="I1613" i="2"/>
  <c r="I1610" i="2"/>
  <c r="I1608" i="2"/>
  <c r="I1603" i="2"/>
  <c r="I1598" i="2"/>
  <c r="G1585" i="2"/>
  <c r="G1576" i="2"/>
  <c r="I1572" i="2"/>
  <c r="I1570" i="2"/>
  <c r="G1562" i="2"/>
  <c r="I1557" i="2"/>
  <c r="G1549" i="2"/>
  <c r="I1547" i="2"/>
  <c r="G1546" i="2"/>
  <c r="I1543" i="2"/>
  <c r="G1542" i="2"/>
  <c r="I1523" i="2"/>
  <c r="I1519" i="2"/>
  <c r="I1504" i="2"/>
  <c r="G1503" i="2"/>
  <c r="I1500" i="2"/>
  <c r="I1496" i="2"/>
  <c r="G1493" i="2"/>
  <c r="I1484" i="2"/>
  <c r="G1479" i="2"/>
  <c r="I1471" i="2"/>
  <c r="I1468" i="2"/>
  <c r="I1465" i="2"/>
  <c r="I1461" i="2"/>
  <c r="I1456" i="2"/>
  <c r="I1447" i="2"/>
  <c r="G1446" i="2"/>
  <c r="I1443" i="2"/>
  <c r="G1439" i="2"/>
  <c r="I1435" i="2"/>
  <c r="I1430" i="2"/>
  <c r="G1429" i="2"/>
  <c r="I1425" i="2"/>
  <c r="G1424" i="2"/>
  <c r="I1420" i="2"/>
  <c r="G1419" i="2"/>
  <c r="I1415" i="2"/>
  <c r="I1410" i="2"/>
  <c r="G1408" i="2"/>
  <c r="I1402" i="2"/>
  <c r="G1400" i="2"/>
  <c r="I1394" i="2"/>
  <c r="G1392" i="2"/>
  <c r="I1386" i="2"/>
  <c r="G1384" i="2"/>
  <c r="I1378" i="2"/>
  <c r="G1376" i="2"/>
  <c r="I1370" i="2"/>
  <c r="G1368" i="2"/>
  <c r="I1362" i="2"/>
  <c r="G1360" i="2"/>
  <c r="I1354" i="2"/>
  <c r="G1352" i="2"/>
  <c r="I1346" i="2"/>
  <c r="G1344" i="2"/>
  <c r="I1338" i="2"/>
  <c r="G1336" i="2"/>
  <c r="I1330" i="2"/>
  <c r="G1328" i="2"/>
  <c r="I1322" i="2"/>
  <c r="G1320" i="2"/>
  <c r="I1314" i="2"/>
  <c r="G1312" i="2"/>
  <c r="I1524" i="2"/>
  <c r="I1522" i="2"/>
  <c r="I1518" i="2"/>
  <c r="I1508" i="2"/>
  <c r="I1497" i="2"/>
  <c r="I1472" i="2"/>
  <c r="G1470" i="2"/>
  <c r="G1437" i="2"/>
  <c r="I1429" i="2"/>
  <c r="G1428" i="2"/>
  <c r="I1422" i="2"/>
  <c r="G1410" i="2"/>
  <c r="I1407" i="2"/>
  <c r="G1406" i="2"/>
  <c r="I1400" i="2"/>
  <c r="G1399" i="2"/>
  <c r="I1396" i="2"/>
  <c r="I1389" i="2"/>
  <c r="G1388" i="2"/>
  <c r="I1382" i="2"/>
  <c r="G1381" i="2"/>
  <c r="G1378" i="2"/>
  <c r="I1375" i="2"/>
  <c r="G1374" i="2"/>
  <c r="I1368" i="2"/>
  <c r="G1367" i="2"/>
  <c r="I1364" i="2"/>
  <c r="I1357" i="2"/>
  <c r="G1356" i="2"/>
  <c r="I1350" i="2"/>
  <c r="G1349" i="2"/>
  <c r="G1346" i="2"/>
  <c r="I1343" i="2"/>
  <c r="G1342" i="2"/>
  <c r="I1336" i="2"/>
  <c r="G1335" i="2"/>
  <c r="I1332" i="2"/>
  <c r="I1325" i="2"/>
  <c r="G1324" i="2"/>
  <c r="I1318" i="2"/>
  <c r="G1317" i="2"/>
  <c r="G1314" i="2"/>
  <c r="I1311" i="2"/>
  <c r="G1310" i="2"/>
  <c r="I1306" i="2"/>
  <c r="I1301" i="2"/>
  <c r="G1300" i="2"/>
  <c r="G1295" i="2"/>
  <c r="G1285" i="2"/>
  <c r="I1272" i="2"/>
  <c r="G1266" i="2"/>
  <c r="I1262" i="2"/>
  <c r="I1257" i="2"/>
  <c r="G1256" i="2"/>
  <c r="I1252" i="2"/>
  <c r="G1251" i="2"/>
  <c r="I1247" i="2"/>
  <c r="G1246" i="2"/>
  <c r="I1242" i="2"/>
  <c r="I1237" i="2"/>
  <c r="G1236" i="2"/>
  <c r="G1231" i="2"/>
  <c r="G1221" i="2"/>
  <c r="I1208" i="2"/>
  <c r="G1202" i="2"/>
  <c r="I1198" i="2"/>
  <c r="I1193" i="2"/>
  <c r="G1192" i="2"/>
  <c r="I1188" i="2"/>
  <c r="G1187" i="2"/>
  <c r="I1183" i="2"/>
  <c r="G1182" i="2"/>
  <c r="I1178" i="2"/>
  <c r="I1173" i="2"/>
  <c r="G1172" i="2"/>
  <c r="G1167" i="2"/>
  <c r="G1157" i="2"/>
  <c r="I1558" i="2"/>
  <c r="I1529" i="2"/>
  <c r="G1522" i="2"/>
  <c r="G1518" i="2"/>
  <c r="I1506" i="2"/>
  <c r="G1504" i="2"/>
  <c r="G1495" i="2"/>
  <c r="I1491" i="2"/>
  <c r="I1487" i="2"/>
  <c r="I1483" i="2"/>
  <c r="I1474" i="2"/>
  <c r="I1460" i="2"/>
  <c r="I1457" i="2"/>
  <c r="G1454" i="2"/>
  <c r="G1445" i="2"/>
  <c r="G1573" i="2"/>
  <c r="G1570" i="2"/>
  <c r="I1556" i="2"/>
  <c r="I1550" i="2"/>
  <c r="G1548" i="2"/>
  <c r="I1542" i="2"/>
  <c r="G1506" i="2"/>
  <c r="G1489" i="2"/>
  <c r="I1481" i="2"/>
  <c r="I1479" i="2"/>
  <c r="I1463" i="2"/>
  <c r="I1455" i="2"/>
  <c r="I1446" i="2"/>
  <c r="I1441" i="2"/>
  <c r="G1435" i="2"/>
  <c r="G1432" i="2"/>
  <c r="I1417" i="2"/>
  <c r="I1414" i="2"/>
  <c r="I1408" i="2"/>
  <c r="G1407" i="2"/>
  <c r="I1404" i="2"/>
  <c r="I1397" i="2"/>
  <c r="G1396" i="2"/>
  <c r="I1390" i="2"/>
  <c r="G1389" i="2"/>
  <c r="G1386" i="2"/>
  <c r="I1383" i="2"/>
  <c r="G1382" i="2"/>
  <c r="I1376" i="2"/>
  <c r="G1375" i="2"/>
  <c r="I1372" i="2"/>
  <c r="I1365" i="2"/>
  <c r="G1364" i="2"/>
  <c r="I1358" i="2"/>
  <c r="G1357" i="2"/>
  <c r="G1354" i="2"/>
  <c r="I1351" i="2"/>
  <c r="G1350" i="2"/>
  <c r="I1344" i="2"/>
  <c r="G1343" i="2"/>
  <c r="I1340" i="2"/>
  <c r="I1333" i="2"/>
  <c r="G1332" i="2"/>
  <c r="I1326" i="2"/>
  <c r="G1325" i="2"/>
  <c r="G1322" i="2"/>
  <c r="I1319" i="2"/>
  <c r="G1318" i="2"/>
  <c r="I1312" i="2"/>
  <c r="G1311" i="2"/>
  <c r="G1301" i="2"/>
  <c r="I1288" i="2"/>
  <c r="G1282" i="2"/>
  <c r="I1278" i="2"/>
  <c r="I1273" i="2"/>
  <c r="G1272" i="2"/>
  <c r="I1268" i="2"/>
  <c r="G1267" i="2"/>
  <c r="I1263" i="2"/>
  <c r="G1262" i="2"/>
  <c r="I1258" i="2"/>
  <c r="I1253" i="2"/>
  <c r="G1252" i="2"/>
  <c r="G1247" i="2"/>
  <c r="G1237" i="2"/>
  <c r="I1224" i="2"/>
  <c r="G1540" i="2"/>
  <c r="I1525" i="2"/>
  <c r="G1515" i="2"/>
  <c r="I1513" i="2"/>
  <c r="G1502" i="2"/>
  <c r="G1491" i="2"/>
  <c r="G1474" i="2"/>
  <c r="G1467" i="2"/>
  <c r="G1465" i="2"/>
  <c r="G1463" i="2"/>
  <c r="I1458" i="2"/>
  <c r="G1457" i="2"/>
  <c r="G1450" i="2"/>
  <c r="I1433" i="2"/>
  <c r="I1426" i="2"/>
  <c r="I1423" i="2"/>
  <c r="G1420" i="2"/>
  <c r="G1411" i="2"/>
  <c r="I1401" i="2"/>
  <c r="G1379" i="2"/>
  <c r="I1369" i="2"/>
  <c r="G1347" i="2"/>
  <c r="I1337" i="2"/>
  <c r="G1315" i="2"/>
  <c r="I1308" i="2"/>
  <c r="G1307" i="2"/>
  <c r="I1303" i="2"/>
  <c r="G1302" i="2"/>
  <c r="I1298" i="2"/>
  <c r="I1293" i="2"/>
  <c r="G1292" i="2"/>
  <c r="G1287" i="2"/>
  <c r="G1277" i="2"/>
  <c r="I1264" i="2"/>
  <c r="G1258" i="2"/>
  <c r="I1254" i="2"/>
  <c r="I1249" i="2"/>
  <c r="G1248" i="2"/>
  <c r="I1244" i="2"/>
  <c r="G1243" i="2"/>
  <c r="I1239" i="2"/>
  <c r="G1238" i="2"/>
  <c r="I1234" i="2"/>
  <c r="I1229" i="2"/>
  <c r="G1228" i="2"/>
  <c r="G1223" i="2"/>
  <c r="G1213" i="2"/>
  <c r="I1200" i="2"/>
  <c r="G1194" i="2"/>
  <c r="I1190" i="2"/>
  <c r="I1185" i="2"/>
  <c r="G1184" i="2"/>
  <c r="I1180" i="2"/>
  <c r="G1179" i="2"/>
  <c r="I1175" i="2"/>
  <c r="G1174" i="2"/>
  <c r="I1170" i="2"/>
  <c r="I1165" i="2"/>
  <c r="G1164" i="2"/>
  <c r="G1579" i="2"/>
  <c r="G1569" i="2"/>
  <c r="G1552" i="2"/>
  <c r="G1525" i="2"/>
  <c r="G1521" i="2"/>
  <c r="I1507" i="2"/>
  <c r="G1498" i="2"/>
  <c r="I1494" i="2"/>
  <c r="G1492" i="2"/>
  <c r="I1486" i="2"/>
  <c r="G1475" i="2"/>
  <c r="G1471" i="2"/>
  <c r="G1469" i="2"/>
  <c r="G1461" i="2"/>
  <c r="G1455" i="2"/>
  <c r="I1453" i="2"/>
  <c r="G1441" i="2"/>
  <c r="I1439" i="2"/>
  <c r="I1436" i="2"/>
  <c r="I1427" i="2"/>
  <c r="G1423" i="2"/>
  <c r="G1417" i="2"/>
  <c r="I1405" i="2"/>
  <c r="G1404" i="2"/>
  <c r="I1398" i="2"/>
  <c r="G1397" i="2"/>
  <c r="G1394" i="2"/>
  <c r="I1391" i="2"/>
  <c r="G1390" i="2"/>
  <c r="I1384" i="2"/>
  <c r="G1383" i="2"/>
  <c r="I1380" i="2"/>
  <c r="I1373" i="2"/>
  <c r="G1372" i="2"/>
  <c r="I1366" i="2"/>
  <c r="G1365" i="2"/>
  <c r="G1362" i="2"/>
  <c r="I1359" i="2"/>
  <c r="G1358" i="2"/>
  <c r="I1352" i="2"/>
  <c r="G1351" i="2"/>
  <c r="I1348" i="2"/>
  <c r="I1341" i="2"/>
  <c r="G1340" i="2"/>
  <c r="I1334" i="2"/>
  <c r="G1333" i="2"/>
  <c r="G1330" i="2"/>
  <c r="I1327" i="2"/>
  <c r="G1326" i="2"/>
  <c r="I1320" i="2"/>
  <c r="G1319" i="2"/>
  <c r="I1316" i="2"/>
  <c r="I1304" i="2"/>
  <c r="G1298" i="2"/>
  <c r="I1294" i="2"/>
  <c r="I1289" i="2"/>
  <c r="G1288" i="2"/>
  <c r="I1284" i="2"/>
  <c r="G1283" i="2"/>
  <c r="I1279" i="2"/>
  <c r="G1278" i="2"/>
  <c r="I1274" i="2"/>
  <c r="I1269" i="2"/>
  <c r="G1268" i="2"/>
  <c r="G1547" i="2"/>
  <c r="G1535" i="2"/>
  <c r="I1528" i="2"/>
  <c r="G1523" i="2"/>
  <c r="G1509" i="2"/>
  <c r="I1503" i="2"/>
  <c r="I1488" i="2"/>
  <c r="G1486" i="2"/>
  <c r="I1476" i="2"/>
  <c r="I1459" i="2"/>
  <c r="G1458" i="2"/>
  <c r="G1453" i="2"/>
  <c r="I1442" i="2"/>
  <c r="G1559" i="2"/>
  <c r="I1549" i="2"/>
  <c r="I1545" i="2"/>
  <c r="G1537" i="2"/>
  <c r="I1532" i="2"/>
  <c r="I1499" i="2"/>
  <c r="G1488" i="2"/>
  <c r="G1482" i="2"/>
  <c r="I1480" i="2"/>
  <c r="I1451" i="2"/>
  <c r="I1449" i="2"/>
  <c r="G1444" i="2"/>
  <c r="I1437" i="2"/>
  <c r="G1436" i="2"/>
  <c r="I1431" i="2"/>
  <c r="I1428" i="2"/>
  <c r="G1427" i="2"/>
  <c r="G1421" i="2"/>
  <c r="I1406" i="2"/>
  <c r="G1405" i="2"/>
  <c r="G1402" i="2"/>
  <c r="I1399" i="2"/>
  <c r="G1398" i="2"/>
  <c r="I1392" i="2"/>
  <c r="G1391" i="2"/>
  <c r="I1388" i="2"/>
  <c r="I1381" i="2"/>
  <c r="G1380" i="2"/>
  <c r="I1374" i="2"/>
  <c r="G1373" i="2"/>
  <c r="G1370" i="2"/>
  <c r="I1367" i="2"/>
  <c r="G1366" i="2"/>
  <c r="I1360" i="2"/>
  <c r="G1359" i="2"/>
  <c r="I1356" i="2"/>
  <c r="I1349" i="2"/>
  <c r="G1348" i="2"/>
  <c r="I1342" i="2"/>
  <c r="G1341" i="2"/>
  <c r="G1338" i="2"/>
  <c r="I1335" i="2"/>
  <c r="G1334" i="2"/>
  <c r="I1328" i="2"/>
  <c r="G1327" i="2"/>
  <c r="I1324" i="2"/>
  <c r="I1317" i="2"/>
  <c r="G1316" i="2"/>
  <c r="I1310" i="2"/>
  <c r="I1305" i="2"/>
  <c r="G1304" i="2"/>
  <c r="I1300" i="2"/>
  <c r="G1299" i="2"/>
  <c r="I1295" i="2"/>
  <c r="G1294" i="2"/>
  <c r="I1290" i="2"/>
  <c r="I1285" i="2"/>
  <c r="G1284" i="2"/>
  <c r="G1279" i="2"/>
  <c r="G1269" i="2"/>
  <c r="I1256" i="2"/>
  <c r="G1250" i="2"/>
  <c r="I1246" i="2"/>
  <c r="I1241" i="2"/>
  <c r="G1240" i="2"/>
  <c r="I1236" i="2"/>
  <c r="G1235" i="2"/>
  <c r="I1231" i="2"/>
  <c r="G1230" i="2"/>
  <c r="I1226" i="2"/>
  <c r="I1221" i="2"/>
  <c r="G1220" i="2"/>
  <c r="G1215" i="2"/>
  <c r="G1205" i="2"/>
  <c r="I1192" i="2"/>
  <c r="G1186" i="2"/>
  <c r="I1182" i="2"/>
  <c r="I1177" i="2"/>
  <c r="G1176" i="2"/>
  <c r="I1172" i="2"/>
  <c r="G1171" i="2"/>
  <c r="I1167" i="2"/>
  <c r="G1166" i="2"/>
  <c r="I1162" i="2"/>
  <c r="I1157" i="2"/>
  <c r="G1156" i="2"/>
  <c r="G1151" i="2"/>
  <c r="G1141" i="2"/>
  <c r="I1128" i="2"/>
  <c r="G1126" i="2"/>
  <c r="I1120" i="2"/>
  <c r="G1118" i="2"/>
  <c r="I1112" i="2"/>
  <c r="G1110" i="2"/>
  <c r="I1104" i="2"/>
  <c r="G1102" i="2"/>
  <c r="I1565" i="2"/>
  <c r="G1555" i="2"/>
  <c r="I1553" i="2"/>
  <c r="G1545" i="2"/>
  <c r="G1541" i="2"/>
  <c r="G1539" i="2"/>
  <c r="G1532" i="2"/>
  <c r="G1528" i="2"/>
  <c r="I1516" i="2"/>
  <c r="I1514" i="2"/>
  <c r="G1512" i="2"/>
  <c r="I1510" i="2"/>
  <c r="G1478" i="2"/>
  <c r="G1476" i="2"/>
  <c r="I1470" i="2"/>
  <c r="G1466" i="2"/>
  <c r="G1464" i="2"/>
  <c r="I1462" i="2"/>
  <c r="G1459" i="2"/>
  <c r="I1454" i="2"/>
  <c r="G1449" i="2"/>
  <c r="G1447" i="2"/>
  <c r="I1445" i="2"/>
  <c r="G1442" i="2"/>
  <c r="G1440" i="2"/>
  <c r="I1434" i="2"/>
  <c r="G1431" i="2"/>
  <c r="I1419" i="2"/>
  <c r="G1418" i="2"/>
  <c r="I1413" i="2"/>
  <c r="G1412" i="2"/>
  <c r="G1395" i="2"/>
  <c r="I1385" i="2"/>
  <c r="G1413" i="2"/>
  <c r="I1393" i="2"/>
  <c r="I1353" i="2"/>
  <c r="I1313" i="2"/>
  <c r="G1306" i="2"/>
  <c r="I1287" i="2"/>
  <c r="I1280" i="2"/>
  <c r="G1271" i="2"/>
  <c r="I1261" i="2"/>
  <c r="G1239" i="2"/>
  <c r="G1229" i="2"/>
  <c r="G1224" i="2"/>
  <c r="G1218" i="2"/>
  <c r="I1213" i="2"/>
  <c r="G1210" i="2"/>
  <c r="G1207" i="2"/>
  <c r="G1191" i="2"/>
  <c r="I1186" i="2"/>
  <c r="G1181" i="2"/>
  <c r="I1174" i="2"/>
  <c r="G1162" i="2"/>
  <c r="G1159" i="2"/>
  <c r="I1152" i="2"/>
  <c r="G1140" i="2"/>
  <c r="I1133" i="2"/>
  <c r="I1129" i="2"/>
  <c r="I1125" i="2"/>
  <c r="G1119" i="2"/>
  <c r="I1115" i="2"/>
  <c r="I1110" i="2"/>
  <c r="G1109" i="2"/>
  <c r="I1105" i="2"/>
  <c r="G1104" i="2"/>
  <c r="I1100" i="2"/>
  <c r="G1098" i="2"/>
  <c r="I1092" i="2"/>
  <c r="G1090" i="2"/>
  <c r="I1084" i="2"/>
  <c r="G1082" i="2"/>
  <c r="I1076" i="2"/>
  <c r="G1074" i="2"/>
  <c r="I1068" i="2"/>
  <c r="G1066" i="2"/>
  <c r="I1060" i="2"/>
  <c r="G1058" i="2"/>
  <c r="I1052" i="2"/>
  <c r="G1050" i="2"/>
  <c r="I1044" i="2"/>
  <c r="G1042" i="2"/>
  <c r="I1036" i="2"/>
  <c r="G1034" i="2"/>
  <c r="I1418" i="2"/>
  <c r="G1355" i="2"/>
  <c r="I1309" i="2"/>
  <c r="G1291" i="2"/>
  <c r="I1282" i="2"/>
  <c r="G1280" i="2"/>
  <c r="I1276" i="2"/>
  <c r="G1254" i="2"/>
  <c r="I1250" i="2"/>
  <c r="I1216" i="2"/>
  <c r="G1200" i="2"/>
  <c r="I1197" i="2"/>
  <c r="I1194" i="2"/>
  <c r="G1152" i="2"/>
  <c r="I1149" i="2"/>
  <c r="G1148" i="2"/>
  <c r="I1145" i="2"/>
  <c r="G1144" i="2"/>
  <c r="I1141" i="2"/>
  <c r="I1138" i="2"/>
  <c r="I1134" i="2"/>
  <c r="G1426" i="2"/>
  <c r="G1403" i="2"/>
  <c r="G1371" i="2"/>
  <c r="I1361" i="2"/>
  <c r="I1321" i="2"/>
  <c r="G1309" i="2"/>
  <c r="I1296" i="2"/>
  <c r="I1266" i="2"/>
  <c r="G1264" i="2"/>
  <c r="G1261" i="2"/>
  <c r="G1244" i="2"/>
  <c r="I1232" i="2"/>
  <c r="I1230" i="2"/>
  <c r="G1227" i="2"/>
  <c r="I1225" i="2"/>
  <c r="G1216" i="2"/>
  <c r="I1205" i="2"/>
  <c r="I1189" i="2"/>
  <c r="G1165" i="2"/>
  <c r="I1160" i="2"/>
  <c r="G1138" i="2"/>
  <c r="G1133" i="2"/>
  <c r="I1130" i="2"/>
  <c r="I1126" i="2"/>
  <c r="G1125" i="2"/>
  <c r="I1121" i="2"/>
  <c r="G1120" i="2"/>
  <c r="I1116" i="2"/>
  <c r="G1115" i="2"/>
  <c r="I1111" i="2"/>
  <c r="I1106" i="2"/>
  <c r="G1105" i="2"/>
  <c r="G1100" i="2"/>
  <c r="I1094" i="2"/>
  <c r="G1092" i="2"/>
  <c r="I1086" i="2"/>
  <c r="G1084" i="2"/>
  <c r="I1078" i="2"/>
  <c r="G1076" i="2"/>
  <c r="I1070" i="2"/>
  <c r="G1068" i="2"/>
  <c r="I1062" i="2"/>
  <c r="G1060" i="2"/>
  <c r="I1054" i="2"/>
  <c r="G1052" i="2"/>
  <c r="I1046" i="2"/>
  <c r="G1044" i="2"/>
  <c r="I1038" i="2"/>
  <c r="G1036" i="2"/>
  <c r="I1030" i="2"/>
  <c r="G1028" i="2"/>
  <c r="G1323" i="2"/>
  <c r="G1303" i="2"/>
  <c r="G1296" i="2"/>
  <c r="I1292" i="2"/>
  <c r="I1286" i="2"/>
  <c r="G1276" i="2"/>
  <c r="G1274" i="2"/>
  <c r="G1259" i="2"/>
  <c r="G1242" i="2"/>
  <c r="I1240" i="2"/>
  <c r="I1238" i="2"/>
  <c r="G1234" i="2"/>
  <c r="G1232" i="2"/>
  <c r="I1223" i="2"/>
  <c r="I1214" i="2"/>
  <c r="G1211" i="2"/>
  <c r="G1208" i="2"/>
  <c r="G1203" i="2"/>
  <c r="G1197" i="2"/>
  <c r="G1189" i="2"/>
  <c r="G1160" i="2"/>
  <c r="I1158" i="2"/>
  <c r="G1155" i="2"/>
  <c r="I1153" i="2"/>
  <c r="I1150" i="2"/>
  <c r="G1149" i="2"/>
  <c r="I1146" i="2"/>
  <c r="I1142" i="2"/>
  <c r="I1438" i="2"/>
  <c r="I1412" i="2"/>
  <c r="G1363" i="2"/>
  <c r="G1339" i="2"/>
  <c r="I1329" i="2"/>
  <c r="G1286" i="2"/>
  <c r="I1281" i="2"/>
  <c r="I1277" i="2"/>
  <c r="I1270" i="2"/>
  <c r="I1255" i="2"/>
  <c r="I1245" i="2"/>
  <c r="I1228" i="2"/>
  <c r="G1219" i="2"/>
  <c r="I1217" i="2"/>
  <c r="G1214" i="2"/>
  <c r="I1206" i="2"/>
  <c r="I1201" i="2"/>
  <c r="G1198" i="2"/>
  <c r="G1195" i="2"/>
  <c r="G1170" i="2"/>
  <c r="I1168" i="2"/>
  <c r="I1166" i="2"/>
  <c r="G1163" i="2"/>
  <c r="I1161" i="2"/>
  <c r="G1158" i="2"/>
  <c r="G1146" i="2"/>
  <c r="G1142" i="2"/>
  <c r="I1136" i="2"/>
  <c r="I1127" i="2"/>
  <c r="I1122" i="2"/>
  <c r="G1121" i="2"/>
  <c r="G1116" i="2"/>
  <c r="G1106" i="2"/>
  <c r="I1096" i="2"/>
  <c r="G1094" i="2"/>
  <c r="I1088" i="2"/>
  <c r="G1086" i="2"/>
  <c r="I1080" i="2"/>
  <c r="G1078" i="2"/>
  <c r="I1072" i="2"/>
  <c r="G1070" i="2"/>
  <c r="I1064" i="2"/>
  <c r="G1062" i="2"/>
  <c r="I1056" i="2"/>
  <c r="G1054" i="2"/>
  <c r="I1048" i="2"/>
  <c r="G1046" i="2"/>
  <c r="I1040" i="2"/>
  <c r="G1038" i="2"/>
  <c r="I1032" i="2"/>
  <c r="G1030" i="2"/>
  <c r="I1024" i="2"/>
  <c r="G1022" i="2"/>
  <c r="I1016" i="2"/>
  <c r="G1014" i="2"/>
  <c r="I1008" i="2"/>
  <c r="G1006" i="2"/>
  <c r="I1000" i="2"/>
  <c r="G998" i="2"/>
  <c r="I992" i="2"/>
  <c r="G990" i="2"/>
  <c r="I984" i="2"/>
  <c r="G982" i="2"/>
  <c r="I976" i="2"/>
  <c r="G974" i="2"/>
  <c r="I968" i="2"/>
  <c r="G966" i="2"/>
  <c r="I960" i="2"/>
  <c r="G958" i="2"/>
  <c r="I952" i="2"/>
  <c r="G950" i="2"/>
  <c r="I944" i="2"/>
  <c r="G942" i="2"/>
  <c r="I936" i="2"/>
  <c r="G934" i="2"/>
  <c r="I928" i="2"/>
  <c r="G926" i="2"/>
  <c r="I920" i="2"/>
  <c r="G918" i="2"/>
  <c r="I912" i="2"/>
  <c r="G910" i="2"/>
  <c r="I904" i="2"/>
  <c r="G902" i="2"/>
  <c r="I896" i="2"/>
  <c r="G894" i="2"/>
  <c r="I888" i="2"/>
  <c r="G886" i="2"/>
  <c r="I880" i="2"/>
  <c r="G878" i="2"/>
  <c r="I872" i="2"/>
  <c r="G870" i="2"/>
  <c r="I864" i="2"/>
  <c r="G862" i="2"/>
  <c r="I856" i="2"/>
  <c r="G854" i="2"/>
  <c r="I848" i="2"/>
  <c r="G846" i="2"/>
  <c r="I840" i="2"/>
  <c r="G838" i="2"/>
  <c r="I832" i="2"/>
  <c r="G830" i="2"/>
  <c r="I824" i="2"/>
  <c r="G822" i="2"/>
  <c r="I816" i="2"/>
  <c r="G814" i="2"/>
  <c r="I808" i="2"/>
  <c r="G806" i="2"/>
  <c r="I800" i="2"/>
  <c r="G798" i="2"/>
  <c r="I792" i="2"/>
  <c r="G790" i="2"/>
  <c r="I784" i="2"/>
  <c r="G782" i="2"/>
  <c r="I776" i="2"/>
  <c r="G774" i="2"/>
  <c r="I768" i="2"/>
  <c r="G766" i="2"/>
  <c r="I760" i="2"/>
  <c r="G758" i="2"/>
  <c r="I752" i="2"/>
  <c r="G750" i="2"/>
  <c r="I744" i="2"/>
  <c r="G742" i="2"/>
  <c r="I736" i="2"/>
  <c r="G734" i="2"/>
  <c r="I728" i="2"/>
  <c r="G726" i="2"/>
  <c r="I720" i="2"/>
  <c r="G718" i="2"/>
  <c r="I712" i="2"/>
  <c r="G710" i="2"/>
  <c r="I704" i="2"/>
  <c r="G702" i="2"/>
  <c r="I696" i="2"/>
  <c r="G694" i="2"/>
  <c r="I688" i="2"/>
  <c r="G686" i="2"/>
  <c r="G1425" i="2"/>
  <c r="G1387" i="2"/>
  <c r="G1290" i="2"/>
  <c r="G1270" i="2"/>
  <c r="I1260" i="2"/>
  <c r="G1255" i="2"/>
  <c r="G1245" i="2"/>
  <c r="I1212" i="2"/>
  <c r="I1209" i="2"/>
  <c r="G1206" i="2"/>
  <c r="G1190" i="2"/>
  <c r="G1180" i="2"/>
  <c r="G1175" i="2"/>
  <c r="G1168" i="2"/>
  <c r="I1156" i="2"/>
  <c r="G1150" i="2"/>
  <c r="I1143" i="2"/>
  <c r="G1139" i="2"/>
  <c r="G1135" i="2"/>
  <c r="G1131" i="2"/>
  <c r="G1127" i="2"/>
  <c r="I1123" i="2"/>
  <c r="I1118" i="2"/>
  <c r="G1117" i="2"/>
  <c r="I1113" i="2"/>
  <c r="G1112" i="2"/>
  <c r="I1108" i="2"/>
  <c r="G1107" i="2"/>
  <c r="I1409" i="2"/>
  <c r="I1377" i="2"/>
  <c r="I1345" i="2"/>
  <c r="G1331" i="2"/>
  <c r="I1302" i="2"/>
  <c r="I1265" i="2"/>
  <c r="G1260" i="2"/>
  <c r="G1253" i="2"/>
  <c r="I1233" i="2"/>
  <c r="G1226" i="2"/>
  <c r="I1222" i="2"/>
  <c r="I1215" i="2"/>
  <c r="I1204" i="2"/>
  <c r="I1199" i="2"/>
  <c r="I1196" i="2"/>
  <c r="G1183" i="2"/>
  <c r="I1164" i="2"/>
  <c r="I1159" i="2"/>
  <c r="I1154" i="2"/>
  <c r="I1151" i="2"/>
  <c r="G1147" i="2"/>
  <c r="I1140" i="2"/>
  <c r="G1136" i="2"/>
  <c r="I1132" i="2"/>
  <c r="G1122" i="2"/>
  <c r="I1109" i="2"/>
  <c r="G1103" i="2"/>
  <c r="I1098" i="2"/>
  <c r="G1096" i="2"/>
  <c r="I1090" i="2"/>
  <c r="G1088" i="2"/>
  <c r="I1082" i="2"/>
  <c r="G1080" i="2"/>
  <c r="I1074" i="2"/>
  <c r="G1072" i="2"/>
  <c r="I1066" i="2"/>
  <c r="G1064" i="2"/>
  <c r="I1058" i="2"/>
  <c r="G1056" i="2"/>
  <c r="I1050" i="2"/>
  <c r="G1048" i="2"/>
  <c r="I1042" i="2"/>
  <c r="G1040" i="2"/>
  <c r="I1034" i="2"/>
  <c r="G1032" i="2"/>
  <c r="I1026" i="2"/>
  <c r="G1024" i="2"/>
  <c r="I1018" i="2"/>
  <c r="G1016" i="2"/>
  <c r="I1010" i="2"/>
  <c r="G1008" i="2"/>
  <c r="I1002" i="2"/>
  <c r="G1000" i="2"/>
  <c r="I994" i="2"/>
  <c r="G992" i="2"/>
  <c r="I986" i="2"/>
  <c r="G984" i="2"/>
  <c r="I978" i="2"/>
  <c r="G976" i="2"/>
  <c r="I970" i="2"/>
  <c r="G968" i="2"/>
  <c r="I962" i="2"/>
  <c r="G960" i="2"/>
  <c r="G1433" i="2"/>
  <c r="G1416" i="2"/>
  <c r="G1308" i="2"/>
  <c r="I1297" i="2"/>
  <c r="G1293" i="2"/>
  <c r="G1275" i="2"/>
  <c r="I1271" i="2"/>
  <c r="G1263" i="2"/>
  <c r="I1248" i="2"/>
  <c r="G1222" i="2"/>
  <c r="I1220" i="2"/>
  <c r="I1218" i="2"/>
  <c r="G1212" i="2"/>
  <c r="I1210" i="2"/>
  <c r="I1207" i="2"/>
  <c r="G1204" i="2"/>
  <c r="I1202" i="2"/>
  <c r="G1199" i="2"/>
  <c r="G1196" i="2"/>
  <c r="I1191" i="2"/>
  <c r="G1188" i="2"/>
  <c r="I1184" i="2"/>
  <c r="I1181" i="2"/>
  <c r="G1178" i="2"/>
  <c r="I1176" i="2"/>
  <c r="G1173" i="2"/>
  <c r="I1169" i="2"/>
  <c r="G1154" i="2"/>
  <c r="I1148" i="2"/>
  <c r="I1144" i="2"/>
  <c r="G1143" i="2"/>
  <c r="I1137" i="2"/>
  <c r="G1132" i="2"/>
  <c r="G1128" i="2"/>
  <c r="I1124" i="2"/>
  <c r="G1123" i="2"/>
  <c r="I1119" i="2"/>
  <c r="G1134" i="2"/>
  <c r="I1117" i="2"/>
  <c r="G1108" i="2"/>
  <c r="G1101" i="2"/>
  <c r="I1099" i="2"/>
  <c r="G1085" i="2"/>
  <c r="I1083" i="2"/>
  <c r="G1069" i="2"/>
  <c r="I1067" i="2"/>
  <c r="G1053" i="2"/>
  <c r="I1051" i="2"/>
  <c r="G1037" i="2"/>
  <c r="I1035" i="2"/>
  <c r="I1020" i="2"/>
  <c r="G1012" i="2"/>
  <c r="G1009" i="2"/>
  <c r="I1006" i="2"/>
  <c r="I999" i="2"/>
  <c r="I988" i="2"/>
  <c r="G980" i="2"/>
  <c r="G977" i="2"/>
  <c r="I974" i="2"/>
  <c r="I967" i="2"/>
  <c r="G954" i="2"/>
  <c r="I941" i="2"/>
  <c r="G935" i="2"/>
  <c r="I931" i="2"/>
  <c r="I926" i="2"/>
  <c r="G925" i="2"/>
  <c r="I921" i="2"/>
  <c r="G920" i="2"/>
  <c r="I916" i="2"/>
  <c r="G915" i="2"/>
  <c r="I911" i="2"/>
  <c r="I906" i="2"/>
  <c r="G905" i="2"/>
  <c r="G900" i="2"/>
  <c r="G890" i="2"/>
  <c r="I877" i="2"/>
  <c r="G871" i="2"/>
  <c r="I867" i="2"/>
  <c r="I862" i="2"/>
  <c r="G861" i="2"/>
  <c r="I857" i="2"/>
  <c r="G856" i="2"/>
  <c r="I852" i="2"/>
  <c r="G851" i="2"/>
  <c r="I847" i="2"/>
  <c r="I842" i="2"/>
  <c r="G841" i="2"/>
  <c r="G836" i="2"/>
  <c r="G826" i="2"/>
  <c r="I813" i="2"/>
  <c r="G807" i="2"/>
  <c r="I803" i="2"/>
  <c r="I798" i="2"/>
  <c r="G797" i="2"/>
  <c r="I793" i="2"/>
  <c r="G792" i="2"/>
  <c r="I788" i="2"/>
  <c r="G787" i="2"/>
  <c r="I783" i="2"/>
  <c r="I778" i="2"/>
  <c r="G777" i="2"/>
  <c r="G772" i="2"/>
  <c r="G762" i="2"/>
  <c r="I749" i="2"/>
  <c r="G743" i="2"/>
  <c r="I739" i="2"/>
  <c r="I734" i="2"/>
  <c r="G733" i="2"/>
  <c r="I729" i="2"/>
  <c r="G728" i="2"/>
  <c r="I724" i="2"/>
  <c r="G723" i="2"/>
  <c r="I719" i="2"/>
  <c r="I714" i="2"/>
  <c r="G713" i="2"/>
  <c r="G708" i="2"/>
  <c r="G698" i="2"/>
  <c r="I685" i="2"/>
  <c r="G677" i="2"/>
  <c r="I672" i="2"/>
  <c r="G670" i="2"/>
  <c r="I664" i="2"/>
  <c r="G662" i="2"/>
  <c r="I656" i="2"/>
  <c r="G654" i="2"/>
  <c r="I648" i="2"/>
  <c r="G646" i="2"/>
  <c r="I1103" i="2"/>
  <c r="G1099" i="2"/>
  <c r="I1097" i="2"/>
  <c r="G1083" i="2"/>
  <c r="I1081" i="2"/>
  <c r="G1067" i="2"/>
  <c r="I1065" i="2"/>
  <c r="G1051" i="2"/>
  <c r="I1049" i="2"/>
  <c r="G1035" i="2"/>
  <c r="I1033" i="2"/>
  <c r="G1027" i="2"/>
  <c r="I1021" i="2"/>
  <c r="I1017" i="2"/>
  <c r="G1013" i="2"/>
  <c r="I1003" i="2"/>
  <c r="G1002" i="2"/>
  <c r="G999" i="2"/>
  <c r="G995" i="2"/>
  <c r="I989" i="2"/>
  <c r="I985" i="2"/>
  <c r="G981" i="2"/>
  <c r="I971" i="2"/>
  <c r="G970" i="2"/>
  <c r="G967" i="2"/>
  <c r="G963" i="2"/>
  <c r="I956" i="2"/>
  <c r="G955" i="2"/>
  <c r="I951" i="2"/>
  <c r="I946" i="2"/>
  <c r="G945" i="2"/>
  <c r="G940" i="2"/>
  <c r="G930" i="2"/>
  <c r="I917" i="2"/>
  <c r="G1097" i="2"/>
  <c r="I1095" i="2"/>
  <c r="G1081" i="2"/>
  <c r="I1079" i="2"/>
  <c r="G1065" i="2"/>
  <c r="I1063" i="2"/>
  <c r="G1049" i="2"/>
  <c r="I1047" i="2"/>
  <c r="G1033" i="2"/>
  <c r="G1020" i="2"/>
  <c r="G1017" i="2"/>
  <c r="I1014" i="2"/>
  <c r="I1007" i="2"/>
  <c r="I996" i="2"/>
  <c r="G988" i="2"/>
  <c r="G985" i="2"/>
  <c r="I982" i="2"/>
  <c r="I975" i="2"/>
  <c r="I964" i="2"/>
  <c r="I1135" i="2"/>
  <c r="G1113" i="2"/>
  <c r="I1107" i="2"/>
  <c r="G1095" i="2"/>
  <c r="I1093" i="2"/>
  <c r="G1079" i="2"/>
  <c r="I1077" i="2"/>
  <c r="G1063" i="2"/>
  <c r="I1061" i="2"/>
  <c r="G1047" i="2"/>
  <c r="I1045" i="2"/>
  <c r="I1031" i="2"/>
  <c r="I1028" i="2"/>
  <c r="I1025" i="2"/>
  <c r="G1021" i="2"/>
  <c r="I1011" i="2"/>
  <c r="G1010" i="2"/>
  <c r="G1007" i="2"/>
  <c r="G1003" i="2"/>
  <c r="I997" i="2"/>
  <c r="I993" i="2"/>
  <c r="G989" i="2"/>
  <c r="I979" i="2"/>
  <c r="G978" i="2"/>
  <c r="G975" i="2"/>
  <c r="G971" i="2"/>
  <c r="I965" i="2"/>
  <c r="I961" i="2"/>
  <c r="G956" i="2"/>
  <c r="G946" i="2"/>
  <c r="I933" i="2"/>
  <c r="G927" i="2"/>
  <c r="I923" i="2"/>
  <c r="I918" i="2"/>
  <c r="G917" i="2"/>
  <c r="I913" i="2"/>
  <c r="G912" i="2"/>
  <c r="I908" i="2"/>
  <c r="G907" i="2"/>
  <c r="I903" i="2"/>
  <c r="I898" i="2"/>
  <c r="G897" i="2"/>
  <c r="G892" i="2"/>
  <c r="G882" i="2"/>
  <c r="I869" i="2"/>
  <c r="G863" i="2"/>
  <c r="I859" i="2"/>
  <c r="I854" i="2"/>
  <c r="G853" i="2"/>
  <c r="I849" i="2"/>
  <c r="G848" i="2"/>
  <c r="I844" i="2"/>
  <c r="G843" i="2"/>
  <c r="I839" i="2"/>
  <c r="I834" i="2"/>
  <c r="G833" i="2"/>
  <c r="G828" i="2"/>
  <c r="G818" i="2"/>
  <c r="I805" i="2"/>
  <c r="G799" i="2"/>
  <c r="I795" i="2"/>
  <c r="I790" i="2"/>
  <c r="G789" i="2"/>
  <c r="I785" i="2"/>
  <c r="G784" i="2"/>
  <c r="I780" i="2"/>
  <c r="G779" i="2"/>
  <c r="I775" i="2"/>
  <c r="I770" i="2"/>
  <c r="G769" i="2"/>
  <c r="G764" i="2"/>
  <c r="G754" i="2"/>
  <c r="I741" i="2"/>
  <c r="G735" i="2"/>
  <c r="I731" i="2"/>
  <c r="I726" i="2"/>
  <c r="G725" i="2"/>
  <c r="I721" i="2"/>
  <c r="G720" i="2"/>
  <c r="I716" i="2"/>
  <c r="G715" i="2"/>
  <c r="I711" i="2"/>
  <c r="I706" i="2"/>
  <c r="G705" i="2"/>
  <c r="G700" i="2"/>
  <c r="G690" i="2"/>
  <c r="I681" i="2"/>
  <c r="G679" i="2"/>
  <c r="G673" i="2"/>
  <c r="I667" i="2"/>
  <c r="G665" i="2"/>
  <c r="I659" i="2"/>
  <c r="G657" i="2"/>
  <c r="I651" i="2"/>
  <c r="G649" i="2"/>
  <c r="I643" i="2"/>
  <c r="G641" i="2"/>
  <c r="I635" i="2"/>
  <c r="G633" i="2"/>
  <c r="I627" i="2"/>
  <c r="G625" i="2"/>
  <c r="I619" i="2"/>
  <c r="G617" i="2"/>
  <c r="I611" i="2"/>
  <c r="G609" i="2"/>
  <c r="I603" i="2"/>
  <c r="G601" i="2"/>
  <c r="I595" i="2"/>
  <c r="G593" i="2"/>
  <c r="I587" i="2"/>
  <c r="G585" i="2"/>
  <c r="I579" i="2"/>
  <c r="G577" i="2"/>
  <c r="I571" i="2"/>
  <c r="G569" i="2"/>
  <c r="I563" i="2"/>
  <c r="G561" i="2"/>
  <c r="I555" i="2"/>
  <c r="G553" i="2"/>
  <c r="I547" i="2"/>
  <c r="G545" i="2"/>
  <c r="I539" i="2"/>
  <c r="G537" i="2"/>
  <c r="I531" i="2"/>
  <c r="G529" i="2"/>
  <c r="I523" i="2"/>
  <c r="G521" i="2"/>
  <c r="I515" i="2"/>
  <c r="G513" i="2"/>
  <c r="I507" i="2"/>
  <c r="G505" i="2"/>
  <c r="I499" i="2"/>
  <c r="G497" i="2"/>
  <c r="I491" i="2"/>
  <c r="G489" i="2"/>
  <c r="I483" i="2"/>
  <c r="G481" i="2"/>
  <c r="I475" i="2"/>
  <c r="I1114" i="2"/>
  <c r="G1111" i="2"/>
  <c r="I1102" i="2"/>
  <c r="G1093" i="2"/>
  <c r="I1091" i="2"/>
  <c r="G1077" i="2"/>
  <c r="I1075" i="2"/>
  <c r="G1061" i="2"/>
  <c r="I1059" i="2"/>
  <c r="G1045" i="2"/>
  <c r="I1043" i="2"/>
  <c r="G1031" i="2"/>
  <c r="G1025" i="2"/>
  <c r="I1022" i="2"/>
  <c r="I1015" i="2"/>
  <c r="I1004" i="2"/>
  <c r="G996" i="2"/>
  <c r="G993" i="2"/>
  <c r="I990" i="2"/>
  <c r="I983" i="2"/>
  <c r="I972" i="2"/>
  <c r="G964" i="2"/>
  <c r="G961" i="2"/>
  <c r="I958" i="2"/>
  <c r="G957" i="2"/>
  <c r="I953" i="2"/>
  <c r="G952" i="2"/>
  <c r="I948" i="2"/>
  <c r="G947" i="2"/>
  <c r="I943" i="2"/>
  <c r="I938" i="2"/>
  <c r="G937" i="2"/>
  <c r="G932" i="2"/>
  <c r="G922" i="2"/>
  <c r="G1124" i="2"/>
  <c r="G1091" i="2"/>
  <c r="I1089" i="2"/>
  <c r="G1075" i="2"/>
  <c r="I1073" i="2"/>
  <c r="G1059" i="2"/>
  <c r="I1057" i="2"/>
  <c r="G1043" i="2"/>
  <c r="I1041" i="2"/>
  <c r="I1029" i="2"/>
  <c r="I1019" i="2"/>
  <c r="G1018" i="2"/>
  <c r="G1015" i="2"/>
  <c r="G1011" i="2"/>
  <c r="I1005" i="2"/>
  <c r="I1001" i="2"/>
  <c r="G997" i="2"/>
  <c r="I987" i="2"/>
  <c r="G986" i="2"/>
  <c r="G983" i="2"/>
  <c r="G979" i="2"/>
  <c r="I973" i="2"/>
  <c r="I969" i="2"/>
  <c r="G965" i="2"/>
  <c r="I949" i="2"/>
  <c r="G943" i="2"/>
  <c r="I939" i="2"/>
  <c r="I934" i="2"/>
  <c r="G933" i="2"/>
  <c r="I929" i="2"/>
  <c r="G928" i="2"/>
  <c r="I924" i="2"/>
  <c r="G923" i="2"/>
  <c r="I919" i="2"/>
  <c r="I914" i="2"/>
  <c r="G913" i="2"/>
  <c r="G908" i="2"/>
  <c r="G898" i="2"/>
  <c r="I885" i="2"/>
  <c r="G879" i="2"/>
  <c r="I875" i="2"/>
  <c r="I870" i="2"/>
  <c r="G869" i="2"/>
  <c r="I865" i="2"/>
  <c r="G864" i="2"/>
  <c r="I860" i="2"/>
  <c r="G859" i="2"/>
  <c r="I855" i="2"/>
  <c r="I850" i="2"/>
  <c r="G849" i="2"/>
  <c r="G844" i="2"/>
  <c r="G834" i="2"/>
  <c r="I821" i="2"/>
  <c r="G815" i="2"/>
  <c r="I811" i="2"/>
  <c r="I806" i="2"/>
  <c r="G805" i="2"/>
  <c r="I801" i="2"/>
  <c r="G800" i="2"/>
  <c r="I796" i="2"/>
  <c r="G795" i="2"/>
  <c r="I791" i="2"/>
  <c r="I786" i="2"/>
  <c r="G785" i="2"/>
  <c r="G780" i="2"/>
  <c r="G770" i="2"/>
  <c r="I757" i="2"/>
  <c r="G751" i="2"/>
  <c r="I747" i="2"/>
  <c r="I742" i="2"/>
  <c r="G741" i="2"/>
  <c r="I737" i="2"/>
  <c r="G736" i="2"/>
  <c r="I732" i="2"/>
  <c r="G731" i="2"/>
  <c r="I727" i="2"/>
  <c r="I722" i="2"/>
  <c r="G721" i="2"/>
  <c r="G716" i="2"/>
  <c r="G1130" i="2"/>
  <c r="G1114" i="2"/>
  <c r="G1089" i="2"/>
  <c r="I1087" i="2"/>
  <c r="G1073" i="2"/>
  <c r="I1071" i="2"/>
  <c r="G1057" i="2"/>
  <c r="I1055" i="2"/>
  <c r="G1041" i="2"/>
  <c r="I1039" i="2"/>
  <c r="G1029" i="2"/>
  <c r="I1023" i="2"/>
  <c r="I1012" i="2"/>
  <c r="G1004" i="2"/>
  <c r="G1001" i="2"/>
  <c r="I998" i="2"/>
  <c r="I991" i="2"/>
  <c r="I980" i="2"/>
  <c r="G972" i="2"/>
  <c r="G969" i="2"/>
  <c r="I966" i="2"/>
  <c r="I959" i="2"/>
  <c r="I954" i="2"/>
  <c r="G953" i="2"/>
  <c r="G948" i="2"/>
  <c r="I1101" i="2"/>
  <c r="G1087" i="2"/>
  <c r="I1085" i="2"/>
  <c r="G1071" i="2"/>
  <c r="I1069" i="2"/>
  <c r="G1055" i="2"/>
  <c r="I1053" i="2"/>
  <c r="G1039" i="2"/>
  <c r="I1037" i="2"/>
  <c r="I1027" i="2"/>
  <c r="G1026" i="2"/>
  <c r="G1023" i="2"/>
  <c r="G1019" i="2"/>
  <c r="I1013" i="2"/>
  <c r="I1009" i="2"/>
  <c r="G1005" i="2"/>
  <c r="I995" i="2"/>
  <c r="G994" i="2"/>
  <c r="G991" i="2"/>
  <c r="G987" i="2"/>
  <c r="I981" i="2"/>
  <c r="I977" i="2"/>
  <c r="G973" i="2"/>
  <c r="I963" i="2"/>
  <c r="G962" i="2"/>
  <c r="G959" i="2"/>
  <c r="I955" i="2"/>
  <c r="I950" i="2"/>
  <c r="G949" i="2"/>
  <c r="I945" i="2"/>
  <c r="G944" i="2"/>
  <c r="I940" i="2"/>
  <c r="G939" i="2"/>
  <c r="I935" i="2"/>
  <c r="I930" i="2"/>
  <c r="G929" i="2"/>
  <c r="G919" i="2"/>
  <c r="G906" i="2"/>
  <c r="I901" i="2"/>
  <c r="I899" i="2"/>
  <c r="I892" i="2"/>
  <c r="I881" i="2"/>
  <c r="I876" i="2"/>
  <c r="I873" i="2"/>
  <c r="G860" i="2"/>
  <c r="I841" i="2"/>
  <c r="I836" i="2"/>
  <c r="G829" i="2"/>
  <c r="I818" i="2"/>
  <c r="I802" i="2"/>
  <c r="G778" i="2"/>
  <c r="I773" i="2"/>
  <c r="I771" i="2"/>
  <c r="I764" i="2"/>
  <c r="I753" i="2"/>
  <c r="I748" i="2"/>
  <c r="I745" i="2"/>
  <c r="G732" i="2"/>
  <c r="I713" i="2"/>
  <c r="G707" i="2"/>
  <c r="I702" i="2"/>
  <c r="I699" i="2"/>
  <c r="G696" i="2"/>
  <c r="I687" i="2"/>
  <c r="G683" i="2"/>
  <c r="I680" i="2"/>
  <c r="G666" i="2"/>
  <c r="I663" i="2"/>
  <c r="G659" i="2"/>
  <c r="I649" i="2"/>
  <c r="I641" i="2"/>
  <c r="G640" i="2"/>
  <c r="I636" i="2"/>
  <c r="G635" i="2"/>
  <c r="I631" i="2"/>
  <c r="G630" i="2"/>
  <c r="I626" i="2"/>
  <c r="I621" i="2"/>
  <c r="G620" i="2"/>
  <c r="G615" i="2"/>
  <c r="G605" i="2"/>
  <c r="I592" i="2"/>
  <c r="G586" i="2"/>
  <c r="I582" i="2"/>
  <c r="I577" i="2"/>
  <c r="G576" i="2"/>
  <c r="I572" i="2"/>
  <c r="G571" i="2"/>
  <c r="I567" i="2"/>
  <c r="G566" i="2"/>
  <c r="I562" i="2"/>
  <c r="I557" i="2"/>
  <c r="G556" i="2"/>
  <c r="G551" i="2"/>
  <c r="G541" i="2"/>
  <c r="I528" i="2"/>
  <c r="G522" i="2"/>
  <c r="I518" i="2"/>
  <c r="I513" i="2"/>
  <c r="G512" i="2"/>
  <c r="I508" i="2"/>
  <c r="G507" i="2"/>
  <c r="I503" i="2"/>
  <c r="G502" i="2"/>
  <c r="I498" i="2"/>
  <c r="I493" i="2"/>
  <c r="G492" i="2"/>
  <c r="G487" i="2"/>
  <c r="G477" i="2"/>
  <c r="G472" i="2"/>
  <c r="I466" i="2"/>
  <c r="G464" i="2"/>
  <c r="I458" i="2"/>
  <c r="G456" i="2"/>
  <c r="I450" i="2"/>
  <c r="G448" i="2"/>
  <c r="I442" i="2"/>
  <c r="G440" i="2"/>
  <c r="I434" i="2"/>
  <c r="G432" i="2"/>
  <c r="I426" i="2"/>
  <c r="G424" i="2"/>
  <c r="I418" i="2"/>
  <c r="G416" i="2"/>
  <c r="I410" i="2"/>
  <c r="G408" i="2"/>
  <c r="I402" i="2"/>
  <c r="G400" i="2"/>
  <c r="I394" i="2"/>
  <c r="G392" i="2"/>
  <c r="I386" i="2"/>
  <c r="G384" i="2"/>
  <c r="I378" i="2"/>
  <c r="G376" i="2"/>
  <c r="I370" i="2"/>
  <c r="G368" i="2"/>
  <c r="I362" i="2"/>
  <c r="G360" i="2"/>
  <c r="G951" i="2"/>
  <c r="G931" i="2"/>
  <c r="G901" i="2"/>
  <c r="G899" i="2"/>
  <c r="I897" i="2"/>
  <c r="I895" i="2"/>
  <c r="G889" i="2"/>
  <c r="I887" i="2"/>
  <c r="I884" i="2"/>
  <c r="G881" i="2"/>
  <c r="I879" i="2"/>
  <c r="G876" i="2"/>
  <c r="G873" i="2"/>
  <c r="I868" i="2"/>
  <c r="G865" i="2"/>
  <c r="I861" i="2"/>
  <c r="I858" i="2"/>
  <c r="G855" i="2"/>
  <c r="I853" i="2"/>
  <c r="G850" i="2"/>
  <c r="I846" i="2"/>
  <c r="I827" i="2"/>
  <c r="G824" i="2"/>
  <c r="G821" i="2"/>
  <c r="G816" i="2"/>
  <c r="G810" i="2"/>
  <c r="G802" i="2"/>
  <c r="G773" i="2"/>
  <c r="G771" i="2"/>
  <c r="I769" i="2"/>
  <c r="I767" i="2"/>
  <c r="G761" i="2"/>
  <c r="I759" i="2"/>
  <c r="I756" i="2"/>
  <c r="G753" i="2"/>
  <c r="I751" i="2"/>
  <c r="G748" i="2"/>
  <c r="G745" i="2"/>
  <c r="I740" i="2"/>
  <c r="G737" i="2"/>
  <c r="I733" i="2"/>
  <c r="I730" i="2"/>
  <c r="G727" i="2"/>
  <c r="I725" i="2"/>
  <c r="G722" i="2"/>
  <c r="I718" i="2"/>
  <c r="I705" i="2"/>
  <c r="G699" i="2"/>
  <c r="G693" i="2"/>
  <c r="I690" i="2"/>
  <c r="G687" i="2"/>
  <c r="I684" i="2"/>
  <c r="G680" i="2"/>
  <c r="I674" i="2"/>
  <c r="G663" i="2"/>
  <c r="I660" i="2"/>
  <c r="G656" i="2"/>
  <c r="I653" i="2"/>
  <c r="G652" i="2"/>
  <c r="I646" i="2"/>
  <c r="G645" i="2"/>
  <c r="I632" i="2"/>
  <c r="G626" i="2"/>
  <c r="I622" i="2"/>
  <c r="G941" i="2"/>
  <c r="I937" i="2"/>
  <c r="G911" i="2"/>
  <c r="I909" i="2"/>
  <c r="I907" i="2"/>
  <c r="G904" i="2"/>
  <c r="I902" i="2"/>
  <c r="G895" i="2"/>
  <c r="I890" i="2"/>
  <c r="G887" i="2"/>
  <c r="G884" i="2"/>
  <c r="G868" i="2"/>
  <c r="I863" i="2"/>
  <c r="G858" i="2"/>
  <c r="I851" i="2"/>
  <c r="G839" i="2"/>
  <c r="G832" i="2"/>
  <c r="I830" i="2"/>
  <c r="G827" i="2"/>
  <c r="I819" i="2"/>
  <c r="I814" i="2"/>
  <c r="G811" i="2"/>
  <c r="G808" i="2"/>
  <c r="G783" i="2"/>
  <c r="I781" i="2"/>
  <c r="I779" i="2"/>
  <c r="G776" i="2"/>
  <c r="I774" i="2"/>
  <c r="G767" i="2"/>
  <c r="I762" i="2"/>
  <c r="G759" i="2"/>
  <c r="G756" i="2"/>
  <c r="G740" i="2"/>
  <c r="I735" i="2"/>
  <c r="G730" i="2"/>
  <c r="I723" i="2"/>
  <c r="I708" i="2"/>
  <c r="I697" i="2"/>
  <c r="I694" i="2"/>
  <c r="G684" i="2"/>
  <c r="I678" i="2"/>
  <c r="G674" i="2"/>
  <c r="I671" i="2"/>
  <c r="G667" i="2"/>
  <c r="I657" i="2"/>
  <c r="I642" i="2"/>
  <c r="I637" i="2"/>
  <c r="G636" i="2"/>
  <c r="G631" i="2"/>
  <c r="G621" i="2"/>
  <c r="I608" i="2"/>
  <c r="G602" i="2"/>
  <c r="I598" i="2"/>
  <c r="I593" i="2"/>
  <c r="G592" i="2"/>
  <c r="I588" i="2"/>
  <c r="G587" i="2"/>
  <c r="I583" i="2"/>
  <c r="G582" i="2"/>
  <c r="I578" i="2"/>
  <c r="I573" i="2"/>
  <c r="G572" i="2"/>
  <c r="G567" i="2"/>
  <c r="G557" i="2"/>
  <c r="I544" i="2"/>
  <c r="G538" i="2"/>
  <c r="I534" i="2"/>
  <c r="I529" i="2"/>
  <c r="G528" i="2"/>
  <c r="I524" i="2"/>
  <c r="G523" i="2"/>
  <c r="I519" i="2"/>
  <c r="G518" i="2"/>
  <c r="I514" i="2"/>
  <c r="I509" i="2"/>
  <c r="G508" i="2"/>
  <c r="G503" i="2"/>
  <c r="G493" i="2"/>
  <c r="I480" i="2"/>
  <c r="G474" i="2"/>
  <c r="I468" i="2"/>
  <c r="G466" i="2"/>
  <c r="I460" i="2"/>
  <c r="G458" i="2"/>
  <c r="I452" i="2"/>
  <c r="G450" i="2"/>
  <c r="I444" i="2"/>
  <c r="G442" i="2"/>
  <c r="I436" i="2"/>
  <c r="G434" i="2"/>
  <c r="I428" i="2"/>
  <c r="G426" i="2"/>
  <c r="I420" i="2"/>
  <c r="G418" i="2"/>
  <c r="I412" i="2"/>
  <c r="G410" i="2"/>
  <c r="I404" i="2"/>
  <c r="G402" i="2"/>
  <c r="I396" i="2"/>
  <c r="G394" i="2"/>
  <c r="I388" i="2"/>
  <c r="G386" i="2"/>
  <c r="I380" i="2"/>
  <c r="G378" i="2"/>
  <c r="I372" i="2"/>
  <c r="G370" i="2"/>
  <c r="I364" i="2"/>
  <c r="G362" i="2"/>
  <c r="I356" i="2"/>
  <c r="G354" i="2"/>
  <c r="I348" i="2"/>
  <c r="G346" i="2"/>
  <c r="I340" i="2"/>
  <c r="G338" i="2"/>
  <c r="I332" i="2"/>
  <c r="G330" i="2"/>
  <c r="I324" i="2"/>
  <c r="G322" i="2"/>
  <c r="I316" i="2"/>
  <c r="G314" i="2"/>
  <c r="I308" i="2"/>
  <c r="G306" i="2"/>
  <c r="I300" i="2"/>
  <c r="G298" i="2"/>
  <c r="I292" i="2"/>
  <c r="G290" i="2"/>
  <c r="I284" i="2"/>
  <c r="G282" i="2"/>
  <c r="I276" i="2"/>
  <c r="G274" i="2"/>
  <c r="I268" i="2"/>
  <c r="G266" i="2"/>
  <c r="I260" i="2"/>
  <c r="G258" i="2"/>
  <c r="I252" i="2"/>
  <c r="G250" i="2"/>
  <c r="I244" i="2"/>
  <c r="G242" i="2"/>
  <c r="I236" i="2"/>
  <c r="G234" i="2"/>
  <c r="I228" i="2"/>
  <c r="G226" i="2"/>
  <c r="I220" i="2"/>
  <c r="G218" i="2"/>
  <c r="I212" i="2"/>
  <c r="G210" i="2"/>
  <c r="I204" i="2"/>
  <c r="G924" i="2"/>
  <c r="I922" i="2"/>
  <c r="G916" i="2"/>
  <c r="G909" i="2"/>
  <c r="I893" i="2"/>
  <c r="G877" i="2"/>
  <c r="I874" i="2"/>
  <c r="I871" i="2"/>
  <c r="I825" i="2"/>
  <c r="I822" i="2"/>
  <c r="G819" i="2"/>
  <c r="G803" i="2"/>
  <c r="G793" i="2"/>
  <c r="G788" i="2"/>
  <c r="G781" i="2"/>
  <c r="I765" i="2"/>
  <c r="G749" i="2"/>
  <c r="I746" i="2"/>
  <c r="I743" i="2"/>
  <c r="G711" i="2"/>
  <c r="I703" i="2"/>
  <c r="I700" i="2"/>
  <c r="I691" i="2"/>
  <c r="G681" i="2"/>
  <c r="G678" i="2"/>
  <c r="I675" i="2"/>
  <c r="I925" i="2"/>
  <c r="I905" i="2"/>
  <c r="I900" i="2"/>
  <c r="G893" i="2"/>
  <c r="I882" i="2"/>
  <c r="I866" i="2"/>
  <c r="G842" i="2"/>
  <c r="I837" i="2"/>
  <c r="I835" i="2"/>
  <c r="I828" i="2"/>
  <c r="I817" i="2"/>
  <c r="I812" i="2"/>
  <c r="I809" i="2"/>
  <c r="G796" i="2"/>
  <c r="I777" i="2"/>
  <c r="I772" i="2"/>
  <c r="G765" i="2"/>
  <c r="I754" i="2"/>
  <c r="I738" i="2"/>
  <c r="G714" i="2"/>
  <c r="G703" i="2"/>
  <c r="G697" i="2"/>
  <c r="I695" i="2"/>
  <c r="G691" i="2"/>
  <c r="G688" i="2"/>
  <c r="G685" i="2"/>
  <c r="I682" i="2"/>
  <c r="I665" i="2"/>
  <c r="G650" i="2"/>
  <c r="I647" i="2"/>
  <c r="G637" i="2"/>
  <c r="I624" i="2"/>
  <c r="G618" i="2"/>
  <c r="I614" i="2"/>
  <c r="I609" i="2"/>
  <c r="G608" i="2"/>
  <c r="I604" i="2"/>
  <c r="G603" i="2"/>
  <c r="I599" i="2"/>
  <c r="G598" i="2"/>
  <c r="I594" i="2"/>
  <c r="I589" i="2"/>
  <c r="G588" i="2"/>
  <c r="G583" i="2"/>
  <c r="G573" i="2"/>
  <c r="I560" i="2"/>
  <c r="G554" i="2"/>
  <c r="I550" i="2"/>
  <c r="I545" i="2"/>
  <c r="G544" i="2"/>
  <c r="I540" i="2"/>
  <c r="G539" i="2"/>
  <c r="I535" i="2"/>
  <c r="G534" i="2"/>
  <c r="I530" i="2"/>
  <c r="I525" i="2"/>
  <c r="G524" i="2"/>
  <c r="G519" i="2"/>
  <c r="G509" i="2"/>
  <c r="I496" i="2"/>
  <c r="G490" i="2"/>
  <c r="I486" i="2"/>
  <c r="I481" i="2"/>
  <c r="G480" i="2"/>
  <c r="I476" i="2"/>
  <c r="G475" i="2"/>
  <c r="I470" i="2"/>
  <c r="G468" i="2"/>
  <c r="I462" i="2"/>
  <c r="G460" i="2"/>
  <c r="I454" i="2"/>
  <c r="G452" i="2"/>
  <c r="I446" i="2"/>
  <c r="G444" i="2"/>
  <c r="I438" i="2"/>
  <c r="G436" i="2"/>
  <c r="I430" i="2"/>
  <c r="G428" i="2"/>
  <c r="I422" i="2"/>
  <c r="G420" i="2"/>
  <c r="I414" i="2"/>
  <c r="G412" i="2"/>
  <c r="I406" i="2"/>
  <c r="G404" i="2"/>
  <c r="I398" i="2"/>
  <c r="G396" i="2"/>
  <c r="I390" i="2"/>
  <c r="G388" i="2"/>
  <c r="I382" i="2"/>
  <c r="G380" i="2"/>
  <c r="I374" i="2"/>
  <c r="G372" i="2"/>
  <c r="I366" i="2"/>
  <c r="G364" i="2"/>
  <c r="I358" i="2"/>
  <c r="G356" i="2"/>
  <c r="I350" i="2"/>
  <c r="G348" i="2"/>
  <c r="I342" i="2"/>
  <c r="G340" i="2"/>
  <c r="I334" i="2"/>
  <c r="G332" i="2"/>
  <c r="I326" i="2"/>
  <c r="G324" i="2"/>
  <c r="I318" i="2"/>
  <c r="G316" i="2"/>
  <c r="I957" i="2"/>
  <c r="G914" i="2"/>
  <c r="I910" i="2"/>
  <c r="I891" i="2"/>
  <c r="G888" i="2"/>
  <c r="G885" i="2"/>
  <c r="G880" i="2"/>
  <c r="G874" i="2"/>
  <c r="G866" i="2"/>
  <c r="G837" i="2"/>
  <c r="G835" i="2"/>
  <c r="I833" i="2"/>
  <c r="I831" i="2"/>
  <c r="G825" i="2"/>
  <c r="I823" i="2"/>
  <c r="I820" i="2"/>
  <c r="G817" i="2"/>
  <c r="I815" i="2"/>
  <c r="G812" i="2"/>
  <c r="G809" i="2"/>
  <c r="I804" i="2"/>
  <c r="G801" i="2"/>
  <c r="I797" i="2"/>
  <c r="I794" i="2"/>
  <c r="G791" i="2"/>
  <c r="I789" i="2"/>
  <c r="G786" i="2"/>
  <c r="I782" i="2"/>
  <c r="I763" i="2"/>
  <c r="G760" i="2"/>
  <c r="G757" i="2"/>
  <c r="G752" i="2"/>
  <c r="G746" i="2"/>
  <c r="G738" i="2"/>
  <c r="I709" i="2"/>
  <c r="G706" i="2"/>
  <c r="I698" i="2"/>
  <c r="G695" i="2"/>
  <c r="I692" i="2"/>
  <c r="I679" i="2"/>
  <c r="I676" i="2"/>
  <c r="G675" i="2"/>
  <c r="G672" i="2"/>
  <c r="I669" i="2"/>
  <c r="G668" i="2"/>
  <c r="I662" i="2"/>
  <c r="G661" i="2"/>
  <c r="I658" i="2"/>
  <c r="G647" i="2"/>
  <c r="I644" i="2"/>
  <c r="G643" i="2"/>
  <c r="I639" i="2"/>
  <c r="G638" i="2"/>
  <c r="I634" i="2"/>
  <c r="I629" i="2"/>
  <c r="G628" i="2"/>
  <c r="G623" i="2"/>
  <c r="G613" i="2"/>
  <c r="G936" i="2"/>
  <c r="I932" i="2"/>
  <c r="I927" i="2"/>
  <c r="I915" i="2"/>
  <c r="G903" i="2"/>
  <c r="G896" i="2"/>
  <c r="I894" i="2"/>
  <c r="G891" i="2"/>
  <c r="I883" i="2"/>
  <c r="I878" i="2"/>
  <c r="G875" i="2"/>
  <c r="G872" i="2"/>
  <c r="G847" i="2"/>
  <c r="I845" i="2"/>
  <c r="I843" i="2"/>
  <c r="G840" i="2"/>
  <c r="I838" i="2"/>
  <c r="G831" i="2"/>
  <c r="I826" i="2"/>
  <c r="G823" i="2"/>
  <c r="G820" i="2"/>
  <c r="G804" i="2"/>
  <c r="I799" i="2"/>
  <c r="G794" i="2"/>
  <c r="I787" i="2"/>
  <c r="G775" i="2"/>
  <c r="G768" i="2"/>
  <c r="I766" i="2"/>
  <c r="G763" i="2"/>
  <c r="I755" i="2"/>
  <c r="I750" i="2"/>
  <c r="G747" i="2"/>
  <c r="G744" i="2"/>
  <c r="G719" i="2"/>
  <c r="I717" i="2"/>
  <c r="I715" i="2"/>
  <c r="G709" i="2"/>
  <c r="I707" i="2"/>
  <c r="I701" i="2"/>
  <c r="I689" i="2"/>
  <c r="I686" i="2"/>
  <c r="I683" i="2"/>
  <c r="G682" i="2"/>
  <c r="I673" i="2"/>
  <c r="G658" i="2"/>
  <c r="I655" i="2"/>
  <c r="G651" i="2"/>
  <c r="I640" i="2"/>
  <c r="G634" i="2"/>
  <c r="I630" i="2"/>
  <c r="I625" i="2"/>
  <c r="G624" i="2"/>
  <c r="I620" i="2"/>
  <c r="G619" i="2"/>
  <c r="I615" i="2"/>
  <c r="G614" i="2"/>
  <c r="I610" i="2"/>
  <c r="I605" i="2"/>
  <c r="G604" i="2"/>
  <c r="G599" i="2"/>
  <c r="G589" i="2"/>
  <c r="I576" i="2"/>
  <c r="G570" i="2"/>
  <c r="I566" i="2"/>
  <c r="I561" i="2"/>
  <c r="G560" i="2"/>
  <c r="I556" i="2"/>
  <c r="G555" i="2"/>
  <c r="I551" i="2"/>
  <c r="G550" i="2"/>
  <c r="I546" i="2"/>
  <c r="I541" i="2"/>
  <c r="G540" i="2"/>
  <c r="G535" i="2"/>
  <c r="G525" i="2"/>
  <c r="I512" i="2"/>
  <c r="G506" i="2"/>
  <c r="I502" i="2"/>
  <c r="I497" i="2"/>
  <c r="G496" i="2"/>
  <c r="I492" i="2"/>
  <c r="G491" i="2"/>
  <c r="I487" i="2"/>
  <c r="G486" i="2"/>
  <c r="I482" i="2"/>
  <c r="I477" i="2"/>
  <c r="G476" i="2"/>
  <c r="I472" i="2"/>
  <c r="G470" i="2"/>
  <c r="I464" i="2"/>
  <c r="G462" i="2"/>
  <c r="I456" i="2"/>
  <c r="G454" i="2"/>
  <c r="I448" i="2"/>
  <c r="G446" i="2"/>
  <c r="I440" i="2"/>
  <c r="G438" i="2"/>
  <c r="I432" i="2"/>
  <c r="G430" i="2"/>
  <c r="I424" i="2"/>
  <c r="G422" i="2"/>
  <c r="I416" i="2"/>
  <c r="G414" i="2"/>
  <c r="I408" i="2"/>
  <c r="G406" i="2"/>
  <c r="I400" i="2"/>
  <c r="G398" i="2"/>
  <c r="I392" i="2"/>
  <c r="G390" i="2"/>
  <c r="I384" i="2"/>
  <c r="G382" i="2"/>
  <c r="I376" i="2"/>
  <c r="G374" i="2"/>
  <c r="I368" i="2"/>
  <c r="G366" i="2"/>
  <c r="I360" i="2"/>
  <c r="G358" i="2"/>
  <c r="I352" i="2"/>
  <c r="G350" i="2"/>
  <c r="I344" i="2"/>
  <c r="G342" i="2"/>
  <c r="I336" i="2"/>
  <c r="G334" i="2"/>
  <c r="I328" i="2"/>
  <c r="G326" i="2"/>
  <c r="I320" i="2"/>
  <c r="G318" i="2"/>
  <c r="I312" i="2"/>
  <c r="G310" i="2"/>
  <c r="I304" i="2"/>
  <c r="G302" i="2"/>
  <c r="I296" i="2"/>
  <c r="G294" i="2"/>
  <c r="I288" i="2"/>
  <c r="G286" i="2"/>
  <c r="I280" i="2"/>
  <c r="G278" i="2"/>
  <c r="I272" i="2"/>
  <c r="G270" i="2"/>
  <c r="I264" i="2"/>
  <c r="G262" i="2"/>
  <c r="I256" i="2"/>
  <c r="G254" i="2"/>
  <c r="I248" i="2"/>
  <c r="G246" i="2"/>
  <c r="I240" i="2"/>
  <c r="G238" i="2"/>
  <c r="I232" i="2"/>
  <c r="G230" i="2"/>
  <c r="I224" i="2"/>
  <c r="G222" i="2"/>
  <c r="I216" i="2"/>
  <c r="G214" i="2"/>
  <c r="I208" i="2"/>
  <c r="G206" i="2"/>
  <c r="I200" i="2"/>
  <c r="G198" i="2"/>
  <c r="I192" i="2"/>
  <c r="G190" i="2"/>
  <c r="I184" i="2"/>
  <c r="G182" i="2"/>
  <c r="I947" i="2"/>
  <c r="I942" i="2"/>
  <c r="G938" i="2"/>
  <c r="G921" i="2"/>
  <c r="I889" i="2"/>
  <c r="I886" i="2"/>
  <c r="G883" i="2"/>
  <c r="G867" i="2"/>
  <c r="G857" i="2"/>
  <c r="G852" i="2"/>
  <c r="G845" i="2"/>
  <c r="I829" i="2"/>
  <c r="G813" i="2"/>
  <c r="I810" i="2"/>
  <c r="I807" i="2"/>
  <c r="I761" i="2"/>
  <c r="I758" i="2"/>
  <c r="G755" i="2"/>
  <c r="G739" i="2"/>
  <c r="G729" i="2"/>
  <c r="G724" i="2"/>
  <c r="G717" i="2"/>
  <c r="G712" i="2"/>
  <c r="I710" i="2"/>
  <c r="G704" i="2"/>
  <c r="G701" i="2"/>
  <c r="I693" i="2"/>
  <c r="G692" i="2"/>
  <c r="G689" i="2"/>
  <c r="I677" i="2"/>
  <c r="G676" i="2"/>
  <c r="I645" i="2"/>
  <c r="G639" i="2"/>
  <c r="G629" i="2"/>
  <c r="I623" i="2"/>
  <c r="G612" i="2"/>
  <c r="I602" i="2"/>
  <c r="G595" i="2"/>
  <c r="I585" i="2"/>
  <c r="I580" i="2"/>
  <c r="I575" i="2"/>
  <c r="G565" i="2"/>
  <c r="G562" i="2"/>
  <c r="I554" i="2"/>
  <c r="G542" i="2"/>
  <c r="I527" i="2"/>
  <c r="I517" i="2"/>
  <c r="G504" i="2"/>
  <c r="G494" i="2"/>
  <c r="G473" i="2"/>
  <c r="I471" i="2"/>
  <c r="G457" i="2"/>
  <c r="I455" i="2"/>
  <c r="G441" i="2"/>
  <c r="I439" i="2"/>
  <c r="G425" i="2"/>
  <c r="I423" i="2"/>
  <c r="G409" i="2"/>
  <c r="I407" i="2"/>
  <c r="G393" i="2"/>
  <c r="I391" i="2"/>
  <c r="G377" i="2"/>
  <c r="I375" i="2"/>
  <c r="G361" i="2"/>
  <c r="I359" i="2"/>
  <c r="G353" i="2"/>
  <c r="I337" i="2"/>
  <c r="G336" i="2"/>
  <c r="G331" i="2"/>
  <c r="I323" i="2"/>
  <c r="G317" i="2"/>
  <c r="I311" i="2"/>
  <c r="G307" i="2"/>
  <c r="I297" i="2"/>
  <c r="G296" i="2"/>
  <c r="G289" i="2"/>
  <c r="I286" i="2"/>
  <c r="I279" i="2"/>
  <c r="G275" i="2"/>
  <c r="I265" i="2"/>
  <c r="G264" i="2"/>
  <c r="G257" i="2"/>
  <c r="I254" i="2"/>
  <c r="I247" i="2"/>
  <c r="G243" i="2"/>
  <c r="I233" i="2"/>
  <c r="G232" i="2"/>
  <c r="G225" i="2"/>
  <c r="I222" i="2"/>
  <c r="I215" i="2"/>
  <c r="G211" i="2"/>
  <c r="G194" i="2"/>
  <c r="I181" i="2"/>
  <c r="G179" i="2"/>
  <c r="I173" i="2"/>
  <c r="G171" i="2"/>
  <c r="I165" i="2"/>
  <c r="G163" i="2"/>
  <c r="I157" i="2"/>
  <c r="G155" i="2"/>
  <c r="I149" i="2"/>
  <c r="G147" i="2"/>
  <c r="I141" i="2"/>
  <c r="G139" i="2"/>
  <c r="I133" i="2"/>
  <c r="G131" i="2"/>
  <c r="I125" i="2"/>
  <c r="G123" i="2"/>
  <c r="I117" i="2"/>
  <c r="G115" i="2"/>
  <c r="I109" i="2"/>
  <c r="G107" i="2"/>
  <c r="I101" i="2"/>
  <c r="G99" i="2"/>
  <c r="I93" i="2"/>
  <c r="G91" i="2"/>
  <c r="I85" i="2"/>
  <c r="G83" i="2"/>
  <c r="I77" i="2"/>
  <c r="G75" i="2"/>
  <c r="I69" i="2"/>
  <c r="G67" i="2"/>
  <c r="I61" i="2"/>
  <c r="G59" i="2"/>
  <c r="I53" i="2"/>
  <c r="G51" i="2"/>
  <c r="I45" i="2"/>
  <c r="G43" i="2"/>
  <c r="I37" i="2"/>
  <c r="G35" i="2"/>
  <c r="I29" i="2"/>
  <c r="G27" i="2"/>
  <c r="I21" i="2"/>
  <c r="G19" i="2"/>
  <c r="I13" i="2"/>
  <c r="G11" i="2"/>
  <c r="I5" i="2"/>
  <c r="I196" i="2"/>
  <c r="G195" i="2"/>
  <c r="I38" i="2"/>
  <c r="G36" i="2"/>
  <c r="I30" i="2"/>
  <c r="G28" i="2"/>
  <c r="I22" i="2"/>
  <c r="G20" i="2"/>
  <c r="I14" i="2"/>
  <c r="G12" i="2"/>
  <c r="I127" i="2"/>
  <c r="G125" i="2"/>
  <c r="I103" i="2"/>
  <c r="G101" i="2"/>
  <c r="I39" i="2"/>
  <c r="G669" i="2"/>
  <c r="I617" i="2"/>
  <c r="G610" i="2"/>
  <c r="I606" i="2"/>
  <c r="I596" i="2"/>
  <c r="G580" i="2"/>
  <c r="G575" i="2"/>
  <c r="I568" i="2"/>
  <c r="I558" i="2"/>
  <c r="G547" i="2"/>
  <c r="I537" i="2"/>
  <c r="G532" i="2"/>
  <c r="G527" i="2"/>
  <c r="I520" i="2"/>
  <c r="G514" i="2"/>
  <c r="I506" i="2"/>
  <c r="G499" i="2"/>
  <c r="I489" i="2"/>
  <c r="I484" i="2"/>
  <c r="I479" i="2"/>
  <c r="G471" i="2"/>
  <c r="I469" i="2"/>
  <c r="G455" i="2"/>
  <c r="I453" i="2"/>
  <c r="G439" i="2"/>
  <c r="I437" i="2"/>
  <c r="G423" i="2"/>
  <c r="I421" i="2"/>
  <c r="G407" i="2"/>
  <c r="I405" i="2"/>
  <c r="G391" i="2"/>
  <c r="I389" i="2"/>
  <c r="G375" i="2"/>
  <c r="I373" i="2"/>
  <c r="G359" i="2"/>
  <c r="I351" i="2"/>
  <c r="G345" i="2"/>
  <c r="I329" i="2"/>
  <c r="G328" i="2"/>
  <c r="G323" i="2"/>
  <c r="I315" i="2"/>
  <c r="G311" i="2"/>
  <c r="I301" i="2"/>
  <c r="G300" i="2"/>
  <c r="G293" i="2"/>
  <c r="I290" i="2"/>
  <c r="I283" i="2"/>
  <c r="G279" i="2"/>
  <c r="I269" i="2"/>
  <c r="G268" i="2"/>
  <c r="G261" i="2"/>
  <c r="I258" i="2"/>
  <c r="I251" i="2"/>
  <c r="G247" i="2"/>
  <c r="I237" i="2"/>
  <c r="G236" i="2"/>
  <c r="G229" i="2"/>
  <c r="I226" i="2"/>
  <c r="I219" i="2"/>
  <c r="G215" i="2"/>
  <c r="I205" i="2"/>
  <c r="G204" i="2"/>
  <c r="I201" i="2"/>
  <c r="G200" i="2"/>
  <c r="I191" i="2"/>
  <c r="I186" i="2"/>
  <c r="G185" i="2"/>
  <c r="G180" i="2"/>
  <c r="I174" i="2"/>
  <c r="G172" i="2"/>
  <c r="I166" i="2"/>
  <c r="G164" i="2"/>
  <c r="I158" i="2"/>
  <c r="G156" i="2"/>
  <c r="I150" i="2"/>
  <c r="G148" i="2"/>
  <c r="I142" i="2"/>
  <c r="G140" i="2"/>
  <c r="I134" i="2"/>
  <c r="G132" i="2"/>
  <c r="I126" i="2"/>
  <c r="G124" i="2"/>
  <c r="I118" i="2"/>
  <c r="G116" i="2"/>
  <c r="I110" i="2"/>
  <c r="G108" i="2"/>
  <c r="I102" i="2"/>
  <c r="G100" i="2"/>
  <c r="I94" i="2"/>
  <c r="G92" i="2"/>
  <c r="I86" i="2"/>
  <c r="G84" i="2"/>
  <c r="I78" i="2"/>
  <c r="G76" i="2"/>
  <c r="I70" i="2"/>
  <c r="G68" i="2"/>
  <c r="I62" i="2"/>
  <c r="G60" i="2"/>
  <c r="I54" i="2"/>
  <c r="G52" i="2"/>
  <c r="I46" i="2"/>
  <c r="G44" i="2"/>
  <c r="I135" i="2"/>
  <c r="G133" i="2"/>
  <c r="I111" i="2"/>
  <c r="G109" i="2"/>
  <c r="I47" i="2"/>
  <c r="G45" i="2"/>
  <c r="G671" i="2"/>
  <c r="I633" i="2"/>
  <c r="G627" i="2"/>
  <c r="I613" i="2"/>
  <c r="G606" i="2"/>
  <c r="I591" i="2"/>
  <c r="I581" i="2"/>
  <c r="G568" i="2"/>
  <c r="G558" i="2"/>
  <c r="I533" i="2"/>
  <c r="G520" i="2"/>
  <c r="G517" i="2"/>
  <c r="I510" i="2"/>
  <c r="I500" i="2"/>
  <c r="G484" i="2"/>
  <c r="G479" i="2"/>
  <c r="G469" i="2"/>
  <c r="I467" i="2"/>
  <c r="G453" i="2"/>
  <c r="I451" i="2"/>
  <c r="G437" i="2"/>
  <c r="I435" i="2"/>
  <c r="G421" i="2"/>
  <c r="I419" i="2"/>
  <c r="G405" i="2"/>
  <c r="I403" i="2"/>
  <c r="G389" i="2"/>
  <c r="I387" i="2"/>
  <c r="G373" i="2"/>
  <c r="I371" i="2"/>
  <c r="I357" i="2"/>
  <c r="I354" i="2"/>
  <c r="G351" i="2"/>
  <c r="I343" i="2"/>
  <c r="G337" i="2"/>
  <c r="I321" i="2"/>
  <c r="G320" i="2"/>
  <c r="G315" i="2"/>
  <c r="I305" i="2"/>
  <c r="G304" i="2"/>
  <c r="G297" i="2"/>
  <c r="I294" i="2"/>
  <c r="I287" i="2"/>
  <c r="G283" i="2"/>
  <c r="I273" i="2"/>
  <c r="G272" i="2"/>
  <c r="G265" i="2"/>
  <c r="I262" i="2"/>
  <c r="I255" i="2"/>
  <c r="G251" i="2"/>
  <c r="I241" i="2"/>
  <c r="G240" i="2"/>
  <c r="G233" i="2"/>
  <c r="I230" i="2"/>
  <c r="I223" i="2"/>
  <c r="G219" i="2"/>
  <c r="I209" i="2"/>
  <c r="G208" i="2"/>
  <c r="I197" i="2"/>
  <c r="G191" i="2"/>
  <c r="I187" i="2"/>
  <c r="I182" i="2"/>
  <c r="G181" i="2"/>
  <c r="I175" i="2"/>
  <c r="G173" i="2"/>
  <c r="I143" i="2"/>
  <c r="G141" i="2"/>
  <c r="I119" i="2"/>
  <c r="G117" i="2"/>
  <c r="I55" i="2"/>
  <c r="G53" i="2"/>
  <c r="G660" i="2"/>
  <c r="G653" i="2"/>
  <c r="I638" i="2"/>
  <c r="G622" i="2"/>
  <c r="I601" i="2"/>
  <c r="G596" i="2"/>
  <c r="G591" i="2"/>
  <c r="I584" i="2"/>
  <c r="G578" i="2"/>
  <c r="I570" i="2"/>
  <c r="G563" i="2"/>
  <c r="I553" i="2"/>
  <c r="I548" i="2"/>
  <c r="I543" i="2"/>
  <c r="G533" i="2"/>
  <c r="G530" i="2"/>
  <c r="I522" i="2"/>
  <c r="G510" i="2"/>
  <c r="I495" i="2"/>
  <c r="I485" i="2"/>
  <c r="G467" i="2"/>
  <c r="I465" i="2"/>
  <c r="G451" i="2"/>
  <c r="I449" i="2"/>
  <c r="G435" i="2"/>
  <c r="I433" i="2"/>
  <c r="G419" i="2"/>
  <c r="I417" i="2"/>
  <c r="G403" i="2"/>
  <c r="I401" i="2"/>
  <c r="G387" i="2"/>
  <c r="I385" i="2"/>
  <c r="G371" i="2"/>
  <c r="I369" i="2"/>
  <c r="G357" i="2"/>
  <c r="I349" i="2"/>
  <c r="I346" i="2"/>
  <c r="G343" i="2"/>
  <c r="I335" i="2"/>
  <c r="G329" i="2"/>
  <c r="I309" i="2"/>
  <c r="G308" i="2"/>
  <c r="G301" i="2"/>
  <c r="I298" i="2"/>
  <c r="I291" i="2"/>
  <c r="G287" i="2"/>
  <c r="I277" i="2"/>
  <c r="G276" i="2"/>
  <c r="G269" i="2"/>
  <c r="I266" i="2"/>
  <c r="I259" i="2"/>
  <c r="G255" i="2"/>
  <c r="I245" i="2"/>
  <c r="G244" i="2"/>
  <c r="G237" i="2"/>
  <c r="I234" i="2"/>
  <c r="I227" i="2"/>
  <c r="G223" i="2"/>
  <c r="I213" i="2"/>
  <c r="G212" i="2"/>
  <c r="G205" i="2"/>
  <c r="I202" i="2"/>
  <c r="G201" i="2"/>
  <c r="G196" i="2"/>
  <c r="G186" i="2"/>
  <c r="I176" i="2"/>
  <c r="G174" i="2"/>
  <c r="I168" i="2"/>
  <c r="G166" i="2"/>
  <c r="I160" i="2"/>
  <c r="G158" i="2"/>
  <c r="I152" i="2"/>
  <c r="G150" i="2"/>
  <c r="I144" i="2"/>
  <c r="G142" i="2"/>
  <c r="I136" i="2"/>
  <c r="G134" i="2"/>
  <c r="I128" i="2"/>
  <c r="G126" i="2"/>
  <c r="I120" i="2"/>
  <c r="G118" i="2"/>
  <c r="I112" i="2"/>
  <c r="G110" i="2"/>
  <c r="I104" i="2"/>
  <c r="G102" i="2"/>
  <c r="I96" i="2"/>
  <c r="G94" i="2"/>
  <c r="I88" i="2"/>
  <c r="G86" i="2"/>
  <c r="I80" i="2"/>
  <c r="G78" i="2"/>
  <c r="I72" i="2"/>
  <c r="G70" i="2"/>
  <c r="I64" i="2"/>
  <c r="G62" i="2"/>
  <c r="I56" i="2"/>
  <c r="G54" i="2"/>
  <c r="I48" i="2"/>
  <c r="G46" i="2"/>
  <c r="I40" i="2"/>
  <c r="G38" i="2"/>
  <c r="I32" i="2"/>
  <c r="G30" i="2"/>
  <c r="I24" i="2"/>
  <c r="G22" i="2"/>
  <c r="I16" i="2"/>
  <c r="G14" i="2"/>
  <c r="I8" i="2"/>
  <c r="G6" i="2"/>
  <c r="I249" i="2"/>
  <c r="G248" i="2"/>
  <c r="G241" i="2"/>
  <c r="I238" i="2"/>
  <c r="G227" i="2"/>
  <c r="I217" i="2"/>
  <c r="G216" i="2"/>
  <c r="G209" i="2"/>
  <c r="I206" i="2"/>
  <c r="I198" i="2"/>
  <c r="G197" i="2"/>
  <c r="I188" i="2"/>
  <c r="G187" i="2"/>
  <c r="I41" i="2"/>
  <c r="G39" i="2"/>
  <c r="I9" i="2"/>
  <c r="G7" i="2"/>
  <c r="I20" i="2"/>
  <c r="G18" i="2"/>
  <c r="I167" i="2"/>
  <c r="G165" i="2"/>
  <c r="I79" i="2"/>
  <c r="G77" i="2"/>
  <c r="G37" i="2"/>
  <c r="I15" i="2"/>
  <c r="G13" i="2"/>
  <c r="G664" i="2"/>
  <c r="G655" i="2"/>
  <c r="I628" i="2"/>
  <c r="I616" i="2"/>
  <c r="G611" i="2"/>
  <c r="I597" i="2"/>
  <c r="G584" i="2"/>
  <c r="G581" i="2"/>
  <c r="I574" i="2"/>
  <c r="I564" i="2"/>
  <c r="G548" i="2"/>
  <c r="G543" i="2"/>
  <c r="I536" i="2"/>
  <c r="I526" i="2"/>
  <c r="G515" i="2"/>
  <c r="I505" i="2"/>
  <c r="G500" i="2"/>
  <c r="G495" i="2"/>
  <c r="I488" i="2"/>
  <c r="G482" i="2"/>
  <c r="I474" i="2"/>
  <c r="G465" i="2"/>
  <c r="I463" i="2"/>
  <c r="G449" i="2"/>
  <c r="I447" i="2"/>
  <c r="G433" i="2"/>
  <c r="I431" i="2"/>
  <c r="G417" i="2"/>
  <c r="I415" i="2"/>
  <c r="G401" i="2"/>
  <c r="I399" i="2"/>
  <c r="G385" i="2"/>
  <c r="I383" i="2"/>
  <c r="G369" i="2"/>
  <c r="I367" i="2"/>
  <c r="I355" i="2"/>
  <c r="G349" i="2"/>
  <c r="I341" i="2"/>
  <c r="I338" i="2"/>
  <c r="G335" i="2"/>
  <c r="I327" i="2"/>
  <c r="G321" i="2"/>
  <c r="I313" i="2"/>
  <c r="G312" i="2"/>
  <c r="G305" i="2"/>
  <c r="I302" i="2"/>
  <c r="I295" i="2"/>
  <c r="G291" i="2"/>
  <c r="I281" i="2"/>
  <c r="G280" i="2"/>
  <c r="G273" i="2"/>
  <c r="I270" i="2"/>
  <c r="I263" i="2"/>
  <c r="G259" i="2"/>
  <c r="I231" i="2"/>
  <c r="I193" i="2"/>
  <c r="G192" i="2"/>
  <c r="I183" i="2"/>
  <c r="I177" i="2"/>
  <c r="G175" i="2"/>
  <c r="I169" i="2"/>
  <c r="G167" i="2"/>
  <c r="I161" i="2"/>
  <c r="G159" i="2"/>
  <c r="I153" i="2"/>
  <c r="G151" i="2"/>
  <c r="I145" i="2"/>
  <c r="G143" i="2"/>
  <c r="I137" i="2"/>
  <c r="G135" i="2"/>
  <c r="I129" i="2"/>
  <c r="G127" i="2"/>
  <c r="I121" i="2"/>
  <c r="G119" i="2"/>
  <c r="I113" i="2"/>
  <c r="G111" i="2"/>
  <c r="I105" i="2"/>
  <c r="G103" i="2"/>
  <c r="I97" i="2"/>
  <c r="G95" i="2"/>
  <c r="I89" i="2"/>
  <c r="G87" i="2"/>
  <c r="I81" i="2"/>
  <c r="G79" i="2"/>
  <c r="I73" i="2"/>
  <c r="G71" i="2"/>
  <c r="I65" i="2"/>
  <c r="G63" i="2"/>
  <c r="I57" i="2"/>
  <c r="G55" i="2"/>
  <c r="I49" i="2"/>
  <c r="G47" i="2"/>
  <c r="I33" i="2"/>
  <c r="G31" i="2"/>
  <c r="I25" i="2"/>
  <c r="G23" i="2"/>
  <c r="I17" i="2"/>
  <c r="G15" i="2"/>
  <c r="I68" i="2"/>
  <c r="G66" i="2"/>
  <c r="I52" i="2"/>
  <c r="G50" i="2"/>
  <c r="I36" i="2"/>
  <c r="G34" i="2"/>
  <c r="I87" i="2"/>
  <c r="G85" i="2"/>
  <c r="I670" i="2"/>
  <c r="I668" i="2"/>
  <c r="I666" i="2"/>
  <c r="G644" i="2"/>
  <c r="G642" i="2"/>
  <c r="G632" i="2"/>
  <c r="G616" i="2"/>
  <c r="I607" i="2"/>
  <c r="G597" i="2"/>
  <c r="G594" i="2"/>
  <c r="I586" i="2"/>
  <c r="G574" i="2"/>
  <c r="I559" i="2"/>
  <c r="I549" i="2"/>
  <c r="G536" i="2"/>
  <c r="G526" i="2"/>
  <c r="I501" i="2"/>
  <c r="G488" i="2"/>
  <c r="G485" i="2"/>
  <c r="I478" i="2"/>
  <c r="G463" i="2"/>
  <c r="I461" i="2"/>
  <c r="G447" i="2"/>
  <c r="I445" i="2"/>
  <c r="G431" i="2"/>
  <c r="I429" i="2"/>
  <c r="G415" i="2"/>
  <c r="I413" i="2"/>
  <c r="G399" i="2"/>
  <c r="I397" i="2"/>
  <c r="G383" i="2"/>
  <c r="I381" i="2"/>
  <c r="G367" i="2"/>
  <c r="I365" i="2"/>
  <c r="G355" i="2"/>
  <c r="I347" i="2"/>
  <c r="G341" i="2"/>
  <c r="I333" i="2"/>
  <c r="I330" i="2"/>
  <c r="G327" i="2"/>
  <c r="I319" i="2"/>
  <c r="G309" i="2"/>
  <c r="I306" i="2"/>
  <c r="I299" i="2"/>
  <c r="G295" i="2"/>
  <c r="I285" i="2"/>
  <c r="G284" i="2"/>
  <c r="G277" i="2"/>
  <c r="I274" i="2"/>
  <c r="I267" i="2"/>
  <c r="G263" i="2"/>
  <c r="I253" i="2"/>
  <c r="G252" i="2"/>
  <c r="G245" i="2"/>
  <c r="I242" i="2"/>
  <c r="I235" i="2"/>
  <c r="G231" i="2"/>
  <c r="I221" i="2"/>
  <c r="G220" i="2"/>
  <c r="G213" i="2"/>
  <c r="I210" i="2"/>
  <c r="I203" i="2"/>
  <c r="G202" i="2"/>
  <c r="I189" i="2"/>
  <c r="G183" i="2"/>
  <c r="I178" i="2"/>
  <c r="G176" i="2"/>
  <c r="I170" i="2"/>
  <c r="G168" i="2"/>
  <c r="I162" i="2"/>
  <c r="G160" i="2"/>
  <c r="I154" i="2"/>
  <c r="G152" i="2"/>
  <c r="I146" i="2"/>
  <c r="G144" i="2"/>
  <c r="I138" i="2"/>
  <c r="G136" i="2"/>
  <c r="I130" i="2"/>
  <c r="G128" i="2"/>
  <c r="I122" i="2"/>
  <c r="G120" i="2"/>
  <c r="I114" i="2"/>
  <c r="G112" i="2"/>
  <c r="I106" i="2"/>
  <c r="G104" i="2"/>
  <c r="I98" i="2"/>
  <c r="G96" i="2"/>
  <c r="I90" i="2"/>
  <c r="G88" i="2"/>
  <c r="I82" i="2"/>
  <c r="G80" i="2"/>
  <c r="I74" i="2"/>
  <c r="G72" i="2"/>
  <c r="I66" i="2"/>
  <c r="G64" i="2"/>
  <c r="I58" i="2"/>
  <c r="G56" i="2"/>
  <c r="I50" i="2"/>
  <c r="G48" i="2"/>
  <c r="I42" i="2"/>
  <c r="G40" i="2"/>
  <c r="I34" i="2"/>
  <c r="G32" i="2"/>
  <c r="I26" i="2"/>
  <c r="G24" i="2"/>
  <c r="I18" i="2"/>
  <c r="G16" i="2"/>
  <c r="I10" i="2"/>
  <c r="G8" i="2"/>
  <c r="I148" i="2"/>
  <c r="G146" i="2"/>
  <c r="I140" i="2"/>
  <c r="G138" i="2"/>
  <c r="I132" i="2"/>
  <c r="G130" i="2"/>
  <c r="I84" i="2"/>
  <c r="G82" i="2"/>
  <c r="I6" i="2"/>
  <c r="I151" i="2"/>
  <c r="G149" i="2"/>
  <c r="I63" i="2"/>
  <c r="G61" i="2"/>
  <c r="I23" i="2"/>
  <c r="G21" i="2"/>
  <c r="I661" i="2"/>
  <c r="G648" i="2"/>
  <c r="I618" i="2"/>
  <c r="G607" i="2"/>
  <c r="I600" i="2"/>
  <c r="I590" i="2"/>
  <c r="G579" i="2"/>
  <c r="I569" i="2"/>
  <c r="G564" i="2"/>
  <c r="G559" i="2"/>
  <c r="I552" i="2"/>
  <c r="G546" i="2"/>
  <c r="I538" i="2"/>
  <c r="G531" i="2"/>
  <c r="I521" i="2"/>
  <c r="I516" i="2"/>
  <c r="I511" i="2"/>
  <c r="G501" i="2"/>
  <c r="G498" i="2"/>
  <c r="I490" i="2"/>
  <c r="G478" i="2"/>
  <c r="G461" i="2"/>
  <c r="I459" i="2"/>
  <c r="G445" i="2"/>
  <c r="I443" i="2"/>
  <c r="G429" i="2"/>
  <c r="I427" i="2"/>
  <c r="G413" i="2"/>
  <c r="I411" i="2"/>
  <c r="G397" i="2"/>
  <c r="I395" i="2"/>
  <c r="G381" i="2"/>
  <c r="I379" i="2"/>
  <c r="G365" i="2"/>
  <c r="I363" i="2"/>
  <c r="I353" i="2"/>
  <c r="G352" i="2"/>
  <c r="G347" i="2"/>
  <c r="I339" i="2"/>
  <c r="G333" i="2"/>
  <c r="I325" i="2"/>
  <c r="I322" i="2"/>
  <c r="G319" i="2"/>
  <c r="G313" i="2"/>
  <c r="I310" i="2"/>
  <c r="I303" i="2"/>
  <c r="G299" i="2"/>
  <c r="I289" i="2"/>
  <c r="G288" i="2"/>
  <c r="G281" i="2"/>
  <c r="I278" i="2"/>
  <c r="I271" i="2"/>
  <c r="G267" i="2"/>
  <c r="I257" i="2"/>
  <c r="G256" i="2"/>
  <c r="G249" i="2"/>
  <c r="I246" i="2"/>
  <c r="I239" i="2"/>
  <c r="G235" i="2"/>
  <c r="I225" i="2"/>
  <c r="G224" i="2"/>
  <c r="G217" i="2"/>
  <c r="I214" i="2"/>
  <c r="I207" i="2"/>
  <c r="G203" i="2"/>
  <c r="I199" i="2"/>
  <c r="I194" i="2"/>
  <c r="G193" i="2"/>
  <c r="G188" i="2"/>
  <c r="I179" i="2"/>
  <c r="G177" i="2"/>
  <c r="I171" i="2"/>
  <c r="G169" i="2"/>
  <c r="I163" i="2"/>
  <c r="G161" i="2"/>
  <c r="I155" i="2"/>
  <c r="G153" i="2"/>
  <c r="I147" i="2"/>
  <c r="G145" i="2"/>
  <c r="I139" i="2"/>
  <c r="G137" i="2"/>
  <c r="I131" i="2"/>
  <c r="G129" i="2"/>
  <c r="I123" i="2"/>
  <c r="G121" i="2"/>
  <c r="I115" i="2"/>
  <c r="G113" i="2"/>
  <c r="I107" i="2"/>
  <c r="G105" i="2"/>
  <c r="I99" i="2"/>
  <c r="G97" i="2"/>
  <c r="I91" i="2"/>
  <c r="G89" i="2"/>
  <c r="I83" i="2"/>
  <c r="G81" i="2"/>
  <c r="I75" i="2"/>
  <c r="G73" i="2"/>
  <c r="I67" i="2"/>
  <c r="G65" i="2"/>
  <c r="I59" i="2"/>
  <c r="G57" i="2"/>
  <c r="I51" i="2"/>
  <c r="G49" i="2"/>
  <c r="I43" i="2"/>
  <c r="G41" i="2"/>
  <c r="I35" i="2"/>
  <c r="G33" i="2"/>
  <c r="I27" i="2"/>
  <c r="G25" i="2"/>
  <c r="I19" i="2"/>
  <c r="G17" i="2"/>
  <c r="I11" i="2"/>
  <c r="G9" i="2"/>
  <c r="G239" i="2"/>
  <c r="I229" i="2"/>
  <c r="G228" i="2"/>
  <c r="G221" i="2"/>
  <c r="I218" i="2"/>
  <c r="I211" i="2"/>
  <c r="G199" i="2"/>
  <c r="I190" i="2"/>
  <c r="G189" i="2"/>
  <c r="I172" i="2"/>
  <c r="G170" i="2"/>
  <c r="I116" i="2"/>
  <c r="G114" i="2"/>
  <c r="I108" i="2"/>
  <c r="G106" i="2"/>
  <c r="I92" i="2"/>
  <c r="G90" i="2"/>
  <c r="I60" i="2"/>
  <c r="G58" i="2"/>
  <c r="I44" i="2"/>
  <c r="G42" i="2"/>
  <c r="I28" i="2"/>
  <c r="G26" i="2"/>
  <c r="I12" i="2"/>
  <c r="G10" i="2"/>
  <c r="I159" i="2"/>
  <c r="G157" i="2"/>
  <c r="I95" i="2"/>
  <c r="G93" i="2"/>
  <c r="I31" i="2"/>
  <c r="G29" i="2"/>
  <c r="I654" i="2"/>
  <c r="I652" i="2"/>
  <c r="I650" i="2"/>
  <c r="I612" i="2"/>
  <c r="G600" i="2"/>
  <c r="G590" i="2"/>
  <c r="I565" i="2"/>
  <c r="G552" i="2"/>
  <c r="G549" i="2"/>
  <c r="I542" i="2"/>
  <c r="I532" i="2"/>
  <c r="G516" i="2"/>
  <c r="G511" i="2"/>
  <c r="I504" i="2"/>
  <c r="I494" i="2"/>
  <c r="G483" i="2"/>
  <c r="I473" i="2"/>
  <c r="G459" i="2"/>
  <c r="I457" i="2"/>
  <c r="G443" i="2"/>
  <c r="I441" i="2"/>
  <c r="G427" i="2"/>
  <c r="I425" i="2"/>
  <c r="G411" i="2"/>
  <c r="I409" i="2"/>
  <c r="G395" i="2"/>
  <c r="I393" i="2"/>
  <c r="G379" i="2"/>
  <c r="I377" i="2"/>
  <c r="G363" i="2"/>
  <c r="I361" i="2"/>
  <c r="I345" i="2"/>
  <c r="G344" i="2"/>
  <c r="G339" i="2"/>
  <c r="I331" i="2"/>
  <c r="G325" i="2"/>
  <c r="I317" i="2"/>
  <c r="I314" i="2"/>
  <c r="I307" i="2"/>
  <c r="G303" i="2"/>
  <c r="I293" i="2"/>
  <c r="G292" i="2"/>
  <c r="G285" i="2"/>
  <c r="I282" i="2"/>
  <c r="I275" i="2"/>
  <c r="G271" i="2"/>
  <c r="I261" i="2"/>
  <c r="G260" i="2"/>
  <c r="G253" i="2"/>
  <c r="I250" i="2"/>
  <c r="I243" i="2"/>
  <c r="G207" i="2"/>
  <c r="I195" i="2"/>
  <c r="I185" i="2"/>
  <c r="G184" i="2"/>
  <c r="I180" i="2"/>
  <c r="G178" i="2"/>
  <c r="I164" i="2"/>
  <c r="G162" i="2"/>
  <c r="I156" i="2"/>
  <c r="G154" i="2"/>
  <c r="I124" i="2"/>
  <c r="G122" i="2"/>
  <c r="I100" i="2"/>
  <c r="G98" i="2"/>
  <c r="I76" i="2"/>
  <c r="G74" i="2"/>
  <c r="I71" i="2"/>
  <c r="G69" i="2"/>
  <c r="I7" i="2"/>
  <c r="G5" i="2"/>
  <c r="G3684" i="2"/>
  <c r="I3571" i="2"/>
  <c r="I3603" i="2"/>
  <c r="I3668" i="2"/>
  <c r="G3322" i="2"/>
  <c r="G3354" i="2"/>
  <c r="G3386" i="2"/>
  <c r="I3434" i="2"/>
  <c r="I3459" i="2"/>
  <c r="I3488" i="2"/>
  <c r="I3537" i="2"/>
  <c r="I3567" i="2"/>
  <c r="I3610" i="2"/>
  <c r="I3708" i="2"/>
  <c r="I3216" i="2"/>
  <c r="G3248" i="2"/>
  <c r="G3280" i="2"/>
  <c r="G3312" i="2"/>
  <c r="G3344" i="2"/>
  <c r="G3376" i="2"/>
  <c r="I3418" i="2"/>
  <c r="I3443" i="2"/>
  <c r="I3492" i="2"/>
  <c r="G3535" i="2"/>
  <c r="G3565" i="2"/>
  <c r="I3612" i="2"/>
  <c r="I3665" i="2"/>
  <c r="G3722" i="2"/>
  <c r="G3635" i="2"/>
  <c r="G3644" i="2"/>
  <c r="I3689" i="2"/>
  <c r="I3741" i="2"/>
  <c r="I3416" i="2"/>
  <c r="I3448" i="2"/>
  <c r="I3479" i="2"/>
  <c r="I3511" i="2"/>
  <c r="I3545" i="2"/>
  <c r="I3594" i="2"/>
  <c r="G3651" i="2"/>
  <c r="G3696" i="2"/>
  <c r="G3760" i="2"/>
  <c r="G3756" i="2"/>
  <c r="I3777" i="2"/>
  <c r="G3761" i="2"/>
  <c r="G3697" i="2"/>
  <c r="G3763" i="2"/>
  <c r="I3779" i="2"/>
  <c r="I3753" i="2"/>
  <c r="G3796" i="2"/>
  <c r="G3730" i="2"/>
  <c r="I3768" i="2"/>
  <c r="G3788" i="2"/>
  <c r="G3591" i="2"/>
  <c r="I3609" i="2"/>
  <c r="I3651" i="2"/>
  <c r="G3707" i="2"/>
  <c r="I3744" i="2"/>
  <c r="I3819" i="2"/>
  <c r="I3815" i="2"/>
  <c r="G3849" i="2"/>
  <c r="I3674" i="2"/>
  <c r="I3699" i="2"/>
  <c r="G3732" i="2"/>
  <c r="I3762" i="2"/>
  <c r="I3805" i="2"/>
  <c r="I3884" i="2"/>
  <c r="G3862" i="2"/>
  <c r="I3820" i="2"/>
  <c r="G3896" i="2"/>
  <c r="I3792" i="2"/>
  <c r="I3871" i="2"/>
  <c r="G3881" i="2"/>
  <c r="G3546" i="2"/>
  <c r="G3578" i="2"/>
  <c r="G3616" i="2"/>
  <c r="I3637" i="2"/>
  <c r="I3686" i="2"/>
  <c r="G3710" i="2"/>
  <c r="I3755" i="2"/>
  <c r="G3790" i="2"/>
  <c r="G3850" i="2"/>
  <c r="I3929" i="2"/>
  <c r="I3607" i="2"/>
  <c r="I3639" i="2"/>
  <c r="I3671" i="2"/>
  <c r="I3703" i="2"/>
  <c r="I3735" i="2"/>
  <c r="G3775" i="2"/>
  <c r="G3818" i="2"/>
  <c r="G3865" i="2"/>
  <c r="I3958" i="2"/>
  <c r="G3937" i="2"/>
  <c r="I3965" i="2"/>
  <c r="I3973" i="2"/>
  <c r="G4005" i="2"/>
  <c r="I4003" i="2"/>
  <c r="I3858" i="2"/>
  <c r="I3927" i="2"/>
  <c r="I3781" i="2"/>
  <c r="I3830" i="2"/>
  <c r="G3880" i="2"/>
  <c r="I3941" i="2"/>
  <c r="G4052" i="2"/>
  <c r="G3996" i="2"/>
  <c r="I3945" i="2"/>
  <c r="G4012" i="2"/>
  <c r="G4001" i="2"/>
  <c r="G3921" i="2"/>
  <c r="I3977" i="2"/>
  <c r="I4143" i="2"/>
  <c r="G4011" i="2"/>
  <c r="G4044" i="2"/>
  <c r="G4108" i="2"/>
  <c r="I4023" i="2"/>
  <c r="I4082" i="2"/>
  <c r="I4161" i="2"/>
  <c r="G3876" i="2"/>
  <c r="I3922" i="2"/>
  <c r="G3964" i="2"/>
  <c r="I4002" i="2"/>
  <c r="I4077" i="2"/>
  <c r="G4113" i="2"/>
  <c r="G4075" i="2"/>
  <c r="G3864" i="2"/>
  <c r="G3899" i="2"/>
  <c r="I3942" i="2"/>
  <c r="I3982" i="2"/>
  <c r="I4029" i="2"/>
  <c r="G4084" i="2"/>
  <c r="G4176" i="2"/>
  <c r="I3810" i="2"/>
  <c r="G3847" i="2"/>
  <c r="G3879" i="2"/>
  <c r="I3912" i="2"/>
  <c r="I3944" i="2"/>
  <c r="G3975" i="2"/>
  <c r="G4036" i="2"/>
  <c r="G4088" i="2"/>
  <c r="I4159" i="2"/>
  <c r="G4045" i="2"/>
  <c r="G4085" i="2"/>
  <c r="I4124" i="2"/>
  <c r="G3820" i="2"/>
  <c r="G3851" i="2"/>
  <c r="G3883" i="2"/>
  <c r="G3914" i="2"/>
  <c r="G3946" i="2"/>
  <c r="G3977" i="2"/>
  <c r="I3998" i="2"/>
  <c r="G4047" i="2"/>
  <c r="I4100" i="2"/>
  <c r="G4174" i="2"/>
  <c r="G4094" i="2"/>
  <c r="G4117" i="2"/>
  <c r="G4172" i="2"/>
  <c r="G4148" i="2"/>
  <c r="G3982" i="2"/>
  <c r="I4010" i="2"/>
  <c r="I4035" i="2"/>
  <c r="G4065" i="2"/>
  <c r="G4100" i="2"/>
  <c r="I4186" i="2"/>
  <c r="G4198" i="2"/>
  <c r="I4153" i="2"/>
  <c r="I4191" i="2"/>
  <c r="I4032" i="2"/>
  <c r="I4070" i="2"/>
  <c r="G4114" i="2"/>
  <c r="I4149" i="2"/>
  <c r="G4182" i="2"/>
  <c r="G4159" i="2"/>
  <c r="I4190" i="2"/>
  <c r="G4191" i="2"/>
  <c r="G4287" i="2"/>
  <c r="G4203" i="2"/>
  <c r="G4219" i="2"/>
  <c r="I4235" i="2"/>
  <c r="I4251" i="2"/>
  <c r="I4267" i="2"/>
  <c r="G4292" i="2"/>
  <c r="I4287" i="2"/>
  <c r="G4129" i="2"/>
  <c r="G4145" i="2"/>
  <c r="I4172" i="2"/>
  <c r="I4199" i="2"/>
  <c r="I4215" i="2"/>
  <c r="I4234" i="2"/>
  <c r="I4250" i="2"/>
  <c r="I4266" i="2"/>
  <c r="G4294" i="2"/>
  <c r="G4283" i="2"/>
  <c r="I4202" i="2"/>
  <c r="I4218" i="2"/>
  <c r="G4236" i="2"/>
  <c r="G4252" i="2"/>
  <c r="G4268" i="2"/>
  <c r="G4296" i="2"/>
  <c r="I4291" i="2"/>
  <c r="G4204" i="2"/>
  <c r="G4220" i="2"/>
  <c r="G4235" i="2"/>
  <c r="G4251" i="2"/>
  <c r="G3688" i="2"/>
  <c r="G3577" i="2"/>
  <c r="I3608" i="2"/>
  <c r="I3676" i="2"/>
  <c r="I3324" i="2"/>
  <c r="I3356" i="2"/>
  <c r="I3388" i="2"/>
  <c r="I3439" i="2"/>
  <c r="G3463" i="2"/>
  <c r="G3492" i="2"/>
  <c r="G3543" i="2"/>
  <c r="G3576" i="2"/>
  <c r="I3613" i="2"/>
  <c r="I3640" i="2"/>
  <c r="I3219" i="2"/>
  <c r="I3250" i="2"/>
  <c r="I3282" i="2"/>
  <c r="I3314" i="2"/>
  <c r="I3346" i="2"/>
  <c r="I3423" i="2"/>
  <c r="G3447" i="2"/>
  <c r="G3505" i="2"/>
  <c r="I3539" i="2"/>
  <c r="I3566" i="2"/>
  <c r="G3617" i="2"/>
  <c r="G3667" i="2"/>
  <c r="G3600" i="2"/>
  <c r="I3636" i="2"/>
  <c r="I3649" i="2"/>
  <c r="I3694" i="2"/>
  <c r="I3778" i="2"/>
  <c r="G3422" i="2"/>
  <c r="G3454" i="2"/>
  <c r="G3485" i="2"/>
  <c r="G3517" i="2"/>
  <c r="G3558" i="2"/>
  <c r="I3604" i="2"/>
  <c r="G3656" i="2"/>
  <c r="G3699" i="2"/>
  <c r="G3772" i="2"/>
  <c r="G3770" i="2"/>
  <c r="I3709" i="2"/>
  <c r="I3650" i="2"/>
  <c r="I3698" i="2"/>
  <c r="G3783" i="2"/>
  <c r="I3785" i="2"/>
  <c r="I3761" i="2"/>
  <c r="I3804" i="2"/>
  <c r="G3745" i="2"/>
  <c r="I3775" i="2"/>
  <c r="I3803" i="2"/>
  <c r="I3592" i="2"/>
  <c r="G3612" i="2"/>
  <c r="I3657" i="2"/>
  <c r="G3713" i="2"/>
  <c r="I3757" i="2"/>
  <c r="I3823" i="2"/>
  <c r="G3834" i="2"/>
  <c r="G3650" i="2"/>
  <c r="G3683" i="2"/>
  <c r="G3702" i="2"/>
  <c r="I3733" i="2"/>
  <c r="I3769" i="2"/>
  <c r="G3810" i="2"/>
  <c r="I3795" i="2"/>
  <c r="G3866" i="2"/>
  <c r="I3824" i="2"/>
  <c r="G3856" i="2"/>
  <c r="G3803" i="2"/>
  <c r="G3903" i="2"/>
  <c r="G3897" i="2"/>
  <c r="I3548" i="2"/>
  <c r="I3580" i="2"/>
  <c r="I3617" i="2"/>
  <c r="I3642" i="2"/>
  <c r="G3690" i="2"/>
  <c r="I3716" i="2"/>
  <c r="G3759" i="2"/>
  <c r="I3793" i="2"/>
  <c r="G3853" i="2"/>
  <c r="I3898" i="2"/>
  <c r="G3613" i="2"/>
  <c r="G3645" i="2"/>
  <c r="G3677" i="2"/>
  <c r="G3709" i="2"/>
  <c r="G3741" i="2"/>
  <c r="G3785" i="2"/>
  <c r="G3824" i="2"/>
  <c r="G3877" i="2"/>
  <c r="G3860" i="2"/>
  <c r="I4014" i="2"/>
  <c r="G3892" i="2"/>
  <c r="I3975" i="2"/>
  <c r="G3940" i="2"/>
  <c r="G4025" i="2"/>
  <c r="I3866" i="2"/>
  <c r="G3949" i="2"/>
  <c r="G3787" i="2"/>
  <c r="G3840" i="2"/>
  <c r="G3887" i="2"/>
  <c r="I3943" i="2"/>
  <c r="G4119" i="2"/>
  <c r="G3999" i="2"/>
  <c r="I3950" i="2"/>
  <c r="I4018" i="2"/>
  <c r="I4012" i="2"/>
  <c r="G3929" i="2"/>
  <c r="G3979" i="2"/>
  <c r="I3931" i="2"/>
  <c r="I4017" i="2"/>
  <c r="I4061" i="2"/>
  <c r="G4110" i="2"/>
  <c r="G4028" i="2"/>
  <c r="G4089" i="2"/>
  <c r="G4039" i="2"/>
  <c r="I3880" i="2"/>
  <c r="G3925" i="2"/>
  <c r="I3972" i="2"/>
  <c r="I4007" i="2"/>
  <c r="G4079" i="2"/>
  <c r="I4132" i="2"/>
  <c r="G4081" i="2"/>
  <c r="I3868" i="2"/>
  <c r="I3903" i="2"/>
  <c r="G3945" i="2"/>
  <c r="G3985" i="2"/>
  <c r="G4034" i="2"/>
  <c r="I4095" i="2"/>
  <c r="I4182" i="2"/>
  <c r="G3816" i="2"/>
  <c r="I3849" i="2"/>
  <c r="I3881" i="2"/>
  <c r="G3918" i="2"/>
  <c r="G3950" i="2"/>
  <c r="I3981" i="2"/>
  <c r="I4039" i="2"/>
  <c r="G4097" i="2"/>
  <c r="G4161" i="2"/>
  <c r="I4052" i="2"/>
  <c r="G4087" i="2"/>
  <c r="I4164" i="2"/>
  <c r="I3822" i="2"/>
  <c r="I3853" i="2"/>
  <c r="I3885" i="2"/>
  <c r="I3916" i="2"/>
  <c r="I3948" i="2"/>
  <c r="I3978" i="2"/>
  <c r="I4006" i="2"/>
  <c r="I4056" i="2"/>
  <c r="I4106" i="2"/>
  <c r="G4053" i="2"/>
  <c r="I4097" i="2"/>
  <c r="I4120" i="2"/>
  <c r="G4184" i="2"/>
  <c r="I4168" i="2"/>
  <c r="I3984" i="2"/>
  <c r="I4015" i="2"/>
  <c r="G4043" i="2"/>
  <c r="I4068" i="2"/>
  <c r="I4109" i="2"/>
  <c r="G4197" i="2"/>
  <c r="G4112" i="2"/>
  <c r="I4158" i="2"/>
  <c r="G4006" i="2"/>
  <c r="G4037" i="2"/>
  <c r="I4073" i="2"/>
  <c r="I4118" i="2"/>
  <c r="G4151" i="2"/>
  <c r="G4192" i="2"/>
  <c r="I4160" i="2"/>
  <c r="I4226" i="2"/>
  <c r="G4190" i="2"/>
  <c r="I4293" i="2"/>
  <c r="I4204" i="2"/>
  <c r="I4220" i="2"/>
  <c r="G4238" i="2"/>
  <c r="G4254" i="2"/>
  <c r="G4270" i="2"/>
  <c r="I4298" i="2"/>
  <c r="G4289" i="2"/>
  <c r="I4130" i="2"/>
  <c r="I4146" i="2"/>
  <c r="G4175" i="2"/>
  <c r="G4202" i="2"/>
  <c r="G4218" i="2"/>
  <c r="G4237" i="2"/>
  <c r="G4253" i="2"/>
  <c r="G4269" i="2"/>
  <c r="I4300" i="2"/>
  <c r="I4289" i="2"/>
  <c r="G4205" i="2"/>
  <c r="G4221" i="2"/>
  <c r="I4237" i="2"/>
  <c r="I4253" i="2"/>
  <c r="I4269" i="2"/>
  <c r="I4302" i="2"/>
  <c r="G4293" i="2"/>
  <c r="I4205" i="2"/>
  <c r="I4221" i="2"/>
  <c r="I4236" i="2"/>
  <c r="I4252" i="2"/>
  <c r="I4268" i="2"/>
  <c r="I4296" i="2"/>
  <c r="G3692" i="2"/>
  <c r="I3578" i="2"/>
  <c r="I3628" i="2"/>
  <c r="G3678" i="2"/>
  <c r="G3330" i="2"/>
  <c r="G3362" i="2"/>
  <c r="I3395" i="2"/>
  <c r="G3443" i="2"/>
  <c r="I3469" i="2"/>
  <c r="I3493" i="2"/>
  <c r="G3547" i="2"/>
  <c r="I3577" i="2"/>
  <c r="G3620" i="2"/>
  <c r="G3642" i="2"/>
  <c r="G3225" i="2"/>
  <c r="G3256" i="2"/>
  <c r="G3288" i="2"/>
  <c r="G3320" i="2"/>
  <c r="G3352" i="2"/>
  <c r="G3384" i="2"/>
  <c r="G3427" i="2"/>
  <c r="I3453" i="2"/>
  <c r="G3515" i="2"/>
  <c r="I3543" i="2"/>
  <c r="G3569" i="2"/>
  <c r="I3620" i="2"/>
  <c r="I3669" i="2"/>
  <c r="G3603" i="2"/>
  <c r="I3724" i="2"/>
  <c r="I3654" i="2"/>
  <c r="I3702" i="2"/>
  <c r="I3780" i="2"/>
  <c r="I3424" i="2"/>
  <c r="I3456" i="2"/>
  <c r="I3487" i="2"/>
  <c r="I3519" i="2"/>
  <c r="G3568" i="2"/>
  <c r="G3607" i="2"/>
  <c r="G3659" i="2"/>
  <c r="I3707" i="2"/>
  <c r="G3777" i="2"/>
  <c r="G3784" i="2"/>
  <c r="I3713" i="2"/>
  <c r="G3652" i="2"/>
  <c r="G3703" i="2"/>
  <c r="I3788" i="2"/>
  <c r="G3789" i="2"/>
  <c r="G3767" i="2"/>
  <c r="I3813" i="2"/>
  <c r="I3746" i="2"/>
  <c r="G3781" i="2"/>
  <c r="G3807" i="2"/>
  <c r="G3596" i="2"/>
  <c r="G3615" i="2"/>
  <c r="G3660" i="2"/>
  <c r="G3716" i="2"/>
  <c r="G3762" i="2"/>
  <c r="I3860" i="2"/>
  <c r="I3843" i="2"/>
  <c r="G3654" i="2"/>
  <c r="I3684" i="2"/>
  <c r="G3706" i="2"/>
  <c r="G3736" i="2"/>
  <c r="I3772" i="2"/>
  <c r="I3812" i="2"/>
  <c r="G3802" i="2"/>
  <c r="G3799" i="2"/>
  <c r="I3835" i="2"/>
  <c r="I3874" i="2"/>
  <c r="I3821" i="2"/>
  <c r="I3883" i="2"/>
  <c r="G3874" i="2"/>
  <c r="G3554" i="2"/>
  <c r="G3586" i="2"/>
  <c r="I3622" i="2"/>
  <c r="G3646" i="2"/>
  <c r="I3691" i="2"/>
  <c r="G3729" i="2"/>
  <c r="I3760" i="2"/>
  <c r="I3796" i="2"/>
  <c r="I3856" i="2"/>
  <c r="G3909" i="2"/>
  <c r="I3615" i="2"/>
  <c r="I3647" i="2"/>
  <c r="I3679" i="2"/>
  <c r="I3711" i="2"/>
  <c r="I3743" i="2"/>
  <c r="I3791" i="2"/>
  <c r="G3830" i="2"/>
  <c r="I3882" i="2"/>
  <c r="I3870" i="2"/>
  <c r="G4049" i="2"/>
  <c r="I3897" i="2"/>
  <c r="G3915" i="2"/>
  <c r="G3969" i="2"/>
  <c r="I4027" i="2"/>
  <c r="G3868" i="2"/>
  <c r="G3960" i="2"/>
  <c r="I3789" i="2"/>
  <c r="I3844" i="2"/>
  <c r="I3895" i="2"/>
  <c r="I3946" i="2"/>
  <c r="G4124" i="2"/>
  <c r="G4002" i="2"/>
  <c r="I3955" i="2"/>
  <c r="I4028" i="2"/>
  <c r="I4053" i="2"/>
  <c r="G3939" i="2"/>
  <c r="G3981" i="2"/>
  <c r="I3949" i="2"/>
  <c r="G4033" i="2"/>
  <c r="G4063" i="2"/>
  <c r="I4114" i="2"/>
  <c r="I4036" i="2"/>
  <c r="I4091" i="2"/>
  <c r="I4051" i="2"/>
  <c r="I3890" i="2"/>
  <c r="G3932" i="2"/>
  <c r="I3980" i="2"/>
  <c r="G4027" i="2"/>
  <c r="G4083" i="2"/>
  <c r="G4136" i="2"/>
  <c r="I4088" i="2"/>
  <c r="I3875" i="2"/>
  <c r="I3910" i="2"/>
  <c r="G3952" i="2"/>
  <c r="I3994" i="2"/>
  <c r="I4046" i="2"/>
  <c r="G4103" i="2"/>
  <c r="I4185" i="2"/>
  <c r="I3818" i="2"/>
  <c r="G3855" i="2"/>
  <c r="I3888" i="2"/>
  <c r="I3920" i="2"/>
  <c r="I3952" i="2"/>
  <c r="G3994" i="2"/>
  <c r="I4044" i="2"/>
  <c r="I4099" i="2"/>
  <c r="G4163" i="2"/>
  <c r="G4056" i="2"/>
  <c r="I4092" i="2"/>
  <c r="I4175" i="2"/>
  <c r="G3827" i="2"/>
  <c r="G3859" i="2"/>
  <c r="G3890" i="2"/>
  <c r="G3922" i="2"/>
  <c r="G3954" i="2"/>
  <c r="I3983" i="2"/>
  <c r="I4009" i="2"/>
  <c r="I4069" i="2"/>
  <c r="G4116" i="2"/>
  <c r="I4059" i="2"/>
  <c r="G4099" i="2"/>
  <c r="G4122" i="2"/>
  <c r="G4195" i="2"/>
  <c r="G4173" i="2"/>
  <c r="G3990" i="2"/>
  <c r="G4019" i="2"/>
  <c r="G4046" i="2"/>
  <c r="G4076" i="2"/>
  <c r="G4118" i="2"/>
  <c r="I4166" i="2"/>
  <c r="G4115" i="2"/>
  <c r="G4160" i="2"/>
  <c r="I4008" i="2"/>
  <c r="I4038" i="2"/>
  <c r="G4082" i="2"/>
  <c r="I4121" i="2"/>
  <c r="I4152" i="2"/>
  <c r="G4226" i="2"/>
  <c r="I4163" i="2"/>
  <c r="I4183" i="2"/>
  <c r="I4193" i="2"/>
  <c r="G4295" i="2"/>
  <c r="G4207" i="2"/>
  <c r="G4223" i="2"/>
  <c r="I4239" i="2"/>
  <c r="I4255" i="2"/>
  <c r="I4271" i="2"/>
  <c r="G4300" i="2"/>
  <c r="I4295" i="2"/>
  <c r="G4133" i="2"/>
  <c r="G4149" i="2"/>
  <c r="I4176" i="2"/>
  <c r="I4203" i="2"/>
  <c r="I4219" i="2"/>
  <c r="I4238" i="2"/>
  <c r="I4254" i="2"/>
  <c r="I4270" i="2"/>
  <c r="G4302" i="2"/>
  <c r="G4291" i="2"/>
  <c r="I4206" i="2"/>
  <c r="I4222" i="2"/>
  <c r="G4240" i="2"/>
  <c r="G4256" i="2"/>
  <c r="G4272" i="2"/>
  <c r="G4304" i="2"/>
  <c r="I4299" i="2"/>
  <c r="G4208" i="2"/>
  <c r="G4224" i="2"/>
  <c r="G4239" i="2"/>
  <c r="G4255" i="2"/>
  <c r="G4271" i="2"/>
  <c r="G3694" i="2"/>
  <c r="I3584" i="2"/>
  <c r="G3632" i="2"/>
  <c r="I3700" i="2"/>
  <c r="I3332" i="2"/>
  <c r="I3364" i="2"/>
  <c r="G3399" i="2"/>
  <c r="I3444" i="2"/>
  <c r="I3473" i="2"/>
  <c r="I3498" i="2"/>
  <c r="G3551" i="2"/>
  <c r="G3580" i="2"/>
  <c r="I3621" i="2"/>
  <c r="I3661" i="2"/>
  <c r="I3227" i="2"/>
  <c r="I3258" i="2"/>
  <c r="I3290" i="2"/>
  <c r="I3322" i="2"/>
  <c r="I3354" i="2"/>
  <c r="I3386" i="2"/>
  <c r="I3428" i="2"/>
  <c r="G3466" i="2"/>
  <c r="G3520" i="2"/>
  <c r="I3551" i="2"/>
  <c r="G3572" i="2"/>
  <c r="G3623" i="2"/>
  <c r="I3677" i="2"/>
  <c r="I3606" i="2"/>
  <c r="G3734" i="2"/>
  <c r="I3660" i="2"/>
  <c r="I3705" i="2"/>
  <c r="G3398" i="2"/>
  <c r="G3430" i="2"/>
  <c r="G3462" i="2"/>
  <c r="G3493" i="2"/>
  <c r="G3525" i="2"/>
  <c r="G3573" i="2"/>
  <c r="I3616" i="2"/>
  <c r="G3662" i="2"/>
  <c r="I3712" i="2"/>
  <c r="G3795" i="2"/>
  <c r="I3790" i="2"/>
  <c r="G3715" i="2"/>
  <c r="I3658" i="2"/>
  <c r="G3711" i="2"/>
  <c r="I3730" i="2"/>
  <c r="I3725" i="2"/>
  <c r="I3771" i="2"/>
  <c r="I3834" i="2"/>
  <c r="G3748" i="2"/>
  <c r="I3808" i="2"/>
  <c r="G3809" i="2"/>
  <c r="I3597" i="2"/>
  <c r="I3619" i="2"/>
  <c r="G3663" i="2"/>
  <c r="G3719" i="2"/>
  <c r="I3766" i="2"/>
  <c r="I3776" i="2"/>
  <c r="I3817" i="2"/>
  <c r="G3658" i="2"/>
  <c r="G3687" i="2"/>
  <c r="I3710" i="2"/>
  <c r="I3737" i="2"/>
  <c r="G3774" i="2"/>
  <c r="G3814" i="2"/>
  <c r="G3804" i="2"/>
  <c r="I3801" i="2"/>
  <c r="G3837" i="2"/>
  <c r="I3876" i="2"/>
  <c r="I3826" i="2"/>
  <c r="G3901" i="2"/>
  <c r="G3889" i="2"/>
  <c r="I3556" i="2"/>
  <c r="I3588" i="2"/>
  <c r="G3626" i="2"/>
  <c r="I3652" i="2"/>
  <c r="G3695" i="2"/>
  <c r="G3739" i="2"/>
  <c r="G3764" i="2"/>
  <c r="G3822" i="2"/>
  <c r="G3858" i="2"/>
  <c r="I3913" i="2"/>
  <c r="G3621" i="2"/>
  <c r="G3653" i="2"/>
  <c r="G3685" i="2"/>
  <c r="G3717" i="2"/>
  <c r="G3749" i="2"/>
  <c r="G3797" i="2"/>
  <c r="G3836" i="2"/>
  <c r="I3893" i="2"/>
  <c r="G3884" i="2"/>
  <c r="I3926" i="2"/>
  <c r="I3899" i="2"/>
  <c r="G3917" i="2"/>
  <c r="I3979" i="2"/>
  <c r="G3833" i="2"/>
  <c r="G3870" i="2"/>
  <c r="I3999" i="2"/>
  <c r="G3793" i="2"/>
  <c r="I3851" i="2"/>
  <c r="I3905" i="2"/>
  <c r="G3951" i="2"/>
  <c r="I3951" i="2"/>
  <c r="G4016" i="2"/>
  <c r="I3963" i="2"/>
  <c r="G4048" i="2"/>
  <c r="I4080" i="2"/>
  <c r="G3947" i="2"/>
  <c r="I3986" i="2"/>
  <c r="G3956" i="2"/>
  <c r="I4047" i="2"/>
  <c r="G4078" i="2"/>
  <c r="I4129" i="2"/>
  <c r="I4040" i="2"/>
  <c r="I4093" i="2"/>
  <c r="I4055" i="2"/>
  <c r="G3893" i="2"/>
  <c r="I3933" i="2"/>
  <c r="G3983" i="2"/>
  <c r="I4033" i="2"/>
  <c r="G4090" i="2"/>
  <c r="G4155" i="2"/>
  <c r="G4092" i="2"/>
  <c r="G3878" i="2"/>
  <c r="G3913" i="2"/>
  <c r="I3953" i="2"/>
  <c r="I4001" i="2"/>
  <c r="I4048" i="2"/>
  <c r="I4131" i="2"/>
  <c r="G3792" i="2"/>
  <c r="I3825" i="2"/>
  <c r="I3857" i="2"/>
  <c r="G3894" i="2"/>
  <c r="G3926" i="2"/>
  <c r="G3958" i="2"/>
  <c r="I4004" i="2"/>
  <c r="G4059" i="2"/>
  <c r="I4101" i="2"/>
  <c r="I4178" i="2"/>
  <c r="G4058" i="2"/>
  <c r="G4096" i="2"/>
  <c r="I4177" i="2"/>
  <c r="I3829" i="2"/>
  <c r="I3861" i="2"/>
  <c r="I3892" i="2"/>
  <c r="I3924" i="2"/>
  <c r="I3956" i="2"/>
  <c r="G3987" i="2"/>
  <c r="G4023" i="2"/>
  <c r="G4071" i="2"/>
  <c r="G4120" i="2"/>
  <c r="I4062" i="2"/>
  <c r="G4102" i="2"/>
  <c r="I4136" i="2"/>
  <c r="G4121" i="2"/>
  <c r="G4196" i="2"/>
  <c r="I3992" i="2"/>
  <c r="I4020" i="2"/>
  <c r="I4049" i="2"/>
  <c r="I4079" i="2"/>
  <c r="G4130" i="2"/>
  <c r="I4169" i="2"/>
  <c r="I4116" i="2"/>
  <c r="I4165" i="2"/>
  <c r="G4014" i="2"/>
  <c r="I4041" i="2"/>
  <c r="I4086" i="2"/>
  <c r="I4127" i="2"/>
  <c r="I4157" i="2"/>
  <c r="I4125" i="2"/>
  <c r="G4168" i="2"/>
  <c r="I4189" i="2"/>
  <c r="I4195" i="2"/>
  <c r="I4301" i="2"/>
  <c r="I4208" i="2"/>
  <c r="I4224" i="2"/>
  <c r="G4242" i="2"/>
  <c r="G4258" i="2"/>
  <c r="I4274" i="2"/>
  <c r="I4306" i="2"/>
  <c r="G4297" i="2"/>
  <c r="I4134" i="2"/>
  <c r="I4150" i="2"/>
  <c r="G4179" i="2"/>
  <c r="G4206" i="2"/>
  <c r="G4222" i="2"/>
  <c r="G4241" i="2"/>
  <c r="G4257" i="2"/>
  <c r="I4276" i="2"/>
  <c r="I4308" i="2"/>
  <c r="I4297" i="2"/>
  <c r="G4209" i="2"/>
  <c r="G4225" i="2"/>
  <c r="I4241" i="2"/>
  <c r="I4257" i="2"/>
  <c r="I4278" i="2"/>
  <c r="I4310" i="2"/>
  <c r="I4209" i="2"/>
  <c r="I4225" i="2"/>
  <c r="I4240" i="2"/>
  <c r="I4256" i="2"/>
  <c r="I4272" i="2"/>
  <c r="E759" i="1" l="1"/>
  <c r="D759" i="1"/>
  <c r="C759" i="1"/>
  <c r="E758" i="1"/>
  <c r="D758" i="1"/>
  <c r="C758" i="1"/>
  <c r="E757" i="1"/>
  <c r="D757" i="1"/>
  <c r="C757" i="1"/>
  <c r="E756" i="1"/>
  <c r="D756" i="1"/>
  <c r="C756" i="1"/>
  <c r="E755" i="1"/>
  <c r="D755" i="1"/>
  <c r="C755" i="1"/>
  <c r="E754" i="1"/>
  <c r="D754" i="1"/>
  <c r="C754" i="1"/>
  <c r="E753" i="1"/>
  <c r="D753" i="1"/>
  <c r="C753" i="1"/>
  <c r="E752" i="1"/>
  <c r="D752" i="1"/>
  <c r="C752" i="1"/>
  <c r="E751" i="1"/>
  <c r="D751" i="1"/>
  <c r="C751" i="1"/>
  <c r="E750" i="1"/>
  <c r="D750" i="1"/>
  <c r="C750" i="1"/>
  <c r="E749" i="1"/>
  <c r="D749" i="1"/>
  <c r="C749" i="1"/>
  <c r="E748" i="1"/>
  <c r="D748" i="1"/>
  <c r="C748" i="1"/>
  <c r="E747" i="1"/>
  <c r="D747" i="1"/>
  <c r="C747" i="1"/>
  <c r="E746" i="1"/>
  <c r="D746" i="1"/>
  <c r="C746" i="1"/>
  <c r="E745" i="1"/>
  <c r="D745" i="1"/>
  <c r="C745" i="1"/>
  <c r="E744" i="1"/>
  <c r="D744" i="1"/>
  <c r="C744" i="1"/>
  <c r="E743" i="1"/>
  <c r="D743" i="1"/>
  <c r="C743" i="1"/>
  <c r="E742" i="1"/>
  <c r="D742" i="1"/>
  <c r="C742" i="1"/>
  <c r="E741" i="1"/>
  <c r="D741" i="1"/>
  <c r="C741" i="1"/>
  <c r="E740" i="1"/>
  <c r="D740" i="1"/>
  <c r="C740" i="1"/>
  <c r="E739" i="1"/>
  <c r="D739" i="1"/>
  <c r="C739" i="1"/>
  <c r="E738" i="1"/>
  <c r="D738" i="1"/>
  <c r="C738" i="1"/>
  <c r="E737" i="1"/>
  <c r="D737" i="1"/>
  <c r="C737" i="1"/>
  <c r="E736" i="1"/>
  <c r="D736" i="1"/>
  <c r="C736" i="1"/>
  <c r="E735" i="1"/>
  <c r="D735" i="1"/>
  <c r="C735" i="1"/>
  <c r="E734" i="1"/>
  <c r="D734" i="1"/>
  <c r="C734" i="1"/>
  <c r="E733" i="1"/>
  <c r="D733" i="1"/>
  <c r="C733" i="1"/>
  <c r="E732" i="1"/>
  <c r="D732" i="1"/>
  <c r="C732" i="1"/>
  <c r="E731" i="1"/>
  <c r="D731" i="1"/>
  <c r="C731" i="1"/>
  <c r="E730" i="1"/>
  <c r="D730" i="1"/>
  <c r="C730" i="1"/>
  <c r="E729" i="1"/>
  <c r="D729" i="1"/>
  <c r="C729" i="1"/>
  <c r="E728" i="1"/>
  <c r="D728" i="1"/>
  <c r="C728" i="1"/>
  <c r="E727" i="1"/>
  <c r="D727" i="1"/>
  <c r="C727" i="1"/>
  <c r="E726" i="1"/>
  <c r="D726" i="1"/>
  <c r="C726" i="1"/>
  <c r="E725" i="1"/>
  <c r="D725" i="1"/>
  <c r="C725" i="1"/>
  <c r="E724" i="1"/>
  <c r="D724" i="1"/>
  <c r="C724" i="1"/>
  <c r="E723" i="1"/>
  <c r="D723" i="1"/>
  <c r="C723" i="1"/>
  <c r="E722" i="1"/>
  <c r="D722" i="1"/>
  <c r="C722" i="1"/>
  <c r="E721" i="1"/>
  <c r="D721" i="1"/>
  <c r="C721" i="1"/>
  <c r="E720" i="1"/>
  <c r="D720" i="1"/>
  <c r="C720" i="1"/>
  <c r="E719" i="1"/>
  <c r="D719" i="1"/>
  <c r="C719" i="1"/>
  <c r="E718" i="1"/>
  <c r="D718" i="1"/>
  <c r="C718" i="1"/>
  <c r="E717" i="1"/>
  <c r="D717" i="1"/>
  <c r="C717" i="1"/>
  <c r="E716" i="1"/>
  <c r="D716" i="1"/>
  <c r="C716" i="1"/>
  <c r="E715" i="1"/>
  <c r="D715" i="1"/>
  <c r="C715" i="1"/>
  <c r="E714" i="1"/>
  <c r="D714" i="1"/>
  <c r="C714" i="1"/>
  <c r="E713" i="1"/>
  <c r="D713" i="1"/>
  <c r="C713" i="1"/>
  <c r="E712" i="1"/>
  <c r="D712" i="1"/>
  <c r="C712" i="1"/>
  <c r="E711" i="1"/>
  <c r="D711" i="1"/>
  <c r="C711" i="1"/>
  <c r="E710" i="1"/>
  <c r="D710" i="1"/>
  <c r="C710" i="1"/>
  <c r="E709" i="1"/>
  <c r="D709" i="1"/>
  <c r="C709" i="1"/>
  <c r="E708" i="1"/>
  <c r="D708" i="1"/>
  <c r="C708" i="1"/>
  <c r="E707" i="1"/>
  <c r="D707" i="1"/>
  <c r="C707" i="1"/>
  <c r="E706" i="1"/>
  <c r="D706" i="1"/>
  <c r="C706" i="1"/>
  <c r="E705" i="1"/>
  <c r="D705" i="1"/>
  <c r="C705" i="1"/>
  <c r="E704" i="1"/>
  <c r="D704" i="1"/>
  <c r="C704" i="1"/>
  <c r="E703" i="1"/>
  <c r="D703" i="1"/>
  <c r="C703" i="1"/>
  <c r="E702" i="1"/>
  <c r="D702" i="1"/>
  <c r="C702" i="1"/>
  <c r="E701" i="1"/>
  <c r="D701" i="1"/>
  <c r="C701" i="1"/>
  <c r="E700" i="1"/>
  <c r="D700" i="1"/>
  <c r="C700" i="1"/>
  <c r="E699" i="1"/>
  <c r="D699" i="1"/>
  <c r="C699" i="1"/>
  <c r="E698" i="1"/>
  <c r="D698" i="1"/>
  <c r="C698" i="1"/>
  <c r="E697" i="1"/>
  <c r="D697" i="1"/>
  <c r="C697" i="1"/>
  <c r="E696" i="1"/>
  <c r="D696" i="1"/>
  <c r="C696" i="1"/>
  <c r="E695" i="1"/>
  <c r="D695" i="1"/>
  <c r="C695" i="1"/>
  <c r="E694" i="1"/>
  <c r="D694" i="1"/>
  <c r="C694" i="1"/>
  <c r="E693" i="1"/>
  <c r="D693" i="1"/>
  <c r="C693" i="1"/>
  <c r="E692" i="1"/>
  <c r="D692" i="1"/>
  <c r="C692" i="1"/>
  <c r="E691" i="1"/>
  <c r="D691" i="1"/>
  <c r="C691" i="1"/>
  <c r="E690" i="1"/>
  <c r="D690" i="1"/>
  <c r="C690" i="1"/>
  <c r="E689" i="1"/>
  <c r="D689" i="1"/>
  <c r="C689" i="1"/>
  <c r="E688" i="1"/>
  <c r="D688" i="1"/>
  <c r="C688" i="1"/>
  <c r="E687" i="1"/>
  <c r="D687" i="1"/>
  <c r="C687" i="1"/>
  <c r="E686" i="1"/>
  <c r="D686" i="1"/>
  <c r="C686" i="1"/>
  <c r="E685" i="1"/>
  <c r="D685" i="1"/>
  <c r="C685" i="1"/>
  <c r="E684" i="1"/>
  <c r="D684" i="1"/>
  <c r="C684" i="1"/>
  <c r="E683" i="1"/>
  <c r="D683" i="1"/>
  <c r="C683" i="1"/>
  <c r="E682" i="1"/>
  <c r="D682" i="1"/>
  <c r="C682" i="1"/>
  <c r="E681" i="1"/>
  <c r="D681" i="1"/>
  <c r="C681" i="1"/>
  <c r="E680" i="1"/>
  <c r="D680" i="1"/>
  <c r="C680" i="1"/>
  <c r="E679" i="1"/>
  <c r="D679" i="1"/>
  <c r="C679" i="1"/>
  <c r="E678" i="1"/>
  <c r="D678" i="1"/>
  <c r="C678" i="1"/>
  <c r="E677" i="1"/>
  <c r="D677" i="1"/>
  <c r="C677" i="1"/>
  <c r="E676" i="1"/>
  <c r="D676" i="1"/>
  <c r="C676" i="1"/>
  <c r="E675" i="1"/>
  <c r="D675" i="1"/>
  <c r="C675" i="1"/>
  <c r="E674" i="1"/>
  <c r="D674" i="1"/>
  <c r="C674" i="1"/>
  <c r="E673" i="1"/>
  <c r="D673" i="1"/>
  <c r="C673" i="1"/>
  <c r="E672" i="1"/>
  <c r="D672" i="1"/>
  <c r="C672" i="1"/>
  <c r="E671" i="1"/>
  <c r="D671" i="1"/>
  <c r="C671" i="1"/>
  <c r="E670" i="1"/>
  <c r="D670" i="1"/>
  <c r="C670" i="1"/>
  <c r="E669" i="1"/>
  <c r="D669" i="1"/>
  <c r="C669" i="1"/>
  <c r="E668" i="1"/>
  <c r="D668" i="1"/>
  <c r="C668" i="1"/>
  <c r="E667" i="1"/>
  <c r="D667" i="1"/>
  <c r="C667" i="1"/>
  <c r="E666" i="1"/>
  <c r="D666" i="1"/>
  <c r="C666" i="1"/>
  <c r="E665" i="1"/>
  <c r="D665" i="1"/>
  <c r="C665" i="1"/>
  <c r="E664" i="1"/>
  <c r="D664" i="1"/>
  <c r="C664" i="1"/>
  <c r="E663" i="1"/>
  <c r="D663" i="1"/>
  <c r="C663" i="1"/>
  <c r="E662" i="1"/>
  <c r="D662" i="1"/>
  <c r="C662" i="1"/>
  <c r="E661" i="1"/>
  <c r="D661" i="1"/>
  <c r="C661" i="1"/>
  <c r="E660" i="1"/>
  <c r="D660" i="1"/>
  <c r="C660" i="1"/>
  <c r="E659" i="1"/>
  <c r="D659" i="1"/>
  <c r="C659" i="1"/>
  <c r="E658" i="1"/>
  <c r="D658" i="1"/>
  <c r="C658" i="1"/>
  <c r="E657" i="1"/>
  <c r="D657" i="1"/>
  <c r="C657" i="1"/>
  <c r="E656" i="1"/>
  <c r="D656" i="1"/>
  <c r="C656" i="1"/>
  <c r="E655" i="1"/>
  <c r="D655" i="1"/>
  <c r="C655" i="1"/>
  <c r="E654" i="1"/>
  <c r="D654" i="1"/>
  <c r="C654" i="1"/>
  <c r="E653" i="1"/>
  <c r="D653" i="1"/>
  <c r="C653" i="1"/>
  <c r="E652" i="1"/>
  <c r="D652" i="1"/>
  <c r="C652" i="1"/>
  <c r="E651" i="1"/>
  <c r="D651" i="1"/>
  <c r="C651" i="1"/>
  <c r="E650" i="1"/>
  <c r="D650" i="1"/>
  <c r="C650" i="1"/>
  <c r="E649" i="1"/>
  <c r="D649" i="1"/>
  <c r="C649" i="1"/>
  <c r="E648" i="1"/>
  <c r="D648" i="1"/>
  <c r="C648" i="1"/>
  <c r="E647" i="1"/>
  <c r="D647" i="1"/>
  <c r="C647" i="1"/>
  <c r="E646" i="1"/>
  <c r="D646" i="1"/>
  <c r="C646" i="1"/>
  <c r="E645" i="1"/>
  <c r="D645" i="1"/>
  <c r="C645" i="1"/>
  <c r="E644" i="1"/>
  <c r="D644" i="1"/>
  <c r="C644" i="1"/>
  <c r="E643" i="1"/>
  <c r="D643" i="1"/>
  <c r="C643" i="1"/>
  <c r="E642" i="1"/>
  <c r="D642" i="1"/>
  <c r="C642" i="1"/>
  <c r="E641" i="1"/>
  <c r="D641" i="1"/>
  <c r="C641" i="1"/>
  <c r="E640" i="1"/>
  <c r="D640" i="1"/>
  <c r="C640" i="1"/>
  <c r="E639" i="1"/>
  <c r="D639" i="1"/>
  <c r="C639" i="1"/>
  <c r="E638" i="1"/>
  <c r="D638" i="1"/>
  <c r="C638" i="1"/>
  <c r="E637" i="1"/>
  <c r="D637" i="1"/>
  <c r="C637" i="1"/>
  <c r="E636" i="1"/>
  <c r="D636" i="1"/>
  <c r="C636" i="1"/>
  <c r="E635" i="1"/>
  <c r="D635" i="1"/>
  <c r="C635" i="1"/>
  <c r="E634" i="1"/>
  <c r="D634" i="1"/>
  <c r="C634" i="1"/>
  <c r="E633" i="1"/>
  <c r="D633" i="1"/>
  <c r="C633" i="1"/>
  <c r="E632" i="1"/>
  <c r="D632" i="1"/>
  <c r="C632" i="1"/>
  <c r="E631" i="1"/>
  <c r="D631" i="1"/>
  <c r="C631" i="1"/>
  <c r="E630" i="1"/>
  <c r="D630" i="1"/>
  <c r="C630" i="1"/>
  <c r="E629" i="1"/>
  <c r="D629" i="1"/>
  <c r="C629" i="1"/>
  <c r="E628" i="1"/>
  <c r="D628" i="1"/>
  <c r="C628" i="1"/>
  <c r="E627" i="1"/>
  <c r="D627" i="1"/>
  <c r="C627" i="1"/>
  <c r="E626" i="1"/>
  <c r="D626" i="1"/>
  <c r="C626" i="1"/>
  <c r="E625" i="1"/>
  <c r="D625" i="1"/>
  <c r="C625" i="1"/>
  <c r="E624" i="1"/>
  <c r="D624" i="1"/>
  <c r="C624" i="1"/>
  <c r="E623" i="1"/>
  <c r="D623" i="1"/>
  <c r="C623" i="1"/>
  <c r="E622" i="1"/>
  <c r="D622" i="1"/>
  <c r="C622" i="1"/>
  <c r="E621" i="1"/>
  <c r="D621" i="1"/>
  <c r="C621" i="1"/>
  <c r="E620" i="1"/>
  <c r="D620" i="1"/>
  <c r="C620" i="1"/>
  <c r="E619" i="1"/>
  <c r="D619" i="1"/>
  <c r="C619" i="1"/>
  <c r="E618" i="1"/>
  <c r="D618" i="1"/>
  <c r="C618" i="1"/>
  <c r="E617" i="1"/>
  <c r="D617" i="1"/>
  <c r="C617" i="1"/>
  <c r="E616" i="1"/>
  <c r="D616" i="1"/>
  <c r="C616" i="1"/>
  <c r="E615" i="1"/>
  <c r="D615" i="1"/>
  <c r="C615" i="1"/>
  <c r="E614" i="1"/>
  <c r="D614" i="1"/>
  <c r="C614" i="1"/>
  <c r="E613" i="1"/>
  <c r="D613" i="1"/>
  <c r="C613" i="1"/>
  <c r="E612" i="1"/>
  <c r="D612" i="1"/>
  <c r="C612" i="1"/>
  <c r="E611" i="1"/>
  <c r="D611" i="1"/>
  <c r="C611" i="1"/>
  <c r="E610" i="1"/>
  <c r="D610" i="1"/>
  <c r="C610" i="1"/>
  <c r="E609" i="1"/>
  <c r="D609" i="1"/>
  <c r="C609" i="1"/>
  <c r="E608" i="1"/>
  <c r="D608" i="1"/>
  <c r="C608" i="1"/>
  <c r="E607" i="1"/>
  <c r="D607" i="1"/>
  <c r="C607" i="1"/>
  <c r="E606" i="1"/>
  <c r="D606" i="1"/>
  <c r="C606" i="1"/>
  <c r="E605" i="1"/>
  <c r="D605" i="1"/>
  <c r="C605" i="1"/>
  <c r="E604" i="1"/>
  <c r="D604" i="1"/>
  <c r="C604" i="1"/>
  <c r="E603" i="1"/>
  <c r="D603" i="1"/>
  <c r="C603" i="1"/>
  <c r="E602" i="1"/>
  <c r="D602" i="1"/>
  <c r="C602" i="1"/>
  <c r="E601" i="1"/>
  <c r="D601" i="1"/>
  <c r="C601" i="1"/>
  <c r="E600" i="1"/>
  <c r="D600" i="1"/>
  <c r="C600" i="1"/>
  <c r="E599" i="1"/>
  <c r="D599" i="1"/>
  <c r="C599" i="1"/>
  <c r="E598" i="1"/>
  <c r="D598" i="1"/>
  <c r="C598" i="1"/>
  <c r="E597" i="1"/>
  <c r="D597" i="1"/>
  <c r="C597" i="1"/>
  <c r="E596" i="1"/>
  <c r="D596" i="1"/>
  <c r="C596" i="1"/>
  <c r="E595" i="1"/>
  <c r="D595" i="1"/>
  <c r="C595" i="1"/>
  <c r="E594" i="1"/>
  <c r="D594" i="1"/>
  <c r="C594" i="1"/>
  <c r="E593" i="1"/>
  <c r="D593" i="1"/>
  <c r="C593" i="1"/>
  <c r="E592" i="1"/>
  <c r="D592" i="1"/>
  <c r="C592" i="1"/>
  <c r="E591" i="1"/>
  <c r="D591" i="1"/>
  <c r="C591" i="1"/>
  <c r="E590" i="1"/>
  <c r="D590" i="1"/>
  <c r="C590" i="1"/>
  <c r="E589" i="1"/>
  <c r="D589" i="1"/>
  <c r="C589" i="1"/>
  <c r="E588" i="1"/>
  <c r="D588" i="1"/>
  <c r="C588" i="1"/>
  <c r="E587" i="1"/>
  <c r="D587" i="1"/>
  <c r="C587" i="1"/>
  <c r="E586" i="1"/>
  <c r="D586" i="1"/>
  <c r="C586" i="1"/>
  <c r="E585" i="1"/>
  <c r="D585" i="1"/>
  <c r="C585" i="1"/>
  <c r="E584" i="1"/>
  <c r="D584" i="1"/>
  <c r="C584" i="1"/>
  <c r="E583" i="1"/>
  <c r="D583" i="1"/>
  <c r="C583" i="1"/>
  <c r="E582" i="1"/>
  <c r="D582" i="1"/>
  <c r="C582" i="1"/>
  <c r="E581" i="1"/>
  <c r="D581" i="1"/>
  <c r="C581" i="1"/>
  <c r="E580" i="1"/>
  <c r="D580" i="1"/>
  <c r="C580" i="1"/>
  <c r="E579" i="1"/>
  <c r="D579" i="1"/>
  <c r="C579" i="1"/>
  <c r="E578" i="1"/>
  <c r="D578" i="1"/>
  <c r="C578" i="1"/>
  <c r="E577" i="1"/>
  <c r="D577" i="1"/>
  <c r="C577" i="1"/>
  <c r="E576" i="1"/>
  <c r="D576" i="1"/>
  <c r="C576" i="1"/>
  <c r="E575" i="1"/>
  <c r="D575" i="1"/>
  <c r="C575" i="1"/>
  <c r="E574" i="1"/>
  <c r="D574" i="1"/>
  <c r="C574" i="1"/>
  <c r="E573" i="1"/>
  <c r="D573" i="1"/>
  <c r="C573" i="1"/>
  <c r="E572" i="1"/>
  <c r="D572" i="1"/>
  <c r="C572" i="1"/>
  <c r="E571" i="1"/>
  <c r="D571" i="1"/>
  <c r="C571" i="1"/>
  <c r="E570" i="1"/>
  <c r="D570" i="1"/>
  <c r="C570" i="1"/>
  <c r="E569" i="1"/>
  <c r="D569" i="1"/>
  <c r="C569" i="1"/>
  <c r="E568" i="1"/>
  <c r="D568" i="1"/>
  <c r="C568" i="1"/>
  <c r="E567" i="1"/>
  <c r="D567" i="1"/>
  <c r="C567" i="1"/>
  <c r="E566" i="1"/>
  <c r="D566" i="1"/>
  <c r="C566" i="1"/>
  <c r="E565" i="1"/>
  <c r="D565" i="1"/>
  <c r="C565" i="1"/>
  <c r="E564" i="1"/>
  <c r="D564" i="1"/>
  <c r="C564" i="1"/>
  <c r="E563" i="1"/>
  <c r="D563" i="1"/>
  <c r="C563" i="1"/>
  <c r="E562" i="1"/>
  <c r="D562" i="1"/>
  <c r="C562" i="1"/>
  <c r="E561" i="1"/>
  <c r="D561" i="1"/>
  <c r="C561" i="1"/>
  <c r="E560" i="1"/>
  <c r="D560" i="1"/>
  <c r="C560" i="1"/>
  <c r="E559" i="1"/>
  <c r="D559" i="1"/>
  <c r="C559" i="1"/>
  <c r="E488" i="1"/>
  <c r="D488" i="1"/>
  <c r="C488" i="1"/>
  <c r="E487" i="1"/>
  <c r="D487" i="1"/>
  <c r="C487" i="1"/>
  <c r="E486" i="1"/>
  <c r="D486" i="1"/>
  <c r="C486" i="1"/>
  <c r="E485" i="1"/>
  <c r="D485" i="1"/>
  <c r="C485" i="1"/>
  <c r="V484" i="1"/>
  <c r="E484" i="1"/>
  <c r="D484" i="1"/>
  <c r="C484" i="1"/>
  <c r="V483" i="1"/>
  <c r="E483" i="1"/>
  <c r="D483" i="1"/>
  <c r="C483" i="1"/>
  <c r="V482" i="1"/>
  <c r="E482" i="1"/>
  <c r="D482" i="1"/>
  <c r="C482" i="1"/>
  <c r="V481" i="1"/>
  <c r="E481" i="1"/>
  <c r="D481" i="1"/>
  <c r="C481" i="1"/>
  <c r="V480" i="1"/>
  <c r="E480" i="1"/>
  <c r="D480" i="1"/>
  <c r="C480" i="1"/>
  <c r="V479" i="1"/>
  <c r="E479" i="1"/>
  <c r="D479" i="1"/>
  <c r="C479" i="1"/>
  <c r="V478" i="1"/>
  <c r="E478" i="1"/>
  <c r="D478" i="1"/>
  <c r="C478" i="1"/>
  <c r="V477" i="1"/>
  <c r="E477" i="1"/>
  <c r="D477" i="1"/>
  <c r="C477" i="1"/>
  <c r="V476" i="1"/>
  <c r="E476" i="1"/>
  <c r="D476" i="1"/>
  <c r="C476" i="1"/>
  <c r="V475" i="1"/>
  <c r="E475" i="1"/>
  <c r="D475" i="1"/>
  <c r="C475" i="1"/>
  <c r="V474" i="1"/>
  <c r="E474" i="1"/>
  <c r="D474" i="1"/>
  <c r="C474" i="1"/>
  <c r="V473" i="1"/>
  <c r="E473" i="1"/>
  <c r="D473" i="1"/>
  <c r="C473" i="1"/>
  <c r="V472" i="1"/>
  <c r="E472" i="1"/>
  <c r="D472" i="1"/>
  <c r="C472" i="1"/>
  <c r="V471" i="1"/>
  <c r="E471" i="1"/>
  <c r="D471" i="1"/>
  <c r="C471" i="1"/>
  <c r="V470" i="1"/>
  <c r="E470" i="1"/>
  <c r="D470" i="1"/>
  <c r="C470" i="1"/>
  <c r="V469" i="1"/>
  <c r="E469" i="1"/>
  <c r="D469" i="1"/>
  <c r="C469" i="1"/>
  <c r="V468" i="1"/>
  <c r="E468" i="1"/>
  <c r="D468" i="1"/>
  <c r="C468" i="1"/>
  <c r="V467" i="1"/>
  <c r="E467" i="1"/>
  <c r="D467" i="1"/>
  <c r="C467" i="1"/>
  <c r="V466" i="1"/>
  <c r="E466" i="1"/>
  <c r="D466" i="1"/>
  <c r="C466" i="1"/>
  <c r="V465" i="1"/>
  <c r="E465" i="1"/>
  <c r="D465" i="1"/>
  <c r="C465" i="1"/>
  <c r="V464" i="1"/>
  <c r="E464" i="1"/>
  <c r="D464" i="1"/>
  <c r="C464" i="1"/>
  <c r="V463" i="1"/>
  <c r="E463" i="1"/>
  <c r="D463" i="1"/>
  <c r="C463" i="1"/>
  <c r="V462" i="1"/>
  <c r="E462" i="1"/>
  <c r="D462" i="1"/>
  <c r="C462" i="1"/>
  <c r="V461" i="1"/>
  <c r="E461" i="1"/>
  <c r="D461" i="1"/>
  <c r="C461" i="1"/>
  <c r="V460" i="1"/>
  <c r="E460" i="1"/>
  <c r="D460" i="1"/>
  <c r="C460" i="1"/>
  <c r="V459" i="1"/>
  <c r="E459" i="1"/>
  <c r="D459" i="1"/>
  <c r="C459" i="1"/>
  <c r="V458" i="1"/>
  <c r="E458" i="1"/>
  <c r="D458" i="1"/>
  <c r="C458" i="1"/>
  <c r="V457" i="1"/>
  <c r="E457" i="1"/>
  <c r="D457" i="1"/>
  <c r="C457" i="1"/>
  <c r="V456" i="1"/>
  <c r="E456" i="1"/>
  <c r="D456" i="1"/>
  <c r="C456" i="1"/>
  <c r="V455" i="1"/>
  <c r="E455" i="1"/>
  <c r="D455" i="1"/>
  <c r="C455" i="1"/>
  <c r="V454" i="1"/>
  <c r="E454" i="1"/>
  <c r="D454" i="1"/>
  <c r="C454" i="1"/>
  <c r="V453" i="1"/>
  <c r="E453" i="1"/>
  <c r="D453" i="1"/>
  <c r="C453" i="1"/>
  <c r="V452" i="1"/>
  <c r="E452" i="1"/>
  <c r="D452" i="1"/>
  <c r="C452" i="1"/>
  <c r="V451" i="1"/>
  <c r="E451" i="1"/>
  <c r="D451" i="1"/>
  <c r="C451" i="1"/>
  <c r="V450" i="1"/>
  <c r="E450" i="1"/>
  <c r="D450" i="1"/>
  <c r="C450" i="1"/>
  <c r="V449" i="1"/>
  <c r="E449" i="1"/>
  <c r="D449" i="1"/>
  <c r="C449" i="1"/>
  <c r="V448" i="1"/>
  <c r="E448" i="1"/>
  <c r="D448" i="1"/>
  <c r="C448" i="1"/>
  <c r="V447" i="1"/>
  <c r="E447" i="1"/>
  <c r="D447" i="1"/>
  <c r="C447" i="1"/>
  <c r="V446" i="1"/>
  <c r="E446" i="1"/>
  <c r="D446" i="1"/>
  <c r="C446" i="1"/>
  <c r="V445" i="1"/>
  <c r="E445" i="1"/>
  <c r="D445" i="1"/>
  <c r="C445" i="1"/>
  <c r="V444" i="1"/>
  <c r="E444" i="1"/>
  <c r="D444" i="1"/>
  <c r="C444" i="1"/>
  <c r="V443" i="1"/>
  <c r="E443" i="1"/>
  <c r="D443" i="1"/>
  <c r="C443" i="1"/>
  <c r="V442" i="1"/>
  <c r="E442" i="1"/>
  <c r="D442" i="1"/>
  <c r="C442" i="1"/>
  <c r="V441" i="1"/>
  <c r="E441" i="1"/>
  <c r="D441" i="1"/>
  <c r="C441" i="1"/>
  <c r="V440" i="1"/>
  <c r="E440" i="1"/>
  <c r="D440" i="1"/>
  <c r="C440" i="1"/>
  <c r="V439" i="1"/>
  <c r="E439" i="1"/>
  <c r="D439" i="1"/>
  <c r="C439" i="1"/>
  <c r="V438" i="1"/>
  <c r="E438" i="1"/>
  <c r="D438" i="1"/>
  <c r="C438" i="1"/>
  <c r="V437" i="1"/>
  <c r="E437" i="1"/>
  <c r="D437" i="1"/>
  <c r="C437" i="1"/>
  <c r="V436" i="1"/>
  <c r="E436" i="1"/>
  <c r="D436" i="1"/>
  <c r="C436" i="1"/>
  <c r="V435" i="1"/>
  <c r="E435" i="1"/>
  <c r="D435" i="1"/>
  <c r="C435" i="1"/>
  <c r="V434" i="1"/>
  <c r="E434" i="1"/>
  <c r="D434" i="1"/>
  <c r="C434" i="1"/>
  <c r="V433" i="1"/>
  <c r="E433" i="1"/>
  <c r="D433" i="1"/>
  <c r="C433" i="1"/>
  <c r="V432" i="1"/>
  <c r="E432" i="1"/>
  <c r="D432" i="1"/>
  <c r="C432" i="1"/>
  <c r="V431" i="1"/>
  <c r="E431" i="1"/>
  <c r="D431" i="1"/>
  <c r="C431" i="1"/>
  <c r="V430" i="1"/>
  <c r="E430" i="1"/>
  <c r="D430" i="1"/>
  <c r="C430" i="1"/>
  <c r="V429" i="1"/>
  <c r="E429" i="1"/>
  <c r="D429" i="1"/>
  <c r="C429" i="1"/>
  <c r="V428" i="1"/>
  <c r="E428" i="1"/>
  <c r="D428" i="1"/>
  <c r="C428" i="1"/>
  <c r="V427" i="1"/>
  <c r="E427" i="1"/>
  <c r="D427" i="1"/>
  <c r="C427" i="1"/>
  <c r="V426" i="1"/>
  <c r="E426" i="1"/>
  <c r="D426" i="1"/>
  <c r="C426" i="1"/>
  <c r="V425" i="1"/>
  <c r="E425" i="1"/>
  <c r="D425" i="1"/>
  <c r="V424" i="1"/>
  <c r="E424" i="1"/>
  <c r="D424" i="1"/>
  <c r="C424" i="1"/>
  <c r="V423" i="1"/>
  <c r="E423" i="1"/>
  <c r="D423" i="1"/>
  <c r="C423" i="1"/>
  <c r="V422" i="1"/>
  <c r="E422" i="1"/>
  <c r="D422" i="1"/>
  <c r="C422" i="1"/>
  <c r="V421" i="1"/>
  <c r="E421" i="1"/>
  <c r="D421" i="1"/>
  <c r="C421" i="1"/>
  <c r="V420" i="1"/>
  <c r="E420" i="1"/>
  <c r="D420" i="1"/>
  <c r="C420" i="1"/>
  <c r="V419" i="1"/>
  <c r="E419" i="1"/>
  <c r="D419" i="1"/>
  <c r="C419" i="1"/>
  <c r="V418" i="1"/>
  <c r="E418" i="1"/>
  <c r="D418" i="1"/>
  <c r="C418" i="1"/>
  <c r="V417" i="1"/>
  <c r="E417" i="1"/>
  <c r="D417" i="1"/>
  <c r="C417" i="1"/>
  <c r="V416" i="1"/>
  <c r="E416" i="1"/>
  <c r="D416" i="1"/>
  <c r="C416" i="1"/>
  <c r="V415" i="1"/>
  <c r="E415" i="1"/>
  <c r="D415" i="1"/>
  <c r="C415" i="1"/>
  <c r="V414" i="1"/>
  <c r="E414" i="1"/>
  <c r="D414" i="1"/>
  <c r="C414" i="1"/>
  <c r="V413" i="1"/>
  <c r="E413" i="1"/>
  <c r="D413" i="1"/>
  <c r="C413" i="1"/>
  <c r="V412" i="1"/>
  <c r="E412" i="1"/>
  <c r="D412" i="1"/>
  <c r="C412" i="1"/>
  <c r="V411" i="1"/>
  <c r="E411" i="1"/>
  <c r="D411" i="1"/>
  <c r="C411" i="1"/>
  <c r="V410" i="1"/>
  <c r="E410" i="1"/>
  <c r="D410" i="1"/>
  <c r="C410" i="1"/>
  <c r="V409" i="1"/>
  <c r="E409" i="1"/>
  <c r="D409" i="1"/>
  <c r="C409" i="1"/>
  <c r="V408" i="1"/>
  <c r="E408" i="1"/>
  <c r="D408" i="1"/>
  <c r="C408" i="1"/>
  <c r="V407" i="1"/>
  <c r="E407" i="1"/>
  <c r="D407" i="1"/>
  <c r="C407" i="1"/>
  <c r="V406" i="1"/>
  <c r="E406" i="1"/>
  <c r="D406" i="1"/>
  <c r="C406" i="1"/>
  <c r="V405" i="1"/>
  <c r="E405" i="1"/>
  <c r="D405" i="1"/>
  <c r="C405" i="1"/>
  <c r="V404" i="1"/>
  <c r="E404" i="1"/>
  <c r="D404" i="1"/>
  <c r="C404" i="1"/>
  <c r="V403" i="1"/>
  <c r="E403" i="1"/>
  <c r="D403" i="1"/>
  <c r="C403" i="1"/>
  <c r="V402" i="1"/>
  <c r="E402" i="1"/>
  <c r="D402" i="1"/>
  <c r="C402" i="1"/>
  <c r="V401" i="1"/>
  <c r="E401" i="1"/>
  <c r="D401" i="1"/>
  <c r="C401" i="1"/>
  <c r="V400" i="1"/>
  <c r="E400" i="1"/>
  <c r="D400" i="1"/>
  <c r="C400" i="1"/>
  <c r="V399" i="1"/>
  <c r="E399" i="1"/>
  <c r="D399" i="1"/>
  <c r="C399" i="1"/>
  <c r="V398" i="1"/>
  <c r="E398" i="1"/>
  <c r="D398" i="1"/>
  <c r="C398" i="1"/>
  <c r="V397" i="1"/>
  <c r="E397" i="1"/>
  <c r="D397" i="1"/>
  <c r="C397" i="1"/>
  <c r="V396" i="1"/>
  <c r="E396" i="1"/>
  <c r="D396" i="1"/>
  <c r="C396" i="1"/>
  <c r="V395" i="1"/>
  <c r="E395" i="1"/>
  <c r="D395" i="1"/>
  <c r="C395" i="1"/>
  <c r="V394" i="1"/>
  <c r="E394" i="1"/>
  <c r="D394" i="1"/>
  <c r="C394" i="1"/>
  <c r="V393" i="1"/>
  <c r="E393" i="1"/>
  <c r="D393" i="1"/>
  <c r="C393" i="1"/>
  <c r="V392" i="1"/>
  <c r="E392" i="1"/>
  <c r="D392" i="1"/>
  <c r="C392" i="1"/>
  <c r="V391" i="1"/>
  <c r="E391" i="1"/>
  <c r="D391" i="1"/>
  <c r="C391" i="1"/>
  <c r="V390" i="1"/>
  <c r="E390" i="1"/>
  <c r="D390" i="1"/>
  <c r="C390" i="1"/>
  <c r="V389" i="1"/>
  <c r="E389" i="1"/>
  <c r="D389" i="1"/>
  <c r="C389" i="1"/>
  <c r="V388" i="1"/>
  <c r="E388" i="1"/>
  <c r="D388" i="1"/>
  <c r="C388" i="1"/>
  <c r="V387" i="1"/>
  <c r="E387" i="1"/>
  <c r="D387" i="1"/>
  <c r="C387" i="1"/>
  <c r="V386" i="1"/>
  <c r="E386" i="1"/>
  <c r="D386" i="1"/>
  <c r="C386" i="1"/>
  <c r="V385" i="1"/>
  <c r="E385" i="1"/>
  <c r="D385" i="1"/>
  <c r="C385" i="1"/>
  <c r="V384" i="1"/>
  <c r="E384" i="1"/>
  <c r="D384" i="1"/>
  <c r="C384" i="1"/>
  <c r="V383" i="1"/>
  <c r="E383" i="1"/>
  <c r="D383" i="1"/>
  <c r="C383" i="1"/>
  <c r="V382" i="1"/>
  <c r="E382" i="1"/>
  <c r="D382" i="1"/>
  <c r="C382" i="1"/>
  <c r="V381" i="1"/>
  <c r="E381" i="1"/>
  <c r="D381" i="1"/>
  <c r="C381" i="1"/>
  <c r="V380" i="1"/>
  <c r="E380" i="1"/>
  <c r="D380" i="1"/>
  <c r="C380" i="1"/>
  <c r="V379" i="1"/>
  <c r="V378" i="1"/>
  <c r="E378" i="1"/>
  <c r="D378" i="1"/>
  <c r="C378" i="1"/>
  <c r="V377" i="1"/>
  <c r="E377" i="1"/>
  <c r="D377" i="1"/>
  <c r="C377" i="1"/>
  <c r="V376" i="1"/>
  <c r="E376" i="1"/>
  <c r="D376" i="1"/>
  <c r="C376" i="1"/>
  <c r="V375" i="1"/>
  <c r="E375" i="1"/>
  <c r="D375" i="1"/>
  <c r="C375" i="1"/>
  <c r="V374" i="1"/>
  <c r="E374" i="1"/>
  <c r="D374" i="1"/>
  <c r="C374" i="1"/>
  <c r="V373" i="1"/>
  <c r="E373" i="1"/>
  <c r="D373" i="1"/>
  <c r="C373" i="1"/>
  <c r="V372" i="1"/>
  <c r="E372" i="1"/>
  <c r="D372" i="1"/>
  <c r="C372" i="1"/>
  <c r="V371" i="1"/>
  <c r="E371" i="1"/>
  <c r="D371" i="1"/>
  <c r="C371" i="1"/>
  <c r="V370" i="1"/>
  <c r="E370" i="1"/>
  <c r="D370" i="1"/>
  <c r="C370" i="1"/>
  <c r="V369" i="1"/>
  <c r="E369" i="1"/>
  <c r="D369" i="1"/>
  <c r="C369" i="1"/>
  <c r="V368" i="1"/>
  <c r="E368" i="1"/>
  <c r="D368" i="1"/>
  <c r="C368" i="1"/>
  <c r="V367" i="1"/>
  <c r="E367" i="1"/>
  <c r="D367" i="1"/>
  <c r="C367" i="1"/>
  <c r="V366" i="1"/>
  <c r="E366" i="1"/>
  <c r="D366" i="1"/>
  <c r="C366" i="1"/>
  <c r="V365" i="1"/>
  <c r="E365" i="1"/>
  <c r="D365" i="1"/>
  <c r="C365" i="1"/>
  <c r="V364" i="1"/>
  <c r="E364" i="1"/>
  <c r="D364" i="1"/>
  <c r="C364" i="1"/>
  <c r="V363" i="1"/>
  <c r="E363" i="1"/>
  <c r="D363" i="1"/>
  <c r="C363" i="1"/>
  <c r="V362" i="1"/>
  <c r="E362" i="1"/>
  <c r="D362" i="1"/>
  <c r="C362" i="1"/>
  <c r="V361" i="1"/>
  <c r="E361" i="1"/>
  <c r="D361" i="1"/>
  <c r="C361" i="1"/>
  <c r="V360" i="1"/>
  <c r="E360" i="1"/>
  <c r="D360" i="1"/>
  <c r="C360" i="1"/>
  <c r="V359" i="1"/>
  <c r="E359" i="1"/>
  <c r="D359" i="1"/>
  <c r="C359" i="1"/>
  <c r="V358" i="1"/>
  <c r="E358" i="1"/>
  <c r="D358" i="1"/>
  <c r="C358" i="1"/>
  <c r="V357" i="1"/>
  <c r="E357" i="1"/>
  <c r="D357" i="1"/>
  <c r="C357" i="1"/>
  <c r="V356" i="1"/>
  <c r="E356" i="1"/>
  <c r="D356" i="1"/>
  <c r="C356" i="1"/>
  <c r="V355" i="1"/>
  <c r="E355" i="1"/>
  <c r="D355" i="1"/>
  <c r="C355" i="1"/>
  <c r="V354" i="1"/>
  <c r="E354" i="1"/>
  <c r="D354" i="1"/>
  <c r="V353" i="1"/>
  <c r="E353" i="1"/>
  <c r="D353" i="1"/>
  <c r="C353" i="1"/>
  <c r="V352" i="1"/>
  <c r="V351" i="1"/>
  <c r="E351" i="1"/>
  <c r="D351" i="1"/>
  <c r="C351" i="1"/>
  <c r="V350" i="1"/>
  <c r="E350" i="1"/>
  <c r="D350" i="1"/>
  <c r="C350" i="1"/>
  <c r="V349" i="1"/>
  <c r="E349" i="1"/>
  <c r="D349" i="1"/>
  <c r="C349" i="1"/>
  <c r="V348" i="1"/>
  <c r="E348" i="1"/>
  <c r="D348" i="1"/>
  <c r="C348" i="1"/>
  <c r="V347" i="1"/>
  <c r="E347" i="1"/>
  <c r="D347" i="1"/>
  <c r="C347" i="1"/>
  <c r="V346" i="1"/>
  <c r="E346" i="1"/>
  <c r="D346" i="1"/>
  <c r="C346" i="1"/>
  <c r="V345" i="1"/>
  <c r="E345" i="1"/>
  <c r="D345" i="1"/>
  <c r="C345" i="1"/>
  <c r="V344" i="1"/>
  <c r="E344" i="1"/>
  <c r="D344" i="1"/>
  <c r="C344" i="1"/>
  <c r="V343" i="1"/>
  <c r="E343" i="1"/>
  <c r="D343" i="1"/>
  <c r="C343" i="1"/>
  <c r="V342" i="1"/>
  <c r="E342" i="1"/>
  <c r="D342" i="1"/>
  <c r="C342" i="1"/>
  <c r="V341" i="1"/>
  <c r="E341" i="1"/>
  <c r="D341" i="1"/>
  <c r="C341" i="1"/>
  <c r="V340" i="1"/>
  <c r="E340" i="1"/>
  <c r="D340" i="1"/>
  <c r="C340" i="1"/>
  <c r="V339" i="1"/>
  <c r="E339" i="1"/>
  <c r="D339" i="1"/>
  <c r="C339" i="1"/>
  <c r="V338" i="1"/>
  <c r="E338" i="1"/>
  <c r="D338" i="1"/>
  <c r="C338" i="1"/>
  <c r="V337" i="1"/>
  <c r="E337" i="1"/>
  <c r="D337" i="1"/>
  <c r="C337" i="1"/>
  <c r="V336" i="1"/>
  <c r="E336" i="1"/>
  <c r="D336" i="1"/>
  <c r="C336" i="1"/>
  <c r="V335" i="1"/>
  <c r="E335" i="1"/>
  <c r="D335" i="1"/>
  <c r="C335" i="1"/>
  <c r="V334" i="1"/>
  <c r="E334" i="1"/>
  <c r="D334" i="1"/>
  <c r="C334" i="1"/>
  <c r="V333" i="1"/>
  <c r="E333" i="1"/>
  <c r="D333" i="1"/>
  <c r="C333" i="1"/>
  <c r="V332" i="1"/>
  <c r="E332" i="1"/>
  <c r="D332" i="1"/>
  <c r="C332" i="1"/>
  <c r="V331" i="1"/>
  <c r="E331" i="1"/>
  <c r="D331" i="1"/>
  <c r="C331" i="1"/>
  <c r="V330" i="1"/>
  <c r="E330" i="1"/>
  <c r="D330" i="1"/>
  <c r="C330" i="1"/>
  <c r="V329" i="1"/>
  <c r="E329" i="1"/>
  <c r="D329" i="1"/>
  <c r="C329" i="1"/>
  <c r="V328" i="1"/>
  <c r="E328" i="1"/>
  <c r="D328" i="1"/>
  <c r="C328" i="1"/>
  <c r="V327" i="1"/>
  <c r="E327" i="1"/>
  <c r="D327" i="1"/>
  <c r="C327" i="1"/>
  <c r="V326" i="1"/>
  <c r="E326" i="1"/>
  <c r="D326" i="1"/>
  <c r="C326" i="1"/>
  <c r="V325" i="1"/>
  <c r="E325" i="1"/>
  <c r="D325" i="1"/>
  <c r="C325" i="1"/>
  <c r="V324" i="1"/>
  <c r="E324" i="1"/>
  <c r="D324" i="1"/>
  <c r="C324" i="1"/>
  <c r="V323" i="1"/>
  <c r="E323" i="1"/>
  <c r="D323" i="1"/>
  <c r="C323" i="1"/>
  <c r="V322" i="1"/>
  <c r="E322" i="1"/>
  <c r="D322" i="1"/>
  <c r="C322" i="1"/>
  <c r="V321" i="1"/>
  <c r="E321" i="1"/>
  <c r="D321" i="1"/>
  <c r="C321" i="1"/>
  <c r="V320" i="1"/>
  <c r="E320" i="1"/>
  <c r="D320" i="1"/>
  <c r="C320" i="1"/>
  <c r="V319" i="1"/>
  <c r="E319" i="1"/>
  <c r="D319" i="1"/>
  <c r="C319" i="1"/>
  <c r="V318" i="1"/>
  <c r="E318" i="1"/>
  <c r="D318" i="1"/>
  <c r="C318" i="1"/>
  <c r="V317" i="1"/>
  <c r="E317" i="1"/>
  <c r="D317" i="1"/>
  <c r="C317" i="1"/>
  <c r="V316" i="1"/>
  <c r="E316" i="1"/>
  <c r="D316" i="1"/>
  <c r="C316" i="1"/>
  <c r="V315" i="1"/>
  <c r="E315" i="1"/>
  <c r="D315" i="1"/>
  <c r="C315" i="1"/>
  <c r="V314" i="1"/>
  <c r="E314" i="1"/>
  <c r="D314" i="1"/>
  <c r="C314" i="1"/>
  <c r="V313" i="1"/>
  <c r="E313" i="1"/>
  <c r="D313" i="1"/>
  <c r="C313" i="1"/>
  <c r="V312" i="1"/>
  <c r="E312" i="1"/>
  <c r="D312" i="1"/>
  <c r="C312" i="1"/>
  <c r="V311" i="1"/>
  <c r="E311" i="1"/>
  <c r="D311" i="1"/>
  <c r="C311" i="1"/>
  <c r="V310" i="1"/>
  <c r="E310" i="1"/>
  <c r="D310" i="1"/>
  <c r="C310" i="1"/>
  <c r="V309" i="1"/>
  <c r="E309" i="1"/>
  <c r="D309" i="1"/>
  <c r="C309" i="1"/>
  <c r="V308" i="1"/>
  <c r="E308" i="1"/>
  <c r="D308" i="1"/>
  <c r="C308" i="1"/>
  <c r="V307" i="1"/>
  <c r="E307" i="1"/>
  <c r="D307" i="1"/>
  <c r="C307" i="1"/>
  <c r="V306" i="1"/>
  <c r="E306" i="1"/>
  <c r="D306" i="1"/>
  <c r="C306" i="1"/>
  <c r="V305" i="1"/>
  <c r="E305" i="1"/>
  <c r="D305" i="1"/>
  <c r="C305" i="1"/>
  <c r="V304" i="1"/>
  <c r="E304" i="1"/>
  <c r="D304" i="1"/>
  <c r="C304" i="1"/>
  <c r="V303" i="1"/>
  <c r="E303" i="1"/>
  <c r="D303" i="1"/>
  <c r="C303" i="1"/>
  <c r="V302" i="1"/>
  <c r="E302" i="1"/>
  <c r="D302" i="1"/>
  <c r="C302" i="1"/>
  <c r="V301" i="1"/>
  <c r="E301" i="1"/>
  <c r="D301" i="1"/>
  <c r="C301" i="1"/>
  <c r="V300" i="1"/>
  <c r="E300" i="1"/>
  <c r="D300" i="1"/>
  <c r="C300" i="1"/>
  <c r="V299" i="1"/>
  <c r="E299" i="1"/>
  <c r="D299" i="1"/>
  <c r="C299" i="1"/>
  <c r="V298" i="1"/>
  <c r="E298" i="1"/>
  <c r="D298" i="1"/>
  <c r="C298" i="1"/>
  <c r="V297" i="1"/>
  <c r="E297" i="1"/>
  <c r="D297" i="1"/>
  <c r="C297" i="1"/>
  <c r="V296" i="1"/>
  <c r="E296" i="1"/>
  <c r="D296" i="1"/>
  <c r="C296" i="1"/>
  <c r="V295" i="1"/>
  <c r="E295" i="1"/>
  <c r="D295" i="1"/>
  <c r="C295" i="1"/>
  <c r="V294" i="1"/>
  <c r="E294" i="1"/>
  <c r="D294" i="1"/>
  <c r="C294" i="1"/>
  <c r="V293" i="1"/>
  <c r="E293" i="1"/>
  <c r="D293" i="1"/>
  <c r="C293" i="1"/>
  <c r="V292" i="1"/>
  <c r="E292" i="1"/>
  <c r="D292" i="1"/>
  <c r="C292" i="1"/>
  <c r="V291" i="1"/>
  <c r="E291" i="1"/>
  <c r="D291" i="1"/>
  <c r="C291" i="1"/>
  <c r="V290" i="1"/>
  <c r="E290" i="1"/>
  <c r="D290" i="1"/>
  <c r="C290" i="1"/>
  <c r="V289" i="1"/>
  <c r="V288" i="1"/>
  <c r="V287" i="1"/>
  <c r="E287" i="1"/>
  <c r="D287" i="1"/>
  <c r="C287" i="1"/>
  <c r="V286" i="1"/>
  <c r="E286" i="1"/>
  <c r="D286" i="1"/>
  <c r="C286" i="1"/>
  <c r="V285" i="1"/>
  <c r="E285" i="1"/>
  <c r="D285" i="1"/>
  <c r="C285" i="1"/>
  <c r="V284" i="1"/>
  <c r="E284" i="1"/>
  <c r="D284" i="1"/>
  <c r="C284" i="1"/>
  <c r="V283" i="1"/>
  <c r="E283" i="1"/>
  <c r="D283" i="1"/>
  <c r="C283" i="1"/>
  <c r="V282" i="1"/>
  <c r="E282" i="1"/>
  <c r="D282" i="1"/>
  <c r="C282" i="1"/>
  <c r="V281" i="1"/>
  <c r="E281" i="1"/>
  <c r="D281" i="1"/>
  <c r="C281" i="1"/>
  <c r="V280" i="1"/>
  <c r="E280" i="1"/>
  <c r="D280" i="1"/>
  <c r="C280" i="1"/>
  <c r="V279" i="1"/>
  <c r="E279" i="1"/>
  <c r="D279" i="1"/>
  <c r="C279" i="1"/>
  <c r="V278" i="1"/>
  <c r="E278" i="1"/>
  <c r="D278" i="1"/>
  <c r="C278" i="1"/>
  <c r="V277" i="1"/>
  <c r="E277" i="1"/>
  <c r="D277" i="1"/>
  <c r="C277" i="1"/>
  <c r="V276" i="1"/>
  <c r="V275" i="1"/>
  <c r="E275" i="1"/>
  <c r="D275" i="1"/>
  <c r="C275" i="1"/>
  <c r="V274" i="1"/>
  <c r="E274" i="1"/>
  <c r="D274" i="1"/>
  <c r="C274" i="1"/>
  <c r="V273" i="1"/>
  <c r="E273" i="1"/>
  <c r="D273" i="1"/>
  <c r="C273" i="1"/>
  <c r="V272" i="1"/>
  <c r="E272" i="1"/>
  <c r="D272" i="1"/>
  <c r="C272" i="1"/>
  <c r="V271" i="1"/>
  <c r="E271" i="1"/>
  <c r="D271" i="1"/>
  <c r="C271" i="1"/>
  <c r="V270" i="1"/>
  <c r="E270" i="1"/>
  <c r="D270" i="1"/>
  <c r="C270" i="1"/>
  <c r="V269" i="1"/>
  <c r="E269" i="1"/>
  <c r="D269" i="1"/>
  <c r="C269" i="1"/>
  <c r="V268" i="1"/>
  <c r="E268" i="1"/>
  <c r="D268" i="1"/>
  <c r="C268" i="1"/>
  <c r="V267" i="1"/>
  <c r="E267" i="1"/>
  <c r="D267" i="1"/>
  <c r="C267" i="1"/>
  <c r="V266" i="1"/>
  <c r="E266" i="1"/>
  <c r="D266" i="1"/>
  <c r="C266" i="1"/>
  <c r="V265" i="1"/>
  <c r="E265" i="1"/>
  <c r="D265" i="1"/>
  <c r="C265" i="1"/>
  <c r="V264" i="1"/>
  <c r="E264" i="1"/>
  <c r="D264" i="1"/>
  <c r="C264" i="1"/>
  <c r="V263" i="1"/>
  <c r="E263" i="1"/>
  <c r="D263" i="1"/>
  <c r="C263" i="1"/>
  <c r="V262" i="1"/>
  <c r="E262" i="1"/>
  <c r="D262" i="1"/>
  <c r="C262" i="1"/>
  <c r="V261" i="1"/>
  <c r="E261" i="1"/>
  <c r="D261" i="1"/>
  <c r="C261" i="1"/>
  <c r="V260" i="1"/>
  <c r="E260" i="1"/>
  <c r="D260" i="1"/>
  <c r="C260" i="1"/>
  <c r="V259" i="1"/>
  <c r="E259" i="1"/>
  <c r="D259" i="1"/>
  <c r="C259" i="1"/>
  <c r="V258" i="1"/>
  <c r="E258" i="1"/>
  <c r="D258" i="1"/>
  <c r="C258" i="1"/>
  <c r="V257" i="1"/>
  <c r="E257" i="1"/>
  <c r="D257" i="1"/>
  <c r="C257" i="1"/>
  <c r="V256" i="1"/>
  <c r="E256" i="1"/>
  <c r="D256" i="1"/>
  <c r="C256" i="1"/>
  <c r="V255" i="1"/>
  <c r="E255" i="1"/>
  <c r="D255" i="1"/>
  <c r="C255" i="1"/>
  <c r="V254" i="1"/>
  <c r="E254" i="1"/>
  <c r="D254" i="1"/>
  <c r="C254" i="1"/>
  <c r="V253" i="1"/>
  <c r="E253" i="1"/>
  <c r="D253" i="1"/>
  <c r="C253" i="1"/>
  <c r="V252" i="1"/>
  <c r="E252" i="1"/>
  <c r="D252" i="1"/>
  <c r="C252" i="1"/>
  <c r="V251" i="1"/>
  <c r="E251" i="1"/>
  <c r="D251" i="1"/>
  <c r="C251" i="1"/>
  <c r="V250" i="1"/>
  <c r="E250" i="1"/>
  <c r="D250" i="1"/>
  <c r="C250" i="1"/>
  <c r="V249" i="1"/>
  <c r="E249" i="1"/>
  <c r="D249" i="1"/>
  <c r="C249" i="1"/>
  <c r="V248" i="1"/>
  <c r="E248" i="1"/>
  <c r="D248" i="1"/>
  <c r="C248" i="1"/>
  <c r="V247" i="1"/>
  <c r="E247" i="1"/>
  <c r="D247" i="1"/>
  <c r="C247" i="1"/>
  <c r="V246" i="1"/>
  <c r="E246" i="1"/>
  <c r="D246" i="1"/>
  <c r="C246" i="1"/>
  <c r="V245" i="1"/>
  <c r="D245" i="1"/>
  <c r="C245" i="1"/>
  <c r="V244" i="1"/>
  <c r="E244" i="1"/>
  <c r="D244" i="1"/>
  <c r="C244" i="1"/>
  <c r="V243" i="1"/>
  <c r="E243" i="1"/>
  <c r="D243" i="1"/>
  <c r="C243" i="1"/>
  <c r="V242" i="1"/>
  <c r="E242" i="1"/>
  <c r="D242" i="1"/>
  <c r="C242" i="1"/>
  <c r="V241" i="1"/>
  <c r="E241" i="1"/>
  <c r="D241" i="1"/>
  <c r="C241" i="1"/>
  <c r="V240" i="1"/>
  <c r="E240" i="1"/>
  <c r="D240" i="1"/>
  <c r="C240" i="1"/>
  <c r="V239" i="1"/>
  <c r="E239" i="1"/>
  <c r="D239" i="1"/>
  <c r="C239" i="1"/>
  <c r="V238" i="1"/>
  <c r="E238" i="1"/>
  <c r="D238" i="1"/>
  <c r="C238" i="1"/>
  <c r="V237" i="1"/>
  <c r="E237" i="1"/>
  <c r="D237" i="1"/>
  <c r="C237" i="1"/>
  <c r="V236" i="1"/>
  <c r="E236" i="1"/>
  <c r="D236" i="1"/>
  <c r="C236" i="1"/>
  <c r="V235" i="1"/>
  <c r="E235" i="1"/>
  <c r="D235" i="1"/>
  <c r="C235" i="1"/>
  <c r="V234" i="1"/>
  <c r="E234" i="1"/>
  <c r="D234" i="1"/>
  <c r="C234" i="1"/>
  <c r="V233" i="1"/>
  <c r="E233" i="1"/>
  <c r="D233" i="1"/>
  <c r="C233" i="1"/>
  <c r="V232" i="1"/>
  <c r="E232" i="1"/>
  <c r="D232" i="1"/>
  <c r="C232" i="1"/>
  <c r="V231" i="1"/>
  <c r="E231" i="1"/>
  <c r="D231" i="1"/>
  <c r="C231" i="1"/>
  <c r="V230" i="1"/>
  <c r="E230" i="1"/>
  <c r="D230" i="1"/>
  <c r="C230" i="1"/>
  <c r="V229" i="1"/>
  <c r="E229" i="1"/>
  <c r="D229" i="1"/>
  <c r="C229" i="1"/>
  <c r="V228" i="1"/>
  <c r="E228" i="1"/>
  <c r="D228" i="1"/>
  <c r="C228" i="1"/>
  <c r="V227" i="1"/>
  <c r="E227" i="1"/>
  <c r="D227" i="1"/>
  <c r="C227" i="1"/>
  <c r="V226" i="1"/>
  <c r="E226" i="1"/>
  <c r="D226" i="1"/>
  <c r="C226" i="1"/>
  <c r="V225" i="1"/>
  <c r="E225" i="1"/>
  <c r="D225" i="1"/>
  <c r="C225" i="1"/>
  <c r="V224" i="1"/>
  <c r="E224" i="1"/>
  <c r="D224" i="1"/>
  <c r="C224" i="1"/>
  <c r="V223" i="1"/>
  <c r="E223" i="1"/>
  <c r="D223" i="1"/>
  <c r="C223" i="1"/>
  <c r="V222" i="1"/>
  <c r="E222" i="1"/>
  <c r="D222" i="1"/>
  <c r="C222" i="1"/>
  <c r="V221" i="1"/>
  <c r="E221" i="1"/>
  <c r="V220" i="1"/>
  <c r="E220" i="1"/>
  <c r="D220" i="1"/>
  <c r="C220" i="1"/>
  <c r="V219" i="1"/>
  <c r="E219" i="1"/>
  <c r="D219" i="1"/>
  <c r="C219" i="1"/>
  <c r="V218" i="1"/>
  <c r="E218" i="1"/>
  <c r="D218" i="1"/>
  <c r="C218" i="1"/>
  <c r="V217" i="1"/>
  <c r="E217" i="1"/>
  <c r="D217" i="1"/>
  <c r="C217" i="1"/>
  <c r="V216" i="1"/>
  <c r="E216" i="1"/>
  <c r="D216" i="1"/>
  <c r="C216" i="1"/>
  <c r="V215" i="1"/>
  <c r="E215" i="1"/>
  <c r="D215" i="1"/>
  <c r="C215" i="1"/>
  <c r="V214" i="1"/>
  <c r="E214" i="1"/>
  <c r="D214" i="1"/>
  <c r="C214" i="1"/>
  <c r="V213" i="1"/>
  <c r="V212" i="1"/>
  <c r="E212" i="1"/>
  <c r="D212" i="1"/>
  <c r="C212" i="1"/>
  <c r="V211" i="1"/>
  <c r="E211" i="1"/>
  <c r="D211" i="1"/>
  <c r="C211" i="1"/>
  <c r="V210" i="1"/>
  <c r="E210" i="1"/>
  <c r="D210" i="1"/>
  <c r="C210" i="1"/>
  <c r="V209" i="1"/>
  <c r="E209" i="1"/>
  <c r="D209" i="1"/>
  <c r="C209" i="1"/>
  <c r="V208" i="1"/>
  <c r="E208" i="1"/>
  <c r="D208" i="1"/>
  <c r="C208" i="1"/>
  <c r="V207" i="1"/>
  <c r="E207" i="1"/>
  <c r="D207" i="1"/>
  <c r="C207" i="1"/>
  <c r="V206" i="1"/>
  <c r="E206" i="1"/>
  <c r="D206" i="1"/>
  <c r="C206" i="1"/>
  <c r="V205" i="1"/>
  <c r="E205" i="1"/>
  <c r="D205" i="1"/>
  <c r="C205" i="1"/>
  <c r="V204" i="1"/>
  <c r="E204" i="1"/>
  <c r="D204" i="1"/>
  <c r="C204" i="1"/>
  <c r="V203" i="1"/>
  <c r="E203" i="1"/>
  <c r="D203" i="1"/>
  <c r="C203" i="1"/>
  <c r="V202" i="1"/>
  <c r="E202" i="1"/>
  <c r="D202" i="1"/>
  <c r="C202" i="1"/>
  <c r="V201" i="1"/>
  <c r="E201" i="1"/>
  <c r="D201" i="1"/>
  <c r="C201" i="1"/>
  <c r="V200" i="1"/>
  <c r="E200" i="1"/>
  <c r="D200" i="1"/>
  <c r="C200" i="1"/>
  <c r="V199" i="1"/>
  <c r="E199" i="1"/>
  <c r="D199" i="1"/>
  <c r="C199" i="1"/>
  <c r="V198" i="1"/>
  <c r="E198" i="1"/>
  <c r="D198" i="1"/>
  <c r="C198" i="1"/>
  <c r="V197" i="1"/>
  <c r="E197" i="1"/>
  <c r="D197" i="1"/>
  <c r="C197" i="1"/>
  <c r="V196" i="1"/>
  <c r="E196" i="1"/>
  <c r="D196" i="1"/>
  <c r="C196" i="1"/>
  <c r="V195" i="1"/>
  <c r="E195" i="1"/>
  <c r="D195" i="1"/>
  <c r="C195" i="1"/>
  <c r="V194" i="1"/>
  <c r="E194" i="1"/>
  <c r="D194" i="1"/>
  <c r="C194" i="1"/>
  <c r="V193" i="1"/>
  <c r="E193" i="1"/>
  <c r="D193" i="1"/>
  <c r="C193" i="1"/>
  <c r="V192" i="1"/>
  <c r="E192" i="1"/>
  <c r="D192" i="1"/>
  <c r="C192" i="1"/>
  <c r="V191" i="1"/>
  <c r="E191" i="1"/>
  <c r="D191" i="1"/>
  <c r="V190" i="1"/>
  <c r="E190" i="1"/>
  <c r="D190" i="1"/>
  <c r="C190" i="1"/>
  <c r="V189" i="1"/>
  <c r="E189" i="1"/>
  <c r="D189" i="1"/>
  <c r="C189" i="1"/>
  <c r="V188" i="1"/>
  <c r="E188" i="1"/>
  <c r="D188" i="1"/>
  <c r="C188" i="1"/>
  <c r="V187" i="1"/>
  <c r="E187" i="1"/>
  <c r="D187" i="1"/>
  <c r="C187" i="1"/>
  <c r="V186" i="1"/>
  <c r="E186" i="1"/>
  <c r="D186" i="1"/>
  <c r="C186" i="1"/>
  <c r="V185" i="1"/>
  <c r="E185" i="1"/>
  <c r="D185" i="1"/>
  <c r="C185" i="1"/>
  <c r="V184" i="1"/>
  <c r="E184" i="1"/>
  <c r="D184" i="1"/>
  <c r="C184" i="1"/>
  <c r="V183" i="1"/>
  <c r="E183" i="1"/>
  <c r="D183" i="1"/>
  <c r="C183" i="1"/>
  <c r="V182" i="1"/>
  <c r="E182" i="1"/>
  <c r="D182" i="1"/>
  <c r="C182" i="1"/>
  <c r="V181" i="1"/>
  <c r="E181" i="1"/>
  <c r="D181" i="1"/>
  <c r="C181" i="1"/>
  <c r="V180" i="1"/>
  <c r="E180" i="1"/>
  <c r="D180" i="1"/>
  <c r="C180" i="1"/>
  <c r="V179" i="1"/>
  <c r="E179" i="1"/>
  <c r="D179" i="1"/>
  <c r="C179" i="1"/>
  <c r="V178" i="1"/>
  <c r="E178" i="1"/>
  <c r="D178" i="1"/>
  <c r="C178" i="1"/>
  <c r="V177" i="1"/>
  <c r="E177" i="1"/>
  <c r="D177" i="1"/>
  <c r="C177" i="1"/>
  <c r="V176" i="1"/>
  <c r="E176" i="1"/>
  <c r="D176" i="1"/>
  <c r="C176" i="1"/>
  <c r="V175" i="1"/>
  <c r="E175" i="1"/>
  <c r="D175" i="1"/>
  <c r="C175" i="1"/>
  <c r="V174" i="1"/>
  <c r="E174" i="1"/>
  <c r="D174" i="1"/>
  <c r="C174" i="1"/>
  <c r="V173" i="1"/>
  <c r="E173" i="1"/>
  <c r="D173" i="1"/>
  <c r="C173" i="1"/>
  <c r="V172" i="1"/>
  <c r="E172" i="1"/>
  <c r="D172" i="1"/>
  <c r="C172" i="1"/>
  <c r="V171" i="1"/>
  <c r="E171" i="1"/>
  <c r="D171" i="1"/>
  <c r="C171" i="1"/>
  <c r="V170" i="1"/>
  <c r="E170" i="1"/>
  <c r="D170" i="1"/>
  <c r="C170" i="1"/>
  <c r="V169" i="1"/>
  <c r="E169" i="1"/>
  <c r="D169" i="1"/>
  <c r="C169" i="1"/>
  <c r="V168" i="1"/>
  <c r="E168" i="1"/>
  <c r="D168" i="1"/>
  <c r="C168" i="1"/>
  <c r="V167" i="1"/>
  <c r="E167" i="1"/>
  <c r="D167" i="1"/>
  <c r="C167" i="1"/>
  <c r="V166" i="1"/>
  <c r="E166" i="1"/>
  <c r="D166" i="1"/>
  <c r="C166" i="1"/>
  <c r="V165" i="1"/>
  <c r="E165" i="1"/>
  <c r="D165" i="1"/>
  <c r="C165" i="1"/>
  <c r="V164" i="1"/>
  <c r="E164" i="1"/>
  <c r="D164" i="1"/>
  <c r="C164" i="1"/>
  <c r="V163" i="1"/>
  <c r="E163" i="1"/>
  <c r="D163" i="1"/>
  <c r="C163" i="1"/>
  <c r="V162" i="1"/>
  <c r="E162" i="1"/>
  <c r="D162" i="1"/>
  <c r="C162" i="1"/>
  <c r="V161" i="1"/>
  <c r="E161" i="1"/>
  <c r="D161" i="1"/>
  <c r="C161" i="1"/>
  <c r="V160" i="1"/>
  <c r="E160" i="1"/>
  <c r="D160" i="1"/>
  <c r="C160" i="1"/>
  <c r="V159" i="1"/>
  <c r="E159" i="1"/>
  <c r="D159" i="1"/>
  <c r="C159" i="1"/>
  <c r="V158" i="1"/>
  <c r="E158" i="1"/>
  <c r="D158" i="1"/>
  <c r="C158" i="1"/>
  <c r="V157" i="1"/>
  <c r="E157" i="1"/>
  <c r="D157" i="1"/>
  <c r="C157" i="1"/>
  <c r="V156" i="1"/>
  <c r="E156" i="1"/>
  <c r="D156" i="1"/>
  <c r="C156" i="1"/>
  <c r="V155" i="1"/>
  <c r="E155" i="1"/>
  <c r="D155" i="1"/>
  <c r="C155" i="1"/>
  <c r="V154" i="1"/>
  <c r="E154" i="1"/>
  <c r="D154" i="1"/>
  <c r="C154" i="1"/>
  <c r="V153" i="1"/>
  <c r="E153" i="1"/>
  <c r="D153" i="1"/>
  <c r="C153" i="1"/>
  <c r="V152" i="1"/>
  <c r="E152" i="1"/>
  <c r="D152" i="1"/>
  <c r="C152" i="1"/>
  <c r="V151" i="1"/>
  <c r="E151" i="1"/>
  <c r="D151" i="1"/>
  <c r="C151" i="1"/>
  <c r="V150" i="1"/>
  <c r="E150" i="1"/>
  <c r="D150" i="1"/>
  <c r="C150" i="1"/>
  <c r="V149" i="1"/>
  <c r="E149" i="1"/>
  <c r="D149" i="1"/>
  <c r="C149" i="1"/>
  <c r="V148" i="1"/>
  <c r="D148" i="1"/>
  <c r="C148" i="1"/>
  <c r="V147" i="1"/>
  <c r="E147" i="1"/>
  <c r="D147" i="1"/>
  <c r="C147" i="1"/>
  <c r="V146" i="1"/>
  <c r="E146" i="1"/>
  <c r="D146" i="1"/>
  <c r="C146" i="1"/>
  <c r="V145" i="1"/>
  <c r="E145" i="1"/>
  <c r="D145" i="1"/>
  <c r="C145" i="1"/>
  <c r="V144" i="1"/>
  <c r="E144" i="1"/>
  <c r="D144" i="1"/>
  <c r="C144" i="1"/>
  <c r="V143" i="1"/>
  <c r="E143" i="1"/>
  <c r="D143" i="1"/>
  <c r="C143" i="1"/>
  <c r="V142" i="1"/>
  <c r="E142" i="1"/>
  <c r="D142" i="1"/>
  <c r="C142" i="1"/>
  <c r="V141" i="1"/>
  <c r="E141" i="1"/>
  <c r="D141" i="1"/>
  <c r="C141" i="1"/>
  <c r="V140" i="1"/>
  <c r="E140" i="1"/>
  <c r="D140" i="1"/>
  <c r="C140" i="1"/>
  <c r="V139" i="1"/>
  <c r="E139" i="1"/>
  <c r="D139" i="1"/>
  <c r="C139" i="1"/>
  <c r="V138" i="1"/>
  <c r="E138" i="1"/>
  <c r="D138" i="1"/>
  <c r="C138" i="1"/>
  <c r="V137" i="1"/>
  <c r="E137" i="1"/>
  <c r="D137" i="1"/>
  <c r="C137" i="1"/>
  <c r="V136" i="1"/>
  <c r="E136" i="1"/>
  <c r="D136" i="1"/>
  <c r="C136" i="1"/>
  <c r="V135" i="1"/>
  <c r="E135" i="1"/>
  <c r="D135" i="1"/>
  <c r="C135" i="1"/>
  <c r="V134" i="1"/>
  <c r="E134" i="1"/>
  <c r="D134" i="1"/>
  <c r="C134" i="1"/>
  <c r="V133" i="1"/>
  <c r="E133" i="1"/>
  <c r="D133" i="1"/>
  <c r="C133" i="1"/>
  <c r="V132" i="1"/>
  <c r="E132" i="1"/>
  <c r="D132" i="1"/>
  <c r="C132" i="1"/>
  <c r="V131" i="1"/>
  <c r="E131" i="1"/>
  <c r="D131" i="1"/>
  <c r="C131" i="1"/>
  <c r="V130" i="1"/>
  <c r="E130" i="1"/>
  <c r="D130" i="1"/>
  <c r="C130" i="1"/>
  <c r="V129" i="1"/>
  <c r="V128" i="1"/>
  <c r="E128" i="1"/>
  <c r="D128" i="1"/>
  <c r="C128" i="1"/>
  <c r="V127" i="1"/>
  <c r="E127" i="1"/>
  <c r="D127" i="1"/>
  <c r="C127" i="1"/>
  <c r="V126" i="1"/>
  <c r="E126" i="1"/>
  <c r="D126" i="1"/>
  <c r="C126" i="1"/>
  <c r="V125" i="1"/>
  <c r="E125" i="1"/>
  <c r="D125" i="1"/>
  <c r="C125" i="1"/>
  <c r="V124" i="1"/>
  <c r="E124" i="1"/>
  <c r="D124" i="1"/>
  <c r="C124" i="1"/>
  <c r="V123" i="1"/>
  <c r="E123" i="1"/>
  <c r="D123" i="1"/>
  <c r="C123" i="1"/>
  <c r="V122" i="1"/>
  <c r="E122" i="1"/>
  <c r="D122" i="1"/>
  <c r="C122" i="1"/>
  <c r="V121" i="1"/>
  <c r="E121" i="1"/>
  <c r="D121" i="1"/>
  <c r="C121" i="1"/>
  <c r="V120" i="1"/>
  <c r="E120" i="1"/>
  <c r="D120" i="1"/>
  <c r="C120" i="1"/>
  <c r="V119" i="1"/>
  <c r="E119" i="1"/>
  <c r="D119" i="1"/>
  <c r="C119" i="1"/>
  <c r="V118" i="1"/>
  <c r="E118" i="1"/>
  <c r="D118" i="1"/>
  <c r="C118" i="1"/>
  <c r="V117" i="1"/>
  <c r="E117" i="1"/>
  <c r="D117" i="1"/>
  <c r="C117" i="1"/>
  <c r="V116" i="1"/>
  <c r="E116" i="1"/>
  <c r="D116" i="1"/>
  <c r="C116" i="1"/>
  <c r="V115" i="1"/>
  <c r="E115" i="1"/>
  <c r="D115" i="1"/>
  <c r="C115" i="1"/>
  <c r="V114" i="1"/>
  <c r="E114" i="1"/>
  <c r="D114" i="1"/>
  <c r="C114" i="1"/>
  <c r="V113" i="1"/>
  <c r="E113" i="1"/>
  <c r="D113" i="1"/>
  <c r="C113" i="1"/>
  <c r="V112" i="1"/>
  <c r="E112" i="1"/>
  <c r="D112" i="1"/>
  <c r="C112" i="1"/>
  <c r="V111" i="1"/>
  <c r="E111" i="1"/>
  <c r="D111" i="1"/>
  <c r="C111" i="1"/>
  <c r="V110" i="1"/>
  <c r="E110" i="1"/>
  <c r="D110" i="1"/>
  <c r="C110" i="1"/>
  <c r="V109" i="1"/>
  <c r="E109" i="1"/>
  <c r="D109" i="1"/>
  <c r="C109" i="1"/>
  <c r="V108" i="1"/>
  <c r="E108" i="1"/>
  <c r="D108" i="1"/>
  <c r="C108" i="1"/>
  <c r="V107" i="1"/>
  <c r="E107" i="1"/>
  <c r="D107" i="1"/>
  <c r="C107" i="1"/>
  <c r="V106" i="1"/>
  <c r="E106" i="1"/>
  <c r="D106" i="1"/>
  <c r="C106" i="1"/>
  <c r="V105" i="1"/>
  <c r="E105" i="1"/>
  <c r="D105" i="1"/>
  <c r="C105" i="1"/>
  <c r="V104" i="1"/>
  <c r="E104" i="1"/>
  <c r="D104" i="1"/>
  <c r="C104" i="1"/>
  <c r="V103" i="1"/>
  <c r="E103" i="1"/>
  <c r="D103" i="1"/>
  <c r="C103" i="1"/>
  <c r="V102" i="1"/>
  <c r="E102" i="1"/>
  <c r="V101" i="1"/>
  <c r="E101" i="1"/>
  <c r="D101" i="1"/>
  <c r="C101" i="1"/>
  <c r="V100" i="1"/>
  <c r="E100" i="1"/>
  <c r="D100" i="1"/>
  <c r="C100" i="1"/>
  <c r="V99" i="1"/>
  <c r="E99" i="1"/>
  <c r="D99" i="1"/>
  <c r="C99" i="1"/>
  <c r="V98" i="1"/>
  <c r="E98" i="1"/>
  <c r="D98" i="1"/>
  <c r="C98" i="1"/>
  <c r="V97" i="1"/>
  <c r="E97" i="1"/>
  <c r="D97" i="1"/>
  <c r="C97" i="1"/>
  <c r="V96" i="1"/>
  <c r="E96" i="1"/>
  <c r="D96" i="1"/>
  <c r="C96" i="1"/>
  <c r="V95" i="1"/>
  <c r="E95" i="1"/>
  <c r="D95" i="1"/>
  <c r="C95" i="1"/>
  <c r="V94" i="1"/>
  <c r="E94" i="1"/>
  <c r="D94" i="1"/>
  <c r="C94" i="1"/>
  <c r="V93" i="1"/>
  <c r="E93" i="1"/>
  <c r="D93" i="1"/>
  <c r="C93" i="1"/>
  <c r="V92" i="1"/>
  <c r="E92" i="1"/>
  <c r="D92" i="1"/>
  <c r="C92" i="1"/>
  <c r="V91" i="1"/>
  <c r="E91" i="1"/>
  <c r="D91" i="1"/>
  <c r="C91" i="1"/>
  <c r="V90" i="1"/>
  <c r="E90" i="1"/>
  <c r="D90" i="1"/>
  <c r="C90" i="1"/>
  <c r="V89" i="1"/>
  <c r="E89" i="1"/>
  <c r="D89" i="1"/>
  <c r="C89" i="1"/>
  <c r="V88" i="1"/>
  <c r="E88" i="1"/>
  <c r="D88" i="1"/>
  <c r="C88" i="1"/>
  <c r="V87" i="1"/>
  <c r="E87" i="1"/>
  <c r="D87" i="1"/>
  <c r="C87" i="1"/>
  <c r="V86" i="1"/>
  <c r="E86" i="1"/>
  <c r="D86" i="1"/>
  <c r="C86" i="1"/>
  <c r="V85" i="1"/>
  <c r="E85" i="1"/>
  <c r="D85" i="1"/>
  <c r="C85" i="1"/>
  <c r="V84" i="1"/>
  <c r="E84" i="1"/>
  <c r="D84" i="1"/>
  <c r="C84" i="1"/>
  <c r="V83" i="1"/>
  <c r="E83" i="1"/>
  <c r="D83" i="1"/>
  <c r="C83" i="1"/>
  <c r="V82" i="1"/>
  <c r="E82" i="1"/>
  <c r="D82" i="1"/>
  <c r="C82" i="1"/>
  <c r="V81" i="1"/>
  <c r="E81" i="1"/>
  <c r="D81" i="1"/>
  <c r="C81" i="1"/>
  <c r="V80" i="1"/>
  <c r="E80" i="1"/>
  <c r="D80" i="1"/>
  <c r="C80" i="1"/>
  <c r="V79" i="1"/>
  <c r="E79" i="1"/>
  <c r="D79" i="1"/>
  <c r="C79" i="1"/>
  <c r="V78" i="1"/>
  <c r="E78" i="1"/>
  <c r="D78" i="1"/>
  <c r="C78" i="1"/>
  <c r="V77" i="1"/>
  <c r="E77" i="1"/>
  <c r="D77" i="1"/>
  <c r="C77" i="1"/>
  <c r="V76" i="1"/>
  <c r="E76" i="1"/>
  <c r="D76" i="1"/>
  <c r="C76" i="1"/>
  <c r="V75" i="1"/>
  <c r="E75" i="1"/>
  <c r="D75" i="1"/>
  <c r="C75" i="1"/>
  <c r="V74" i="1"/>
  <c r="E74" i="1"/>
  <c r="D74" i="1"/>
  <c r="C74" i="1"/>
  <c r="V73" i="1"/>
  <c r="E73" i="1"/>
  <c r="D73" i="1"/>
  <c r="C73" i="1"/>
  <c r="V72" i="1"/>
  <c r="E72" i="1"/>
  <c r="D72" i="1"/>
  <c r="C72" i="1"/>
  <c r="V71" i="1"/>
  <c r="E71" i="1"/>
  <c r="D71" i="1"/>
  <c r="C71" i="1"/>
  <c r="V70" i="1"/>
  <c r="E70" i="1"/>
  <c r="D70" i="1"/>
  <c r="C70" i="1"/>
  <c r="V69" i="1"/>
  <c r="E69" i="1"/>
  <c r="D69" i="1"/>
  <c r="C69" i="1"/>
  <c r="V68" i="1"/>
  <c r="E68" i="1"/>
  <c r="D68" i="1"/>
  <c r="C68" i="1"/>
  <c r="V67" i="1"/>
  <c r="E67" i="1"/>
  <c r="D67" i="1"/>
  <c r="C67" i="1"/>
  <c r="V66" i="1"/>
  <c r="E66" i="1"/>
  <c r="D66" i="1"/>
  <c r="C66" i="1"/>
  <c r="V65" i="1"/>
  <c r="E65" i="1"/>
  <c r="D65" i="1"/>
  <c r="C65" i="1"/>
  <c r="V64" i="1"/>
  <c r="E64" i="1"/>
  <c r="D64" i="1"/>
  <c r="C64" i="1"/>
  <c r="V63" i="1"/>
  <c r="E63" i="1"/>
  <c r="D63" i="1"/>
  <c r="C63" i="1"/>
  <c r="V62" i="1"/>
  <c r="E62" i="1"/>
  <c r="D62" i="1"/>
  <c r="C62" i="1"/>
  <c r="V61" i="1"/>
  <c r="E61" i="1"/>
  <c r="D61" i="1"/>
  <c r="C61" i="1"/>
  <c r="V60" i="1"/>
  <c r="E60" i="1"/>
  <c r="D60" i="1"/>
  <c r="C60" i="1"/>
  <c r="V59" i="1"/>
  <c r="E59" i="1"/>
  <c r="D59" i="1"/>
  <c r="C59" i="1"/>
  <c r="V58" i="1"/>
  <c r="E58" i="1"/>
  <c r="D58" i="1"/>
  <c r="C58" i="1"/>
  <c r="V57" i="1"/>
  <c r="E57" i="1"/>
  <c r="D57" i="1"/>
  <c r="C57" i="1"/>
  <c r="V56" i="1"/>
  <c r="E56" i="1"/>
  <c r="D56" i="1"/>
  <c r="C56" i="1"/>
  <c r="V55" i="1"/>
  <c r="E55" i="1"/>
  <c r="D55" i="1"/>
  <c r="C55" i="1"/>
  <c r="V54" i="1"/>
  <c r="E54" i="1"/>
  <c r="D54" i="1"/>
  <c r="C54" i="1"/>
  <c r="V53" i="1"/>
  <c r="E53" i="1"/>
  <c r="D53" i="1"/>
  <c r="C53" i="1"/>
  <c r="V52" i="1"/>
  <c r="E52" i="1"/>
  <c r="D52" i="1"/>
  <c r="C52" i="1"/>
  <c r="V51" i="1"/>
  <c r="E51" i="1"/>
  <c r="D51" i="1"/>
  <c r="C51" i="1"/>
  <c r="V50" i="1"/>
  <c r="E50" i="1"/>
  <c r="D50" i="1"/>
  <c r="C50" i="1"/>
  <c r="V49" i="1"/>
  <c r="E49" i="1"/>
  <c r="D49" i="1"/>
  <c r="C49" i="1"/>
  <c r="V48" i="1"/>
  <c r="E48" i="1"/>
  <c r="D48" i="1"/>
  <c r="C48" i="1"/>
  <c r="V47" i="1"/>
  <c r="E47" i="1"/>
  <c r="D47" i="1"/>
  <c r="C47" i="1"/>
  <c r="V46" i="1"/>
  <c r="E46" i="1"/>
  <c r="D46" i="1"/>
  <c r="C46" i="1"/>
  <c r="V45" i="1"/>
  <c r="E45" i="1"/>
  <c r="D45" i="1"/>
  <c r="C45" i="1"/>
  <c r="V44" i="1"/>
  <c r="E44" i="1"/>
  <c r="D44" i="1"/>
  <c r="C44" i="1"/>
  <c r="V43" i="1"/>
  <c r="E43" i="1"/>
  <c r="D43" i="1"/>
  <c r="C43" i="1"/>
  <c r="V42" i="1"/>
  <c r="E42" i="1"/>
  <c r="D42" i="1"/>
  <c r="C42" i="1"/>
  <c r="V41" i="1"/>
  <c r="E41" i="1"/>
  <c r="D41" i="1"/>
  <c r="C41" i="1"/>
  <c r="V40" i="1"/>
  <c r="E40" i="1"/>
  <c r="D40" i="1"/>
  <c r="C40" i="1"/>
  <c r="V39" i="1"/>
  <c r="E39" i="1"/>
  <c r="D39" i="1"/>
  <c r="C39" i="1"/>
  <c r="V38" i="1"/>
  <c r="E38" i="1"/>
  <c r="D38" i="1"/>
  <c r="C38" i="1"/>
  <c r="V37" i="1"/>
  <c r="E37" i="1"/>
  <c r="D37" i="1"/>
  <c r="C37" i="1"/>
  <c r="V36" i="1"/>
  <c r="E36" i="1"/>
  <c r="D36" i="1"/>
  <c r="C36" i="1"/>
  <c r="V35" i="1"/>
  <c r="E35" i="1"/>
  <c r="D35" i="1"/>
  <c r="C35" i="1"/>
  <c r="V34" i="1"/>
  <c r="E34" i="1"/>
  <c r="D34" i="1"/>
  <c r="C34" i="1"/>
  <c r="V33" i="1"/>
  <c r="E33" i="1"/>
  <c r="D33" i="1"/>
  <c r="C33" i="1"/>
  <c r="V32" i="1"/>
  <c r="E32" i="1"/>
  <c r="D32" i="1"/>
  <c r="C32" i="1"/>
  <c r="V31" i="1"/>
  <c r="E31" i="1"/>
  <c r="D31" i="1"/>
  <c r="C31" i="1"/>
  <c r="V30" i="1"/>
  <c r="E30" i="1"/>
  <c r="D30" i="1"/>
  <c r="C30" i="1"/>
  <c r="V29" i="1"/>
  <c r="E29" i="1"/>
  <c r="D29" i="1"/>
  <c r="C29" i="1"/>
  <c r="V28" i="1"/>
  <c r="E28" i="1"/>
  <c r="D28" i="1"/>
  <c r="C28" i="1"/>
  <c r="V27" i="1"/>
  <c r="E27" i="1"/>
  <c r="D27" i="1"/>
  <c r="C27" i="1"/>
  <c r="V26" i="1"/>
  <c r="E26" i="1"/>
  <c r="D26" i="1"/>
  <c r="C26" i="1"/>
  <c r="V25" i="1"/>
  <c r="E25" i="1"/>
  <c r="D25" i="1"/>
  <c r="C25" i="1"/>
  <c r="V24" i="1"/>
  <c r="E24" i="1"/>
  <c r="D24" i="1"/>
  <c r="C24" i="1"/>
  <c r="V23" i="1"/>
  <c r="E23" i="1"/>
  <c r="D23" i="1"/>
  <c r="C23" i="1"/>
  <c r="V22" i="1"/>
  <c r="E22" i="1"/>
  <c r="D22" i="1"/>
  <c r="C22" i="1"/>
  <c r="V21" i="1"/>
  <c r="E21" i="1"/>
  <c r="D21" i="1"/>
  <c r="C21" i="1"/>
  <c r="V20" i="1"/>
  <c r="E20" i="1"/>
  <c r="D20" i="1"/>
  <c r="C20" i="1"/>
  <c r="V19" i="1"/>
  <c r="E19" i="1"/>
  <c r="D19" i="1"/>
  <c r="C19" i="1"/>
  <c r="V18" i="1"/>
  <c r="E18" i="1"/>
  <c r="D18" i="1"/>
  <c r="C18" i="1"/>
  <c r="V17" i="1"/>
  <c r="E17" i="1"/>
  <c r="D17" i="1"/>
  <c r="C17" i="1"/>
  <c r="V16" i="1"/>
  <c r="E16" i="1"/>
  <c r="D16" i="1"/>
  <c r="C16" i="1"/>
  <c r="V15" i="1"/>
  <c r="E15" i="1"/>
  <c r="D15" i="1"/>
  <c r="C15" i="1"/>
  <c r="V14" i="1"/>
  <c r="E14" i="1"/>
  <c r="D14" i="1"/>
  <c r="C14" i="1"/>
  <c r="V13" i="1"/>
  <c r="E13" i="1"/>
  <c r="D13" i="1"/>
  <c r="C13" i="1"/>
  <c r="V12" i="1"/>
  <c r="E12" i="1"/>
  <c r="D12" i="1"/>
  <c r="C12" i="1"/>
  <c r="V11" i="1"/>
  <c r="E11" i="1"/>
  <c r="D11" i="1"/>
  <c r="C11" i="1"/>
  <c r="V10" i="1"/>
  <c r="E10" i="1"/>
  <c r="D10" i="1"/>
  <c r="C10" i="1"/>
  <c r="V9" i="1"/>
  <c r="V8" i="1"/>
  <c r="E8" i="1"/>
  <c r="D8" i="1"/>
  <c r="C8" i="1"/>
  <c r="V7" i="1"/>
  <c r="E7" i="1"/>
  <c r="D7" i="1"/>
  <c r="C7" i="1"/>
  <c r="V6" i="1"/>
  <c r="E6" i="1"/>
  <c r="D6" i="1"/>
  <c r="C6" i="1"/>
  <c r="V5" i="1"/>
  <c r="E5" i="1"/>
  <c r="D5" i="1"/>
  <c r="C5" i="1"/>
  <c r="V4" i="1"/>
  <c r="E4" i="1"/>
  <c r="D4" i="1"/>
  <c r="C4" i="1"/>
</calcChain>
</file>

<file path=xl/comments1.xml><?xml version="1.0" encoding="utf-8"?>
<comments xmlns="http://schemas.openxmlformats.org/spreadsheetml/2006/main">
  <authors>
    <author>1F接待櫃檯</author>
  </authors>
  <commentList>
    <comment ref="E64" authorId="0">
      <text>
        <r>
          <rPr>
            <b/>
            <sz val="9"/>
            <color indexed="81"/>
            <rFont val="Tahoma"/>
            <family val="2"/>
          </rPr>
          <t xml:space="preserve">50304
</t>
        </r>
        <r>
          <rPr>
            <b/>
            <sz val="9"/>
            <color indexed="81"/>
            <rFont val="細明體"/>
            <family val="3"/>
            <charset val="136"/>
          </rPr>
          <t>晟翔</t>
        </r>
      </text>
    </comment>
  </commentList>
</comments>
</file>

<file path=xl/comments2.xml><?xml version="1.0" encoding="utf-8"?>
<comments xmlns="http://schemas.openxmlformats.org/spreadsheetml/2006/main">
  <authors>
    <author>ws046rd</author>
    <author>接待課_黃榮源</author>
  </authors>
  <commentList>
    <comment ref="E401" authorId="0">
      <text>
        <r>
          <rPr>
            <sz val="12"/>
            <color indexed="81"/>
            <rFont val="華康中黑體"/>
            <family val="3"/>
            <charset val="136"/>
          </rPr>
          <t>料號</t>
        </r>
        <r>
          <rPr>
            <sz val="12"/>
            <color indexed="81"/>
            <rFont val="BMWType V2 Regular"/>
          </rPr>
          <t>:
61129.312133</t>
        </r>
      </text>
    </comment>
    <comment ref="F541" authorId="0">
      <text>
        <r>
          <rPr>
            <b/>
            <sz val="12"/>
            <color indexed="81"/>
            <rFont val="華康中黑體"/>
            <family val="3"/>
            <charset val="136"/>
          </rPr>
          <t>要先檢查</t>
        </r>
        <r>
          <rPr>
            <b/>
            <sz val="12"/>
            <color indexed="81"/>
            <rFont val="Tahoma"/>
            <family val="2"/>
          </rPr>
          <t>,</t>
        </r>
        <r>
          <rPr>
            <b/>
            <sz val="12"/>
            <color indexed="81"/>
            <rFont val="華康中黑體"/>
            <family val="3"/>
            <charset val="136"/>
          </rPr>
          <t>無法先訂</t>
        </r>
      </text>
    </comment>
    <comment ref="F544" authorId="0">
      <text>
        <r>
          <rPr>
            <b/>
            <sz val="12"/>
            <color indexed="81"/>
            <rFont val="華康中黑體"/>
            <family val="3"/>
            <charset val="136"/>
          </rPr>
          <t>要先檢查</t>
        </r>
        <r>
          <rPr>
            <b/>
            <sz val="12"/>
            <color indexed="81"/>
            <rFont val="BMWType V2 Regular"/>
          </rPr>
          <t>,</t>
        </r>
        <r>
          <rPr>
            <b/>
            <sz val="12"/>
            <color indexed="81"/>
            <rFont val="華康中黑體"/>
            <family val="3"/>
            <charset val="136"/>
          </rPr>
          <t>無法先訂</t>
        </r>
      </text>
    </comment>
    <comment ref="D546" authorId="0">
      <text>
        <r>
          <rPr>
            <b/>
            <sz val="24"/>
            <color indexed="81"/>
            <rFont val="華康中黑體"/>
            <family val="3"/>
            <charset val="136"/>
          </rPr>
          <t>暫時無法,要看生產日期Production:2016/4起可以施作
2016/4前站不施作</t>
        </r>
      </text>
    </comment>
    <comment ref="D612" authorId="0">
      <text>
        <r>
          <rPr>
            <b/>
            <sz val="12"/>
            <color indexed="81"/>
            <rFont val="細明體"/>
            <family val="3"/>
            <charset val="136"/>
          </rPr>
          <t>工時:</t>
        </r>
        <r>
          <rPr>
            <b/>
            <sz val="12"/>
            <color indexed="81"/>
            <rFont val="BMWType V2 Regular"/>
          </rPr>
          <t>9999900642246</t>
        </r>
      </text>
    </comment>
    <comment ref="F676" authorId="0">
      <text>
        <r>
          <rPr>
            <b/>
            <sz val="24"/>
            <color indexed="81"/>
            <rFont val="華康中黑體"/>
            <family val="3"/>
            <charset val="136"/>
          </rPr>
          <t>暫無交期,暫不算縱放,預計五月份開始算縱放
By 2017/3/13</t>
        </r>
      </text>
    </comment>
    <comment ref="D774" authorId="0">
      <text>
        <r>
          <rPr>
            <b/>
            <sz val="25"/>
            <color indexed="81"/>
            <rFont val="華康中黑體"/>
            <family val="3"/>
            <charset val="136"/>
          </rPr>
          <t>回覆哲銘
BY10/19</t>
        </r>
      </text>
    </comment>
    <comment ref="F817" authorId="0">
      <text>
        <r>
          <rPr>
            <b/>
            <sz val="15"/>
            <color indexed="81"/>
            <rFont val="Tahoma"/>
            <family val="2"/>
          </rPr>
          <t>ws046rd:</t>
        </r>
        <r>
          <rPr>
            <sz val="15"/>
            <color indexed="81"/>
            <rFont val="Tahoma"/>
            <family val="2"/>
          </rPr>
          <t xml:space="preserve">
</t>
        </r>
        <r>
          <rPr>
            <sz val="15"/>
            <color indexed="81"/>
            <rFont val="細明體"/>
            <family val="3"/>
            <charset val="136"/>
          </rPr>
          <t>冷卻器統水管</t>
        </r>
      </text>
    </comment>
    <comment ref="F833" authorId="0">
      <text>
        <r>
          <rPr>
            <b/>
            <sz val="12"/>
            <color indexed="81"/>
            <rFont val="華康中黑體"/>
            <family val="3"/>
            <charset val="136"/>
          </rPr>
          <t>陳伊婷</t>
        </r>
        <r>
          <rPr>
            <b/>
            <sz val="12"/>
            <color indexed="81"/>
            <rFont val="BMWType V2 Regular"/>
          </rPr>
          <t xml:space="preserve">:
</t>
        </r>
        <r>
          <rPr>
            <b/>
            <sz val="12"/>
            <color indexed="81"/>
            <rFont val="華康中黑體"/>
            <family val="3"/>
            <charset val="136"/>
          </rPr>
          <t>超過</t>
        </r>
        <r>
          <rPr>
            <b/>
            <sz val="12"/>
            <color indexed="81"/>
            <rFont val="BMWType V2 Regular"/>
          </rPr>
          <t>2000KM</t>
        </r>
        <r>
          <rPr>
            <b/>
            <sz val="12"/>
            <color indexed="81"/>
            <rFont val="華康中黑體"/>
            <family val="3"/>
            <charset val="136"/>
          </rPr>
          <t>才要施作</t>
        </r>
      </text>
    </comment>
    <comment ref="F841" authorId="0">
      <text>
        <r>
          <rPr>
            <b/>
            <sz val="16"/>
            <color indexed="81"/>
            <rFont val="華康中黑體"/>
            <family val="3"/>
            <charset val="136"/>
          </rPr>
          <t>11點前進廠,檢查很快
傳動軸部分,使用壽命比較短且容易有異音出現</t>
        </r>
      </text>
    </comment>
    <comment ref="G876" authorId="1">
      <text>
        <r>
          <rPr>
            <b/>
            <sz val="18"/>
            <color indexed="81"/>
            <rFont val="華康中黑體"/>
            <family val="3"/>
            <charset val="136"/>
          </rPr>
          <t>接待課_黃榮源:</t>
        </r>
        <r>
          <rPr>
            <sz val="18"/>
            <color indexed="81"/>
            <rFont val="華康中黑體"/>
            <family val="3"/>
            <charset val="136"/>
          </rPr>
          <t xml:space="preserve">
五月計算完成率</t>
        </r>
      </text>
    </comment>
    <comment ref="G960" authorId="1">
      <text>
        <r>
          <rPr>
            <b/>
            <sz val="20"/>
            <color indexed="81"/>
            <rFont val="華康中黑體"/>
            <family val="3"/>
            <charset val="136"/>
          </rPr>
          <t>接待課_黃榮源:</t>
        </r>
        <r>
          <rPr>
            <sz val="20"/>
            <color indexed="81"/>
            <rFont val="華康中黑體"/>
            <family val="3"/>
            <charset val="136"/>
          </rPr>
          <t xml:space="preserve">
五月計算完成率</t>
        </r>
      </text>
    </comment>
    <comment ref="F974" authorId="0">
      <text>
        <r>
          <rPr>
            <b/>
            <sz val="14"/>
            <color indexed="81"/>
            <rFont val="華康中黑體"/>
            <family val="3"/>
            <charset val="136"/>
          </rPr>
          <t>陳伊婷:
走汽油管子
是否有磨損</t>
        </r>
      </text>
    </comment>
    <comment ref="F1148" authorId="0">
      <text>
        <r>
          <rPr>
            <b/>
            <sz val="12"/>
            <color indexed="81"/>
            <rFont val="華康中黑體"/>
            <family val="3"/>
            <charset val="136"/>
          </rPr>
          <t>陳伊婷:</t>
        </r>
        <r>
          <rPr>
            <sz val="12"/>
            <color indexed="81"/>
            <rFont val="華康中黑體"/>
            <family val="3"/>
            <charset val="136"/>
          </rPr>
          <t xml:space="preserve">
C柱空際囊釦子是否扣好</t>
        </r>
      </text>
    </comment>
    <comment ref="F1187" authorId="0">
      <text>
        <r>
          <rPr>
            <b/>
            <sz val="12"/>
            <color indexed="81"/>
            <rFont val="華康中黑體"/>
            <family val="3"/>
            <charset val="136"/>
          </rPr>
          <t>陳伊婷</t>
        </r>
        <r>
          <rPr>
            <b/>
            <sz val="12"/>
            <color indexed="81"/>
            <rFont val="BMWType V2 Regular"/>
          </rPr>
          <t>:</t>
        </r>
        <r>
          <rPr>
            <sz val="12"/>
            <color indexed="81"/>
            <rFont val="BMWType V2 Regular"/>
          </rPr>
          <t xml:space="preserve">
0026330100
</t>
        </r>
        <r>
          <rPr>
            <sz val="12"/>
            <color indexed="81"/>
            <rFont val="華康中黑體"/>
            <family val="3"/>
            <charset val="136"/>
          </rPr>
          <t>更換傳動軸橡皮</t>
        </r>
      </text>
    </comment>
    <comment ref="F1212" authorId="0">
      <text>
        <r>
          <rPr>
            <b/>
            <sz val="12"/>
            <color indexed="81"/>
            <rFont val="華康中黑體"/>
            <family val="3"/>
            <charset val="136"/>
          </rPr>
          <t>陳伊婷</t>
        </r>
        <r>
          <rPr>
            <b/>
            <sz val="12"/>
            <color indexed="81"/>
            <rFont val="BMWType V2 Regular"/>
          </rPr>
          <t xml:space="preserve">:
</t>
        </r>
        <r>
          <rPr>
            <b/>
            <sz val="12"/>
            <color indexed="81"/>
            <rFont val="華康中黑體"/>
            <family val="3"/>
            <charset val="136"/>
          </rPr>
          <t xml:space="preserve">發動車子
</t>
        </r>
        <r>
          <rPr>
            <b/>
            <sz val="12"/>
            <color indexed="81"/>
            <rFont val="BMWType V2 Regular"/>
          </rPr>
          <t xml:space="preserve">2017.0731 </t>
        </r>
        <r>
          <rPr>
            <b/>
            <sz val="12"/>
            <color indexed="81"/>
            <rFont val="華康中黑體"/>
            <family val="3"/>
            <charset val="136"/>
          </rPr>
          <t>貨到</t>
        </r>
      </text>
    </comment>
    <comment ref="F1218" authorId="0">
      <text>
        <r>
          <rPr>
            <b/>
            <sz val="12"/>
            <color indexed="81"/>
            <rFont val="BMWType V2 Regular"/>
          </rPr>
          <t>ws046rd:</t>
        </r>
        <r>
          <rPr>
            <sz val="12"/>
            <color indexed="81"/>
            <rFont val="BMWType V2 Regular"/>
          </rPr>
          <t xml:space="preserve">
</t>
        </r>
        <r>
          <rPr>
            <sz val="12"/>
            <color indexed="81"/>
            <rFont val="華康中黑體"/>
            <family val="3"/>
            <charset val="136"/>
          </rPr>
          <t>檢查控制引擎插頭是否有水痕</t>
        </r>
        <r>
          <rPr>
            <sz val="12"/>
            <color indexed="81"/>
            <rFont val="BMWType V2 Regular"/>
          </rPr>
          <t>,</t>
        </r>
        <r>
          <rPr>
            <sz val="12"/>
            <color indexed="81"/>
            <rFont val="華康中黑體"/>
            <family val="3"/>
            <charset val="136"/>
          </rPr>
          <t>可能因為水痕導致接觸不良,而無法發動,系統可能會亮很多燈</t>
        </r>
      </text>
    </comment>
    <comment ref="D2248" authorId="0">
      <text>
        <r>
          <rPr>
            <b/>
            <sz val="16"/>
            <color indexed="81"/>
            <rFont val="華康中黑體"/>
            <family val="3"/>
            <charset val="136"/>
          </rPr>
          <t>陳伊婷</t>
        </r>
        <r>
          <rPr>
            <b/>
            <sz val="16"/>
            <color indexed="81"/>
            <rFont val="BMWType V2 Regular"/>
          </rPr>
          <t xml:space="preserve">:
</t>
        </r>
        <r>
          <rPr>
            <b/>
            <sz val="16"/>
            <color indexed="81"/>
            <rFont val="華康中黑體"/>
            <family val="3"/>
            <charset val="136"/>
          </rPr>
          <t>檢查</t>
        </r>
        <r>
          <rPr>
            <b/>
            <sz val="16"/>
            <color indexed="81"/>
            <rFont val="BMWType V2 Regular"/>
          </rPr>
          <t xml:space="preserve">2.5H
</t>
        </r>
        <r>
          <rPr>
            <b/>
            <sz val="16"/>
            <color indexed="81"/>
            <rFont val="華康中黑體"/>
            <family val="3"/>
            <charset val="136"/>
          </rPr>
          <t>更換要另外定預計</t>
        </r>
        <r>
          <rPr>
            <b/>
            <sz val="16"/>
            <color indexed="81"/>
            <rFont val="BMWType V2 Regular"/>
          </rPr>
          <t>1</t>
        </r>
        <r>
          <rPr>
            <b/>
            <sz val="16"/>
            <color indexed="81"/>
            <rFont val="華康中黑體"/>
            <family val="3"/>
            <charset val="136"/>
          </rPr>
          <t>月到貨</t>
        </r>
      </text>
    </comment>
    <comment ref="D2439" authorId="0">
      <text>
        <r>
          <rPr>
            <b/>
            <sz val="12"/>
            <color indexed="81"/>
            <rFont val="華康中黑體"/>
            <family val="3"/>
            <charset val="136"/>
          </rPr>
          <t>陳伊婷
渦輪冷卻一的水棒
半天時間</t>
        </r>
      </text>
    </comment>
    <comment ref="D2633" authorId="0">
      <text>
        <r>
          <rPr>
            <b/>
            <sz val="16"/>
            <color indexed="81"/>
            <rFont val="華康中黑體"/>
            <family val="3"/>
            <charset val="136"/>
          </rPr>
          <t>陳伊婷</t>
        </r>
        <r>
          <rPr>
            <b/>
            <sz val="16"/>
            <color indexed="81"/>
            <rFont val="BMWType V2 Regular"/>
          </rPr>
          <t xml:space="preserve">:
</t>
        </r>
        <r>
          <rPr>
            <b/>
            <sz val="16"/>
            <color indexed="81"/>
            <rFont val="華康中黑體"/>
            <family val="3"/>
            <charset val="136"/>
          </rPr>
          <t>編程可施作</t>
        </r>
        <r>
          <rPr>
            <b/>
            <sz val="16"/>
            <color indexed="81"/>
            <rFont val="BMWType V2 Regular"/>
          </rPr>
          <t>,</t>
        </r>
        <r>
          <rPr>
            <b/>
            <sz val="16"/>
            <color indexed="81"/>
            <rFont val="華康中黑體"/>
            <family val="3"/>
            <charset val="136"/>
          </rPr>
          <t xml:space="preserve">要一天
並確認是否有加裝電器
</t>
        </r>
        <r>
          <rPr>
            <b/>
            <sz val="16"/>
            <color indexed="81"/>
            <rFont val="BMWType V2 Regular"/>
          </rPr>
          <t>by 11/29</t>
        </r>
      </text>
    </comment>
  </commentList>
</comments>
</file>

<file path=xl/sharedStrings.xml><?xml version="1.0" encoding="utf-8"?>
<sst xmlns="http://schemas.openxmlformats.org/spreadsheetml/2006/main" count="19374" uniqueCount="7510">
  <si>
    <r>
      <t>09</t>
    </r>
    <r>
      <rPr>
        <sz val="12"/>
        <color theme="1"/>
        <rFont val="華康中黑體"/>
        <family val="3"/>
        <charset val="136"/>
      </rPr>
      <t>月遠程保養系統亮燈通知</t>
    </r>
    <phoneticPr fontId="3" type="noConversion"/>
  </si>
  <si>
    <r>
      <t>1.</t>
    </r>
    <r>
      <rPr>
        <sz val="11"/>
        <color theme="1"/>
        <rFont val="華康中黑體"/>
        <family val="3"/>
        <charset val="136"/>
      </rPr>
      <t>預約成功</t>
    </r>
    <r>
      <rPr>
        <sz val="11"/>
        <color theme="1"/>
        <rFont val="BMWType V2 Regular"/>
      </rPr>
      <t>2.</t>
    </r>
    <r>
      <rPr>
        <sz val="11"/>
        <color theme="1"/>
        <rFont val="華康中黑體"/>
        <family val="3"/>
        <charset val="136"/>
      </rPr>
      <t>已入廠</t>
    </r>
    <r>
      <rPr>
        <sz val="11"/>
        <color theme="1"/>
        <rFont val="BMWType V2 Regular"/>
      </rPr>
      <t>3.</t>
    </r>
    <r>
      <rPr>
        <sz val="11"/>
        <color theme="1"/>
        <rFont val="華康中黑體"/>
        <family val="3"/>
        <charset val="136"/>
      </rPr>
      <t>已到他廠</t>
    </r>
    <r>
      <rPr>
        <sz val="11"/>
        <color theme="1"/>
        <rFont val="BMWType V2 Regular"/>
      </rPr>
      <t>4.</t>
    </r>
    <r>
      <rPr>
        <sz val="11"/>
        <color theme="1"/>
        <rFont val="華康中黑體"/>
        <family val="3"/>
        <charset val="136"/>
      </rPr>
      <t>自行再約</t>
    </r>
    <r>
      <rPr>
        <sz val="11"/>
        <color theme="1"/>
        <rFont val="BMWType V2 Regular"/>
      </rPr>
      <t>5.</t>
    </r>
    <r>
      <rPr>
        <sz val="11"/>
        <color theme="1"/>
        <rFont val="華康中黑體"/>
        <family val="3"/>
        <charset val="136"/>
      </rPr>
      <t>業代協安排</t>
    </r>
    <r>
      <rPr>
        <sz val="11"/>
        <color theme="1"/>
        <rFont val="BMWType V2 Regular"/>
      </rPr>
      <t>-</t>
    </r>
    <r>
      <rPr>
        <sz val="11"/>
        <color theme="1"/>
        <rFont val="華康中黑體"/>
        <family val="3"/>
        <charset val="136"/>
      </rPr>
      <t>員編</t>
    </r>
    <r>
      <rPr>
        <sz val="11"/>
        <color theme="1"/>
        <rFont val="BMWType V2 Regular"/>
      </rPr>
      <t>6.</t>
    </r>
    <r>
      <rPr>
        <sz val="11"/>
        <color theme="1"/>
        <rFont val="華康中黑體"/>
        <family val="3"/>
        <charset val="136"/>
      </rPr>
      <t>未接</t>
    </r>
    <r>
      <rPr>
        <sz val="11"/>
        <color theme="1"/>
        <rFont val="BMWType V2 Regular"/>
      </rPr>
      <t>7.</t>
    </r>
    <r>
      <rPr>
        <sz val="11"/>
        <color theme="1"/>
        <rFont val="華康中黑體"/>
        <family val="3"/>
        <charset val="136"/>
      </rPr>
      <t>電話錯誤</t>
    </r>
    <r>
      <rPr>
        <sz val="11"/>
        <color theme="1"/>
        <rFont val="BMWType V2 Regular"/>
      </rPr>
      <t>8.</t>
    </r>
    <r>
      <rPr>
        <sz val="11"/>
        <color theme="1"/>
        <rFont val="華康中黑體"/>
        <family val="3"/>
        <charset val="136"/>
      </rPr>
      <t>車已賣</t>
    </r>
    <r>
      <rPr>
        <sz val="11"/>
        <color theme="1"/>
        <rFont val="BMWType V2 Regular"/>
      </rPr>
      <t>9.</t>
    </r>
    <r>
      <rPr>
        <sz val="11"/>
        <color theme="1"/>
        <rFont val="華康中黑體"/>
        <family val="3"/>
        <charset val="136"/>
      </rPr>
      <t>里程未到</t>
    </r>
    <r>
      <rPr>
        <sz val="11"/>
        <color theme="1"/>
        <rFont val="BMWType V2 Regular"/>
      </rPr>
      <t>10.</t>
    </r>
    <r>
      <rPr>
        <sz val="11"/>
        <color theme="1"/>
        <rFont val="華康中黑體"/>
        <family val="3"/>
        <charset val="136"/>
      </rPr>
      <t>車子不在台北使用</t>
    </r>
    <r>
      <rPr>
        <sz val="11"/>
        <color theme="1"/>
        <rFont val="BMWType V2 Regular"/>
      </rPr>
      <t>11</t>
    </r>
    <r>
      <rPr>
        <sz val="11"/>
        <color theme="1"/>
        <rFont val="華康中黑體"/>
        <family val="3"/>
        <charset val="136"/>
      </rPr>
      <t>租賃車</t>
    </r>
    <r>
      <rPr>
        <sz val="11"/>
        <color theme="1"/>
        <rFont val="BMWType V2 Regular"/>
      </rPr>
      <t>12.</t>
    </r>
    <r>
      <rPr>
        <sz val="11"/>
        <color theme="1"/>
        <rFont val="華康中黑體"/>
        <family val="3"/>
        <charset val="136"/>
      </rPr>
      <t>其他</t>
    </r>
    <r>
      <rPr>
        <sz val="11"/>
        <color theme="1"/>
        <rFont val="BMWType V2 Regular"/>
      </rPr>
      <t>13.</t>
    </r>
    <r>
      <rPr>
        <sz val="11"/>
        <color theme="1"/>
        <rFont val="華康中黑體"/>
        <family val="3"/>
        <charset val="136"/>
      </rPr>
      <t>發送簡訊</t>
    </r>
    <phoneticPr fontId="3" type="noConversion"/>
  </si>
  <si>
    <t>VIN</t>
  </si>
  <si>
    <r>
      <rPr>
        <sz val="12"/>
        <color indexed="63"/>
        <rFont val="華康中黑體"/>
        <family val="3"/>
        <charset val="136"/>
      </rPr>
      <t>亮燈日期</t>
    </r>
    <phoneticPr fontId="3" type="noConversion"/>
  </si>
  <si>
    <r>
      <rPr>
        <sz val="12"/>
        <color theme="1"/>
        <rFont val="華康中黑體"/>
        <family val="3"/>
        <charset val="136"/>
      </rPr>
      <t>姓名</t>
    </r>
    <phoneticPr fontId="3" type="noConversion"/>
  </si>
  <si>
    <r>
      <rPr>
        <sz val="12"/>
        <color theme="1"/>
        <rFont val="華康中黑體"/>
        <family val="3"/>
        <charset val="136"/>
      </rPr>
      <t>電話</t>
    </r>
    <phoneticPr fontId="3" type="noConversion"/>
  </si>
  <si>
    <r>
      <rPr>
        <sz val="12"/>
        <color theme="1"/>
        <rFont val="華康中黑體"/>
        <family val="3"/>
        <charset val="136"/>
      </rPr>
      <t>車牌</t>
    </r>
    <phoneticPr fontId="3" type="noConversion"/>
  </si>
  <si>
    <r>
      <rPr>
        <sz val="12"/>
        <color theme="1"/>
        <rFont val="華康中黑體"/>
        <family val="3"/>
        <charset val="136"/>
      </rPr>
      <t>訪談人</t>
    </r>
  </si>
  <si>
    <r>
      <rPr>
        <sz val="12"/>
        <color theme="1"/>
        <rFont val="華康中黑體"/>
        <family val="3"/>
        <charset val="136"/>
      </rPr>
      <t>聯絡日期</t>
    </r>
    <r>
      <rPr>
        <sz val="12"/>
        <color theme="1"/>
        <rFont val="BMWType V2 Regular"/>
      </rPr>
      <t>1</t>
    </r>
    <phoneticPr fontId="3" type="noConversion"/>
  </si>
  <si>
    <r>
      <rPr>
        <sz val="12"/>
        <color theme="1"/>
        <rFont val="華康中黑體"/>
        <family val="3"/>
        <charset val="136"/>
      </rPr>
      <t>聯絡日期</t>
    </r>
    <r>
      <rPr>
        <sz val="12"/>
        <color theme="1"/>
        <rFont val="BMWType V2 Regular"/>
      </rPr>
      <t>2</t>
    </r>
    <phoneticPr fontId="3" type="noConversion"/>
  </si>
  <si>
    <r>
      <rPr>
        <sz val="12"/>
        <color theme="1"/>
        <rFont val="華康中黑體"/>
        <family val="3"/>
        <charset val="136"/>
      </rPr>
      <t>聯絡日期</t>
    </r>
    <r>
      <rPr>
        <sz val="12"/>
        <color theme="1"/>
        <rFont val="BMWType V2 Regular"/>
      </rPr>
      <t>3</t>
    </r>
    <phoneticPr fontId="3" type="noConversion"/>
  </si>
  <si>
    <r>
      <rPr>
        <sz val="12"/>
        <color theme="1"/>
        <rFont val="華康中黑體"/>
        <family val="3"/>
        <charset val="136"/>
      </rPr>
      <t>聯絡日期</t>
    </r>
    <r>
      <rPr>
        <sz val="12"/>
        <color theme="1"/>
        <rFont val="BMWType V2 Regular"/>
      </rPr>
      <t>4</t>
    </r>
    <phoneticPr fontId="3" type="noConversion"/>
  </si>
  <si>
    <r>
      <rPr>
        <sz val="12"/>
        <color theme="1"/>
        <rFont val="華康中黑體"/>
        <family val="3"/>
        <charset val="136"/>
      </rPr>
      <t>約定</t>
    </r>
  </si>
  <si>
    <r>
      <rPr>
        <sz val="12"/>
        <color theme="1"/>
        <rFont val="華康中黑體"/>
        <family val="3"/>
        <charset val="136"/>
      </rPr>
      <t>預約日期</t>
    </r>
  </si>
  <si>
    <t>SA</t>
    <phoneticPr fontId="3" type="noConversion"/>
  </si>
  <si>
    <r>
      <rPr>
        <sz val="12"/>
        <color theme="1"/>
        <rFont val="華康中黑體"/>
        <family val="3"/>
        <charset val="136"/>
      </rPr>
      <t>簡訊內容</t>
    </r>
    <phoneticPr fontId="3" type="noConversion"/>
  </si>
  <si>
    <r>
      <rPr>
        <sz val="12"/>
        <color theme="1"/>
        <rFont val="華康中黑體"/>
        <family val="3"/>
        <charset val="136"/>
      </rPr>
      <t>亮燈內容</t>
    </r>
    <phoneticPr fontId="3" type="noConversion"/>
  </si>
  <si>
    <r>
      <rPr>
        <sz val="12"/>
        <color indexed="63"/>
        <rFont val="華康中黑體"/>
        <family val="3"/>
        <charset val="136"/>
      </rPr>
      <t>備註</t>
    </r>
  </si>
  <si>
    <r>
      <rPr>
        <sz val="12"/>
        <color indexed="63"/>
        <rFont val="華康中黑體"/>
        <family val="3"/>
        <charset val="136"/>
      </rPr>
      <t>狀態</t>
    </r>
    <phoneticPr fontId="3" type="noConversion"/>
  </si>
  <si>
    <t>G103379</t>
    <phoneticPr fontId="3" type="noConversion"/>
  </si>
  <si>
    <t>01.09.18  00:06</t>
    <phoneticPr fontId="3" type="noConversion"/>
  </si>
  <si>
    <t>陳杰</t>
    <phoneticPr fontId="3" type="noConversion"/>
  </si>
  <si>
    <t>煞車油</t>
  </si>
  <si>
    <r>
      <t>72317/</t>
    </r>
    <r>
      <rPr>
        <sz val="12"/>
        <color theme="1"/>
        <rFont val="華康中黑體"/>
        <family val="3"/>
        <charset val="136"/>
      </rPr>
      <t>煞車油</t>
    </r>
    <phoneticPr fontId="3" type="noConversion"/>
  </si>
  <si>
    <t>自行安排</t>
  </si>
  <si>
    <t>5C88077</t>
    <phoneticPr fontId="3" type="noConversion"/>
  </si>
  <si>
    <t>01.09.18  00:40</t>
    <phoneticPr fontId="3" type="noConversion"/>
  </si>
  <si>
    <t>機油</t>
  </si>
  <si>
    <r>
      <t>30209/</t>
    </r>
    <r>
      <rPr>
        <sz val="12"/>
        <color theme="1"/>
        <rFont val="華康中黑體"/>
        <family val="3"/>
        <charset val="136"/>
      </rPr>
      <t>機油</t>
    </r>
    <phoneticPr fontId="3" type="noConversion"/>
  </si>
  <si>
    <t>已入廠</t>
  </si>
  <si>
    <t>G336820</t>
    <phoneticPr fontId="3" type="noConversion"/>
  </si>
  <si>
    <t>01.09.18  01:13</t>
    <phoneticPr fontId="3" type="noConversion"/>
  </si>
  <si>
    <r>
      <t>53253/</t>
    </r>
    <r>
      <rPr>
        <sz val="12"/>
        <color theme="1"/>
        <rFont val="華康中黑體"/>
        <family val="3"/>
        <charset val="136"/>
      </rPr>
      <t>煞車油</t>
    </r>
    <phoneticPr fontId="3" type="noConversion"/>
  </si>
  <si>
    <t>5C11970</t>
    <phoneticPr fontId="3" type="noConversion"/>
  </si>
  <si>
    <t>01.09.18  01:29</t>
    <phoneticPr fontId="3" type="noConversion"/>
  </si>
  <si>
    <t>機油、微塵濾網、煞車油</t>
  </si>
  <si>
    <r>
      <t>42482/</t>
    </r>
    <r>
      <rPr>
        <sz val="12"/>
        <color theme="1"/>
        <rFont val="華康中黑體"/>
        <family val="3"/>
        <charset val="136"/>
      </rPr>
      <t>機油、微塵濾網、煞車油</t>
    </r>
    <phoneticPr fontId="3" type="noConversion"/>
  </si>
  <si>
    <t>V677227</t>
    <phoneticPr fontId="3" type="noConversion"/>
  </si>
  <si>
    <t>01.09.18  01:48</t>
    <phoneticPr fontId="3" type="noConversion"/>
  </si>
  <si>
    <t>陳杰</t>
    <phoneticPr fontId="3" type="noConversion"/>
  </si>
  <si>
    <r>
      <t>46650/</t>
    </r>
    <r>
      <rPr>
        <sz val="12"/>
        <color theme="1"/>
        <rFont val="華康中黑體"/>
        <family val="3"/>
        <charset val="136"/>
      </rPr>
      <t>煞車油</t>
    </r>
    <phoneticPr fontId="3" type="noConversion"/>
  </si>
  <si>
    <t>BH85670</t>
    <phoneticPr fontId="3" type="noConversion"/>
  </si>
  <si>
    <t>01.09.18  01:50</t>
    <phoneticPr fontId="3" type="noConversion"/>
  </si>
  <si>
    <t>周政緯</t>
  </si>
  <si>
    <t>AZB6613</t>
  </si>
  <si>
    <r>
      <t>1402/</t>
    </r>
    <r>
      <rPr>
        <sz val="12"/>
        <color theme="1"/>
        <rFont val="華康中黑體"/>
        <family val="3"/>
        <charset val="136"/>
      </rPr>
      <t>機油</t>
    </r>
    <phoneticPr fontId="3" type="noConversion"/>
  </si>
  <si>
    <t>0M16546</t>
    <phoneticPr fontId="3" type="noConversion"/>
  </si>
  <si>
    <t>01.09.18  01:54</t>
    <phoneticPr fontId="3" type="noConversion"/>
  </si>
  <si>
    <t>機油、微塵濾網、空氣濾芯</t>
  </si>
  <si>
    <r>
      <t>60280/</t>
    </r>
    <r>
      <rPr>
        <sz val="12"/>
        <color theme="1"/>
        <rFont val="華康中黑體"/>
        <family val="3"/>
        <charset val="136"/>
      </rPr>
      <t>機油、微塵濾網、空氣濾芯</t>
    </r>
    <phoneticPr fontId="3" type="noConversion"/>
  </si>
  <si>
    <t>V419416</t>
    <phoneticPr fontId="3" type="noConversion"/>
  </si>
  <si>
    <t>01.09.18  06:31</t>
    <phoneticPr fontId="3" type="noConversion"/>
  </si>
  <si>
    <r>
      <t>20679/</t>
    </r>
    <r>
      <rPr>
        <sz val="12"/>
        <color theme="1"/>
        <rFont val="華康中黑體"/>
        <family val="3"/>
        <charset val="136"/>
      </rPr>
      <t>煞車油</t>
    </r>
    <phoneticPr fontId="3" type="noConversion"/>
  </si>
  <si>
    <t>NT25899</t>
    <phoneticPr fontId="3" type="noConversion"/>
  </si>
  <si>
    <t>01.09.18  06:39</t>
    <phoneticPr fontId="3" type="noConversion"/>
  </si>
  <si>
    <r>
      <t>7528/</t>
    </r>
    <r>
      <rPr>
        <sz val="12"/>
        <color theme="1"/>
        <rFont val="華康中黑體"/>
        <family val="3"/>
        <charset val="136"/>
      </rPr>
      <t>機油</t>
    </r>
    <phoneticPr fontId="3" type="noConversion"/>
  </si>
  <si>
    <t>NT24115</t>
    <phoneticPr fontId="3" type="noConversion"/>
  </si>
  <si>
    <t>01.09.18  06:42</t>
    <phoneticPr fontId="3" type="noConversion"/>
  </si>
  <si>
    <t>V</t>
    <phoneticPr fontId="3" type="noConversion"/>
  </si>
  <si>
    <t>機油、微塵濾網、煞車油、火星塞</t>
  </si>
  <si>
    <r>
      <t>49457/</t>
    </r>
    <r>
      <rPr>
        <sz val="12"/>
        <color theme="1"/>
        <rFont val="華康中黑體"/>
        <family val="3"/>
        <charset val="136"/>
      </rPr>
      <t>機油、微塵濾網、煞車油、火星塞</t>
    </r>
    <phoneticPr fontId="3" type="noConversion"/>
  </si>
  <si>
    <t>V預約成功</t>
  </si>
  <si>
    <t>V753359</t>
    <phoneticPr fontId="3" type="noConversion"/>
  </si>
  <si>
    <t>01.09.18  06:53</t>
    <phoneticPr fontId="3" type="noConversion"/>
  </si>
  <si>
    <t>機油、微塵濾網</t>
  </si>
  <si>
    <r>
      <t>9837/</t>
    </r>
    <r>
      <rPr>
        <sz val="12"/>
        <color theme="1"/>
        <rFont val="華康中黑體"/>
        <family val="3"/>
        <charset val="136"/>
      </rPr>
      <t>機油、微塵濾網</t>
    </r>
    <phoneticPr fontId="3" type="noConversion"/>
  </si>
  <si>
    <t>5H10069</t>
    <phoneticPr fontId="3" type="noConversion"/>
  </si>
  <si>
    <t>01.09.18  06:55</t>
    <phoneticPr fontId="3" type="noConversion"/>
  </si>
  <si>
    <t>陳杰</t>
    <phoneticPr fontId="3" type="noConversion"/>
  </si>
  <si>
    <r>
      <t>9302/</t>
    </r>
    <r>
      <rPr>
        <sz val="12"/>
        <color theme="1"/>
        <rFont val="華康中黑體"/>
        <family val="3"/>
        <charset val="136"/>
      </rPr>
      <t>機油、微塵濾網</t>
    </r>
    <phoneticPr fontId="3" type="noConversion"/>
  </si>
  <si>
    <t>BH06620</t>
    <phoneticPr fontId="3" type="noConversion"/>
  </si>
  <si>
    <t>01.09.18  07:02</t>
    <phoneticPr fontId="3" type="noConversion"/>
  </si>
  <si>
    <r>
      <t>9028/</t>
    </r>
    <r>
      <rPr>
        <sz val="12"/>
        <color theme="1"/>
        <rFont val="華康中黑體"/>
        <family val="3"/>
        <charset val="136"/>
      </rPr>
      <t>機油</t>
    </r>
    <phoneticPr fontId="3" type="noConversion"/>
  </si>
  <si>
    <t>5B04128</t>
    <phoneticPr fontId="3" type="noConversion"/>
  </si>
  <si>
    <t>01.09.18  07:10</t>
    <phoneticPr fontId="3" type="noConversion"/>
  </si>
  <si>
    <r>
      <t>48733/</t>
    </r>
    <r>
      <rPr>
        <sz val="12"/>
        <color theme="1"/>
        <rFont val="華康中黑體"/>
        <family val="3"/>
        <charset val="136"/>
      </rPr>
      <t>煞車油</t>
    </r>
    <phoneticPr fontId="3" type="noConversion"/>
  </si>
  <si>
    <t>G402007</t>
    <phoneticPr fontId="3" type="noConversion"/>
  </si>
  <si>
    <t>01.09.18  07:40</t>
    <phoneticPr fontId="3" type="noConversion"/>
  </si>
  <si>
    <r>
      <t>35211/</t>
    </r>
    <r>
      <rPr>
        <sz val="12"/>
        <color theme="1"/>
        <rFont val="華康中黑體"/>
        <family val="3"/>
        <charset val="136"/>
      </rPr>
      <t>煞車油</t>
    </r>
    <phoneticPr fontId="3" type="noConversion"/>
  </si>
  <si>
    <t>5C12022</t>
    <phoneticPr fontId="3" type="noConversion"/>
  </si>
  <si>
    <t>01.09.18  07:41</t>
    <phoneticPr fontId="3" type="noConversion"/>
  </si>
  <si>
    <t>微粒過濾器、煞車油</t>
    <phoneticPr fontId="3" type="noConversion"/>
  </si>
  <si>
    <r>
      <t>42721/</t>
    </r>
    <r>
      <rPr>
        <sz val="12"/>
        <color theme="1"/>
        <rFont val="華康中黑體"/>
        <family val="3"/>
        <charset val="136"/>
      </rPr>
      <t>微粒過濾器、煞車油</t>
    </r>
    <phoneticPr fontId="3" type="noConversion"/>
  </si>
  <si>
    <t>NT24236</t>
    <phoneticPr fontId="3" type="noConversion"/>
  </si>
  <si>
    <t>01.09.18  07:42</t>
    <phoneticPr fontId="3" type="noConversion"/>
  </si>
  <si>
    <t>機油</t>
    <phoneticPr fontId="3" type="noConversion"/>
  </si>
  <si>
    <r>
      <t>21258/</t>
    </r>
    <r>
      <rPr>
        <sz val="12"/>
        <color theme="1"/>
        <rFont val="華康中黑體"/>
        <family val="3"/>
        <charset val="136"/>
      </rPr>
      <t>機油</t>
    </r>
    <phoneticPr fontId="3" type="noConversion"/>
  </si>
  <si>
    <t>5C49635</t>
    <phoneticPr fontId="3" type="noConversion"/>
  </si>
  <si>
    <t>01.09.18  07:51</t>
    <phoneticPr fontId="3" type="noConversion"/>
  </si>
  <si>
    <t>煞車油、機油</t>
    <phoneticPr fontId="3" type="noConversion"/>
  </si>
  <si>
    <r>
      <t>23359/</t>
    </r>
    <r>
      <rPr>
        <sz val="12"/>
        <color theme="1"/>
        <rFont val="華康中黑體"/>
        <family val="3"/>
        <charset val="136"/>
      </rPr>
      <t>煞車油到期、機油</t>
    </r>
    <phoneticPr fontId="3" type="noConversion"/>
  </si>
  <si>
    <t>0T88133</t>
    <phoneticPr fontId="3" type="noConversion"/>
  </si>
  <si>
    <t>01.09.18  07:54</t>
    <phoneticPr fontId="3" type="noConversion"/>
  </si>
  <si>
    <t>煞車油</t>
    <phoneticPr fontId="3" type="noConversion"/>
  </si>
  <si>
    <r>
      <t>26829/</t>
    </r>
    <r>
      <rPr>
        <sz val="12"/>
        <color theme="1"/>
        <rFont val="華康中黑體"/>
        <family val="3"/>
        <charset val="136"/>
      </rPr>
      <t>煞車油</t>
    </r>
    <phoneticPr fontId="3" type="noConversion"/>
  </si>
  <si>
    <t>0B71696</t>
    <phoneticPr fontId="3" type="noConversion"/>
  </si>
  <si>
    <t>01.09.18  07:57</t>
    <phoneticPr fontId="3" type="noConversion"/>
  </si>
  <si>
    <t>陳杰</t>
    <phoneticPr fontId="3" type="noConversion"/>
  </si>
  <si>
    <t>機油、微塵濾網、火星塞</t>
    <phoneticPr fontId="3" type="noConversion"/>
  </si>
  <si>
    <r>
      <t>31675/</t>
    </r>
    <r>
      <rPr>
        <sz val="12"/>
        <color theme="1"/>
        <rFont val="華康中黑體"/>
        <family val="3"/>
        <charset val="136"/>
      </rPr>
      <t>機油、微塵濾網、火星塞</t>
    </r>
    <phoneticPr fontId="3" type="noConversion"/>
  </si>
  <si>
    <t>0T90366</t>
    <phoneticPr fontId="3" type="noConversion"/>
  </si>
  <si>
    <t>01.09.18  08:01</t>
    <phoneticPr fontId="3" type="noConversion"/>
  </si>
  <si>
    <t>煞車油</t>
    <phoneticPr fontId="3" type="noConversion"/>
  </si>
  <si>
    <r>
      <t>53227/</t>
    </r>
    <r>
      <rPr>
        <sz val="12"/>
        <color theme="1"/>
        <rFont val="華康中黑體"/>
        <family val="3"/>
        <charset val="136"/>
      </rPr>
      <t>煞車油</t>
    </r>
    <phoneticPr fontId="3" type="noConversion"/>
  </si>
  <si>
    <t>中和依德</t>
  </si>
  <si>
    <t>G682909</t>
    <phoneticPr fontId="3" type="noConversion"/>
  </si>
  <si>
    <t>01.09.18  08:01</t>
    <phoneticPr fontId="3" type="noConversion"/>
  </si>
  <si>
    <t>煞車油、機油、微塵濾網</t>
    <phoneticPr fontId="3" type="noConversion"/>
  </si>
  <si>
    <r>
      <t>16420/</t>
    </r>
    <r>
      <rPr>
        <sz val="12"/>
        <color theme="1"/>
        <rFont val="華康中黑體"/>
        <family val="3"/>
        <charset val="136"/>
      </rPr>
      <t>煞車油到期、機油、微塵濾網</t>
    </r>
    <phoneticPr fontId="3" type="noConversion"/>
  </si>
  <si>
    <t>5C12490</t>
    <phoneticPr fontId="3" type="noConversion"/>
  </si>
  <si>
    <t>01.09.18  08:13</t>
    <phoneticPr fontId="3" type="noConversion"/>
  </si>
  <si>
    <t>陳杰</t>
    <phoneticPr fontId="3" type="noConversion"/>
  </si>
  <si>
    <t>機油、微塵濾網、煞車油</t>
    <phoneticPr fontId="3" type="noConversion"/>
  </si>
  <si>
    <r>
      <t>33875/</t>
    </r>
    <r>
      <rPr>
        <sz val="12"/>
        <color theme="1"/>
        <rFont val="華康中黑體"/>
        <family val="3"/>
        <charset val="136"/>
      </rPr>
      <t>機油到期、微塵濾網到期、煞車油</t>
    </r>
    <phoneticPr fontId="3" type="noConversion"/>
  </si>
  <si>
    <t>V590041</t>
    <phoneticPr fontId="3" type="noConversion"/>
  </si>
  <si>
    <t>01.09.18  08:14</t>
    <phoneticPr fontId="3" type="noConversion"/>
  </si>
  <si>
    <t>煞車油、機油</t>
    <phoneticPr fontId="3" type="noConversion"/>
  </si>
  <si>
    <r>
      <t>16794/</t>
    </r>
    <r>
      <rPr>
        <sz val="12"/>
        <color theme="1"/>
        <rFont val="華康中黑體"/>
        <family val="3"/>
        <charset val="136"/>
      </rPr>
      <t>煞車油到期、機油</t>
    </r>
    <phoneticPr fontId="3" type="noConversion"/>
  </si>
  <si>
    <t>5J28967</t>
    <phoneticPr fontId="3" type="noConversion"/>
  </si>
  <si>
    <t>01.09.18  08:15</t>
    <phoneticPr fontId="3" type="noConversion"/>
  </si>
  <si>
    <t>陳杰</t>
    <phoneticPr fontId="3" type="noConversion"/>
  </si>
  <si>
    <t>V</t>
    <phoneticPr fontId="3" type="noConversion"/>
  </si>
  <si>
    <t>機油、微塵濾網</t>
    <phoneticPr fontId="3" type="noConversion"/>
  </si>
  <si>
    <r>
      <t>14446/</t>
    </r>
    <r>
      <rPr>
        <sz val="12"/>
        <color theme="1"/>
        <rFont val="華康中黑體"/>
        <family val="3"/>
        <charset val="136"/>
      </rPr>
      <t>機油、微塵濾網</t>
    </r>
    <phoneticPr fontId="3" type="noConversion"/>
  </si>
  <si>
    <t>V430080</t>
    <phoneticPr fontId="3" type="noConversion"/>
  </si>
  <si>
    <t>01.09.18  08:19</t>
    <phoneticPr fontId="3" type="noConversion"/>
  </si>
  <si>
    <r>
      <t>21356/</t>
    </r>
    <r>
      <rPr>
        <sz val="12"/>
        <color theme="1"/>
        <rFont val="華康中黑體"/>
        <family val="3"/>
        <charset val="136"/>
      </rPr>
      <t>煞車油</t>
    </r>
    <phoneticPr fontId="3" type="noConversion"/>
  </si>
  <si>
    <t>V420219</t>
    <phoneticPr fontId="3" type="noConversion"/>
  </si>
  <si>
    <t>01.09.18  08:20</t>
    <phoneticPr fontId="3" type="noConversion"/>
  </si>
  <si>
    <r>
      <t>24710/</t>
    </r>
    <r>
      <rPr>
        <sz val="12"/>
        <color theme="1"/>
        <rFont val="華康中黑體"/>
        <family val="3"/>
        <charset val="136"/>
      </rPr>
      <t>煞車油</t>
    </r>
    <phoneticPr fontId="3" type="noConversion"/>
  </si>
  <si>
    <t>G836169</t>
    <phoneticPr fontId="3" type="noConversion"/>
  </si>
  <si>
    <t>01.09.18  08:27</t>
    <phoneticPr fontId="3" type="noConversion"/>
  </si>
  <si>
    <r>
      <t>8332/</t>
    </r>
    <r>
      <rPr>
        <sz val="12"/>
        <color theme="1"/>
        <rFont val="華康中黑體"/>
        <family val="3"/>
        <charset val="136"/>
      </rPr>
      <t>機油</t>
    </r>
    <phoneticPr fontId="3" type="noConversion"/>
  </si>
  <si>
    <t>業代安排/接待</t>
  </si>
  <si>
    <t>客說會聯絡業務</t>
    <phoneticPr fontId="3" type="noConversion"/>
  </si>
  <si>
    <t>G833013</t>
    <phoneticPr fontId="3" type="noConversion"/>
  </si>
  <si>
    <t>01.09.18  08:45</t>
    <phoneticPr fontId="3" type="noConversion"/>
  </si>
  <si>
    <t>陳杰</t>
    <phoneticPr fontId="3" type="noConversion"/>
  </si>
  <si>
    <r>
      <t>50489/</t>
    </r>
    <r>
      <rPr>
        <sz val="12"/>
        <color theme="1"/>
        <rFont val="華康中黑體"/>
        <family val="3"/>
        <charset val="136"/>
      </rPr>
      <t>機油、微塵濾網</t>
    </r>
    <phoneticPr fontId="3" type="noConversion"/>
  </si>
  <si>
    <t>入他廠/大桐</t>
  </si>
  <si>
    <t>D013403</t>
    <phoneticPr fontId="3" type="noConversion"/>
  </si>
  <si>
    <t>01.09.18  08:47</t>
    <phoneticPr fontId="3" type="noConversion"/>
  </si>
  <si>
    <t>機油、微塵濾網、火星塞</t>
    <phoneticPr fontId="3" type="noConversion"/>
  </si>
  <si>
    <r>
      <t>27920/</t>
    </r>
    <r>
      <rPr>
        <sz val="12"/>
        <color theme="1"/>
        <rFont val="華康中黑體"/>
        <family val="3"/>
        <charset val="136"/>
      </rPr>
      <t>機油、微塵濾網、火星塞</t>
    </r>
    <phoneticPr fontId="3" type="noConversion"/>
  </si>
  <si>
    <t>EA98983</t>
    <phoneticPr fontId="3" type="noConversion"/>
  </si>
  <si>
    <t>01.09.18  08:49</t>
    <phoneticPr fontId="3" type="noConversion"/>
  </si>
  <si>
    <t>高晟翔</t>
    <phoneticPr fontId="3" type="noConversion"/>
  </si>
  <si>
    <r>
      <t>9878/</t>
    </r>
    <r>
      <rPr>
        <sz val="12"/>
        <color theme="1"/>
        <rFont val="華康中黑體"/>
        <family val="3"/>
        <charset val="136"/>
      </rPr>
      <t>機油</t>
    </r>
    <phoneticPr fontId="3" type="noConversion"/>
  </si>
  <si>
    <t>G601866</t>
    <phoneticPr fontId="3" type="noConversion"/>
  </si>
  <si>
    <t>01.09.18  08:50</t>
    <phoneticPr fontId="3" type="noConversion"/>
  </si>
  <si>
    <t>高晟翔</t>
    <phoneticPr fontId="3" type="noConversion"/>
  </si>
  <si>
    <r>
      <t>19912/</t>
    </r>
    <r>
      <rPr>
        <sz val="12"/>
        <color theme="1"/>
        <rFont val="華康中黑體"/>
        <family val="3"/>
        <charset val="136"/>
      </rPr>
      <t>煞車油</t>
    </r>
    <phoneticPr fontId="3" type="noConversion"/>
  </si>
  <si>
    <t>BE34458</t>
    <phoneticPr fontId="3" type="noConversion"/>
  </si>
  <si>
    <t>01.09.18  08:59</t>
    <phoneticPr fontId="3" type="noConversion"/>
  </si>
  <si>
    <r>
      <t>4214/</t>
    </r>
    <r>
      <rPr>
        <sz val="12"/>
        <color theme="1"/>
        <rFont val="華康中黑體"/>
        <family val="3"/>
        <charset val="136"/>
      </rPr>
      <t>機油</t>
    </r>
    <phoneticPr fontId="3" type="noConversion"/>
  </si>
  <si>
    <t>D013057</t>
    <phoneticPr fontId="3" type="noConversion"/>
  </si>
  <si>
    <t>01.09.18  09:13</t>
    <phoneticPr fontId="3" type="noConversion"/>
  </si>
  <si>
    <r>
      <t>32577/</t>
    </r>
    <r>
      <rPr>
        <sz val="12"/>
        <color theme="1"/>
        <rFont val="華康中黑體"/>
        <family val="3"/>
        <charset val="136"/>
      </rPr>
      <t>煞車油</t>
    </r>
    <phoneticPr fontId="3" type="noConversion"/>
  </si>
  <si>
    <t>5F10530</t>
    <phoneticPr fontId="3" type="noConversion"/>
  </si>
  <si>
    <t>01.09.18  09:39</t>
    <phoneticPr fontId="3" type="noConversion"/>
  </si>
  <si>
    <r>
      <t>18762/</t>
    </r>
    <r>
      <rPr>
        <sz val="12"/>
        <color theme="1"/>
        <rFont val="華康中黑體"/>
        <family val="3"/>
        <charset val="136"/>
      </rPr>
      <t>煞車油、機油、微塵濾網</t>
    </r>
    <phoneticPr fontId="3" type="noConversion"/>
  </si>
  <si>
    <t>G602537</t>
    <phoneticPr fontId="3" type="noConversion"/>
  </si>
  <si>
    <t>01.09.18  10:05</t>
    <phoneticPr fontId="3" type="noConversion"/>
  </si>
  <si>
    <r>
      <t>38199/</t>
    </r>
    <r>
      <rPr>
        <sz val="12"/>
        <color theme="1"/>
        <rFont val="華康中黑體"/>
        <family val="3"/>
        <charset val="136"/>
      </rPr>
      <t>煞車油</t>
    </r>
    <phoneticPr fontId="3" type="noConversion"/>
  </si>
  <si>
    <t>EC74549</t>
    <phoneticPr fontId="3" type="noConversion"/>
  </si>
  <si>
    <t>01.09.18  10:09</t>
    <phoneticPr fontId="3" type="noConversion"/>
  </si>
  <si>
    <t>機油</t>
    <phoneticPr fontId="3" type="noConversion"/>
  </si>
  <si>
    <r>
      <t>2493/</t>
    </r>
    <r>
      <rPr>
        <sz val="12"/>
        <color theme="1"/>
        <rFont val="華康中黑體"/>
        <family val="3"/>
        <charset val="136"/>
      </rPr>
      <t>機油</t>
    </r>
    <phoneticPr fontId="3" type="noConversion"/>
  </si>
  <si>
    <t>0U01826</t>
    <phoneticPr fontId="3" type="noConversion"/>
  </si>
  <si>
    <t>01.09.18  10:26</t>
    <phoneticPr fontId="3" type="noConversion"/>
  </si>
  <si>
    <t>機油、微塵濾網、空氣循環過濾器</t>
    <phoneticPr fontId="3" type="noConversion"/>
  </si>
  <si>
    <r>
      <t>16975/</t>
    </r>
    <r>
      <rPr>
        <sz val="12"/>
        <color theme="1"/>
        <rFont val="華康中黑體"/>
        <family val="3"/>
        <charset val="136"/>
      </rPr>
      <t>機油、微塵濾網、空氣循環過濾器</t>
    </r>
    <phoneticPr fontId="3" type="noConversion"/>
  </si>
  <si>
    <t>NT12067</t>
    <phoneticPr fontId="3" type="noConversion"/>
  </si>
  <si>
    <t>01.09.18  12:24</t>
    <phoneticPr fontId="3" type="noConversion"/>
  </si>
  <si>
    <t>機油、微塵濾網</t>
    <phoneticPr fontId="3" type="noConversion"/>
  </si>
  <si>
    <r>
      <t>3661/</t>
    </r>
    <r>
      <rPr>
        <sz val="12"/>
        <color theme="1"/>
        <rFont val="華康中黑體"/>
        <family val="3"/>
        <charset val="136"/>
      </rPr>
      <t>機油、微塵濾網</t>
    </r>
    <phoneticPr fontId="3" type="noConversion"/>
  </si>
  <si>
    <t>G836115</t>
    <phoneticPr fontId="3" type="noConversion"/>
  </si>
  <si>
    <t>01.09.18  13:05</t>
    <phoneticPr fontId="3" type="noConversion"/>
  </si>
  <si>
    <r>
      <t>4534/</t>
    </r>
    <r>
      <rPr>
        <sz val="12"/>
        <color theme="1"/>
        <rFont val="華康中黑體"/>
        <family val="3"/>
        <charset val="136"/>
      </rPr>
      <t>機油</t>
    </r>
    <phoneticPr fontId="3" type="noConversion"/>
  </si>
  <si>
    <t>入他廠/中區</t>
  </si>
  <si>
    <r>
      <t>sp</t>
    </r>
    <r>
      <rPr>
        <sz val="12"/>
        <color theme="1"/>
        <rFont val="細明體"/>
        <family val="3"/>
        <charset val="136"/>
      </rPr>
      <t>轉出文心</t>
    </r>
    <phoneticPr fontId="3" type="noConversion"/>
  </si>
  <si>
    <t>K785292</t>
    <phoneticPr fontId="3" type="noConversion"/>
  </si>
  <si>
    <t>01.09.18  13:16</t>
    <phoneticPr fontId="3" type="noConversion"/>
  </si>
  <si>
    <r>
      <t>26103/</t>
    </r>
    <r>
      <rPr>
        <sz val="12"/>
        <color theme="1"/>
        <rFont val="華康中黑體"/>
        <family val="3"/>
        <charset val="136"/>
      </rPr>
      <t>煞車油</t>
    </r>
    <phoneticPr fontId="3" type="noConversion"/>
  </si>
  <si>
    <t>入他廠/平鎮</t>
  </si>
  <si>
    <r>
      <t>sp</t>
    </r>
    <r>
      <rPr>
        <sz val="12"/>
        <color theme="1"/>
        <rFont val="細明體"/>
        <family val="3"/>
        <charset val="136"/>
      </rPr>
      <t>轉出</t>
    </r>
    <phoneticPr fontId="3" type="noConversion"/>
  </si>
  <si>
    <t>G411236</t>
    <phoneticPr fontId="3" type="noConversion"/>
  </si>
  <si>
    <t>01.09.18  13:28</t>
    <phoneticPr fontId="3" type="noConversion"/>
  </si>
  <si>
    <t>後輪煞車</t>
    <phoneticPr fontId="3" type="noConversion"/>
  </si>
  <si>
    <r>
      <t>84374/</t>
    </r>
    <r>
      <rPr>
        <sz val="12"/>
        <color theme="1"/>
        <rFont val="華康中黑體"/>
        <family val="3"/>
        <charset val="136"/>
      </rPr>
      <t>後輪煞車</t>
    </r>
    <phoneticPr fontId="3" type="noConversion"/>
  </si>
  <si>
    <t>入他廠/濱江</t>
  </si>
  <si>
    <t>G407111</t>
    <phoneticPr fontId="3" type="noConversion"/>
  </si>
  <si>
    <t>01.09.18  13:52</t>
    <phoneticPr fontId="3" type="noConversion"/>
  </si>
  <si>
    <r>
      <t>33100/</t>
    </r>
    <r>
      <rPr>
        <sz val="12"/>
        <color theme="1"/>
        <rFont val="華康中黑體"/>
        <family val="3"/>
        <charset val="136"/>
      </rPr>
      <t>煞車油</t>
    </r>
    <phoneticPr fontId="3" type="noConversion"/>
  </si>
  <si>
    <t>5C86634</t>
    <phoneticPr fontId="3" type="noConversion"/>
  </si>
  <si>
    <t>01.09.18  14:55</t>
    <phoneticPr fontId="3" type="noConversion"/>
  </si>
  <si>
    <r>
      <t>22420/</t>
    </r>
    <r>
      <rPr>
        <sz val="12"/>
        <color theme="1"/>
        <rFont val="華康中黑體"/>
        <family val="3"/>
        <charset val="136"/>
      </rPr>
      <t>煞車油</t>
    </r>
    <phoneticPr fontId="3" type="noConversion"/>
  </si>
  <si>
    <t>入他廠/南區</t>
  </si>
  <si>
    <r>
      <t>sp</t>
    </r>
    <r>
      <rPr>
        <sz val="12"/>
        <color theme="1"/>
        <rFont val="細明體"/>
        <family val="3"/>
        <charset val="136"/>
      </rPr>
      <t>轉出永華</t>
    </r>
    <phoneticPr fontId="3" type="noConversion"/>
  </si>
  <si>
    <t>V867509</t>
    <phoneticPr fontId="3" type="noConversion"/>
  </si>
  <si>
    <t>01.09.18  15:19</t>
    <phoneticPr fontId="3" type="noConversion"/>
  </si>
  <si>
    <r>
      <t>11990/</t>
    </r>
    <r>
      <rPr>
        <sz val="12"/>
        <color theme="1"/>
        <rFont val="華康中黑體"/>
        <family val="3"/>
        <charset val="136"/>
      </rPr>
      <t>機油</t>
    </r>
    <phoneticPr fontId="3" type="noConversion"/>
  </si>
  <si>
    <r>
      <t>sp</t>
    </r>
    <r>
      <rPr>
        <sz val="12"/>
        <color theme="1"/>
        <rFont val="細明體"/>
        <family val="3"/>
        <charset val="136"/>
      </rPr>
      <t>轉出賓歐</t>
    </r>
    <phoneticPr fontId="3" type="noConversion"/>
  </si>
  <si>
    <t>NT25962</t>
    <phoneticPr fontId="3" type="noConversion"/>
  </si>
  <si>
    <t>01.09.18  15:38</t>
    <phoneticPr fontId="3" type="noConversion"/>
  </si>
  <si>
    <r>
      <t>5288/</t>
    </r>
    <r>
      <rPr>
        <sz val="12"/>
        <color theme="1"/>
        <rFont val="華康中黑體"/>
        <family val="3"/>
        <charset val="136"/>
      </rPr>
      <t>機油</t>
    </r>
    <phoneticPr fontId="3" type="noConversion"/>
  </si>
  <si>
    <t>NT24021</t>
    <phoneticPr fontId="3" type="noConversion"/>
  </si>
  <si>
    <t>01.09.18  16:09</t>
    <phoneticPr fontId="3" type="noConversion"/>
  </si>
  <si>
    <t>煞車油、機油</t>
    <phoneticPr fontId="3" type="noConversion"/>
  </si>
  <si>
    <r>
      <t>12798/</t>
    </r>
    <r>
      <rPr>
        <sz val="12"/>
        <color theme="1"/>
        <rFont val="華康中黑體"/>
        <family val="3"/>
        <charset val="136"/>
      </rPr>
      <t>煞車油到期、機油</t>
    </r>
    <phoneticPr fontId="3" type="noConversion"/>
  </si>
  <si>
    <t>EE19977</t>
    <phoneticPr fontId="3" type="noConversion"/>
  </si>
  <si>
    <t>01.09.18  16:29</t>
    <phoneticPr fontId="3" type="noConversion"/>
  </si>
  <si>
    <t>機油</t>
    <phoneticPr fontId="3" type="noConversion"/>
  </si>
  <si>
    <r>
      <t>3002/</t>
    </r>
    <r>
      <rPr>
        <sz val="12"/>
        <color theme="1"/>
        <rFont val="華康中黑體"/>
        <family val="3"/>
        <charset val="136"/>
      </rPr>
      <t>機油到期</t>
    </r>
    <phoneticPr fontId="3" type="noConversion"/>
  </si>
  <si>
    <t>NT25110</t>
    <phoneticPr fontId="3" type="noConversion"/>
  </si>
  <si>
    <t>01.09.18  16:41</t>
    <phoneticPr fontId="3" type="noConversion"/>
  </si>
  <si>
    <r>
      <t>14888/</t>
    </r>
    <r>
      <rPr>
        <sz val="12"/>
        <color theme="1"/>
        <rFont val="華康中黑體"/>
        <family val="3"/>
        <charset val="136"/>
      </rPr>
      <t>機油</t>
    </r>
    <phoneticPr fontId="3" type="noConversion"/>
  </si>
  <si>
    <r>
      <t>10</t>
    </r>
    <r>
      <rPr>
        <sz val="12"/>
        <color theme="1"/>
        <rFont val="細明體"/>
        <family val="3"/>
        <charset val="136"/>
      </rPr>
      <t>月回電</t>
    </r>
    <phoneticPr fontId="3" type="noConversion"/>
  </si>
  <si>
    <t>G591153</t>
    <phoneticPr fontId="3" type="noConversion"/>
  </si>
  <si>
    <t>01.09.18  16:51</t>
    <phoneticPr fontId="3" type="noConversion"/>
  </si>
  <si>
    <r>
      <t>14190/</t>
    </r>
    <r>
      <rPr>
        <sz val="12"/>
        <color theme="1"/>
        <rFont val="華康中黑體"/>
        <family val="3"/>
        <charset val="136"/>
      </rPr>
      <t>煞車油、機油、微塵濾網</t>
    </r>
    <phoneticPr fontId="3" type="noConversion"/>
  </si>
  <si>
    <t>NT15054</t>
    <phoneticPr fontId="3" type="noConversion"/>
  </si>
  <si>
    <t>01.09.18  17:56</t>
    <phoneticPr fontId="3" type="noConversion"/>
  </si>
  <si>
    <r>
      <t>69695/</t>
    </r>
    <r>
      <rPr>
        <sz val="12"/>
        <color theme="1"/>
        <rFont val="華康中黑體"/>
        <family val="3"/>
        <charset val="136"/>
      </rPr>
      <t>煞車油</t>
    </r>
    <phoneticPr fontId="3" type="noConversion"/>
  </si>
  <si>
    <t>G185666</t>
    <phoneticPr fontId="3" type="noConversion"/>
  </si>
  <si>
    <t>01.09.18  18:24</t>
    <phoneticPr fontId="3" type="noConversion"/>
  </si>
  <si>
    <r>
      <t>28203/</t>
    </r>
    <r>
      <rPr>
        <sz val="12"/>
        <color theme="1"/>
        <rFont val="華康中黑體"/>
        <family val="3"/>
        <charset val="136"/>
      </rPr>
      <t>煞車油、機油</t>
    </r>
    <phoneticPr fontId="3" type="noConversion"/>
  </si>
  <si>
    <t>0C88591</t>
    <phoneticPr fontId="3" type="noConversion"/>
  </si>
  <si>
    <t>01.09.18  21:15</t>
    <phoneticPr fontId="3" type="noConversion"/>
  </si>
  <si>
    <t>高晟翔</t>
    <phoneticPr fontId="3" type="noConversion"/>
  </si>
  <si>
    <t>火星塞、機油、微塵濾網、空氣循環過濾器</t>
    <phoneticPr fontId="3" type="noConversion"/>
  </si>
  <si>
    <r>
      <t>75619/</t>
    </r>
    <r>
      <rPr>
        <sz val="12"/>
        <color theme="1"/>
        <rFont val="華康中黑體"/>
        <family val="3"/>
        <charset val="136"/>
      </rPr>
      <t>火星塞、機油、微塵濾網、空氣循環過濾器</t>
    </r>
    <phoneticPr fontId="3" type="noConversion"/>
  </si>
  <si>
    <t>5F57119</t>
    <phoneticPr fontId="3" type="noConversion"/>
  </si>
  <si>
    <t>01.09.18  23:45</t>
    <phoneticPr fontId="3" type="noConversion"/>
  </si>
  <si>
    <r>
      <t>15329/</t>
    </r>
    <r>
      <rPr>
        <sz val="12"/>
        <color theme="1"/>
        <rFont val="華康中黑體"/>
        <family val="3"/>
        <charset val="136"/>
      </rPr>
      <t>煞車油到期、機油、微塵濾網</t>
    </r>
    <phoneticPr fontId="3" type="noConversion"/>
  </si>
  <si>
    <r>
      <t>sp</t>
    </r>
    <r>
      <rPr>
        <sz val="12"/>
        <color theme="1"/>
        <rFont val="細明體"/>
        <family val="3"/>
        <charset val="136"/>
      </rPr>
      <t>轉出昌一</t>
    </r>
    <phoneticPr fontId="3" type="noConversion"/>
  </si>
  <si>
    <t>V955550</t>
    <phoneticPr fontId="3" type="noConversion"/>
  </si>
  <si>
    <t>02.09.18  01:42</t>
    <phoneticPr fontId="3" type="noConversion"/>
  </si>
  <si>
    <t>高晟翔</t>
    <phoneticPr fontId="3" type="noConversion"/>
  </si>
  <si>
    <t>機油</t>
    <phoneticPr fontId="3" type="noConversion"/>
  </si>
  <si>
    <r>
      <t>9410/</t>
    </r>
    <r>
      <rPr>
        <sz val="12"/>
        <color theme="1"/>
        <rFont val="華康中黑體"/>
        <family val="3"/>
        <charset val="136"/>
      </rPr>
      <t>機油</t>
    </r>
    <phoneticPr fontId="3" type="noConversion"/>
  </si>
  <si>
    <t>0S32222</t>
    <phoneticPr fontId="3" type="noConversion"/>
  </si>
  <si>
    <t>02.09.18  01:51</t>
    <phoneticPr fontId="3" type="noConversion"/>
  </si>
  <si>
    <t>機油、微塵濾、空氣循環過濾器</t>
    <phoneticPr fontId="3" type="noConversion"/>
  </si>
  <si>
    <r>
      <t>30245/</t>
    </r>
    <r>
      <rPr>
        <sz val="12"/>
        <color theme="1"/>
        <rFont val="華康中黑體"/>
        <family val="3"/>
        <charset val="136"/>
      </rPr>
      <t>機油、微塵濾、空氣循環過濾器</t>
    </r>
    <phoneticPr fontId="3" type="noConversion"/>
  </si>
  <si>
    <t>V419008</t>
    <phoneticPr fontId="3" type="noConversion"/>
  </si>
  <si>
    <t>02.09.18  02:10</t>
    <phoneticPr fontId="3" type="noConversion"/>
  </si>
  <si>
    <r>
      <t>6074/</t>
    </r>
    <r>
      <rPr>
        <sz val="12"/>
        <color theme="1"/>
        <rFont val="華康中黑體"/>
        <family val="3"/>
        <charset val="136"/>
      </rPr>
      <t>煞車油到期、機油到期、微塵濾網到期</t>
    </r>
    <phoneticPr fontId="3" type="noConversion"/>
  </si>
  <si>
    <t>V955615</t>
    <phoneticPr fontId="3" type="noConversion"/>
  </si>
  <si>
    <t>02.09.18  02:26</t>
    <phoneticPr fontId="3" type="noConversion"/>
  </si>
  <si>
    <r>
      <t>4812/</t>
    </r>
    <r>
      <rPr>
        <sz val="12"/>
        <color theme="1"/>
        <rFont val="華康中黑體"/>
        <family val="3"/>
        <charset val="136"/>
      </rPr>
      <t>機油</t>
    </r>
    <phoneticPr fontId="3" type="noConversion"/>
  </si>
  <si>
    <t>G682915</t>
    <phoneticPr fontId="3" type="noConversion"/>
  </si>
  <si>
    <t>02.09.18  02:44</t>
    <phoneticPr fontId="3" type="noConversion"/>
  </si>
  <si>
    <r>
      <t>19838/</t>
    </r>
    <r>
      <rPr>
        <sz val="12"/>
        <color theme="1"/>
        <rFont val="華康中黑體"/>
        <family val="3"/>
        <charset val="136"/>
      </rPr>
      <t>煞車油</t>
    </r>
    <phoneticPr fontId="3" type="noConversion"/>
  </si>
  <si>
    <t>5H11599</t>
    <phoneticPr fontId="3" type="noConversion"/>
  </si>
  <si>
    <t>02.09.18  02:46</t>
    <phoneticPr fontId="3" type="noConversion"/>
  </si>
  <si>
    <r>
      <t>4018/</t>
    </r>
    <r>
      <rPr>
        <sz val="12"/>
        <color theme="1"/>
        <rFont val="華康中黑體"/>
        <family val="3"/>
        <charset val="136"/>
      </rPr>
      <t>機油</t>
    </r>
    <phoneticPr fontId="3" type="noConversion"/>
  </si>
  <si>
    <t>G681290</t>
    <phoneticPr fontId="3" type="noConversion"/>
  </si>
  <si>
    <t>02.09.18  03:31</t>
    <phoneticPr fontId="3" type="noConversion"/>
  </si>
  <si>
    <r>
      <t>15241/</t>
    </r>
    <r>
      <rPr>
        <sz val="12"/>
        <color theme="1"/>
        <rFont val="華康中黑體"/>
        <family val="3"/>
        <charset val="136"/>
      </rPr>
      <t>煞車油</t>
    </r>
    <phoneticPr fontId="3" type="noConversion"/>
  </si>
  <si>
    <t>5C12176</t>
    <phoneticPr fontId="3" type="noConversion"/>
  </si>
  <si>
    <t>02.09.18  03:56</t>
    <phoneticPr fontId="3" type="noConversion"/>
  </si>
  <si>
    <r>
      <t>48529/</t>
    </r>
    <r>
      <rPr>
        <sz val="12"/>
        <color theme="1"/>
        <rFont val="華康中黑體"/>
        <family val="3"/>
        <charset val="136"/>
      </rPr>
      <t>煞車油</t>
    </r>
    <phoneticPr fontId="3" type="noConversion"/>
  </si>
  <si>
    <t>0S32425</t>
    <phoneticPr fontId="3" type="noConversion"/>
  </si>
  <si>
    <t>02.09.18  04:12</t>
    <phoneticPr fontId="3" type="noConversion"/>
  </si>
  <si>
    <r>
      <t>26380/</t>
    </r>
    <r>
      <rPr>
        <sz val="12"/>
        <color theme="1"/>
        <rFont val="華康中黑體"/>
        <family val="3"/>
        <charset val="136"/>
      </rPr>
      <t>煞車油</t>
    </r>
    <phoneticPr fontId="3" type="noConversion"/>
  </si>
  <si>
    <t>0T90782</t>
    <phoneticPr fontId="3" type="noConversion"/>
  </si>
  <si>
    <t>02.09.18  04:16</t>
    <phoneticPr fontId="3" type="noConversion"/>
  </si>
  <si>
    <r>
      <t>19011/</t>
    </r>
    <r>
      <rPr>
        <sz val="12"/>
        <color theme="1"/>
        <rFont val="華康中黑體"/>
        <family val="3"/>
        <charset val="136"/>
      </rPr>
      <t>煞車油</t>
    </r>
    <phoneticPr fontId="3" type="noConversion"/>
  </si>
  <si>
    <t>G106005</t>
    <phoneticPr fontId="3" type="noConversion"/>
  </si>
  <si>
    <t>02.09.18  04:18</t>
    <phoneticPr fontId="3" type="noConversion"/>
  </si>
  <si>
    <t>機油、微塵濾網、煞車油</t>
    <phoneticPr fontId="3" type="noConversion"/>
  </si>
  <si>
    <r>
      <t>22010/</t>
    </r>
    <r>
      <rPr>
        <sz val="12"/>
        <color theme="1"/>
        <rFont val="華康中黑體"/>
        <family val="3"/>
        <charset val="136"/>
      </rPr>
      <t>機油到期、微塵濾網</t>
    </r>
    <r>
      <rPr>
        <sz val="12"/>
        <color theme="1"/>
        <rFont val="華康中黑體"/>
        <family val="3"/>
        <charset val="136"/>
      </rPr>
      <t>、煞車油</t>
    </r>
    <phoneticPr fontId="3" type="noConversion"/>
  </si>
  <si>
    <t>2018/10/13(421)</t>
    <phoneticPr fontId="3" type="noConversion"/>
  </si>
  <si>
    <t>V482540</t>
    <phoneticPr fontId="3" type="noConversion"/>
  </si>
  <si>
    <t>02.09.18  04:24</t>
    <phoneticPr fontId="3" type="noConversion"/>
  </si>
  <si>
    <r>
      <t>7675/</t>
    </r>
    <r>
      <rPr>
        <sz val="12"/>
        <color theme="1"/>
        <rFont val="華康中黑體"/>
        <family val="3"/>
        <charset val="136"/>
      </rPr>
      <t>煞車油到期、機油</t>
    </r>
    <phoneticPr fontId="3" type="noConversion"/>
  </si>
  <si>
    <t>入他廠/中鎂</t>
  </si>
  <si>
    <t>0W33930</t>
    <phoneticPr fontId="3" type="noConversion"/>
  </si>
  <si>
    <t>02.09.18  04:25</t>
    <phoneticPr fontId="3" type="noConversion"/>
  </si>
  <si>
    <r>
      <t>18072/</t>
    </r>
    <r>
      <rPr>
        <sz val="12"/>
        <color theme="1"/>
        <rFont val="華康中黑體"/>
        <family val="3"/>
        <charset val="136"/>
      </rPr>
      <t>機油、微塵濾網、空氣循環過濾器</t>
    </r>
    <phoneticPr fontId="3" type="noConversion"/>
  </si>
  <si>
    <t>月底會在回電</t>
    <phoneticPr fontId="3" type="noConversion"/>
  </si>
  <si>
    <t>P980659</t>
    <phoneticPr fontId="3" type="noConversion"/>
  </si>
  <si>
    <t>02.09.18  04:32</t>
    <phoneticPr fontId="3" type="noConversion"/>
  </si>
  <si>
    <t>機油</t>
    <phoneticPr fontId="3" type="noConversion"/>
  </si>
  <si>
    <r>
      <t>27048/</t>
    </r>
    <r>
      <rPr>
        <sz val="12"/>
        <color theme="1"/>
        <rFont val="華康中黑體"/>
        <family val="3"/>
        <charset val="136"/>
      </rPr>
      <t>機油</t>
    </r>
    <phoneticPr fontId="3" type="noConversion"/>
  </si>
  <si>
    <t>K389523</t>
    <phoneticPr fontId="3" type="noConversion"/>
  </si>
  <si>
    <t>02.09.18  04:44</t>
    <phoneticPr fontId="3" type="noConversion"/>
  </si>
  <si>
    <t>高晟翔</t>
    <phoneticPr fontId="3" type="noConversion"/>
  </si>
  <si>
    <r>
      <t>89213/</t>
    </r>
    <r>
      <rPr>
        <sz val="12"/>
        <color theme="1"/>
        <rFont val="華康中黑體"/>
        <family val="3"/>
        <charset val="136"/>
      </rPr>
      <t>煞車油</t>
    </r>
    <phoneticPr fontId="3" type="noConversion"/>
  </si>
  <si>
    <t>5E31028</t>
    <phoneticPr fontId="3" type="noConversion"/>
  </si>
  <si>
    <t>02.09.18  04:46</t>
    <phoneticPr fontId="3" type="noConversion"/>
  </si>
  <si>
    <r>
      <t>10432/</t>
    </r>
    <r>
      <rPr>
        <sz val="12"/>
        <color theme="1"/>
        <rFont val="華康中黑體"/>
        <family val="3"/>
        <charset val="136"/>
      </rPr>
      <t>煞車油</t>
    </r>
    <phoneticPr fontId="3" type="noConversion"/>
  </si>
  <si>
    <t>D987704</t>
    <phoneticPr fontId="3" type="noConversion"/>
  </si>
  <si>
    <t>02.09.18  05:38</t>
    <phoneticPr fontId="3" type="noConversion"/>
  </si>
  <si>
    <r>
      <t>5934/</t>
    </r>
    <r>
      <rPr>
        <sz val="12"/>
        <color theme="1"/>
        <rFont val="華康中黑體"/>
        <family val="3"/>
        <charset val="136"/>
      </rPr>
      <t>機油</t>
    </r>
    <phoneticPr fontId="3" type="noConversion"/>
  </si>
  <si>
    <t>車已賣</t>
  </si>
  <si>
    <t>G463524</t>
    <phoneticPr fontId="3" type="noConversion"/>
  </si>
  <si>
    <t>02.09.18  06:01</t>
    <phoneticPr fontId="3" type="noConversion"/>
  </si>
  <si>
    <r>
      <t>7758/</t>
    </r>
    <r>
      <rPr>
        <sz val="12"/>
        <color theme="1"/>
        <rFont val="華康中黑體"/>
        <family val="3"/>
        <charset val="136"/>
      </rPr>
      <t>機油</t>
    </r>
    <phoneticPr fontId="3" type="noConversion"/>
  </si>
  <si>
    <t>NU88403</t>
    <phoneticPr fontId="3" type="noConversion"/>
  </si>
  <si>
    <t>02.09.18  06:10</t>
    <phoneticPr fontId="3" type="noConversion"/>
  </si>
  <si>
    <r>
      <t>6426/</t>
    </r>
    <r>
      <rPr>
        <sz val="12"/>
        <color theme="1"/>
        <rFont val="華康中黑體"/>
        <family val="3"/>
        <charset val="136"/>
      </rPr>
      <t>機油</t>
    </r>
    <phoneticPr fontId="3" type="noConversion"/>
  </si>
  <si>
    <t>NU48373</t>
    <phoneticPr fontId="3" type="noConversion"/>
  </si>
  <si>
    <t>02.09.18  06:39</t>
    <phoneticPr fontId="3" type="noConversion"/>
  </si>
  <si>
    <r>
      <t>8460/</t>
    </r>
    <r>
      <rPr>
        <sz val="12"/>
        <color theme="1"/>
        <rFont val="華康中黑體"/>
        <family val="3"/>
        <charset val="136"/>
      </rPr>
      <t>機油</t>
    </r>
    <phoneticPr fontId="3" type="noConversion"/>
  </si>
  <si>
    <t>D988029</t>
    <phoneticPr fontId="3" type="noConversion"/>
  </si>
  <si>
    <t>02.09.18  06:49</t>
    <phoneticPr fontId="3" type="noConversion"/>
  </si>
  <si>
    <r>
      <t>10236/</t>
    </r>
    <r>
      <rPr>
        <sz val="12"/>
        <color theme="1"/>
        <rFont val="華康中黑體"/>
        <family val="3"/>
        <charset val="136"/>
      </rPr>
      <t>機油</t>
    </r>
    <phoneticPr fontId="3" type="noConversion"/>
  </si>
  <si>
    <t>0W44317</t>
    <phoneticPr fontId="3" type="noConversion"/>
  </si>
  <si>
    <t>02.09.18  06:54</t>
    <phoneticPr fontId="3" type="noConversion"/>
  </si>
  <si>
    <t>紀妍伶</t>
    <phoneticPr fontId="3" type="noConversion"/>
  </si>
  <si>
    <r>
      <t>3974/</t>
    </r>
    <r>
      <rPr>
        <sz val="12"/>
        <color theme="1"/>
        <rFont val="華康中黑體"/>
        <family val="3"/>
        <charset val="136"/>
      </rPr>
      <t>機油</t>
    </r>
    <phoneticPr fontId="3" type="noConversion"/>
  </si>
  <si>
    <t>客說沒關西會自己看狀況回來</t>
    <phoneticPr fontId="3" type="noConversion"/>
  </si>
  <si>
    <t>G441672</t>
    <phoneticPr fontId="3" type="noConversion"/>
  </si>
  <si>
    <t>02.09.18  07:50</t>
    <phoneticPr fontId="3" type="noConversion"/>
  </si>
  <si>
    <r>
      <t>13093/</t>
    </r>
    <r>
      <rPr>
        <sz val="12"/>
        <color theme="1"/>
        <rFont val="華康中黑體"/>
        <family val="3"/>
        <charset val="136"/>
      </rPr>
      <t>煞車油</t>
    </r>
    <phoneticPr fontId="3" type="noConversion"/>
  </si>
  <si>
    <t>NU48313</t>
    <phoneticPr fontId="3" type="noConversion"/>
  </si>
  <si>
    <t>02.09.18  07:53</t>
    <phoneticPr fontId="3" type="noConversion"/>
  </si>
  <si>
    <r>
      <t>4307/</t>
    </r>
    <r>
      <rPr>
        <sz val="12"/>
        <color theme="1"/>
        <rFont val="華康中黑體"/>
        <family val="3"/>
        <charset val="136"/>
      </rPr>
      <t>機油</t>
    </r>
    <phoneticPr fontId="3" type="noConversion"/>
  </si>
  <si>
    <t>D443774</t>
  </si>
  <si>
    <t>02.09.18  07:56</t>
    <phoneticPr fontId="3" type="noConversion"/>
  </si>
  <si>
    <t>火星塞、機油、微塵濾網</t>
    <phoneticPr fontId="3" type="noConversion"/>
  </si>
  <si>
    <r>
      <t>17369/</t>
    </r>
    <r>
      <rPr>
        <sz val="12"/>
        <color theme="1"/>
        <rFont val="華康中黑體"/>
        <family val="3"/>
        <charset val="136"/>
      </rPr>
      <t>火星塞、機油、微塵濾網</t>
    </r>
    <phoneticPr fontId="3" type="noConversion"/>
  </si>
  <si>
    <t>G408891</t>
    <phoneticPr fontId="3" type="noConversion"/>
  </si>
  <si>
    <t>02.09.18  08:13</t>
    <phoneticPr fontId="3" type="noConversion"/>
  </si>
  <si>
    <r>
      <t>14276/</t>
    </r>
    <r>
      <rPr>
        <sz val="12"/>
        <color theme="1"/>
        <rFont val="華康中黑體"/>
        <family val="3"/>
        <charset val="136"/>
      </rPr>
      <t>煞車油</t>
    </r>
    <phoneticPr fontId="3" type="noConversion"/>
  </si>
  <si>
    <t>G367952</t>
    <phoneticPr fontId="3" type="noConversion"/>
  </si>
  <si>
    <t>02.09.18  08:38</t>
    <phoneticPr fontId="3" type="noConversion"/>
  </si>
  <si>
    <t>煞車油</t>
    <phoneticPr fontId="3" type="noConversion"/>
  </si>
  <si>
    <r>
      <t>33342/</t>
    </r>
    <r>
      <rPr>
        <sz val="12"/>
        <color theme="1"/>
        <rFont val="華康中黑體"/>
        <family val="3"/>
        <charset val="136"/>
      </rPr>
      <t>煞車油</t>
    </r>
    <phoneticPr fontId="3" type="noConversion"/>
  </si>
  <si>
    <t>ED62419</t>
    <phoneticPr fontId="3" type="noConversion"/>
  </si>
  <si>
    <t>02.09.18  09:08</t>
    <phoneticPr fontId="3" type="noConversion"/>
  </si>
  <si>
    <r>
      <t>7779/</t>
    </r>
    <r>
      <rPr>
        <sz val="12"/>
        <color theme="1"/>
        <rFont val="華康中黑體"/>
        <family val="3"/>
        <charset val="136"/>
      </rPr>
      <t>機油</t>
    </r>
    <phoneticPr fontId="3" type="noConversion"/>
  </si>
  <si>
    <t>NU94304</t>
    <phoneticPr fontId="3" type="noConversion"/>
  </si>
  <si>
    <t>02.09.18  10:09</t>
    <phoneticPr fontId="3" type="noConversion"/>
  </si>
  <si>
    <t>高晟翔</t>
    <phoneticPr fontId="3" type="noConversion"/>
  </si>
  <si>
    <t>機油</t>
    <phoneticPr fontId="3" type="noConversion"/>
  </si>
  <si>
    <r>
      <t>2985/</t>
    </r>
    <r>
      <rPr>
        <sz val="12"/>
        <color theme="1"/>
        <rFont val="華康中黑體"/>
        <family val="3"/>
        <charset val="136"/>
      </rPr>
      <t>機油</t>
    </r>
    <phoneticPr fontId="3" type="noConversion"/>
  </si>
  <si>
    <t>G744542</t>
    <phoneticPr fontId="3" type="noConversion"/>
  </si>
  <si>
    <t>02.09.18  10:19</t>
    <phoneticPr fontId="3" type="noConversion"/>
  </si>
  <si>
    <t>機油、微塵濾網、煞車油</t>
    <phoneticPr fontId="3" type="noConversion"/>
  </si>
  <si>
    <r>
      <t>17754/</t>
    </r>
    <r>
      <rPr>
        <sz val="12"/>
        <color theme="1"/>
        <rFont val="華康中黑體"/>
        <family val="3"/>
        <charset val="136"/>
      </rPr>
      <t>機油到期、微塵濾網、煞車油</t>
    </r>
    <phoneticPr fontId="3" type="noConversion"/>
  </si>
  <si>
    <t>0X57659</t>
    <phoneticPr fontId="3" type="noConversion"/>
  </si>
  <si>
    <t>02.09.18  10:34</t>
    <phoneticPr fontId="3" type="noConversion"/>
  </si>
  <si>
    <r>
      <t>3107/</t>
    </r>
    <r>
      <rPr>
        <sz val="12"/>
        <color theme="1"/>
        <rFont val="華康中黑體"/>
        <family val="3"/>
        <charset val="136"/>
      </rPr>
      <t>機油</t>
    </r>
    <phoneticPr fontId="3" type="noConversion"/>
  </si>
  <si>
    <t>V420215</t>
    <phoneticPr fontId="3" type="noConversion"/>
  </si>
  <si>
    <t>02.09.18  10:41</t>
    <phoneticPr fontId="3" type="noConversion"/>
  </si>
  <si>
    <r>
      <t>16806/</t>
    </r>
    <r>
      <rPr>
        <sz val="12"/>
        <color theme="1"/>
        <rFont val="華康中黑體"/>
        <family val="3"/>
        <charset val="136"/>
      </rPr>
      <t>煞車油</t>
    </r>
    <phoneticPr fontId="3" type="noConversion"/>
  </si>
  <si>
    <t>2018/10/3(500)</t>
    <phoneticPr fontId="3" type="noConversion"/>
  </si>
  <si>
    <t>G842687</t>
    <phoneticPr fontId="3" type="noConversion"/>
  </si>
  <si>
    <t>02.09.18  12:04</t>
    <phoneticPr fontId="3" type="noConversion"/>
  </si>
  <si>
    <r>
      <t>293/</t>
    </r>
    <r>
      <rPr>
        <sz val="12"/>
        <color theme="1"/>
        <rFont val="華康中黑體"/>
        <family val="3"/>
        <charset val="136"/>
      </rPr>
      <t>機油</t>
    </r>
    <phoneticPr fontId="3" type="noConversion"/>
  </si>
  <si>
    <t>5D32910</t>
    <phoneticPr fontId="3" type="noConversion"/>
  </si>
  <si>
    <t>02.09.18  13:58</t>
    <phoneticPr fontId="3" type="noConversion"/>
  </si>
  <si>
    <r>
      <t>27418/</t>
    </r>
    <r>
      <rPr>
        <sz val="12"/>
        <color theme="1"/>
        <rFont val="華康中黑體"/>
        <family val="3"/>
        <charset val="136"/>
      </rPr>
      <t>機油</t>
    </r>
    <phoneticPr fontId="3" type="noConversion"/>
  </si>
  <si>
    <t>0P53997</t>
    <phoneticPr fontId="3" type="noConversion"/>
  </si>
  <si>
    <t>02.09.18  15:36</t>
    <phoneticPr fontId="3" type="noConversion"/>
  </si>
  <si>
    <r>
      <t>33038/</t>
    </r>
    <r>
      <rPr>
        <sz val="12"/>
        <color theme="1"/>
        <rFont val="華康中黑體"/>
        <family val="3"/>
        <charset val="136"/>
      </rPr>
      <t>火星塞、機油、微塵濾網</t>
    </r>
    <phoneticPr fontId="3" type="noConversion"/>
  </si>
  <si>
    <t>G874701</t>
    <phoneticPr fontId="3" type="noConversion"/>
  </si>
  <si>
    <t>02.09.18  16:28</t>
    <phoneticPr fontId="3" type="noConversion"/>
  </si>
  <si>
    <r>
      <t>2811/</t>
    </r>
    <r>
      <rPr>
        <sz val="12"/>
        <color theme="1"/>
        <rFont val="華康中黑體"/>
        <family val="3"/>
        <charset val="136"/>
      </rPr>
      <t>機油</t>
    </r>
    <phoneticPr fontId="3" type="noConversion"/>
  </si>
  <si>
    <t>0H74387</t>
    <phoneticPr fontId="3" type="noConversion"/>
  </si>
  <si>
    <t>02.09.18  17:02</t>
    <phoneticPr fontId="3" type="noConversion"/>
  </si>
  <si>
    <r>
      <t>59146/</t>
    </r>
    <r>
      <rPr>
        <sz val="12"/>
        <color theme="1"/>
        <rFont val="華康中黑體"/>
        <family val="3"/>
        <charset val="136"/>
      </rPr>
      <t>煞車油</t>
    </r>
    <phoneticPr fontId="3" type="noConversion"/>
  </si>
  <si>
    <t>G107018</t>
    <phoneticPr fontId="3" type="noConversion"/>
  </si>
  <si>
    <t>03.09.18  01:12</t>
    <phoneticPr fontId="3" type="noConversion"/>
  </si>
  <si>
    <r>
      <t>17370/</t>
    </r>
    <r>
      <rPr>
        <sz val="12"/>
        <color theme="1"/>
        <rFont val="華康中黑體"/>
        <family val="3"/>
        <charset val="136"/>
      </rPr>
      <t>機油、微塵濾網</t>
    </r>
    <phoneticPr fontId="3" type="noConversion"/>
  </si>
  <si>
    <t>NT24655</t>
    <phoneticPr fontId="3" type="noConversion"/>
  </si>
  <si>
    <t>03.09.18  01:15</t>
    <phoneticPr fontId="3" type="noConversion"/>
  </si>
  <si>
    <t>煞車油、機油與微塵濾網</t>
    <phoneticPr fontId="3" type="noConversion"/>
  </si>
  <si>
    <r>
      <t>15166/</t>
    </r>
    <r>
      <rPr>
        <sz val="12"/>
        <color theme="1"/>
        <rFont val="細明體"/>
        <family val="3"/>
        <charset val="136"/>
      </rPr>
      <t>煞車油、機油與微塵濾網</t>
    </r>
    <phoneticPr fontId="3" type="noConversion"/>
  </si>
  <si>
    <t>5C87078</t>
    <phoneticPr fontId="3" type="noConversion"/>
  </si>
  <si>
    <t>03.09.18  01:20</t>
    <phoneticPr fontId="3" type="noConversion"/>
  </si>
  <si>
    <r>
      <t>20544/</t>
    </r>
    <r>
      <rPr>
        <sz val="12"/>
        <color theme="1"/>
        <rFont val="細明體"/>
        <family val="3"/>
        <charset val="136"/>
      </rPr>
      <t>機油</t>
    </r>
    <phoneticPr fontId="3" type="noConversion"/>
  </si>
  <si>
    <t>V417249</t>
    <phoneticPr fontId="3" type="noConversion"/>
  </si>
  <si>
    <t>03.09.18  01:32</t>
    <phoneticPr fontId="3" type="noConversion"/>
  </si>
  <si>
    <t>煞車油、前輪煞車</t>
    <phoneticPr fontId="3" type="noConversion"/>
  </si>
  <si>
    <r>
      <t>36573/</t>
    </r>
    <r>
      <rPr>
        <sz val="12"/>
        <color theme="1"/>
        <rFont val="細明體"/>
        <family val="3"/>
        <charset val="136"/>
      </rPr>
      <t>煞車油、前輪煞車</t>
    </r>
    <phoneticPr fontId="3" type="noConversion"/>
  </si>
  <si>
    <t>5J18439</t>
    <phoneticPr fontId="3" type="noConversion"/>
  </si>
  <si>
    <t>03.09.18  01:50</t>
    <phoneticPr fontId="3" type="noConversion"/>
  </si>
  <si>
    <t>V</t>
    <phoneticPr fontId="3" type="noConversion"/>
  </si>
  <si>
    <t>機油、微塵濾網</t>
    <phoneticPr fontId="3" type="noConversion"/>
  </si>
  <si>
    <r>
      <t>18632/</t>
    </r>
    <r>
      <rPr>
        <sz val="12"/>
        <color theme="1"/>
        <rFont val="細明體"/>
        <family val="3"/>
        <charset val="136"/>
      </rPr>
      <t>機油、微塵濾網</t>
    </r>
    <phoneticPr fontId="3" type="noConversion"/>
  </si>
  <si>
    <t>5D34602</t>
    <phoneticPr fontId="3" type="noConversion"/>
  </si>
  <si>
    <t>03.09.18  02:37</t>
    <phoneticPr fontId="3" type="noConversion"/>
  </si>
  <si>
    <t>紀妍伶</t>
    <phoneticPr fontId="3" type="noConversion"/>
  </si>
  <si>
    <r>
      <t>13445/</t>
    </r>
    <r>
      <rPr>
        <sz val="12"/>
        <color theme="1"/>
        <rFont val="細明體"/>
        <family val="3"/>
        <charset val="136"/>
      </rPr>
      <t>機油、微塵濾網</t>
    </r>
    <phoneticPr fontId="3" type="noConversion"/>
  </si>
  <si>
    <t>K881322</t>
    <phoneticPr fontId="3" type="noConversion"/>
  </si>
  <si>
    <t>03.09.18  03:03</t>
    <phoneticPr fontId="3" type="noConversion"/>
  </si>
  <si>
    <r>
      <t>10453/</t>
    </r>
    <r>
      <rPr>
        <sz val="12"/>
        <color theme="1"/>
        <rFont val="細明體"/>
        <family val="3"/>
        <charset val="136"/>
      </rPr>
      <t>機油</t>
    </r>
    <phoneticPr fontId="3" type="noConversion"/>
  </si>
  <si>
    <t>G839254</t>
    <phoneticPr fontId="3" type="noConversion"/>
  </si>
  <si>
    <t>03.09.18  03:30</t>
    <phoneticPr fontId="3" type="noConversion"/>
  </si>
  <si>
    <r>
      <t>彭仕豪</t>
    </r>
    <r>
      <rPr>
        <sz val="12"/>
        <color theme="1"/>
        <rFont val="BMWType V2 Regular"/>
      </rPr>
      <t xml:space="preserve"> </t>
    </r>
  </si>
  <si>
    <r>
      <t>2759/</t>
    </r>
    <r>
      <rPr>
        <sz val="12"/>
        <color theme="1"/>
        <rFont val="細明體"/>
        <family val="3"/>
        <charset val="136"/>
      </rPr>
      <t>機油</t>
    </r>
    <phoneticPr fontId="3" type="noConversion"/>
  </si>
  <si>
    <t>V751537</t>
    <phoneticPr fontId="3" type="noConversion"/>
  </si>
  <si>
    <t>03.09.18  03:47</t>
    <phoneticPr fontId="3" type="noConversion"/>
  </si>
  <si>
    <r>
      <t>27222/</t>
    </r>
    <r>
      <rPr>
        <sz val="12"/>
        <color theme="1"/>
        <rFont val="細明體"/>
        <family val="3"/>
        <charset val="136"/>
      </rPr>
      <t>煞車油、機油</t>
    </r>
    <phoneticPr fontId="3" type="noConversion"/>
  </si>
  <si>
    <t>NT25921</t>
    <phoneticPr fontId="3" type="noConversion"/>
  </si>
  <si>
    <t>03.09.18  04:10</t>
    <phoneticPr fontId="3" type="noConversion"/>
  </si>
  <si>
    <r>
      <t>6104/</t>
    </r>
    <r>
      <rPr>
        <sz val="12"/>
        <color theme="1"/>
        <rFont val="細明體"/>
        <family val="3"/>
        <charset val="136"/>
      </rPr>
      <t>機油</t>
    </r>
    <phoneticPr fontId="3" type="noConversion"/>
  </si>
  <si>
    <t>0B79899</t>
    <phoneticPr fontId="3" type="noConversion"/>
  </si>
  <si>
    <t>03.09.18  04:14</t>
    <phoneticPr fontId="3" type="noConversion"/>
  </si>
  <si>
    <r>
      <t>4059/</t>
    </r>
    <r>
      <rPr>
        <sz val="12"/>
        <color theme="1"/>
        <rFont val="細明體"/>
        <family val="3"/>
        <charset val="136"/>
      </rPr>
      <t>機油</t>
    </r>
    <phoneticPr fontId="3" type="noConversion"/>
  </si>
  <si>
    <t>5E85264</t>
    <phoneticPr fontId="3" type="noConversion"/>
  </si>
  <si>
    <t>03.09.18  04:15</t>
    <phoneticPr fontId="3" type="noConversion"/>
  </si>
  <si>
    <r>
      <t>5428/</t>
    </r>
    <r>
      <rPr>
        <sz val="12"/>
        <color theme="1"/>
        <rFont val="細明體"/>
        <family val="3"/>
        <charset val="136"/>
      </rPr>
      <t>煞車油</t>
    </r>
    <phoneticPr fontId="3" type="noConversion"/>
  </si>
  <si>
    <t>客會在回電預約</t>
    <phoneticPr fontId="3" type="noConversion"/>
  </si>
  <si>
    <t>NT24569</t>
    <phoneticPr fontId="3" type="noConversion"/>
  </si>
  <si>
    <t>03.09.18  04:40</t>
    <phoneticPr fontId="3" type="noConversion"/>
  </si>
  <si>
    <r>
      <t>21989/</t>
    </r>
    <r>
      <rPr>
        <sz val="12"/>
        <color theme="1"/>
        <rFont val="細明體"/>
        <family val="3"/>
        <charset val="136"/>
      </rPr>
      <t>煞車油</t>
    </r>
    <phoneticPr fontId="3" type="noConversion"/>
  </si>
  <si>
    <t>5C87086</t>
    <phoneticPr fontId="3" type="noConversion"/>
  </si>
  <si>
    <t>03.09.18  04:49</t>
    <phoneticPr fontId="3" type="noConversion"/>
  </si>
  <si>
    <r>
      <t>30218/</t>
    </r>
    <r>
      <rPr>
        <sz val="12"/>
        <color theme="1"/>
        <rFont val="細明體"/>
        <family val="3"/>
        <charset val="136"/>
      </rPr>
      <t>煞車油</t>
    </r>
    <phoneticPr fontId="3" type="noConversion"/>
  </si>
  <si>
    <t>NT24091</t>
    <phoneticPr fontId="3" type="noConversion"/>
  </si>
  <si>
    <t>03.09.18  05:03</t>
    <phoneticPr fontId="3" type="noConversion"/>
  </si>
  <si>
    <r>
      <t>27874/</t>
    </r>
    <r>
      <rPr>
        <sz val="12"/>
        <color theme="1"/>
        <rFont val="細明體"/>
        <family val="3"/>
        <charset val="136"/>
      </rPr>
      <t>煞車油</t>
    </r>
    <phoneticPr fontId="3" type="noConversion"/>
  </si>
  <si>
    <t>V413542</t>
    <phoneticPr fontId="3" type="noConversion"/>
  </si>
  <si>
    <t>03.09.18  06:04</t>
    <phoneticPr fontId="3" type="noConversion"/>
  </si>
  <si>
    <r>
      <t>31409/</t>
    </r>
    <r>
      <rPr>
        <sz val="12"/>
        <color theme="1"/>
        <rFont val="細明體"/>
        <family val="3"/>
        <charset val="136"/>
      </rPr>
      <t>煞車油、前輪煞車</t>
    </r>
    <phoneticPr fontId="3" type="noConversion"/>
  </si>
  <si>
    <t>0K11085</t>
    <phoneticPr fontId="3" type="noConversion"/>
  </si>
  <si>
    <t>03.09.18  07:23</t>
    <phoneticPr fontId="3" type="noConversion"/>
  </si>
  <si>
    <r>
      <t>22266/</t>
    </r>
    <r>
      <rPr>
        <sz val="12"/>
        <color theme="1"/>
        <rFont val="細明體"/>
        <family val="3"/>
        <charset val="136"/>
      </rPr>
      <t>煞車油、機油</t>
    </r>
    <phoneticPr fontId="3" type="noConversion"/>
  </si>
  <si>
    <t>V915287</t>
    <phoneticPr fontId="3" type="noConversion"/>
  </si>
  <si>
    <t>03.09.18  07:32</t>
    <phoneticPr fontId="3" type="noConversion"/>
  </si>
  <si>
    <r>
      <t>19964/</t>
    </r>
    <r>
      <rPr>
        <sz val="12"/>
        <color theme="1"/>
        <rFont val="細明體"/>
        <family val="3"/>
        <charset val="136"/>
      </rPr>
      <t>機油、微塵濾網</t>
    </r>
    <phoneticPr fontId="3" type="noConversion"/>
  </si>
  <si>
    <r>
      <t>SP</t>
    </r>
    <r>
      <rPr>
        <sz val="12"/>
        <color theme="1"/>
        <rFont val="細明體"/>
        <family val="3"/>
        <charset val="136"/>
      </rPr>
      <t>轉出彰化昌一</t>
    </r>
    <phoneticPr fontId="3" type="noConversion"/>
  </si>
  <si>
    <t>G877006</t>
    <phoneticPr fontId="3" type="noConversion"/>
  </si>
  <si>
    <t>03.09.18  09:18</t>
    <phoneticPr fontId="3" type="noConversion"/>
  </si>
  <si>
    <r>
      <t>3102/</t>
    </r>
    <r>
      <rPr>
        <sz val="12"/>
        <color theme="1"/>
        <rFont val="細明體"/>
        <family val="3"/>
        <charset val="136"/>
      </rPr>
      <t>機油</t>
    </r>
    <phoneticPr fontId="3" type="noConversion"/>
  </si>
  <si>
    <t>V422865</t>
    <phoneticPr fontId="3" type="noConversion"/>
  </si>
  <si>
    <t>03.09.18  09:19</t>
    <phoneticPr fontId="3" type="noConversion"/>
  </si>
  <si>
    <r>
      <t>19968/</t>
    </r>
    <r>
      <rPr>
        <sz val="12"/>
        <color theme="1"/>
        <rFont val="細明體"/>
        <family val="3"/>
        <charset val="136"/>
      </rPr>
      <t>機油、微塵濾網</t>
    </r>
    <phoneticPr fontId="3" type="noConversion"/>
  </si>
  <si>
    <t>NT25289</t>
    <phoneticPr fontId="3" type="noConversion"/>
  </si>
  <si>
    <t>03.09.18  09:27</t>
    <phoneticPr fontId="3" type="noConversion"/>
  </si>
  <si>
    <r>
      <t>22921/</t>
    </r>
    <r>
      <rPr>
        <sz val="12"/>
        <color theme="1"/>
        <rFont val="細明體"/>
        <family val="3"/>
        <charset val="136"/>
      </rPr>
      <t>機油</t>
    </r>
    <phoneticPr fontId="3" type="noConversion"/>
  </si>
  <si>
    <t>0R86048</t>
    <phoneticPr fontId="3" type="noConversion"/>
  </si>
  <si>
    <t>03.09.18  09:56</t>
    <phoneticPr fontId="3" type="noConversion"/>
  </si>
  <si>
    <t>高晟翔</t>
    <phoneticPr fontId="3" type="noConversion"/>
  </si>
  <si>
    <t>煞車油</t>
    <phoneticPr fontId="3" type="noConversion"/>
  </si>
  <si>
    <r>
      <t>17975/</t>
    </r>
    <r>
      <rPr>
        <sz val="12"/>
        <color theme="1"/>
        <rFont val="細明體"/>
        <family val="3"/>
        <charset val="136"/>
      </rPr>
      <t>煞車油</t>
    </r>
    <phoneticPr fontId="3" type="noConversion"/>
  </si>
  <si>
    <t>K392508</t>
    <phoneticPr fontId="3" type="noConversion"/>
  </si>
  <si>
    <t>03.09.18  10:22</t>
    <phoneticPr fontId="3" type="noConversion"/>
  </si>
  <si>
    <r>
      <t>59350/</t>
    </r>
    <r>
      <rPr>
        <sz val="12"/>
        <color theme="1"/>
        <rFont val="細明體"/>
        <family val="3"/>
        <charset val="136"/>
      </rPr>
      <t>機油</t>
    </r>
    <phoneticPr fontId="3" type="noConversion"/>
  </si>
  <si>
    <t>0G58732</t>
    <phoneticPr fontId="3" type="noConversion"/>
  </si>
  <si>
    <t>03.09.18  11:16</t>
    <phoneticPr fontId="3" type="noConversion"/>
  </si>
  <si>
    <t>機油、微塵濾網與車內空氣循環過濾器</t>
    <phoneticPr fontId="3" type="noConversion"/>
  </si>
  <si>
    <r>
      <t>70137/</t>
    </r>
    <r>
      <rPr>
        <sz val="12"/>
        <color theme="1"/>
        <rFont val="細明體"/>
        <family val="3"/>
        <charset val="136"/>
      </rPr>
      <t>機油、微塵濾網與車內空氣循環過濾器</t>
    </r>
    <phoneticPr fontId="3" type="noConversion"/>
  </si>
  <si>
    <t>B234205</t>
    <phoneticPr fontId="3" type="noConversion"/>
  </si>
  <si>
    <t>03.09.18  11:18</t>
    <phoneticPr fontId="3" type="noConversion"/>
  </si>
  <si>
    <r>
      <t>8098/</t>
    </r>
    <r>
      <rPr>
        <sz val="12"/>
        <color theme="1"/>
        <rFont val="細明體"/>
        <family val="3"/>
        <charset val="136"/>
      </rPr>
      <t>機油</t>
    </r>
    <phoneticPr fontId="3" type="noConversion"/>
  </si>
  <si>
    <t>轉接語音信箱/未接</t>
  </si>
  <si>
    <t>暫停使用</t>
    <phoneticPr fontId="3" type="noConversion"/>
  </si>
  <si>
    <t>0R51421</t>
    <phoneticPr fontId="3" type="noConversion"/>
  </si>
  <si>
    <t>03.09.18  11:42</t>
    <phoneticPr fontId="3" type="noConversion"/>
  </si>
  <si>
    <t>機油、微塵濾網與火星塞</t>
    <phoneticPr fontId="3" type="noConversion"/>
  </si>
  <si>
    <r>
      <t>29696/</t>
    </r>
    <r>
      <rPr>
        <sz val="12"/>
        <color theme="1"/>
        <rFont val="細明體"/>
        <family val="3"/>
        <charset val="136"/>
      </rPr>
      <t>機油、微塵濾網與火星塞</t>
    </r>
    <phoneticPr fontId="3" type="noConversion"/>
  </si>
  <si>
    <r>
      <t>SP</t>
    </r>
    <r>
      <rPr>
        <sz val="12"/>
        <color theme="1"/>
        <rFont val="細明體"/>
        <family val="3"/>
        <charset val="136"/>
      </rPr>
      <t>轉出雲林賓歐</t>
    </r>
    <phoneticPr fontId="3" type="noConversion"/>
  </si>
  <si>
    <t>V427902</t>
    <phoneticPr fontId="3" type="noConversion"/>
  </si>
  <si>
    <t>03.09.18  12:54</t>
    <phoneticPr fontId="3" type="noConversion"/>
  </si>
  <si>
    <r>
      <t>58788/</t>
    </r>
    <r>
      <rPr>
        <sz val="12"/>
        <color theme="1"/>
        <rFont val="細明體"/>
        <family val="3"/>
        <charset val="136"/>
      </rPr>
      <t>機油、微塵濾網與火星塞</t>
    </r>
    <phoneticPr fontId="3" type="noConversion"/>
  </si>
  <si>
    <t>GE12540</t>
    <phoneticPr fontId="3" type="noConversion"/>
  </si>
  <si>
    <t>03.09.18  13:00</t>
    <phoneticPr fontId="3" type="noConversion"/>
  </si>
  <si>
    <t>車輛檢查、煞車油、機油與微塵濾網</t>
    <phoneticPr fontId="3" type="noConversion"/>
  </si>
  <si>
    <r>
      <t>40537/</t>
    </r>
    <r>
      <rPr>
        <sz val="12"/>
        <color theme="1"/>
        <rFont val="細明體"/>
        <family val="3"/>
        <charset val="136"/>
      </rPr>
      <t>車輛檢查、煞車油、機油與微塵濾網</t>
    </r>
    <phoneticPr fontId="3" type="noConversion"/>
  </si>
  <si>
    <t>NT25066</t>
    <phoneticPr fontId="3" type="noConversion"/>
  </si>
  <si>
    <t>03.09.18  13:13</t>
    <phoneticPr fontId="3" type="noConversion"/>
  </si>
  <si>
    <r>
      <t>13063/</t>
    </r>
    <r>
      <rPr>
        <sz val="12"/>
        <color theme="1"/>
        <rFont val="細明體"/>
        <family val="3"/>
        <charset val="136"/>
      </rPr>
      <t>煞車油、機油</t>
    </r>
    <phoneticPr fontId="3" type="noConversion"/>
  </si>
  <si>
    <t>G717550</t>
    <phoneticPr fontId="3" type="noConversion"/>
  </si>
  <si>
    <t>03.09.18  16:30</t>
    <phoneticPr fontId="3" type="noConversion"/>
  </si>
  <si>
    <t>紀妍伶</t>
    <phoneticPr fontId="3" type="noConversion"/>
  </si>
  <si>
    <r>
      <t>20007/</t>
    </r>
    <r>
      <rPr>
        <sz val="12"/>
        <color theme="1"/>
        <rFont val="細明體"/>
        <family val="3"/>
        <charset val="136"/>
      </rPr>
      <t>機油</t>
    </r>
    <phoneticPr fontId="3" type="noConversion"/>
  </si>
  <si>
    <t>0R50242</t>
    <phoneticPr fontId="3" type="noConversion"/>
  </si>
  <si>
    <t>04.09.18  00:08</t>
    <phoneticPr fontId="3" type="noConversion"/>
  </si>
  <si>
    <t>機油、煞車油與微塵濾網</t>
    <phoneticPr fontId="3" type="noConversion"/>
  </si>
  <si>
    <r>
      <t>11559/</t>
    </r>
    <r>
      <rPr>
        <sz val="12"/>
        <color theme="1"/>
        <rFont val="細明體"/>
        <family val="3"/>
        <charset val="136"/>
      </rPr>
      <t>機油、煞車油與微塵濾網</t>
    </r>
    <phoneticPr fontId="3" type="noConversion"/>
  </si>
  <si>
    <t>其他</t>
  </si>
  <si>
    <t>電話空號</t>
    <phoneticPr fontId="3" type="noConversion"/>
  </si>
  <si>
    <t>0W45791</t>
    <phoneticPr fontId="3" type="noConversion"/>
  </si>
  <si>
    <t>04.09.18  01:35</t>
    <phoneticPr fontId="3" type="noConversion"/>
  </si>
  <si>
    <t>紀妍伶</t>
    <phoneticPr fontId="3" type="noConversion"/>
  </si>
  <si>
    <t>機油、微塵濾網</t>
    <phoneticPr fontId="3" type="noConversion"/>
  </si>
  <si>
    <r>
      <t>3582/</t>
    </r>
    <r>
      <rPr>
        <sz val="12"/>
        <color theme="1"/>
        <rFont val="細明體"/>
        <family val="3"/>
        <charset val="136"/>
      </rPr>
      <t>機油、微塵濾網</t>
    </r>
    <phoneticPr fontId="3" type="noConversion"/>
  </si>
  <si>
    <t>BH07973</t>
    <phoneticPr fontId="3" type="noConversion"/>
  </si>
  <si>
    <t>04.09.18  02:42</t>
    <phoneticPr fontId="3" type="noConversion"/>
  </si>
  <si>
    <r>
      <t>7461/</t>
    </r>
    <r>
      <rPr>
        <sz val="12"/>
        <color theme="1"/>
        <rFont val="細明體"/>
        <family val="3"/>
        <charset val="136"/>
      </rPr>
      <t>機油</t>
    </r>
    <phoneticPr fontId="3" type="noConversion"/>
  </si>
  <si>
    <t>5F57012</t>
    <phoneticPr fontId="3" type="noConversion"/>
  </si>
  <si>
    <t>04.09.18  03:48</t>
    <phoneticPr fontId="3" type="noConversion"/>
  </si>
  <si>
    <t>煞車油、機油、微塵濾網與微粒過濾器</t>
    <phoneticPr fontId="3" type="noConversion"/>
  </si>
  <si>
    <r>
      <t>6166/</t>
    </r>
    <r>
      <rPr>
        <sz val="12"/>
        <color theme="1"/>
        <rFont val="細明體"/>
        <family val="3"/>
        <charset val="136"/>
      </rPr>
      <t>煞車油、機油、微塵濾網與微粒過濾器</t>
    </r>
    <phoneticPr fontId="3" type="noConversion"/>
  </si>
  <si>
    <t>C993694</t>
    <phoneticPr fontId="3" type="noConversion"/>
  </si>
  <si>
    <t>04.09.18  03:54</t>
    <phoneticPr fontId="3" type="noConversion"/>
  </si>
  <si>
    <t>無資料</t>
    <phoneticPr fontId="3" type="noConversion"/>
  </si>
  <si>
    <t>機油、微塵濾網與空氣濾芯</t>
    <phoneticPr fontId="3" type="noConversion"/>
  </si>
  <si>
    <r>
      <t>76108/</t>
    </r>
    <r>
      <rPr>
        <sz val="12"/>
        <color theme="1"/>
        <rFont val="細明體"/>
        <family val="3"/>
        <charset val="136"/>
      </rPr>
      <t>機油、微塵濾網與空氣濾芯</t>
    </r>
    <phoneticPr fontId="3" type="noConversion"/>
  </si>
  <si>
    <t>0R60804</t>
    <phoneticPr fontId="3" type="noConversion"/>
  </si>
  <si>
    <t>04.09.18  05:15</t>
    <phoneticPr fontId="3" type="noConversion"/>
  </si>
  <si>
    <t>機油、煞車油、微塵濾網與車內空氣循環過濾器</t>
  </si>
  <si>
    <r>
      <t>8115/</t>
    </r>
    <r>
      <rPr>
        <sz val="12"/>
        <color theme="1"/>
        <rFont val="細明體"/>
        <family val="3"/>
        <charset val="136"/>
      </rPr>
      <t>機油、煞車油、微塵濾網與車內空氣循環過濾器</t>
    </r>
    <phoneticPr fontId="3" type="noConversion"/>
  </si>
  <si>
    <t>G368648</t>
    <phoneticPr fontId="3" type="noConversion"/>
  </si>
  <si>
    <t>04.09.18  06:00</t>
    <phoneticPr fontId="3" type="noConversion"/>
  </si>
  <si>
    <r>
      <t>31279/</t>
    </r>
    <r>
      <rPr>
        <sz val="12"/>
        <color theme="1"/>
        <rFont val="細明體"/>
        <family val="3"/>
        <charset val="136"/>
      </rPr>
      <t>機油、微塵濾網與火星塞</t>
    </r>
    <phoneticPr fontId="3" type="noConversion"/>
  </si>
  <si>
    <t>5H09512</t>
    <phoneticPr fontId="3" type="noConversion"/>
  </si>
  <si>
    <t>04.09.18  06:52</t>
    <phoneticPr fontId="3" type="noConversion"/>
  </si>
  <si>
    <r>
      <t>11704/</t>
    </r>
    <r>
      <rPr>
        <sz val="12"/>
        <color theme="1"/>
        <rFont val="細明體"/>
        <family val="3"/>
        <charset val="136"/>
      </rPr>
      <t>機油、微塵濾網</t>
    </r>
    <phoneticPr fontId="3" type="noConversion"/>
  </si>
  <si>
    <t>G102283</t>
    <phoneticPr fontId="3" type="noConversion"/>
  </si>
  <si>
    <t>04.09.18  07:36</t>
    <phoneticPr fontId="3" type="noConversion"/>
  </si>
  <si>
    <t>紀妍伶</t>
    <phoneticPr fontId="3" type="noConversion"/>
  </si>
  <si>
    <t>機油、煞車油</t>
    <phoneticPr fontId="3" type="noConversion"/>
  </si>
  <si>
    <r>
      <t>33980/</t>
    </r>
    <r>
      <rPr>
        <sz val="12"/>
        <color theme="1"/>
        <rFont val="細明體"/>
        <family val="3"/>
        <charset val="136"/>
      </rPr>
      <t>機油、煞車油</t>
    </r>
    <phoneticPr fontId="3" type="noConversion"/>
  </si>
  <si>
    <t>G408098</t>
    <phoneticPr fontId="3" type="noConversion"/>
  </si>
  <si>
    <t>04.09.18  07:37</t>
    <phoneticPr fontId="3" type="noConversion"/>
  </si>
  <si>
    <t>機油、空氣濾芯</t>
    <phoneticPr fontId="3" type="noConversion"/>
  </si>
  <si>
    <r>
      <t>45277/</t>
    </r>
    <r>
      <rPr>
        <sz val="12"/>
        <color theme="1"/>
        <rFont val="細明體"/>
        <family val="3"/>
        <charset val="136"/>
      </rPr>
      <t>機油、空氣濾芯</t>
    </r>
    <phoneticPr fontId="3" type="noConversion"/>
  </si>
  <si>
    <t>D999549</t>
    <phoneticPr fontId="3" type="noConversion"/>
  </si>
  <si>
    <t>04.09.18  07:40</t>
    <phoneticPr fontId="3" type="noConversion"/>
  </si>
  <si>
    <r>
      <t>10790/</t>
    </r>
    <r>
      <rPr>
        <sz val="12"/>
        <color theme="1"/>
        <rFont val="細明體"/>
        <family val="3"/>
        <charset val="136"/>
      </rPr>
      <t>煞車油</t>
    </r>
    <phoneticPr fontId="3" type="noConversion"/>
  </si>
  <si>
    <t>0R64996</t>
    <phoneticPr fontId="3" type="noConversion"/>
  </si>
  <si>
    <t>04.09.18  08:19</t>
    <phoneticPr fontId="3" type="noConversion"/>
  </si>
  <si>
    <t>機油、前輪煞車、微塵濾網、火星塞與車內空氣循環過濾器</t>
    <phoneticPr fontId="3" type="noConversion"/>
  </si>
  <si>
    <r>
      <t>41256/</t>
    </r>
    <r>
      <rPr>
        <sz val="12"/>
        <color theme="1"/>
        <rFont val="細明體"/>
        <family val="3"/>
        <charset val="136"/>
      </rPr>
      <t>機油、前輪煞車、微塵濾網、火星塞與車內空氣循環過濾器</t>
    </r>
    <phoneticPr fontId="3" type="noConversion"/>
  </si>
  <si>
    <t>G368066</t>
    <phoneticPr fontId="3" type="noConversion"/>
  </si>
  <si>
    <t>04.09.18  10:14</t>
    <phoneticPr fontId="3" type="noConversion"/>
  </si>
  <si>
    <t>機油、煞車油與微塵濾網</t>
    <phoneticPr fontId="3" type="noConversion"/>
  </si>
  <si>
    <r>
      <t>9109/</t>
    </r>
    <r>
      <rPr>
        <sz val="12"/>
        <color theme="1"/>
        <rFont val="細明體"/>
        <family val="3"/>
        <charset val="136"/>
      </rPr>
      <t>機油、煞車油與微塵濾網</t>
    </r>
    <phoneticPr fontId="3" type="noConversion"/>
  </si>
  <si>
    <t>5J18842</t>
    <phoneticPr fontId="3" type="noConversion"/>
  </si>
  <si>
    <t>04.09.18  10:31</t>
    <phoneticPr fontId="3" type="noConversion"/>
  </si>
  <si>
    <r>
      <t>8766/</t>
    </r>
    <r>
      <rPr>
        <sz val="12"/>
        <color theme="1"/>
        <rFont val="細明體"/>
        <family val="3"/>
        <charset val="136"/>
      </rPr>
      <t>機油</t>
    </r>
    <phoneticPr fontId="3" type="noConversion"/>
  </si>
  <si>
    <t>0T76399</t>
    <phoneticPr fontId="3" type="noConversion"/>
  </si>
  <si>
    <t>04.09.18  10:47</t>
    <phoneticPr fontId="3" type="noConversion"/>
  </si>
  <si>
    <r>
      <t>42355/</t>
    </r>
    <r>
      <rPr>
        <sz val="12"/>
        <color theme="1"/>
        <rFont val="細明體"/>
        <family val="3"/>
        <charset val="136"/>
      </rPr>
      <t>機油、微塵濾網</t>
    </r>
    <phoneticPr fontId="3" type="noConversion"/>
  </si>
  <si>
    <t>D443749</t>
    <phoneticPr fontId="3" type="noConversion"/>
  </si>
  <si>
    <t>04.09.18  11:21</t>
    <phoneticPr fontId="3" type="noConversion"/>
  </si>
  <si>
    <r>
      <t>64900/</t>
    </r>
    <r>
      <rPr>
        <sz val="12"/>
        <color theme="1"/>
        <rFont val="細明體"/>
        <family val="3"/>
        <charset val="136"/>
      </rPr>
      <t>煞車油、機油</t>
    </r>
    <phoneticPr fontId="3" type="noConversion"/>
  </si>
  <si>
    <t>GJ86677</t>
    <phoneticPr fontId="3" type="noConversion"/>
  </si>
  <si>
    <t>04.09.18  11:22</t>
    <phoneticPr fontId="3" type="noConversion"/>
  </si>
  <si>
    <t>機油、燃油濾清器與空氣濾芯</t>
    <phoneticPr fontId="3" type="noConversion"/>
  </si>
  <si>
    <r>
      <t>54890/</t>
    </r>
    <r>
      <rPr>
        <sz val="12"/>
        <color theme="1"/>
        <rFont val="細明體"/>
        <family val="3"/>
        <charset val="136"/>
      </rPr>
      <t>機油、燃油濾清器與空氣濾芯</t>
    </r>
    <phoneticPr fontId="3" type="noConversion"/>
  </si>
  <si>
    <t>0X59502</t>
    <phoneticPr fontId="3" type="noConversion"/>
  </si>
  <si>
    <t>04.09.18  12:47</t>
    <phoneticPr fontId="3" type="noConversion"/>
  </si>
  <si>
    <r>
      <t>5573/</t>
    </r>
    <r>
      <rPr>
        <sz val="12"/>
        <color theme="1"/>
        <rFont val="細明體"/>
        <family val="3"/>
        <charset val="136"/>
      </rPr>
      <t>機油</t>
    </r>
    <phoneticPr fontId="3" type="noConversion"/>
  </si>
  <si>
    <t>月底確認時間回電</t>
    <phoneticPr fontId="3" type="noConversion"/>
  </si>
  <si>
    <t>0T84333</t>
    <phoneticPr fontId="3" type="noConversion"/>
  </si>
  <si>
    <t>04.09.18  14:07</t>
    <phoneticPr fontId="3" type="noConversion"/>
  </si>
  <si>
    <r>
      <t>27890/</t>
    </r>
    <r>
      <rPr>
        <sz val="12"/>
        <color theme="1"/>
        <rFont val="細明體"/>
        <family val="3"/>
        <charset val="136"/>
      </rPr>
      <t>煞車油</t>
    </r>
    <phoneticPr fontId="3" type="noConversion"/>
  </si>
  <si>
    <t>D013402</t>
    <phoneticPr fontId="3" type="noConversion"/>
  </si>
  <si>
    <t>04.09.18  14:49</t>
    <phoneticPr fontId="3" type="noConversion"/>
  </si>
  <si>
    <r>
      <t>40122/</t>
    </r>
    <r>
      <rPr>
        <sz val="12"/>
        <color theme="1"/>
        <rFont val="細明體"/>
        <family val="3"/>
        <charset val="136"/>
      </rPr>
      <t>機油、微塵濾網</t>
    </r>
    <phoneticPr fontId="3" type="noConversion"/>
  </si>
  <si>
    <t>0K98937</t>
    <phoneticPr fontId="3" type="noConversion"/>
  </si>
  <si>
    <t>04.09.18  15:12</t>
    <phoneticPr fontId="3" type="noConversion"/>
  </si>
  <si>
    <t>前輪煞車</t>
    <phoneticPr fontId="3" type="noConversion"/>
  </si>
  <si>
    <r>
      <t>63917/</t>
    </r>
    <r>
      <rPr>
        <sz val="12"/>
        <color theme="1"/>
        <rFont val="細明體"/>
        <family val="3"/>
        <charset val="136"/>
      </rPr>
      <t>前輪煞車</t>
    </r>
    <phoneticPr fontId="3" type="noConversion"/>
  </si>
  <si>
    <t>G925060</t>
    <phoneticPr fontId="3" type="noConversion"/>
  </si>
  <si>
    <t>04.09.18  15:14</t>
    <phoneticPr fontId="3" type="noConversion"/>
  </si>
  <si>
    <r>
      <t>26241/</t>
    </r>
    <r>
      <rPr>
        <sz val="12"/>
        <color theme="1"/>
        <rFont val="細明體"/>
        <family val="3"/>
        <charset val="136"/>
      </rPr>
      <t>機油</t>
    </r>
    <phoneticPr fontId="3" type="noConversion"/>
  </si>
  <si>
    <t>V428206</t>
    <phoneticPr fontId="3" type="noConversion"/>
  </si>
  <si>
    <t>05.09.18  01:07</t>
    <phoneticPr fontId="3" type="noConversion"/>
  </si>
  <si>
    <t>機油、空氣濾芯</t>
  </si>
  <si>
    <r>
      <t>43393/</t>
    </r>
    <r>
      <rPr>
        <sz val="12"/>
        <color theme="1"/>
        <rFont val="細明體"/>
        <family val="3"/>
        <charset val="136"/>
      </rPr>
      <t>機油、空氣濾芯</t>
    </r>
    <phoneticPr fontId="3" type="noConversion"/>
  </si>
  <si>
    <t>5F94376</t>
    <phoneticPr fontId="3" type="noConversion"/>
  </si>
  <si>
    <t>05.09.18  01:29</t>
    <phoneticPr fontId="3" type="noConversion"/>
  </si>
  <si>
    <t>AUG5588</t>
    <phoneticPr fontId="3" type="noConversion"/>
  </si>
  <si>
    <r>
      <t>9323/</t>
    </r>
    <r>
      <rPr>
        <sz val="12"/>
        <color theme="1"/>
        <rFont val="細明體"/>
        <family val="3"/>
        <charset val="136"/>
      </rPr>
      <t>煞車油</t>
    </r>
    <phoneticPr fontId="3" type="noConversion"/>
  </si>
  <si>
    <t>V841649</t>
    <phoneticPr fontId="3" type="noConversion"/>
  </si>
  <si>
    <t xml:space="preserve">05.09.18  04:15  </t>
    <phoneticPr fontId="3" type="noConversion"/>
  </si>
  <si>
    <r>
      <t>14656/</t>
    </r>
    <r>
      <rPr>
        <sz val="12"/>
        <color theme="1"/>
        <rFont val="細明體"/>
        <family val="3"/>
        <charset val="136"/>
      </rPr>
      <t>煞車油</t>
    </r>
    <phoneticPr fontId="3" type="noConversion"/>
  </si>
  <si>
    <t>G408976</t>
    <phoneticPr fontId="3" type="noConversion"/>
  </si>
  <si>
    <t>05.09.18  06:17</t>
    <phoneticPr fontId="3" type="noConversion"/>
  </si>
  <si>
    <r>
      <t>26745/</t>
    </r>
    <r>
      <rPr>
        <sz val="12"/>
        <color theme="1"/>
        <rFont val="細明體"/>
        <family val="3"/>
        <charset val="136"/>
      </rPr>
      <t>機油</t>
    </r>
    <phoneticPr fontId="3" type="noConversion"/>
  </si>
  <si>
    <t>D012803</t>
    <phoneticPr fontId="3" type="noConversion"/>
  </si>
  <si>
    <t>05.09.18  07:48</t>
    <phoneticPr fontId="3" type="noConversion"/>
  </si>
  <si>
    <r>
      <t>25721/</t>
    </r>
    <r>
      <rPr>
        <sz val="12"/>
        <color theme="1"/>
        <rFont val="細明體"/>
        <family val="3"/>
        <charset val="136"/>
      </rPr>
      <t>機油</t>
    </r>
    <phoneticPr fontId="3" type="noConversion"/>
  </si>
  <si>
    <t>NU48316</t>
    <phoneticPr fontId="3" type="noConversion"/>
  </si>
  <si>
    <t>05.09.18  07:49</t>
    <phoneticPr fontId="3" type="noConversion"/>
  </si>
  <si>
    <r>
      <t>6924/</t>
    </r>
    <r>
      <rPr>
        <sz val="12"/>
        <color theme="1"/>
        <rFont val="細明體"/>
        <family val="3"/>
        <charset val="136"/>
      </rPr>
      <t>機油</t>
    </r>
    <phoneticPr fontId="3" type="noConversion"/>
  </si>
  <si>
    <t>5F57769</t>
    <phoneticPr fontId="3" type="noConversion"/>
  </si>
  <si>
    <t>05.09.18  08:21</t>
    <phoneticPr fontId="3" type="noConversion"/>
  </si>
  <si>
    <r>
      <t>14887/</t>
    </r>
    <r>
      <rPr>
        <sz val="12"/>
        <color theme="1"/>
        <rFont val="細明體"/>
        <family val="3"/>
        <charset val="136"/>
      </rPr>
      <t>機油</t>
    </r>
    <phoneticPr fontId="3" type="noConversion"/>
  </si>
  <si>
    <t>G105136</t>
    <phoneticPr fontId="3" type="noConversion"/>
  </si>
  <si>
    <t>05.09.18  09:41</t>
    <phoneticPr fontId="3" type="noConversion"/>
  </si>
  <si>
    <t>機油、燃油濾清器與空氣濾芯</t>
    <phoneticPr fontId="3" type="noConversion"/>
  </si>
  <si>
    <r>
      <t>137205/</t>
    </r>
    <r>
      <rPr>
        <sz val="12"/>
        <color theme="1"/>
        <rFont val="細明體"/>
        <family val="3"/>
        <charset val="136"/>
      </rPr>
      <t>機油、燃油濾清器與空氣濾芯</t>
    </r>
    <phoneticPr fontId="3" type="noConversion"/>
  </si>
  <si>
    <t>NT25184</t>
    <phoneticPr fontId="3" type="noConversion"/>
  </si>
  <si>
    <t>05.09.18  10:37</t>
    <phoneticPr fontId="3" type="noConversion"/>
  </si>
  <si>
    <r>
      <t>11166/</t>
    </r>
    <r>
      <rPr>
        <sz val="12"/>
        <color theme="1"/>
        <rFont val="細明體"/>
        <family val="3"/>
        <charset val="136"/>
      </rPr>
      <t>機油、微塵濾網</t>
    </r>
    <phoneticPr fontId="3" type="noConversion"/>
  </si>
  <si>
    <t>0P52630</t>
    <phoneticPr fontId="3" type="noConversion"/>
  </si>
  <si>
    <t>05.09.18  11:17</t>
    <phoneticPr fontId="3" type="noConversion"/>
  </si>
  <si>
    <t>機油、空氣濾芯</t>
    <phoneticPr fontId="3" type="noConversion"/>
  </si>
  <si>
    <r>
      <t>47877/</t>
    </r>
    <r>
      <rPr>
        <sz val="12"/>
        <color theme="1"/>
        <rFont val="細明體"/>
        <family val="3"/>
        <charset val="136"/>
      </rPr>
      <t>機油、空氣濾芯</t>
    </r>
    <phoneticPr fontId="3" type="noConversion"/>
  </si>
  <si>
    <t>NU88395</t>
    <phoneticPr fontId="3" type="noConversion"/>
  </si>
  <si>
    <t>05.09.18  13:06</t>
    <phoneticPr fontId="3" type="noConversion"/>
  </si>
  <si>
    <r>
      <t>20102/</t>
    </r>
    <r>
      <rPr>
        <sz val="12"/>
        <color theme="1"/>
        <rFont val="細明體"/>
        <family val="3"/>
        <charset val="136"/>
      </rPr>
      <t>機油、微塵濾網</t>
    </r>
    <phoneticPr fontId="3" type="noConversion"/>
  </si>
  <si>
    <t>D012394</t>
    <phoneticPr fontId="3" type="noConversion"/>
  </si>
  <si>
    <t>05.09.18  13:45</t>
    <phoneticPr fontId="3" type="noConversion"/>
  </si>
  <si>
    <r>
      <t>30203/</t>
    </r>
    <r>
      <rPr>
        <sz val="12"/>
        <color theme="1"/>
        <rFont val="細明體"/>
        <family val="3"/>
        <charset val="136"/>
      </rPr>
      <t>機油、微塵濾網</t>
    </r>
    <phoneticPr fontId="3" type="noConversion"/>
  </si>
  <si>
    <t>5E07763</t>
    <phoneticPr fontId="3" type="noConversion"/>
  </si>
  <si>
    <t>05.09.18  14:43</t>
    <phoneticPr fontId="3" type="noConversion"/>
  </si>
  <si>
    <t>前輪煞車、機油、燃油濾清器與空氣濾芯</t>
    <phoneticPr fontId="3" type="noConversion"/>
  </si>
  <si>
    <r>
      <t>50122/</t>
    </r>
    <r>
      <rPr>
        <sz val="12"/>
        <color theme="1"/>
        <rFont val="細明體"/>
        <family val="3"/>
        <charset val="136"/>
      </rPr>
      <t>前輪煞車、機油、燃油濾清器與空氣濾芯</t>
    </r>
    <phoneticPr fontId="3" type="noConversion"/>
  </si>
  <si>
    <t>NU94462</t>
    <phoneticPr fontId="3" type="noConversion"/>
  </si>
  <si>
    <t>06.09.18  01:33</t>
    <phoneticPr fontId="3" type="noConversion"/>
  </si>
  <si>
    <t>機油</t>
    <phoneticPr fontId="3" type="noConversion"/>
  </si>
  <si>
    <r>
      <t>9311/</t>
    </r>
    <r>
      <rPr>
        <sz val="12"/>
        <color theme="1"/>
        <rFont val="細明體"/>
        <family val="3"/>
        <charset val="136"/>
      </rPr>
      <t>機油</t>
    </r>
    <phoneticPr fontId="3" type="noConversion"/>
  </si>
  <si>
    <t>5C88089</t>
    <phoneticPr fontId="3" type="noConversion"/>
  </si>
  <si>
    <t>06.09.18  02:28</t>
    <phoneticPr fontId="3" type="noConversion"/>
  </si>
  <si>
    <r>
      <t>76067/</t>
    </r>
    <r>
      <rPr>
        <sz val="12"/>
        <color theme="1"/>
        <rFont val="細明體"/>
        <family val="3"/>
        <charset val="136"/>
      </rPr>
      <t>機油</t>
    </r>
    <phoneticPr fontId="3" type="noConversion"/>
  </si>
  <si>
    <t>0S34942</t>
    <phoneticPr fontId="3" type="noConversion"/>
  </si>
  <si>
    <t>06.09.18  02:50</t>
    <phoneticPr fontId="3" type="noConversion"/>
  </si>
  <si>
    <r>
      <t>79197/</t>
    </r>
    <r>
      <rPr>
        <sz val="12"/>
        <color theme="1"/>
        <rFont val="細明體"/>
        <family val="3"/>
        <charset val="136"/>
      </rPr>
      <t>機油</t>
    </r>
    <phoneticPr fontId="3" type="noConversion"/>
  </si>
  <si>
    <r>
      <t>2018/9/6,SP</t>
    </r>
    <r>
      <rPr>
        <sz val="12"/>
        <color theme="1"/>
        <rFont val="細明體"/>
        <family val="3"/>
        <charset val="136"/>
      </rPr>
      <t>轉出中鎂</t>
    </r>
    <phoneticPr fontId="3" type="noConversion"/>
  </si>
  <si>
    <t>K389407</t>
    <phoneticPr fontId="3" type="noConversion"/>
  </si>
  <si>
    <t>06.09.18 04:13</t>
    <phoneticPr fontId="3" type="noConversion"/>
  </si>
  <si>
    <r>
      <t>33284/</t>
    </r>
    <r>
      <rPr>
        <sz val="12"/>
        <color theme="1"/>
        <rFont val="細明體"/>
        <family val="3"/>
        <charset val="136"/>
      </rPr>
      <t>機油、微塵濾網與火星塞</t>
    </r>
    <phoneticPr fontId="3" type="noConversion"/>
  </si>
  <si>
    <t>EH48653</t>
    <phoneticPr fontId="3" type="noConversion"/>
  </si>
  <si>
    <t>06.09.18 06:11</t>
    <phoneticPr fontId="3" type="noConversion"/>
  </si>
  <si>
    <r>
      <t>8445/</t>
    </r>
    <r>
      <rPr>
        <sz val="12"/>
        <color theme="1"/>
        <rFont val="細明體"/>
        <family val="3"/>
        <charset val="136"/>
      </rPr>
      <t>機油</t>
    </r>
    <phoneticPr fontId="3" type="noConversion"/>
  </si>
  <si>
    <t>NT25684</t>
    <phoneticPr fontId="3" type="noConversion"/>
  </si>
  <si>
    <t>06.09.18 07:29</t>
    <phoneticPr fontId="3" type="noConversion"/>
  </si>
  <si>
    <r>
      <t>3586/</t>
    </r>
    <r>
      <rPr>
        <sz val="12"/>
        <color theme="1"/>
        <rFont val="細明體"/>
        <family val="3"/>
        <charset val="136"/>
      </rPr>
      <t>機油</t>
    </r>
    <phoneticPr fontId="3" type="noConversion"/>
  </si>
  <si>
    <t>客保固11/1到期有提醒顧客，顧客說知道</t>
    <phoneticPr fontId="3" type="noConversion"/>
  </si>
  <si>
    <t>V911828</t>
    <phoneticPr fontId="3" type="noConversion"/>
  </si>
  <si>
    <t>06.09.18 07:50</t>
    <phoneticPr fontId="3" type="noConversion"/>
  </si>
  <si>
    <r>
      <t>3105/</t>
    </r>
    <r>
      <rPr>
        <sz val="12"/>
        <color theme="1"/>
        <rFont val="細明體"/>
        <family val="3"/>
        <charset val="136"/>
      </rPr>
      <t>機油</t>
    </r>
    <phoneticPr fontId="3" type="noConversion"/>
  </si>
  <si>
    <t>外廠</t>
  </si>
  <si>
    <t>客自己開保養廠</t>
    <phoneticPr fontId="3" type="noConversion"/>
  </si>
  <si>
    <t>D809507</t>
    <phoneticPr fontId="3" type="noConversion"/>
  </si>
  <si>
    <t>06.09.18 08:01</t>
    <phoneticPr fontId="3" type="noConversion"/>
  </si>
  <si>
    <r>
      <t>21854/</t>
    </r>
    <r>
      <rPr>
        <sz val="12"/>
        <color theme="1"/>
        <rFont val="細明體"/>
        <family val="3"/>
        <charset val="136"/>
      </rPr>
      <t>機油</t>
    </r>
    <phoneticPr fontId="3" type="noConversion"/>
  </si>
  <si>
    <t>G599979</t>
    <phoneticPr fontId="3" type="noConversion"/>
  </si>
  <si>
    <t>06.09.18 10:53</t>
    <phoneticPr fontId="3" type="noConversion"/>
  </si>
  <si>
    <r>
      <t>15229/</t>
    </r>
    <r>
      <rPr>
        <sz val="12"/>
        <color theme="1"/>
        <rFont val="細明體"/>
        <family val="3"/>
        <charset val="136"/>
      </rPr>
      <t>機油</t>
    </r>
    <phoneticPr fontId="3" type="noConversion"/>
  </si>
  <si>
    <t>V796298</t>
    <phoneticPr fontId="3" type="noConversion"/>
  </si>
  <si>
    <t>06.09.18 13:23</t>
    <phoneticPr fontId="3" type="noConversion"/>
  </si>
  <si>
    <t>煞車油、機油</t>
    <phoneticPr fontId="3" type="noConversion"/>
  </si>
  <si>
    <r>
      <t>14955/</t>
    </r>
    <r>
      <rPr>
        <sz val="12"/>
        <color theme="1"/>
        <rFont val="細明體"/>
        <family val="3"/>
        <charset val="136"/>
      </rPr>
      <t>煞車油、機油</t>
    </r>
    <phoneticPr fontId="3" type="noConversion"/>
  </si>
  <si>
    <t>D988362</t>
    <phoneticPr fontId="3" type="noConversion"/>
  </si>
  <si>
    <t>06.09.18 13:46</t>
    <phoneticPr fontId="3" type="noConversion"/>
  </si>
  <si>
    <r>
      <t>11366/</t>
    </r>
    <r>
      <rPr>
        <sz val="12"/>
        <color theme="1"/>
        <rFont val="細明體"/>
        <family val="3"/>
        <charset val="136"/>
      </rPr>
      <t>煞車油</t>
    </r>
    <phoneticPr fontId="3" type="noConversion"/>
  </si>
  <si>
    <t>明日去電</t>
  </si>
  <si>
    <r>
      <t xml:space="preserve">10/27.28   0916098520 </t>
    </r>
    <r>
      <rPr>
        <sz val="12"/>
        <color theme="1"/>
        <rFont val="細明體"/>
        <family val="3"/>
        <charset val="136"/>
      </rPr>
      <t>郭小姐在回電預約</t>
    </r>
    <phoneticPr fontId="3" type="noConversion"/>
  </si>
  <si>
    <t>0B72174</t>
    <phoneticPr fontId="3" type="noConversion"/>
  </si>
  <si>
    <t>06.09.18 15:19</t>
    <phoneticPr fontId="3" type="noConversion"/>
  </si>
  <si>
    <r>
      <t>45146/</t>
    </r>
    <r>
      <rPr>
        <sz val="12"/>
        <color theme="1"/>
        <rFont val="細明體"/>
        <family val="3"/>
        <charset val="136"/>
      </rPr>
      <t>機油</t>
    </r>
    <phoneticPr fontId="3" type="noConversion"/>
  </si>
  <si>
    <r>
      <rPr>
        <sz val="12"/>
        <color theme="1"/>
        <rFont val="細明體"/>
        <family val="3"/>
        <charset val="136"/>
      </rPr>
      <t>業代安排</t>
    </r>
    <r>
      <rPr>
        <sz val="12"/>
        <color theme="1"/>
        <rFont val="BMWType V2 Regular"/>
      </rPr>
      <t>/</t>
    </r>
    <r>
      <rPr>
        <sz val="12"/>
        <color theme="1"/>
        <rFont val="細明體"/>
        <family val="3"/>
        <charset val="136"/>
      </rPr>
      <t>接待</t>
    </r>
    <phoneticPr fontId="3" type="noConversion"/>
  </si>
  <si>
    <r>
      <t>10/12</t>
    </r>
    <r>
      <rPr>
        <sz val="12"/>
        <color theme="1"/>
        <rFont val="細明體"/>
        <family val="3"/>
        <charset val="136"/>
      </rPr>
      <t>約保養</t>
    </r>
    <phoneticPr fontId="3" type="noConversion"/>
  </si>
  <si>
    <t>5E05689</t>
    <phoneticPr fontId="3" type="noConversion"/>
  </si>
  <si>
    <t>07.09.18 01:53</t>
    <phoneticPr fontId="3" type="noConversion"/>
  </si>
  <si>
    <t>V</t>
    <phoneticPr fontId="3" type="noConversion"/>
  </si>
  <si>
    <t>機油、燃油濾清器與空氣濾芯</t>
    <phoneticPr fontId="3" type="noConversion"/>
  </si>
  <si>
    <r>
      <t>53096/</t>
    </r>
    <r>
      <rPr>
        <sz val="12"/>
        <color theme="1"/>
        <rFont val="細明體"/>
        <family val="3"/>
        <charset val="136"/>
      </rPr>
      <t>機油、燃油濾清器與空氣濾芯</t>
    </r>
    <phoneticPr fontId="3" type="noConversion"/>
  </si>
  <si>
    <t>0T75778</t>
    <phoneticPr fontId="3" type="noConversion"/>
  </si>
  <si>
    <t>07.09.18 02:52</t>
    <phoneticPr fontId="3" type="noConversion"/>
  </si>
  <si>
    <r>
      <t>10456/</t>
    </r>
    <r>
      <rPr>
        <sz val="12"/>
        <color theme="1"/>
        <rFont val="細明體"/>
        <family val="3"/>
        <charset val="136"/>
      </rPr>
      <t>煞車油、機油、微塵濾網</t>
    </r>
    <phoneticPr fontId="3" type="noConversion"/>
  </si>
  <si>
    <t>5E86287</t>
    <phoneticPr fontId="3" type="noConversion"/>
  </si>
  <si>
    <t>07.09.18 05:52</t>
    <phoneticPr fontId="3" type="noConversion"/>
  </si>
  <si>
    <r>
      <t>14642/</t>
    </r>
    <r>
      <rPr>
        <sz val="12"/>
        <color theme="1"/>
        <rFont val="細明體"/>
        <family val="3"/>
        <charset val="136"/>
      </rPr>
      <t>機油、微塵濾網</t>
    </r>
    <phoneticPr fontId="3" type="noConversion"/>
  </si>
  <si>
    <t>BH85664</t>
    <phoneticPr fontId="3" type="noConversion"/>
  </si>
  <si>
    <t>07.09.18 06:52</t>
    <phoneticPr fontId="3" type="noConversion"/>
  </si>
  <si>
    <r>
      <t>8937/</t>
    </r>
    <r>
      <rPr>
        <sz val="12"/>
        <color theme="1"/>
        <rFont val="細明體"/>
        <family val="3"/>
        <charset val="136"/>
      </rPr>
      <t>機油</t>
    </r>
    <phoneticPr fontId="3" type="noConversion"/>
  </si>
  <si>
    <t>G401402</t>
    <phoneticPr fontId="3" type="noConversion"/>
  </si>
  <si>
    <t>07.09.18 06:59</t>
    <phoneticPr fontId="3" type="noConversion"/>
  </si>
  <si>
    <t>前輪煞車</t>
    <phoneticPr fontId="3" type="noConversion"/>
  </si>
  <si>
    <r>
      <t>24369/</t>
    </r>
    <r>
      <rPr>
        <sz val="12"/>
        <color theme="1"/>
        <rFont val="細明體"/>
        <family val="3"/>
        <charset val="136"/>
      </rPr>
      <t>前輪煞車</t>
    </r>
    <phoneticPr fontId="3" type="noConversion"/>
  </si>
  <si>
    <t>V589872</t>
    <phoneticPr fontId="3" type="noConversion"/>
  </si>
  <si>
    <t>07.09.18 07:32</t>
    <phoneticPr fontId="3" type="noConversion"/>
  </si>
  <si>
    <t>煞車油、機油、微塵濾網與火星塞</t>
    <phoneticPr fontId="3" type="noConversion"/>
  </si>
  <si>
    <r>
      <t>26235/</t>
    </r>
    <r>
      <rPr>
        <sz val="12"/>
        <color theme="1"/>
        <rFont val="細明體"/>
        <family val="3"/>
        <charset val="136"/>
      </rPr>
      <t>煞車油、機油、微塵濾網與火星塞</t>
    </r>
    <phoneticPr fontId="3" type="noConversion"/>
  </si>
  <si>
    <t>V416441</t>
    <phoneticPr fontId="3" type="noConversion"/>
  </si>
  <si>
    <t>07.09.18 08:03</t>
    <phoneticPr fontId="3" type="noConversion"/>
  </si>
  <si>
    <r>
      <t>24874/</t>
    </r>
    <r>
      <rPr>
        <sz val="12"/>
        <color theme="1"/>
        <rFont val="細明體"/>
        <family val="3"/>
        <charset val="136"/>
      </rPr>
      <t>機油</t>
    </r>
    <phoneticPr fontId="3" type="noConversion"/>
  </si>
  <si>
    <t>0Z67859</t>
    <phoneticPr fontId="3" type="noConversion"/>
  </si>
  <si>
    <t>07.09.18 08:32</t>
    <phoneticPr fontId="3" type="noConversion"/>
  </si>
  <si>
    <r>
      <t>7022/</t>
    </r>
    <r>
      <rPr>
        <sz val="12"/>
        <color theme="1"/>
        <rFont val="細明體"/>
        <family val="3"/>
        <charset val="136"/>
      </rPr>
      <t>機油</t>
    </r>
    <phoneticPr fontId="3" type="noConversion"/>
  </si>
  <si>
    <t>BC50506</t>
    <phoneticPr fontId="3" type="noConversion"/>
  </si>
  <si>
    <t>07.09.18 08:53</t>
    <phoneticPr fontId="3" type="noConversion"/>
  </si>
  <si>
    <r>
      <t>1658/</t>
    </r>
    <r>
      <rPr>
        <sz val="12"/>
        <color theme="1"/>
        <rFont val="細明體"/>
        <family val="3"/>
        <charset val="136"/>
      </rPr>
      <t>機油</t>
    </r>
    <phoneticPr fontId="3" type="noConversion"/>
  </si>
  <si>
    <t>請鈺琳預約</t>
    <phoneticPr fontId="3" type="noConversion"/>
  </si>
  <si>
    <t>NT24235</t>
    <phoneticPr fontId="3" type="noConversion"/>
  </si>
  <si>
    <t>07.09.18 09:01</t>
    <phoneticPr fontId="3" type="noConversion"/>
  </si>
  <si>
    <r>
      <t>38553/</t>
    </r>
    <r>
      <rPr>
        <sz val="12"/>
        <color theme="1"/>
        <rFont val="細明體"/>
        <family val="3"/>
        <charset val="136"/>
      </rPr>
      <t>機油、微塵濾網與火星塞</t>
    </r>
    <phoneticPr fontId="3" type="noConversion"/>
  </si>
  <si>
    <t>客都在高雄，SP轉出高雄博愛</t>
    <phoneticPr fontId="3" type="noConversion"/>
  </si>
  <si>
    <t>0B73638</t>
    <phoneticPr fontId="3" type="noConversion"/>
  </si>
  <si>
    <t>07.09.18 12:38</t>
    <phoneticPr fontId="3" type="noConversion"/>
  </si>
  <si>
    <r>
      <t>5072/</t>
    </r>
    <r>
      <rPr>
        <sz val="12"/>
        <color theme="1"/>
        <rFont val="細明體"/>
        <family val="3"/>
        <charset val="136"/>
      </rPr>
      <t>機油、微塵濾網</t>
    </r>
    <phoneticPr fontId="3" type="noConversion"/>
  </si>
  <si>
    <t>BC88931</t>
    <phoneticPr fontId="3" type="noConversion"/>
  </si>
  <si>
    <t>07.09.18 13:47</t>
    <phoneticPr fontId="3" type="noConversion"/>
  </si>
  <si>
    <r>
      <t>17626/</t>
    </r>
    <r>
      <rPr>
        <sz val="12"/>
        <color theme="1"/>
        <rFont val="細明體"/>
        <family val="3"/>
        <charset val="136"/>
      </rPr>
      <t>機油、微塵濾網</t>
    </r>
    <phoneticPr fontId="3" type="noConversion"/>
  </si>
  <si>
    <t>G337043</t>
    <phoneticPr fontId="3" type="noConversion"/>
  </si>
  <si>
    <t>07.09.18 14:47</t>
    <phoneticPr fontId="3" type="noConversion"/>
  </si>
  <si>
    <r>
      <t>41716/</t>
    </r>
    <r>
      <rPr>
        <sz val="12"/>
        <color theme="1"/>
        <rFont val="細明體"/>
        <family val="3"/>
        <charset val="136"/>
      </rPr>
      <t>煞車油</t>
    </r>
    <phoneticPr fontId="3" type="noConversion"/>
  </si>
  <si>
    <t>客說業務跳到濱江會回濱江保養，SP轉出濱江</t>
    <phoneticPr fontId="3" type="noConversion"/>
  </si>
  <si>
    <t>5C84134</t>
    <phoneticPr fontId="3" type="noConversion"/>
  </si>
  <si>
    <t>07.09.18 18:44</t>
    <phoneticPr fontId="3" type="noConversion"/>
  </si>
  <si>
    <r>
      <t>15301/</t>
    </r>
    <r>
      <rPr>
        <sz val="12"/>
        <color theme="1"/>
        <rFont val="細明體"/>
        <family val="3"/>
        <charset val="136"/>
      </rPr>
      <t>煞車油、機油</t>
    </r>
    <phoneticPr fontId="3" type="noConversion"/>
  </si>
  <si>
    <t>5F11903</t>
    <phoneticPr fontId="3" type="noConversion"/>
  </si>
  <si>
    <t>08.09.18 04:29</t>
    <phoneticPr fontId="3" type="noConversion"/>
  </si>
  <si>
    <r>
      <t>18092/</t>
    </r>
    <r>
      <rPr>
        <sz val="12"/>
        <color theme="1"/>
        <rFont val="細明體"/>
        <family val="3"/>
        <charset val="136"/>
      </rPr>
      <t>機油、煞車油與微塵濾網</t>
    </r>
    <phoneticPr fontId="3" type="noConversion"/>
  </si>
  <si>
    <t>G921424</t>
    <phoneticPr fontId="3" type="noConversion"/>
  </si>
  <si>
    <t>08.09.18 05:57</t>
    <phoneticPr fontId="3" type="noConversion"/>
  </si>
  <si>
    <r>
      <t>29058/</t>
    </r>
    <r>
      <rPr>
        <sz val="12"/>
        <color theme="1"/>
        <rFont val="細明體"/>
        <family val="3"/>
        <charset val="136"/>
      </rPr>
      <t>機油</t>
    </r>
    <phoneticPr fontId="3" type="noConversion"/>
  </si>
  <si>
    <t>EE22927</t>
    <phoneticPr fontId="3" type="noConversion"/>
  </si>
  <si>
    <t>08.09.18 08:23</t>
    <phoneticPr fontId="3" type="noConversion"/>
  </si>
  <si>
    <r>
      <t>8819/</t>
    </r>
    <r>
      <rPr>
        <sz val="12"/>
        <color theme="1"/>
        <rFont val="細明體"/>
        <family val="3"/>
        <charset val="136"/>
      </rPr>
      <t>機油</t>
    </r>
    <phoneticPr fontId="3" type="noConversion"/>
  </si>
  <si>
    <t>BC50781</t>
    <phoneticPr fontId="3" type="noConversion"/>
  </si>
  <si>
    <t>08.09.18 09:19</t>
    <phoneticPr fontId="3" type="noConversion"/>
  </si>
  <si>
    <r>
      <t>8902/</t>
    </r>
    <r>
      <rPr>
        <sz val="12"/>
        <color theme="1"/>
        <rFont val="細明體"/>
        <family val="3"/>
        <charset val="136"/>
      </rPr>
      <t>機油</t>
    </r>
    <phoneticPr fontId="3" type="noConversion"/>
  </si>
  <si>
    <t>G714839</t>
    <phoneticPr fontId="3" type="noConversion"/>
  </si>
  <si>
    <t>08.09.18 09:41</t>
    <phoneticPr fontId="3" type="noConversion"/>
  </si>
  <si>
    <r>
      <t>23356/</t>
    </r>
    <r>
      <rPr>
        <sz val="12"/>
        <color theme="1"/>
        <rFont val="細明體"/>
        <family val="3"/>
        <charset val="136"/>
      </rPr>
      <t>煞車油、機油</t>
    </r>
    <phoneticPr fontId="3" type="noConversion"/>
  </si>
  <si>
    <t>0W32548</t>
    <phoneticPr fontId="3" type="noConversion"/>
  </si>
  <si>
    <t>08.09.18 12:28</t>
    <phoneticPr fontId="3" type="noConversion"/>
  </si>
  <si>
    <t>待配額</t>
    <phoneticPr fontId="3" type="noConversion"/>
  </si>
  <si>
    <r>
      <t>3513/</t>
    </r>
    <r>
      <rPr>
        <sz val="12"/>
        <color theme="1"/>
        <rFont val="細明體"/>
        <family val="3"/>
        <charset val="136"/>
      </rPr>
      <t>機油</t>
    </r>
    <phoneticPr fontId="3" type="noConversion"/>
  </si>
  <si>
    <t>待配額</t>
  </si>
  <si>
    <t>P966219</t>
    <phoneticPr fontId="3" type="noConversion"/>
  </si>
  <si>
    <t>08.09.18 12:58</t>
    <phoneticPr fontId="3" type="noConversion"/>
  </si>
  <si>
    <r>
      <t>11007/</t>
    </r>
    <r>
      <rPr>
        <sz val="12"/>
        <color theme="1"/>
        <rFont val="細明體"/>
        <family val="3"/>
        <charset val="136"/>
      </rPr>
      <t>機油</t>
    </r>
    <phoneticPr fontId="3" type="noConversion"/>
  </si>
  <si>
    <t>V912172</t>
    <phoneticPr fontId="3" type="noConversion"/>
  </si>
  <si>
    <t>08.09.18 14:07</t>
    <phoneticPr fontId="3" type="noConversion"/>
  </si>
  <si>
    <r>
      <t>18453/</t>
    </r>
    <r>
      <rPr>
        <sz val="12"/>
        <color theme="1"/>
        <rFont val="細明體"/>
        <family val="3"/>
        <charset val="136"/>
      </rPr>
      <t>機油、微塵濾網</t>
    </r>
    <phoneticPr fontId="3" type="noConversion"/>
  </si>
  <si>
    <t>0B72348</t>
    <phoneticPr fontId="3" type="noConversion"/>
  </si>
  <si>
    <t>08.09.18 14:17</t>
    <phoneticPr fontId="3" type="noConversion"/>
  </si>
  <si>
    <r>
      <t>8919/</t>
    </r>
    <r>
      <rPr>
        <sz val="12"/>
        <color theme="1"/>
        <rFont val="細明體"/>
        <family val="3"/>
        <charset val="136"/>
      </rPr>
      <t>機油、微塵濾網</t>
    </r>
    <phoneticPr fontId="3" type="noConversion"/>
  </si>
  <si>
    <t>V956996</t>
    <phoneticPr fontId="3" type="noConversion"/>
  </si>
  <si>
    <t>08.09.18 17:52</t>
    <phoneticPr fontId="3" type="noConversion"/>
  </si>
  <si>
    <r>
      <t>9352/</t>
    </r>
    <r>
      <rPr>
        <sz val="12"/>
        <color theme="1"/>
        <rFont val="細明體"/>
        <family val="3"/>
        <charset val="136"/>
      </rPr>
      <t>機油</t>
    </r>
    <phoneticPr fontId="3" type="noConversion"/>
  </si>
  <si>
    <t>D013258</t>
    <phoneticPr fontId="3" type="noConversion"/>
  </si>
  <si>
    <t>08.09.18 19:23</t>
    <phoneticPr fontId="3" type="noConversion"/>
  </si>
  <si>
    <t>前輪煞車、機油、空氣濾芯</t>
    <phoneticPr fontId="3" type="noConversion"/>
  </si>
  <si>
    <r>
      <t>46819/</t>
    </r>
    <r>
      <rPr>
        <sz val="12"/>
        <color theme="1"/>
        <rFont val="細明體"/>
        <family val="3"/>
        <charset val="136"/>
      </rPr>
      <t>前輪煞車、機油、空氣濾芯</t>
    </r>
    <phoneticPr fontId="3" type="noConversion"/>
  </si>
  <si>
    <t>G836176</t>
    <phoneticPr fontId="3" type="noConversion"/>
  </si>
  <si>
    <t>09.09.18 20:30</t>
    <phoneticPr fontId="3" type="noConversion"/>
  </si>
  <si>
    <r>
      <t>6444/</t>
    </r>
    <r>
      <rPr>
        <sz val="12"/>
        <color theme="1"/>
        <rFont val="細明體"/>
        <family val="3"/>
        <charset val="136"/>
      </rPr>
      <t>機油</t>
    </r>
    <phoneticPr fontId="3" type="noConversion"/>
  </si>
  <si>
    <t>G368787</t>
    <phoneticPr fontId="3" type="noConversion"/>
  </si>
  <si>
    <t>09.09.18 03:05</t>
    <phoneticPr fontId="3" type="noConversion"/>
  </si>
  <si>
    <r>
      <t>15874/</t>
    </r>
    <r>
      <rPr>
        <sz val="12"/>
        <color theme="1"/>
        <rFont val="細明體"/>
        <family val="3"/>
        <charset val="136"/>
      </rPr>
      <t>機油、微塵濾網</t>
    </r>
    <phoneticPr fontId="3" type="noConversion"/>
  </si>
  <si>
    <t>BH85695</t>
    <phoneticPr fontId="3" type="noConversion"/>
  </si>
  <si>
    <t>09.09.18 04:11</t>
    <phoneticPr fontId="3" type="noConversion"/>
  </si>
  <si>
    <r>
      <t>19263/</t>
    </r>
    <r>
      <rPr>
        <sz val="12"/>
        <color theme="1"/>
        <rFont val="細明體"/>
        <family val="3"/>
        <charset val="136"/>
      </rPr>
      <t>機油、微塵濾網</t>
    </r>
    <phoneticPr fontId="3" type="noConversion"/>
  </si>
  <si>
    <t>G681870</t>
    <phoneticPr fontId="3" type="noConversion"/>
  </si>
  <si>
    <t>09.09.18 04:13</t>
    <phoneticPr fontId="3" type="noConversion"/>
  </si>
  <si>
    <r>
      <t>35321/</t>
    </r>
    <r>
      <rPr>
        <sz val="12"/>
        <color theme="1"/>
        <rFont val="細明體"/>
        <family val="3"/>
        <charset val="136"/>
      </rPr>
      <t>機油、微塵濾網與火星塞</t>
    </r>
    <phoneticPr fontId="3" type="noConversion"/>
  </si>
  <si>
    <t>G104084</t>
    <phoneticPr fontId="3" type="noConversion"/>
  </si>
  <si>
    <t>09.09.18 05:25</t>
    <phoneticPr fontId="3" type="noConversion"/>
  </si>
  <si>
    <r>
      <t>64102/</t>
    </r>
    <r>
      <rPr>
        <sz val="12"/>
        <color theme="1"/>
        <rFont val="細明體"/>
        <family val="3"/>
        <charset val="136"/>
      </rPr>
      <t>機油</t>
    </r>
    <phoneticPr fontId="3" type="noConversion"/>
  </si>
  <si>
    <t>G634865</t>
    <phoneticPr fontId="3" type="noConversion"/>
  </si>
  <si>
    <t>09.09.18 05:30</t>
    <phoneticPr fontId="3" type="noConversion"/>
  </si>
  <si>
    <r>
      <t>11811/</t>
    </r>
    <r>
      <rPr>
        <sz val="12"/>
        <color theme="1"/>
        <rFont val="細明體"/>
        <family val="3"/>
        <charset val="136"/>
      </rPr>
      <t>機油、微塵濾網</t>
    </r>
    <phoneticPr fontId="3" type="noConversion"/>
  </si>
  <si>
    <t>V423362</t>
    <phoneticPr fontId="3" type="noConversion"/>
  </si>
  <si>
    <t>09.09.18 06:16</t>
    <phoneticPr fontId="3" type="noConversion"/>
  </si>
  <si>
    <r>
      <t>29874/</t>
    </r>
    <r>
      <rPr>
        <sz val="12"/>
        <color theme="1"/>
        <rFont val="細明體"/>
        <family val="3"/>
        <charset val="136"/>
      </rPr>
      <t>機油</t>
    </r>
    <phoneticPr fontId="3" type="noConversion"/>
  </si>
  <si>
    <t>0B82017</t>
    <phoneticPr fontId="3" type="noConversion"/>
  </si>
  <si>
    <t>09.09.18 06:56</t>
    <phoneticPr fontId="3" type="noConversion"/>
  </si>
  <si>
    <r>
      <t>13665/</t>
    </r>
    <r>
      <rPr>
        <sz val="12"/>
        <color theme="1"/>
        <rFont val="細明體"/>
        <family val="3"/>
        <charset val="136"/>
      </rPr>
      <t>機油、微塵濾網</t>
    </r>
    <phoneticPr fontId="3" type="noConversion"/>
  </si>
  <si>
    <t>0Y40739</t>
    <phoneticPr fontId="3" type="noConversion"/>
  </si>
  <si>
    <t>09.09.18 07:15</t>
    <phoneticPr fontId="3" type="noConversion"/>
  </si>
  <si>
    <r>
      <t>8932/</t>
    </r>
    <r>
      <rPr>
        <sz val="12"/>
        <color theme="1"/>
        <rFont val="細明體"/>
        <family val="3"/>
        <charset val="136"/>
      </rPr>
      <t>機油</t>
    </r>
    <phoneticPr fontId="3" type="noConversion"/>
  </si>
  <si>
    <t>D013178</t>
    <phoneticPr fontId="3" type="noConversion"/>
  </si>
  <si>
    <t>09.09.18 07:55</t>
    <phoneticPr fontId="3" type="noConversion"/>
  </si>
  <si>
    <r>
      <t>23432/</t>
    </r>
    <r>
      <rPr>
        <sz val="12"/>
        <color theme="1"/>
        <rFont val="細明體"/>
        <family val="3"/>
        <charset val="136"/>
      </rPr>
      <t>機油</t>
    </r>
    <phoneticPr fontId="3" type="noConversion"/>
  </si>
  <si>
    <t>客要去濱江</t>
    <phoneticPr fontId="3" type="noConversion"/>
  </si>
  <si>
    <t>0P52019</t>
    <phoneticPr fontId="3" type="noConversion"/>
  </si>
  <si>
    <t>09.09.18 20:14</t>
    <phoneticPr fontId="3" type="noConversion"/>
  </si>
  <si>
    <r>
      <t>26441/</t>
    </r>
    <r>
      <rPr>
        <sz val="12"/>
        <color theme="1"/>
        <rFont val="細明體"/>
        <family val="3"/>
        <charset val="136"/>
      </rPr>
      <t>機油</t>
    </r>
    <phoneticPr fontId="3" type="noConversion"/>
  </si>
  <si>
    <t>G836114</t>
    <phoneticPr fontId="3" type="noConversion"/>
  </si>
  <si>
    <t>10.09.18 00:30</t>
    <phoneticPr fontId="3" type="noConversion"/>
  </si>
  <si>
    <r>
      <t>17603/</t>
    </r>
    <r>
      <rPr>
        <sz val="12"/>
        <color theme="1"/>
        <rFont val="細明體"/>
        <family val="3"/>
        <charset val="136"/>
      </rPr>
      <t>機油、微塵濾網</t>
    </r>
    <phoneticPr fontId="3" type="noConversion"/>
  </si>
  <si>
    <t>K453895</t>
    <phoneticPr fontId="3" type="noConversion"/>
  </si>
  <si>
    <t>10.09.18 00:40</t>
    <phoneticPr fontId="3" type="noConversion"/>
  </si>
  <si>
    <t>機油、微塵濾網火星塞</t>
    <phoneticPr fontId="3" type="noConversion"/>
  </si>
  <si>
    <r>
      <t>24827/</t>
    </r>
    <r>
      <rPr>
        <sz val="12"/>
        <color theme="1"/>
        <rFont val="細明體"/>
        <family val="3"/>
        <charset val="136"/>
      </rPr>
      <t>機油、微塵濾網火星塞</t>
    </r>
    <phoneticPr fontId="3" type="noConversion"/>
  </si>
  <si>
    <t>5G28241</t>
    <phoneticPr fontId="3" type="noConversion"/>
  </si>
  <si>
    <t>10.09.18 01:41</t>
    <phoneticPr fontId="3" type="noConversion"/>
  </si>
  <si>
    <r>
      <t>33620/</t>
    </r>
    <r>
      <rPr>
        <sz val="12"/>
        <color theme="1"/>
        <rFont val="細明體"/>
        <family val="3"/>
        <charset val="136"/>
      </rPr>
      <t>機油</t>
    </r>
    <phoneticPr fontId="3" type="noConversion"/>
  </si>
  <si>
    <t>0Y28883</t>
    <phoneticPr fontId="3" type="noConversion"/>
  </si>
  <si>
    <t>10.09.18 02:17</t>
    <phoneticPr fontId="3" type="noConversion"/>
  </si>
  <si>
    <r>
      <t>10381/</t>
    </r>
    <r>
      <rPr>
        <sz val="12"/>
        <color theme="1"/>
        <rFont val="細明體"/>
        <family val="3"/>
        <charset val="136"/>
      </rPr>
      <t>機油</t>
    </r>
    <phoneticPr fontId="3" type="noConversion"/>
  </si>
  <si>
    <t>NT12023</t>
    <phoneticPr fontId="3" type="noConversion"/>
  </si>
  <si>
    <t>10.09.18 02:40</t>
    <phoneticPr fontId="3" type="noConversion"/>
  </si>
  <si>
    <r>
      <t>28114/</t>
    </r>
    <r>
      <rPr>
        <sz val="12"/>
        <color theme="1"/>
        <rFont val="細明體"/>
        <family val="3"/>
        <charset val="136"/>
      </rPr>
      <t>機油</t>
    </r>
    <phoneticPr fontId="3" type="noConversion"/>
  </si>
  <si>
    <t>G367943</t>
    <phoneticPr fontId="3" type="noConversion"/>
  </si>
  <si>
    <t>10.09.18 03:13</t>
    <phoneticPr fontId="3" type="noConversion"/>
  </si>
  <si>
    <r>
      <t>30247/</t>
    </r>
    <r>
      <rPr>
        <sz val="12"/>
        <color theme="1"/>
        <rFont val="細明體"/>
        <family val="3"/>
        <charset val="136"/>
      </rPr>
      <t>機油、微塵濾網火星塞</t>
    </r>
    <phoneticPr fontId="3" type="noConversion"/>
  </si>
  <si>
    <t>G873788</t>
    <phoneticPr fontId="3" type="noConversion"/>
  </si>
  <si>
    <t>10.09.18 04:58</t>
    <phoneticPr fontId="3" type="noConversion"/>
  </si>
  <si>
    <r>
      <t>19184/</t>
    </r>
    <r>
      <rPr>
        <sz val="12"/>
        <color theme="1"/>
        <rFont val="細明體"/>
        <family val="3"/>
        <charset val="136"/>
      </rPr>
      <t>機油、微塵濾網</t>
    </r>
    <phoneticPr fontId="3" type="noConversion"/>
  </si>
  <si>
    <t>BC50819</t>
    <phoneticPr fontId="3" type="noConversion"/>
  </si>
  <si>
    <t>10.09.18 05:20</t>
    <phoneticPr fontId="3" type="noConversion"/>
  </si>
  <si>
    <r>
      <t>9126/</t>
    </r>
    <r>
      <rPr>
        <sz val="12"/>
        <color theme="1"/>
        <rFont val="細明體"/>
        <family val="3"/>
        <charset val="136"/>
      </rPr>
      <t>機油</t>
    </r>
    <phoneticPr fontId="3" type="noConversion"/>
  </si>
  <si>
    <t>ED50796</t>
    <phoneticPr fontId="3" type="noConversion"/>
  </si>
  <si>
    <t>10.09.18 06:26</t>
    <phoneticPr fontId="3" type="noConversion"/>
  </si>
  <si>
    <r>
      <t>13614/</t>
    </r>
    <r>
      <rPr>
        <sz val="12"/>
        <color theme="1"/>
        <rFont val="細明體"/>
        <family val="3"/>
        <charset val="136"/>
      </rPr>
      <t>機油、微塵濾網</t>
    </r>
    <phoneticPr fontId="3" type="noConversion"/>
  </si>
  <si>
    <t>V421650</t>
    <phoneticPr fontId="3" type="noConversion"/>
  </si>
  <si>
    <t>10.09.18 07:02</t>
    <phoneticPr fontId="3" type="noConversion"/>
  </si>
  <si>
    <r>
      <t>34471/</t>
    </r>
    <r>
      <rPr>
        <sz val="12"/>
        <color theme="1"/>
        <rFont val="細明體"/>
        <family val="3"/>
        <charset val="136"/>
      </rPr>
      <t>前輪煞車</t>
    </r>
    <phoneticPr fontId="3" type="noConversion"/>
  </si>
  <si>
    <t>K785378</t>
    <phoneticPr fontId="3" type="noConversion"/>
  </si>
  <si>
    <t>10.09.18 08:30</t>
    <phoneticPr fontId="3" type="noConversion"/>
  </si>
  <si>
    <r>
      <t>25906/</t>
    </r>
    <r>
      <rPr>
        <sz val="12"/>
        <color theme="1"/>
        <rFont val="細明體"/>
        <family val="3"/>
        <charset val="136"/>
      </rPr>
      <t>機油、微塵濾網與火星塞</t>
    </r>
    <phoneticPr fontId="3" type="noConversion"/>
  </si>
  <si>
    <t>G842700</t>
    <phoneticPr fontId="3" type="noConversion"/>
  </si>
  <si>
    <t>10.09.18 09:12</t>
    <phoneticPr fontId="3" type="noConversion"/>
  </si>
  <si>
    <r>
      <t>6531/</t>
    </r>
    <r>
      <rPr>
        <sz val="12"/>
        <color theme="1"/>
        <rFont val="細明體"/>
        <family val="3"/>
        <charset val="136"/>
      </rPr>
      <t>機油</t>
    </r>
    <phoneticPr fontId="3" type="noConversion"/>
  </si>
  <si>
    <t>0B82037</t>
    <phoneticPr fontId="3" type="noConversion"/>
  </si>
  <si>
    <t>10.09.18 10:30</t>
    <phoneticPr fontId="3" type="noConversion"/>
  </si>
  <si>
    <r>
      <t>11110/</t>
    </r>
    <r>
      <rPr>
        <sz val="12"/>
        <color theme="1"/>
        <rFont val="細明體"/>
        <family val="3"/>
        <charset val="136"/>
      </rPr>
      <t>機油、微塵濾網</t>
    </r>
    <phoneticPr fontId="3" type="noConversion"/>
  </si>
  <si>
    <t>G454573</t>
    <phoneticPr fontId="3" type="noConversion"/>
  </si>
  <si>
    <t>10.09.18 10:53</t>
    <phoneticPr fontId="3" type="noConversion"/>
  </si>
  <si>
    <t>待配額</t>
    <phoneticPr fontId="3" type="noConversion"/>
  </si>
  <si>
    <r>
      <t>12613/</t>
    </r>
    <r>
      <rPr>
        <sz val="12"/>
        <color theme="1"/>
        <rFont val="細明體"/>
        <family val="3"/>
        <charset val="136"/>
      </rPr>
      <t>機油</t>
    </r>
    <phoneticPr fontId="3" type="noConversion"/>
  </si>
  <si>
    <t>0K10756</t>
    <phoneticPr fontId="3" type="noConversion"/>
  </si>
  <si>
    <t>10.09.18 11:22</t>
    <phoneticPr fontId="3" type="noConversion"/>
  </si>
  <si>
    <t>機油、微塵濾網與火星塞</t>
  </si>
  <si>
    <r>
      <t>32962/</t>
    </r>
    <r>
      <rPr>
        <sz val="12"/>
        <color theme="1"/>
        <rFont val="細明體"/>
        <family val="3"/>
        <charset val="136"/>
      </rPr>
      <t>機油、微塵濾網與火星塞</t>
    </r>
    <phoneticPr fontId="3" type="noConversion"/>
  </si>
  <si>
    <r>
      <t>SP</t>
    </r>
    <r>
      <rPr>
        <sz val="12"/>
        <color theme="1"/>
        <rFont val="細明體"/>
        <family val="3"/>
        <charset val="136"/>
      </rPr>
      <t>轉出台中復興</t>
    </r>
    <phoneticPr fontId="3" type="noConversion"/>
  </si>
  <si>
    <t>G325447</t>
    <phoneticPr fontId="3" type="noConversion"/>
  </si>
  <si>
    <t>10.09.18 14:22</t>
    <phoneticPr fontId="3" type="noConversion"/>
  </si>
  <si>
    <r>
      <t>40240/</t>
    </r>
    <r>
      <rPr>
        <sz val="12"/>
        <color theme="1"/>
        <rFont val="細明體"/>
        <family val="3"/>
        <charset val="136"/>
      </rPr>
      <t>機油、微塵濾網與火星塞</t>
    </r>
    <phoneticPr fontId="3" type="noConversion"/>
  </si>
  <si>
    <t>10.09.18 20:36</t>
    <phoneticPr fontId="3" type="noConversion"/>
  </si>
  <si>
    <t>煞車油、機油與微塵濾網</t>
    <phoneticPr fontId="3" type="noConversion"/>
  </si>
  <si>
    <r>
      <t>70905/</t>
    </r>
    <r>
      <rPr>
        <sz val="12"/>
        <color theme="1"/>
        <rFont val="細明體"/>
        <family val="3"/>
        <charset val="136"/>
      </rPr>
      <t>煞車油、機油與微塵濾網</t>
    </r>
    <phoneticPr fontId="3" type="noConversion"/>
  </si>
  <si>
    <t>LC54601</t>
    <phoneticPr fontId="3" type="noConversion"/>
  </si>
  <si>
    <t>11.09.18 02:53</t>
    <phoneticPr fontId="3" type="noConversion"/>
  </si>
  <si>
    <r>
      <t>8861/</t>
    </r>
    <r>
      <rPr>
        <sz val="12"/>
        <color theme="1"/>
        <rFont val="細明體"/>
        <family val="3"/>
        <charset val="136"/>
      </rPr>
      <t>機油</t>
    </r>
    <phoneticPr fontId="3" type="noConversion"/>
  </si>
  <si>
    <t>V429443</t>
    <phoneticPr fontId="3" type="noConversion"/>
  </si>
  <si>
    <t>11.09.18 03:56</t>
    <phoneticPr fontId="3" type="noConversion"/>
  </si>
  <si>
    <r>
      <t>26868/</t>
    </r>
    <r>
      <rPr>
        <sz val="12"/>
        <color theme="1"/>
        <rFont val="細明體"/>
        <family val="3"/>
        <charset val="136"/>
      </rPr>
      <t>機油</t>
    </r>
    <phoneticPr fontId="3" type="noConversion"/>
  </si>
  <si>
    <t>入他廠/東區</t>
  </si>
  <si>
    <t>G922038</t>
    <phoneticPr fontId="3" type="noConversion"/>
  </si>
  <si>
    <t>11.09.18 04:05</t>
    <phoneticPr fontId="3" type="noConversion"/>
  </si>
  <si>
    <r>
      <t>15904/</t>
    </r>
    <r>
      <rPr>
        <sz val="12"/>
        <color theme="1"/>
        <rFont val="細明體"/>
        <family val="3"/>
        <charset val="136"/>
      </rPr>
      <t>機油</t>
    </r>
    <phoneticPr fontId="3" type="noConversion"/>
  </si>
  <si>
    <r>
      <t>SP</t>
    </r>
    <r>
      <rPr>
        <sz val="12"/>
        <color theme="1"/>
        <rFont val="細明體"/>
        <family val="3"/>
        <charset val="136"/>
      </rPr>
      <t>轉出高雄博愛</t>
    </r>
    <phoneticPr fontId="3" type="noConversion"/>
  </si>
  <si>
    <t>0T86573</t>
    <phoneticPr fontId="3" type="noConversion"/>
  </si>
  <si>
    <t>11.09.18 04:25</t>
    <phoneticPr fontId="3" type="noConversion"/>
  </si>
  <si>
    <r>
      <t>33468/</t>
    </r>
    <r>
      <rPr>
        <sz val="12"/>
        <color theme="1"/>
        <rFont val="細明體"/>
        <family val="3"/>
        <charset val="136"/>
      </rPr>
      <t>機油、微塵濾網與車內空氣循環過濾器</t>
    </r>
    <phoneticPr fontId="3" type="noConversion"/>
  </si>
  <si>
    <t>NU88396</t>
    <phoneticPr fontId="3" type="noConversion"/>
  </si>
  <si>
    <t>11.09.18 04:40</t>
    <phoneticPr fontId="3" type="noConversion"/>
  </si>
  <si>
    <r>
      <t>4545/</t>
    </r>
    <r>
      <rPr>
        <sz val="12"/>
        <color theme="1"/>
        <rFont val="細明體"/>
        <family val="3"/>
        <charset val="136"/>
      </rPr>
      <t>機油</t>
    </r>
    <phoneticPr fontId="3" type="noConversion"/>
  </si>
  <si>
    <t>G107016</t>
    <phoneticPr fontId="3" type="noConversion"/>
  </si>
  <si>
    <t>11.09.18 04:48</t>
    <phoneticPr fontId="3" type="noConversion"/>
  </si>
  <si>
    <r>
      <t>55183/</t>
    </r>
    <r>
      <rPr>
        <sz val="12"/>
        <color theme="1"/>
        <rFont val="細明體"/>
        <family val="3"/>
        <charset val="136"/>
      </rPr>
      <t>機油、燃油濾清器與空氣濾芯</t>
    </r>
    <phoneticPr fontId="3" type="noConversion"/>
  </si>
  <si>
    <t>GJ44230</t>
    <phoneticPr fontId="3" type="noConversion"/>
  </si>
  <si>
    <t>11.09.18 05:32</t>
    <phoneticPr fontId="3" type="noConversion"/>
  </si>
  <si>
    <r>
      <t>33592/</t>
    </r>
    <r>
      <rPr>
        <sz val="12"/>
        <color theme="1"/>
        <rFont val="細明體"/>
        <family val="3"/>
        <charset val="136"/>
      </rPr>
      <t>機油、空氣濾芯</t>
    </r>
    <phoneticPr fontId="3" type="noConversion"/>
  </si>
  <si>
    <t>BH85008</t>
    <phoneticPr fontId="3" type="noConversion"/>
  </si>
  <si>
    <t>11.09.18 05:49</t>
    <phoneticPr fontId="3" type="noConversion"/>
  </si>
  <si>
    <r>
      <t>18534/</t>
    </r>
    <r>
      <rPr>
        <sz val="12"/>
        <color theme="1"/>
        <rFont val="細明體"/>
        <family val="3"/>
        <charset val="136"/>
      </rPr>
      <t>機油、微塵濾網</t>
    </r>
    <phoneticPr fontId="3" type="noConversion"/>
  </si>
  <si>
    <t>V957711</t>
    <phoneticPr fontId="3" type="noConversion"/>
  </si>
  <si>
    <t>11.09.18 06:11</t>
    <phoneticPr fontId="3" type="noConversion"/>
  </si>
  <si>
    <r>
      <t>8553/</t>
    </r>
    <r>
      <rPr>
        <sz val="12"/>
        <color theme="1"/>
        <rFont val="細明體"/>
        <family val="3"/>
        <charset val="136"/>
      </rPr>
      <t>機油</t>
    </r>
    <phoneticPr fontId="3" type="noConversion"/>
  </si>
  <si>
    <t>車子暫時在台中</t>
    <phoneticPr fontId="3" type="noConversion"/>
  </si>
  <si>
    <t>G367881</t>
    <phoneticPr fontId="3" type="noConversion"/>
  </si>
  <si>
    <t>11.09.18 06:26</t>
    <phoneticPr fontId="3" type="noConversion"/>
  </si>
  <si>
    <t>機油、微塵濾網與火星塞</t>
    <phoneticPr fontId="3" type="noConversion"/>
  </si>
  <si>
    <r>
      <t>27294/</t>
    </r>
    <r>
      <rPr>
        <sz val="12"/>
        <color theme="1"/>
        <rFont val="細明體"/>
        <family val="3"/>
        <charset val="136"/>
      </rPr>
      <t>機油、微塵濾網與火星塞</t>
    </r>
    <phoneticPr fontId="3" type="noConversion"/>
  </si>
  <si>
    <r>
      <t xml:space="preserve">SP </t>
    </r>
    <r>
      <rPr>
        <sz val="12"/>
        <color theme="1"/>
        <rFont val="細明體"/>
        <family val="3"/>
        <charset val="136"/>
      </rPr>
      <t>轉出彰化昌一</t>
    </r>
    <phoneticPr fontId="3" type="noConversion"/>
  </si>
  <si>
    <t>5H04494</t>
    <phoneticPr fontId="3" type="noConversion"/>
  </si>
  <si>
    <t>11.09.18 08:30</t>
    <phoneticPr fontId="3" type="noConversion"/>
  </si>
  <si>
    <t>紀妍伶</t>
    <phoneticPr fontId="3" type="noConversion"/>
  </si>
  <si>
    <t>機油、微塵濾網</t>
    <phoneticPr fontId="3" type="noConversion"/>
  </si>
  <si>
    <r>
      <t>23510/</t>
    </r>
    <r>
      <rPr>
        <sz val="12"/>
        <color theme="1"/>
        <rFont val="細明體"/>
        <family val="3"/>
        <charset val="136"/>
      </rPr>
      <t>機油、微塵濾網</t>
    </r>
    <phoneticPr fontId="3" type="noConversion"/>
  </si>
  <si>
    <t>杰哥客人</t>
    <phoneticPr fontId="3" type="noConversion"/>
  </si>
  <si>
    <t>0Y28708</t>
    <phoneticPr fontId="3" type="noConversion"/>
  </si>
  <si>
    <t>11.09.18 09:21</t>
    <phoneticPr fontId="3" type="noConversion"/>
  </si>
  <si>
    <r>
      <t>8655/</t>
    </r>
    <r>
      <rPr>
        <sz val="12"/>
        <color theme="1"/>
        <rFont val="細明體"/>
        <family val="3"/>
        <charset val="136"/>
      </rPr>
      <t>機油、微塵濾網與車內空氣循環過濾器</t>
    </r>
    <phoneticPr fontId="3" type="noConversion"/>
  </si>
  <si>
    <t>G334767</t>
    <phoneticPr fontId="3" type="noConversion"/>
  </si>
  <si>
    <t>11.09.18 11:01</t>
    <phoneticPr fontId="3" type="noConversion"/>
  </si>
  <si>
    <r>
      <t>52076/</t>
    </r>
    <r>
      <rPr>
        <sz val="12"/>
        <color theme="1"/>
        <rFont val="細明體"/>
        <family val="3"/>
        <charset val="136"/>
      </rPr>
      <t>機油、微塵濾網</t>
    </r>
    <phoneticPr fontId="3" type="noConversion"/>
  </si>
  <si>
    <r>
      <t>10/4</t>
    </r>
    <r>
      <rPr>
        <sz val="12"/>
        <color theme="1"/>
        <rFont val="細明體"/>
        <family val="3"/>
        <charset val="136"/>
      </rPr>
      <t>南投長慶</t>
    </r>
    <phoneticPr fontId="3" type="noConversion"/>
  </si>
  <si>
    <t>5G56502</t>
    <phoneticPr fontId="3" type="noConversion"/>
  </si>
  <si>
    <t>11.09.18 11:40</t>
    <phoneticPr fontId="3" type="noConversion"/>
  </si>
  <si>
    <r>
      <t>7042/</t>
    </r>
    <r>
      <rPr>
        <sz val="12"/>
        <color theme="1"/>
        <rFont val="細明體"/>
        <family val="3"/>
        <charset val="136"/>
      </rPr>
      <t>機油</t>
    </r>
    <phoneticPr fontId="3" type="noConversion"/>
  </si>
  <si>
    <t>5A23135</t>
    <phoneticPr fontId="3" type="noConversion"/>
  </si>
  <si>
    <t>11.09.18 12:10</t>
    <phoneticPr fontId="3" type="noConversion"/>
  </si>
  <si>
    <r>
      <t>37576/</t>
    </r>
    <r>
      <rPr>
        <sz val="12"/>
        <color theme="1"/>
        <rFont val="細明體"/>
        <family val="3"/>
        <charset val="136"/>
      </rPr>
      <t>前輪煞車</t>
    </r>
    <phoneticPr fontId="3" type="noConversion"/>
  </si>
  <si>
    <t>G368712</t>
    <phoneticPr fontId="3" type="noConversion"/>
  </si>
  <si>
    <t>11.09.18 16:37</t>
    <phoneticPr fontId="3" type="noConversion"/>
  </si>
  <si>
    <r>
      <t>12913/</t>
    </r>
    <r>
      <rPr>
        <sz val="12"/>
        <color theme="1"/>
        <rFont val="細明體"/>
        <family val="3"/>
        <charset val="136"/>
      </rPr>
      <t>機油、微塵濾網</t>
    </r>
    <phoneticPr fontId="3" type="noConversion"/>
  </si>
  <si>
    <t>已聯絡業代保齊告知客</t>
    <phoneticPr fontId="3" type="noConversion"/>
  </si>
  <si>
    <t>0R48182</t>
    <phoneticPr fontId="3" type="noConversion"/>
  </si>
  <si>
    <t>12.09.18 02:21</t>
    <phoneticPr fontId="3" type="noConversion"/>
  </si>
  <si>
    <r>
      <t>12018/</t>
    </r>
    <r>
      <rPr>
        <sz val="12"/>
        <color theme="1"/>
        <rFont val="細明體"/>
        <family val="3"/>
        <charset val="136"/>
      </rPr>
      <t>機油</t>
    </r>
    <phoneticPr fontId="3" type="noConversion"/>
  </si>
  <si>
    <t>G411302</t>
    <phoneticPr fontId="3" type="noConversion"/>
  </si>
  <si>
    <t>12.09.18 03:20</t>
    <phoneticPr fontId="3" type="noConversion"/>
  </si>
  <si>
    <r>
      <t>32086/</t>
    </r>
    <r>
      <rPr>
        <sz val="12"/>
        <color theme="1"/>
        <rFont val="細明體"/>
        <family val="3"/>
        <charset val="136"/>
      </rPr>
      <t>機油</t>
    </r>
    <phoneticPr fontId="3" type="noConversion"/>
  </si>
  <si>
    <t>G599974</t>
    <phoneticPr fontId="3" type="noConversion"/>
  </si>
  <si>
    <t>12.09.18 06:32</t>
    <phoneticPr fontId="3" type="noConversion"/>
  </si>
  <si>
    <r>
      <t>44245/</t>
    </r>
    <r>
      <rPr>
        <sz val="12"/>
        <color theme="1"/>
        <rFont val="細明體"/>
        <family val="3"/>
        <charset val="136"/>
      </rPr>
      <t>機油、微塵濾網與火星塞</t>
    </r>
    <phoneticPr fontId="3" type="noConversion"/>
  </si>
  <si>
    <t>G404273</t>
    <phoneticPr fontId="3" type="noConversion"/>
  </si>
  <si>
    <t>12.09.18 07:57</t>
    <phoneticPr fontId="3" type="noConversion"/>
  </si>
  <si>
    <r>
      <t>15553/</t>
    </r>
    <r>
      <rPr>
        <sz val="12"/>
        <color theme="1"/>
        <rFont val="細明體"/>
        <family val="3"/>
        <charset val="136"/>
      </rPr>
      <t>機油</t>
    </r>
    <phoneticPr fontId="3" type="noConversion"/>
  </si>
  <si>
    <t>0Y29702</t>
    <phoneticPr fontId="3" type="noConversion"/>
  </si>
  <si>
    <t>12.09.18 08:26</t>
    <phoneticPr fontId="3" type="noConversion"/>
  </si>
  <si>
    <t>AVW1388</t>
    <phoneticPr fontId="3" type="noConversion"/>
  </si>
  <si>
    <r>
      <t>6933/</t>
    </r>
    <r>
      <rPr>
        <sz val="12"/>
        <color theme="1"/>
        <rFont val="細明體"/>
        <family val="3"/>
        <charset val="136"/>
      </rPr>
      <t>機油、微塵濾網與車內空氣循環過濾器</t>
    </r>
    <phoneticPr fontId="3" type="noConversion"/>
  </si>
  <si>
    <t>5J80855</t>
    <phoneticPr fontId="3" type="noConversion"/>
  </si>
  <si>
    <t>12.09.18 08:29</t>
    <phoneticPr fontId="3" type="noConversion"/>
  </si>
  <si>
    <r>
      <t>1939/</t>
    </r>
    <r>
      <rPr>
        <sz val="12"/>
        <color theme="1"/>
        <rFont val="細明體"/>
        <family val="3"/>
        <charset val="136"/>
      </rPr>
      <t>機油</t>
    </r>
    <phoneticPr fontId="3" type="noConversion"/>
  </si>
  <si>
    <t>5E90589</t>
    <phoneticPr fontId="3" type="noConversion"/>
  </si>
  <si>
    <t>12.09.18 10:32</t>
    <phoneticPr fontId="3" type="noConversion"/>
  </si>
  <si>
    <r>
      <t>26889/</t>
    </r>
    <r>
      <rPr>
        <sz val="12"/>
        <color theme="1"/>
        <rFont val="細明體"/>
        <family val="3"/>
        <charset val="136"/>
      </rPr>
      <t>機油</t>
    </r>
    <phoneticPr fontId="3" type="noConversion"/>
  </si>
  <si>
    <t>0R63827</t>
    <phoneticPr fontId="3" type="noConversion"/>
  </si>
  <si>
    <t>12.09.18 12:15</t>
    <phoneticPr fontId="3" type="noConversion"/>
  </si>
  <si>
    <r>
      <t>15263/</t>
    </r>
    <r>
      <rPr>
        <sz val="12"/>
        <color theme="1"/>
        <rFont val="細明體"/>
        <family val="3"/>
        <charset val="136"/>
      </rPr>
      <t>機油</t>
    </r>
    <phoneticPr fontId="3" type="noConversion"/>
  </si>
  <si>
    <t>NT12136</t>
    <phoneticPr fontId="3" type="noConversion"/>
  </si>
  <si>
    <t>12.09.18 12:28</t>
    <phoneticPr fontId="3" type="noConversion"/>
  </si>
  <si>
    <t>0K14158</t>
    <phoneticPr fontId="3" type="noConversion"/>
  </si>
  <si>
    <t>12.09.18 12:59</t>
    <phoneticPr fontId="3" type="noConversion"/>
  </si>
  <si>
    <r>
      <t>28346/</t>
    </r>
    <r>
      <rPr>
        <sz val="12"/>
        <color theme="1"/>
        <rFont val="細明體"/>
        <family val="3"/>
        <charset val="136"/>
      </rPr>
      <t>機油、空氣濾芯</t>
    </r>
    <phoneticPr fontId="3" type="noConversion"/>
  </si>
  <si>
    <t>ED95758</t>
    <phoneticPr fontId="3" type="noConversion"/>
  </si>
  <si>
    <t>12.09.18 13:56</t>
    <phoneticPr fontId="3" type="noConversion"/>
  </si>
  <si>
    <r>
      <t>8611/</t>
    </r>
    <r>
      <rPr>
        <sz val="12"/>
        <color theme="1"/>
        <rFont val="細明體"/>
        <family val="3"/>
        <charset val="136"/>
      </rPr>
      <t>機油</t>
    </r>
    <phoneticPr fontId="3" type="noConversion"/>
  </si>
  <si>
    <t>G602534</t>
    <phoneticPr fontId="3" type="noConversion"/>
  </si>
  <si>
    <t>12.09.18 15:03</t>
    <phoneticPr fontId="3" type="noConversion"/>
  </si>
  <si>
    <t>AC98336</t>
    <phoneticPr fontId="3" type="noConversion"/>
  </si>
  <si>
    <t>12.09.18 16:33</t>
    <phoneticPr fontId="3" type="noConversion"/>
  </si>
  <si>
    <r>
      <t>9135/</t>
    </r>
    <r>
      <rPr>
        <sz val="12"/>
        <color theme="1"/>
        <rFont val="細明體"/>
        <family val="3"/>
        <charset val="136"/>
      </rPr>
      <t>機油</t>
    </r>
    <phoneticPr fontId="3" type="noConversion"/>
  </si>
  <si>
    <t>0V56855</t>
    <phoneticPr fontId="3" type="noConversion"/>
  </si>
  <si>
    <t>12.09.18 16:44</t>
    <phoneticPr fontId="3" type="noConversion"/>
  </si>
  <si>
    <r>
      <t>20012/</t>
    </r>
    <r>
      <rPr>
        <sz val="12"/>
        <color theme="1"/>
        <rFont val="細明體"/>
        <family val="3"/>
        <charset val="136"/>
      </rPr>
      <t>機油</t>
    </r>
    <phoneticPr fontId="3" type="noConversion"/>
  </si>
  <si>
    <t>G412027</t>
    <phoneticPr fontId="3" type="noConversion"/>
  </si>
  <si>
    <t>12.09.18 18:43</t>
    <phoneticPr fontId="3" type="noConversion"/>
  </si>
  <si>
    <r>
      <t>7119/</t>
    </r>
    <r>
      <rPr>
        <sz val="12"/>
        <color theme="1"/>
        <rFont val="細明體"/>
        <family val="3"/>
        <charset val="136"/>
      </rPr>
      <t>機油、微塵濾網</t>
    </r>
    <phoneticPr fontId="3" type="noConversion"/>
  </si>
  <si>
    <t>ED97869</t>
    <phoneticPr fontId="3" type="noConversion"/>
  </si>
  <si>
    <t>13.09.18 01:35</t>
    <phoneticPr fontId="3" type="noConversion"/>
  </si>
  <si>
    <r>
      <t>7744/</t>
    </r>
    <r>
      <rPr>
        <sz val="12"/>
        <color theme="1"/>
        <rFont val="細明體"/>
        <family val="3"/>
        <charset val="136"/>
      </rPr>
      <t>機油</t>
    </r>
    <phoneticPr fontId="3" type="noConversion"/>
  </si>
  <si>
    <t>5A76824</t>
    <phoneticPr fontId="3" type="noConversion"/>
  </si>
  <si>
    <t>13.09.18 02:22</t>
    <phoneticPr fontId="3" type="noConversion"/>
  </si>
  <si>
    <r>
      <t>22244/</t>
    </r>
    <r>
      <rPr>
        <sz val="12"/>
        <color theme="1"/>
        <rFont val="細明體"/>
        <family val="3"/>
        <charset val="136"/>
      </rPr>
      <t>機油</t>
    </r>
    <phoneticPr fontId="3" type="noConversion"/>
  </si>
  <si>
    <t>K482852</t>
    <phoneticPr fontId="3" type="noConversion"/>
  </si>
  <si>
    <t>13.09.18 03:30</t>
    <phoneticPr fontId="3" type="noConversion"/>
  </si>
  <si>
    <r>
      <t>15435/</t>
    </r>
    <r>
      <rPr>
        <sz val="12"/>
        <color theme="1"/>
        <rFont val="細明體"/>
        <family val="3"/>
        <charset val="136"/>
      </rPr>
      <t>機油</t>
    </r>
    <phoneticPr fontId="3" type="noConversion"/>
  </si>
  <si>
    <t>0T89687</t>
    <phoneticPr fontId="3" type="noConversion"/>
  </si>
  <si>
    <t>13.09.18 04:41</t>
    <phoneticPr fontId="3" type="noConversion"/>
  </si>
  <si>
    <r>
      <t>15251/</t>
    </r>
    <r>
      <rPr>
        <sz val="12"/>
        <color theme="1"/>
        <rFont val="細明體"/>
        <family val="3"/>
        <charset val="136"/>
      </rPr>
      <t>煞車油</t>
    </r>
    <phoneticPr fontId="3" type="noConversion"/>
  </si>
  <si>
    <t>0M25896</t>
    <phoneticPr fontId="3" type="noConversion"/>
  </si>
  <si>
    <t>13.09.18 07:38</t>
    <phoneticPr fontId="3" type="noConversion"/>
  </si>
  <si>
    <r>
      <t>58690/</t>
    </r>
    <r>
      <rPr>
        <sz val="12"/>
        <color theme="1"/>
        <rFont val="細明體"/>
        <family val="3"/>
        <charset val="136"/>
      </rPr>
      <t>機油、微塵濾網</t>
    </r>
    <phoneticPr fontId="3" type="noConversion"/>
  </si>
  <si>
    <t>0R50883</t>
    <phoneticPr fontId="3" type="noConversion"/>
  </si>
  <si>
    <t>13.09.18 08:12</t>
    <phoneticPr fontId="3" type="noConversion"/>
  </si>
  <si>
    <r>
      <t>76788/</t>
    </r>
    <r>
      <rPr>
        <sz val="12"/>
        <color theme="1"/>
        <rFont val="細明體"/>
        <family val="3"/>
        <charset val="136"/>
      </rPr>
      <t>機油、微塵濾網與火星塞</t>
    </r>
    <phoneticPr fontId="3" type="noConversion"/>
  </si>
  <si>
    <t>LC54077</t>
    <phoneticPr fontId="3" type="noConversion"/>
  </si>
  <si>
    <t>13.09.18 11:29</t>
    <phoneticPr fontId="3" type="noConversion"/>
  </si>
  <si>
    <r>
      <t>7792/</t>
    </r>
    <r>
      <rPr>
        <sz val="12"/>
        <color theme="1"/>
        <rFont val="細明體"/>
        <family val="3"/>
        <charset val="136"/>
      </rPr>
      <t>機油</t>
    </r>
    <phoneticPr fontId="3" type="noConversion"/>
  </si>
  <si>
    <t>D283958</t>
    <phoneticPr fontId="3" type="noConversion"/>
  </si>
  <si>
    <t>13.09.18 16:39</t>
    <phoneticPr fontId="3" type="noConversion"/>
  </si>
  <si>
    <r>
      <t>104450/</t>
    </r>
    <r>
      <rPr>
        <sz val="12"/>
        <color theme="1"/>
        <rFont val="細明體"/>
        <family val="3"/>
        <charset val="136"/>
      </rPr>
      <t>機油</t>
    </r>
    <phoneticPr fontId="3" type="noConversion"/>
  </si>
  <si>
    <t>5J33819</t>
    <phoneticPr fontId="3" type="noConversion"/>
  </si>
  <si>
    <t>14.09.18 03:15</t>
    <phoneticPr fontId="3" type="noConversion"/>
  </si>
  <si>
    <r>
      <t>885/</t>
    </r>
    <r>
      <rPr>
        <sz val="12"/>
        <color theme="1"/>
        <rFont val="細明體"/>
        <family val="3"/>
        <charset val="136"/>
      </rPr>
      <t>機油</t>
    </r>
    <phoneticPr fontId="3" type="noConversion"/>
  </si>
  <si>
    <t>5H22713</t>
    <phoneticPr fontId="3" type="noConversion"/>
  </si>
  <si>
    <t>14.09.18 03:20</t>
    <phoneticPr fontId="3" type="noConversion"/>
  </si>
  <si>
    <r>
      <t>53191/</t>
    </r>
    <r>
      <rPr>
        <sz val="12"/>
        <color theme="1"/>
        <rFont val="細明體"/>
        <family val="3"/>
        <charset val="136"/>
      </rPr>
      <t>機油、空氣濾芯</t>
    </r>
    <phoneticPr fontId="3" type="noConversion"/>
  </si>
  <si>
    <t>G408202</t>
    <phoneticPr fontId="3" type="noConversion"/>
  </si>
  <si>
    <t>14.09.18 06:59</t>
    <phoneticPr fontId="3" type="noConversion"/>
  </si>
  <si>
    <r>
      <t>22235/</t>
    </r>
    <r>
      <rPr>
        <sz val="12"/>
        <color theme="1"/>
        <rFont val="細明體"/>
        <family val="3"/>
        <charset val="136"/>
      </rPr>
      <t>機油</t>
    </r>
    <phoneticPr fontId="3" type="noConversion"/>
  </si>
  <si>
    <t>0V52467</t>
    <phoneticPr fontId="3" type="noConversion"/>
  </si>
  <si>
    <t>14.09.18 07:09</t>
    <phoneticPr fontId="3" type="noConversion"/>
  </si>
  <si>
    <t>機油、微塵濾網與車內空氣循環過濾器</t>
    <phoneticPr fontId="3" type="noConversion"/>
  </si>
  <si>
    <r>
      <t>5931/</t>
    </r>
    <r>
      <rPr>
        <sz val="12"/>
        <color theme="1"/>
        <rFont val="細明體"/>
        <family val="3"/>
        <charset val="136"/>
      </rPr>
      <t>機油、微塵濾網與車內空氣循環過濾器</t>
    </r>
    <phoneticPr fontId="3" type="noConversion"/>
  </si>
  <si>
    <t>K515427</t>
    <phoneticPr fontId="3" type="noConversion"/>
  </si>
  <si>
    <t>14.09.18 12:18</t>
    <phoneticPr fontId="3" type="noConversion"/>
  </si>
  <si>
    <r>
      <t>31181/</t>
    </r>
    <r>
      <rPr>
        <sz val="12"/>
        <color theme="1"/>
        <rFont val="細明體"/>
        <family val="3"/>
        <charset val="136"/>
      </rPr>
      <t>機油、微塵濾網與火星塞</t>
    </r>
    <phoneticPr fontId="3" type="noConversion"/>
  </si>
  <si>
    <t>G368802</t>
    <phoneticPr fontId="3" type="noConversion"/>
  </si>
  <si>
    <t>14.09.18 15:33</t>
    <phoneticPr fontId="3" type="noConversion"/>
  </si>
  <si>
    <t>陳伊婷</t>
    <phoneticPr fontId="3" type="noConversion"/>
  </si>
  <si>
    <r>
      <t>35101/</t>
    </r>
    <r>
      <rPr>
        <sz val="12"/>
        <color theme="1"/>
        <rFont val="細明體"/>
        <family val="3"/>
        <charset val="136"/>
      </rPr>
      <t>機油、微塵濾網</t>
    </r>
    <phoneticPr fontId="3" type="noConversion"/>
  </si>
  <si>
    <t>剩600KM,還是要自行預約</t>
    <phoneticPr fontId="3" type="noConversion"/>
  </si>
  <si>
    <t>G408098</t>
    <phoneticPr fontId="3" type="noConversion"/>
  </si>
  <si>
    <t>14.09.18 16:09</t>
    <phoneticPr fontId="3" type="noConversion"/>
  </si>
  <si>
    <t>機油、後輪煞車與空氣濾芯</t>
    <phoneticPr fontId="3" type="noConversion"/>
  </si>
  <si>
    <r>
      <t>46461/</t>
    </r>
    <r>
      <rPr>
        <sz val="12"/>
        <color theme="1"/>
        <rFont val="細明體"/>
        <family val="3"/>
        <charset val="136"/>
      </rPr>
      <t>機油、後輪煞車與空氣濾芯</t>
    </r>
    <phoneticPr fontId="3" type="noConversion"/>
  </si>
  <si>
    <t>G776532</t>
    <phoneticPr fontId="3" type="noConversion"/>
  </si>
  <si>
    <t>15.09.18 02:29</t>
    <phoneticPr fontId="3" type="noConversion"/>
  </si>
  <si>
    <t>陳伊婷</t>
    <phoneticPr fontId="3" type="noConversion"/>
  </si>
  <si>
    <r>
      <t>35090/</t>
    </r>
    <r>
      <rPr>
        <sz val="12"/>
        <color theme="1"/>
        <rFont val="細明體"/>
        <family val="3"/>
        <charset val="136"/>
      </rPr>
      <t>機油</t>
    </r>
    <phoneticPr fontId="3" type="noConversion"/>
  </si>
  <si>
    <t>客戶同意轉SP</t>
    <phoneticPr fontId="3" type="noConversion"/>
  </si>
  <si>
    <t>K484080</t>
    <phoneticPr fontId="3" type="noConversion"/>
  </si>
  <si>
    <t>15.09.18 02:51</t>
    <phoneticPr fontId="3" type="noConversion"/>
  </si>
  <si>
    <t>煞車油、機油與空氣濾芯</t>
    <phoneticPr fontId="3" type="noConversion"/>
  </si>
  <si>
    <r>
      <t>48880/</t>
    </r>
    <r>
      <rPr>
        <sz val="12"/>
        <color theme="1"/>
        <rFont val="細明體"/>
        <family val="3"/>
        <charset val="136"/>
      </rPr>
      <t>煞車油、機油與空氣濾芯</t>
    </r>
    <phoneticPr fontId="3" type="noConversion"/>
  </si>
  <si>
    <t>G102024</t>
    <phoneticPr fontId="3" type="noConversion"/>
  </si>
  <si>
    <t>15.09.18 06:23</t>
    <phoneticPr fontId="3" type="noConversion"/>
  </si>
  <si>
    <r>
      <t>118001/</t>
    </r>
    <r>
      <rPr>
        <sz val="12"/>
        <color theme="1"/>
        <rFont val="細明體"/>
        <family val="3"/>
        <charset val="136"/>
      </rPr>
      <t>機油</t>
    </r>
    <phoneticPr fontId="3" type="noConversion"/>
  </si>
  <si>
    <t>BH10540</t>
    <phoneticPr fontId="3" type="noConversion"/>
  </si>
  <si>
    <t>15.09.18 09:19</t>
    <phoneticPr fontId="3" type="noConversion"/>
  </si>
  <si>
    <t>陳伊婷</t>
    <phoneticPr fontId="3" type="noConversion"/>
  </si>
  <si>
    <r>
      <t>10550/</t>
    </r>
    <r>
      <rPr>
        <sz val="12"/>
        <color theme="1"/>
        <rFont val="細明體"/>
        <family val="3"/>
        <charset val="136"/>
      </rPr>
      <t>機油</t>
    </r>
    <phoneticPr fontId="3" type="noConversion"/>
  </si>
  <si>
    <t>V753359</t>
    <phoneticPr fontId="3" type="noConversion"/>
  </si>
  <si>
    <t>15.09.18 10:54</t>
    <phoneticPr fontId="3" type="noConversion"/>
  </si>
  <si>
    <r>
      <t>10018/</t>
    </r>
    <r>
      <rPr>
        <sz val="12"/>
        <color theme="1"/>
        <rFont val="細明體"/>
        <family val="3"/>
        <charset val="136"/>
      </rPr>
      <t>機油、微塵濾網</t>
    </r>
    <phoneticPr fontId="3" type="noConversion"/>
  </si>
  <si>
    <t>15.09.18 12:44</t>
    <phoneticPr fontId="3" type="noConversion"/>
  </si>
  <si>
    <r>
      <t>林銘皇</t>
    </r>
    <r>
      <rPr>
        <sz val="12"/>
        <color theme="1"/>
        <rFont val="BMWType V2 Regular"/>
      </rPr>
      <t/>
    </r>
    <phoneticPr fontId="3" type="noConversion"/>
  </si>
  <si>
    <t>AWZ2625</t>
  </si>
  <si>
    <r>
      <t>4226/</t>
    </r>
    <r>
      <rPr>
        <sz val="12"/>
        <color theme="1"/>
        <rFont val="細明體"/>
        <family val="3"/>
        <charset val="136"/>
      </rPr>
      <t>機油、微塵濾網</t>
    </r>
    <phoneticPr fontId="3" type="noConversion"/>
  </si>
  <si>
    <r>
      <t>10/19</t>
    </r>
    <r>
      <rPr>
        <sz val="12"/>
        <color theme="1"/>
        <rFont val="細明體"/>
        <family val="3"/>
        <charset val="136"/>
      </rPr>
      <t>在電聯確認</t>
    </r>
    <phoneticPr fontId="3" type="noConversion"/>
  </si>
  <si>
    <t>V417389</t>
    <phoneticPr fontId="3" type="noConversion"/>
  </si>
  <si>
    <t>15.09.18 17:10</t>
    <phoneticPr fontId="3" type="noConversion"/>
  </si>
  <si>
    <r>
      <t>14471/</t>
    </r>
    <r>
      <rPr>
        <sz val="12"/>
        <color theme="1"/>
        <rFont val="細明體"/>
        <family val="3"/>
        <charset val="136"/>
      </rPr>
      <t>煞車油、機油、微塵濾網</t>
    </r>
    <phoneticPr fontId="3" type="noConversion"/>
  </si>
  <si>
    <t>NT25091</t>
    <phoneticPr fontId="3" type="noConversion"/>
  </si>
  <si>
    <t>16.09.18 06:30</t>
    <phoneticPr fontId="3" type="noConversion"/>
  </si>
  <si>
    <t>前輪煞車、機油、微塵濾網</t>
    <phoneticPr fontId="3" type="noConversion"/>
  </si>
  <si>
    <r>
      <t>63982/</t>
    </r>
    <r>
      <rPr>
        <sz val="12"/>
        <color theme="1"/>
        <rFont val="細明體"/>
        <family val="3"/>
        <charset val="136"/>
      </rPr>
      <t>前輪煞車、機油、微塵濾網</t>
    </r>
    <phoneticPr fontId="3" type="noConversion"/>
  </si>
  <si>
    <t>P894687</t>
    <phoneticPr fontId="3" type="noConversion"/>
  </si>
  <si>
    <t>16.09.18 07:00</t>
    <phoneticPr fontId="3" type="noConversion"/>
  </si>
  <si>
    <r>
      <t>13457/</t>
    </r>
    <r>
      <rPr>
        <sz val="12"/>
        <color theme="1"/>
        <rFont val="細明體"/>
        <family val="3"/>
        <charset val="136"/>
      </rPr>
      <t>機油、微塵濾網</t>
    </r>
    <phoneticPr fontId="3" type="noConversion"/>
  </si>
  <si>
    <t>空號</t>
    <phoneticPr fontId="3" type="noConversion"/>
  </si>
  <si>
    <t>16.09.18 07:25</t>
    <phoneticPr fontId="3" type="noConversion"/>
  </si>
  <si>
    <r>
      <t>6043/</t>
    </r>
    <r>
      <rPr>
        <sz val="12"/>
        <color theme="1"/>
        <rFont val="細明體"/>
        <family val="3"/>
        <charset val="136"/>
      </rPr>
      <t>機油</t>
    </r>
    <phoneticPr fontId="3" type="noConversion"/>
  </si>
  <si>
    <t>5E77200</t>
    <phoneticPr fontId="3" type="noConversion"/>
  </si>
  <si>
    <t>16.09.18 07:41</t>
    <phoneticPr fontId="3" type="noConversion"/>
  </si>
  <si>
    <r>
      <t>37839/</t>
    </r>
    <r>
      <rPr>
        <sz val="12"/>
        <color theme="1"/>
        <rFont val="細明體"/>
        <family val="3"/>
        <charset val="136"/>
      </rPr>
      <t>前輪煞車</t>
    </r>
    <phoneticPr fontId="3" type="noConversion"/>
  </si>
  <si>
    <t>G102592</t>
    <phoneticPr fontId="3" type="noConversion"/>
  </si>
  <si>
    <t>16.09.18 09:36</t>
    <phoneticPr fontId="3" type="noConversion"/>
  </si>
  <si>
    <r>
      <t>71166/</t>
    </r>
    <r>
      <rPr>
        <sz val="12"/>
        <color theme="1"/>
        <rFont val="細明體"/>
        <family val="3"/>
        <charset val="136"/>
      </rPr>
      <t>機油</t>
    </r>
    <phoneticPr fontId="3" type="noConversion"/>
  </si>
  <si>
    <t>G367921</t>
    <phoneticPr fontId="3" type="noConversion"/>
  </si>
  <si>
    <t>16.09.18 09:40</t>
    <phoneticPr fontId="3" type="noConversion"/>
  </si>
  <si>
    <r>
      <t>32647/</t>
    </r>
    <r>
      <rPr>
        <sz val="12"/>
        <color theme="1"/>
        <rFont val="細明體"/>
        <family val="3"/>
        <charset val="136"/>
      </rPr>
      <t>機油</t>
    </r>
    <phoneticPr fontId="3" type="noConversion"/>
  </si>
  <si>
    <t>BM72522</t>
    <phoneticPr fontId="3" type="noConversion"/>
  </si>
  <si>
    <t>16.09.18 09:44</t>
    <phoneticPr fontId="3" type="noConversion"/>
  </si>
  <si>
    <r>
      <t>11015/</t>
    </r>
    <r>
      <rPr>
        <sz val="12"/>
        <color theme="1"/>
        <rFont val="細明體"/>
        <family val="3"/>
        <charset val="136"/>
      </rPr>
      <t>機油</t>
    </r>
    <phoneticPr fontId="3" type="noConversion"/>
  </si>
  <si>
    <t>BH85034</t>
    <phoneticPr fontId="3" type="noConversion"/>
  </si>
  <si>
    <t>16.09.18 10:02</t>
    <phoneticPr fontId="3" type="noConversion"/>
  </si>
  <si>
    <r>
      <t>9886/</t>
    </r>
    <r>
      <rPr>
        <sz val="12"/>
        <color theme="1"/>
        <rFont val="細明體"/>
        <family val="3"/>
        <charset val="136"/>
      </rPr>
      <t>機油</t>
    </r>
    <phoneticPr fontId="3" type="noConversion"/>
  </si>
  <si>
    <t>0X57659</t>
    <phoneticPr fontId="3" type="noConversion"/>
  </si>
  <si>
    <t>16.09.18 11:18</t>
    <phoneticPr fontId="3" type="noConversion"/>
  </si>
  <si>
    <r>
      <t>3363/</t>
    </r>
    <r>
      <rPr>
        <sz val="12"/>
        <color theme="1"/>
        <rFont val="細明體"/>
        <family val="3"/>
        <charset val="136"/>
      </rPr>
      <t>機油</t>
    </r>
    <phoneticPr fontId="3" type="noConversion"/>
  </si>
  <si>
    <t>16.09.18 11:44</t>
    <phoneticPr fontId="3" type="noConversion"/>
  </si>
  <si>
    <r>
      <t>4415/</t>
    </r>
    <r>
      <rPr>
        <sz val="12"/>
        <color theme="1"/>
        <rFont val="細明體"/>
        <family val="3"/>
        <charset val="136"/>
      </rPr>
      <t>機油</t>
    </r>
    <phoneticPr fontId="3" type="noConversion"/>
  </si>
  <si>
    <t>D012814</t>
    <phoneticPr fontId="3" type="noConversion"/>
  </si>
  <si>
    <t>16.09.18 12:11</t>
    <phoneticPr fontId="3" type="noConversion"/>
  </si>
  <si>
    <t>陳彥勳</t>
  </si>
  <si>
    <t>RBE5201</t>
  </si>
  <si>
    <r>
      <t>30151/</t>
    </r>
    <r>
      <rPr>
        <sz val="12"/>
        <color theme="1"/>
        <rFont val="細明體"/>
        <family val="3"/>
        <charset val="136"/>
      </rPr>
      <t>機油、空氣濾芯</t>
    </r>
    <phoneticPr fontId="3" type="noConversion"/>
  </si>
  <si>
    <t>G842687</t>
    <phoneticPr fontId="3" type="noConversion"/>
  </si>
  <si>
    <t>16.09.18 12:51</t>
    <phoneticPr fontId="3" type="noConversion"/>
  </si>
  <si>
    <t>黃俊儒</t>
  </si>
  <si>
    <t>AXH0066</t>
  </si>
  <si>
    <r>
      <t>523/</t>
    </r>
    <r>
      <rPr>
        <sz val="12"/>
        <color theme="1"/>
        <rFont val="細明體"/>
        <family val="3"/>
        <charset val="136"/>
      </rPr>
      <t>機油</t>
    </r>
    <phoneticPr fontId="3" type="noConversion"/>
  </si>
  <si>
    <t>G369259</t>
    <phoneticPr fontId="3" type="noConversion"/>
  </si>
  <si>
    <t>16.09.18 13:12</t>
    <phoneticPr fontId="3" type="noConversion"/>
  </si>
  <si>
    <r>
      <t>9340/</t>
    </r>
    <r>
      <rPr>
        <sz val="12"/>
        <color theme="1"/>
        <rFont val="細明體"/>
        <family val="3"/>
        <charset val="136"/>
      </rPr>
      <t>機油、微塵濾網</t>
    </r>
    <phoneticPr fontId="3" type="noConversion"/>
  </si>
  <si>
    <t>16.09.18 14:50</t>
    <phoneticPr fontId="3" type="noConversion"/>
  </si>
  <si>
    <t>紀妍伶</t>
    <phoneticPr fontId="3" type="noConversion"/>
  </si>
  <si>
    <t>煞車油、前輪煞車、機油、火星塞與微塵濾網</t>
    <phoneticPr fontId="3" type="noConversion"/>
  </si>
  <si>
    <r>
      <t>36940/</t>
    </r>
    <r>
      <rPr>
        <sz val="12"/>
        <color theme="1"/>
        <rFont val="細明體"/>
        <family val="3"/>
        <charset val="136"/>
      </rPr>
      <t>煞車油到期、前輪煞車、機油、火星塞與微塵濾網</t>
    </r>
    <phoneticPr fontId="3" type="noConversion"/>
  </si>
  <si>
    <t>K392762</t>
    <phoneticPr fontId="3" type="noConversion"/>
  </si>
  <si>
    <t>17.09.18 01:47</t>
    <phoneticPr fontId="3" type="noConversion"/>
  </si>
  <si>
    <r>
      <t>37032/</t>
    </r>
    <r>
      <rPr>
        <sz val="12"/>
        <color theme="1"/>
        <rFont val="細明體"/>
        <family val="3"/>
        <charset val="136"/>
      </rPr>
      <t>前輪煞車</t>
    </r>
    <phoneticPr fontId="3" type="noConversion"/>
  </si>
  <si>
    <t>5C53228</t>
    <phoneticPr fontId="3" type="noConversion"/>
  </si>
  <si>
    <t>17.09.18 02:15</t>
    <phoneticPr fontId="3" type="noConversion"/>
  </si>
  <si>
    <r>
      <t>69578/</t>
    </r>
    <r>
      <rPr>
        <sz val="12"/>
        <color theme="1"/>
        <rFont val="細明體"/>
        <family val="3"/>
        <charset val="136"/>
      </rPr>
      <t>前輪煞車</t>
    </r>
    <phoneticPr fontId="3" type="noConversion"/>
  </si>
  <si>
    <t>G635050</t>
    <phoneticPr fontId="3" type="noConversion"/>
  </si>
  <si>
    <t>17.09.18 03:55</t>
    <phoneticPr fontId="3" type="noConversion"/>
  </si>
  <si>
    <r>
      <t>28276/</t>
    </r>
    <r>
      <rPr>
        <sz val="12"/>
        <color theme="1"/>
        <rFont val="細明體"/>
        <family val="3"/>
        <charset val="136"/>
      </rPr>
      <t>機油</t>
    </r>
    <phoneticPr fontId="3" type="noConversion"/>
  </si>
  <si>
    <t>ED62709</t>
    <phoneticPr fontId="3" type="noConversion"/>
  </si>
  <si>
    <t>17.09.18 05:17</t>
    <phoneticPr fontId="3" type="noConversion"/>
  </si>
  <si>
    <r>
      <t>6777/</t>
    </r>
    <r>
      <rPr>
        <sz val="12"/>
        <color theme="1"/>
        <rFont val="細明體"/>
        <family val="3"/>
        <charset val="136"/>
      </rPr>
      <t>機油</t>
    </r>
    <phoneticPr fontId="3" type="noConversion"/>
  </si>
  <si>
    <t>EH47174</t>
    <phoneticPr fontId="3" type="noConversion"/>
  </si>
  <si>
    <t>17.09.18 06:07</t>
    <phoneticPr fontId="3" type="noConversion"/>
  </si>
  <si>
    <r>
      <t>6051/</t>
    </r>
    <r>
      <rPr>
        <sz val="12"/>
        <color theme="1"/>
        <rFont val="細明體"/>
        <family val="3"/>
        <charset val="136"/>
      </rPr>
      <t>機油</t>
    </r>
    <phoneticPr fontId="3" type="noConversion"/>
  </si>
  <si>
    <t>5J80567</t>
    <phoneticPr fontId="3" type="noConversion"/>
  </si>
  <si>
    <t>17.09.18 06:14</t>
    <phoneticPr fontId="3" type="noConversion"/>
  </si>
  <si>
    <r>
      <t>32276/</t>
    </r>
    <r>
      <rPr>
        <sz val="12"/>
        <color theme="1"/>
        <rFont val="細明體"/>
        <family val="3"/>
        <charset val="136"/>
      </rPr>
      <t>機油</t>
    </r>
    <phoneticPr fontId="3" type="noConversion"/>
  </si>
  <si>
    <t>5E79463</t>
    <phoneticPr fontId="3" type="noConversion"/>
  </si>
  <si>
    <t>17.09.18 06:15</t>
    <phoneticPr fontId="3" type="noConversion"/>
  </si>
  <si>
    <t>煞車油、機油、火星塞與微塵濾網</t>
    <phoneticPr fontId="3" type="noConversion"/>
  </si>
  <si>
    <r>
      <t>23838/</t>
    </r>
    <r>
      <rPr>
        <sz val="12"/>
        <color theme="1"/>
        <rFont val="細明體"/>
        <family val="3"/>
        <charset val="136"/>
      </rPr>
      <t>煞車油、機油、火星塞與微塵濾網</t>
    </r>
    <phoneticPr fontId="3" type="noConversion"/>
  </si>
  <si>
    <r>
      <t>SP</t>
    </r>
    <r>
      <rPr>
        <sz val="12"/>
        <color theme="1"/>
        <rFont val="細明體"/>
        <family val="3"/>
        <charset val="136"/>
      </rPr>
      <t>轉出高雄博愛</t>
    </r>
    <phoneticPr fontId="3" type="noConversion"/>
  </si>
  <si>
    <t>V916731</t>
    <phoneticPr fontId="3" type="noConversion"/>
  </si>
  <si>
    <t>17.09.18 07:20</t>
    <phoneticPr fontId="3" type="noConversion"/>
  </si>
  <si>
    <r>
      <t>5616/</t>
    </r>
    <r>
      <rPr>
        <sz val="12"/>
        <color theme="1"/>
        <rFont val="細明體"/>
        <family val="3"/>
        <charset val="136"/>
      </rPr>
      <t>機油、微塵濾網</t>
    </r>
    <phoneticPr fontId="3" type="noConversion"/>
  </si>
  <si>
    <t>V413545</t>
    <phoneticPr fontId="3" type="noConversion"/>
  </si>
  <si>
    <t>17.09.18 08:53</t>
    <phoneticPr fontId="3" type="noConversion"/>
  </si>
  <si>
    <r>
      <t>56587/</t>
    </r>
    <r>
      <rPr>
        <sz val="12"/>
        <color theme="1"/>
        <rFont val="細明體"/>
        <family val="3"/>
        <charset val="136"/>
      </rPr>
      <t>機油、微塵濾網</t>
    </r>
    <phoneticPr fontId="3" type="noConversion"/>
  </si>
  <si>
    <t>NU94431</t>
    <phoneticPr fontId="3" type="noConversion"/>
  </si>
  <si>
    <t>17.09.18 09:24</t>
    <phoneticPr fontId="3" type="noConversion"/>
  </si>
  <si>
    <r>
      <t>9763/</t>
    </r>
    <r>
      <rPr>
        <sz val="12"/>
        <color theme="1"/>
        <rFont val="細明體"/>
        <family val="3"/>
        <charset val="136"/>
      </rPr>
      <t>機油</t>
    </r>
    <phoneticPr fontId="3" type="noConversion"/>
  </si>
  <si>
    <t>V902980</t>
    <phoneticPr fontId="3" type="noConversion"/>
  </si>
  <si>
    <t>17.09.18 11:14</t>
    <phoneticPr fontId="3" type="noConversion"/>
  </si>
  <si>
    <r>
      <t>29017/</t>
    </r>
    <r>
      <rPr>
        <sz val="12"/>
        <color theme="1"/>
        <rFont val="細明體"/>
        <family val="3"/>
        <charset val="136"/>
      </rPr>
      <t>機油</t>
    </r>
    <phoneticPr fontId="3" type="noConversion"/>
  </si>
  <si>
    <t>0P54821</t>
    <phoneticPr fontId="3" type="noConversion"/>
  </si>
  <si>
    <t>17.09.18 11:28</t>
    <phoneticPr fontId="3" type="noConversion"/>
  </si>
  <si>
    <r>
      <t>20234/</t>
    </r>
    <r>
      <rPr>
        <sz val="12"/>
        <color theme="1"/>
        <rFont val="細明體"/>
        <family val="3"/>
        <charset val="136"/>
      </rPr>
      <t>機油、空氣濾芯</t>
    </r>
    <phoneticPr fontId="3" type="noConversion"/>
  </si>
  <si>
    <t>5H10473</t>
    <phoneticPr fontId="3" type="noConversion"/>
  </si>
  <si>
    <t>17.09.18 1201</t>
    <phoneticPr fontId="3" type="noConversion"/>
  </si>
  <si>
    <r>
      <t>11615/</t>
    </r>
    <r>
      <rPr>
        <sz val="12"/>
        <color theme="1"/>
        <rFont val="細明體"/>
        <family val="3"/>
        <charset val="136"/>
      </rPr>
      <t>機油、微塵濾網</t>
    </r>
    <phoneticPr fontId="3" type="noConversion"/>
  </si>
  <si>
    <t>V968922</t>
    <phoneticPr fontId="3" type="noConversion"/>
  </si>
  <si>
    <t>17.09.18 12:24</t>
    <phoneticPr fontId="3" type="noConversion"/>
  </si>
  <si>
    <r>
      <t>29005/</t>
    </r>
    <r>
      <rPr>
        <sz val="12"/>
        <color theme="1"/>
        <rFont val="細明體"/>
        <family val="3"/>
        <charset val="136"/>
      </rPr>
      <t>機油</t>
    </r>
    <phoneticPr fontId="3" type="noConversion"/>
  </si>
  <si>
    <t>G874432</t>
    <phoneticPr fontId="3" type="noConversion"/>
  </si>
  <si>
    <t>17.09.18 12:25</t>
    <phoneticPr fontId="3" type="noConversion"/>
  </si>
  <si>
    <r>
      <t>14219/</t>
    </r>
    <r>
      <rPr>
        <sz val="12"/>
        <color theme="1"/>
        <rFont val="細明體"/>
        <family val="3"/>
        <charset val="136"/>
      </rPr>
      <t>機油、微塵濾網</t>
    </r>
    <phoneticPr fontId="3" type="noConversion"/>
  </si>
  <si>
    <t>0C87891</t>
    <phoneticPr fontId="3" type="noConversion"/>
  </si>
  <si>
    <t>17.09.18 13:24</t>
    <phoneticPr fontId="3" type="noConversion"/>
  </si>
  <si>
    <r>
      <t>49953/</t>
    </r>
    <r>
      <rPr>
        <sz val="12"/>
        <color theme="1"/>
        <rFont val="細明體"/>
        <family val="3"/>
        <charset val="136"/>
      </rPr>
      <t>機油、微塵濾網、空氣循環過濾器</t>
    </r>
    <phoneticPr fontId="3" type="noConversion"/>
  </si>
  <si>
    <t>V849376</t>
    <phoneticPr fontId="3" type="noConversion"/>
  </si>
  <si>
    <t>17.09.18 13:37</t>
    <phoneticPr fontId="3" type="noConversion"/>
  </si>
  <si>
    <r>
      <t>19181/</t>
    </r>
    <r>
      <rPr>
        <sz val="12"/>
        <color theme="1"/>
        <rFont val="細明體"/>
        <family val="3"/>
        <charset val="136"/>
      </rPr>
      <t>機油、微塵濾網</t>
    </r>
    <phoneticPr fontId="3" type="noConversion"/>
  </si>
  <si>
    <t>5H25013</t>
    <phoneticPr fontId="3" type="noConversion"/>
  </si>
  <si>
    <t>17.09.18 14:05</t>
    <phoneticPr fontId="3" type="noConversion"/>
  </si>
  <si>
    <r>
      <t>8417/</t>
    </r>
    <r>
      <rPr>
        <sz val="12"/>
        <color theme="1"/>
        <rFont val="細明體"/>
        <family val="3"/>
        <charset val="136"/>
      </rPr>
      <t>機油</t>
    </r>
    <phoneticPr fontId="3" type="noConversion"/>
  </si>
  <si>
    <t>D283954</t>
    <phoneticPr fontId="3" type="noConversion"/>
  </si>
  <si>
    <t>17.09.18 14:39</t>
    <phoneticPr fontId="3" type="noConversion"/>
  </si>
  <si>
    <r>
      <t>77949/</t>
    </r>
    <r>
      <rPr>
        <sz val="12"/>
        <color theme="1"/>
        <rFont val="細明體"/>
        <family val="3"/>
        <charset val="136"/>
      </rPr>
      <t>機油、微塵濾網</t>
    </r>
    <phoneticPr fontId="3" type="noConversion"/>
  </si>
  <si>
    <t>AA95113</t>
    <phoneticPr fontId="3" type="noConversion"/>
  </si>
  <si>
    <t>17.09.18 15:46</t>
    <phoneticPr fontId="3" type="noConversion"/>
  </si>
  <si>
    <r>
      <t>9971/</t>
    </r>
    <r>
      <rPr>
        <sz val="12"/>
        <color theme="1"/>
        <rFont val="細明體"/>
        <family val="3"/>
        <charset val="136"/>
      </rPr>
      <t>機油</t>
    </r>
    <phoneticPr fontId="3" type="noConversion"/>
  </si>
  <si>
    <t>18.09.18 02:39</t>
    <phoneticPr fontId="3" type="noConversion"/>
  </si>
  <si>
    <r>
      <t>13546/</t>
    </r>
    <r>
      <rPr>
        <sz val="12"/>
        <color theme="1"/>
        <rFont val="細明體"/>
        <family val="3"/>
        <charset val="136"/>
      </rPr>
      <t>機油、微塵濾網</t>
    </r>
    <phoneticPr fontId="3" type="noConversion"/>
  </si>
  <si>
    <t>D808110</t>
    <phoneticPr fontId="3" type="noConversion"/>
  </si>
  <si>
    <t>18.09.18 03:04</t>
    <phoneticPr fontId="3" type="noConversion"/>
  </si>
  <si>
    <t>機油、微塵濾網、火星塞</t>
    <phoneticPr fontId="3" type="noConversion"/>
  </si>
  <si>
    <r>
      <t>28365/</t>
    </r>
    <r>
      <rPr>
        <sz val="12"/>
        <color theme="1"/>
        <rFont val="細明體"/>
        <family val="3"/>
        <charset val="136"/>
      </rPr>
      <t>機油、微塵濾網、火星塞</t>
    </r>
    <phoneticPr fontId="3" type="noConversion"/>
  </si>
  <si>
    <t>0Y29486</t>
    <phoneticPr fontId="3" type="noConversion"/>
  </si>
  <si>
    <t>18.09.18 05:17</t>
    <phoneticPr fontId="3" type="noConversion"/>
  </si>
  <si>
    <r>
      <t>7593/</t>
    </r>
    <r>
      <rPr>
        <sz val="12"/>
        <color theme="1"/>
        <rFont val="細明體"/>
        <family val="3"/>
        <charset val="136"/>
      </rPr>
      <t>機油</t>
    </r>
    <phoneticPr fontId="3" type="noConversion"/>
  </si>
  <si>
    <t>GA00065</t>
    <phoneticPr fontId="3" type="noConversion"/>
  </si>
  <si>
    <t>18.09.18 05:44</t>
    <phoneticPr fontId="3" type="noConversion"/>
  </si>
  <si>
    <r>
      <t>19906/</t>
    </r>
    <r>
      <rPr>
        <sz val="12"/>
        <color theme="1"/>
        <rFont val="細明體"/>
        <family val="3"/>
        <charset val="136"/>
      </rPr>
      <t>機油、微塵濾網</t>
    </r>
    <phoneticPr fontId="3" type="noConversion"/>
  </si>
  <si>
    <t>18.09.18 05:53</t>
    <phoneticPr fontId="3" type="noConversion"/>
  </si>
  <si>
    <r>
      <t>4055/</t>
    </r>
    <r>
      <rPr>
        <sz val="12"/>
        <color theme="1"/>
        <rFont val="細明體"/>
        <family val="3"/>
        <charset val="136"/>
      </rPr>
      <t>機油</t>
    </r>
    <phoneticPr fontId="3" type="noConversion"/>
  </si>
  <si>
    <t>V483403</t>
    <phoneticPr fontId="3" type="noConversion"/>
  </si>
  <si>
    <t>18.09.18 07:50</t>
    <phoneticPr fontId="3" type="noConversion"/>
  </si>
  <si>
    <r>
      <t>94523/</t>
    </r>
    <r>
      <rPr>
        <sz val="12"/>
        <color theme="1"/>
        <rFont val="細明體"/>
        <family val="3"/>
        <charset val="136"/>
      </rPr>
      <t>前輪煞車</t>
    </r>
    <phoneticPr fontId="3" type="noConversion"/>
  </si>
  <si>
    <t>NT15186</t>
    <phoneticPr fontId="3" type="noConversion"/>
  </si>
  <si>
    <t>18.09.18 08:05</t>
    <phoneticPr fontId="3" type="noConversion"/>
  </si>
  <si>
    <r>
      <t>60184/</t>
    </r>
    <r>
      <rPr>
        <sz val="12"/>
        <color theme="1"/>
        <rFont val="細明體"/>
        <family val="3"/>
        <charset val="136"/>
      </rPr>
      <t>機油、微塵濾網</t>
    </r>
    <phoneticPr fontId="3" type="noConversion"/>
  </si>
  <si>
    <t>GJ44415</t>
    <phoneticPr fontId="3" type="noConversion"/>
  </si>
  <si>
    <t>18.09.18 08:13</t>
    <phoneticPr fontId="3" type="noConversion"/>
  </si>
  <si>
    <r>
      <t>5027/</t>
    </r>
    <r>
      <rPr>
        <sz val="12"/>
        <color theme="1"/>
        <rFont val="細明體"/>
        <family val="3"/>
        <charset val="136"/>
      </rPr>
      <t>機油</t>
    </r>
    <phoneticPr fontId="3" type="noConversion"/>
  </si>
  <si>
    <t>0B82056</t>
    <phoneticPr fontId="3" type="noConversion"/>
  </si>
  <si>
    <t>18.09.18 08:32</t>
    <phoneticPr fontId="3" type="noConversion"/>
  </si>
  <si>
    <r>
      <t>15921/</t>
    </r>
    <r>
      <rPr>
        <sz val="12"/>
        <color theme="1"/>
        <rFont val="細明體"/>
        <family val="3"/>
        <charset val="136"/>
      </rPr>
      <t>機油</t>
    </r>
    <phoneticPr fontId="3" type="noConversion"/>
  </si>
  <si>
    <t>ED94689</t>
    <phoneticPr fontId="3" type="noConversion"/>
  </si>
  <si>
    <t>18.09.18 09:00</t>
    <phoneticPr fontId="3" type="noConversion"/>
  </si>
  <si>
    <r>
      <t>15090/</t>
    </r>
    <r>
      <rPr>
        <sz val="12"/>
        <color theme="1"/>
        <rFont val="細明體"/>
        <family val="3"/>
        <charset val="136"/>
      </rPr>
      <t>機油、微塵濾網</t>
    </r>
    <phoneticPr fontId="3" type="noConversion"/>
  </si>
  <si>
    <t>NT25066</t>
    <phoneticPr fontId="3" type="noConversion"/>
  </si>
  <si>
    <t>18.09.18 09:56</t>
    <phoneticPr fontId="3" type="noConversion"/>
  </si>
  <si>
    <r>
      <t>13186/</t>
    </r>
    <r>
      <rPr>
        <sz val="12"/>
        <color theme="1"/>
        <rFont val="細明體"/>
        <family val="3"/>
        <charset val="136"/>
      </rPr>
      <t>煞車油、機油</t>
    </r>
    <phoneticPr fontId="3" type="noConversion"/>
  </si>
  <si>
    <t>G368070</t>
    <phoneticPr fontId="3" type="noConversion"/>
  </si>
  <si>
    <t>18.09.18 11:42</t>
    <phoneticPr fontId="3" type="noConversion"/>
  </si>
  <si>
    <t>機油、微塵濾網、火星塞</t>
    <phoneticPr fontId="3" type="noConversion"/>
  </si>
  <si>
    <r>
      <t>60806/</t>
    </r>
    <r>
      <rPr>
        <sz val="12"/>
        <color theme="1"/>
        <rFont val="細明體"/>
        <family val="3"/>
        <charset val="136"/>
      </rPr>
      <t>機油、微塵濾網、火星塞</t>
    </r>
    <phoneticPr fontId="3" type="noConversion"/>
  </si>
  <si>
    <t>18.09.18 11:46</t>
    <phoneticPr fontId="3" type="noConversion"/>
  </si>
  <si>
    <r>
      <t>3389/</t>
    </r>
    <r>
      <rPr>
        <sz val="12"/>
        <color theme="1"/>
        <rFont val="細明體"/>
        <family val="3"/>
        <charset val="136"/>
      </rPr>
      <t>機油</t>
    </r>
    <phoneticPr fontId="3" type="noConversion"/>
  </si>
  <si>
    <t>G367790</t>
    <phoneticPr fontId="3" type="noConversion"/>
  </si>
  <si>
    <t>18.09.18 11:58</t>
    <phoneticPr fontId="3" type="noConversion"/>
  </si>
  <si>
    <r>
      <t>26967/</t>
    </r>
    <r>
      <rPr>
        <sz val="12"/>
        <color theme="1"/>
        <rFont val="細明體"/>
        <family val="3"/>
        <charset val="136"/>
      </rPr>
      <t>機油</t>
    </r>
    <phoneticPr fontId="3" type="noConversion"/>
  </si>
  <si>
    <t>G714934</t>
    <phoneticPr fontId="3" type="noConversion"/>
  </si>
  <si>
    <t>18.09.18 12:16</t>
    <phoneticPr fontId="3" type="noConversion"/>
  </si>
  <si>
    <r>
      <t>45093/</t>
    </r>
    <r>
      <rPr>
        <sz val="12"/>
        <color theme="1"/>
        <rFont val="細明體"/>
        <family val="3"/>
        <charset val="136"/>
      </rPr>
      <t>機油、微塵濾網</t>
    </r>
    <phoneticPr fontId="3" type="noConversion"/>
  </si>
  <si>
    <t>5E01489</t>
    <phoneticPr fontId="3" type="noConversion"/>
  </si>
  <si>
    <t>18.09.18 12:23</t>
    <phoneticPr fontId="3" type="noConversion"/>
  </si>
  <si>
    <r>
      <t>58206/</t>
    </r>
    <r>
      <rPr>
        <sz val="12"/>
        <color theme="1"/>
        <rFont val="細明體"/>
        <family val="3"/>
        <charset val="136"/>
      </rPr>
      <t>機油、微塵濾網</t>
    </r>
    <phoneticPr fontId="3" type="noConversion"/>
  </si>
  <si>
    <t>K785376</t>
    <phoneticPr fontId="3" type="noConversion"/>
  </si>
  <si>
    <t>19.09.18 04:37</t>
    <phoneticPr fontId="3" type="noConversion"/>
  </si>
  <si>
    <r>
      <t>51001/</t>
    </r>
    <r>
      <rPr>
        <sz val="12"/>
        <color theme="1"/>
        <rFont val="細明體"/>
        <family val="3"/>
        <charset val="136"/>
      </rPr>
      <t>機油、空氣濾芯</t>
    </r>
    <phoneticPr fontId="3" type="noConversion"/>
  </si>
  <si>
    <t>G601880</t>
    <phoneticPr fontId="3" type="noConversion"/>
  </si>
  <si>
    <t>19.09.18 04:38</t>
    <phoneticPr fontId="3" type="noConversion"/>
  </si>
  <si>
    <r>
      <t>42000/</t>
    </r>
    <r>
      <rPr>
        <sz val="12"/>
        <color theme="1"/>
        <rFont val="細明體"/>
        <family val="3"/>
        <charset val="136"/>
      </rPr>
      <t>機油、空氣濾芯</t>
    </r>
    <phoneticPr fontId="3" type="noConversion"/>
  </si>
  <si>
    <t>G107212</t>
    <phoneticPr fontId="3" type="noConversion"/>
  </si>
  <si>
    <t>19.09.18 04:42</t>
    <phoneticPr fontId="3" type="noConversion"/>
  </si>
  <si>
    <r>
      <t>40468/</t>
    </r>
    <r>
      <rPr>
        <sz val="12"/>
        <color theme="1"/>
        <rFont val="細明體"/>
        <family val="3"/>
        <charset val="136"/>
      </rPr>
      <t>機油、微塵濾網</t>
    </r>
    <phoneticPr fontId="3" type="noConversion"/>
  </si>
  <si>
    <t>0Y28707</t>
    <phoneticPr fontId="3" type="noConversion"/>
  </si>
  <si>
    <t>19.09.18 06:05</t>
    <phoneticPr fontId="3" type="noConversion"/>
  </si>
  <si>
    <r>
      <t>7026/</t>
    </r>
    <r>
      <rPr>
        <sz val="12"/>
        <color theme="1"/>
        <rFont val="細明體"/>
        <family val="3"/>
        <charset val="136"/>
      </rPr>
      <t>機油</t>
    </r>
    <phoneticPr fontId="3" type="noConversion"/>
  </si>
  <si>
    <t>G368083</t>
    <phoneticPr fontId="3" type="noConversion"/>
  </si>
  <si>
    <t>19.09.18 06:29</t>
    <phoneticPr fontId="3" type="noConversion"/>
  </si>
  <si>
    <r>
      <t>57701/</t>
    </r>
    <r>
      <rPr>
        <sz val="12"/>
        <color theme="1"/>
        <rFont val="細明體"/>
        <family val="3"/>
        <charset val="136"/>
      </rPr>
      <t>機油、微塵濾網</t>
    </r>
    <phoneticPr fontId="3" type="noConversion"/>
  </si>
  <si>
    <t>G876606</t>
    <phoneticPr fontId="3" type="noConversion"/>
  </si>
  <si>
    <t>19.09.18 06:43</t>
    <phoneticPr fontId="3" type="noConversion"/>
  </si>
  <si>
    <r>
      <t>19784/</t>
    </r>
    <r>
      <rPr>
        <sz val="12"/>
        <color theme="1"/>
        <rFont val="細明體"/>
        <family val="3"/>
        <charset val="136"/>
      </rPr>
      <t>機油、微塵濾網</t>
    </r>
    <phoneticPr fontId="3" type="noConversion"/>
  </si>
  <si>
    <t>0B71047</t>
    <phoneticPr fontId="3" type="noConversion"/>
  </si>
  <si>
    <t>19.09.18 06:49</t>
    <phoneticPr fontId="3" type="noConversion"/>
  </si>
  <si>
    <r>
      <t>33413/</t>
    </r>
    <r>
      <rPr>
        <sz val="12"/>
        <color theme="1"/>
        <rFont val="細明體"/>
        <family val="3"/>
        <charset val="136"/>
      </rPr>
      <t>機油、微塵濾網、火星塞</t>
    </r>
    <phoneticPr fontId="3" type="noConversion"/>
  </si>
  <si>
    <t>G680665</t>
    <phoneticPr fontId="3" type="noConversion"/>
  </si>
  <si>
    <t>19.09.18 07:25</t>
    <phoneticPr fontId="3" type="noConversion"/>
  </si>
  <si>
    <r>
      <t>70989/</t>
    </r>
    <r>
      <rPr>
        <sz val="12"/>
        <color theme="1"/>
        <rFont val="細明體"/>
        <family val="3"/>
        <charset val="136"/>
      </rPr>
      <t>機油、微塵濾網</t>
    </r>
    <phoneticPr fontId="3" type="noConversion"/>
  </si>
  <si>
    <t>G177158</t>
    <phoneticPr fontId="3" type="noConversion"/>
  </si>
  <si>
    <t>19.09.18 09:49</t>
    <phoneticPr fontId="3" type="noConversion"/>
  </si>
  <si>
    <r>
      <t>20704/</t>
    </r>
    <r>
      <rPr>
        <sz val="12"/>
        <color theme="1"/>
        <rFont val="細明體"/>
        <family val="3"/>
        <charset val="136"/>
      </rPr>
      <t>機油</t>
    </r>
    <phoneticPr fontId="3" type="noConversion"/>
  </si>
  <si>
    <t>7B07322</t>
    <phoneticPr fontId="3" type="noConversion"/>
  </si>
  <si>
    <t>19.09.18 09:55</t>
    <phoneticPr fontId="3" type="noConversion"/>
  </si>
  <si>
    <r>
      <t>8785/</t>
    </r>
    <r>
      <rPr>
        <sz val="12"/>
        <color theme="1"/>
        <rFont val="細明體"/>
        <family val="3"/>
        <charset val="136"/>
      </rPr>
      <t>機油</t>
    </r>
    <phoneticPr fontId="3" type="noConversion"/>
  </si>
  <si>
    <t>G176563</t>
    <phoneticPr fontId="3" type="noConversion"/>
  </si>
  <si>
    <t>19.09.18 10:46</t>
    <phoneticPr fontId="3" type="noConversion"/>
  </si>
  <si>
    <t>煞車油、機油、微塵濾網與車輛檢查</t>
    <phoneticPr fontId="3" type="noConversion"/>
  </si>
  <si>
    <r>
      <t>29858/</t>
    </r>
    <r>
      <rPr>
        <sz val="12"/>
        <color theme="1"/>
        <rFont val="細明體"/>
        <family val="3"/>
        <charset val="136"/>
      </rPr>
      <t>煞車油、機油、微塵濾網與車輛檢查</t>
    </r>
    <phoneticPr fontId="3" type="noConversion"/>
  </si>
  <si>
    <t>V677459</t>
    <phoneticPr fontId="3" type="noConversion"/>
  </si>
  <si>
    <t>19.09.18 11:10</t>
    <phoneticPr fontId="3" type="noConversion"/>
  </si>
  <si>
    <t>機油、微塵濾網、火星塞</t>
  </si>
  <si>
    <r>
      <t>38215/</t>
    </r>
    <r>
      <rPr>
        <sz val="12"/>
        <color theme="1"/>
        <rFont val="細明體"/>
        <family val="3"/>
        <charset val="136"/>
      </rPr>
      <t>機油、微塵濾網、火星塞</t>
    </r>
    <phoneticPr fontId="3" type="noConversion"/>
  </si>
  <si>
    <t>G921407</t>
    <phoneticPr fontId="3" type="noConversion"/>
  </si>
  <si>
    <t>19.09.18 12:30</t>
    <phoneticPr fontId="3" type="noConversion"/>
  </si>
  <si>
    <r>
      <t>31913/</t>
    </r>
    <r>
      <rPr>
        <sz val="12"/>
        <color theme="1"/>
        <rFont val="細明體"/>
        <family val="3"/>
        <charset val="136"/>
      </rPr>
      <t>機油、燃油濾清器與空氣濾芯</t>
    </r>
    <phoneticPr fontId="3" type="noConversion"/>
  </si>
  <si>
    <t>K452858</t>
    <phoneticPr fontId="3" type="noConversion"/>
  </si>
  <si>
    <t>19.09.18 12:31</t>
  </si>
  <si>
    <r>
      <t>39502/</t>
    </r>
    <r>
      <rPr>
        <sz val="12"/>
        <color theme="1"/>
        <rFont val="細明體"/>
        <family val="3"/>
        <charset val="136"/>
      </rPr>
      <t>機油、微塵濾網</t>
    </r>
    <phoneticPr fontId="3" type="noConversion"/>
  </si>
  <si>
    <t>D012685</t>
    <phoneticPr fontId="3" type="noConversion"/>
  </si>
  <si>
    <t>19.09.18 13:13</t>
    <phoneticPr fontId="3" type="noConversion"/>
  </si>
  <si>
    <r>
      <t>31275/</t>
    </r>
    <r>
      <rPr>
        <sz val="12"/>
        <color theme="1"/>
        <rFont val="細明體"/>
        <family val="3"/>
        <charset val="136"/>
      </rPr>
      <t>機油、空氣濾芯</t>
    </r>
    <phoneticPr fontId="3" type="noConversion"/>
  </si>
  <si>
    <t>NT25158</t>
    <phoneticPr fontId="3" type="noConversion"/>
  </si>
  <si>
    <t>19.09.18 13:16</t>
    <phoneticPr fontId="3" type="noConversion"/>
  </si>
  <si>
    <t>高晟翔</t>
    <phoneticPr fontId="3" type="noConversion"/>
  </si>
  <si>
    <t>機油、空氣濾芯</t>
    <phoneticPr fontId="3" type="noConversion"/>
  </si>
  <si>
    <r>
      <t>43113/</t>
    </r>
    <r>
      <rPr>
        <sz val="12"/>
        <color theme="1"/>
        <rFont val="細明體"/>
        <family val="3"/>
        <charset val="136"/>
      </rPr>
      <t>機油、空氣濾芯</t>
    </r>
    <phoneticPr fontId="3" type="noConversion"/>
  </si>
  <si>
    <t>5C86634</t>
    <phoneticPr fontId="3" type="noConversion"/>
  </si>
  <si>
    <t>19.09.18 15:54</t>
    <phoneticPr fontId="3" type="noConversion"/>
  </si>
  <si>
    <r>
      <t>22982/</t>
    </r>
    <r>
      <rPr>
        <sz val="12"/>
        <color theme="1"/>
        <rFont val="細明體"/>
        <family val="3"/>
        <charset val="136"/>
      </rPr>
      <t>煞車油、機油</t>
    </r>
    <phoneticPr fontId="3" type="noConversion"/>
  </si>
  <si>
    <t>G409333</t>
    <phoneticPr fontId="3" type="noConversion"/>
  </si>
  <si>
    <t>19.09.18 15:59</t>
    <phoneticPr fontId="3" type="noConversion"/>
  </si>
  <si>
    <r>
      <t>18752/</t>
    </r>
    <r>
      <rPr>
        <sz val="12"/>
        <color theme="1"/>
        <rFont val="細明體"/>
        <family val="3"/>
        <charset val="136"/>
      </rPr>
      <t>機油</t>
    </r>
    <phoneticPr fontId="3" type="noConversion"/>
  </si>
  <si>
    <t>20.09.18 01:46</t>
    <phoneticPr fontId="3" type="noConversion"/>
  </si>
  <si>
    <r>
      <t>11327/</t>
    </r>
    <r>
      <rPr>
        <sz val="12"/>
        <color theme="1"/>
        <rFont val="細明體"/>
        <family val="3"/>
        <charset val="136"/>
      </rPr>
      <t>機油、微塵濾網</t>
    </r>
    <phoneticPr fontId="3" type="noConversion"/>
  </si>
  <si>
    <t>5H04222</t>
    <phoneticPr fontId="3" type="noConversion"/>
  </si>
  <si>
    <t>20.09.18 03:05</t>
    <phoneticPr fontId="3" type="noConversion"/>
  </si>
  <si>
    <r>
      <t>19887/</t>
    </r>
    <r>
      <rPr>
        <sz val="12"/>
        <color theme="1"/>
        <rFont val="細明體"/>
        <family val="3"/>
        <charset val="136"/>
      </rPr>
      <t>機油、微塵濾網</t>
    </r>
    <phoneticPr fontId="3" type="noConversion"/>
  </si>
  <si>
    <t>LC54382</t>
    <phoneticPr fontId="3" type="noConversion"/>
  </si>
  <si>
    <t>20.09.18 03:10</t>
    <phoneticPr fontId="3" type="noConversion"/>
  </si>
  <si>
    <r>
      <t>7121/</t>
    </r>
    <r>
      <rPr>
        <sz val="12"/>
        <color theme="1"/>
        <rFont val="細明體"/>
        <family val="3"/>
        <charset val="136"/>
      </rPr>
      <t>機油</t>
    </r>
    <phoneticPr fontId="3" type="noConversion"/>
  </si>
  <si>
    <t>GA00112</t>
    <phoneticPr fontId="3" type="noConversion"/>
  </si>
  <si>
    <t>20.09.18 04:05</t>
    <phoneticPr fontId="3" type="noConversion"/>
  </si>
  <si>
    <r>
      <t>18131/</t>
    </r>
    <r>
      <rPr>
        <sz val="12"/>
        <color theme="1"/>
        <rFont val="細明體"/>
        <family val="3"/>
        <charset val="136"/>
      </rPr>
      <t>煞車油、機油、微塵濾網</t>
    </r>
    <phoneticPr fontId="3" type="noConversion"/>
  </si>
  <si>
    <t>G192373</t>
    <phoneticPr fontId="3" type="noConversion"/>
  </si>
  <si>
    <t>20.09.18 05:04</t>
    <phoneticPr fontId="3" type="noConversion"/>
  </si>
  <si>
    <r>
      <t>42166/</t>
    </r>
    <r>
      <rPr>
        <sz val="12"/>
        <color theme="1"/>
        <rFont val="細明體"/>
        <family val="3"/>
        <charset val="136"/>
      </rPr>
      <t>前輪煞車</t>
    </r>
    <phoneticPr fontId="3" type="noConversion"/>
  </si>
  <si>
    <t>G480181</t>
    <phoneticPr fontId="3" type="noConversion"/>
  </si>
  <si>
    <t>20.09.18 05:10</t>
    <phoneticPr fontId="3" type="noConversion"/>
  </si>
  <si>
    <r>
      <t>60413/</t>
    </r>
    <r>
      <rPr>
        <sz val="12"/>
        <color theme="1"/>
        <rFont val="細明體"/>
        <family val="3"/>
        <charset val="136"/>
      </rPr>
      <t>機油</t>
    </r>
    <phoneticPr fontId="3" type="noConversion"/>
  </si>
  <si>
    <t>20.09.18 07:08</t>
    <phoneticPr fontId="3" type="noConversion"/>
  </si>
  <si>
    <t>彭仕豪</t>
  </si>
  <si>
    <t>AXH0616</t>
    <phoneticPr fontId="3" type="noConversion"/>
  </si>
  <si>
    <r>
      <t>2866/</t>
    </r>
    <r>
      <rPr>
        <sz val="12"/>
        <color theme="1"/>
        <rFont val="細明體"/>
        <family val="3"/>
        <charset val="136"/>
      </rPr>
      <t>機油</t>
    </r>
    <phoneticPr fontId="3" type="noConversion"/>
  </si>
  <si>
    <t>0R63348</t>
    <phoneticPr fontId="3" type="noConversion"/>
  </si>
  <si>
    <t>20.09.18 07:53</t>
    <phoneticPr fontId="3" type="noConversion"/>
  </si>
  <si>
    <t>機油、微塵濾網、火星塞與車內空氣循環過濾器</t>
    <phoneticPr fontId="3" type="noConversion"/>
  </si>
  <si>
    <r>
      <t>37195/</t>
    </r>
    <r>
      <rPr>
        <sz val="12"/>
        <color theme="1"/>
        <rFont val="細明體"/>
        <family val="3"/>
        <charset val="136"/>
      </rPr>
      <t>機油、微塵濾網、火星塞與車內空氣循環過濾器</t>
    </r>
    <phoneticPr fontId="3" type="noConversion"/>
  </si>
  <si>
    <t>D032786</t>
    <phoneticPr fontId="3" type="noConversion"/>
  </si>
  <si>
    <t>20.09.18 08:01</t>
    <phoneticPr fontId="3" type="noConversion"/>
  </si>
  <si>
    <t>電瓶異常</t>
    <phoneticPr fontId="3" type="noConversion"/>
  </si>
  <si>
    <t>G714927</t>
    <phoneticPr fontId="3" type="noConversion"/>
  </si>
  <si>
    <t>20.09.18 09:15</t>
    <phoneticPr fontId="3" type="noConversion"/>
  </si>
  <si>
    <r>
      <t>79505/</t>
    </r>
    <r>
      <rPr>
        <sz val="12"/>
        <color theme="1"/>
        <rFont val="細明體"/>
        <family val="3"/>
        <charset val="136"/>
      </rPr>
      <t>機油、微塵濾網、火星塞</t>
    </r>
    <phoneticPr fontId="3" type="noConversion"/>
  </si>
  <si>
    <t>5A77502</t>
    <phoneticPr fontId="3" type="noConversion"/>
  </si>
  <si>
    <t>20.09.18 11:08</t>
    <phoneticPr fontId="3" type="noConversion"/>
  </si>
  <si>
    <r>
      <t>27049/</t>
    </r>
    <r>
      <rPr>
        <sz val="12"/>
        <color theme="1"/>
        <rFont val="細明體"/>
        <family val="3"/>
        <charset val="136"/>
      </rPr>
      <t>機油、微塵濾網</t>
    </r>
    <phoneticPr fontId="3" type="noConversion"/>
  </si>
  <si>
    <t>V417052</t>
    <phoneticPr fontId="3" type="noConversion"/>
  </si>
  <si>
    <t>20.09.18 11:28</t>
    <phoneticPr fontId="3" type="noConversion"/>
  </si>
  <si>
    <r>
      <t>30013/</t>
    </r>
    <r>
      <rPr>
        <sz val="12"/>
        <color theme="1"/>
        <rFont val="細明體"/>
        <family val="3"/>
        <charset val="136"/>
      </rPr>
      <t>機油</t>
    </r>
    <phoneticPr fontId="3" type="noConversion"/>
  </si>
  <si>
    <t>20.09.18 12:09</t>
    <phoneticPr fontId="3" type="noConversion"/>
  </si>
  <si>
    <r>
      <t>33465/</t>
    </r>
    <r>
      <rPr>
        <sz val="12"/>
        <color theme="1"/>
        <rFont val="細明體"/>
        <family val="3"/>
        <charset val="136"/>
      </rPr>
      <t>機油、微塵濾網、火星塞</t>
    </r>
    <phoneticPr fontId="3" type="noConversion"/>
  </si>
  <si>
    <t>G446636</t>
    <phoneticPr fontId="3" type="noConversion"/>
  </si>
  <si>
    <t>20.09.18 12:50</t>
    <phoneticPr fontId="3" type="noConversion"/>
  </si>
  <si>
    <r>
      <t>43477/</t>
    </r>
    <r>
      <rPr>
        <sz val="12"/>
        <color theme="1"/>
        <rFont val="細明體"/>
        <family val="3"/>
        <charset val="136"/>
      </rPr>
      <t>機油</t>
    </r>
    <phoneticPr fontId="3" type="noConversion"/>
  </si>
  <si>
    <t>0B77132</t>
    <phoneticPr fontId="3" type="noConversion"/>
  </si>
  <si>
    <t>20.09.18 13:01</t>
    <phoneticPr fontId="3" type="noConversion"/>
  </si>
  <si>
    <r>
      <t>14601/</t>
    </r>
    <r>
      <rPr>
        <sz val="12"/>
        <color theme="1"/>
        <rFont val="細明體"/>
        <family val="3"/>
        <charset val="136"/>
      </rPr>
      <t>機油、微塵濾網</t>
    </r>
    <phoneticPr fontId="3" type="noConversion"/>
  </si>
  <si>
    <t>0S35475</t>
    <phoneticPr fontId="3" type="noConversion"/>
  </si>
  <si>
    <t>20.09.18 13:12</t>
    <phoneticPr fontId="3" type="noConversion"/>
  </si>
  <si>
    <r>
      <t>25285/</t>
    </r>
    <r>
      <rPr>
        <sz val="12"/>
        <color theme="1"/>
        <rFont val="細明體"/>
        <family val="3"/>
        <charset val="136"/>
      </rPr>
      <t>機油</t>
    </r>
    <phoneticPr fontId="3" type="noConversion"/>
  </si>
  <si>
    <t>G368262</t>
    <phoneticPr fontId="3" type="noConversion"/>
  </si>
  <si>
    <t>20.09.18 13:26</t>
    <phoneticPr fontId="3" type="noConversion"/>
  </si>
  <si>
    <r>
      <t>25054/</t>
    </r>
    <r>
      <rPr>
        <sz val="12"/>
        <color theme="1"/>
        <rFont val="細明體"/>
        <family val="3"/>
        <charset val="136"/>
      </rPr>
      <t>機油、微塵濾網、火星塞</t>
    </r>
    <phoneticPr fontId="3" type="noConversion"/>
  </si>
  <si>
    <t>NT25518</t>
    <phoneticPr fontId="3" type="noConversion"/>
  </si>
  <si>
    <t>20.09.18 13:54</t>
    <phoneticPr fontId="3" type="noConversion"/>
  </si>
  <si>
    <r>
      <t>48226/</t>
    </r>
    <r>
      <rPr>
        <sz val="12"/>
        <color theme="1"/>
        <rFont val="細明體"/>
        <family val="3"/>
        <charset val="136"/>
      </rPr>
      <t>前輪煞車</t>
    </r>
    <phoneticPr fontId="3" type="noConversion"/>
  </si>
  <si>
    <t>0B71797</t>
    <phoneticPr fontId="3" type="noConversion"/>
  </si>
  <si>
    <t>20.09.18 14:26</t>
    <phoneticPr fontId="3" type="noConversion"/>
  </si>
  <si>
    <t>機油、後輪煞車、微塵濾網、火星塞</t>
    <phoneticPr fontId="3" type="noConversion"/>
  </si>
  <si>
    <r>
      <t>38678/</t>
    </r>
    <r>
      <rPr>
        <sz val="12"/>
        <color theme="1"/>
        <rFont val="細明體"/>
        <family val="3"/>
        <charset val="136"/>
      </rPr>
      <t>機油、後輪煞車、微塵濾網、火星塞</t>
    </r>
    <phoneticPr fontId="3" type="noConversion"/>
  </si>
  <si>
    <t>BH86056</t>
    <phoneticPr fontId="3" type="noConversion"/>
  </si>
  <si>
    <t>20.09.18 20:18</t>
    <phoneticPr fontId="3" type="noConversion"/>
  </si>
  <si>
    <r>
      <t>15806/</t>
    </r>
    <r>
      <rPr>
        <sz val="12"/>
        <color theme="1"/>
        <rFont val="細明體"/>
        <family val="3"/>
        <charset val="136"/>
      </rPr>
      <t>機油、微塵濾網</t>
    </r>
    <phoneticPr fontId="3" type="noConversion"/>
  </si>
  <si>
    <t>ED62051</t>
    <phoneticPr fontId="3" type="noConversion"/>
  </si>
  <si>
    <t>21.09.18 01:00</t>
    <phoneticPr fontId="3" type="noConversion"/>
  </si>
  <si>
    <r>
      <t>8552/</t>
    </r>
    <r>
      <rPr>
        <sz val="12"/>
        <color theme="1"/>
        <rFont val="細明體"/>
        <family val="3"/>
        <charset val="136"/>
      </rPr>
      <t>機油</t>
    </r>
    <phoneticPr fontId="3" type="noConversion"/>
  </si>
  <si>
    <t>0V49443</t>
    <phoneticPr fontId="3" type="noConversion"/>
  </si>
  <si>
    <t>21.09.18 01:52</t>
    <phoneticPr fontId="3" type="noConversion"/>
  </si>
  <si>
    <r>
      <t>7326/</t>
    </r>
    <r>
      <rPr>
        <sz val="12"/>
        <color theme="1"/>
        <rFont val="細明體"/>
        <family val="3"/>
        <charset val="136"/>
      </rPr>
      <t>機油</t>
    </r>
    <phoneticPr fontId="3" type="noConversion"/>
  </si>
  <si>
    <t>D012687</t>
    <phoneticPr fontId="3" type="noConversion"/>
  </si>
  <si>
    <t>21.09.18 02:01</t>
    <phoneticPr fontId="3" type="noConversion"/>
  </si>
  <si>
    <r>
      <t>46179/</t>
    </r>
    <r>
      <rPr>
        <sz val="12"/>
        <color theme="1"/>
        <rFont val="細明體"/>
        <family val="3"/>
        <charset val="136"/>
      </rPr>
      <t>機油、空氣濾芯</t>
    </r>
    <phoneticPr fontId="3" type="noConversion"/>
  </si>
  <si>
    <t>V752952</t>
    <phoneticPr fontId="3" type="noConversion"/>
  </si>
  <si>
    <t>21.09.18 02:24</t>
    <phoneticPr fontId="3" type="noConversion"/>
  </si>
  <si>
    <r>
      <t>42625/</t>
    </r>
    <r>
      <rPr>
        <sz val="12"/>
        <color theme="1"/>
        <rFont val="細明體"/>
        <family val="3"/>
        <charset val="136"/>
      </rPr>
      <t>機油</t>
    </r>
    <phoneticPr fontId="3" type="noConversion"/>
  </si>
  <si>
    <t>G612932</t>
    <phoneticPr fontId="3" type="noConversion"/>
  </si>
  <si>
    <t>21.09.18 02:32</t>
    <phoneticPr fontId="3" type="noConversion"/>
  </si>
  <si>
    <r>
      <t>43849/</t>
    </r>
    <r>
      <rPr>
        <sz val="12"/>
        <color theme="1"/>
        <rFont val="細明體"/>
        <family val="3"/>
        <charset val="136"/>
      </rPr>
      <t>機油、空氣濾芯</t>
    </r>
    <phoneticPr fontId="3" type="noConversion"/>
  </si>
  <si>
    <t>0W31960</t>
    <phoneticPr fontId="3" type="noConversion"/>
  </si>
  <si>
    <t>21.09.18 03:58</t>
    <phoneticPr fontId="3" type="noConversion"/>
  </si>
  <si>
    <r>
      <t>19317/</t>
    </r>
    <r>
      <rPr>
        <sz val="12"/>
        <color theme="1"/>
        <rFont val="細明體"/>
        <family val="3"/>
        <charset val="136"/>
      </rPr>
      <t>機油、微塵濾網、空氣循環過濾器</t>
    </r>
    <phoneticPr fontId="3" type="noConversion"/>
  </si>
  <si>
    <t>G103135</t>
    <phoneticPr fontId="3" type="noConversion"/>
  </si>
  <si>
    <t>21.09.18 04:03</t>
    <phoneticPr fontId="3" type="noConversion"/>
  </si>
  <si>
    <r>
      <t>24784/</t>
    </r>
    <r>
      <rPr>
        <sz val="12"/>
        <color theme="1"/>
        <rFont val="細明體"/>
        <family val="3"/>
        <charset val="136"/>
      </rPr>
      <t>機油</t>
    </r>
    <phoneticPr fontId="3" type="noConversion"/>
  </si>
  <si>
    <t>5C59220</t>
    <phoneticPr fontId="3" type="noConversion"/>
  </si>
  <si>
    <t>21.09.18 04:28</t>
    <phoneticPr fontId="3" type="noConversion"/>
  </si>
  <si>
    <r>
      <t>7585/</t>
    </r>
    <r>
      <rPr>
        <sz val="12"/>
        <color theme="1"/>
        <rFont val="細明體"/>
        <family val="3"/>
        <charset val="136"/>
      </rPr>
      <t>機油</t>
    </r>
    <phoneticPr fontId="3" type="noConversion"/>
  </si>
  <si>
    <t>5J45403</t>
    <phoneticPr fontId="3" type="noConversion"/>
  </si>
  <si>
    <t>21.09.18 05:25</t>
    <phoneticPr fontId="3" type="noConversion"/>
  </si>
  <si>
    <r>
      <t>8023/</t>
    </r>
    <r>
      <rPr>
        <sz val="12"/>
        <color theme="1"/>
        <rFont val="細明體"/>
        <family val="3"/>
        <charset val="136"/>
      </rPr>
      <t>機油</t>
    </r>
    <phoneticPr fontId="3" type="noConversion"/>
  </si>
  <si>
    <t>V757344</t>
    <phoneticPr fontId="3" type="noConversion"/>
  </si>
  <si>
    <t>21.09.18 05:37</t>
    <phoneticPr fontId="3" type="noConversion"/>
  </si>
  <si>
    <r>
      <t>24812/</t>
    </r>
    <r>
      <rPr>
        <sz val="12"/>
        <color theme="1"/>
        <rFont val="細明體"/>
        <family val="3"/>
        <charset val="136"/>
      </rPr>
      <t>機油、微塵濾網、火星塞</t>
    </r>
    <phoneticPr fontId="3" type="noConversion"/>
  </si>
  <si>
    <t>G320555</t>
    <phoneticPr fontId="3" type="noConversion"/>
  </si>
  <si>
    <t>21.09.18 06:20</t>
    <phoneticPr fontId="3" type="noConversion"/>
  </si>
  <si>
    <r>
      <t>47384/</t>
    </r>
    <r>
      <rPr>
        <sz val="12"/>
        <color theme="1"/>
        <rFont val="細明體"/>
        <family val="3"/>
        <charset val="136"/>
      </rPr>
      <t>機油、空氣濾芯</t>
    </r>
    <phoneticPr fontId="3" type="noConversion"/>
  </si>
  <si>
    <t>0K08951</t>
    <phoneticPr fontId="3" type="noConversion"/>
  </si>
  <si>
    <t>21.09.18 07:56</t>
    <phoneticPr fontId="3" type="noConversion"/>
  </si>
  <si>
    <r>
      <t>43431/</t>
    </r>
    <r>
      <rPr>
        <sz val="12"/>
        <color theme="1"/>
        <rFont val="細明體"/>
        <family val="3"/>
        <charset val="136"/>
      </rPr>
      <t>機油、微塵濾網</t>
    </r>
    <phoneticPr fontId="3" type="noConversion"/>
  </si>
  <si>
    <t>V429566</t>
    <phoneticPr fontId="3" type="noConversion"/>
  </si>
  <si>
    <t>21.09.18 08:11</t>
    <phoneticPr fontId="3" type="noConversion"/>
  </si>
  <si>
    <r>
      <t>30671/</t>
    </r>
    <r>
      <rPr>
        <sz val="12"/>
        <color theme="1"/>
        <rFont val="細明體"/>
        <family val="3"/>
        <charset val="136"/>
      </rPr>
      <t>機油</t>
    </r>
    <phoneticPr fontId="3" type="noConversion"/>
  </si>
  <si>
    <t>ED75166</t>
    <phoneticPr fontId="3" type="noConversion"/>
  </si>
  <si>
    <t>21.09.18 08:26</t>
    <phoneticPr fontId="3" type="noConversion"/>
  </si>
  <si>
    <t>無客戶資料</t>
    <phoneticPr fontId="3" type="noConversion"/>
  </si>
  <si>
    <r>
      <t>11089/</t>
    </r>
    <r>
      <rPr>
        <sz val="12"/>
        <color theme="1"/>
        <rFont val="細明體"/>
        <family val="3"/>
        <charset val="136"/>
      </rPr>
      <t>機油</t>
    </r>
    <phoneticPr fontId="3" type="noConversion"/>
  </si>
  <si>
    <t>V901999</t>
    <phoneticPr fontId="3" type="noConversion"/>
  </si>
  <si>
    <t>21.09.18 09:02</t>
    <phoneticPr fontId="3" type="noConversion"/>
  </si>
  <si>
    <r>
      <t>45210/</t>
    </r>
    <r>
      <rPr>
        <sz val="12"/>
        <color theme="1"/>
        <rFont val="細明體"/>
        <family val="3"/>
        <charset val="136"/>
      </rPr>
      <t>機油、微塵濾網</t>
    </r>
    <phoneticPr fontId="3" type="noConversion"/>
  </si>
  <si>
    <t>ED53754</t>
    <phoneticPr fontId="3" type="noConversion"/>
  </si>
  <si>
    <t>21.09.18 09:49</t>
    <phoneticPr fontId="3" type="noConversion"/>
  </si>
  <si>
    <r>
      <t>21503/</t>
    </r>
    <r>
      <rPr>
        <sz val="12"/>
        <color theme="1"/>
        <rFont val="細明體"/>
        <family val="3"/>
        <charset val="136"/>
      </rPr>
      <t>機油</t>
    </r>
    <phoneticPr fontId="3" type="noConversion"/>
  </si>
  <si>
    <t>B194396</t>
    <phoneticPr fontId="3" type="noConversion"/>
  </si>
  <si>
    <t>21.09.18 11:24</t>
    <phoneticPr fontId="3" type="noConversion"/>
  </si>
  <si>
    <r>
      <t>9592/</t>
    </r>
    <r>
      <rPr>
        <sz val="12"/>
        <color theme="1"/>
        <rFont val="細明體"/>
        <family val="3"/>
        <charset val="136"/>
      </rPr>
      <t>機油</t>
    </r>
    <phoneticPr fontId="3" type="noConversion"/>
  </si>
  <si>
    <t>0W47138</t>
    <phoneticPr fontId="3" type="noConversion"/>
  </si>
  <si>
    <t>21.09.18 12:31</t>
    <phoneticPr fontId="3" type="noConversion"/>
  </si>
  <si>
    <r>
      <t>5729/</t>
    </r>
    <r>
      <rPr>
        <sz val="12"/>
        <color theme="1"/>
        <rFont val="細明體"/>
        <family val="3"/>
        <charset val="136"/>
      </rPr>
      <t>機油</t>
    </r>
    <phoneticPr fontId="3" type="noConversion"/>
  </si>
  <si>
    <t>G681355</t>
    <phoneticPr fontId="3" type="noConversion"/>
  </si>
  <si>
    <t>21.09.18 15:00</t>
    <phoneticPr fontId="3" type="noConversion"/>
  </si>
  <si>
    <t>機油、微塵濾網、空氣濾芯</t>
    <phoneticPr fontId="3" type="noConversion"/>
  </si>
  <si>
    <r>
      <t>113076/</t>
    </r>
    <r>
      <rPr>
        <sz val="12"/>
        <color theme="1"/>
        <rFont val="細明體"/>
        <family val="3"/>
        <charset val="136"/>
      </rPr>
      <t>機油、微塵濾網、空氣濾芯</t>
    </r>
    <phoneticPr fontId="3" type="noConversion"/>
  </si>
  <si>
    <t>V430153</t>
    <phoneticPr fontId="3" type="noConversion"/>
  </si>
  <si>
    <t>21.09.18 15:36</t>
    <phoneticPr fontId="3" type="noConversion"/>
  </si>
  <si>
    <r>
      <t>38174/</t>
    </r>
    <r>
      <rPr>
        <sz val="12"/>
        <color theme="1"/>
        <rFont val="細明體"/>
        <family val="3"/>
        <charset val="136"/>
      </rPr>
      <t>機油、微塵濾網、火星塞</t>
    </r>
    <phoneticPr fontId="3" type="noConversion"/>
  </si>
  <si>
    <t>5E81381</t>
    <phoneticPr fontId="3" type="noConversion"/>
  </si>
  <si>
    <t>21.09.18 16:25</t>
    <phoneticPr fontId="3" type="noConversion"/>
  </si>
  <si>
    <r>
      <t>56103/</t>
    </r>
    <r>
      <rPr>
        <sz val="12"/>
        <color theme="1"/>
        <rFont val="細明體"/>
        <family val="3"/>
        <charset val="136"/>
      </rPr>
      <t>機油</t>
    </r>
    <phoneticPr fontId="3" type="noConversion"/>
  </si>
  <si>
    <t>21.09.18  23:59</t>
    <phoneticPr fontId="3" type="noConversion"/>
  </si>
  <si>
    <r>
      <t>3760/</t>
    </r>
    <r>
      <rPr>
        <sz val="12"/>
        <color theme="1"/>
        <rFont val="細明體"/>
        <family val="3"/>
        <charset val="136"/>
      </rPr>
      <t>機油</t>
    </r>
    <phoneticPr fontId="3" type="noConversion"/>
  </si>
  <si>
    <t>V420047</t>
    <phoneticPr fontId="3" type="noConversion"/>
  </si>
  <si>
    <t>22.09.18 01:44</t>
    <phoneticPr fontId="3" type="noConversion"/>
  </si>
  <si>
    <r>
      <t>17346/</t>
    </r>
    <r>
      <rPr>
        <sz val="12"/>
        <color theme="1"/>
        <rFont val="細明體"/>
        <family val="3"/>
        <charset val="136"/>
      </rPr>
      <t>機油、微塵濾網</t>
    </r>
    <phoneticPr fontId="3" type="noConversion"/>
  </si>
  <si>
    <t>22.09.18 03:04</t>
    <phoneticPr fontId="3" type="noConversion"/>
  </si>
  <si>
    <r>
      <t>4191/</t>
    </r>
    <r>
      <rPr>
        <sz val="12"/>
        <color theme="1"/>
        <rFont val="細明體"/>
        <family val="3"/>
        <charset val="136"/>
      </rPr>
      <t>機油</t>
    </r>
    <phoneticPr fontId="3" type="noConversion"/>
  </si>
  <si>
    <t>G717596</t>
    <phoneticPr fontId="3" type="noConversion"/>
  </si>
  <si>
    <t>22.09.18 03:58</t>
    <phoneticPr fontId="3" type="noConversion"/>
  </si>
  <si>
    <r>
      <t>4827/</t>
    </r>
    <r>
      <rPr>
        <sz val="12"/>
        <color theme="1"/>
        <rFont val="細明體"/>
        <family val="3"/>
        <charset val="136"/>
      </rPr>
      <t>機油</t>
    </r>
    <phoneticPr fontId="3" type="noConversion"/>
  </si>
  <si>
    <t>0B72433</t>
    <phoneticPr fontId="3" type="noConversion"/>
  </si>
  <si>
    <t>22.09.18 04:41</t>
    <phoneticPr fontId="3" type="noConversion"/>
  </si>
  <si>
    <r>
      <t>29508/</t>
    </r>
    <r>
      <rPr>
        <sz val="12"/>
        <color theme="1"/>
        <rFont val="細明體"/>
        <family val="3"/>
        <charset val="136"/>
      </rPr>
      <t>機油</t>
    </r>
    <phoneticPr fontId="3" type="noConversion"/>
  </si>
  <si>
    <t>22.09.18 05:19</t>
    <phoneticPr fontId="3" type="noConversion"/>
  </si>
  <si>
    <t>紀妍伶</t>
    <phoneticPr fontId="3" type="noConversion"/>
  </si>
  <si>
    <t>機油</t>
    <phoneticPr fontId="3" type="noConversion"/>
  </si>
  <si>
    <r>
      <t>3330/</t>
    </r>
    <r>
      <rPr>
        <sz val="12"/>
        <color theme="1"/>
        <rFont val="細明體"/>
        <family val="3"/>
        <charset val="136"/>
      </rPr>
      <t>機油</t>
    </r>
    <phoneticPr fontId="3" type="noConversion"/>
  </si>
  <si>
    <t>BC86803</t>
    <phoneticPr fontId="3" type="noConversion"/>
  </si>
  <si>
    <t>22.09.18 05:54</t>
    <phoneticPr fontId="3" type="noConversion"/>
  </si>
  <si>
    <r>
      <t>7843/</t>
    </r>
    <r>
      <rPr>
        <sz val="12"/>
        <color theme="1"/>
        <rFont val="細明體"/>
        <family val="3"/>
        <charset val="136"/>
      </rPr>
      <t>機油</t>
    </r>
    <phoneticPr fontId="3" type="noConversion"/>
  </si>
  <si>
    <t>0S34073</t>
    <phoneticPr fontId="3" type="noConversion"/>
  </si>
  <si>
    <t>22.09.18 06:02</t>
    <phoneticPr fontId="3" type="noConversion"/>
  </si>
  <si>
    <r>
      <t>31400/</t>
    </r>
    <r>
      <rPr>
        <sz val="12"/>
        <color theme="1"/>
        <rFont val="細明體"/>
        <family val="3"/>
        <charset val="136"/>
      </rPr>
      <t>機油、微塵濾網、空氣循環過濾器</t>
    </r>
    <phoneticPr fontId="3" type="noConversion"/>
  </si>
  <si>
    <t>5G51918</t>
    <phoneticPr fontId="3" type="noConversion"/>
  </si>
  <si>
    <t>22.09.18 06:49</t>
    <phoneticPr fontId="3" type="noConversion"/>
  </si>
  <si>
    <t>前輪煞車、後輪煞車</t>
    <phoneticPr fontId="3" type="noConversion"/>
  </si>
  <si>
    <r>
      <t>35968/</t>
    </r>
    <r>
      <rPr>
        <sz val="12"/>
        <color theme="1"/>
        <rFont val="細明體"/>
        <family val="3"/>
        <charset val="136"/>
      </rPr>
      <t>前輪煞車、後輪煞車</t>
    </r>
    <phoneticPr fontId="3" type="noConversion"/>
  </si>
  <si>
    <t>V419303</t>
    <phoneticPr fontId="3" type="noConversion"/>
  </si>
  <si>
    <t>22.09.18 07:46</t>
    <phoneticPr fontId="3" type="noConversion"/>
  </si>
  <si>
    <r>
      <t>41799/</t>
    </r>
    <r>
      <rPr>
        <sz val="12"/>
        <color theme="1"/>
        <rFont val="細明體"/>
        <family val="3"/>
        <charset val="136"/>
      </rPr>
      <t>機油、微塵濾網、火星塞</t>
    </r>
    <phoneticPr fontId="3" type="noConversion"/>
  </si>
  <si>
    <t>0B80174</t>
    <phoneticPr fontId="3" type="noConversion"/>
  </si>
  <si>
    <t>22.09.18 07:52</t>
    <phoneticPr fontId="3" type="noConversion"/>
  </si>
  <si>
    <r>
      <t>15249/</t>
    </r>
    <r>
      <rPr>
        <sz val="12"/>
        <color theme="1"/>
        <rFont val="細明體"/>
        <family val="3"/>
        <charset val="136"/>
      </rPr>
      <t>機油、微塵濾網</t>
    </r>
    <phoneticPr fontId="3" type="noConversion"/>
  </si>
  <si>
    <t>D877544</t>
    <phoneticPr fontId="3" type="noConversion"/>
  </si>
  <si>
    <t>22.09.18 07:55</t>
    <phoneticPr fontId="3" type="noConversion"/>
  </si>
  <si>
    <r>
      <t>44255/</t>
    </r>
    <r>
      <rPr>
        <sz val="12"/>
        <color theme="1"/>
        <rFont val="細明體"/>
        <family val="3"/>
        <charset val="136"/>
      </rPr>
      <t>機油、空氣濾芯</t>
    </r>
    <phoneticPr fontId="3" type="noConversion"/>
  </si>
  <si>
    <t>G401308</t>
    <phoneticPr fontId="3" type="noConversion"/>
  </si>
  <si>
    <t>22.09.18 12:27</t>
    <phoneticPr fontId="3" type="noConversion"/>
  </si>
  <si>
    <r>
      <t>75795/</t>
    </r>
    <r>
      <rPr>
        <sz val="12"/>
        <color theme="1"/>
        <rFont val="細明體"/>
        <family val="3"/>
        <charset val="136"/>
      </rPr>
      <t>機油、微塵濾網、火星塞</t>
    </r>
    <phoneticPr fontId="3" type="noConversion"/>
  </si>
  <si>
    <t>22.09.18 13:42</t>
    <phoneticPr fontId="3" type="noConversion"/>
  </si>
  <si>
    <r>
      <t>6172/</t>
    </r>
    <r>
      <rPr>
        <sz val="12"/>
        <color theme="1"/>
        <rFont val="細明體"/>
        <family val="3"/>
        <charset val="136"/>
      </rPr>
      <t>煞車油、機油與微塵濾網</t>
    </r>
    <phoneticPr fontId="3" type="noConversion"/>
  </si>
  <si>
    <t>5C55134</t>
    <phoneticPr fontId="3" type="noConversion"/>
  </si>
  <si>
    <t>22.09.18 14:02</t>
    <phoneticPr fontId="3" type="noConversion"/>
  </si>
  <si>
    <t>後輪煞車</t>
    <phoneticPr fontId="3" type="noConversion"/>
  </si>
  <si>
    <r>
      <t>38576/</t>
    </r>
    <r>
      <rPr>
        <sz val="12"/>
        <color theme="1"/>
        <rFont val="細明體"/>
        <family val="3"/>
        <charset val="136"/>
      </rPr>
      <t>後輪煞車</t>
    </r>
    <phoneticPr fontId="3" type="noConversion"/>
  </si>
  <si>
    <t>BH84666</t>
    <phoneticPr fontId="3" type="noConversion"/>
  </si>
  <si>
    <t>22.09.18 16:22</t>
    <phoneticPr fontId="3" type="noConversion"/>
  </si>
  <si>
    <r>
      <t>11094/</t>
    </r>
    <r>
      <rPr>
        <sz val="12"/>
        <color theme="1"/>
        <rFont val="細明體"/>
        <family val="3"/>
        <charset val="136"/>
      </rPr>
      <t>機油</t>
    </r>
    <phoneticPr fontId="3" type="noConversion"/>
  </si>
  <si>
    <t>K880242</t>
    <phoneticPr fontId="3" type="noConversion"/>
  </si>
  <si>
    <t>22.09.18 20:56</t>
    <phoneticPr fontId="3" type="noConversion"/>
  </si>
  <si>
    <t>機油、微塵濾網</t>
    <phoneticPr fontId="3" type="noConversion"/>
  </si>
  <si>
    <r>
      <t>21544/</t>
    </r>
    <r>
      <rPr>
        <sz val="12"/>
        <color theme="1"/>
        <rFont val="細明體"/>
        <family val="3"/>
        <charset val="136"/>
      </rPr>
      <t>機油、微塵濾網</t>
    </r>
    <phoneticPr fontId="3" type="noConversion"/>
  </si>
  <si>
    <t>G407686</t>
    <phoneticPr fontId="3" type="noConversion"/>
  </si>
  <si>
    <t>23.09.18 05:57</t>
    <phoneticPr fontId="3" type="noConversion"/>
  </si>
  <si>
    <t>紀妍伶</t>
    <phoneticPr fontId="3" type="noConversion"/>
  </si>
  <si>
    <t>機油、微塵濾網、火星塞</t>
    <phoneticPr fontId="3" type="noConversion"/>
  </si>
  <si>
    <r>
      <t>28108/</t>
    </r>
    <r>
      <rPr>
        <sz val="12"/>
        <color theme="1"/>
        <rFont val="細明體"/>
        <family val="3"/>
        <charset val="136"/>
      </rPr>
      <t>機油、微塵濾網、火星塞</t>
    </r>
    <phoneticPr fontId="3" type="noConversion"/>
  </si>
  <si>
    <t>NT25515</t>
    <phoneticPr fontId="3" type="noConversion"/>
  </si>
  <si>
    <t>23.09.18 07:38</t>
    <phoneticPr fontId="3" type="noConversion"/>
  </si>
  <si>
    <t>煞車油、機油、前輪煞車、微塵濾網、火星塞</t>
    <phoneticPr fontId="3" type="noConversion"/>
  </si>
  <si>
    <r>
      <t>29326/</t>
    </r>
    <r>
      <rPr>
        <sz val="12"/>
        <color theme="1"/>
        <rFont val="細明體"/>
        <family val="3"/>
        <charset val="136"/>
      </rPr>
      <t>煞車油、機油、前輪煞車、微塵濾網、火星塞</t>
    </r>
    <phoneticPr fontId="3" type="noConversion"/>
  </si>
  <si>
    <t>G810091</t>
    <phoneticPr fontId="3" type="noConversion"/>
  </si>
  <si>
    <t>23.09.18 07:51</t>
    <phoneticPr fontId="3" type="noConversion"/>
  </si>
  <si>
    <r>
      <t>9243/</t>
    </r>
    <r>
      <rPr>
        <sz val="12"/>
        <color theme="1"/>
        <rFont val="細明體"/>
        <family val="3"/>
        <charset val="136"/>
      </rPr>
      <t>機油</t>
    </r>
    <phoneticPr fontId="3" type="noConversion"/>
  </si>
  <si>
    <t>5C14033</t>
    <phoneticPr fontId="3" type="noConversion"/>
  </si>
  <si>
    <t>23.09.18 09:19</t>
    <phoneticPr fontId="3" type="noConversion"/>
  </si>
  <si>
    <t>紀妍伶</t>
    <phoneticPr fontId="3" type="noConversion"/>
  </si>
  <si>
    <t>前輪煞車</t>
    <phoneticPr fontId="3" type="noConversion"/>
  </si>
  <si>
    <r>
      <t>38197/</t>
    </r>
    <r>
      <rPr>
        <sz val="12"/>
        <color theme="1"/>
        <rFont val="細明體"/>
        <family val="3"/>
        <charset val="136"/>
      </rPr>
      <t>前輪煞車</t>
    </r>
    <phoneticPr fontId="3" type="noConversion"/>
  </si>
  <si>
    <t>V411742</t>
    <phoneticPr fontId="3" type="noConversion"/>
  </si>
  <si>
    <t>23.09.18 09:43</t>
    <phoneticPr fontId="3" type="noConversion"/>
  </si>
  <si>
    <t>機油</t>
    <phoneticPr fontId="3" type="noConversion"/>
  </si>
  <si>
    <r>
      <t>29393/</t>
    </r>
    <r>
      <rPr>
        <sz val="12"/>
        <color theme="1"/>
        <rFont val="細明體"/>
        <family val="3"/>
        <charset val="136"/>
      </rPr>
      <t>機油</t>
    </r>
    <phoneticPr fontId="3" type="noConversion"/>
  </si>
  <si>
    <t>NU88602</t>
    <phoneticPr fontId="3" type="noConversion"/>
  </si>
  <si>
    <t>23.09.18 11:00</t>
    <phoneticPr fontId="3" type="noConversion"/>
  </si>
  <si>
    <t>機油</t>
    <phoneticPr fontId="3" type="noConversion"/>
  </si>
  <si>
    <r>
      <t>8327/</t>
    </r>
    <r>
      <rPr>
        <sz val="12"/>
        <color theme="1"/>
        <rFont val="細明體"/>
        <family val="3"/>
        <charset val="136"/>
      </rPr>
      <t>機油</t>
    </r>
    <phoneticPr fontId="3" type="noConversion"/>
  </si>
  <si>
    <t>5J80558</t>
    <phoneticPr fontId="3" type="noConversion"/>
  </si>
  <si>
    <t>23.09.18 11:52</t>
    <phoneticPr fontId="3" type="noConversion"/>
  </si>
  <si>
    <r>
      <t>26627/</t>
    </r>
    <r>
      <rPr>
        <sz val="12"/>
        <color theme="1"/>
        <rFont val="細明體"/>
        <family val="3"/>
        <charset val="136"/>
      </rPr>
      <t>機油</t>
    </r>
    <phoneticPr fontId="3" type="noConversion"/>
  </si>
  <si>
    <t>V713276</t>
    <phoneticPr fontId="3" type="noConversion"/>
  </si>
  <si>
    <t>23.09.18 13:05</t>
    <phoneticPr fontId="3" type="noConversion"/>
  </si>
  <si>
    <r>
      <t>28250/</t>
    </r>
    <r>
      <rPr>
        <sz val="12"/>
        <color theme="1"/>
        <rFont val="細明體"/>
        <family val="3"/>
        <charset val="136"/>
      </rPr>
      <t>機油</t>
    </r>
    <phoneticPr fontId="3" type="noConversion"/>
  </si>
  <si>
    <t>5E10770</t>
    <phoneticPr fontId="3" type="noConversion"/>
  </si>
  <si>
    <t>23.09.18 13:24</t>
    <phoneticPr fontId="3" type="noConversion"/>
  </si>
  <si>
    <r>
      <t>64861/</t>
    </r>
    <r>
      <rPr>
        <sz val="12"/>
        <color theme="1"/>
        <rFont val="細明體"/>
        <family val="3"/>
        <charset val="136"/>
      </rPr>
      <t>機油</t>
    </r>
    <phoneticPr fontId="3" type="noConversion"/>
  </si>
  <si>
    <t>0X11516</t>
    <phoneticPr fontId="3" type="noConversion"/>
  </si>
  <si>
    <t>23.09.18 14:08</t>
    <phoneticPr fontId="3" type="noConversion"/>
  </si>
  <si>
    <r>
      <t>19965/</t>
    </r>
    <r>
      <rPr>
        <sz val="12"/>
        <color theme="1"/>
        <rFont val="細明體"/>
        <family val="3"/>
        <charset val="136"/>
      </rPr>
      <t>機油</t>
    </r>
    <phoneticPr fontId="3" type="noConversion"/>
  </si>
  <si>
    <t>5F12899</t>
    <phoneticPr fontId="3" type="noConversion"/>
  </si>
  <si>
    <t>23.09.18 14:24</t>
    <phoneticPr fontId="3" type="noConversion"/>
  </si>
  <si>
    <r>
      <t>36975/</t>
    </r>
    <r>
      <rPr>
        <sz val="12"/>
        <color theme="1"/>
        <rFont val="細明體"/>
        <family val="3"/>
        <charset val="136"/>
      </rPr>
      <t>前輪煞車</t>
    </r>
    <phoneticPr fontId="3" type="noConversion"/>
  </si>
  <si>
    <t>G320554</t>
    <phoneticPr fontId="3" type="noConversion"/>
  </si>
  <si>
    <t>23.09.18 15:05</t>
    <phoneticPr fontId="3" type="noConversion"/>
  </si>
  <si>
    <r>
      <t>26220/</t>
    </r>
    <r>
      <rPr>
        <sz val="12"/>
        <color theme="1"/>
        <rFont val="細明體"/>
        <family val="3"/>
        <charset val="136"/>
      </rPr>
      <t>機油</t>
    </r>
    <phoneticPr fontId="3" type="noConversion"/>
  </si>
  <si>
    <t>0B72625</t>
    <phoneticPr fontId="3" type="noConversion"/>
  </si>
  <si>
    <t>24.09.18 02:22</t>
    <phoneticPr fontId="3" type="noConversion"/>
  </si>
  <si>
    <t>紀妍伶</t>
    <phoneticPr fontId="3" type="noConversion"/>
  </si>
  <si>
    <t>機油</t>
    <phoneticPr fontId="3" type="noConversion"/>
  </si>
  <si>
    <r>
      <t>20775/</t>
    </r>
    <r>
      <rPr>
        <sz val="12"/>
        <color theme="1"/>
        <rFont val="細明體"/>
        <family val="3"/>
        <charset val="136"/>
      </rPr>
      <t>機油</t>
    </r>
    <phoneticPr fontId="3" type="noConversion"/>
  </si>
  <si>
    <t>G874943</t>
    <phoneticPr fontId="3" type="noConversion"/>
  </si>
  <si>
    <t>24.09.18 04:30</t>
    <phoneticPr fontId="3" type="noConversion"/>
  </si>
  <si>
    <r>
      <t>11798/</t>
    </r>
    <r>
      <rPr>
        <sz val="12"/>
        <color theme="1"/>
        <rFont val="細明體"/>
        <family val="3"/>
        <charset val="136"/>
      </rPr>
      <t>機油、微塵濾網</t>
    </r>
    <phoneticPr fontId="3" type="noConversion"/>
  </si>
  <si>
    <t>G714762</t>
    <phoneticPr fontId="3" type="noConversion"/>
  </si>
  <si>
    <t>24.09.18 06:00</t>
    <phoneticPr fontId="3" type="noConversion"/>
  </si>
  <si>
    <r>
      <t>40434/</t>
    </r>
    <r>
      <rPr>
        <sz val="12"/>
        <color theme="1"/>
        <rFont val="細明體"/>
        <family val="3"/>
        <charset val="136"/>
      </rPr>
      <t>機油、空氣濾芯</t>
    </r>
    <phoneticPr fontId="3" type="noConversion"/>
  </si>
  <si>
    <t>D011992</t>
    <phoneticPr fontId="3" type="noConversion"/>
  </si>
  <si>
    <t>24.09.18 06:35</t>
    <phoneticPr fontId="3" type="noConversion"/>
  </si>
  <si>
    <r>
      <t>92571/</t>
    </r>
    <r>
      <rPr>
        <sz val="12"/>
        <color theme="1"/>
        <rFont val="細明體"/>
        <family val="3"/>
        <charset val="136"/>
      </rPr>
      <t>機油</t>
    </r>
    <phoneticPr fontId="3" type="noConversion"/>
  </si>
  <si>
    <t>G590845</t>
    <phoneticPr fontId="3" type="noConversion"/>
  </si>
  <si>
    <t>24.09.18 07:05</t>
    <phoneticPr fontId="3" type="noConversion"/>
  </si>
  <si>
    <r>
      <t>102315/</t>
    </r>
    <r>
      <rPr>
        <sz val="12"/>
        <color theme="1"/>
        <rFont val="細明體"/>
        <family val="3"/>
        <charset val="136"/>
      </rPr>
      <t>機油</t>
    </r>
    <phoneticPr fontId="3" type="noConversion"/>
  </si>
  <si>
    <t>G921406</t>
    <phoneticPr fontId="3" type="noConversion"/>
  </si>
  <si>
    <t>24.09.18 07:20</t>
    <phoneticPr fontId="3" type="noConversion"/>
  </si>
  <si>
    <r>
      <t>38023/</t>
    </r>
    <r>
      <rPr>
        <sz val="12"/>
        <color theme="1"/>
        <rFont val="細明體"/>
        <family val="3"/>
        <charset val="136"/>
      </rPr>
      <t>機油、微塵濾網</t>
    </r>
    <phoneticPr fontId="3" type="noConversion"/>
  </si>
  <si>
    <t>7A31179</t>
    <phoneticPr fontId="3" type="noConversion"/>
  </si>
  <si>
    <t>24.09.18 12:06</t>
    <phoneticPr fontId="3" type="noConversion"/>
  </si>
  <si>
    <r>
      <t>9044/</t>
    </r>
    <r>
      <rPr>
        <sz val="12"/>
        <color theme="1"/>
        <rFont val="細明體"/>
        <family val="3"/>
        <charset val="136"/>
      </rPr>
      <t>機油</t>
    </r>
    <phoneticPr fontId="3" type="noConversion"/>
  </si>
  <si>
    <t>P893249</t>
    <phoneticPr fontId="3" type="noConversion"/>
  </si>
  <si>
    <t>24.09.18 12:22</t>
    <phoneticPr fontId="3" type="noConversion"/>
  </si>
  <si>
    <r>
      <t>69350/</t>
    </r>
    <r>
      <rPr>
        <sz val="12"/>
        <color theme="1"/>
        <rFont val="細明體"/>
        <family val="3"/>
        <charset val="136"/>
      </rPr>
      <t>煞車油、機油</t>
    </r>
    <phoneticPr fontId="3" type="noConversion"/>
  </si>
  <si>
    <t>V974551</t>
    <phoneticPr fontId="3" type="noConversion"/>
  </si>
  <si>
    <t>24.09.18 12:50</t>
    <phoneticPr fontId="3" type="noConversion"/>
  </si>
  <si>
    <r>
      <t>8957/</t>
    </r>
    <r>
      <rPr>
        <sz val="12"/>
        <color theme="1"/>
        <rFont val="細明體"/>
        <family val="3"/>
        <charset val="136"/>
      </rPr>
      <t>機油</t>
    </r>
    <phoneticPr fontId="3" type="noConversion"/>
  </si>
  <si>
    <t>AD33957</t>
    <phoneticPr fontId="3" type="noConversion"/>
  </si>
  <si>
    <t>24.09.18 13:24</t>
    <phoneticPr fontId="3" type="noConversion"/>
  </si>
  <si>
    <t>待配額</t>
    <phoneticPr fontId="3" type="noConversion"/>
  </si>
  <si>
    <r>
      <t>10855/</t>
    </r>
    <r>
      <rPr>
        <sz val="12"/>
        <color theme="1"/>
        <rFont val="細明體"/>
        <family val="3"/>
        <charset val="136"/>
      </rPr>
      <t>機油</t>
    </r>
    <phoneticPr fontId="3" type="noConversion"/>
  </si>
  <si>
    <t>24.09.18 15:34</t>
    <phoneticPr fontId="3" type="noConversion"/>
  </si>
  <si>
    <r>
      <t>56526/</t>
    </r>
    <r>
      <rPr>
        <sz val="12"/>
        <color theme="1"/>
        <rFont val="細明體"/>
        <family val="3"/>
        <charset val="136"/>
      </rPr>
      <t>煞車油、機油與微塵濾網</t>
    </r>
    <phoneticPr fontId="3" type="noConversion"/>
  </si>
  <si>
    <t>V849464</t>
    <phoneticPr fontId="3" type="noConversion"/>
  </si>
  <si>
    <t>24.09.18 18:41</t>
    <phoneticPr fontId="3" type="noConversion"/>
  </si>
  <si>
    <r>
      <t>19935/</t>
    </r>
    <r>
      <rPr>
        <sz val="12"/>
        <color theme="1"/>
        <rFont val="細明體"/>
        <family val="3"/>
        <charset val="136"/>
      </rPr>
      <t>機油、微塵濾網</t>
    </r>
    <phoneticPr fontId="3" type="noConversion"/>
  </si>
  <si>
    <t>G834103</t>
    <phoneticPr fontId="3" type="noConversion"/>
  </si>
  <si>
    <t>25.09.18 00:20</t>
    <phoneticPr fontId="3" type="noConversion"/>
  </si>
  <si>
    <r>
      <t>17179/</t>
    </r>
    <r>
      <rPr>
        <sz val="12"/>
        <color theme="1"/>
        <rFont val="細明體"/>
        <family val="3"/>
        <charset val="136"/>
      </rPr>
      <t>機油、微塵濾網</t>
    </r>
    <phoneticPr fontId="3" type="noConversion"/>
  </si>
  <si>
    <t>ED59920</t>
    <phoneticPr fontId="3" type="noConversion"/>
  </si>
  <si>
    <t>25.09.18 01:14</t>
    <phoneticPr fontId="3" type="noConversion"/>
  </si>
  <si>
    <r>
      <t>7276/</t>
    </r>
    <r>
      <rPr>
        <sz val="12"/>
        <color theme="1"/>
        <rFont val="細明體"/>
        <family val="3"/>
        <charset val="136"/>
      </rPr>
      <t>機油</t>
    </r>
    <phoneticPr fontId="3" type="noConversion"/>
  </si>
  <si>
    <t>0B71837</t>
    <phoneticPr fontId="3" type="noConversion"/>
  </si>
  <si>
    <t>25.09.18 01:43</t>
    <phoneticPr fontId="3" type="noConversion"/>
  </si>
  <si>
    <r>
      <t>26329/</t>
    </r>
    <r>
      <rPr>
        <sz val="12"/>
        <color theme="1"/>
        <rFont val="細明體"/>
        <family val="3"/>
        <charset val="136"/>
      </rPr>
      <t>機油</t>
    </r>
    <phoneticPr fontId="3" type="noConversion"/>
  </si>
  <si>
    <t>G336379</t>
    <phoneticPr fontId="3" type="noConversion"/>
  </si>
  <si>
    <t>25.09.18 03:09</t>
    <phoneticPr fontId="3" type="noConversion"/>
  </si>
  <si>
    <r>
      <t>22312/</t>
    </r>
    <r>
      <rPr>
        <sz val="12"/>
        <color theme="1"/>
        <rFont val="細明體"/>
        <family val="3"/>
        <charset val="136"/>
      </rPr>
      <t>機油、微塵濾網、火星塞</t>
    </r>
    <phoneticPr fontId="3" type="noConversion"/>
  </si>
  <si>
    <t>G192091</t>
    <phoneticPr fontId="3" type="noConversion"/>
  </si>
  <si>
    <t>25.09.18 03:16</t>
    <phoneticPr fontId="3" type="noConversion"/>
  </si>
  <si>
    <r>
      <t>16153/</t>
    </r>
    <r>
      <rPr>
        <sz val="12"/>
        <color theme="1"/>
        <rFont val="細明體"/>
        <family val="3"/>
        <charset val="136"/>
      </rPr>
      <t>機油、微塵濾網</t>
    </r>
    <phoneticPr fontId="3" type="noConversion"/>
  </si>
  <si>
    <t>P894118</t>
    <phoneticPr fontId="3" type="noConversion"/>
  </si>
  <si>
    <t>25.09.18 03:57</t>
    <phoneticPr fontId="3" type="noConversion"/>
  </si>
  <si>
    <r>
      <t>64574/</t>
    </r>
    <r>
      <rPr>
        <sz val="12"/>
        <color theme="1"/>
        <rFont val="細明體"/>
        <family val="3"/>
        <charset val="136"/>
      </rPr>
      <t>機油</t>
    </r>
    <phoneticPr fontId="3" type="noConversion"/>
  </si>
  <si>
    <t>G808896</t>
    <phoneticPr fontId="3" type="noConversion"/>
  </si>
  <si>
    <t>25.09.18 04:44</t>
    <phoneticPr fontId="3" type="noConversion"/>
  </si>
  <si>
    <t>機油、燃油濾清器與空氣濾芯</t>
    <phoneticPr fontId="3" type="noConversion"/>
  </si>
  <si>
    <r>
      <t>50258/</t>
    </r>
    <r>
      <rPr>
        <sz val="12"/>
        <color theme="1"/>
        <rFont val="細明體"/>
        <family val="3"/>
        <charset val="136"/>
      </rPr>
      <t>機油、燃油濾清器與空氣濾芯</t>
    </r>
    <phoneticPr fontId="3" type="noConversion"/>
  </si>
  <si>
    <t>0V49283</t>
    <phoneticPr fontId="3" type="noConversion"/>
  </si>
  <si>
    <t>25.09.18 05:22</t>
    <phoneticPr fontId="3" type="noConversion"/>
  </si>
  <si>
    <t>機油、微塵濾網與車內空氣循環過濾器</t>
    <phoneticPr fontId="3" type="noConversion"/>
  </si>
  <si>
    <r>
      <t>14496/</t>
    </r>
    <r>
      <rPr>
        <sz val="12"/>
        <color theme="1"/>
        <rFont val="細明體"/>
        <family val="3"/>
        <charset val="136"/>
      </rPr>
      <t>機油、微塵濾網與車內空氣循環過濾器</t>
    </r>
    <phoneticPr fontId="3" type="noConversion"/>
  </si>
  <si>
    <t>0V45390</t>
    <phoneticPr fontId="3" type="noConversion"/>
  </si>
  <si>
    <t>25.09.18 05:27</t>
    <phoneticPr fontId="3" type="noConversion"/>
  </si>
  <si>
    <t>紀妍伶</t>
    <phoneticPr fontId="3" type="noConversion"/>
  </si>
  <si>
    <t>機油、微塵濾網與車內空氣循環過濾器</t>
    <phoneticPr fontId="3" type="noConversion"/>
  </si>
  <si>
    <r>
      <t>11269/</t>
    </r>
    <r>
      <rPr>
        <sz val="12"/>
        <color theme="1"/>
        <rFont val="細明體"/>
        <family val="3"/>
        <charset val="136"/>
      </rPr>
      <t>機油、微塵濾網與車內空氣循環過濾器</t>
    </r>
    <phoneticPr fontId="3" type="noConversion"/>
  </si>
  <si>
    <t>BH90955</t>
    <phoneticPr fontId="3" type="noConversion"/>
  </si>
  <si>
    <t>25.09.18 10:50</t>
    <phoneticPr fontId="3" type="noConversion"/>
  </si>
  <si>
    <r>
      <t>8921/</t>
    </r>
    <r>
      <rPr>
        <sz val="12"/>
        <color theme="1"/>
        <rFont val="細明體"/>
        <family val="3"/>
        <charset val="136"/>
      </rPr>
      <t>機油</t>
    </r>
    <phoneticPr fontId="3" type="noConversion"/>
  </si>
  <si>
    <t>V430014</t>
    <phoneticPr fontId="3" type="noConversion"/>
  </si>
  <si>
    <t>25.09.18 12:22</t>
    <phoneticPr fontId="3" type="noConversion"/>
  </si>
  <si>
    <r>
      <t>15804/</t>
    </r>
    <r>
      <rPr>
        <sz val="12"/>
        <color theme="1"/>
        <rFont val="細明體"/>
        <family val="3"/>
        <charset val="136"/>
      </rPr>
      <t>機油</t>
    </r>
    <phoneticPr fontId="3" type="noConversion"/>
  </si>
  <si>
    <t>0Y28884</t>
    <phoneticPr fontId="3" type="noConversion"/>
  </si>
  <si>
    <t>25.09.18 14:11</t>
    <phoneticPr fontId="3" type="noConversion"/>
  </si>
  <si>
    <t>紀妍伶</t>
    <phoneticPr fontId="3" type="noConversion"/>
  </si>
  <si>
    <t>機油、微塵濾網與車內空氣循環過濾器</t>
    <phoneticPr fontId="3" type="noConversion"/>
  </si>
  <si>
    <r>
      <t>19418/</t>
    </r>
    <r>
      <rPr>
        <sz val="12"/>
        <color theme="1"/>
        <rFont val="細明體"/>
        <family val="3"/>
        <charset val="136"/>
      </rPr>
      <t>機油、微塵濾網與車內空氣循環過濾器</t>
    </r>
    <phoneticPr fontId="3" type="noConversion"/>
  </si>
  <si>
    <t>G367926</t>
    <phoneticPr fontId="3" type="noConversion"/>
  </si>
  <si>
    <t>25.09.18 15:02</t>
    <phoneticPr fontId="3" type="noConversion"/>
  </si>
  <si>
    <t>紀妍伶</t>
    <phoneticPr fontId="3" type="noConversion"/>
  </si>
  <si>
    <t>機油、微塵濾網、火星塞</t>
    <phoneticPr fontId="3" type="noConversion"/>
  </si>
  <si>
    <r>
      <t>27558/</t>
    </r>
    <r>
      <rPr>
        <sz val="12"/>
        <color theme="1"/>
        <rFont val="細明體"/>
        <family val="3"/>
        <charset val="136"/>
      </rPr>
      <t>機油、微塵濾網、火星塞</t>
    </r>
    <phoneticPr fontId="3" type="noConversion"/>
  </si>
  <si>
    <t>V703465</t>
    <phoneticPr fontId="3" type="noConversion"/>
  </si>
  <si>
    <t>26.09.18 02:18</t>
    <phoneticPr fontId="3" type="noConversion"/>
  </si>
  <si>
    <r>
      <t>60113/</t>
    </r>
    <r>
      <rPr>
        <sz val="12"/>
        <color theme="1"/>
        <rFont val="細明體"/>
        <family val="3"/>
        <charset val="136"/>
      </rPr>
      <t>機油、燃油濾清器與空氣濾芯</t>
    </r>
    <phoneticPr fontId="3" type="noConversion"/>
  </si>
  <si>
    <t>0T92984</t>
    <phoneticPr fontId="3" type="noConversion"/>
  </si>
  <si>
    <t>26.09.18 07:18</t>
    <phoneticPr fontId="3" type="noConversion"/>
  </si>
  <si>
    <r>
      <t>34595/</t>
    </r>
    <r>
      <rPr>
        <sz val="12"/>
        <color theme="1"/>
        <rFont val="細明體"/>
        <family val="3"/>
        <charset val="136"/>
      </rPr>
      <t>機油、空氣濾芯</t>
    </r>
    <phoneticPr fontId="3" type="noConversion"/>
  </si>
  <si>
    <t>D807490</t>
    <phoneticPr fontId="3" type="noConversion"/>
  </si>
  <si>
    <t>26.09.18 08:48</t>
    <phoneticPr fontId="3" type="noConversion"/>
  </si>
  <si>
    <t>機油、微塵濾網</t>
    <phoneticPr fontId="3" type="noConversion"/>
  </si>
  <si>
    <r>
      <t>48028/</t>
    </r>
    <r>
      <rPr>
        <sz val="12"/>
        <color theme="1"/>
        <rFont val="細明體"/>
        <family val="3"/>
        <charset val="136"/>
      </rPr>
      <t>機油、微塵濾網</t>
    </r>
    <phoneticPr fontId="3" type="noConversion"/>
  </si>
  <si>
    <t>客要去依德</t>
    <phoneticPr fontId="3" type="noConversion"/>
  </si>
  <si>
    <t>V419304</t>
    <phoneticPr fontId="3" type="noConversion"/>
  </si>
  <si>
    <t>26.09.18 11:21</t>
    <phoneticPr fontId="3" type="noConversion"/>
  </si>
  <si>
    <r>
      <t>19688/</t>
    </r>
    <r>
      <rPr>
        <sz val="12"/>
        <color theme="1"/>
        <rFont val="細明體"/>
        <family val="3"/>
        <charset val="136"/>
      </rPr>
      <t>機油</t>
    </r>
    <phoneticPr fontId="3" type="noConversion"/>
  </si>
  <si>
    <t>0X64847</t>
    <phoneticPr fontId="3" type="noConversion"/>
  </si>
  <si>
    <t>26.09.18 12:24</t>
    <phoneticPr fontId="3" type="noConversion"/>
  </si>
  <si>
    <r>
      <t>6587/</t>
    </r>
    <r>
      <rPr>
        <sz val="12"/>
        <color theme="1"/>
        <rFont val="細明體"/>
        <family val="3"/>
        <charset val="136"/>
      </rPr>
      <t>機油</t>
    </r>
    <phoneticPr fontId="3" type="noConversion"/>
  </si>
  <si>
    <t>5G51265</t>
    <phoneticPr fontId="3" type="noConversion"/>
  </si>
  <si>
    <t>26.09.18 13:27</t>
    <phoneticPr fontId="3" type="noConversion"/>
  </si>
  <si>
    <r>
      <t>32772/</t>
    </r>
    <r>
      <rPr>
        <sz val="12"/>
        <color theme="1"/>
        <rFont val="細明體"/>
        <family val="3"/>
        <charset val="136"/>
      </rPr>
      <t>機油</t>
    </r>
    <phoneticPr fontId="3" type="noConversion"/>
  </si>
  <si>
    <t>G368067</t>
    <phoneticPr fontId="3" type="noConversion"/>
  </si>
  <si>
    <t>26.09.18 23:01</t>
    <phoneticPr fontId="3" type="noConversion"/>
  </si>
  <si>
    <t>機油、微塵濾網、火星塞</t>
    <phoneticPr fontId="3" type="noConversion"/>
  </si>
  <si>
    <r>
      <t>27626/</t>
    </r>
    <r>
      <rPr>
        <sz val="12"/>
        <color theme="1"/>
        <rFont val="細明體"/>
        <family val="3"/>
        <charset val="136"/>
      </rPr>
      <t>機油、微塵濾網、火星塞</t>
    </r>
    <phoneticPr fontId="3" type="noConversion"/>
  </si>
  <si>
    <t>G369541</t>
    <phoneticPr fontId="3" type="noConversion"/>
  </si>
  <si>
    <t>27.09.18 05:31</t>
    <phoneticPr fontId="3" type="noConversion"/>
  </si>
  <si>
    <r>
      <t>33303/</t>
    </r>
    <r>
      <rPr>
        <sz val="12"/>
        <color theme="1"/>
        <rFont val="細明體"/>
        <family val="3"/>
        <charset val="136"/>
      </rPr>
      <t>機油、微塵濾網、火星塞</t>
    </r>
    <phoneticPr fontId="3" type="noConversion"/>
  </si>
  <si>
    <t>J955564</t>
    <phoneticPr fontId="3" type="noConversion"/>
  </si>
  <si>
    <t>27.09.18 05:42</t>
    <phoneticPr fontId="3" type="noConversion"/>
  </si>
  <si>
    <r>
      <t>58840/</t>
    </r>
    <r>
      <rPr>
        <sz val="12"/>
        <color theme="1"/>
        <rFont val="細明體"/>
        <family val="3"/>
        <charset val="136"/>
      </rPr>
      <t>機油、微塵濾網、火星塞</t>
    </r>
    <phoneticPr fontId="3" type="noConversion"/>
  </si>
  <si>
    <t>0N51676</t>
    <phoneticPr fontId="3" type="noConversion"/>
  </si>
  <si>
    <t>27.09.18 10:17</t>
    <phoneticPr fontId="3" type="noConversion"/>
  </si>
  <si>
    <t>機油、空氣濾芯</t>
    <phoneticPr fontId="3" type="noConversion"/>
  </si>
  <si>
    <r>
      <t>47620/</t>
    </r>
    <r>
      <rPr>
        <sz val="12"/>
        <color theme="1"/>
        <rFont val="細明體"/>
        <family val="3"/>
        <charset val="136"/>
      </rPr>
      <t>機油、空氣濾芯</t>
    </r>
    <phoneticPr fontId="3" type="noConversion"/>
  </si>
  <si>
    <t>G369011</t>
    <phoneticPr fontId="3" type="noConversion"/>
  </si>
  <si>
    <t>27.09.18 11:22</t>
    <phoneticPr fontId="3" type="noConversion"/>
  </si>
  <si>
    <r>
      <t>23595/</t>
    </r>
    <r>
      <rPr>
        <sz val="12"/>
        <color theme="1"/>
        <rFont val="細明體"/>
        <family val="3"/>
        <charset val="136"/>
      </rPr>
      <t>機油</t>
    </r>
    <phoneticPr fontId="3" type="noConversion"/>
  </si>
  <si>
    <t>G602537</t>
    <phoneticPr fontId="3" type="noConversion"/>
  </si>
  <si>
    <t>27.09.18 12:00</t>
    <phoneticPr fontId="3" type="noConversion"/>
  </si>
  <si>
    <r>
      <t>39205/</t>
    </r>
    <r>
      <rPr>
        <sz val="12"/>
        <color theme="1"/>
        <rFont val="細明體"/>
        <family val="3"/>
        <charset val="136"/>
      </rPr>
      <t>機油</t>
    </r>
    <phoneticPr fontId="3" type="noConversion"/>
  </si>
  <si>
    <t>G368801</t>
    <phoneticPr fontId="3" type="noConversion"/>
  </si>
  <si>
    <t>27.09.18 13:25</t>
    <phoneticPr fontId="3" type="noConversion"/>
  </si>
  <si>
    <r>
      <t>11940/</t>
    </r>
    <r>
      <rPr>
        <sz val="12"/>
        <color theme="1"/>
        <rFont val="細明體"/>
        <family val="3"/>
        <charset val="136"/>
      </rPr>
      <t>機油、微塵濾網</t>
    </r>
    <phoneticPr fontId="3" type="noConversion"/>
  </si>
  <si>
    <t>BH28220</t>
    <phoneticPr fontId="3" type="noConversion"/>
  </si>
  <si>
    <t>28.09.18 00:45</t>
    <phoneticPr fontId="3" type="noConversion"/>
  </si>
  <si>
    <r>
      <t>8127/</t>
    </r>
    <r>
      <rPr>
        <sz val="12"/>
        <color theme="1"/>
        <rFont val="細明體"/>
        <family val="3"/>
        <charset val="136"/>
      </rPr>
      <t>機油</t>
    </r>
    <phoneticPr fontId="3" type="noConversion"/>
  </si>
  <si>
    <t>0M32353</t>
    <phoneticPr fontId="3" type="noConversion"/>
  </si>
  <si>
    <t>28.09.18 02:10</t>
    <phoneticPr fontId="3" type="noConversion"/>
  </si>
  <si>
    <r>
      <t>120048/</t>
    </r>
    <r>
      <rPr>
        <sz val="12"/>
        <color theme="1"/>
        <rFont val="細明體"/>
        <family val="3"/>
        <charset val="136"/>
      </rPr>
      <t>機油、微塵濾網</t>
    </r>
    <phoneticPr fontId="3" type="noConversion"/>
  </si>
  <si>
    <t>G368611</t>
    <phoneticPr fontId="3" type="noConversion"/>
  </si>
  <si>
    <t>28.09.18 02:44</t>
    <phoneticPr fontId="3" type="noConversion"/>
  </si>
  <si>
    <r>
      <t>23639/</t>
    </r>
    <r>
      <rPr>
        <sz val="12"/>
        <color theme="1"/>
        <rFont val="細明體"/>
        <family val="3"/>
        <charset val="136"/>
      </rPr>
      <t>機油</t>
    </r>
    <phoneticPr fontId="3" type="noConversion"/>
  </si>
  <si>
    <t>0X57815</t>
    <phoneticPr fontId="3" type="noConversion"/>
  </si>
  <si>
    <t>28.09.18 02:54</t>
    <phoneticPr fontId="3" type="noConversion"/>
  </si>
  <si>
    <t>機油、微塵濾網與車內空氣循環過濾器</t>
    <phoneticPr fontId="3" type="noConversion"/>
  </si>
  <si>
    <r>
      <t>15522/</t>
    </r>
    <r>
      <rPr>
        <sz val="12"/>
        <color theme="1"/>
        <rFont val="細明體"/>
        <family val="3"/>
        <charset val="136"/>
      </rPr>
      <t>機油、微塵濾網與車內空氣循環過濾器</t>
    </r>
    <phoneticPr fontId="3" type="noConversion"/>
  </si>
  <si>
    <t>G921403</t>
    <phoneticPr fontId="3" type="noConversion"/>
  </si>
  <si>
    <t>28.09.18 09:26</t>
    <phoneticPr fontId="3" type="noConversion"/>
  </si>
  <si>
    <r>
      <t>59580/</t>
    </r>
    <r>
      <rPr>
        <sz val="12"/>
        <color theme="1"/>
        <rFont val="細明體"/>
        <family val="3"/>
        <charset val="136"/>
      </rPr>
      <t>機油、微塵濾網</t>
    </r>
    <phoneticPr fontId="3" type="noConversion"/>
  </si>
  <si>
    <t>0V48048</t>
    <phoneticPr fontId="3" type="noConversion"/>
  </si>
  <si>
    <t>28.09.18 10:29</t>
    <phoneticPr fontId="3" type="noConversion"/>
  </si>
  <si>
    <t>機油、微塵濾網與車內空氣循環過濾器</t>
    <phoneticPr fontId="3" type="noConversion"/>
  </si>
  <si>
    <r>
      <t>6939/</t>
    </r>
    <r>
      <rPr>
        <sz val="12"/>
        <color theme="1"/>
        <rFont val="細明體"/>
        <family val="3"/>
        <charset val="136"/>
      </rPr>
      <t>機油、微塵濾網與車內空氣循環過濾器</t>
    </r>
    <phoneticPr fontId="3" type="noConversion"/>
  </si>
  <si>
    <t>5J19231</t>
    <phoneticPr fontId="3" type="noConversion"/>
  </si>
  <si>
    <t>28.09.18 11:07</t>
    <phoneticPr fontId="3" type="noConversion"/>
  </si>
  <si>
    <r>
      <t>6943/</t>
    </r>
    <r>
      <rPr>
        <sz val="12"/>
        <color theme="1"/>
        <rFont val="細明體"/>
        <family val="3"/>
        <charset val="136"/>
      </rPr>
      <t>機油</t>
    </r>
    <phoneticPr fontId="3" type="noConversion"/>
  </si>
  <si>
    <t>BH85306</t>
    <phoneticPr fontId="3" type="noConversion"/>
  </si>
  <si>
    <t>28.09.18 11:50</t>
    <phoneticPr fontId="3" type="noConversion"/>
  </si>
  <si>
    <r>
      <t>8977/</t>
    </r>
    <r>
      <rPr>
        <sz val="12"/>
        <color theme="1"/>
        <rFont val="細明體"/>
        <family val="3"/>
        <charset val="136"/>
      </rPr>
      <t>機油</t>
    </r>
    <phoneticPr fontId="3" type="noConversion"/>
  </si>
  <si>
    <t>NT25259</t>
    <phoneticPr fontId="3" type="noConversion"/>
  </si>
  <si>
    <t>28.09.18 11:52</t>
    <phoneticPr fontId="3" type="noConversion"/>
  </si>
  <si>
    <r>
      <t>38779/</t>
    </r>
    <r>
      <rPr>
        <sz val="12"/>
        <color theme="1"/>
        <rFont val="細明體"/>
        <family val="3"/>
        <charset val="136"/>
      </rPr>
      <t>機油、微塵濾網、火星塞</t>
    </r>
    <phoneticPr fontId="3" type="noConversion"/>
  </si>
  <si>
    <t>5E02784</t>
    <phoneticPr fontId="3" type="noConversion"/>
  </si>
  <si>
    <t>28.09.18 11:54</t>
    <phoneticPr fontId="3" type="noConversion"/>
  </si>
  <si>
    <r>
      <t>69855/</t>
    </r>
    <r>
      <rPr>
        <sz val="12"/>
        <color theme="1"/>
        <rFont val="細明體"/>
        <family val="3"/>
        <charset val="136"/>
      </rPr>
      <t>機油</t>
    </r>
    <phoneticPr fontId="3" type="noConversion"/>
  </si>
  <si>
    <t>業代聯絡客說應該去大桐</t>
    <phoneticPr fontId="3" type="noConversion"/>
  </si>
  <si>
    <t>V757451</t>
    <phoneticPr fontId="3" type="noConversion"/>
  </si>
  <si>
    <t>28.09.18 12:17</t>
    <phoneticPr fontId="3" type="noConversion"/>
  </si>
  <si>
    <r>
      <t>27319/</t>
    </r>
    <r>
      <rPr>
        <sz val="12"/>
        <color theme="1"/>
        <rFont val="細明體"/>
        <family val="3"/>
        <charset val="136"/>
      </rPr>
      <t>機油</t>
    </r>
    <phoneticPr fontId="3" type="noConversion"/>
  </si>
  <si>
    <t>5A77383</t>
    <phoneticPr fontId="3" type="noConversion"/>
  </si>
  <si>
    <t>28.09.18 14:12</t>
    <phoneticPr fontId="3" type="noConversion"/>
  </si>
  <si>
    <t>機油</t>
    <phoneticPr fontId="3" type="noConversion"/>
  </si>
  <si>
    <r>
      <t>62223/</t>
    </r>
    <r>
      <rPr>
        <sz val="12"/>
        <color theme="1"/>
        <rFont val="細明體"/>
        <family val="3"/>
        <charset val="136"/>
      </rPr>
      <t>機油</t>
    </r>
    <phoneticPr fontId="3" type="noConversion"/>
  </si>
  <si>
    <t>BH85368</t>
    <phoneticPr fontId="3" type="noConversion"/>
  </si>
  <si>
    <t>28.09.18 19:57</t>
    <phoneticPr fontId="3" type="noConversion"/>
  </si>
  <si>
    <r>
      <t>19964/</t>
    </r>
    <r>
      <rPr>
        <sz val="12"/>
        <color theme="1"/>
        <rFont val="細明體"/>
        <family val="3"/>
        <charset val="136"/>
      </rPr>
      <t>機油、微塵濾網</t>
    </r>
    <phoneticPr fontId="3" type="noConversion"/>
  </si>
  <si>
    <t>G408406</t>
    <phoneticPr fontId="3" type="noConversion"/>
  </si>
  <si>
    <t>29.09.18 04:17</t>
    <phoneticPr fontId="3" type="noConversion"/>
  </si>
  <si>
    <t>機油、空氣濾芯</t>
    <phoneticPr fontId="3" type="noConversion"/>
  </si>
  <si>
    <r>
      <t>47535/</t>
    </r>
    <r>
      <rPr>
        <sz val="12"/>
        <color theme="1"/>
        <rFont val="細明體"/>
        <family val="3"/>
        <charset val="136"/>
      </rPr>
      <t>機油、空氣濾芯</t>
    </r>
    <phoneticPr fontId="3" type="noConversion"/>
  </si>
  <si>
    <t>0B71095</t>
    <phoneticPr fontId="3" type="noConversion"/>
  </si>
  <si>
    <t>29.09.18 04:36</t>
    <phoneticPr fontId="3" type="noConversion"/>
  </si>
  <si>
    <r>
      <t>46676/</t>
    </r>
    <r>
      <rPr>
        <sz val="12"/>
        <color theme="1"/>
        <rFont val="細明體"/>
        <family val="3"/>
        <charset val="136"/>
      </rPr>
      <t>機油</t>
    </r>
    <phoneticPr fontId="3" type="noConversion"/>
  </si>
  <si>
    <t>G941555</t>
    <phoneticPr fontId="3" type="noConversion"/>
  </si>
  <si>
    <t>29.09.18 05:39</t>
    <phoneticPr fontId="3" type="noConversion"/>
  </si>
  <si>
    <r>
      <t>8359/</t>
    </r>
    <r>
      <rPr>
        <sz val="12"/>
        <color theme="1"/>
        <rFont val="細明體"/>
        <family val="3"/>
        <charset val="136"/>
      </rPr>
      <t>機油、微塵濾網</t>
    </r>
    <phoneticPr fontId="3" type="noConversion"/>
  </si>
  <si>
    <t>NT25518</t>
    <phoneticPr fontId="3" type="noConversion"/>
  </si>
  <si>
    <t>29.09.18 06:08</t>
    <phoneticPr fontId="3" type="noConversion"/>
  </si>
  <si>
    <t>前輪煞車、機油與空氣濾芯</t>
    <phoneticPr fontId="3" type="noConversion"/>
  </si>
  <si>
    <r>
      <t>49183/</t>
    </r>
    <r>
      <rPr>
        <sz val="12"/>
        <color theme="1"/>
        <rFont val="細明體"/>
        <family val="3"/>
        <charset val="136"/>
      </rPr>
      <t>前輪煞車、機油與空氣濾芯</t>
    </r>
    <phoneticPr fontId="3" type="noConversion"/>
  </si>
  <si>
    <t>ED92584</t>
    <phoneticPr fontId="3" type="noConversion"/>
  </si>
  <si>
    <t>29.09.18 10:44</t>
    <phoneticPr fontId="3" type="noConversion"/>
  </si>
  <si>
    <r>
      <t>6178/</t>
    </r>
    <r>
      <rPr>
        <sz val="12"/>
        <color theme="1"/>
        <rFont val="細明體"/>
        <family val="3"/>
        <charset val="136"/>
      </rPr>
      <t>機油</t>
    </r>
    <phoneticPr fontId="3" type="noConversion"/>
  </si>
  <si>
    <t>0B72509</t>
    <phoneticPr fontId="3" type="noConversion"/>
  </si>
  <si>
    <t>29.09.18 12:43</t>
    <phoneticPr fontId="3" type="noConversion"/>
  </si>
  <si>
    <t>機油、微塵濾網、火星塞</t>
    <phoneticPr fontId="3" type="noConversion"/>
  </si>
  <si>
    <r>
      <t>16015/</t>
    </r>
    <r>
      <rPr>
        <sz val="12"/>
        <color theme="1"/>
        <rFont val="細明體"/>
        <family val="3"/>
        <charset val="136"/>
      </rPr>
      <t>機油、微塵濾網、火星塞</t>
    </r>
    <phoneticPr fontId="3" type="noConversion"/>
  </si>
  <si>
    <t>0R50235</t>
    <phoneticPr fontId="3" type="noConversion"/>
  </si>
  <si>
    <t>29.09.18 12:53</t>
    <phoneticPr fontId="3" type="noConversion"/>
  </si>
  <si>
    <r>
      <t>127646/</t>
    </r>
    <r>
      <rPr>
        <sz val="12"/>
        <color theme="1"/>
        <rFont val="細明體"/>
        <family val="3"/>
        <charset val="136"/>
      </rPr>
      <t>機油</t>
    </r>
    <phoneticPr fontId="3" type="noConversion"/>
  </si>
  <si>
    <t>0R24950</t>
    <phoneticPr fontId="3" type="noConversion"/>
  </si>
  <si>
    <t>29.09.18 15:54</t>
    <phoneticPr fontId="3" type="noConversion"/>
  </si>
  <si>
    <r>
      <t>48281/</t>
    </r>
    <r>
      <rPr>
        <sz val="12"/>
        <color theme="1"/>
        <rFont val="細明體"/>
        <family val="3"/>
        <charset val="136"/>
      </rPr>
      <t>機油、燃油濾清器與空氣濾芯</t>
    </r>
    <phoneticPr fontId="3" type="noConversion"/>
  </si>
  <si>
    <t>5H10296</t>
    <phoneticPr fontId="3" type="noConversion"/>
  </si>
  <si>
    <t>29.09.18 18:14</t>
    <phoneticPr fontId="3" type="noConversion"/>
  </si>
  <si>
    <r>
      <t>18637/</t>
    </r>
    <r>
      <rPr>
        <sz val="12"/>
        <color theme="1"/>
        <rFont val="細明體"/>
        <family val="3"/>
        <charset val="136"/>
      </rPr>
      <t>機油、微塵濾網</t>
    </r>
    <phoneticPr fontId="3" type="noConversion"/>
  </si>
  <si>
    <t>5C51692</t>
    <phoneticPr fontId="3" type="noConversion"/>
  </si>
  <si>
    <t>29.09.18 21:22</t>
    <phoneticPr fontId="3" type="noConversion"/>
  </si>
  <si>
    <t>煞車油、機油、微塵濾網、火星塞與空氣濾芯</t>
    <phoneticPr fontId="3" type="noConversion"/>
  </si>
  <si>
    <r>
      <t>16907/</t>
    </r>
    <r>
      <rPr>
        <sz val="12"/>
        <color theme="1"/>
        <rFont val="細明體"/>
        <family val="3"/>
        <charset val="136"/>
      </rPr>
      <t>煞車油、機油、微塵濾網、火星塞與空氣濾芯</t>
    </r>
    <phoneticPr fontId="3" type="noConversion"/>
  </si>
  <si>
    <t>G336822</t>
    <phoneticPr fontId="3" type="noConversion"/>
  </si>
  <si>
    <t>30.09.18 05:49</t>
    <phoneticPr fontId="3" type="noConversion"/>
  </si>
  <si>
    <r>
      <t>17654/</t>
    </r>
    <r>
      <rPr>
        <sz val="12"/>
        <color theme="1"/>
        <rFont val="細明體"/>
        <family val="3"/>
        <charset val="136"/>
      </rPr>
      <t>機油</t>
    </r>
    <phoneticPr fontId="3" type="noConversion"/>
  </si>
  <si>
    <t>G921573</t>
    <phoneticPr fontId="3" type="noConversion"/>
  </si>
  <si>
    <t>30.09.18 07:08</t>
    <phoneticPr fontId="3" type="noConversion"/>
  </si>
  <si>
    <r>
      <t>15338/</t>
    </r>
    <r>
      <rPr>
        <sz val="12"/>
        <color theme="1"/>
        <rFont val="細明體"/>
        <family val="3"/>
        <charset val="136"/>
      </rPr>
      <t>機油、微塵濾網</t>
    </r>
    <phoneticPr fontId="3" type="noConversion"/>
  </si>
  <si>
    <t>5G50594</t>
    <phoneticPr fontId="3" type="noConversion"/>
  </si>
  <si>
    <t>30.09.18 08:13</t>
    <phoneticPr fontId="3" type="noConversion"/>
  </si>
  <si>
    <r>
      <t>42475/</t>
    </r>
    <r>
      <rPr>
        <sz val="12"/>
        <color theme="1"/>
        <rFont val="細明體"/>
        <family val="3"/>
        <charset val="136"/>
      </rPr>
      <t>機油、微塵濾網</t>
    </r>
    <phoneticPr fontId="3" type="noConversion"/>
  </si>
  <si>
    <t>NT12067</t>
    <phoneticPr fontId="3" type="noConversion"/>
  </si>
  <si>
    <t>30.09.18 08:47</t>
    <phoneticPr fontId="3" type="noConversion"/>
  </si>
  <si>
    <r>
      <t>4897/</t>
    </r>
    <r>
      <rPr>
        <sz val="12"/>
        <color theme="1"/>
        <rFont val="細明體"/>
        <family val="3"/>
        <charset val="136"/>
      </rPr>
      <t>機油、微塵濾網</t>
    </r>
    <phoneticPr fontId="3" type="noConversion"/>
  </si>
  <si>
    <t>G338352</t>
    <phoneticPr fontId="3" type="noConversion"/>
  </si>
  <si>
    <t>30.09.18 09:12</t>
    <phoneticPr fontId="3" type="noConversion"/>
  </si>
  <si>
    <r>
      <t>25878/</t>
    </r>
    <r>
      <rPr>
        <sz val="12"/>
        <color theme="1"/>
        <rFont val="細明體"/>
        <family val="3"/>
        <charset val="136"/>
      </rPr>
      <t>機油</t>
    </r>
    <phoneticPr fontId="3" type="noConversion"/>
  </si>
  <si>
    <t>30.09.18 09:19</t>
    <phoneticPr fontId="3" type="noConversion"/>
  </si>
  <si>
    <r>
      <t>13557/</t>
    </r>
    <r>
      <rPr>
        <sz val="12"/>
        <color theme="1"/>
        <rFont val="細明體"/>
        <family val="3"/>
        <charset val="136"/>
      </rPr>
      <t>機油、微塵濾網</t>
    </r>
    <phoneticPr fontId="3" type="noConversion"/>
  </si>
  <si>
    <t>30.09.18 11:47</t>
    <phoneticPr fontId="3" type="noConversion"/>
  </si>
  <si>
    <r>
      <t>3768/</t>
    </r>
    <r>
      <rPr>
        <sz val="12"/>
        <color theme="1"/>
        <rFont val="細明體"/>
        <family val="3"/>
        <charset val="136"/>
      </rPr>
      <t>機油</t>
    </r>
    <phoneticPr fontId="3" type="noConversion"/>
  </si>
  <si>
    <t>5D08121</t>
    <phoneticPr fontId="3" type="noConversion"/>
  </si>
  <si>
    <t>30.09.18 12:25</t>
    <phoneticPr fontId="3" type="noConversion"/>
  </si>
  <si>
    <r>
      <t>37853/</t>
    </r>
    <r>
      <rPr>
        <sz val="12"/>
        <color theme="1"/>
        <rFont val="細明體"/>
        <family val="3"/>
        <charset val="136"/>
      </rPr>
      <t>機油、空氣濾芯</t>
    </r>
    <phoneticPr fontId="3" type="noConversion"/>
  </si>
  <si>
    <t>NU48313</t>
    <phoneticPr fontId="3" type="noConversion"/>
  </si>
  <si>
    <t>30.09.18 13:30</t>
    <phoneticPr fontId="3" type="noConversion"/>
  </si>
  <si>
    <r>
      <t>4621/</t>
    </r>
    <r>
      <rPr>
        <sz val="12"/>
        <color theme="1"/>
        <rFont val="細明體"/>
        <family val="3"/>
        <charset val="136"/>
      </rPr>
      <t>機油</t>
    </r>
    <phoneticPr fontId="3" type="noConversion"/>
  </si>
  <si>
    <t>30.09.18 14:51</t>
    <phoneticPr fontId="3" type="noConversion"/>
  </si>
  <si>
    <t>機油、煞車油</t>
    <phoneticPr fontId="3" type="noConversion"/>
  </si>
  <si>
    <r>
      <t>73950/</t>
    </r>
    <r>
      <rPr>
        <sz val="12"/>
        <color theme="1"/>
        <rFont val="細明體"/>
        <family val="3"/>
        <charset val="136"/>
      </rPr>
      <t>機油、煞車油</t>
    </r>
    <phoneticPr fontId="3" type="noConversion"/>
  </si>
  <si>
    <t>30.09.18 16:14</t>
    <phoneticPr fontId="3" type="noConversion"/>
  </si>
  <si>
    <r>
      <t>16271/</t>
    </r>
    <r>
      <rPr>
        <sz val="12"/>
        <color theme="1"/>
        <rFont val="細明體"/>
        <family val="3"/>
        <charset val="136"/>
      </rPr>
      <t>機油、微塵濾網、煞車油</t>
    </r>
    <phoneticPr fontId="3" type="noConversion"/>
  </si>
  <si>
    <t>D987876</t>
    <phoneticPr fontId="3" type="noConversion"/>
  </si>
  <si>
    <t>30.09.18 19:01</t>
    <phoneticPr fontId="3" type="noConversion"/>
  </si>
  <si>
    <t>機油、微塵濾網、火星塞</t>
    <phoneticPr fontId="3" type="noConversion"/>
  </si>
  <si>
    <r>
      <t>35258/</t>
    </r>
    <r>
      <rPr>
        <sz val="12"/>
        <color theme="1"/>
        <rFont val="細明體"/>
        <family val="3"/>
        <charset val="136"/>
      </rPr>
      <t>機油、微塵濾網、火星塞</t>
    </r>
    <phoneticPr fontId="3" type="noConversion"/>
  </si>
  <si>
    <r>
      <t>2018.10</t>
    </r>
    <r>
      <rPr>
        <sz val="26"/>
        <color theme="1"/>
        <rFont val="華康中黑體"/>
        <family val="3"/>
        <charset val="136"/>
      </rPr>
      <t>月召回統計表</t>
    </r>
    <phoneticPr fontId="3" type="noConversion"/>
  </si>
  <si>
    <t>曾人俊</t>
    <phoneticPr fontId="3" type="noConversion"/>
  </si>
  <si>
    <r>
      <rPr>
        <sz val="12"/>
        <color theme="1"/>
        <rFont val="華康中黑體"/>
        <family val="3"/>
        <charset val="136"/>
      </rPr>
      <t>溫芷勻</t>
    </r>
    <phoneticPr fontId="3" type="noConversion"/>
  </si>
  <si>
    <r>
      <rPr>
        <sz val="12"/>
        <rFont val="華康中黑體"/>
        <family val="3"/>
        <charset val="136"/>
      </rPr>
      <t>項目</t>
    </r>
    <phoneticPr fontId="3" type="noConversion"/>
  </si>
  <si>
    <t>CampaignNo</t>
  </si>
  <si>
    <t>ExpireDate</t>
    <phoneticPr fontId="3" type="noConversion"/>
  </si>
  <si>
    <t>Desc</t>
    <phoneticPr fontId="3" type="noConversion"/>
  </si>
  <si>
    <t>ChassisNo</t>
  </si>
  <si>
    <r>
      <rPr>
        <sz val="12"/>
        <rFont val="華康中黑體"/>
        <family val="3"/>
        <charset val="136"/>
      </rPr>
      <t>庫存數</t>
    </r>
    <phoneticPr fontId="3" type="noConversion"/>
  </si>
  <si>
    <r>
      <rPr>
        <sz val="12"/>
        <rFont val="華康中黑體"/>
        <family val="3"/>
        <charset val="136"/>
      </rPr>
      <t>目前召回完成率</t>
    </r>
    <phoneticPr fontId="3" type="noConversion"/>
  </si>
  <si>
    <r>
      <rPr>
        <sz val="12"/>
        <rFont val="華康中黑體"/>
        <family val="3"/>
        <charset val="136"/>
      </rPr>
      <t>召回成立時間</t>
    </r>
    <phoneticPr fontId="3" type="noConversion"/>
  </si>
  <si>
    <r>
      <rPr>
        <sz val="12"/>
        <rFont val="華康中黑體"/>
        <family val="3"/>
        <charset val="136"/>
      </rPr>
      <t>標準工時數</t>
    </r>
    <phoneticPr fontId="3" type="noConversion"/>
  </si>
  <si>
    <r>
      <rPr>
        <sz val="12"/>
        <rFont val="華康中黑體"/>
        <family val="3"/>
        <charset val="136"/>
      </rPr>
      <t>預估施工時間</t>
    </r>
    <phoneticPr fontId="3" type="noConversion"/>
  </si>
  <si>
    <r>
      <rPr>
        <sz val="12"/>
        <rFont val="華康中黑體"/>
        <family val="3"/>
        <charset val="136"/>
      </rPr>
      <t>召回施工條件</t>
    </r>
    <phoneticPr fontId="3" type="noConversion"/>
  </si>
  <si>
    <r>
      <rPr>
        <sz val="12"/>
        <rFont val="華康中黑體"/>
        <family val="3"/>
        <charset val="136"/>
      </rPr>
      <t>已預約回廠日期</t>
    </r>
    <phoneticPr fontId="3" type="noConversion"/>
  </si>
  <si>
    <r>
      <rPr>
        <sz val="12"/>
        <rFont val="華康中黑體"/>
        <family val="3"/>
        <charset val="136"/>
      </rPr>
      <t>已預約服務顧問</t>
    </r>
    <phoneticPr fontId="3" type="noConversion"/>
  </si>
  <si>
    <r>
      <rPr>
        <sz val="12"/>
        <rFont val="華康中黑體"/>
        <family val="3"/>
        <charset val="136"/>
      </rPr>
      <t>已完成</t>
    </r>
    <r>
      <rPr>
        <sz val="12"/>
        <rFont val="BMWType V2 Regular"/>
      </rPr>
      <t>(V)</t>
    </r>
  </si>
  <si>
    <r>
      <rPr>
        <sz val="12"/>
        <color rgb="FFFF0000"/>
        <rFont val="華康中黑體"/>
        <family val="3"/>
        <charset val="136"/>
      </rPr>
      <t>聯絡時間</t>
    </r>
    <phoneticPr fontId="3" type="noConversion"/>
  </si>
  <si>
    <r>
      <rPr>
        <sz val="12"/>
        <color rgb="FFFF0000"/>
        <rFont val="華康中黑體"/>
        <family val="3"/>
        <charset val="136"/>
      </rPr>
      <t>聯絡人</t>
    </r>
    <phoneticPr fontId="3" type="noConversion"/>
  </si>
  <si>
    <r>
      <rPr>
        <sz val="12"/>
        <color rgb="FFFF0000"/>
        <rFont val="華康中黑體"/>
        <family val="3"/>
        <charset val="136"/>
      </rPr>
      <t>連絡結果</t>
    </r>
    <phoneticPr fontId="3" type="noConversion"/>
  </si>
  <si>
    <r>
      <rPr>
        <sz val="12"/>
        <color theme="1"/>
        <rFont val="華康中黑體"/>
        <family val="3"/>
        <charset val="136"/>
      </rPr>
      <t>例</t>
    </r>
    <phoneticPr fontId="3" type="noConversion"/>
  </si>
  <si>
    <t>0064750100</t>
  </si>
  <si>
    <r>
      <t>F2xF3x</t>
    </r>
    <r>
      <rPr>
        <sz val="12"/>
        <color theme="1"/>
        <rFont val="華康中黑體"/>
        <family val="3"/>
        <charset val="136"/>
      </rPr>
      <t>拆下排水管密封圈</t>
    </r>
  </si>
  <si>
    <t>D441726</t>
  </si>
  <si>
    <t>01.01.2015</t>
    <phoneticPr fontId="3" type="noConversion"/>
  </si>
  <si>
    <r>
      <t>20</t>
    </r>
    <r>
      <rPr>
        <sz val="12"/>
        <color theme="1"/>
        <rFont val="華康中黑體"/>
        <family val="3"/>
        <charset val="136"/>
      </rPr>
      <t>分鐘</t>
    </r>
    <phoneticPr fontId="3" type="noConversion"/>
  </si>
  <si>
    <r>
      <rPr>
        <sz val="12"/>
        <color theme="1"/>
        <rFont val="華康中黑體"/>
        <family val="3"/>
        <charset val="136"/>
      </rPr>
      <t>無</t>
    </r>
    <phoneticPr fontId="3" type="noConversion"/>
  </si>
  <si>
    <t>2017/9/8
2017/9/10
2017/9/12</t>
    <phoneticPr fontId="3" type="noConversion"/>
  </si>
  <si>
    <t>50151
50151
50111</t>
    <phoneticPr fontId="3" type="noConversion"/>
  </si>
  <si>
    <r>
      <t>11/5</t>
    </r>
    <r>
      <rPr>
        <sz val="12"/>
        <color theme="1"/>
        <rFont val="華康中黑體"/>
        <family val="3"/>
        <charset val="136"/>
      </rPr>
      <t>進廠施作
自行再約</t>
    </r>
    <r>
      <rPr>
        <sz val="12"/>
        <color theme="1"/>
        <rFont val="BMWType V2 Regular"/>
      </rPr>
      <t>--</t>
    </r>
    <r>
      <rPr>
        <sz val="12"/>
        <color theme="1"/>
        <rFont val="華康中黑體"/>
        <family val="3"/>
        <charset val="136"/>
      </rPr>
      <t>有兩項保固召回</t>
    </r>
    <r>
      <rPr>
        <sz val="12"/>
        <color theme="1"/>
        <rFont val="BMWType V2 Regular"/>
      </rPr>
      <t>(</t>
    </r>
    <r>
      <rPr>
        <sz val="12"/>
        <color theme="1"/>
        <rFont val="華康中黑體"/>
        <family val="3"/>
        <charset val="136"/>
      </rPr>
      <t>客戶堅持要自約</t>
    </r>
    <r>
      <rPr>
        <sz val="12"/>
        <color theme="1"/>
        <rFont val="BMWType V2 Regular"/>
      </rPr>
      <t xml:space="preserve">)
</t>
    </r>
    <r>
      <rPr>
        <sz val="12"/>
        <color theme="1"/>
        <rFont val="華康中黑體"/>
        <family val="3"/>
        <charset val="136"/>
      </rPr>
      <t>直接進語音</t>
    </r>
  </si>
  <si>
    <t>0064750100</t>
    <phoneticPr fontId="3" type="noConversion"/>
  </si>
  <si>
    <r>
      <t>F2xF3x</t>
    </r>
    <r>
      <rPr>
        <sz val="12"/>
        <color theme="1"/>
        <rFont val="華康中黑體"/>
        <family val="3"/>
        <charset val="136"/>
      </rPr>
      <t>拆下排水管密封圈</t>
    </r>
    <phoneticPr fontId="3" type="noConversion"/>
  </si>
  <si>
    <t>D441726</t>
    <phoneticPr fontId="3" type="noConversion"/>
  </si>
  <si>
    <t>20.01.2014</t>
    <phoneticPr fontId="3" type="noConversion"/>
  </si>
  <si>
    <r>
      <t>1</t>
    </r>
    <r>
      <rPr>
        <sz val="12"/>
        <color theme="1"/>
        <rFont val="華康中黑體"/>
        <family val="3"/>
        <charset val="136"/>
      </rPr>
      <t>小時</t>
    </r>
    <phoneticPr fontId="3" type="noConversion"/>
  </si>
  <si>
    <r>
      <t>11/5</t>
    </r>
    <r>
      <rPr>
        <sz val="12"/>
        <color theme="1"/>
        <rFont val="華康中黑體"/>
        <family val="3"/>
        <charset val="136"/>
      </rPr>
      <t>進廠施作</t>
    </r>
  </si>
  <si>
    <t>NN94369</t>
    <phoneticPr fontId="3" type="noConversion"/>
  </si>
  <si>
    <r>
      <rPr>
        <sz val="12"/>
        <color theme="1"/>
        <rFont val="華康中黑體"/>
        <family val="3"/>
        <charset val="136"/>
      </rPr>
      <t>自行再約</t>
    </r>
    <r>
      <rPr>
        <sz val="12"/>
        <color theme="1"/>
        <rFont val="BMWType V2 Regular"/>
      </rPr>
      <t>--</t>
    </r>
    <r>
      <rPr>
        <sz val="12"/>
        <color theme="1"/>
        <rFont val="華康中黑體"/>
        <family val="3"/>
        <charset val="136"/>
      </rPr>
      <t>有兩項保固召回</t>
    </r>
    <r>
      <rPr>
        <sz val="12"/>
        <color theme="1"/>
        <rFont val="BMWType V2 Regular"/>
      </rPr>
      <t>(</t>
    </r>
    <r>
      <rPr>
        <sz val="12"/>
        <color theme="1"/>
        <rFont val="華康中黑體"/>
        <family val="3"/>
        <charset val="136"/>
      </rPr>
      <t>客戶堅持要自約</t>
    </r>
    <r>
      <rPr>
        <sz val="12"/>
        <color theme="1"/>
        <rFont val="BMWType V2 Regular"/>
      </rPr>
      <t>)</t>
    </r>
  </si>
  <si>
    <t>J650608</t>
    <phoneticPr fontId="3" type="noConversion"/>
  </si>
  <si>
    <r>
      <rPr>
        <sz val="12"/>
        <color theme="1"/>
        <rFont val="華康中黑體"/>
        <family val="3"/>
        <charset val="136"/>
      </rPr>
      <t>直接進語音</t>
    </r>
    <phoneticPr fontId="3" type="noConversion"/>
  </si>
  <si>
    <t>NR15674</t>
    <phoneticPr fontId="3" type="noConversion"/>
  </si>
  <si>
    <t>0051310300</t>
    <phoneticPr fontId="3" type="noConversion"/>
  </si>
  <si>
    <r>
      <t>F2xF3x</t>
    </r>
    <r>
      <rPr>
        <sz val="12"/>
        <color theme="1"/>
        <rFont val="華康中黑體"/>
        <family val="3"/>
        <charset val="136"/>
      </rPr>
      <t>維修引擎室內的防鏽保護</t>
    </r>
    <r>
      <rPr>
        <sz val="12"/>
        <color theme="1"/>
        <rFont val="BMWType V2 Regular"/>
      </rPr>
      <t>(part3)</t>
    </r>
  </si>
  <si>
    <t>05.02.2014</t>
    <phoneticPr fontId="3" type="noConversion"/>
  </si>
  <si>
    <t>0051310300</t>
  </si>
  <si>
    <t>NR08702</t>
    <phoneticPr fontId="3" type="noConversion"/>
  </si>
  <si>
    <r>
      <t>0935</t>
    </r>
    <r>
      <rPr>
        <sz val="12"/>
        <color theme="1"/>
        <rFont val="華康中黑體"/>
        <family val="3"/>
        <charset val="136"/>
      </rPr>
      <t>電話是空號、系統另一隻</t>
    </r>
    <r>
      <rPr>
        <sz val="12"/>
        <color theme="1"/>
        <rFont val="BMWType V2 Regular"/>
      </rPr>
      <t>0918</t>
    </r>
    <r>
      <rPr>
        <sz val="12"/>
        <color theme="1"/>
        <rFont val="華康中黑體"/>
        <family val="3"/>
        <charset val="136"/>
      </rPr>
      <t>電話的客戶表示沒有車子</t>
    </r>
  </si>
  <si>
    <t>0061110400</t>
    <phoneticPr fontId="3" type="noConversion"/>
  </si>
  <si>
    <r>
      <t>F20F22</t>
    </r>
    <r>
      <rPr>
        <sz val="12"/>
        <color theme="1"/>
        <rFont val="華康中黑體"/>
        <family val="3"/>
        <charset val="136"/>
      </rPr>
      <t>更換正極線蓋板</t>
    </r>
  </si>
  <si>
    <t>VV19396</t>
    <phoneticPr fontId="3" type="noConversion"/>
  </si>
  <si>
    <t>08.07.2014</t>
    <phoneticPr fontId="3" type="noConversion"/>
  </si>
  <si>
    <t>20min</t>
    <phoneticPr fontId="3" type="noConversion"/>
  </si>
  <si>
    <r>
      <rPr>
        <sz val="12"/>
        <color theme="1"/>
        <rFont val="華康中黑體"/>
        <family val="3"/>
        <charset val="136"/>
      </rPr>
      <t>電話錯誤</t>
    </r>
  </si>
  <si>
    <t>0051530300</t>
    <phoneticPr fontId="3" type="noConversion"/>
  </si>
  <si>
    <r>
      <t>F11</t>
    </r>
    <r>
      <rPr>
        <sz val="12"/>
        <color theme="1"/>
        <rFont val="華康中黑體"/>
        <family val="3"/>
        <charset val="136"/>
      </rPr>
      <t>更換後行李箱底板飾板</t>
    </r>
  </si>
  <si>
    <t>DY18827</t>
    <phoneticPr fontId="3" type="noConversion"/>
  </si>
  <si>
    <t>08.10.2014</t>
    <phoneticPr fontId="3" type="noConversion"/>
  </si>
  <si>
    <t>D073166</t>
    <phoneticPr fontId="3" type="noConversion"/>
  </si>
  <si>
    <t>0011480300</t>
    <phoneticPr fontId="3" type="noConversion"/>
  </si>
  <si>
    <r>
      <t>E8xF1xF2xF3xN20N26</t>
    </r>
    <r>
      <rPr>
        <sz val="12"/>
        <color theme="1"/>
        <rFont val="華康中黑體"/>
        <family val="3"/>
        <charset val="136"/>
      </rPr>
      <t>檢查凸輪軸</t>
    </r>
  </si>
  <si>
    <t>L907393</t>
    <phoneticPr fontId="3" type="noConversion"/>
  </si>
  <si>
    <t>10.11.2014</t>
    <phoneticPr fontId="3" type="noConversion"/>
  </si>
  <si>
    <t>4hr</t>
    <phoneticPr fontId="3" type="noConversion"/>
  </si>
  <si>
    <r>
      <rPr>
        <sz val="12"/>
        <color theme="1"/>
        <rFont val="華康中黑體"/>
        <family val="3"/>
        <charset val="136"/>
      </rPr>
      <t>待冷車方可施工</t>
    </r>
    <phoneticPr fontId="3" type="noConversion"/>
  </si>
  <si>
    <t>0012890300</t>
    <phoneticPr fontId="3" type="noConversion"/>
  </si>
  <si>
    <r>
      <t>F45B38</t>
    </r>
    <r>
      <rPr>
        <sz val="12"/>
        <color theme="1"/>
        <rFont val="華康中黑體"/>
        <family val="3"/>
        <charset val="136"/>
      </rPr>
      <t>編程控制單元</t>
    </r>
    <r>
      <rPr>
        <sz val="12"/>
        <color theme="1"/>
        <rFont val="BMWType V2 Regular"/>
      </rPr>
      <t>(DMEdatastatus)</t>
    </r>
  </si>
  <si>
    <t>VZ41114</t>
    <phoneticPr fontId="3" type="noConversion"/>
  </si>
  <si>
    <t>0016970100</t>
    <phoneticPr fontId="3" type="noConversion"/>
  </si>
  <si>
    <r>
      <t>F2xF3x</t>
    </r>
    <r>
      <rPr>
        <sz val="12"/>
        <color theme="1"/>
        <rFont val="華康中黑體"/>
        <family val="3"/>
        <charset val="136"/>
      </rPr>
      <t>更換燃油泵浦</t>
    </r>
  </si>
  <si>
    <t>D441726</t>
    <phoneticPr fontId="3" type="noConversion"/>
  </si>
  <si>
    <t>02.04.2015</t>
    <phoneticPr fontId="3" type="noConversion"/>
  </si>
  <si>
    <r>
      <t>2</t>
    </r>
    <r>
      <rPr>
        <sz val="12"/>
        <color theme="1"/>
        <rFont val="華康中黑體"/>
        <family val="3"/>
        <charset val="136"/>
      </rPr>
      <t>小時</t>
    </r>
    <phoneticPr fontId="3" type="noConversion"/>
  </si>
  <si>
    <r>
      <t>11/5</t>
    </r>
    <r>
      <rPr>
        <sz val="12"/>
        <color theme="1" tint="4.9989318521683403E-2"/>
        <rFont val="華康中黑體"/>
        <family val="3"/>
        <charset val="136"/>
      </rPr>
      <t>進廠施作</t>
    </r>
  </si>
  <si>
    <t>0072550100</t>
    <phoneticPr fontId="3" type="noConversion"/>
  </si>
  <si>
    <r>
      <t>F4x</t>
    </r>
    <r>
      <rPr>
        <sz val="12"/>
        <color theme="1"/>
        <rFont val="華康中黑體"/>
        <family val="3"/>
        <charset val="136"/>
      </rPr>
      <t>檢查，視需要更換右前安全帶</t>
    </r>
  </si>
  <si>
    <t>V335812</t>
    <phoneticPr fontId="3" type="noConversion"/>
  </si>
  <si>
    <t>16.06.2015</t>
    <phoneticPr fontId="3" type="noConversion"/>
  </si>
  <si>
    <r>
      <rPr>
        <sz val="12"/>
        <color theme="1"/>
        <rFont val="華康中黑體"/>
        <family val="3"/>
        <charset val="136"/>
      </rPr>
      <t>檢查</t>
    </r>
    <r>
      <rPr>
        <sz val="12"/>
        <color theme="1"/>
        <rFont val="BMWType V2 Regular"/>
      </rPr>
      <t>30</t>
    </r>
    <r>
      <rPr>
        <sz val="12"/>
        <color theme="1"/>
        <rFont val="華康中黑體"/>
        <family val="3"/>
        <charset val="136"/>
      </rPr>
      <t>分鐘
更換再加</t>
    </r>
    <r>
      <rPr>
        <sz val="12"/>
        <color theme="1"/>
        <rFont val="BMWType V2 Regular"/>
      </rPr>
      <t>2</t>
    </r>
    <r>
      <rPr>
        <sz val="12"/>
        <color theme="1"/>
        <rFont val="華康中黑體"/>
        <family val="3"/>
        <charset val="136"/>
      </rPr>
      <t>小時</t>
    </r>
    <phoneticPr fontId="3" type="noConversion"/>
  </si>
  <si>
    <r>
      <rPr>
        <sz val="12"/>
        <color theme="1"/>
        <rFont val="華康中黑體"/>
        <family val="3"/>
        <charset val="136"/>
      </rPr>
      <t>若需更換</t>
    </r>
    <r>
      <rPr>
        <sz val="12"/>
        <color theme="1"/>
        <rFont val="BMWType V2 Regular"/>
      </rPr>
      <t>1hr</t>
    </r>
    <phoneticPr fontId="3" type="noConversion"/>
  </si>
  <si>
    <r>
      <rPr>
        <sz val="12"/>
        <color theme="1" tint="4.9989318521683403E-2"/>
        <rFont val="華康中黑體"/>
        <family val="3"/>
        <charset val="136"/>
      </rPr>
      <t>預約</t>
    </r>
    <r>
      <rPr>
        <sz val="12"/>
        <color theme="1" tint="4.9989318521683403E-2"/>
        <rFont val="BMWType V2 Regular"/>
      </rPr>
      <t>09/14</t>
    </r>
  </si>
  <si>
    <t>0072550100</t>
  </si>
  <si>
    <t>VZ41114</t>
    <phoneticPr fontId="3" type="noConversion"/>
  </si>
  <si>
    <t>VZ40006</t>
    <phoneticPr fontId="3" type="noConversion"/>
  </si>
  <si>
    <t>V336468</t>
    <phoneticPr fontId="3" type="noConversion"/>
  </si>
  <si>
    <r>
      <rPr>
        <sz val="12"/>
        <color theme="1" tint="4.9989318521683403E-2"/>
        <rFont val="華康中黑體"/>
        <family val="3"/>
        <charset val="136"/>
      </rPr>
      <t>台南永華</t>
    </r>
  </si>
  <si>
    <t>VZ39229</t>
    <phoneticPr fontId="3" type="noConversion"/>
  </si>
  <si>
    <r>
      <rPr>
        <sz val="12"/>
        <color theme="1" tint="4.9989318521683403E-2"/>
        <rFont val="華康中黑體"/>
        <family val="3"/>
        <charset val="136"/>
      </rPr>
      <t>未接</t>
    </r>
    <r>
      <rPr>
        <sz val="12"/>
        <color theme="1" tint="4.9989318521683403E-2"/>
        <rFont val="BMWType V2 Regular"/>
      </rPr>
      <t>,14</t>
    </r>
    <r>
      <rPr>
        <sz val="12"/>
        <color theme="1" tint="4.9989318521683403E-2"/>
        <rFont val="華康中黑體"/>
        <family val="3"/>
        <charset val="136"/>
      </rPr>
      <t>年交車</t>
    </r>
    <r>
      <rPr>
        <sz val="12"/>
        <color theme="1" tint="4.9989318521683403E-2"/>
        <rFont val="BMWType V2 Regular"/>
      </rPr>
      <t>,</t>
    </r>
    <r>
      <rPr>
        <sz val="12"/>
        <color theme="1" tint="4.9989318521683403E-2"/>
        <rFont val="華康中黑體"/>
        <family val="3"/>
        <charset val="136"/>
      </rPr>
      <t>至今原廠仍無保養維修紀錄</t>
    </r>
    <r>
      <rPr>
        <sz val="12"/>
        <color theme="1" tint="4.9989318521683403E-2"/>
        <rFont val="BMWType V2 Regular"/>
      </rPr>
      <t>8/2816:00</t>
    </r>
    <r>
      <rPr>
        <sz val="12"/>
        <color theme="1" tint="4.9989318521683403E-2"/>
        <rFont val="華康中黑體"/>
        <family val="3"/>
        <charset val="136"/>
      </rPr>
      <t>格上告知車已賣也無聯絡方式</t>
    </r>
    <r>
      <rPr>
        <sz val="12"/>
        <color theme="1" tint="4.9989318521683403E-2"/>
        <rFont val="BMWType V2 Regular"/>
      </rPr>
      <t>-50234</t>
    </r>
  </si>
  <si>
    <t>VZ38954</t>
    <phoneticPr fontId="3" type="noConversion"/>
  </si>
  <si>
    <t>0063380100</t>
    <phoneticPr fontId="3" type="noConversion"/>
  </si>
  <si>
    <r>
      <t>F48</t>
    </r>
    <r>
      <rPr>
        <sz val="12"/>
        <color theme="1"/>
        <rFont val="華康中黑體"/>
        <family val="3"/>
        <charset val="136"/>
      </rPr>
      <t>編程控制單元</t>
    </r>
    <r>
      <rPr>
        <sz val="12"/>
        <color theme="1"/>
        <rFont val="BMWType V2 Regular"/>
      </rPr>
      <t>(LED</t>
    </r>
    <r>
      <rPr>
        <sz val="12"/>
        <color theme="1"/>
        <rFont val="華康中黑體"/>
        <family val="3"/>
        <charset val="136"/>
      </rPr>
      <t>頭燈風扇關閉門檻</t>
    </r>
    <r>
      <rPr>
        <sz val="12"/>
        <color theme="1"/>
        <rFont val="BMWType V2 Regular"/>
      </rPr>
      <t>)</t>
    </r>
  </si>
  <si>
    <t>P893158</t>
    <phoneticPr fontId="3" type="noConversion"/>
  </si>
  <si>
    <t>10.09.2015</t>
    <phoneticPr fontId="3" type="noConversion"/>
  </si>
  <si>
    <t>8hr</t>
    <phoneticPr fontId="3" type="noConversion"/>
  </si>
  <si>
    <t>0032270200</t>
    <phoneticPr fontId="3" type="noConversion"/>
  </si>
  <si>
    <r>
      <t>G11G12</t>
    </r>
    <r>
      <rPr>
        <sz val="12"/>
        <color theme="1"/>
        <rFont val="華康中黑體"/>
        <family val="3"/>
        <charset val="136"/>
      </rPr>
      <t>更換方向柱控制單元</t>
    </r>
  </si>
  <si>
    <t>G400750</t>
    <phoneticPr fontId="3" type="noConversion"/>
  </si>
  <si>
    <t>30.09.2015</t>
    <phoneticPr fontId="3" type="noConversion"/>
  </si>
  <si>
    <t>G400678</t>
    <phoneticPr fontId="3" type="noConversion"/>
  </si>
  <si>
    <t>0061240400</t>
  </si>
  <si>
    <r>
      <t>G11G12</t>
    </r>
    <r>
      <rPr>
        <sz val="12"/>
        <color theme="1"/>
        <rFont val="華康中黑體"/>
        <family val="3"/>
        <charset val="136"/>
      </rPr>
      <t>編程控制單元與後座控制板</t>
    </r>
  </si>
  <si>
    <t>G400750</t>
  </si>
  <si>
    <t>14.10.2015</t>
    <phoneticPr fontId="3" type="noConversion"/>
  </si>
  <si>
    <t>0084460100</t>
    <phoneticPr fontId="3" type="noConversion"/>
  </si>
  <si>
    <r>
      <t>G11G12</t>
    </r>
    <r>
      <rPr>
        <sz val="12"/>
        <color theme="1"/>
        <rFont val="華康中黑體"/>
        <family val="3"/>
        <charset val="136"/>
      </rPr>
      <t>更換無線充電器</t>
    </r>
  </si>
  <si>
    <t>G401369</t>
    <phoneticPr fontId="3" type="noConversion"/>
  </si>
  <si>
    <t>09.10.2015</t>
    <phoneticPr fontId="3" type="noConversion"/>
  </si>
  <si>
    <t>20min</t>
    <phoneticPr fontId="3" type="noConversion"/>
  </si>
  <si>
    <t>0084460100</t>
  </si>
  <si>
    <t>0022100100</t>
    <phoneticPr fontId="3" type="noConversion"/>
  </si>
  <si>
    <r>
      <t>I01</t>
    </r>
    <r>
      <rPr>
        <sz val="12"/>
        <color theme="1"/>
        <rFont val="華康中黑體"/>
        <family val="3"/>
        <charset val="136"/>
      </rPr>
      <t>更換引擎腳固定螺栓，編程控制單元</t>
    </r>
  </si>
  <si>
    <t>VZ73654</t>
    <phoneticPr fontId="3" type="noConversion"/>
  </si>
  <si>
    <t>17.11.2015</t>
    <phoneticPr fontId="3" type="noConversion"/>
  </si>
  <si>
    <r>
      <t>2</t>
    </r>
    <r>
      <rPr>
        <sz val="12"/>
        <color theme="1"/>
        <rFont val="華康中黑體"/>
        <family val="3"/>
        <charset val="136"/>
      </rPr>
      <t>天</t>
    </r>
    <phoneticPr fontId="3" type="noConversion"/>
  </si>
  <si>
    <r>
      <rPr>
        <sz val="12"/>
        <color theme="1"/>
        <rFont val="華康中黑體"/>
        <family val="3"/>
        <charset val="136"/>
      </rPr>
      <t>無資料調出</t>
    </r>
  </si>
  <si>
    <t>VZ71413</t>
    <phoneticPr fontId="3" type="noConversion"/>
  </si>
  <si>
    <t>VZ71413</t>
    <phoneticPr fontId="3" type="noConversion"/>
  </si>
  <si>
    <t>VZ71441</t>
    <phoneticPr fontId="3" type="noConversion"/>
  </si>
  <si>
    <t>VZ71441</t>
    <phoneticPr fontId="3" type="noConversion"/>
  </si>
  <si>
    <t/>
  </si>
  <si>
    <t>VZ61167</t>
    <phoneticPr fontId="3" type="noConversion"/>
  </si>
  <si>
    <t>VZ61167</t>
    <phoneticPr fontId="3" type="noConversion"/>
  </si>
  <si>
    <t>VZ72952</t>
    <phoneticPr fontId="3" type="noConversion"/>
  </si>
  <si>
    <t>VZ72952</t>
    <phoneticPr fontId="3" type="noConversion"/>
  </si>
  <si>
    <r>
      <rPr>
        <sz val="12"/>
        <color theme="1"/>
        <rFont val="華康中黑體"/>
        <family val="3"/>
        <charset val="136"/>
      </rPr>
      <t>預約</t>
    </r>
    <r>
      <rPr>
        <sz val="12"/>
        <color theme="1"/>
        <rFont val="BMWType V2 Regular"/>
      </rPr>
      <t>06/27</t>
    </r>
  </si>
  <si>
    <t>0022100100</t>
  </si>
  <si>
    <r>
      <t>I01</t>
    </r>
    <r>
      <rPr>
        <sz val="12"/>
        <color theme="1"/>
        <rFont val="華康中黑體"/>
        <family val="3"/>
        <charset val="136"/>
      </rPr>
      <t>更換引擎腳固定螺栓，編程控制單元</t>
    </r>
    <phoneticPr fontId="3" type="noConversion"/>
  </si>
  <si>
    <t>VZ73408</t>
    <phoneticPr fontId="3" type="noConversion"/>
  </si>
  <si>
    <t>VZ73408</t>
    <phoneticPr fontId="3" type="noConversion"/>
  </si>
  <si>
    <t>V305944</t>
    <phoneticPr fontId="3" type="noConversion"/>
  </si>
  <si>
    <r>
      <rPr>
        <sz val="12"/>
        <color theme="1"/>
        <rFont val="華康中黑體"/>
        <family val="3"/>
        <charset val="136"/>
      </rPr>
      <t>已完成</t>
    </r>
    <r>
      <rPr>
        <sz val="12"/>
        <color theme="1"/>
        <rFont val="BMWType V2 Regular"/>
      </rPr>
      <t>,</t>
    </r>
    <r>
      <rPr>
        <sz val="12"/>
        <color theme="1"/>
        <rFont val="華康中黑體"/>
        <family val="3"/>
        <charset val="136"/>
      </rPr>
      <t>待哲銘結單</t>
    </r>
  </si>
  <si>
    <t>V305985</t>
    <phoneticPr fontId="3" type="noConversion"/>
  </si>
  <si>
    <t>0017700100</t>
  </si>
  <si>
    <r>
      <t>F06F10F12F13</t>
    </r>
    <r>
      <rPr>
        <sz val="12"/>
        <color theme="1"/>
        <rFont val="華康中黑體"/>
        <family val="3"/>
        <charset val="136"/>
      </rPr>
      <t>水箱支架固定螺絲重新上磅</t>
    </r>
  </si>
  <si>
    <t>D932545</t>
    <phoneticPr fontId="3" type="noConversion"/>
  </si>
  <si>
    <t>01.12.2015</t>
    <phoneticPr fontId="3" type="noConversion"/>
  </si>
  <si>
    <t>0061270400</t>
  </si>
  <si>
    <r>
      <t>F3xF8x</t>
    </r>
    <r>
      <rPr>
        <sz val="12"/>
        <color theme="1"/>
        <rFont val="華康中黑體"/>
        <family val="3"/>
        <charset val="136"/>
      </rPr>
      <t>編程控制單元</t>
    </r>
    <r>
      <rPr>
        <sz val="12"/>
        <color theme="1"/>
        <rFont val="BMWType V2 Regular"/>
      </rPr>
      <t>(</t>
    </r>
    <r>
      <rPr>
        <sz val="12"/>
        <color theme="1"/>
        <rFont val="華康中黑體"/>
        <family val="3"/>
        <charset val="136"/>
      </rPr>
      <t>頭燈清洗</t>
    </r>
    <r>
      <rPr>
        <sz val="12"/>
        <color theme="1"/>
        <rFont val="BMWType V2 Regular"/>
      </rPr>
      <t>)</t>
    </r>
  </si>
  <si>
    <t>G338352</t>
    <phoneticPr fontId="3" type="noConversion"/>
  </si>
  <si>
    <t>17.12.2015</t>
    <phoneticPr fontId="3" type="noConversion"/>
  </si>
  <si>
    <t>8hr</t>
    <phoneticPr fontId="3" type="noConversion"/>
  </si>
  <si>
    <t>P741198</t>
    <phoneticPr fontId="3" type="noConversion"/>
  </si>
  <si>
    <t>0061270400</t>
    <phoneticPr fontId="3" type="noConversion"/>
  </si>
  <si>
    <t>D700604</t>
    <phoneticPr fontId="3" type="noConversion"/>
  </si>
  <si>
    <t>GV34299</t>
    <phoneticPr fontId="3" type="noConversion"/>
  </si>
  <si>
    <t>0051870300</t>
    <phoneticPr fontId="3" type="noConversion"/>
  </si>
  <si>
    <r>
      <t>F13</t>
    </r>
    <r>
      <rPr>
        <sz val="12"/>
        <rFont val="華康中黑體"/>
        <family val="3"/>
        <charset val="136"/>
      </rPr>
      <t>編程控制單元</t>
    </r>
    <r>
      <rPr>
        <sz val="12"/>
        <rFont val="BMWType V2 Regular"/>
      </rPr>
      <t>(</t>
    </r>
    <r>
      <rPr>
        <sz val="12"/>
        <rFont val="華康中黑體"/>
        <family val="3"/>
        <charset val="136"/>
      </rPr>
      <t>後窗電熱線</t>
    </r>
    <r>
      <rPr>
        <sz val="12"/>
        <rFont val="BMWType V2 Regular"/>
      </rPr>
      <t>)</t>
    </r>
  </si>
  <si>
    <t>DZ05563</t>
    <phoneticPr fontId="3" type="noConversion"/>
  </si>
  <si>
    <t>21.12.2015</t>
    <phoneticPr fontId="3" type="noConversion"/>
  </si>
  <si>
    <r>
      <t>1</t>
    </r>
    <r>
      <rPr>
        <sz val="12"/>
        <color theme="1"/>
        <rFont val="華康中黑體"/>
        <family val="3"/>
        <charset val="136"/>
      </rPr>
      <t>天</t>
    </r>
    <phoneticPr fontId="3" type="noConversion"/>
  </si>
  <si>
    <r>
      <t>1</t>
    </r>
    <r>
      <rPr>
        <sz val="12"/>
        <color theme="1"/>
        <rFont val="華康中黑體"/>
        <family val="3"/>
        <charset val="136"/>
      </rPr>
      <t>天</t>
    </r>
    <phoneticPr fontId="3" type="noConversion"/>
  </si>
  <si>
    <t>Done</t>
    <phoneticPr fontId="3" type="noConversion"/>
  </si>
  <si>
    <t>Done</t>
    <phoneticPr fontId="3" type="noConversion"/>
  </si>
  <si>
    <r>
      <rPr>
        <sz val="12"/>
        <color theme="1"/>
        <rFont val="華康中黑體"/>
        <family val="3"/>
        <charset val="136"/>
      </rPr>
      <t>客戶不施作</t>
    </r>
  </si>
  <si>
    <t>0051870300</t>
  </si>
  <si>
    <r>
      <t>F13</t>
    </r>
    <r>
      <rPr>
        <sz val="12"/>
        <color theme="1"/>
        <rFont val="華康中黑體"/>
        <family val="3"/>
        <charset val="136"/>
      </rPr>
      <t>編程控制單元</t>
    </r>
    <r>
      <rPr>
        <sz val="12"/>
        <color theme="1"/>
        <rFont val="BMWType V2 Regular"/>
      </rPr>
      <t>(</t>
    </r>
    <r>
      <rPr>
        <sz val="12"/>
        <color theme="1"/>
        <rFont val="華康中黑體"/>
        <family val="3"/>
        <charset val="136"/>
      </rPr>
      <t>後窗電熱線</t>
    </r>
    <r>
      <rPr>
        <sz val="12"/>
        <color theme="1"/>
        <rFont val="BMWType V2 Regular"/>
      </rPr>
      <t>)</t>
    </r>
  </si>
  <si>
    <t>DZ05942</t>
    <phoneticPr fontId="3" type="noConversion"/>
  </si>
  <si>
    <t>DZ06093</t>
    <phoneticPr fontId="3" type="noConversion"/>
  </si>
  <si>
    <t>D139525</t>
    <phoneticPr fontId="3" type="noConversion"/>
  </si>
  <si>
    <r>
      <t>F13</t>
    </r>
    <r>
      <rPr>
        <sz val="12"/>
        <rFont val="華康中黑體"/>
        <family val="3"/>
        <charset val="136"/>
      </rPr>
      <t>編程控制單元</t>
    </r>
    <r>
      <rPr>
        <sz val="12"/>
        <rFont val="BMWType V2 Regular"/>
      </rPr>
      <t>(</t>
    </r>
    <r>
      <rPr>
        <sz val="12"/>
        <rFont val="華康中黑體"/>
        <family val="3"/>
        <charset val="136"/>
      </rPr>
      <t>後窗電熱線</t>
    </r>
    <r>
      <rPr>
        <sz val="12"/>
        <rFont val="BMWType V2 Regular"/>
      </rPr>
      <t>)</t>
    </r>
    <phoneticPr fontId="3" type="noConversion"/>
  </si>
  <si>
    <t>D139412</t>
    <phoneticPr fontId="3" type="noConversion"/>
  </si>
  <si>
    <r>
      <rPr>
        <sz val="12"/>
        <color theme="1"/>
        <rFont val="華康中黑體"/>
        <family val="3"/>
        <charset val="136"/>
      </rPr>
      <t>自行再約</t>
    </r>
    <r>
      <rPr>
        <sz val="12"/>
        <color theme="1"/>
        <rFont val="BMWType V2 Regular"/>
      </rPr>
      <t>(</t>
    </r>
    <r>
      <rPr>
        <sz val="12"/>
        <color theme="1"/>
        <rFont val="華康中黑體"/>
        <family val="3"/>
        <charset val="136"/>
      </rPr>
      <t>客戶堅持有需要會自約</t>
    </r>
    <r>
      <rPr>
        <sz val="12"/>
        <color theme="1"/>
        <rFont val="BMWType V2 Regular"/>
      </rPr>
      <t>)</t>
    </r>
  </si>
  <si>
    <t>D932505</t>
    <phoneticPr fontId="3" type="noConversion"/>
  </si>
  <si>
    <t>0061280400</t>
    <phoneticPr fontId="3" type="noConversion"/>
  </si>
  <si>
    <t>0061280400</t>
    <phoneticPr fontId="3" type="noConversion"/>
  </si>
  <si>
    <r>
      <t>F46</t>
    </r>
    <r>
      <rPr>
        <sz val="12"/>
        <color theme="1"/>
        <rFont val="華康中黑體"/>
        <family val="3"/>
        <charset val="136"/>
      </rPr>
      <t>停止交車</t>
    </r>
    <r>
      <rPr>
        <sz val="12"/>
        <color theme="1"/>
        <rFont val="BMWType V2 Regular"/>
      </rPr>
      <t>-</t>
    </r>
    <r>
      <rPr>
        <sz val="12"/>
        <color theme="1"/>
        <rFont val="華康中黑體"/>
        <family val="3"/>
        <charset val="136"/>
      </rPr>
      <t>維修雨刷馬達線束</t>
    </r>
  </si>
  <si>
    <t>5C49284</t>
    <phoneticPr fontId="3" type="noConversion"/>
  </si>
  <si>
    <t>23.12.2015</t>
    <phoneticPr fontId="3" type="noConversion"/>
  </si>
  <si>
    <t>23.12.2015</t>
    <phoneticPr fontId="3" type="noConversion"/>
  </si>
  <si>
    <t>5C49523</t>
    <phoneticPr fontId="3" type="noConversion"/>
  </si>
  <si>
    <t>0061280400</t>
  </si>
  <si>
    <t>5C48916</t>
  </si>
  <si>
    <t>5C12126</t>
    <phoneticPr fontId="3" type="noConversion"/>
  </si>
  <si>
    <r>
      <rPr>
        <sz val="12"/>
        <color theme="1"/>
        <rFont val="華康中黑體"/>
        <family val="3"/>
        <charset val="136"/>
      </rPr>
      <t>未接</t>
    </r>
  </si>
  <si>
    <t>5C12053</t>
    <phoneticPr fontId="3" type="noConversion"/>
  </si>
  <si>
    <t>5C11970</t>
    <phoneticPr fontId="3" type="noConversion"/>
  </si>
  <si>
    <t>0062400100</t>
    <phoneticPr fontId="3" type="noConversion"/>
  </si>
  <si>
    <r>
      <t>F15F16F2xF3xF4xF8x</t>
    </r>
    <r>
      <rPr>
        <sz val="12"/>
        <color theme="1"/>
        <rFont val="華康中黑體"/>
        <family val="3"/>
        <charset val="136"/>
      </rPr>
      <t>檢查，視需要修正</t>
    </r>
    <r>
      <rPr>
        <sz val="12"/>
        <color theme="1"/>
        <rFont val="BMWType V2 Regular"/>
      </rPr>
      <t>CBS</t>
    </r>
  </si>
  <si>
    <t>NR11283</t>
    <phoneticPr fontId="3" type="noConversion"/>
  </si>
  <si>
    <r>
      <t>30</t>
    </r>
    <r>
      <rPr>
        <sz val="12"/>
        <color theme="1"/>
        <rFont val="華康中黑體"/>
        <family val="3"/>
        <charset val="136"/>
      </rPr>
      <t>分鐘</t>
    </r>
    <phoneticPr fontId="3" type="noConversion"/>
  </si>
  <si>
    <r>
      <rPr>
        <sz val="12"/>
        <color theme="1"/>
        <rFont val="華康中黑體"/>
        <family val="3"/>
        <charset val="136"/>
      </rPr>
      <t>若連同煞車油更換需</t>
    </r>
    <r>
      <rPr>
        <sz val="12"/>
        <color theme="1"/>
        <rFont val="BMWType V2 Regular"/>
      </rPr>
      <t>1hr</t>
    </r>
    <phoneticPr fontId="3" type="noConversion"/>
  </si>
  <si>
    <r>
      <rPr>
        <sz val="12"/>
        <color theme="1"/>
        <rFont val="華康中黑體"/>
        <family val="3"/>
        <charset val="136"/>
      </rPr>
      <t>自行再約</t>
    </r>
  </si>
  <si>
    <t>0062400100</t>
  </si>
  <si>
    <t>D401878</t>
    <phoneticPr fontId="3" type="noConversion"/>
  </si>
  <si>
    <t>0011050400</t>
    <phoneticPr fontId="3" type="noConversion"/>
  </si>
  <si>
    <r>
      <t>F1xF2xF3xF4xB47</t>
    </r>
    <r>
      <rPr>
        <sz val="12"/>
        <color theme="1"/>
        <rFont val="華康中黑體"/>
        <family val="3"/>
        <charset val="136"/>
      </rPr>
      <t>更換真空止回閥</t>
    </r>
  </si>
  <si>
    <t>G101434</t>
    <phoneticPr fontId="3" type="noConversion"/>
  </si>
  <si>
    <t>21.01.2016</t>
    <phoneticPr fontId="3" type="noConversion"/>
  </si>
  <si>
    <t>3hr</t>
    <phoneticPr fontId="3" type="noConversion"/>
  </si>
  <si>
    <t>D675271</t>
    <phoneticPr fontId="3" type="noConversion"/>
  </si>
  <si>
    <t>0013510200</t>
  </si>
  <si>
    <r>
      <t>F15F16N47TN57*MSA(</t>
    </r>
    <r>
      <rPr>
        <sz val="12"/>
        <color theme="1"/>
        <rFont val="華康中黑體"/>
        <family val="3"/>
        <charset val="136"/>
      </rPr>
      <t>引擎自動啟閉</t>
    </r>
    <r>
      <rPr>
        <sz val="12"/>
        <color theme="1"/>
        <rFont val="BMWType V2 Regular"/>
      </rPr>
      <t>)</t>
    </r>
    <r>
      <rPr>
        <sz val="12"/>
        <color theme="1"/>
        <rFont val="華康中黑體"/>
        <family val="3"/>
        <charset val="136"/>
      </rPr>
      <t>功能重新激活</t>
    </r>
  </si>
  <si>
    <t>0H67472</t>
    <phoneticPr fontId="3" type="noConversion"/>
  </si>
  <si>
    <t>20.01.2016</t>
    <phoneticPr fontId="3" type="noConversion"/>
  </si>
  <si>
    <t>1hr</t>
    <phoneticPr fontId="3" type="noConversion"/>
  </si>
  <si>
    <t>0013510200</t>
    <phoneticPr fontId="3" type="noConversion"/>
  </si>
  <si>
    <t>0N37497</t>
    <phoneticPr fontId="3" type="noConversion"/>
  </si>
  <si>
    <r>
      <rPr>
        <sz val="12"/>
        <color theme="1"/>
        <rFont val="華康中黑體"/>
        <family val="3"/>
        <charset val="136"/>
      </rPr>
      <t>預約</t>
    </r>
    <r>
      <rPr>
        <sz val="12"/>
        <color theme="1"/>
        <rFont val="BMWType V2 Regular"/>
      </rPr>
      <t>5/30</t>
    </r>
  </si>
  <si>
    <t>0N37126</t>
    <phoneticPr fontId="3" type="noConversion"/>
  </si>
  <si>
    <t>0N22568</t>
    <phoneticPr fontId="3" type="noConversion"/>
  </si>
  <si>
    <t>0051900300</t>
    <phoneticPr fontId="3" type="noConversion"/>
  </si>
  <si>
    <r>
      <t>F20</t>
    </r>
    <r>
      <rPr>
        <sz val="12"/>
        <color theme="1"/>
        <rFont val="華康中黑體"/>
        <family val="3"/>
        <charset val="136"/>
      </rPr>
      <t>加裝后箱底板隔熱板</t>
    </r>
  </si>
  <si>
    <t>V258634</t>
    <phoneticPr fontId="3" type="noConversion"/>
  </si>
  <si>
    <t>11.02.2016</t>
    <phoneticPr fontId="3" type="noConversion"/>
  </si>
  <si>
    <t>0051900300</t>
    <phoneticPr fontId="3" type="noConversion"/>
  </si>
  <si>
    <t>V258292</t>
    <phoneticPr fontId="3" type="noConversion"/>
  </si>
  <si>
    <t>V258682</t>
    <phoneticPr fontId="3" type="noConversion"/>
  </si>
  <si>
    <t>V258683</t>
    <phoneticPr fontId="3" type="noConversion"/>
  </si>
  <si>
    <t>V258265</t>
    <phoneticPr fontId="3" type="noConversion"/>
  </si>
  <si>
    <t>0011130400</t>
    <phoneticPr fontId="3" type="noConversion"/>
  </si>
  <si>
    <r>
      <t>F30F45G12B38B58_</t>
    </r>
    <r>
      <rPr>
        <sz val="12"/>
        <color theme="1"/>
        <rFont val="華康中黑體"/>
        <family val="3"/>
        <charset val="136"/>
      </rPr>
      <t>停止交車，更換汽缸頭</t>
    </r>
  </si>
  <si>
    <t>G405828</t>
  </si>
  <si>
    <t>16.02.2016</t>
    <phoneticPr fontId="3" type="noConversion"/>
  </si>
  <si>
    <t>3days</t>
    <phoneticPr fontId="3" type="noConversion"/>
  </si>
  <si>
    <r>
      <t>04/20</t>
    </r>
    <r>
      <rPr>
        <sz val="12"/>
        <color theme="1"/>
        <rFont val="華康中黑體"/>
        <family val="3"/>
        <charset val="136"/>
      </rPr>
      <t>完工</t>
    </r>
  </si>
  <si>
    <t>0016060200</t>
    <phoneticPr fontId="3" type="noConversion"/>
  </si>
  <si>
    <r>
      <t>F25F26</t>
    </r>
    <r>
      <rPr>
        <sz val="12"/>
        <color theme="1"/>
        <rFont val="華康中黑體"/>
        <family val="3"/>
        <charset val="136"/>
      </rPr>
      <t>更換油箱蓋</t>
    </r>
  </si>
  <si>
    <t>0F28964</t>
    <phoneticPr fontId="3" type="noConversion"/>
  </si>
  <si>
    <t>09.03.2016</t>
    <phoneticPr fontId="3" type="noConversion"/>
  </si>
  <si>
    <r>
      <t>30</t>
    </r>
    <r>
      <rPr>
        <sz val="12"/>
        <color theme="1"/>
        <rFont val="華康中黑體"/>
        <family val="3"/>
        <charset val="136"/>
      </rPr>
      <t>分鐘</t>
    </r>
    <phoneticPr fontId="3" type="noConversion"/>
  </si>
  <si>
    <t>0F21803</t>
    <phoneticPr fontId="3" type="noConversion"/>
  </si>
  <si>
    <t>0016060200</t>
  </si>
  <si>
    <t>0F30608</t>
    <phoneticPr fontId="3" type="noConversion"/>
  </si>
  <si>
    <t>0F29788</t>
    <phoneticPr fontId="3" type="noConversion"/>
  </si>
  <si>
    <r>
      <t>F25F26</t>
    </r>
    <r>
      <rPr>
        <sz val="12"/>
        <rFont val="華康中黑體"/>
        <family val="3"/>
        <charset val="136"/>
      </rPr>
      <t>更換油箱蓋</t>
    </r>
    <phoneticPr fontId="3" type="noConversion"/>
  </si>
  <si>
    <t>0E19762</t>
    <phoneticPr fontId="3" type="noConversion"/>
  </si>
  <si>
    <r>
      <rPr>
        <sz val="12"/>
        <color theme="1"/>
        <rFont val="華康中黑體"/>
        <family val="3"/>
        <charset val="136"/>
      </rPr>
      <t>預約成功</t>
    </r>
    <r>
      <rPr>
        <sz val="12"/>
        <color theme="1"/>
        <rFont val="BMWType V2 Regular"/>
      </rPr>
      <t>2016/10/2209:20:00AM</t>
    </r>
  </si>
  <si>
    <r>
      <t>F25F26</t>
    </r>
    <r>
      <rPr>
        <sz val="12"/>
        <rFont val="華康中黑體"/>
        <family val="3"/>
        <charset val="136"/>
      </rPr>
      <t>更換油箱蓋</t>
    </r>
  </si>
  <si>
    <t>0F31108</t>
    <phoneticPr fontId="3" type="noConversion"/>
  </si>
  <si>
    <r>
      <rPr>
        <sz val="12"/>
        <color theme="1"/>
        <rFont val="華康中黑體"/>
        <family val="3"/>
        <charset val="136"/>
      </rPr>
      <t>掛電話</t>
    </r>
    <r>
      <rPr>
        <sz val="12"/>
        <color theme="1"/>
        <rFont val="BMWType V2 Regular"/>
      </rPr>
      <t>*1</t>
    </r>
    <r>
      <rPr>
        <sz val="12"/>
        <color theme="1"/>
        <rFont val="華康中黑體"/>
        <family val="3"/>
        <charset val="136"/>
      </rPr>
      <t>、未接</t>
    </r>
    <r>
      <rPr>
        <sz val="12"/>
        <color theme="1"/>
        <rFont val="BMWType V2 Regular"/>
      </rPr>
      <t>*3,</t>
    </r>
    <r>
      <rPr>
        <sz val="12"/>
        <color theme="1"/>
        <rFont val="華康中黑體"/>
        <family val="3"/>
        <charset val="136"/>
      </rPr>
      <t>因為要出國了要求</t>
    </r>
    <r>
      <rPr>
        <sz val="12"/>
        <color theme="1"/>
        <rFont val="BMWType V2 Regular"/>
      </rPr>
      <t>12/20</t>
    </r>
    <r>
      <rPr>
        <sz val="12"/>
        <color theme="1"/>
        <rFont val="華康中黑體"/>
        <family val="3"/>
        <charset val="136"/>
      </rPr>
      <t>電聯</t>
    </r>
    <r>
      <rPr>
        <sz val="12"/>
        <color theme="1"/>
        <rFont val="BMWType V2 Regular"/>
      </rPr>
      <t>,</t>
    </r>
    <r>
      <rPr>
        <sz val="12"/>
        <color theme="1"/>
        <rFont val="華康中黑體"/>
        <family val="3"/>
        <charset val="136"/>
      </rPr>
      <t>客戶表示怎麼不是由汎徳業務何先生聯繫</t>
    </r>
    <r>
      <rPr>
        <sz val="12"/>
        <color theme="1"/>
        <rFont val="BMWType V2 Regular"/>
      </rPr>
      <t>(</t>
    </r>
    <r>
      <rPr>
        <sz val="12"/>
        <color theme="1"/>
        <rFont val="華康中黑體"/>
        <family val="3"/>
        <charset val="136"/>
      </rPr>
      <t>沒有全名</t>
    </r>
    <r>
      <rPr>
        <sz val="12"/>
        <color theme="1"/>
        <rFont val="BMWType V2 Regular"/>
      </rPr>
      <t>)---</t>
    </r>
    <r>
      <rPr>
        <sz val="12"/>
        <color theme="1"/>
        <rFont val="華康中黑體"/>
        <family val="3"/>
        <charset val="136"/>
      </rPr>
      <t>客戶</t>
    </r>
  </si>
  <si>
    <t>0018510100</t>
    <phoneticPr fontId="3" type="noConversion"/>
  </si>
  <si>
    <r>
      <t>F07F1xF2xF3xN47T</t>
    </r>
    <r>
      <rPr>
        <sz val="12"/>
        <color theme="1"/>
        <rFont val="華康中黑體"/>
        <family val="3"/>
        <charset val="136"/>
      </rPr>
      <t>更換排氣管固定夾</t>
    </r>
  </si>
  <si>
    <t>F667786</t>
    <phoneticPr fontId="3" type="noConversion"/>
  </si>
  <si>
    <t>17.03.2016</t>
    <phoneticPr fontId="3" type="noConversion"/>
  </si>
  <si>
    <r>
      <t>3</t>
    </r>
    <r>
      <rPr>
        <sz val="12"/>
        <color theme="1"/>
        <rFont val="華康中黑體"/>
        <family val="3"/>
        <charset val="136"/>
      </rPr>
      <t>小時</t>
    </r>
    <r>
      <rPr>
        <sz val="12"/>
        <color theme="1"/>
        <rFont val="BMWType V2 Regular"/>
      </rPr>
      <t>(</t>
    </r>
    <r>
      <rPr>
        <sz val="12"/>
        <color theme="1"/>
        <rFont val="華康中黑體"/>
        <family val="3"/>
        <charset val="136"/>
      </rPr>
      <t>含點焊</t>
    </r>
    <r>
      <rPr>
        <sz val="12"/>
        <color theme="1"/>
        <rFont val="BMWType V2 Regular"/>
      </rPr>
      <t>)</t>
    </r>
    <phoneticPr fontId="3" type="noConversion"/>
  </si>
  <si>
    <t>F668060</t>
    <phoneticPr fontId="3" type="noConversion"/>
  </si>
  <si>
    <t>0018510100</t>
  </si>
  <si>
    <t>F671189</t>
    <phoneticPr fontId="3" type="noConversion"/>
  </si>
  <si>
    <t>D045291</t>
    <phoneticPr fontId="3" type="noConversion"/>
  </si>
  <si>
    <t>D045266</t>
    <phoneticPr fontId="3" type="noConversion"/>
  </si>
  <si>
    <t>D080657</t>
    <phoneticPr fontId="3" type="noConversion"/>
  </si>
  <si>
    <t>D046349</t>
    <phoneticPr fontId="3" type="noConversion"/>
  </si>
  <si>
    <t>D046375</t>
    <phoneticPr fontId="3" type="noConversion"/>
  </si>
  <si>
    <r>
      <t>5/3</t>
    </r>
    <r>
      <rPr>
        <sz val="12"/>
        <color theme="1"/>
        <rFont val="華康中黑體"/>
        <family val="3"/>
        <charset val="136"/>
      </rPr>
      <t>濱江</t>
    </r>
  </si>
  <si>
    <t>D046363</t>
    <phoneticPr fontId="3" type="noConversion"/>
  </si>
  <si>
    <t>D046362</t>
    <phoneticPr fontId="3" type="noConversion"/>
  </si>
  <si>
    <r>
      <rPr>
        <sz val="12"/>
        <color theme="1"/>
        <rFont val="華康中黑體"/>
        <family val="3"/>
        <charset val="136"/>
      </rPr>
      <t>車已賣</t>
    </r>
  </si>
  <si>
    <t>D046244</t>
    <phoneticPr fontId="3" type="noConversion"/>
  </si>
  <si>
    <t>D046287</t>
    <phoneticPr fontId="3" type="noConversion"/>
  </si>
  <si>
    <t>D046266</t>
    <phoneticPr fontId="3" type="noConversion"/>
  </si>
  <si>
    <r>
      <t>4/19</t>
    </r>
    <r>
      <rPr>
        <sz val="12"/>
        <color theme="1"/>
        <rFont val="華康中黑體"/>
        <family val="3"/>
        <charset val="136"/>
      </rPr>
      <t>大桐</t>
    </r>
  </si>
  <si>
    <t>D046242</t>
    <phoneticPr fontId="3" type="noConversion"/>
  </si>
  <si>
    <t>D046265</t>
    <phoneticPr fontId="3" type="noConversion"/>
  </si>
  <si>
    <t>D046100</t>
    <phoneticPr fontId="3" type="noConversion"/>
  </si>
  <si>
    <t>D046099</t>
    <phoneticPr fontId="3" type="noConversion"/>
  </si>
  <si>
    <t>DZ97545</t>
    <phoneticPr fontId="3" type="noConversion"/>
  </si>
  <si>
    <t>D045513</t>
    <phoneticPr fontId="3" type="noConversion"/>
  </si>
  <si>
    <t>D045456</t>
    <phoneticPr fontId="3" type="noConversion"/>
  </si>
  <si>
    <r>
      <t>F07F1xF2xF3xN47T</t>
    </r>
    <r>
      <rPr>
        <sz val="12"/>
        <color theme="1"/>
        <rFont val="華康中黑體"/>
        <family val="3"/>
        <charset val="136"/>
      </rPr>
      <t>更換排氣管固定夾</t>
    </r>
    <phoneticPr fontId="3" type="noConversion"/>
  </si>
  <si>
    <t>D045415</t>
    <phoneticPr fontId="3" type="noConversion"/>
  </si>
  <si>
    <t>D045414</t>
    <phoneticPr fontId="3" type="noConversion"/>
  </si>
  <si>
    <t>DZ95338</t>
    <phoneticPr fontId="3" type="noConversion"/>
  </si>
  <si>
    <t>D</t>
    <phoneticPr fontId="3" type="noConversion"/>
  </si>
  <si>
    <r>
      <rPr>
        <sz val="12"/>
        <color theme="1"/>
        <rFont val="華康中黑體"/>
        <family val="3"/>
        <charset val="136"/>
      </rPr>
      <t>轉語音</t>
    </r>
    <r>
      <rPr>
        <sz val="12"/>
        <color theme="1"/>
        <rFont val="BMWType V2 Regular"/>
      </rPr>
      <t>(</t>
    </r>
    <r>
      <rPr>
        <sz val="12"/>
        <color theme="1"/>
        <rFont val="華康中黑體"/>
        <family val="3"/>
        <charset val="136"/>
      </rPr>
      <t>直轉語音</t>
    </r>
    <r>
      <rPr>
        <sz val="12"/>
        <color theme="1"/>
        <rFont val="BMWType V2 Regular"/>
      </rPr>
      <t>)</t>
    </r>
  </si>
  <si>
    <t>D046284</t>
    <phoneticPr fontId="3" type="noConversion"/>
  </si>
  <si>
    <t>D070280</t>
    <phoneticPr fontId="3" type="noConversion"/>
  </si>
  <si>
    <t>D070277</t>
    <phoneticPr fontId="3" type="noConversion"/>
  </si>
  <si>
    <t>D045458</t>
    <phoneticPr fontId="3" type="noConversion"/>
  </si>
  <si>
    <t>D045740</t>
    <phoneticPr fontId="3" type="noConversion"/>
  </si>
  <si>
    <t>DZ97040</t>
    <phoneticPr fontId="3" type="noConversion"/>
  </si>
  <si>
    <t>DZ96501</t>
    <phoneticPr fontId="3" type="noConversion"/>
  </si>
  <si>
    <t>DZ96946</t>
    <phoneticPr fontId="3" type="noConversion"/>
  </si>
  <si>
    <t>DZ97574</t>
    <phoneticPr fontId="3" type="noConversion"/>
  </si>
  <si>
    <t>DZ97722</t>
    <phoneticPr fontId="3" type="noConversion"/>
  </si>
  <si>
    <t>DZ94814</t>
    <phoneticPr fontId="3" type="noConversion"/>
  </si>
  <si>
    <t>D045143</t>
    <phoneticPr fontId="3" type="noConversion"/>
  </si>
  <si>
    <t>0011150400</t>
    <phoneticPr fontId="3" type="noConversion"/>
  </si>
  <si>
    <t>0011150400</t>
    <phoneticPr fontId="3" type="noConversion"/>
  </si>
  <si>
    <r>
      <t>F1xF2xF3xF4xB47</t>
    </r>
    <r>
      <rPr>
        <sz val="12"/>
        <color theme="1"/>
        <rFont val="華康中黑體"/>
        <family val="3"/>
        <charset val="136"/>
      </rPr>
      <t>更換</t>
    </r>
    <r>
      <rPr>
        <sz val="12"/>
        <color theme="1"/>
        <rFont val="BMWType V2 Regular"/>
      </rPr>
      <t>EGR</t>
    </r>
    <r>
      <rPr>
        <sz val="12"/>
        <color theme="1"/>
        <rFont val="華康中黑體"/>
        <family val="3"/>
        <charset val="136"/>
      </rPr>
      <t>控制閥</t>
    </r>
  </si>
  <si>
    <t>0S32828</t>
    <phoneticPr fontId="3" type="noConversion"/>
  </si>
  <si>
    <t>0S32828</t>
    <phoneticPr fontId="3" type="noConversion"/>
  </si>
  <si>
    <t>18.03.2016</t>
    <phoneticPr fontId="3" type="noConversion"/>
  </si>
  <si>
    <r>
      <t>6</t>
    </r>
    <r>
      <rPr>
        <sz val="12"/>
        <color theme="1"/>
        <rFont val="華康中黑體"/>
        <family val="3"/>
        <charset val="136"/>
      </rPr>
      <t>小時</t>
    </r>
    <phoneticPr fontId="3" type="noConversion"/>
  </si>
  <si>
    <r>
      <rPr>
        <sz val="12"/>
        <color theme="1"/>
        <rFont val="華康中黑體"/>
        <family val="3"/>
        <charset val="136"/>
      </rPr>
      <t>待冷車方可施工</t>
    </r>
    <phoneticPr fontId="3" type="noConversion"/>
  </si>
  <si>
    <t>0011150400</t>
  </si>
  <si>
    <t>0S33165</t>
    <phoneticPr fontId="3" type="noConversion"/>
  </si>
  <si>
    <r>
      <t>F1xF2xF3xF4xB47</t>
    </r>
    <r>
      <rPr>
        <sz val="12"/>
        <color theme="1"/>
        <rFont val="華康中黑體"/>
        <family val="3"/>
        <charset val="136"/>
      </rPr>
      <t>更換</t>
    </r>
    <r>
      <rPr>
        <sz val="12"/>
        <color theme="1"/>
        <rFont val="BMWType V2 Regular"/>
      </rPr>
      <t>EGR</t>
    </r>
    <r>
      <rPr>
        <sz val="12"/>
        <color theme="1"/>
        <rFont val="華康中黑體"/>
        <family val="3"/>
        <charset val="136"/>
      </rPr>
      <t>控制閥</t>
    </r>
    <phoneticPr fontId="3" type="noConversion"/>
  </si>
  <si>
    <t>0S33145</t>
    <phoneticPr fontId="3" type="noConversion"/>
  </si>
  <si>
    <t>0S33145</t>
    <phoneticPr fontId="3" type="noConversion"/>
  </si>
  <si>
    <t>0S32425</t>
    <phoneticPr fontId="3" type="noConversion"/>
  </si>
  <si>
    <t>0S33147</t>
    <phoneticPr fontId="3" type="noConversion"/>
  </si>
  <si>
    <t>0S32258</t>
    <phoneticPr fontId="3" type="noConversion"/>
  </si>
  <si>
    <t>0S32258</t>
    <phoneticPr fontId="3" type="noConversion"/>
  </si>
  <si>
    <t>0S32223</t>
    <phoneticPr fontId="3" type="noConversion"/>
  </si>
  <si>
    <t>0S32223</t>
    <phoneticPr fontId="3" type="noConversion"/>
  </si>
  <si>
    <t>0S32222</t>
    <phoneticPr fontId="3" type="noConversion"/>
  </si>
  <si>
    <r>
      <t>F1xF2xF3xF4xB47</t>
    </r>
    <r>
      <rPr>
        <sz val="12"/>
        <rFont val="華康中黑體"/>
        <family val="3"/>
        <charset val="136"/>
      </rPr>
      <t>更換</t>
    </r>
    <r>
      <rPr>
        <sz val="12"/>
        <rFont val="BMWType V2 Regular"/>
      </rPr>
      <t>EGR</t>
    </r>
    <r>
      <rPr>
        <sz val="12"/>
        <rFont val="華康中黑體"/>
        <family val="3"/>
        <charset val="136"/>
      </rPr>
      <t>控制閥</t>
    </r>
    <phoneticPr fontId="3" type="noConversion"/>
  </si>
  <si>
    <t>0K98934</t>
    <phoneticPr fontId="3" type="noConversion"/>
  </si>
  <si>
    <r>
      <rPr>
        <sz val="12"/>
        <color theme="1"/>
        <rFont val="華康中黑體"/>
        <family val="3"/>
        <charset val="136"/>
      </rPr>
      <t>榮源副理表示客戶出國</t>
    </r>
    <r>
      <rPr>
        <sz val="12"/>
        <color theme="1"/>
        <rFont val="BMWType V2 Regular"/>
      </rPr>
      <t>,</t>
    </r>
    <r>
      <rPr>
        <sz val="12"/>
        <color theme="1"/>
        <rFont val="華康中黑體"/>
        <family val="3"/>
        <charset val="136"/>
      </rPr>
      <t>預計</t>
    </r>
    <r>
      <rPr>
        <sz val="12"/>
        <color theme="1"/>
        <rFont val="BMWType V2 Regular"/>
      </rPr>
      <t>10/25</t>
    </r>
    <r>
      <rPr>
        <sz val="12"/>
        <color theme="1"/>
        <rFont val="華康中黑體"/>
        <family val="3"/>
        <charset val="136"/>
      </rPr>
      <t>回國</t>
    </r>
  </si>
  <si>
    <t>0K98602</t>
    <phoneticPr fontId="3" type="noConversion"/>
  </si>
  <si>
    <t>0K98478</t>
    <phoneticPr fontId="3" type="noConversion"/>
  </si>
  <si>
    <t>0K98788</t>
    <phoneticPr fontId="3" type="noConversion"/>
  </si>
  <si>
    <t>0K98751</t>
    <phoneticPr fontId="3" type="noConversion"/>
  </si>
  <si>
    <t>NT15093</t>
    <phoneticPr fontId="3" type="noConversion"/>
  </si>
  <si>
    <t>NT15102</t>
    <phoneticPr fontId="3" type="noConversion"/>
  </si>
  <si>
    <t>NT15083</t>
    <phoneticPr fontId="3" type="noConversion"/>
  </si>
  <si>
    <t>NT15015</t>
    <phoneticPr fontId="3" type="noConversion"/>
  </si>
  <si>
    <t>NT15021</t>
    <phoneticPr fontId="3" type="noConversion"/>
  </si>
  <si>
    <t>NT15039</t>
    <phoneticPr fontId="3" type="noConversion"/>
  </si>
  <si>
    <t>G120277</t>
    <phoneticPr fontId="3" type="noConversion"/>
  </si>
  <si>
    <t>G103540</t>
    <phoneticPr fontId="3" type="noConversion"/>
  </si>
  <si>
    <t>G103541</t>
    <phoneticPr fontId="3" type="noConversion"/>
  </si>
  <si>
    <t>G103295</t>
    <phoneticPr fontId="3" type="noConversion"/>
  </si>
  <si>
    <t>G103305</t>
    <phoneticPr fontId="3" type="noConversion"/>
  </si>
  <si>
    <r>
      <rPr>
        <sz val="12"/>
        <color theme="1"/>
        <rFont val="華康中黑體"/>
        <family val="3"/>
        <charset val="136"/>
      </rPr>
      <t>待配額</t>
    </r>
  </si>
  <si>
    <t>0011150400</t>
    <phoneticPr fontId="3" type="noConversion"/>
  </si>
  <si>
    <r>
      <t>F1xF2xF3xF4xB47</t>
    </r>
    <r>
      <rPr>
        <sz val="12"/>
        <rFont val="華康中黑體"/>
        <family val="3"/>
        <charset val="136"/>
      </rPr>
      <t>更換</t>
    </r>
    <r>
      <rPr>
        <sz val="12"/>
        <rFont val="BMWType V2 Regular"/>
      </rPr>
      <t>EGR</t>
    </r>
    <r>
      <rPr>
        <sz val="12"/>
        <rFont val="華康中黑體"/>
        <family val="3"/>
        <charset val="136"/>
      </rPr>
      <t>控制閥</t>
    </r>
  </si>
  <si>
    <t>G103135</t>
    <phoneticPr fontId="3" type="noConversion"/>
  </si>
  <si>
    <r>
      <t>10/17</t>
    </r>
    <r>
      <rPr>
        <sz val="12"/>
        <color theme="1"/>
        <rFont val="華康中黑體"/>
        <family val="3"/>
        <charset val="136"/>
      </rPr>
      <t>施作未結單</t>
    </r>
  </si>
  <si>
    <t>G103017</t>
    <phoneticPr fontId="3" type="noConversion"/>
  </si>
  <si>
    <r>
      <rPr>
        <sz val="12"/>
        <color theme="1"/>
        <rFont val="華康中黑體"/>
        <family val="3"/>
        <charset val="136"/>
      </rPr>
      <t>預約</t>
    </r>
    <r>
      <rPr>
        <sz val="12"/>
        <color theme="1"/>
        <rFont val="BMWType V2 Regular"/>
      </rPr>
      <t>09/05</t>
    </r>
  </si>
  <si>
    <t>G103018</t>
    <phoneticPr fontId="3" type="noConversion"/>
  </si>
  <si>
    <t>G103283</t>
    <phoneticPr fontId="3" type="noConversion"/>
  </si>
  <si>
    <t>G103284</t>
    <phoneticPr fontId="3" type="noConversion"/>
  </si>
  <si>
    <t>G102437</t>
    <phoneticPr fontId="3" type="noConversion"/>
  </si>
  <si>
    <t>G102217</t>
    <phoneticPr fontId="3" type="noConversion"/>
  </si>
  <si>
    <t>G102592</t>
    <phoneticPr fontId="3" type="noConversion"/>
  </si>
  <si>
    <t>G102215</t>
    <phoneticPr fontId="3" type="noConversion"/>
  </si>
  <si>
    <t>G102228</t>
    <phoneticPr fontId="3" type="noConversion"/>
  </si>
  <si>
    <t>G102726</t>
    <phoneticPr fontId="3" type="noConversion"/>
  </si>
  <si>
    <r>
      <t>06/14</t>
    </r>
    <r>
      <rPr>
        <sz val="12"/>
        <color theme="1"/>
        <rFont val="華康中黑體"/>
        <family val="3"/>
        <charset val="136"/>
      </rPr>
      <t>依德</t>
    </r>
  </si>
  <si>
    <t>G102666</t>
    <phoneticPr fontId="3" type="noConversion"/>
  </si>
  <si>
    <t>G102687</t>
    <phoneticPr fontId="3" type="noConversion"/>
  </si>
  <si>
    <t>G102285</t>
    <phoneticPr fontId="3" type="noConversion"/>
  </si>
  <si>
    <t>G102259</t>
    <phoneticPr fontId="3" type="noConversion"/>
  </si>
  <si>
    <t>G102283</t>
    <phoneticPr fontId="3" type="noConversion"/>
  </si>
  <si>
    <t>G102284</t>
    <phoneticPr fontId="3" type="noConversion"/>
  </si>
  <si>
    <r>
      <rPr>
        <sz val="12"/>
        <color theme="1"/>
        <rFont val="華康中黑體"/>
        <family val="3"/>
        <charset val="136"/>
      </rPr>
      <t>已預約來德</t>
    </r>
    <r>
      <rPr>
        <sz val="12"/>
        <color theme="1"/>
        <rFont val="BMWType V2 Regular"/>
      </rPr>
      <t>,BAK</t>
    </r>
    <r>
      <rPr>
        <sz val="12"/>
        <color theme="1"/>
        <rFont val="華康中黑體"/>
        <family val="3"/>
        <charset val="136"/>
      </rPr>
      <t>中</t>
    </r>
    <r>
      <rPr>
        <sz val="12"/>
        <color theme="1"/>
        <rFont val="BMWType V2 Regular"/>
      </rPr>
      <t>,</t>
    </r>
    <r>
      <rPr>
        <sz val="12"/>
        <color theme="1"/>
        <rFont val="華康中黑體"/>
        <family val="3"/>
        <charset val="136"/>
      </rPr>
      <t>來德持續追客人中</t>
    </r>
  </si>
  <si>
    <t>5C11162</t>
    <phoneticPr fontId="3" type="noConversion"/>
  </si>
  <si>
    <t>5C10975</t>
    <phoneticPr fontId="3" type="noConversion"/>
  </si>
  <si>
    <t>5C10959</t>
    <phoneticPr fontId="3" type="noConversion"/>
  </si>
  <si>
    <t>5C10618</t>
    <phoneticPr fontId="3" type="noConversion"/>
  </si>
  <si>
    <t>5C10438</t>
    <phoneticPr fontId="3" type="noConversion"/>
  </si>
  <si>
    <t>V476216</t>
    <phoneticPr fontId="3" type="noConversion"/>
  </si>
  <si>
    <t>V480768</t>
    <phoneticPr fontId="3" type="noConversion"/>
  </si>
  <si>
    <t>V481752</t>
    <phoneticPr fontId="3" type="noConversion"/>
  </si>
  <si>
    <t>V481749</t>
    <phoneticPr fontId="3" type="noConversion"/>
  </si>
  <si>
    <t>V481750</t>
    <phoneticPr fontId="3" type="noConversion"/>
  </si>
  <si>
    <t>V480766</t>
    <phoneticPr fontId="3" type="noConversion"/>
  </si>
  <si>
    <t>V479102</t>
    <phoneticPr fontId="3" type="noConversion"/>
  </si>
  <si>
    <t>V480627</t>
    <phoneticPr fontId="3" type="noConversion"/>
  </si>
  <si>
    <t>V479021</t>
    <phoneticPr fontId="3" type="noConversion"/>
  </si>
  <si>
    <t>V482540</t>
    <phoneticPr fontId="3" type="noConversion"/>
  </si>
  <si>
    <t>V477636</t>
    <phoneticPr fontId="3" type="noConversion"/>
  </si>
  <si>
    <t>V483129</t>
    <phoneticPr fontId="3" type="noConversion"/>
  </si>
  <si>
    <t>V482436</t>
    <phoneticPr fontId="3" type="noConversion"/>
  </si>
  <si>
    <t>V482433</t>
    <phoneticPr fontId="3" type="noConversion"/>
  </si>
  <si>
    <t>V476792</t>
    <phoneticPr fontId="3" type="noConversion"/>
  </si>
  <si>
    <t>V479983</t>
    <phoneticPr fontId="3" type="noConversion"/>
  </si>
  <si>
    <t>V483322</t>
    <phoneticPr fontId="3" type="noConversion"/>
  </si>
  <si>
    <t>V483399</t>
  </si>
  <si>
    <t>V479494</t>
    <phoneticPr fontId="3" type="noConversion"/>
  </si>
  <si>
    <t>V479505</t>
    <phoneticPr fontId="3" type="noConversion"/>
  </si>
  <si>
    <t>V481050</t>
    <phoneticPr fontId="3" type="noConversion"/>
  </si>
  <si>
    <r>
      <t>07/05</t>
    </r>
    <r>
      <rPr>
        <sz val="12"/>
        <color theme="1"/>
        <rFont val="華康中黑體"/>
        <family val="3"/>
        <charset val="136"/>
      </rPr>
      <t>永華</t>
    </r>
  </si>
  <si>
    <t>V479492</t>
    <phoneticPr fontId="3" type="noConversion"/>
  </si>
  <si>
    <t>V479481</t>
    <phoneticPr fontId="3" type="noConversion"/>
  </si>
  <si>
    <t>V479259</t>
    <phoneticPr fontId="3" type="noConversion"/>
  </si>
  <si>
    <t>V477585</t>
    <phoneticPr fontId="3" type="noConversion"/>
  </si>
  <si>
    <t>V477586</t>
    <phoneticPr fontId="3" type="noConversion"/>
  </si>
  <si>
    <r>
      <t>F1xF2xF3xF4xB47</t>
    </r>
    <r>
      <rPr>
        <sz val="12"/>
        <color theme="1"/>
        <rFont val="華康中黑體"/>
        <family val="3"/>
        <charset val="136"/>
      </rPr>
      <t>更換</t>
    </r>
    <r>
      <rPr>
        <sz val="12"/>
        <color theme="1"/>
        <rFont val="BMWType V2 Regular"/>
      </rPr>
      <t>EGR</t>
    </r>
    <r>
      <rPr>
        <sz val="12"/>
        <color theme="1"/>
        <rFont val="華康中黑體"/>
        <family val="3"/>
        <charset val="136"/>
      </rPr>
      <t>控制閥</t>
    </r>
    <phoneticPr fontId="3" type="noConversion"/>
  </si>
  <si>
    <t>P904381</t>
    <phoneticPr fontId="3" type="noConversion"/>
  </si>
  <si>
    <t>P788793</t>
    <phoneticPr fontId="3" type="noConversion"/>
  </si>
  <si>
    <t>P788724</t>
    <phoneticPr fontId="3" type="noConversion"/>
  </si>
  <si>
    <t>P788701</t>
    <phoneticPr fontId="3" type="noConversion"/>
  </si>
  <si>
    <t>P904496</t>
    <phoneticPr fontId="3" type="noConversion"/>
  </si>
  <si>
    <t>P904474</t>
    <phoneticPr fontId="3" type="noConversion"/>
  </si>
  <si>
    <t>P904235</t>
    <phoneticPr fontId="3" type="noConversion"/>
  </si>
  <si>
    <t>P788526</t>
    <phoneticPr fontId="3" type="noConversion"/>
  </si>
  <si>
    <t>P788277</t>
    <phoneticPr fontId="3" type="noConversion"/>
  </si>
  <si>
    <t>P788276</t>
    <phoneticPr fontId="3" type="noConversion"/>
  </si>
  <si>
    <t>P788190</t>
    <phoneticPr fontId="3" type="noConversion"/>
  </si>
  <si>
    <t>5A76824</t>
    <phoneticPr fontId="3" type="noConversion"/>
  </si>
  <si>
    <t>5A77502</t>
    <phoneticPr fontId="3" type="noConversion"/>
  </si>
  <si>
    <t>5A76267</t>
    <phoneticPr fontId="3" type="noConversion"/>
  </si>
  <si>
    <r>
      <t>APP6362</t>
    </r>
    <r>
      <rPr>
        <sz val="12"/>
        <color theme="1"/>
        <rFont val="華康中黑體"/>
        <family val="3"/>
        <charset val="136"/>
      </rPr>
      <t>鎔德</t>
    </r>
  </si>
  <si>
    <t>5A74869</t>
    <phoneticPr fontId="3" type="noConversion"/>
  </si>
  <si>
    <t>5A75879</t>
    <phoneticPr fontId="3" type="noConversion"/>
  </si>
  <si>
    <t>5A75432</t>
    <phoneticPr fontId="3" type="noConversion"/>
  </si>
  <si>
    <t>5A74818</t>
    <phoneticPr fontId="3" type="noConversion"/>
  </si>
  <si>
    <t>5A74652</t>
    <phoneticPr fontId="3" type="noConversion"/>
  </si>
  <si>
    <r>
      <t>ANN9235</t>
    </r>
    <r>
      <rPr>
        <sz val="12"/>
        <color theme="1"/>
        <rFont val="華康中黑體"/>
        <family val="3"/>
        <charset val="136"/>
      </rPr>
      <t>鎔德</t>
    </r>
  </si>
  <si>
    <t>5A74491</t>
    <phoneticPr fontId="3" type="noConversion"/>
  </si>
  <si>
    <r>
      <t>ANN9237</t>
    </r>
    <r>
      <rPr>
        <sz val="12"/>
        <color theme="1"/>
        <rFont val="華康中黑體"/>
        <family val="3"/>
        <charset val="136"/>
      </rPr>
      <t>鎔德</t>
    </r>
  </si>
  <si>
    <t>5A74683</t>
    <phoneticPr fontId="3" type="noConversion"/>
  </si>
  <si>
    <t>WIP:38559</t>
  </si>
  <si>
    <t>5A74489</t>
    <phoneticPr fontId="3" type="noConversion"/>
  </si>
  <si>
    <t>5A74131</t>
    <phoneticPr fontId="3" type="noConversion"/>
  </si>
  <si>
    <t>5A73951</t>
    <phoneticPr fontId="3" type="noConversion"/>
  </si>
  <si>
    <t>5A73924</t>
    <phoneticPr fontId="3" type="noConversion"/>
  </si>
  <si>
    <r>
      <t>ANN0372</t>
    </r>
    <r>
      <rPr>
        <sz val="12"/>
        <color theme="1"/>
        <rFont val="華康中黑體"/>
        <family val="3"/>
        <charset val="136"/>
      </rPr>
      <t>鎔德</t>
    </r>
  </si>
  <si>
    <t>5A73945</t>
    <phoneticPr fontId="3" type="noConversion"/>
  </si>
  <si>
    <r>
      <t>ANM6730</t>
    </r>
    <r>
      <rPr>
        <sz val="12"/>
        <color theme="1"/>
        <rFont val="華康中黑體"/>
        <family val="3"/>
        <charset val="136"/>
      </rPr>
      <t>代步車</t>
    </r>
  </si>
  <si>
    <t>5A73911</t>
    <phoneticPr fontId="3" type="noConversion"/>
  </si>
  <si>
    <t>0M16638</t>
    <phoneticPr fontId="3" type="noConversion"/>
  </si>
  <si>
    <t>0M16546</t>
    <phoneticPr fontId="3" type="noConversion"/>
  </si>
  <si>
    <t>0M17764</t>
    <phoneticPr fontId="3" type="noConversion"/>
  </si>
  <si>
    <t>0M13112</t>
    <phoneticPr fontId="3" type="noConversion"/>
  </si>
  <si>
    <t>0M13186</t>
    <phoneticPr fontId="3" type="noConversion"/>
  </si>
  <si>
    <t>0M12397</t>
    <phoneticPr fontId="3" type="noConversion"/>
  </si>
  <si>
    <t>0M15405</t>
    <phoneticPr fontId="3" type="noConversion"/>
  </si>
  <si>
    <t>VZ10844</t>
    <phoneticPr fontId="3" type="noConversion"/>
  </si>
  <si>
    <r>
      <t>AND5133</t>
    </r>
    <r>
      <rPr>
        <sz val="12"/>
        <color theme="1"/>
        <rFont val="華康中黑體"/>
        <family val="3"/>
        <charset val="136"/>
      </rPr>
      <t>鎔德</t>
    </r>
  </si>
  <si>
    <t>VZ10643</t>
    <phoneticPr fontId="3" type="noConversion"/>
  </si>
  <si>
    <t>VZ10522</t>
    <phoneticPr fontId="3" type="noConversion"/>
  </si>
  <si>
    <r>
      <t>AND5137</t>
    </r>
    <r>
      <rPr>
        <sz val="12"/>
        <color theme="1"/>
        <rFont val="華康中黑體"/>
        <family val="3"/>
        <charset val="136"/>
      </rPr>
      <t>鎔德</t>
    </r>
  </si>
  <si>
    <t>V476432</t>
    <phoneticPr fontId="3" type="noConversion"/>
  </si>
  <si>
    <t>5C10822</t>
    <phoneticPr fontId="3" type="noConversion"/>
  </si>
  <si>
    <r>
      <t>F1xF2xF3xF4xB47</t>
    </r>
    <r>
      <rPr>
        <sz val="12"/>
        <color theme="1"/>
        <rFont val="華康中黑體"/>
        <family val="3"/>
        <charset val="136"/>
      </rPr>
      <t>更換</t>
    </r>
    <r>
      <rPr>
        <sz val="12"/>
        <color theme="1"/>
        <rFont val="BMWType V2 Regular"/>
      </rPr>
      <t>EGR</t>
    </r>
    <r>
      <rPr>
        <sz val="12"/>
        <color theme="1"/>
        <rFont val="華康中黑體"/>
        <family val="3"/>
        <charset val="136"/>
      </rPr>
      <t>控制閥</t>
    </r>
    <phoneticPr fontId="3" type="noConversion"/>
  </si>
  <si>
    <t>0M13095</t>
    <phoneticPr fontId="3" type="noConversion"/>
  </si>
  <si>
    <t>VZ10591</t>
    <phoneticPr fontId="3" type="noConversion"/>
  </si>
  <si>
    <t>0M13288</t>
    <phoneticPr fontId="3" type="noConversion"/>
  </si>
  <si>
    <r>
      <rPr>
        <sz val="12"/>
        <color theme="1"/>
        <rFont val="華康中黑體"/>
        <family val="3"/>
        <charset val="136"/>
      </rPr>
      <t>預約</t>
    </r>
    <r>
      <rPr>
        <sz val="12"/>
        <color theme="1"/>
        <rFont val="BMWType V2 Regular"/>
      </rPr>
      <t>09/03</t>
    </r>
  </si>
  <si>
    <t>5C10557</t>
    <phoneticPr fontId="3" type="noConversion"/>
  </si>
  <si>
    <r>
      <rPr>
        <sz val="12"/>
        <color theme="1"/>
        <rFont val="華康中黑體"/>
        <family val="3"/>
        <charset val="136"/>
      </rPr>
      <t>要跟楊宗樺約</t>
    </r>
  </si>
  <si>
    <t>G102468</t>
    <phoneticPr fontId="3" type="noConversion"/>
  </si>
  <si>
    <t>P904246</t>
    <phoneticPr fontId="3" type="noConversion"/>
  </si>
  <si>
    <t>G120535</t>
    <phoneticPr fontId="3" type="noConversion"/>
  </si>
  <si>
    <r>
      <rPr>
        <sz val="12"/>
        <color theme="1"/>
        <rFont val="華康中黑體"/>
        <family val="3"/>
        <charset val="136"/>
      </rPr>
      <t>無資料</t>
    </r>
    <r>
      <rPr>
        <sz val="12"/>
        <color theme="1"/>
        <rFont val="BMWType V2 Regular"/>
      </rPr>
      <t>,</t>
    </r>
    <r>
      <rPr>
        <sz val="12"/>
        <color theme="1"/>
        <rFont val="華康中黑體"/>
        <family val="3"/>
        <charset val="136"/>
      </rPr>
      <t>車已調泛德</t>
    </r>
    <r>
      <rPr>
        <sz val="12"/>
        <color theme="1"/>
        <rFont val="BMWType V2 Regular"/>
      </rPr>
      <t>,</t>
    </r>
    <r>
      <rPr>
        <sz val="12"/>
        <color theme="1"/>
        <rFont val="華康中黑體"/>
        <family val="3"/>
        <charset val="136"/>
      </rPr>
      <t>泛德保固經理告知雖本車已轉濱江</t>
    </r>
    <r>
      <rPr>
        <sz val="12"/>
        <color theme="1"/>
        <rFont val="BMWType V2 Regular"/>
      </rPr>
      <t>,</t>
    </r>
    <r>
      <rPr>
        <sz val="12"/>
        <color theme="1"/>
        <rFont val="華康中黑體"/>
        <family val="3"/>
        <charset val="136"/>
      </rPr>
      <t>但不能調車</t>
    </r>
    <r>
      <rPr>
        <sz val="12"/>
        <color theme="1"/>
        <rFont val="BMWType V2 Regular"/>
      </rPr>
      <t>,</t>
    </r>
    <r>
      <rPr>
        <sz val="12"/>
        <color theme="1"/>
        <rFont val="華康中黑體"/>
        <family val="3"/>
        <charset val="136"/>
      </rPr>
      <t>只能掛鎔德</t>
    </r>
  </si>
  <si>
    <t>0012310400</t>
    <phoneticPr fontId="3" type="noConversion"/>
  </si>
  <si>
    <r>
      <t>F2xF3xB38M</t>
    </r>
    <r>
      <rPr>
        <sz val="12"/>
        <color theme="1"/>
        <rFont val="華康中黑體"/>
        <family val="3"/>
        <charset val="136"/>
      </rPr>
      <t>編程控制單元</t>
    </r>
    <r>
      <rPr>
        <sz val="12"/>
        <color theme="1"/>
        <rFont val="BMWType V2 Regular"/>
      </rPr>
      <t>(DME-VANOS)</t>
    </r>
  </si>
  <si>
    <t>P808272</t>
    <phoneticPr fontId="3" type="noConversion"/>
  </si>
  <si>
    <t>01.04.2016</t>
    <phoneticPr fontId="3" type="noConversion"/>
  </si>
  <si>
    <r>
      <t>1</t>
    </r>
    <r>
      <rPr>
        <sz val="12"/>
        <color theme="1"/>
        <rFont val="華康中黑體"/>
        <family val="3"/>
        <charset val="136"/>
      </rPr>
      <t>天</t>
    </r>
    <phoneticPr fontId="3" type="noConversion"/>
  </si>
  <si>
    <t>0012310400</t>
  </si>
  <si>
    <t>P808271</t>
    <phoneticPr fontId="3" type="noConversion"/>
  </si>
  <si>
    <r>
      <t>04/25</t>
    </r>
    <r>
      <rPr>
        <sz val="12"/>
        <color theme="1"/>
        <rFont val="華康中黑體"/>
        <family val="3"/>
        <charset val="136"/>
      </rPr>
      <t>濱江</t>
    </r>
  </si>
  <si>
    <r>
      <t>F2xF3xB38M</t>
    </r>
    <r>
      <rPr>
        <sz val="12"/>
        <rFont val="華康中黑體"/>
        <family val="3"/>
        <charset val="136"/>
      </rPr>
      <t>編程控制單元</t>
    </r>
    <r>
      <rPr>
        <sz val="12"/>
        <rFont val="BMWType V2 Regular"/>
      </rPr>
      <t>(DME-VANOS)</t>
    </r>
  </si>
  <si>
    <t>P808254</t>
    <phoneticPr fontId="3" type="noConversion"/>
  </si>
  <si>
    <t>P808254</t>
    <phoneticPr fontId="3" type="noConversion"/>
  </si>
  <si>
    <t>0065900200</t>
    <phoneticPr fontId="3" type="noConversion"/>
  </si>
  <si>
    <t>0065900200</t>
    <phoneticPr fontId="3" type="noConversion"/>
  </si>
  <si>
    <t>G11G12Airbagsteuerger_x001A_tersetzen</t>
  </si>
  <si>
    <t>G402734</t>
    <phoneticPr fontId="3" type="noConversion"/>
  </si>
  <si>
    <t>04.04.2016</t>
    <phoneticPr fontId="3" type="noConversion"/>
  </si>
  <si>
    <t>G402697</t>
    <phoneticPr fontId="3" type="noConversion"/>
  </si>
  <si>
    <t>G404263</t>
    <phoneticPr fontId="3" type="noConversion"/>
  </si>
  <si>
    <t>G401350</t>
    <phoneticPr fontId="3" type="noConversion"/>
  </si>
  <si>
    <t>0065900200</t>
  </si>
  <si>
    <t>G404273</t>
    <phoneticPr fontId="3" type="noConversion"/>
  </si>
  <si>
    <t>G401308</t>
    <phoneticPr fontId="3" type="noConversion"/>
  </si>
  <si>
    <r>
      <rPr>
        <sz val="12"/>
        <color theme="1"/>
        <rFont val="華康中黑體"/>
        <family val="3"/>
        <charset val="136"/>
      </rPr>
      <t>永華</t>
    </r>
  </si>
  <si>
    <t>G11G12Airbagsteuerger_x001A_tersetzen</t>
    <phoneticPr fontId="3" type="noConversion"/>
  </si>
  <si>
    <t>G11G12Airbagsteuerger_x001A_tersetzen</t>
    <phoneticPr fontId="3" type="noConversion"/>
  </si>
  <si>
    <t>G401120</t>
    <phoneticPr fontId="3" type="noConversion"/>
  </si>
  <si>
    <r>
      <rPr>
        <sz val="12"/>
        <color theme="1"/>
        <rFont val="華康中黑體"/>
        <family val="3"/>
        <charset val="136"/>
      </rPr>
      <t>預約</t>
    </r>
    <r>
      <rPr>
        <sz val="12"/>
        <color theme="1"/>
        <rFont val="BMWType V2 Regular"/>
      </rPr>
      <t>09/10</t>
    </r>
  </si>
  <si>
    <t>G401402</t>
    <phoneticPr fontId="3" type="noConversion"/>
  </si>
  <si>
    <t>G400907</t>
    <phoneticPr fontId="3" type="noConversion"/>
  </si>
  <si>
    <t>G400915</t>
    <phoneticPr fontId="3" type="noConversion"/>
  </si>
  <si>
    <r>
      <rPr>
        <sz val="12"/>
        <color theme="1"/>
        <rFont val="華康中黑體"/>
        <family val="3"/>
        <charset val="136"/>
      </rPr>
      <t>預約</t>
    </r>
    <r>
      <rPr>
        <sz val="12"/>
        <color theme="1"/>
        <rFont val="BMWType V2 Regular"/>
      </rPr>
      <t>09/01</t>
    </r>
  </si>
  <si>
    <t>G402831</t>
    <phoneticPr fontId="3" type="noConversion"/>
  </si>
  <si>
    <t>G402008</t>
    <phoneticPr fontId="3" type="noConversion"/>
  </si>
  <si>
    <r>
      <rPr>
        <sz val="12"/>
        <color theme="1"/>
        <rFont val="華康中黑體"/>
        <family val="3"/>
        <charset val="136"/>
      </rPr>
      <t>與客戶約</t>
    </r>
    <r>
      <rPr>
        <sz val="12"/>
        <color theme="1"/>
        <rFont val="BMWType V2 Regular"/>
      </rPr>
      <t>10/20</t>
    </r>
    <r>
      <rPr>
        <sz val="12"/>
        <color theme="1"/>
        <rFont val="華康中黑體"/>
        <family val="3"/>
        <charset val="136"/>
      </rPr>
      <t>進廠</t>
    </r>
  </si>
  <si>
    <t>G400821</t>
    <phoneticPr fontId="3" type="noConversion"/>
  </si>
  <si>
    <t>G480192</t>
    <phoneticPr fontId="3" type="noConversion"/>
  </si>
  <si>
    <t>G480194</t>
    <phoneticPr fontId="3" type="noConversion"/>
  </si>
  <si>
    <t>G480058</t>
    <phoneticPr fontId="3" type="noConversion"/>
  </si>
  <si>
    <t>G480056</t>
    <phoneticPr fontId="3" type="noConversion"/>
  </si>
  <si>
    <t>G480057</t>
    <phoneticPr fontId="3" type="noConversion"/>
  </si>
  <si>
    <r>
      <rPr>
        <sz val="12"/>
        <color theme="1"/>
        <rFont val="華康中黑體"/>
        <family val="3"/>
        <charset val="136"/>
      </rPr>
      <t>業代彥淳聯繫客戶改約</t>
    </r>
    <r>
      <rPr>
        <sz val="12"/>
        <color theme="1"/>
        <rFont val="BMWType V2 Regular"/>
      </rPr>
      <t>11/10</t>
    </r>
    <r>
      <rPr>
        <sz val="12"/>
        <color theme="1"/>
        <rFont val="華康中黑體"/>
        <family val="3"/>
        <charset val="136"/>
      </rPr>
      <t>入廠</t>
    </r>
    <r>
      <rPr>
        <sz val="12"/>
        <color theme="1"/>
        <rFont val="BMWType V2 Regular"/>
      </rPr>
      <t>(</t>
    </r>
    <r>
      <rPr>
        <sz val="12"/>
        <color theme="1"/>
        <rFont val="華康中黑體"/>
        <family val="3"/>
        <charset val="136"/>
      </rPr>
      <t>客戶不好約</t>
    </r>
    <r>
      <rPr>
        <sz val="12"/>
        <color theme="1"/>
        <rFont val="BMWType V2 Regular"/>
      </rPr>
      <t>)</t>
    </r>
  </si>
  <si>
    <r>
      <rPr>
        <sz val="12"/>
        <color theme="1"/>
        <rFont val="華康中黑體"/>
        <family val="3"/>
        <charset val="136"/>
      </rPr>
      <t>未接</t>
    </r>
    <phoneticPr fontId="3" type="noConversion"/>
  </si>
  <si>
    <t>G479640</t>
    <phoneticPr fontId="3" type="noConversion"/>
  </si>
  <si>
    <t>G479641</t>
    <phoneticPr fontId="3" type="noConversion"/>
  </si>
  <si>
    <t>G479639</t>
    <phoneticPr fontId="3" type="noConversion"/>
  </si>
  <si>
    <t>G479611</t>
    <phoneticPr fontId="3" type="noConversion"/>
  </si>
  <si>
    <t>GD61677</t>
    <phoneticPr fontId="3" type="noConversion"/>
  </si>
  <si>
    <t>GD34930</t>
    <phoneticPr fontId="3" type="noConversion"/>
  </si>
  <si>
    <t>GD61670</t>
    <phoneticPr fontId="3" type="noConversion"/>
  </si>
  <si>
    <t>GD61613</t>
    <phoneticPr fontId="3" type="noConversion"/>
  </si>
  <si>
    <r>
      <t>07/09</t>
    </r>
    <r>
      <rPr>
        <sz val="12"/>
        <color theme="1"/>
        <rFont val="華康中黑體"/>
        <family val="3"/>
        <charset val="136"/>
      </rPr>
      <t>大桐</t>
    </r>
  </si>
  <si>
    <t>GD61604</t>
    <phoneticPr fontId="3" type="noConversion"/>
  </si>
  <si>
    <t>GD61605</t>
    <phoneticPr fontId="3" type="noConversion"/>
  </si>
  <si>
    <t>G400823</t>
    <phoneticPr fontId="3" type="noConversion"/>
  </si>
  <si>
    <t>G401754</t>
    <phoneticPr fontId="3" type="noConversion"/>
  </si>
  <si>
    <r>
      <t>9/21</t>
    </r>
    <r>
      <rPr>
        <sz val="12"/>
        <color theme="1"/>
        <rFont val="華康中黑體"/>
        <family val="3"/>
        <charset val="136"/>
      </rPr>
      <t>中和</t>
    </r>
  </si>
  <si>
    <t>G401304</t>
    <phoneticPr fontId="3" type="noConversion"/>
  </si>
  <si>
    <t>G400812</t>
    <phoneticPr fontId="3" type="noConversion"/>
  </si>
  <si>
    <r>
      <rPr>
        <sz val="12"/>
        <color theme="1"/>
        <rFont val="華康中黑體"/>
        <family val="3"/>
        <charset val="136"/>
      </rPr>
      <t>預約成功</t>
    </r>
    <r>
      <rPr>
        <sz val="12"/>
        <color theme="1"/>
        <rFont val="BMWType V2 Regular"/>
      </rPr>
      <t>2016/9/2014:30</t>
    </r>
  </si>
  <si>
    <t>G404198</t>
    <phoneticPr fontId="3" type="noConversion"/>
  </si>
  <si>
    <r>
      <rPr>
        <sz val="12"/>
        <color theme="1"/>
        <rFont val="華康中黑體"/>
        <family val="3"/>
        <charset val="136"/>
      </rPr>
      <t>與程柏盛約</t>
    </r>
    <r>
      <rPr>
        <sz val="12"/>
        <color theme="1"/>
        <rFont val="BMWType V2 Regular"/>
      </rPr>
      <t>,</t>
    </r>
    <r>
      <rPr>
        <sz val="12"/>
        <color theme="1"/>
        <rFont val="華康中黑體"/>
        <family val="3"/>
        <charset val="136"/>
      </rPr>
      <t>要順便保養</t>
    </r>
    <r>
      <rPr>
        <sz val="12"/>
        <color theme="1"/>
        <rFont val="BMWType V2 Regular"/>
      </rPr>
      <t>,</t>
    </r>
    <r>
      <rPr>
        <sz val="12"/>
        <color theme="1"/>
        <rFont val="華康中黑體"/>
        <family val="3"/>
        <charset val="136"/>
      </rPr>
      <t>待回電</t>
    </r>
    <r>
      <rPr>
        <sz val="12"/>
        <color theme="1"/>
        <rFont val="BMWType V2 Regular"/>
      </rPr>
      <t>,10/2</t>
    </r>
    <r>
      <rPr>
        <sz val="12"/>
        <color theme="1"/>
        <rFont val="華康中黑體"/>
        <family val="3"/>
        <charset val="136"/>
      </rPr>
      <t>施作完成</t>
    </r>
  </si>
  <si>
    <t>GD34876</t>
    <phoneticPr fontId="3" type="noConversion"/>
  </si>
  <si>
    <t>0061150400</t>
    <phoneticPr fontId="3" type="noConversion"/>
  </si>
  <si>
    <r>
      <t>I01</t>
    </r>
    <r>
      <rPr>
        <sz val="12"/>
        <color theme="1"/>
        <rFont val="華康中黑體"/>
        <family val="3"/>
        <charset val="136"/>
      </rPr>
      <t>更換</t>
    </r>
    <r>
      <rPr>
        <sz val="12"/>
        <color theme="1"/>
        <rFont val="BMWType V2 Regular"/>
      </rPr>
      <t>KLE</t>
    </r>
  </si>
  <si>
    <t>0061150400</t>
  </si>
  <si>
    <r>
      <rPr>
        <sz val="12"/>
        <color theme="1"/>
        <rFont val="華康中黑體"/>
        <family val="3"/>
        <charset val="136"/>
      </rPr>
      <t>營業部車</t>
    </r>
  </si>
  <si>
    <t>0012780300</t>
  </si>
  <si>
    <r>
      <t>I01</t>
    </r>
    <r>
      <rPr>
        <sz val="12"/>
        <color theme="1"/>
        <rFont val="華康中黑體"/>
        <family val="3"/>
        <charset val="136"/>
      </rPr>
      <t>編程控制單元</t>
    </r>
    <r>
      <rPr>
        <sz val="12"/>
        <color theme="1"/>
        <rFont val="BMWType V2 Regular"/>
      </rPr>
      <t>(</t>
    </r>
    <r>
      <rPr>
        <sz val="12"/>
        <color theme="1"/>
        <rFont val="華康中黑體"/>
        <family val="3"/>
        <charset val="136"/>
      </rPr>
      <t>操駕品質</t>
    </r>
    <r>
      <rPr>
        <sz val="12"/>
        <color theme="1"/>
        <rFont val="BMWType V2 Regular"/>
      </rPr>
      <t>)</t>
    </r>
  </si>
  <si>
    <t>0011600300</t>
    <phoneticPr fontId="3" type="noConversion"/>
  </si>
  <si>
    <r>
      <t>F1xF2xF3xN20</t>
    </r>
    <r>
      <rPr>
        <sz val="12"/>
        <color theme="1"/>
        <rFont val="華康中黑體"/>
        <family val="3"/>
        <charset val="136"/>
      </rPr>
      <t>更換機油濾芯座</t>
    </r>
  </si>
  <si>
    <t>F230982</t>
    <phoneticPr fontId="3" type="noConversion"/>
  </si>
  <si>
    <r>
      <rPr>
        <sz val="12"/>
        <color theme="1"/>
        <rFont val="華康中黑體"/>
        <family val="3"/>
        <charset val="136"/>
      </rPr>
      <t>中和依德</t>
    </r>
  </si>
  <si>
    <t>DW37443</t>
    <phoneticPr fontId="3" type="noConversion"/>
  </si>
  <si>
    <r>
      <t>F1xF2xF3xN20</t>
    </r>
    <r>
      <rPr>
        <sz val="12"/>
        <rFont val="華康中黑體"/>
        <family val="3"/>
        <charset val="136"/>
      </rPr>
      <t>更換機油濾芯座</t>
    </r>
  </si>
  <si>
    <t>C591614</t>
    <phoneticPr fontId="3" type="noConversion"/>
  </si>
  <si>
    <t>0033970100</t>
    <phoneticPr fontId="3" type="noConversion"/>
  </si>
  <si>
    <r>
      <t>F87</t>
    </r>
    <r>
      <rPr>
        <sz val="12"/>
        <color theme="1"/>
        <rFont val="華康中黑體"/>
        <family val="3"/>
        <charset val="136"/>
      </rPr>
      <t>重新安裝</t>
    </r>
    <r>
      <rPr>
        <sz val="12"/>
        <color theme="1"/>
        <rFont val="BMWType V2 Regular"/>
      </rPr>
      <t>V</t>
    </r>
    <r>
      <rPr>
        <sz val="12"/>
        <color theme="1"/>
        <rFont val="華康中黑體"/>
        <family val="3"/>
        <charset val="136"/>
      </rPr>
      <t>支撐橫樑螺栓</t>
    </r>
  </si>
  <si>
    <t>V795842</t>
    <phoneticPr fontId="3" type="noConversion"/>
  </si>
  <si>
    <t>02.06.2016</t>
    <phoneticPr fontId="3" type="noConversion"/>
  </si>
  <si>
    <t>0033970100</t>
  </si>
  <si>
    <t>V795894</t>
    <phoneticPr fontId="3" type="noConversion"/>
  </si>
  <si>
    <t>V795880</t>
    <phoneticPr fontId="3" type="noConversion"/>
  </si>
  <si>
    <t>V795878</t>
    <phoneticPr fontId="3" type="noConversion"/>
  </si>
  <si>
    <t>V795873</t>
    <phoneticPr fontId="3" type="noConversion"/>
  </si>
  <si>
    <t>V795904</t>
    <phoneticPr fontId="3" type="noConversion"/>
  </si>
  <si>
    <t>V795899</t>
    <phoneticPr fontId="3" type="noConversion"/>
  </si>
  <si>
    <t>V795909</t>
    <phoneticPr fontId="3" type="noConversion"/>
  </si>
  <si>
    <t>V795910</t>
    <phoneticPr fontId="3" type="noConversion"/>
  </si>
  <si>
    <t>V795841</t>
    <phoneticPr fontId="3" type="noConversion"/>
  </si>
  <si>
    <t>V728958</t>
    <phoneticPr fontId="3" type="noConversion"/>
  </si>
  <si>
    <t>V728873</t>
    <phoneticPr fontId="3" type="noConversion"/>
  </si>
  <si>
    <t>V728551</t>
    <phoneticPr fontId="3" type="noConversion"/>
  </si>
  <si>
    <t>V728536</t>
    <phoneticPr fontId="3" type="noConversion"/>
  </si>
  <si>
    <t>0011080400</t>
    <phoneticPr fontId="3" type="noConversion"/>
  </si>
  <si>
    <r>
      <t>F0xF1xN63T</t>
    </r>
    <r>
      <rPr>
        <sz val="12"/>
        <color theme="1"/>
        <rFont val="華康中黑體"/>
        <family val="3"/>
        <charset val="136"/>
      </rPr>
      <t>檢查，視須要更換曲軸箱通風管</t>
    </r>
  </si>
  <si>
    <t>D145371</t>
    <phoneticPr fontId="3" type="noConversion"/>
  </si>
  <si>
    <r>
      <rPr>
        <sz val="12"/>
        <color theme="1"/>
        <rFont val="華康中黑體"/>
        <family val="3"/>
        <charset val="136"/>
      </rPr>
      <t>檢查</t>
    </r>
    <r>
      <rPr>
        <sz val="12"/>
        <color theme="1"/>
        <rFont val="BMWType V2 Regular"/>
      </rPr>
      <t>30</t>
    </r>
    <r>
      <rPr>
        <sz val="12"/>
        <color theme="1"/>
        <rFont val="華康中黑體"/>
        <family val="3"/>
        <charset val="136"/>
      </rPr>
      <t>分鐘</t>
    </r>
    <r>
      <rPr>
        <sz val="12"/>
        <color theme="1"/>
        <rFont val="BMWType V2 Regular"/>
      </rPr>
      <t>,</t>
    </r>
    <r>
      <rPr>
        <sz val="12"/>
        <color theme="1"/>
        <rFont val="華康中黑體"/>
        <family val="3"/>
        <charset val="136"/>
      </rPr>
      <t>更換再加</t>
    </r>
    <r>
      <rPr>
        <sz val="12"/>
        <color theme="1"/>
        <rFont val="BMWType V2 Regular"/>
      </rPr>
      <t>2</t>
    </r>
    <r>
      <rPr>
        <sz val="12"/>
        <color theme="1"/>
        <rFont val="華康中黑體"/>
        <family val="3"/>
        <charset val="136"/>
      </rPr>
      <t>小時</t>
    </r>
    <phoneticPr fontId="3" type="noConversion"/>
  </si>
  <si>
    <t>D146472</t>
    <phoneticPr fontId="3" type="noConversion"/>
  </si>
  <si>
    <r>
      <rPr>
        <sz val="12"/>
        <color theme="1"/>
        <rFont val="華康中黑體"/>
        <family val="3"/>
        <charset val="136"/>
      </rPr>
      <t>無資料</t>
    </r>
    <r>
      <rPr>
        <sz val="12"/>
        <color theme="1"/>
        <rFont val="BMWType V2 Regular"/>
      </rPr>
      <t>,</t>
    </r>
    <r>
      <rPr>
        <sz val="12"/>
        <color theme="1"/>
        <rFont val="華康中黑體"/>
        <family val="3"/>
        <charset val="136"/>
      </rPr>
      <t>調賓歐</t>
    </r>
  </si>
  <si>
    <r>
      <t>F0xF1xN63T</t>
    </r>
    <r>
      <rPr>
        <sz val="12"/>
        <rFont val="華康中黑體"/>
        <family val="3"/>
        <charset val="136"/>
      </rPr>
      <t>檢查，視須要更換曲軸箱通風管</t>
    </r>
  </si>
  <si>
    <t>D145072</t>
    <phoneticPr fontId="3" type="noConversion"/>
  </si>
  <si>
    <r>
      <rPr>
        <sz val="12"/>
        <color theme="1"/>
        <rFont val="華康中黑體"/>
        <family val="3"/>
        <charset val="136"/>
      </rPr>
      <t>沒有回應</t>
    </r>
    <r>
      <rPr>
        <sz val="12"/>
        <color theme="1"/>
        <rFont val="BMWType V2 Regular"/>
      </rPr>
      <t>*2</t>
    </r>
  </si>
  <si>
    <t>0011080400</t>
  </si>
  <si>
    <t>D146639</t>
    <phoneticPr fontId="3" type="noConversion"/>
  </si>
  <si>
    <t>0012340400</t>
    <phoneticPr fontId="3" type="noConversion"/>
  </si>
  <si>
    <r>
      <t>F15B47T</t>
    </r>
    <r>
      <rPr>
        <sz val="12"/>
        <color theme="1"/>
        <rFont val="華康中黑體"/>
        <family val="3"/>
        <charset val="136"/>
      </rPr>
      <t>檢查起動馬達之導線，視須要更換</t>
    </r>
  </si>
  <si>
    <t>0S35246</t>
    <phoneticPr fontId="3" type="noConversion"/>
  </si>
  <si>
    <t>07.06.2016</t>
    <phoneticPr fontId="3" type="noConversion"/>
  </si>
  <si>
    <t>0012340400</t>
  </si>
  <si>
    <t>0S34731</t>
    <phoneticPr fontId="3" type="noConversion"/>
  </si>
  <si>
    <t>0S33165</t>
  </si>
  <si>
    <t>0S33147</t>
  </si>
  <si>
    <t>0S36038</t>
    <phoneticPr fontId="3" type="noConversion"/>
  </si>
  <si>
    <r>
      <rPr>
        <sz val="12"/>
        <color theme="1"/>
        <rFont val="華康中黑體"/>
        <family val="3"/>
        <charset val="136"/>
      </rPr>
      <t>無資料</t>
    </r>
    <r>
      <rPr>
        <sz val="12"/>
        <color theme="1"/>
        <rFont val="BMWType V2 Regular"/>
      </rPr>
      <t>,</t>
    </r>
    <r>
      <rPr>
        <sz val="12"/>
        <color theme="1"/>
        <rFont val="華康中黑體"/>
        <family val="3"/>
        <charset val="136"/>
      </rPr>
      <t>調永華</t>
    </r>
  </si>
  <si>
    <t>0S36036</t>
    <phoneticPr fontId="3" type="noConversion"/>
  </si>
  <si>
    <t>0S35331</t>
    <phoneticPr fontId="3" type="noConversion"/>
  </si>
  <si>
    <t>0S35291</t>
    <phoneticPr fontId="3" type="noConversion"/>
  </si>
  <si>
    <r>
      <rPr>
        <sz val="12"/>
        <color theme="1"/>
        <rFont val="華康中黑體"/>
        <family val="3"/>
        <charset val="136"/>
      </rPr>
      <t>預約</t>
    </r>
    <r>
      <rPr>
        <sz val="12"/>
        <color theme="1"/>
        <rFont val="BMWType V2 Regular"/>
      </rPr>
      <t>08/31</t>
    </r>
  </si>
  <si>
    <t>0S32389</t>
    <phoneticPr fontId="3" type="noConversion"/>
  </si>
  <si>
    <r>
      <rPr>
        <sz val="12"/>
        <color theme="1"/>
        <rFont val="華康中黑體"/>
        <family val="3"/>
        <charset val="136"/>
      </rPr>
      <t>無資料</t>
    </r>
    <r>
      <rPr>
        <sz val="12"/>
        <color theme="1"/>
        <rFont val="BMWType V2 Regular"/>
      </rPr>
      <t>,</t>
    </r>
    <r>
      <rPr>
        <sz val="12"/>
        <color theme="1"/>
        <rFont val="華康中黑體"/>
        <family val="3"/>
        <charset val="136"/>
      </rPr>
      <t>調依德</t>
    </r>
  </si>
  <si>
    <r>
      <t>F15B47T</t>
    </r>
    <r>
      <rPr>
        <sz val="12"/>
        <rFont val="華康中黑體"/>
        <family val="3"/>
        <charset val="136"/>
      </rPr>
      <t>檢查起動馬達之導線，視須要更換</t>
    </r>
  </si>
  <si>
    <t>0S33984</t>
    <phoneticPr fontId="3" type="noConversion"/>
  </si>
  <si>
    <t>0S33686</t>
    <phoneticPr fontId="3" type="noConversion"/>
  </si>
  <si>
    <t>0S34073</t>
    <phoneticPr fontId="3" type="noConversion"/>
  </si>
  <si>
    <t>0S33313</t>
  </si>
  <si>
    <t>0K98788</t>
    <phoneticPr fontId="3" type="noConversion"/>
  </si>
  <si>
    <t>0012340400</t>
    <phoneticPr fontId="3" type="noConversion"/>
  </si>
  <si>
    <t>0S35475</t>
    <phoneticPr fontId="3" type="noConversion"/>
  </si>
  <si>
    <r>
      <rPr>
        <sz val="12"/>
        <color theme="1"/>
        <rFont val="華康中黑體"/>
        <family val="3"/>
        <charset val="136"/>
      </rPr>
      <t>車子在彰化使用</t>
    </r>
    <r>
      <rPr>
        <sz val="12"/>
        <color theme="1"/>
        <rFont val="BMWType V2 Regular"/>
      </rPr>
      <t>,</t>
    </r>
    <r>
      <rPr>
        <sz val="12"/>
        <color theme="1"/>
        <rFont val="華康中黑體"/>
        <family val="3"/>
        <charset val="136"/>
      </rPr>
      <t>已提供昌一連絡電話給客戶</t>
    </r>
    <r>
      <rPr>
        <sz val="12"/>
        <color theme="1"/>
        <rFont val="BMWType V2 Regular"/>
      </rPr>
      <t>9/24</t>
    </r>
    <r>
      <rPr>
        <sz val="12"/>
        <color theme="1"/>
        <rFont val="華康中黑體"/>
        <family val="3"/>
        <charset val="136"/>
      </rPr>
      <t>客戶已至昌一施作完成</t>
    </r>
    <r>
      <rPr>
        <sz val="12"/>
        <color theme="1"/>
        <rFont val="BMWType V2 Regular"/>
      </rPr>
      <t>By</t>
    </r>
    <r>
      <rPr>
        <sz val="12"/>
        <color theme="1"/>
        <rFont val="華康中黑體"/>
        <family val="3"/>
        <charset val="136"/>
      </rPr>
      <t>伊</t>
    </r>
  </si>
  <si>
    <t>0S35453</t>
    <phoneticPr fontId="3" type="noConversion"/>
  </si>
  <si>
    <t>0S34511</t>
    <phoneticPr fontId="3" type="noConversion"/>
  </si>
  <si>
    <t>0K98751</t>
    <phoneticPr fontId="3" type="noConversion"/>
  </si>
  <si>
    <t>0S36029</t>
    <phoneticPr fontId="3" type="noConversion"/>
  </si>
  <si>
    <r>
      <rPr>
        <sz val="12"/>
        <color theme="1"/>
        <rFont val="華康中黑體"/>
        <family val="3"/>
        <charset val="136"/>
      </rPr>
      <t>無資料</t>
    </r>
    <r>
      <rPr>
        <sz val="12"/>
        <color theme="1"/>
        <rFont val="BMWType V2 Regular"/>
      </rPr>
      <t>,</t>
    </r>
    <r>
      <rPr>
        <sz val="12"/>
        <color theme="1"/>
        <rFont val="華康中黑體"/>
        <family val="3"/>
        <charset val="136"/>
      </rPr>
      <t>調尚德</t>
    </r>
  </si>
  <si>
    <t>0S34763</t>
    <phoneticPr fontId="3" type="noConversion"/>
  </si>
  <si>
    <r>
      <rPr>
        <sz val="12"/>
        <color theme="1"/>
        <rFont val="華康中黑體"/>
        <family val="3"/>
        <charset val="136"/>
      </rPr>
      <t>未接</t>
    </r>
    <r>
      <rPr>
        <sz val="12"/>
        <color theme="1"/>
        <rFont val="BMWType V2 Regular"/>
      </rPr>
      <t>(</t>
    </r>
    <r>
      <rPr>
        <sz val="12"/>
        <color theme="1"/>
        <rFont val="華康中黑體"/>
        <family val="3"/>
        <charset val="136"/>
      </rPr>
      <t>共</t>
    </r>
    <r>
      <rPr>
        <sz val="12"/>
        <color theme="1"/>
        <rFont val="BMWType V2 Regular"/>
      </rPr>
      <t>5</t>
    </r>
    <r>
      <rPr>
        <sz val="12"/>
        <color theme="1"/>
        <rFont val="華康中黑體"/>
        <family val="3"/>
        <charset val="136"/>
      </rPr>
      <t>次未接</t>
    </r>
    <r>
      <rPr>
        <sz val="12"/>
        <color theme="1"/>
        <rFont val="BMWType V2 Regular"/>
      </rPr>
      <t>,1</t>
    </r>
    <r>
      <rPr>
        <sz val="12"/>
        <color theme="1"/>
        <rFont val="華康中黑體"/>
        <family val="3"/>
        <charset val="136"/>
      </rPr>
      <t>次回覆</t>
    </r>
    <r>
      <rPr>
        <sz val="12"/>
        <color theme="1"/>
        <rFont val="BMWType V2 Regular"/>
      </rPr>
      <t>9</t>
    </r>
    <r>
      <rPr>
        <sz val="12"/>
        <color theme="1"/>
        <rFont val="華康中黑體"/>
        <family val="3"/>
        <charset val="136"/>
      </rPr>
      <t>月初進廠</t>
    </r>
    <r>
      <rPr>
        <sz val="12"/>
        <color theme="1"/>
        <rFont val="BMWType V2 Regular"/>
      </rPr>
      <t>)</t>
    </r>
  </si>
  <si>
    <t>0K98602</t>
    <phoneticPr fontId="3" type="noConversion"/>
  </si>
  <si>
    <t>0S32534</t>
    <phoneticPr fontId="3" type="noConversion"/>
  </si>
  <si>
    <t>0K98478</t>
    <phoneticPr fontId="3" type="noConversion"/>
  </si>
  <si>
    <t>0026280100</t>
    <phoneticPr fontId="3" type="noConversion"/>
  </si>
  <si>
    <r>
      <t>F06F10F12F13S63T</t>
    </r>
    <r>
      <rPr>
        <sz val="12"/>
        <rFont val="華康中黑體"/>
        <family val="3"/>
        <charset val="136"/>
      </rPr>
      <t>檢查傳動軸，視須要更換</t>
    </r>
  </si>
  <si>
    <t>D386138</t>
    <phoneticPr fontId="3" type="noConversion"/>
  </si>
  <si>
    <t>D095085</t>
    <phoneticPr fontId="3" type="noConversion"/>
  </si>
  <si>
    <t>0033990100</t>
    <phoneticPr fontId="3" type="noConversion"/>
  </si>
  <si>
    <r>
      <t>F8x(M-</t>
    </r>
    <r>
      <rPr>
        <sz val="12"/>
        <color theme="1"/>
        <rFont val="華康中黑體"/>
        <family val="3"/>
        <charset val="136"/>
      </rPr>
      <t>系列</t>
    </r>
    <r>
      <rPr>
        <sz val="12"/>
        <color theme="1"/>
        <rFont val="BMWType V2 Regular"/>
      </rPr>
      <t>)</t>
    </r>
    <r>
      <rPr>
        <sz val="12"/>
        <color theme="1"/>
        <rFont val="華康中黑體"/>
        <family val="3"/>
        <charset val="136"/>
      </rPr>
      <t>更換後差速器</t>
    </r>
  </si>
  <si>
    <t>V841767</t>
  </si>
  <si>
    <t>0033990100</t>
  </si>
  <si>
    <t>V841769</t>
  </si>
  <si>
    <t>V841649</t>
  </si>
  <si>
    <t>K455977</t>
  </si>
  <si>
    <t>0011450300</t>
    <phoneticPr fontId="3" type="noConversion"/>
  </si>
  <si>
    <r>
      <t>S63T</t>
    </r>
    <r>
      <rPr>
        <sz val="12"/>
        <color theme="1"/>
        <rFont val="華康中黑體"/>
        <family val="3"/>
        <charset val="136"/>
      </rPr>
      <t>加裝水管隔熱墊</t>
    </r>
    <phoneticPr fontId="3" type="noConversion"/>
  </si>
  <si>
    <t>C581792</t>
    <phoneticPr fontId="3" type="noConversion"/>
  </si>
  <si>
    <t>0051030400</t>
  </si>
  <si>
    <r>
      <t>F34F36</t>
    </r>
    <r>
      <rPr>
        <sz val="12"/>
        <color theme="1"/>
        <rFont val="華康中黑體"/>
        <family val="3"/>
        <charset val="136"/>
      </rPr>
      <t>修整車門外把手拉索</t>
    </r>
  </si>
  <si>
    <t>G324972</t>
    <phoneticPr fontId="3" type="noConversion"/>
  </si>
  <si>
    <t>17.08.2016</t>
    <phoneticPr fontId="3" type="noConversion"/>
  </si>
  <si>
    <r>
      <rPr>
        <sz val="12"/>
        <color theme="1"/>
        <rFont val="華康中黑體"/>
        <family val="3"/>
        <charset val="136"/>
      </rPr>
      <t>系統查詢</t>
    </r>
    <r>
      <rPr>
        <sz val="12"/>
        <color theme="1"/>
        <rFont val="BMWType V2 Regular"/>
      </rPr>
      <t>9/13</t>
    </r>
    <r>
      <rPr>
        <sz val="12"/>
        <color theme="1"/>
        <rFont val="華康中黑體"/>
        <family val="3"/>
        <charset val="136"/>
      </rPr>
      <t>已入廠</t>
    </r>
  </si>
  <si>
    <t>G399402</t>
    <phoneticPr fontId="3" type="noConversion"/>
  </si>
  <si>
    <r>
      <rPr>
        <sz val="12"/>
        <color theme="1"/>
        <rFont val="華康中黑體"/>
        <family val="3"/>
        <charset val="136"/>
      </rPr>
      <t>預約成功</t>
    </r>
    <r>
      <rPr>
        <sz val="12"/>
        <color theme="1"/>
        <rFont val="BMWType V2 Regular"/>
      </rPr>
      <t>2016/9/269:20---9/26</t>
    </r>
    <r>
      <rPr>
        <sz val="12"/>
        <color theme="1"/>
        <rFont val="華康中黑體"/>
        <family val="3"/>
        <charset val="136"/>
      </rPr>
      <t>結帳</t>
    </r>
  </si>
  <si>
    <t>G337853</t>
    <phoneticPr fontId="3" type="noConversion"/>
  </si>
  <si>
    <r>
      <rPr>
        <sz val="12"/>
        <color theme="1"/>
        <rFont val="華康中黑體"/>
        <family val="3"/>
        <charset val="136"/>
      </rPr>
      <t>預約成功</t>
    </r>
    <r>
      <rPr>
        <sz val="12"/>
        <color theme="1"/>
        <rFont val="BMWType V2 Regular"/>
      </rPr>
      <t>2016/9/2611:00---9/26</t>
    </r>
    <r>
      <rPr>
        <sz val="12"/>
        <color theme="1"/>
        <rFont val="華康中黑體"/>
        <family val="3"/>
        <charset val="136"/>
      </rPr>
      <t>結帳</t>
    </r>
  </si>
  <si>
    <t>0051030400</t>
    <phoneticPr fontId="3" type="noConversion"/>
  </si>
  <si>
    <t>G337514</t>
    <phoneticPr fontId="3" type="noConversion"/>
  </si>
  <si>
    <r>
      <rPr>
        <sz val="12"/>
        <color theme="1"/>
        <rFont val="華康中黑體"/>
        <family val="3"/>
        <charset val="136"/>
      </rPr>
      <t>預約成功</t>
    </r>
    <r>
      <rPr>
        <sz val="12"/>
        <color theme="1"/>
        <rFont val="BMWType V2 Regular"/>
      </rPr>
      <t>2016/10/19:00</t>
    </r>
  </si>
  <si>
    <r>
      <t>F34F36</t>
    </r>
    <r>
      <rPr>
        <sz val="12"/>
        <rFont val="華康中黑體"/>
        <family val="3"/>
        <charset val="136"/>
      </rPr>
      <t>修整車門外把手拉索</t>
    </r>
  </si>
  <si>
    <t>G337451</t>
    <phoneticPr fontId="3" type="noConversion"/>
  </si>
  <si>
    <r>
      <rPr>
        <sz val="12"/>
        <color theme="1"/>
        <rFont val="華康中黑體"/>
        <family val="3"/>
        <charset val="136"/>
      </rPr>
      <t>客戶表示要自行預約</t>
    </r>
    <r>
      <rPr>
        <sz val="12"/>
        <color theme="1"/>
        <rFont val="BMWType V2 Regular"/>
      </rPr>
      <t>,</t>
    </r>
    <r>
      <rPr>
        <sz val="12"/>
        <color theme="1"/>
        <rFont val="華康中黑體"/>
        <family val="3"/>
        <charset val="136"/>
      </rPr>
      <t>預計約</t>
    </r>
    <r>
      <rPr>
        <sz val="12"/>
        <color theme="1"/>
        <rFont val="BMWType V2 Regular"/>
      </rPr>
      <t>12</t>
    </r>
    <r>
      <rPr>
        <sz val="12"/>
        <color theme="1"/>
        <rFont val="華康中黑體"/>
        <family val="3"/>
        <charset val="136"/>
      </rPr>
      <t>月</t>
    </r>
    <r>
      <rPr>
        <sz val="12"/>
        <color theme="1"/>
        <rFont val="BMWType V2 Regular"/>
      </rPr>
      <t>,</t>
    </r>
    <r>
      <rPr>
        <sz val="12"/>
        <color theme="1"/>
        <rFont val="華康中黑體"/>
        <family val="3"/>
        <charset val="136"/>
      </rPr>
      <t>同保養</t>
    </r>
    <r>
      <rPr>
        <sz val="12"/>
        <color theme="1"/>
        <rFont val="BMWType V2 Regular"/>
      </rPr>
      <t>(2016/10/26</t>
    </r>
    <r>
      <rPr>
        <sz val="12"/>
        <color theme="1"/>
        <rFont val="華康中黑體"/>
        <family val="3"/>
        <charset val="136"/>
      </rPr>
      <t>再次電聯</t>
    </r>
    <r>
      <rPr>
        <sz val="12"/>
        <color theme="1"/>
        <rFont val="BMWType V2 Regular"/>
      </rPr>
      <t>,</t>
    </r>
    <r>
      <rPr>
        <sz val="12"/>
        <color theme="1"/>
        <rFont val="華康中黑體"/>
        <family val="3"/>
        <charset val="136"/>
      </rPr>
      <t>客戶表示確定</t>
    </r>
    <r>
      <rPr>
        <sz val="12"/>
        <color theme="1"/>
        <rFont val="BMWType V2 Regular"/>
      </rPr>
      <t>12</t>
    </r>
    <r>
      <rPr>
        <sz val="12"/>
        <color theme="1"/>
        <rFont val="華康中黑體"/>
        <family val="3"/>
        <charset val="136"/>
      </rPr>
      <t>月會回電預約</t>
    </r>
    <r>
      <rPr>
        <sz val="12"/>
        <color theme="1"/>
        <rFont val="BMWType V2 Regular"/>
      </rPr>
      <t>)</t>
    </r>
  </si>
  <si>
    <t>G324923</t>
    <phoneticPr fontId="3" type="noConversion"/>
  </si>
  <si>
    <r>
      <t>2016/9/30</t>
    </r>
    <r>
      <rPr>
        <sz val="12"/>
        <color theme="1"/>
        <rFont val="華康中黑體"/>
        <family val="3"/>
        <charset val="136"/>
      </rPr>
      <t>入廠施作</t>
    </r>
    <r>
      <rPr>
        <sz val="12"/>
        <color theme="1"/>
        <rFont val="BMWType V2 Regular"/>
      </rPr>
      <t>,10/6</t>
    </r>
    <r>
      <rPr>
        <sz val="12"/>
        <color theme="1"/>
        <rFont val="華康中黑體"/>
        <family val="3"/>
        <charset val="136"/>
      </rPr>
      <t>完成但未結帳</t>
    </r>
  </si>
  <si>
    <t>G337520</t>
    <phoneticPr fontId="3" type="noConversion"/>
  </si>
  <si>
    <r>
      <t>2016/9/29</t>
    </r>
    <r>
      <rPr>
        <sz val="12"/>
        <color theme="1"/>
        <rFont val="華康中黑體"/>
        <family val="3"/>
        <charset val="136"/>
      </rPr>
      <t>完成但未結帳</t>
    </r>
    <r>
      <rPr>
        <sz val="12"/>
        <color theme="1"/>
        <rFont val="BMWType V2 Regular"/>
      </rPr>
      <t>,10/7</t>
    </r>
    <r>
      <rPr>
        <sz val="12"/>
        <color theme="1"/>
        <rFont val="華康中黑體"/>
        <family val="3"/>
        <charset val="136"/>
      </rPr>
      <t>完成但未結帳</t>
    </r>
  </si>
  <si>
    <r>
      <t>F34F36</t>
    </r>
    <r>
      <rPr>
        <sz val="12"/>
        <color rgb="FFFF0000"/>
        <rFont val="華康中黑體"/>
        <family val="3"/>
        <charset val="136"/>
      </rPr>
      <t>修整車門外把手拉索</t>
    </r>
  </si>
  <si>
    <t>G337524</t>
    <phoneticPr fontId="3" type="noConversion"/>
  </si>
  <si>
    <r>
      <t>11/7</t>
    </r>
    <r>
      <rPr>
        <sz val="12"/>
        <color theme="1"/>
        <rFont val="華康中黑體"/>
        <family val="3"/>
        <charset val="136"/>
      </rPr>
      <t>完成</t>
    </r>
  </si>
  <si>
    <t>G337948</t>
    <phoneticPr fontId="3" type="noConversion"/>
  </si>
  <si>
    <r>
      <rPr>
        <sz val="12"/>
        <color theme="1"/>
        <rFont val="華康中黑體"/>
        <family val="3"/>
        <charset val="136"/>
      </rPr>
      <t>預約成功</t>
    </r>
    <r>
      <rPr>
        <sz val="12"/>
        <color theme="1"/>
        <rFont val="BMWType V2 Regular"/>
      </rPr>
      <t>2016/10/179:00</t>
    </r>
  </si>
  <si>
    <t>0012360400</t>
  </si>
  <si>
    <r>
      <t>I01</t>
    </r>
    <r>
      <rPr>
        <sz val="12"/>
        <rFont val="華康中黑體"/>
        <family val="3"/>
        <charset val="136"/>
      </rPr>
      <t>編程控制單元</t>
    </r>
  </si>
  <si>
    <t>VZ73246</t>
    <phoneticPr fontId="3" type="noConversion"/>
  </si>
  <si>
    <t>19.08.2016</t>
    <phoneticPr fontId="3" type="noConversion"/>
  </si>
  <si>
    <r>
      <t>9/28</t>
    </r>
    <r>
      <rPr>
        <sz val="12"/>
        <color theme="1"/>
        <rFont val="華康中黑體"/>
        <family val="3"/>
        <charset val="136"/>
      </rPr>
      <t>上午</t>
    </r>
    <r>
      <rPr>
        <sz val="12"/>
        <color theme="1"/>
        <rFont val="BMWType V2 Regular"/>
      </rPr>
      <t>POS</t>
    </r>
    <r>
      <rPr>
        <sz val="12"/>
        <color theme="1"/>
        <rFont val="華康中黑體"/>
        <family val="3"/>
        <charset val="136"/>
      </rPr>
      <t>導航項目施作</t>
    </r>
    <r>
      <rPr>
        <sz val="12"/>
        <color theme="1"/>
        <rFont val="BMWType V2 Regular"/>
      </rPr>
      <t>,</t>
    </r>
    <r>
      <rPr>
        <sz val="12"/>
        <color theme="1"/>
        <rFont val="華康中黑體"/>
        <family val="3"/>
        <charset val="136"/>
      </rPr>
      <t>卻沒施作到</t>
    </r>
  </si>
  <si>
    <r>
      <t>I01</t>
    </r>
    <r>
      <rPr>
        <sz val="12"/>
        <color theme="1"/>
        <rFont val="華康中黑體"/>
        <family val="3"/>
        <charset val="136"/>
      </rPr>
      <t>編程控制單元</t>
    </r>
  </si>
  <si>
    <t>VZ73408</t>
  </si>
  <si>
    <r>
      <t>9/30</t>
    </r>
    <r>
      <rPr>
        <sz val="12"/>
        <color theme="1"/>
        <rFont val="華康中黑體"/>
        <family val="3"/>
        <charset val="136"/>
      </rPr>
      <t>完成未結單</t>
    </r>
  </si>
  <si>
    <t>VZ71413</t>
  </si>
  <si>
    <t>V305944</t>
  </si>
  <si>
    <t>V305584</t>
  </si>
  <si>
    <r>
      <t>2016/9/30</t>
    </r>
    <r>
      <rPr>
        <sz val="12"/>
        <color theme="1"/>
        <rFont val="華康中黑體"/>
        <family val="3"/>
        <charset val="136"/>
      </rPr>
      <t>確認已施作完成且結帳</t>
    </r>
  </si>
  <si>
    <t>V305985</t>
  </si>
  <si>
    <r>
      <rPr>
        <sz val="12"/>
        <color theme="1"/>
        <rFont val="華康中黑體"/>
        <family val="3"/>
        <charset val="136"/>
      </rPr>
      <t>待配額車</t>
    </r>
  </si>
  <si>
    <t>VZ73654</t>
  </si>
  <si>
    <r>
      <rPr>
        <sz val="12"/>
        <color theme="1"/>
        <rFont val="華康中黑體"/>
        <family val="3"/>
        <charset val="136"/>
      </rPr>
      <t>依德客戶</t>
    </r>
    <r>
      <rPr>
        <sz val="12"/>
        <color theme="1"/>
        <rFont val="BMWType V2 Regular"/>
      </rPr>
      <t>,</t>
    </r>
    <r>
      <rPr>
        <sz val="12"/>
        <color theme="1"/>
        <rFont val="華康中黑體"/>
        <family val="3"/>
        <charset val="136"/>
      </rPr>
      <t>查尋不到客戶聯絡資料</t>
    </r>
  </si>
  <si>
    <t>VZ73183</t>
  </si>
  <si>
    <r>
      <rPr>
        <sz val="12"/>
        <color theme="1"/>
        <rFont val="華康中黑體"/>
        <family val="3"/>
        <charset val="136"/>
      </rPr>
      <t>預約成功</t>
    </r>
    <r>
      <rPr>
        <sz val="12"/>
        <color theme="1"/>
        <rFont val="BMWType V2 Regular"/>
      </rPr>
      <t>2016/9/289:20</t>
    </r>
  </si>
  <si>
    <t>VZ72952</t>
  </si>
  <si>
    <r>
      <rPr>
        <sz val="12"/>
        <color theme="1"/>
        <rFont val="華康中黑體"/>
        <family val="3"/>
        <charset val="136"/>
      </rPr>
      <t>已約</t>
    </r>
    <r>
      <rPr>
        <sz val="12"/>
        <color theme="1"/>
        <rFont val="BMWType V2 Regular"/>
      </rPr>
      <t>10/31</t>
    </r>
  </si>
  <si>
    <t>VZ72627</t>
  </si>
  <si>
    <r>
      <t>10/14</t>
    </r>
    <r>
      <rPr>
        <sz val="12"/>
        <color theme="1"/>
        <rFont val="華康中黑體"/>
        <family val="3"/>
        <charset val="136"/>
      </rPr>
      <t>完成但未結帳</t>
    </r>
  </si>
  <si>
    <t>VZ71441</t>
  </si>
  <si>
    <r>
      <rPr>
        <sz val="12"/>
        <color theme="1"/>
        <rFont val="華康中黑體"/>
        <family val="3"/>
        <charset val="136"/>
      </rPr>
      <t>車子登記董事長</t>
    </r>
  </si>
  <si>
    <t>VZ61167</t>
  </si>
  <si>
    <r>
      <t>2016/9/30</t>
    </r>
    <r>
      <rPr>
        <sz val="12"/>
        <color theme="1"/>
        <rFont val="華康中黑體"/>
        <family val="3"/>
        <charset val="136"/>
      </rPr>
      <t>開單施作</t>
    </r>
    <r>
      <rPr>
        <sz val="12"/>
        <color theme="1"/>
        <rFont val="BMWType V2 Regular"/>
      </rPr>
      <t>,</t>
    </r>
    <r>
      <rPr>
        <sz val="12"/>
        <color theme="1"/>
        <rFont val="華康中黑體"/>
        <family val="3"/>
        <charset val="136"/>
      </rPr>
      <t>鎔德代步車</t>
    </r>
  </si>
  <si>
    <t>VZ62923</t>
  </si>
  <si>
    <r>
      <rPr>
        <sz val="12"/>
        <color theme="1"/>
        <rFont val="華康中黑體"/>
        <family val="3"/>
        <charset val="136"/>
      </rPr>
      <t>查尋不到聯絡資料</t>
    </r>
  </si>
  <si>
    <r>
      <rPr>
        <b/>
        <sz val="12"/>
        <rFont val="華康中黑體"/>
        <family val="3"/>
        <charset val="136"/>
      </rPr>
      <t>屋</t>
    </r>
  </si>
  <si>
    <r>
      <rPr>
        <sz val="12"/>
        <color theme="1"/>
        <rFont val="華康中黑體"/>
        <family val="3"/>
        <charset val="136"/>
      </rPr>
      <t>預約成功</t>
    </r>
    <r>
      <rPr>
        <sz val="12"/>
        <color theme="1"/>
        <rFont val="BMWType V2 Regular"/>
      </rPr>
      <t>2016/9/279:00---9/29</t>
    </r>
    <r>
      <rPr>
        <sz val="12"/>
        <color theme="1"/>
        <rFont val="華康中黑體"/>
        <family val="3"/>
        <charset val="136"/>
      </rPr>
      <t>開單未結</t>
    </r>
  </si>
  <si>
    <t>0012880300</t>
  </si>
  <si>
    <r>
      <t>F55F56B38</t>
    </r>
    <r>
      <rPr>
        <sz val="12"/>
        <color theme="1"/>
        <rFont val="華康中黑體"/>
        <family val="3"/>
        <charset val="136"/>
      </rPr>
      <t>編程控制單元</t>
    </r>
    <r>
      <rPr>
        <sz val="12"/>
        <color theme="1"/>
        <rFont val="BMWType V2 Regular"/>
      </rPr>
      <t>(DME</t>
    </r>
    <r>
      <rPr>
        <sz val="12"/>
        <color theme="1"/>
        <rFont val="華康中黑體"/>
        <family val="3"/>
        <charset val="136"/>
      </rPr>
      <t>內部數據</t>
    </r>
    <r>
      <rPr>
        <sz val="12"/>
        <color theme="1"/>
        <rFont val="BMWType V2 Regular"/>
      </rPr>
      <t>)</t>
    </r>
  </si>
  <si>
    <t>T925100</t>
    <phoneticPr fontId="3" type="noConversion"/>
  </si>
  <si>
    <t>11.08.2016</t>
    <phoneticPr fontId="3" type="noConversion"/>
  </si>
  <si>
    <r>
      <t>2016/9/22</t>
    </r>
    <r>
      <rPr>
        <sz val="12"/>
        <color theme="1"/>
        <rFont val="華康中黑體"/>
        <family val="3"/>
        <charset val="136"/>
      </rPr>
      <t>結帳</t>
    </r>
  </si>
  <si>
    <t>07.04.2016</t>
    <phoneticPr fontId="3" type="noConversion"/>
  </si>
  <si>
    <r>
      <t>1</t>
    </r>
    <r>
      <rPr>
        <sz val="12"/>
        <rFont val="華康中黑體"/>
        <family val="3"/>
        <charset val="136"/>
      </rPr>
      <t>天</t>
    </r>
    <phoneticPr fontId="3" type="noConversion"/>
  </si>
  <si>
    <r>
      <rPr>
        <sz val="12"/>
        <rFont val="華康中黑體"/>
        <family val="3"/>
        <charset val="136"/>
      </rPr>
      <t>未接</t>
    </r>
  </si>
  <si>
    <t>0051050400</t>
    <phoneticPr fontId="3" type="noConversion"/>
  </si>
  <si>
    <r>
      <t>F36</t>
    </r>
    <r>
      <rPr>
        <sz val="12"/>
        <color theme="1"/>
        <rFont val="華康中黑體"/>
        <family val="3"/>
        <charset val="136"/>
      </rPr>
      <t>修整右後輪弧的</t>
    </r>
    <r>
      <rPr>
        <sz val="12"/>
        <color theme="1"/>
        <rFont val="BMWType V2 Regular"/>
      </rPr>
      <t>PVC</t>
    </r>
    <r>
      <rPr>
        <sz val="12"/>
        <color theme="1"/>
        <rFont val="華康中黑體"/>
        <family val="3"/>
        <charset val="136"/>
      </rPr>
      <t>接縫處</t>
    </r>
  </si>
  <si>
    <t>G192373</t>
  </si>
  <si>
    <t>09.09.2016</t>
    <phoneticPr fontId="3" type="noConversion"/>
  </si>
  <si>
    <r>
      <rPr>
        <sz val="12"/>
        <color theme="1"/>
        <rFont val="華康中黑體"/>
        <family val="3"/>
        <charset val="136"/>
      </rPr>
      <t>交由</t>
    </r>
    <r>
      <rPr>
        <sz val="12"/>
        <color theme="1"/>
        <rFont val="BMWType V2 Regular"/>
      </rPr>
      <t>PDI</t>
    </r>
    <r>
      <rPr>
        <sz val="12"/>
        <color theme="1"/>
        <rFont val="華康中黑體"/>
        <family val="3"/>
        <charset val="136"/>
      </rPr>
      <t>施作</t>
    </r>
  </si>
  <si>
    <t>0063440100</t>
    <phoneticPr fontId="3" type="noConversion"/>
  </si>
  <si>
    <r>
      <t>F34</t>
    </r>
    <r>
      <rPr>
        <sz val="12"/>
        <color theme="1"/>
        <rFont val="華康中黑體"/>
        <family val="3"/>
        <charset val="136"/>
      </rPr>
      <t>檢查</t>
    </r>
    <r>
      <rPr>
        <sz val="12"/>
        <color theme="1"/>
        <rFont val="BMWType V2 Regular"/>
      </rPr>
      <t>/</t>
    </r>
    <r>
      <rPr>
        <sz val="12"/>
        <color theme="1"/>
        <rFont val="華康中黑體"/>
        <family val="3"/>
        <charset val="136"/>
      </rPr>
      <t>視須要更換尾燈密封件</t>
    </r>
  </si>
  <si>
    <t>G441846</t>
  </si>
  <si>
    <t>0063440100</t>
  </si>
  <si>
    <t>G441845</t>
  </si>
  <si>
    <t>G441905</t>
  </si>
  <si>
    <t>0065930200</t>
  </si>
  <si>
    <r>
      <t>F0xF2xF3xF8x</t>
    </r>
    <r>
      <rPr>
        <sz val="12"/>
        <rFont val="華康中黑體"/>
        <family val="3"/>
        <charset val="136"/>
      </rPr>
      <t>編程控制單元</t>
    </r>
    <r>
      <rPr>
        <sz val="12"/>
        <rFont val="BMWType V2 Regular"/>
      </rPr>
      <t>(headunit)</t>
    </r>
  </si>
  <si>
    <t>5D07538</t>
  </si>
  <si>
    <t>17.09.2016</t>
    <phoneticPr fontId="3" type="noConversion"/>
  </si>
  <si>
    <r>
      <t>10/14</t>
    </r>
    <r>
      <rPr>
        <sz val="12"/>
        <color theme="1"/>
        <rFont val="華康中黑體"/>
        <family val="3"/>
        <charset val="136"/>
      </rPr>
      <t>施作完成</t>
    </r>
  </si>
  <si>
    <r>
      <t>F0xF2xF3xF8x</t>
    </r>
    <r>
      <rPr>
        <sz val="12"/>
        <color theme="1"/>
        <rFont val="華康中黑體"/>
        <family val="3"/>
        <charset val="136"/>
      </rPr>
      <t>編程控制單元</t>
    </r>
    <r>
      <rPr>
        <sz val="12"/>
        <color theme="1"/>
        <rFont val="BMWType V2 Regular"/>
      </rPr>
      <t>(headunit)</t>
    </r>
  </si>
  <si>
    <t>G745242</t>
  </si>
  <si>
    <r>
      <rPr>
        <sz val="12"/>
        <color theme="1"/>
        <rFont val="華康中黑體"/>
        <family val="3"/>
        <charset val="136"/>
      </rPr>
      <t>待配額車</t>
    </r>
    <r>
      <rPr>
        <sz val="12"/>
        <color theme="1"/>
        <rFont val="BMWType V2 Regular"/>
      </rPr>
      <t>(Test)</t>
    </r>
  </si>
  <si>
    <t>G745263</t>
    <phoneticPr fontId="3" type="noConversion"/>
  </si>
  <si>
    <t>2017/2/18-OK</t>
  </si>
  <si>
    <t>5D07541</t>
  </si>
  <si>
    <t>G446636</t>
  </si>
  <si>
    <t>V728873</t>
  </si>
  <si>
    <r>
      <rPr>
        <sz val="12"/>
        <color theme="1"/>
        <rFont val="華康中黑體"/>
        <family val="3"/>
        <charset val="136"/>
      </rPr>
      <t>杰哥</t>
    </r>
    <r>
      <rPr>
        <sz val="12"/>
        <color theme="1"/>
        <rFont val="BMWType V2 Regular"/>
      </rPr>
      <t>,10/26</t>
    </r>
  </si>
  <si>
    <t>K520232</t>
    <phoneticPr fontId="3" type="noConversion"/>
  </si>
  <si>
    <r>
      <t>K520232</t>
    </r>
    <r>
      <rPr>
        <sz val="12"/>
        <color theme="1"/>
        <rFont val="華康中黑體"/>
        <family val="3"/>
        <charset val="136"/>
      </rPr>
      <t>張</t>
    </r>
    <r>
      <rPr>
        <sz val="12"/>
        <color theme="1"/>
        <rFont val="BMWType V2 Regular"/>
      </rPr>
      <t>MR.</t>
    </r>
  </si>
  <si>
    <t>G448640</t>
  </si>
  <si>
    <r>
      <t>9/30</t>
    </r>
    <r>
      <rPr>
        <sz val="12"/>
        <color theme="1"/>
        <rFont val="華康中黑體"/>
        <family val="3"/>
        <charset val="136"/>
      </rPr>
      <t>施作完成</t>
    </r>
  </si>
  <si>
    <t>G745188</t>
  </si>
  <si>
    <t>G680592</t>
  </si>
  <si>
    <t>G512161</t>
  </si>
  <si>
    <r>
      <rPr>
        <sz val="12"/>
        <color theme="1"/>
        <rFont val="華康中黑體"/>
        <family val="3"/>
        <charset val="136"/>
      </rPr>
      <t>已預約</t>
    </r>
    <r>
      <rPr>
        <sz val="12"/>
        <color theme="1"/>
        <rFont val="BMWType V2 Regular"/>
      </rPr>
      <t>10/29</t>
    </r>
    <r>
      <rPr>
        <sz val="12"/>
        <color theme="1"/>
        <rFont val="華康中黑體"/>
        <family val="3"/>
        <charset val="136"/>
      </rPr>
      <t>提供代步車</t>
    </r>
  </si>
  <si>
    <t>5F94397</t>
  </si>
  <si>
    <t>G446634</t>
  </si>
  <si>
    <t>V842059</t>
  </si>
  <si>
    <t>D999549</t>
  </si>
  <si>
    <t>D999547</t>
  </si>
  <si>
    <t>G745264</t>
  </si>
  <si>
    <t>G745273</t>
  </si>
  <si>
    <r>
      <t>2017/2/8</t>
    </r>
    <r>
      <rPr>
        <sz val="12"/>
        <color theme="1"/>
        <rFont val="華康中黑體"/>
        <family val="3"/>
        <charset val="136"/>
      </rPr>
      <t>港口、</t>
    </r>
    <r>
      <rPr>
        <sz val="12"/>
        <color theme="1"/>
        <rFont val="BMWType V2 Regular"/>
      </rPr>
      <t>2016/9/23</t>
    </r>
    <r>
      <rPr>
        <sz val="12"/>
        <color theme="1"/>
        <rFont val="華康中黑體"/>
        <family val="3"/>
        <charset val="136"/>
      </rPr>
      <t>待配額車</t>
    </r>
  </si>
  <si>
    <t>G745267</t>
  </si>
  <si>
    <t>G446638</t>
  </si>
  <si>
    <t>G192394</t>
  </si>
  <si>
    <t>0065930200</t>
    <phoneticPr fontId="3" type="noConversion"/>
  </si>
  <si>
    <t>5D14129</t>
  </si>
  <si>
    <r>
      <t>2016/10/14</t>
    </r>
    <r>
      <rPr>
        <sz val="12"/>
        <color theme="1"/>
        <rFont val="華康中黑體"/>
        <family val="3"/>
        <charset val="136"/>
      </rPr>
      <t>施作完成</t>
    </r>
  </si>
  <si>
    <t>G192429</t>
  </si>
  <si>
    <t>5A23784</t>
    <phoneticPr fontId="3" type="noConversion"/>
  </si>
  <si>
    <r>
      <rPr>
        <sz val="12"/>
        <color theme="1"/>
        <rFont val="華康中黑體"/>
        <family val="3"/>
        <charset val="136"/>
      </rPr>
      <t>保齊預約</t>
    </r>
    <r>
      <rPr>
        <sz val="12"/>
        <color theme="1"/>
        <rFont val="BMWType V2 Regular"/>
      </rPr>
      <t>3/23</t>
    </r>
    <r>
      <rPr>
        <sz val="12"/>
        <color theme="1"/>
        <rFont val="華康中黑體"/>
        <family val="3"/>
        <charset val="136"/>
      </rPr>
      <t>取送車</t>
    </r>
  </si>
  <si>
    <t>G766735</t>
  </si>
  <si>
    <r>
      <rPr>
        <sz val="12"/>
        <color theme="1"/>
        <rFont val="華康中黑體"/>
        <family val="3"/>
        <charset val="136"/>
      </rPr>
      <t>調賓歐</t>
    </r>
  </si>
  <si>
    <t>G766734</t>
  </si>
  <si>
    <r>
      <rPr>
        <sz val="12"/>
        <color theme="1"/>
        <rFont val="華康中黑體"/>
        <family val="3"/>
        <charset val="136"/>
      </rPr>
      <t>調大桐</t>
    </r>
  </si>
  <si>
    <t>D999572</t>
  </si>
  <si>
    <r>
      <rPr>
        <sz val="12"/>
        <color theme="1"/>
        <rFont val="華康中黑體"/>
        <family val="3"/>
        <charset val="136"/>
      </rPr>
      <t>健彬回覆下周會處理</t>
    </r>
  </si>
  <si>
    <t>V867111</t>
  </si>
  <si>
    <t>0033030200</t>
  </si>
  <si>
    <r>
      <t>F80F82F83F87</t>
    </r>
    <r>
      <rPr>
        <sz val="12"/>
        <color theme="1"/>
        <rFont val="華康中黑體"/>
        <family val="3"/>
        <charset val="136"/>
      </rPr>
      <t>更換後軸樑架螺栓</t>
    </r>
  </si>
  <si>
    <t>23.09.2016</t>
    <phoneticPr fontId="3" type="noConversion"/>
  </si>
  <si>
    <r>
      <rPr>
        <sz val="12"/>
        <color theme="1"/>
        <rFont val="華康中黑體"/>
        <family val="3"/>
        <charset val="136"/>
      </rPr>
      <t>杰哥朋友</t>
    </r>
    <r>
      <rPr>
        <sz val="12"/>
        <color theme="1"/>
        <rFont val="BMWType V2 Regular"/>
      </rPr>
      <t>,</t>
    </r>
    <r>
      <rPr>
        <sz val="12"/>
        <color theme="1"/>
        <rFont val="華康中黑體"/>
        <family val="3"/>
        <charset val="136"/>
      </rPr>
      <t>暫先不約</t>
    </r>
  </si>
  <si>
    <t>0051070400</t>
    <phoneticPr fontId="3" type="noConversion"/>
  </si>
  <si>
    <r>
      <t>F13</t>
    </r>
    <r>
      <rPr>
        <sz val="12"/>
        <color theme="1"/>
        <rFont val="華康中黑體"/>
        <family val="3"/>
        <charset val="136"/>
      </rPr>
      <t>編程控制單元</t>
    </r>
    <r>
      <rPr>
        <sz val="12"/>
        <color theme="1"/>
        <rFont val="BMWType V2 Regular"/>
      </rPr>
      <t>(</t>
    </r>
    <r>
      <rPr>
        <sz val="12"/>
        <color theme="1"/>
        <rFont val="華康中黑體"/>
        <family val="3"/>
        <charset val="136"/>
      </rPr>
      <t>後窗電熱線</t>
    </r>
    <r>
      <rPr>
        <sz val="12"/>
        <color theme="1"/>
        <rFont val="BMWType V2 Regular"/>
      </rPr>
      <t>)</t>
    </r>
    <r>
      <rPr>
        <sz val="12"/>
        <color theme="1"/>
        <rFont val="華康中黑體"/>
        <family val="3"/>
        <charset val="136"/>
      </rPr>
      <t>第二部份</t>
    </r>
  </si>
  <si>
    <t>DX54432</t>
    <phoneticPr fontId="3" type="noConversion"/>
  </si>
  <si>
    <t>04.11.2016</t>
    <phoneticPr fontId="3" type="noConversion"/>
  </si>
  <si>
    <r>
      <t>3/1</t>
    </r>
    <r>
      <rPr>
        <sz val="12"/>
        <color theme="1"/>
        <rFont val="華康中黑體"/>
        <family val="3"/>
        <charset val="136"/>
      </rPr>
      <t>客戶已入廠施作。</t>
    </r>
    <r>
      <rPr>
        <sz val="12"/>
        <color theme="1"/>
        <rFont val="BMWType V2 Regular"/>
      </rPr>
      <t>2017/2/702:00:00</t>
    </r>
    <r>
      <rPr>
        <sz val="12"/>
        <color theme="1"/>
        <rFont val="華康中黑體"/>
        <family val="3"/>
        <charset val="136"/>
      </rPr>
      <t>中古車商聯絡中</t>
    </r>
    <r>
      <rPr>
        <sz val="12"/>
        <color theme="1"/>
        <rFont val="BMWType V2 Regular"/>
      </rPr>
      <t>3/7-OK</t>
    </r>
  </si>
  <si>
    <t>0051070400</t>
  </si>
  <si>
    <t>C540564</t>
    <phoneticPr fontId="3" type="noConversion"/>
  </si>
  <si>
    <r>
      <rPr>
        <sz val="12"/>
        <color theme="1"/>
        <rFont val="華康中黑體"/>
        <family val="3"/>
        <charset val="136"/>
      </rPr>
      <t>施作待結帳</t>
    </r>
  </si>
  <si>
    <t>DW85910</t>
    <phoneticPr fontId="3" type="noConversion"/>
  </si>
  <si>
    <t>0061400400</t>
  </si>
  <si>
    <r>
      <t>E9xS65</t>
    </r>
    <r>
      <rPr>
        <sz val="12"/>
        <color theme="1"/>
        <rFont val="華康中黑體"/>
        <family val="3"/>
        <charset val="136"/>
      </rPr>
      <t>安裝電瓶正極的維修導線</t>
    </r>
  </si>
  <si>
    <t>E370586</t>
  </si>
  <si>
    <t>08.11.2016</t>
    <phoneticPr fontId="3" type="noConversion"/>
  </si>
  <si>
    <t>3/13-OK</t>
  </si>
  <si>
    <t>E196104</t>
  </si>
  <si>
    <r>
      <rPr>
        <sz val="12"/>
        <color theme="1"/>
        <rFont val="華康中黑體"/>
        <family val="3"/>
        <charset val="136"/>
      </rPr>
      <t>楊忠樺預約</t>
    </r>
    <r>
      <rPr>
        <sz val="12"/>
        <color theme="1"/>
        <rFont val="BMWType V2 Regular"/>
      </rPr>
      <t>3/17</t>
    </r>
  </si>
  <si>
    <t>E685354</t>
  </si>
  <si>
    <r>
      <rPr>
        <sz val="12"/>
        <color theme="1"/>
        <rFont val="華康中黑體"/>
        <family val="3"/>
        <charset val="136"/>
      </rPr>
      <t>預約</t>
    </r>
    <r>
      <rPr>
        <sz val="12"/>
        <color theme="1"/>
        <rFont val="BMWType V2 Regular"/>
      </rPr>
      <t>2/1616:30</t>
    </r>
  </si>
  <si>
    <t>E686339</t>
  </si>
  <si>
    <r>
      <rPr>
        <sz val="12"/>
        <color theme="1"/>
        <rFont val="華康中黑體"/>
        <family val="3"/>
        <charset val="136"/>
      </rPr>
      <t>哈伯客人</t>
    </r>
    <r>
      <rPr>
        <sz val="12"/>
        <color theme="1"/>
        <rFont val="BMWType V2 Regular"/>
      </rPr>
      <t>,</t>
    </r>
    <r>
      <rPr>
        <sz val="12"/>
        <color theme="1"/>
        <rFont val="華康中黑體"/>
        <family val="3"/>
        <charset val="136"/>
      </rPr>
      <t>待回覆</t>
    </r>
    <r>
      <rPr>
        <sz val="12"/>
        <color theme="1"/>
        <rFont val="BMWType V2 Regular"/>
      </rPr>
      <t>APP33383/28</t>
    </r>
    <r>
      <rPr>
        <sz val="12"/>
        <color theme="1"/>
        <rFont val="華康中黑體"/>
        <family val="3"/>
        <charset val="136"/>
      </rPr>
      <t>入廠</t>
    </r>
  </si>
  <si>
    <t>E685825</t>
    <phoneticPr fontId="3" type="noConversion"/>
  </si>
  <si>
    <r>
      <rPr>
        <sz val="12"/>
        <color theme="1"/>
        <rFont val="華康中黑體"/>
        <family val="3"/>
        <charset val="136"/>
      </rPr>
      <t>預約</t>
    </r>
    <r>
      <rPr>
        <sz val="12"/>
        <color theme="1"/>
        <rFont val="BMWType V2 Regular"/>
      </rPr>
      <t>3/2310:00</t>
    </r>
  </si>
  <si>
    <t>E686345</t>
  </si>
  <si>
    <t>0061400400</t>
    <phoneticPr fontId="3" type="noConversion"/>
  </si>
  <si>
    <t>E685782</t>
  </si>
  <si>
    <t>0072410100</t>
  </si>
  <si>
    <r>
      <t>E46</t>
    </r>
    <r>
      <rPr>
        <sz val="12"/>
        <color theme="1"/>
        <rFont val="華康中黑體"/>
        <family val="3"/>
        <charset val="136"/>
      </rPr>
      <t>更換前乘客側空氣囊</t>
    </r>
    <r>
      <rPr>
        <sz val="12"/>
        <color theme="1"/>
        <rFont val="BMWType V2 Regular"/>
      </rPr>
      <t>(</t>
    </r>
    <r>
      <rPr>
        <sz val="12"/>
        <color theme="1"/>
        <rFont val="華康中黑體"/>
        <family val="3"/>
        <charset val="136"/>
      </rPr>
      <t>第二波</t>
    </r>
    <r>
      <rPr>
        <sz val="12"/>
        <color theme="1"/>
        <rFont val="BMWType V2 Regular"/>
      </rPr>
      <t>)</t>
    </r>
  </si>
  <si>
    <t>NF67412</t>
  </si>
  <si>
    <t>05.08.2014</t>
    <phoneticPr fontId="3" type="noConversion"/>
  </si>
  <si>
    <r>
      <t>3</t>
    </r>
    <r>
      <rPr>
        <sz val="12"/>
        <color theme="1"/>
        <rFont val="華康中黑體"/>
        <family val="3"/>
        <charset val="136"/>
      </rPr>
      <t>小時</t>
    </r>
    <r>
      <rPr>
        <sz val="12"/>
        <color theme="1"/>
        <rFont val="BMWType V2 Regular"/>
      </rPr>
      <t/>
    </r>
    <phoneticPr fontId="3" type="noConversion"/>
  </si>
  <si>
    <r>
      <t>52943</t>
    </r>
    <r>
      <rPr>
        <sz val="12"/>
        <color theme="1"/>
        <rFont val="華康中黑體"/>
        <family val="3"/>
        <charset val="136"/>
      </rPr>
      <t>金門馬先生</t>
    </r>
    <r>
      <rPr>
        <sz val="12"/>
        <color theme="1"/>
        <rFont val="BMWType V2 Regular"/>
      </rPr>
      <t>,</t>
    </r>
    <r>
      <rPr>
        <sz val="12"/>
        <color theme="1"/>
        <rFont val="華康中黑體"/>
        <family val="3"/>
        <charset val="136"/>
      </rPr>
      <t>陳課長處理</t>
    </r>
  </si>
  <si>
    <t>0032260200</t>
    <phoneticPr fontId="3" type="noConversion"/>
  </si>
  <si>
    <r>
      <t>E39E46E53</t>
    </r>
    <r>
      <rPr>
        <sz val="12"/>
        <color theme="1"/>
        <rFont val="華康中黑體"/>
        <family val="3"/>
        <charset val="136"/>
      </rPr>
      <t>更換駕駛側空氣囊</t>
    </r>
  </si>
  <si>
    <t>JV72196</t>
    <phoneticPr fontId="3" type="noConversion"/>
  </si>
  <si>
    <t>13.07.2016</t>
    <phoneticPr fontId="3" type="noConversion"/>
  </si>
  <si>
    <r>
      <t>3</t>
    </r>
    <r>
      <rPr>
        <sz val="12"/>
        <color theme="1"/>
        <rFont val="華康中黑體"/>
        <family val="3"/>
        <charset val="136"/>
      </rPr>
      <t>小時</t>
    </r>
    <phoneticPr fontId="3" type="noConversion"/>
  </si>
  <si>
    <t>16/10/2017
28/11/2017
2018/2/21</t>
    <phoneticPr fontId="3" type="noConversion"/>
  </si>
  <si>
    <t>50304
50423
50304</t>
    <phoneticPr fontId="3" type="noConversion"/>
  </si>
  <si>
    <t>車已賣
名單請課長協助
名單請課長協助
名單請課長協助</t>
    <phoneticPr fontId="3" type="noConversion"/>
  </si>
  <si>
    <t>0032260200</t>
  </si>
  <si>
    <t>NF90167</t>
  </si>
  <si>
    <r>
      <t>2017/2/2013:10</t>
    </r>
    <r>
      <rPr>
        <sz val="12"/>
        <color theme="1"/>
        <rFont val="華康中黑體"/>
        <family val="3"/>
        <charset val="136"/>
      </rPr>
      <t>預約</t>
    </r>
    <r>
      <rPr>
        <sz val="12"/>
        <color theme="1"/>
        <rFont val="BMWType V2 Regular"/>
      </rPr>
      <t>2/2313:302017/2/20</t>
    </r>
    <r>
      <rPr>
        <sz val="12"/>
        <color theme="1"/>
        <rFont val="華康中黑體"/>
        <family val="3"/>
        <charset val="136"/>
      </rPr>
      <t>上午回電約時間電話為李先生</t>
    </r>
    <r>
      <rPr>
        <sz val="12"/>
        <color theme="1"/>
        <rFont val="BMWType V2 Regular"/>
      </rPr>
      <t>0911931601</t>
    </r>
  </si>
  <si>
    <t>NF90169</t>
  </si>
  <si>
    <t>16/10/2017  
28/11/2017
2018/2/21</t>
    <phoneticPr fontId="3" type="noConversion"/>
  </si>
  <si>
    <t>名單請課長協助
名單請課長協助
名單請課長協助</t>
    <phoneticPr fontId="3" type="noConversion"/>
  </si>
  <si>
    <t>NG90406</t>
  </si>
  <si>
    <r>
      <rPr>
        <sz val="12"/>
        <color theme="1"/>
        <rFont val="華康中黑體"/>
        <family val="3"/>
        <charset val="136"/>
      </rPr>
      <t>預約</t>
    </r>
    <r>
      <rPr>
        <sz val="12"/>
        <color theme="1"/>
        <rFont val="BMWType V2 Regular"/>
      </rPr>
      <t>3/189:00</t>
    </r>
  </si>
  <si>
    <t>NA25682</t>
  </si>
  <si>
    <t>16/10/2017 
28/11/2017
2018/2/21</t>
    <phoneticPr fontId="3" type="noConversion"/>
  </si>
  <si>
    <r>
      <t xml:space="preserve">名單請課長協助
名單請課長協助
</t>
    </r>
    <r>
      <rPr>
        <b/>
        <sz val="12"/>
        <color theme="1"/>
        <rFont val="細明體"/>
        <family val="3"/>
        <charset val="136"/>
      </rPr>
      <t>名單請課長協助</t>
    </r>
    <phoneticPr fontId="3" type="noConversion"/>
  </si>
  <si>
    <t>NA25567</t>
  </si>
  <si>
    <r>
      <t>2017/2/20</t>
    </r>
    <r>
      <rPr>
        <sz val="12"/>
        <color theme="1"/>
        <rFont val="華康中黑體"/>
        <family val="3"/>
        <charset val="136"/>
      </rPr>
      <t>車主是另一位先生</t>
    </r>
    <r>
      <rPr>
        <sz val="12"/>
        <color theme="1"/>
        <rFont val="BMWType V2 Regular"/>
      </rPr>
      <t>,</t>
    </r>
    <r>
      <rPr>
        <sz val="12"/>
        <color theme="1"/>
        <rFont val="華康中黑體"/>
        <family val="3"/>
        <charset val="136"/>
      </rPr>
      <t>黃先生不提供資料</t>
    </r>
    <r>
      <rPr>
        <sz val="12"/>
        <color theme="1"/>
        <rFont val="BMWType V2 Regular"/>
      </rPr>
      <t>,</t>
    </r>
    <r>
      <rPr>
        <sz val="12"/>
        <color theme="1"/>
        <rFont val="華康中黑體"/>
        <family val="3"/>
        <charset val="136"/>
      </rPr>
      <t>表示會幫忙約</t>
    </r>
  </si>
  <si>
    <t>NF89089</t>
  </si>
  <si>
    <r>
      <rPr>
        <sz val="12"/>
        <color theme="1"/>
        <rFont val="華康中黑體"/>
        <family val="3"/>
        <charset val="136"/>
      </rPr>
      <t>預約</t>
    </r>
    <r>
      <rPr>
        <sz val="12"/>
        <color theme="1"/>
        <rFont val="BMWType V2 Regular"/>
      </rPr>
      <t>2/1814:00</t>
    </r>
  </si>
  <si>
    <t>NF89347</t>
  </si>
  <si>
    <r>
      <rPr>
        <sz val="12"/>
        <color theme="1"/>
        <rFont val="華康中黑體"/>
        <family val="3"/>
        <charset val="136"/>
      </rPr>
      <t>預約</t>
    </r>
    <r>
      <rPr>
        <sz val="12"/>
        <color theme="1"/>
        <rFont val="BMWType V2 Regular"/>
      </rPr>
      <t>2017/3/1111:00</t>
    </r>
  </si>
  <si>
    <t>GZ09447</t>
  </si>
  <si>
    <r>
      <rPr>
        <sz val="12"/>
        <color theme="1"/>
        <rFont val="華康中黑體"/>
        <family val="3"/>
        <charset val="136"/>
      </rPr>
      <t>預約</t>
    </r>
    <r>
      <rPr>
        <sz val="12"/>
        <color theme="1"/>
        <rFont val="BMWType V2 Regular"/>
      </rPr>
      <t>2/2110:00</t>
    </r>
  </si>
  <si>
    <t>NF88928</t>
  </si>
  <si>
    <r>
      <rPr>
        <sz val="12"/>
        <color theme="1"/>
        <rFont val="華康中黑體"/>
        <family val="3"/>
        <charset val="136"/>
      </rPr>
      <t>預約</t>
    </r>
    <r>
      <rPr>
        <sz val="12"/>
        <color theme="1"/>
        <rFont val="BMWType V2 Regular"/>
      </rPr>
      <t>3/219:00</t>
    </r>
  </si>
  <si>
    <t>EW78104</t>
  </si>
  <si>
    <t>PK91736</t>
  </si>
  <si>
    <r>
      <rPr>
        <sz val="12"/>
        <color theme="1"/>
        <rFont val="華康中黑體"/>
        <family val="3"/>
        <charset val="136"/>
      </rPr>
      <t>預約</t>
    </r>
    <r>
      <rPr>
        <sz val="12"/>
        <color theme="1"/>
        <rFont val="BMWType V2 Regular"/>
      </rPr>
      <t>3/611:00</t>
    </r>
    <r>
      <rPr>
        <sz val="12"/>
        <color theme="1"/>
        <rFont val="華康中黑體"/>
        <family val="3"/>
        <charset val="136"/>
      </rPr>
      <t>、</t>
    </r>
    <r>
      <rPr>
        <sz val="12"/>
        <color theme="1"/>
        <rFont val="BMWType V2 Regular"/>
      </rPr>
      <t>2017/3/1</t>
    </r>
    <r>
      <rPr>
        <sz val="12"/>
        <color theme="1"/>
        <rFont val="華康中黑體"/>
        <family val="3"/>
        <charset val="136"/>
      </rPr>
      <t>聯繫客戶</t>
    </r>
    <r>
      <rPr>
        <sz val="12"/>
        <color theme="1"/>
        <rFont val="BMWType V2 Regular"/>
      </rPr>
      <t>,</t>
    </r>
    <r>
      <rPr>
        <sz val="12"/>
        <color theme="1"/>
        <rFont val="華康中黑體"/>
        <family val="3"/>
        <charset val="136"/>
      </rPr>
      <t>表示</t>
    </r>
    <r>
      <rPr>
        <sz val="12"/>
        <color theme="1"/>
        <rFont val="BMWType V2 Regular"/>
      </rPr>
      <t>3/2</t>
    </r>
    <r>
      <rPr>
        <sz val="12"/>
        <color theme="1"/>
        <rFont val="華康中黑體"/>
        <family val="3"/>
        <charset val="136"/>
      </rPr>
      <t>回電約時間</t>
    </r>
  </si>
  <si>
    <t>PK91798</t>
  </si>
  <si>
    <t>NF87670</t>
  </si>
  <si>
    <r>
      <rPr>
        <sz val="12"/>
        <color theme="1"/>
        <rFont val="華康中黑體"/>
        <family val="3"/>
        <charset val="136"/>
      </rPr>
      <t>客戶聽完自</t>
    </r>
    <r>
      <rPr>
        <sz val="12"/>
        <color theme="1"/>
        <rFont val="BMWType V2 Regular"/>
      </rPr>
      <t>BMW</t>
    </r>
    <r>
      <rPr>
        <sz val="12"/>
        <color theme="1"/>
        <rFont val="華康中黑體"/>
        <family val="3"/>
        <charset val="136"/>
      </rPr>
      <t>自我介紹表示很忙</t>
    </r>
    <r>
      <rPr>
        <sz val="12"/>
        <color theme="1"/>
        <rFont val="BMWType V2 Regular"/>
      </rPr>
      <t>,</t>
    </r>
    <r>
      <rPr>
        <sz val="12"/>
        <color theme="1"/>
        <rFont val="華康中黑體"/>
        <family val="3"/>
        <charset val="136"/>
      </rPr>
      <t>直接掛電話
名單請課長協助
名單請課長協助</t>
    </r>
    <phoneticPr fontId="3" type="noConversion"/>
  </si>
  <si>
    <t>NG90106</t>
  </si>
  <si>
    <t>PK15219</t>
  </si>
  <si>
    <r>
      <rPr>
        <sz val="12"/>
        <color theme="1"/>
        <rFont val="華康中黑體"/>
        <family val="3"/>
        <charset val="136"/>
      </rPr>
      <t>客戶表示很忙不方便電話</t>
    </r>
    <r>
      <rPr>
        <sz val="12"/>
        <color theme="1"/>
        <rFont val="BMWType V2 Regular"/>
      </rPr>
      <t>.</t>
    </r>
    <r>
      <rPr>
        <sz val="12"/>
        <color theme="1"/>
        <rFont val="華康中黑體"/>
        <family val="3"/>
        <charset val="136"/>
      </rPr>
      <t>也不回應什麼後可以聯繫
名單請課長協助
名單請課長協助</t>
    </r>
    <phoneticPr fontId="3" type="noConversion"/>
  </si>
  <si>
    <t>NG90346</t>
  </si>
  <si>
    <r>
      <rPr>
        <sz val="12"/>
        <color theme="1"/>
        <rFont val="華康中黑體"/>
        <family val="3"/>
        <charset val="136"/>
      </rPr>
      <t>預約</t>
    </r>
    <r>
      <rPr>
        <sz val="12"/>
        <color theme="1"/>
        <rFont val="BMWType V2 Regular"/>
      </rPr>
      <t>2/2310:30</t>
    </r>
  </si>
  <si>
    <t>NA25355</t>
  </si>
  <si>
    <r>
      <rPr>
        <sz val="12"/>
        <color theme="1"/>
        <rFont val="華康中黑體"/>
        <family val="3"/>
        <charset val="136"/>
      </rPr>
      <t>預約</t>
    </r>
    <r>
      <rPr>
        <sz val="12"/>
        <color theme="1"/>
        <rFont val="BMWType V2 Regular"/>
      </rPr>
      <t>5/198:30</t>
    </r>
  </si>
  <si>
    <t>PK27820</t>
  </si>
  <si>
    <r>
      <rPr>
        <sz val="12"/>
        <color theme="1"/>
        <rFont val="華康中黑體"/>
        <family val="3"/>
        <charset val="136"/>
      </rPr>
      <t>預約</t>
    </r>
    <r>
      <rPr>
        <sz val="12"/>
        <color theme="1"/>
        <rFont val="BMWType V2 Regular"/>
      </rPr>
      <t>2/248:30</t>
    </r>
    <r>
      <rPr>
        <sz val="12"/>
        <color theme="1"/>
        <rFont val="華康中黑體"/>
        <family val="3"/>
        <charset val="136"/>
      </rPr>
      <t>車已賣給張先生</t>
    </r>
    <r>
      <rPr>
        <sz val="12"/>
        <color theme="1"/>
        <rFont val="BMWType V2 Regular"/>
      </rPr>
      <t xml:space="preserve">0988600303
</t>
    </r>
    <r>
      <rPr>
        <sz val="12"/>
        <color theme="1"/>
        <rFont val="華康中黑體"/>
        <family val="3"/>
        <charset val="136"/>
      </rPr>
      <t>名單請課長協助
名單請課長協助</t>
    </r>
    <phoneticPr fontId="3" type="noConversion"/>
  </si>
  <si>
    <t>NG90263</t>
  </si>
  <si>
    <t>JT85714</t>
  </si>
  <si>
    <r>
      <rPr>
        <sz val="12"/>
        <color theme="1"/>
        <rFont val="華康中黑體"/>
        <family val="3"/>
        <charset val="136"/>
      </rPr>
      <t>沒接</t>
    </r>
  </si>
  <si>
    <t>NF66874</t>
  </si>
  <si>
    <t>車子撞到砂石車在元大陳泰隆那裡準備要報廢了
名單請課長協助
名單請課長協助</t>
    <phoneticPr fontId="3" type="noConversion"/>
  </si>
  <si>
    <t>NF66236</t>
  </si>
  <si>
    <r>
      <rPr>
        <sz val="12"/>
        <color theme="1"/>
        <rFont val="華康中黑體"/>
        <family val="3"/>
        <charset val="136"/>
      </rPr>
      <t>預約</t>
    </r>
    <r>
      <rPr>
        <sz val="12"/>
        <color theme="1"/>
        <rFont val="BMWType V2 Regular"/>
      </rPr>
      <t>5/129:00</t>
    </r>
  </si>
  <si>
    <t>NA25538</t>
  </si>
  <si>
    <t>NA25534</t>
  </si>
  <si>
    <r>
      <rPr>
        <sz val="12"/>
        <color theme="1"/>
        <rFont val="華康中黑體"/>
        <family val="3"/>
        <charset val="136"/>
      </rPr>
      <t>預約</t>
    </r>
    <r>
      <rPr>
        <sz val="12"/>
        <color theme="1"/>
        <rFont val="BMWType V2 Regular"/>
      </rPr>
      <t>3/411:00</t>
    </r>
  </si>
  <si>
    <t>NF67232</t>
  </si>
  <si>
    <r>
      <rPr>
        <sz val="12"/>
        <color theme="1"/>
        <rFont val="華康中黑體"/>
        <family val="3"/>
        <charset val="136"/>
      </rPr>
      <t>預約</t>
    </r>
    <r>
      <rPr>
        <sz val="12"/>
        <color theme="1"/>
        <rFont val="BMWType V2 Regular"/>
      </rPr>
      <t>2/249:00</t>
    </r>
  </si>
  <si>
    <t>NF67295</t>
  </si>
  <si>
    <t>NA25746</t>
  </si>
  <si>
    <r>
      <rPr>
        <sz val="12"/>
        <color theme="1"/>
        <rFont val="華康中黑體"/>
        <family val="3"/>
        <charset val="136"/>
      </rPr>
      <t>預約</t>
    </r>
    <r>
      <rPr>
        <sz val="12"/>
        <color theme="1"/>
        <rFont val="BMWType V2 Regular"/>
      </rPr>
      <t>3/313:00</t>
    </r>
  </si>
  <si>
    <t>NF88411</t>
  </si>
  <si>
    <r>
      <rPr>
        <sz val="12"/>
        <color theme="1"/>
        <rFont val="華康中黑體"/>
        <family val="3"/>
        <charset val="136"/>
      </rPr>
      <t>預約</t>
    </r>
    <r>
      <rPr>
        <sz val="12"/>
        <color theme="1"/>
        <rFont val="BMWType V2 Regular"/>
      </rPr>
      <t>2/2513:30</t>
    </r>
  </si>
  <si>
    <t>NF87286</t>
  </si>
  <si>
    <r>
      <rPr>
        <sz val="12"/>
        <color theme="1"/>
        <rFont val="華康中黑體"/>
        <family val="3"/>
        <charset val="136"/>
      </rPr>
      <t>預約</t>
    </r>
    <r>
      <rPr>
        <sz val="12"/>
        <color theme="1"/>
        <rFont val="BMWType V2 Regular"/>
      </rPr>
      <t>2/2113:30</t>
    </r>
  </si>
  <si>
    <t>NF66326</t>
  </si>
  <si>
    <t>沒資料
名單請課長協助
名單請課長協助</t>
    <phoneticPr fontId="3" type="noConversion"/>
  </si>
  <si>
    <t>PK28156</t>
  </si>
  <si>
    <r>
      <rPr>
        <sz val="12"/>
        <color theme="1"/>
        <rFont val="華康中黑體"/>
        <family val="3"/>
        <charset val="136"/>
      </rPr>
      <t>預約</t>
    </r>
    <r>
      <rPr>
        <sz val="12"/>
        <color theme="1"/>
        <rFont val="BMWType V2 Regular"/>
      </rPr>
      <t>3/18</t>
    </r>
  </si>
  <si>
    <t>NA25353</t>
  </si>
  <si>
    <r>
      <rPr>
        <sz val="12"/>
        <color theme="1"/>
        <rFont val="華康中黑體"/>
        <family val="3"/>
        <charset val="136"/>
      </rPr>
      <t>預約</t>
    </r>
    <r>
      <rPr>
        <sz val="12"/>
        <color theme="1"/>
        <rFont val="BMWType V2 Regular"/>
      </rPr>
      <t>2/2401:30</t>
    </r>
    <r>
      <rPr>
        <sz val="12"/>
        <color theme="1"/>
        <rFont val="華康中黑體"/>
        <family val="3"/>
        <charset val="136"/>
      </rPr>
      <t>副駕駛座安全氣囊感知器</t>
    </r>
    <r>
      <rPr>
        <sz val="12"/>
        <color theme="1"/>
        <rFont val="BMWType V2 Regular"/>
      </rPr>
      <t>,</t>
    </r>
    <r>
      <rPr>
        <sz val="12"/>
        <color theme="1"/>
        <rFont val="華康中黑體"/>
        <family val="3"/>
        <charset val="136"/>
      </rPr>
      <t>報價</t>
    </r>
    <r>
      <rPr>
        <sz val="12"/>
        <color theme="1"/>
        <rFont val="BMWType V2 Regular"/>
      </rPr>
      <t>,</t>
    </r>
    <r>
      <rPr>
        <sz val="12"/>
        <color theme="1"/>
        <rFont val="華康中黑體"/>
        <family val="3"/>
        <charset val="136"/>
      </rPr>
      <t>待結單</t>
    </r>
  </si>
  <si>
    <t>NF89911</t>
  </si>
  <si>
    <r>
      <rPr>
        <sz val="12"/>
        <color theme="1"/>
        <rFont val="華康中黑體"/>
        <family val="3"/>
        <charset val="136"/>
      </rPr>
      <t>車已賣</t>
    </r>
    <r>
      <rPr>
        <sz val="12"/>
        <color theme="1"/>
        <rFont val="BMWType V2 Regular"/>
      </rPr>
      <t>,</t>
    </r>
    <r>
      <rPr>
        <sz val="12"/>
        <color theme="1"/>
        <rFont val="華康中黑體"/>
        <family val="3"/>
        <charset val="136"/>
      </rPr>
      <t>請車行賣掉</t>
    </r>
    <r>
      <rPr>
        <sz val="12"/>
        <color theme="1"/>
        <rFont val="BMWType V2 Regular"/>
      </rPr>
      <t>,</t>
    </r>
    <r>
      <rPr>
        <sz val="12"/>
        <color theme="1"/>
        <rFont val="華康中黑體"/>
        <family val="3"/>
        <charset val="136"/>
      </rPr>
      <t>故無法得知新車主
名單請課長協助
名單請課長協助</t>
    </r>
    <phoneticPr fontId="3" type="noConversion"/>
  </si>
  <si>
    <t>NA25554</t>
  </si>
  <si>
    <r>
      <rPr>
        <sz val="12"/>
        <color theme="1"/>
        <rFont val="華康中黑體"/>
        <family val="3"/>
        <charset val="136"/>
      </rPr>
      <t>預約</t>
    </r>
    <r>
      <rPr>
        <sz val="12"/>
        <color theme="1"/>
        <rFont val="BMWType V2 Regular"/>
      </rPr>
      <t>3/1310:00,</t>
    </r>
    <r>
      <rPr>
        <sz val="12"/>
        <color theme="1"/>
        <rFont val="華康中黑體"/>
        <family val="3"/>
        <charset val="136"/>
      </rPr>
      <t>待結單</t>
    </r>
  </si>
  <si>
    <t>NA25304</t>
  </si>
  <si>
    <r>
      <rPr>
        <sz val="12"/>
        <color theme="1"/>
        <rFont val="華康中黑體"/>
        <family val="3"/>
        <charset val="136"/>
      </rPr>
      <t>預約</t>
    </r>
    <r>
      <rPr>
        <sz val="12"/>
        <color theme="1"/>
        <rFont val="BMWType V2 Regular"/>
      </rPr>
      <t>3/79:00</t>
    </r>
  </si>
  <si>
    <t>NA25662</t>
  </si>
  <si>
    <r>
      <rPr>
        <sz val="12"/>
        <color theme="1"/>
        <rFont val="華康中黑體"/>
        <family val="3"/>
        <charset val="136"/>
      </rPr>
      <t>預約</t>
    </r>
    <r>
      <rPr>
        <sz val="12"/>
        <color theme="1"/>
        <rFont val="BMWType V2 Regular"/>
      </rPr>
      <t>3/1010:00</t>
    </r>
  </si>
  <si>
    <t>NF67096</t>
  </si>
  <si>
    <r>
      <rPr>
        <sz val="12"/>
        <color theme="1"/>
        <rFont val="華康中黑體"/>
        <family val="3"/>
        <charset val="136"/>
      </rPr>
      <t>車已買</t>
    </r>
    <r>
      <rPr>
        <sz val="12"/>
        <color theme="1"/>
        <rFont val="BMWType V2 Regular"/>
      </rPr>
      <t>,</t>
    </r>
    <r>
      <rPr>
        <sz val="12"/>
        <color theme="1"/>
        <rFont val="華康中黑體"/>
        <family val="3"/>
        <charset val="136"/>
      </rPr>
      <t>沒有新車主的聯絡方式
名單請課長協助
名單請課長協助</t>
    </r>
    <phoneticPr fontId="3" type="noConversion"/>
  </si>
  <si>
    <t>0041770100</t>
  </si>
  <si>
    <r>
      <t>F25F26</t>
    </r>
    <r>
      <rPr>
        <sz val="12"/>
        <color theme="1"/>
        <rFont val="華康中黑體"/>
        <family val="3"/>
        <charset val="136"/>
      </rPr>
      <t>修整</t>
    </r>
    <r>
      <rPr>
        <sz val="12"/>
        <color theme="1"/>
        <rFont val="BMWType V2 Regular"/>
      </rPr>
      <t>ISOFIX</t>
    </r>
    <r>
      <rPr>
        <sz val="12"/>
        <color theme="1"/>
        <rFont val="華康中黑體"/>
        <family val="3"/>
        <charset val="136"/>
      </rPr>
      <t>固定夾</t>
    </r>
    <r>
      <rPr>
        <sz val="12"/>
        <color theme="1"/>
        <rFont val="BMWType V2 Regular"/>
      </rPr>
      <t>(</t>
    </r>
    <r>
      <rPr>
        <sz val="12"/>
        <color theme="1"/>
        <rFont val="華康中黑體"/>
        <family val="3"/>
        <charset val="136"/>
      </rPr>
      <t>第二部份</t>
    </r>
    <r>
      <rPr>
        <sz val="12"/>
        <color theme="1"/>
        <rFont val="BMWType V2 Regular"/>
      </rPr>
      <t>)</t>
    </r>
  </si>
  <si>
    <t>L773090</t>
  </si>
  <si>
    <t>03.08.2016</t>
    <phoneticPr fontId="3" type="noConversion"/>
  </si>
  <si>
    <t>50304
50423
50423</t>
    <phoneticPr fontId="3" type="noConversion"/>
  </si>
  <si>
    <r>
      <rPr>
        <sz val="12"/>
        <color theme="1"/>
        <rFont val="華康中黑體"/>
        <family val="3"/>
        <charset val="136"/>
      </rPr>
      <t>電話是空號</t>
    </r>
    <r>
      <rPr>
        <sz val="12"/>
        <color theme="1"/>
        <rFont val="BMWType V2 Regular"/>
      </rPr>
      <t>,</t>
    </r>
    <r>
      <rPr>
        <sz val="12"/>
        <color theme="1"/>
        <rFont val="華康中黑體"/>
        <family val="3"/>
        <charset val="136"/>
      </rPr>
      <t>陳郁承表示是蕭家育的客人
名單請課長協助
名單請課長協助
車已賣</t>
    </r>
    <r>
      <rPr>
        <sz val="12"/>
        <color theme="1"/>
        <rFont val="BMWType V2 Regular"/>
      </rPr>
      <t>,</t>
    </r>
    <r>
      <rPr>
        <sz val="12"/>
        <color theme="1"/>
        <rFont val="華康中黑體"/>
        <family val="3"/>
        <charset val="136"/>
      </rPr>
      <t>給哲銘</t>
    </r>
    <phoneticPr fontId="3" type="noConversion"/>
  </si>
  <si>
    <t>0A59534</t>
  </si>
  <si>
    <r>
      <rPr>
        <sz val="12"/>
        <color theme="1"/>
        <rFont val="華康中黑體"/>
        <family val="3"/>
        <charset val="136"/>
      </rPr>
      <t>未接</t>
    </r>
    <r>
      <rPr>
        <sz val="12"/>
        <color theme="1"/>
        <rFont val="BMWType V2 Regular"/>
      </rPr>
      <t>*2</t>
    </r>
  </si>
  <si>
    <t>0A58506</t>
  </si>
  <si>
    <t>0G09473</t>
  </si>
  <si>
    <r>
      <rPr>
        <sz val="12"/>
        <color theme="1"/>
        <rFont val="華康中黑體"/>
        <family val="3"/>
        <charset val="136"/>
      </rPr>
      <t>預約</t>
    </r>
    <r>
      <rPr>
        <sz val="12"/>
        <color theme="1"/>
        <rFont val="BMWType V2 Regular"/>
      </rPr>
      <t>3/1113:30,</t>
    </r>
    <r>
      <rPr>
        <sz val="12"/>
        <color theme="1"/>
        <rFont val="華康中黑體"/>
        <family val="3"/>
        <charset val="136"/>
      </rPr>
      <t>待結單</t>
    </r>
  </si>
  <si>
    <t>0R47865</t>
  </si>
  <si>
    <r>
      <rPr>
        <sz val="12"/>
        <color theme="1"/>
        <rFont val="華康中黑體"/>
        <family val="3"/>
        <charset val="136"/>
      </rPr>
      <t>林志耆先生</t>
    </r>
  </si>
  <si>
    <t>0041770100</t>
    <phoneticPr fontId="3" type="noConversion"/>
  </si>
  <si>
    <t>0R47976</t>
  </si>
  <si>
    <r>
      <rPr>
        <sz val="12"/>
        <color theme="1"/>
        <rFont val="華康中黑體"/>
        <family val="3"/>
        <charset val="136"/>
      </rPr>
      <t>客人堅持出太陽在預約安排</t>
    </r>
  </si>
  <si>
    <t>0B70497</t>
  </si>
  <si>
    <r>
      <t>AMW2608,</t>
    </r>
    <r>
      <rPr>
        <sz val="12"/>
        <color theme="1"/>
        <rFont val="華康中黑體"/>
        <family val="3"/>
        <charset val="136"/>
      </rPr>
      <t>杰哥親取預約</t>
    </r>
    <r>
      <rPr>
        <sz val="12"/>
        <color theme="1"/>
        <rFont val="BMWType V2 Regular"/>
      </rPr>
      <t>5/2</t>
    </r>
  </si>
  <si>
    <t>0M94721</t>
  </si>
  <si>
    <t>VVVV</t>
    <phoneticPr fontId="3" type="noConversion"/>
  </si>
  <si>
    <r>
      <t>4/2515:25</t>
    </r>
    <r>
      <rPr>
        <sz val="12"/>
        <color theme="1"/>
        <rFont val="華康中黑體"/>
        <family val="3"/>
        <charset val="136"/>
      </rPr>
      <t>金昇取送車</t>
    </r>
    <r>
      <rPr>
        <sz val="12"/>
        <color theme="1"/>
        <rFont val="BMWType V2 Regular"/>
      </rPr>
      <t>,</t>
    </r>
    <r>
      <rPr>
        <sz val="12"/>
        <color theme="1"/>
        <rFont val="華康中黑體"/>
        <family val="3"/>
        <charset val="136"/>
      </rPr>
      <t>預計安排下周</t>
    </r>
  </si>
  <si>
    <t>0B70951</t>
  </si>
  <si>
    <r>
      <rPr>
        <sz val="12"/>
        <color theme="1"/>
        <rFont val="華康中黑體"/>
        <family val="3"/>
        <charset val="136"/>
      </rPr>
      <t>人在日本</t>
    </r>
    <r>
      <rPr>
        <sz val="12"/>
        <color theme="1"/>
        <rFont val="BMWType V2 Regular"/>
      </rPr>
      <t>,</t>
    </r>
    <r>
      <rPr>
        <sz val="12"/>
        <color theme="1"/>
        <rFont val="華康中黑體"/>
        <family val="3"/>
        <charset val="136"/>
      </rPr>
      <t>預計</t>
    </r>
    <r>
      <rPr>
        <sz val="12"/>
        <color theme="1"/>
        <rFont val="BMWType V2 Regular"/>
      </rPr>
      <t>4/28(</t>
    </r>
    <r>
      <rPr>
        <sz val="12"/>
        <color theme="1"/>
        <rFont val="華康中黑體"/>
        <family val="3"/>
        <charset val="136"/>
      </rPr>
      <t>五</t>
    </r>
    <r>
      <rPr>
        <sz val="12"/>
        <color theme="1"/>
        <rFont val="BMWType V2 Regular"/>
      </rPr>
      <t>)~5/1(</t>
    </r>
    <r>
      <rPr>
        <sz val="12"/>
        <color theme="1"/>
        <rFont val="華康中黑體"/>
        <family val="3"/>
        <charset val="136"/>
      </rPr>
      <t>一</t>
    </r>
    <r>
      <rPr>
        <sz val="12"/>
        <color theme="1"/>
        <rFont val="BMWType V2 Regular"/>
      </rPr>
      <t>)</t>
    </r>
    <r>
      <rPr>
        <sz val="12"/>
        <color theme="1"/>
        <rFont val="華康中黑體"/>
        <family val="3"/>
        <charset val="136"/>
      </rPr>
      <t>。預約</t>
    </r>
    <r>
      <rPr>
        <sz val="12"/>
        <color theme="1"/>
        <rFont val="BMWType V2 Regular"/>
      </rPr>
      <t>4/2913:30</t>
    </r>
    <r>
      <rPr>
        <sz val="12"/>
        <color theme="1"/>
        <rFont val="華康中黑體"/>
        <family val="3"/>
        <charset val="136"/>
      </rPr>
      <t>新車皮椅的味道還在。</t>
    </r>
  </si>
  <si>
    <t>0B71797</t>
  </si>
  <si>
    <r>
      <rPr>
        <sz val="12"/>
        <color theme="1"/>
        <rFont val="華康中黑體"/>
        <family val="3"/>
        <charset val="136"/>
      </rPr>
      <t>預約</t>
    </r>
    <r>
      <rPr>
        <sz val="12"/>
        <color theme="1"/>
        <rFont val="BMWType V2 Regular"/>
      </rPr>
      <t>3/1510:30</t>
    </r>
  </si>
  <si>
    <t>0B69493</t>
  </si>
  <si>
    <r>
      <rPr>
        <sz val="12"/>
        <color theme="1"/>
        <rFont val="華康中黑體"/>
        <family val="3"/>
        <charset val="136"/>
      </rPr>
      <t>客人自行預約</t>
    </r>
  </si>
  <si>
    <t>0B68723</t>
  </si>
  <si>
    <r>
      <t>2/11</t>
    </r>
    <r>
      <rPr>
        <sz val="12"/>
        <color theme="1"/>
        <rFont val="華康中黑體"/>
        <family val="3"/>
        <charset val="136"/>
      </rPr>
      <t>已入廠完成</t>
    </r>
  </si>
  <si>
    <t>0E85866</t>
  </si>
  <si>
    <r>
      <t>2/17</t>
    </r>
    <r>
      <rPr>
        <sz val="12"/>
        <color theme="1"/>
        <rFont val="華康中黑體"/>
        <family val="3"/>
        <charset val="136"/>
      </rPr>
      <t>大桐桃園已完成</t>
    </r>
  </si>
  <si>
    <t>0E85699</t>
  </si>
  <si>
    <t>50304
50126</t>
    <phoneticPr fontId="3" type="noConversion"/>
  </si>
  <si>
    <t>無資料
預約成功</t>
    <phoneticPr fontId="3" type="noConversion"/>
  </si>
  <si>
    <t>0C87414</t>
  </si>
  <si>
    <r>
      <rPr>
        <sz val="12"/>
        <color theme="1"/>
        <rFont val="華康中黑體"/>
        <family val="3"/>
        <charset val="136"/>
      </rPr>
      <t>預約</t>
    </r>
    <r>
      <rPr>
        <sz val="12"/>
        <color theme="1"/>
        <rFont val="BMWType V2 Regular"/>
      </rPr>
      <t>5/16</t>
    </r>
    <r>
      <rPr>
        <sz val="12"/>
        <color theme="1"/>
        <rFont val="華康中黑體"/>
        <family val="3"/>
        <charset val="136"/>
      </rPr>
      <t>會來台北健診</t>
    </r>
    <r>
      <rPr>
        <sz val="12"/>
        <color theme="1"/>
        <rFont val="BMWType V2 Regular"/>
      </rPr>
      <t>,</t>
    </r>
    <r>
      <rPr>
        <sz val="12"/>
        <color theme="1"/>
        <rFont val="華康中黑體"/>
        <family val="3"/>
        <charset val="136"/>
      </rPr>
      <t>希望信宏來取車</t>
    </r>
  </si>
  <si>
    <t>0E85834</t>
  </si>
  <si>
    <t>50304
50423</t>
    <phoneticPr fontId="3" type="noConversion"/>
  </si>
  <si>
    <t>語音
名單請課長協助
名單請課長協助</t>
    <phoneticPr fontId="3" type="noConversion"/>
  </si>
  <si>
    <t>0G28981</t>
  </si>
  <si>
    <t>0F66611</t>
  </si>
  <si>
    <r>
      <rPr>
        <sz val="12"/>
        <color theme="1"/>
        <rFont val="華康中黑體"/>
        <family val="3"/>
        <charset val="136"/>
      </rPr>
      <t>預約</t>
    </r>
    <r>
      <rPr>
        <sz val="12"/>
        <color theme="1"/>
        <rFont val="BMWType V2 Regular"/>
      </rPr>
      <t>4/28</t>
    </r>
    <r>
      <rPr>
        <sz val="12"/>
        <color theme="1"/>
        <rFont val="華康中黑體"/>
        <family val="3"/>
        <charset val="136"/>
      </rPr>
      <t>取送車</t>
    </r>
  </si>
  <si>
    <t>0M07958</t>
  </si>
  <si>
    <t>L908471</t>
  </si>
  <si>
    <t>0A77260</t>
    <phoneticPr fontId="3" type="noConversion"/>
  </si>
  <si>
    <r>
      <rPr>
        <sz val="12"/>
        <color theme="1"/>
        <rFont val="華康中黑體"/>
        <family val="3"/>
        <charset val="136"/>
      </rPr>
      <t>暫不需要，之後會自行預約</t>
    </r>
  </si>
  <si>
    <t>0A81873</t>
  </si>
  <si>
    <r>
      <rPr>
        <sz val="12"/>
        <color theme="1"/>
        <rFont val="華康中黑體"/>
        <family val="3"/>
        <charset val="136"/>
      </rPr>
      <t>預約</t>
    </r>
    <r>
      <rPr>
        <sz val="12"/>
        <color theme="1"/>
        <rFont val="BMWType V2 Regular"/>
      </rPr>
      <t>5/19</t>
    </r>
    <r>
      <rPr>
        <sz val="12"/>
        <color theme="1"/>
        <rFont val="華康中黑體"/>
        <family val="3"/>
        <charset val="136"/>
      </rPr>
      <t>取送車</t>
    </r>
  </si>
  <si>
    <t>0B70352</t>
  </si>
  <si>
    <r>
      <t>3</t>
    </r>
    <r>
      <rPr>
        <sz val="12"/>
        <color theme="1"/>
        <rFont val="華康中黑體"/>
        <family val="3"/>
        <charset val="136"/>
      </rPr>
      <t>月底聯絡四月時間與保養同時進行</t>
    </r>
  </si>
  <si>
    <t>0M08739</t>
  </si>
  <si>
    <r>
      <rPr>
        <sz val="12"/>
        <color theme="1"/>
        <rFont val="華康中黑體"/>
        <family val="3"/>
        <charset val="136"/>
      </rPr>
      <t>週</t>
    </r>
    <r>
      <rPr>
        <sz val="12"/>
        <color theme="1"/>
        <rFont val="BMWType V2 Regular"/>
      </rPr>
      <t>3</t>
    </r>
    <r>
      <rPr>
        <sz val="12"/>
        <color theme="1"/>
        <rFont val="華康中黑體"/>
        <family val="3"/>
        <charset val="136"/>
      </rPr>
      <t>聯絡客戶預約時間</t>
    </r>
  </si>
  <si>
    <t>0M93061</t>
  </si>
  <si>
    <r>
      <rPr>
        <sz val="12"/>
        <color theme="1"/>
        <rFont val="華康中黑體"/>
        <family val="3"/>
        <charset val="136"/>
      </rPr>
      <t>語音</t>
    </r>
    <r>
      <rPr>
        <sz val="12"/>
        <color theme="1"/>
        <rFont val="BMWType V2 Regular"/>
      </rPr>
      <t xml:space="preserve">*2
</t>
    </r>
    <r>
      <rPr>
        <sz val="12"/>
        <color theme="1"/>
        <rFont val="華康中黑體"/>
        <family val="3"/>
        <charset val="136"/>
      </rPr>
      <t>名單請課長協助
名單請課長協助</t>
    </r>
    <phoneticPr fontId="3" type="noConversion"/>
  </si>
  <si>
    <t>0M93241</t>
  </si>
  <si>
    <r>
      <t>3/10</t>
    </r>
    <r>
      <rPr>
        <sz val="12"/>
        <color theme="1"/>
        <rFont val="華康中黑體"/>
        <family val="3"/>
        <charset val="136"/>
      </rPr>
      <t>下午聯絡</t>
    </r>
  </si>
  <si>
    <t>0K10166</t>
  </si>
  <si>
    <t>Done2/17</t>
  </si>
  <si>
    <t>0G16857</t>
  </si>
  <si>
    <r>
      <rPr>
        <sz val="12"/>
        <color theme="1"/>
        <rFont val="華康中黑體"/>
        <family val="3"/>
        <charset val="136"/>
      </rPr>
      <t>預約</t>
    </r>
    <r>
      <rPr>
        <sz val="12"/>
        <color theme="1"/>
        <rFont val="BMWType V2 Regular"/>
      </rPr>
      <t>4/20</t>
    </r>
    <r>
      <rPr>
        <sz val="12"/>
        <color theme="1"/>
        <rFont val="華康中黑體"/>
        <family val="3"/>
        <charset val="136"/>
      </rPr>
      <t>、</t>
    </r>
    <r>
      <rPr>
        <sz val="12"/>
        <color theme="1"/>
        <rFont val="BMWType V2 Regular"/>
      </rPr>
      <t>4/21</t>
    </r>
  </si>
  <si>
    <t>0G09974</t>
  </si>
  <si>
    <t>客戶堅持要自行約
名單請課長協助
名單請課長協助
車已賣,給哲銘</t>
    <phoneticPr fontId="3" type="noConversion"/>
  </si>
  <si>
    <t>0G01388</t>
  </si>
  <si>
    <r>
      <rPr>
        <sz val="12"/>
        <color theme="1"/>
        <rFont val="華康中黑體"/>
        <family val="3"/>
        <charset val="136"/>
      </rPr>
      <t>與哲銘確認已扣除名單</t>
    </r>
    <r>
      <rPr>
        <sz val="12"/>
        <color theme="1"/>
        <rFont val="BMWType V2 Regular"/>
      </rPr>
      <t>,</t>
    </r>
    <r>
      <rPr>
        <sz val="12"/>
        <color theme="1"/>
        <rFont val="華康中黑體"/>
        <family val="3"/>
        <charset val="136"/>
      </rPr>
      <t>尚未施作</t>
    </r>
  </si>
  <si>
    <t>0C75231</t>
    <phoneticPr fontId="3" type="noConversion"/>
  </si>
  <si>
    <t>0C85049</t>
  </si>
  <si>
    <r>
      <rPr>
        <sz val="12"/>
        <color theme="1"/>
        <rFont val="華康中黑體"/>
        <family val="3"/>
        <charset val="136"/>
      </rPr>
      <t>電話一直通話中</t>
    </r>
  </si>
  <si>
    <t>0E85795</t>
  </si>
  <si>
    <t>英哲副理協助
名單請課長協助
車已賣,給哲銘</t>
    <phoneticPr fontId="3" type="noConversion"/>
  </si>
  <si>
    <t>0B69772</t>
  </si>
  <si>
    <t>DONE2/23</t>
  </si>
  <si>
    <t>0M92088</t>
  </si>
  <si>
    <r>
      <rPr>
        <sz val="12"/>
        <color theme="1"/>
        <rFont val="華康中黑體"/>
        <family val="3"/>
        <charset val="136"/>
      </rPr>
      <t>客戶要自行預約</t>
    </r>
  </si>
  <si>
    <t>0R48059</t>
  </si>
  <si>
    <r>
      <rPr>
        <sz val="12"/>
        <color theme="1"/>
        <rFont val="華康中黑體"/>
        <family val="3"/>
        <charset val="136"/>
      </rPr>
      <t>客戶已預約下周到桃園</t>
    </r>
  </si>
  <si>
    <t>0R49223</t>
  </si>
  <si>
    <r>
      <rPr>
        <sz val="12"/>
        <color theme="1"/>
        <rFont val="華康中黑體"/>
        <family val="3"/>
        <charset val="136"/>
      </rPr>
      <t>未接</t>
    </r>
    <r>
      <rPr>
        <sz val="12"/>
        <color theme="1"/>
        <rFont val="BMWType V2 Regular"/>
      </rPr>
      <t>*2,</t>
    </r>
    <r>
      <rPr>
        <sz val="12"/>
        <color theme="1"/>
        <rFont val="華康中黑體"/>
        <family val="3"/>
        <charset val="136"/>
      </rPr>
      <t>備註有寫連絡不到此人</t>
    </r>
  </si>
  <si>
    <t>0A05705</t>
  </si>
  <si>
    <r>
      <rPr>
        <sz val="12"/>
        <color theme="1"/>
        <rFont val="華康中黑體"/>
        <family val="3"/>
        <charset val="136"/>
      </rPr>
      <t>客戶堅持要自行預約</t>
    </r>
  </si>
  <si>
    <t>0A54903</t>
    <phoneticPr fontId="3" type="noConversion"/>
  </si>
  <si>
    <r>
      <rPr>
        <sz val="12"/>
        <color theme="1"/>
        <rFont val="華康中黑體"/>
        <family val="3"/>
        <charset val="136"/>
      </rPr>
      <t>多次表示不安裝</t>
    </r>
    <r>
      <rPr>
        <sz val="12"/>
        <color theme="1"/>
        <rFont val="BMWType V2 Regular"/>
      </rPr>
      <t>(50234)</t>
    </r>
  </si>
  <si>
    <t>0A71770</t>
  </si>
  <si>
    <r>
      <rPr>
        <sz val="12"/>
        <color theme="1"/>
        <rFont val="華康中黑體"/>
        <family val="3"/>
        <charset val="136"/>
      </rPr>
      <t>未接、電聯約保養、召回、電瓶、前輪</t>
    </r>
    <r>
      <rPr>
        <sz val="12"/>
        <color theme="1"/>
        <rFont val="BMWType V2 Regular"/>
      </rPr>
      <t>--</t>
    </r>
    <r>
      <rPr>
        <sz val="12"/>
        <color theme="1"/>
        <rFont val="華康中黑體"/>
        <family val="3"/>
        <charset val="136"/>
      </rPr>
      <t>已請</t>
    </r>
    <r>
      <rPr>
        <sz val="12"/>
        <color theme="1"/>
        <rFont val="BMWType V2 Regular"/>
      </rPr>
      <t>140</t>
    </r>
    <r>
      <rPr>
        <sz val="12"/>
        <color theme="1"/>
        <rFont val="華康中黑體"/>
        <family val="3"/>
        <charset val="136"/>
      </rPr>
      <t>協助</t>
    </r>
  </si>
  <si>
    <t>0B71897</t>
  </si>
  <si>
    <r>
      <rPr>
        <sz val="12"/>
        <color theme="1"/>
        <rFont val="華康中黑體"/>
        <family val="3"/>
        <charset val="136"/>
      </rPr>
      <t>車已賣</t>
    </r>
    <r>
      <rPr>
        <sz val="12"/>
        <color theme="1"/>
        <rFont val="BMWType V2 Regular"/>
      </rPr>
      <t>,</t>
    </r>
    <r>
      <rPr>
        <sz val="12"/>
        <color theme="1"/>
        <rFont val="華康中黑體"/>
        <family val="3"/>
        <charset val="136"/>
      </rPr>
      <t>車子當時是抽獎抽到</t>
    </r>
    <r>
      <rPr>
        <sz val="12"/>
        <color theme="1"/>
        <rFont val="BMWType V2 Regular"/>
      </rPr>
      <t>,</t>
    </r>
    <r>
      <rPr>
        <sz val="12"/>
        <color theme="1"/>
        <rFont val="華康中黑體"/>
        <family val="3"/>
        <charset val="136"/>
      </rPr>
      <t>現在車已賣也不知道賣給誰</t>
    </r>
    <r>
      <rPr>
        <sz val="12"/>
        <color theme="1"/>
        <rFont val="BMWType V2 Regular"/>
      </rPr>
      <t>,</t>
    </r>
    <r>
      <rPr>
        <sz val="12"/>
        <color theme="1"/>
        <rFont val="華康中黑體"/>
        <family val="3"/>
        <charset val="136"/>
      </rPr>
      <t>是公司賣出</t>
    </r>
  </si>
  <si>
    <t>0K00107</t>
  </si>
  <si>
    <r>
      <rPr>
        <sz val="12"/>
        <color theme="1"/>
        <rFont val="華康中黑體"/>
        <family val="3"/>
        <charset val="136"/>
      </rPr>
      <t>預約</t>
    </r>
    <r>
      <rPr>
        <sz val="12"/>
        <color theme="1"/>
        <rFont val="BMWType V2 Regular"/>
      </rPr>
      <t>3/2010:00</t>
    </r>
  </si>
  <si>
    <t>0K80393</t>
  </si>
  <si>
    <t>DONE2/8</t>
  </si>
  <si>
    <t>0K80333</t>
  </si>
  <si>
    <r>
      <rPr>
        <sz val="12"/>
        <color theme="1"/>
        <rFont val="華康中黑體"/>
        <family val="3"/>
        <charset val="136"/>
      </rPr>
      <t>車已賣</t>
    </r>
    <r>
      <rPr>
        <sz val="12"/>
        <color theme="1"/>
        <rFont val="BMWType V2 Regular"/>
      </rPr>
      <t>,</t>
    </r>
    <r>
      <rPr>
        <sz val="12"/>
        <color theme="1"/>
        <rFont val="華康中黑體"/>
        <family val="3"/>
        <charset val="136"/>
      </rPr>
      <t>無現行車主</t>
    </r>
  </si>
  <si>
    <t>0K01733</t>
  </si>
  <si>
    <r>
      <rPr>
        <sz val="12"/>
        <color theme="1"/>
        <rFont val="華康中黑體"/>
        <family val="3"/>
        <charset val="136"/>
      </rPr>
      <t>預約</t>
    </r>
    <r>
      <rPr>
        <sz val="12"/>
        <color theme="1"/>
        <rFont val="BMWType V2 Regular"/>
      </rPr>
      <t>3/21</t>
    </r>
  </si>
  <si>
    <t>0M02529</t>
  </si>
  <si>
    <t>0G33568</t>
  </si>
  <si>
    <t>0G03197</t>
  </si>
  <si>
    <t>0C52190</t>
  </si>
  <si>
    <t>0A71885</t>
  </si>
  <si>
    <r>
      <rPr>
        <sz val="12"/>
        <color theme="1"/>
        <rFont val="華康中黑體"/>
        <family val="3"/>
        <charset val="136"/>
      </rPr>
      <t>預約</t>
    </r>
    <r>
      <rPr>
        <sz val="12"/>
        <color theme="1"/>
        <rFont val="BMWType V2 Regular"/>
      </rPr>
      <t>3/1610:00</t>
    </r>
  </si>
  <si>
    <t>0A73617</t>
  </si>
  <si>
    <t>16/10/2017
28/11/2017
2018/2/21
2018/5/24</t>
    <phoneticPr fontId="3" type="noConversion"/>
  </si>
  <si>
    <t>50304
50423
50304
50304</t>
    <phoneticPr fontId="3" type="noConversion"/>
  </si>
  <si>
    <t>直接語音
名單請課長協助
名單請課長協助
車已賣,118,已通知哲銘</t>
    <phoneticPr fontId="3" type="noConversion"/>
  </si>
  <si>
    <t>0C51721</t>
  </si>
  <si>
    <r>
      <rPr>
        <sz val="12"/>
        <color theme="1"/>
        <rFont val="華康中黑體"/>
        <family val="3"/>
        <charset val="136"/>
      </rPr>
      <t>預約</t>
    </r>
    <r>
      <rPr>
        <sz val="12"/>
        <color theme="1"/>
        <rFont val="BMWType V2 Regular"/>
      </rPr>
      <t>7/229:00</t>
    </r>
  </si>
  <si>
    <t>0A69491</t>
  </si>
  <si>
    <t>0K05214</t>
  </si>
  <si>
    <t>0M93308</t>
    <phoneticPr fontId="3" type="noConversion"/>
  </si>
  <si>
    <r>
      <rPr>
        <sz val="12"/>
        <color theme="1"/>
        <rFont val="華康中黑體"/>
        <family val="3"/>
        <charset val="136"/>
      </rPr>
      <t>如峰協理</t>
    </r>
    <r>
      <rPr>
        <sz val="12"/>
        <color theme="1"/>
        <rFont val="BMWType V2 Regular"/>
      </rPr>
      <t>,AKP3091</t>
    </r>
  </si>
  <si>
    <t>0B71837</t>
  </si>
  <si>
    <t>0B71725</t>
  </si>
  <si>
    <t>0B70423</t>
  </si>
  <si>
    <r>
      <rPr>
        <sz val="12"/>
        <color theme="1"/>
        <rFont val="華康中黑體"/>
        <family val="3"/>
        <charset val="136"/>
      </rPr>
      <t>語音</t>
    </r>
  </si>
  <si>
    <t>0K83425</t>
    <phoneticPr fontId="3" type="noConversion"/>
  </si>
  <si>
    <r>
      <rPr>
        <sz val="12"/>
        <color theme="1"/>
        <rFont val="華康中黑體"/>
        <family val="3"/>
        <charset val="136"/>
      </rPr>
      <t>無客戶資料</t>
    </r>
  </si>
  <si>
    <t>0B70432</t>
  </si>
  <si>
    <r>
      <rPr>
        <sz val="12"/>
        <color theme="1"/>
        <rFont val="華康中黑體"/>
        <family val="3"/>
        <charset val="136"/>
      </rPr>
      <t>預約</t>
    </r>
    <r>
      <rPr>
        <sz val="12"/>
        <color theme="1"/>
        <rFont val="BMWType V2 Regular"/>
      </rPr>
      <t>4/2913:30</t>
    </r>
  </si>
  <si>
    <t>0B70310</t>
  </si>
  <si>
    <r>
      <rPr>
        <sz val="12"/>
        <color theme="1"/>
        <rFont val="華康中黑體"/>
        <family val="3"/>
        <charset val="136"/>
      </rPr>
      <t>預約</t>
    </r>
    <r>
      <rPr>
        <sz val="12"/>
        <color theme="1"/>
        <rFont val="BMWType V2 Regular"/>
      </rPr>
      <t>4/511:00</t>
    </r>
  </si>
  <si>
    <t>0M92931</t>
  </si>
  <si>
    <t>客戶表示不施作
名單請課長協助
名單請課長協助</t>
    <phoneticPr fontId="3" type="noConversion"/>
  </si>
  <si>
    <t>L907393</t>
  </si>
  <si>
    <r>
      <t>3/11</t>
    </r>
    <r>
      <rPr>
        <sz val="12"/>
        <color theme="1"/>
        <rFont val="華康中黑體"/>
        <family val="3"/>
        <charset val="136"/>
      </rPr>
      <t>在依德施作</t>
    </r>
  </si>
  <si>
    <t>L876681</t>
  </si>
  <si>
    <r>
      <rPr>
        <sz val="12"/>
        <color theme="1"/>
        <rFont val="華康中黑體"/>
        <family val="3"/>
        <charset val="136"/>
      </rPr>
      <t>目前里程數未到</t>
    </r>
    <r>
      <rPr>
        <sz val="12"/>
        <color theme="1"/>
        <rFont val="BMWType V2 Regular"/>
      </rPr>
      <t>,</t>
    </r>
    <r>
      <rPr>
        <sz val="12"/>
        <color theme="1"/>
        <rFont val="華康中黑體"/>
        <family val="3"/>
        <charset val="136"/>
      </rPr>
      <t>預計</t>
    </r>
    <r>
      <rPr>
        <sz val="12"/>
        <color theme="1"/>
        <rFont val="BMWType V2 Regular"/>
      </rPr>
      <t>8</t>
    </r>
    <r>
      <rPr>
        <sz val="12"/>
        <color theme="1"/>
        <rFont val="華康中黑體"/>
        <family val="3"/>
        <charset val="136"/>
      </rPr>
      <t>月份</t>
    </r>
    <r>
      <rPr>
        <sz val="12"/>
        <color theme="1"/>
        <rFont val="BMWType V2 Regular"/>
      </rPr>
      <t>,</t>
    </r>
    <r>
      <rPr>
        <sz val="12"/>
        <color theme="1"/>
        <rFont val="華康中黑體"/>
        <family val="3"/>
        <charset val="136"/>
      </rPr>
      <t>客戶要同保養施作</t>
    </r>
  </si>
  <si>
    <t>0K82174</t>
    <phoneticPr fontId="3" type="noConversion"/>
  </si>
  <si>
    <t>0B68895</t>
  </si>
  <si>
    <t>0K07767</t>
  </si>
  <si>
    <r>
      <rPr>
        <sz val="12"/>
        <color theme="1"/>
        <rFont val="華康中黑體"/>
        <family val="3"/>
        <charset val="136"/>
      </rPr>
      <t>預約</t>
    </r>
    <r>
      <rPr>
        <sz val="12"/>
        <color theme="1"/>
        <rFont val="BMWType V2 Regular"/>
      </rPr>
      <t>3/13</t>
    </r>
    <r>
      <rPr>
        <sz val="12"/>
        <color theme="1"/>
        <rFont val="華康中黑體"/>
        <family val="3"/>
        <charset val="136"/>
      </rPr>
      <t>入</t>
    </r>
    <r>
      <rPr>
        <sz val="12"/>
        <color theme="1"/>
        <rFont val="BMWType V2 Regular"/>
      </rPr>
      <t>,</t>
    </r>
    <r>
      <rPr>
        <sz val="12"/>
        <color theme="1"/>
        <rFont val="華康中黑體"/>
        <family val="3"/>
        <charset val="136"/>
      </rPr>
      <t>待結單</t>
    </r>
  </si>
  <si>
    <t>0B71544</t>
  </si>
  <si>
    <r>
      <rPr>
        <sz val="12"/>
        <color theme="1"/>
        <rFont val="華康中黑體"/>
        <family val="3"/>
        <charset val="136"/>
      </rPr>
      <t>無資料</t>
    </r>
  </si>
  <si>
    <t>0A05548</t>
  </si>
  <si>
    <t>0G29656</t>
  </si>
  <si>
    <r>
      <rPr>
        <sz val="12"/>
        <color theme="1"/>
        <rFont val="華康中黑體"/>
        <family val="3"/>
        <charset val="136"/>
      </rPr>
      <t>洪增富表示車子賣到南部</t>
    </r>
    <r>
      <rPr>
        <sz val="12"/>
        <color theme="1"/>
        <rFont val="BMWType V2 Regular"/>
      </rPr>
      <t>,</t>
    </r>
    <r>
      <rPr>
        <sz val="12"/>
        <color theme="1"/>
        <rFont val="華康中黑體"/>
        <family val="3"/>
        <charset val="136"/>
      </rPr>
      <t>會請業務聯繫一下</t>
    </r>
  </si>
  <si>
    <t>0K02792</t>
  </si>
  <si>
    <r>
      <t>3/7</t>
    </r>
    <r>
      <rPr>
        <sz val="12"/>
        <color theme="1"/>
        <rFont val="華康中黑體"/>
        <family val="3"/>
        <charset val="136"/>
      </rPr>
      <t>已執行</t>
    </r>
  </si>
  <si>
    <t>0E27237</t>
  </si>
  <si>
    <r>
      <rPr>
        <sz val="12"/>
        <color theme="1"/>
        <rFont val="華康中黑體"/>
        <family val="3"/>
        <charset val="136"/>
      </rPr>
      <t>與</t>
    </r>
    <r>
      <rPr>
        <sz val="12"/>
        <color theme="1"/>
        <rFont val="BMWType V2 Regular"/>
      </rPr>
      <t>2</t>
    </r>
    <r>
      <rPr>
        <sz val="12"/>
        <color theme="1"/>
        <rFont val="華康中黑體"/>
        <family val="3"/>
        <charset val="136"/>
      </rPr>
      <t>萬保養一起執行</t>
    </r>
    <r>
      <rPr>
        <sz val="12"/>
        <color theme="1"/>
        <rFont val="BMWType V2 Regular"/>
      </rPr>
      <t>,</t>
    </r>
    <r>
      <rPr>
        <sz val="12"/>
        <color theme="1"/>
        <rFont val="華康中黑體"/>
        <family val="3"/>
        <charset val="136"/>
      </rPr>
      <t>預計年中</t>
    </r>
  </si>
  <si>
    <t>0M13112</t>
  </si>
  <si>
    <t>0M12397</t>
  </si>
  <si>
    <r>
      <t>2/17</t>
    </r>
    <r>
      <rPr>
        <sz val="12"/>
        <color theme="1"/>
        <rFont val="華康中黑體"/>
        <family val="3"/>
        <charset val="136"/>
      </rPr>
      <t>已執行</t>
    </r>
  </si>
  <si>
    <t>0B71319</t>
    <phoneticPr fontId="3" type="noConversion"/>
  </si>
  <si>
    <t>直轉語音
名單請課長協助
名單請課長協助</t>
    <phoneticPr fontId="3" type="noConversion"/>
  </si>
  <si>
    <t>0R48110</t>
  </si>
  <si>
    <t>0R47961</t>
  </si>
  <si>
    <t>0B71097</t>
  </si>
  <si>
    <t>客不執行
名單請課長協助
名單請課長協助</t>
    <phoneticPr fontId="3" type="noConversion"/>
  </si>
  <si>
    <t>0M92464</t>
  </si>
  <si>
    <t>0K00035</t>
  </si>
  <si>
    <t>0A62385</t>
    <phoneticPr fontId="3" type="noConversion"/>
  </si>
  <si>
    <t>25/9/2017 
28/11/2017
2018/2/21</t>
    <phoneticPr fontId="3" type="noConversion"/>
  </si>
  <si>
    <t>50228
50423
50304</t>
    <phoneticPr fontId="3" type="noConversion"/>
  </si>
  <si>
    <t>客堅持自行約
名單請課長協助
名單請課長協助</t>
    <phoneticPr fontId="3" type="noConversion"/>
  </si>
  <si>
    <t>0A70440</t>
  </si>
  <si>
    <t>0A65049</t>
    <phoneticPr fontId="3" type="noConversion"/>
  </si>
  <si>
    <t>L882182</t>
  </si>
  <si>
    <t>0065940200</t>
  </si>
  <si>
    <r>
      <t>F02F07</t>
    </r>
    <r>
      <rPr>
        <sz val="12"/>
        <color theme="1"/>
        <rFont val="華康中黑體"/>
        <family val="3"/>
        <charset val="136"/>
      </rPr>
      <t>更換空氣囊中央感應器</t>
    </r>
    <r>
      <rPr>
        <sz val="12"/>
        <color theme="1"/>
        <rFont val="BMWType V2 Regular"/>
      </rPr>
      <t>(2</t>
    </r>
    <r>
      <rPr>
        <sz val="12"/>
        <color theme="1"/>
        <rFont val="華康中黑體"/>
        <family val="3"/>
        <charset val="136"/>
      </rPr>
      <t>月列入計算</t>
    </r>
    <r>
      <rPr>
        <sz val="12"/>
        <color theme="1"/>
        <rFont val="BMWType V2 Regular"/>
      </rPr>
      <t>)</t>
    </r>
  </si>
  <si>
    <t>DX67604</t>
  </si>
  <si>
    <t>23.11.2016</t>
    <phoneticPr fontId="3" type="noConversion"/>
  </si>
  <si>
    <t>18
22</t>
    <phoneticPr fontId="3" type="noConversion"/>
  </si>
  <si>
    <r>
      <rPr>
        <sz val="12"/>
        <color theme="1"/>
        <rFont val="華康中黑體"/>
        <family val="3"/>
        <charset val="136"/>
      </rPr>
      <t>預約</t>
    </r>
    <r>
      <rPr>
        <sz val="12"/>
        <color theme="1"/>
        <rFont val="BMWType V2 Regular"/>
      </rPr>
      <t>2/17</t>
    </r>
  </si>
  <si>
    <r>
      <t>F02F07</t>
    </r>
    <r>
      <rPr>
        <sz val="12"/>
        <color theme="1"/>
        <rFont val="華康中黑體"/>
        <family val="3"/>
        <charset val="136"/>
      </rPr>
      <t>更換空氣囊中央感應器</t>
    </r>
  </si>
  <si>
    <t>DX72404</t>
  </si>
  <si>
    <r>
      <rPr>
        <sz val="12"/>
        <color theme="1"/>
        <rFont val="華康中黑體"/>
        <family val="3"/>
        <charset val="136"/>
      </rPr>
      <t>日盛魏先生表示先不做</t>
    </r>
    <r>
      <rPr>
        <sz val="12"/>
        <color theme="1"/>
        <rFont val="BMWType V2 Regular"/>
      </rPr>
      <t>,</t>
    </r>
    <r>
      <rPr>
        <sz val="12"/>
        <color theme="1"/>
        <rFont val="華康中黑體"/>
        <family val="3"/>
        <charset val="136"/>
      </rPr>
      <t>會再回電約時間</t>
    </r>
    <r>
      <rPr>
        <sz val="12"/>
        <color theme="1"/>
        <rFont val="BMWType V2 Regular"/>
      </rPr>
      <t>3/14-OK</t>
    </r>
  </si>
  <si>
    <t>DX72507</t>
  </si>
  <si>
    <r>
      <rPr>
        <sz val="12"/>
        <color theme="1"/>
        <rFont val="華康中黑體"/>
        <family val="3"/>
        <charset val="136"/>
      </rPr>
      <t>客戶表示時間實在是不一定</t>
    </r>
    <r>
      <rPr>
        <sz val="12"/>
        <color theme="1"/>
        <rFont val="BMWType V2 Regular"/>
      </rPr>
      <t>,</t>
    </r>
    <r>
      <rPr>
        <sz val="12"/>
        <color theme="1"/>
        <rFont val="華康中黑體"/>
        <family val="3"/>
        <charset val="136"/>
      </rPr>
      <t>會再回電跟榮源副理或小慶約</t>
    </r>
  </si>
  <si>
    <t>DY21004</t>
    <phoneticPr fontId="3" type="noConversion"/>
  </si>
  <si>
    <r>
      <rPr>
        <sz val="12"/>
        <color theme="1"/>
        <rFont val="華康中黑體"/>
        <family val="3"/>
        <charset val="136"/>
      </rPr>
      <t>預約</t>
    </r>
    <r>
      <rPr>
        <sz val="12"/>
        <color theme="1"/>
        <rFont val="BMWType V2 Regular"/>
      </rPr>
      <t>2/179:00</t>
    </r>
  </si>
  <si>
    <t>DX72600</t>
  </si>
  <si>
    <r>
      <t>3/11</t>
    </r>
    <r>
      <rPr>
        <sz val="12"/>
        <color theme="1"/>
        <rFont val="華康中黑體"/>
        <family val="3"/>
        <charset val="136"/>
      </rPr>
      <t>施作待結單</t>
    </r>
    <r>
      <rPr>
        <sz val="12"/>
        <color theme="1"/>
        <rFont val="BMWType V2 Regular"/>
      </rPr>
      <t>3/10-OK</t>
    </r>
  </si>
  <si>
    <t>DX70806</t>
  </si>
  <si>
    <t>DX21530</t>
  </si>
  <si>
    <r>
      <rPr>
        <sz val="12"/>
        <color theme="1"/>
        <rFont val="華康中黑體"/>
        <family val="3"/>
        <charset val="136"/>
      </rPr>
      <t>預約</t>
    </r>
    <r>
      <rPr>
        <sz val="12"/>
        <color theme="1"/>
        <rFont val="BMWType V2 Regular"/>
      </rPr>
      <t>2/148:30</t>
    </r>
  </si>
  <si>
    <t>DX08114</t>
  </si>
  <si>
    <t>C934493</t>
  </si>
  <si>
    <r>
      <rPr>
        <sz val="12"/>
        <color theme="1"/>
        <rFont val="華康中黑體"/>
        <family val="3"/>
        <charset val="136"/>
      </rPr>
      <t>預約</t>
    </r>
    <r>
      <rPr>
        <sz val="12"/>
        <color theme="1"/>
        <rFont val="BMWType V2 Regular"/>
      </rPr>
      <t>2/239:00</t>
    </r>
  </si>
  <si>
    <t>0072780100</t>
  </si>
  <si>
    <r>
      <t>F1xF3xF8x</t>
    </r>
    <r>
      <rPr>
        <sz val="12"/>
        <color theme="1"/>
        <rFont val="華康中黑體"/>
        <family val="3"/>
        <charset val="136"/>
      </rPr>
      <t>更換空氣囊</t>
    </r>
  </si>
  <si>
    <t>G369105</t>
  </si>
  <si>
    <t>22.12.2016</t>
    <phoneticPr fontId="3" type="noConversion"/>
  </si>
  <si>
    <r>
      <rPr>
        <sz val="12"/>
        <color theme="1"/>
        <rFont val="華康中黑體"/>
        <family val="3"/>
        <charset val="136"/>
      </rPr>
      <t>預約</t>
    </r>
    <r>
      <rPr>
        <sz val="12"/>
        <color theme="1"/>
        <rFont val="BMWType V2 Regular"/>
      </rPr>
      <t>2017/2/219:303000KM</t>
    </r>
    <r>
      <rPr>
        <sz val="12"/>
        <color theme="1"/>
        <rFont val="華康中黑體"/>
        <family val="3"/>
        <charset val="136"/>
      </rPr>
      <t>服務設定</t>
    </r>
    <r>
      <rPr>
        <sz val="12"/>
        <color theme="1"/>
        <rFont val="BMWType V2 Regular"/>
      </rPr>
      <t>,</t>
    </r>
    <r>
      <rPr>
        <sz val="12"/>
        <color theme="1"/>
        <rFont val="華康中黑體"/>
        <family val="3"/>
        <charset val="136"/>
      </rPr>
      <t>查修冷氣很弱</t>
    </r>
  </si>
  <si>
    <t>0063460100</t>
  </si>
  <si>
    <r>
      <t>F0xF1xF86</t>
    </r>
    <r>
      <rPr>
        <sz val="12"/>
        <color theme="1"/>
        <rFont val="華康中黑體"/>
        <family val="3"/>
        <charset val="136"/>
      </rPr>
      <t>編程，視須要更換</t>
    </r>
    <r>
      <rPr>
        <sz val="12"/>
        <color theme="1"/>
        <rFont val="BMWType V2 Regular"/>
      </rPr>
      <t>(</t>
    </r>
    <r>
      <rPr>
        <sz val="12"/>
        <color theme="1"/>
        <rFont val="華康中黑體"/>
        <family val="3"/>
        <charset val="136"/>
      </rPr>
      <t>動態投射輔助燈</t>
    </r>
    <r>
      <rPr>
        <sz val="12"/>
        <color theme="1"/>
        <rFont val="BMWType V2 Regular"/>
      </rPr>
      <t>)</t>
    </r>
  </si>
  <si>
    <t>0P68732</t>
  </si>
  <si>
    <t>20.01.2017</t>
    <phoneticPr fontId="3" type="noConversion"/>
  </si>
  <si>
    <t>9
14
19
20</t>
    <phoneticPr fontId="3" type="noConversion"/>
  </si>
  <si>
    <r>
      <t>2017/2/2013:51</t>
    </r>
    <r>
      <rPr>
        <sz val="12"/>
        <color theme="1"/>
        <rFont val="華康中黑體"/>
        <family val="3"/>
        <charset val="136"/>
      </rPr>
      <t>預約</t>
    </r>
    <r>
      <rPr>
        <sz val="12"/>
        <color theme="1"/>
        <rFont val="BMWType V2 Regular"/>
      </rPr>
      <t>2/23(</t>
    </r>
    <r>
      <rPr>
        <sz val="12"/>
        <color theme="1"/>
        <rFont val="華康中黑體"/>
        <family val="3"/>
        <charset val="136"/>
      </rPr>
      <t>四</t>
    </r>
    <r>
      <rPr>
        <sz val="12"/>
        <color theme="1"/>
        <rFont val="BMWType V2 Regular"/>
      </rPr>
      <t>)</t>
    </r>
    <r>
      <rPr>
        <sz val="12"/>
        <color theme="1"/>
        <rFont val="華康中黑體"/>
        <family val="3"/>
        <charset val="136"/>
      </rPr>
      <t>中午至中和廠</t>
    </r>
    <r>
      <rPr>
        <sz val="12"/>
        <color theme="1"/>
        <rFont val="BMWType V2 Regular"/>
      </rPr>
      <t>(50234)2017/2/2011:00</t>
    </r>
    <r>
      <rPr>
        <sz val="12"/>
        <color theme="1"/>
        <rFont val="華康中黑體"/>
        <family val="3"/>
        <charset val="136"/>
      </rPr>
      <t>系統連絡電話為郭先生</t>
    </r>
    <r>
      <rPr>
        <sz val="12"/>
        <color theme="1"/>
        <rFont val="BMWType V2 Regular"/>
      </rPr>
      <t>(0939310009),</t>
    </r>
    <r>
      <rPr>
        <sz val="12"/>
        <color theme="1"/>
        <rFont val="華康中黑體"/>
        <family val="3"/>
        <charset val="136"/>
      </rPr>
      <t>客戶要我直接與張先生聯繫</t>
    </r>
  </si>
  <si>
    <t>0P67963</t>
    <phoneticPr fontId="3" type="noConversion"/>
  </si>
  <si>
    <r>
      <rPr>
        <sz val="12"/>
        <color theme="1"/>
        <rFont val="華康中黑體"/>
        <family val="3"/>
        <charset val="136"/>
      </rPr>
      <t>預約</t>
    </r>
    <r>
      <rPr>
        <sz val="12"/>
        <color theme="1"/>
        <rFont val="BMWType V2 Regular"/>
      </rPr>
      <t>2017/2/2111:00</t>
    </r>
    <r>
      <rPr>
        <sz val="12"/>
        <color theme="1"/>
        <rFont val="華康中黑體"/>
        <family val="3"/>
        <charset val="136"/>
      </rPr>
      <t>、</t>
    </r>
    <r>
      <rPr>
        <sz val="12"/>
        <color theme="1"/>
        <rFont val="BMWType V2 Regular"/>
      </rPr>
      <t>2017/2/2013:40</t>
    </r>
    <r>
      <rPr>
        <sz val="12"/>
        <color theme="1"/>
        <rFont val="華康中黑體"/>
        <family val="3"/>
        <charset val="136"/>
      </rPr>
      <t>、已請貝貝建客戶資料、</t>
    </r>
    <r>
      <rPr>
        <sz val="12"/>
        <color theme="1"/>
        <rFont val="BMWType V2 Regular"/>
      </rPr>
      <t>2017/2/8</t>
    </r>
    <r>
      <rPr>
        <sz val="12"/>
        <color theme="1"/>
        <rFont val="華康中黑體"/>
        <family val="3"/>
        <charset val="136"/>
      </rPr>
      <t>已交車</t>
    </r>
  </si>
  <si>
    <t>D808948</t>
  </si>
  <si>
    <r>
      <t>3/5</t>
    </r>
    <r>
      <rPr>
        <sz val="12"/>
        <color theme="1"/>
        <rFont val="華康中黑體"/>
        <family val="3"/>
        <charset val="136"/>
      </rPr>
      <t>回國</t>
    </r>
    <r>
      <rPr>
        <sz val="12"/>
        <color theme="1"/>
        <rFont val="BMWType V2 Regular"/>
      </rPr>
      <t>,</t>
    </r>
    <r>
      <rPr>
        <sz val="12"/>
        <color theme="1"/>
        <rFont val="華康中黑體"/>
        <family val="3"/>
        <charset val="136"/>
      </rPr>
      <t>待</t>
    </r>
    <r>
      <rPr>
        <sz val="12"/>
        <color theme="1"/>
        <rFont val="BMWType V2 Regular"/>
      </rPr>
      <t>3/5</t>
    </r>
    <r>
      <rPr>
        <sz val="12"/>
        <color theme="1"/>
        <rFont val="華康中黑體"/>
        <family val="3"/>
        <charset val="136"/>
      </rPr>
      <t>中午回國後聯繫</t>
    </r>
  </si>
  <si>
    <t>0052790100</t>
  </si>
  <si>
    <r>
      <t>F80F82</t>
    </r>
    <r>
      <rPr>
        <sz val="12"/>
        <color theme="1"/>
        <rFont val="華康中黑體"/>
        <family val="3"/>
        <charset val="136"/>
      </rPr>
      <t>檢查主動式座椅背之空氣</t>
    </r>
    <r>
      <rPr>
        <sz val="12"/>
        <color theme="1"/>
        <rFont val="BMWType V2 Regular"/>
      </rPr>
      <t>Pump</t>
    </r>
    <r>
      <rPr>
        <sz val="12"/>
        <color theme="1"/>
        <rFont val="華康中黑體"/>
        <family val="3"/>
        <charset val="136"/>
      </rPr>
      <t>，視須要更換</t>
    </r>
  </si>
  <si>
    <t>5F94727</t>
  </si>
  <si>
    <t>3
12
22
16
30</t>
    <phoneticPr fontId="3" type="noConversion"/>
  </si>
  <si>
    <t>5F94787</t>
  </si>
  <si>
    <r>
      <t>2017/2/8</t>
    </r>
    <r>
      <rPr>
        <sz val="12"/>
        <color theme="1"/>
        <rFont val="華康中黑體"/>
        <family val="3"/>
        <charset val="136"/>
      </rPr>
      <t>港口</t>
    </r>
  </si>
  <si>
    <t>0011450400</t>
  </si>
  <si>
    <r>
      <t>F1xB47</t>
    </r>
    <r>
      <rPr>
        <sz val="12"/>
        <color theme="1"/>
        <rFont val="華康中黑體"/>
        <family val="3"/>
        <charset val="136"/>
      </rPr>
      <t>編程控制單元，視須要更換廢氣再循環控制閥</t>
    </r>
  </si>
  <si>
    <t>06.01.2017</t>
    <phoneticPr fontId="3" type="noConversion"/>
  </si>
  <si>
    <t>0K98602</t>
  </si>
  <si>
    <r>
      <t>F1xB47</t>
    </r>
    <r>
      <rPr>
        <sz val="12"/>
        <color theme="1"/>
        <rFont val="華康中黑體"/>
        <family val="3"/>
        <charset val="136"/>
      </rPr>
      <t>編程控制單元，視須要更換廢氣再循環控制閥</t>
    </r>
    <r>
      <rPr>
        <sz val="12"/>
        <color theme="1"/>
        <rFont val="BMWType V2 Regular"/>
      </rPr>
      <t>(EGR)</t>
    </r>
  </si>
  <si>
    <t>0S34467</t>
  </si>
  <si>
    <r>
      <t>184</t>
    </r>
    <r>
      <rPr>
        <sz val="12"/>
        <color theme="1"/>
        <rFont val="華康中黑體"/>
        <family val="3"/>
        <charset val="136"/>
      </rPr>
      <t>工單在伊婷這</t>
    </r>
    <r>
      <rPr>
        <sz val="12"/>
        <color theme="1"/>
        <rFont val="BMWType V2 Regular"/>
      </rPr>
      <t>,</t>
    </r>
    <r>
      <rPr>
        <sz val="12"/>
        <color theme="1"/>
        <rFont val="華康中黑體"/>
        <family val="3"/>
        <charset val="136"/>
      </rPr>
      <t>待通知施作</t>
    </r>
  </si>
  <si>
    <t>0S33145</t>
  </si>
  <si>
    <r>
      <rPr>
        <sz val="12"/>
        <color theme="1"/>
        <rFont val="華康中黑體"/>
        <family val="3"/>
        <charset val="136"/>
      </rPr>
      <t>代步車</t>
    </r>
    <r>
      <rPr>
        <sz val="12"/>
        <color theme="1"/>
        <rFont val="BMWType V2 Regular"/>
      </rPr>
      <t>AMX9106By234</t>
    </r>
  </si>
  <si>
    <t>0S33686</t>
  </si>
  <si>
    <t>0S35291</t>
  </si>
  <si>
    <r>
      <rPr>
        <sz val="12"/>
        <color theme="1"/>
        <rFont val="華康中黑體"/>
        <family val="3"/>
        <charset val="136"/>
      </rPr>
      <t>預約</t>
    </r>
    <r>
      <rPr>
        <sz val="12"/>
        <color theme="1"/>
        <rFont val="BMWType V2 Regular"/>
      </rPr>
      <t>3/2710:00228</t>
    </r>
  </si>
  <si>
    <t>0S32258</t>
  </si>
  <si>
    <t>0T84937</t>
    <phoneticPr fontId="3" type="noConversion"/>
  </si>
  <si>
    <t>28/11/2017
2018/2/21</t>
    <phoneticPr fontId="3" type="noConversion"/>
  </si>
  <si>
    <t>50423
50304</t>
    <phoneticPr fontId="3" type="noConversion"/>
  </si>
  <si>
    <r>
      <rPr>
        <sz val="12"/>
        <color theme="1"/>
        <rFont val="華康中黑體"/>
        <family val="3"/>
        <charset val="136"/>
      </rPr>
      <t>客戶外改語音無法編程</t>
    </r>
    <r>
      <rPr>
        <sz val="12"/>
        <color theme="1"/>
        <rFont val="BMWType V2 Regular"/>
      </rPr>
      <t>,</t>
    </r>
    <r>
      <rPr>
        <sz val="12"/>
        <color theme="1"/>
        <rFont val="華康中黑體"/>
        <family val="3"/>
        <charset val="136"/>
      </rPr>
      <t>已通知哲銘
名單請課長協助</t>
    </r>
    <phoneticPr fontId="3" type="noConversion"/>
  </si>
  <si>
    <t>0T84942</t>
  </si>
  <si>
    <r>
      <rPr>
        <sz val="12"/>
        <color theme="1"/>
        <rFont val="華康中黑體"/>
        <family val="3"/>
        <charset val="136"/>
      </rPr>
      <t>預約</t>
    </r>
    <r>
      <rPr>
        <sz val="12"/>
        <color theme="1"/>
        <rFont val="BMWType V2 Regular"/>
      </rPr>
      <t>7/11</t>
    </r>
    <r>
      <rPr>
        <sz val="12"/>
        <color theme="1"/>
        <rFont val="華康中黑體"/>
        <family val="3"/>
        <charset val="136"/>
      </rPr>
      <t>入廠</t>
    </r>
    <r>
      <rPr>
        <sz val="12"/>
        <color theme="1"/>
        <rFont val="BMWType V2 Regular"/>
      </rPr>
      <t>,</t>
    </r>
    <r>
      <rPr>
        <sz val="12"/>
        <color theme="1"/>
        <rFont val="華康中黑體"/>
        <family val="3"/>
        <charset val="136"/>
      </rPr>
      <t>小慶縱放</t>
    </r>
  </si>
  <si>
    <r>
      <rPr>
        <sz val="12"/>
        <color theme="1"/>
        <rFont val="華康中黑體"/>
        <family val="3"/>
        <charset val="136"/>
      </rPr>
      <t>預約</t>
    </r>
    <r>
      <rPr>
        <sz val="12"/>
        <color theme="1"/>
        <rFont val="BMWType V2 Regular"/>
      </rPr>
      <t>3/238:30</t>
    </r>
  </si>
  <si>
    <t>0S32222</t>
  </si>
  <si>
    <t>0S32223</t>
  </si>
  <si>
    <r>
      <rPr>
        <sz val="12"/>
        <color theme="1"/>
        <rFont val="華康中黑體"/>
        <family val="3"/>
        <charset val="136"/>
      </rPr>
      <t>客戶表示要等保養一起並會跟</t>
    </r>
    <r>
      <rPr>
        <sz val="12"/>
        <color theme="1"/>
        <rFont val="BMWType V2 Regular"/>
      </rPr>
      <t>Kevin</t>
    </r>
    <r>
      <rPr>
        <sz val="12"/>
        <color theme="1"/>
        <rFont val="華康中黑體"/>
        <family val="3"/>
        <charset val="136"/>
      </rPr>
      <t>約</t>
    </r>
    <r>
      <rPr>
        <sz val="12"/>
        <color theme="1"/>
        <rFont val="BMWType V2 Regular"/>
      </rPr>
      <t>,</t>
    </r>
    <r>
      <rPr>
        <sz val="12"/>
        <color theme="1"/>
        <rFont val="華康中黑體"/>
        <family val="3"/>
        <charset val="136"/>
      </rPr>
      <t>不提供目前里程</t>
    </r>
  </si>
  <si>
    <t>0V45145</t>
  </si>
  <si>
    <r>
      <rPr>
        <sz val="12"/>
        <color theme="1"/>
        <rFont val="華康中黑體"/>
        <family val="3"/>
        <charset val="136"/>
      </rPr>
      <t>客戶自行預約</t>
    </r>
  </si>
  <si>
    <t>0T84332</t>
  </si>
  <si>
    <r>
      <rPr>
        <sz val="12"/>
        <color theme="1"/>
        <rFont val="華康中黑體"/>
        <family val="3"/>
        <charset val="136"/>
      </rPr>
      <t>預約</t>
    </r>
    <r>
      <rPr>
        <sz val="12"/>
        <color theme="1"/>
        <rFont val="BMWType V2 Regular"/>
      </rPr>
      <t>5/610:00</t>
    </r>
    <r>
      <rPr>
        <sz val="12"/>
        <color theme="1"/>
        <rFont val="華康中黑體"/>
        <family val="3"/>
        <charset val="136"/>
      </rPr>
      <t>請業務跟客戶直接約</t>
    </r>
  </si>
  <si>
    <t>0S36036</t>
  </si>
  <si>
    <r>
      <rPr>
        <sz val="12"/>
        <color theme="1"/>
        <rFont val="華康中黑體"/>
        <family val="3"/>
        <charset val="136"/>
      </rPr>
      <t>電話為羅小姐的電話</t>
    </r>
    <r>
      <rPr>
        <sz val="12"/>
        <color theme="1"/>
        <rFont val="BMWType V2 Regular"/>
      </rPr>
      <t>,</t>
    </r>
    <r>
      <rPr>
        <sz val="12"/>
        <color theme="1"/>
        <rFont val="華康中黑體"/>
        <family val="3"/>
        <charset val="136"/>
      </rPr>
      <t>客戶表示會回電預約</t>
    </r>
    <r>
      <rPr>
        <sz val="12"/>
        <color theme="1"/>
        <rFont val="BMWType V2 Regular"/>
      </rPr>
      <t>,</t>
    </r>
    <r>
      <rPr>
        <sz val="12"/>
        <color theme="1"/>
        <rFont val="華康中黑體"/>
        <family val="3"/>
        <charset val="136"/>
      </rPr>
      <t>已留下連絡電話及分機</t>
    </r>
  </si>
  <si>
    <t>0K98788</t>
  </si>
  <si>
    <r>
      <rPr>
        <sz val="12"/>
        <color theme="1"/>
        <rFont val="華康中黑體"/>
        <family val="3"/>
        <charset val="136"/>
      </rPr>
      <t>預約</t>
    </r>
    <r>
      <rPr>
        <sz val="12"/>
        <color theme="1"/>
        <rFont val="BMWType V2 Regular"/>
      </rPr>
      <t>5/1610:30</t>
    </r>
    <r>
      <rPr>
        <sz val="12"/>
        <color theme="1"/>
        <rFont val="華康中黑體"/>
        <family val="3"/>
        <charset val="136"/>
      </rPr>
      <t>杰哥取車</t>
    </r>
  </si>
  <si>
    <t>5E45172</t>
  </si>
  <si>
    <t>2/7Done</t>
  </si>
  <si>
    <t>0V45114</t>
  </si>
  <si>
    <r>
      <rPr>
        <sz val="12"/>
        <color theme="1"/>
        <rFont val="華康中黑體"/>
        <family val="3"/>
        <charset val="136"/>
      </rPr>
      <t>預約</t>
    </r>
    <r>
      <rPr>
        <sz val="12"/>
        <color theme="1"/>
        <rFont val="BMWType V2 Regular"/>
      </rPr>
      <t>3/299:30</t>
    </r>
  </si>
  <si>
    <t>0T84333</t>
  </si>
  <si>
    <r>
      <rPr>
        <sz val="12"/>
        <color theme="1"/>
        <rFont val="華康中黑體"/>
        <family val="3"/>
        <charset val="136"/>
      </rPr>
      <t>預約</t>
    </r>
    <r>
      <rPr>
        <sz val="12"/>
        <color theme="1"/>
        <rFont val="BMWType V2 Regular"/>
      </rPr>
      <t>3/309:30</t>
    </r>
  </si>
  <si>
    <t>0T86573</t>
  </si>
  <si>
    <r>
      <rPr>
        <sz val="12"/>
        <color theme="1"/>
        <rFont val="華康中黑體"/>
        <family val="3"/>
        <charset val="136"/>
      </rPr>
      <t>客戶自行跟業務約</t>
    </r>
    <r>
      <rPr>
        <sz val="12"/>
        <color theme="1"/>
        <rFont val="BMWType V2 Regular"/>
      </rPr>
      <t>,</t>
    </r>
    <r>
      <rPr>
        <sz val="12"/>
        <color theme="1"/>
        <rFont val="華康中黑體"/>
        <family val="3"/>
        <charset val="136"/>
      </rPr>
      <t>已連繫金昇協助</t>
    </r>
  </si>
  <si>
    <t>0K98751</t>
  </si>
  <si>
    <r>
      <rPr>
        <sz val="12"/>
        <color theme="1"/>
        <rFont val="華康中黑體"/>
        <family val="3"/>
        <charset val="136"/>
      </rPr>
      <t>預約</t>
    </r>
    <r>
      <rPr>
        <sz val="12"/>
        <color theme="1"/>
        <rFont val="BMWType V2 Regular"/>
      </rPr>
      <t>7/4</t>
    </r>
    <r>
      <rPr>
        <sz val="12"/>
        <color theme="1"/>
        <rFont val="華康中黑體"/>
        <family val="3"/>
        <charset val="136"/>
      </rPr>
      <t>入廠</t>
    </r>
  </si>
  <si>
    <t>0T83913</t>
  </si>
  <si>
    <r>
      <rPr>
        <sz val="12"/>
        <color theme="1"/>
        <rFont val="華康中黑體"/>
        <family val="3"/>
        <charset val="136"/>
      </rPr>
      <t>試乘車</t>
    </r>
    <r>
      <rPr>
        <sz val="12"/>
        <color theme="1"/>
        <rFont val="BMWType V2 Regular"/>
      </rPr>
      <t>,</t>
    </r>
    <r>
      <rPr>
        <sz val="12"/>
        <color theme="1"/>
        <rFont val="華康中黑體"/>
        <family val="3"/>
        <charset val="136"/>
      </rPr>
      <t>預約</t>
    </r>
    <r>
      <rPr>
        <sz val="12"/>
        <color theme="1"/>
        <rFont val="BMWType V2 Regular"/>
      </rPr>
      <t>6/14</t>
    </r>
  </si>
  <si>
    <t>0T84936</t>
  </si>
  <si>
    <t>2/18Done</t>
  </si>
  <si>
    <t>0T85061</t>
  </si>
  <si>
    <r>
      <rPr>
        <sz val="12"/>
        <color theme="1"/>
        <rFont val="華康中黑體"/>
        <family val="3"/>
        <charset val="136"/>
      </rPr>
      <t>已健彬聯絡</t>
    </r>
  </si>
  <si>
    <t>0T85560</t>
    <phoneticPr fontId="3" type="noConversion"/>
  </si>
  <si>
    <r>
      <rPr>
        <sz val="12"/>
        <color theme="1"/>
        <rFont val="華康中黑體"/>
        <family val="3"/>
        <charset val="136"/>
      </rPr>
      <t>鎔德試乘車</t>
    </r>
    <r>
      <rPr>
        <sz val="12"/>
        <color theme="1"/>
        <rFont val="BMWType V2 Regular"/>
      </rPr>
      <t>,</t>
    </r>
    <r>
      <rPr>
        <sz val="12"/>
        <color theme="1"/>
        <rFont val="華康中黑體"/>
        <family val="3"/>
        <charset val="136"/>
      </rPr>
      <t>預約</t>
    </r>
    <r>
      <rPr>
        <sz val="12"/>
        <color theme="1"/>
        <rFont val="BMWType V2 Regular"/>
      </rPr>
      <t>8/14</t>
    </r>
  </si>
  <si>
    <t>0T83194</t>
  </si>
  <si>
    <r>
      <rPr>
        <sz val="12"/>
        <color theme="1"/>
        <rFont val="華康中黑體"/>
        <family val="3"/>
        <charset val="136"/>
      </rPr>
      <t>周郁雯</t>
    </r>
    <r>
      <rPr>
        <sz val="12"/>
        <color theme="1"/>
        <rFont val="BMWType V2 Regular"/>
      </rPr>
      <t>0981101583/0936047478</t>
    </r>
  </si>
  <si>
    <t>0S33359</t>
  </si>
  <si>
    <r>
      <rPr>
        <sz val="12"/>
        <color theme="1"/>
        <rFont val="華康中黑體"/>
        <family val="3"/>
        <charset val="136"/>
      </rPr>
      <t>預約</t>
    </r>
    <r>
      <rPr>
        <sz val="12"/>
        <color theme="1"/>
        <rFont val="BMWType V2 Regular"/>
      </rPr>
      <t>3/3010:00</t>
    </r>
  </si>
  <si>
    <t>0T84438</t>
  </si>
  <si>
    <r>
      <rPr>
        <sz val="12"/>
        <color theme="1"/>
        <rFont val="華康中黑體"/>
        <family val="3"/>
        <charset val="136"/>
      </rPr>
      <t>電話錯誤</t>
    </r>
    <r>
      <rPr>
        <sz val="12"/>
        <color theme="1"/>
        <rFont val="BMWType V2 Regular"/>
      </rPr>
      <t>,</t>
    </r>
    <r>
      <rPr>
        <sz val="12"/>
        <color theme="1"/>
        <rFont val="華康中黑體"/>
        <family val="3"/>
        <charset val="136"/>
      </rPr>
      <t>暫停使用</t>
    </r>
  </si>
  <si>
    <t>0S35246</t>
  </si>
  <si>
    <t>2/9Done</t>
  </si>
  <si>
    <t>0V45695</t>
  </si>
  <si>
    <t>2/16Done</t>
  </si>
  <si>
    <t>0S34731</t>
  </si>
  <si>
    <t>2/20Done</t>
  </si>
  <si>
    <t>0T85426</t>
  </si>
  <si>
    <t>0T83630</t>
  </si>
  <si>
    <t>V</t>
    <phoneticPr fontId="3" type="noConversion"/>
  </si>
  <si>
    <r>
      <rPr>
        <sz val="12"/>
        <color theme="1"/>
        <rFont val="華康中黑體"/>
        <family val="3"/>
        <charset val="136"/>
      </rPr>
      <t>預約</t>
    </r>
    <r>
      <rPr>
        <sz val="12"/>
        <color theme="1"/>
        <rFont val="BMWType V2 Regular"/>
      </rPr>
      <t>5/1114:30</t>
    </r>
  </si>
  <si>
    <t>0T83631</t>
  </si>
  <si>
    <r>
      <rPr>
        <sz val="12"/>
        <color theme="1"/>
        <rFont val="華康中黑體"/>
        <family val="3"/>
        <charset val="136"/>
      </rPr>
      <t>車在雲林</t>
    </r>
    <r>
      <rPr>
        <sz val="12"/>
        <color theme="1"/>
        <rFont val="BMWType V2 Regular"/>
      </rPr>
      <t>,</t>
    </r>
    <r>
      <rPr>
        <sz val="12"/>
        <color theme="1"/>
        <rFont val="華康中黑體"/>
        <family val="3"/>
        <charset val="136"/>
      </rPr>
      <t>嘉義使用</t>
    </r>
    <r>
      <rPr>
        <sz val="12"/>
        <color theme="1"/>
        <rFont val="BMWType V2 Regular"/>
      </rPr>
      <t>,</t>
    </r>
    <r>
      <rPr>
        <sz val="12"/>
        <color theme="1"/>
        <rFont val="華康中黑體"/>
        <family val="3"/>
        <charset val="136"/>
      </rPr>
      <t>已請哲銘協助調車</t>
    </r>
  </si>
  <si>
    <t>0V45694</t>
  </si>
  <si>
    <r>
      <rPr>
        <sz val="12"/>
        <color theme="1"/>
        <rFont val="華康中黑體"/>
        <family val="3"/>
        <charset val="136"/>
      </rPr>
      <t>調依德</t>
    </r>
    <r>
      <rPr>
        <sz val="12"/>
        <color theme="1"/>
        <rFont val="BMWType V2 Regular"/>
      </rPr>
      <t>2017/7/17</t>
    </r>
    <phoneticPr fontId="3" type="noConversion"/>
  </si>
  <si>
    <r>
      <rPr>
        <sz val="12"/>
        <color theme="1"/>
        <rFont val="華康中黑體"/>
        <family val="3"/>
        <charset val="136"/>
      </rPr>
      <t>依德客戶</t>
    </r>
    <r>
      <rPr>
        <sz val="12"/>
        <color theme="1"/>
        <rFont val="BMWType V2 Regular"/>
      </rPr>
      <t>,</t>
    </r>
    <r>
      <rPr>
        <sz val="12"/>
        <color theme="1"/>
        <rFont val="華康中黑體"/>
        <family val="3"/>
        <charset val="136"/>
      </rPr>
      <t>無資料</t>
    </r>
  </si>
  <si>
    <t>0T85434</t>
  </si>
  <si>
    <t>0S35453</t>
  </si>
  <si>
    <r>
      <rPr>
        <sz val="12"/>
        <color theme="1"/>
        <rFont val="華康中黑體"/>
        <family val="3"/>
        <charset val="136"/>
      </rPr>
      <t>預約</t>
    </r>
    <r>
      <rPr>
        <sz val="12"/>
        <color theme="1"/>
        <rFont val="BMWType V2 Regular"/>
      </rPr>
      <t>4/159:30</t>
    </r>
  </si>
  <si>
    <t>0S33984</t>
  </si>
  <si>
    <r>
      <rPr>
        <sz val="12"/>
        <color theme="1"/>
        <rFont val="華康中黑體"/>
        <family val="3"/>
        <charset val="136"/>
      </rPr>
      <t>聯繫小郭處理</t>
    </r>
  </si>
  <si>
    <t>0S35475</t>
  </si>
  <si>
    <r>
      <rPr>
        <sz val="12"/>
        <color theme="1"/>
        <rFont val="華康中黑體"/>
        <family val="3"/>
        <charset val="136"/>
      </rPr>
      <t>預約</t>
    </r>
    <r>
      <rPr>
        <sz val="12"/>
        <color theme="1"/>
        <rFont val="BMWType V2 Regular"/>
      </rPr>
      <t>4/2416:30,</t>
    </r>
    <r>
      <rPr>
        <sz val="12"/>
        <color theme="1"/>
        <rFont val="華康中黑體"/>
        <family val="3"/>
        <charset val="136"/>
      </rPr>
      <t>車子爸爸在使用會回來北</t>
    </r>
    <r>
      <rPr>
        <sz val="12"/>
        <color theme="1"/>
        <rFont val="BMWType V2 Regular"/>
      </rPr>
      <t>,</t>
    </r>
    <r>
      <rPr>
        <sz val="12"/>
        <color theme="1"/>
        <rFont val="華康中黑體"/>
        <family val="3"/>
        <charset val="136"/>
      </rPr>
      <t>右側後視鏡的環景不會亮</t>
    </r>
    <r>
      <rPr>
        <sz val="12"/>
        <color theme="1"/>
        <rFont val="BMWType V2 Regular"/>
      </rPr>
      <t>,</t>
    </r>
    <r>
      <rPr>
        <sz val="12"/>
        <color theme="1"/>
        <rFont val="華康中黑體"/>
        <family val="3"/>
        <charset val="136"/>
      </rPr>
      <t>傍晚希望最晚</t>
    </r>
    <r>
      <rPr>
        <sz val="12"/>
        <color theme="1"/>
        <rFont val="BMWType V2 Regular"/>
      </rPr>
      <t>27</t>
    </r>
    <r>
      <rPr>
        <sz val="12"/>
        <color theme="1"/>
        <rFont val="華康中黑體"/>
        <family val="3"/>
        <charset val="136"/>
      </rPr>
      <t>取車</t>
    </r>
    <r>
      <rPr>
        <sz val="12"/>
        <color theme="1"/>
        <rFont val="BMWType V2 Regular"/>
      </rPr>
      <t>,</t>
    </r>
    <r>
      <rPr>
        <sz val="12"/>
        <color theme="1"/>
        <rFont val="華康中黑體"/>
        <family val="3"/>
        <charset val="136"/>
      </rPr>
      <t>客戶認識劉總</t>
    </r>
  </si>
  <si>
    <t>0V45425</t>
  </si>
  <si>
    <r>
      <rPr>
        <sz val="12"/>
        <color theme="1"/>
        <rFont val="華康中黑體"/>
        <family val="3"/>
        <charset val="136"/>
      </rPr>
      <t>沒有連絡電話</t>
    </r>
  </si>
  <si>
    <t>5E45117</t>
  </si>
  <si>
    <t>0K98937</t>
  </si>
  <si>
    <r>
      <rPr>
        <sz val="12"/>
        <color theme="1"/>
        <rFont val="華康中黑體"/>
        <family val="3"/>
        <charset val="136"/>
      </rPr>
      <t>預約</t>
    </r>
    <r>
      <rPr>
        <sz val="12"/>
        <color theme="1"/>
        <rFont val="BMWType V2 Regular"/>
      </rPr>
      <t>4/259:00</t>
    </r>
  </si>
  <si>
    <t>0K98894</t>
  </si>
  <si>
    <t>RO:52386</t>
  </si>
  <si>
    <t>0K98904</t>
  </si>
  <si>
    <t>0K98478</t>
  </si>
  <si>
    <t>3/2Done</t>
  </si>
  <si>
    <r>
      <t>F1xB47</t>
    </r>
    <r>
      <rPr>
        <sz val="12"/>
        <color rgb="FFFF0000"/>
        <rFont val="華康中黑體"/>
        <family val="3"/>
        <charset val="136"/>
      </rPr>
      <t>編程控制單元，視須要更換廢氣再循環控制閥</t>
    </r>
  </si>
  <si>
    <t>0V45895</t>
  </si>
  <si>
    <t>0S32534</t>
  </si>
  <si>
    <r>
      <rPr>
        <sz val="12"/>
        <color theme="1"/>
        <rFont val="華康中黑體"/>
        <family val="3"/>
        <charset val="136"/>
      </rPr>
      <t>預約</t>
    </r>
    <r>
      <rPr>
        <sz val="12"/>
        <color theme="1"/>
        <rFont val="BMWType V2 Regular"/>
      </rPr>
      <t>4/26TO126</t>
    </r>
  </si>
  <si>
    <t>0K98934</t>
  </si>
  <si>
    <t>0S34942</t>
  </si>
  <si>
    <r>
      <rPr>
        <sz val="12"/>
        <color theme="1"/>
        <rFont val="華康中黑體"/>
        <family val="3"/>
        <charset val="136"/>
      </rPr>
      <t>客戶會再確認時間</t>
    </r>
    <r>
      <rPr>
        <sz val="12"/>
        <color theme="1"/>
        <rFont val="BMWType V2 Regular"/>
      </rPr>
      <t>,</t>
    </r>
    <r>
      <rPr>
        <sz val="12"/>
        <color theme="1"/>
        <rFont val="華康中黑體"/>
        <family val="3"/>
        <charset val="136"/>
      </rPr>
      <t>自行來電預約</t>
    </r>
  </si>
  <si>
    <t>0T84933</t>
  </si>
  <si>
    <r>
      <rPr>
        <sz val="12"/>
        <color theme="1"/>
        <rFont val="華康中黑體"/>
        <family val="3"/>
        <charset val="136"/>
      </rPr>
      <t>客戶要等</t>
    </r>
    <r>
      <rPr>
        <sz val="12"/>
        <color theme="1"/>
        <rFont val="BMWType V2 Regular"/>
      </rPr>
      <t>1</t>
    </r>
    <r>
      <rPr>
        <sz val="12"/>
        <color theme="1"/>
        <rFont val="華康中黑體"/>
        <family val="3"/>
        <charset val="136"/>
      </rPr>
      <t>萬保養在一起回來施作</t>
    </r>
    <r>
      <rPr>
        <sz val="12"/>
        <color theme="1"/>
        <rFont val="BMWType V2 Regular"/>
      </rPr>
      <t>,</t>
    </r>
    <r>
      <rPr>
        <sz val="12"/>
        <color theme="1"/>
        <rFont val="華康中黑體"/>
        <family val="3"/>
        <charset val="136"/>
      </rPr>
      <t>不願意回覆目前里程數</t>
    </r>
    <r>
      <rPr>
        <sz val="12"/>
        <color theme="1"/>
        <rFont val="BMWType V2 Regular"/>
      </rPr>
      <t>,</t>
    </r>
    <r>
      <rPr>
        <sz val="12"/>
        <color theme="1"/>
        <rFont val="華康中黑體"/>
        <family val="3"/>
        <charset val="136"/>
      </rPr>
      <t>並表示最快下周會再自行回電確認時間</t>
    </r>
  </si>
  <si>
    <t>0S34763</t>
  </si>
  <si>
    <t>0T86758</t>
  </si>
  <si>
    <r>
      <rPr>
        <sz val="12"/>
        <color theme="1"/>
        <rFont val="華康中黑體"/>
        <family val="3"/>
        <charset val="136"/>
      </rPr>
      <t>預約</t>
    </r>
    <r>
      <rPr>
        <sz val="12"/>
        <color theme="1"/>
        <rFont val="BMWType V2 Regular"/>
      </rPr>
      <t>4/79:00</t>
    </r>
  </si>
  <si>
    <t>0T86119</t>
  </si>
  <si>
    <t>3/1Done</t>
  </si>
  <si>
    <t>0T85869</t>
    <phoneticPr fontId="3" type="noConversion"/>
  </si>
  <si>
    <r>
      <rPr>
        <sz val="12"/>
        <color theme="1"/>
        <rFont val="華康中黑體"/>
        <family val="3"/>
        <charset val="136"/>
      </rPr>
      <t>全省無聯絡電話</t>
    </r>
  </si>
  <si>
    <t>0T85846</t>
  </si>
  <si>
    <t>0V45696</t>
  </si>
  <si>
    <r>
      <rPr>
        <sz val="12"/>
        <color theme="1"/>
        <rFont val="華康中黑體"/>
        <family val="3"/>
        <charset val="136"/>
      </rPr>
      <t>目前里程數</t>
    </r>
    <r>
      <rPr>
        <sz val="12"/>
        <color theme="1"/>
        <rFont val="BMWType V2 Regular"/>
      </rPr>
      <t>2400km,</t>
    </r>
    <r>
      <rPr>
        <sz val="12"/>
        <color theme="1"/>
        <rFont val="華康中黑體"/>
        <family val="3"/>
        <charset val="136"/>
      </rPr>
      <t>希望</t>
    </r>
    <r>
      <rPr>
        <sz val="12"/>
        <color theme="1"/>
        <rFont val="BMWType V2 Regular"/>
      </rPr>
      <t>7</t>
    </r>
    <r>
      <rPr>
        <sz val="12"/>
        <color theme="1"/>
        <rFont val="華康中黑體"/>
        <family val="3"/>
        <charset val="136"/>
      </rPr>
      <t>月再電話聯絡</t>
    </r>
  </si>
  <si>
    <t>0T84343</t>
  </si>
  <si>
    <r>
      <rPr>
        <sz val="12"/>
        <color theme="1"/>
        <rFont val="華康中黑體"/>
        <family val="3"/>
        <charset val="136"/>
      </rPr>
      <t>預約</t>
    </r>
    <r>
      <rPr>
        <sz val="12"/>
        <color theme="1"/>
        <rFont val="BMWType V2 Regular"/>
      </rPr>
      <t>3/248:30</t>
    </r>
  </si>
  <si>
    <t>0T83920</t>
  </si>
  <si>
    <r>
      <rPr>
        <sz val="12"/>
        <color theme="1"/>
        <rFont val="華康中黑體"/>
        <family val="3"/>
        <charset val="136"/>
      </rPr>
      <t>健彬協助處理</t>
    </r>
  </si>
  <si>
    <t>0T84568</t>
  </si>
  <si>
    <r>
      <rPr>
        <sz val="12"/>
        <color theme="1"/>
        <rFont val="華康中黑體"/>
        <family val="3"/>
        <charset val="136"/>
      </rPr>
      <t>預約</t>
    </r>
    <r>
      <rPr>
        <sz val="12"/>
        <color theme="1"/>
        <rFont val="BMWType V2 Regular"/>
      </rPr>
      <t>3/2910:30</t>
    </r>
  </si>
  <si>
    <t>0S32425</t>
  </si>
  <si>
    <r>
      <rPr>
        <sz val="12"/>
        <color theme="1"/>
        <rFont val="華康中黑體"/>
        <family val="3"/>
        <charset val="136"/>
      </rPr>
      <t>空號</t>
    </r>
  </si>
  <si>
    <t>5E98843</t>
  </si>
  <si>
    <r>
      <t>51606</t>
    </r>
    <r>
      <rPr>
        <sz val="12"/>
        <color theme="1"/>
        <rFont val="華康中黑體"/>
        <family val="3"/>
        <charset val="136"/>
      </rPr>
      <t>待結單</t>
    </r>
  </si>
  <si>
    <t>0S35331</t>
  </si>
  <si>
    <t>0T83292</t>
  </si>
  <si>
    <t>P849945</t>
  </si>
  <si>
    <r>
      <rPr>
        <sz val="12"/>
        <color theme="1"/>
        <rFont val="華康中黑體"/>
        <family val="3"/>
        <charset val="136"/>
      </rPr>
      <t>預約</t>
    </r>
    <r>
      <rPr>
        <sz val="12"/>
        <color theme="1"/>
        <rFont val="BMWType V2 Regular"/>
      </rPr>
      <t>3/229:00</t>
    </r>
  </si>
  <si>
    <t>0S34511</t>
  </si>
  <si>
    <r>
      <rPr>
        <sz val="12"/>
        <color theme="1"/>
        <rFont val="華康中黑體"/>
        <family val="3"/>
        <charset val="136"/>
      </rPr>
      <t>預約</t>
    </r>
    <r>
      <rPr>
        <sz val="12"/>
        <color theme="1"/>
        <rFont val="BMWType V2 Regular"/>
      </rPr>
      <t>3/158:30</t>
    </r>
  </si>
  <si>
    <t>0S32828</t>
  </si>
  <si>
    <r>
      <rPr>
        <sz val="12"/>
        <color theme="1"/>
        <rFont val="華康中黑體"/>
        <family val="3"/>
        <charset val="136"/>
      </rPr>
      <t>鉑德</t>
    </r>
    <r>
      <rPr>
        <sz val="12"/>
        <color theme="1"/>
        <rFont val="BMWType V2 Regular"/>
      </rPr>
      <t>,</t>
    </r>
    <r>
      <rPr>
        <sz val="12"/>
        <color theme="1"/>
        <rFont val="華康中黑體"/>
        <family val="3"/>
        <charset val="136"/>
      </rPr>
      <t>已轉請柏盛經理協助</t>
    </r>
  </si>
  <si>
    <t>0032480200</t>
  </si>
  <si>
    <r>
      <t>E39E46E53</t>
    </r>
    <r>
      <rPr>
        <sz val="12"/>
        <color theme="1"/>
        <rFont val="華康中黑體"/>
        <family val="3"/>
        <charset val="136"/>
      </rPr>
      <t>檢查，視須要更換駕駛側空氣囊</t>
    </r>
  </si>
  <si>
    <t>JV71732</t>
  </si>
  <si>
    <t>02.02.2017</t>
    <phoneticPr fontId="3" type="noConversion"/>
  </si>
  <si>
    <t>2.5H</t>
    <phoneticPr fontId="3" type="noConversion"/>
  </si>
  <si>
    <t>未接
名單請課長協助
名單請課長協助</t>
    <phoneticPr fontId="3" type="noConversion"/>
  </si>
  <si>
    <t>GZ05363</t>
  </si>
  <si>
    <r>
      <rPr>
        <sz val="12"/>
        <color theme="1"/>
        <rFont val="華康中黑體"/>
        <family val="3"/>
        <charset val="136"/>
      </rPr>
      <t>預約</t>
    </r>
    <r>
      <rPr>
        <sz val="12"/>
        <color theme="1"/>
        <rFont val="BMWType V2 Regular"/>
      </rPr>
      <t>4/1813:30,9C8847</t>
    </r>
    <r>
      <rPr>
        <sz val="12"/>
        <color theme="1"/>
        <rFont val="華康中黑體"/>
        <family val="3"/>
        <charset val="136"/>
      </rPr>
      <t>蘇先生</t>
    </r>
  </si>
  <si>
    <t>GZ06419</t>
  </si>
  <si>
    <t>直接掛電話
名單請課長協助
名單請課長協助</t>
    <phoneticPr fontId="3" type="noConversion"/>
  </si>
  <si>
    <t>GR73636</t>
  </si>
  <si>
    <r>
      <rPr>
        <sz val="12"/>
        <color theme="1"/>
        <rFont val="華康中黑體"/>
        <family val="3"/>
        <charset val="136"/>
      </rPr>
      <t>未接</t>
    </r>
    <r>
      <rPr>
        <sz val="12"/>
        <color theme="1"/>
        <rFont val="BMWType V2 Regular"/>
      </rPr>
      <t>*3</t>
    </r>
  </si>
  <si>
    <t>JT82244</t>
  </si>
  <si>
    <t>車已賣
名單請課長協助
名單請課長協助</t>
    <phoneticPr fontId="3" type="noConversion"/>
  </si>
  <si>
    <t>GZ04401</t>
  </si>
  <si>
    <r>
      <rPr>
        <sz val="12"/>
        <color theme="1"/>
        <rFont val="華康中黑體"/>
        <family val="3"/>
        <charset val="136"/>
      </rPr>
      <t>報廢</t>
    </r>
  </si>
  <si>
    <t>NE30069</t>
  </si>
  <si>
    <t>GZ08878</t>
  </si>
  <si>
    <r>
      <rPr>
        <sz val="12"/>
        <color theme="1"/>
        <rFont val="華康中黑體"/>
        <family val="3"/>
        <charset val="136"/>
      </rPr>
      <t>沒聯絡資訊</t>
    </r>
  </si>
  <si>
    <t>ND31820</t>
  </si>
  <si>
    <r>
      <rPr>
        <sz val="12"/>
        <color theme="1"/>
        <rFont val="華康中黑體"/>
        <family val="3"/>
        <charset val="136"/>
      </rPr>
      <t>預約</t>
    </r>
    <r>
      <rPr>
        <sz val="12"/>
        <color theme="1"/>
        <rFont val="BMWType V2 Regular"/>
      </rPr>
      <t>3/1814:30</t>
    </r>
  </si>
  <si>
    <t>LM39909</t>
  </si>
  <si>
    <t>ND31705</t>
  </si>
  <si>
    <r>
      <rPr>
        <sz val="12"/>
        <color theme="1"/>
        <rFont val="華康中黑體"/>
        <family val="3"/>
        <charset val="136"/>
      </rPr>
      <t>預約</t>
    </r>
    <r>
      <rPr>
        <sz val="12"/>
        <color theme="1"/>
        <rFont val="BMWType V2 Regular"/>
      </rPr>
      <t>3/1514:00</t>
    </r>
  </si>
  <si>
    <t>NE30097</t>
  </si>
  <si>
    <t>LN73532</t>
  </si>
  <si>
    <r>
      <rPr>
        <sz val="12"/>
        <color theme="1"/>
        <rFont val="華康中黑體"/>
        <family val="3"/>
        <charset val="136"/>
      </rPr>
      <t>預約</t>
    </r>
    <r>
      <rPr>
        <sz val="12"/>
        <color theme="1"/>
        <rFont val="BMWType V2 Regular"/>
      </rPr>
      <t>4/24</t>
    </r>
    <r>
      <rPr>
        <sz val="12"/>
        <color theme="1"/>
        <rFont val="華康中黑體"/>
        <family val="3"/>
        <charset val="136"/>
      </rPr>
      <t>取送車</t>
    </r>
  </si>
  <si>
    <t>LM38343</t>
  </si>
  <si>
    <t>GZ08879</t>
  </si>
  <si>
    <r>
      <rPr>
        <sz val="12"/>
        <color theme="1"/>
        <rFont val="華康中黑體"/>
        <family val="3"/>
        <charset val="136"/>
      </rPr>
      <t>預約</t>
    </r>
    <r>
      <rPr>
        <sz val="12"/>
        <color theme="1"/>
        <rFont val="BMWType V2 Regular"/>
      </rPr>
      <t>3/2813:30</t>
    </r>
  </si>
  <si>
    <t>LM31076</t>
  </si>
  <si>
    <r>
      <rPr>
        <sz val="12"/>
        <color theme="1"/>
        <rFont val="華康中黑體"/>
        <family val="3"/>
        <charset val="136"/>
      </rPr>
      <t>擇日</t>
    </r>
  </si>
  <si>
    <t>LP11933</t>
  </si>
  <si>
    <r>
      <rPr>
        <sz val="12"/>
        <color theme="1"/>
        <rFont val="華康中黑體"/>
        <family val="3"/>
        <charset val="136"/>
      </rPr>
      <t>等等回</t>
    </r>
  </si>
  <si>
    <t>NC94168</t>
  </si>
  <si>
    <r>
      <rPr>
        <sz val="12"/>
        <color theme="1"/>
        <rFont val="華康中黑體"/>
        <family val="3"/>
        <charset val="136"/>
      </rPr>
      <t>預約</t>
    </r>
    <r>
      <rPr>
        <sz val="12"/>
        <color theme="1"/>
        <rFont val="BMWType V2 Regular"/>
      </rPr>
      <t xml:space="preserve">3/2914:00
</t>
    </r>
    <r>
      <rPr>
        <sz val="12"/>
        <color theme="1"/>
        <rFont val="華康中黑體"/>
        <family val="3"/>
        <charset val="136"/>
      </rPr>
      <t>名單請課長協助
名單請課長協助</t>
    </r>
    <phoneticPr fontId="3" type="noConversion"/>
  </si>
  <si>
    <t>NE30188</t>
  </si>
  <si>
    <r>
      <rPr>
        <sz val="12"/>
        <color theme="1"/>
        <rFont val="華康中黑體"/>
        <family val="3"/>
        <charset val="136"/>
      </rPr>
      <t>擇日</t>
    </r>
    <r>
      <rPr>
        <sz val="12"/>
        <color theme="1"/>
        <rFont val="BMWType V2 Regular"/>
      </rPr>
      <t>(</t>
    </r>
    <r>
      <rPr>
        <sz val="12"/>
        <color theme="1"/>
        <rFont val="華康中黑體"/>
        <family val="3"/>
        <charset val="136"/>
      </rPr>
      <t>小慶</t>
    </r>
    <r>
      <rPr>
        <sz val="12"/>
        <color theme="1"/>
        <rFont val="BMWType V2 Regular"/>
      </rPr>
      <t>)</t>
    </r>
  </si>
  <si>
    <t>ND31951</t>
  </si>
  <si>
    <r>
      <rPr>
        <sz val="12"/>
        <color theme="1"/>
        <rFont val="華康中黑體"/>
        <family val="3"/>
        <charset val="136"/>
      </rPr>
      <t>預約</t>
    </r>
    <r>
      <rPr>
        <sz val="12"/>
        <color theme="1"/>
        <rFont val="BMWType V2 Regular"/>
      </rPr>
      <t>5/258:30</t>
    </r>
  </si>
  <si>
    <t>NC81179</t>
  </si>
  <si>
    <t>NC94116</t>
  </si>
  <si>
    <r>
      <rPr>
        <sz val="12"/>
        <color theme="1"/>
        <rFont val="華康中黑體"/>
        <family val="3"/>
        <charset val="136"/>
      </rPr>
      <t>客自行改裝方向盤</t>
    </r>
    <r>
      <rPr>
        <sz val="12"/>
        <color theme="1"/>
        <rFont val="BMWType V2 Regular"/>
      </rPr>
      <t>,</t>
    </r>
    <r>
      <rPr>
        <sz val="12"/>
        <color theme="1"/>
        <rFont val="華康中黑體"/>
        <family val="3"/>
        <charset val="136"/>
      </rPr>
      <t>請客戶一樣將車開回來檢查</t>
    </r>
  </si>
  <si>
    <t>ND32248</t>
  </si>
  <si>
    <r>
      <rPr>
        <sz val="12"/>
        <color theme="1"/>
        <rFont val="華康中黑體"/>
        <family val="3"/>
        <charset val="136"/>
      </rPr>
      <t>待</t>
    </r>
    <r>
      <rPr>
        <sz val="12"/>
        <color theme="1"/>
        <rFont val="BMWType V2 Regular"/>
      </rPr>
      <t>7</t>
    </r>
    <r>
      <rPr>
        <sz val="12"/>
        <color theme="1"/>
        <rFont val="華康中黑體"/>
        <family val="3"/>
        <charset val="136"/>
      </rPr>
      <t>月電聯</t>
    </r>
    <r>
      <rPr>
        <sz val="12"/>
        <color theme="1"/>
        <rFont val="BMWType V2 Regular"/>
      </rPr>
      <t>,</t>
    </r>
    <r>
      <rPr>
        <sz val="12"/>
        <color theme="1"/>
        <rFont val="華康中黑體"/>
        <family val="3"/>
        <charset val="136"/>
      </rPr>
      <t>客戶要到</t>
    </r>
    <r>
      <rPr>
        <sz val="12"/>
        <color theme="1"/>
        <rFont val="BMWType V2 Regular"/>
      </rPr>
      <t>7</t>
    </r>
    <r>
      <rPr>
        <sz val="12"/>
        <color theme="1"/>
        <rFont val="華康中黑體"/>
        <family val="3"/>
        <charset val="136"/>
      </rPr>
      <t>月份才能來施作</t>
    </r>
    <r>
      <rPr>
        <sz val="12"/>
        <color theme="1"/>
        <rFont val="BMWType V2 Regular"/>
      </rPr>
      <t>,</t>
    </r>
    <r>
      <rPr>
        <sz val="12"/>
        <color theme="1"/>
        <rFont val="華康中黑體"/>
        <family val="3"/>
        <charset val="136"/>
      </rPr>
      <t>安排取送車客戶也不接受
名單請課長協助
名單請課長協助</t>
    </r>
    <phoneticPr fontId="3" type="noConversion"/>
  </si>
  <si>
    <t>ND32891</t>
  </si>
  <si>
    <r>
      <rPr>
        <sz val="12"/>
        <color theme="1"/>
        <rFont val="華康中黑體"/>
        <family val="3"/>
        <charset val="136"/>
      </rPr>
      <t>預約</t>
    </r>
  </si>
  <si>
    <t>ND31155</t>
  </si>
  <si>
    <r>
      <rPr>
        <sz val="12"/>
        <color theme="1"/>
        <rFont val="華康中黑體"/>
        <family val="3"/>
        <charset val="136"/>
      </rPr>
      <t>預約</t>
    </r>
    <r>
      <rPr>
        <sz val="12"/>
        <color theme="1"/>
        <rFont val="BMWType V2 Regular"/>
      </rPr>
      <t>3/308:30</t>
    </r>
  </si>
  <si>
    <t>GZ08560</t>
  </si>
  <si>
    <r>
      <rPr>
        <sz val="12"/>
        <color theme="1"/>
        <rFont val="華康中黑體"/>
        <family val="3"/>
        <charset val="136"/>
      </rPr>
      <t>預約</t>
    </r>
    <r>
      <rPr>
        <sz val="12"/>
        <color theme="1"/>
        <rFont val="BMWType V2 Regular"/>
      </rPr>
      <t>3/2513:30</t>
    </r>
  </si>
  <si>
    <t>NC81038</t>
  </si>
  <si>
    <t>NC81115</t>
  </si>
  <si>
    <t>NC80852</t>
  </si>
  <si>
    <r>
      <rPr>
        <sz val="12"/>
        <color theme="1"/>
        <rFont val="華康中黑體"/>
        <family val="3"/>
        <charset val="136"/>
      </rPr>
      <t>預約</t>
    </r>
    <r>
      <rPr>
        <sz val="12"/>
        <color theme="1"/>
        <rFont val="BMWType V2 Regular"/>
      </rPr>
      <t>3/2810:00</t>
    </r>
  </si>
  <si>
    <t>NC80826</t>
  </si>
  <si>
    <r>
      <rPr>
        <sz val="12"/>
        <color theme="1"/>
        <rFont val="華康中黑體"/>
        <family val="3"/>
        <charset val="136"/>
      </rPr>
      <t>預約</t>
    </r>
    <r>
      <rPr>
        <sz val="12"/>
        <color theme="1"/>
        <rFont val="BMWType V2 Regular"/>
      </rPr>
      <t>4/229:30</t>
    </r>
  </si>
  <si>
    <t>NC81020</t>
  </si>
  <si>
    <r>
      <rPr>
        <sz val="12"/>
        <color theme="1"/>
        <rFont val="華康中黑體"/>
        <family val="3"/>
        <charset val="136"/>
      </rPr>
      <t>預約</t>
    </r>
    <r>
      <rPr>
        <sz val="12"/>
        <color theme="1"/>
        <rFont val="BMWType V2 Regular"/>
      </rPr>
      <t>3/1410:00RO:50821</t>
    </r>
  </si>
  <si>
    <t>ND31807</t>
  </si>
  <si>
    <t>ND31179</t>
  </si>
  <si>
    <r>
      <rPr>
        <sz val="12"/>
        <color theme="1"/>
        <rFont val="華康中黑體"/>
        <family val="3"/>
        <charset val="136"/>
      </rPr>
      <t>預約</t>
    </r>
    <r>
      <rPr>
        <sz val="12"/>
        <color theme="1"/>
        <rFont val="BMWType V2 Regular"/>
      </rPr>
      <t>8/2811:00</t>
    </r>
  </si>
  <si>
    <t>ND31194</t>
  </si>
  <si>
    <t>擇日
名單請課長協助
名單請課長協助</t>
    <phoneticPr fontId="3" type="noConversion"/>
  </si>
  <si>
    <t>NC94195</t>
  </si>
  <si>
    <r>
      <rPr>
        <sz val="12"/>
        <color theme="1"/>
        <rFont val="華康中黑體"/>
        <family val="3"/>
        <charset val="136"/>
      </rPr>
      <t>未接</t>
    </r>
    <r>
      <rPr>
        <sz val="12"/>
        <color theme="1"/>
        <rFont val="BMWType V2 Regular"/>
      </rPr>
      <t xml:space="preserve">*2
</t>
    </r>
    <r>
      <rPr>
        <sz val="12"/>
        <color theme="1"/>
        <rFont val="華康中黑體"/>
        <family val="3"/>
        <charset val="136"/>
      </rPr>
      <t>名單請課長協助
名單請課長協助</t>
    </r>
    <phoneticPr fontId="3" type="noConversion"/>
  </si>
  <si>
    <t>ND31971</t>
  </si>
  <si>
    <r>
      <rPr>
        <sz val="12"/>
        <color theme="1"/>
        <rFont val="華康中黑體"/>
        <family val="3"/>
        <charset val="136"/>
      </rPr>
      <t>預約</t>
    </r>
    <r>
      <rPr>
        <sz val="12"/>
        <color theme="1"/>
        <rFont val="BMWType V2 Regular"/>
      </rPr>
      <t>4/2214:00</t>
    </r>
  </si>
  <si>
    <t>NC81235</t>
  </si>
  <si>
    <r>
      <rPr>
        <sz val="12"/>
        <color theme="1"/>
        <rFont val="華康中黑體"/>
        <family val="3"/>
        <charset val="136"/>
      </rPr>
      <t>預約</t>
    </r>
    <r>
      <rPr>
        <sz val="12"/>
        <color theme="1"/>
        <rFont val="BMWType V2 Regular"/>
      </rPr>
      <t>3/259:00</t>
    </r>
  </si>
  <si>
    <t>ND32600</t>
  </si>
  <si>
    <t>ND31994</t>
  </si>
  <si>
    <t>ND32901</t>
  </si>
  <si>
    <t>Done</t>
    <phoneticPr fontId="3" type="noConversion"/>
  </si>
  <si>
    <r>
      <rPr>
        <sz val="12"/>
        <color theme="1"/>
        <rFont val="華康中黑體"/>
        <family val="3"/>
        <charset val="136"/>
      </rPr>
      <t>預約</t>
    </r>
    <r>
      <rPr>
        <sz val="12"/>
        <color theme="1"/>
        <rFont val="BMWType V2 Regular"/>
      </rPr>
      <t>3/2313:30</t>
    </r>
  </si>
  <si>
    <t>ND32940</t>
  </si>
  <si>
    <t>ND32938</t>
  </si>
  <si>
    <t>NF66192</t>
  </si>
  <si>
    <t>16/10/2017 
28/11/2017
2018/2/21</t>
    <phoneticPr fontId="3" type="noConversion"/>
  </si>
  <si>
    <t>50304
50423
50304</t>
    <phoneticPr fontId="3" type="noConversion"/>
  </si>
  <si>
    <r>
      <rPr>
        <sz val="12"/>
        <color theme="1"/>
        <rFont val="華康中黑體"/>
        <family val="3"/>
        <charset val="136"/>
      </rPr>
      <t>車已賣</t>
    </r>
    <r>
      <rPr>
        <sz val="12"/>
        <color theme="1"/>
        <rFont val="BMWType V2 Regular"/>
      </rPr>
      <t>,</t>
    </r>
    <r>
      <rPr>
        <sz val="12"/>
        <color theme="1"/>
        <rFont val="華康中黑體"/>
        <family val="3"/>
        <charset val="136"/>
      </rPr>
      <t>客不提供新車主聯絡電話</t>
    </r>
    <r>
      <rPr>
        <sz val="12"/>
        <color theme="1"/>
        <rFont val="BMWType V2 Regular"/>
      </rPr>
      <t>,</t>
    </r>
    <r>
      <rPr>
        <sz val="12"/>
        <color theme="1"/>
        <rFont val="華康中黑體"/>
        <family val="3"/>
        <charset val="136"/>
      </rPr>
      <t>會再自行連絡車主
名單請課長協助
名單請課長協助</t>
    </r>
    <phoneticPr fontId="3" type="noConversion"/>
  </si>
  <si>
    <t>ND32649</t>
  </si>
  <si>
    <t>電話中
名單請課長協助
名單請課長協助</t>
    <phoneticPr fontId="3" type="noConversion"/>
  </si>
  <si>
    <t>ND32790</t>
  </si>
  <si>
    <t>V</t>
    <phoneticPr fontId="3" type="noConversion"/>
  </si>
  <si>
    <r>
      <rPr>
        <sz val="12"/>
        <color theme="1"/>
        <rFont val="華康中黑體"/>
        <family val="3"/>
        <charset val="136"/>
      </rPr>
      <t>預約</t>
    </r>
    <r>
      <rPr>
        <sz val="12"/>
        <color theme="1"/>
        <rFont val="BMWType V2 Regular"/>
      </rPr>
      <t>4/113:30</t>
    </r>
  </si>
  <si>
    <t>LM34072</t>
  </si>
  <si>
    <r>
      <rPr>
        <sz val="12"/>
        <color theme="1"/>
        <rFont val="華康中黑體"/>
        <family val="3"/>
        <charset val="136"/>
      </rPr>
      <t>預約</t>
    </r>
    <r>
      <rPr>
        <sz val="12"/>
        <color theme="1"/>
        <rFont val="BMWType V2 Regular"/>
      </rPr>
      <t>5/410:30</t>
    </r>
  </si>
  <si>
    <t>JT80413</t>
  </si>
  <si>
    <t>JR35981</t>
  </si>
  <si>
    <r>
      <rPr>
        <sz val="12"/>
        <color theme="1"/>
        <rFont val="華康中黑體"/>
        <family val="3"/>
        <charset val="136"/>
      </rPr>
      <t>預約</t>
    </r>
    <r>
      <rPr>
        <sz val="12"/>
        <color theme="1"/>
        <rFont val="BMWType V2 Regular"/>
      </rPr>
      <t>5/179:00</t>
    </r>
  </si>
  <si>
    <t>NC94077</t>
  </si>
  <si>
    <r>
      <rPr>
        <sz val="12"/>
        <color theme="1"/>
        <rFont val="華康中黑體"/>
        <family val="3"/>
        <charset val="136"/>
      </rPr>
      <t>再約</t>
    </r>
  </si>
  <si>
    <t>JW20049</t>
  </si>
  <si>
    <r>
      <rPr>
        <sz val="12"/>
        <color theme="1"/>
        <rFont val="華康中黑體"/>
        <family val="3"/>
        <charset val="136"/>
      </rPr>
      <t>車已買</t>
    </r>
    <r>
      <rPr>
        <sz val="12"/>
        <color theme="1"/>
        <rFont val="BMWType V2 Regular"/>
      </rPr>
      <t>,</t>
    </r>
    <r>
      <rPr>
        <sz val="12"/>
        <color theme="1"/>
        <rFont val="華康中黑體"/>
        <family val="3"/>
        <charset val="136"/>
      </rPr>
      <t>沒有新車主的聯絡方式</t>
    </r>
    <r>
      <rPr>
        <sz val="12"/>
        <color theme="1"/>
        <rFont val="BMWType V2 Regular"/>
      </rPr>
      <t>,</t>
    </r>
    <r>
      <rPr>
        <sz val="12"/>
        <color theme="1"/>
        <rFont val="華康中黑體"/>
        <family val="3"/>
        <charset val="136"/>
      </rPr>
      <t>聯絡中屏也不清楚新車主</t>
    </r>
  </si>
  <si>
    <t>NC94147</t>
  </si>
  <si>
    <t>ND32070</t>
  </si>
  <si>
    <r>
      <rPr>
        <sz val="12"/>
        <color theme="1"/>
        <rFont val="華康中黑體"/>
        <family val="3"/>
        <charset val="136"/>
      </rPr>
      <t>客在約</t>
    </r>
  </si>
  <si>
    <t>NC93665</t>
  </si>
  <si>
    <t>NC94224</t>
  </si>
  <si>
    <t>車已賣
名單請課長協助
名單請課長協助</t>
    <phoneticPr fontId="3" type="noConversion"/>
  </si>
  <si>
    <t>ND32829</t>
  </si>
  <si>
    <t>空號
名單請課長協助
名單請課長協助
名單請課長協助</t>
    <phoneticPr fontId="3" type="noConversion"/>
  </si>
  <si>
    <t>ND32931</t>
  </si>
  <si>
    <r>
      <rPr>
        <sz val="12"/>
        <color theme="1"/>
        <rFont val="華康中黑體"/>
        <family val="3"/>
        <charset val="136"/>
      </rPr>
      <t>預約</t>
    </r>
    <r>
      <rPr>
        <sz val="12"/>
        <color theme="1"/>
        <rFont val="BMWType V2 Regular"/>
      </rPr>
      <t>4/179:00</t>
    </r>
  </si>
  <si>
    <t>F1xF2xB47編程控制單元，視須要更換廢氣再循環控制閥</t>
  </si>
  <si>
    <t>0M26072</t>
  </si>
  <si>
    <t>2017/10/24
2017/10/25
2017/11/15
2017/11/29
2017/12/12
2017/12/18
2018/01/18
2018/01/19
2018/01/26
2018/2/21</t>
    <phoneticPr fontId="3" type="noConversion"/>
  </si>
  <si>
    <t>50304
50422
50140
50423
50423
50423
50423
50228
50423
50423
50304</t>
    <phoneticPr fontId="3" type="noConversion"/>
  </si>
  <si>
    <t>簡訊通知
行銷名單
行銷名單
自行預約
客戶堅持自行預約
名單請228協助
堅持自行預約
名單請228協助
已請嘉榮協助預約入廠
名單請課長協助</t>
    <phoneticPr fontId="3" type="noConversion"/>
  </si>
  <si>
    <t>NF66091</t>
  </si>
  <si>
    <r>
      <rPr>
        <sz val="12"/>
        <color theme="1"/>
        <rFont val="華康中黑體"/>
        <family val="3"/>
        <charset val="136"/>
      </rPr>
      <t>預約</t>
    </r>
    <r>
      <rPr>
        <sz val="12"/>
        <color theme="1"/>
        <rFont val="BMWType V2 Regular"/>
      </rPr>
      <t>4/814:30</t>
    </r>
  </si>
  <si>
    <t>G102278</t>
    <phoneticPr fontId="3" type="noConversion"/>
  </si>
  <si>
    <t>2017/10/24
2017/11/18
2017/12/18
2018/01/19
2018/01/26
2018/02/21</t>
    <phoneticPr fontId="3" type="noConversion"/>
  </si>
  <si>
    <t>50304
50228
50423
50423
50423
50304</t>
    <phoneticPr fontId="3" type="noConversion"/>
  </si>
  <si>
    <t>簡訊通知
客堅持自行預約(保固期內但已一年半未入廠)
名單請228協助
名單請228協助
客希望過年後再打電話確認時間
客戶堅持自行預約，也不想用代步車，名單請課長協助</t>
    <phoneticPr fontId="3" type="noConversion"/>
  </si>
  <si>
    <t>GZ06422</t>
  </si>
  <si>
    <r>
      <rPr>
        <sz val="12"/>
        <color theme="1"/>
        <rFont val="華康中黑體"/>
        <family val="3"/>
        <charset val="136"/>
      </rPr>
      <t>已請杰哥協助</t>
    </r>
  </si>
  <si>
    <t>0066240100</t>
  </si>
  <si>
    <t>G11G12G3x檢查車道警示系統之警示傳感器，視需要更換</t>
  </si>
  <si>
    <t>G941859</t>
  </si>
  <si>
    <t>2017/12/14
2018/2/21
2018/4/2</t>
    <phoneticPr fontId="3" type="noConversion"/>
  </si>
  <si>
    <t>50189
50304
50304</t>
    <phoneticPr fontId="3" type="noConversion"/>
  </si>
  <si>
    <t>港口
港口
港口</t>
    <phoneticPr fontId="3" type="noConversion"/>
  </si>
  <si>
    <t>GZ03583</t>
  </si>
  <si>
    <t>0062450100</t>
  </si>
  <si>
    <t>F2xF87F52G3xG01編程控制單元(Kombi)</t>
  </si>
  <si>
    <t>5J32191</t>
  </si>
  <si>
    <t>2017/12/14
2018/2/21
2018/4/2
2018/6/14</t>
    <phoneticPr fontId="3" type="noConversion"/>
  </si>
  <si>
    <t>50189
50304
50304
50304</t>
    <phoneticPr fontId="3" type="noConversion"/>
  </si>
  <si>
    <t>港口
港口
港口
投單</t>
    <phoneticPr fontId="3" type="noConversion"/>
  </si>
  <si>
    <t>0011500400</t>
    <phoneticPr fontId="3" type="noConversion"/>
  </si>
  <si>
    <r>
      <t>F45B38</t>
    </r>
    <r>
      <rPr>
        <sz val="12"/>
        <color theme="1"/>
        <rFont val="華康中黑體"/>
        <family val="3"/>
        <charset val="136"/>
      </rPr>
      <t>更換曲軸皮帶盤</t>
    </r>
    <r>
      <rPr>
        <sz val="12"/>
        <color theme="1"/>
        <rFont val="BMWType V2 Regular"/>
      </rPr>
      <t>/</t>
    </r>
    <r>
      <rPr>
        <sz val="12"/>
        <color theme="1"/>
        <rFont val="華康中黑體"/>
        <family val="3"/>
        <charset val="136"/>
      </rPr>
      <t>減震器</t>
    </r>
  </si>
  <si>
    <t>V401255</t>
    <phoneticPr fontId="3" type="noConversion"/>
  </si>
  <si>
    <t>11.02.2017</t>
    <phoneticPr fontId="3" type="noConversion"/>
  </si>
  <si>
    <r>
      <rPr>
        <sz val="12"/>
        <color theme="1"/>
        <rFont val="華康中黑體"/>
        <family val="3"/>
        <charset val="136"/>
      </rPr>
      <t>一天</t>
    </r>
    <phoneticPr fontId="3" type="noConversion"/>
  </si>
  <si>
    <r>
      <rPr>
        <sz val="12"/>
        <color theme="1"/>
        <rFont val="華康中黑體"/>
        <family val="3"/>
        <charset val="136"/>
      </rPr>
      <t>預約</t>
    </r>
    <r>
      <rPr>
        <sz val="12"/>
        <color theme="1"/>
        <rFont val="BMWType V2 Regular"/>
      </rPr>
      <t>08/1109:30</t>
    </r>
  </si>
  <si>
    <t>G996564</t>
  </si>
  <si>
    <t>2017/12/14
2018/2/21
2018/4/2
2018/6/14
2018/6/27
2018/6/28</t>
    <phoneticPr fontId="3" type="noConversion"/>
  </si>
  <si>
    <t>50189
50304
50304
50304
50304
50304</t>
    <phoneticPr fontId="3" type="noConversion"/>
  </si>
  <si>
    <t>港口
港口
港口
港口
名單給怡婷
汎德撥回</t>
    <phoneticPr fontId="3" type="noConversion"/>
  </si>
  <si>
    <t>0011500400</t>
  </si>
  <si>
    <t>V404030</t>
  </si>
  <si>
    <t>G994369</t>
  </si>
  <si>
    <t>港口
港口
港口
依德</t>
    <phoneticPr fontId="3" type="noConversion"/>
  </si>
  <si>
    <t>VZ42656</t>
    <phoneticPr fontId="3" type="noConversion"/>
  </si>
  <si>
    <r>
      <t>kEVIN</t>
    </r>
    <r>
      <rPr>
        <sz val="12"/>
        <color theme="1"/>
        <rFont val="華康中黑體"/>
        <family val="3"/>
        <charset val="136"/>
      </rPr>
      <t>轉語音</t>
    </r>
    <phoneticPr fontId="3" type="noConversion"/>
  </si>
  <si>
    <t>G956763</t>
  </si>
  <si>
    <t>2017/12/14
2018/2/21
2018/4/2
2018/6/14
2018/6/28
2018/8/27</t>
    <phoneticPr fontId="3" type="noConversion"/>
  </si>
  <si>
    <t>港口
港口
港口
港口
港口,名單與怡婷確認過
保稅倉</t>
    <phoneticPr fontId="3" type="noConversion"/>
  </si>
  <si>
    <t>V406103</t>
    <phoneticPr fontId="3" type="noConversion"/>
  </si>
  <si>
    <r>
      <rPr>
        <sz val="12"/>
        <color theme="1"/>
        <rFont val="華康中黑體"/>
        <family val="3"/>
        <charset val="136"/>
      </rPr>
      <t>預約</t>
    </r>
    <r>
      <rPr>
        <sz val="12"/>
        <color theme="1"/>
        <rFont val="BMWType V2 Regular"/>
      </rPr>
      <t>08/1109:00</t>
    </r>
  </si>
  <si>
    <t>VZ42564</t>
    <phoneticPr fontId="3" type="noConversion"/>
  </si>
  <si>
    <r>
      <rPr>
        <sz val="12"/>
        <color theme="1"/>
        <rFont val="華康中黑體"/>
        <family val="3"/>
        <charset val="136"/>
      </rPr>
      <t>預約</t>
    </r>
    <r>
      <rPr>
        <sz val="12"/>
        <color theme="1"/>
        <rFont val="BMWType V2 Regular"/>
      </rPr>
      <t>08/1708:30</t>
    </r>
  </si>
  <si>
    <t>VZ38895</t>
  </si>
  <si>
    <r>
      <t>AKN6313,</t>
    </r>
    <r>
      <rPr>
        <sz val="12"/>
        <color theme="1"/>
        <rFont val="華康中黑體"/>
        <family val="3"/>
        <charset val="136"/>
      </rPr>
      <t>楊先生</t>
    </r>
  </si>
  <si>
    <t>VZ38873</t>
  </si>
  <si>
    <r>
      <t>7/3</t>
    </r>
    <r>
      <rPr>
        <sz val="12"/>
        <color theme="1"/>
        <rFont val="華康中黑體"/>
        <family val="3"/>
        <charset val="136"/>
      </rPr>
      <t>至台中文心</t>
    </r>
    <r>
      <rPr>
        <sz val="12"/>
        <color theme="1"/>
        <rFont val="BMWType V2 Regular"/>
      </rPr>
      <t>,</t>
    </r>
    <r>
      <rPr>
        <sz val="12"/>
        <color theme="1"/>
        <rFont val="華康中黑體"/>
        <family val="3"/>
        <charset val="136"/>
      </rPr>
      <t>尚未施作</t>
    </r>
  </si>
  <si>
    <t>VZ38875</t>
  </si>
  <si>
    <t>VZ39092</t>
    <phoneticPr fontId="3" type="noConversion"/>
  </si>
  <si>
    <r>
      <rPr>
        <sz val="12"/>
        <color theme="1"/>
        <rFont val="華康中黑體"/>
        <family val="3"/>
        <charset val="136"/>
      </rPr>
      <t>預約</t>
    </r>
    <r>
      <rPr>
        <sz val="12"/>
        <color theme="1"/>
        <rFont val="BMWType V2 Regular"/>
      </rPr>
      <t>8/22</t>
    </r>
  </si>
  <si>
    <t>VZ38712</t>
  </si>
  <si>
    <r>
      <rPr>
        <sz val="12"/>
        <color theme="1"/>
        <rFont val="華康中黑體"/>
        <family val="3"/>
        <charset val="136"/>
      </rPr>
      <t>要跟賴鈺琳約</t>
    </r>
  </si>
  <si>
    <t>VZ39094</t>
    <phoneticPr fontId="3" type="noConversion"/>
  </si>
  <si>
    <r>
      <rPr>
        <sz val="12"/>
        <color theme="1"/>
        <rFont val="華康中黑體"/>
        <family val="3"/>
        <charset val="136"/>
      </rPr>
      <t>預約</t>
    </r>
    <r>
      <rPr>
        <sz val="12"/>
        <color theme="1"/>
        <rFont val="BMWType V2 Regular"/>
      </rPr>
      <t>9/1</t>
    </r>
  </si>
  <si>
    <t>VZ39118</t>
    <phoneticPr fontId="3" type="noConversion"/>
  </si>
  <si>
    <r>
      <rPr>
        <sz val="12"/>
        <color theme="1"/>
        <rFont val="華康中黑體"/>
        <family val="3"/>
        <charset val="136"/>
      </rPr>
      <t>預約</t>
    </r>
    <r>
      <rPr>
        <sz val="12"/>
        <color theme="1"/>
        <rFont val="BMWType V2 Regular"/>
      </rPr>
      <t>08/16</t>
    </r>
    <r>
      <rPr>
        <sz val="12"/>
        <color theme="1"/>
        <rFont val="華康中黑體"/>
        <family val="3"/>
        <charset val="136"/>
      </rPr>
      <t>平鎮廠</t>
    </r>
  </si>
  <si>
    <t>VZ41264</t>
  </si>
  <si>
    <t>V404269</t>
  </si>
  <si>
    <t>V404200</t>
    <phoneticPr fontId="3" type="noConversion"/>
  </si>
  <si>
    <r>
      <rPr>
        <sz val="12"/>
        <color theme="1"/>
        <rFont val="華康中黑體"/>
        <family val="3"/>
        <charset val="136"/>
      </rPr>
      <t>預約</t>
    </r>
    <r>
      <rPr>
        <sz val="12"/>
        <color theme="1"/>
        <rFont val="BMWType V2 Regular"/>
      </rPr>
      <t>08/1113:30</t>
    </r>
  </si>
  <si>
    <t>VZ40249</t>
  </si>
  <si>
    <t>V402959</t>
  </si>
  <si>
    <t>VZ40377</t>
    <phoneticPr fontId="3" type="noConversion"/>
  </si>
  <si>
    <r>
      <rPr>
        <sz val="12"/>
        <color theme="1"/>
        <rFont val="華康中黑體"/>
        <family val="3"/>
        <charset val="136"/>
      </rPr>
      <t>預約</t>
    </r>
    <r>
      <rPr>
        <sz val="12"/>
        <color theme="1"/>
        <rFont val="BMWType V2 Regular"/>
      </rPr>
      <t>08/1908:30</t>
    </r>
  </si>
  <si>
    <t>VZ41088</t>
    <phoneticPr fontId="3" type="noConversion"/>
  </si>
  <si>
    <r>
      <rPr>
        <sz val="12"/>
        <color theme="1"/>
        <rFont val="華康中黑體"/>
        <family val="3"/>
        <charset val="136"/>
      </rPr>
      <t>轉語音</t>
    </r>
  </si>
  <si>
    <t>VZ41240</t>
  </si>
  <si>
    <t>VZ41194</t>
    <phoneticPr fontId="3" type="noConversion"/>
  </si>
  <si>
    <r>
      <rPr>
        <sz val="12"/>
        <color theme="1"/>
        <rFont val="華康中黑體"/>
        <family val="3"/>
        <charset val="136"/>
      </rPr>
      <t>客自行再約</t>
    </r>
    <r>
      <rPr>
        <sz val="12"/>
        <color theme="1"/>
        <rFont val="BMWType V2 Regular"/>
      </rPr>
      <t>,</t>
    </r>
    <r>
      <rPr>
        <sz val="12"/>
        <color theme="1"/>
        <rFont val="華康中黑體"/>
        <family val="3"/>
        <charset val="136"/>
      </rPr>
      <t>預計</t>
    </r>
    <r>
      <rPr>
        <sz val="12"/>
        <color theme="1"/>
        <rFont val="BMWType V2 Regular"/>
      </rPr>
      <t>8</t>
    </r>
    <r>
      <rPr>
        <sz val="12"/>
        <color theme="1"/>
        <rFont val="華康中黑體"/>
        <family val="3"/>
        <charset val="136"/>
      </rPr>
      <t>月底前回廠</t>
    </r>
  </si>
  <si>
    <t>VZ39182</t>
  </si>
  <si>
    <t>VZ41218</t>
  </si>
  <si>
    <t>VZ40603</t>
  </si>
  <si>
    <t>VZ39257</t>
  </si>
  <si>
    <r>
      <rPr>
        <sz val="12"/>
        <color theme="1"/>
        <rFont val="華康中黑體"/>
        <family val="3"/>
        <charset val="136"/>
      </rPr>
      <t>預約</t>
    </r>
    <r>
      <rPr>
        <sz val="12"/>
        <color theme="1"/>
        <rFont val="BMWType V2 Regular"/>
      </rPr>
      <t>8/16</t>
    </r>
  </si>
  <si>
    <t>VZ40576</t>
  </si>
  <si>
    <r>
      <rPr>
        <sz val="12"/>
        <color theme="1"/>
        <rFont val="華康中黑體"/>
        <family val="3"/>
        <charset val="136"/>
      </rPr>
      <t>預約</t>
    </r>
    <r>
      <rPr>
        <sz val="12"/>
        <color theme="1"/>
        <rFont val="BMWType V2 Regular"/>
      </rPr>
      <t>8/1409:30</t>
    </r>
  </si>
  <si>
    <t>VZ41251</t>
    <phoneticPr fontId="3" type="noConversion"/>
  </si>
  <si>
    <r>
      <rPr>
        <sz val="12"/>
        <color theme="1"/>
        <rFont val="華康中黑體"/>
        <family val="3"/>
        <charset val="136"/>
      </rPr>
      <t>預約</t>
    </r>
    <r>
      <rPr>
        <sz val="12"/>
        <color theme="1"/>
        <rFont val="BMWType V2 Regular"/>
      </rPr>
      <t>08/10,</t>
    </r>
    <r>
      <rPr>
        <sz val="12"/>
        <color theme="1"/>
        <rFont val="華康中黑體"/>
        <family val="3"/>
        <charset val="136"/>
      </rPr>
      <t>待結單</t>
    </r>
  </si>
  <si>
    <t>VZ40731</t>
  </si>
  <si>
    <t>VZ38850</t>
    <phoneticPr fontId="3" type="noConversion"/>
  </si>
  <si>
    <t>2017/8/15
2017/9/22</t>
    <phoneticPr fontId="3" type="noConversion"/>
  </si>
  <si>
    <t>50228
50304</t>
    <phoneticPr fontId="3" type="noConversion"/>
  </si>
  <si>
    <t>50228
50304</t>
    <phoneticPr fontId="3" type="noConversion"/>
  </si>
  <si>
    <r>
      <rPr>
        <sz val="12"/>
        <color theme="1"/>
        <rFont val="華康中黑體"/>
        <family val="3"/>
        <charset val="136"/>
      </rPr>
      <t>車已賣</t>
    </r>
    <r>
      <rPr>
        <sz val="12"/>
        <color theme="1"/>
        <rFont val="BMWType V2 Regular"/>
      </rPr>
      <t>,</t>
    </r>
    <r>
      <rPr>
        <sz val="12"/>
        <color theme="1"/>
        <rFont val="華康中黑體"/>
        <family val="3"/>
        <charset val="136"/>
      </rPr>
      <t>客告知賣給天母汽車
車已賣</t>
    </r>
    <phoneticPr fontId="3" type="noConversion"/>
  </si>
  <si>
    <t>VZ38656</t>
  </si>
  <si>
    <r>
      <t>3/30</t>
    </r>
    <r>
      <rPr>
        <sz val="12"/>
        <color theme="1"/>
        <rFont val="華康中黑體"/>
        <family val="3"/>
        <charset val="136"/>
      </rPr>
      <t>入廠</t>
    </r>
  </si>
  <si>
    <t>VZ39225</t>
  </si>
  <si>
    <t>VZ38653</t>
    <phoneticPr fontId="3" type="noConversion"/>
  </si>
  <si>
    <r>
      <rPr>
        <sz val="12"/>
        <color theme="1"/>
        <rFont val="華康中黑體"/>
        <family val="3"/>
        <charset val="136"/>
      </rPr>
      <t>預約</t>
    </r>
    <r>
      <rPr>
        <sz val="12"/>
        <color theme="1"/>
        <rFont val="BMWType V2 Regular"/>
      </rPr>
      <t>8/119:00</t>
    </r>
    <r>
      <rPr>
        <sz val="12"/>
        <color theme="1"/>
        <rFont val="華康中黑體"/>
        <family val="3"/>
        <charset val="136"/>
      </rPr>
      <t>、胎壓</t>
    </r>
  </si>
  <si>
    <t>V406365</t>
    <phoneticPr fontId="3" type="noConversion"/>
  </si>
  <si>
    <r>
      <rPr>
        <sz val="12"/>
        <color theme="1"/>
        <rFont val="華康中黑體"/>
        <family val="3"/>
        <charset val="136"/>
      </rPr>
      <t>預約</t>
    </r>
    <r>
      <rPr>
        <sz val="12"/>
        <color theme="1"/>
        <rFont val="BMWType V2 Regular"/>
      </rPr>
      <t>08/1808:30</t>
    </r>
    <r>
      <rPr>
        <sz val="12"/>
        <color theme="1"/>
        <rFont val="華康中黑體"/>
        <family val="3"/>
        <charset val="136"/>
      </rPr>
      <t>賓歐廠</t>
    </r>
  </si>
  <si>
    <t>G995692</t>
  </si>
  <si>
    <t>2017/12/14
2018/2/21
2018/4/2
2018/6/14
2018/6/28</t>
    <phoneticPr fontId="3" type="noConversion"/>
  </si>
  <si>
    <t>50189
50304
50304
50304
50304</t>
    <phoneticPr fontId="3" type="noConversion"/>
  </si>
  <si>
    <t>港口
港口
港口
港口
汎德撥回,名單與怡婷確認</t>
    <phoneticPr fontId="3" type="noConversion"/>
  </si>
  <si>
    <t>V406670</t>
  </si>
  <si>
    <t>G995858</t>
  </si>
  <si>
    <t>2017/12/14
2018/2/21
2018/4/3
2018/6/14
2018/6/28</t>
    <phoneticPr fontId="3" type="noConversion"/>
  </si>
  <si>
    <t>VZ38711</t>
    <phoneticPr fontId="3" type="noConversion"/>
  </si>
  <si>
    <r>
      <rPr>
        <sz val="12"/>
        <color theme="1"/>
        <rFont val="華康中黑體"/>
        <family val="3"/>
        <charset val="136"/>
      </rPr>
      <t>預約</t>
    </r>
    <r>
      <rPr>
        <sz val="12"/>
        <color theme="1"/>
        <rFont val="BMWType V2 Regular"/>
      </rPr>
      <t>8/28:30</t>
    </r>
  </si>
  <si>
    <t>VZ38815</t>
  </si>
  <si>
    <r>
      <rPr>
        <sz val="12"/>
        <color theme="1"/>
        <rFont val="華康中黑體"/>
        <family val="3"/>
        <charset val="136"/>
      </rPr>
      <t>簡訊</t>
    </r>
  </si>
  <si>
    <t>VZ39101</t>
  </si>
  <si>
    <r>
      <rPr>
        <sz val="12"/>
        <color theme="1"/>
        <rFont val="華康中黑體"/>
        <family val="3"/>
        <charset val="136"/>
      </rPr>
      <t>預約</t>
    </r>
    <r>
      <rPr>
        <sz val="12"/>
        <color theme="1"/>
        <rFont val="BMWType V2 Regular"/>
      </rPr>
      <t>08/1710:00</t>
    </r>
  </si>
  <si>
    <t>V406729</t>
  </si>
  <si>
    <r>
      <rPr>
        <sz val="12"/>
        <color theme="1"/>
        <rFont val="華康中黑體"/>
        <family val="3"/>
        <charset val="136"/>
      </rPr>
      <t>預約</t>
    </r>
    <r>
      <rPr>
        <sz val="12"/>
        <color theme="1"/>
        <rFont val="BMWType V2 Regular"/>
      </rPr>
      <t>08/12</t>
    </r>
  </si>
  <si>
    <t>VZ38661</t>
  </si>
  <si>
    <t>V406663</t>
  </si>
  <si>
    <r>
      <rPr>
        <sz val="12"/>
        <color theme="1"/>
        <rFont val="華康中黑體"/>
        <family val="3"/>
        <charset val="136"/>
      </rPr>
      <t>待</t>
    </r>
    <r>
      <rPr>
        <sz val="12"/>
        <color theme="1"/>
        <rFont val="BMWType V2 Regular"/>
      </rPr>
      <t>7/21</t>
    </r>
    <r>
      <rPr>
        <sz val="12"/>
        <color theme="1"/>
        <rFont val="華康中黑體"/>
        <family val="3"/>
        <charset val="136"/>
      </rPr>
      <t>、</t>
    </r>
    <r>
      <rPr>
        <sz val="12"/>
        <color theme="1"/>
        <rFont val="BMWType V2 Regular"/>
      </rPr>
      <t>24</t>
    </r>
    <r>
      <rPr>
        <sz val="12"/>
        <color theme="1"/>
        <rFont val="華康中黑體"/>
        <family val="3"/>
        <charset val="136"/>
      </rPr>
      <t>電聯客戶</t>
    </r>
  </si>
  <si>
    <t>VZ38709</t>
  </si>
  <si>
    <r>
      <rPr>
        <sz val="12"/>
        <color theme="1"/>
        <rFont val="華康中黑體"/>
        <family val="3"/>
        <charset val="136"/>
      </rPr>
      <t>預約</t>
    </r>
    <r>
      <rPr>
        <sz val="12"/>
        <color theme="1"/>
        <rFont val="BMWType V2 Regular"/>
      </rPr>
      <t>7/279:30</t>
    </r>
  </si>
  <si>
    <t>V406295</t>
  </si>
  <si>
    <t>V406424</t>
  </si>
  <si>
    <r>
      <rPr>
        <sz val="12"/>
        <color theme="1"/>
        <rFont val="華康中黑體"/>
        <family val="3"/>
        <charset val="136"/>
      </rPr>
      <t>預約</t>
    </r>
    <r>
      <rPr>
        <sz val="12"/>
        <color theme="1"/>
        <rFont val="BMWType V2 Regular"/>
      </rPr>
      <t>08/1610:30</t>
    </r>
  </si>
  <si>
    <t>V405954</t>
  </si>
  <si>
    <r>
      <rPr>
        <sz val="12"/>
        <color theme="1"/>
        <rFont val="華康中黑體"/>
        <family val="3"/>
        <charset val="136"/>
      </rPr>
      <t>預約</t>
    </r>
    <r>
      <rPr>
        <sz val="12"/>
        <color theme="1"/>
        <rFont val="BMWType V2 Regular"/>
      </rPr>
      <t>8/10</t>
    </r>
  </si>
  <si>
    <t>VZ38542</t>
    <phoneticPr fontId="3" type="noConversion"/>
  </si>
  <si>
    <r>
      <rPr>
        <sz val="12"/>
        <color theme="1"/>
        <rFont val="華康中黑體"/>
        <family val="3"/>
        <charset val="136"/>
      </rPr>
      <t>預約</t>
    </r>
    <r>
      <rPr>
        <sz val="12"/>
        <color theme="1"/>
        <rFont val="BMWType V2 Regular"/>
      </rPr>
      <t>08/15</t>
    </r>
    <r>
      <rPr>
        <sz val="12"/>
        <color theme="1"/>
        <rFont val="華康中黑體"/>
        <family val="3"/>
        <charset val="136"/>
      </rPr>
      <t>濱江廠</t>
    </r>
  </si>
  <si>
    <t>VZ38654</t>
  </si>
  <si>
    <r>
      <rPr>
        <sz val="12"/>
        <color theme="1"/>
        <rFont val="華康中黑體"/>
        <family val="3"/>
        <charset val="136"/>
      </rPr>
      <t>預約</t>
    </r>
    <r>
      <rPr>
        <sz val="12"/>
        <color theme="1"/>
        <rFont val="BMWType V2 Regular"/>
      </rPr>
      <t>7/2910:00</t>
    </r>
  </si>
  <si>
    <t>V403258</t>
  </si>
  <si>
    <r>
      <rPr>
        <sz val="12"/>
        <color theme="1"/>
        <rFont val="華康中黑體"/>
        <family val="3"/>
        <charset val="136"/>
      </rPr>
      <t>請洪增富協助</t>
    </r>
  </si>
  <si>
    <t>V404917</t>
  </si>
  <si>
    <t>VZ38957</t>
    <phoneticPr fontId="3" type="noConversion"/>
  </si>
  <si>
    <t>VZ39000</t>
  </si>
  <si>
    <r>
      <rPr>
        <sz val="12"/>
        <color theme="1"/>
        <rFont val="華康中黑體"/>
        <family val="3"/>
        <charset val="136"/>
      </rPr>
      <t>預約</t>
    </r>
    <r>
      <rPr>
        <sz val="12"/>
        <color theme="1"/>
        <rFont val="BMWType V2 Regular"/>
      </rPr>
      <t>08/2110:30</t>
    </r>
  </si>
  <si>
    <t>VZ39001</t>
  </si>
  <si>
    <t>VZ40284</t>
  </si>
  <si>
    <r>
      <rPr>
        <sz val="12"/>
        <color theme="1"/>
        <rFont val="華康中黑體"/>
        <family val="3"/>
        <charset val="136"/>
      </rPr>
      <t>縱放</t>
    </r>
  </si>
  <si>
    <t>V406672</t>
  </si>
  <si>
    <t>VZ40487</t>
  </si>
  <si>
    <r>
      <rPr>
        <sz val="12"/>
        <color theme="1"/>
        <rFont val="華康中黑體"/>
        <family val="3"/>
        <charset val="136"/>
      </rPr>
      <t>預約</t>
    </r>
    <r>
      <rPr>
        <sz val="12"/>
        <color theme="1"/>
        <rFont val="BMWType V2 Regular"/>
      </rPr>
      <t>7/2910:00</t>
    </r>
    <r>
      <rPr>
        <sz val="12"/>
        <color theme="1"/>
        <rFont val="華康中黑體"/>
        <family val="3"/>
        <charset val="136"/>
      </rPr>
      <t>前後對調</t>
    </r>
  </si>
  <si>
    <t>VZ40994</t>
  </si>
  <si>
    <r>
      <rPr>
        <sz val="12"/>
        <color theme="1"/>
        <rFont val="華康中黑體"/>
        <family val="3"/>
        <charset val="136"/>
      </rPr>
      <t>響到一半掛電話</t>
    </r>
  </si>
  <si>
    <t>VZ42604</t>
  </si>
  <si>
    <r>
      <rPr>
        <sz val="12"/>
        <color theme="1"/>
        <rFont val="華康中黑體"/>
        <family val="3"/>
        <charset val="136"/>
      </rPr>
      <t>預約</t>
    </r>
    <r>
      <rPr>
        <sz val="12"/>
        <color theme="1"/>
        <rFont val="BMWType V2 Regular"/>
      </rPr>
      <t>7/2810:30</t>
    </r>
  </si>
  <si>
    <t>VZ39170</t>
  </si>
  <si>
    <t>2017/9/11
2017/9/22
2017/9/23</t>
    <phoneticPr fontId="3" type="noConversion"/>
  </si>
  <si>
    <t>50304
50304
50118</t>
    <phoneticPr fontId="3" type="noConversion"/>
  </si>
  <si>
    <t>未接,可順便通知保養
未接,可順便通知保養
預約成功</t>
    <phoneticPr fontId="3" type="noConversion"/>
  </si>
  <si>
    <t>VZ39273</t>
  </si>
  <si>
    <t>VZ40200</t>
  </si>
  <si>
    <t>VZ40736</t>
  </si>
  <si>
    <r>
      <rPr>
        <sz val="12"/>
        <color theme="1"/>
        <rFont val="華康中黑體"/>
        <family val="3"/>
        <charset val="136"/>
      </rPr>
      <t>預約</t>
    </r>
    <r>
      <rPr>
        <sz val="12"/>
        <color theme="1"/>
        <rFont val="BMWType V2 Regular"/>
      </rPr>
      <t>8/2</t>
    </r>
    <r>
      <rPr>
        <sz val="12"/>
        <color theme="1"/>
        <rFont val="華康中黑體"/>
        <family val="3"/>
        <charset val="136"/>
      </rPr>
      <t>取送車</t>
    </r>
  </si>
  <si>
    <t>VZ38954</t>
  </si>
  <si>
    <t>VZ39029</t>
  </si>
  <si>
    <r>
      <rPr>
        <sz val="12"/>
        <color theme="1"/>
        <rFont val="華康中黑體"/>
        <family val="3"/>
        <charset val="136"/>
      </rPr>
      <t>預約</t>
    </r>
    <r>
      <rPr>
        <sz val="12"/>
        <color theme="1"/>
        <rFont val="BMWType V2 Regular"/>
      </rPr>
      <t>08/1813:30</t>
    </r>
  </si>
  <si>
    <t>VZ39028</t>
  </si>
  <si>
    <t>VZ39039</t>
  </si>
  <si>
    <r>
      <rPr>
        <sz val="12"/>
        <color theme="1"/>
        <rFont val="華康中黑體"/>
        <family val="3"/>
        <charset val="136"/>
      </rPr>
      <t>預約</t>
    </r>
    <r>
      <rPr>
        <sz val="12"/>
        <color theme="1"/>
        <rFont val="BMWType V2 Regular"/>
      </rPr>
      <t>8/29:00</t>
    </r>
  </si>
  <si>
    <t>VZ39263</t>
  </si>
  <si>
    <t>V404197</t>
  </si>
  <si>
    <t>V404272</t>
  </si>
  <si>
    <t>VZ38887</t>
  </si>
  <si>
    <t>V401716</t>
  </si>
  <si>
    <r>
      <rPr>
        <sz val="12"/>
        <color theme="1"/>
        <rFont val="華康中黑體"/>
        <family val="3"/>
        <charset val="136"/>
      </rPr>
      <t>預約</t>
    </r>
    <r>
      <rPr>
        <sz val="12"/>
        <color theme="1"/>
        <rFont val="BMWType V2 Regular"/>
      </rPr>
      <t>8/49:00</t>
    </r>
  </si>
  <si>
    <t>V403716</t>
  </si>
  <si>
    <t>2017/9/23
2017/9/23</t>
    <phoneticPr fontId="3" type="noConversion"/>
  </si>
  <si>
    <t>50118
50118</t>
    <phoneticPr fontId="3" type="noConversion"/>
  </si>
  <si>
    <r>
      <rPr>
        <sz val="12"/>
        <color theme="1"/>
        <rFont val="華康中黑體"/>
        <family val="3"/>
        <charset val="136"/>
      </rPr>
      <t>車已賣</t>
    </r>
    <r>
      <rPr>
        <sz val="12"/>
        <color theme="1"/>
        <rFont val="BMWType V2 Regular"/>
      </rPr>
      <t>,</t>
    </r>
    <r>
      <rPr>
        <sz val="12"/>
        <color theme="1"/>
        <rFont val="華康中黑體"/>
        <family val="3"/>
        <charset val="136"/>
      </rPr>
      <t>賣給車行</t>
    </r>
    <r>
      <rPr>
        <sz val="12"/>
        <color theme="1"/>
        <rFont val="BMWType V2 Regular"/>
      </rPr>
      <t xml:space="preserve">  </t>
    </r>
    <r>
      <rPr>
        <sz val="12"/>
        <color theme="1"/>
        <rFont val="華康中黑體"/>
        <family val="3"/>
        <charset val="136"/>
      </rPr>
      <t>新車主已進過濱江，請濱江協助執行召回
預約成功</t>
    </r>
    <phoneticPr fontId="3" type="noConversion"/>
  </si>
  <si>
    <t>V406358</t>
  </si>
  <si>
    <t>V406359</t>
  </si>
  <si>
    <r>
      <rPr>
        <sz val="12"/>
        <color theme="1"/>
        <rFont val="華康中黑體"/>
        <family val="3"/>
        <charset val="136"/>
      </rPr>
      <t>預約</t>
    </r>
    <r>
      <rPr>
        <sz val="12"/>
        <color theme="1"/>
        <rFont val="BMWType V2 Regular"/>
      </rPr>
      <t>8/249:00</t>
    </r>
    <r>
      <rPr>
        <sz val="12"/>
        <color theme="1"/>
        <rFont val="華康中黑體"/>
        <family val="3"/>
        <charset val="136"/>
      </rPr>
      <t>左後方向燈的燈蓋</t>
    </r>
  </si>
  <si>
    <t>V404729</t>
  </si>
  <si>
    <t>VZ40009</t>
    <phoneticPr fontId="3" type="noConversion"/>
  </si>
  <si>
    <t>VZ39287</t>
  </si>
  <si>
    <t>VZ38912</t>
  </si>
  <si>
    <r>
      <rPr>
        <sz val="12"/>
        <color theme="1"/>
        <rFont val="華康中黑體"/>
        <family val="3"/>
        <charset val="136"/>
      </rPr>
      <t>預約成功</t>
    </r>
    <phoneticPr fontId="3" type="noConversion"/>
  </si>
  <si>
    <t>VZ39063</t>
  </si>
  <si>
    <r>
      <rPr>
        <sz val="12"/>
        <color theme="1"/>
        <rFont val="華康中黑體"/>
        <family val="3"/>
        <charset val="136"/>
      </rPr>
      <t>預約</t>
    </r>
    <r>
      <rPr>
        <sz val="12"/>
        <color theme="1"/>
        <rFont val="BMWType V2 Regular"/>
      </rPr>
      <t>8/89:00</t>
    </r>
  </si>
  <si>
    <t>VZ39086</t>
  </si>
  <si>
    <r>
      <rPr>
        <sz val="12"/>
        <color theme="1"/>
        <rFont val="華康中黑體"/>
        <family val="3"/>
        <charset val="136"/>
      </rPr>
      <t>哲銘通知已連繫客戶至花蓮施作</t>
    </r>
  </si>
  <si>
    <t>V402532</t>
    <phoneticPr fontId="3" type="noConversion"/>
  </si>
  <si>
    <t>V402960</t>
    <phoneticPr fontId="3" type="noConversion"/>
  </si>
  <si>
    <r>
      <t>08/16</t>
    </r>
    <r>
      <rPr>
        <sz val="12"/>
        <color theme="1"/>
        <rFont val="華康中黑體"/>
        <family val="3"/>
        <charset val="136"/>
      </rPr>
      <t>跟孝鍾約</t>
    </r>
  </si>
  <si>
    <t>VZ41205</t>
  </si>
  <si>
    <r>
      <rPr>
        <sz val="12"/>
        <color theme="1"/>
        <rFont val="華康中黑體"/>
        <family val="3"/>
        <charset val="136"/>
      </rPr>
      <t>預約</t>
    </r>
    <r>
      <rPr>
        <sz val="12"/>
        <color theme="1"/>
        <rFont val="BMWType V2 Regular"/>
      </rPr>
      <t>08/10</t>
    </r>
  </si>
  <si>
    <t>VZ41221</t>
    <phoneticPr fontId="3" type="noConversion"/>
  </si>
  <si>
    <r>
      <rPr>
        <sz val="12"/>
        <color theme="1"/>
        <rFont val="華康中黑體"/>
        <family val="3"/>
        <charset val="136"/>
      </rPr>
      <t>轉語音</t>
    </r>
    <r>
      <rPr>
        <sz val="12"/>
        <color theme="1"/>
        <rFont val="BMWType V2 Regular"/>
      </rPr>
      <t>,</t>
    </r>
    <r>
      <rPr>
        <sz val="12"/>
        <color theme="1"/>
        <rFont val="華康中黑體"/>
        <family val="3"/>
        <charset val="136"/>
      </rPr>
      <t>車主在國外</t>
    </r>
    <r>
      <rPr>
        <sz val="12"/>
        <color theme="1"/>
        <rFont val="BMWType V2 Regular"/>
      </rPr>
      <t>,10</t>
    </r>
    <r>
      <rPr>
        <sz val="12"/>
        <color theme="1"/>
        <rFont val="華康中黑體"/>
        <family val="3"/>
        <charset val="136"/>
      </rPr>
      <t>月入廠</t>
    </r>
    <phoneticPr fontId="3" type="noConversion"/>
  </si>
  <si>
    <t>V405694</t>
    <phoneticPr fontId="3" type="noConversion"/>
  </si>
  <si>
    <r>
      <rPr>
        <sz val="12"/>
        <color theme="1"/>
        <rFont val="華康中黑體"/>
        <family val="3"/>
        <charset val="136"/>
      </rPr>
      <t>未接</t>
    </r>
    <phoneticPr fontId="3" type="noConversion"/>
  </si>
  <si>
    <t>V402736</t>
  </si>
  <si>
    <t>V401257</t>
    <phoneticPr fontId="3" type="noConversion"/>
  </si>
  <si>
    <t>V402304</t>
  </si>
  <si>
    <r>
      <rPr>
        <sz val="12"/>
        <color theme="1"/>
        <rFont val="華康中黑體"/>
        <family val="3"/>
        <charset val="136"/>
      </rPr>
      <t>已施作待結單</t>
    </r>
  </si>
  <si>
    <t>V404364</t>
  </si>
  <si>
    <t>VZ42578</t>
    <phoneticPr fontId="3" type="noConversion"/>
  </si>
  <si>
    <t>2017/9/11
2017/9/22</t>
    <phoneticPr fontId="3" type="noConversion"/>
  </si>
  <si>
    <t>直轉語音*2
直轉語音</t>
    <phoneticPr fontId="3" type="noConversion"/>
  </si>
  <si>
    <t>V405146</t>
    <phoneticPr fontId="3" type="noConversion"/>
  </si>
  <si>
    <t>自行再約
未接</t>
    <phoneticPr fontId="3" type="noConversion"/>
  </si>
  <si>
    <t>V404828</t>
    <phoneticPr fontId="3" type="noConversion"/>
  </si>
  <si>
    <r>
      <rPr>
        <sz val="12"/>
        <color theme="1"/>
        <rFont val="華康中黑體"/>
        <family val="3"/>
        <charset val="136"/>
      </rPr>
      <t>要跟</t>
    </r>
    <r>
      <rPr>
        <sz val="12"/>
        <color theme="1"/>
        <rFont val="BMWType V2 Regular"/>
      </rPr>
      <t>50246</t>
    </r>
    <r>
      <rPr>
        <sz val="12"/>
        <color theme="1"/>
        <rFont val="華康中黑體"/>
        <family val="3"/>
        <charset val="136"/>
      </rPr>
      <t>約</t>
    </r>
  </si>
  <si>
    <t>0011510400</t>
  </si>
  <si>
    <r>
      <t>F5xB36B38</t>
    </r>
    <r>
      <rPr>
        <sz val="12"/>
        <color theme="1"/>
        <rFont val="華康中黑體"/>
        <family val="3"/>
        <charset val="136"/>
      </rPr>
      <t>更換曲軸皮帶盤</t>
    </r>
    <r>
      <rPr>
        <sz val="12"/>
        <color theme="1"/>
        <rFont val="BMWType V2 Regular"/>
      </rPr>
      <t>/</t>
    </r>
    <r>
      <rPr>
        <sz val="12"/>
        <color theme="1"/>
        <rFont val="華康中黑體"/>
        <family val="3"/>
        <charset val="136"/>
      </rPr>
      <t>減震器</t>
    </r>
  </si>
  <si>
    <t>2A65854</t>
    <phoneticPr fontId="3" type="noConversion"/>
  </si>
  <si>
    <t>11.02.2017</t>
    <phoneticPr fontId="3" type="noConversion"/>
  </si>
  <si>
    <r>
      <rPr>
        <sz val="12"/>
        <color theme="1"/>
        <rFont val="華康中黑體"/>
        <family val="3"/>
        <charset val="136"/>
      </rPr>
      <t>預約</t>
    </r>
    <r>
      <rPr>
        <sz val="12"/>
        <color theme="1"/>
        <rFont val="BMWType V2 Regular"/>
      </rPr>
      <t>8/21</t>
    </r>
  </si>
  <si>
    <t>2A66709</t>
  </si>
  <si>
    <r>
      <rPr>
        <sz val="12"/>
        <color theme="1"/>
        <rFont val="華康中黑體"/>
        <family val="3"/>
        <charset val="136"/>
      </rPr>
      <t>預約</t>
    </r>
    <r>
      <rPr>
        <sz val="12"/>
        <color theme="1"/>
        <rFont val="BMWType V2 Regular"/>
      </rPr>
      <t>8/15</t>
    </r>
  </si>
  <si>
    <r>
      <t>F5xB36B38</t>
    </r>
    <r>
      <rPr>
        <sz val="12"/>
        <color rgb="FFFF0000"/>
        <rFont val="華康中黑體"/>
        <family val="3"/>
        <charset val="136"/>
      </rPr>
      <t>更換曲軸皮帶盤</t>
    </r>
    <r>
      <rPr>
        <sz val="12"/>
        <color rgb="FFFF0000"/>
        <rFont val="BMWType V2 Regular"/>
      </rPr>
      <t>/</t>
    </r>
    <r>
      <rPr>
        <sz val="12"/>
        <color rgb="FFFF0000"/>
        <rFont val="華康中黑體"/>
        <family val="3"/>
        <charset val="136"/>
      </rPr>
      <t>減震器</t>
    </r>
  </si>
  <si>
    <t>T920619</t>
  </si>
  <si>
    <t>2017/9/11
2017/9/18
2017/10/16</t>
    <phoneticPr fontId="3" type="noConversion"/>
  </si>
  <si>
    <t>50228
50228
50304</t>
    <phoneticPr fontId="3" type="noConversion"/>
  </si>
  <si>
    <t>未接
未接
名單請課長協助</t>
    <phoneticPr fontId="3" type="noConversion"/>
  </si>
  <si>
    <t>T920635</t>
  </si>
  <si>
    <r>
      <rPr>
        <sz val="12"/>
        <color theme="1"/>
        <rFont val="華康中黑體"/>
        <family val="3"/>
        <charset val="136"/>
      </rPr>
      <t>車在台中使用</t>
    </r>
    <r>
      <rPr>
        <sz val="12"/>
        <color theme="1"/>
        <rFont val="BMWType V2 Regular"/>
      </rPr>
      <t>,</t>
    </r>
    <r>
      <rPr>
        <sz val="12"/>
        <color theme="1"/>
        <rFont val="華康中黑體"/>
        <family val="3"/>
        <charset val="136"/>
      </rPr>
      <t>已告知</t>
    </r>
    <r>
      <rPr>
        <sz val="12"/>
        <color theme="1"/>
        <rFont val="BMWType V2 Regular"/>
      </rPr>
      <t>317</t>
    </r>
  </si>
  <si>
    <t>T925243</t>
  </si>
  <si>
    <r>
      <rPr>
        <sz val="12"/>
        <color theme="1"/>
        <rFont val="華康中黑體"/>
        <family val="3"/>
        <charset val="136"/>
      </rPr>
      <t>預約</t>
    </r>
    <r>
      <rPr>
        <sz val="12"/>
        <color theme="1"/>
        <rFont val="BMWType V2 Regular"/>
      </rPr>
      <t>7/1815:00</t>
    </r>
  </si>
  <si>
    <t>2A63510</t>
  </si>
  <si>
    <t>2C31983</t>
  </si>
  <si>
    <r>
      <rPr>
        <sz val="12"/>
        <color theme="1"/>
        <rFont val="華康中黑體"/>
        <family val="3"/>
        <charset val="136"/>
      </rPr>
      <t>預約</t>
    </r>
    <r>
      <rPr>
        <sz val="12"/>
        <color theme="1"/>
        <rFont val="BMWType V2 Regular"/>
      </rPr>
      <t>7/229:00,</t>
    </r>
    <r>
      <rPr>
        <sz val="12"/>
        <color theme="1"/>
        <rFont val="華康中黑體"/>
        <family val="3"/>
        <charset val="136"/>
      </rPr>
      <t>機油煞車皮</t>
    </r>
  </si>
  <si>
    <t>T816909</t>
  </si>
  <si>
    <r>
      <rPr>
        <sz val="12"/>
        <color theme="1"/>
        <rFont val="華康中黑體"/>
        <family val="3"/>
        <charset val="136"/>
      </rPr>
      <t>預約</t>
    </r>
    <r>
      <rPr>
        <sz val="12"/>
        <color theme="1"/>
        <rFont val="BMWType V2 Regular"/>
      </rPr>
      <t>7/17</t>
    </r>
  </si>
  <si>
    <t>2A65315</t>
  </si>
  <si>
    <t>2B09281</t>
  </si>
  <si>
    <r>
      <rPr>
        <sz val="12"/>
        <color theme="1"/>
        <rFont val="華康中黑體"/>
        <family val="3"/>
        <charset val="136"/>
      </rPr>
      <t>預約</t>
    </r>
    <r>
      <rPr>
        <sz val="12"/>
        <color theme="1"/>
        <rFont val="BMWType V2 Regular"/>
      </rPr>
      <t>7/13</t>
    </r>
  </si>
  <si>
    <t>T921597</t>
  </si>
  <si>
    <r>
      <t>4</t>
    </r>
    <r>
      <rPr>
        <sz val="12"/>
        <color theme="1"/>
        <rFont val="華康中黑體"/>
        <family val="3"/>
        <charset val="136"/>
      </rPr>
      <t>月換過</t>
    </r>
  </si>
  <si>
    <t>2A65373</t>
  </si>
  <si>
    <r>
      <rPr>
        <sz val="12"/>
        <color theme="1"/>
        <rFont val="華康中黑體"/>
        <family val="3"/>
        <charset val="136"/>
      </rPr>
      <t>客戶車子在新竹使用</t>
    </r>
    <r>
      <rPr>
        <sz val="12"/>
        <color theme="1"/>
        <rFont val="BMWType V2 Regular"/>
      </rPr>
      <t>,</t>
    </r>
    <r>
      <rPr>
        <sz val="12"/>
        <color theme="1"/>
        <rFont val="華康中黑體"/>
        <family val="3"/>
        <charset val="136"/>
      </rPr>
      <t>已通知哲銘</t>
    </r>
  </si>
  <si>
    <t>2B13648</t>
  </si>
  <si>
    <t>0011510400</t>
    <phoneticPr fontId="3" type="noConversion"/>
  </si>
  <si>
    <t>2B13647</t>
  </si>
  <si>
    <t>T735300</t>
  </si>
  <si>
    <t>RO:57914</t>
  </si>
  <si>
    <t>T735311</t>
  </si>
  <si>
    <t>2B08734</t>
  </si>
  <si>
    <t>2B03889</t>
  </si>
  <si>
    <r>
      <t>2</t>
    </r>
    <r>
      <rPr>
        <sz val="12"/>
        <color theme="1"/>
        <rFont val="華康中黑體"/>
        <family val="3"/>
        <charset val="136"/>
      </rPr>
      <t>月換過</t>
    </r>
  </si>
  <si>
    <t>2A03449</t>
  </si>
  <si>
    <t>2B03806</t>
  </si>
  <si>
    <r>
      <rPr>
        <sz val="12"/>
        <color theme="1"/>
        <rFont val="華康中黑體"/>
        <family val="3"/>
        <charset val="136"/>
      </rPr>
      <t>預約</t>
    </r>
    <r>
      <rPr>
        <sz val="12"/>
        <color theme="1"/>
        <rFont val="BMWType V2 Regular"/>
      </rPr>
      <t>7/178:30</t>
    </r>
  </si>
  <si>
    <t>2A04967</t>
  </si>
  <si>
    <r>
      <rPr>
        <sz val="12"/>
        <color theme="1"/>
        <rFont val="華康中黑體"/>
        <family val="3"/>
        <charset val="136"/>
      </rPr>
      <t>預約</t>
    </r>
    <r>
      <rPr>
        <sz val="12"/>
        <color theme="1"/>
        <rFont val="BMWType V2 Regular"/>
      </rPr>
      <t>7/189:00</t>
    </r>
  </si>
  <si>
    <t>2B05550</t>
  </si>
  <si>
    <t>2A65192</t>
  </si>
  <si>
    <r>
      <rPr>
        <sz val="12"/>
        <color theme="1"/>
        <rFont val="華康中黑體"/>
        <family val="3"/>
        <charset val="136"/>
      </rPr>
      <t>預約</t>
    </r>
    <r>
      <rPr>
        <sz val="12"/>
        <color theme="1"/>
        <rFont val="BMWType V2 Regular"/>
      </rPr>
      <t>7/19</t>
    </r>
  </si>
  <si>
    <t>2A64633</t>
  </si>
  <si>
    <t>2C33956</t>
  </si>
  <si>
    <r>
      <rPr>
        <sz val="12"/>
        <color theme="1"/>
        <rFont val="華康中黑體"/>
        <family val="3"/>
        <charset val="136"/>
      </rPr>
      <t>預約</t>
    </r>
    <r>
      <rPr>
        <sz val="12"/>
        <color theme="1"/>
        <rFont val="BMWType V2 Regular"/>
      </rPr>
      <t>7/199:00</t>
    </r>
  </si>
  <si>
    <t>T999691</t>
  </si>
  <si>
    <t>T925100</t>
  </si>
  <si>
    <t>2B07440</t>
  </si>
  <si>
    <t>2C32246</t>
  </si>
  <si>
    <t>2B07446</t>
  </si>
  <si>
    <r>
      <rPr>
        <sz val="12"/>
        <color theme="1"/>
        <rFont val="華康中黑體"/>
        <family val="3"/>
        <charset val="136"/>
      </rPr>
      <t>預約</t>
    </r>
    <r>
      <rPr>
        <sz val="12"/>
        <color theme="1"/>
        <rFont val="BMWType V2 Regular"/>
      </rPr>
      <t>7/2019:00</t>
    </r>
  </si>
  <si>
    <t>2A03573</t>
  </si>
  <si>
    <r>
      <rPr>
        <sz val="12"/>
        <color theme="1"/>
        <rFont val="華康中黑體"/>
        <family val="3"/>
        <charset val="136"/>
      </rPr>
      <t>預約</t>
    </r>
    <r>
      <rPr>
        <sz val="12"/>
        <color theme="1"/>
        <rFont val="BMWType V2 Regular"/>
      </rPr>
      <t>7/209:00</t>
    </r>
  </si>
  <si>
    <t>2A64653</t>
  </si>
  <si>
    <t>2B09106</t>
  </si>
  <si>
    <t>2A65097</t>
  </si>
  <si>
    <t>2017/9/11
2017/9/22
2017/10/16</t>
    <phoneticPr fontId="3" type="noConversion"/>
  </si>
  <si>
    <t>50376
50304
50304</t>
    <phoneticPr fontId="3" type="noConversion"/>
  </si>
  <si>
    <t>未接*2
直轉語音
名單請課長協助</t>
    <phoneticPr fontId="3" type="noConversion"/>
  </si>
  <si>
    <t>2B13680</t>
  </si>
  <si>
    <r>
      <rPr>
        <sz val="12"/>
        <color theme="1"/>
        <rFont val="華康中黑體"/>
        <family val="3"/>
        <charset val="136"/>
      </rPr>
      <t>客戶車子在台南使用</t>
    </r>
    <r>
      <rPr>
        <sz val="12"/>
        <color theme="1"/>
        <rFont val="BMWType V2 Regular"/>
      </rPr>
      <t>,8/22</t>
    </r>
    <r>
      <rPr>
        <sz val="12"/>
        <color theme="1"/>
        <rFont val="華康中黑體"/>
        <family val="3"/>
        <charset val="136"/>
      </rPr>
      <t>客戶再次來電告知</t>
    </r>
    <r>
      <rPr>
        <sz val="12"/>
        <color theme="1"/>
        <rFont val="BMWType V2 Regular"/>
      </rPr>
      <t>,</t>
    </r>
    <r>
      <rPr>
        <sz val="12"/>
        <color theme="1"/>
        <rFont val="華康中黑體"/>
        <family val="3"/>
        <charset val="136"/>
      </rPr>
      <t>已通知哲銘</t>
    </r>
  </si>
  <si>
    <t>2B06075</t>
  </si>
  <si>
    <t>車已賣  新車主已進過濱江，請濱江協助執行召回</t>
    <phoneticPr fontId="3" type="noConversion"/>
  </si>
  <si>
    <t>2B03888</t>
  </si>
  <si>
    <r>
      <rPr>
        <sz val="12"/>
        <color theme="1"/>
        <rFont val="華康中黑體"/>
        <family val="3"/>
        <charset val="136"/>
      </rPr>
      <t>預約</t>
    </r>
    <r>
      <rPr>
        <sz val="12"/>
        <color theme="1"/>
        <rFont val="BMWType V2 Regular"/>
      </rPr>
      <t>7/208:30</t>
    </r>
  </si>
  <si>
    <t>2B08782</t>
  </si>
  <si>
    <r>
      <rPr>
        <sz val="12"/>
        <color theme="1"/>
        <rFont val="華康中黑體"/>
        <family val="3"/>
        <charset val="136"/>
      </rPr>
      <t>預約</t>
    </r>
    <r>
      <rPr>
        <sz val="12"/>
        <color theme="1"/>
        <rFont val="BMWType V2 Regular"/>
      </rPr>
      <t>7/1910:00</t>
    </r>
  </si>
  <si>
    <t>2A64412</t>
  </si>
  <si>
    <t>50376
50304</t>
    <phoneticPr fontId="3" type="noConversion"/>
  </si>
  <si>
    <t>客戶自行在約
未接</t>
    <phoneticPr fontId="3" type="noConversion"/>
  </si>
  <si>
    <t>2A65172</t>
  </si>
  <si>
    <r>
      <rPr>
        <sz val="12"/>
        <color theme="1"/>
        <rFont val="華康中黑體"/>
        <family val="3"/>
        <charset val="136"/>
      </rPr>
      <t>預約</t>
    </r>
    <r>
      <rPr>
        <sz val="12"/>
        <color theme="1"/>
        <rFont val="BMWType V2 Regular"/>
      </rPr>
      <t>7/198:30</t>
    </r>
  </si>
  <si>
    <t>T725436</t>
  </si>
  <si>
    <r>
      <rPr>
        <sz val="12"/>
        <color theme="1"/>
        <rFont val="華康中黑體"/>
        <family val="3"/>
        <charset val="136"/>
      </rPr>
      <t>預約</t>
    </r>
    <r>
      <rPr>
        <sz val="12"/>
        <color theme="1"/>
        <rFont val="BMWType V2 Regular"/>
      </rPr>
      <t>7/299:00</t>
    </r>
  </si>
  <si>
    <t>2B07822</t>
  </si>
  <si>
    <r>
      <t>RO:61995,</t>
    </r>
    <r>
      <rPr>
        <sz val="12"/>
        <color theme="1"/>
        <rFont val="華康中黑體"/>
        <family val="3"/>
        <charset val="136"/>
      </rPr>
      <t>已施作待結單</t>
    </r>
    <phoneticPr fontId="3" type="noConversion"/>
  </si>
  <si>
    <t>2C31914</t>
  </si>
  <si>
    <r>
      <rPr>
        <sz val="12"/>
        <color theme="1"/>
        <rFont val="華康中黑體"/>
        <family val="3"/>
        <charset val="136"/>
      </rPr>
      <t>預約</t>
    </r>
    <r>
      <rPr>
        <sz val="12"/>
        <color theme="1"/>
        <rFont val="BMWType V2 Regular"/>
      </rPr>
      <t>7/2110:00</t>
    </r>
  </si>
  <si>
    <t>2B09824</t>
  </si>
  <si>
    <r>
      <rPr>
        <sz val="12"/>
        <color theme="1"/>
        <rFont val="華康中黑體"/>
        <family val="3"/>
        <charset val="136"/>
      </rPr>
      <t>待</t>
    </r>
    <r>
      <rPr>
        <sz val="12"/>
        <color theme="1"/>
        <rFont val="BMWType V2 Regular"/>
      </rPr>
      <t>7/21</t>
    </r>
    <r>
      <rPr>
        <sz val="12"/>
        <color theme="1"/>
        <rFont val="華康中黑體"/>
        <family val="3"/>
        <charset val="136"/>
      </rPr>
      <t>聯繫客戶</t>
    </r>
    <r>
      <rPr>
        <sz val="12"/>
        <color theme="1"/>
        <rFont val="BMWType V2 Regular"/>
      </rPr>
      <t>(</t>
    </r>
    <r>
      <rPr>
        <sz val="12"/>
        <color theme="1"/>
        <rFont val="華康中黑體"/>
        <family val="3"/>
        <charset val="136"/>
      </rPr>
      <t>司機</t>
    </r>
    <r>
      <rPr>
        <sz val="12"/>
        <color theme="1"/>
        <rFont val="BMWType V2 Regular"/>
      </rPr>
      <t>),</t>
    </r>
    <r>
      <rPr>
        <sz val="12"/>
        <color theme="1"/>
        <rFont val="華康中黑體"/>
        <family val="3"/>
        <charset val="136"/>
      </rPr>
      <t>已建議可以保養</t>
    </r>
    <r>
      <rPr>
        <sz val="12"/>
        <color theme="1"/>
        <rFont val="BMWType V2 Regular"/>
      </rPr>
      <t>,</t>
    </r>
    <r>
      <rPr>
        <sz val="12"/>
        <color theme="1"/>
        <rFont val="華康中黑體"/>
        <family val="3"/>
        <charset val="136"/>
      </rPr>
      <t>指名</t>
    </r>
    <r>
      <rPr>
        <sz val="12"/>
        <color theme="1"/>
        <rFont val="BMWType V2 Regular"/>
      </rPr>
      <t>228,</t>
    </r>
    <r>
      <rPr>
        <sz val="12"/>
        <color theme="1"/>
        <rFont val="華康中黑體"/>
        <family val="3"/>
        <charset val="136"/>
      </rPr>
      <t>如果含保養</t>
    </r>
    <r>
      <rPr>
        <sz val="12"/>
        <color theme="1"/>
        <rFont val="BMWType V2 Regular"/>
      </rPr>
      <t>9:00</t>
    </r>
    <r>
      <rPr>
        <sz val="12"/>
        <color theme="1"/>
        <rFont val="華康中黑體"/>
        <family val="3"/>
        <charset val="136"/>
      </rPr>
      <t>入下班交</t>
    </r>
  </si>
  <si>
    <t>2B03320</t>
  </si>
  <si>
    <r>
      <rPr>
        <sz val="12"/>
        <color theme="1"/>
        <rFont val="華康中黑體"/>
        <family val="3"/>
        <charset val="136"/>
      </rPr>
      <t>預約</t>
    </r>
    <r>
      <rPr>
        <sz val="12"/>
        <color theme="1"/>
        <rFont val="BMWType V2 Regular"/>
      </rPr>
      <t>6/219:30</t>
    </r>
  </si>
  <si>
    <t>0011530400</t>
  </si>
  <si>
    <r>
      <t>G11G12N63R</t>
    </r>
    <r>
      <rPr>
        <sz val="12"/>
        <color theme="1"/>
        <rFont val="華康中黑體"/>
        <family val="3"/>
        <charset val="136"/>
      </rPr>
      <t>更換渦輪增壓器冷卻水管</t>
    </r>
  </si>
  <si>
    <t>GJ35714</t>
  </si>
  <si>
    <t>17.02.2017</t>
    <phoneticPr fontId="3" type="noConversion"/>
  </si>
  <si>
    <r>
      <t>RO:53671</t>
    </r>
    <r>
      <rPr>
        <sz val="12"/>
        <color theme="1"/>
        <rFont val="華康中黑體"/>
        <family val="3"/>
        <charset val="136"/>
      </rPr>
      <t>廠內車</t>
    </r>
  </si>
  <si>
    <t>GJ44143</t>
    <phoneticPr fontId="3" type="noConversion"/>
  </si>
  <si>
    <r>
      <rPr>
        <sz val="12"/>
        <color theme="1"/>
        <rFont val="華康中黑體"/>
        <family val="3"/>
        <charset val="136"/>
      </rPr>
      <t>召回</t>
    </r>
    <r>
      <rPr>
        <sz val="12"/>
        <color theme="1"/>
        <rFont val="BMWType V2 Regular"/>
      </rPr>
      <t>*3</t>
    </r>
    <r>
      <rPr>
        <sz val="12"/>
        <color theme="1"/>
        <rFont val="華康中黑體"/>
        <family val="3"/>
        <charset val="136"/>
      </rPr>
      <t>新車</t>
    </r>
  </si>
  <si>
    <t>GJ43965</t>
    <phoneticPr fontId="3" type="noConversion"/>
  </si>
  <si>
    <t>GJ35765</t>
  </si>
  <si>
    <r>
      <rPr>
        <sz val="12"/>
        <color theme="1"/>
        <rFont val="華康中黑體"/>
        <family val="3"/>
        <charset val="136"/>
      </rPr>
      <t>楊濬宇需借</t>
    </r>
    <r>
      <rPr>
        <sz val="12"/>
        <color theme="1"/>
        <rFont val="BMWType V2 Regular"/>
      </rPr>
      <t>5</t>
    </r>
    <r>
      <rPr>
        <sz val="12"/>
        <color theme="1"/>
        <rFont val="華康中黑體"/>
        <family val="3"/>
        <charset val="136"/>
      </rPr>
      <t>系列</t>
    </r>
  </si>
  <si>
    <t>GJ43973</t>
  </si>
  <si>
    <r>
      <rPr>
        <sz val="12"/>
        <color theme="1"/>
        <rFont val="華康中黑體"/>
        <family val="3"/>
        <charset val="136"/>
      </rPr>
      <t>預約</t>
    </r>
    <r>
      <rPr>
        <sz val="12"/>
        <color theme="1"/>
        <rFont val="BMWType V2 Regular"/>
      </rPr>
      <t>7/3</t>
    </r>
    <r>
      <rPr>
        <sz val="12"/>
        <color theme="1"/>
        <rFont val="華康中黑體"/>
        <family val="3"/>
        <charset val="136"/>
      </rPr>
      <t>入廠</t>
    </r>
  </si>
  <si>
    <t>GJ35753</t>
  </si>
  <si>
    <t>GJ44038</t>
    <phoneticPr fontId="3" type="noConversion"/>
  </si>
  <si>
    <r>
      <rPr>
        <sz val="12"/>
        <color theme="1"/>
        <rFont val="華康中黑體"/>
        <family val="3"/>
        <charset val="136"/>
      </rPr>
      <t>召回</t>
    </r>
    <r>
      <rPr>
        <sz val="12"/>
        <color theme="1"/>
        <rFont val="BMWType V2 Regular"/>
      </rPr>
      <t>*4</t>
    </r>
    <r>
      <rPr>
        <sz val="12"/>
        <color theme="1"/>
        <rFont val="華康中黑體"/>
        <family val="3"/>
        <charset val="136"/>
      </rPr>
      <t>台中已傳簡訊</t>
    </r>
  </si>
  <si>
    <t>GJ44112</t>
  </si>
  <si>
    <r>
      <rPr>
        <sz val="12"/>
        <color theme="1"/>
        <rFont val="華康中黑體"/>
        <family val="3"/>
        <charset val="136"/>
      </rPr>
      <t>再聯絡入場</t>
    </r>
  </si>
  <si>
    <t>0013690200</t>
  </si>
  <si>
    <r>
      <t>I01REX</t>
    </r>
    <r>
      <rPr>
        <sz val="12"/>
        <color theme="1"/>
        <rFont val="華康中黑體"/>
        <family val="3"/>
        <charset val="136"/>
      </rPr>
      <t>檢查，視須要更換燃油箱排氣管</t>
    </r>
  </si>
  <si>
    <t>24.02.2017</t>
    <phoneticPr fontId="3" type="noConversion"/>
  </si>
  <si>
    <r>
      <rPr>
        <sz val="12"/>
        <color theme="1"/>
        <rFont val="華康中黑體"/>
        <family val="3"/>
        <charset val="136"/>
      </rPr>
      <t>檢查</t>
    </r>
    <r>
      <rPr>
        <sz val="12"/>
        <color theme="1"/>
        <rFont val="BMWType V2 Regular"/>
      </rPr>
      <t xml:space="preserve">6
</t>
    </r>
    <r>
      <rPr>
        <sz val="12"/>
        <color theme="1"/>
        <rFont val="華康中黑體"/>
        <family val="3"/>
        <charset val="136"/>
      </rPr>
      <t>更換</t>
    </r>
    <r>
      <rPr>
        <sz val="12"/>
        <color theme="1"/>
        <rFont val="BMWType V2 Regular"/>
      </rPr>
      <t>12</t>
    </r>
    <phoneticPr fontId="3" type="noConversion"/>
  </si>
  <si>
    <r>
      <rPr>
        <sz val="12"/>
        <color theme="1"/>
        <rFont val="華康中黑體"/>
        <family val="3"/>
        <charset val="136"/>
      </rPr>
      <t>檢查</t>
    </r>
    <r>
      <rPr>
        <sz val="12"/>
        <color theme="1"/>
        <rFont val="BMWType V2 Regular"/>
      </rPr>
      <t>3H</t>
    </r>
    <r>
      <rPr>
        <sz val="12"/>
        <color theme="1"/>
        <rFont val="華康中黑體"/>
        <family val="3"/>
        <charset val="136"/>
      </rPr>
      <t>更換</t>
    </r>
    <r>
      <rPr>
        <sz val="12"/>
        <color theme="1"/>
        <rFont val="BMWType V2 Regular"/>
      </rPr>
      <t>1</t>
    </r>
    <r>
      <rPr>
        <sz val="12"/>
        <color theme="1"/>
        <rFont val="華康中黑體"/>
        <family val="3"/>
        <charset val="136"/>
      </rPr>
      <t>天</t>
    </r>
    <phoneticPr fontId="3" type="noConversion"/>
  </si>
  <si>
    <r>
      <t>5/10</t>
    </r>
    <r>
      <rPr>
        <sz val="12"/>
        <color theme="1"/>
        <rFont val="華康中黑體"/>
        <family val="3"/>
        <charset val="136"/>
      </rPr>
      <t>完成</t>
    </r>
    <r>
      <rPr>
        <sz val="12"/>
        <color theme="1"/>
        <rFont val="BMWType V2 Regular"/>
      </rPr>
      <t>50234</t>
    </r>
  </si>
  <si>
    <t>VZ72627</t>
    <phoneticPr fontId="3" type="noConversion"/>
  </si>
  <si>
    <r>
      <rPr>
        <sz val="12"/>
        <color theme="1"/>
        <rFont val="華康中黑體"/>
        <family val="3"/>
        <charset val="136"/>
      </rPr>
      <t>約</t>
    </r>
    <r>
      <rPr>
        <sz val="12"/>
        <color theme="1"/>
        <rFont val="BMWType V2 Regular"/>
      </rPr>
      <t>15/05</t>
    </r>
    <r>
      <rPr>
        <sz val="12"/>
        <color theme="1"/>
        <rFont val="華康中黑體"/>
        <family val="3"/>
        <charset val="136"/>
      </rPr>
      <t>回廠</t>
    </r>
  </si>
  <si>
    <r>
      <t>5/13</t>
    </r>
    <r>
      <rPr>
        <sz val="12"/>
        <color theme="1"/>
        <rFont val="華康中黑體"/>
        <family val="3"/>
        <charset val="136"/>
      </rPr>
      <t>在確認取車時間</t>
    </r>
  </si>
  <si>
    <r>
      <rPr>
        <sz val="12"/>
        <color theme="1"/>
        <rFont val="華康中黑體"/>
        <family val="3"/>
        <charset val="136"/>
      </rPr>
      <t>施作中</t>
    </r>
  </si>
  <si>
    <r>
      <rPr>
        <sz val="12"/>
        <color theme="1"/>
        <rFont val="華康中黑體"/>
        <family val="3"/>
        <charset val="136"/>
      </rPr>
      <t>預約</t>
    </r>
    <r>
      <rPr>
        <sz val="12"/>
        <color theme="1"/>
        <rFont val="BMWType V2 Regular"/>
      </rPr>
      <t>5/10</t>
    </r>
    <r>
      <rPr>
        <sz val="12"/>
        <color theme="1"/>
        <rFont val="華康中黑體"/>
        <family val="3"/>
        <charset val="136"/>
      </rPr>
      <t>已入廠</t>
    </r>
  </si>
  <si>
    <t>0011540400</t>
  </si>
  <si>
    <r>
      <t>G12N63R</t>
    </r>
    <r>
      <rPr>
        <sz val="12"/>
        <color theme="1"/>
        <rFont val="華康中黑體"/>
        <family val="3"/>
        <charset val="136"/>
      </rPr>
      <t>更換引擎機油</t>
    </r>
  </si>
  <si>
    <t>GJ44112</t>
    <phoneticPr fontId="3" type="noConversion"/>
  </si>
  <si>
    <t>24.02.2017</t>
    <phoneticPr fontId="3" type="noConversion"/>
  </si>
  <si>
    <r>
      <rPr>
        <sz val="12"/>
        <color theme="1"/>
        <rFont val="華康中黑體"/>
        <family val="3"/>
        <charset val="136"/>
      </rPr>
      <t>預約</t>
    </r>
    <r>
      <rPr>
        <sz val="12"/>
        <color theme="1"/>
        <rFont val="BMWType V2 Regular"/>
      </rPr>
      <t>4/19</t>
    </r>
    <r>
      <rPr>
        <sz val="12"/>
        <color theme="1"/>
        <rFont val="華康中黑體"/>
        <family val="3"/>
        <charset val="136"/>
      </rPr>
      <t>台中文心待料已在聯絡入場</t>
    </r>
  </si>
  <si>
    <t>GJ44038</t>
  </si>
  <si>
    <t>GJ44143</t>
  </si>
  <si>
    <r>
      <rPr>
        <sz val="12"/>
        <color theme="1"/>
        <rFont val="華康中黑體"/>
        <family val="3"/>
        <charset val="136"/>
      </rPr>
      <t>里程尚未</t>
    </r>
    <r>
      <rPr>
        <sz val="12"/>
        <color theme="1"/>
        <rFont val="BMWType V2 Regular"/>
      </rPr>
      <t>2000km</t>
    </r>
  </si>
  <si>
    <t>GJ35776</t>
  </si>
  <si>
    <r>
      <rPr>
        <sz val="12"/>
        <color theme="1"/>
        <rFont val="華康中黑體"/>
        <family val="3"/>
        <charset val="136"/>
      </rPr>
      <t>車已賣</t>
    </r>
    <r>
      <rPr>
        <sz val="12"/>
        <color theme="1"/>
        <rFont val="BMWType V2 Regular"/>
      </rPr>
      <t>,</t>
    </r>
    <r>
      <rPr>
        <sz val="12"/>
        <color theme="1"/>
        <rFont val="華康中黑體"/>
        <family val="3"/>
        <charset val="136"/>
      </rPr>
      <t>客戶要到濱江</t>
    </r>
    <r>
      <rPr>
        <sz val="12"/>
        <color theme="1"/>
        <rFont val="BMWType V2 Regular"/>
      </rPr>
      <t>,</t>
    </r>
    <r>
      <rPr>
        <sz val="12"/>
        <color theme="1"/>
        <rFont val="華康中黑體"/>
        <family val="3"/>
        <charset val="136"/>
      </rPr>
      <t>已通知哲銘</t>
    </r>
  </si>
  <si>
    <r>
      <rPr>
        <sz val="12"/>
        <color theme="1"/>
        <rFont val="華康中黑體"/>
        <family val="3"/>
        <charset val="136"/>
      </rPr>
      <t>召回</t>
    </r>
    <r>
      <rPr>
        <sz val="12"/>
        <color theme="1"/>
        <rFont val="BMWType V2 Regular"/>
      </rPr>
      <t>*4</t>
    </r>
  </si>
  <si>
    <t>0026330100</t>
  </si>
  <si>
    <r>
      <t>E8xE9xF0xF1x</t>
    </r>
    <r>
      <rPr>
        <sz val="12"/>
        <color theme="1"/>
        <rFont val="華康中黑體"/>
        <family val="3"/>
        <charset val="136"/>
      </rPr>
      <t>檢查，視須要更換萬向接頭</t>
    </r>
  </si>
  <si>
    <t>C660832</t>
  </si>
  <si>
    <r>
      <t>10~26
(</t>
    </r>
    <r>
      <rPr>
        <sz val="12"/>
        <color theme="1"/>
        <rFont val="華康中黑體"/>
        <family val="3"/>
        <charset val="136"/>
      </rPr>
      <t>依系統規定</t>
    </r>
    <r>
      <rPr>
        <sz val="12"/>
        <color theme="1"/>
        <rFont val="BMWType V2 Regular"/>
      </rPr>
      <t>)</t>
    </r>
    <phoneticPr fontId="3" type="noConversion"/>
  </si>
  <si>
    <r>
      <rPr>
        <sz val="12"/>
        <color theme="1"/>
        <rFont val="華康中黑體"/>
        <family val="3"/>
        <charset val="136"/>
      </rPr>
      <t>檢查</t>
    </r>
    <r>
      <rPr>
        <sz val="12"/>
        <color theme="1"/>
        <rFont val="BMWType V2 Regular"/>
      </rPr>
      <t>2H</t>
    </r>
    <r>
      <rPr>
        <sz val="12"/>
        <color theme="1"/>
        <rFont val="華康中黑體"/>
        <family val="3"/>
        <charset val="136"/>
      </rPr>
      <t>、更換</t>
    </r>
    <r>
      <rPr>
        <sz val="12"/>
        <color theme="1"/>
        <rFont val="BMWType V2 Regular"/>
      </rPr>
      <t>1</t>
    </r>
    <r>
      <rPr>
        <sz val="12"/>
        <color theme="1"/>
        <rFont val="華康中黑體"/>
        <family val="3"/>
        <charset val="136"/>
      </rPr>
      <t>天</t>
    </r>
    <phoneticPr fontId="3" type="noConversion"/>
  </si>
  <si>
    <r>
      <rPr>
        <sz val="12"/>
        <color theme="1"/>
        <rFont val="華康中黑體"/>
        <family val="3"/>
        <charset val="136"/>
      </rPr>
      <t>預約</t>
    </r>
    <r>
      <rPr>
        <sz val="12"/>
        <color theme="1"/>
        <rFont val="BMWType V2 Regular"/>
      </rPr>
      <t>3/308:30121</t>
    </r>
  </si>
  <si>
    <t>C660700</t>
  </si>
  <si>
    <t>2017/9/11
2017/9/12
2017/9/13
2017/9/14</t>
    <phoneticPr fontId="3" type="noConversion"/>
  </si>
  <si>
    <t>50228
50228
50118
50228</t>
    <phoneticPr fontId="3" type="noConversion"/>
  </si>
  <si>
    <t>未接
未接
未接
未接</t>
    <phoneticPr fontId="3" type="noConversion"/>
  </si>
  <si>
    <t>C664282</t>
  </si>
  <si>
    <t>2017/9/11
2017/9/12
2017/9/14</t>
    <phoneticPr fontId="3" type="noConversion"/>
  </si>
  <si>
    <t>50228
50228
50228</t>
    <phoneticPr fontId="3" type="noConversion"/>
  </si>
  <si>
    <t>語音
語音
語音</t>
    <phoneticPr fontId="3" type="noConversion"/>
  </si>
  <si>
    <t>VM04091</t>
  </si>
  <si>
    <r>
      <rPr>
        <sz val="12"/>
        <color theme="1"/>
        <rFont val="華康中黑體"/>
        <family val="3"/>
        <charset val="136"/>
      </rPr>
      <t>預約</t>
    </r>
    <r>
      <rPr>
        <sz val="12"/>
        <color theme="1"/>
        <rFont val="BMWType V2 Regular"/>
      </rPr>
      <t>3/309:30121</t>
    </r>
  </si>
  <si>
    <t>C664564</t>
  </si>
  <si>
    <r>
      <rPr>
        <sz val="12"/>
        <color theme="1"/>
        <rFont val="華康中黑體"/>
        <family val="3"/>
        <charset val="136"/>
      </rPr>
      <t>客戶確認時間會跟小慶聯絡</t>
    </r>
  </si>
  <si>
    <t>C659889</t>
  </si>
  <si>
    <r>
      <rPr>
        <sz val="12"/>
        <color theme="1"/>
        <rFont val="華康中黑體"/>
        <family val="3"/>
        <charset val="136"/>
      </rPr>
      <t>預約</t>
    </r>
    <r>
      <rPr>
        <sz val="12"/>
        <color theme="1"/>
        <rFont val="BMWType V2 Regular"/>
      </rPr>
      <t>4/69:30137</t>
    </r>
  </si>
  <si>
    <t>CN71402</t>
  </si>
  <si>
    <r>
      <rPr>
        <sz val="12"/>
        <color theme="1"/>
        <rFont val="華康中黑體"/>
        <family val="3"/>
        <charset val="136"/>
      </rPr>
      <t>預約</t>
    </r>
    <r>
      <rPr>
        <sz val="12"/>
        <color theme="1"/>
        <rFont val="BMWType V2 Regular"/>
      </rPr>
      <t>3/31121</t>
    </r>
    <r>
      <rPr>
        <sz val="12"/>
        <color theme="1"/>
        <rFont val="華康中黑體"/>
        <family val="3"/>
        <charset val="136"/>
      </rPr>
      <t>手煞車拉</t>
    </r>
  </si>
  <si>
    <t>CN71413</t>
  </si>
  <si>
    <r>
      <rPr>
        <sz val="12"/>
        <color theme="1"/>
        <rFont val="華康中黑體"/>
        <family val="3"/>
        <charset val="136"/>
      </rPr>
      <t>請榮源副理協助</t>
    </r>
    <r>
      <rPr>
        <sz val="12"/>
        <color theme="1"/>
        <rFont val="BMWType V2 Regular"/>
      </rPr>
      <t>,</t>
    </r>
    <r>
      <rPr>
        <sz val="12"/>
        <color theme="1"/>
        <rFont val="華康中黑體"/>
        <family val="3"/>
        <charset val="136"/>
      </rPr>
      <t>副理表示待連先生老闆</t>
    </r>
    <r>
      <rPr>
        <sz val="12"/>
        <color theme="1"/>
        <rFont val="BMWType V2 Regular"/>
      </rPr>
      <t>4/18</t>
    </r>
    <r>
      <rPr>
        <sz val="12"/>
        <color theme="1"/>
        <rFont val="華康中黑體"/>
        <family val="3"/>
        <charset val="136"/>
      </rPr>
      <t>回國後確認</t>
    </r>
  </si>
  <si>
    <r>
      <t>E8xE9xF0xF1x</t>
    </r>
    <r>
      <rPr>
        <sz val="12"/>
        <rFont val="華康中黑體"/>
        <family val="3"/>
        <charset val="136"/>
      </rPr>
      <t>檢查，視須要更換萬向接頭</t>
    </r>
  </si>
  <si>
    <t>CN71424</t>
  </si>
  <si>
    <t>2017/9/11
2017/9/12
2017/10/6
2017/10/24</t>
    <phoneticPr fontId="3" type="noConversion"/>
  </si>
  <si>
    <t>50228
50228
50140
50118</t>
    <phoneticPr fontId="3" type="noConversion"/>
  </si>
  <si>
    <t>語音
語音
10/20回國
預約成功</t>
    <phoneticPr fontId="3" type="noConversion"/>
  </si>
  <si>
    <t>C661217</t>
  </si>
  <si>
    <r>
      <rPr>
        <sz val="12"/>
        <color theme="1"/>
        <rFont val="華康中黑體"/>
        <family val="3"/>
        <charset val="136"/>
      </rPr>
      <t>待結單</t>
    </r>
  </si>
  <si>
    <t>C663362</t>
  </si>
  <si>
    <t>C368480</t>
  </si>
  <si>
    <t>CN71426</t>
  </si>
  <si>
    <r>
      <rPr>
        <sz val="12"/>
        <color theme="1"/>
        <rFont val="華康中黑體"/>
        <family val="3"/>
        <charset val="136"/>
      </rPr>
      <t>預約</t>
    </r>
    <r>
      <rPr>
        <sz val="12"/>
        <color theme="1"/>
        <rFont val="BMWType V2 Regular"/>
      </rPr>
      <t>3/299:30137</t>
    </r>
  </si>
  <si>
    <t>C919798</t>
  </si>
  <si>
    <r>
      <rPr>
        <sz val="12"/>
        <color theme="1"/>
        <rFont val="華康中黑體"/>
        <family val="3"/>
        <charset val="136"/>
      </rPr>
      <t>電話中</t>
    </r>
    <r>
      <rPr>
        <sz val="12"/>
        <color theme="1"/>
        <rFont val="BMWType V2 Regular"/>
      </rPr>
      <t>,RO52376</t>
    </r>
  </si>
  <si>
    <t>C903180</t>
  </si>
  <si>
    <r>
      <rPr>
        <sz val="12"/>
        <color theme="1"/>
        <rFont val="華康中黑體"/>
        <family val="3"/>
        <charset val="136"/>
      </rPr>
      <t>預約</t>
    </r>
    <r>
      <rPr>
        <sz val="12"/>
        <color theme="1"/>
        <rFont val="BMWType V2 Regular"/>
      </rPr>
      <t>4/610:00184</t>
    </r>
  </si>
  <si>
    <t>C920146</t>
  </si>
  <si>
    <r>
      <rPr>
        <sz val="12"/>
        <color theme="1"/>
        <rFont val="華康中黑體"/>
        <family val="3"/>
        <charset val="136"/>
      </rPr>
      <t>預約</t>
    </r>
    <r>
      <rPr>
        <sz val="12"/>
        <color theme="1"/>
        <rFont val="BMWType V2 Regular"/>
      </rPr>
      <t>4/1110:30</t>
    </r>
    <r>
      <rPr>
        <sz val="12"/>
        <color theme="1"/>
        <rFont val="華康中黑體"/>
        <family val="3"/>
        <charset val="136"/>
      </rPr>
      <t>指定</t>
    </r>
    <r>
      <rPr>
        <sz val="12"/>
        <color theme="1"/>
        <rFont val="BMWType V2 Regular"/>
      </rPr>
      <t>126</t>
    </r>
  </si>
  <si>
    <t>E050479</t>
  </si>
  <si>
    <t>C887968</t>
  </si>
  <si>
    <t>2017/9/11
2017/9/12</t>
    <phoneticPr fontId="3" type="noConversion"/>
  </si>
  <si>
    <t>50228
50228</t>
    <phoneticPr fontId="3" type="noConversion"/>
  </si>
  <si>
    <t>未接
未接</t>
    <phoneticPr fontId="3" type="noConversion"/>
  </si>
  <si>
    <t>C943997</t>
  </si>
  <si>
    <r>
      <rPr>
        <sz val="12"/>
        <color theme="1"/>
        <rFont val="華康中黑體"/>
        <family val="3"/>
        <charset val="136"/>
      </rPr>
      <t>預約</t>
    </r>
    <r>
      <rPr>
        <sz val="12"/>
        <color theme="1"/>
        <rFont val="BMWType V2 Regular"/>
      </rPr>
      <t>4/20</t>
    </r>
    <r>
      <rPr>
        <sz val="12"/>
        <color theme="1"/>
        <rFont val="華康中黑體"/>
        <family val="3"/>
        <charset val="136"/>
      </rPr>
      <t>取送車</t>
    </r>
  </si>
  <si>
    <t>C615349</t>
  </si>
  <si>
    <t>3/18Done</t>
  </si>
  <si>
    <t>E050341</t>
  </si>
  <si>
    <r>
      <rPr>
        <sz val="12"/>
        <color theme="1"/>
        <rFont val="華康中黑體"/>
        <family val="3"/>
        <charset val="136"/>
      </rPr>
      <t>林政君</t>
    </r>
    <r>
      <rPr>
        <sz val="12"/>
        <color theme="1"/>
        <rFont val="BMWType V2 Regular"/>
      </rPr>
      <t>0913705655,</t>
    </r>
    <r>
      <rPr>
        <sz val="12"/>
        <color theme="1"/>
        <rFont val="華康中黑體"/>
        <family val="3"/>
        <charset val="136"/>
      </rPr>
      <t>未接</t>
    </r>
  </si>
  <si>
    <t>C948440</t>
  </si>
  <si>
    <r>
      <rPr>
        <sz val="12"/>
        <color theme="1"/>
        <rFont val="華康中黑體"/>
        <family val="3"/>
        <charset val="136"/>
      </rPr>
      <t>預約</t>
    </r>
    <r>
      <rPr>
        <sz val="12"/>
        <color theme="1"/>
        <rFont val="BMWType V2 Regular"/>
      </rPr>
      <t>4/1</t>
    </r>
  </si>
  <si>
    <t>E050411</t>
  </si>
  <si>
    <t>C948083</t>
  </si>
  <si>
    <t>C919813</t>
  </si>
  <si>
    <r>
      <rPr>
        <sz val="12"/>
        <color theme="1"/>
        <rFont val="華康中黑體"/>
        <family val="3"/>
        <charset val="136"/>
      </rPr>
      <t>杰哥之前親取</t>
    </r>
    <r>
      <rPr>
        <sz val="12"/>
        <color theme="1"/>
        <rFont val="BMWType V2 Regular"/>
      </rPr>
      <t>,</t>
    </r>
    <r>
      <rPr>
        <sz val="12"/>
        <color theme="1"/>
        <rFont val="華康中黑體"/>
        <family val="3"/>
        <charset val="136"/>
      </rPr>
      <t>客戶表示</t>
    </r>
    <r>
      <rPr>
        <sz val="12"/>
        <color theme="1"/>
        <rFont val="BMWType V2 Regular"/>
      </rPr>
      <t>5/31</t>
    </r>
    <r>
      <rPr>
        <sz val="12"/>
        <color theme="1"/>
        <rFont val="華康中黑體"/>
        <family val="3"/>
        <charset val="136"/>
      </rPr>
      <t>在電聯</t>
    </r>
    <r>
      <rPr>
        <sz val="12"/>
        <color theme="1"/>
        <rFont val="BMWType V2 Regular"/>
      </rPr>
      <t>,1888M6F02</t>
    </r>
    <r>
      <rPr>
        <sz val="12"/>
        <color theme="1"/>
        <rFont val="華康中黑體"/>
        <family val="3"/>
        <charset val="136"/>
      </rPr>
      <t>黃素玲</t>
    </r>
  </si>
  <si>
    <t>C920646</t>
  </si>
  <si>
    <r>
      <rPr>
        <sz val="12"/>
        <color theme="1"/>
        <rFont val="華康中黑體"/>
        <family val="3"/>
        <charset val="136"/>
      </rPr>
      <t>預約</t>
    </r>
    <r>
      <rPr>
        <sz val="12"/>
        <color theme="1"/>
        <rFont val="BMWType V2 Regular"/>
      </rPr>
      <t>4/510:00</t>
    </r>
  </si>
  <si>
    <t>C919807</t>
  </si>
  <si>
    <r>
      <rPr>
        <sz val="12"/>
        <color theme="1"/>
        <rFont val="華康中黑體"/>
        <family val="3"/>
        <charset val="136"/>
      </rPr>
      <t>杰哥之前親取</t>
    </r>
    <r>
      <rPr>
        <sz val="12"/>
        <color theme="1"/>
        <rFont val="BMWType V2 Regular"/>
      </rPr>
      <t>,2068ZWF02</t>
    </r>
    <r>
      <rPr>
        <sz val="12"/>
        <color theme="1"/>
        <rFont val="華康中黑體"/>
        <family val="3"/>
        <charset val="136"/>
      </rPr>
      <t>王守仁先生</t>
    </r>
  </si>
  <si>
    <t>C921002</t>
  </si>
  <si>
    <r>
      <rPr>
        <sz val="12"/>
        <color theme="1"/>
        <rFont val="華康中黑體"/>
        <family val="3"/>
        <charset val="136"/>
      </rPr>
      <t>預約</t>
    </r>
    <r>
      <rPr>
        <sz val="12"/>
        <color theme="1"/>
        <rFont val="BMWType V2 Regular"/>
      </rPr>
      <t>3/30</t>
    </r>
    <r>
      <rPr>
        <sz val="12"/>
        <color theme="1"/>
        <rFont val="華康中黑體"/>
        <family val="3"/>
        <charset val="136"/>
      </rPr>
      <t>前晚入</t>
    </r>
  </si>
  <si>
    <t>E050477</t>
  </si>
  <si>
    <t>E050343</t>
  </si>
  <si>
    <r>
      <rPr>
        <sz val="12"/>
        <color theme="1"/>
        <rFont val="華康中黑體"/>
        <family val="3"/>
        <charset val="136"/>
      </rPr>
      <t>已簡訊通知</t>
    </r>
  </si>
  <si>
    <t>E375337</t>
  </si>
  <si>
    <r>
      <rPr>
        <sz val="12"/>
        <color theme="1"/>
        <rFont val="華康中黑體"/>
        <family val="3"/>
        <charset val="136"/>
      </rPr>
      <t>客戶安排預約至依德處裡</t>
    </r>
  </si>
  <si>
    <t>C948270</t>
  </si>
  <si>
    <r>
      <rPr>
        <sz val="12"/>
        <color theme="1"/>
        <rFont val="華康中黑體"/>
        <family val="3"/>
        <charset val="136"/>
      </rPr>
      <t>客戶自行在約</t>
    </r>
  </si>
  <si>
    <t>E766747</t>
  </si>
  <si>
    <r>
      <rPr>
        <sz val="12"/>
        <color theme="1"/>
        <rFont val="華康中黑體"/>
        <family val="3"/>
        <charset val="136"/>
      </rPr>
      <t>預約</t>
    </r>
    <r>
      <rPr>
        <sz val="12"/>
        <color theme="1"/>
        <rFont val="BMWType V2 Regular"/>
      </rPr>
      <t>4/159:00140RO52701</t>
    </r>
  </si>
  <si>
    <t>C368452</t>
  </si>
  <si>
    <r>
      <rPr>
        <sz val="12"/>
        <color theme="1"/>
        <rFont val="華康中黑體"/>
        <family val="3"/>
        <charset val="136"/>
      </rPr>
      <t>客戶表示要確認時間在回電</t>
    </r>
  </si>
  <si>
    <t>0072820100</t>
  </si>
  <si>
    <r>
      <t>F1xF33F4x</t>
    </r>
    <r>
      <rPr>
        <sz val="12"/>
        <color theme="1"/>
        <rFont val="華康中黑體"/>
        <family val="3"/>
        <charset val="136"/>
      </rPr>
      <t>更換空氣囊</t>
    </r>
  </si>
  <si>
    <t>G369542</t>
    <phoneticPr fontId="29" type="noConversion"/>
  </si>
  <si>
    <r>
      <rPr>
        <sz val="12"/>
        <color theme="1"/>
        <rFont val="華康中黑體"/>
        <family val="3"/>
        <charset val="136"/>
      </rPr>
      <t>預約</t>
    </r>
    <r>
      <rPr>
        <sz val="12"/>
        <color theme="1"/>
        <rFont val="BMWType V2 Regular"/>
      </rPr>
      <t>4/19</t>
    </r>
    <r>
      <rPr>
        <sz val="12"/>
        <color theme="1"/>
        <rFont val="華康中黑體"/>
        <family val="3"/>
        <charset val="136"/>
      </rPr>
      <t>取送車</t>
    </r>
  </si>
  <si>
    <t>0034270200</t>
  </si>
  <si>
    <r>
      <t>F4x</t>
    </r>
    <r>
      <rPr>
        <sz val="12"/>
        <color theme="1"/>
        <rFont val="華康中黑體"/>
        <family val="3"/>
        <charset val="136"/>
      </rPr>
      <t>編程控制單元</t>
    </r>
    <r>
      <rPr>
        <sz val="12"/>
        <color theme="1"/>
        <rFont val="BMWType V2 Regular"/>
      </rPr>
      <t>(DSC)</t>
    </r>
  </si>
  <si>
    <t>5G29127</t>
  </si>
  <si>
    <t>06.03.2017</t>
    <phoneticPr fontId="3" type="noConversion"/>
  </si>
  <si>
    <r>
      <rPr>
        <sz val="12"/>
        <color theme="1"/>
        <rFont val="華康中黑體"/>
        <family val="3"/>
        <charset val="136"/>
      </rPr>
      <t>預約</t>
    </r>
    <r>
      <rPr>
        <sz val="12"/>
        <color theme="1"/>
        <rFont val="BMWType V2 Regular"/>
      </rPr>
      <t>6/138:30</t>
    </r>
  </si>
  <si>
    <t>5H07816</t>
  </si>
  <si>
    <r>
      <rPr>
        <sz val="12"/>
        <color theme="1"/>
        <rFont val="華康中黑體"/>
        <family val="3"/>
        <charset val="136"/>
      </rPr>
      <t>詹乃馨</t>
    </r>
  </si>
  <si>
    <t>5H02256</t>
  </si>
  <si>
    <r>
      <rPr>
        <sz val="12"/>
        <color theme="1"/>
        <rFont val="華康中黑體"/>
        <family val="3"/>
        <charset val="136"/>
      </rPr>
      <t>召回</t>
    </r>
    <r>
      <rPr>
        <sz val="12"/>
        <color theme="1"/>
        <rFont val="BMWType V2 Regular"/>
      </rPr>
      <t xml:space="preserve">*2 </t>
    </r>
    <r>
      <rPr>
        <sz val="12"/>
        <color theme="1"/>
        <rFont val="華康中黑體"/>
        <family val="3"/>
        <charset val="136"/>
      </rPr>
      <t>未接</t>
    </r>
    <r>
      <rPr>
        <sz val="12"/>
        <color theme="1"/>
        <rFont val="BMWType V2 Regular"/>
      </rPr>
      <t xml:space="preserve"> (</t>
    </r>
    <r>
      <rPr>
        <sz val="12"/>
        <color theme="1"/>
        <rFont val="華康中黑體"/>
        <family val="3"/>
        <charset val="136"/>
      </rPr>
      <t>之前車在台南使用</t>
    </r>
    <r>
      <rPr>
        <sz val="12"/>
        <color theme="1"/>
        <rFont val="BMWType V2 Regular"/>
      </rPr>
      <t>,</t>
    </r>
    <r>
      <rPr>
        <sz val="12"/>
        <color theme="1"/>
        <rFont val="華康中黑體"/>
        <family val="3"/>
        <charset val="136"/>
      </rPr>
      <t>已轉請哲銘協助</t>
    </r>
    <r>
      <rPr>
        <sz val="12"/>
        <color theme="1"/>
        <rFont val="BMWType V2 Regular"/>
      </rPr>
      <t>)</t>
    </r>
    <phoneticPr fontId="3" type="noConversion"/>
  </si>
  <si>
    <t>5G28241</t>
  </si>
  <si>
    <r>
      <rPr>
        <sz val="12"/>
        <color theme="1"/>
        <rFont val="華康中黑體"/>
        <family val="3"/>
        <charset val="136"/>
      </rPr>
      <t>已請鈺霖聯繫客戶</t>
    </r>
    <r>
      <rPr>
        <sz val="12"/>
        <color theme="1"/>
        <rFont val="BMWType V2 Regular"/>
      </rPr>
      <t>,</t>
    </r>
    <r>
      <rPr>
        <sz val="12"/>
        <color theme="1"/>
        <rFont val="華康中黑體"/>
        <family val="3"/>
        <charset val="136"/>
      </rPr>
      <t>待客戶確認時間</t>
    </r>
  </si>
  <si>
    <t>V415423</t>
    <phoneticPr fontId="3" type="noConversion"/>
  </si>
  <si>
    <t>V422777</t>
    <phoneticPr fontId="3" type="noConversion"/>
  </si>
  <si>
    <r>
      <rPr>
        <sz val="12"/>
        <color theme="1"/>
        <rFont val="華康中黑體"/>
        <family val="3"/>
        <charset val="136"/>
      </rPr>
      <t>未施作完</t>
    </r>
  </si>
  <si>
    <t>V422778</t>
  </si>
  <si>
    <t>V903742</t>
  </si>
  <si>
    <r>
      <rPr>
        <sz val="12"/>
        <color theme="1"/>
        <rFont val="華康中黑體"/>
        <family val="3"/>
        <charset val="136"/>
      </rPr>
      <t>預約</t>
    </r>
    <r>
      <rPr>
        <sz val="12"/>
        <color theme="1"/>
        <rFont val="BMWType V2 Regular"/>
      </rPr>
      <t>5/24</t>
    </r>
  </si>
  <si>
    <t>5C54740</t>
  </si>
  <si>
    <t>5G34975</t>
  </si>
  <si>
    <t>5G34416</t>
  </si>
  <si>
    <t>V432325</t>
  </si>
  <si>
    <t>4/24Done</t>
  </si>
  <si>
    <t>5H04309</t>
  </si>
  <si>
    <t>5H07695</t>
  </si>
  <si>
    <t>5H07902</t>
  </si>
  <si>
    <t>V431062</t>
  </si>
  <si>
    <r>
      <rPr>
        <sz val="12"/>
        <color theme="1"/>
        <rFont val="華康中黑體"/>
        <family val="3"/>
        <charset val="136"/>
      </rPr>
      <t>資料錯誤</t>
    </r>
    <r>
      <rPr>
        <sz val="12"/>
        <color theme="1"/>
        <rFont val="BMWType V2 Regular"/>
      </rPr>
      <t>,</t>
    </r>
    <r>
      <rPr>
        <sz val="12"/>
        <color theme="1"/>
        <rFont val="華康中黑體"/>
        <family val="3"/>
        <charset val="136"/>
      </rPr>
      <t>請貝貝安排</t>
    </r>
  </si>
  <si>
    <t>5F13488</t>
  </si>
  <si>
    <t>2017/9/11
2017/9/18</t>
    <phoneticPr fontId="3" type="noConversion"/>
  </si>
  <si>
    <t>50228
50228</t>
    <phoneticPr fontId="3" type="noConversion"/>
  </si>
  <si>
    <r>
      <rPr>
        <sz val="12"/>
        <color theme="1"/>
        <rFont val="華康中黑體"/>
        <family val="3"/>
        <charset val="136"/>
      </rPr>
      <t>未開機，中鎂縱放</t>
    </r>
    <r>
      <rPr>
        <sz val="12"/>
        <color theme="1"/>
        <rFont val="BMWType V2 Regular"/>
      </rPr>
      <t xml:space="preserve"> (</t>
    </r>
    <r>
      <rPr>
        <sz val="12"/>
        <color theme="1"/>
        <rFont val="華康中黑體"/>
        <family val="3"/>
        <charset val="136"/>
      </rPr>
      <t>原本預約</t>
    </r>
    <r>
      <rPr>
        <sz val="12"/>
        <color theme="1"/>
        <rFont val="BMWType V2 Regular"/>
      </rPr>
      <t xml:space="preserve">9/8 </t>
    </r>
    <r>
      <rPr>
        <sz val="12"/>
        <color theme="1"/>
        <rFont val="華康中黑體"/>
        <family val="3"/>
        <charset val="136"/>
      </rPr>
      <t>未回廠</t>
    </r>
    <r>
      <rPr>
        <sz val="12"/>
        <color theme="1"/>
        <rFont val="BMWType V2 Regular"/>
      </rPr>
      <t xml:space="preserve">)
</t>
    </r>
    <r>
      <rPr>
        <sz val="12"/>
        <color theme="1"/>
        <rFont val="華康中黑體"/>
        <family val="3"/>
        <charset val="136"/>
      </rPr>
      <t>客戶表示待</t>
    </r>
    <r>
      <rPr>
        <sz val="12"/>
        <color theme="1"/>
        <rFont val="BMWType V2 Regular"/>
      </rPr>
      <t>9</t>
    </r>
    <r>
      <rPr>
        <sz val="12"/>
        <color theme="1"/>
        <rFont val="華康中黑體"/>
        <family val="3"/>
        <charset val="136"/>
      </rPr>
      <t>月底會安排時間回廠</t>
    </r>
    <phoneticPr fontId="3" type="noConversion"/>
  </si>
  <si>
    <t>5H08989</t>
  </si>
  <si>
    <t>5G62051</t>
  </si>
  <si>
    <t>5H03277</t>
  </si>
  <si>
    <t>5H03276</t>
  </si>
  <si>
    <r>
      <rPr>
        <sz val="12"/>
        <color theme="1"/>
        <rFont val="華康中黑體"/>
        <family val="3"/>
        <charset val="136"/>
      </rPr>
      <t>客戶在國外</t>
    </r>
    <r>
      <rPr>
        <sz val="12"/>
        <color theme="1"/>
        <rFont val="BMWType V2 Regular"/>
      </rPr>
      <t>,</t>
    </r>
    <r>
      <rPr>
        <sz val="12"/>
        <color theme="1"/>
        <rFont val="華康中黑體"/>
        <family val="3"/>
        <charset val="136"/>
      </rPr>
      <t>會自行預約</t>
    </r>
  </si>
  <si>
    <t>5G53074</t>
  </si>
  <si>
    <t>5E02806</t>
  </si>
  <si>
    <t>5F13490</t>
  </si>
  <si>
    <r>
      <rPr>
        <sz val="12"/>
        <color theme="1"/>
        <rFont val="華康中黑體"/>
        <family val="3"/>
        <charset val="136"/>
      </rPr>
      <t>預約</t>
    </r>
    <r>
      <rPr>
        <sz val="12"/>
        <color theme="1"/>
        <rFont val="BMWType V2 Regular"/>
      </rPr>
      <t>5/1917:00</t>
    </r>
  </si>
  <si>
    <t>5G26532</t>
  </si>
  <si>
    <r>
      <rPr>
        <sz val="12"/>
        <color theme="1"/>
        <rFont val="華康中黑體"/>
        <family val="3"/>
        <charset val="136"/>
      </rPr>
      <t>預約</t>
    </r>
    <r>
      <rPr>
        <sz val="12"/>
        <color theme="1"/>
        <rFont val="BMWType V2 Regular"/>
      </rPr>
      <t>6/69:00</t>
    </r>
  </si>
  <si>
    <t>5E02864</t>
  </si>
  <si>
    <t>5H03122</t>
  </si>
  <si>
    <t>5H08368</t>
  </si>
  <si>
    <t>V423501</t>
  </si>
  <si>
    <r>
      <rPr>
        <sz val="12"/>
        <color theme="1"/>
        <rFont val="華康中黑體"/>
        <family val="3"/>
        <charset val="136"/>
      </rPr>
      <t>預約</t>
    </r>
    <r>
      <rPr>
        <sz val="12"/>
        <color theme="1"/>
        <rFont val="BMWType V2 Regular"/>
      </rPr>
      <t>6/15</t>
    </r>
  </si>
  <si>
    <t>V423460</t>
  </si>
  <si>
    <r>
      <rPr>
        <sz val="12"/>
        <color theme="1"/>
        <rFont val="華康中黑體"/>
        <family val="3"/>
        <charset val="136"/>
      </rPr>
      <t>客戶已約</t>
    </r>
    <r>
      <rPr>
        <sz val="12"/>
        <color theme="1"/>
        <rFont val="BMWType V2 Regular"/>
      </rPr>
      <t>6/7</t>
    </r>
    <r>
      <rPr>
        <sz val="12"/>
        <color theme="1"/>
        <rFont val="華康中黑體"/>
        <family val="3"/>
        <charset val="136"/>
      </rPr>
      <t>台中汎德</t>
    </r>
    <r>
      <rPr>
        <sz val="12"/>
        <color theme="1"/>
        <rFont val="BMWType V2 Regular"/>
      </rPr>
      <t>,</t>
    </r>
    <r>
      <rPr>
        <sz val="12"/>
        <color theme="1"/>
        <rFont val="華康中黑體"/>
        <family val="3"/>
        <charset val="136"/>
      </rPr>
      <t>車子在台中使用</t>
    </r>
    <r>
      <rPr>
        <sz val="12"/>
        <color theme="1"/>
        <rFont val="BMWType V2 Regular"/>
      </rPr>
      <t>,</t>
    </r>
    <r>
      <rPr>
        <sz val="12"/>
        <color theme="1"/>
        <rFont val="華康中黑體"/>
        <family val="3"/>
        <charset val="136"/>
      </rPr>
      <t>請哲銘協助調車</t>
    </r>
  </si>
  <si>
    <t>5H04170</t>
  </si>
  <si>
    <t>5C52844</t>
  </si>
  <si>
    <t>2017/9/11
2017/9/27</t>
    <phoneticPr fontId="3" type="noConversion"/>
  </si>
  <si>
    <t xml:space="preserve">
50118</t>
    <phoneticPr fontId="3" type="noConversion"/>
  </si>
  <si>
    <r>
      <rPr>
        <sz val="12"/>
        <color theme="1"/>
        <rFont val="華康中黑體"/>
        <family val="3"/>
        <charset val="136"/>
      </rPr>
      <t>客戶自行預約</t>
    </r>
    <r>
      <rPr>
        <sz val="12"/>
        <color theme="1"/>
        <rFont val="BMWType V2 Regular"/>
      </rPr>
      <t>,</t>
    </r>
    <r>
      <rPr>
        <sz val="12"/>
        <color theme="1"/>
        <rFont val="華康中黑體"/>
        <family val="3"/>
        <charset val="136"/>
      </rPr>
      <t xml:space="preserve">目前排不出時間
預約成功
</t>
    </r>
    <phoneticPr fontId="3" type="noConversion"/>
  </si>
  <si>
    <t>5G31079</t>
  </si>
  <si>
    <t>5H04080</t>
  </si>
  <si>
    <t>5H09032</t>
  </si>
  <si>
    <t>5H09338</t>
  </si>
  <si>
    <t>Kevin</t>
  </si>
  <si>
    <t>5H02261</t>
  </si>
  <si>
    <t>V422774</t>
  </si>
  <si>
    <r>
      <rPr>
        <sz val="12"/>
        <color theme="1"/>
        <rFont val="華康中黑體"/>
        <family val="3"/>
        <charset val="136"/>
      </rPr>
      <t>預約</t>
    </r>
    <r>
      <rPr>
        <sz val="12"/>
        <color theme="1"/>
        <rFont val="BMWType V2 Regular"/>
      </rPr>
      <t>5/169:00</t>
    </r>
  </si>
  <si>
    <t>5C54938</t>
  </si>
  <si>
    <t>V422781</t>
  </si>
  <si>
    <t>V422776</t>
  </si>
  <si>
    <t>5C54819</t>
  </si>
  <si>
    <r>
      <t>5/15</t>
    </r>
    <r>
      <rPr>
        <sz val="12"/>
        <color theme="1"/>
        <rFont val="華康中黑體"/>
        <family val="3"/>
        <charset val="136"/>
      </rPr>
      <t>已入廠</t>
    </r>
  </si>
  <si>
    <t>5H09370</t>
  </si>
  <si>
    <r>
      <rPr>
        <sz val="12"/>
        <color theme="1"/>
        <rFont val="華康中黑體"/>
        <family val="3"/>
        <charset val="136"/>
      </rPr>
      <t>待配額車</t>
    </r>
    <r>
      <rPr>
        <sz val="12"/>
        <color theme="1"/>
        <rFont val="BMWType V2 Regular"/>
      </rPr>
      <t>--</t>
    </r>
    <r>
      <rPr>
        <sz val="12"/>
        <color theme="1"/>
        <rFont val="華康中黑體"/>
        <family val="3"/>
        <charset val="136"/>
      </rPr>
      <t>港口</t>
    </r>
  </si>
  <si>
    <t>V431101</t>
  </si>
  <si>
    <t>5G51219</t>
  </si>
  <si>
    <t>5F58751</t>
  </si>
  <si>
    <t>車在金門(12月運回台灣)
名單請課長協助</t>
    <phoneticPr fontId="3" type="noConversion"/>
  </si>
  <si>
    <t>5H01417</t>
  </si>
  <si>
    <t>5H04211</t>
  </si>
  <si>
    <t>5H04222</t>
  </si>
  <si>
    <t>5C56103</t>
  </si>
  <si>
    <t>5H04221</t>
  </si>
  <si>
    <r>
      <rPr>
        <sz val="12"/>
        <color theme="1"/>
        <rFont val="華康中黑體"/>
        <family val="3"/>
        <charset val="136"/>
      </rPr>
      <t>待配額車</t>
    </r>
    <r>
      <rPr>
        <sz val="12"/>
        <color theme="1"/>
        <rFont val="BMWType V2 Regular"/>
      </rPr>
      <t>--</t>
    </r>
    <r>
      <rPr>
        <sz val="12"/>
        <color theme="1"/>
        <rFont val="華康中黑體"/>
        <family val="3"/>
        <charset val="136"/>
      </rPr>
      <t>調出</t>
    </r>
    <r>
      <rPr>
        <sz val="12"/>
        <color theme="1"/>
        <rFont val="BMWType V2 Regular"/>
      </rPr>
      <t>..</t>
    </r>
    <r>
      <rPr>
        <sz val="12"/>
        <color theme="1"/>
        <rFont val="華康中黑體"/>
        <family val="3"/>
        <charset val="136"/>
      </rPr>
      <t>台南</t>
    </r>
    <r>
      <rPr>
        <sz val="12"/>
        <color theme="1"/>
        <rFont val="BMWType V2 Regular"/>
      </rPr>
      <t>,</t>
    </r>
    <r>
      <rPr>
        <sz val="12"/>
        <color theme="1"/>
        <rFont val="華康中黑體"/>
        <family val="3"/>
        <charset val="136"/>
      </rPr>
      <t>已轉達哲銘</t>
    </r>
  </si>
  <si>
    <t>5G34581</t>
  </si>
  <si>
    <t>V431529</t>
  </si>
  <si>
    <t>5C55020</t>
  </si>
  <si>
    <r>
      <rPr>
        <sz val="12"/>
        <color theme="1"/>
        <rFont val="華康中黑體"/>
        <family val="3"/>
        <charset val="136"/>
      </rPr>
      <t>預約</t>
    </r>
    <r>
      <rPr>
        <sz val="12"/>
        <color theme="1"/>
        <rFont val="BMWType V2 Regular"/>
      </rPr>
      <t>6/809:00</t>
    </r>
  </si>
  <si>
    <t>5H07817</t>
  </si>
  <si>
    <t>5G51747</t>
  </si>
  <si>
    <t>5F13492</t>
  </si>
  <si>
    <r>
      <rPr>
        <sz val="12"/>
        <color theme="1"/>
        <rFont val="華康中黑體"/>
        <family val="3"/>
        <charset val="136"/>
      </rPr>
      <t>預約</t>
    </r>
    <r>
      <rPr>
        <sz val="12"/>
        <color theme="1"/>
        <rFont val="BMWType V2 Regular"/>
      </rPr>
      <t>5/319:00</t>
    </r>
  </si>
  <si>
    <t>V422780</t>
  </si>
  <si>
    <t>V901999</t>
  </si>
  <si>
    <t>5H09096</t>
  </si>
  <si>
    <r>
      <rPr>
        <sz val="12"/>
        <color theme="1"/>
        <rFont val="華康中黑體"/>
        <family val="3"/>
        <charset val="136"/>
      </rPr>
      <t>待配額</t>
    </r>
    <r>
      <rPr>
        <sz val="12"/>
        <color theme="1"/>
        <rFont val="BMWType V2 Regular"/>
      </rPr>
      <t>-</t>
    </r>
    <r>
      <rPr>
        <sz val="12"/>
        <color theme="1"/>
        <rFont val="華康中黑體"/>
        <family val="3"/>
        <charset val="136"/>
      </rPr>
      <t>調出</t>
    </r>
    <r>
      <rPr>
        <sz val="12"/>
        <color theme="1"/>
        <rFont val="BMWType V2 Regular"/>
      </rPr>
      <t>..</t>
    </r>
    <r>
      <rPr>
        <sz val="12"/>
        <color theme="1"/>
        <rFont val="華康中黑體"/>
        <family val="3"/>
        <charset val="136"/>
      </rPr>
      <t>依德</t>
    </r>
  </si>
  <si>
    <t>5G35298</t>
  </si>
  <si>
    <t>V423360</t>
  </si>
  <si>
    <r>
      <rPr>
        <sz val="12"/>
        <color theme="1"/>
        <rFont val="華康中黑體"/>
        <family val="3"/>
        <charset val="136"/>
      </rPr>
      <t>預約</t>
    </r>
    <r>
      <rPr>
        <sz val="12"/>
        <color theme="1"/>
        <rFont val="BMWType V2 Regular"/>
      </rPr>
      <t>5/2010:00</t>
    </r>
  </si>
  <si>
    <t>V423358</t>
  </si>
  <si>
    <t>V431812</t>
  </si>
  <si>
    <r>
      <rPr>
        <sz val="12"/>
        <color theme="1"/>
        <rFont val="華康中黑體"/>
        <family val="3"/>
        <charset val="136"/>
      </rPr>
      <t>待</t>
    </r>
    <r>
      <rPr>
        <sz val="12"/>
        <color theme="1"/>
        <rFont val="BMWType V2 Regular"/>
      </rPr>
      <t>6/20</t>
    </r>
    <r>
      <rPr>
        <sz val="12"/>
        <color theme="1"/>
        <rFont val="華康中黑體"/>
        <family val="3"/>
        <charset val="136"/>
      </rPr>
      <t>後電聯約時間</t>
    </r>
  </si>
  <si>
    <t>V423297</t>
  </si>
  <si>
    <r>
      <rPr>
        <sz val="12"/>
        <color theme="1"/>
        <rFont val="華康中黑體"/>
        <family val="3"/>
        <charset val="136"/>
      </rPr>
      <t>預約</t>
    </r>
    <r>
      <rPr>
        <sz val="12"/>
        <color theme="1"/>
        <rFont val="BMWType V2 Regular"/>
      </rPr>
      <t>5/189:30</t>
    </r>
  </si>
  <si>
    <t>5H07844</t>
  </si>
  <si>
    <r>
      <rPr>
        <sz val="12"/>
        <color theme="1"/>
        <rFont val="華康中黑體"/>
        <family val="3"/>
        <charset val="136"/>
      </rPr>
      <t>已開單</t>
    </r>
  </si>
  <si>
    <t>V423362</t>
  </si>
  <si>
    <r>
      <rPr>
        <sz val="12"/>
        <color theme="1"/>
        <rFont val="華康中黑體"/>
        <family val="3"/>
        <charset val="136"/>
      </rPr>
      <t>待</t>
    </r>
    <r>
      <rPr>
        <sz val="12"/>
        <color theme="1"/>
        <rFont val="BMWType V2 Regular"/>
      </rPr>
      <t>6/6</t>
    </r>
    <r>
      <rPr>
        <sz val="12"/>
        <color theme="1"/>
        <rFont val="華康中黑體"/>
        <family val="3"/>
        <charset val="136"/>
      </rPr>
      <t>後電聯約時間</t>
    </r>
    <r>
      <rPr>
        <sz val="12"/>
        <color theme="1"/>
        <rFont val="BMWType V2 Regular"/>
      </rPr>
      <t>,</t>
    </r>
    <r>
      <rPr>
        <sz val="12"/>
        <color theme="1"/>
        <rFont val="華康中黑體"/>
        <family val="3"/>
        <charset val="136"/>
      </rPr>
      <t>後續電話掛斷</t>
    </r>
  </si>
  <si>
    <t>5H07672</t>
  </si>
  <si>
    <r>
      <rPr>
        <sz val="12"/>
        <color theme="1"/>
        <rFont val="華康中黑體"/>
        <family val="3"/>
        <charset val="136"/>
      </rPr>
      <t>預約</t>
    </r>
    <r>
      <rPr>
        <sz val="12"/>
        <color theme="1"/>
        <rFont val="BMWType V2 Regular"/>
      </rPr>
      <t>5/259:30</t>
    </r>
  </si>
  <si>
    <t>5H02033</t>
  </si>
  <si>
    <r>
      <rPr>
        <sz val="12"/>
        <color theme="1"/>
        <rFont val="華康中黑體"/>
        <family val="3"/>
        <charset val="136"/>
      </rPr>
      <t>預約</t>
    </r>
    <r>
      <rPr>
        <sz val="12"/>
        <color theme="1"/>
        <rFont val="BMWType V2 Regular"/>
      </rPr>
      <t>5/159:00</t>
    </r>
  </si>
  <si>
    <t>5H07614</t>
  </si>
  <si>
    <t>RO:60266</t>
  </si>
  <si>
    <t>5G29072</t>
  </si>
  <si>
    <r>
      <rPr>
        <sz val="12"/>
        <color theme="1"/>
        <rFont val="華康中黑體"/>
        <family val="3"/>
        <charset val="136"/>
      </rPr>
      <t>預約</t>
    </r>
    <r>
      <rPr>
        <sz val="12"/>
        <color theme="1"/>
        <rFont val="BMWType V2 Regular"/>
      </rPr>
      <t>5/229:00</t>
    </r>
  </si>
  <si>
    <t>5H08369</t>
  </si>
  <si>
    <r>
      <rPr>
        <sz val="12"/>
        <color theme="1"/>
        <rFont val="華康中黑體"/>
        <family val="3"/>
        <charset val="136"/>
      </rPr>
      <t>預約</t>
    </r>
    <r>
      <rPr>
        <sz val="12"/>
        <color theme="1"/>
        <rFont val="BMWType V2 Regular"/>
      </rPr>
      <t>5/1810:00</t>
    </r>
  </si>
  <si>
    <t>5H03187</t>
  </si>
  <si>
    <r>
      <rPr>
        <sz val="12"/>
        <color theme="1"/>
        <rFont val="華康中黑體"/>
        <family val="3"/>
        <charset val="136"/>
      </rPr>
      <t>大桐</t>
    </r>
  </si>
  <si>
    <t>5G25644</t>
  </si>
  <si>
    <t>5G28304</t>
  </si>
  <si>
    <r>
      <rPr>
        <sz val="12"/>
        <color theme="1"/>
        <rFont val="華康中黑體"/>
        <family val="3"/>
        <charset val="136"/>
      </rPr>
      <t>預約</t>
    </r>
    <r>
      <rPr>
        <sz val="12"/>
        <color theme="1"/>
        <rFont val="BMWType V2 Regular"/>
      </rPr>
      <t>5/108:30</t>
    </r>
  </si>
  <si>
    <t>V902980</t>
  </si>
  <si>
    <r>
      <rPr>
        <sz val="12"/>
        <color theme="1"/>
        <rFont val="華康中黑體"/>
        <family val="3"/>
        <charset val="136"/>
      </rPr>
      <t>待配額車</t>
    </r>
    <r>
      <rPr>
        <sz val="12"/>
        <color theme="1"/>
        <rFont val="BMWType V2 Regular"/>
      </rPr>
      <t>--</t>
    </r>
    <r>
      <rPr>
        <sz val="12"/>
        <color theme="1"/>
        <rFont val="華康中黑體"/>
        <family val="3"/>
        <charset val="136"/>
      </rPr>
      <t>內</t>
    </r>
    <r>
      <rPr>
        <sz val="12"/>
        <color theme="1"/>
        <rFont val="BMWType V2 Regular"/>
      </rPr>
      <t>1</t>
    </r>
  </si>
  <si>
    <t>V902754</t>
  </si>
  <si>
    <r>
      <rPr>
        <sz val="12"/>
        <color theme="1"/>
        <rFont val="華康中黑體"/>
        <family val="3"/>
        <charset val="136"/>
      </rPr>
      <t>客戶住台中</t>
    </r>
    <r>
      <rPr>
        <sz val="12"/>
        <color theme="1"/>
        <rFont val="BMWType V2 Regular"/>
      </rPr>
      <t>,</t>
    </r>
    <r>
      <rPr>
        <sz val="12"/>
        <color theme="1"/>
        <rFont val="華康中黑體"/>
        <family val="3"/>
        <charset val="136"/>
      </rPr>
      <t>已轉請哲銘協助</t>
    </r>
  </si>
  <si>
    <t>5F58745</t>
  </si>
  <si>
    <t>V431184</t>
  </si>
  <si>
    <t>5H01932</t>
  </si>
  <si>
    <t>V431089</t>
  </si>
  <si>
    <r>
      <rPr>
        <sz val="12"/>
        <color theme="1"/>
        <rFont val="華康中黑體"/>
        <family val="3"/>
        <charset val="136"/>
      </rPr>
      <t>預約</t>
    </r>
    <r>
      <rPr>
        <sz val="12"/>
        <color theme="1"/>
        <rFont val="BMWType V2 Regular"/>
      </rPr>
      <t>5/1610:10</t>
    </r>
  </si>
  <si>
    <t>V423212</t>
  </si>
  <si>
    <r>
      <rPr>
        <sz val="12"/>
        <color theme="1"/>
        <rFont val="華康中黑體"/>
        <family val="3"/>
        <charset val="136"/>
      </rPr>
      <t>預約</t>
    </r>
    <r>
      <rPr>
        <sz val="12"/>
        <color theme="1"/>
        <rFont val="BMWType V2 Regular"/>
      </rPr>
      <t>5/168:30</t>
    </r>
  </si>
  <si>
    <t>5G51918</t>
  </si>
  <si>
    <t>V423213</t>
  </si>
  <si>
    <t>0054490100</t>
  </si>
  <si>
    <r>
      <t>F33F83</t>
    </r>
    <r>
      <rPr>
        <sz val="12"/>
        <color theme="1"/>
        <rFont val="華康中黑體"/>
        <family val="3"/>
        <charset val="136"/>
      </rPr>
      <t>編程控制單元</t>
    </r>
    <r>
      <rPr>
        <sz val="12"/>
        <color theme="1"/>
        <rFont val="BMWType V2 Regular"/>
      </rPr>
      <t>(CVM)</t>
    </r>
  </si>
  <si>
    <t>J955564</t>
  </si>
  <si>
    <t>09.03.2017</t>
    <phoneticPr fontId="3" type="noConversion"/>
  </si>
  <si>
    <r>
      <rPr>
        <sz val="12"/>
        <color theme="1"/>
        <rFont val="華康中黑體"/>
        <family val="3"/>
        <charset val="136"/>
      </rPr>
      <t>濱歐入廠</t>
    </r>
  </si>
  <si>
    <t>P782418</t>
  </si>
  <si>
    <t>P963160</t>
  </si>
  <si>
    <t>P741992</t>
  </si>
  <si>
    <t>RO:56261</t>
  </si>
  <si>
    <t>P962950</t>
  </si>
  <si>
    <r>
      <t>5/22</t>
    </r>
    <r>
      <rPr>
        <sz val="12"/>
        <color theme="1"/>
        <rFont val="華康中黑體"/>
        <family val="3"/>
        <charset val="136"/>
      </rPr>
      <t>入廠</t>
    </r>
  </si>
  <si>
    <t>P782688</t>
  </si>
  <si>
    <t>P741198</t>
  </si>
  <si>
    <t>RO:56258</t>
  </si>
  <si>
    <t>5B65118</t>
  </si>
  <si>
    <t>P782855</t>
  </si>
  <si>
    <t>P741898</t>
  </si>
  <si>
    <r>
      <rPr>
        <sz val="12"/>
        <color theme="1"/>
        <rFont val="華康中黑體"/>
        <family val="3"/>
        <charset val="136"/>
      </rPr>
      <t>已施工</t>
    </r>
  </si>
  <si>
    <t>5B65116</t>
  </si>
  <si>
    <t>4/18Done</t>
  </si>
  <si>
    <t>P963762</t>
  </si>
  <si>
    <t>P962788</t>
  </si>
  <si>
    <t>J955036</t>
  </si>
  <si>
    <t>RO:54709</t>
  </si>
  <si>
    <t>0013700200</t>
  </si>
  <si>
    <r>
      <t>G11G12G30</t>
    </r>
    <r>
      <rPr>
        <sz val="12"/>
        <color theme="1"/>
        <rFont val="華康中黑體"/>
        <family val="3"/>
        <charset val="136"/>
      </rPr>
      <t>檢查，視須要重新鋪設燃油供油管</t>
    </r>
  </si>
  <si>
    <t>G651022</t>
  </si>
  <si>
    <t>22.03.2017</t>
    <phoneticPr fontId="3" type="noConversion"/>
  </si>
  <si>
    <r>
      <t>2.5H</t>
    </r>
    <r>
      <rPr>
        <sz val="12"/>
        <color theme="1"/>
        <rFont val="華康中黑體"/>
        <family val="3"/>
        <charset val="136"/>
      </rPr>
      <t>檢查</t>
    </r>
    <r>
      <rPr>
        <sz val="12"/>
        <color theme="1"/>
        <rFont val="BMWType V2 Regular"/>
      </rPr>
      <t>,</t>
    </r>
    <r>
      <rPr>
        <sz val="12"/>
        <color theme="1"/>
        <rFont val="華康中黑體"/>
        <family val="3"/>
        <charset val="136"/>
      </rPr>
      <t>一天換</t>
    </r>
    <phoneticPr fontId="3" type="noConversion"/>
  </si>
  <si>
    <r>
      <rPr>
        <sz val="12"/>
        <color theme="1"/>
        <rFont val="華康中黑體"/>
        <family val="3"/>
        <charset val="136"/>
      </rPr>
      <t>預約</t>
    </r>
    <r>
      <rPr>
        <sz val="12"/>
        <color theme="1"/>
        <rFont val="BMWType V2 Regular"/>
      </rPr>
      <t>5/25</t>
    </r>
  </si>
  <si>
    <t>G402007</t>
  </si>
  <si>
    <t>G406544</t>
  </si>
  <si>
    <r>
      <rPr>
        <sz val="12"/>
        <color theme="1"/>
        <rFont val="華康中黑體"/>
        <family val="3"/>
        <charset val="136"/>
      </rPr>
      <t>預約</t>
    </r>
    <r>
      <rPr>
        <sz val="12"/>
        <color theme="1"/>
        <rFont val="BMWType V2 Regular"/>
      </rPr>
      <t>5/1813:30</t>
    </r>
  </si>
  <si>
    <r>
      <t>228</t>
    </r>
    <r>
      <rPr>
        <sz val="12"/>
        <color theme="1"/>
        <rFont val="華康中黑體"/>
        <family val="3"/>
        <charset val="136"/>
      </rPr>
      <t>處理中</t>
    </r>
    <r>
      <rPr>
        <sz val="12"/>
        <color theme="1"/>
        <rFont val="BMWType V2 Regular"/>
      </rPr>
      <t>(</t>
    </r>
    <r>
      <rPr>
        <sz val="12"/>
        <color theme="1"/>
        <rFont val="華康中黑體"/>
        <family val="3"/>
        <charset val="136"/>
      </rPr>
      <t>劉總座車</t>
    </r>
    <r>
      <rPr>
        <sz val="12"/>
        <color theme="1"/>
        <rFont val="BMWType V2 Regular"/>
      </rPr>
      <t>)</t>
    </r>
  </si>
  <si>
    <t>G407540</t>
  </si>
  <si>
    <t>G717023</t>
  </si>
  <si>
    <r>
      <rPr>
        <sz val="12"/>
        <color theme="1"/>
        <rFont val="華康中黑體"/>
        <family val="3"/>
        <charset val="136"/>
      </rPr>
      <t>長慶</t>
    </r>
  </si>
  <si>
    <t>G401754</t>
  </si>
  <si>
    <r>
      <rPr>
        <sz val="12"/>
        <color theme="1"/>
        <rFont val="華康中黑體"/>
        <family val="3"/>
        <charset val="136"/>
      </rPr>
      <t>預約</t>
    </r>
    <r>
      <rPr>
        <sz val="12"/>
        <color theme="1"/>
        <rFont val="BMWType V2 Regular"/>
      </rPr>
      <t>5/1614:00</t>
    </r>
  </si>
  <si>
    <t>G407541</t>
    <phoneticPr fontId="3" type="noConversion"/>
  </si>
  <si>
    <r>
      <rPr>
        <sz val="12"/>
        <color theme="1"/>
        <rFont val="華康中黑體"/>
        <family val="3"/>
        <charset val="136"/>
      </rPr>
      <t>已施作</t>
    </r>
  </si>
  <si>
    <t>G408780</t>
  </si>
  <si>
    <t>2017/9/12
2017/9/13</t>
    <phoneticPr fontId="3" type="noConversion"/>
  </si>
  <si>
    <t>車在金門使用
開會</t>
    <phoneticPr fontId="3" type="noConversion"/>
  </si>
  <si>
    <t>G717022</t>
  </si>
  <si>
    <r>
      <rPr>
        <sz val="12"/>
        <color theme="1"/>
        <rFont val="華康中黑體"/>
        <family val="3"/>
        <charset val="136"/>
      </rPr>
      <t>鉑德</t>
    </r>
  </si>
  <si>
    <t>G717459</t>
  </si>
  <si>
    <r>
      <rPr>
        <sz val="12"/>
        <color theme="1"/>
        <rFont val="華康中黑體"/>
        <family val="3"/>
        <charset val="136"/>
      </rPr>
      <t>王大哥</t>
    </r>
    <r>
      <rPr>
        <sz val="12"/>
        <color theme="1"/>
        <rFont val="BMWType V2 Regular"/>
      </rPr>
      <t>,</t>
    </r>
    <r>
      <rPr>
        <sz val="12"/>
        <color theme="1"/>
        <rFont val="華康中黑體"/>
        <family val="3"/>
        <charset val="136"/>
      </rPr>
      <t>客戶自行預約</t>
    </r>
  </si>
  <si>
    <t>G408827</t>
  </si>
  <si>
    <t>G401324</t>
  </si>
  <si>
    <r>
      <rPr>
        <sz val="12"/>
        <color theme="1"/>
        <rFont val="華康中黑體"/>
        <family val="3"/>
        <charset val="136"/>
      </rPr>
      <t>車在高雄</t>
    </r>
    <r>
      <rPr>
        <sz val="12"/>
        <color theme="1"/>
        <rFont val="BMWType V2 Regular"/>
      </rPr>
      <t>,</t>
    </r>
    <r>
      <rPr>
        <sz val="12"/>
        <color theme="1"/>
        <rFont val="華康中黑體"/>
        <family val="3"/>
        <charset val="136"/>
      </rPr>
      <t>已告知哲銘</t>
    </r>
  </si>
  <si>
    <t>G401304</t>
  </si>
  <si>
    <t>G408807</t>
  </si>
  <si>
    <t>G717461</t>
  </si>
  <si>
    <r>
      <rPr>
        <sz val="12"/>
        <color theme="1"/>
        <rFont val="華康中黑體"/>
        <family val="3"/>
        <charset val="136"/>
      </rPr>
      <t>車在台南使用</t>
    </r>
    <r>
      <rPr>
        <sz val="12"/>
        <color theme="1"/>
        <rFont val="BMWType V2 Regular"/>
      </rPr>
      <t>,</t>
    </r>
    <r>
      <rPr>
        <sz val="12"/>
        <color theme="1"/>
        <rFont val="華康中黑體"/>
        <family val="3"/>
        <charset val="136"/>
      </rPr>
      <t>已告知哲銘</t>
    </r>
  </si>
  <si>
    <t>G409009</t>
    <phoneticPr fontId="3" type="noConversion"/>
  </si>
  <si>
    <r>
      <rPr>
        <sz val="12"/>
        <color theme="1"/>
        <rFont val="華康中黑體"/>
        <family val="3"/>
        <charset val="136"/>
      </rPr>
      <t>鎔德</t>
    </r>
    <r>
      <rPr>
        <sz val="12"/>
        <color theme="1"/>
        <rFont val="BMWType V2 Regular"/>
      </rPr>
      <t>arl8120</t>
    </r>
  </si>
  <si>
    <t>G410216</t>
  </si>
  <si>
    <r>
      <rPr>
        <sz val="12"/>
        <color theme="1"/>
        <rFont val="華康中黑體"/>
        <family val="3"/>
        <charset val="136"/>
      </rPr>
      <t>預約取送車成功</t>
    </r>
    <phoneticPr fontId="3" type="noConversion"/>
  </si>
  <si>
    <t>G407107</t>
  </si>
  <si>
    <t>G407300</t>
  </si>
  <si>
    <t>G407157</t>
  </si>
  <si>
    <t>G406351</t>
  </si>
  <si>
    <t>G405684</t>
  </si>
  <si>
    <t>G405676</t>
  </si>
  <si>
    <t>G599974</t>
  </si>
  <si>
    <t>G407775</t>
  </si>
  <si>
    <t>G407539</t>
  </si>
  <si>
    <t>G406374</t>
  </si>
  <si>
    <t>G406198</t>
  </si>
  <si>
    <t>GD34982</t>
  </si>
  <si>
    <t>0013700200</t>
    <phoneticPr fontId="3" type="noConversion"/>
  </si>
  <si>
    <t>G404974</t>
  </si>
  <si>
    <t>G651024</t>
  </si>
  <si>
    <t>G406941</t>
  </si>
  <si>
    <t xml:space="preserve">
2017/9/25</t>
    <phoneticPr fontId="3" type="noConversion"/>
  </si>
  <si>
    <r>
      <rPr>
        <sz val="12"/>
        <color theme="1"/>
        <rFont val="華康中黑體"/>
        <family val="3"/>
        <charset val="136"/>
      </rPr>
      <t>租賃公司會聯繫客戶約時間</t>
    </r>
    <r>
      <rPr>
        <sz val="12"/>
        <color theme="1"/>
        <rFont val="BMWType V2 Regular"/>
      </rPr>
      <t>,</t>
    </r>
    <r>
      <rPr>
        <sz val="12"/>
        <color theme="1"/>
        <rFont val="華康中黑體"/>
        <family val="3"/>
        <charset val="136"/>
      </rPr>
      <t>待回電
待周一確認</t>
    </r>
    <phoneticPr fontId="3" type="noConversion"/>
  </si>
  <si>
    <t>G599979</t>
  </si>
  <si>
    <t>G402734</t>
  </si>
  <si>
    <r>
      <rPr>
        <sz val="12"/>
        <color theme="1"/>
        <rFont val="華康中黑體"/>
        <family val="3"/>
        <charset val="136"/>
      </rPr>
      <t>待明日確認</t>
    </r>
    <phoneticPr fontId="3" type="noConversion"/>
  </si>
  <si>
    <t>G406852</t>
  </si>
  <si>
    <t>G408098</t>
  </si>
  <si>
    <r>
      <rPr>
        <sz val="12"/>
        <color theme="1"/>
        <rFont val="華康中黑體"/>
        <family val="3"/>
        <charset val="136"/>
      </rPr>
      <t>預約</t>
    </r>
    <r>
      <rPr>
        <sz val="12"/>
        <color theme="1"/>
        <rFont val="BMWType V2 Regular"/>
      </rPr>
      <t>5/88:30</t>
    </r>
  </si>
  <si>
    <t>G408099</t>
  </si>
  <si>
    <t>G405683</t>
  </si>
  <si>
    <t>G402831</t>
  </si>
  <si>
    <r>
      <rPr>
        <sz val="12"/>
        <color theme="1"/>
        <rFont val="華康中黑體"/>
        <family val="3"/>
        <charset val="136"/>
      </rPr>
      <t>客戶會行跟國有聯繫</t>
    </r>
    <r>
      <rPr>
        <sz val="12"/>
        <color theme="1"/>
        <rFont val="BMWType V2 Regular"/>
      </rPr>
      <t>,</t>
    </r>
    <r>
      <rPr>
        <sz val="12"/>
        <color theme="1"/>
        <rFont val="華康中黑體"/>
        <family val="3"/>
        <charset val="136"/>
      </rPr>
      <t>已轉達國有請協助留意客戶</t>
    </r>
  </si>
  <si>
    <t>G401752</t>
  </si>
  <si>
    <r>
      <rPr>
        <sz val="12"/>
        <color theme="1"/>
        <rFont val="華康中黑體"/>
        <family val="3"/>
        <charset val="136"/>
      </rPr>
      <t>預約</t>
    </r>
    <r>
      <rPr>
        <sz val="12"/>
        <color theme="1"/>
        <rFont val="BMWType V2 Regular"/>
      </rPr>
      <t>6/149:30</t>
    </r>
  </si>
  <si>
    <t>G402697</t>
  </si>
  <si>
    <t>G406213</t>
  </si>
  <si>
    <t>G651000</t>
  </si>
  <si>
    <t>G406487</t>
  </si>
  <si>
    <r>
      <rPr>
        <sz val="12"/>
        <color theme="1"/>
        <rFont val="華康中黑體"/>
        <family val="3"/>
        <charset val="136"/>
      </rPr>
      <t>鎔德</t>
    </r>
    <r>
      <rPr>
        <sz val="12"/>
        <color theme="1"/>
        <rFont val="BMWType V2 Regular"/>
      </rPr>
      <t>-AQX9951,Test</t>
    </r>
  </si>
  <si>
    <t>G453801</t>
  </si>
  <si>
    <r>
      <rPr>
        <sz val="12"/>
        <color theme="1"/>
        <rFont val="華康中黑體"/>
        <family val="3"/>
        <charset val="136"/>
      </rPr>
      <t>鎔德</t>
    </r>
    <r>
      <rPr>
        <sz val="12"/>
        <color theme="1"/>
        <rFont val="BMWType V2 Regular"/>
      </rPr>
      <t>-ATN9637,</t>
    </r>
    <r>
      <rPr>
        <sz val="12"/>
        <color theme="1"/>
        <rFont val="華康中黑體"/>
        <family val="3"/>
        <charset val="136"/>
      </rPr>
      <t>行善</t>
    </r>
    <r>
      <rPr>
        <sz val="12"/>
        <color theme="1"/>
        <rFont val="BMWType V2 Regular"/>
      </rPr>
      <t>Test</t>
    </r>
  </si>
  <si>
    <t>G401328</t>
  </si>
  <si>
    <t>G401346</t>
  </si>
  <si>
    <t>G717471</t>
  </si>
  <si>
    <r>
      <rPr>
        <sz val="12"/>
        <color theme="1"/>
        <rFont val="華康中黑體"/>
        <family val="3"/>
        <charset val="136"/>
      </rPr>
      <t>鎔德</t>
    </r>
    <r>
      <rPr>
        <sz val="12"/>
        <color theme="1"/>
        <rFont val="BMWType V2 Regular"/>
      </rPr>
      <t>-RBT9038,</t>
    </r>
    <r>
      <rPr>
        <sz val="12"/>
        <color theme="1"/>
        <rFont val="華康中黑體"/>
        <family val="3"/>
        <charset val="136"/>
      </rPr>
      <t>調出汎德</t>
    </r>
  </si>
  <si>
    <t>G408403</t>
  </si>
  <si>
    <r>
      <rPr>
        <sz val="12"/>
        <color theme="1"/>
        <rFont val="華康中黑體"/>
        <family val="3"/>
        <charset val="136"/>
      </rPr>
      <t>預約</t>
    </r>
    <r>
      <rPr>
        <sz val="12"/>
        <color theme="1"/>
        <rFont val="BMWType V2 Regular"/>
      </rPr>
      <t>5/2210:00</t>
    </r>
  </si>
  <si>
    <t>G717365</t>
  </si>
  <si>
    <t>G714762</t>
  </si>
  <si>
    <t>G400823</t>
  </si>
  <si>
    <r>
      <rPr>
        <sz val="12"/>
        <color theme="1"/>
        <rFont val="華康中黑體"/>
        <family val="3"/>
        <charset val="136"/>
      </rPr>
      <t>預約</t>
    </r>
    <r>
      <rPr>
        <sz val="12"/>
        <color theme="1"/>
        <rFont val="BMWType V2 Regular"/>
      </rPr>
      <t>5/16</t>
    </r>
  </si>
  <si>
    <t>G400678</t>
  </si>
  <si>
    <r>
      <rPr>
        <sz val="12"/>
        <color theme="1"/>
        <rFont val="華康中黑體"/>
        <family val="3"/>
        <charset val="136"/>
      </rPr>
      <t>預約</t>
    </r>
    <r>
      <rPr>
        <sz val="12"/>
        <color theme="1"/>
        <rFont val="BMWType V2 Regular"/>
      </rPr>
      <t>5/23</t>
    </r>
  </si>
  <si>
    <t>G714863</t>
  </si>
  <si>
    <r>
      <rPr>
        <sz val="12"/>
        <color theme="1"/>
        <rFont val="華康中黑體"/>
        <family val="3"/>
        <charset val="136"/>
      </rPr>
      <t>請業代安排</t>
    </r>
    <r>
      <rPr>
        <sz val="12"/>
        <color theme="1"/>
        <rFont val="BMWType V2 Regular"/>
      </rPr>
      <t>,</t>
    </r>
    <r>
      <rPr>
        <sz val="12"/>
        <color theme="1"/>
        <rFont val="華康中黑體"/>
        <family val="3"/>
        <charset val="136"/>
      </rPr>
      <t>待回覆</t>
    </r>
  </si>
  <si>
    <t>G407158</t>
  </si>
  <si>
    <t>G400915</t>
  </si>
  <si>
    <t>G714822</t>
  </si>
  <si>
    <t>G407818</t>
  </si>
  <si>
    <t>G717460</t>
  </si>
  <si>
    <t>G404736</t>
  </si>
  <si>
    <t>G714934</t>
  </si>
  <si>
    <t>GD34876</t>
  </si>
  <si>
    <t>G410089</t>
    <phoneticPr fontId="3" type="noConversion"/>
  </si>
  <si>
    <r>
      <t>50026,</t>
    </r>
    <r>
      <rPr>
        <sz val="12"/>
        <color theme="1"/>
        <rFont val="華康中黑體"/>
        <family val="3"/>
        <charset val="136"/>
      </rPr>
      <t>客戶會罵髒話</t>
    </r>
  </si>
  <si>
    <t>G453830</t>
  </si>
  <si>
    <t>G714927</t>
  </si>
  <si>
    <t>G409355</t>
  </si>
  <si>
    <r>
      <rPr>
        <sz val="12"/>
        <color theme="1"/>
        <rFont val="華康中黑體"/>
        <family val="3"/>
        <charset val="136"/>
      </rPr>
      <t>客戶</t>
    </r>
    <r>
      <rPr>
        <sz val="12"/>
        <color theme="1"/>
        <rFont val="BMWType V2 Regular"/>
      </rPr>
      <t>7</t>
    </r>
    <r>
      <rPr>
        <sz val="12"/>
        <color theme="1"/>
        <rFont val="華康中黑體"/>
        <family val="3"/>
        <charset val="136"/>
      </rPr>
      <t>月中出國</t>
    </r>
  </si>
  <si>
    <t>G408976</t>
  </si>
  <si>
    <t>G405825</t>
  </si>
  <si>
    <r>
      <rPr>
        <sz val="12"/>
        <color theme="1"/>
        <rFont val="華康中黑體"/>
        <family val="3"/>
        <charset val="136"/>
      </rPr>
      <t>預約</t>
    </r>
    <r>
      <rPr>
        <sz val="12"/>
        <color theme="1"/>
        <rFont val="BMWType V2 Regular"/>
      </rPr>
      <t>5/810:00</t>
    </r>
  </si>
  <si>
    <t>G717464</t>
  </si>
  <si>
    <r>
      <rPr>
        <sz val="12"/>
        <color theme="1"/>
        <rFont val="華康中黑體"/>
        <family val="3"/>
        <charset val="136"/>
      </rPr>
      <t>客戶堅持要鈺琳取送車</t>
    </r>
    <r>
      <rPr>
        <sz val="12"/>
        <color theme="1"/>
        <rFont val="BMWType V2 Regular"/>
      </rPr>
      <t>,</t>
    </r>
    <r>
      <rPr>
        <sz val="12"/>
        <color theme="1"/>
        <rFont val="華康中黑體"/>
        <family val="3"/>
        <charset val="136"/>
      </rPr>
      <t>已轉達玉琳客戶</t>
    </r>
    <r>
      <rPr>
        <sz val="12"/>
        <color theme="1"/>
        <rFont val="BMWType V2 Regular"/>
      </rPr>
      <t>6/21</t>
    </r>
    <r>
      <rPr>
        <sz val="12"/>
        <color theme="1"/>
        <rFont val="華康中黑體"/>
        <family val="3"/>
        <charset val="136"/>
      </rPr>
      <t>可以安排</t>
    </r>
    <r>
      <rPr>
        <sz val="12"/>
        <color theme="1"/>
        <rFont val="BMWType V2 Regular"/>
      </rPr>
      <t>,</t>
    </r>
    <r>
      <rPr>
        <sz val="12"/>
        <color theme="1"/>
        <rFont val="華康中黑體"/>
        <family val="3"/>
        <charset val="136"/>
      </rPr>
      <t>同</t>
    </r>
    <r>
      <rPr>
        <sz val="12"/>
        <color theme="1"/>
        <rFont val="BMWType V2 Regular"/>
      </rPr>
      <t>2000KM</t>
    </r>
  </si>
  <si>
    <t>G714885</t>
  </si>
  <si>
    <r>
      <t>9/7</t>
    </r>
    <r>
      <rPr>
        <sz val="12"/>
        <color theme="1"/>
        <rFont val="華康中黑體"/>
        <family val="3"/>
        <charset val="136"/>
      </rPr>
      <t>早上可約時間</t>
    </r>
    <phoneticPr fontId="3" type="noConversion"/>
  </si>
  <si>
    <t>G406156</t>
  </si>
  <si>
    <t>G402712</t>
  </si>
  <si>
    <t>G717304</t>
  </si>
  <si>
    <r>
      <t>50219</t>
    </r>
    <r>
      <rPr>
        <sz val="12"/>
        <color theme="1"/>
        <rFont val="華康中黑體"/>
        <family val="3"/>
        <charset val="136"/>
      </rPr>
      <t>協助安排</t>
    </r>
  </si>
  <si>
    <t>G405783</t>
  </si>
  <si>
    <r>
      <rPr>
        <sz val="12"/>
        <color theme="1"/>
        <rFont val="華康中黑體"/>
        <family val="3"/>
        <charset val="136"/>
      </rPr>
      <t>預約</t>
    </r>
    <r>
      <rPr>
        <sz val="12"/>
        <color theme="1"/>
        <rFont val="BMWType V2 Regular"/>
      </rPr>
      <t>8/3010:00</t>
    </r>
  </si>
  <si>
    <t>G401369</t>
  </si>
  <si>
    <r>
      <rPr>
        <sz val="12"/>
        <color theme="1"/>
        <rFont val="華康中黑體"/>
        <family val="3"/>
        <charset val="136"/>
      </rPr>
      <t>預約</t>
    </r>
    <r>
      <rPr>
        <sz val="12"/>
        <color theme="1"/>
        <rFont val="BMWType V2 Regular"/>
      </rPr>
      <t>5/1710:00</t>
    </r>
  </si>
  <si>
    <t>G401402</t>
  </si>
  <si>
    <t>G402008</t>
  </si>
  <si>
    <r>
      <rPr>
        <sz val="12"/>
        <color theme="1"/>
        <rFont val="華康中黑體"/>
        <family val="3"/>
        <charset val="136"/>
      </rPr>
      <t>客戶反映怎麼一堆召回</t>
    </r>
    <r>
      <rPr>
        <sz val="12"/>
        <color theme="1"/>
        <rFont val="BMWType V2 Regular"/>
      </rPr>
      <t>,</t>
    </r>
    <r>
      <rPr>
        <sz val="12"/>
        <color theme="1"/>
        <rFont val="華康中黑體"/>
        <family val="3"/>
        <charset val="136"/>
      </rPr>
      <t>會在自己請司機跟我們約時間</t>
    </r>
  </si>
  <si>
    <t>G717371</t>
  </si>
  <si>
    <r>
      <rPr>
        <sz val="12"/>
        <color theme="1"/>
        <rFont val="華康中黑體"/>
        <family val="3"/>
        <charset val="136"/>
      </rPr>
      <t>待配額車</t>
    </r>
    <r>
      <rPr>
        <sz val="12"/>
        <color theme="1"/>
        <rFont val="BMWType V2 Regular"/>
      </rPr>
      <t>--</t>
    </r>
    <r>
      <rPr>
        <sz val="12"/>
        <color theme="1"/>
        <rFont val="華康中黑體"/>
        <family val="3"/>
        <charset val="136"/>
      </rPr>
      <t>調出汎德</t>
    </r>
  </si>
  <si>
    <t>G409277</t>
  </si>
  <si>
    <t>G717072</t>
  </si>
  <si>
    <r>
      <rPr>
        <sz val="12"/>
        <color theme="1"/>
        <rFont val="華康中黑體"/>
        <family val="3"/>
        <charset val="136"/>
      </rPr>
      <t>預約</t>
    </r>
    <r>
      <rPr>
        <sz val="12"/>
        <color theme="1"/>
        <rFont val="BMWType V2 Regular"/>
      </rPr>
      <t>5/2510:00</t>
    </r>
  </si>
  <si>
    <r>
      <rPr>
        <sz val="12"/>
        <color theme="1"/>
        <rFont val="華康中黑體"/>
        <family val="3"/>
        <charset val="136"/>
      </rPr>
      <t>預約</t>
    </r>
    <r>
      <rPr>
        <sz val="12"/>
        <color theme="1"/>
        <rFont val="BMWType V2 Regular"/>
      </rPr>
      <t>5/11</t>
    </r>
    <r>
      <rPr>
        <sz val="12"/>
        <color theme="1"/>
        <rFont val="華康中黑體"/>
        <family val="3"/>
        <charset val="136"/>
      </rPr>
      <t>取送車</t>
    </r>
  </si>
  <si>
    <t>G408986</t>
  </si>
  <si>
    <t>RO:57672</t>
  </si>
  <si>
    <t>G405695</t>
  </si>
  <si>
    <t>G405709</t>
  </si>
  <si>
    <t>G407223</t>
  </si>
  <si>
    <t>G407332</t>
  </si>
  <si>
    <r>
      <rPr>
        <sz val="12"/>
        <color theme="1"/>
        <rFont val="華康中黑體"/>
        <family val="3"/>
        <charset val="136"/>
      </rPr>
      <t>客戶自行預約並表示目前里程未到</t>
    </r>
  </si>
  <si>
    <t>G407330</t>
  </si>
  <si>
    <t>G400821</t>
  </si>
  <si>
    <t>G717483</t>
  </si>
  <si>
    <t>G407696</t>
  </si>
  <si>
    <t>G404273</t>
  </si>
  <si>
    <t>0061560400</t>
  </si>
  <si>
    <r>
      <t>F34</t>
    </r>
    <r>
      <rPr>
        <sz val="12"/>
        <color theme="1"/>
        <rFont val="華康中黑體"/>
        <family val="3"/>
        <charset val="136"/>
      </rPr>
      <t>更換音響控制面板</t>
    </r>
  </si>
  <si>
    <t>G833011</t>
  </si>
  <si>
    <t>0011520400</t>
  </si>
  <si>
    <r>
      <t>G12N63T2</t>
    </r>
    <r>
      <rPr>
        <sz val="12"/>
        <color theme="1"/>
        <rFont val="華康中黑體"/>
        <family val="3"/>
        <charset val="136"/>
      </rPr>
      <t>更換排氣門調節器，編程控制單元</t>
    </r>
  </si>
  <si>
    <t>14.04.2017</t>
    <phoneticPr fontId="3" type="noConversion"/>
  </si>
  <si>
    <r>
      <rPr>
        <sz val="12"/>
        <color theme="1"/>
        <rFont val="華康中黑體"/>
        <family val="3"/>
        <charset val="136"/>
      </rPr>
      <t>召回</t>
    </r>
    <r>
      <rPr>
        <sz val="12"/>
        <color theme="1"/>
        <rFont val="BMWType V2 Regular"/>
      </rPr>
      <t>*4</t>
    </r>
    <r>
      <rPr>
        <sz val="12"/>
        <color theme="1"/>
        <rFont val="華康中黑體"/>
        <family val="3"/>
        <charset val="136"/>
      </rPr>
      <t>預約</t>
    </r>
    <r>
      <rPr>
        <sz val="12"/>
        <color theme="1"/>
        <rFont val="BMWType V2 Regular"/>
      </rPr>
      <t>5/18</t>
    </r>
    <r>
      <rPr>
        <sz val="12"/>
        <color theme="1"/>
        <rFont val="華康中黑體"/>
        <family val="3"/>
        <charset val="136"/>
      </rPr>
      <t>台中已傳簡訊</t>
    </r>
  </si>
  <si>
    <r>
      <rPr>
        <sz val="12"/>
        <color theme="1"/>
        <rFont val="華康中黑體"/>
        <family val="3"/>
        <charset val="136"/>
      </rPr>
      <t>召回</t>
    </r>
    <r>
      <rPr>
        <sz val="12"/>
        <color theme="1"/>
        <rFont val="BMWType V2 Regular"/>
      </rPr>
      <t>*2</t>
    </r>
  </si>
  <si>
    <r>
      <rPr>
        <sz val="12"/>
        <color theme="1"/>
        <rFont val="華康中黑體"/>
        <family val="3"/>
        <charset val="136"/>
      </rPr>
      <t>召回</t>
    </r>
    <r>
      <rPr>
        <sz val="12"/>
        <color theme="1"/>
        <rFont val="BMWType V2 Regular"/>
      </rPr>
      <t>*4</t>
    </r>
    <r>
      <rPr>
        <sz val="12"/>
        <color theme="1"/>
        <rFont val="華康中黑體"/>
        <family val="3"/>
        <charset val="136"/>
      </rPr>
      <t>車已賣</t>
    </r>
    <r>
      <rPr>
        <sz val="12"/>
        <color theme="1"/>
        <rFont val="BMWType V2 Regular"/>
      </rPr>
      <t>,</t>
    </r>
    <r>
      <rPr>
        <sz val="12"/>
        <color theme="1"/>
        <rFont val="華康中黑體"/>
        <family val="3"/>
        <charset val="136"/>
      </rPr>
      <t>貝貝確認客戶資料</t>
    </r>
    <r>
      <rPr>
        <sz val="12"/>
        <color theme="1"/>
        <rFont val="BMWType V2 Regular"/>
      </rPr>
      <t>,</t>
    </r>
    <r>
      <rPr>
        <sz val="12"/>
        <color theme="1"/>
        <rFont val="華康中黑體"/>
        <family val="3"/>
        <charset val="136"/>
      </rPr>
      <t>與確認是調車來</t>
    </r>
  </si>
  <si>
    <t>0011550400</t>
  </si>
  <si>
    <r>
      <t>G12N63R</t>
    </r>
    <r>
      <rPr>
        <sz val="12"/>
        <color theme="1"/>
        <rFont val="華康中黑體"/>
        <family val="3"/>
        <charset val="136"/>
      </rPr>
      <t>更換節溫器</t>
    </r>
  </si>
  <si>
    <r>
      <rPr>
        <sz val="12"/>
        <color theme="1"/>
        <rFont val="華康中黑體"/>
        <family val="3"/>
        <charset val="136"/>
      </rPr>
      <t>召回</t>
    </r>
    <r>
      <rPr>
        <sz val="12"/>
        <color theme="1"/>
        <rFont val="BMWType V2 Regular"/>
      </rPr>
      <t>*1</t>
    </r>
    <r>
      <rPr>
        <sz val="12"/>
        <color theme="1"/>
        <rFont val="華康中黑體"/>
        <family val="3"/>
        <charset val="136"/>
      </rPr>
      <t>新車</t>
    </r>
  </si>
  <si>
    <t>GJ43973</t>
    <phoneticPr fontId="3" type="noConversion"/>
  </si>
  <si>
    <r>
      <rPr>
        <sz val="12"/>
        <color theme="1"/>
        <rFont val="華康中黑體"/>
        <family val="3"/>
        <charset val="136"/>
      </rPr>
      <t>召回</t>
    </r>
    <r>
      <rPr>
        <sz val="12"/>
        <color theme="1"/>
        <rFont val="BMWType V2 Regular"/>
      </rPr>
      <t>*4</t>
    </r>
    <r>
      <rPr>
        <sz val="12"/>
        <color theme="1"/>
        <rFont val="華康中黑體"/>
        <family val="3"/>
        <charset val="136"/>
      </rPr>
      <t>郁雯需借代步車</t>
    </r>
  </si>
  <si>
    <t>0051150400</t>
  </si>
  <si>
    <r>
      <t>F48</t>
    </r>
    <r>
      <rPr>
        <sz val="12"/>
        <color theme="1"/>
        <rFont val="華康中黑體"/>
        <family val="3"/>
        <charset val="136"/>
      </rPr>
      <t>檢查儀錶板，視須要更換</t>
    </r>
  </si>
  <si>
    <t>5F57012</t>
  </si>
  <si>
    <t>19.04.2017</t>
    <phoneticPr fontId="3" type="noConversion"/>
  </si>
  <si>
    <r>
      <rPr>
        <sz val="12"/>
        <color theme="1"/>
        <rFont val="華康中黑體"/>
        <family val="3"/>
        <charset val="136"/>
      </rPr>
      <t>半天</t>
    </r>
    <phoneticPr fontId="3" type="noConversion"/>
  </si>
  <si>
    <r>
      <rPr>
        <sz val="12"/>
        <color theme="1"/>
        <rFont val="華康中黑體"/>
        <family val="3"/>
        <charset val="136"/>
      </rPr>
      <t>車在台中使用</t>
    </r>
    <r>
      <rPr>
        <sz val="12"/>
        <color theme="1"/>
        <rFont val="BMWType V2 Regular"/>
      </rPr>
      <t>,</t>
    </r>
    <r>
      <rPr>
        <sz val="12"/>
        <color theme="1"/>
        <rFont val="華康中黑體"/>
        <family val="3"/>
        <charset val="136"/>
      </rPr>
      <t>客會打給</t>
    </r>
    <r>
      <rPr>
        <sz val="12"/>
        <color theme="1"/>
        <rFont val="BMWType V2 Regular"/>
      </rPr>
      <t>228</t>
    </r>
    <r>
      <rPr>
        <sz val="12"/>
        <color theme="1"/>
        <rFont val="華康中黑體"/>
        <family val="3"/>
        <charset val="136"/>
      </rPr>
      <t>安排入文心時間</t>
    </r>
  </si>
  <si>
    <t>5H07817</t>
    <phoneticPr fontId="3" type="noConversion"/>
  </si>
  <si>
    <r>
      <t>BAK</t>
    </r>
    <r>
      <rPr>
        <sz val="12"/>
        <color theme="1"/>
        <rFont val="華康中黑體"/>
        <family val="3"/>
        <charset val="136"/>
      </rPr>
      <t>中</t>
    </r>
  </si>
  <si>
    <t>5G25126</t>
  </si>
  <si>
    <t>5F58751</t>
    <phoneticPr fontId="3" type="noConversion"/>
  </si>
  <si>
    <r>
      <rPr>
        <sz val="12"/>
        <color theme="1"/>
        <rFont val="華康中黑體"/>
        <family val="3"/>
        <charset val="136"/>
      </rPr>
      <t>預約</t>
    </r>
    <r>
      <rPr>
        <sz val="12"/>
        <color theme="1"/>
        <rFont val="BMWType V2 Regular"/>
      </rPr>
      <t>6/19:00</t>
    </r>
  </si>
  <si>
    <t>5H03277</t>
    <phoneticPr fontId="3" type="noConversion"/>
  </si>
  <si>
    <t>5F56958</t>
    <phoneticPr fontId="3" type="noConversion"/>
  </si>
  <si>
    <r>
      <rPr>
        <sz val="12"/>
        <color theme="1"/>
        <rFont val="華康中黑體"/>
        <family val="3"/>
        <charset val="136"/>
      </rPr>
      <t>預約</t>
    </r>
    <r>
      <rPr>
        <sz val="12"/>
        <color theme="1"/>
        <rFont val="BMWType V2 Regular"/>
      </rPr>
      <t>7/2509:00</t>
    </r>
  </si>
  <si>
    <t>5G30503</t>
  </si>
  <si>
    <t>5F57511</t>
    <phoneticPr fontId="3" type="noConversion"/>
  </si>
  <si>
    <r>
      <rPr>
        <sz val="12"/>
        <color theme="1"/>
        <rFont val="華康中黑體"/>
        <family val="3"/>
        <charset val="136"/>
      </rPr>
      <t>預約</t>
    </r>
    <r>
      <rPr>
        <sz val="12"/>
        <color theme="1"/>
        <rFont val="BMWType V2 Regular"/>
      </rPr>
      <t>7/1710:00</t>
    </r>
  </si>
  <si>
    <t>5F57518</t>
    <phoneticPr fontId="3" type="noConversion"/>
  </si>
  <si>
    <r>
      <rPr>
        <sz val="12"/>
        <color theme="1"/>
        <rFont val="華康中黑體"/>
        <family val="3"/>
        <charset val="136"/>
      </rPr>
      <t>預約</t>
    </r>
    <r>
      <rPr>
        <sz val="12"/>
        <color theme="1"/>
        <rFont val="BMWType V2 Regular"/>
      </rPr>
      <t>7/1510:30</t>
    </r>
  </si>
  <si>
    <t>5G24138</t>
  </si>
  <si>
    <t>5F57805</t>
    <phoneticPr fontId="3" type="noConversion"/>
  </si>
  <si>
    <r>
      <rPr>
        <sz val="12"/>
        <color theme="1"/>
        <rFont val="華康中黑體"/>
        <family val="3"/>
        <charset val="136"/>
      </rPr>
      <t>預約</t>
    </r>
    <r>
      <rPr>
        <sz val="12"/>
        <color theme="1"/>
        <rFont val="BMWType V2 Regular"/>
      </rPr>
      <t>7/1714:00</t>
    </r>
  </si>
  <si>
    <t>2017/6/5
2017/9/11
2017/9/14</t>
    <phoneticPr fontId="3" type="noConversion"/>
  </si>
  <si>
    <t>50304
50228
50228</t>
    <phoneticPr fontId="3" type="noConversion"/>
  </si>
  <si>
    <r>
      <rPr>
        <sz val="12"/>
        <color theme="1"/>
        <rFont val="華康中黑體"/>
        <family val="3"/>
        <charset val="136"/>
      </rPr>
      <t>之前車在台南使用</t>
    </r>
    <r>
      <rPr>
        <sz val="12"/>
        <color theme="1"/>
        <rFont val="BMWType V2 Regular"/>
      </rPr>
      <t>,</t>
    </r>
    <r>
      <rPr>
        <sz val="12"/>
        <color theme="1"/>
        <rFont val="華康中黑體"/>
        <family val="3"/>
        <charset val="136"/>
      </rPr>
      <t>已轉請哲銘協助
召回</t>
    </r>
    <r>
      <rPr>
        <sz val="12"/>
        <color theme="1"/>
        <rFont val="BMWType V2 Regular"/>
      </rPr>
      <t xml:space="preserve">*2 </t>
    </r>
    <r>
      <rPr>
        <sz val="12"/>
        <color theme="1"/>
        <rFont val="華康中黑體"/>
        <family val="3"/>
        <charset val="136"/>
      </rPr>
      <t>未接
未接</t>
    </r>
    <phoneticPr fontId="3" type="noConversion"/>
  </si>
  <si>
    <t>5F57792</t>
    <phoneticPr fontId="3" type="noConversion"/>
  </si>
  <si>
    <t>5F57769</t>
  </si>
  <si>
    <t>5F12761</t>
    <phoneticPr fontId="3" type="noConversion"/>
  </si>
  <si>
    <r>
      <rPr>
        <sz val="12"/>
        <color theme="1"/>
        <rFont val="華康中黑體"/>
        <family val="3"/>
        <charset val="136"/>
      </rPr>
      <t>預約</t>
    </r>
    <r>
      <rPr>
        <sz val="12"/>
        <color theme="1"/>
        <rFont val="BMWType V2 Regular"/>
      </rPr>
      <t>7/1809:00</t>
    </r>
  </si>
  <si>
    <t>5F12760</t>
  </si>
  <si>
    <t>5F13488</t>
    <phoneticPr fontId="3" type="noConversion"/>
  </si>
  <si>
    <r>
      <rPr>
        <sz val="12"/>
        <color theme="1"/>
        <rFont val="華康中黑體"/>
        <family val="3"/>
        <charset val="136"/>
      </rPr>
      <t>未開機，中鎂縱放</t>
    </r>
    <r>
      <rPr>
        <sz val="12"/>
        <color theme="1"/>
        <rFont val="BMWType V2 Regular"/>
      </rPr>
      <t xml:space="preserve"> (</t>
    </r>
    <r>
      <rPr>
        <sz val="12"/>
        <color theme="1"/>
        <rFont val="華康中黑體"/>
        <family val="3"/>
        <charset val="136"/>
      </rPr>
      <t>原本預約</t>
    </r>
    <r>
      <rPr>
        <sz val="12"/>
        <color theme="1"/>
        <rFont val="BMWType V2 Regular"/>
      </rPr>
      <t xml:space="preserve">9/8 </t>
    </r>
    <r>
      <rPr>
        <sz val="12"/>
        <color theme="1"/>
        <rFont val="華康中黑體"/>
        <family val="3"/>
        <charset val="136"/>
      </rPr>
      <t>未回廠</t>
    </r>
    <r>
      <rPr>
        <sz val="12"/>
        <color theme="1"/>
        <rFont val="BMWType V2 Regular"/>
      </rPr>
      <t>)</t>
    </r>
    <phoneticPr fontId="3" type="noConversion"/>
  </si>
  <si>
    <t>5F58229</t>
  </si>
  <si>
    <t>5F57520</t>
  </si>
  <si>
    <t>5H08368</t>
    <phoneticPr fontId="3" type="noConversion"/>
  </si>
  <si>
    <t>5F57183</t>
    <phoneticPr fontId="3" type="noConversion"/>
  </si>
  <si>
    <r>
      <rPr>
        <sz val="12"/>
        <color theme="1"/>
        <rFont val="華康中黑體"/>
        <family val="3"/>
        <charset val="136"/>
      </rPr>
      <t>預約</t>
    </r>
    <r>
      <rPr>
        <sz val="12"/>
        <color theme="1"/>
        <rFont val="BMWType V2 Regular"/>
      </rPr>
      <t>08/19</t>
    </r>
  </si>
  <si>
    <t>5F12327</t>
  </si>
  <si>
    <t>5F12345</t>
    <phoneticPr fontId="3" type="noConversion"/>
  </si>
  <si>
    <t>2017/8/25
2017/9/25</t>
    <phoneticPr fontId="3" type="noConversion"/>
  </si>
  <si>
    <t>50304
50118</t>
    <phoneticPr fontId="3" type="noConversion"/>
  </si>
  <si>
    <r>
      <rPr>
        <sz val="12"/>
        <color theme="1"/>
        <rFont val="華康中黑體"/>
        <family val="3"/>
        <charset val="136"/>
      </rPr>
      <t>客戶方便到桃園</t>
    </r>
    <r>
      <rPr>
        <sz val="12"/>
        <color theme="1"/>
        <rFont val="BMWType V2 Regular"/>
      </rPr>
      <t>,</t>
    </r>
    <r>
      <rPr>
        <sz val="12"/>
        <color theme="1"/>
        <rFont val="華康中黑體"/>
        <family val="3"/>
        <charset val="136"/>
      </rPr>
      <t>已轉達哲銘
大桐安排中</t>
    </r>
    <phoneticPr fontId="3" type="noConversion"/>
  </si>
  <si>
    <t>5F57806</t>
  </si>
  <si>
    <t>5H02350</t>
  </si>
  <si>
    <t>5H01932</t>
    <phoneticPr fontId="3" type="noConversion"/>
  </si>
  <si>
    <r>
      <rPr>
        <sz val="12"/>
        <color theme="1"/>
        <rFont val="華康中黑體"/>
        <family val="3"/>
        <charset val="136"/>
      </rPr>
      <t>自行預約</t>
    </r>
  </si>
  <si>
    <t>5F12730</t>
  </si>
  <si>
    <r>
      <rPr>
        <sz val="12"/>
        <color theme="1"/>
        <rFont val="華康中黑體"/>
        <family val="3"/>
        <charset val="136"/>
      </rPr>
      <t>預約</t>
    </r>
    <r>
      <rPr>
        <sz val="12"/>
        <color theme="1"/>
        <rFont val="BMWType V2 Regular"/>
      </rPr>
      <t>6/11</t>
    </r>
  </si>
  <si>
    <t>5F58123</t>
  </si>
  <si>
    <t>5F57786</t>
    <phoneticPr fontId="3" type="noConversion"/>
  </si>
  <si>
    <t>5F58745</t>
    <phoneticPr fontId="3" type="noConversion"/>
  </si>
  <si>
    <r>
      <rPr>
        <sz val="12"/>
        <color theme="1"/>
        <rFont val="華康中黑體"/>
        <family val="3"/>
        <charset val="136"/>
      </rPr>
      <t>預約</t>
    </r>
    <r>
      <rPr>
        <sz val="12"/>
        <color theme="1"/>
        <rFont val="BMWType V2 Regular"/>
      </rPr>
      <t>8/309:00</t>
    </r>
  </si>
  <si>
    <t>5F58304</t>
  </si>
  <si>
    <t>5F12686</t>
  </si>
  <si>
    <r>
      <rPr>
        <sz val="12"/>
        <color theme="1"/>
        <rFont val="華康中黑體"/>
        <family val="3"/>
        <charset val="136"/>
      </rPr>
      <t>聯邦業務代為通知客戶</t>
    </r>
  </si>
  <si>
    <t>5G22426</t>
    <phoneticPr fontId="3" type="noConversion"/>
  </si>
  <si>
    <t>2017/7/17
2017/9/23</t>
    <phoneticPr fontId="3" type="noConversion"/>
  </si>
  <si>
    <t>50228
50118</t>
    <phoneticPr fontId="3" type="noConversion"/>
  </si>
  <si>
    <t>自行預約
預約成功</t>
    <phoneticPr fontId="3" type="noConversion"/>
  </si>
  <si>
    <r>
      <rPr>
        <sz val="12"/>
        <color theme="1"/>
        <rFont val="華康中黑體"/>
        <family val="3"/>
        <charset val="136"/>
      </rPr>
      <t>調出中和</t>
    </r>
  </si>
  <si>
    <t>5F13198</t>
  </si>
  <si>
    <t>5F12290</t>
    <phoneticPr fontId="3" type="noConversion"/>
  </si>
  <si>
    <r>
      <rPr>
        <sz val="12"/>
        <color theme="1"/>
        <rFont val="華康中黑體"/>
        <family val="3"/>
        <charset val="136"/>
      </rPr>
      <t>業代</t>
    </r>
    <r>
      <rPr>
        <sz val="12"/>
        <color theme="1"/>
        <rFont val="BMWType V2 Regular"/>
      </rPr>
      <t>50305</t>
    </r>
    <r>
      <rPr>
        <sz val="12"/>
        <color theme="1"/>
        <rFont val="華康中黑體"/>
        <family val="3"/>
        <charset val="136"/>
      </rPr>
      <t>取車</t>
    </r>
  </si>
  <si>
    <t>5F11475</t>
  </si>
  <si>
    <t>5G24086</t>
    <phoneticPr fontId="3" type="noConversion"/>
  </si>
  <si>
    <t>5F57275</t>
    <phoneticPr fontId="3" type="noConversion"/>
  </si>
  <si>
    <r>
      <rPr>
        <sz val="12"/>
        <color theme="1"/>
        <rFont val="華康中黑體"/>
        <family val="3"/>
        <charset val="136"/>
      </rPr>
      <t>業代金昇取車</t>
    </r>
  </si>
  <si>
    <t>5G23467</t>
  </si>
  <si>
    <r>
      <rPr>
        <sz val="12"/>
        <color theme="1"/>
        <rFont val="華康中黑體"/>
        <family val="3"/>
        <charset val="136"/>
      </rPr>
      <t>先前電話錯誤</t>
    </r>
    <r>
      <rPr>
        <sz val="12"/>
        <color theme="1"/>
        <rFont val="BMWType V2 Regular"/>
      </rPr>
      <t>,</t>
    </r>
    <r>
      <rPr>
        <sz val="12"/>
        <color theme="1"/>
        <rFont val="華康中黑體"/>
        <family val="3"/>
        <charset val="136"/>
      </rPr>
      <t>目前已更正</t>
    </r>
    <r>
      <rPr>
        <sz val="12"/>
        <color theme="1"/>
        <rFont val="BMWType V2 Regular"/>
      </rPr>
      <t>,</t>
    </r>
    <r>
      <rPr>
        <sz val="12"/>
        <color theme="1"/>
        <rFont val="華康中黑體"/>
        <family val="3"/>
        <charset val="136"/>
      </rPr>
      <t>待與客戶聯繫中</t>
    </r>
  </si>
  <si>
    <t>5F12142</t>
  </si>
  <si>
    <t>0017770100</t>
  </si>
  <si>
    <r>
      <t>G12N74</t>
    </r>
    <r>
      <rPr>
        <sz val="12"/>
        <color theme="1"/>
        <rFont val="華康中黑體"/>
        <family val="3"/>
        <charset val="136"/>
      </rPr>
      <t>檢查引擎機油冷卻管路，視須要更換</t>
    </r>
  </si>
  <si>
    <t>G612932</t>
  </si>
  <si>
    <t>21.04.2017</t>
    <phoneticPr fontId="3" type="noConversion"/>
  </si>
  <si>
    <t>0072850100</t>
  </si>
  <si>
    <r>
      <t>G30</t>
    </r>
    <r>
      <rPr>
        <sz val="12"/>
        <color theme="1"/>
        <rFont val="華康中黑體"/>
        <family val="3"/>
        <charset val="136"/>
      </rPr>
      <t>修整頭部空氣囊固定夾</t>
    </r>
  </si>
  <si>
    <t>G857146</t>
    <phoneticPr fontId="3" type="noConversion"/>
  </si>
  <si>
    <t>25.04.2017</t>
    <phoneticPr fontId="3" type="noConversion"/>
  </si>
  <si>
    <t>RO:54404</t>
  </si>
  <si>
    <t>G869808</t>
  </si>
  <si>
    <r>
      <rPr>
        <sz val="12"/>
        <color theme="1"/>
        <rFont val="華康中黑體"/>
        <family val="3"/>
        <charset val="136"/>
      </rPr>
      <t>預約</t>
    </r>
    <r>
      <rPr>
        <sz val="12"/>
        <color theme="1"/>
        <rFont val="BMWType V2 Regular"/>
      </rPr>
      <t>6/5</t>
    </r>
  </si>
  <si>
    <t>G869751</t>
  </si>
  <si>
    <t>G454573</t>
  </si>
  <si>
    <r>
      <rPr>
        <sz val="12"/>
        <color theme="1"/>
        <rFont val="華康中黑體"/>
        <family val="3"/>
        <charset val="136"/>
      </rPr>
      <t>港口</t>
    </r>
  </si>
  <si>
    <t>G869825</t>
  </si>
  <si>
    <t>G869852</t>
  </si>
  <si>
    <r>
      <rPr>
        <sz val="12"/>
        <color theme="1"/>
        <rFont val="華康中黑體"/>
        <family val="3"/>
        <charset val="136"/>
      </rPr>
      <t>預約</t>
    </r>
    <r>
      <rPr>
        <sz val="12"/>
        <color theme="1"/>
        <rFont val="BMWType V2 Regular"/>
      </rPr>
      <t>6/6</t>
    </r>
  </si>
  <si>
    <t>G466415</t>
  </si>
  <si>
    <t>G454259</t>
  </si>
  <si>
    <t>G869942</t>
  </si>
  <si>
    <r>
      <rPr>
        <sz val="12"/>
        <color theme="1"/>
        <rFont val="華康中黑體"/>
        <family val="3"/>
        <charset val="136"/>
      </rPr>
      <t>大桐處理</t>
    </r>
  </si>
  <si>
    <t>G921407</t>
  </si>
  <si>
    <t>G465767</t>
  </si>
  <si>
    <r>
      <rPr>
        <sz val="12"/>
        <color theme="1"/>
        <rFont val="華康中黑體"/>
        <family val="3"/>
        <charset val="136"/>
      </rPr>
      <t>預約</t>
    </r>
    <r>
      <rPr>
        <sz val="12"/>
        <color theme="1"/>
        <rFont val="BMWType V2 Regular"/>
      </rPr>
      <t>5/18</t>
    </r>
  </si>
  <si>
    <t>G921320</t>
  </si>
  <si>
    <t>G921396</t>
  </si>
  <si>
    <r>
      <rPr>
        <sz val="12"/>
        <color theme="1"/>
        <rFont val="華康中黑體"/>
        <family val="3"/>
        <charset val="136"/>
      </rPr>
      <t>預約</t>
    </r>
    <r>
      <rPr>
        <sz val="12"/>
        <color theme="1"/>
        <rFont val="BMWType V2 Regular"/>
      </rPr>
      <t>6/109:00</t>
    </r>
  </si>
  <si>
    <t>G872740</t>
  </si>
  <si>
    <t>G872749</t>
  </si>
  <si>
    <t>G466462</t>
  </si>
  <si>
    <r>
      <rPr>
        <sz val="12"/>
        <color theme="1"/>
        <rFont val="華康中黑體"/>
        <family val="3"/>
        <charset val="136"/>
      </rPr>
      <t>已請鈺琳協助</t>
    </r>
  </si>
  <si>
    <t>G466409</t>
  </si>
  <si>
    <t>G869782</t>
  </si>
  <si>
    <t>G454593</t>
  </si>
  <si>
    <r>
      <rPr>
        <sz val="12"/>
        <color theme="1"/>
        <rFont val="華康中黑體"/>
        <family val="3"/>
        <charset val="136"/>
      </rPr>
      <t>待</t>
    </r>
    <r>
      <rPr>
        <sz val="12"/>
        <color theme="1"/>
        <rFont val="BMWType V2 Regular"/>
      </rPr>
      <t>7</t>
    </r>
    <r>
      <rPr>
        <sz val="12"/>
        <color theme="1"/>
        <rFont val="華康中黑體"/>
        <family val="3"/>
        <charset val="136"/>
      </rPr>
      <t>月底電聯客戶</t>
    </r>
    <r>
      <rPr>
        <sz val="12"/>
        <color theme="1"/>
        <rFont val="BMWType V2 Regular"/>
      </rPr>
      <t>,</t>
    </r>
    <r>
      <rPr>
        <sz val="12"/>
        <color theme="1"/>
        <rFont val="華康中黑體"/>
        <family val="3"/>
        <charset val="136"/>
      </rPr>
      <t>客戶目前</t>
    </r>
    <r>
      <rPr>
        <sz val="12"/>
        <color theme="1"/>
        <rFont val="BMWType V2 Regular"/>
      </rPr>
      <t>1750KM</t>
    </r>
    <r>
      <rPr>
        <sz val="12"/>
        <color theme="1"/>
        <rFont val="華康中黑體"/>
        <family val="3"/>
        <charset val="136"/>
      </rPr>
      <t>希望連同</t>
    </r>
    <r>
      <rPr>
        <sz val="12"/>
        <color theme="1"/>
        <rFont val="BMWType V2 Regular"/>
      </rPr>
      <t>2000KM</t>
    </r>
    <r>
      <rPr>
        <sz val="12"/>
        <color theme="1"/>
        <rFont val="華康中黑體"/>
        <family val="3"/>
        <charset val="136"/>
      </rPr>
      <t>一起施作</t>
    </r>
  </si>
  <si>
    <t>G869832</t>
  </si>
  <si>
    <t>G869930</t>
  </si>
  <si>
    <r>
      <rPr>
        <sz val="12"/>
        <color theme="1"/>
        <rFont val="華康中黑體"/>
        <family val="3"/>
        <charset val="136"/>
      </rPr>
      <t>預約</t>
    </r>
    <r>
      <rPr>
        <sz val="12"/>
        <color theme="1"/>
        <rFont val="BMWType V2 Regular"/>
      </rPr>
      <t>6/208:30</t>
    </r>
  </si>
  <si>
    <t>G454594</t>
  </si>
  <si>
    <r>
      <t>RO:53604,</t>
    </r>
    <r>
      <rPr>
        <sz val="12"/>
        <color theme="1"/>
        <rFont val="華康中黑體"/>
        <family val="3"/>
        <charset val="136"/>
      </rPr>
      <t>縱放</t>
    </r>
  </si>
  <si>
    <t>G921319</t>
  </si>
  <si>
    <t>G857174</t>
  </si>
  <si>
    <t>G869846</t>
  </si>
  <si>
    <t>G870198</t>
  </si>
  <si>
    <t>G921318</t>
  </si>
  <si>
    <t>G921406</t>
  </si>
  <si>
    <r>
      <rPr>
        <sz val="12"/>
        <color theme="1"/>
        <rFont val="華康中黑體"/>
        <family val="3"/>
        <charset val="136"/>
      </rPr>
      <t>縱放</t>
    </r>
    <r>
      <rPr>
        <sz val="12"/>
        <color theme="1"/>
        <rFont val="BMWType V2 Regular"/>
      </rPr>
      <t>121</t>
    </r>
    <r>
      <rPr>
        <sz val="12"/>
        <color theme="1"/>
        <rFont val="華康中黑體"/>
        <family val="3"/>
        <charset val="136"/>
      </rPr>
      <t>負責約</t>
    </r>
    <r>
      <rPr>
        <sz val="12"/>
        <color theme="1"/>
        <rFont val="BMWType V2 Regular"/>
      </rPr>
      <t>,</t>
    </r>
    <r>
      <rPr>
        <sz val="12"/>
        <color theme="1"/>
        <rFont val="華康中黑體"/>
        <family val="3"/>
        <charset val="136"/>
      </rPr>
      <t>預約</t>
    </r>
    <r>
      <rPr>
        <sz val="12"/>
        <color theme="1"/>
        <rFont val="BMWType V2 Regular"/>
      </rPr>
      <t>6/179:00</t>
    </r>
  </si>
  <si>
    <t>G921403</t>
  </si>
  <si>
    <r>
      <rPr>
        <sz val="12"/>
        <color theme="1"/>
        <rFont val="華康中黑體"/>
        <family val="3"/>
        <charset val="136"/>
      </rPr>
      <t>車在高雄使用</t>
    </r>
    <r>
      <rPr>
        <sz val="12"/>
        <color theme="1"/>
        <rFont val="BMWType V2 Regular"/>
      </rPr>
      <t>,</t>
    </r>
    <r>
      <rPr>
        <sz val="12"/>
        <color theme="1"/>
        <rFont val="華康中黑體"/>
        <family val="3"/>
        <charset val="136"/>
      </rPr>
      <t>已通知哲銘</t>
    </r>
  </si>
  <si>
    <t>G872798</t>
    <phoneticPr fontId="3" type="noConversion"/>
  </si>
  <si>
    <t>0012380400</t>
  </si>
  <si>
    <r>
      <t>I12</t>
    </r>
    <r>
      <rPr>
        <sz val="12"/>
        <color theme="1"/>
        <rFont val="華康中黑體"/>
        <family val="3"/>
        <charset val="136"/>
      </rPr>
      <t>編程控制單元</t>
    </r>
  </si>
  <si>
    <t>V345311</t>
  </si>
  <si>
    <t>16.05.2017</t>
    <phoneticPr fontId="3" type="noConversion"/>
  </si>
  <si>
    <t>0012380400</t>
    <phoneticPr fontId="3" type="noConversion"/>
  </si>
  <si>
    <t>V346428</t>
  </si>
  <si>
    <t>RO:54881</t>
  </si>
  <si>
    <t>V346567</t>
    <phoneticPr fontId="3" type="noConversion"/>
  </si>
  <si>
    <r>
      <t>9/5</t>
    </r>
    <r>
      <rPr>
        <sz val="12"/>
        <color theme="1"/>
        <rFont val="華康中黑體"/>
        <family val="3"/>
        <charset val="136"/>
      </rPr>
      <t>濱江施作</t>
    </r>
    <r>
      <rPr>
        <sz val="12"/>
        <color theme="1"/>
        <rFont val="BMWType V2 Regular"/>
      </rPr>
      <t>,</t>
    </r>
    <r>
      <rPr>
        <sz val="12"/>
        <color theme="1"/>
        <rFont val="華康中黑體"/>
        <family val="3"/>
        <charset val="136"/>
      </rPr>
      <t>尚未結單</t>
    </r>
  </si>
  <si>
    <t>V347512</t>
    <phoneticPr fontId="3" type="noConversion"/>
  </si>
  <si>
    <r>
      <rPr>
        <sz val="12"/>
        <color theme="1"/>
        <rFont val="華康中黑體"/>
        <family val="3"/>
        <charset val="136"/>
      </rPr>
      <t>調車至濱江</t>
    </r>
    <phoneticPr fontId="3" type="noConversion"/>
  </si>
  <si>
    <r>
      <t>2016/11</t>
    </r>
    <r>
      <rPr>
        <sz val="12"/>
        <color theme="1"/>
        <rFont val="華康中黑體"/>
        <family val="3"/>
        <charset val="136"/>
      </rPr>
      <t>濱江做</t>
    </r>
    <r>
      <rPr>
        <sz val="12"/>
        <color theme="1"/>
        <rFont val="BMWType V2 Regular"/>
      </rPr>
      <t>5</t>
    </r>
    <r>
      <rPr>
        <sz val="12"/>
        <color theme="1"/>
        <rFont val="華康中黑體"/>
        <family val="3"/>
        <charset val="136"/>
      </rPr>
      <t>千</t>
    </r>
  </si>
  <si>
    <t>V347535</t>
  </si>
  <si>
    <t>V349241</t>
  </si>
  <si>
    <t>0026350100</t>
  </si>
  <si>
    <r>
      <t>E8xE9xF0xF1x</t>
    </r>
    <r>
      <rPr>
        <sz val="12"/>
        <color theme="1"/>
        <rFont val="華康中黑體"/>
        <family val="3"/>
        <charset val="136"/>
      </rPr>
      <t>更換傳動軸萬向接頭</t>
    </r>
  </si>
  <si>
    <t>C948083</t>
    <phoneticPr fontId="3" type="noConversion"/>
  </si>
  <si>
    <t>22.05.2017</t>
    <phoneticPr fontId="3" type="noConversion"/>
  </si>
  <si>
    <t>C920646</t>
    <phoneticPr fontId="3" type="noConversion"/>
  </si>
  <si>
    <r>
      <rPr>
        <sz val="12"/>
        <color theme="1"/>
        <rFont val="華康中黑體"/>
        <family val="3"/>
        <charset val="136"/>
      </rPr>
      <t>預約</t>
    </r>
    <r>
      <rPr>
        <sz val="12"/>
        <color theme="1"/>
        <rFont val="BMWType V2 Regular"/>
      </rPr>
      <t>8/313:30</t>
    </r>
  </si>
  <si>
    <t>C659889</t>
    <phoneticPr fontId="3" type="noConversion"/>
  </si>
  <si>
    <r>
      <rPr>
        <sz val="12"/>
        <color theme="1"/>
        <rFont val="華康中黑體"/>
        <family val="3"/>
        <charset val="136"/>
      </rPr>
      <t>預約</t>
    </r>
    <r>
      <rPr>
        <sz val="12"/>
        <color theme="1"/>
        <rFont val="BMWType V2 Regular"/>
      </rPr>
      <t>8/28</t>
    </r>
    <r>
      <rPr>
        <sz val="12"/>
        <color theme="1"/>
        <rFont val="華康中黑體"/>
        <family val="3"/>
        <charset val="136"/>
      </rPr>
      <t>取送車</t>
    </r>
  </si>
  <si>
    <t>C664564</t>
    <phoneticPr fontId="3" type="noConversion"/>
  </si>
  <si>
    <t>C919807</t>
    <phoneticPr fontId="3" type="noConversion"/>
  </si>
  <si>
    <r>
      <rPr>
        <sz val="12"/>
        <color theme="1"/>
        <rFont val="華康中黑體"/>
        <family val="3"/>
        <charset val="136"/>
      </rPr>
      <t>預約</t>
    </r>
    <r>
      <rPr>
        <sz val="12"/>
        <color theme="1"/>
        <rFont val="BMWType V2 Regular"/>
      </rPr>
      <t>8/7</t>
    </r>
    <r>
      <rPr>
        <sz val="12"/>
        <color theme="1"/>
        <rFont val="華康中黑體"/>
        <family val="3"/>
        <charset val="136"/>
      </rPr>
      <t>取送車</t>
    </r>
  </si>
  <si>
    <t>0026350100</t>
    <phoneticPr fontId="3" type="noConversion"/>
  </si>
  <si>
    <t>C921002</t>
    <phoneticPr fontId="3" type="noConversion"/>
  </si>
  <si>
    <r>
      <rPr>
        <sz val="12"/>
        <color theme="1"/>
        <rFont val="華康中黑體"/>
        <family val="3"/>
        <charset val="136"/>
      </rPr>
      <t>預約</t>
    </r>
    <r>
      <rPr>
        <sz val="12"/>
        <color theme="1"/>
        <rFont val="BMWType V2 Regular"/>
      </rPr>
      <t>8/213:30</t>
    </r>
  </si>
  <si>
    <t>C903111</t>
    <phoneticPr fontId="3" type="noConversion"/>
  </si>
  <si>
    <r>
      <rPr>
        <sz val="12"/>
        <color theme="1"/>
        <rFont val="華康中黑體"/>
        <family val="3"/>
        <charset val="136"/>
      </rPr>
      <t>車已賣</t>
    </r>
    <r>
      <rPr>
        <sz val="12"/>
        <color theme="1"/>
        <rFont val="BMWType V2 Regular"/>
      </rPr>
      <t>,</t>
    </r>
    <r>
      <rPr>
        <sz val="12"/>
        <color theme="1"/>
        <rFont val="華康中黑體"/>
        <family val="3"/>
        <charset val="136"/>
      </rPr>
      <t>賣給車商</t>
    </r>
  </si>
  <si>
    <t>C661217</t>
    <phoneticPr fontId="3" type="noConversion"/>
  </si>
  <si>
    <r>
      <rPr>
        <sz val="12"/>
        <color theme="1"/>
        <rFont val="華康中黑體"/>
        <family val="3"/>
        <charset val="136"/>
      </rPr>
      <t>調至依德</t>
    </r>
    <r>
      <rPr>
        <sz val="12"/>
        <color theme="1"/>
        <rFont val="BMWType V2 Regular"/>
      </rPr>
      <t>,</t>
    </r>
    <r>
      <rPr>
        <sz val="12"/>
        <color theme="1"/>
        <rFont val="華康中黑體"/>
        <family val="3"/>
        <charset val="136"/>
      </rPr>
      <t>榮源副理姐姐</t>
    </r>
  </si>
  <si>
    <t>CN71426</t>
    <phoneticPr fontId="3" type="noConversion"/>
  </si>
  <si>
    <r>
      <rPr>
        <sz val="12"/>
        <color theme="1"/>
        <rFont val="華康中黑體"/>
        <family val="3"/>
        <charset val="136"/>
      </rPr>
      <t>明天出國待</t>
    </r>
    <r>
      <rPr>
        <sz val="12"/>
        <color theme="1"/>
        <rFont val="BMWType V2 Regular"/>
      </rPr>
      <t>8/29</t>
    </r>
    <r>
      <rPr>
        <sz val="12"/>
        <color theme="1"/>
        <rFont val="華康中黑體"/>
        <family val="3"/>
        <charset val="136"/>
      </rPr>
      <t>回國後聯絡</t>
    </r>
  </si>
  <si>
    <t>C920146</t>
    <phoneticPr fontId="3" type="noConversion"/>
  </si>
  <si>
    <r>
      <rPr>
        <sz val="12"/>
        <color theme="1"/>
        <rFont val="華康中黑體"/>
        <family val="3"/>
        <charset val="136"/>
      </rPr>
      <t>預約</t>
    </r>
    <r>
      <rPr>
        <sz val="12"/>
        <color theme="1"/>
        <rFont val="BMWType V2 Regular"/>
      </rPr>
      <t>8/710:00</t>
    </r>
  </si>
  <si>
    <t>E766747</t>
    <phoneticPr fontId="3" type="noConversion"/>
  </si>
  <si>
    <t>C903180</t>
    <phoneticPr fontId="3" type="noConversion"/>
  </si>
  <si>
    <t>C615349</t>
    <phoneticPr fontId="3" type="noConversion"/>
  </si>
  <si>
    <t>VM04091</t>
    <phoneticPr fontId="3" type="noConversion"/>
  </si>
  <si>
    <r>
      <rPr>
        <sz val="12"/>
        <color theme="1"/>
        <rFont val="華康中黑體"/>
        <family val="3"/>
        <charset val="136"/>
      </rPr>
      <t>預約</t>
    </r>
    <r>
      <rPr>
        <sz val="12"/>
        <color theme="1"/>
        <rFont val="BMWType V2 Regular"/>
      </rPr>
      <t>8/3</t>
    </r>
  </si>
  <si>
    <r>
      <rPr>
        <sz val="12"/>
        <color theme="1"/>
        <rFont val="華康中黑體"/>
        <family val="3"/>
        <charset val="136"/>
      </rPr>
      <t>之前掛電話，這次沒接電話</t>
    </r>
  </si>
  <si>
    <r>
      <rPr>
        <sz val="12"/>
        <color theme="1"/>
        <rFont val="華康中黑體"/>
        <family val="3"/>
        <charset val="136"/>
      </rPr>
      <t>無回應</t>
    </r>
    <r>
      <rPr>
        <sz val="12"/>
        <color theme="1"/>
        <rFont val="BMWType V2 Regular"/>
      </rPr>
      <t>,</t>
    </r>
    <r>
      <rPr>
        <sz val="12"/>
        <color theme="1"/>
        <rFont val="華康中黑體"/>
        <family val="3"/>
        <charset val="136"/>
      </rPr>
      <t>杰哥出國</t>
    </r>
    <r>
      <rPr>
        <sz val="12"/>
        <color theme="1"/>
        <rFont val="BMWType V2 Regular"/>
      </rPr>
      <t>,</t>
    </r>
    <r>
      <rPr>
        <sz val="12"/>
        <color theme="1"/>
        <rFont val="華康中黑體"/>
        <family val="3"/>
        <charset val="136"/>
      </rPr>
      <t>待請杰哥協助</t>
    </r>
  </si>
  <si>
    <t>2A65350</t>
    <phoneticPr fontId="3" type="noConversion"/>
  </si>
  <si>
    <r>
      <rPr>
        <sz val="12"/>
        <color theme="1"/>
        <rFont val="華康中黑體"/>
        <family val="3"/>
        <charset val="136"/>
      </rPr>
      <t>預約</t>
    </r>
    <r>
      <rPr>
        <sz val="12"/>
        <color theme="1"/>
        <rFont val="BMWType V2 Regular"/>
      </rPr>
      <t>07/20</t>
    </r>
  </si>
  <si>
    <t>0017780100</t>
    <phoneticPr fontId="3" type="noConversion"/>
  </si>
  <si>
    <r>
      <t>G12N74</t>
    </r>
    <r>
      <rPr>
        <sz val="12"/>
        <color theme="1"/>
        <rFont val="華康中黑體"/>
        <family val="3"/>
        <charset val="136"/>
      </rPr>
      <t>更換引擎機油冷卻器管路</t>
    </r>
  </si>
  <si>
    <t>G613261</t>
  </si>
  <si>
    <t>15.06.2017</t>
    <phoneticPr fontId="3" type="noConversion"/>
  </si>
  <si>
    <r>
      <t>1.5</t>
    </r>
    <r>
      <rPr>
        <sz val="12"/>
        <color theme="1"/>
        <rFont val="華康中黑體"/>
        <family val="3"/>
        <charset val="136"/>
      </rPr>
      <t>天</t>
    </r>
    <r>
      <rPr>
        <sz val="12"/>
        <color theme="1"/>
        <rFont val="BMWType V2 Regular"/>
      </rPr>
      <t>~2</t>
    </r>
    <r>
      <rPr>
        <sz val="12"/>
        <color theme="1"/>
        <rFont val="華康中黑體"/>
        <family val="3"/>
        <charset val="136"/>
      </rPr>
      <t>天</t>
    </r>
    <phoneticPr fontId="3" type="noConversion"/>
  </si>
  <si>
    <t>0012460400</t>
    <phoneticPr fontId="3" type="noConversion"/>
  </si>
  <si>
    <r>
      <t>F30PHEV</t>
    </r>
    <r>
      <rPr>
        <sz val="12"/>
        <color theme="1"/>
        <rFont val="華康中黑體"/>
        <family val="3"/>
        <charset val="136"/>
      </rPr>
      <t>編程控制單元</t>
    </r>
  </si>
  <si>
    <t>K415686</t>
    <phoneticPr fontId="3" type="noConversion"/>
  </si>
  <si>
    <r>
      <rPr>
        <sz val="12"/>
        <color theme="1"/>
        <rFont val="華康中黑體"/>
        <family val="3"/>
        <charset val="136"/>
      </rPr>
      <t>預約</t>
    </r>
    <r>
      <rPr>
        <sz val="12"/>
        <color theme="1"/>
        <rFont val="BMWType V2 Regular"/>
      </rPr>
      <t>8/299:00</t>
    </r>
  </si>
  <si>
    <t>K415779</t>
    <phoneticPr fontId="3" type="noConversion"/>
  </si>
  <si>
    <r>
      <rPr>
        <sz val="12"/>
        <color theme="1"/>
        <rFont val="華康中黑體"/>
        <family val="3"/>
        <charset val="136"/>
      </rPr>
      <t>客戶車要到屏東處理</t>
    </r>
    <r>
      <rPr>
        <sz val="12"/>
        <color theme="1"/>
        <rFont val="BMWType V2 Regular"/>
      </rPr>
      <t>,</t>
    </r>
    <r>
      <rPr>
        <sz val="12"/>
        <color theme="1"/>
        <rFont val="華康中黑體"/>
        <family val="3"/>
        <charset val="136"/>
      </rPr>
      <t>已連繫哲銘</t>
    </r>
  </si>
  <si>
    <t>0012490400</t>
  </si>
  <si>
    <r>
      <t>F55F56F57B38U</t>
    </r>
    <r>
      <rPr>
        <sz val="12"/>
        <color theme="1"/>
        <rFont val="華康中黑體"/>
        <family val="3"/>
        <charset val="136"/>
      </rPr>
      <t>更換集成供電模組</t>
    </r>
    <r>
      <rPr>
        <sz val="12"/>
        <color theme="1"/>
        <rFont val="BMWType V2 Regular"/>
      </rPr>
      <t>(IVM)</t>
    </r>
  </si>
  <si>
    <t>18.07.2017</t>
    <phoneticPr fontId="3" type="noConversion"/>
  </si>
  <si>
    <r>
      <rPr>
        <sz val="12"/>
        <color theme="1"/>
        <rFont val="華康中黑體"/>
        <family val="3"/>
        <charset val="136"/>
      </rPr>
      <t>客戶聽完自我介紹後直接掛電話</t>
    </r>
  </si>
  <si>
    <t>0012490400</t>
    <phoneticPr fontId="3" type="noConversion"/>
  </si>
  <si>
    <t>RO:62072,9/12已入廠</t>
    <phoneticPr fontId="3" type="noConversion"/>
  </si>
  <si>
    <t>車已賣,在台中</t>
    <phoneticPr fontId="3" type="noConversion"/>
  </si>
  <si>
    <t>0061490400</t>
  </si>
  <si>
    <r>
      <t>F30</t>
    </r>
    <r>
      <rPr>
        <sz val="12"/>
        <color theme="1"/>
        <rFont val="華康中黑體"/>
        <family val="3"/>
        <charset val="136"/>
      </rPr>
      <t>修整</t>
    </r>
    <r>
      <rPr>
        <sz val="12"/>
        <color theme="1"/>
        <rFont val="BMWType V2 Regular"/>
      </rPr>
      <t>DME</t>
    </r>
    <r>
      <rPr>
        <sz val="12"/>
        <color theme="1"/>
        <rFont val="華康中黑體"/>
        <family val="3"/>
        <charset val="136"/>
      </rPr>
      <t>插頭</t>
    </r>
  </si>
  <si>
    <t>NT24556</t>
    <phoneticPr fontId="3" type="noConversion"/>
  </si>
  <si>
    <t>02.08.2017</t>
    <phoneticPr fontId="3" type="noConversion"/>
  </si>
  <si>
    <r>
      <rPr>
        <sz val="12"/>
        <color theme="1"/>
        <rFont val="華康中黑體"/>
        <family val="3"/>
        <charset val="136"/>
      </rPr>
      <t>檢查</t>
    </r>
    <r>
      <rPr>
        <sz val="12"/>
        <color theme="1"/>
        <rFont val="BMWType V2 Regular"/>
      </rPr>
      <t xml:space="preserve">8
</t>
    </r>
    <r>
      <rPr>
        <sz val="12"/>
        <color theme="1"/>
        <rFont val="華康中黑體"/>
        <family val="3"/>
        <charset val="136"/>
      </rPr>
      <t>更換</t>
    </r>
    <r>
      <rPr>
        <sz val="12"/>
        <color theme="1"/>
        <rFont val="BMWType V2 Regular"/>
      </rPr>
      <t>27</t>
    </r>
    <phoneticPr fontId="3" type="noConversion"/>
  </si>
  <si>
    <t>預約09/30 10:00</t>
    <phoneticPr fontId="3" type="noConversion"/>
  </si>
  <si>
    <t>NT24844</t>
    <phoneticPr fontId="3" type="noConversion"/>
  </si>
  <si>
    <t>2017/9/6
2017/10/7
2017/10/13
2017/10/18
2017/10/20</t>
    <phoneticPr fontId="3" type="noConversion"/>
  </si>
  <si>
    <t>50126
50150
50150
50304
50135</t>
    <phoneticPr fontId="3" type="noConversion"/>
  </si>
  <si>
    <t>已請中租協助聯繫客戶
10/13 待聯絡,主管用車
客戶10/17會自行回電約時間
客戶會請中租洪先生來電聯繫
預約成功</t>
    <phoneticPr fontId="3" type="noConversion"/>
  </si>
  <si>
    <t>NT24694</t>
  </si>
  <si>
    <r>
      <t>RO:61941,</t>
    </r>
    <r>
      <rPr>
        <sz val="12"/>
        <color theme="1"/>
        <rFont val="華康中黑體"/>
        <family val="3"/>
        <charset val="136"/>
      </rPr>
      <t>已施作待結單</t>
    </r>
    <phoneticPr fontId="3" type="noConversion"/>
  </si>
  <si>
    <t>0061490400</t>
    <phoneticPr fontId="3" type="noConversion"/>
  </si>
  <si>
    <t>NT24842</t>
    <phoneticPr fontId="3" type="noConversion"/>
  </si>
  <si>
    <t>鉑德</t>
    <phoneticPr fontId="3" type="noConversion"/>
  </si>
  <si>
    <t>NT12058</t>
    <phoneticPr fontId="3" type="noConversion"/>
  </si>
  <si>
    <t>2017/9/28
2017/10/7
2017/10/16
2017/10/18
2017/10/19</t>
    <phoneticPr fontId="3" type="noConversion"/>
  </si>
  <si>
    <t>50228
50150
50150
50304
50304</t>
    <phoneticPr fontId="3" type="noConversion"/>
  </si>
  <si>
    <t>轉語音
語音
未接
未接
請課長協助</t>
    <phoneticPr fontId="3" type="noConversion"/>
  </si>
  <si>
    <t>NT24513</t>
    <phoneticPr fontId="3" type="noConversion"/>
  </si>
  <si>
    <t>2017/9/28 
2017/10/5
2017/10/6</t>
    <phoneticPr fontId="3" type="noConversion"/>
  </si>
  <si>
    <t>預約10/7 14:30
簡訊通知
預約成功</t>
    <phoneticPr fontId="3" type="noConversion"/>
  </si>
  <si>
    <r>
      <t>F30</t>
    </r>
    <r>
      <rPr>
        <sz val="12"/>
        <color theme="1"/>
        <rFont val="華康中黑體"/>
        <family val="3"/>
        <charset val="136"/>
      </rPr>
      <t>修整</t>
    </r>
    <r>
      <rPr>
        <sz val="12"/>
        <color theme="1"/>
        <rFont val="BMWType V2 Regular"/>
      </rPr>
      <t>DME</t>
    </r>
    <r>
      <rPr>
        <sz val="12"/>
        <color theme="1"/>
        <rFont val="華康中黑體"/>
        <family val="3"/>
        <charset val="136"/>
      </rPr>
      <t>插頭</t>
    </r>
    <phoneticPr fontId="3" type="noConversion"/>
  </si>
  <si>
    <t>NT24130</t>
  </si>
  <si>
    <t>NT24188</t>
    <phoneticPr fontId="3" type="noConversion"/>
  </si>
  <si>
    <t>2017/10/5
2017/10/7
2017/10/13</t>
    <phoneticPr fontId="3" type="noConversion"/>
  </si>
  <si>
    <t>50228
50150
50150</t>
    <phoneticPr fontId="3" type="noConversion"/>
  </si>
  <si>
    <t>簡訊通知
10/3 待聯絡,目前人在南部,連假後回台北
預約成功</t>
    <phoneticPr fontId="3" type="noConversion"/>
  </si>
  <si>
    <t>NT12087</t>
    <phoneticPr fontId="3" type="noConversion"/>
  </si>
  <si>
    <t>預約成功</t>
    <phoneticPr fontId="3" type="noConversion"/>
  </si>
  <si>
    <t>NT24572</t>
  </si>
  <si>
    <t>2017/9/27
2017/10/5
2017/10/7
2017/10/09</t>
    <phoneticPr fontId="3" type="noConversion"/>
  </si>
  <si>
    <t>50389
50228
50150
50304</t>
    <phoneticPr fontId="3" type="noConversion"/>
  </si>
  <si>
    <t>未接
簡訊通知
自行跟小慶安排,不需再通知
預約成功</t>
    <phoneticPr fontId="3" type="noConversion"/>
  </si>
  <si>
    <t>NT24150</t>
  </si>
  <si>
    <t>NT24579</t>
    <phoneticPr fontId="3" type="noConversion"/>
  </si>
  <si>
    <t>20179/27
2017/10/5
2017/10/11</t>
    <phoneticPr fontId="3" type="noConversion"/>
  </si>
  <si>
    <t>50389
50228
50327</t>
    <phoneticPr fontId="3" type="noConversion"/>
  </si>
  <si>
    <t>預約成功
簡訊通知
預約成功</t>
    <phoneticPr fontId="3" type="noConversion"/>
  </si>
  <si>
    <t>NT24588</t>
  </si>
  <si>
    <t>NT24260</t>
  </si>
  <si>
    <t>NT24328</t>
    <phoneticPr fontId="3" type="noConversion"/>
  </si>
  <si>
    <t>2017/9/12
2017/10/5
2017/10/6
2017/10/14</t>
    <phoneticPr fontId="3" type="noConversion"/>
  </si>
  <si>
    <t>50042
50228
50389
50126</t>
    <phoneticPr fontId="3" type="noConversion"/>
  </si>
  <si>
    <t>電話錯誤
簡訊通知
電話錯誤
電話錯誤</t>
    <phoneticPr fontId="3" type="noConversion"/>
  </si>
  <si>
    <t>NT24659</t>
  </si>
  <si>
    <t>NT24658</t>
  </si>
  <si>
    <t>2017/9/12
2017/10/5
2017/10/6
2017/10/12</t>
    <phoneticPr fontId="3" type="noConversion"/>
  </si>
  <si>
    <t>50042
50228
50389
50304</t>
    <phoneticPr fontId="3" type="noConversion"/>
  </si>
  <si>
    <r>
      <t>140</t>
    </r>
    <r>
      <rPr>
        <sz val="12"/>
        <color theme="1"/>
        <rFont val="細明體"/>
        <family val="3"/>
        <charset val="136"/>
      </rPr>
      <t>在約
簡訊通知
客戶自行在約
預約成功</t>
    </r>
    <phoneticPr fontId="3" type="noConversion"/>
  </si>
  <si>
    <t>NT24848</t>
  </si>
  <si>
    <t>NT24439</t>
  </si>
  <si>
    <t>2017/9/27
2017/10/5</t>
    <phoneticPr fontId="3" type="noConversion"/>
  </si>
  <si>
    <t>50389
50304</t>
    <phoneticPr fontId="3" type="noConversion"/>
  </si>
  <si>
    <t>50389
50304</t>
    <phoneticPr fontId="3" type="noConversion"/>
  </si>
  <si>
    <t>預約成功
10/5入廠</t>
    <phoneticPr fontId="3" type="noConversion"/>
  </si>
  <si>
    <t>NT24236</t>
  </si>
  <si>
    <t>未接</t>
    <phoneticPr fontId="3" type="noConversion"/>
  </si>
  <si>
    <t>未接</t>
    <phoneticPr fontId="3" type="noConversion"/>
  </si>
  <si>
    <t>NT24678</t>
  </si>
  <si>
    <t>預約成功</t>
    <phoneticPr fontId="3" type="noConversion"/>
  </si>
  <si>
    <t>NT12110</t>
    <phoneticPr fontId="3" type="noConversion"/>
  </si>
  <si>
    <t>2017/9/27
2017/10/5
2017/10/6
2017/10/13
2017/10/18
2017/10/21</t>
    <phoneticPr fontId="3" type="noConversion"/>
  </si>
  <si>
    <t>50389
50228
50389
50126
50304
50304</t>
    <phoneticPr fontId="3" type="noConversion"/>
  </si>
  <si>
    <t>未接
簡訊通知
客戶人在國外
未接
已請譚智勳至客戶家取送車
與智勳預約成功</t>
    <phoneticPr fontId="3" type="noConversion"/>
  </si>
  <si>
    <t>NT24735</t>
    <phoneticPr fontId="3" type="noConversion"/>
  </si>
  <si>
    <t xml:space="preserve">2017/9/27
2017/10/5
2017/10/13
2017/10/19 
28/11/2017                                                                                                                                                                                    </t>
    <phoneticPr fontId="3" type="noConversion"/>
  </si>
  <si>
    <t>50389
50228
50126
50304
50423</t>
    <phoneticPr fontId="3" type="noConversion"/>
  </si>
  <si>
    <t>中鎂自行預約
客戶在中鎂自行預約
客戶堅持在中鎂自行預約
已轉請哲銘協助
名單請課長協助</t>
    <phoneticPr fontId="3" type="noConversion"/>
  </si>
  <si>
    <t>NT24693</t>
    <phoneticPr fontId="3" type="noConversion"/>
  </si>
  <si>
    <t>2017/9/27
2017/10/5
2017/10/6
2017/10/13
2017/10/16
2017/10/25
2017/11/06
2017/11/17
28/11/2017</t>
    <phoneticPr fontId="3" type="noConversion"/>
  </si>
  <si>
    <t>50389
50228
50389
50126
50304
50228
50228
50228
50423</t>
    <phoneticPr fontId="3" type="noConversion"/>
  </si>
  <si>
    <t>鉑德
140找鉑德處裡
鉑德車
未接
已請140再聯繫
已從鉑德售出,已提供資料,客未接
未接
預約11/25中鎂 陳祈安
名單請課長協助</t>
    <phoneticPr fontId="3" type="noConversion"/>
  </si>
  <si>
    <t>NT24293</t>
  </si>
  <si>
    <t>20179/27
2017/10/5
2017/10/6
2017/10/14
2017/10/19
2017/10/25</t>
    <phoneticPr fontId="3" type="noConversion"/>
  </si>
  <si>
    <t>50389
50304
50184
50140
50304
50228</t>
    <phoneticPr fontId="3" type="noConversion"/>
  </si>
  <si>
    <t>未接
預約成功
簡訊通知
未開機
已請課長協助
預約2017/10/25 10:00</t>
    <phoneticPr fontId="3" type="noConversion"/>
  </si>
  <si>
    <t>NT24814</t>
  </si>
  <si>
    <t>2017/9/27
2017/10/5
2017/10/6</t>
    <phoneticPr fontId="3" type="noConversion"/>
  </si>
  <si>
    <t>50389
50304
50389</t>
    <phoneticPr fontId="3" type="noConversion"/>
  </si>
  <si>
    <t>未接
簡訊通知</t>
    <phoneticPr fontId="3" type="noConversion"/>
  </si>
  <si>
    <t>NT24179</t>
  </si>
  <si>
    <t>NT24178</t>
  </si>
  <si>
    <t>50389
50228
50184</t>
    <phoneticPr fontId="3" type="noConversion"/>
  </si>
  <si>
    <t>已請鈺琳協助取送車
簡訊通知</t>
    <phoneticPr fontId="3" type="noConversion"/>
  </si>
  <si>
    <t>NT24787</t>
  </si>
  <si>
    <t>2017/9/12
2017/10/5
2017/10/6
2017/10/14
2017/10/16</t>
    <phoneticPr fontId="3" type="noConversion"/>
  </si>
  <si>
    <t>50389
50228
50184
50140
50277</t>
    <phoneticPr fontId="3" type="noConversion"/>
  </si>
  <si>
    <t>語音信箱
簡訊通知
預約成功
未接
預約成功</t>
    <phoneticPr fontId="3" type="noConversion"/>
  </si>
  <si>
    <t>NT24289</t>
    <phoneticPr fontId="3" type="noConversion"/>
  </si>
  <si>
    <t>賓歐</t>
    <phoneticPr fontId="3" type="noConversion"/>
  </si>
  <si>
    <t>2017/9/14
2017/10/5
2017/10/6
2017/10/11</t>
    <phoneticPr fontId="3" type="noConversion"/>
  </si>
  <si>
    <t>50389
50228
50304
50304</t>
    <phoneticPr fontId="3" type="noConversion"/>
  </si>
  <si>
    <t>預約賓歐處理
簡訊通知
客人來電表示要在嘉義使用,已請嘉義聯繫客戶安排時間
再次轉請哲銘聯繫濱歐直接與客戶約時間,客戶尚未入廠濱歐,但客戶時間反反覆覆鎖已無法替客戶安排</t>
    <phoneticPr fontId="3" type="noConversion"/>
  </si>
  <si>
    <t>NT24024</t>
  </si>
  <si>
    <t>NT24286</t>
  </si>
  <si>
    <t>2017/9/14
2017/9/27</t>
    <phoneticPr fontId="3" type="noConversion"/>
  </si>
  <si>
    <t>客戶自行跟台南預約
客人自行至長慶</t>
    <phoneticPr fontId="3" type="noConversion"/>
  </si>
  <si>
    <t>NT24722</t>
  </si>
  <si>
    <t>2017/9/12
2017/10/5
2017/10/6
2017/10/11
2017/10/16</t>
    <phoneticPr fontId="3" type="noConversion"/>
  </si>
  <si>
    <t>50389
50228
50184
50376
50304</t>
    <phoneticPr fontId="3" type="noConversion"/>
  </si>
  <si>
    <t>人在國外
簡訊通知
無撥打
預約成功
查詢施作完成,但系統尚未C</t>
    <phoneticPr fontId="3" type="noConversion"/>
  </si>
  <si>
    <t>NT12004</t>
  </si>
  <si>
    <t>NT24859</t>
  </si>
  <si>
    <t>2017/9/12
2017/10/5
2017/10/5</t>
    <phoneticPr fontId="3" type="noConversion"/>
  </si>
  <si>
    <t>50389
50228
50372</t>
    <phoneticPr fontId="3" type="noConversion"/>
  </si>
  <si>
    <t>未接
簡訊通知
預約成功</t>
    <phoneticPr fontId="3" type="noConversion"/>
  </si>
  <si>
    <t>NT24047</t>
  </si>
  <si>
    <t>NT24037</t>
  </si>
  <si>
    <t>2017/9/12
2017/10/5
2017/10/14</t>
    <phoneticPr fontId="3" type="noConversion"/>
  </si>
  <si>
    <t>預約成功
簡訊通知
預約成功 (至依德)</t>
    <phoneticPr fontId="3" type="noConversion"/>
  </si>
  <si>
    <t>NT24310</t>
  </si>
  <si>
    <t>NT24359</t>
  </si>
  <si>
    <t>2017/9/12  12:00                  2017/9/12 16:37</t>
    <phoneticPr fontId="3" type="noConversion"/>
  </si>
  <si>
    <t>50042      50389</t>
    <phoneticPr fontId="3" type="noConversion"/>
  </si>
  <si>
    <t>未通
預約成功</t>
    <phoneticPr fontId="3" type="noConversion"/>
  </si>
  <si>
    <t>NT12034</t>
  </si>
  <si>
    <t xml:space="preserve">2017/9/12                          2017/9/14 </t>
    <phoneticPr fontId="3" type="noConversion"/>
  </si>
  <si>
    <t>未通
未開機</t>
    <phoneticPr fontId="3" type="noConversion"/>
  </si>
  <si>
    <t>NT12067</t>
    <phoneticPr fontId="3" type="noConversion"/>
  </si>
  <si>
    <r>
      <t>8/31</t>
    </r>
    <r>
      <rPr>
        <sz val="12"/>
        <color theme="1"/>
        <rFont val="細明體"/>
        <family val="3"/>
        <charset val="136"/>
      </rPr>
      <t>交車</t>
    </r>
    <phoneticPr fontId="3" type="noConversion"/>
  </si>
  <si>
    <t>NT24118</t>
  </si>
  <si>
    <t>2017/9/12 
2017/9/14</t>
    <phoneticPr fontId="3" type="noConversion"/>
  </si>
  <si>
    <t>50042
50389</t>
    <phoneticPr fontId="3" type="noConversion"/>
  </si>
  <si>
    <t>下禮拜會自行跟林昱辰預約
未接</t>
    <phoneticPr fontId="3" type="noConversion"/>
  </si>
  <si>
    <t>NT12023</t>
  </si>
  <si>
    <t>2017/9/13 11;35</t>
    <phoneticPr fontId="3" type="noConversion"/>
  </si>
  <si>
    <t>NT24274</t>
  </si>
  <si>
    <t>RO:61980</t>
    <phoneticPr fontId="3" type="noConversion"/>
  </si>
  <si>
    <t>NT24290</t>
  </si>
  <si>
    <t>NT24280</t>
  </si>
  <si>
    <r>
      <rPr>
        <sz val="12"/>
        <color theme="1"/>
        <rFont val="華康中黑體"/>
        <family val="3"/>
        <charset val="136"/>
      </rPr>
      <t>預約取送車成功</t>
    </r>
    <phoneticPr fontId="3" type="noConversion"/>
  </si>
  <si>
    <t>NT24798</t>
  </si>
  <si>
    <t>NT24799</t>
  </si>
  <si>
    <t>NT24601</t>
    <phoneticPr fontId="3" type="noConversion"/>
  </si>
  <si>
    <t>2017/9/14
2017/10/5
2017/10/14
2017/10/19
2017/10/25</t>
    <phoneticPr fontId="3" type="noConversion"/>
  </si>
  <si>
    <t>50389
50228
50140
50304
50228</t>
    <phoneticPr fontId="3" type="noConversion"/>
  </si>
  <si>
    <t>無聯絡方式
無聯絡方式
無聯絡方式
已請課長協助
預約10/31 取送車</t>
    <phoneticPr fontId="3" type="noConversion"/>
  </si>
  <si>
    <t>NT24602</t>
  </si>
  <si>
    <t>預約成功含保養</t>
    <phoneticPr fontId="3" type="noConversion"/>
  </si>
  <si>
    <t>NT24610</t>
  </si>
  <si>
    <t>NT24828</t>
  </si>
  <si>
    <t>NT24369</t>
  </si>
  <si>
    <t>2017/9/14 
2017/9/16</t>
    <phoneticPr fontId="3" type="noConversion"/>
  </si>
  <si>
    <t>待9/15下午聯繫確認時間
預約成功</t>
    <phoneticPr fontId="3" type="noConversion"/>
  </si>
  <si>
    <t>NT24368</t>
  </si>
  <si>
    <t>NT24384</t>
  </si>
  <si>
    <t>2017/9/14
2017/10/5
2017/10/11</t>
    <phoneticPr fontId="3" type="noConversion"/>
  </si>
  <si>
    <t>50389
50228
50421</t>
    <phoneticPr fontId="3" type="noConversion"/>
  </si>
  <si>
    <t>未開機
簡訊通知
預約成功</t>
    <phoneticPr fontId="3" type="noConversion"/>
  </si>
  <si>
    <t>NT12118</t>
  </si>
  <si>
    <t>2017/9/14
2017/9/15</t>
    <phoneticPr fontId="3" type="noConversion"/>
  </si>
  <si>
    <t>50389
50228</t>
    <phoneticPr fontId="3" type="noConversion"/>
  </si>
  <si>
    <t>待9/15聯繫確認含板烤
預約當日入廠</t>
    <phoneticPr fontId="3" type="noConversion"/>
  </si>
  <si>
    <t>NT24817</t>
    <phoneticPr fontId="3" type="noConversion"/>
  </si>
  <si>
    <t>2017/9/14
2017/10/5
2017/10/14
2017/10/20</t>
    <phoneticPr fontId="3" type="noConversion"/>
  </si>
  <si>
    <t>50389
50228
50140
50228</t>
    <phoneticPr fontId="3" type="noConversion"/>
  </si>
  <si>
    <t>未接
簡訊通知
未接
預約10/21 11:00</t>
    <phoneticPr fontId="3" type="noConversion"/>
  </si>
  <si>
    <t>NT24688</t>
  </si>
  <si>
    <t>NT24171</t>
    <phoneticPr fontId="3" type="noConversion"/>
  </si>
  <si>
    <t>2017/9/14
2017/10/5
2017/10/13
2017/10/20
2017/10/25
28/11/2017</t>
    <phoneticPr fontId="3" type="noConversion"/>
  </si>
  <si>
    <t>50389
50228
50184
50228
50228
50423</t>
    <phoneticPr fontId="3" type="noConversion"/>
  </si>
  <si>
    <t>未接
簡訊通知
未接
未接
未接,已請小慶協助
名單請課長協助</t>
    <phoneticPr fontId="3" type="noConversion"/>
  </si>
  <si>
    <t>NT24176</t>
  </si>
  <si>
    <t>NT24170</t>
  </si>
  <si>
    <t>簡訊通知</t>
  </si>
  <si>
    <t>NT24013</t>
  </si>
  <si>
    <t>2017/10/5
2017/10/12</t>
    <phoneticPr fontId="3" type="noConversion"/>
  </si>
  <si>
    <t>簡訊通知
預約成功</t>
    <phoneticPr fontId="3" type="noConversion"/>
  </si>
  <si>
    <t>NT24135</t>
    <phoneticPr fontId="3" type="noConversion"/>
  </si>
  <si>
    <t>2017/10/5
2017/10/6
2017/10/13
2017/10/19
28/11/2017</t>
    <phoneticPr fontId="3" type="noConversion"/>
  </si>
  <si>
    <t>50228
50126
50184
50304
50423</t>
    <phoneticPr fontId="3" type="noConversion"/>
  </si>
  <si>
    <t>簡訊通知
行銷名單 (沒撥打)
車在大桐處理中
已轉達哲銘留意系統是否可結
名單請課長協助</t>
    <phoneticPr fontId="3" type="noConversion"/>
  </si>
  <si>
    <t>NT24874</t>
  </si>
  <si>
    <t>20179/28
2017/10/5
2017/10/6
2017/10/13</t>
    <phoneticPr fontId="3" type="noConversion"/>
  </si>
  <si>
    <t>50389
50228
50126
50184</t>
    <phoneticPr fontId="3" type="noConversion"/>
  </si>
  <si>
    <t>未接
簡訊通知
行銷名單(沒撥打)
預約成功</t>
    <phoneticPr fontId="3" type="noConversion"/>
  </si>
  <si>
    <t>NT24512</t>
  </si>
  <si>
    <t>2017/9/28
2017/10/5
2017/10/12</t>
    <phoneticPr fontId="3" type="noConversion"/>
  </si>
  <si>
    <t>預約成功
簡訊通知
預約成功</t>
    <phoneticPr fontId="3" type="noConversion"/>
  </si>
  <si>
    <t>NT24672</t>
    <phoneticPr fontId="3" type="noConversion"/>
  </si>
  <si>
    <t xml:space="preserve">2017/9/28
2017/10/5
2017/10/6
2017/10/13
2017/10/20 </t>
    <phoneticPr fontId="3" type="noConversion"/>
  </si>
  <si>
    <t>50389
50228
50126
50184
50228</t>
    <phoneticPr fontId="3" type="noConversion"/>
  </si>
  <si>
    <t>未接
簡訊通知
行銷名單(沒撥打)
未接
預約10/23 10:00</t>
    <phoneticPr fontId="3" type="noConversion"/>
  </si>
  <si>
    <t>NT12095</t>
  </si>
  <si>
    <t>2017/9/14
2017/9/18</t>
    <phoneticPr fontId="3" type="noConversion"/>
  </si>
  <si>
    <t>50304
50304</t>
    <phoneticPr fontId="3" type="noConversion"/>
  </si>
  <si>
    <r>
      <rPr>
        <sz val="12"/>
        <color theme="1"/>
        <rFont val="華康中黑體"/>
        <family val="3"/>
        <charset val="136"/>
      </rPr>
      <t>縱放,高先生表示待明天聯絡</t>
    </r>
    <r>
      <rPr>
        <sz val="12"/>
        <color theme="1"/>
        <rFont val="BMW Type Global Pro Regular"/>
      </rPr>
      <t>,</t>
    </r>
    <r>
      <rPr>
        <sz val="12"/>
        <color theme="1"/>
        <rFont val="華康中黑體"/>
        <family val="3"/>
        <charset val="136"/>
      </rPr>
      <t>追加問題點</t>
    </r>
    <r>
      <rPr>
        <sz val="12"/>
        <color theme="1"/>
        <rFont val="BMW Type Global Pro Regular"/>
      </rPr>
      <t>,</t>
    </r>
    <r>
      <rPr>
        <sz val="12"/>
        <color theme="1"/>
        <rFont val="華康中黑體"/>
        <family val="3"/>
        <charset val="136"/>
      </rPr>
      <t>後面牌照燈有色差
預約成功</t>
    </r>
    <phoneticPr fontId="3" type="noConversion"/>
  </si>
  <si>
    <t>NT24826</t>
    <phoneticPr fontId="3" type="noConversion"/>
  </si>
  <si>
    <t>2017/9/6
2017/10/6
2017/10/6
2017/10/20
2017/10/21
2017/11/13</t>
    <phoneticPr fontId="3" type="noConversion"/>
  </si>
  <si>
    <t>50126
50304
50126
50228
50126
50268</t>
    <phoneticPr fontId="3" type="noConversion"/>
  </si>
  <si>
    <t>已請中租協助安排回廠
簡訊通知
行銷名單(沒撥打)
請126聯絡中租
預約成功
更改成功</t>
    <phoneticPr fontId="3" type="noConversion"/>
  </si>
  <si>
    <t>NT24869</t>
  </si>
  <si>
    <t>20179/28
2017/10/6</t>
    <phoneticPr fontId="3" type="noConversion"/>
  </si>
  <si>
    <t>50389
50304</t>
    <phoneticPr fontId="3" type="noConversion"/>
  </si>
  <si>
    <t>客戶自行預約
簡訊通知</t>
    <phoneticPr fontId="3" type="noConversion"/>
  </si>
  <si>
    <t>NT24569</t>
  </si>
  <si>
    <t>NT24105</t>
  </si>
  <si>
    <t>2017/10/6
2017/10/6</t>
    <phoneticPr fontId="3" type="noConversion"/>
  </si>
  <si>
    <t>簡訊通知
安排當日回廠</t>
    <phoneticPr fontId="3" type="noConversion"/>
  </si>
  <si>
    <t>NT24097</t>
  </si>
  <si>
    <t>NT24633</t>
  </si>
  <si>
    <t>2017/10/6
2017/10/12
2017/10/16</t>
    <phoneticPr fontId="3" type="noConversion"/>
  </si>
  <si>
    <t>50304
50304
50304</t>
    <phoneticPr fontId="3" type="noConversion"/>
  </si>
  <si>
    <t>簡訊通知
待10/14聯繫客戶確認時間,客戶想安排周日進場留車,周一下班前取車
已入廠,待結單</t>
    <phoneticPr fontId="3" type="noConversion"/>
  </si>
  <si>
    <t>NT24645</t>
    <phoneticPr fontId="3" type="noConversion"/>
  </si>
  <si>
    <t>2017/10/6
2017/10/20</t>
    <phoneticPr fontId="3" type="noConversion"/>
  </si>
  <si>
    <t>50304
50228</t>
    <phoneticPr fontId="3" type="noConversion"/>
  </si>
  <si>
    <t>簡訊通知
預約成功</t>
    <phoneticPr fontId="3" type="noConversion"/>
  </si>
  <si>
    <t>NT24627</t>
  </si>
  <si>
    <t>2017/10/6
2017/10/18</t>
    <phoneticPr fontId="3" type="noConversion"/>
  </si>
  <si>
    <t>50304
50277</t>
    <phoneticPr fontId="3" type="noConversion"/>
  </si>
  <si>
    <t>簡訊通知
預約成功
預約10/20 15:00</t>
    <phoneticPr fontId="3" type="noConversion"/>
  </si>
  <si>
    <t>NT24655</t>
  </si>
  <si>
    <t>NT24388</t>
  </si>
  <si>
    <t>預約成功</t>
    <phoneticPr fontId="3" type="noConversion"/>
  </si>
  <si>
    <t>NT24064</t>
  </si>
  <si>
    <t>NT24265</t>
  </si>
  <si>
    <t>NT24342</t>
  </si>
  <si>
    <t>簡訊通知</t>
    <phoneticPr fontId="3" type="noConversion"/>
  </si>
  <si>
    <t>NT24219</t>
    <phoneticPr fontId="3" type="noConversion"/>
  </si>
  <si>
    <t>2017/10/6
2017/10/14
2017/10/25</t>
    <phoneticPr fontId="3" type="noConversion"/>
  </si>
  <si>
    <t>50304
50042
50228</t>
    <phoneticPr fontId="3" type="noConversion"/>
  </si>
  <si>
    <t>簡訊通知
擇日會再聯絡哲銘
2017/10/24傍晚入</t>
    <phoneticPr fontId="3" type="noConversion"/>
  </si>
  <si>
    <t>NT24344</t>
  </si>
  <si>
    <t>2017/10/6
2017/10/14</t>
    <phoneticPr fontId="3" type="noConversion"/>
  </si>
  <si>
    <t>50304
50042</t>
    <phoneticPr fontId="3" type="noConversion"/>
  </si>
  <si>
    <t>NT12030</t>
  </si>
  <si>
    <t>NT24021</t>
  </si>
  <si>
    <t>NT24534</t>
  </si>
  <si>
    <t>NT24458</t>
    <phoneticPr fontId="3" type="noConversion"/>
  </si>
  <si>
    <t>2017/10/6
2017/10/14
2017/10/20</t>
    <phoneticPr fontId="3" type="noConversion"/>
  </si>
  <si>
    <t>簡訊通知
未接
預約10/21 14:30</t>
    <phoneticPr fontId="3" type="noConversion"/>
  </si>
  <si>
    <t>NT24448</t>
    <phoneticPr fontId="3" type="noConversion"/>
  </si>
  <si>
    <t>2017/10/6
2017/10/14
2017/10/20
2017/10/21</t>
    <phoneticPr fontId="3" type="noConversion"/>
  </si>
  <si>
    <t>50304
50042
50228
50228</t>
    <phoneticPr fontId="3" type="noConversion"/>
  </si>
  <si>
    <t>簡訊通知
行銷名單沒撥打
跟50013約
預約10/23</t>
    <phoneticPr fontId="3" type="noConversion"/>
  </si>
  <si>
    <t>NT12021</t>
  </si>
  <si>
    <t>NT24475</t>
  </si>
  <si>
    <t>NT24478</t>
  </si>
  <si>
    <t>NT24595</t>
    <phoneticPr fontId="3" type="noConversion"/>
  </si>
  <si>
    <t>2017/10/6
2017/10/14
2017/10/21
2017/10/23</t>
    <phoneticPr fontId="3" type="noConversion"/>
  </si>
  <si>
    <t>50304
50140
50228
50126</t>
    <phoneticPr fontId="3" type="noConversion"/>
  </si>
  <si>
    <t>簡訊通知
語音
客自行再約
預約成功</t>
    <phoneticPr fontId="3" type="noConversion"/>
  </si>
  <si>
    <t>NT12066</t>
  </si>
  <si>
    <t>v</t>
    <phoneticPr fontId="3" type="noConversion"/>
  </si>
  <si>
    <r>
      <t>9/8</t>
    </r>
    <r>
      <rPr>
        <sz val="12"/>
        <color theme="1"/>
        <rFont val="華康中黑體"/>
        <family val="3"/>
        <charset val="136"/>
      </rPr>
      <t>已入廠</t>
    </r>
  </si>
  <si>
    <t>NT24091</t>
  </si>
  <si>
    <t>NT24086</t>
  </si>
  <si>
    <t>2017/10/6
2017/10/6
2017/10/8</t>
    <phoneticPr fontId="3" type="noConversion"/>
  </si>
  <si>
    <t>50304
50140
50304</t>
    <phoneticPr fontId="3" type="noConversion"/>
  </si>
  <si>
    <t>簡訊通知
行銷名單
預約成功</t>
    <phoneticPr fontId="3" type="noConversion"/>
  </si>
  <si>
    <t>NT24041</t>
  </si>
  <si>
    <t>NT24044</t>
  </si>
  <si>
    <r>
      <rPr>
        <sz val="12"/>
        <color theme="1"/>
        <rFont val="華康中黑體"/>
        <family val="3"/>
        <charset val="136"/>
      </rPr>
      <t>預約成功</t>
    </r>
    <phoneticPr fontId="3" type="noConversion"/>
  </si>
  <si>
    <t>NT12014</t>
    <phoneticPr fontId="3" type="noConversion"/>
  </si>
  <si>
    <t>2017/10/6
2017/10/6
2017/10/21</t>
    <phoneticPr fontId="3" type="noConversion"/>
  </si>
  <si>
    <t>50304
50140
50228</t>
    <phoneticPr fontId="3" type="noConversion"/>
  </si>
  <si>
    <t>簡訊通知
未接
系統電話錯誤0918830112,此電話為AQD6666徐先生</t>
    <phoneticPr fontId="3" type="noConversion"/>
  </si>
  <si>
    <t>NT24115</t>
  </si>
  <si>
    <t>2017/9/27
2017/10/6
2017/10/13
2017/10/16</t>
    <phoneticPr fontId="3" type="noConversion"/>
  </si>
  <si>
    <t>50376
50304
50376
50304</t>
    <phoneticPr fontId="3" type="noConversion"/>
  </si>
  <si>
    <r>
      <rPr>
        <sz val="12"/>
        <color theme="1"/>
        <rFont val="細明體"/>
        <family val="3"/>
        <charset val="136"/>
      </rPr>
      <t>待</t>
    </r>
    <r>
      <rPr>
        <sz val="12"/>
        <color theme="1"/>
        <rFont val="BMWType V2 Regular"/>
      </rPr>
      <t>9/28</t>
    </r>
    <r>
      <rPr>
        <sz val="12"/>
        <color theme="1"/>
        <rFont val="細明體"/>
        <family val="3"/>
        <charset val="136"/>
      </rPr>
      <t>客回覆回廠日期
簡訊通知
預約成功
查詢10/14已施作完成待結單</t>
    </r>
    <phoneticPr fontId="3" type="noConversion"/>
  </si>
  <si>
    <r>
      <t>F45B38</t>
    </r>
    <r>
      <rPr>
        <sz val="12"/>
        <color theme="1"/>
        <rFont val="華康中黑體"/>
        <family val="3"/>
        <charset val="136"/>
      </rPr>
      <t>更換曲軸皮帶盤</t>
    </r>
    <r>
      <rPr>
        <sz val="12"/>
        <color theme="1"/>
        <rFont val="BMWType V2 Regular"/>
      </rPr>
      <t>/</t>
    </r>
    <r>
      <rPr>
        <sz val="12"/>
        <color theme="1"/>
        <rFont val="華康中黑體"/>
        <family val="3"/>
        <charset val="136"/>
      </rPr>
      <t>減震器</t>
    </r>
    <phoneticPr fontId="3" type="noConversion"/>
  </si>
  <si>
    <t>V406423</t>
  </si>
  <si>
    <r>
      <t>F4x</t>
    </r>
    <r>
      <rPr>
        <sz val="12"/>
        <color theme="1"/>
        <rFont val="華康中黑體"/>
        <family val="3"/>
        <charset val="136"/>
      </rPr>
      <t>編程控制單元</t>
    </r>
    <r>
      <rPr>
        <sz val="12"/>
        <color theme="1"/>
        <rFont val="BMWType V2 Regular"/>
      </rPr>
      <t>(DSC)</t>
    </r>
    <phoneticPr fontId="3" type="noConversion"/>
  </si>
  <si>
    <t>5C55152</t>
  </si>
  <si>
    <r>
      <rPr>
        <sz val="12"/>
        <color theme="1"/>
        <rFont val="華康中黑體"/>
        <family val="3"/>
        <charset val="136"/>
      </rPr>
      <t>預約成功取送車</t>
    </r>
    <phoneticPr fontId="3" type="noConversion"/>
  </si>
  <si>
    <t>V423345</t>
    <phoneticPr fontId="3" type="noConversion"/>
  </si>
  <si>
    <t>12/9/2017 
28/11/2017
2017/12/21</t>
    <phoneticPr fontId="3" type="noConversion"/>
  </si>
  <si>
    <t>50423
50228</t>
    <phoneticPr fontId="3" type="noConversion"/>
  </si>
  <si>
    <t>車在高雄使用
名單請課長協助
車已賣</t>
    <phoneticPr fontId="3" type="noConversion"/>
  </si>
  <si>
    <t>NT24587</t>
  </si>
  <si>
    <t>0011280300</t>
  </si>
  <si>
    <t>E7xE8xE9xF07F1xF25N55更換VANOS齒盤螺栓</t>
    <phoneticPr fontId="3" type="noConversion"/>
  </si>
  <si>
    <t>L801423</t>
    <phoneticPr fontId="3" type="noConversion"/>
  </si>
  <si>
    <t>0026370100</t>
    <phoneticPr fontId="3" type="noConversion"/>
  </si>
  <si>
    <r>
      <t>E7x</t>
    </r>
    <r>
      <rPr>
        <sz val="12"/>
        <color theme="1"/>
        <rFont val="細明體"/>
        <family val="3"/>
        <charset val="136"/>
      </rPr>
      <t>更換前傳動軸</t>
    </r>
    <phoneticPr fontId="3" type="noConversion"/>
  </si>
  <si>
    <t>L817670</t>
  </si>
  <si>
    <t>2017/11/1
2017/11/28
2017/12/18
2018/01/19
2018/2/21</t>
    <phoneticPr fontId="3" type="noConversion"/>
  </si>
  <si>
    <t>50389
50304
50423
50423
50304</t>
    <phoneticPr fontId="3" type="noConversion"/>
  </si>
  <si>
    <t>未接
客戶表示不要再去電,此電話非陳先生
名單請228協助
名單請228協助
名單請課長協助</t>
    <phoneticPr fontId="3" type="noConversion"/>
  </si>
  <si>
    <t>0026370100</t>
  </si>
  <si>
    <t>E7x更換前傳動軸</t>
  </si>
  <si>
    <t>L921427</t>
  </si>
  <si>
    <t>2017/11/1
2017/11/28</t>
    <phoneticPr fontId="3" type="noConversion"/>
  </si>
  <si>
    <t>未接
預約成功(車子問題依舊,會留車到明天)</t>
    <phoneticPr fontId="3" type="noConversion"/>
  </si>
  <si>
    <t>L507968</t>
  </si>
  <si>
    <t>1/11/2017
2017/12/18
2018/01/16
2018/01/19
2018/2/21</t>
    <phoneticPr fontId="3" type="noConversion"/>
  </si>
  <si>
    <r>
      <t xml:space="preserve">50389
50423
50423
50423
</t>
    </r>
    <r>
      <rPr>
        <sz val="12"/>
        <color theme="1"/>
        <rFont val="細明體"/>
        <family val="3"/>
        <charset val="136"/>
      </rPr>
      <t>50304</t>
    </r>
    <phoneticPr fontId="3" type="noConversion"/>
  </si>
  <si>
    <t>電話錯誤
請郁承幫忙聯絡客戶回廠施作
車已賣
給哲銘
名單請課長協助</t>
    <phoneticPr fontId="3" type="noConversion"/>
  </si>
  <si>
    <t>L458015</t>
  </si>
  <si>
    <t>2017/11/1
2017/11/13</t>
    <phoneticPr fontId="3" type="noConversion"/>
  </si>
  <si>
    <t>50389
50268</t>
    <phoneticPr fontId="3" type="noConversion"/>
  </si>
  <si>
    <t>自行在約
預約成功</t>
    <phoneticPr fontId="3" type="noConversion"/>
  </si>
  <si>
    <t>L457976</t>
  </si>
  <si>
    <t>未接
預約成功</t>
    <phoneticPr fontId="3" type="noConversion"/>
  </si>
  <si>
    <t>L444232</t>
  </si>
  <si>
    <t>L459527</t>
  </si>
  <si>
    <t>車已賣</t>
    <phoneticPr fontId="3" type="noConversion"/>
  </si>
  <si>
    <t>L510645</t>
  </si>
  <si>
    <t>L442742</t>
  </si>
  <si>
    <t>L802862</t>
  </si>
  <si>
    <t>1/11/2017
27/11/2017</t>
    <phoneticPr fontId="3" type="noConversion"/>
  </si>
  <si>
    <t>50389
50327</t>
    <phoneticPr fontId="3" type="noConversion"/>
  </si>
  <si>
    <t>預約成功
預約成功</t>
    <phoneticPr fontId="3" type="noConversion"/>
  </si>
  <si>
    <t>L809676</t>
  </si>
  <si>
    <t>待到貨通知
預約成功</t>
    <phoneticPr fontId="3" type="noConversion"/>
  </si>
  <si>
    <t>L932279</t>
  </si>
  <si>
    <t>2017/11/12
2017/12/05
2017/12/06</t>
    <phoneticPr fontId="3" type="noConversion"/>
  </si>
  <si>
    <t>50389
50423
50423</t>
    <phoneticPr fontId="3" type="noConversion"/>
  </si>
  <si>
    <t>待到貨通知
明天再打電話給客人確認入廠時間
預約成功</t>
    <phoneticPr fontId="3" type="noConversion"/>
  </si>
  <si>
    <t>L841014</t>
  </si>
  <si>
    <t>L826400</t>
  </si>
  <si>
    <t>2017/11/1
2017/11/14</t>
    <phoneticPr fontId="3" type="noConversion"/>
  </si>
  <si>
    <t>50389
50126</t>
    <phoneticPr fontId="3" type="noConversion"/>
  </si>
  <si>
    <t>L932725</t>
  </si>
  <si>
    <t>50389
50376</t>
    <phoneticPr fontId="3" type="noConversion"/>
  </si>
  <si>
    <t>L836363</t>
  </si>
  <si>
    <t>待到貨通知</t>
    <phoneticPr fontId="3" type="noConversion"/>
  </si>
  <si>
    <t>L951746</t>
  </si>
  <si>
    <t>L953079</t>
  </si>
  <si>
    <t>2017/11/1
2017/11/10
201711/13</t>
    <phoneticPr fontId="3" type="noConversion"/>
  </si>
  <si>
    <t>50422
50304
50268</t>
    <phoneticPr fontId="3" type="noConversion"/>
  </si>
  <si>
    <t>預約成功
預約成功
50008來電更改成功</t>
    <phoneticPr fontId="3" type="noConversion"/>
  </si>
  <si>
    <t>L958682</t>
  </si>
  <si>
    <t>L842496</t>
  </si>
  <si>
    <t>2017/11/1
2017/12/05
2017/12/18
2018/01/15
2018/01/16
2018/01/19
2018/01/26</t>
    <phoneticPr fontId="3" type="noConversion"/>
  </si>
  <si>
    <t>50422
50423
50304
50423
50423
50423
50423</t>
    <phoneticPr fontId="3" type="noConversion"/>
  </si>
  <si>
    <t>未接
資料庫沒電話
請嘉榮協助聯繫客戶
未接
未接
名單請228協助
預約成功</t>
    <phoneticPr fontId="3" type="noConversion"/>
  </si>
  <si>
    <t>L503437</t>
  </si>
  <si>
    <t>待貨到通知</t>
    <phoneticPr fontId="3" type="noConversion"/>
  </si>
  <si>
    <t>L931837</t>
  </si>
  <si>
    <t>2017/11/1
2017/12/05
2017/12/12
2017/12/18</t>
    <phoneticPr fontId="3" type="noConversion"/>
  </si>
  <si>
    <t>50422
50423
50423
50423</t>
    <phoneticPr fontId="3" type="noConversion"/>
  </si>
  <si>
    <t>未接
轉語音
轉語音
名單請228協助</t>
    <phoneticPr fontId="3" type="noConversion"/>
  </si>
  <si>
    <t>L841549</t>
  </si>
  <si>
    <t>2017/11/1
2017/12/05</t>
    <phoneticPr fontId="3" type="noConversion"/>
  </si>
  <si>
    <t>50422
50423</t>
    <phoneticPr fontId="3" type="noConversion"/>
  </si>
  <si>
    <t>待貨到通知
預約成功</t>
    <phoneticPr fontId="3" type="noConversion"/>
  </si>
  <si>
    <t>L823141</t>
  </si>
  <si>
    <t>2017/11/1
2017/11/4</t>
    <phoneticPr fontId="3" type="noConversion"/>
  </si>
  <si>
    <t>50422
50422</t>
    <phoneticPr fontId="3" type="noConversion"/>
  </si>
  <si>
    <t>待明日聯繫
預約成功</t>
    <phoneticPr fontId="3" type="noConversion"/>
  </si>
  <si>
    <t>L954891</t>
  </si>
  <si>
    <t>待貨到通知
客想自己跟勝雄副理做接洽</t>
    <phoneticPr fontId="3" type="noConversion"/>
  </si>
  <si>
    <t>L921245</t>
  </si>
  <si>
    <t>2017/11/1
2017/12/04</t>
    <phoneticPr fontId="3" type="noConversion"/>
  </si>
  <si>
    <t>50422
50423</t>
    <phoneticPr fontId="3" type="noConversion"/>
  </si>
  <si>
    <t>待貨到通知
預約成功</t>
    <phoneticPr fontId="3" type="noConversion"/>
  </si>
  <si>
    <t>L589391</t>
  </si>
  <si>
    <t>2017/11/1
2017/12/05</t>
    <phoneticPr fontId="3" type="noConversion"/>
  </si>
  <si>
    <t>待貨到通知
客與依德黃副理預約去依德施作</t>
    <phoneticPr fontId="3" type="noConversion"/>
  </si>
  <si>
    <t>L587778</t>
  </si>
  <si>
    <t>2017/11/1
2017/12/05
2017/12/08</t>
    <phoneticPr fontId="3" type="noConversion"/>
  </si>
  <si>
    <t>50422
50423
50423</t>
    <phoneticPr fontId="3" type="noConversion"/>
  </si>
  <si>
    <t>未接
星期五再與駱先生確認預約時間
預約成功</t>
    <phoneticPr fontId="3" type="noConversion"/>
  </si>
  <si>
    <t>L519709</t>
  </si>
  <si>
    <t>未接
預約成功</t>
    <phoneticPr fontId="3" type="noConversion"/>
  </si>
  <si>
    <t>L824263</t>
  </si>
  <si>
    <t>待貨到通知</t>
    <phoneticPr fontId="3" type="noConversion"/>
  </si>
  <si>
    <t>L844819</t>
  </si>
  <si>
    <t>2017/11/12
2017/12/05
2017/12/12
2017/12/18</t>
    <phoneticPr fontId="3" type="noConversion"/>
  </si>
  <si>
    <t>50422
50423
50423
50423</t>
    <phoneticPr fontId="3" type="noConversion"/>
  </si>
  <si>
    <t>未接
轉語音
轉語音
名單請228協助</t>
    <phoneticPr fontId="3" type="noConversion"/>
  </si>
  <si>
    <t>L932305</t>
  </si>
  <si>
    <t>待貨到通知
客自行預約</t>
    <phoneticPr fontId="3" type="noConversion"/>
  </si>
  <si>
    <t>L924830</t>
  </si>
  <si>
    <t>2017/11/1
2017/12/05
2017/12/08
2017/12/12
2017/12/13</t>
    <phoneticPr fontId="3" type="noConversion"/>
  </si>
  <si>
    <t>50184
50423
50423
50423
50304</t>
    <phoneticPr fontId="3" type="noConversion"/>
  </si>
  <si>
    <t>未接
星期五在與客戶確認預約時間
未接
未接
預約成功</t>
    <phoneticPr fontId="3" type="noConversion"/>
  </si>
  <si>
    <t>L929475</t>
  </si>
  <si>
    <t>客戶自行與雯婷預約</t>
    <phoneticPr fontId="3" type="noConversion"/>
  </si>
  <si>
    <t>L931761</t>
  </si>
  <si>
    <t>L947987</t>
  </si>
  <si>
    <t>2017/11/02
2017/11/17
2017/12/14</t>
    <phoneticPr fontId="3" type="noConversion"/>
  </si>
  <si>
    <t xml:space="preserve">
50228
50126</t>
    <phoneticPr fontId="3" type="noConversion"/>
  </si>
  <si>
    <t>2017/11/1
2017/11/13
2017/12/05
2017/12/12</t>
    <phoneticPr fontId="3" type="noConversion"/>
  </si>
  <si>
    <t>50184
50126
50423
50423</t>
    <phoneticPr fontId="3" type="noConversion"/>
  </si>
  <si>
    <t>預約成功
預約成功
未接
預約成功</t>
    <phoneticPr fontId="3" type="noConversion"/>
  </si>
  <si>
    <t>L954949</t>
  </si>
  <si>
    <t>L930342</t>
  </si>
  <si>
    <t>2017/11/1
2017/11/4</t>
    <phoneticPr fontId="3" type="noConversion"/>
  </si>
  <si>
    <t>50184
50228</t>
    <phoneticPr fontId="3" type="noConversion"/>
  </si>
  <si>
    <t>L957570</t>
  </si>
  <si>
    <t>50184
50423</t>
    <phoneticPr fontId="3" type="noConversion"/>
  </si>
  <si>
    <t>L951759</t>
  </si>
  <si>
    <t>20/12/2017
2018/02/01
2018/02/02
2018/02/05</t>
    <phoneticPr fontId="3" type="noConversion"/>
  </si>
  <si>
    <t>50221
50221
50221
50221</t>
    <phoneticPr fontId="3" type="noConversion"/>
  </si>
  <si>
    <t>2017/11/1
2017/12/05
2017/12/12
2017/12/14
2018/01/13
2018/01/16
2018/01/19
2018/01/26
2018/01/27
2018/01/29
2018/01/30</t>
    <phoneticPr fontId="3" type="noConversion"/>
  </si>
  <si>
    <t>50184
50423
50423
50423
50423
50423
50423
50423
50423
50423
50423</t>
    <phoneticPr fontId="3" type="noConversion"/>
  </si>
  <si>
    <t>未接
未接
星期四(14)再與客戶確認預約時間
預約成功
未接
未接
名單請228協助
明(27)再與客確認時間
未接
需確認使用人電話
預約成功</t>
    <phoneticPr fontId="3" type="noConversion"/>
  </si>
  <si>
    <t>L922538</t>
  </si>
  <si>
    <t>L944989</t>
  </si>
  <si>
    <t>2017/11/1
2017/12/4
2017/12/18</t>
    <phoneticPr fontId="3" type="noConversion"/>
  </si>
  <si>
    <t>50184
50140
50423</t>
    <phoneticPr fontId="3" type="noConversion"/>
  </si>
  <si>
    <t>待貨到通知
預約成功
名單請228協助</t>
    <phoneticPr fontId="3" type="noConversion"/>
  </si>
  <si>
    <t>L956151</t>
  </si>
  <si>
    <t>車已賣</t>
    <phoneticPr fontId="3" type="noConversion"/>
  </si>
  <si>
    <t>L504136</t>
  </si>
  <si>
    <t>L962135</t>
  </si>
  <si>
    <t>1/11/2017
29/11/2017</t>
    <phoneticPr fontId="3" type="noConversion"/>
  </si>
  <si>
    <t>50184
50184</t>
    <phoneticPr fontId="3" type="noConversion"/>
  </si>
  <si>
    <t>車已賣
預約成功11/30</t>
    <phoneticPr fontId="3" type="noConversion"/>
  </si>
  <si>
    <t>L963448</t>
  </si>
  <si>
    <t>2017/11/1
2017/12/12
2017/12/18</t>
    <phoneticPr fontId="3" type="noConversion"/>
  </si>
  <si>
    <t>50184
50423
50423</t>
    <phoneticPr fontId="3" type="noConversion"/>
  </si>
  <si>
    <t>未接
預約成功
名單請228協助</t>
    <phoneticPr fontId="3" type="noConversion"/>
  </si>
  <si>
    <t>L959320</t>
  </si>
  <si>
    <t>2017/11/1
2017/12/5</t>
    <phoneticPr fontId="3" type="noConversion"/>
  </si>
  <si>
    <t>50184
50422</t>
    <phoneticPr fontId="3" type="noConversion"/>
  </si>
  <si>
    <t>L945574</t>
  </si>
  <si>
    <t>1/11/2017
2018/01/16
2018/01/18</t>
    <phoneticPr fontId="3" type="noConversion"/>
  </si>
  <si>
    <t>杰哥協助
此客戶需要杰哥親取
預約成功</t>
    <phoneticPr fontId="3" type="noConversion"/>
  </si>
  <si>
    <t>L510770</t>
  </si>
  <si>
    <t>2017/11/1
2017/12/06
2017/12/12
2017/12/18
2018/01/19
2018/01/29
2018/2/21</t>
    <phoneticPr fontId="3" type="noConversion"/>
  </si>
  <si>
    <t>50135
50423
50423
50423
50423
50423
50304</t>
    <phoneticPr fontId="3" type="noConversion"/>
  </si>
  <si>
    <t>未接
未接
轉語音
名單請228協助
名單請228協助
車已賣
名單請課長協助</t>
    <phoneticPr fontId="3" type="noConversion"/>
  </si>
  <si>
    <t>L929048</t>
  </si>
  <si>
    <t>已開單帶料</t>
    <phoneticPr fontId="3" type="noConversion"/>
  </si>
  <si>
    <t>L930338</t>
  </si>
  <si>
    <t>2017/11/1
2017/12/06</t>
    <phoneticPr fontId="3" type="noConversion"/>
  </si>
  <si>
    <t>50135
50423</t>
    <phoneticPr fontId="3" type="noConversion"/>
  </si>
  <si>
    <t>L934439</t>
  </si>
  <si>
    <t>2017/11/1
2017/11/9
2017/11/10</t>
    <phoneticPr fontId="3" type="noConversion"/>
  </si>
  <si>
    <t>50135
50304
50304</t>
    <phoneticPr fontId="3" type="noConversion"/>
  </si>
  <si>
    <t>未接
金昇協助聯繫客戶
預約成功</t>
    <phoneticPr fontId="3" type="noConversion"/>
  </si>
  <si>
    <t>L926487</t>
  </si>
  <si>
    <t>L916369</t>
  </si>
  <si>
    <t>車以賣中古車商</t>
    <phoneticPr fontId="3" type="noConversion"/>
  </si>
  <si>
    <t>L956978</t>
  </si>
  <si>
    <t>L956727</t>
  </si>
  <si>
    <t>1/11/2017
2017/12/06</t>
    <phoneticPr fontId="3" type="noConversion"/>
  </si>
  <si>
    <t>新車主邱先生0960585227,待貨到通知
明再與客確認預約時間</t>
    <phoneticPr fontId="3" type="noConversion"/>
  </si>
  <si>
    <t>L589515</t>
  </si>
  <si>
    <t>待貨到通知
下星期一(10)在與客戶確認預約時間</t>
    <phoneticPr fontId="3" type="noConversion"/>
  </si>
  <si>
    <t>L939186</t>
  </si>
  <si>
    <t>1/11/2017
2017/12/06
2017/12/07</t>
    <phoneticPr fontId="3" type="noConversion"/>
  </si>
  <si>
    <t>50135
50423
50423</t>
    <phoneticPr fontId="3" type="noConversion"/>
  </si>
  <si>
    <t>未接
明上午1100在與客戶確認預約時間
預約成功</t>
    <phoneticPr fontId="3" type="noConversion"/>
  </si>
  <si>
    <t>L934989</t>
  </si>
  <si>
    <t>待貨到通知
未接</t>
    <phoneticPr fontId="3" type="noConversion"/>
  </si>
  <si>
    <t>L804682</t>
  </si>
  <si>
    <t>0E57527</t>
  </si>
  <si>
    <t>1/11/2017
2017/12/18
2018/01/13
2018/01/15
2018/01/16</t>
    <phoneticPr fontId="3" type="noConversion"/>
  </si>
  <si>
    <t>50135
50423
50423
50423
50423</t>
    <phoneticPr fontId="3" type="noConversion"/>
  </si>
  <si>
    <t>客戶自行在約,有取送車需求
名單請228協助
未接
明(16)在與客確認入廠時間
預約成功</t>
    <phoneticPr fontId="3" type="noConversion"/>
  </si>
  <si>
    <t>L441061</t>
  </si>
  <si>
    <t>L587912</t>
  </si>
  <si>
    <t>L830550</t>
  </si>
  <si>
    <t>2017/11/1
2017/12/4
2017/12/07
2017/12/12
2017/12/18
2018/01/19
2018/01/29
2018/01/30
2018/2/21
2018/3/15</t>
    <phoneticPr fontId="3" type="noConversion"/>
  </si>
  <si>
    <t>50135
50042
50423
50423
50423
50423
50423
50423
50304
50372</t>
    <phoneticPr fontId="3" type="noConversion"/>
  </si>
  <si>
    <t>未接
行銷名單
未接
轉語音
名單請228協助
名單請228協助
轉語音
未接轉語音
名單請課長協助
車售給朋友,已傳簡訊</t>
    <phoneticPr fontId="3" type="noConversion"/>
  </si>
  <si>
    <t>L825388</t>
  </si>
  <si>
    <t>2017/11/1
2017/11/14</t>
    <phoneticPr fontId="3" type="noConversion"/>
  </si>
  <si>
    <t>50140
50140</t>
    <phoneticPr fontId="3" type="noConversion"/>
  </si>
  <si>
    <t>行銷名單
預約成功</t>
    <phoneticPr fontId="3" type="noConversion"/>
  </si>
  <si>
    <t>L576241</t>
  </si>
  <si>
    <t>行銷名單</t>
    <phoneticPr fontId="3" type="noConversion"/>
  </si>
  <si>
    <t>L830951</t>
  </si>
  <si>
    <t>2017/11/1
2017/12/4
2017/12/07
2017/12/12
2017/12/18
2018/01/19
2018/01/29
2018/2/21
2018/3/14</t>
    <phoneticPr fontId="3" type="noConversion"/>
  </si>
  <si>
    <t>50140
50042
50423
50423
50423
50423
50423
50304
50372</t>
    <phoneticPr fontId="3" type="noConversion"/>
  </si>
  <si>
    <t>行銷名單
行銷名單
未接
未接
名單請228協助
名單請228協助
預約成功
名單請課長協助
客戶有回line,待3/19那周確認</t>
    <phoneticPr fontId="3" type="noConversion"/>
  </si>
  <si>
    <t>L819283</t>
  </si>
  <si>
    <t>2017/11/1
2017/12/4
2017/12/07
2017/12/12
2017/12/18
2018/01/19
2018/01/29
2018/2/21
2018/3/12</t>
    <phoneticPr fontId="3" type="noConversion"/>
  </si>
  <si>
    <t>50140
50042
50423
50423
50423
50423
50423
50304
50140</t>
    <phoneticPr fontId="3" type="noConversion"/>
  </si>
  <si>
    <t>行銷名單
行銷名單
未接
未接
名單請228協助
名單請228協助
請金昇協助約客人年後再回廠
名單請課長協助
預約成功</t>
    <phoneticPr fontId="3" type="noConversion"/>
  </si>
  <si>
    <t>L810259</t>
  </si>
  <si>
    <t>2017/11/1
2017/12/4
2017/12//07
2017/12/12</t>
    <phoneticPr fontId="3" type="noConversion"/>
  </si>
  <si>
    <t>50140
50042
50423
50423</t>
    <phoneticPr fontId="3" type="noConversion"/>
  </si>
  <si>
    <t>行銷名單
行銷名單
未接
客自行預約</t>
    <phoneticPr fontId="3" type="noConversion"/>
  </si>
  <si>
    <t>L840711</t>
  </si>
  <si>
    <t>2017/11/1
2017/12/4
2017/12/07
2017/12/08</t>
    <phoneticPr fontId="3" type="noConversion"/>
  </si>
  <si>
    <t>行銷名單
行銷名單
車已賣,原車主不願意給我們二手車主的資訊,但是會請二手車主聯絡我們
預約成功</t>
    <phoneticPr fontId="3" type="noConversion"/>
  </si>
  <si>
    <t>L820650</t>
  </si>
  <si>
    <t>2017/11/1
2017/12/4
2017/12/07
2017/12/12
2018/01/19
2018/2/21
2018/3/14</t>
    <phoneticPr fontId="3" type="noConversion"/>
  </si>
  <si>
    <t>50140
50042
50423
50423
50423
50304
50436</t>
    <phoneticPr fontId="3" type="noConversion"/>
  </si>
  <si>
    <t>行銷名單
行銷名單
客在忙,之後會再與接待林先生連絡
228處理
名單請228協助
名單請課長協助
預約成功</t>
    <phoneticPr fontId="3" type="noConversion"/>
  </si>
  <si>
    <t>L565764</t>
  </si>
  <si>
    <t>2017/11/1
2017/12/4
2017/12/07</t>
    <phoneticPr fontId="3" type="noConversion"/>
  </si>
  <si>
    <t>50140
50042
50423</t>
    <phoneticPr fontId="3" type="noConversion"/>
  </si>
  <si>
    <t>行銷名單
行銷名單
預約成功,取送車還須跟客戶做確認</t>
    <phoneticPr fontId="3" type="noConversion"/>
  </si>
  <si>
    <t>0C21325</t>
  </si>
  <si>
    <t>2017/11/1
2017/12/4
2017/12/07
2017/12/12</t>
    <phoneticPr fontId="3" type="noConversion"/>
  </si>
  <si>
    <t>行銷名單
行銷名單
未接
預約成功</t>
    <phoneticPr fontId="3" type="noConversion"/>
  </si>
  <si>
    <t>0E59836</t>
  </si>
  <si>
    <t>行銷名單
行銷名單
預約成功</t>
    <phoneticPr fontId="3" type="noConversion"/>
  </si>
  <si>
    <t>0E57522</t>
    <phoneticPr fontId="3" type="noConversion"/>
  </si>
  <si>
    <t>L457917</t>
  </si>
  <si>
    <t>2017/11/1
2017/12/4
2017/12/08</t>
    <phoneticPr fontId="3" type="noConversion"/>
  </si>
  <si>
    <t>0E58960</t>
  </si>
  <si>
    <t>L955801</t>
  </si>
  <si>
    <t>2017/11/1
2017/12/4
2017/12/14</t>
    <phoneticPr fontId="3" type="noConversion"/>
  </si>
  <si>
    <t>L956723</t>
  </si>
  <si>
    <r>
      <t>E7x</t>
    </r>
    <r>
      <rPr>
        <sz val="12"/>
        <color theme="1"/>
        <rFont val="細明體"/>
        <family val="3"/>
        <charset val="136"/>
      </rPr>
      <t>更換前傳動軸</t>
    </r>
    <phoneticPr fontId="3" type="noConversion"/>
  </si>
  <si>
    <t>L956490</t>
    <phoneticPr fontId="3" type="noConversion"/>
  </si>
  <si>
    <t>2017/11/1
2017/12/4
2017/12/11
2017/12/14
2017/12/18
2018/01/13
2018/01/19
2018/01/26
2018/01/27
2018/01/29
2018/1/30
2018/2/21
2018/3/14
2018/3/15</t>
    <phoneticPr fontId="3" type="noConversion"/>
  </si>
  <si>
    <t>50140
50042
50423
50423
50423
50423
50423
50423
50423
50423
50304
50304
50372
50372</t>
    <phoneticPr fontId="3" type="noConversion"/>
  </si>
  <si>
    <t>行銷名單
行銷名單
預約成功
預約取消
名單請228協助
未接
名單請228協助
未接
未接
未接
名單請課長協助
未接
預約成功</t>
    <phoneticPr fontId="3" type="noConversion"/>
  </si>
  <si>
    <t>0C19386</t>
  </si>
  <si>
    <t>2017/11/1
2017/12/11</t>
    <phoneticPr fontId="3" type="noConversion"/>
  </si>
  <si>
    <t>50126
50423</t>
    <phoneticPr fontId="3" type="noConversion"/>
  </si>
  <si>
    <t>客戶自行至新竹預約
預約成功</t>
    <phoneticPr fontId="3" type="noConversion"/>
  </si>
  <si>
    <t>0C19112</t>
  </si>
  <si>
    <t>2017/11/1
2017/12/12
2017/12/18
2018/01/19
2018/01/29
2018/2/21</t>
    <phoneticPr fontId="3" type="noConversion"/>
  </si>
  <si>
    <t>50126
50423
50423
50423
50423
50304</t>
    <phoneticPr fontId="3" type="noConversion"/>
  </si>
  <si>
    <t>語音
轉語音
名單請228協助
名單請228協助
直接轉語音
名單請課長協助</t>
    <phoneticPr fontId="3" type="noConversion"/>
  </si>
  <si>
    <t>L801423</t>
  </si>
  <si>
    <t>租賃車</t>
    <phoneticPr fontId="3" type="noConversion"/>
  </si>
  <si>
    <t>L833743</t>
  </si>
  <si>
    <t>1/11/2017
2017/12/06
2017/12/12
2017/12/18
2018/01/13
2018/01/18
2018/2/21</t>
    <phoneticPr fontId="3" type="noConversion"/>
  </si>
  <si>
    <t>50126
50423
50423
50423
50423
50423
50304</t>
    <phoneticPr fontId="3" type="noConversion"/>
  </si>
  <si>
    <t>未接
下星期二(12)再跟客戶確認預約時間
未接
名單請228協助
車已賣
給哲銘
名單請課長協助</t>
    <phoneticPr fontId="3" type="noConversion"/>
  </si>
  <si>
    <t>0E59834</t>
  </si>
  <si>
    <t>50126
50228</t>
    <phoneticPr fontId="3" type="noConversion"/>
  </si>
  <si>
    <t>50008協助
預約成功</t>
    <phoneticPr fontId="3" type="noConversion"/>
  </si>
  <si>
    <t>L438510</t>
  </si>
  <si>
    <t>0C19969</t>
  </si>
  <si>
    <t>未接
車已賣</t>
    <phoneticPr fontId="3" type="noConversion"/>
  </si>
  <si>
    <t>L954215</t>
  </si>
  <si>
    <t>2017/11/1
2017/12/11
2017/12/18
2018/01/13
2018/01/16
2018/01/19
2018/01/29
2018/01/30</t>
    <phoneticPr fontId="3" type="noConversion"/>
  </si>
  <si>
    <t>50126
50423
50423
50423
50423
50423
50423</t>
    <phoneticPr fontId="3" type="noConversion"/>
  </si>
  <si>
    <t>人在國外
未接
名單請228協助
未接
未接
名單請228協助
未接
預約成功</t>
    <phoneticPr fontId="3" type="noConversion"/>
  </si>
  <si>
    <t>L958539</t>
  </si>
  <si>
    <t>語音
預約成功</t>
    <phoneticPr fontId="3" type="noConversion"/>
  </si>
  <si>
    <t>L955804</t>
    <phoneticPr fontId="3" type="noConversion"/>
  </si>
  <si>
    <t>L956744</t>
  </si>
  <si>
    <t>未接</t>
    <phoneticPr fontId="3" type="noConversion"/>
  </si>
  <si>
    <t>L946059</t>
  </si>
  <si>
    <t>人在國外
預約成功</t>
    <phoneticPr fontId="3" type="noConversion"/>
  </si>
  <si>
    <t>L953880</t>
  </si>
  <si>
    <t>2017/11/1
2017/12/11
2017/12/12
2017/12/12
2018/01/13
2018/01/16
2018/01/19
2018/01/27
2018/01/29
2018/01/30
2018/2/21
2018/3/14
2018/3/15</t>
    <phoneticPr fontId="3" type="noConversion"/>
  </si>
  <si>
    <t>50126
50423
50423
50423
50423
50423
50423
50423
50423
50423
50304
50372
50372</t>
    <phoneticPr fontId="3" type="noConversion"/>
  </si>
  <si>
    <t>未接
明(12)再跟客戶確認預約時間
未接
名單請228協助
未接
未接
未接
未接
未接
名單請課長協助
未接
未接</t>
    <phoneticPr fontId="3" type="noConversion"/>
  </si>
  <si>
    <t>L957243</t>
  </si>
  <si>
    <t>L948409</t>
  </si>
  <si>
    <t>L963224</t>
  </si>
  <si>
    <t>31/1/2018
2018/02/27</t>
    <phoneticPr fontId="3" type="noConversion"/>
  </si>
  <si>
    <t>50126
50126</t>
    <phoneticPr fontId="3" type="noConversion"/>
  </si>
  <si>
    <t>2017/11/1
2017/12/11
2017/12/18
2018/01/19
2018/01/27
2018/01/29
2018/01/31
2018/2/21</t>
    <phoneticPr fontId="3" type="noConversion"/>
  </si>
  <si>
    <t>50126
50423
50423
50423
50423
50423
50423
50304</t>
    <phoneticPr fontId="3" type="noConversion"/>
  </si>
  <si>
    <t>未接
轉語音
名單請228協助
名單請228協助
未接
預約成功
改約
名單請課長協助</t>
    <phoneticPr fontId="3" type="noConversion"/>
  </si>
  <si>
    <t>0C18771</t>
  </si>
  <si>
    <t>0C20357</t>
    <phoneticPr fontId="3" type="noConversion"/>
  </si>
  <si>
    <t>50221
50423</t>
    <phoneticPr fontId="3" type="noConversion"/>
  </si>
  <si>
    <t>L939017</t>
  </si>
  <si>
    <t>L939019</t>
  </si>
  <si>
    <t>L587404</t>
  </si>
  <si>
    <t>50221
50221</t>
    <phoneticPr fontId="3" type="noConversion"/>
  </si>
  <si>
    <t>L821045</t>
  </si>
  <si>
    <t>已完成</t>
    <phoneticPr fontId="3" type="noConversion"/>
  </si>
  <si>
    <t>L563858</t>
  </si>
  <si>
    <t>L830548</t>
  </si>
  <si>
    <t>2017/11/1
2017/12/11
2017/12/18
2018/01/19
2018/01/27</t>
    <phoneticPr fontId="3" type="noConversion"/>
  </si>
  <si>
    <t>50221
50423
50423
50423
50423</t>
    <phoneticPr fontId="3" type="noConversion"/>
  </si>
  <si>
    <t>行銷名單
轉語音
名單請228協助
名單請228協助
預約成功</t>
    <phoneticPr fontId="3" type="noConversion"/>
  </si>
  <si>
    <t>L944614</t>
  </si>
  <si>
    <t>L962192</t>
    <phoneticPr fontId="3" type="noConversion"/>
  </si>
  <si>
    <t>2017/11/1
201712/11
2017/12/13
2017/12/18</t>
    <phoneticPr fontId="3" type="noConversion"/>
  </si>
  <si>
    <t>50221
50423
50228
50423</t>
    <phoneticPr fontId="3" type="noConversion"/>
  </si>
  <si>
    <t>行銷名單
預約成功12/13
客戶要改約時間,會再聯繫客戶約時間
預約成功</t>
    <phoneticPr fontId="3" type="noConversion"/>
  </si>
  <si>
    <t>L814865</t>
  </si>
  <si>
    <t>2017/11/1
2017/11/10</t>
    <phoneticPr fontId="3" type="noConversion"/>
  </si>
  <si>
    <t>50221
50277</t>
    <phoneticPr fontId="3" type="noConversion"/>
  </si>
  <si>
    <t>LY62853</t>
  </si>
  <si>
    <t>2017/11/1
2017/12/11
2018/01/19
2018/1/30
2018/2/21
2018/3/15</t>
    <phoneticPr fontId="3" type="noConversion"/>
  </si>
  <si>
    <t>50221
50423
50423
50304
50304
50372</t>
    <phoneticPr fontId="3" type="noConversion"/>
  </si>
  <si>
    <t>行銷名單
電話錯誤
名單請228協助
沒接，欲確認現行車主
名單請課長協助
預約成功</t>
    <phoneticPr fontId="3" type="noConversion"/>
  </si>
  <si>
    <t>L819720</t>
  </si>
  <si>
    <t>2017/11/1
2017/12/11
2017/12/18</t>
    <phoneticPr fontId="3" type="noConversion"/>
  </si>
  <si>
    <t>50221
50423
50423</t>
    <phoneticPr fontId="3" type="noConversion"/>
  </si>
  <si>
    <t>行銷名單
轉語音
名單請228協助</t>
    <phoneticPr fontId="3" type="noConversion"/>
  </si>
  <si>
    <t>L514910</t>
  </si>
  <si>
    <t>L940520</t>
    <phoneticPr fontId="3" type="noConversion"/>
  </si>
  <si>
    <t>L811116</t>
  </si>
  <si>
    <t>L938451</t>
  </si>
  <si>
    <t>2017/11/2
2017/12/11</t>
    <phoneticPr fontId="3" type="noConversion"/>
  </si>
  <si>
    <t>50304
50423</t>
    <phoneticPr fontId="3" type="noConversion"/>
  </si>
  <si>
    <t>L513100</t>
  </si>
  <si>
    <t>2017/11/2
2017/12/11
2017/12/18
2018/01/19
2018/01/27</t>
    <phoneticPr fontId="3" type="noConversion"/>
  </si>
  <si>
    <t>50304
50423
50423
50423
50423</t>
    <phoneticPr fontId="3" type="noConversion"/>
  </si>
  <si>
    <t>簡訊通知
轉語音
名單請228協助
名單請228協助
預約成功</t>
    <phoneticPr fontId="3" type="noConversion"/>
  </si>
  <si>
    <t>L815660</t>
  </si>
  <si>
    <t>L819289</t>
  </si>
  <si>
    <t>L455121</t>
    <phoneticPr fontId="3" type="noConversion"/>
  </si>
  <si>
    <t>2017/11/2
2017/12/11
2017/12/18
2018/01/19
2018/01/29
2018/2/21
2018/3/15
2018/5/24</t>
    <phoneticPr fontId="3" type="noConversion"/>
  </si>
  <si>
    <t>50304
50423
50423
50423
50423
50304
50372
50304</t>
    <phoneticPr fontId="3" type="noConversion"/>
  </si>
  <si>
    <t>簡訊通知
轉語音
名單請228協助
名單請228協助
直接轉語音
名單請課長協助
未接
威廷課長確認在濱江處理,但尚未結帳,也與哲銘確認完畢</t>
    <phoneticPr fontId="3" type="noConversion"/>
  </si>
  <si>
    <r>
      <t>F1xF2xB47</t>
    </r>
    <r>
      <rPr>
        <sz val="12"/>
        <color theme="1"/>
        <rFont val="細明體"/>
        <family val="3"/>
        <charset val="136"/>
      </rPr>
      <t>編程控制單元，視須要更換廢氣再循環控制閥</t>
    </r>
    <phoneticPr fontId="3" type="noConversion"/>
  </si>
  <si>
    <t>0M15405</t>
  </si>
  <si>
    <t>2017/10/19
2017/10/21</t>
    <phoneticPr fontId="3" type="noConversion"/>
  </si>
  <si>
    <t>50304
50422</t>
    <phoneticPr fontId="3" type="noConversion"/>
  </si>
  <si>
    <t>簡訊通知
沒接</t>
    <phoneticPr fontId="3" type="noConversion"/>
  </si>
  <si>
    <t>0M26883</t>
    <phoneticPr fontId="3" type="noConversion"/>
  </si>
  <si>
    <t>2017/10/19
2017/11/15</t>
    <phoneticPr fontId="3" type="noConversion"/>
  </si>
  <si>
    <t>50304
50268</t>
    <phoneticPr fontId="3" type="noConversion"/>
  </si>
  <si>
    <t>請杰哥經理協助
安排代步車去牽回來</t>
    <phoneticPr fontId="3" type="noConversion"/>
  </si>
  <si>
    <t>0M30122</t>
  </si>
  <si>
    <t>請Kevin協助</t>
    <phoneticPr fontId="3" type="noConversion"/>
  </si>
  <si>
    <t>0M30139</t>
  </si>
  <si>
    <t>0M17764</t>
  </si>
  <si>
    <t>0M32353</t>
  </si>
  <si>
    <t>2017/10/19
2017/10/19</t>
    <phoneticPr fontId="3" type="noConversion"/>
  </si>
  <si>
    <t>簡訊通知
客戶要自行跟大桐安排</t>
    <phoneticPr fontId="3" type="noConversion"/>
  </si>
  <si>
    <t>0M16908</t>
    <phoneticPr fontId="3" type="noConversion"/>
  </si>
  <si>
    <t>2017/10/19
2017/10/21
2017/11/01
2017/11/08
2017/11/15</t>
    <phoneticPr fontId="3" type="noConversion"/>
  </si>
  <si>
    <t>50304
50422
50221
50423
50042</t>
    <phoneticPr fontId="3" type="noConversion"/>
  </si>
  <si>
    <t>簡訊通知
未接
行銷名單
行銷名單
預約成功</t>
    <phoneticPr fontId="3" type="noConversion"/>
  </si>
  <si>
    <t>0M23868</t>
  </si>
  <si>
    <t>簡訊通知
未接</t>
    <phoneticPr fontId="3" type="noConversion"/>
  </si>
  <si>
    <t>0M25896</t>
    <phoneticPr fontId="3" type="noConversion"/>
  </si>
  <si>
    <t>2017/10/19
2017/10/21
2017/11/08</t>
    <phoneticPr fontId="3" type="noConversion"/>
  </si>
  <si>
    <t>50304
50422
50304</t>
    <phoneticPr fontId="3" type="noConversion"/>
  </si>
  <si>
    <t>簡訊通知
行銷名單
聯絡資料待車已賣確認中</t>
    <phoneticPr fontId="3" type="noConversion"/>
  </si>
  <si>
    <t>0M31545</t>
  </si>
  <si>
    <t>50304
50422
50228
50423
50042</t>
    <phoneticPr fontId="3" type="noConversion"/>
  </si>
  <si>
    <t>簡訊通知
未接
未接
行銷名單
預約成功</t>
    <phoneticPr fontId="3" type="noConversion"/>
  </si>
  <si>
    <t>2017/10/19
2017/11/08
2017/11/15
2017/11/24
2017/11/29
2017/12/07
2017/12/12
2017/12/18
2017/12/19
2018/01/10</t>
    <phoneticPr fontId="3" type="noConversion"/>
  </si>
  <si>
    <t>50304
50304 
50189
50189
50423
50228
50423
50423
50228
50228</t>
    <phoneticPr fontId="3" type="noConversion"/>
  </si>
  <si>
    <t>調賓歐
請哲銘再次確認調賓歐
賓歐聯絡客人後客人回覆要回鎔德執行
電話已更正,尚未和客戶聯繫
電話未接
克出國
未接
名單請228協助
出國,一月份執行
未接</t>
    <phoneticPr fontId="3" type="noConversion"/>
  </si>
  <si>
    <t>0M20127</t>
    <phoneticPr fontId="3" type="noConversion"/>
  </si>
  <si>
    <t>2017/10/19
2017/10/21
2017/11/01</t>
    <phoneticPr fontId="3" type="noConversion"/>
  </si>
  <si>
    <t>50304
50422
50228</t>
    <phoneticPr fontId="3" type="noConversion"/>
  </si>
  <si>
    <t>簡訊通知
已請業務施先生連繫
預約成功</t>
    <phoneticPr fontId="3" type="noConversion"/>
  </si>
  <si>
    <t>0M27405</t>
    <phoneticPr fontId="3" type="noConversion"/>
  </si>
  <si>
    <t>2017/10/19
2017/10/24
2017/11/01
2017/11/15</t>
    <phoneticPr fontId="3" type="noConversion"/>
  </si>
  <si>
    <t>50304
50304
50228
50268</t>
    <phoneticPr fontId="3" type="noConversion"/>
  </si>
  <si>
    <t>請Kevin協助
Kevin表示客戶住礁溪會安排時間去取車
已通知KEVIN
安排取送車牽車回來隔天回去</t>
    <phoneticPr fontId="3" type="noConversion"/>
  </si>
  <si>
    <t>0M33790</t>
    <phoneticPr fontId="3" type="noConversion"/>
  </si>
  <si>
    <t>2017/10/19
2017/10/21
2017/10/24</t>
    <phoneticPr fontId="3" type="noConversion"/>
  </si>
  <si>
    <t>50304
50422
50126</t>
    <phoneticPr fontId="3" type="noConversion"/>
  </si>
  <si>
    <t>簡訊通知
客戶會跟業務聯繫,調濱江
預約成功</t>
    <phoneticPr fontId="3" type="noConversion"/>
  </si>
  <si>
    <t>0M35143</t>
  </si>
  <si>
    <t>0M13095</t>
  </si>
  <si>
    <t>2017/10/19
2017/12/07
2017/12/18</t>
    <phoneticPr fontId="3" type="noConversion"/>
  </si>
  <si>
    <t>50304
50228
50304</t>
    <phoneticPr fontId="3" type="noConversion"/>
  </si>
  <si>
    <t>請50011協助
已請50011 12月約回廠
已請PAUL協助</t>
    <phoneticPr fontId="3" type="noConversion"/>
  </si>
  <si>
    <t>0M33761</t>
    <phoneticPr fontId="3" type="noConversion"/>
  </si>
  <si>
    <t>2017/10/19
2017/11/01</t>
    <phoneticPr fontId="3" type="noConversion"/>
  </si>
  <si>
    <t>公司車，請廖勇勝確認
已入廠</t>
    <phoneticPr fontId="3" type="noConversion"/>
  </si>
  <si>
    <t>G102385</t>
  </si>
  <si>
    <t>簡訊通知
未接,調濱江
請哲銘再次確認調濱江</t>
    <phoneticPr fontId="3" type="noConversion"/>
  </si>
  <si>
    <t>G105134</t>
  </si>
  <si>
    <t>G105136</t>
  </si>
  <si>
    <t>G105156</t>
  </si>
  <si>
    <t>2017/10/19
2017/11/08
2017/11/10</t>
    <phoneticPr fontId="3" type="noConversion"/>
  </si>
  <si>
    <t>請金昇協助
請金昇協助
預約成功(取送車)</t>
    <phoneticPr fontId="3" type="noConversion"/>
  </si>
  <si>
    <t>G105319</t>
  </si>
  <si>
    <t>V594451</t>
  </si>
  <si>
    <t>2017/10/19
2017/10/20</t>
    <phoneticPr fontId="3" type="noConversion"/>
  </si>
  <si>
    <t>簡訊通知
預約成功(客戶已入廠,故聯繫客戶直接施作,客戶同意)</t>
    <phoneticPr fontId="3" type="noConversion"/>
  </si>
  <si>
    <t>G105936</t>
  </si>
  <si>
    <t>請保齊協助</t>
    <phoneticPr fontId="3" type="noConversion"/>
  </si>
  <si>
    <t>G106005</t>
  </si>
  <si>
    <t>50304
50304
50277</t>
    <phoneticPr fontId="3" type="noConversion"/>
  </si>
  <si>
    <t>請金昇協助
請金昇協助
預約成功</t>
    <phoneticPr fontId="3" type="noConversion"/>
  </si>
  <si>
    <t>G106701</t>
  </si>
  <si>
    <t>G106699</t>
  </si>
  <si>
    <t>G107019</t>
    <phoneticPr fontId="3" type="noConversion"/>
  </si>
  <si>
    <t>2017/10/19
2017/10/21
2017/11/01
2017/11/4
2017/11/07</t>
    <phoneticPr fontId="3" type="noConversion"/>
  </si>
  <si>
    <t>50304
50422
50228
50376
50140</t>
    <phoneticPr fontId="3" type="noConversion"/>
  </si>
  <si>
    <t>簡訊通知
未接
人在國外
預約成功
檢測計畫未完成,需再次回廠</t>
    <phoneticPr fontId="3" type="noConversion"/>
  </si>
  <si>
    <t>G107103</t>
  </si>
  <si>
    <t>G107115</t>
  </si>
  <si>
    <t>無電話號碼</t>
    <phoneticPr fontId="3" type="noConversion"/>
  </si>
  <si>
    <t>G107210</t>
  </si>
  <si>
    <t>G102217</t>
  </si>
  <si>
    <t>2017/10/20
2017/10/21</t>
    <phoneticPr fontId="3" type="noConversion"/>
  </si>
  <si>
    <t>G102468</t>
  </si>
  <si>
    <t>G103018</t>
  </si>
  <si>
    <t>G120277</t>
  </si>
  <si>
    <t>2017/10/20
2017/10/20</t>
    <phoneticPr fontId="3" type="noConversion"/>
  </si>
  <si>
    <t>G120535</t>
  </si>
  <si>
    <t>G104083</t>
  </si>
  <si>
    <t>G104084</t>
  </si>
  <si>
    <t>G105226</t>
  </si>
  <si>
    <t>2017/10/20
2017/10/21
2017/10/31</t>
    <phoneticPr fontId="3" type="noConversion"/>
  </si>
  <si>
    <t>簡訊通知
未接
預約成功</t>
    <phoneticPr fontId="3" type="noConversion"/>
  </si>
  <si>
    <t>V594529</t>
    <phoneticPr fontId="3" type="noConversion"/>
  </si>
  <si>
    <t>2017/10/20
2017/10/21
2017/11/08
2017/11/15
2017/12/12</t>
    <phoneticPr fontId="3" type="noConversion"/>
  </si>
  <si>
    <t>50304
50426
50423
50042
50423</t>
    <phoneticPr fontId="3" type="noConversion"/>
  </si>
  <si>
    <t>簡訊通知
行銷名單
行銷名單
客戶自行在約,預計與保養一起執行大概12/15左右
星期四(14)再與客戶確認時間</t>
    <phoneticPr fontId="3" type="noConversion"/>
  </si>
  <si>
    <t>G106458</t>
  </si>
  <si>
    <t>2017/10/20
2017/11/08</t>
    <phoneticPr fontId="3" type="noConversion"/>
  </si>
  <si>
    <t>汎德代步車已歸還,調濱江
請哲銘再次確認調濱江</t>
    <phoneticPr fontId="3" type="noConversion"/>
  </si>
  <si>
    <t>G107429</t>
    <phoneticPr fontId="3" type="noConversion"/>
  </si>
  <si>
    <t>2017/10/20
2017/10/21
2017/11/08
2017/11/15
2017/11/23
2017/11/29
2017/12/07</t>
    <phoneticPr fontId="3" type="noConversion"/>
  </si>
  <si>
    <t>50304
50426
50423
50042
50423
50304
50228</t>
    <phoneticPr fontId="3" type="noConversion"/>
  </si>
  <si>
    <t>簡訊通知
行銷名單
行銷名單
未接
客戶要求要有代步車,否則去他廠保養
客外廠加裝電器 已聯絡業代50238協助聯絡回廠</t>
    <phoneticPr fontId="3" type="noConversion"/>
  </si>
  <si>
    <t>G103541</t>
  </si>
  <si>
    <t>2017/10/20
2017/10/21
2017/10/25</t>
    <phoneticPr fontId="3" type="noConversion"/>
  </si>
  <si>
    <t>50304
50426
50304</t>
    <phoneticPr fontId="3" type="noConversion"/>
  </si>
  <si>
    <t>G105428</t>
  </si>
  <si>
    <t>G106454</t>
  </si>
  <si>
    <r>
      <rPr>
        <sz val="12"/>
        <color theme="1"/>
        <rFont val="細明體"/>
        <family val="3"/>
        <charset val="136"/>
      </rPr>
      <t>廠內車</t>
    </r>
    <r>
      <rPr>
        <sz val="12"/>
        <color theme="1"/>
        <rFont val="BMWType V2 Regular"/>
      </rPr>
      <t>,</t>
    </r>
    <r>
      <rPr>
        <sz val="12"/>
        <color theme="1"/>
        <rFont val="細明體"/>
        <family val="3"/>
        <charset val="136"/>
      </rPr>
      <t>已請偉助</t>
    </r>
    <phoneticPr fontId="3" type="noConversion"/>
  </si>
  <si>
    <t>G106457</t>
  </si>
  <si>
    <t>2017/10/20
2017/10/21
2017/10/22</t>
    <phoneticPr fontId="3" type="noConversion"/>
  </si>
  <si>
    <t>50304
50426
50268</t>
    <phoneticPr fontId="3" type="noConversion"/>
  </si>
  <si>
    <t>G106627</t>
    <phoneticPr fontId="3" type="noConversion"/>
  </si>
  <si>
    <t>2017/10/20
2017/10/21
2017/11/08
2017/11/15
2017/12/05</t>
    <phoneticPr fontId="3" type="noConversion"/>
  </si>
  <si>
    <t>50304
50426
50423
50042
50252</t>
    <phoneticPr fontId="3" type="noConversion"/>
  </si>
  <si>
    <t>簡訊通知
行銷名單
行銷名單
客戶自行在約
預約成功</t>
    <phoneticPr fontId="3" type="noConversion"/>
  </si>
  <si>
    <t>VZ10522</t>
  </si>
  <si>
    <t>2017/10/20
2017/10/21
2017/10/21</t>
    <phoneticPr fontId="3" type="noConversion"/>
  </si>
  <si>
    <t>G102229</t>
    <phoneticPr fontId="3" type="noConversion"/>
  </si>
  <si>
    <t>2017/10/20
2017/10/21
2017/11/08
2017/11/15
2017/11/29
2017/12/14</t>
    <phoneticPr fontId="3" type="noConversion"/>
  </si>
  <si>
    <t>50304
50426
50423
50268
50423
50304</t>
    <phoneticPr fontId="3" type="noConversion"/>
  </si>
  <si>
    <t>簡訊通知
行銷名單
行銷名單
待配額
給怡婷
已請哲銘轉達尚德</t>
    <phoneticPr fontId="3" type="noConversion"/>
  </si>
  <si>
    <t>G102259</t>
  </si>
  <si>
    <t>50304
50426</t>
    <phoneticPr fontId="3" type="noConversion"/>
  </si>
  <si>
    <t>簡訊通知
行銷名單</t>
    <phoneticPr fontId="3" type="noConversion"/>
  </si>
  <si>
    <t>VZ10591</t>
  </si>
  <si>
    <t>車在廠內,已請彥名處理</t>
    <phoneticPr fontId="3" type="noConversion"/>
  </si>
  <si>
    <t>G102592</t>
  </si>
  <si>
    <t>2017/10/20
2017/10/21
2017/10/23</t>
    <phoneticPr fontId="3" type="noConversion"/>
  </si>
  <si>
    <t>G102666</t>
  </si>
  <si>
    <t>G102687</t>
  </si>
  <si>
    <t>2017/10/20
2017/10/21
2017/11/08
2017/11/15
2017/11/23
2017/11/29
2017/12/12
2017/12/18
2017/12/21
2018/01/18
2018/01/19
2018/01/26
2018/2/21</t>
    <phoneticPr fontId="3" type="noConversion"/>
  </si>
  <si>
    <r>
      <t xml:space="preserve">50304
50426
50423
50042
50423
50423
50423
50423
50228
50423
50423
50423
</t>
    </r>
    <r>
      <rPr>
        <sz val="12"/>
        <color theme="1"/>
        <rFont val="細明體"/>
        <family val="3"/>
        <charset val="136"/>
      </rPr>
      <t>50304</t>
    </r>
    <phoneticPr fontId="3" type="noConversion"/>
  </si>
  <si>
    <t>簡訊通知
行銷名單
電話未通
轉語音
轉語音
轉語音
名單請228協助
客人出國,請業代洪增富聯絡家人協助取車
未接
名單請228協助
直接轉語音
名單請課長協助</t>
    <phoneticPr fontId="3" type="noConversion"/>
  </si>
  <si>
    <t>G103135</t>
  </si>
  <si>
    <r>
      <rPr>
        <sz val="12"/>
        <color theme="1"/>
        <rFont val="細明體"/>
        <family val="3"/>
        <charset val="136"/>
      </rPr>
      <t>廠內車</t>
    </r>
    <r>
      <rPr>
        <sz val="12"/>
        <color theme="1"/>
        <rFont val="BMWType V2 Regular"/>
      </rPr>
      <t>,</t>
    </r>
    <r>
      <rPr>
        <sz val="12"/>
        <color theme="1"/>
        <rFont val="細明體"/>
        <family val="3"/>
        <charset val="136"/>
      </rPr>
      <t>已請彥名處理
行銷名單</t>
    </r>
    <phoneticPr fontId="3" type="noConversion"/>
  </si>
  <si>
    <t>VZ10844</t>
  </si>
  <si>
    <t>G103284</t>
  </si>
  <si>
    <t>2017/10/20
2017/10/21
2017/11/23
2017/12/12</t>
    <phoneticPr fontId="3" type="noConversion"/>
  </si>
  <si>
    <t xml:space="preserve">
50304
50426
50423
50423</t>
    <phoneticPr fontId="3" type="noConversion"/>
  </si>
  <si>
    <t>簡訊通知
行銷名單
行銷名單
12月自行預約
預約成功</t>
    <phoneticPr fontId="3" type="noConversion"/>
  </si>
  <si>
    <t>G103784</t>
    <phoneticPr fontId="3" type="noConversion"/>
  </si>
  <si>
    <t>2017/10/20
2017/10/21
2017/11/23
2017/11/29
2017/12/12
2017/12/18
2017/12/18</t>
    <phoneticPr fontId="3" type="noConversion"/>
  </si>
  <si>
    <t>50304
50426
50423
50423
50423
50423
50228</t>
    <phoneticPr fontId="3" type="noConversion"/>
  </si>
  <si>
    <t>簡訊通知
行銷名單
轉語音
轉語音
預約成功12/13,但未回廠
名單請228協助
預約成功</t>
    <phoneticPr fontId="3" type="noConversion"/>
  </si>
  <si>
    <t>G104085</t>
  </si>
  <si>
    <t>2017/10/20
2017/10/21
2017/11/23
217/11/29</t>
    <phoneticPr fontId="3" type="noConversion"/>
  </si>
  <si>
    <t>50304
50426
50423
50423</t>
    <phoneticPr fontId="3" type="noConversion"/>
  </si>
  <si>
    <t>簡訊通知
行銷名單
轉語音
預約12/1</t>
    <phoneticPr fontId="3" type="noConversion"/>
  </si>
  <si>
    <t>G105135</t>
  </si>
  <si>
    <t>2017/10/20
2017/10/21
2017/11/23
2017/12/12
2017/12/18
2017/12/21</t>
    <phoneticPr fontId="3" type="noConversion"/>
  </si>
  <si>
    <t>50304
50426
50423
50423
50423
50228</t>
    <phoneticPr fontId="3" type="noConversion"/>
  </si>
  <si>
    <t>簡訊通知
行銷名單
預約11/30
未接
名單請228協助
預約成功</t>
    <phoneticPr fontId="3" type="noConversion"/>
  </si>
  <si>
    <t>G105138</t>
  </si>
  <si>
    <t>G106161</t>
  </si>
  <si>
    <t>2017/10/20
2017/10/21
2017/11/23</t>
    <phoneticPr fontId="3" type="noConversion"/>
  </si>
  <si>
    <t>50304
50426
50423</t>
    <phoneticPr fontId="3" type="noConversion"/>
  </si>
  <si>
    <t>簡訊通知
行銷名單
預約12/15</t>
    <phoneticPr fontId="3" type="noConversion"/>
  </si>
  <si>
    <t>G106158</t>
  </si>
  <si>
    <t>50304
50426
50421</t>
    <phoneticPr fontId="3" type="noConversion"/>
  </si>
  <si>
    <t>G106925</t>
  </si>
  <si>
    <t>2017/10/20
2017/10/25
2017/11/23</t>
    <phoneticPr fontId="3" type="noConversion"/>
  </si>
  <si>
    <t>50304
50422
50423</t>
    <phoneticPr fontId="3" type="noConversion"/>
  </si>
  <si>
    <t>簡訊通知
行銷名單
預約11/27</t>
    <phoneticPr fontId="3" type="noConversion"/>
  </si>
  <si>
    <t>G107016</t>
  </si>
  <si>
    <t>2017/10/20
2017/10/25</t>
    <phoneticPr fontId="3" type="noConversion"/>
  </si>
  <si>
    <t>G107015</t>
    <phoneticPr fontId="3" type="noConversion"/>
  </si>
  <si>
    <t>2017/10/20
2017/11/01</t>
    <phoneticPr fontId="3" type="noConversion"/>
  </si>
  <si>
    <t>榮源副理
車已轉賣,已請榮源副理協助</t>
    <phoneticPr fontId="3" type="noConversion"/>
  </si>
  <si>
    <t>G107212</t>
  </si>
  <si>
    <t>G107206</t>
  </si>
  <si>
    <t>G107219</t>
  </si>
  <si>
    <t>2017/10/20
2017/10/20
2017/10/26</t>
    <phoneticPr fontId="3" type="noConversion"/>
  </si>
  <si>
    <t>50304
50304
50423</t>
    <phoneticPr fontId="3" type="noConversion"/>
  </si>
  <si>
    <t>簡訊通知
鈺琳表示客戶有外改螢幕,會自行改回來再約回廠施作
預約成功</t>
    <phoneticPr fontId="3" type="noConversion"/>
  </si>
  <si>
    <t>G107403</t>
  </si>
  <si>
    <t>G102228</t>
  </si>
  <si>
    <t>G102285</t>
    <phoneticPr fontId="3" type="noConversion"/>
  </si>
  <si>
    <t>簡訊通知
客戶要自行預約</t>
    <phoneticPr fontId="3" type="noConversion"/>
  </si>
  <si>
    <t>G102283</t>
  </si>
  <si>
    <t>G102726</t>
  </si>
  <si>
    <t>客自行再約</t>
    <phoneticPr fontId="3" type="noConversion"/>
  </si>
  <si>
    <t>預約10/26 08:30</t>
    <phoneticPr fontId="3" type="noConversion"/>
  </si>
  <si>
    <t>G104297</t>
    <phoneticPr fontId="3" type="noConversion"/>
  </si>
  <si>
    <t>預約10/25 09:30</t>
    <phoneticPr fontId="3" type="noConversion"/>
  </si>
  <si>
    <t>G104733</t>
  </si>
  <si>
    <t>G104734</t>
    <phoneticPr fontId="3" type="noConversion"/>
  </si>
  <si>
    <t>12/12/2017
2017/12/19</t>
    <phoneticPr fontId="3" type="noConversion"/>
  </si>
  <si>
    <t>大桐
50221</t>
    <phoneticPr fontId="3" type="noConversion"/>
  </si>
  <si>
    <t>2017/10/21
2017/11/23
2017/11/29
2017/12/2
2017/12/13</t>
    <phoneticPr fontId="3" type="noConversion"/>
  </si>
  <si>
    <t>50228
50423
50423
50304
50304</t>
    <phoneticPr fontId="3" type="noConversion"/>
  </si>
  <si>
    <t>未接
轉語音
客表示明天會回覆在哪家保養廠施作
預約成功,客戶12/12要在大桐施作
客戶疑似未入廠大桐,另約時間中</t>
    <phoneticPr fontId="3" type="noConversion"/>
  </si>
  <si>
    <t>G104752</t>
  </si>
  <si>
    <t>G104877</t>
    <phoneticPr fontId="3" type="noConversion"/>
  </si>
  <si>
    <r>
      <rPr>
        <sz val="12"/>
        <color theme="1"/>
        <rFont val="細明體"/>
        <family val="3"/>
        <charset val="136"/>
      </rPr>
      <t>人在日本</t>
    </r>
    <r>
      <rPr>
        <sz val="12"/>
        <color theme="1"/>
        <rFont val="BMWType V2 Regular"/>
      </rPr>
      <t>,</t>
    </r>
    <r>
      <rPr>
        <sz val="12"/>
        <color theme="1"/>
        <rFont val="細明體"/>
        <family val="3"/>
        <charset val="136"/>
      </rPr>
      <t>待回國後自行預約</t>
    </r>
    <phoneticPr fontId="3" type="noConversion"/>
  </si>
  <si>
    <t>G105249</t>
    <phoneticPr fontId="3" type="noConversion"/>
  </si>
  <si>
    <t>2017/10/21
2017/11/06
2017/11/07</t>
    <phoneticPr fontId="3" type="noConversion"/>
  </si>
  <si>
    <t>50228
50228
50228</t>
    <phoneticPr fontId="3" type="noConversion"/>
  </si>
  <si>
    <t>本車主的哥哥是228客戶,已請哥哥李俊賢代為聯絡
未接
車已賣</t>
    <phoneticPr fontId="3" type="noConversion"/>
  </si>
  <si>
    <t>G106934</t>
  </si>
  <si>
    <t>G107017</t>
    <phoneticPr fontId="3" type="noConversion"/>
  </si>
  <si>
    <t>2017/10/21
2017/10/23</t>
    <phoneticPr fontId="3" type="noConversion"/>
  </si>
  <si>
    <t>50228
50376</t>
    <phoneticPr fontId="3" type="noConversion"/>
  </si>
  <si>
    <r>
      <rPr>
        <sz val="12"/>
        <color theme="1"/>
        <rFont val="細明體"/>
        <family val="3"/>
        <charset val="136"/>
      </rPr>
      <t>客車上有改大螢幕</t>
    </r>
    <r>
      <rPr>
        <sz val="12"/>
        <color theme="1"/>
        <rFont val="BMWType V2 Regular"/>
      </rPr>
      <t>,</t>
    </r>
    <r>
      <rPr>
        <sz val="12"/>
        <color theme="1"/>
        <rFont val="細明體"/>
        <family val="3"/>
        <charset val="136"/>
      </rPr>
      <t>已請客戶恢復原廠設定再進廠</t>
    </r>
    <r>
      <rPr>
        <sz val="12"/>
        <color theme="1"/>
        <rFont val="BMWType V2 Regular"/>
      </rPr>
      <t>,</t>
    </r>
    <r>
      <rPr>
        <sz val="12"/>
        <color theme="1"/>
        <rFont val="細明體"/>
        <family val="3"/>
        <charset val="136"/>
      </rPr>
      <t>客同意
預約成功</t>
    </r>
    <phoneticPr fontId="3" type="noConversion"/>
  </si>
  <si>
    <t>G107018</t>
    <phoneticPr fontId="3" type="noConversion"/>
  </si>
  <si>
    <t>2017/10/21
2017/11/23</t>
    <phoneticPr fontId="3" type="noConversion"/>
  </si>
  <si>
    <t>50228
50423</t>
    <phoneticPr fontId="3" type="noConversion"/>
  </si>
  <si>
    <t>預約10/30 取送車
預約11/29 取送車</t>
    <phoneticPr fontId="3" type="noConversion"/>
  </si>
  <si>
    <t>G107228</t>
    <phoneticPr fontId="3" type="noConversion"/>
  </si>
  <si>
    <t>2017/10/21
2017/11/08</t>
    <phoneticPr fontId="3" type="noConversion"/>
  </si>
  <si>
    <r>
      <rPr>
        <sz val="12"/>
        <color theme="1"/>
        <rFont val="細明體"/>
        <family val="3"/>
        <charset val="136"/>
      </rPr>
      <t>客堅持自行預約</t>
    </r>
    <r>
      <rPr>
        <sz val="12"/>
        <color theme="1"/>
        <rFont val="BMWType V2 Regular"/>
      </rPr>
      <t>,</t>
    </r>
    <r>
      <rPr>
        <sz val="12"/>
        <color theme="1"/>
        <rFont val="細明體"/>
        <family val="3"/>
        <charset val="136"/>
      </rPr>
      <t>唯一入廠是在濱江</t>
    </r>
    <r>
      <rPr>
        <sz val="12"/>
        <color theme="1"/>
        <rFont val="BMWType V2 Regular"/>
      </rPr>
      <t>,</t>
    </r>
    <r>
      <rPr>
        <sz val="12"/>
        <color theme="1"/>
        <rFont val="細明體"/>
        <family val="3"/>
        <charset val="136"/>
      </rPr>
      <t>須請哲銘協調是否調車</t>
    </r>
    <r>
      <rPr>
        <sz val="12"/>
        <color theme="1"/>
        <rFont val="BMWType V2 Regular"/>
      </rPr>
      <t>,</t>
    </r>
    <r>
      <rPr>
        <sz val="12"/>
        <color theme="1"/>
        <rFont val="細明體"/>
        <family val="3"/>
        <charset val="136"/>
      </rPr>
      <t>調濱江
請哲銘協助確認</t>
    </r>
    <phoneticPr fontId="3" type="noConversion"/>
  </si>
  <si>
    <t>2017/10/23
2017/10/25
2017/11/23
2017/12/12</t>
    <phoneticPr fontId="3" type="noConversion"/>
  </si>
  <si>
    <t>50304
50422
50423
50423</t>
    <phoneticPr fontId="3" type="noConversion"/>
  </si>
  <si>
    <t>簡訊通知
行銷名單
客自行預約
預約成功</t>
    <phoneticPr fontId="3" type="noConversion"/>
  </si>
  <si>
    <t>VZ10643</t>
  </si>
  <si>
    <t>2017/10/23
2017/10/25
2017/11/16</t>
    <phoneticPr fontId="3" type="noConversion"/>
  </si>
  <si>
    <t>50304
50422
50042</t>
    <phoneticPr fontId="3" type="noConversion"/>
  </si>
  <si>
    <t>G105391</t>
  </si>
  <si>
    <t>G106159</t>
  </si>
  <si>
    <t>G106652</t>
  </si>
  <si>
    <t>G107208</t>
  </si>
  <si>
    <t>2017/10/23
2017/10/25
2017/11/16
2017/11/20</t>
    <phoneticPr fontId="3" type="noConversion"/>
  </si>
  <si>
    <t>50304
50422
50042
50184</t>
    <phoneticPr fontId="3" type="noConversion"/>
  </si>
  <si>
    <t>簡訊通知
行銷名單
電話未通
預約成功</t>
    <phoneticPr fontId="3" type="noConversion"/>
  </si>
  <si>
    <t>G107402</t>
  </si>
  <si>
    <t>2017/10/23
2017/10/24</t>
    <phoneticPr fontId="3" type="noConversion"/>
  </si>
  <si>
    <t>50304
50126</t>
    <phoneticPr fontId="3" type="noConversion"/>
  </si>
  <si>
    <t>G107430</t>
    <phoneticPr fontId="3" type="noConversion"/>
  </si>
  <si>
    <t>2017/10/23
2017/10/25
2017/11/16
2017/11/29
2017/12/12
2017/12/12
2017/12/21</t>
    <phoneticPr fontId="3" type="noConversion"/>
  </si>
  <si>
    <t>50304
50422
50042
50423
50423
50423
50228</t>
    <phoneticPr fontId="3" type="noConversion"/>
  </si>
  <si>
    <t>簡訊通知
行銷名單
電話未通
轉語音
轉語音
名單請228協助
未接*2,業代50317協助</t>
    <phoneticPr fontId="3" type="noConversion"/>
  </si>
  <si>
    <t>0M19802</t>
    <phoneticPr fontId="3" type="noConversion"/>
  </si>
  <si>
    <t>2017/10/23
2017/10/25
2017/10/31</t>
    <phoneticPr fontId="3" type="noConversion"/>
  </si>
  <si>
    <t>50304
50422
50277</t>
    <phoneticPr fontId="3" type="noConversion"/>
  </si>
  <si>
    <t>0M21558</t>
    <phoneticPr fontId="3" type="noConversion"/>
  </si>
  <si>
    <t>2017/10/23
2017/10/25
2017/11/29
2017/12/21</t>
    <phoneticPr fontId="3" type="noConversion"/>
  </si>
  <si>
    <t>50304
50422
50423
50228</t>
    <phoneticPr fontId="3" type="noConversion"/>
  </si>
  <si>
    <t>簡訊通知
行銷名單
客表示想在大桐施作
12/19已到大桐桃園執行,228已向該廠保固人員確認已執行</t>
    <phoneticPr fontId="3" type="noConversion"/>
  </si>
  <si>
    <t>0M13114</t>
  </si>
  <si>
    <t>0M17768</t>
    <phoneticPr fontId="3" type="noConversion"/>
  </si>
  <si>
    <t>2017/10/23
2017/10/25
2017/11/16
2017/12/12
2017/12/18
2017/12/18
2017/12/21
2018/01/10</t>
    <phoneticPr fontId="3" type="noConversion"/>
  </si>
  <si>
    <t>50304
50422
50042
50423
50423
50228
50228
50228</t>
    <phoneticPr fontId="3" type="noConversion"/>
  </si>
  <si>
    <t>簡訊通知
行銷名單
客戶自行在約
未接
名單請228協助
堅持自行再約
要等一月保養時一起執行
1/17再連絡一次</t>
    <phoneticPr fontId="3" type="noConversion"/>
  </si>
  <si>
    <t>0M21263</t>
    <phoneticPr fontId="3" type="noConversion"/>
  </si>
  <si>
    <t>2017/11/10
2017/12/19</t>
    <phoneticPr fontId="3" type="noConversion"/>
  </si>
  <si>
    <t>50135
50135</t>
    <phoneticPr fontId="3" type="noConversion"/>
  </si>
  <si>
    <t>2017/10/23
2017/10/25
2017/12/08</t>
    <phoneticPr fontId="3" type="noConversion"/>
  </si>
  <si>
    <t>50304
50422
50135</t>
    <phoneticPr fontId="3" type="noConversion"/>
  </si>
  <si>
    <t>0M13295</t>
    <phoneticPr fontId="3" type="noConversion"/>
  </si>
  <si>
    <t>2017/10/23
2017/10/25
2017/11/16
2017/11/29
2017/12/12
2017/12/18
2017/12/18
2018/01/10</t>
    <phoneticPr fontId="3" type="noConversion"/>
  </si>
  <si>
    <t>50304
50422
50042
50423
50423
50423
50228
50228</t>
    <phoneticPr fontId="3" type="noConversion"/>
  </si>
  <si>
    <t>簡訊通知
行銷名單
未接
客再自行預約
電話為租賃公司,客戶為外國人,會自行預約
名單請228協助
客人出國中,預計一月回國,台灣無人可接車
聯絡日盛蘇先生0920313561,有加裝影音系統,日盛協助聯絡中</t>
    <phoneticPr fontId="3" type="noConversion"/>
  </si>
  <si>
    <t>0M35219</t>
    <phoneticPr fontId="3" type="noConversion"/>
  </si>
  <si>
    <t>2017/10/23
2017/10/25
2017/11/16
2017/12/21</t>
    <phoneticPr fontId="3" type="noConversion"/>
  </si>
  <si>
    <t>50304
50422
50042
50228</t>
    <phoneticPr fontId="3" type="noConversion"/>
  </si>
  <si>
    <t>簡訊通知
行銷名單
預約成功
有其他零件BAK中,召回部分已完工,12/26二次入廠處理BAK,已告知042必須本月結帳</t>
    <phoneticPr fontId="3" type="noConversion"/>
  </si>
  <si>
    <t>0M12414</t>
  </si>
  <si>
    <t>2017/10/24
2017/10/25
2017/11/09</t>
    <phoneticPr fontId="3" type="noConversion"/>
  </si>
  <si>
    <t>50304
50422
50268</t>
    <phoneticPr fontId="3" type="noConversion"/>
  </si>
  <si>
    <t>簡訊通知
行銷名單
客來電預約保養</t>
    <phoneticPr fontId="3" type="noConversion"/>
  </si>
  <si>
    <t>0011740400</t>
    <phoneticPr fontId="3" type="noConversion"/>
  </si>
  <si>
    <t>R5xR60更換渦輪增壓器之冷卻液泵</t>
  </si>
  <si>
    <t>WL78616</t>
    <phoneticPr fontId="3" type="noConversion"/>
  </si>
  <si>
    <t>2018/6/12
2018/6/13
2018/6/15
2018/6/16</t>
    <phoneticPr fontId="3" type="noConversion"/>
  </si>
  <si>
    <t>50304
50436
50118
50118</t>
    <phoneticPr fontId="3" type="noConversion"/>
  </si>
  <si>
    <t>名單給436
未接
客戶自行再安排
未接</t>
    <phoneticPr fontId="3" type="noConversion"/>
  </si>
  <si>
    <t>0033070200</t>
  </si>
  <si>
    <t>I01檢查右後避震彈簧，視需要時更換</t>
  </si>
  <si>
    <t>已施作</t>
    <phoneticPr fontId="3" type="noConversion"/>
  </si>
  <si>
    <t>VZ10608</t>
    <phoneticPr fontId="3" type="noConversion"/>
  </si>
  <si>
    <t>2017/10/24
2017/11/18</t>
    <phoneticPr fontId="3" type="noConversion"/>
  </si>
  <si>
    <t>簡訊通知
11/17入廠</t>
    <phoneticPr fontId="3" type="noConversion"/>
  </si>
  <si>
    <t>VD24560</t>
  </si>
  <si>
    <t>6211061800</t>
    <phoneticPr fontId="3" type="noConversion"/>
  </si>
  <si>
    <t>提示-編程儀錶板油錶功能</t>
  </si>
  <si>
    <t>VD24278</t>
  </si>
  <si>
    <t>2017/12/14
2018/2/21
2018/4/3
2018/6/12
2018/6/28</t>
    <phoneticPr fontId="3" type="noConversion"/>
  </si>
  <si>
    <t>50189
50304
50304
50304
50304</t>
    <phoneticPr fontId="3" type="noConversion"/>
  </si>
  <si>
    <t>港口
港口
港口
再次問怡婷
港口,名單與怡婷確認</t>
    <phoneticPr fontId="3" type="noConversion"/>
  </si>
  <si>
    <t>VD24277</t>
  </si>
  <si>
    <t>VD19079</t>
  </si>
  <si>
    <t>VD19078</t>
  </si>
  <si>
    <t>VD18183</t>
  </si>
  <si>
    <t>VD17097</t>
  </si>
  <si>
    <t>2017/12/1
2018/2/21</t>
  </si>
  <si>
    <t>50304
50304</t>
  </si>
  <si>
    <t>港口
港口</t>
  </si>
  <si>
    <t>VD16147</t>
  </si>
  <si>
    <t>給怡婷</t>
    <phoneticPr fontId="3" type="noConversion"/>
  </si>
  <si>
    <t>VD16140</t>
  </si>
  <si>
    <t>VD16140</t>
    <phoneticPr fontId="3" type="noConversion"/>
  </si>
  <si>
    <t>VD15749</t>
  </si>
  <si>
    <t>VD15748</t>
  </si>
  <si>
    <t>VD15647</t>
  </si>
  <si>
    <t>VD15647</t>
    <phoneticPr fontId="3" type="noConversion"/>
  </si>
  <si>
    <r>
      <t>F2xF87F52G3xG01</t>
    </r>
    <r>
      <rPr>
        <sz val="12"/>
        <color theme="1"/>
        <rFont val="細明體"/>
        <family val="3"/>
        <charset val="136"/>
      </rPr>
      <t>編程控制單元</t>
    </r>
    <r>
      <rPr>
        <sz val="12"/>
        <color theme="1"/>
        <rFont val="BMWType V2 Regular"/>
      </rPr>
      <t>(Kombi)</t>
    </r>
    <phoneticPr fontId="3" type="noConversion"/>
  </si>
  <si>
    <t>VD15646</t>
  </si>
  <si>
    <t>VD15646</t>
    <phoneticPr fontId="3" type="noConversion"/>
  </si>
  <si>
    <t>VA52705</t>
  </si>
  <si>
    <t>2017/12/14
2018/2/21
2018/4/3
2018/6/14</t>
    <phoneticPr fontId="3" type="noConversion"/>
  </si>
  <si>
    <t>50189
50304
50304
50304</t>
    <phoneticPr fontId="3" type="noConversion"/>
  </si>
  <si>
    <t>港口
港口
港口
港口</t>
    <phoneticPr fontId="3" type="noConversion"/>
  </si>
  <si>
    <t>2017/12/14
2018/2/21
2018/4/3
2018/6/14</t>
  </si>
  <si>
    <t>50189
50304
50304
50304</t>
  </si>
  <si>
    <t>港口
港口
港口
港口</t>
  </si>
  <si>
    <t>VA52572</t>
  </si>
  <si>
    <t>2017/12/1
2017/12/4</t>
    <phoneticPr fontId="3" type="noConversion"/>
  </si>
  <si>
    <t>VA52572</t>
    <phoneticPr fontId="3" type="noConversion"/>
  </si>
  <si>
    <t>VA13805</t>
  </si>
  <si>
    <t>1/12/2017
2018/01/02
2018/01/08</t>
    <phoneticPr fontId="3" type="noConversion"/>
  </si>
  <si>
    <t>50304
50423
50423</t>
    <phoneticPr fontId="3" type="noConversion"/>
  </si>
  <si>
    <t>給怡婷
簡訊通知
未接</t>
    <phoneticPr fontId="3" type="noConversion"/>
  </si>
  <si>
    <t>VA13770</t>
  </si>
  <si>
    <t>VA13768</t>
  </si>
  <si>
    <t>2017/12/14
2018/2/21</t>
  </si>
  <si>
    <t>50189
50304</t>
  </si>
  <si>
    <t>VA13685</t>
  </si>
  <si>
    <t>30/11/2017
2018/01/02</t>
    <phoneticPr fontId="3" type="noConversion"/>
  </si>
  <si>
    <r>
      <t>5030</t>
    </r>
    <r>
      <rPr>
        <sz val="12"/>
        <color theme="1"/>
        <rFont val="細明體"/>
        <family val="3"/>
        <charset val="136"/>
      </rPr>
      <t>４</t>
    </r>
    <r>
      <rPr>
        <sz val="12"/>
        <color theme="1"/>
        <rFont val="BMWType V2 Regular"/>
      </rPr>
      <t xml:space="preserve">
50423</t>
    </r>
    <phoneticPr fontId="3" type="noConversion"/>
  </si>
  <si>
    <t>給怡婷
簡訊通知</t>
    <phoneticPr fontId="3" type="noConversion"/>
  </si>
  <si>
    <t>F2xF87F52G3xG01Steuerger_x001A_teprogrammieren(Kombi)</t>
  </si>
  <si>
    <t>VA13679</t>
  </si>
  <si>
    <t>VA13678</t>
  </si>
  <si>
    <t>VA11623</t>
  </si>
  <si>
    <t>VA11380</t>
  </si>
  <si>
    <t>0062450100</t>
    <phoneticPr fontId="3" type="noConversion"/>
  </si>
  <si>
    <t>0062450100</t>
    <phoneticPr fontId="3" type="noConversion"/>
  </si>
  <si>
    <t>VA09987</t>
  </si>
  <si>
    <t>2017/12/1
2017/12/4
2018/01/03</t>
    <phoneticPr fontId="3" type="noConversion"/>
  </si>
  <si>
    <t>50304
50042
50423</t>
    <phoneticPr fontId="3" type="noConversion"/>
  </si>
  <si>
    <t>簡訊通知
行銷名單
簡訊通知</t>
    <phoneticPr fontId="3" type="noConversion"/>
  </si>
  <si>
    <t>VA09986</t>
  </si>
  <si>
    <t>VA09985</t>
  </si>
  <si>
    <t>VA09836</t>
  </si>
  <si>
    <t>2017/12/1
2018/2/21</t>
    <phoneticPr fontId="3" type="noConversion"/>
  </si>
  <si>
    <t>給怡婷,展示車
再請怡婷確認</t>
    <phoneticPr fontId="3" type="noConversion"/>
  </si>
  <si>
    <t>V988592</t>
  </si>
  <si>
    <t>V988523</t>
  </si>
  <si>
    <t>V987527</t>
  </si>
  <si>
    <t>V980614</t>
  </si>
  <si>
    <t>V980593</t>
  </si>
  <si>
    <t>V980206</t>
  </si>
  <si>
    <t>V979919</t>
    <phoneticPr fontId="3" type="noConversion"/>
  </si>
  <si>
    <t>V979918</t>
  </si>
  <si>
    <t>V974551</t>
  </si>
  <si>
    <t>V973447</t>
    <phoneticPr fontId="3" type="noConversion"/>
  </si>
  <si>
    <t>V973182</t>
  </si>
  <si>
    <t>V969606</t>
  </si>
  <si>
    <t>V969606</t>
    <phoneticPr fontId="3" type="noConversion"/>
  </si>
  <si>
    <t>V969073</t>
    <phoneticPr fontId="3" type="noConversion"/>
  </si>
  <si>
    <t>V969072</t>
  </si>
  <si>
    <t>V969066</t>
    <phoneticPr fontId="3" type="noConversion"/>
  </si>
  <si>
    <t>V968924</t>
  </si>
  <si>
    <t>V968922</t>
  </si>
  <si>
    <t>V958454</t>
  </si>
  <si>
    <t>V958337</t>
  </si>
  <si>
    <t>V958336</t>
  </si>
  <si>
    <t>V958330</t>
  </si>
  <si>
    <t>V958319</t>
  </si>
  <si>
    <t>V958274</t>
  </si>
  <si>
    <t>V958271</t>
  </si>
  <si>
    <t>V957711</t>
  </si>
  <si>
    <t>V957606</t>
  </si>
  <si>
    <t>V957446</t>
  </si>
  <si>
    <t>V957445</t>
  </si>
  <si>
    <t>V956996</t>
  </si>
  <si>
    <t>V956994</t>
  </si>
  <si>
    <t>V956993</t>
  </si>
  <si>
    <t>V956822</t>
    <phoneticPr fontId="3" type="noConversion"/>
  </si>
  <si>
    <t>V956712</t>
  </si>
  <si>
    <t>V956654</t>
  </si>
  <si>
    <t>V956653</t>
  </si>
  <si>
    <t>V956652</t>
  </si>
  <si>
    <t>V956444</t>
  </si>
  <si>
    <t>V956205</t>
  </si>
  <si>
    <t>V956204</t>
    <phoneticPr fontId="3" type="noConversion"/>
  </si>
  <si>
    <t>V955615</t>
  </si>
  <si>
    <t>V955614</t>
  </si>
  <si>
    <t>V955550</t>
  </si>
  <si>
    <t>V955548</t>
  </si>
  <si>
    <t>V955502</t>
  </si>
  <si>
    <t>客戶想等保養一起,有告知油量不要低於1/3</t>
    <phoneticPr fontId="3" type="noConversion"/>
  </si>
  <si>
    <t>V955501</t>
  </si>
  <si>
    <t>V954967</t>
  </si>
  <si>
    <t>V954874</t>
  </si>
  <si>
    <t>V954873</t>
  </si>
  <si>
    <t>V954872</t>
  </si>
  <si>
    <t>V954801</t>
  </si>
  <si>
    <t>V954796</t>
  </si>
  <si>
    <t>V954795</t>
  </si>
  <si>
    <t>V954761</t>
  </si>
  <si>
    <t>V954254</t>
  </si>
  <si>
    <t>V954253</t>
  </si>
  <si>
    <t>V954229</t>
  </si>
  <si>
    <t>V954120</t>
  </si>
  <si>
    <t>V954119</t>
  </si>
  <si>
    <t>V918365</t>
  </si>
  <si>
    <t>V918194</t>
  </si>
  <si>
    <t>V917875</t>
  </si>
  <si>
    <t>V915349</t>
  </si>
  <si>
    <t>提示-編程儀錶板油錶功能</t>
    <phoneticPr fontId="3" type="noConversion"/>
  </si>
  <si>
    <t>V915347</t>
    <phoneticPr fontId="3" type="noConversion"/>
  </si>
  <si>
    <t>V915345</t>
  </si>
  <si>
    <t>V915292</t>
  </si>
  <si>
    <t>V915287</t>
  </si>
  <si>
    <t>V915083</t>
    <phoneticPr fontId="3" type="noConversion"/>
  </si>
  <si>
    <t>V914619</t>
    <phoneticPr fontId="3" type="noConversion"/>
  </si>
  <si>
    <t>V914617</t>
    <phoneticPr fontId="3" type="noConversion"/>
  </si>
  <si>
    <t>V914611</t>
  </si>
  <si>
    <t>V914566</t>
    <phoneticPr fontId="3" type="noConversion"/>
  </si>
  <si>
    <t>V914282</t>
  </si>
  <si>
    <t>V913946</t>
  </si>
  <si>
    <t>V913945</t>
  </si>
  <si>
    <t>V913944</t>
    <phoneticPr fontId="3" type="noConversion"/>
  </si>
  <si>
    <t>V913177</t>
  </si>
  <si>
    <t>V912745</t>
  </si>
  <si>
    <t>V662485</t>
  </si>
  <si>
    <t>V634338</t>
  </si>
  <si>
    <t>V634327</t>
    <phoneticPr fontId="3" type="noConversion"/>
  </si>
  <si>
    <t>V634194</t>
  </si>
  <si>
    <t>V433946</t>
  </si>
  <si>
    <t>V433362</t>
  </si>
  <si>
    <t>V433119</t>
  </si>
  <si>
    <t>V433068</t>
  </si>
  <si>
    <t>V433032</t>
  </si>
  <si>
    <t>NU94476</t>
  </si>
  <si>
    <t>0071480200</t>
    <phoneticPr fontId="3" type="noConversion"/>
  </si>
  <si>
    <t>F30更換型號銘牌標籤</t>
  </si>
  <si>
    <t>NU94476</t>
    <phoneticPr fontId="3" type="noConversion"/>
  </si>
  <si>
    <t>DONE</t>
  </si>
  <si>
    <t>NU94462</t>
  </si>
  <si>
    <t>NU94462</t>
    <phoneticPr fontId="3" type="noConversion"/>
  </si>
  <si>
    <t>NU94453</t>
  </si>
  <si>
    <t>NU94453</t>
    <phoneticPr fontId="3" type="noConversion"/>
  </si>
  <si>
    <t>DONE</t>
    <phoneticPr fontId="3" type="noConversion"/>
  </si>
  <si>
    <t>NU94437</t>
  </si>
  <si>
    <t>NU94433</t>
  </si>
  <si>
    <t>NU94431</t>
    <phoneticPr fontId="3" type="noConversion"/>
  </si>
  <si>
    <t>NU94422</t>
  </si>
  <si>
    <t>NU94422</t>
    <phoneticPr fontId="3" type="noConversion"/>
  </si>
  <si>
    <t>NU94395</t>
  </si>
  <si>
    <t>NU94395</t>
    <phoneticPr fontId="3" type="noConversion"/>
  </si>
  <si>
    <t>NU94390</t>
  </si>
  <si>
    <t>NU94390</t>
    <phoneticPr fontId="3" type="noConversion"/>
  </si>
  <si>
    <t>NU94381</t>
  </si>
  <si>
    <t>NU94381</t>
    <phoneticPr fontId="3" type="noConversion"/>
  </si>
  <si>
    <t>NU94378</t>
    <phoneticPr fontId="3" type="noConversion"/>
  </si>
  <si>
    <t>NU94369</t>
  </si>
  <si>
    <t>NU94369</t>
    <phoneticPr fontId="3" type="noConversion"/>
  </si>
  <si>
    <t>NU94321</t>
  </si>
  <si>
    <t>NU94320</t>
    <phoneticPr fontId="3" type="noConversion"/>
  </si>
  <si>
    <t>NU94318</t>
  </si>
  <si>
    <t>NU94304</t>
  </si>
  <si>
    <t>6211061800</t>
    <phoneticPr fontId="3" type="noConversion"/>
  </si>
  <si>
    <t>NU94289</t>
  </si>
  <si>
    <t>NU88650</t>
  </si>
  <si>
    <t>NU88648</t>
  </si>
  <si>
    <t>0071480200</t>
    <phoneticPr fontId="3" type="noConversion"/>
  </si>
  <si>
    <t>NU88648</t>
    <phoneticPr fontId="3" type="noConversion"/>
  </si>
  <si>
    <t>NU88644</t>
  </si>
  <si>
    <t>NU88644</t>
    <phoneticPr fontId="3" type="noConversion"/>
  </si>
  <si>
    <t>NU88643</t>
  </si>
  <si>
    <t>NU88643</t>
    <phoneticPr fontId="3" type="noConversion"/>
  </si>
  <si>
    <t>NU88623</t>
  </si>
  <si>
    <t>NU88623</t>
    <phoneticPr fontId="3" type="noConversion"/>
  </si>
  <si>
    <t>NU88606</t>
  </si>
  <si>
    <t>NU88606</t>
    <phoneticPr fontId="3" type="noConversion"/>
  </si>
  <si>
    <t>NU88605</t>
  </si>
  <si>
    <t>NU88605</t>
    <phoneticPr fontId="3" type="noConversion"/>
  </si>
  <si>
    <t>NU88603</t>
    <phoneticPr fontId="3" type="noConversion"/>
  </si>
  <si>
    <t>NU88602</t>
  </si>
  <si>
    <t>NU88602</t>
    <phoneticPr fontId="3" type="noConversion"/>
  </si>
  <si>
    <t>NU88601</t>
  </si>
  <si>
    <t>NU88601</t>
    <phoneticPr fontId="3" type="noConversion"/>
  </si>
  <si>
    <t>NU88594</t>
  </si>
  <si>
    <t>NU88594</t>
    <phoneticPr fontId="3" type="noConversion"/>
  </si>
  <si>
    <t>NU88551</t>
  </si>
  <si>
    <t>NU88551</t>
    <phoneticPr fontId="3" type="noConversion"/>
  </si>
  <si>
    <t>NU88548</t>
  </si>
  <si>
    <t>NU88548</t>
    <phoneticPr fontId="3" type="noConversion"/>
  </si>
  <si>
    <t>NU88544</t>
  </si>
  <si>
    <t>NU88544</t>
    <phoneticPr fontId="3" type="noConversion"/>
  </si>
  <si>
    <t>NU88539</t>
  </si>
  <si>
    <t>NU88539</t>
    <phoneticPr fontId="3" type="noConversion"/>
  </si>
  <si>
    <t>NU88521</t>
  </si>
  <si>
    <t>NU88521</t>
    <phoneticPr fontId="3" type="noConversion"/>
  </si>
  <si>
    <t>NU88504</t>
  </si>
  <si>
    <t>NU88504</t>
    <phoneticPr fontId="3" type="noConversion"/>
  </si>
  <si>
    <t>NU88500</t>
  </si>
  <si>
    <t>NU88500</t>
    <phoneticPr fontId="3" type="noConversion"/>
  </si>
  <si>
    <t>NU88479</t>
    <phoneticPr fontId="3" type="noConversion"/>
  </si>
  <si>
    <t>DONE</t>
    <phoneticPr fontId="3" type="noConversion"/>
  </si>
  <si>
    <t>NU88468</t>
  </si>
  <si>
    <t>NU88468</t>
    <phoneticPr fontId="3" type="noConversion"/>
  </si>
  <si>
    <t>NU88462</t>
  </si>
  <si>
    <t>NU88462</t>
    <phoneticPr fontId="3" type="noConversion"/>
  </si>
  <si>
    <t>NU88461</t>
  </si>
  <si>
    <t>NU88448</t>
    <phoneticPr fontId="3" type="noConversion"/>
  </si>
  <si>
    <t>NU88403</t>
  </si>
  <si>
    <t>NU88401</t>
  </si>
  <si>
    <t>NU88396</t>
  </si>
  <si>
    <t>NU88395</t>
  </si>
  <si>
    <t>提示-編程儀錶板油錶功能</t>
    <phoneticPr fontId="3" type="noConversion"/>
  </si>
  <si>
    <t>NU88386</t>
    <phoneticPr fontId="3" type="noConversion"/>
  </si>
  <si>
    <t>NU88385</t>
  </si>
  <si>
    <t>NU88376</t>
  </si>
  <si>
    <t>NU88375</t>
  </si>
  <si>
    <t>NU48407</t>
    <phoneticPr fontId="3" type="noConversion"/>
  </si>
  <si>
    <t>NU48403</t>
    <phoneticPr fontId="3" type="noConversion"/>
  </si>
  <si>
    <t>NU48399</t>
    <phoneticPr fontId="3" type="noConversion"/>
  </si>
  <si>
    <t>NU48373</t>
  </si>
  <si>
    <t>NU48354</t>
    <phoneticPr fontId="3" type="noConversion"/>
  </si>
  <si>
    <t>NU48343</t>
  </si>
  <si>
    <t>NU48341</t>
  </si>
  <si>
    <t>NU48337</t>
  </si>
  <si>
    <t>NU48318</t>
    <phoneticPr fontId="3" type="noConversion"/>
  </si>
  <si>
    <t>NU48316</t>
  </si>
  <si>
    <t>NU48313</t>
  </si>
  <si>
    <t>NU48302</t>
  </si>
  <si>
    <t>NU48267</t>
  </si>
  <si>
    <t>NU48266</t>
  </si>
  <si>
    <t>NU48258</t>
  </si>
  <si>
    <t>NU48256</t>
  </si>
  <si>
    <t>NU48251</t>
  </si>
  <si>
    <t>NU48215</t>
  </si>
  <si>
    <t>NT25996</t>
  </si>
  <si>
    <t>NT25990</t>
  </si>
  <si>
    <t>NT25981</t>
  </si>
  <si>
    <t>NT25978</t>
  </si>
  <si>
    <t>NT25962</t>
  </si>
  <si>
    <t>NT25961</t>
  </si>
  <si>
    <t>NT25960</t>
  </si>
  <si>
    <t>NT25951</t>
  </si>
  <si>
    <t>NT25921</t>
  </si>
  <si>
    <t>NT25919</t>
    <phoneticPr fontId="3" type="noConversion"/>
  </si>
  <si>
    <t>NT25905</t>
  </si>
  <si>
    <t>NT25904</t>
    <phoneticPr fontId="3" type="noConversion"/>
  </si>
  <si>
    <t>NT25899</t>
    <phoneticPr fontId="3" type="noConversion"/>
  </si>
  <si>
    <t>NT25891</t>
  </si>
  <si>
    <t>NT25878</t>
    <phoneticPr fontId="3" type="noConversion"/>
  </si>
  <si>
    <t>NT25877</t>
  </si>
  <si>
    <t>NT25858</t>
  </si>
  <si>
    <t>NT25851</t>
  </si>
  <si>
    <t>NT25842</t>
  </si>
  <si>
    <t>NT25827</t>
  </si>
  <si>
    <t>NT25825</t>
  </si>
  <si>
    <t>NT25804</t>
  </si>
  <si>
    <t>NT24988</t>
  </si>
  <si>
    <t>NT12136</t>
  </si>
  <si>
    <t>NT12136</t>
    <phoneticPr fontId="3" type="noConversion"/>
  </si>
  <si>
    <t>0011640400</t>
    <phoneticPr fontId="3" type="noConversion"/>
  </si>
  <si>
    <t>E70F10N52K更換彎頭管接頭(Canada)</t>
  </si>
  <si>
    <t>LY77037</t>
    <phoneticPr fontId="3" type="noConversion"/>
  </si>
  <si>
    <t>2018/6/12
2018/8/9
2018/8/14</t>
    <phoneticPr fontId="3" type="noConversion"/>
  </si>
  <si>
    <t>50304
50227
50304</t>
    <phoneticPr fontId="3" type="noConversion"/>
  </si>
  <si>
    <t>名單給50436
電聯客戶,車已賣
聯絡人俊協助後續處理</t>
    <phoneticPr fontId="3" type="noConversion"/>
  </si>
  <si>
    <t>0011730400</t>
    <phoneticPr fontId="3" type="noConversion"/>
  </si>
  <si>
    <t>0011730400</t>
    <phoneticPr fontId="3" type="noConversion"/>
  </si>
  <si>
    <t>E7xF0xF1x更換渦輪增壓器之冷卻液泵</t>
  </si>
  <si>
    <t>LK14888</t>
    <phoneticPr fontId="3" type="noConversion"/>
  </si>
  <si>
    <t>客戶語音信箱</t>
    <phoneticPr fontId="3" type="noConversion"/>
  </si>
  <si>
    <t>0051270400</t>
    <phoneticPr fontId="3" type="noConversion"/>
  </si>
  <si>
    <t>G01檢查後部空氣導流板的螺栓連接，必要時修整</t>
  </si>
  <si>
    <t>LC56012</t>
    <phoneticPr fontId="3" type="noConversion"/>
  </si>
  <si>
    <t>LC55996</t>
    <phoneticPr fontId="3" type="noConversion"/>
  </si>
  <si>
    <t>LC55761</t>
    <phoneticPr fontId="3" type="noConversion"/>
  </si>
  <si>
    <t>LC54916</t>
  </si>
  <si>
    <t>2018/3/15
2018/3/20</t>
    <phoneticPr fontId="3" type="noConversion"/>
  </si>
  <si>
    <t>50304
50436</t>
    <phoneticPr fontId="3" type="noConversion"/>
  </si>
  <si>
    <t>名單給436
待配額</t>
    <phoneticPr fontId="3" type="noConversion"/>
  </si>
  <si>
    <t>已施作</t>
    <phoneticPr fontId="3" type="noConversion"/>
  </si>
  <si>
    <t>2018/3/15
2018/3/20
2018/4/10</t>
    <phoneticPr fontId="3" type="noConversion"/>
  </si>
  <si>
    <t>50304
50436
50304</t>
    <phoneticPr fontId="3" type="noConversion"/>
  </si>
  <si>
    <t>名單給436
待配額
已施作</t>
    <phoneticPr fontId="3" type="noConversion"/>
  </si>
  <si>
    <t>0013770200</t>
    <phoneticPr fontId="3" type="noConversion"/>
  </si>
  <si>
    <t>G01檢查並在必要時修整燃油供油管的敷設</t>
  </si>
  <si>
    <t>LC54915</t>
  </si>
  <si>
    <t>名單給436</t>
    <phoneticPr fontId="3" type="noConversion"/>
  </si>
  <si>
    <t>LC54914</t>
  </si>
  <si>
    <t>LC54623</t>
  </si>
  <si>
    <t>名單給389</t>
  </si>
  <si>
    <t>2018/3/15
2018/4/10</t>
    <phoneticPr fontId="3" type="noConversion"/>
  </si>
  <si>
    <t>50304
50304</t>
    <phoneticPr fontId="3" type="noConversion"/>
  </si>
  <si>
    <t>名單給389
已施作</t>
    <phoneticPr fontId="3" type="noConversion"/>
  </si>
  <si>
    <t>LC54622</t>
  </si>
  <si>
    <t>LC54621</t>
  </si>
  <si>
    <t>LC54602</t>
  </si>
  <si>
    <t>2018/3/15
2018/3/20
2018/4/3</t>
    <phoneticPr fontId="3" type="noConversion"/>
  </si>
  <si>
    <t>名單給436
未接
名單給436</t>
    <phoneticPr fontId="3" type="noConversion"/>
  </si>
  <si>
    <t>2018/3/15
2018/3/20
2018/4/3
2018/4/10</t>
    <phoneticPr fontId="3" type="noConversion"/>
  </si>
  <si>
    <t>50304
50436
50304
50304</t>
    <phoneticPr fontId="3" type="noConversion"/>
  </si>
  <si>
    <t>名單給436
未接
名單給436
名單給副理</t>
    <phoneticPr fontId="3" type="noConversion"/>
  </si>
  <si>
    <t>LC54601</t>
  </si>
  <si>
    <t>2018/3/15
2018/3/21</t>
    <phoneticPr fontId="3" type="noConversion"/>
  </si>
  <si>
    <t>50304
50268</t>
    <phoneticPr fontId="3" type="noConversion"/>
  </si>
  <si>
    <t>名單給436
預約成功</t>
    <phoneticPr fontId="3" type="noConversion"/>
  </si>
  <si>
    <t>LC54600</t>
  </si>
  <si>
    <t>名單給389</t>
    <phoneticPr fontId="3" type="noConversion"/>
  </si>
  <si>
    <t>LC54515</t>
  </si>
  <si>
    <t>2018/3/15
2018/4/10
2018/6/6
2018/6/12
2018/6/13</t>
    <phoneticPr fontId="3" type="noConversion"/>
  </si>
  <si>
    <t>50304
50304
50436
50304
50436</t>
    <phoneticPr fontId="3" type="noConversion"/>
  </si>
  <si>
    <t>名單給389
名單給副理
未接
名單給436
未接</t>
    <phoneticPr fontId="3" type="noConversion"/>
  </si>
  <si>
    <t>LC54515</t>
    <phoneticPr fontId="3" type="noConversion"/>
  </si>
  <si>
    <t>2018/3/15
2018/4/10
2018/6/6
2018/6/12
2018/6/13</t>
  </si>
  <si>
    <t>50304
50304
50436
50304
50436</t>
  </si>
  <si>
    <t>名單給389
名單給副理
未接
名單給436
未接</t>
  </si>
  <si>
    <t>LC54468</t>
  </si>
  <si>
    <t>2018/4/3
2018/6/12
2018/6/13
2018/6/15</t>
    <phoneticPr fontId="3" type="noConversion"/>
  </si>
  <si>
    <t>50304
50304
50436
50118</t>
    <phoneticPr fontId="3" type="noConversion"/>
  </si>
  <si>
    <t>名單給436
名單給436
待客戶明日回電
預約成功</t>
    <phoneticPr fontId="3" type="noConversion"/>
  </si>
  <si>
    <t>2018/4/3
2018/6/12
2018/6/13</t>
  </si>
  <si>
    <t>50304
50304
50436</t>
  </si>
  <si>
    <t>名單給436
名單給436
待客戶明日回電</t>
  </si>
  <si>
    <t>LC54382</t>
    <phoneticPr fontId="3" type="noConversion"/>
  </si>
  <si>
    <t>LC54382</t>
  </si>
  <si>
    <t>2018/3/15
2018/05/09</t>
    <phoneticPr fontId="3" type="noConversion"/>
  </si>
  <si>
    <t>50304
50227</t>
    <phoneticPr fontId="3" type="noConversion"/>
  </si>
  <si>
    <t>名單給389
預約成功</t>
    <phoneticPr fontId="3" type="noConversion"/>
  </si>
  <si>
    <t>LC54091</t>
  </si>
  <si>
    <t>2018/3/15
2018/6/6
2018/6/12
2018/6/14
2018/6/15</t>
    <phoneticPr fontId="3" type="noConversion"/>
  </si>
  <si>
    <t>50304
50436
50304
50436
50118</t>
    <phoneticPr fontId="3" type="noConversion"/>
  </si>
  <si>
    <t>名單給436
19:17忙線中
名單給436
小慶協助處理
小慶回覆下周處理</t>
    <phoneticPr fontId="3" type="noConversion"/>
  </si>
  <si>
    <t>LC54091</t>
    <phoneticPr fontId="3" type="noConversion"/>
  </si>
  <si>
    <t>2018/3/15
2018/6/6
2018/6/12
2018/6/14
2018/6/15
2018/6/26</t>
    <phoneticPr fontId="3" type="noConversion"/>
  </si>
  <si>
    <t>50304
50436
50304
50436
50118
50372</t>
    <phoneticPr fontId="3" type="noConversion"/>
  </si>
  <si>
    <t>名單給436
19:17忙線中
名單給436
小慶協助處理
小慶回覆下周處理
小慶取送車</t>
    <phoneticPr fontId="3" type="noConversion"/>
  </si>
  <si>
    <t>LC54078</t>
  </si>
  <si>
    <t>2018/3/15
2018/3/20
2018/4/3
2018/4/10
2018/6/6
2018/6/15
2018/6/26</t>
    <phoneticPr fontId="3" type="noConversion"/>
  </si>
  <si>
    <t>50304
50436
50304
50304
50436
50118
50436</t>
    <phoneticPr fontId="3" type="noConversion"/>
  </si>
  <si>
    <t>名單給436
沒接
名單給436
名單給副理
未接
客戶6/18之後會自行預約
19:19未接</t>
    <phoneticPr fontId="3" type="noConversion"/>
  </si>
  <si>
    <t>LC54078</t>
    <phoneticPr fontId="3" type="noConversion"/>
  </si>
  <si>
    <t>LC18979</t>
    <phoneticPr fontId="3" type="noConversion"/>
  </si>
  <si>
    <t>LC18897</t>
    <phoneticPr fontId="3" type="noConversion"/>
  </si>
  <si>
    <t>LC18834</t>
    <phoneticPr fontId="3" type="noConversion"/>
  </si>
  <si>
    <t>LB90783</t>
    <phoneticPr fontId="3" type="noConversion"/>
  </si>
  <si>
    <t>LB59925</t>
  </si>
  <si>
    <t>名單給副理</t>
    <phoneticPr fontId="3" type="noConversion"/>
  </si>
  <si>
    <t>LB59925</t>
    <phoneticPr fontId="3" type="noConversion"/>
  </si>
  <si>
    <t>2018/4/10
2018/05/09</t>
    <phoneticPr fontId="3" type="noConversion"/>
  </si>
  <si>
    <t>50304
50228</t>
    <phoneticPr fontId="3" type="noConversion"/>
  </si>
  <si>
    <t>名單給副理
預約5/11</t>
    <phoneticPr fontId="3" type="noConversion"/>
  </si>
  <si>
    <t>0016320200</t>
    <phoneticPr fontId="3" type="noConversion"/>
  </si>
  <si>
    <t>G01檢查油箱燃油泵單元,視須要更換</t>
  </si>
  <si>
    <t>LB59885</t>
    <phoneticPr fontId="3" type="noConversion"/>
  </si>
  <si>
    <t>留下聯繫電話給客戶</t>
    <phoneticPr fontId="3" type="noConversion"/>
  </si>
  <si>
    <t>LB59885</t>
  </si>
  <si>
    <t>LB59689</t>
  </si>
  <si>
    <t>2018/3/15
2018/3/30
2018/6/6</t>
    <phoneticPr fontId="3" type="noConversion"/>
  </si>
  <si>
    <t>50304
50436
50436</t>
    <phoneticPr fontId="3" type="noConversion"/>
  </si>
  <si>
    <t>名單給436
待配額
6/6業代吳嘉倫處理，6/7再打給業代</t>
    <phoneticPr fontId="3" type="noConversion"/>
  </si>
  <si>
    <t>LB59689</t>
    <phoneticPr fontId="3" type="noConversion"/>
  </si>
  <si>
    <t>6/6業代吳嘉倫處理，6/7再打給業代</t>
    <phoneticPr fontId="3" type="noConversion"/>
  </si>
  <si>
    <t>LB59686</t>
  </si>
  <si>
    <t>LB59681</t>
  </si>
  <si>
    <t>LB59681</t>
    <phoneticPr fontId="3" type="noConversion"/>
  </si>
  <si>
    <t>名單給副理
客自行再約,預計兩周內入廠</t>
    <phoneticPr fontId="3" type="noConversion"/>
  </si>
  <si>
    <t>LB59485</t>
  </si>
  <si>
    <t>LB59397</t>
    <phoneticPr fontId="3" type="noConversion"/>
  </si>
  <si>
    <t>LB59397</t>
  </si>
  <si>
    <t>名單給436
未接
已施作</t>
    <phoneticPr fontId="3" type="noConversion"/>
  </si>
  <si>
    <t>LB59374</t>
  </si>
  <si>
    <t>LB59374</t>
    <phoneticPr fontId="3" type="noConversion"/>
  </si>
  <si>
    <t>2018/6/6
2018/6/15
2018/6/26
2018/7/5
2018/7/6</t>
    <phoneticPr fontId="3" type="noConversion"/>
  </si>
  <si>
    <t>50135
50118
50372
50436
50135</t>
    <phoneticPr fontId="3" type="noConversion"/>
  </si>
  <si>
    <t>電話錯誤
電話錯誤
聯絡黃郁娟,客戶出國中
客戶要求自行預約,待2k
預約成功</t>
    <phoneticPr fontId="3" type="noConversion"/>
  </si>
  <si>
    <t>LB59373</t>
  </si>
  <si>
    <t>LB59373</t>
    <phoneticPr fontId="3" type="noConversion"/>
  </si>
  <si>
    <t>2018/6/9
2018/6/15</t>
    <phoneticPr fontId="3" type="noConversion"/>
  </si>
  <si>
    <t>50372
50118</t>
    <phoneticPr fontId="3" type="noConversion"/>
  </si>
  <si>
    <t>未接
預約成功</t>
    <phoneticPr fontId="3" type="noConversion"/>
  </si>
  <si>
    <t>LB59331</t>
  </si>
  <si>
    <t>LB54653</t>
  </si>
  <si>
    <t>2018/4/10
2018/4/24</t>
    <phoneticPr fontId="3" type="noConversion"/>
  </si>
  <si>
    <t>名單給副理
預約成功</t>
    <phoneticPr fontId="3" type="noConversion"/>
  </si>
  <si>
    <t>LB54599</t>
  </si>
  <si>
    <t>2018/3/15
2018/3/20
2018/6/6
2018/6/15
2018/6/27</t>
    <phoneticPr fontId="3" type="noConversion"/>
  </si>
  <si>
    <t>50304
50436
50436
50118
50436</t>
    <phoneticPr fontId="3" type="noConversion"/>
  </si>
  <si>
    <t>名單給436
沒接
客6/7再確認時間
預約成功
預約成功</t>
    <phoneticPr fontId="3" type="noConversion"/>
  </si>
  <si>
    <t>2018/3/15
2018/3/20
2018/6/6
2018/6/15
2018/6/26</t>
    <phoneticPr fontId="3" type="noConversion"/>
  </si>
  <si>
    <t>名單給436
沒接
客6/7再確認時間
預約成功
19:15未接</t>
    <phoneticPr fontId="3" type="noConversion"/>
  </si>
  <si>
    <t>0031810100</t>
  </si>
  <si>
    <t>G01檢查右前傳動軸，視需要更換</t>
  </si>
  <si>
    <t>LB54566</t>
    <phoneticPr fontId="3" type="noConversion"/>
  </si>
  <si>
    <t>2017/12/18
2018/2/13</t>
    <phoneticPr fontId="3" type="noConversion"/>
  </si>
  <si>
    <t>港口
有兩個召回確認貨</t>
    <phoneticPr fontId="3" type="noConversion"/>
  </si>
  <si>
    <t>0018550100</t>
  </si>
  <si>
    <t>G01B47修整DPF與渦輪增壓器之間的連接</t>
  </si>
  <si>
    <t>LB54566</t>
  </si>
  <si>
    <t>有兩個召回確認貨</t>
  </si>
  <si>
    <t>LB54561</t>
  </si>
  <si>
    <t>2018/3/15
2018/3/20
2018/6/6</t>
    <phoneticPr fontId="3" type="noConversion"/>
  </si>
  <si>
    <t>名單給436
待配額
6/15後再去電，客要出國，蔡小姐</t>
    <phoneticPr fontId="3" type="noConversion"/>
  </si>
  <si>
    <t>LB54561</t>
    <phoneticPr fontId="3" type="noConversion"/>
  </si>
  <si>
    <t>2018/3/15
2018/3/20
2018/05/09
2018/6/6
2018/6/26</t>
    <phoneticPr fontId="3" type="noConversion"/>
  </si>
  <si>
    <t>50304
50436
50228
50436
50436</t>
    <phoneticPr fontId="3" type="noConversion"/>
  </si>
  <si>
    <t>名單給436
待配額
營業部試乘車,5/14當週入廠
6/15後再去電，客要出國，蔡小姐
預約成功</t>
    <phoneticPr fontId="3" type="noConversion"/>
  </si>
  <si>
    <t>LB54516</t>
    <phoneticPr fontId="3" type="noConversion"/>
  </si>
  <si>
    <t>給怡婷</t>
    <phoneticPr fontId="3" type="noConversion"/>
  </si>
  <si>
    <t>LB54516</t>
  </si>
  <si>
    <t>名單給436
未接</t>
    <phoneticPr fontId="3" type="noConversion"/>
  </si>
  <si>
    <t>0051270400</t>
    <phoneticPr fontId="3" type="noConversion"/>
  </si>
  <si>
    <t>2018/3/15
2018/3/20
2018/4/2</t>
    <phoneticPr fontId="3" type="noConversion"/>
  </si>
  <si>
    <t>50304
50436
50327</t>
    <phoneticPr fontId="3" type="noConversion"/>
  </si>
  <si>
    <t>名單給436
未接
預約成功</t>
    <phoneticPr fontId="3" type="noConversion"/>
  </si>
  <si>
    <t>0016320200</t>
    <phoneticPr fontId="3" type="noConversion"/>
  </si>
  <si>
    <t>LA54113</t>
    <phoneticPr fontId="3" type="noConversion"/>
  </si>
  <si>
    <t>LA54071</t>
    <phoneticPr fontId="3" type="noConversion"/>
  </si>
  <si>
    <t>LA54023</t>
    <phoneticPr fontId="3" type="noConversion"/>
  </si>
  <si>
    <t>LA54022</t>
    <phoneticPr fontId="3" type="noConversion"/>
  </si>
  <si>
    <t>LA53998</t>
    <phoneticPr fontId="3" type="noConversion"/>
  </si>
  <si>
    <t>LA53997</t>
    <phoneticPr fontId="3" type="noConversion"/>
  </si>
  <si>
    <t>LA53983</t>
    <phoneticPr fontId="3" type="noConversion"/>
  </si>
  <si>
    <t>LA53950</t>
    <phoneticPr fontId="3" type="noConversion"/>
  </si>
  <si>
    <t>LA53894</t>
    <phoneticPr fontId="3" type="noConversion"/>
  </si>
  <si>
    <t>LA53857</t>
    <phoneticPr fontId="3" type="noConversion"/>
  </si>
  <si>
    <t>LA53855</t>
    <phoneticPr fontId="3" type="noConversion"/>
  </si>
  <si>
    <t>LA53853</t>
    <phoneticPr fontId="3" type="noConversion"/>
  </si>
  <si>
    <t>LA53778</t>
  </si>
  <si>
    <t>待配額</t>
    <phoneticPr fontId="3" type="noConversion"/>
  </si>
  <si>
    <t>LA53776</t>
  </si>
  <si>
    <t>2018/4/3
2018/6/14</t>
    <phoneticPr fontId="3" type="noConversion"/>
  </si>
  <si>
    <t>待配額
Test,董事長友人</t>
    <phoneticPr fontId="3" type="noConversion"/>
  </si>
  <si>
    <t>2018/4/3
2018/6/14
2018/6/26</t>
    <phoneticPr fontId="3" type="noConversion"/>
  </si>
  <si>
    <t>50304
50304
50436</t>
    <phoneticPr fontId="3" type="noConversion"/>
  </si>
  <si>
    <t>待配額
Test,董事長友人
預約成功</t>
    <phoneticPr fontId="3" type="noConversion"/>
  </si>
  <si>
    <t>0012670400</t>
    <phoneticPr fontId="3" type="noConversion"/>
  </si>
  <si>
    <t>0012670400</t>
    <phoneticPr fontId="3" type="noConversion"/>
  </si>
  <si>
    <t>F2xG01G3x編程控制單元(DME)</t>
  </si>
  <si>
    <t>LA53776</t>
    <phoneticPr fontId="3" type="noConversion"/>
  </si>
  <si>
    <t>LA53775</t>
    <phoneticPr fontId="3" type="noConversion"/>
  </si>
  <si>
    <t>LA45241</t>
  </si>
  <si>
    <t>名單給389
業代林建彬協助處理</t>
    <phoneticPr fontId="3" type="noConversion"/>
  </si>
  <si>
    <t>LA45209</t>
  </si>
  <si>
    <t>名單給436
業代羅中屏協助處理</t>
    <phoneticPr fontId="3" type="noConversion"/>
  </si>
  <si>
    <t>LA13712</t>
  </si>
  <si>
    <t>LA13708</t>
  </si>
  <si>
    <t>名單給436
德益協理
名單給副理</t>
    <phoneticPr fontId="3" type="noConversion"/>
  </si>
  <si>
    <t>LA13708</t>
    <phoneticPr fontId="3" type="noConversion"/>
  </si>
  <si>
    <t>2018/3/15
2018/3/20
2018/4/10
2018/05/09</t>
    <phoneticPr fontId="3" type="noConversion"/>
  </si>
  <si>
    <t>50304
50436
50304
50228</t>
    <phoneticPr fontId="3" type="noConversion"/>
  </si>
  <si>
    <t>名單給436
德益協理
名單給副理
業代譚智勳處理</t>
    <phoneticPr fontId="3" type="noConversion"/>
  </si>
  <si>
    <t>LA06991</t>
    <phoneticPr fontId="3" type="noConversion"/>
  </si>
  <si>
    <t>LA06991</t>
  </si>
  <si>
    <t>名單給389
名單給副理</t>
    <phoneticPr fontId="3" type="noConversion"/>
  </si>
  <si>
    <t>LA06990</t>
    <phoneticPr fontId="3" type="noConversion"/>
  </si>
  <si>
    <t>LA06915</t>
  </si>
  <si>
    <t>名單給389
營業部試乘車5/10給228</t>
    <phoneticPr fontId="3" type="noConversion"/>
  </si>
  <si>
    <t>LA06914</t>
  </si>
  <si>
    <t>2018/3/15
2018/3/30
2018/4/3
2018/6/6</t>
    <phoneticPr fontId="3" type="noConversion"/>
  </si>
  <si>
    <t>50304
50436
50304
50436</t>
    <phoneticPr fontId="3" type="noConversion"/>
  </si>
  <si>
    <t>名單給436
2018/2/27 入廠做過5000KM，未接
名單給436
關機</t>
    <phoneticPr fontId="3" type="noConversion"/>
  </si>
  <si>
    <t>LA06914</t>
    <phoneticPr fontId="3" type="noConversion"/>
  </si>
  <si>
    <t>2018/3/15
2018/3/30
2018/4/3
2018/05/09
2018/6/6</t>
    <phoneticPr fontId="3" type="noConversion"/>
  </si>
  <si>
    <t>50304
50436
50304
50228
50436</t>
    <phoneticPr fontId="3" type="noConversion"/>
  </si>
  <si>
    <t>名單給436
2018/2/27 入廠做過5000KM，未接
名單給436
業代陳保齊協助處理
關機</t>
    <phoneticPr fontId="3" type="noConversion"/>
  </si>
  <si>
    <t>L381680</t>
    <phoneticPr fontId="3" type="noConversion"/>
  </si>
  <si>
    <t>名單給50436</t>
    <phoneticPr fontId="3" type="noConversion"/>
  </si>
  <si>
    <t>K881330</t>
  </si>
  <si>
    <t>K881322</t>
  </si>
  <si>
    <t>K881257</t>
    <phoneticPr fontId="3" type="noConversion"/>
  </si>
  <si>
    <t>K881186</t>
  </si>
  <si>
    <t>K881171</t>
  </si>
  <si>
    <t>K881137</t>
  </si>
  <si>
    <t>K881114</t>
  </si>
  <si>
    <t>K881113</t>
  </si>
  <si>
    <t>K881094</t>
  </si>
  <si>
    <t>K881073</t>
    <phoneticPr fontId="3" type="noConversion"/>
  </si>
  <si>
    <t>K880704</t>
  </si>
  <si>
    <t>K880638</t>
  </si>
  <si>
    <t>K880595</t>
  </si>
  <si>
    <t>K880443</t>
    <phoneticPr fontId="3" type="noConversion"/>
  </si>
  <si>
    <t>K880290</t>
    <phoneticPr fontId="3" type="noConversion"/>
  </si>
  <si>
    <t>K880243</t>
    <phoneticPr fontId="3" type="noConversion"/>
  </si>
  <si>
    <t>K880242</t>
  </si>
  <si>
    <t>K880240</t>
    <phoneticPr fontId="3" type="noConversion"/>
  </si>
  <si>
    <t>K392878</t>
  </si>
  <si>
    <t>K392853</t>
  </si>
  <si>
    <t>0012560400</t>
  </si>
  <si>
    <t>G11G12G30N63R編程控制單元(DME)</t>
  </si>
  <si>
    <t>GJ44415</t>
  </si>
  <si>
    <t>GJ44377</t>
    <phoneticPr fontId="3" type="noConversion"/>
  </si>
  <si>
    <t>2017/11/23
2017/12/13</t>
    <phoneticPr fontId="3" type="noConversion"/>
  </si>
  <si>
    <t>50423
50228</t>
    <phoneticPr fontId="3" type="noConversion"/>
  </si>
  <si>
    <t>待配額
已請50052協助12月約車入廠</t>
    <phoneticPr fontId="3" type="noConversion"/>
  </si>
  <si>
    <t>GJ44377</t>
  </si>
  <si>
    <t>GJ44293</t>
    <phoneticPr fontId="3" type="noConversion"/>
  </si>
  <si>
    <t>2017/11/30
2017/12/13</t>
    <phoneticPr fontId="3" type="noConversion"/>
  </si>
  <si>
    <t>已請杰哥處理
12/10已入廠</t>
    <phoneticPr fontId="3" type="noConversion"/>
  </si>
  <si>
    <t>GJ44293</t>
  </si>
  <si>
    <t>G11G12G30N63Rprogramcontrolunits(DME)</t>
  </si>
  <si>
    <t>GJ44288</t>
  </si>
  <si>
    <t>GJ44276</t>
  </si>
  <si>
    <t>GJ44274</t>
    <phoneticPr fontId="3" type="noConversion"/>
  </si>
  <si>
    <t>2017/12/1
2017/12/4</t>
    <phoneticPr fontId="3" type="noConversion"/>
  </si>
  <si>
    <t>50304
50042</t>
    <phoneticPr fontId="3" type="noConversion"/>
  </si>
  <si>
    <t>簡訊通知
行銷名單</t>
    <phoneticPr fontId="3" type="noConversion"/>
  </si>
  <si>
    <t>GJ44267</t>
    <phoneticPr fontId="3" type="noConversion"/>
  </si>
  <si>
    <t>GJ44230</t>
  </si>
  <si>
    <t>簡訊通知</t>
    <phoneticPr fontId="3" type="noConversion"/>
  </si>
  <si>
    <t>2017/12/1
2017/12/4
2017/12/13</t>
    <phoneticPr fontId="3" type="noConversion"/>
  </si>
  <si>
    <t>50304
50042
50228</t>
    <phoneticPr fontId="3" type="noConversion"/>
  </si>
  <si>
    <t>簡訊通知
行銷名單
車已賣,系統已更改</t>
    <phoneticPr fontId="3" type="noConversion"/>
  </si>
  <si>
    <t>GJ35765</t>
    <phoneticPr fontId="3" type="noConversion"/>
  </si>
  <si>
    <t>50135
50228</t>
    <phoneticPr fontId="3" type="noConversion"/>
  </si>
  <si>
    <t>已聯絡客戶連同保養
客戶會連絡228處理</t>
    <phoneticPr fontId="3" type="noConversion"/>
  </si>
  <si>
    <t>GJ35753</t>
    <phoneticPr fontId="3" type="noConversion"/>
  </si>
  <si>
    <t>已請杰哥處理,但…
未接*2</t>
    <phoneticPr fontId="3" type="noConversion"/>
  </si>
  <si>
    <t>GJ35714</t>
    <phoneticPr fontId="3" type="noConversion"/>
  </si>
  <si>
    <t>19/1/2018
2018/01/26
2018/2/21
2018/2/23
2018/2/27
2018/3/12</t>
    <phoneticPr fontId="3" type="noConversion"/>
  </si>
  <si>
    <t>50423
50423
50304
50228
50304
50304</t>
    <phoneticPr fontId="3" type="noConversion"/>
  </si>
  <si>
    <t>語音
客堅持自行預約,請葉哲銘協助處理
再次請哲銘協助
客預計2/26當週入廠
勝雄副理協助02.03.2018 聯繫客戶助理-50372
確認客戶入廠施作</t>
    <phoneticPr fontId="3" type="noConversion"/>
  </si>
  <si>
    <t>G997587</t>
  </si>
  <si>
    <t>2018/1/31
2018/6/14
2018/6/28</t>
    <phoneticPr fontId="3" type="noConversion"/>
  </si>
  <si>
    <t>50423
50304
50304</t>
    <phoneticPr fontId="3" type="noConversion"/>
  </si>
  <si>
    <t>港口
港口
汎德撥回,名單與怡婷確認</t>
    <phoneticPr fontId="3" type="noConversion"/>
  </si>
  <si>
    <t>G996564</t>
    <phoneticPr fontId="3" type="noConversion"/>
  </si>
  <si>
    <t>港口
港口
港口
港口
汎德撥回</t>
    <phoneticPr fontId="3" type="noConversion"/>
  </si>
  <si>
    <t>G996563</t>
  </si>
  <si>
    <t>2017/12/14
2018/2/21
2018/4/3
2018/6/14
2018/6/27</t>
    <phoneticPr fontId="3" type="noConversion"/>
  </si>
  <si>
    <t>港口
港口
港口
港口
名單給怡婷</t>
    <phoneticPr fontId="3" type="noConversion"/>
  </si>
  <si>
    <t>G996549</t>
  </si>
  <si>
    <t>2017/12/1
2018/2/21
2018/6/14
2018/6/28</t>
    <phoneticPr fontId="3" type="noConversion"/>
  </si>
  <si>
    <t>50304
50304
50304
50304</t>
    <phoneticPr fontId="3" type="noConversion"/>
  </si>
  <si>
    <t>港口
港口
港口
汎德撥回,名單與怡婷確認</t>
    <phoneticPr fontId="3" type="noConversion"/>
  </si>
  <si>
    <t>G996539</t>
  </si>
  <si>
    <t>港口</t>
    <phoneticPr fontId="3" type="noConversion"/>
  </si>
  <si>
    <t>名單給怡婷</t>
    <phoneticPr fontId="3" type="noConversion"/>
  </si>
  <si>
    <t>G995856</t>
  </si>
  <si>
    <t>G995728</t>
  </si>
  <si>
    <t>2017/12/14
2018/2/21
2018/4/2
2018/6/14</t>
  </si>
  <si>
    <t>港口
港口
港口
依德</t>
    <phoneticPr fontId="3" type="noConversion"/>
  </si>
  <si>
    <t>G994050</t>
  </si>
  <si>
    <t>G994048</t>
  </si>
  <si>
    <t>2017/12/1
2018/2/21
2018/4/3
2018/6/14
2018/6/28</t>
    <phoneticPr fontId="3" type="noConversion"/>
  </si>
  <si>
    <t>50304
50304
50304
50304
50304</t>
    <phoneticPr fontId="3" type="noConversion"/>
  </si>
  <si>
    <t>G994045</t>
  </si>
  <si>
    <t>G994031</t>
  </si>
  <si>
    <t>G993845</t>
  </si>
  <si>
    <t>G993638</t>
  </si>
  <si>
    <t>G11G12G3xCheckingand,ifnecessary,replacinglanechangew</t>
  </si>
  <si>
    <t>G992343</t>
  </si>
  <si>
    <t>G992305</t>
  </si>
  <si>
    <t>2017/12/14
2018/2/21
2018/4/2</t>
    <phoneticPr fontId="3" type="noConversion"/>
  </si>
  <si>
    <t>50189
50304
50304</t>
    <phoneticPr fontId="3" type="noConversion"/>
  </si>
  <si>
    <t>港口
港口
港口</t>
    <phoneticPr fontId="3" type="noConversion"/>
  </si>
  <si>
    <t>G992301</t>
  </si>
  <si>
    <t>G991764</t>
  </si>
  <si>
    <t>代步車ATH7561</t>
    <phoneticPr fontId="3" type="noConversion"/>
  </si>
  <si>
    <t>G991757</t>
  </si>
  <si>
    <t>代步車ATH7597</t>
    <phoneticPr fontId="3" type="noConversion"/>
  </si>
  <si>
    <t>G991757</t>
    <phoneticPr fontId="3" type="noConversion"/>
  </si>
  <si>
    <t>G991737</t>
  </si>
  <si>
    <t>G991666</t>
  </si>
  <si>
    <t>G991663</t>
  </si>
  <si>
    <t>G991663</t>
    <phoneticPr fontId="3" type="noConversion"/>
  </si>
  <si>
    <t>G991344</t>
  </si>
  <si>
    <t>2017/11/15
2017/12/4
2017/12/14</t>
    <phoneticPr fontId="3" type="noConversion"/>
  </si>
  <si>
    <t>50268
50304
50189</t>
    <phoneticPr fontId="3" type="noConversion"/>
  </si>
  <si>
    <t>待配額
給怡婷
港口</t>
    <phoneticPr fontId="3" type="noConversion"/>
  </si>
  <si>
    <t>G971169</t>
    <phoneticPr fontId="3" type="noConversion"/>
  </si>
  <si>
    <t>G970992</t>
  </si>
  <si>
    <t>G970872</t>
    <phoneticPr fontId="3" type="noConversion"/>
  </si>
  <si>
    <t>G970834</t>
    <phoneticPr fontId="3" type="noConversion"/>
  </si>
  <si>
    <t>0016350200</t>
    <phoneticPr fontId="3" type="noConversion"/>
  </si>
  <si>
    <t>F90編程控制單元(電子燃油泵)</t>
  </si>
  <si>
    <t>G965855</t>
    <phoneticPr fontId="3" type="noConversion"/>
  </si>
  <si>
    <t>2018/6/14
2018/6/28
2018/8/17</t>
    <phoneticPr fontId="3" type="noConversion"/>
  </si>
  <si>
    <t>50304
50304
50304</t>
    <phoneticPr fontId="3" type="noConversion"/>
  </si>
  <si>
    <t>港口
港口,名單與怡婷確認
預約成功</t>
    <phoneticPr fontId="3" type="noConversion"/>
  </si>
  <si>
    <t>0084600100</t>
    <phoneticPr fontId="3" type="noConversion"/>
  </si>
  <si>
    <t>F90編程控制單元(ConnectedDrive)</t>
  </si>
  <si>
    <t>G965221</t>
  </si>
  <si>
    <t>0018590100</t>
    <phoneticPr fontId="3" type="noConversion"/>
  </si>
  <si>
    <t>F90修整排氣裝置V型管夾</t>
  </si>
  <si>
    <t>G965221</t>
    <phoneticPr fontId="3" type="noConversion"/>
  </si>
  <si>
    <t>G964875</t>
  </si>
  <si>
    <t>G964875</t>
    <phoneticPr fontId="3" type="noConversion"/>
  </si>
  <si>
    <t>G957685</t>
  </si>
  <si>
    <t>港口
港口
港口
港口
港口,名單與怡婷確認過</t>
    <phoneticPr fontId="3" type="noConversion"/>
  </si>
  <si>
    <t>G955691</t>
  </si>
  <si>
    <t>港口
港口
港口
港口
港口,名單與怡婷確認</t>
    <phoneticPr fontId="3" type="noConversion"/>
  </si>
  <si>
    <t>G955560</t>
  </si>
  <si>
    <t>2017/12/14
2018/2/21
2018/4/3</t>
    <phoneticPr fontId="3" type="noConversion"/>
  </si>
  <si>
    <t>G954483</t>
  </si>
  <si>
    <t>G954227</t>
  </si>
  <si>
    <t>G953828</t>
  </si>
  <si>
    <t>G953102</t>
  </si>
  <si>
    <t>G953063</t>
  </si>
  <si>
    <t>G941810</t>
  </si>
  <si>
    <t>行銷名單</t>
    <phoneticPr fontId="3" type="noConversion"/>
  </si>
  <si>
    <t>G941560</t>
  </si>
  <si>
    <t>G941555</t>
  </si>
  <si>
    <t>G941550</t>
  </si>
  <si>
    <t>G941549</t>
  </si>
  <si>
    <t>G941416</t>
  </si>
  <si>
    <t>G941370</t>
    <phoneticPr fontId="3" type="noConversion"/>
  </si>
  <si>
    <t>G940999</t>
  </si>
  <si>
    <t>G940831</t>
  </si>
  <si>
    <t>G927641</t>
  </si>
  <si>
    <t>G927640</t>
  </si>
  <si>
    <t>G927552</t>
    <phoneticPr fontId="3" type="noConversion"/>
  </si>
  <si>
    <t>2017/11/15
2018/2/21
2018/2/27
2018/3/6</t>
    <phoneticPr fontId="3" type="noConversion"/>
  </si>
  <si>
    <t>50389 
50304
50304
50304</t>
    <phoneticPr fontId="3" type="noConversion"/>
  </si>
  <si>
    <t>客戶車輛在高雄使用
哲銘請高雄協助
勝雄副理協助
高雄2018/3/2已施作完畢，已請哲銘協助改Campaign狀態</t>
    <phoneticPr fontId="3" type="noConversion"/>
  </si>
  <si>
    <t>G927552</t>
  </si>
  <si>
    <t>G925862</t>
  </si>
  <si>
    <t>G925846</t>
    <phoneticPr fontId="3" type="noConversion"/>
  </si>
  <si>
    <t>G925843</t>
  </si>
  <si>
    <t>G925840</t>
  </si>
  <si>
    <t>G925753</t>
  </si>
  <si>
    <t>G925750</t>
  </si>
  <si>
    <t>G925158</t>
  </si>
  <si>
    <t>G925072</t>
  </si>
  <si>
    <t>G925060</t>
  </si>
  <si>
    <t>G924923</t>
  </si>
  <si>
    <t>G924835</t>
  </si>
  <si>
    <t>G924829</t>
  </si>
  <si>
    <t>G924784</t>
  </si>
  <si>
    <t>G924653</t>
  </si>
  <si>
    <t>G924356</t>
  </si>
  <si>
    <t>G924273</t>
  </si>
  <si>
    <t>G924230</t>
  </si>
  <si>
    <t>G924210</t>
  </si>
  <si>
    <t>G924192</t>
  </si>
  <si>
    <t>G924048</t>
  </si>
  <si>
    <t>G923731</t>
  </si>
  <si>
    <t>G923681</t>
  </si>
  <si>
    <t>G923675</t>
  </si>
  <si>
    <t>G923670</t>
  </si>
  <si>
    <t>G923335</t>
  </si>
  <si>
    <t>G923334</t>
    <phoneticPr fontId="3" type="noConversion"/>
  </si>
  <si>
    <t>G923100</t>
  </si>
  <si>
    <t>G922826</t>
  </si>
  <si>
    <t>G922766</t>
  </si>
  <si>
    <t>G922760</t>
    <phoneticPr fontId="3" type="noConversion"/>
  </si>
  <si>
    <t>G922688</t>
    <phoneticPr fontId="3" type="noConversion"/>
  </si>
  <si>
    <t>G877679</t>
    <phoneticPr fontId="3" type="noConversion"/>
  </si>
  <si>
    <t>G877667</t>
    <phoneticPr fontId="3" type="noConversion"/>
  </si>
  <si>
    <t>G877666</t>
  </si>
  <si>
    <t>G877351</t>
    <phoneticPr fontId="3" type="noConversion"/>
  </si>
  <si>
    <t>G877270</t>
  </si>
  <si>
    <t>G877229</t>
    <phoneticPr fontId="3" type="noConversion"/>
  </si>
  <si>
    <t>G877181</t>
  </si>
  <si>
    <t>G877179</t>
  </si>
  <si>
    <t>G877171</t>
    <phoneticPr fontId="3" type="noConversion"/>
  </si>
  <si>
    <t>G877006</t>
    <phoneticPr fontId="3" type="noConversion"/>
  </si>
  <si>
    <t>G876606</t>
  </si>
  <si>
    <t>G876602</t>
    <phoneticPr fontId="3" type="noConversion"/>
  </si>
  <si>
    <t>G876259</t>
  </si>
  <si>
    <t>G876257</t>
  </si>
  <si>
    <t>G876067</t>
    <phoneticPr fontId="3" type="noConversion"/>
  </si>
  <si>
    <t>G875279</t>
  </si>
  <si>
    <t>G875266</t>
  </si>
  <si>
    <t>G875265</t>
  </si>
  <si>
    <r>
      <t>G11G12G3x</t>
    </r>
    <r>
      <rPr>
        <sz val="12"/>
        <color theme="1"/>
        <rFont val="細明體"/>
        <family val="3"/>
        <charset val="136"/>
      </rPr>
      <t>檢查車道警示系統之警示傳感器，視需要更換</t>
    </r>
    <phoneticPr fontId="3" type="noConversion"/>
  </si>
  <si>
    <t>G875226</t>
  </si>
  <si>
    <t>港口
投單</t>
    <phoneticPr fontId="3" type="noConversion"/>
  </si>
  <si>
    <t>G875219</t>
  </si>
  <si>
    <t>G875217</t>
  </si>
  <si>
    <t>G875208</t>
  </si>
  <si>
    <t>2017/11/15
2017/11/28
2017/12/4
2017/12/18</t>
    <phoneticPr fontId="3" type="noConversion"/>
  </si>
  <si>
    <t>50184
50268
50042
50423</t>
    <phoneticPr fontId="3" type="noConversion"/>
  </si>
  <si>
    <t>行銷名單
未接
行銷名單
語音</t>
    <phoneticPr fontId="3" type="noConversion"/>
  </si>
  <si>
    <t>G875203</t>
  </si>
  <si>
    <t>2017/11/15
2017/12/4</t>
    <phoneticPr fontId="3" type="noConversion"/>
  </si>
  <si>
    <t>50184
50042</t>
    <phoneticPr fontId="3" type="noConversion"/>
  </si>
  <si>
    <t>行銷名單
行銷名單</t>
    <phoneticPr fontId="3" type="noConversion"/>
  </si>
  <si>
    <t>G875156</t>
  </si>
  <si>
    <t>G874974</t>
  </si>
  <si>
    <t>G874973</t>
  </si>
  <si>
    <t>G874972</t>
  </si>
  <si>
    <t>售前車輛</t>
    <phoneticPr fontId="3" type="noConversion"/>
  </si>
  <si>
    <t>G874969</t>
  </si>
  <si>
    <t>50150
50304</t>
    <phoneticPr fontId="3" type="noConversion"/>
  </si>
  <si>
    <t>預約成功
待料中</t>
    <phoneticPr fontId="3" type="noConversion"/>
  </si>
  <si>
    <t>G874943</t>
  </si>
  <si>
    <t>G874941</t>
  </si>
  <si>
    <t>50268
50304</t>
    <phoneticPr fontId="3" type="noConversion"/>
  </si>
  <si>
    <t>待配額
給怡婷</t>
    <phoneticPr fontId="3" type="noConversion"/>
  </si>
  <si>
    <t>G874921</t>
  </si>
  <si>
    <t>G874890</t>
  </si>
  <si>
    <t>G874796</t>
  </si>
  <si>
    <t>50184
50304</t>
    <phoneticPr fontId="3" type="noConversion"/>
  </si>
  <si>
    <t>行銷名單
給怡婷</t>
    <phoneticPr fontId="3" type="noConversion"/>
  </si>
  <si>
    <t>G874793</t>
  </si>
  <si>
    <t>G874793</t>
    <phoneticPr fontId="3" type="noConversion"/>
  </si>
  <si>
    <t>G874701</t>
  </si>
  <si>
    <t>G874599</t>
    <phoneticPr fontId="3" type="noConversion"/>
  </si>
  <si>
    <t>G874598</t>
    <phoneticPr fontId="3" type="noConversion"/>
  </si>
  <si>
    <t>G874432</t>
  </si>
  <si>
    <t>G874303</t>
    <phoneticPr fontId="3" type="noConversion"/>
  </si>
  <si>
    <t>G874275</t>
  </si>
  <si>
    <t>G874232</t>
  </si>
  <si>
    <t>G874222</t>
  </si>
  <si>
    <t>G874196</t>
  </si>
  <si>
    <t>G874160</t>
  </si>
  <si>
    <t>G874077</t>
  </si>
  <si>
    <t>G874074</t>
  </si>
  <si>
    <t>G874011</t>
  </si>
  <si>
    <t>G873987</t>
  </si>
  <si>
    <t>G873973</t>
  </si>
  <si>
    <t>G873935</t>
  </si>
  <si>
    <t>G873788</t>
  </si>
  <si>
    <t>G873779</t>
  </si>
  <si>
    <t>G873662</t>
  </si>
  <si>
    <t>G873658</t>
  </si>
  <si>
    <t>G873656</t>
  </si>
  <si>
    <t>G873601</t>
    <phoneticPr fontId="3" type="noConversion"/>
  </si>
  <si>
    <t>G873466</t>
  </si>
  <si>
    <t>G873356</t>
  </si>
  <si>
    <t>G845621</t>
  </si>
  <si>
    <t>G844970</t>
  </si>
  <si>
    <t>G844517</t>
  </si>
  <si>
    <t>G844433</t>
  </si>
  <si>
    <t>G844015</t>
    <phoneticPr fontId="3" type="noConversion"/>
  </si>
  <si>
    <t>G843680</t>
  </si>
  <si>
    <t>G843679</t>
  </si>
  <si>
    <t>G843263</t>
  </si>
  <si>
    <t>G842718</t>
  </si>
  <si>
    <t>G842706</t>
  </si>
  <si>
    <t>G842700</t>
  </si>
  <si>
    <t>G842687</t>
  </si>
  <si>
    <t>G841319</t>
  </si>
  <si>
    <t>G841096</t>
  </si>
  <si>
    <t>G840743</t>
    <phoneticPr fontId="3" type="noConversion"/>
  </si>
  <si>
    <t>G840658</t>
  </si>
  <si>
    <t>G840656</t>
  </si>
  <si>
    <t>G840573</t>
  </si>
  <si>
    <t>G840527</t>
  </si>
  <si>
    <t>G839666</t>
  </si>
  <si>
    <t>G839335</t>
  </si>
  <si>
    <t>G839254</t>
  </si>
  <si>
    <t>G838264</t>
  </si>
  <si>
    <t>G837792</t>
  </si>
  <si>
    <t>G836598</t>
  </si>
  <si>
    <t>G836471</t>
  </si>
  <si>
    <t>G836176</t>
  </si>
  <si>
    <t>G836169</t>
  </si>
  <si>
    <t>G836115</t>
  </si>
  <si>
    <t>G836114</t>
    <phoneticPr fontId="3" type="noConversion"/>
  </si>
  <si>
    <t>G836113</t>
  </si>
  <si>
    <t>G836081</t>
  </si>
  <si>
    <t>G836078</t>
  </si>
  <si>
    <t>G834377</t>
    <phoneticPr fontId="3" type="noConversion"/>
  </si>
  <si>
    <t>G834103</t>
    <phoneticPr fontId="3" type="noConversion"/>
  </si>
  <si>
    <t>G834101</t>
    <phoneticPr fontId="3" type="noConversion"/>
  </si>
  <si>
    <t>G834095</t>
  </si>
  <si>
    <t>G825573</t>
    <phoneticPr fontId="3" type="noConversion"/>
  </si>
  <si>
    <t>G825541</t>
  </si>
  <si>
    <t>2017/11/15
2017/12/4
2017/12/18
2017/01/27</t>
    <phoneticPr fontId="3" type="noConversion"/>
  </si>
  <si>
    <t>50389
50042
50423
50423</t>
    <phoneticPr fontId="3" type="noConversion"/>
  </si>
  <si>
    <t>未接
行銷名單
客堅持自行預約
客已與業代聯絡</t>
    <phoneticPr fontId="3" type="noConversion"/>
  </si>
  <si>
    <t>G809810</t>
  </si>
  <si>
    <t>G809809</t>
  </si>
  <si>
    <t>G809785</t>
  </si>
  <si>
    <t>G809703</t>
    <phoneticPr fontId="3" type="noConversion"/>
  </si>
  <si>
    <t>G809680</t>
  </si>
  <si>
    <t>G809475</t>
  </si>
  <si>
    <t>50304
50189</t>
    <phoneticPr fontId="3" type="noConversion"/>
  </si>
  <si>
    <t>給怡婷
港口</t>
    <phoneticPr fontId="3" type="noConversion"/>
  </si>
  <si>
    <t>G809381</t>
  </si>
  <si>
    <t>G809370</t>
  </si>
  <si>
    <t>G809347</t>
  </si>
  <si>
    <t>G809251</t>
  </si>
  <si>
    <t>G809244</t>
  </si>
  <si>
    <t>G809194</t>
  </si>
  <si>
    <t>G809162</t>
  </si>
  <si>
    <t>G809158</t>
  </si>
  <si>
    <t>G717695</t>
  </si>
  <si>
    <t>G717694</t>
  </si>
  <si>
    <t>G635069</t>
  </si>
  <si>
    <t>G635050</t>
  </si>
  <si>
    <t>G635026</t>
  </si>
  <si>
    <t>G634886</t>
  </si>
  <si>
    <t>G634878</t>
  </si>
  <si>
    <t>G634870</t>
  </si>
  <si>
    <t>G634865</t>
  </si>
  <si>
    <t>G613261</t>
    <phoneticPr fontId="3" type="noConversion"/>
  </si>
  <si>
    <t>G495470</t>
  </si>
  <si>
    <r>
      <t>G11G12G30N63R</t>
    </r>
    <r>
      <rPr>
        <sz val="12"/>
        <color theme="1"/>
        <rFont val="細明體"/>
        <family val="3"/>
        <charset val="136"/>
      </rPr>
      <t>編程控制單元</t>
    </r>
    <r>
      <rPr>
        <sz val="12"/>
        <color theme="1"/>
        <rFont val="BMWType V2 Regular"/>
      </rPr>
      <t>(DME)</t>
    </r>
    <phoneticPr fontId="3" type="noConversion"/>
  </si>
  <si>
    <t>G463524</t>
    <phoneticPr fontId="3" type="noConversion"/>
  </si>
  <si>
    <t>待配額
已請50355協助,預約12/18入廠</t>
    <phoneticPr fontId="3" type="noConversion"/>
  </si>
  <si>
    <t>G462683</t>
  </si>
  <si>
    <t>G462683</t>
    <phoneticPr fontId="3" type="noConversion"/>
  </si>
  <si>
    <t>G459571</t>
    <phoneticPr fontId="3" type="noConversion"/>
  </si>
  <si>
    <t>2017/11/15
2017/12/4
2017/12/18</t>
    <phoneticPr fontId="3" type="noConversion"/>
  </si>
  <si>
    <t>50135
50042
50304</t>
    <phoneticPr fontId="3" type="noConversion"/>
  </si>
  <si>
    <t>行銷名單
行銷名單
已轉請杰哥處理,但杰哥表示此客戶暫時無法處理(沒有問到原因)</t>
    <phoneticPr fontId="3" type="noConversion"/>
  </si>
  <si>
    <t>G459571</t>
  </si>
  <si>
    <t>G459546</t>
    <phoneticPr fontId="3" type="noConversion"/>
  </si>
  <si>
    <t>50135
50304
50423</t>
    <phoneticPr fontId="3" type="noConversion"/>
  </si>
  <si>
    <t>行銷名單
給怡婷
未接</t>
    <phoneticPr fontId="3" type="noConversion"/>
  </si>
  <si>
    <t>G459513</t>
  </si>
  <si>
    <t>G459473</t>
  </si>
  <si>
    <t>G459301</t>
  </si>
  <si>
    <t>G459221</t>
  </si>
  <si>
    <t>G447011</t>
  </si>
  <si>
    <t>G446898</t>
  </si>
  <si>
    <t>G446885</t>
  </si>
  <si>
    <t>G446823</t>
  </si>
  <si>
    <t>G414496</t>
  </si>
  <si>
    <t>G414300</t>
  </si>
  <si>
    <t>G413427</t>
  </si>
  <si>
    <t>G412831</t>
    <phoneticPr fontId="3" type="noConversion"/>
  </si>
  <si>
    <t>G412777</t>
  </si>
  <si>
    <t>G412762</t>
  </si>
  <si>
    <t>G412688</t>
  </si>
  <si>
    <t>50389
50042
50423</t>
    <phoneticPr fontId="3" type="noConversion"/>
  </si>
  <si>
    <t>未接
行銷名單
預約成功</t>
    <phoneticPr fontId="3" type="noConversion"/>
  </si>
  <si>
    <t>G412357</t>
  </si>
  <si>
    <t>G412349</t>
  </si>
  <si>
    <t>G412263</t>
    <phoneticPr fontId="3" type="noConversion"/>
  </si>
  <si>
    <t>G412028</t>
  </si>
  <si>
    <t>G412027</t>
  </si>
  <si>
    <t>G412013</t>
  </si>
  <si>
    <t>G120703</t>
  </si>
  <si>
    <t>2017/10/24
2017/10/25</t>
    <phoneticPr fontId="3" type="noConversion"/>
  </si>
  <si>
    <t>50304
50422</t>
    <phoneticPr fontId="3" type="noConversion"/>
  </si>
  <si>
    <t>G107196</t>
  </si>
  <si>
    <t>G107062</t>
    <phoneticPr fontId="3" type="noConversion"/>
  </si>
  <si>
    <t>2017/10/24
2017/11/18
2017/12/12</t>
    <phoneticPr fontId="3" type="noConversion"/>
  </si>
  <si>
    <t>50304
50228
50423</t>
    <phoneticPr fontId="3" type="noConversion"/>
  </si>
  <si>
    <t>簡訊通知
找昱辰約
未接</t>
    <phoneticPr fontId="3" type="noConversion"/>
  </si>
  <si>
    <t>G106885</t>
    <phoneticPr fontId="3" type="noConversion"/>
  </si>
  <si>
    <t>2017/10/24
2017/11/07</t>
    <phoneticPr fontId="3" type="noConversion"/>
  </si>
  <si>
    <t>簡訊通知
轉語音</t>
    <phoneticPr fontId="3" type="noConversion"/>
  </si>
  <si>
    <t>G106536</t>
  </si>
  <si>
    <t>G106524</t>
  </si>
  <si>
    <t>2017/10/24
2017/11/4</t>
    <phoneticPr fontId="3" type="noConversion"/>
  </si>
  <si>
    <t>50304
50376</t>
    <phoneticPr fontId="3" type="noConversion"/>
  </si>
  <si>
    <t>簡訊通知
預約成功</t>
    <phoneticPr fontId="3" type="noConversion"/>
  </si>
  <si>
    <t>G106214</t>
    <phoneticPr fontId="3" type="noConversion"/>
  </si>
  <si>
    <t>2017/10/24
2017/11/07
2017/11/15
2017/11/30
2017/12/18</t>
    <phoneticPr fontId="3" type="noConversion"/>
  </si>
  <si>
    <t>50304
50228 50184
50268
50423</t>
    <phoneticPr fontId="3" type="noConversion"/>
  </si>
  <si>
    <t>簡訊通知
要找184約
行銷名單
預約成功
名單請228協助</t>
    <phoneticPr fontId="3" type="noConversion"/>
  </si>
  <si>
    <t>G106096</t>
    <phoneticPr fontId="3" type="noConversion"/>
  </si>
  <si>
    <t>G106038</t>
  </si>
  <si>
    <t>2017/10/24
2017/10/24</t>
    <phoneticPr fontId="3" type="noConversion"/>
  </si>
  <si>
    <t>G105689</t>
  </si>
  <si>
    <t>50228</t>
    <phoneticPr fontId="3" type="noConversion"/>
  </si>
  <si>
    <t>G105295</t>
  </si>
  <si>
    <t>50389</t>
    <phoneticPr fontId="3" type="noConversion"/>
  </si>
  <si>
    <t>2017/10/24
2017/10/25</t>
    <phoneticPr fontId="3" type="noConversion"/>
  </si>
  <si>
    <t>50304
50421</t>
    <phoneticPr fontId="3" type="noConversion"/>
  </si>
  <si>
    <t>G105280</t>
    <phoneticPr fontId="3" type="noConversion"/>
  </si>
  <si>
    <t>G105131</t>
  </si>
  <si>
    <t>G105048</t>
    <phoneticPr fontId="3" type="noConversion"/>
  </si>
  <si>
    <t>2017/10/24
2017/11/07
2017/11/28</t>
    <phoneticPr fontId="3" type="noConversion"/>
  </si>
  <si>
    <t>50304
50228
50268</t>
    <phoneticPr fontId="3" type="noConversion"/>
  </si>
  <si>
    <t>G104827</t>
    <phoneticPr fontId="3" type="noConversion"/>
  </si>
  <si>
    <t>2017/10/24
2017/11/15
2017/12/12
2017/12/18
2018/2/21</t>
    <phoneticPr fontId="3" type="noConversion"/>
  </si>
  <si>
    <t>50304
50135
50423
50423
50304</t>
    <phoneticPr fontId="3" type="noConversion"/>
  </si>
  <si>
    <t>簡訊通知
行銷名單
客堅持自行預約
名單請228協助
名單請課長協助</t>
    <phoneticPr fontId="3" type="noConversion"/>
  </si>
  <si>
    <t>G104815</t>
    <phoneticPr fontId="3" type="noConversion"/>
  </si>
  <si>
    <t>2017/10/24
2017/11/07
2017/12/12
2017/12/18</t>
    <phoneticPr fontId="3" type="noConversion"/>
  </si>
  <si>
    <t>50304
50228
50423
50423</t>
    <phoneticPr fontId="3" type="noConversion"/>
  </si>
  <si>
    <t>簡訊通知
未接
未接
名單請228協助</t>
    <phoneticPr fontId="3" type="noConversion"/>
  </si>
  <si>
    <t>G104807</t>
    <phoneticPr fontId="3" type="noConversion"/>
  </si>
  <si>
    <t>2017/10/24
2017/11/01</t>
    <phoneticPr fontId="3" type="noConversion"/>
  </si>
  <si>
    <t>G103622</t>
  </si>
  <si>
    <t>50042</t>
    <phoneticPr fontId="3" type="noConversion"/>
  </si>
  <si>
    <t>2017/10/18</t>
    <phoneticPr fontId="3" type="noConversion"/>
  </si>
  <si>
    <t>G103379</t>
  </si>
  <si>
    <t>G103371</t>
    <phoneticPr fontId="3" type="noConversion"/>
  </si>
  <si>
    <t>2017/10/24
2017/11/07
2017/11/29
2017/12/12
2017/12/20
2018/01/19
2018/01/19
2018/2/21</t>
    <phoneticPr fontId="3" type="noConversion"/>
  </si>
  <si>
    <t>50304
50228
50304
50423
50423
50423
50423
50304</t>
    <phoneticPr fontId="3" type="noConversion"/>
  </si>
  <si>
    <t>簡訊通知
11/08下午1400再撥一次
客戶想同保養一起施作,預計12月中
預約成功
預約取消
名單請228協助
車已賣
名單請課長協助</t>
    <phoneticPr fontId="3" type="noConversion"/>
  </si>
  <si>
    <t>G103305</t>
  </si>
  <si>
    <t>G103025</t>
    <phoneticPr fontId="3" type="noConversion"/>
  </si>
  <si>
    <t>2017/10/24
2017/11/18
2017/12/18
2018/01/19
2018/2/21</t>
    <phoneticPr fontId="3" type="noConversion"/>
  </si>
  <si>
    <t>50304
50228
50423
50423
50304</t>
    <phoneticPr fontId="3" type="noConversion"/>
  </si>
  <si>
    <t>簡訊通知
普羅
名單請228協助
名單請228協助
名單請課長協助</t>
    <phoneticPr fontId="3" type="noConversion"/>
  </si>
  <si>
    <t>G102772</t>
    <phoneticPr fontId="3" type="noConversion"/>
  </si>
  <si>
    <t>G102673</t>
  </si>
  <si>
    <t>G102667</t>
  </si>
  <si>
    <t>2017/10/24
2017/11/4</t>
    <phoneticPr fontId="3" type="noConversion"/>
  </si>
  <si>
    <t>G102485</t>
  </si>
  <si>
    <t>G102441</t>
  </si>
  <si>
    <t>G102264</t>
  </si>
  <si>
    <t>0034360200</t>
    <phoneticPr fontId="3" type="noConversion"/>
  </si>
  <si>
    <r>
      <t>F48</t>
    </r>
    <r>
      <rPr>
        <sz val="12"/>
        <color theme="1"/>
        <rFont val="細明體"/>
        <family val="3"/>
        <charset val="136"/>
      </rPr>
      <t>檢查，視需要更換剎車油管</t>
    </r>
    <phoneticPr fontId="3" type="noConversion"/>
  </si>
  <si>
    <t>EE27963</t>
    <phoneticPr fontId="3" type="noConversion"/>
  </si>
  <si>
    <t>PDI已施作,通知哲銘</t>
    <phoneticPr fontId="3" type="noConversion"/>
  </si>
  <si>
    <t>EE24385</t>
    <phoneticPr fontId="3" type="noConversion"/>
  </si>
  <si>
    <t>EE24375</t>
  </si>
  <si>
    <t>EE24064</t>
  </si>
  <si>
    <t>0028050100</t>
    <phoneticPr fontId="3" type="noConversion"/>
  </si>
  <si>
    <t>0028050100</t>
    <phoneticPr fontId="3" type="noConversion"/>
  </si>
  <si>
    <t>F48編程控制單元(DKG)</t>
  </si>
  <si>
    <t>2018.7.20已入廠</t>
    <phoneticPr fontId="3" type="noConversion"/>
  </si>
  <si>
    <t>EE24063</t>
  </si>
  <si>
    <t>想等2000一起做，這兩個禮拜很忙，6月中後再連絡
2018.7.14已入廠</t>
    <phoneticPr fontId="3" type="noConversion"/>
  </si>
  <si>
    <t>EE23530</t>
  </si>
  <si>
    <t>EE23390</t>
  </si>
  <si>
    <t>EE23390</t>
    <phoneticPr fontId="3" type="noConversion"/>
  </si>
  <si>
    <t>關機</t>
    <phoneticPr fontId="3" type="noConversion"/>
  </si>
  <si>
    <t>EE22969</t>
  </si>
  <si>
    <t>EE22927</t>
    <phoneticPr fontId="3" type="noConversion"/>
  </si>
  <si>
    <t>EE22835</t>
  </si>
  <si>
    <t>EE22833</t>
  </si>
  <si>
    <t>客要去台中廠做</t>
    <phoneticPr fontId="3" type="noConversion"/>
  </si>
  <si>
    <t>2018/6/8
2018/7/31</t>
    <phoneticPr fontId="3" type="noConversion"/>
  </si>
  <si>
    <t>50227
50227</t>
    <phoneticPr fontId="3" type="noConversion"/>
  </si>
  <si>
    <t>客要去台中廠做
還沒時間，有需要會再和台中廠自行預約</t>
    <phoneticPr fontId="3" type="noConversion"/>
  </si>
  <si>
    <t>EE22206</t>
  </si>
  <si>
    <t>EE19977</t>
  </si>
  <si>
    <t>F48檢查，視需要更換剎車油管</t>
  </si>
  <si>
    <t>ED99324</t>
    <phoneticPr fontId="3" type="noConversion"/>
  </si>
  <si>
    <t>ED97869</t>
  </si>
  <si>
    <t>ED97868</t>
  </si>
  <si>
    <t>ED97837</t>
  </si>
  <si>
    <t>ED97813</t>
  </si>
  <si>
    <t>ED97786</t>
  </si>
  <si>
    <t>ED97698</t>
  </si>
  <si>
    <t>ED95933</t>
  </si>
  <si>
    <t>ED95758</t>
  </si>
  <si>
    <t>ED95402</t>
  </si>
  <si>
    <t>ED95400</t>
  </si>
  <si>
    <t>ED95260</t>
  </si>
  <si>
    <t>ED95236</t>
  </si>
  <si>
    <t>ED95032</t>
  </si>
  <si>
    <t>0061680400</t>
  </si>
  <si>
    <t>Programcontrolunits(BDC)</t>
  </si>
  <si>
    <t>ED94695</t>
  </si>
  <si>
    <t>2018/2/13
2018/6/15</t>
    <phoneticPr fontId="3" type="noConversion"/>
  </si>
  <si>
    <t>50304
50118</t>
    <phoneticPr fontId="3" type="noConversion"/>
  </si>
  <si>
    <t>港口
預約成功</t>
    <phoneticPr fontId="3" type="noConversion"/>
  </si>
  <si>
    <t>ED94689</t>
  </si>
  <si>
    <t>2018/2/13
2018/3/6</t>
    <phoneticPr fontId="3" type="noConversion"/>
  </si>
  <si>
    <t>今日會拉回來給孝鍾開單施作
今日再次通知怡婷</t>
    <phoneticPr fontId="3" type="noConversion"/>
  </si>
  <si>
    <t>ED94689</t>
    <phoneticPr fontId="3" type="noConversion"/>
  </si>
  <si>
    <t>2018/6/6
2018/6/16
2018/6/27</t>
    <phoneticPr fontId="3" type="noConversion"/>
  </si>
  <si>
    <t>50135
50118
50436</t>
    <phoneticPr fontId="3" type="noConversion"/>
  </si>
  <si>
    <t>哲銘確認是否要編
轉語音
13:30後聯絡;預約成功</t>
    <phoneticPr fontId="3" type="noConversion"/>
  </si>
  <si>
    <t>ED94687</t>
  </si>
  <si>
    <t>港口</t>
    <phoneticPr fontId="3" type="noConversion"/>
  </si>
  <si>
    <t>9:30入廠</t>
    <phoneticPr fontId="3" type="noConversion"/>
  </si>
  <si>
    <t>ED92979</t>
  </si>
  <si>
    <t>ED92584</t>
  </si>
  <si>
    <t>ED92583</t>
    <phoneticPr fontId="3" type="noConversion"/>
  </si>
  <si>
    <t>2018/6/8
2018/6/16</t>
    <phoneticPr fontId="3" type="noConversion"/>
  </si>
  <si>
    <t>50227
50118</t>
    <phoneticPr fontId="3" type="noConversion"/>
  </si>
  <si>
    <t>09:27轉接語音信箱
轉語音</t>
    <phoneticPr fontId="3" type="noConversion"/>
  </si>
  <si>
    <t>ED92583</t>
  </si>
  <si>
    <t>ED63821</t>
    <phoneticPr fontId="3" type="noConversion"/>
  </si>
  <si>
    <t>ED63821</t>
  </si>
  <si>
    <t>ED63814</t>
    <phoneticPr fontId="3" type="noConversion"/>
  </si>
  <si>
    <t>ED63814</t>
  </si>
  <si>
    <t>ED63813</t>
  </si>
  <si>
    <t>2018/3/27
2018/6/11
2018/6/15</t>
    <phoneticPr fontId="3" type="noConversion"/>
  </si>
  <si>
    <t>50042
50135
50118</t>
    <phoneticPr fontId="3" type="noConversion"/>
  </si>
  <si>
    <t>預約成功
未接
指定黃大原協助</t>
    <phoneticPr fontId="3" type="noConversion"/>
  </si>
  <si>
    <t>0028050100</t>
    <phoneticPr fontId="3" type="noConversion"/>
  </si>
  <si>
    <t>ED63813</t>
    <phoneticPr fontId="3" type="noConversion"/>
  </si>
  <si>
    <t>2018/3/27
2018/6/11
2018/6/15
2018/6/27
2018/6/28</t>
    <phoneticPr fontId="3" type="noConversion"/>
  </si>
  <si>
    <t>50042
50135
50118
50436
50436</t>
    <phoneticPr fontId="3" type="noConversion"/>
  </si>
  <si>
    <t>預約成功
未接
指定黃大原協助
中午過後打,需要人人協助;未接
預約成功</t>
    <phoneticPr fontId="3" type="noConversion"/>
  </si>
  <si>
    <t>ED63630</t>
    <phoneticPr fontId="3" type="noConversion"/>
  </si>
  <si>
    <t>ED63514</t>
    <phoneticPr fontId="3" type="noConversion"/>
  </si>
  <si>
    <t>ED63514</t>
  </si>
  <si>
    <t>ED62918</t>
  </si>
  <si>
    <t>ED62709</t>
  </si>
  <si>
    <t>v</t>
    <phoneticPr fontId="3" type="noConversion"/>
  </si>
  <si>
    <t>未接
2018.7.17已入廠</t>
    <phoneticPr fontId="3" type="noConversion"/>
  </si>
  <si>
    <t>ED62708</t>
  </si>
  <si>
    <t>再過一兩個月後，或等2000公里會再來電預約</t>
    <phoneticPr fontId="3" type="noConversion"/>
  </si>
  <si>
    <t>ED62420</t>
  </si>
  <si>
    <t>ED62419</t>
  </si>
  <si>
    <t>2018/6/16
2018/7/4</t>
    <phoneticPr fontId="3" type="noConversion"/>
  </si>
  <si>
    <t>50118
50436</t>
    <phoneticPr fontId="3" type="noConversion"/>
  </si>
  <si>
    <t>未接
未接</t>
    <phoneticPr fontId="3" type="noConversion"/>
  </si>
  <si>
    <t>2018/6/16
2018/7/4
2018/7/31
2018/9/9
2018/9/12</t>
    <phoneticPr fontId="3" type="noConversion"/>
  </si>
  <si>
    <t>50118
50436
50227
50304
50227</t>
    <phoneticPr fontId="3" type="noConversion"/>
  </si>
  <si>
    <t>未接
未接
睡覺中，直接掛斷
紙本名單給227
已請小慶處理</t>
    <phoneticPr fontId="3" type="noConversion"/>
  </si>
  <si>
    <t>ED62418</t>
    <phoneticPr fontId="3" type="noConversion"/>
  </si>
  <si>
    <t>ED62418</t>
  </si>
  <si>
    <t>ED62056</t>
  </si>
  <si>
    <t>ED62054</t>
  </si>
  <si>
    <t>2018/5/30已執行</t>
    <phoneticPr fontId="3" type="noConversion"/>
  </si>
  <si>
    <t>2018/5/30已執行</t>
  </si>
  <si>
    <t>ED62053</t>
  </si>
  <si>
    <t>ED62052</t>
  </si>
  <si>
    <t>ED62051</t>
  </si>
  <si>
    <t>ED62050</t>
  </si>
  <si>
    <t>2018/6/8
2018/6/16</t>
    <phoneticPr fontId="3" type="noConversion"/>
  </si>
  <si>
    <t>50227
50118</t>
    <phoneticPr fontId="3" type="noConversion"/>
  </si>
  <si>
    <t>09:24未接
預約成功</t>
    <phoneticPr fontId="3" type="noConversion"/>
  </si>
  <si>
    <t>ED62049</t>
  </si>
  <si>
    <t>ED61943</t>
  </si>
  <si>
    <t>08:55未接</t>
    <phoneticPr fontId="3" type="noConversion"/>
  </si>
  <si>
    <t>ED61916</t>
    <phoneticPr fontId="3" type="noConversion"/>
  </si>
  <si>
    <t>ED59920</t>
  </si>
  <si>
    <t>自行在約,6月中可再去電</t>
  </si>
  <si>
    <t>自行在約,6月中可再去電</t>
    <phoneticPr fontId="3" type="noConversion"/>
  </si>
  <si>
    <t>ED59903</t>
  </si>
  <si>
    <t>ED59902</t>
  </si>
  <si>
    <t>客戶資料錯誤</t>
    <phoneticPr fontId="3" type="noConversion"/>
  </si>
  <si>
    <t>客戶資料錯誤
2018.7.12已入廠</t>
    <phoneticPr fontId="3" type="noConversion"/>
  </si>
  <si>
    <t>ED59176</t>
  </si>
  <si>
    <t>2018/6/6
2018/6/15</t>
    <phoneticPr fontId="3" type="noConversion"/>
  </si>
  <si>
    <t>50135
50118</t>
    <phoneticPr fontId="3" type="noConversion"/>
  </si>
  <si>
    <t>鉑德
王雅君0922209265、6/16再連絡</t>
    <phoneticPr fontId="3" type="noConversion"/>
  </si>
  <si>
    <t>2018/6/6
2018/6/15
2018/8/9
2018/9/9
2018/9/12</t>
    <phoneticPr fontId="3" type="noConversion"/>
  </si>
  <si>
    <t>50135
50118
50227
50304
50227</t>
    <phoneticPr fontId="3" type="noConversion"/>
  </si>
  <si>
    <t>鉑德
王雅君0922209265、6/16再連絡
王小姐留先生電話0932197085楊先生，未接
紙本名單給227
未接,已請徐隆耀協助</t>
    <phoneticPr fontId="3" type="noConversion"/>
  </si>
  <si>
    <t>ED59172</t>
  </si>
  <si>
    <t>9:00 ATQ1822</t>
    <phoneticPr fontId="3" type="noConversion"/>
  </si>
  <si>
    <t>ATQ1822</t>
    <phoneticPr fontId="3" type="noConversion"/>
  </si>
  <si>
    <t>ED59162</t>
  </si>
  <si>
    <t>2018/6/6
2018/6/28</t>
    <phoneticPr fontId="3" type="noConversion"/>
  </si>
  <si>
    <t>50135
50436</t>
    <phoneticPr fontId="3" type="noConversion"/>
  </si>
  <si>
    <t>人在國外
預約成功</t>
    <phoneticPr fontId="3" type="noConversion"/>
  </si>
  <si>
    <t>ED57454</t>
  </si>
  <si>
    <t>ED57126</t>
  </si>
  <si>
    <t>自行再約，以留電</t>
    <phoneticPr fontId="3" type="noConversion"/>
  </si>
  <si>
    <t>2018/6/6
2018/7/31
2018/9/9
2018/9/12</t>
    <phoneticPr fontId="3" type="noConversion"/>
  </si>
  <si>
    <t>50135
50227
50304
50227</t>
    <phoneticPr fontId="3" type="noConversion"/>
  </si>
  <si>
    <t>自行再約，已留電
自行再約，已留電
紙本名單給227
預約成功</t>
    <phoneticPr fontId="3" type="noConversion"/>
  </si>
  <si>
    <t>ED53939</t>
  </si>
  <si>
    <t>ED53761</t>
  </si>
  <si>
    <t>ED53754</t>
    <phoneticPr fontId="3" type="noConversion"/>
  </si>
  <si>
    <t>ED53754</t>
  </si>
  <si>
    <t>ED51474</t>
  </si>
  <si>
    <t>預約成功
2018.7.21已入廠</t>
    <phoneticPr fontId="3" type="noConversion"/>
  </si>
  <si>
    <t>ED50980</t>
    <phoneticPr fontId="3" type="noConversion"/>
  </si>
  <si>
    <t>ED50980</t>
  </si>
  <si>
    <t>ED50796</t>
    <phoneticPr fontId="3" type="noConversion"/>
  </si>
  <si>
    <t>ED50796</t>
  </si>
  <si>
    <t>EC78460</t>
  </si>
  <si>
    <t>EC75286</t>
    <phoneticPr fontId="3" type="noConversion"/>
  </si>
  <si>
    <t>EC75166</t>
  </si>
  <si>
    <t>EC74549</t>
  </si>
  <si>
    <t>EA99099</t>
  </si>
  <si>
    <t>自行再約，6月中可再去電</t>
  </si>
  <si>
    <t>自行再約，6月中可再去電</t>
    <phoneticPr fontId="3" type="noConversion"/>
  </si>
  <si>
    <t>EA98983</t>
    <phoneticPr fontId="3" type="noConversion"/>
  </si>
  <si>
    <t>EA98954</t>
  </si>
  <si>
    <t>EA98917</t>
  </si>
  <si>
    <t>EA98901</t>
  </si>
  <si>
    <t>EA98742</t>
  </si>
  <si>
    <t>EA13375</t>
  </si>
  <si>
    <t>EA12692</t>
  </si>
  <si>
    <t>EA11957</t>
  </si>
  <si>
    <t>DE81992</t>
    <phoneticPr fontId="3" type="noConversion"/>
  </si>
  <si>
    <t>電話為空號,已請上次顧問協助140</t>
    <phoneticPr fontId="3" type="noConversion"/>
  </si>
  <si>
    <t>C758741</t>
    <phoneticPr fontId="3" type="noConversion"/>
  </si>
  <si>
    <t>沒接</t>
    <phoneticPr fontId="3" type="noConversion"/>
  </si>
  <si>
    <t>BM51665</t>
  </si>
  <si>
    <t>BM51609</t>
  </si>
  <si>
    <t>BM51608</t>
  </si>
  <si>
    <t>BM51607</t>
  </si>
  <si>
    <t>BM51606</t>
  </si>
  <si>
    <t>BM51540</t>
  </si>
  <si>
    <t>BM51521</t>
    <phoneticPr fontId="3" type="noConversion"/>
  </si>
  <si>
    <t>2018/6/14
2018/6/28</t>
    <phoneticPr fontId="3" type="noConversion"/>
  </si>
  <si>
    <t>港口
港口,名單與怡婷確認</t>
    <phoneticPr fontId="3" type="noConversion"/>
  </si>
  <si>
    <t>2018/6/14
2018/6/28
2018/8/27
2018/9/17</t>
    <phoneticPr fontId="3" type="noConversion"/>
  </si>
  <si>
    <t>港口
港口,名單與怡婷確認
保稅倉
保稅倉</t>
    <phoneticPr fontId="3" type="noConversion"/>
  </si>
  <si>
    <t>BH89579</t>
  </si>
  <si>
    <t>BH89579</t>
    <phoneticPr fontId="3" type="noConversion"/>
  </si>
  <si>
    <t>BH89578</t>
  </si>
  <si>
    <t>BH89578</t>
    <phoneticPr fontId="3" type="noConversion"/>
  </si>
  <si>
    <t>BH89575</t>
  </si>
  <si>
    <t>BH89470</t>
  </si>
  <si>
    <t>BH89470</t>
    <phoneticPr fontId="3" type="noConversion"/>
  </si>
  <si>
    <t>2018/9/4
2018/9/7</t>
    <phoneticPr fontId="3" type="noConversion"/>
  </si>
  <si>
    <t>查詢已施作,轉請人俊確認
再請人俊確認</t>
    <phoneticPr fontId="3" type="noConversion"/>
  </si>
  <si>
    <t>BH88906</t>
  </si>
  <si>
    <t>BH88665</t>
  </si>
  <si>
    <t>BH88661</t>
  </si>
  <si>
    <t>BH88658</t>
  </si>
  <si>
    <t>BH88379</t>
  </si>
  <si>
    <t>BH88327</t>
  </si>
  <si>
    <t>BH87905</t>
  </si>
  <si>
    <t>BH87862</t>
  </si>
  <si>
    <t>BH87861</t>
  </si>
  <si>
    <t>BH87689</t>
  </si>
  <si>
    <t>BH87678</t>
  </si>
  <si>
    <t>BH87643</t>
  </si>
  <si>
    <t>BH86385</t>
  </si>
  <si>
    <t>BH86306</t>
  </si>
  <si>
    <t>BH86302</t>
  </si>
  <si>
    <t>2018/1/31
2018/6/14</t>
    <phoneticPr fontId="3" type="noConversion"/>
  </si>
  <si>
    <t>50423
50304</t>
    <phoneticPr fontId="3" type="noConversion"/>
  </si>
  <si>
    <t>港口
港口</t>
    <phoneticPr fontId="3" type="noConversion"/>
  </si>
  <si>
    <t>2018/1/31
2018/6/14</t>
  </si>
  <si>
    <t>50423
50304</t>
  </si>
  <si>
    <t>BH86299</t>
  </si>
  <si>
    <t>PDI</t>
    <phoneticPr fontId="3" type="noConversion"/>
  </si>
  <si>
    <t>BH86221</t>
  </si>
  <si>
    <t>BH86219</t>
  </si>
  <si>
    <t>BH86191</t>
  </si>
  <si>
    <t>BH86151</t>
  </si>
  <si>
    <t>BH86056</t>
    <phoneticPr fontId="3" type="noConversion"/>
  </si>
  <si>
    <t>BH85871</t>
  </si>
  <si>
    <t>BH85870</t>
  </si>
  <si>
    <t>BH85868</t>
  </si>
  <si>
    <t>BH85867</t>
    <phoneticPr fontId="3" type="noConversion"/>
  </si>
  <si>
    <t>BH85827</t>
    <phoneticPr fontId="3" type="noConversion"/>
  </si>
  <si>
    <t>BH85825</t>
    <phoneticPr fontId="3" type="noConversion"/>
  </si>
  <si>
    <t>BH85771</t>
  </si>
  <si>
    <t>BH85769</t>
    <phoneticPr fontId="3" type="noConversion"/>
  </si>
  <si>
    <t>BH85696</t>
  </si>
  <si>
    <t>BH85695</t>
  </si>
  <si>
    <t>BH85678</t>
  </si>
  <si>
    <t>BH85677</t>
    <phoneticPr fontId="3" type="noConversion"/>
  </si>
  <si>
    <t>BH85676</t>
  </si>
  <si>
    <t>BH85675</t>
  </si>
  <si>
    <t>BH85670</t>
  </si>
  <si>
    <t>BH85669</t>
  </si>
  <si>
    <t>BH85664</t>
  </si>
  <si>
    <t>BH85591</t>
  </si>
  <si>
    <t>BH85549</t>
  </si>
  <si>
    <t>BH85428</t>
  </si>
  <si>
    <t>BH85427</t>
  </si>
  <si>
    <t>BH85426</t>
  </si>
  <si>
    <t>BH85397</t>
  </si>
  <si>
    <t>BH85395</t>
  </si>
  <si>
    <t>BH85394</t>
  </si>
  <si>
    <t>BH85392</t>
  </si>
  <si>
    <t>BH85372</t>
    <phoneticPr fontId="3" type="noConversion"/>
  </si>
  <si>
    <t>BH85368</t>
  </si>
  <si>
    <t>BH85362</t>
  </si>
  <si>
    <t>BH85356</t>
  </si>
  <si>
    <t>BH85315</t>
  </si>
  <si>
    <t>BH85313</t>
  </si>
  <si>
    <t>BH85309</t>
    <phoneticPr fontId="3" type="noConversion"/>
  </si>
  <si>
    <t>BH85306</t>
  </si>
  <si>
    <t>BH85276</t>
    <phoneticPr fontId="3" type="noConversion"/>
  </si>
  <si>
    <t>BH85056</t>
    <phoneticPr fontId="3" type="noConversion"/>
  </si>
  <si>
    <t>BH85034</t>
  </si>
  <si>
    <t>BH85032</t>
    <phoneticPr fontId="3" type="noConversion"/>
  </si>
  <si>
    <t>BH85028</t>
  </si>
  <si>
    <t>BH85025</t>
  </si>
  <si>
    <t>BH85008</t>
  </si>
  <si>
    <t>BH84997</t>
  </si>
  <si>
    <t>BH84957</t>
  </si>
  <si>
    <t>BH84918</t>
  </si>
  <si>
    <t>BH84901</t>
  </si>
  <si>
    <t>BH84897</t>
  </si>
  <si>
    <t>BH84890</t>
  </si>
  <si>
    <t>BH84864</t>
  </si>
  <si>
    <t>BH84856</t>
  </si>
  <si>
    <t>0011720400</t>
    <phoneticPr fontId="3" type="noConversion"/>
  </si>
  <si>
    <t>G30F34更換汽缸頭</t>
  </si>
  <si>
    <t>BH84856</t>
    <phoneticPr fontId="3" type="noConversion"/>
  </si>
  <si>
    <t>預約成功,已入廠</t>
  </si>
  <si>
    <t>BH84853</t>
  </si>
  <si>
    <t>BH84800</t>
  </si>
  <si>
    <t>BH84752</t>
  </si>
  <si>
    <t>BH84666</t>
  </si>
  <si>
    <t>BH84633</t>
  </si>
  <si>
    <t>BH84604</t>
    <phoneticPr fontId="3" type="noConversion"/>
  </si>
  <si>
    <t>BH84550</t>
  </si>
  <si>
    <t>BH84524</t>
  </si>
  <si>
    <t>BH28220</t>
  </si>
  <si>
    <t>BH10659</t>
  </si>
  <si>
    <t>BH10653</t>
  </si>
  <si>
    <t>BH10569</t>
  </si>
  <si>
    <t>BH10568</t>
    <phoneticPr fontId="3" type="noConversion"/>
  </si>
  <si>
    <t>BH10540</t>
  </si>
  <si>
    <t>BH10314</t>
    <phoneticPr fontId="3" type="noConversion"/>
  </si>
  <si>
    <t>BH09969</t>
  </si>
  <si>
    <t>BH09857</t>
  </si>
  <si>
    <t>BH09856</t>
  </si>
  <si>
    <t>BH09853</t>
    <phoneticPr fontId="3" type="noConversion"/>
  </si>
  <si>
    <t>BH09733</t>
  </si>
  <si>
    <t>BH09731</t>
  </si>
  <si>
    <t>BH09730</t>
  </si>
  <si>
    <t>BH09585</t>
  </si>
  <si>
    <t>BH08979</t>
  </si>
  <si>
    <t>BH08970</t>
  </si>
  <si>
    <t>BH08744</t>
  </si>
  <si>
    <t>BH08136</t>
  </si>
  <si>
    <t>BH08070</t>
  </si>
  <si>
    <t>BH08058</t>
    <phoneticPr fontId="3" type="noConversion"/>
  </si>
  <si>
    <t>BH08015</t>
    <phoneticPr fontId="3" type="noConversion"/>
  </si>
  <si>
    <t>BH07973</t>
  </si>
  <si>
    <t>BH07481</t>
  </si>
  <si>
    <t>BH07445</t>
  </si>
  <si>
    <t>BH07358</t>
  </si>
  <si>
    <t>BH07354</t>
  </si>
  <si>
    <t>BH07172</t>
  </si>
  <si>
    <t>BH07171</t>
  </si>
  <si>
    <t>BH07170</t>
  </si>
  <si>
    <t>BH06624</t>
  </si>
  <si>
    <t>BH06623</t>
  </si>
  <si>
    <t>BH06622</t>
    <phoneticPr fontId="3" type="noConversion"/>
  </si>
  <si>
    <t>BH06620</t>
  </si>
  <si>
    <t>BH06154</t>
  </si>
  <si>
    <t>BH06028</t>
  </si>
  <si>
    <t>BH06016</t>
    <phoneticPr fontId="3" type="noConversion"/>
  </si>
  <si>
    <t>BE34519</t>
  </si>
  <si>
    <t>BE34519</t>
    <phoneticPr fontId="3" type="noConversion"/>
  </si>
  <si>
    <t>BE34463</t>
    <phoneticPr fontId="3" type="noConversion"/>
  </si>
  <si>
    <t>BE34458</t>
  </si>
  <si>
    <t>2017/11/30
2018/2/21</t>
    <phoneticPr fontId="3" type="noConversion"/>
  </si>
  <si>
    <t>給怡婷,展示車</t>
    <phoneticPr fontId="3" type="noConversion"/>
  </si>
  <si>
    <t>BC88833</t>
    <phoneticPr fontId="3" type="noConversion"/>
  </si>
  <si>
    <t>BC88829</t>
  </si>
  <si>
    <t>BC86803</t>
  </si>
  <si>
    <t>BC50840</t>
  </si>
  <si>
    <t>BC50838</t>
    <phoneticPr fontId="3" type="noConversion"/>
  </si>
  <si>
    <t>BC50837</t>
  </si>
  <si>
    <t>BC50824</t>
  </si>
  <si>
    <t>BC50820</t>
  </si>
  <si>
    <t>BC50819</t>
  </si>
  <si>
    <t>BC50818</t>
  </si>
  <si>
    <t>BC50817</t>
  </si>
  <si>
    <t>BC50781</t>
  </si>
  <si>
    <t>BC50618</t>
  </si>
  <si>
    <t>BC50578</t>
  </si>
  <si>
    <t>BC50557</t>
  </si>
  <si>
    <t>BC50553</t>
  </si>
  <si>
    <t>BC50552</t>
  </si>
  <si>
    <t>BC50506</t>
  </si>
  <si>
    <t>BC50392</t>
  </si>
  <si>
    <t>BB59648</t>
  </si>
  <si>
    <t>BB51842</t>
  </si>
  <si>
    <t>BB51655</t>
  </si>
  <si>
    <t>BB51629</t>
  </si>
  <si>
    <t>BB51628</t>
    <phoneticPr fontId="3" type="noConversion"/>
  </si>
  <si>
    <t>BA30744</t>
  </si>
  <si>
    <t>BA28713</t>
    <phoneticPr fontId="3" type="noConversion"/>
  </si>
  <si>
    <t>BA28697</t>
    <phoneticPr fontId="3" type="noConversion"/>
  </si>
  <si>
    <t>BA28547</t>
  </si>
  <si>
    <t>BA28367</t>
    <phoneticPr fontId="3" type="noConversion"/>
  </si>
  <si>
    <t>BA28064</t>
  </si>
  <si>
    <t>BA28061</t>
  </si>
  <si>
    <t>BA27814</t>
  </si>
  <si>
    <t>BA27785</t>
  </si>
  <si>
    <t>0041860100</t>
    <phoneticPr fontId="3" type="noConversion"/>
  </si>
  <si>
    <t>G11修整側框</t>
  </si>
  <si>
    <t>B299058</t>
    <phoneticPr fontId="3" type="noConversion"/>
  </si>
  <si>
    <t>2018/6/11
2018/6/14</t>
    <phoneticPr fontId="3" type="noConversion"/>
  </si>
  <si>
    <t>50135
50304</t>
    <phoneticPr fontId="3" type="noConversion"/>
  </si>
  <si>
    <t>待配額
投單</t>
    <phoneticPr fontId="3" type="noConversion"/>
  </si>
  <si>
    <t>B244816</t>
  </si>
  <si>
    <t>B194441</t>
  </si>
  <si>
    <t>B194410</t>
    <phoneticPr fontId="3" type="noConversion"/>
  </si>
  <si>
    <t>狀態為I</t>
    <phoneticPr fontId="3" type="noConversion"/>
  </si>
  <si>
    <t>B194408</t>
    <phoneticPr fontId="3" type="noConversion"/>
  </si>
  <si>
    <t>B194398</t>
    <phoneticPr fontId="3" type="noConversion"/>
  </si>
  <si>
    <t>免施作,已通知哲銘</t>
    <phoneticPr fontId="3" type="noConversion"/>
  </si>
  <si>
    <t>B194396</t>
  </si>
  <si>
    <t>B194395</t>
  </si>
  <si>
    <t>B194394</t>
  </si>
  <si>
    <t>B194389</t>
    <phoneticPr fontId="3" type="noConversion"/>
  </si>
  <si>
    <t>B194326</t>
  </si>
  <si>
    <t>B194325</t>
    <phoneticPr fontId="3" type="noConversion"/>
  </si>
  <si>
    <t>客戶本周會至依德施作</t>
    <phoneticPr fontId="3" type="noConversion"/>
  </si>
  <si>
    <t>B194324</t>
  </si>
  <si>
    <t>B194313</t>
    <phoneticPr fontId="3" type="noConversion"/>
  </si>
  <si>
    <t>B194293</t>
  </si>
  <si>
    <t>B170440</t>
    <phoneticPr fontId="3" type="noConversion"/>
  </si>
  <si>
    <t>B170097</t>
  </si>
  <si>
    <t>B156993</t>
  </si>
  <si>
    <t>0012560400</t>
    <phoneticPr fontId="3" type="noConversion"/>
  </si>
  <si>
    <t>B099462</t>
    <phoneticPr fontId="3" type="noConversion"/>
  </si>
  <si>
    <t>B099462</t>
  </si>
  <si>
    <t>AD33959</t>
  </si>
  <si>
    <t>AD33957</t>
  </si>
  <si>
    <t>AC98336</t>
  </si>
  <si>
    <t>AC84987</t>
  </si>
  <si>
    <t>AC84733</t>
  </si>
  <si>
    <t>AC53214</t>
  </si>
  <si>
    <t>AC51939</t>
  </si>
  <si>
    <t>AB99897</t>
  </si>
  <si>
    <t>AB99611</t>
  </si>
  <si>
    <t>AB99423</t>
  </si>
  <si>
    <t>AB99360</t>
  </si>
  <si>
    <t>AA44521</t>
    <phoneticPr fontId="3" type="noConversion"/>
  </si>
  <si>
    <t>A598637</t>
  </si>
  <si>
    <t>A598592</t>
  </si>
  <si>
    <t>A024215</t>
  </si>
  <si>
    <t>7B07400</t>
  </si>
  <si>
    <t>7B07398</t>
    <phoneticPr fontId="3" type="noConversion"/>
  </si>
  <si>
    <t>7B07323</t>
    <phoneticPr fontId="3" type="noConversion"/>
  </si>
  <si>
    <t>7B07322</t>
    <phoneticPr fontId="3" type="noConversion"/>
  </si>
  <si>
    <t>7B07081</t>
  </si>
  <si>
    <t>7B07080</t>
    <phoneticPr fontId="3" type="noConversion"/>
  </si>
  <si>
    <t>7B06114</t>
  </si>
  <si>
    <t>7B06024</t>
    <phoneticPr fontId="3" type="noConversion"/>
  </si>
  <si>
    <t>7B05799</t>
    <phoneticPr fontId="3" type="noConversion"/>
  </si>
  <si>
    <t>7B05474</t>
  </si>
  <si>
    <t>7B05473</t>
  </si>
  <si>
    <t>7B05471</t>
  </si>
  <si>
    <t>7B05471</t>
    <phoneticPr fontId="3" type="noConversion"/>
  </si>
  <si>
    <t>7B05470</t>
  </si>
  <si>
    <t>7B05416</t>
  </si>
  <si>
    <t>7B05351</t>
  </si>
  <si>
    <t>7B05319</t>
  </si>
  <si>
    <t>7A83188</t>
  </si>
  <si>
    <t>7A60938</t>
  </si>
  <si>
    <t>7A60937</t>
  </si>
  <si>
    <t>7A60936</t>
  </si>
  <si>
    <t>7A60935</t>
  </si>
  <si>
    <t>7A60934</t>
  </si>
  <si>
    <t>7A60933</t>
  </si>
  <si>
    <t>7A60931</t>
  </si>
  <si>
    <t>7A60930</t>
  </si>
  <si>
    <t>7A60367</t>
  </si>
  <si>
    <t>7A60366</t>
  </si>
  <si>
    <t>7A60336</t>
  </si>
  <si>
    <t>7A60328</t>
  </si>
  <si>
    <t>7A60293</t>
  </si>
  <si>
    <t>7A59991</t>
  </si>
  <si>
    <t>7A59502</t>
  </si>
  <si>
    <t>7A59501</t>
  </si>
  <si>
    <t>7A59061</t>
  </si>
  <si>
    <t>7A58741</t>
  </si>
  <si>
    <t>7A43580</t>
  </si>
  <si>
    <t>7A42505</t>
  </si>
  <si>
    <t>7A42256</t>
    <phoneticPr fontId="3" type="noConversion"/>
  </si>
  <si>
    <t>7A31220</t>
  </si>
  <si>
    <t>7A31179</t>
    <phoneticPr fontId="3" type="noConversion"/>
  </si>
  <si>
    <t>7A30802</t>
    <phoneticPr fontId="3" type="noConversion"/>
  </si>
  <si>
    <t>7A30558</t>
  </si>
  <si>
    <t>5K80117</t>
    <phoneticPr fontId="3" type="noConversion"/>
  </si>
  <si>
    <t>5K52874</t>
  </si>
  <si>
    <t>2017/12/1
2017/12/14</t>
    <phoneticPr fontId="3" type="noConversion"/>
  </si>
  <si>
    <t>5K52872</t>
  </si>
  <si>
    <t>5K52871</t>
  </si>
  <si>
    <t>2017/12/1
2018/1/17
2018/01/18
2018/01/26</t>
    <phoneticPr fontId="3" type="noConversion"/>
  </si>
  <si>
    <t>50304
50189
50423
50423</t>
    <phoneticPr fontId="3" type="noConversion"/>
  </si>
  <si>
    <t>給怡婷
已交車請連絡客戶
已有資料,預約成功
已去竹圍施作</t>
    <phoneticPr fontId="3" type="noConversion"/>
  </si>
  <si>
    <t>5K52869</t>
  </si>
  <si>
    <t>5K19235</t>
  </si>
  <si>
    <t>5K19202</t>
  </si>
  <si>
    <t>5J83257</t>
  </si>
  <si>
    <t>5J83090</t>
  </si>
  <si>
    <t>5J83089</t>
  </si>
  <si>
    <t>5J83088</t>
  </si>
  <si>
    <t>5J82934</t>
  </si>
  <si>
    <t>5J82932</t>
  </si>
  <si>
    <t>5J82264</t>
  </si>
  <si>
    <t>5J82254</t>
  </si>
  <si>
    <t>5J82149</t>
  </si>
  <si>
    <t>5J82147</t>
  </si>
  <si>
    <t>5J82144</t>
    <phoneticPr fontId="3" type="noConversion"/>
  </si>
  <si>
    <t>5J82103</t>
  </si>
  <si>
    <t>5J82020</t>
  </si>
  <si>
    <t>5J81408</t>
  </si>
  <si>
    <t>5J81318</t>
  </si>
  <si>
    <t>5J81308</t>
  </si>
  <si>
    <t>5J80855</t>
  </si>
  <si>
    <t>5J77291</t>
    <phoneticPr fontId="3" type="noConversion"/>
  </si>
  <si>
    <t>5J76854</t>
  </si>
  <si>
    <t>5J52324</t>
  </si>
  <si>
    <t>5J50816</t>
  </si>
  <si>
    <t>5J50812</t>
  </si>
  <si>
    <t>5J49763</t>
  </si>
  <si>
    <t>5J49588</t>
  </si>
  <si>
    <t>5J49350</t>
  </si>
  <si>
    <t>5J45403</t>
  </si>
  <si>
    <t>5J45035</t>
  </si>
  <si>
    <t>5J41071</t>
  </si>
  <si>
    <t>5J40484</t>
  </si>
  <si>
    <t>5J38561</t>
  </si>
  <si>
    <t>5J33823</t>
  </si>
  <si>
    <t>5J33821</t>
  </si>
  <si>
    <t>5J33819</t>
  </si>
  <si>
    <t>5J33818</t>
  </si>
  <si>
    <t>5J33817</t>
  </si>
  <si>
    <t>5J33816</t>
  </si>
  <si>
    <t>5J32331</t>
  </si>
  <si>
    <t>港口
港口
港口
投單</t>
  </si>
  <si>
    <t>5J32184</t>
  </si>
  <si>
    <t>5J32183</t>
  </si>
  <si>
    <t>5J32131</t>
  </si>
  <si>
    <t>5J31939</t>
  </si>
  <si>
    <t>5J31295</t>
  </si>
  <si>
    <t>5J31295</t>
    <phoneticPr fontId="3" type="noConversion"/>
  </si>
  <si>
    <t>客戶要到台中文心,已轉璟利協助</t>
    <phoneticPr fontId="3" type="noConversion"/>
  </si>
  <si>
    <t>5J31294</t>
  </si>
  <si>
    <t>5J31293</t>
  </si>
  <si>
    <t>5J31277</t>
  </si>
  <si>
    <t>5J30859</t>
  </si>
  <si>
    <t>5J30859</t>
    <phoneticPr fontId="3" type="noConversion"/>
  </si>
  <si>
    <t>5J30858</t>
  </si>
  <si>
    <t>5J30858</t>
    <phoneticPr fontId="3" type="noConversion"/>
  </si>
  <si>
    <t>5J30857</t>
  </si>
  <si>
    <t>1/12/2017
2018/01/02
2018/01/08</t>
    <phoneticPr fontId="3" type="noConversion"/>
  </si>
  <si>
    <t>50304
50423
50423</t>
    <phoneticPr fontId="3" type="noConversion"/>
  </si>
  <si>
    <t>給怡婷
簡訊通知
預約成功</t>
    <phoneticPr fontId="3" type="noConversion"/>
  </si>
  <si>
    <t>5J30857</t>
    <phoneticPr fontId="3" type="noConversion"/>
  </si>
  <si>
    <t>5J30842</t>
  </si>
  <si>
    <t>5J30839</t>
    <phoneticPr fontId="3" type="noConversion"/>
  </si>
  <si>
    <t>5J30773</t>
  </si>
  <si>
    <t>1/12/2017
2018/01/31</t>
    <phoneticPr fontId="3" type="noConversion"/>
  </si>
  <si>
    <t>50304
50423</t>
    <phoneticPr fontId="3" type="noConversion"/>
  </si>
  <si>
    <t>港口
廠內待料中</t>
    <phoneticPr fontId="3" type="noConversion"/>
  </si>
  <si>
    <t>5J30703</t>
  </si>
  <si>
    <t>1/12/2017
2018/01/18
2018/01/19</t>
    <phoneticPr fontId="3" type="noConversion"/>
  </si>
  <si>
    <t>給怡婷
已有資料,未接
未接</t>
    <phoneticPr fontId="3" type="noConversion"/>
  </si>
  <si>
    <t>5J30359</t>
  </si>
  <si>
    <t>5J30358</t>
  </si>
  <si>
    <t>5J30358</t>
    <phoneticPr fontId="3" type="noConversion"/>
  </si>
  <si>
    <t>5J30355</t>
  </si>
  <si>
    <t>5J30268</t>
  </si>
  <si>
    <t>5J29331</t>
  </si>
  <si>
    <t>5J29207</t>
  </si>
  <si>
    <t>5J28967</t>
  </si>
  <si>
    <t>5J28766</t>
  </si>
  <si>
    <t>5J28765</t>
  </si>
  <si>
    <t>5J28764</t>
  </si>
  <si>
    <t>5J28762</t>
  </si>
  <si>
    <t>5J28603</t>
  </si>
  <si>
    <t>5J28579</t>
  </si>
  <si>
    <t>5J28572</t>
  </si>
  <si>
    <t>5J28449</t>
  </si>
  <si>
    <t>5J28419</t>
  </si>
  <si>
    <t>5J28418</t>
  </si>
  <si>
    <t>5J28417</t>
  </si>
  <si>
    <t>5J27947</t>
  </si>
  <si>
    <t>5J19324</t>
  </si>
  <si>
    <t>5J19059</t>
    <phoneticPr fontId="3" type="noConversion"/>
  </si>
  <si>
    <t>5J19008</t>
  </si>
  <si>
    <t>5J18845</t>
    <phoneticPr fontId="3" type="noConversion"/>
  </si>
  <si>
    <t>5J18842</t>
    <phoneticPr fontId="3" type="noConversion"/>
  </si>
  <si>
    <t>5J18603</t>
  </si>
  <si>
    <t>5J18590</t>
    <phoneticPr fontId="3" type="noConversion"/>
  </si>
  <si>
    <t>5J18494</t>
  </si>
  <si>
    <t>5J18442</t>
  </si>
  <si>
    <t>5J18432</t>
  </si>
  <si>
    <t>5J18401</t>
  </si>
  <si>
    <t>5J18327</t>
  </si>
  <si>
    <t>5J18325</t>
  </si>
  <si>
    <t>5H25129</t>
    <phoneticPr fontId="3" type="noConversion"/>
  </si>
  <si>
    <t>5H25126</t>
    <phoneticPr fontId="3" type="noConversion"/>
  </si>
  <si>
    <t>5H25048</t>
  </si>
  <si>
    <t>5H25013</t>
  </si>
  <si>
    <t>5H24772</t>
  </si>
  <si>
    <t>5H24751</t>
  </si>
  <si>
    <t>5H24495</t>
  </si>
  <si>
    <t>5H24485</t>
  </si>
  <si>
    <t>5H24390</t>
  </si>
  <si>
    <t>5H24389</t>
  </si>
  <si>
    <t>5H24387</t>
  </si>
  <si>
    <t>5H24382</t>
  </si>
  <si>
    <t>5H24258</t>
  </si>
  <si>
    <r>
      <t>F2xF87F52G3xG01</t>
    </r>
    <r>
      <rPr>
        <sz val="12"/>
        <color theme="1"/>
        <rFont val="細明體"/>
        <family val="3"/>
        <charset val="136"/>
      </rPr>
      <t>編程控制單元</t>
    </r>
    <r>
      <rPr>
        <sz val="12"/>
        <color theme="1"/>
        <rFont val="BMWType V2 Regular"/>
      </rPr>
      <t>(Kombi)</t>
    </r>
    <phoneticPr fontId="3" type="noConversion"/>
  </si>
  <si>
    <t>5H24201</t>
  </si>
  <si>
    <t>1/12/2017
2018/01/18
2018/01/19
2018/01/26
2018/01/29</t>
    <phoneticPr fontId="3" type="noConversion"/>
  </si>
  <si>
    <t>50304
50423
50423 
50423
50423</t>
    <phoneticPr fontId="3" type="noConversion"/>
  </si>
  <si>
    <t>給怡婷
已有資料,未接
未接
未接
預約成功</t>
    <phoneticPr fontId="3" type="noConversion"/>
  </si>
  <si>
    <t>5H24201</t>
    <phoneticPr fontId="3" type="noConversion"/>
  </si>
  <si>
    <t>5H24198</t>
  </si>
  <si>
    <t>2017/12/9</t>
    <phoneticPr fontId="3" type="noConversion"/>
  </si>
  <si>
    <t>2017/12/1
2017/12/2</t>
    <phoneticPr fontId="3" type="noConversion"/>
  </si>
  <si>
    <t>5H24155</t>
  </si>
  <si>
    <t>5H24095</t>
  </si>
  <si>
    <t>5H23566</t>
  </si>
  <si>
    <t>5H23562</t>
  </si>
  <si>
    <t>5H23271</t>
  </si>
  <si>
    <t>5H22739</t>
    <phoneticPr fontId="3" type="noConversion"/>
  </si>
  <si>
    <t>5H22713</t>
  </si>
  <si>
    <t>5H11944</t>
  </si>
  <si>
    <t>5H11613</t>
  </si>
  <si>
    <t>5H11599</t>
  </si>
  <si>
    <t>5H11572</t>
  </si>
  <si>
    <t>5H11556</t>
  </si>
  <si>
    <t>5H11538</t>
  </si>
  <si>
    <t>5H11041</t>
  </si>
  <si>
    <t>5H11001</t>
  </si>
  <si>
    <t>5H11000</t>
  </si>
  <si>
    <t>5H10473</t>
  </si>
  <si>
    <t>5H10432</t>
  </si>
  <si>
    <t>5H10296</t>
  </si>
  <si>
    <t>5G57903</t>
  </si>
  <si>
    <t>5G57295</t>
  </si>
  <si>
    <t>5G56827</t>
  </si>
  <si>
    <t>5G56717</t>
  </si>
  <si>
    <t>5G56633</t>
  </si>
  <si>
    <t>5G56082</t>
  </si>
  <si>
    <t>5G55618</t>
  </si>
  <si>
    <t>5G55451</t>
  </si>
  <si>
    <t>5G55404</t>
  </si>
  <si>
    <t>5G54729</t>
  </si>
  <si>
    <t>5D06777</t>
    <phoneticPr fontId="3" type="noConversion"/>
  </si>
  <si>
    <t>5D06745</t>
  </si>
  <si>
    <t>5C60016</t>
  </si>
  <si>
    <t>5C59962</t>
  </si>
  <si>
    <t>5C59959</t>
    <phoneticPr fontId="3" type="noConversion"/>
  </si>
  <si>
    <t>5C59427</t>
    <phoneticPr fontId="3" type="noConversion"/>
  </si>
  <si>
    <t>5C59365</t>
    <phoneticPr fontId="3" type="noConversion"/>
  </si>
  <si>
    <t>5C59226</t>
  </si>
  <si>
    <t>5C59220</t>
    <phoneticPr fontId="3" type="noConversion"/>
  </si>
  <si>
    <t>5C59051</t>
  </si>
  <si>
    <t>5C58287</t>
  </si>
  <si>
    <t>5C58285</t>
  </si>
  <si>
    <t>5C58230</t>
    <phoneticPr fontId="3" type="noConversion"/>
  </si>
  <si>
    <t>5C57843</t>
  </si>
  <si>
    <t>5C57842</t>
  </si>
  <si>
    <t>5C57651</t>
  </si>
  <si>
    <t>5C57634</t>
  </si>
  <si>
    <t>5C57617</t>
  </si>
  <si>
    <t>5C57533</t>
  </si>
  <si>
    <t>5C57502</t>
  </si>
  <si>
    <t>5C57418</t>
  </si>
  <si>
    <t>5C57146</t>
  </si>
  <si>
    <t>5C57092</t>
  </si>
  <si>
    <t>0054540100</t>
  </si>
  <si>
    <t>F57修整軟頂敞篷弓形軸承</t>
  </si>
  <si>
    <t>3A82365</t>
  </si>
  <si>
    <t>2018/01/02
2018/01/03
2018/1/4
2018/02/23
2018/2/27</t>
    <phoneticPr fontId="3" type="noConversion"/>
  </si>
  <si>
    <t>50423
50423
50423
50228
50304</t>
    <phoneticPr fontId="3" type="noConversion"/>
  </si>
  <si>
    <t>客在忙,隔天回撥
被客戶掛電話
簡訊通知
勝雄副理協助,已請格上協助</t>
    <phoneticPr fontId="3" type="noConversion"/>
  </si>
  <si>
    <t>BC88876</t>
    <phoneticPr fontId="3" type="noConversion"/>
  </si>
  <si>
    <t>2018/6/15
2018/6/27
2018/9/7
2018/9/9
2018/9/18
2018/10/15
2018/10/16</t>
    <phoneticPr fontId="3" type="noConversion"/>
  </si>
  <si>
    <t>50118
50304
50304
50304
50304
50304
50436</t>
    <phoneticPr fontId="3" type="noConversion"/>
  </si>
  <si>
    <t>是否調車
2018/6/7 調至高雄
再請人俊確認
待人俊9/10確認後回覆
客戶表示這周會來電自行預約,已告知客戶本月有免費健診以及新車2k公里可以免費施作
目前里程2K,客戶堅持自行預約,即便告知是安全性召回也一樣
436聯絡業代協助</t>
    <phoneticPr fontId="3" type="noConversion"/>
  </si>
  <si>
    <t>LC54077</t>
  </si>
  <si>
    <t>G876180</t>
  </si>
  <si>
    <t>0061780400</t>
    <phoneticPr fontId="3" type="noConversion"/>
  </si>
  <si>
    <t>Replacingthefanfare</t>
  </si>
  <si>
    <t>7B26099</t>
  </si>
  <si>
    <t>VD74487</t>
  </si>
  <si>
    <t>2018/8/7以入廠 35351</t>
    <phoneticPr fontId="3" type="noConversion"/>
  </si>
  <si>
    <t>VD92147</t>
  </si>
  <si>
    <t>2018/7/30
2018/9/4</t>
    <phoneticPr fontId="3" type="noConversion"/>
  </si>
  <si>
    <t>50436
50135</t>
    <phoneticPr fontId="3" type="noConversion"/>
  </si>
  <si>
    <t>預約成功
預約成功</t>
    <phoneticPr fontId="3" type="noConversion"/>
  </si>
  <si>
    <t>0032710200</t>
    <phoneticPr fontId="3" type="noConversion"/>
  </si>
  <si>
    <t>0032710200</t>
    <phoneticPr fontId="3" type="noConversion"/>
  </si>
  <si>
    <t>G01更換駕駛側空氣囊</t>
  </si>
  <si>
    <t>2018/8/14
2018/9/7
2018/9/9</t>
    <phoneticPr fontId="3" type="noConversion"/>
  </si>
  <si>
    <t>與零件確認料
請郁承約回客戶
紙本名單給140</t>
    <phoneticPr fontId="3" type="noConversion"/>
  </si>
  <si>
    <t>2018/9/9
2018/9/10
2018/9/12
2018/9/18</t>
    <phoneticPr fontId="3" type="noConversion"/>
  </si>
  <si>
    <t>50304
50135
50135
50304</t>
    <phoneticPr fontId="3" type="noConversion"/>
  </si>
  <si>
    <t>紙本名單給135
預約成功
語音
未接 11:40、客戶人在國外</t>
    <phoneticPr fontId="3" type="noConversion"/>
  </si>
  <si>
    <t>G966231</t>
    <phoneticPr fontId="3" type="noConversion"/>
  </si>
  <si>
    <t>2018/6/26
2018/6/28
2018/8/20</t>
    <phoneticPr fontId="3" type="noConversion"/>
  </si>
  <si>
    <t>50372
50304
50304</t>
    <phoneticPr fontId="3" type="noConversion"/>
  </si>
  <si>
    <t>G966229</t>
    <phoneticPr fontId="3" type="noConversion"/>
  </si>
  <si>
    <t>2018/6/26
2018/6/28
2018/8/17</t>
    <phoneticPr fontId="3" type="noConversion"/>
  </si>
  <si>
    <t>0031850100</t>
    <phoneticPr fontId="3" type="noConversion"/>
  </si>
  <si>
    <t>0031850100</t>
    <phoneticPr fontId="3" type="noConversion"/>
  </si>
  <si>
    <t>F48檢查左右兩個羊角,視需要更換</t>
  </si>
  <si>
    <t>EE15786</t>
    <phoneticPr fontId="3" type="noConversion"/>
  </si>
  <si>
    <t>EE15787</t>
    <phoneticPr fontId="3" type="noConversion"/>
  </si>
  <si>
    <t>0013810200</t>
    <phoneticPr fontId="3" type="noConversion"/>
  </si>
  <si>
    <t>0013810200</t>
    <phoneticPr fontId="3" type="noConversion"/>
  </si>
  <si>
    <t>F2xF3xF4xG1XG3x更換曲軸傳感器</t>
  </si>
  <si>
    <t>BM52310</t>
    <phoneticPr fontId="3" type="noConversion"/>
  </si>
  <si>
    <t>2018/8/20
2018/8/27
2018/9/17</t>
    <phoneticPr fontId="3" type="noConversion"/>
  </si>
  <si>
    <t>待配額,請怡婷確認中
保稅倉
保稅倉</t>
    <phoneticPr fontId="3" type="noConversion"/>
  </si>
  <si>
    <t>BM45065</t>
    <phoneticPr fontId="3" type="noConversion"/>
  </si>
  <si>
    <t>2018/8/20
2018/8/27
2018/9/17</t>
  </si>
  <si>
    <t>50304
50304
50304</t>
  </si>
  <si>
    <t>待配額,請怡婷確認中
保稅倉
保稅倉</t>
  </si>
  <si>
    <t>BM45075</t>
    <phoneticPr fontId="3" type="noConversion"/>
  </si>
  <si>
    <t>7B15184</t>
    <phoneticPr fontId="3" type="noConversion"/>
  </si>
  <si>
    <t>BM45039</t>
    <phoneticPr fontId="3" type="noConversion"/>
  </si>
  <si>
    <t>BN85487</t>
    <phoneticPr fontId="3" type="noConversion"/>
  </si>
  <si>
    <t>BN85483</t>
    <phoneticPr fontId="3" type="noConversion"/>
  </si>
  <si>
    <t>5H27819</t>
    <phoneticPr fontId="3" type="noConversion"/>
  </si>
  <si>
    <t>BM96421</t>
    <phoneticPr fontId="3" type="noConversion"/>
  </si>
  <si>
    <t>BM96540</t>
    <phoneticPr fontId="3" type="noConversion"/>
  </si>
  <si>
    <t>0034370200</t>
    <phoneticPr fontId="3" type="noConversion"/>
  </si>
  <si>
    <t>0034370200</t>
    <phoneticPr fontId="3" type="noConversion"/>
  </si>
  <si>
    <t>G01G02剎車系統洩放空氣</t>
  </si>
  <si>
    <t>LA54555</t>
    <phoneticPr fontId="3" type="noConversion"/>
  </si>
  <si>
    <t>LA54556</t>
    <phoneticPr fontId="3" type="noConversion"/>
  </si>
  <si>
    <t>2018/8/13
2018/8/27
2018/9/17</t>
    <phoneticPr fontId="3" type="noConversion"/>
  </si>
  <si>
    <t>怡婷
保稅倉
保稅倉</t>
    <phoneticPr fontId="3" type="noConversion"/>
  </si>
  <si>
    <t>LF69872</t>
    <phoneticPr fontId="3" type="noConversion"/>
  </si>
  <si>
    <t>2018/8/13
2018/8/27
2018/9/17</t>
  </si>
  <si>
    <t>怡婷
保稅倉
保稅倉</t>
  </si>
  <si>
    <t>LF69896</t>
    <phoneticPr fontId="3" type="noConversion"/>
  </si>
  <si>
    <t>LF69868</t>
    <phoneticPr fontId="3" type="noConversion"/>
  </si>
  <si>
    <t>LA54576</t>
    <phoneticPr fontId="3" type="noConversion"/>
  </si>
  <si>
    <t>LA54569</t>
    <phoneticPr fontId="3" type="noConversion"/>
  </si>
  <si>
    <t>LA54568</t>
    <phoneticPr fontId="3" type="noConversion"/>
  </si>
  <si>
    <t>LB95104</t>
    <phoneticPr fontId="3" type="noConversion"/>
  </si>
  <si>
    <t>0013850200</t>
    <phoneticPr fontId="3" type="noConversion"/>
  </si>
  <si>
    <t>0013850200</t>
    <phoneticPr fontId="3" type="noConversion"/>
  </si>
  <si>
    <t>F48G11G30更換曲軸傳感器(柴油)</t>
  </si>
  <si>
    <t>G810383</t>
    <phoneticPr fontId="3" type="noConversion"/>
  </si>
  <si>
    <t>2018/8/13
2018/8/27</t>
  </si>
  <si>
    <t>怡婷
保稅倉</t>
  </si>
  <si>
    <t>D032842</t>
    <phoneticPr fontId="3" type="noConversion"/>
  </si>
  <si>
    <t>D032844</t>
    <phoneticPr fontId="3" type="noConversion"/>
  </si>
  <si>
    <t>5K69054</t>
    <phoneticPr fontId="3" type="noConversion"/>
  </si>
  <si>
    <t>怡婷
保稅倉
課長回復這兩日會到廠施作</t>
    <phoneticPr fontId="3" type="noConversion"/>
  </si>
  <si>
    <t>G810380</t>
    <phoneticPr fontId="3" type="noConversion"/>
  </si>
  <si>
    <t>D032803</t>
    <phoneticPr fontId="3" type="noConversion"/>
  </si>
  <si>
    <t>D032838</t>
    <phoneticPr fontId="3" type="noConversion"/>
  </si>
  <si>
    <t>0011450400</t>
    <phoneticPr fontId="3" type="noConversion"/>
  </si>
  <si>
    <t>簡訊發送</t>
    <phoneticPr fontId="3" type="noConversion"/>
  </si>
  <si>
    <t>V479983</t>
    <phoneticPr fontId="3" type="noConversion"/>
  </si>
  <si>
    <t>V483129</t>
    <phoneticPr fontId="3" type="noConversion"/>
  </si>
  <si>
    <t>車已賣</t>
    <phoneticPr fontId="3" type="noConversion"/>
  </si>
  <si>
    <t>V483399</t>
    <phoneticPr fontId="3" type="noConversion"/>
  </si>
  <si>
    <t>0016380200</t>
    <phoneticPr fontId="3" type="noConversion"/>
  </si>
  <si>
    <t>F90修整燃油輸送單元管路</t>
  </si>
  <si>
    <t>2018/8/13
2018/8/20</t>
    <phoneticPr fontId="3" type="noConversion"/>
  </si>
  <si>
    <t>怡婷
預約成功</t>
    <phoneticPr fontId="3" type="noConversion"/>
  </si>
  <si>
    <t>2018/8/13
2018/8/17</t>
    <phoneticPr fontId="3" type="noConversion"/>
  </si>
  <si>
    <t>威廷課長預約成功</t>
    <phoneticPr fontId="3" type="noConversion"/>
  </si>
  <si>
    <t>0012690400</t>
    <phoneticPr fontId="3" type="noConversion"/>
  </si>
  <si>
    <t>0012690400</t>
    <phoneticPr fontId="3" type="noConversion"/>
  </si>
  <si>
    <r>
      <t>F0xF1x</t>
    </r>
    <r>
      <rPr>
        <sz val="12"/>
        <color theme="1"/>
        <rFont val="細明體"/>
        <family val="3"/>
        <charset val="136"/>
      </rPr>
      <t>編程控制單元</t>
    </r>
    <r>
      <rPr>
        <sz val="12"/>
        <color theme="1"/>
        <rFont val="BMWType V2 Regular"/>
      </rPr>
      <t>(</t>
    </r>
    <r>
      <rPr>
        <sz val="12"/>
        <color theme="1"/>
        <rFont val="細明體"/>
        <family val="3"/>
        <charset val="136"/>
      </rPr>
      <t>引擎機油保養周期</t>
    </r>
    <r>
      <rPr>
        <sz val="12"/>
        <color theme="1"/>
        <rFont val="BMWType V2 Regular"/>
      </rPr>
      <t>)</t>
    </r>
    <phoneticPr fontId="3" type="noConversion"/>
  </si>
  <si>
    <t>DZ02742</t>
    <phoneticPr fontId="3" type="noConversion"/>
  </si>
  <si>
    <t>2018/9/4
2018/9/4
2018/9/5
2018/9/5
2018/9/18</t>
    <phoneticPr fontId="3" type="noConversion"/>
  </si>
  <si>
    <t>50135
50135
50227
50304
50304</t>
    <phoneticPr fontId="3" type="noConversion"/>
  </si>
  <si>
    <t>未接
未接
未接
簡訊通知客戶
語音 12:10、語音 14:00、
SAA公務機 14:09 客戶接聽並反映不論是汎德或是鎔德都一樣不滿意且不要回廠施作任何東西</t>
    <phoneticPr fontId="3" type="noConversion"/>
  </si>
  <si>
    <t>0013870200</t>
    <phoneticPr fontId="3" type="noConversion"/>
  </si>
  <si>
    <t>F90更換兩高壓泵</t>
  </si>
  <si>
    <t>0012700400</t>
    <phoneticPr fontId="3" type="noConversion"/>
  </si>
  <si>
    <t>0012700400</t>
    <phoneticPr fontId="3" type="noConversion"/>
  </si>
  <si>
    <r>
      <t>G11G12G30</t>
    </r>
    <r>
      <rPr>
        <sz val="12"/>
        <color theme="1"/>
        <rFont val="細明體"/>
        <family val="3"/>
        <charset val="136"/>
      </rPr>
      <t>編程控制單元</t>
    </r>
    <r>
      <rPr>
        <sz val="12"/>
        <color theme="1"/>
        <rFont val="BMWType V2 Regular"/>
      </rPr>
      <t>(DME)</t>
    </r>
    <phoneticPr fontId="3" type="noConversion"/>
  </si>
  <si>
    <t>2018/8/21
2018/8/27</t>
    <phoneticPr fontId="3" type="noConversion"/>
  </si>
  <si>
    <t>簡訊發送
預約成功</t>
    <phoneticPr fontId="3" type="noConversion"/>
  </si>
  <si>
    <t>G11G12G30編程控制單元(DME)</t>
  </si>
  <si>
    <t>B168454</t>
    <phoneticPr fontId="3" type="noConversion"/>
  </si>
  <si>
    <t>2018/8/21
2018/9/9
2018/9/9</t>
    <phoneticPr fontId="3" type="noConversion"/>
  </si>
  <si>
    <t>簡訊發送
紙本名單給135
預約成功</t>
    <phoneticPr fontId="3" type="noConversion"/>
  </si>
  <si>
    <t>GJ44415</t>
    <phoneticPr fontId="3" type="noConversion"/>
  </si>
  <si>
    <t>2018/8/21
2018/9/9
2018/9/10
2018/09/12
2018/9/19
2018/10/3
2018/10/15</t>
    <phoneticPr fontId="3" type="noConversion"/>
  </si>
  <si>
    <t>50304
50304
50135
50135
50135
50135
50135</t>
    <phoneticPr fontId="3" type="noConversion"/>
  </si>
  <si>
    <t>簡訊發送
紙本名單給135
空號
已請業務伯格協助聯絡
業務伯格表示客戶預計10月中入廠
與業務確認10月中會入廠
業代已跟客戶留下簡訊,明天會在電聯業代確認</t>
    <phoneticPr fontId="3" type="noConversion"/>
  </si>
  <si>
    <t>車已入廠,已連繫偉助</t>
    <phoneticPr fontId="3" type="noConversion"/>
  </si>
  <si>
    <t>2018/8/21
2018/9/9
2018/9/10
2018/9/12
2018/9/27
2018/10/3
2018/10/15
2018/10/16</t>
    <phoneticPr fontId="3" type="noConversion"/>
  </si>
  <si>
    <t>50304
50304
50135
50135
50135
50135
50135
50135</t>
    <phoneticPr fontId="3" type="noConversion"/>
  </si>
  <si>
    <t>簡訊發送
紙本名單給135
未接
未接,已請離職業代英杰協助處理
明日上午客戶可確認時間
客戶表示16:00再連絡
客戶出國,已留下聯絡窗口,待明日確認
預約成功</t>
    <phoneticPr fontId="3" type="noConversion"/>
  </si>
  <si>
    <t>2018/8/21
2018/9/9
2018/9/12
2018/9/19
2018/9/27
2018/10/3
2018/10/15</t>
    <phoneticPr fontId="3" type="noConversion"/>
  </si>
  <si>
    <t>簡訊發送
紙本名單給135
已請業務竣宇協助處理
業務竣宇表示客戶無法理解短時間內重複召回,如客戶可以入廠則須提供代步車
待明日業代回覆10/1或10/2
客戶出國已聯絡客戶助理,表示確認中
業代表示客戶訊息不讀不回</t>
    <phoneticPr fontId="3" type="noConversion"/>
  </si>
  <si>
    <t>GJ44143</t>
    <phoneticPr fontId="3" type="noConversion"/>
  </si>
  <si>
    <t>2018/8/14
2018/8/27
2018/8/30
2018/9/19</t>
    <phoneticPr fontId="3" type="noConversion"/>
  </si>
  <si>
    <t>車已賣
106.05.16領牌交車，業代陳保齊/遠銀小客車租賃(股),聯繫
保齊,他回覆不知租賃車賣給誰,無法聯繫
人俊調車給竹圍</t>
    <phoneticPr fontId="3" type="noConversion"/>
  </si>
  <si>
    <t>B168496</t>
    <phoneticPr fontId="3" type="noConversion"/>
  </si>
  <si>
    <t>德益協理,已通知怡婷</t>
    <phoneticPr fontId="3" type="noConversion"/>
  </si>
  <si>
    <t>B169110</t>
    <phoneticPr fontId="3" type="noConversion"/>
  </si>
  <si>
    <t>2018/8/20
2018/8/27
2018/9/9
2018/9/12
2018/9/17</t>
    <phoneticPr fontId="3" type="noConversion"/>
  </si>
  <si>
    <t>50304
50304
50304
50135
50304</t>
    <phoneticPr fontId="3" type="noConversion"/>
  </si>
  <si>
    <t>待配額,請怡婷確認中
保稅倉
紙本名單給135
確認待配額中
保稅倉</t>
    <phoneticPr fontId="3" type="noConversion"/>
  </si>
  <si>
    <t>2018/8/20
2018/9/4</t>
    <phoneticPr fontId="3" type="noConversion"/>
  </si>
  <si>
    <t>50227
50135</t>
    <phoneticPr fontId="3" type="noConversion"/>
  </si>
  <si>
    <t>已請50135聯絡離職業務英杰經理協助處理
預約成功</t>
    <phoneticPr fontId="3" type="noConversion"/>
  </si>
  <si>
    <t>2018/8/20
2018/8/21
2018/9/9
2018/9/12
2018/9/19
2018/9/27
2018/10/15</t>
    <phoneticPr fontId="3" type="noConversion"/>
  </si>
  <si>
    <t>50227
50304
50304
50135
50135
50135
50135</t>
    <phoneticPr fontId="3" type="noConversion"/>
  </si>
  <si>
    <t>自行在約
簡訊發送
紙本名單給135
客自行再約,已請業代韋廷協助
客戶出國,會在請家人跟業務聯絡,業務施'r 表示沒接到電話,會幫忙協助聯繫客戶
明日業代會確認時間
入廠施作召回失敗,待BAK處理</t>
    <phoneticPr fontId="3" type="noConversion"/>
  </si>
  <si>
    <t>GJ44276</t>
    <phoneticPr fontId="3" type="noConversion"/>
  </si>
  <si>
    <t>2018/8/20
2018/8/21
2018/9/9
2018/912</t>
    <phoneticPr fontId="3" type="noConversion"/>
  </si>
  <si>
    <t>50227
50304
50304
50135</t>
    <phoneticPr fontId="3" type="noConversion"/>
  </si>
  <si>
    <t>未接
簡訊發送
紙本名單給135
9/13入</t>
    <phoneticPr fontId="3" type="noConversion"/>
  </si>
  <si>
    <t>2018/8/20
2018/9/9
2018/09/12</t>
    <phoneticPr fontId="3" type="noConversion"/>
  </si>
  <si>
    <t>50227
50304
50135</t>
    <phoneticPr fontId="3" type="noConversion"/>
  </si>
  <si>
    <t>業務50121協助處理
紙本名單給135
廠內,預計9月底貨到通知</t>
    <phoneticPr fontId="3" type="noConversion"/>
  </si>
  <si>
    <t>GJ44230</t>
    <phoneticPr fontId="3" type="noConversion"/>
  </si>
  <si>
    <t>B168673</t>
    <phoneticPr fontId="3" type="noConversion"/>
  </si>
  <si>
    <t>B156993</t>
    <phoneticPr fontId="3" type="noConversion"/>
  </si>
  <si>
    <t>2018/8/20
2018/8/21
2018/8/25</t>
    <phoneticPr fontId="3" type="noConversion"/>
  </si>
  <si>
    <t>50227
50304
50304</t>
    <phoneticPr fontId="3" type="noConversion"/>
  </si>
  <si>
    <t>自行在約
簡訊發送
預約成功</t>
    <phoneticPr fontId="3" type="noConversion"/>
  </si>
  <si>
    <t>2018/8/20
2018/8/21
2018/9/9
2018/9/12
2018/9/27
2018/10/3
2018/10/15</t>
    <phoneticPr fontId="3" type="noConversion"/>
  </si>
  <si>
    <t>客表示車已不再鎔德用，急掛，請伊婷發簡訊
簡訊發送
紙本名單給135
請離職業代英杰協助處理,系統聯絡電話為離職司機
杰哥提供室話2665-1166,但客戶沒接
市話沒接,手機關機
明日再次聯繫杰哥</t>
    <phoneticPr fontId="3" type="noConversion"/>
  </si>
  <si>
    <t>0016400200</t>
    <phoneticPr fontId="3" type="noConversion"/>
  </si>
  <si>
    <t>0016400200</t>
    <phoneticPr fontId="3" type="noConversion"/>
  </si>
  <si>
    <t>G1xG3x檢查燃油輸送單元,視需要更換</t>
  </si>
  <si>
    <t>G480057</t>
    <phoneticPr fontId="3" type="noConversion"/>
  </si>
  <si>
    <t>2018/8/14鎔德完工35900</t>
    <phoneticPr fontId="3" type="noConversion"/>
  </si>
  <si>
    <t>G873342</t>
    <phoneticPr fontId="3" type="noConversion"/>
  </si>
  <si>
    <t>G414300</t>
    <phoneticPr fontId="3" type="noConversion"/>
  </si>
  <si>
    <t>鉑德,待8/21 RS過後,鳳華姐會協助將車開回</t>
    <phoneticPr fontId="3" type="noConversion"/>
  </si>
  <si>
    <t>G875226</t>
    <phoneticPr fontId="3" type="noConversion"/>
  </si>
  <si>
    <t>2018/8/13台中復興廠完工</t>
    <phoneticPr fontId="3" type="noConversion"/>
  </si>
  <si>
    <t>BH87872</t>
    <phoneticPr fontId="3" type="noConversion"/>
  </si>
  <si>
    <t>BH87959</t>
    <phoneticPr fontId="3" type="noConversion"/>
  </si>
  <si>
    <t>ED97838</t>
    <phoneticPr fontId="3" type="noConversion"/>
  </si>
  <si>
    <t>G843327</t>
    <phoneticPr fontId="3" type="noConversion"/>
  </si>
  <si>
    <t>V478945</t>
    <phoneticPr fontId="3" type="noConversion"/>
  </si>
  <si>
    <t>0099999600</t>
    <phoneticPr fontId="3" type="noConversion"/>
  </si>
  <si>
    <t>提示-檢視廢氣循環冷卻器</t>
  </si>
  <si>
    <t>DY87902</t>
    <phoneticPr fontId="3" type="noConversion"/>
  </si>
  <si>
    <t>DY87978</t>
    <phoneticPr fontId="3" type="noConversion"/>
  </si>
  <si>
    <t>DY88148</t>
    <phoneticPr fontId="3" type="noConversion"/>
  </si>
  <si>
    <t>DY88204</t>
    <phoneticPr fontId="3" type="noConversion"/>
  </si>
  <si>
    <t>DY88435</t>
    <phoneticPr fontId="3" type="noConversion"/>
  </si>
  <si>
    <t>D775082</t>
    <phoneticPr fontId="3" type="noConversion"/>
  </si>
  <si>
    <t>G102215</t>
    <phoneticPr fontId="3" type="noConversion"/>
  </si>
  <si>
    <t>G102264</t>
    <phoneticPr fontId="3" type="noConversion"/>
  </si>
  <si>
    <t>G102278</t>
    <phoneticPr fontId="3" type="noConversion"/>
  </si>
  <si>
    <t>G102437</t>
    <phoneticPr fontId="3" type="noConversion"/>
  </si>
  <si>
    <t>G102441</t>
    <phoneticPr fontId="3" type="noConversion"/>
  </si>
  <si>
    <t>G102468</t>
    <phoneticPr fontId="3" type="noConversion"/>
  </si>
  <si>
    <t>G102485</t>
    <phoneticPr fontId="3" type="noConversion"/>
  </si>
  <si>
    <t>G102592</t>
    <phoneticPr fontId="3" type="noConversion"/>
  </si>
  <si>
    <t>G102667</t>
    <phoneticPr fontId="3" type="noConversion"/>
  </si>
  <si>
    <t>G102673</t>
    <phoneticPr fontId="3" type="noConversion"/>
  </si>
  <si>
    <t>G102772</t>
    <phoneticPr fontId="3" type="noConversion"/>
  </si>
  <si>
    <t>G103017</t>
    <phoneticPr fontId="3" type="noConversion"/>
  </si>
  <si>
    <t>G103025</t>
    <phoneticPr fontId="3" type="noConversion"/>
  </si>
  <si>
    <t>G103135</t>
    <phoneticPr fontId="3" type="noConversion"/>
  </si>
  <si>
    <t>G103283</t>
    <phoneticPr fontId="3" type="noConversion"/>
  </si>
  <si>
    <t>G103284</t>
    <phoneticPr fontId="3" type="noConversion"/>
  </si>
  <si>
    <t>G103295</t>
    <phoneticPr fontId="3" type="noConversion"/>
  </si>
  <si>
    <t>G103305</t>
    <phoneticPr fontId="3" type="noConversion"/>
  </si>
  <si>
    <t>G103371</t>
    <phoneticPr fontId="3" type="noConversion"/>
  </si>
  <si>
    <t>G103379</t>
    <phoneticPr fontId="3" type="noConversion"/>
  </si>
  <si>
    <t>G103540</t>
    <phoneticPr fontId="3" type="noConversion"/>
  </si>
  <si>
    <t>G103541</t>
    <phoneticPr fontId="3" type="noConversion"/>
  </si>
  <si>
    <t>G103622</t>
    <phoneticPr fontId="3" type="noConversion"/>
  </si>
  <si>
    <t>G103784</t>
    <phoneticPr fontId="3" type="noConversion"/>
  </si>
  <si>
    <t>G103909</t>
    <phoneticPr fontId="3" type="noConversion"/>
  </si>
  <si>
    <t>G103999</t>
    <phoneticPr fontId="3" type="noConversion"/>
  </si>
  <si>
    <t>G104083</t>
    <phoneticPr fontId="3" type="noConversion"/>
  </si>
  <si>
    <t>G104084</t>
    <phoneticPr fontId="3" type="noConversion"/>
  </si>
  <si>
    <t>G104085</t>
    <phoneticPr fontId="3" type="noConversion"/>
  </si>
  <si>
    <t>G104297</t>
    <phoneticPr fontId="3" type="noConversion"/>
  </si>
  <si>
    <t>G104733</t>
    <phoneticPr fontId="3" type="noConversion"/>
  </si>
  <si>
    <t>G104734</t>
    <phoneticPr fontId="3" type="noConversion"/>
  </si>
  <si>
    <t>G104807</t>
    <phoneticPr fontId="3" type="noConversion"/>
  </si>
  <si>
    <t>G104815</t>
    <phoneticPr fontId="3" type="noConversion"/>
  </si>
  <si>
    <t>G104877</t>
    <phoneticPr fontId="3" type="noConversion"/>
  </si>
  <si>
    <t>G105048</t>
    <phoneticPr fontId="3" type="noConversion"/>
  </si>
  <si>
    <t>G105131</t>
    <phoneticPr fontId="3" type="noConversion"/>
  </si>
  <si>
    <t>G105134</t>
    <phoneticPr fontId="3" type="noConversion"/>
  </si>
  <si>
    <t>G105135</t>
    <phoneticPr fontId="3" type="noConversion"/>
  </si>
  <si>
    <t>G105136</t>
    <phoneticPr fontId="3" type="noConversion"/>
  </si>
  <si>
    <t>G105138</t>
    <phoneticPr fontId="3" type="noConversion"/>
  </si>
  <si>
    <t>G105156</t>
    <phoneticPr fontId="3" type="noConversion"/>
  </si>
  <si>
    <t>G105226</t>
    <phoneticPr fontId="3" type="noConversion"/>
  </si>
  <si>
    <t>G105280</t>
    <phoneticPr fontId="3" type="noConversion"/>
  </si>
  <si>
    <t>G105295</t>
    <phoneticPr fontId="3" type="noConversion"/>
  </si>
  <si>
    <t>G105319</t>
    <phoneticPr fontId="3" type="noConversion"/>
  </si>
  <si>
    <t>G105689</t>
    <phoneticPr fontId="3" type="noConversion"/>
  </si>
  <si>
    <t>G106005</t>
    <phoneticPr fontId="3" type="noConversion"/>
  </si>
  <si>
    <t>G106038</t>
    <phoneticPr fontId="3" type="noConversion"/>
  </si>
  <si>
    <t>G106158</t>
    <phoneticPr fontId="3" type="noConversion"/>
  </si>
  <si>
    <t>G106159</t>
    <phoneticPr fontId="3" type="noConversion"/>
  </si>
  <si>
    <t>G106161</t>
    <phoneticPr fontId="3" type="noConversion"/>
  </si>
  <si>
    <t>G106454</t>
    <phoneticPr fontId="3" type="noConversion"/>
  </si>
  <si>
    <t>G106457</t>
    <phoneticPr fontId="3" type="noConversion"/>
  </si>
  <si>
    <t>G106524</t>
    <phoneticPr fontId="3" type="noConversion"/>
  </si>
  <si>
    <t>G106536</t>
    <phoneticPr fontId="3" type="noConversion"/>
  </si>
  <si>
    <t>G106627</t>
    <phoneticPr fontId="3" type="noConversion"/>
  </si>
  <si>
    <t>G106699</t>
    <phoneticPr fontId="3" type="noConversion"/>
  </si>
  <si>
    <t>G106925</t>
    <phoneticPr fontId="3" type="noConversion"/>
  </si>
  <si>
    <t>G107015</t>
    <phoneticPr fontId="3" type="noConversion"/>
  </si>
  <si>
    <t>G107016</t>
    <phoneticPr fontId="3" type="noConversion"/>
  </si>
  <si>
    <t>G107017</t>
    <phoneticPr fontId="3" type="noConversion"/>
  </si>
  <si>
    <t>G107018</t>
    <phoneticPr fontId="3" type="noConversion"/>
  </si>
  <si>
    <t>G107019</t>
    <phoneticPr fontId="3" type="noConversion"/>
  </si>
  <si>
    <t>G120277</t>
    <phoneticPr fontId="3" type="noConversion"/>
  </si>
  <si>
    <t>G120703</t>
    <phoneticPr fontId="3" type="noConversion"/>
  </si>
  <si>
    <t>G265116</t>
    <phoneticPr fontId="3" type="noConversion"/>
  </si>
  <si>
    <t>G265117</t>
    <phoneticPr fontId="3" type="noConversion"/>
  </si>
  <si>
    <t>G265346</t>
    <phoneticPr fontId="3" type="noConversion"/>
  </si>
  <si>
    <t>G268746</t>
    <phoneticPr fontId="3" type="noConversion"/>
  </si>
  <si>
    <t>G268933</t>
    <phoneticPr fontId="3" type="noConversion"/>
  </si>
  <si>
    <t>L576241</t>
    <phoneticPr fontId="3" type="noConversion"/>
  </si>
  <si>
    <t>L840711</t>
    <phoneticPr fontId="3" type="noConversion"/>
  </si>
  <si>
    <t>L841549</t>
    <phoneticPr fontId="3" type="noConversion"/>
  </si>
  <si>
    <t>L842496</t>
    <phoneticPr fontId="3" type="noConversion"/>
  </si>
  <si>
    <t>L844819</t>
    <phoneticPr fontId="3" type="noConversion"/>
  </si>
  <si>
    <t>NP99958</t>
    <phoneticPr fontId="3" type="noConversion"/>
  </si>
  <si>
    <t>NT15015</t>
    <phoneticPr fontId="3" type="noConversion"/>
  </si>
  <si>
    <t>NT15021</t>
    <phoneticPr fontId="3" type="noConversion"/>
  </si>
  <si>
    <t>NT15039</t>
    <phoneticPr fontId="3" type="noConversion"/>
  </si>
  <si>
    <t>NT15083</t>
    <phoneticPr fontId="3" type="noConversion"/>
  </si>
  <si>
    <t>NT15093</t>
    <phoneticPr fontId="3" type="noConversion"/>
  </si>
  <si>
    <t>NT15102</t>
    <phoneticPr fontId="3" type="noConversion"/>
  </si>
  <si>
    <t>NT15148</t>
    <phoneticPr fontId="3" type="noConversion"/>
  </si>
  <si>
    <t>NT15153</t>
    <phoneticPr fontId="3" type="noConversion"/>
  </si>
  <si>
    <t>NT15176</t>
    <phoneticPr fontId="3" type="noConversion"/>
  </si>
  <si>
    <t>NT15186</t>
    <phoneticPr fontId="3" type="noConversion"/>
  </si>
  <si>
    <t>0C18771</t>
    <phoneticPr fontId="3" type="noConversion"/>
  </si>
  <si>
    <t>0C19112</t>
    <phoneticPr fontId="3" type="noConversion"/>
  </si>
  <si>
    <t>0C19386</t>
    <phoneticPr fontId="3" type="noConversion"/>
  </si>
  <si>
    <t>0C20357</t>
    <phoneticPr fontId="3" type="noConversion"/>
  </si>
  <si>
    <t>0C21325</t>
    <phoneticPr fontId="3" type="noConversion"/>
  </si>
  <si>
    <t>0E27237</t>
    <phoneticPr fontId="3" type="noConversion"/>
  </si>
  <si>
    <t>0F69478</t>
    <phoneticPr fontId="3" type="noConversion"/>
  </si>
  <si>
    <t>0F69479</t>
    <phoneticPr fontId="3" type="noConversion"/>
  </si>
  <si>
    <t>0F70104</t>
    <phoneticPr fontId="3" type="noConversion"/>
  </si>
  <si>
    <t>0F70644</t>
    <phoneticPr fontId="3" type="noConversion"/>
  </si>
  <si>
    <t>0F70704</t>
    <phoneticPr fontId="3" type="noConversion"/>
  </si>
  <si>
    <t>0F70706</t>
    <phoneticPr fontId="3" type="noConversion"/>
  </si>
  <si>
    <t>0F70756</t>
    <phoneticPr fontId="3" type="noConversion"/>
  </si>
  <si>
    <t>0K79868</t>
    <phoneticPr fontId="3" type="noConversion"/>
  </si>
  <si>
    <t>0K80333</t>
    <phoneticPr fontId="3" type="noConversion"/>
  </si>
  <si>
    <t>0K80393</t>
    <phoneticPr fontId="3" type="noConversion"/>
  </si>
  <si>
    <t>0K80428</t>
    <phoneticPr fontId="3" type="noConversion"/>
  </si>
  <si>
    <t>0K80840</t>
    <phoneticPr fontId="3" type="noConversion"/>
  </si>
  <si>
    <t>0K81004</t>
    <phoneticPr fontId="3" type="noConversion"/>
  </si>
  <si>
    <t>0K81281</t>
    <phoneticPr fontId="3" type="noConversion"/>
  </si>
  <si>
    <t>0K81339</t>
    <phoneticPr fontId="3" type="noConversion"/>
  </si>
  <si>
    <t>0K82174</t>
    <phoneticPr fontId="3" type="noConversion"/>
  </si>
  <si>
    <t>0K82386</t>
    <phoneticPr fontId="3" type="noConversion"/>
  </si>
  <si>
    <t>0K83425</t>
    <phoneticPr fontId="3" type="noConversion"/>
  </si>
  <si>
    <t>0K98229</t>
    <phoneticPr fontId="3" type="noConversion"/>
  </si>
  <si>
    <t>0K98498</t>
    <phoneticPr fontId="3" type="noConversion"/>
  </si>
  <si>
    <t>0K98894</t>
    <phoneticPr fontId="3" type="noConversion"/>
  </si>
  <si>
    <t>0K98904</t>
    <phoneticPr fontId="3" type="noConversion"/>
  </si>
  <si>
    <t>0K98934</t>
    <phoneticPr fontId="3" type="noConversion"/>
  </si>
  <si>
    <t>0K98937</t>
    <phoneticPr fontId="3" type="noConversion"/>
  </si>
  <si>
    <t>0M11233</t>
    <phoneticPr fontId="3" type="noConversion"/>
  </si>
  <si>
    <t>0M12397</t>
    <phoneticPr fontId="3" type="noConversion"/>
  </si>
  <si>
    <t>0M12414</t>
    <phoneticPr fontId="3" type="noConversion"/>
  </si>
  <si>
    <t>0M13112</t>
    <phoneticPr fontId="3" type="noConversion"/>
  </si>
  <si>
    <t>0M13114</t>
    <phoneticPr fontId="3" type="noConversion"/>
  </si>
  <si>
    <t>0M13186</t>
    <phoneticPr fontId="3" type="noConversion"/>
  </si>
  <si>
    <t>0M13288</t>
    <phoneticPr fontId="3" type="noConversion"/>
  </si>
  <si>
    <t>0M13295</t>
    <phoneticPr fontId="3" type="noConversion"/>
  </si>
  <si>
    <t>0M15405</t>
    <phoneticPr fontId="3" type="noConversion"/>
  </si>
  <si>
    <t>0M16546</t>
    <phoneticPr fontId="3" type="noConversion"/>
  </si>
  <si>
    <t>0M16638</t>
    <phoneticPr fontId="3" type="noConversion"/>
  </si>
  <si>
    <t>0M16908</t>
    <phoneticPr fontId="3" type="noConversion"/>
  </si>
  <si>
    <t>0M17768</t>
    <phoneticPr fontId="3" type="noConversion"/>
  </si>
  <si>
    <t>0M19802</t>
    <phoneticPr fontId="3" type="noConversion"/>
  </si>
  <si>
    <t>0M20127</t>
    <phoneticPr fontId="3" type="noConversion"/>
  </si>
  <si>
    <t>0M21263</t>
    <phoneticPr fontId="3" type="noConversion"/>
  </si>
  <si>
    <t>0M21558</t>
    <phoneticPr fontId="3" type="noConversion"/>
  </si>
  <si>
    <t>0M23868</t>
    <phoneticPr fontId="3" type="noConversion"/>
  </si>
  <si>
    <t>0M26072</t>
    <phoneticPr fontId="3" type="noConversion"/>
  </si>
  <si>
    <t>0M26883</t>
    <phoneticPr fontId="3" type="noConversion"/>
  </si>
  <si>
    <t>0M27405</t>
    <phoneticPr fontId="3" type="noConversion"/>
  </si>
  <si>
    <t>0M30139</t>
    <phoneticPr fontId="3" type="noConversion"/>
  </si>
  <si>
    <t>0M31545</t>
    <phoneticPr fontId="3" type="noConversion"/>
  </si>
  <si>
    <t>0N18627</t>
    <phoneticPr fontId="3" type="noConversion"/>
  </si>
  <si>
    <t>0N19715</t>
    <phoneticPr fontId="3" type="noConversion"/>
  </si>
  <si>
    <t>0N19753</t>
    <phoneticPr fontId="3" type="noConversion"/>
  </si>
  <si>
    <t>0N20093</t>
    <phoneticPr fontId="3" type="noConversion"/>
  </si>
  <si>
    <t>0N20293</t>
    <phoneticPr fontId="3" type="noConversion"/>
  </si>
  <si>
    <t>0N20726</t>
    <phoneticPr fontId="3" type="noConversion"/>
  </si>
  <si>
    <t>0N21192</t>
    <phoneticPr fontId="3" type="noConversion"/>
  </si>
  <si>
    <t>0N21372</t>
    <phoneticPr fontId="3" type="noConversion"/>
  </si>
  <si>
    <t>0N22235</t>
    <phoneticPr fontId="3" type="noConversion"/>
  </si>
  <si>
    <t>0N22568</t>
    <phoneticPr fontId="3" type="noConversion"/>
  </si>
  <si>
    <t>0N23322</t>
    <phoneticPr fontId="3" type="noConversion"/>
  </si>
  <si>
    <t>0N36958</t>
    <phoneticPr fontId="3" type="noConversion"/>
  </si>
  <si>
    <t>0N37125</t>
    <phoneticPr fontId="3" type="noConversion"/>
  </si>
  <si>
    <t>0N37126</t>
    <phoneticPr fontId="3" type="noConversion"/>
  </si>
  <si>
    <t>0N37218</t>
    <phoneticPr fontId="3" type="noConversion"/>
  </si>
  <si>
    <t>0N37497</t>
    <phoneticPr fontId="3" type="noConversion"/>
  </si>
  <si>
    <t>0N37687</t>
    <phoneticPr fontId="3" type="noConversion"/>
  </si>
  <si>
    <t>0N38010</t>
    <phoneticPr fontId="3" type="noConversion"/>
  </si>
  <si>
    <t>0N38078</t>
    <phoneticPr fontId="3" type="noConversion"/>
  </si>
  <si>
    <t>0N38086</t>
    <phoneticPr fontId="3" type="noConversion"/>
  </si>
  <si>
    <t>0N38323</t>
    <phoneticPr fontId="3" type="noConversion"/>
  </si>
  <si>
    <t>0N38506</t>
    <phoneticPr fontId="3" type="noConversion"/>
  </si>
  <si>
    <t>0N38526</t>
    <phoneticPr fontId="3" type="noConversion"/>
  </si>
  <si>
    <t>0N38527</t>
    <phoneticPr fontId="3" type="noConversion"/>
  </si>
  <si>
    <t>0N38528</t>
    <phoneticPr fontId="3" type="noConversion"/>
  </si>
  <si>
    <t>0N38550</t>
    <phoneticPr fontId="3" type="noConversion"/>
  </si>
  <si>
    <t>0N38672</t>
    <phoneticPr fontId="3" type="noConversion"/>
  </si>
  <si>
    <t>0P90198</t>
    <phoneticPr fontId="3" type="noConversion"/>
  </si>
  <si>
    <t>0S33313</t>
    <phoneticPr fontId="3" type="noConversion"/>
  </si>
  <si>
    <t>0S33359</t>
    <phoneticPr fontId="3" type="noConversion"/>
  </si>
  <si>
    <t>0S34467</t>
    <phoneticPr fontId="3" type="noConversion"/>
  </si>
  <si>
    <t>0S34731</t>
    <phoneticPr fontId="3" type="noConversion"/>
  </si>
  <si>
    <t>0S34942</t>
    <phoneticPr fontId="3" type="noConversion"/>
  </si>
  <si>
    <t>0S35246</t>
    <phoneticPr fontId="3" type="noConversion"/>
  </si>
  <si>
    <t>0S35291</t>
    <phoneticPr fontId="3" type="noConversion"/>
  </si>
  <si>
    <t>0S35331</t>
    <phoneticPr fontId="3" type="noConversion"/>
  </si>
  <si>
    <t>0S36036</t>
    <phoneticPr fontId="3" type="noConversion"/>
  </si>
  <si>
    <t>0T83194</t>
    <phoneticPr fontId="3" type="noConversion"/>
  </si>
  <si>
    <t>0T83292</t>
    <phoneticPr fontId="3" type="noConversion"/>
  </si>
  <si>
    <t>0T83630</t>
    <phoneticPr fontId="3" type="noConversion"/>
  </si>
  <si>
    <t>0T83631</t>
    <phoneticPr fontId="3" type="noConversion"/>
  </si>
  <si>
    <t>0T83913</t>
    <phoneticPr fontId="3" type="noConversion"/>
  </si>
  <si>
    <t>0T83920</t>
    <phoneticPr fontId="3" type="noConversion"/>
  </si>
  <si>
    <t>0T84332</t>
    <phoneticPr fontId="3" type="noConversion"/>
  </si>
  <si>
    <t>0T84333</t>
    <phoneticPr fontId="3" type="noConversion"/>
  </si>
  <si>
    <t>0T84343</t>
    <phoneticPr fontId="3" type="noConversion"/>
  </si>
  <si>
    <t>0T84438</t>
    <phoneticPr fontId="3" type="noConversion"/>
  </si>
  <si>
    <t>0T84568</t>
    <phoneticPr fontId="3" type="noConversion"/>
  </si>
  <si>
    <t>0T84933</t>
    <phoneticPr fontId="3" type="noConversion"/>
  </si>
  <si>
    <t>0T84936</t>
    <phoneticPr fontId="3" type="noConversion"/>
  </si>
  <si>
    <t>0T84937</t>
    <phoneticPr fontId="3" type="noConversion"/>
  </si>
  <si>
    <t>0T84942</t>
    <phoneticPr fontId="3" type="noConversion"/>
  </si>
  <si>
    <t>0T85061</t>
    <phoneticPr fontId="3" type="noConversion"/>
  </si>
  <si>
    <t>0T85426</t>
    <phoneticPr fontId="3" type="noConversion"/>
  </si>
  <si>
    <t>0T85434</t>
    <phoneticPr fontId="3" type="noConversion"/>
  </si>
  <si>
    <t>0T85846</t>
    <phoneticPr fontId="3" type="noConversion"/>
  </si>
  <si>
    <t>0T86119</t>
    <phoneticPr fontId="3" type="noConversion"/>
  </si>
  <si>
    <t>0T86569</t>
    <phoneticPr fontId="3" type="noConversion"/>
  </si>
  <si>
    <t>0T86573</t>
    <phoneticPr fontId="3" type="noConversion"/>
  </si>
  <si>
    <t>0T86758</t>
    <phoneticPr fontId="3" type="noConversion"/>
  </si>
  <si>
    <t>0V45114</t>
    <phoneticPr fontId="3" type="noConversion"/>
  </si>
  <si>
    <t>0V45145</t>
    <phoneticPr fontId="3" type="noConversion"/>
  </si>
  <si>
    <t>LF72315</t>
    <phoneticPr fontId="3" type="noConversion"/>
  </si>
  <si>
    <t>2018/9/17
2018/9/17</t>
    <phoneticPr fontId="3" type="noConversion"/>
  </si>
  <si>
    <t>待配額,請怡婷確認中
保稅倉</t>
    <phoneticPr fontId="3" type="noConversion"/>
  </si>
  <si>
    <t>LB96358</t>
    <phoneticPr fontId="3" type="noConversion"/>
  </si>
  <si>
    <t>2018/9/17
2018/9/17</t>
  </si>
  <si>
    <t>待配額,請怡婷確認中
保稅倉</t>
  </si>
  <si>
    <t>LB96293</t>
    <phoneticPr fontId="3" type="noConversion"/>
  </si>
  <si>
    <t>LF72228</t>
    <phoneticPr fontId="3" type="noConversion"/>
  </si>
  <si>
    <t>LF72319</t>
    <phoneticPr fontId="3" type="noConversion"/>
  </si>
  <si>
    <t>0012710400</t>
    <phoneticPr fontId="3" type="noConversion"/>
  </si>
  <si>
    <t>0012710400</t>
    <phoneticPr fontId="3" type="noConversion"/>
  </si>
  <si>
    <t>F0xF1x編程控制單元(引擎機油油位)</t>
  </si>
  <si>
    <t>DG65890</t>
    <phoneticPr fontId="3" type="noConversion"/>
  </si>
  <si>
    <t>2018/9/8
2018/9/9</t>
    <phoneticPr fontId="3" type="noConversion"/>
  </si>
  <si>
    <t>50343
50304</t>
    <phoneticPr fontId="3" type="noConversion"/>
  </si>
  <si>
    <t>轉語音
紙本名單給436</t>
    <phoneticPr fontId="3" type="noConversion"/>
  </si>
  <si>
    <t>0061830400</t>
    <phoneticPr fontId="3" type="noConversion"/>
  </si>
  <si>
    <t>0061830400</t>
    <phoneticPr fontId="3" type="noConversion"/>
  </si>
  <si>
    <t>Checking,ifrequired,reworkingplugconnectionofblowercont</t>
  </si>
  <si>
    <t>0099999600</t>
  </si>
  <si>
    <t>EGR檢查篩選,請查詢DWH</t>
  </si>
  <si>
    <t>0R88362</t>
  </si>
  <si>
    <t>P194275</t>
    <phoneticPr fontId="3" type="noConversion"/>
  </si>
  <si>
    <t>P029481</t>
    <phoneticPr fontId="3" type="noConversion"/>
  </si>
  <si>
    <t>NE70363</t>
    <phoneticPr fontId="3" type="noConversion"/>
  </si>
  <si>
    <t>NC38291</t>
    <phoneticPr fontId="3" type="noConversion"/>
  </si>
  <si>
    <t>P167114</t>
    <phoneticPr fontId="3" type="noConversion"/>
  </si>
  <si>
    <t>NN44496</t>
    <phoneticPr fontId="3" type="noConversion"/>
  </si>
  <si>
    <t>NN45238</t>
    <phoneticPr fontId="3" type="noConversion"/>
  </si>
  <si>
    <t>PV77979</t>
    <phoneticPr fontId="3" type="noConversion"/>
  </si>
  <si>
    <t>0011870400</t>
    <phoneticPr fontId="3" type="noConversion"/>
  </si>
  <si>
    <t>0011870400</t>
    <phoneticPr fontId="3" type="noConversion"/>
  </si>
  <si>
    <t>ReplacingF0xF1xF2xF36N57TN57Zexhaust-gasrecirculationc</t>
  </si>
  <si>
    <t>0E21310</t>
    <phoneticPr fontId="3" type="noConversion"/>
  </si>
  <si>
    <t>0H66530</t>
    <phoneticPr fontId="3" type="noConversion"/>
  </si>
  <si>
    <t>D284289</t>
    <phoneticPr fontId="3" type="noConversion"/>
  </si>
  <si>
    <t>GF92462</t>
    <phoneticPr fontId="3" type="noConversion"/>
  </si>
  <si>
    <t>0H56630</t>
    <phoneticPr fontId="3" type="noConversion"/>
  </si>
  <si>
    <t>D283490</t>
    <phoneticPr fontId="3" type="noConversion"/>
  </si>
  <si>
    <t>D283482</t>
    <phoneticPr fontId="3" type="noConversion"/>
  </si>
  <si>
    <t>D872854</t>
    <phoneticPr fontId="3" type="noConversion"/>
  </si>
  <si>
    <t>D282818</t>
    <phoneticPr fontId="3" type="noConversion"/>
  </si>
  <si>
    <t>D283634</t>
    <phoneticPr fontId="3" type="noConversion"/>
  </si>
  <si>
    <t>D283636</t>
    <phoneticPr fontId="3" type="noConversion"/>
  </si>
  <si>
    <t>D283347</t>
    <phoneticPr fontId="3" type="noConversion"/>
  </si>
  <si>
    <t>D283376</t>
    <phoneticPr fontId="3" type="noConversion"/>
  </si>
  <si>
    <t>D283462</t>
    <phoneticPr fontId="3" type="noConversion"/>
  </si>
  <si>
    <t>D283428</t>
    <phoneticPr fontId="3" type="noConversion"/>
  </si>
  <si>
    <t>D283787</t>
    <phoneticPr fontId="3" type="noConversion"/>
  </si>
  <si>
    <t>D283544</t>
    <phoneticPr fontId="3" type="noConversion"/>
  </si>
  <si>
    <t>D283554</t>
    <phoneticPr fontId="3" type="noConversion"/>
  </si>
  <si>
    <t>0K82085</t>
    <phoneticPr fontId="3" type="noConversion"/>
  </si>
  <si>
    <t>0H64406</t>
    <phoneticPr fontId="3" type="noConversion"/>
  </si>
  <si>
    <t>0H46056</t>
    <phoneticPr fontId="3" type="noConversion"/>
  </si>
  <si>
    <t>D283759</t>
    <phoneticPr fontId="3" type="noConversion"/>
  </si>
  <si>
    <t>0E17246</t>
    <phoneticPr fontId="3" type="noConversion"/>
  </si>
  <si>
    <t>0E18148</t>
    <phoneticPr fontId="3" type="noConversion"/>
  </si>
  <si>
    <t>0H47427</t>
    <phoneticPr fontId="3" type="noConversion"/>
  </si>
  <si>
    <t>0H52709</t>
    <phoneticPr fontId="3" type="noConversion"/>
  </si>
  <si>
    <t>0H43688</t>
    <phoneticPr fontId="3" type="noConversion"/>
  </si>
  <si>
    <t>D283715</t>
    <phoneticPr fontId="3" type="noConversion"/>
  </si>
  <si>
    <t>0C32561</t>
    <phoneticPr fontId="3" type="noConversion"/>
  </si>
  <si>
    <t>DW59733</t>
    <phoneticPr fontId="3" type="noConversion"/>
  </si>
  <si>
    <t>DY87312</t>
    <phoneticPr fontId="3" type="noConversion"/>
  </si>
  <si>
    <t>D282814</t>
    <phoneticPr fontId="3" type="noConversion"/>
  </si>
  <si>
    <t>D282892</t>
    <phoneticPr fontId="3" type="noConversion"/>
  </si>
  <si>
    <t>0H65440</t>
    <phoneticPr fontId="3" type="noConversion"/>
  </si>
  <si>
    <t>0H64822</t>
    <phoneticPr fontId="3" type="noConversion"/>
  </si>
  <si>
    <t>0H64798</t>
    <phoneticPr fontId="3" type="noConversion"/>
  </si>
  <si>
    <t>0K82954</t>
    <phoneticPr fontId="3" type="noConversion"/>
  </si>
  <si>
    <t>D282955</t>
    <phoneticPr fontId="3" type="noConversion"/>
  </si>
  <si>
    <t>DZ40013</t>
    <phoneticPr fontId="3" type="noConversion"/>
  </si>
  <si>
    <t>0C33190</t>
    <phoneticPr fontId="3" type="noConversion"/>
  </si>
  <si>
    <t>0C32683</t>
    <phoneticPr fontId="3" type="noConversion"/>
  </si>
  <si>
    <t>D282966</t>
    <phoneticPr fontId="3" type="noConversion"/>
  </si>
  <si>
    <t>0C32549</t>
    <phoneticPr fontId="3" type="noConversion"/>
  </si>
  <si>
    <t>0H52048</t>
    <phoneticPr fontId="3" type="noConversion"/>
  </si>
  <si>
    <t>0N21375</t>
    <phoneticPr fontId="3" type="noConversion"/>
  </si>
  <si>
    <t>GF92422</t>
    <phoneticPr fontId="3" type="noConversion"/>
  </si>
  <si>
    <t>DE81402</t>
    <phoneticPr fontId="3" type="noConversion"/>
  </si>
  <si>
    <t>D284286</t>
    <phoneticPr fontId="3" type="noConversion"/>
  </si>
  <si>
    <t>L876681</t>
    <phoneticPr fontId="3" type="noConversion"/>
  </si>
  <si>
    <t>DE81385</t>
    <phoneticPr fontId="3" type="noConversion"/>
  </si>
  <si>
    <t>0H45806</t>
    <phoneticPr fontId="3" type="noConversion"/>
  </si>
  <si>
    <t>0H43484</t>
    <phoneticPr fontId="3" type="noConversion"/>
  </si>
  <si>
    <t>D176224</t>
    <phoneticPr fontId="3" type="noConversion"/>
  </si>
  <si>
    <t>D176240</t>
    <phoneticPr fontId="3" type="noConversion"/>
  </si>
  <si>
    <t>D283176</t>
    <phoneticPr fontId="3" type="noConversion"/>
  </si>
  <si>
    <t>D283173</t>
    <phoneticPr fontId="3" type="noConversion"/>
  </si>
  <si>
    <t>0C31924</t>
    <phoneticPr fontId="3" type="noConversion"/>
  </si>
  <si>
    <t>D283655</t>
    <phoneticPr fontId="3" type="noConversion"/>
  </si>
  <si>
    <t>D283638</t>
    <phoneticPr fontId="3" type="noConversion"/>
  </si>
  <si>
    <t>GJ86652</t>
    <phoneticPr fontId="3" type="noConversion"/>
  </si>
  <si>
    <t>0N22565</t>
    <phoneticPr fontId="3" type="noConversion"/>
  </si>
  <si>
    <t>0H66501</t>
    <phoneticPr fontId="3" type="noConversion"/>
  </si>
  <si>
    <t>0H46072</t>
    <phoneticPr fontId="3" type="noConversion"/>
  </si>
  <si>
    <t>0H45934</t>
    <phoneticPr fontId="3" type="noConversion"/>
  </si>
  <si>
    <t>0H56524</t>
    <phoneticPr fontId="3" type="noConversion"/>
  </si>
  <si>
    <t>D283796</t>
    <phoneticPr fontId="3" type="noConversion"/>
  </si>
  <si>
    <t>0C31652</t>
    <phoneticPr fontId="3" type="noConversion"/>
  </si>
  <si>
    <t>0C31588</t>
    <phoneticPr fontId="3" type="noConversion"/>
  </si>
  <si>
    <t>0H48220</t>
    <phoneticPr fontId="3" type="noConversion"/>
  </si>
  <si>
    <t>0H51666</t>
    <phoneticPr fontId="3" type="noConversion"/>
  </si>
  <si>
    <t>0H52037</t>
    <phoneticPr fontId="3" type="noConversion"/>
  </si>
  <si>
    <t>D124417</t>
    <phoneticPr fontId="3" type="noConversion"/>
  </si>
  <si>
    <t>0H54102</t>
    <phoneticPr fontId="3" type="noConversion"/>
  </si>
  <si>
    <t>D283038</t>
    <phoneticPr fontId="3" type="noConversion"/>
  </si>
  <si>
    <t>D282911</t>
    <phoneticPr fontId="3" type="noConversion"/>
  </si>
  <si>
    <t>D326298</t>
    <phoneticPr fontId="3" type="noConversion"/>
  </si>
  <si>
    <t>D282693</t>
    <phoneticPr fontId="3" type="noConversion"/>
  </si>
  <si>
    <t>0H63172</t>
    <phoneticPr fontId="3" type="noConversion"/>
  </si>
  <si>
    <t>0N20731</t>
    <phoneticPr fontId="3" type="noConversion"/>
  </si>
  <si>
    <t>D283087</t>
    <phoneticPr fontId="3" type="noConversion"/>
  </si>
  <si>
    <t>D283481</t>
    <phoneticPr fontId="3" type="noConversion"/>
  </si>
  <si>
    <t>D283529</t>
    <phoneticPr fontId="3" type="noConversion"/>
  </si>
  <si>
    <t>DW59229</t>
    <phoneticPr fontId="3" type="noConversion"/>
  </si>
  <si>
    <t>0K82482</t>
    <phoneticPr fontId="3" type="noConversion"/>
  </si>
  <si>
    <t>L877235</t>
    <phoneticPr fontId="3" type="noConversion"/>
  </si>
  <si>
    <t>DY87014</t>
    <phoneticPr fontId="3" type="noConversion"/>
  </si>
  <si>
    <t>C999216</t>
    <phoneticPr fontId="3" type="noConversion"/>
  </si>
  <si>
    <t>D125276</t>
    <phoneticPr fontId="3" type="noConversion"/>
  </si>
  <si>
    <t>D125283</t>
    <phoneticPr fontId="3" type="noConversion"/>
  </si>
  <si>
    <t>DY88530</t>
    <phoneticPr fontId="3" type="noConversion"/>
  </si>
  <si>
    <t>0A34578</t>
    <phoneticPr fontId="3" type="noConversion"/>
  </si>
  <si>
    <t>0A38060</t>
    <phoneticPr fontId="3" type="noConversion"/>
  </si>
  <si>
    <t>0H67464</t>
    <phoneticPr fontId="3" type="noConversion"/>
  </si>
  <si>
    <t>0H64412</t>
    <phoneticPr fontId="3" type="noConversion"/>
  </si>
  <si>
    <t>0H53695</t>
    <phoneticPr fontId="3" type="noConversion"/>
  </si>
  <si>
    <t>0H44962</t>
    <phoneticPr fontId="3" type="noConversion"/>
  </si>
  <si>
    <t>0H47874</t>
    <phoneticPr fontId="3" type="noConversion"/>
  </si>
  <si>
    <t>D282608</t>
    <phoneticPr fontId="3" type="noConversion"/>
  </si>
  <si>
    <t>GF92333</t>
    <phoneticPr fontId="3" type="noConversion"/>
  </si>
  <si>
    <t>0C31665</t>
    <phoneticPr fontId="3" type="noConversion"/>
  </si>
  <si>
    <t>D125222</t>
    <phoneticPr fontId="3" type="noConversion"/>
  </si>
  <si>
    <t>GJ86648</t>
    <phoneticPr fontId="3" type="noConversion"/>
  </si>
  <si>
    <t>D125219</t>
    <phoneticPr fontId="3" type="noConversion"/>
  </si>
  <si>
    <t>DX06567</t>
    <phoneticPr fontId="3" type="noConversion"/>
  </si>
  <si>
    <t>DY87325</t>
    <phoneticPr fontId="3" type="noConversion"/>
  </si>
  <si>
    <t>DZ00532</t>
    <phoneticPr fontId="3" type="noConversion"/>
  </si>
  <si>
    <t>D124351</t>
    <phoneticPr fontId="3" type="noConversion"/>
  </si>
  <si>
    <t>D283627</t>
    <phoneticPr fontId="3" type="noConversion"/>
  </si>
  <si>
    <t>D283401</t>
    <phoneticPr fontId="3" type="noConversion"/>
  </si>
  <si>
    <t>D283203</t>
    <phoneticPr fontId="3" type="noConversion"/>
  </si>
  <si>
    <t>D283247</t>
    <phoneticPr fontId="3" type="noConversion"/>
  </si>
  <si>
    <t>D283756</t>
    <phoneticPr fontId="3" type="noConversion"/>
  </si>
  <si>
    <t>0C31453</t>
    <phoneticPr fontId="3" type="noConversion"/>
  </si>
  <si>
    <t>0C31600</t>
    <phoneticPr fontId="3" type="noConversion"/>
  </si>
  <si>
    <t>0C31614</t>
    <phoneticPr fontId="3" type="noConversion"/>
  </si>
  <si>
    <t>0A42658</t>
    <phoneticPr fontId="3" type="noConversion"/>
  </si>
  <si>
    <t>D283437</t>
    <phoneticPr fontId="3" type="noConversion"/>
  </si>
  <si>
    <t>C998974</t>
    <phoneticPr fontId="3" type="noConversion"/>
  </si>
  <si>
    <t>0H55663</t>
    <phoneticPr fontId="3" type="noConversion"/>
  </si>
  <si>
    <t>0H58789</t>
    <phoneticPr fontId="3" type="noConversion"/>
  </si>
  <si>
    <t>D283536</t>
    <phoneticPr fontId="3" type="noConversion"/>
  </si>
  <si>
    <t>0C31634</t>
    <phoneticPr fontId="3" type="noConversion"/>
  </si>
  <si>
    <t>0H57318</t>
    <phoneticPr fontId="3" type="noConversion"/>
  </si>
  <si>
    <t>0H56103</t>
    <phoneticPr fontId="3" type="noConversion"/>
  </si>
  <si>
    <t>D283343</t>
    <phoneticPr fontId="3" type="noConversion"/>
  </si>
  <si>
    <t>D282325</t>
    <phoneticPr fontId="3" type="noConversion"/>
  </si>
  <si>
    <t>0C31579</t>
    <phoneticPr fontId="3" type="noConversion"/>
  </si>
  <si>
    <t>0C31610</t>
    <phoneticPr fontId="3" type="noConversion"/>
  </si>
  <si>
    <t>0A37654</t>
    <phoneticPr fontId="3" type="noConversion"/>
  </si>
  <si>
    <t>0H67472</t>
    <phoneticPr fontId="3" type="noConversion"/>
  </si>
  <si>
    <t>0H56502</t>
    <phoneticPr fontId="3" type="noConversion"/>
  </si>
  <si>
    <t>0H66473</t>
    <phoneticPr fontId="3" type="noConversion"/>
  </si>
  <si>
    <t>0H58822</t>
    <phoneticPr fontId="3" type="noConversion"/>
  </si>
  <si>
    <t>0H55828</t>
    <phoneticPr fontId="3" type="noConversion"/>
  </si>
  <si>
    <t>0C31347</t>
    <phoneticPr fontId="3" type="noConversion"/>
  </si>
  <si>
    <t>0C31354</t>
    <phoneticPr fontId="3" type="noConversion"/>
  </si>
  <si>
    <t>0C39492</t>
    <phoneticPr fontId="3" type="noConversion"/>
  </si>
  <si>
    <t>D282604</t>
    <phoneticPr fontId="3" type="noConversion"/>
  </si>
  <si>
    <t>D282605</t>
    <phoneticPr fontId="3" type="noConversion"/>
  </si>
  <si>
    <t>D283149</t>
    <phoneticPr fontId="3" type="noConversion"/>
  </si>
  <si>
    <t>0G58741</t>
    <phoneticPr fontId="3" type="noConversion"/>
  </si>
  <si>
    <t>0C31206</t>
    <phoneticPr fontId="3" type="noConversion"/>
  </si>
  <si>
    <t>0G58732</t>
    <phoneticPr fontId="3" type="noConversion"/>
  </si>
  <si>
    <t>D283954</t>
    <phoneticPr fontId="3" type="noConversion"/>
  </si>
  <si>
    <t>0N21378</t>
    <phoneticPr fontId="3" type="noConversion"/>
  </si>
  <si>
    <t>D283898</t>
    <phoneticPr fontId="3" type="noConversion"/>
  </si>
  <si>
    <t>D283929</t>
    <phoneticPr fontId="3" type="noConversion"/>
  </si>
  <si>
    <t>D283958</t>
    <phoneticPr fontId="3" type="noConversion"/>
  </si>
  <si>
    <t>0H45373</t>
    <phoneticPr fontId="3" type="noConversion"/>
  </si>
  <si>
    <t>0H63265</t>
    <phoneticPr fontId="3" type="noConversion"/>
  </si>
  <si>
    <t>0N19789</t>
    <phoneticPr fontId="3" type="noConversion"/>
  </si>
  <si>
    <t>D124667</t>
    <phoneticPr fontId="3" type="noConversion"/>
  </si>
  <si>
    <t>D124679</t>
    <phoneticPr fontId="3" type="noConversion"/>
  </si>
  <si>
    <t>L899932</t>
    <phoneticPr fontId="3" type="noConversion"/>
  </si>
  <si>
    <t>GF92406</t>
    <phoneticPr fontId="3" type="noConversion"/>
  </si>
  <si>
    <t>D283112</t>
    <phoneticPr fontId="3" type="noConversion"/>
  </si>
  <si>
    <t>D283067</t>
    <phoneticPr fontId="3" type="noConversion"/>
  </si>
  <si>
    <t>0K83280</t>
    <phoneticPr fontId="3" type="noConversion"/>
  </si>
  <si>
    <t>0H55202</t>
    <phoneticPr fontId="3" type="noConversion"/>
  </si>
  <si>
    <t>0H63475</t>
    <phoneticPr fontId="3" type="noConversion"/>
  </si>
  <si>
    <t>0011880400</t>
    <phoneticPr fontId="3" type="noConversion"/>
  </si>
  <si>
    <t>0011880400</t>
    <phoneticPr fontId="3" type="noConversion"/>
  </si>
  <si>
    <t>ReplacingE84F07F1xF2xF3xN47Texhaust-gasrecirculationco</t>
  </si>
  <si>
    <t>0K86298</t>
    <phoneticPr fontId="3" type="noConversion"/>
  </si>
  <si>
    <t>0N35147</t>
    <phoneticPr fontId="3" type="noConversion"/>
  </si>
  <si>
    <t>0N36051</t>
    <phoneticPr fontId="3" type="noConversion"/>
  </si>
  <si>
    <t>0N36212</t>
    <phoneticPr fontId="3" type="noConversion"/>
  </si>
  <si>
    <t>0N38499</t>
    <phoneticPr fontId="3" type="noConversion"/>
  </si>
  <si>
    <t>0N38582</t>
    <phoneticPr fontId="3" type="noConversion"/>
  </si>
  <si>
    <t>D496035</t>
    <phoneticPr fontId="3" type="noConversion"/>
  </si>
  <si>
    <t>D496050</t>
    <phoneticPr fontId="3" type="noConversion"/>
  </si>
  <si>
    <t>D496226</t>
    <phoneticPr fontId="3" type="noConversion"/>
  </si>
  <si>
    <t>D496554</t>
    <phoneticPr fontId="3" type="noConversion"/>
  </si>
  <si>
    <t>D496760</t>
    <phoneticPr fontId="3" type="noConversion"/>
  </si>
  <si>
    <t>D497507</t>
    <phoneticPr fontId="3" type="noConversion"/>
  </si>
  <si>
    <t>D497978</t>
    <phoneticPr fontId="3" type="noConversion"/>
  </si>
  <si>
    <t>D498373</t>
    <phoneticPr fontId="3" type="noConversion"/>
  </si>
  <si>
    <t>D049415</t>
    <phoneticPr fontId="3" type="noConversion"/>
  </si>
  <si>
    <t>V260218</t>
    <phoneticPr fontId="3" type="noConversion"/>
  </si>
  <si>
    <t>D494257</t>
    <phoneticPr fontId="3" type="noConversion"/>
  </si>
  <si>
    <t>V260956</t>
    <phoneticPr fontId="3" type="noConversion"/>
  </si>
  <si>
    <t>D494382</t>
    <phoneticPr fontId="3" type="noConversion"/>
  </si>
  <si>
    <t>D049847</t>
    <phoneticPr fontId="3" type="noConversion"/>
  </si>
  <si>
    <t>D049872</t>
    <phoneticPr fontId="3" type="noConversion"/>
  </si>
  <si>
    <t>D049952</t>
    <phoneticPr fontId="3" type="noConversion"/>
  </si>
  <si>
    <t>F668140</t>
    <phoneticPr fontId="3" type="noConversion"/>
  </si>
  <si>
    <t>D495727</t>
    <phoneticPr fontId="3" type="noConversion"/>
  </si>
  <si>
    <t>0K85402</t>
    <phoneticPr fontId="3" type="noConversion"/>
  </si>
  <si>
    <t>0K85190</t>
    <phoneticPr fontId="3" type="noConversion"/>
  </si>
  <si>
    <t>0K86845</t>
    <phoneticPr fontId="3" type="noConversion"/>
  </si>
  <si>
    <t>D772404</t>
    <phoneticPr fontId="3" type="noConversion"/>
  </si>
  <si>
    <t>D772442</t>
    <phoneticPr fontId="3" type="noConversion"/>
  </si>
  <si>
    <t>D770765</t>
    <phoneticPr fontId="3" type="noConversion"/>
  </si>
  <si>
    <t>D771282</t>
    <phoneticPr fontId="3" type="noConversion"/>
  </si>
  <si>
    <t>D496145</t>
    <phoneticPr fontId="3" type="noConversion"/>
  </si>
  <si>
    <t>D496164</t>
    <phoneticPr fontId="3" type="noConversion"/>
  </si>
  <si>
    <t>DY46523</t>
    <phoneticPr fontId="3" type="noConversion"/>
  </si>
  <si>
    <t>DY53634</t>
    <phoneticPr fontId="3" type="noConversion"/>
  </si>
  <si>
    <t>DY53021</t>
    <phoneticPr fontId="3" type="noConversion"/>
  </si>
  <si>
    <t>D496746</t>
    <phoneticPr fontId="3" type="noConversion"/>
  </si>
  <si>
    <t>D496843</t>
    <phoneticPr fontId="3" type="noConversion"/>
  </si>
  <si>
    <t>0F28338</t>
    <phoneticPr fontId="3" type="noConversion"/>
  </si>
  <si>
    <t>0H98430</t>
    <phoneticPr fontId="3" type="noConversion"/>
  </si>
  <si>
    <t>0H98602</t>
    <phoneticPr fontId="3" type="noConversion"/>
  </si>
  <si>
    <t>0H95748</t>
    <phoneticPr fontId="3" type="noConversion"/>
  </si>
  <si>
    <t>NP99818</t>
    <phoneticPr fontId="3" type="noConversion"/>
  </si>
  <si>
    <t>NP99841</t>
    <phoneticPr fontId="3" type="noConversion"/>
  </si>
  <si>
    <t>NP99858</t>
    <phoneticPr fontId="3" type="noConversion"/>
  </si>
  <si>
    <t>NP99861</t>
    <phoneticPr fontId="3" type="noConversion"/>
  </si>
  <si>
    <t>NN95109</t>
    <phoneticPr fontId="3" type="noConversion"/>
  </si>
  <si>
    <t>D049967</t>
    <phoneticPr fontId="3" type="noConversion"/>
  </si>
  <si>
    <t>D049980</t>
    <phoneticPr fontId="3" type="noConversion"/>
  </si>
  <si>
    <t>DU34429</t>
    <phoneticPr fontId="3" type="noConversion"/>
  </si>
  <si>
    <t>DU34432</t>
    <phoneticPr fontId="3" type="noConversion"/>
  </si>
  <si>
    <t>DU34437</t>
    <phoneticPr fontId="3" type="noConversion"/>
  </si>
  <si>
    <t>DY55971</t>
    <phoneticPr fontId="3" type="noConversion"/>
  </si>
  <si>
    <t>DY56003</t>
    <phoneticPr fontId="3" type="noConversion"/>
  </si>
  <si>
    <t>DY52051</t>
    <phoneticPr fontId="3" type="noConversion"/>
  </si>
  <si>
    <t>DY48471</t>
    <phoneticPr fontId="3" type="noConversion"/>
  </si>
  <si>
    <t>DY55524</t>
    <phoneticPr fontId="3" type="noConversion"/>
  </si>
  <si>
    <t>DY54251</t>
    <phoneticPr fontId="3" type="noConversion"/>
  </si>
  <si>
    <t>DY54780</t>
    <phoneticPr fontId="3" type="noConversion"/>
  </si>
  <si>
    <t>DY55852</t>
    <phoneticPr fontId="3" type="noConversion"/>
  </si>
  <si>
    <t>NN95135</t>
    <phoneticPr fontId="3" type="noConversion"/>
  </si>
  <si>
    <t>0N38561</t>
    <phoneticPr fontId="3" type="noConversion"/>
  </si>
  <si>
    <t>0N34740</t>
    <phoneticPr fontId="3" type="noConversion"/>
  </si>
  <si>
    <t>0N36617</t>
    <phoneticPr fontId="3" type="noConversion"/>
  </si>
  <si>
    <t>NP99942</t>
    <phoneticPr fontId="3" type="noConversion"/>
  </si>
  <si>
    <t>0N34907</t>
    <phoneticPr fontId="3" type="noConversion"/>
  </si>
  <si>
    <t>0N35114</t>
    <phoneticPr fontId="3" type="noConversion"/>
  </si>
  <si>
    <t>C988982</t>
    <phoneticPr fontId="3" type="noConversion"/>
  </si>
  <si>
    <t>C989072</t>
    <phoneticPr fontId="3" type="noConversion"/>
  </si>
  <si>
    <t>C989101</t>
    <phoneticPr fontId="3" type="noConversion"/>
  </si>
  <si>
    <t>DY55267</t>
    <phoneticPr fontId="3" type="noConversion"/>
  </si>
  <si>
    <t>DU50480</t>
    <phoneticPr fontId="3" type="noConversion"/>
  </si>
  <si>
    <t>DU47700</t>
    <phoneticPr fontId="3" type="noConversion"/>
  </si>
  <si>
    <t>DU47969</t>
    <phoneticPr fontId="3" type="noConversion"/>
  </si>
  <si>
    <t>DU51230</t>
    <phoneticPr fontId="3" type="noConversion"/>
  </si>
  <si>
    <t>DU51563</t>
    <phoneticPr fontId="3" type="noConversion"/>
  </si>
  <si>
    <t>DX11204</t>
    <phoneticPr fontId="3" type="noConversion"/>
  </si>
  <si>
    <t>D268611</t>
    <phoneticPr fontId="3" type="noConversion"/>
  </si>
  <si>
    <t>D268666</t>
    <phoneticPr fontId="3" type="noConversion"/>
  </si>
  <si>
    <t>D267134</t>
    <phoneticPr fontId="3" type="noConversion"/>
  </si>
  <si>
    <t>DY48497</t>
    <phoneticPr fontId="3" type="noConversion"/>
  </si>
  <si>
    <t>D263955</t>
    <phoneticPr fontId="3" type="noConversion"/>
  </si>
  <si>
    <t>DY48528</t>
    <phoneticPr fontId="3" type="noConversion"/>
  </si>
  <si>
    <t>DY48547</t>
    <phoneticPr fontId="3" type="noConversion"/>
  </si>
  <si>
    <t>D268006</t>
    <phoneticPr fontId="3" type="noConversion"/>
  </si>
  <si>
    <t>D268100</t>
    <phoneticPr fontId="3" type="noConversion"/>
  </si>
  <si>
    <t>DZ95709</t>
    <phoneticPr fontId="3" type="noConversion"/>
  </si>
  <si>
    <t>D263057</t>
    <phoneticPr fontId="3" type="noConversion"/>
  </si>
  <si>
    <t>D270059</t>
    <phoneticPr fontId="3" type="noConversion"/>
  </si>
  <si>
    <t>D266821</t>
    <phoneticPr fontId="3" type="noConversion"/>
  </si>
  <si>
    <t>D266953</t>
    <phoneticPr fontId="3" type="noConversion"/>
  </si>
  <si>
    <t>D267008</t>
    <phoneticPr fontId="3" type="noConversion"/>
  </si>
  <si>
    <t>D268146</t>
    <phoneticPr fontId="3" type="noConversion"/>
  </si>
  <si>
    <t>D268149</t>
    <phoneticPr fontId="3" type="noConversion"/>
  </si>
  <si>
    <t>D268152</t>
    <phoneticPr fontId="3" type="noConversion"/>
  </si>
  <si>
    <t>D265360</t>
    <phoneticPr fontId="3" type="noConversion"/>
  </si>
  <si>
    <t>D070281</t>
    <phoneticPr fontId="3" type="noConversion"/>
  </si>
  <si>
    <t>VW98929</t>
    <phoneticPr fontId="3" type="noConversion"/>
  </si>
  <si>
    <t>D270608</t>
    <phoneticPr fontId="3" type="noConversion"/>
  </si>
  <si>
    <t>DY40214</t>
    <phoneticPr fontId="3" type="noConversion"/>
  </si>
  <si>
    <t>DY04910</t>
    <phoneticPr fontId="3" type="noConversion"/>
  </si>
  <si>
    <t>NN94972</t>
    <phoneticPr fontId="3" type="noConversion"/>
  </si>
  <si>
    <t>D264870</t>
    <phoneticPr fontId="3" type="noConversion"/>
  </si>
  <si>
    <t>F675532</t>
    <phoneticPr fontId="3" type="noConversion"/>
  </si>
  <si>
    <t>F677998</t>
    <phoneticPr fontId="3" type="noConversion"/>
  </si>
  <si>
    <t>DY04141</t>
    <phoneticPr fontId="3" type="noConversion"/>
  </si>
  <si>
    <t>DY42778</t>
    <phoneticPr fontId="3" type="noConversion"/>
  </si>
  <si>
    <t>GH95397</t>
    <phoneticPr fontId="3" type="noConversion"/>
  </si>
  <si>
    <t>D046578</t>
    <phoneticPr fontId="3" type="noConversion"/>
  </si>
  <si>
    <t>DZ97534</t>
    <phoneticPr fontId="3" type="noConversion"/>
  </si>
  <si>
    <t>DZ97654</t>
    <phoneticPr fontId="3" type="noConversion"/>
  </si>
  <si>
    <t>D070083</t>
    <phoneticPr fontId="3" type="noConversion"/>
  </si>
  <si>
    <t>0F19461</t>
    <phoneticPr fontId="3" type="noConversion"/>
  </si>
  <si>
    <t>D048011</t>
    <phoneticPr fontId="3" type="noConversion"/>
  </si>
  <si>
    <t>D048111</t>
    <phoneticPr fontId="3" type="noConversion"/>
  </si>
  <si>
    <t>DY45199</t>
    <phoneticPr fontId="3" type="noConversion"/>
  </si>
  <si>
    <t>0F11344</t>
    <phoneticPr fontId="3" type="noConversion"/>
  </si>
  <si>
    <t>DY47322</t>
    <phoneticPr fontId="3" type="noConversion"/>
  </si>
  <si>
    <t>DY46712</t>
    <phoneticPr fontId="3" type="noConversion"/>
  </si>
  <si>
    <t>DY53875</t>
    <phoneticPr fontId="3" type="noConversion"/>
  </si>
  <si>
    <t>DY50891</t>
    <phoneticPr fontId="3" type="noConversion"/>
  </si>
  <si>
    <t>D046790</t>
    <phoneticPr fontId="3" type="noConversion"/>
  </si>
  <si>
    <t>DZ97046</t>
    <phoneticPr fontId="3" type="noConversion"/>
  </si>
  <si>
    <t>0H96539</t>
    <phoneticPr fontId="3" type="noConversion"/>
  </si>
  <si>
    <t>0H96895</t>
    <phoneticPr fontId="3" type="noConversion"/>
  </si>
  <si>
    <t>D268141</t>
    <phoneticPr fontId="3" type="noConversion"/>
  </si>
  <si>
    <t>D268176</t>
    <phoneticPr fontId="3" type="noConversion"/>
  </si>
  <si>
    <t>D268406</t>
    <phoneticPr fontId="3" type="noConversion"/>
  </si>
  <si>
    <t>D049183</t>
    <phoneticPr fontId="3" type="noConversion"/>
  </si>
  <si>
    <t>D049181</t>
    <phoneticPr fontId="3" type="noConversion"/>
  </si>
  <si>
    <t>V260699</t>
    <phoneticPr fontId="3" type="noConversion"/>
  </si>
  <si>
    <t>DY13484</t>
    <phoneticPr fontId="3" type="noConversion"/>
  </si>
  <si>
    <t>DY62699</t>
    <phoneticPr fontId="3" type="noConversion"/>
  </si>
  <si>
    <t>D046576</t>
    <phoneticPr fontId="3" type="noConversion"/>
  </si>
  <si>
    <t>D264657</t>
    <phoneticPr fontId="3" type="noConversion"/>
  </si>
  <si>
    <t>D046678</t>
    <phoneticPr fontId="3" type="noConversion"/>
  </si>
  <si>
    <t>D048719</t>
    <phoneticPr fontId="3" type="noConversion"/>
  </si>
  <si>
    <t>DX13019</t>
    <phoneticPr fontId="3" type="noConversion"/>
  </si>
  <si>
    <t>D073166</t>
    <phoneticPr fontId="3" type="noConversion"/>
  </si>
  <si>
    <t>D049403</t>
    <phoneticPr fontId="3" type="noConversion"/>
  </si>
  <si>
    <t>DU34440</t>
    <phoneticPr fontId="3" type="noConversion"/>
  </si>
  <si>
    <t>DU50192</t>
    <phoneticPr fontId="3" type="noConversion"/>
  </si>
  <si>
    <t>DU34715</t>
    <phoneticPr fontId="3" type="noConversion"/>
  </si>
  <si>
    <t>DY05549</t>
    <phoneticPr fontId="3" type="noConversion"/>
  </si>
  <si>
    <t>DY53739</t>
    <phoneticPr fontId="3" type="noConversion"/>
  </si>
  <si>
    <t>DY53738</t>
    <phoneticPr fontId="3" type="noConversion"/>
  </si>
  <si>
    <t>DY46330</t>
    <phoneticPr fontId="3" type="noConversion"/>
  </si>
  <si>
    <t>DY46361</t>
    <phoneticPr fontId="3" type="noConversion"/>
  </si>
  <si>
    <t>NP99978</t>
    <phoneticPr fontId="3" type="noConversion"/>
  </si>
  <si>
    <t>0N38204</t>
    <phoneticPr fontId="3" type="noConversion"/>
  </si>
  <si>
    <t>0N36856</t>
    <phoneticPr fontId="3" type="noConversion"/>
  </si>
  <si>
    <t>DY42771</t>
    <phoneticPr fontId="3" type="noConversion"/>
  </si>
  <si>
    <t>DY42829</t>
    <phoneticPr fontId="3" type="noConversion"/>
  </si>
  <si>
    <t>0N35112</t>
    <phoneticPr fontId="3" type="noConversion"/>
  </si>
  <si>
    <t>DU30784</t>
    <phoneticPr fontId="3" type="noConversion"/>
  </si>
  <si>
    <t>DU42847</t>
    <phoneticPr fontId="3" type="noConversion"/>
  </si>
  <si>
    <t>0N36411</t>
    <phoneticPr fontId="3" type="noConversion"/>
  </si>
  <si>
    <t>GJ87384</t>
    <phoneticPr fontId="3" type="noConversion"/>
  </si>
  <si>
    <t>0N35530</t>
    <phoneticPr fontId="3" type="noConversion"/>
  </si>
  <si>
    <t>0N37988</t>
    <phoneticPr fontId="3" type="noConversion"/>
  </si>
  <si>
    <t>0N36415</t>
    <phoneticPr fontId="3" type="noConversion"/>
  </si>
  <si>
    <t>0N36431</t>
    <phoneticPr fontId="3" type="noConversion"/>
  </si>
  <si>
    <t>0N36700</t>
    <phoneticPr fontId="3" type="noConversion"/>
  </si>
  <si>
    <t>NP99944</t>
    <phoneticPr fontId="3" type="noConversion"/>
  </si>
  <si>
    <t>0N36706</t>
    <phoneticPr fontId="3" type="noConversion"/>
  </si>
  <si>
    <t>NP99950</t>
    <phoneticPr fontId="3" type="noConversion"/>
  </si>
  <si>
    <t>0N38560</t>
    <phoneticPr fontId="3" type="noConversion"/>
  </si>
  <si>
    <t>DZ39661</t>
    <phoneticPr fontId="3" type="noConversion"/>
  </si>
  <si>
    <t>DU44801</t>
    <phoneticPr fontId="3" type="noConversion"/>
  </si>
  <si>
    <t>DU31591</t>
    <phoneticPr fontId="3" type="noConversion"/>
  </si>
  <si>
    <t>DY18190</t>
    <phoneticPr fontId="3" type="noConversion"/>
  </si>
  <si>
    <t>DY60898</t>
    <phoneticPr fontId="3" type="noConversion"/>
  </si>
  <si>
    <t>DY48484</t>
    <phoneticPr fontId="3" type="noConversion"/>
  </si>
  <si>
    <t>DU43614</t>
    <phoneticPr fontId="3" type="noConversion"/>
  </si>
  <si>
    <t>D046295</t>
    <phoneticPr fontId="3" type="noConversion"/>
  </si>
  <si>
    <t>DY49144</t>
    <phoneticPr fontId="3" type="noConversion"/>
  </si>
  <si>
    <t>DZ96723</t>
    <phoneticPr fontId="3" type="noConversion"/>
  </si>
  <si>
    <t>D046350</t>
    <phoneticPr fontId="3" type="noConversion"/>
  </si>
  <si>
    <t>DZ94846</t>
    <phoneticPr fontId="3" type="noConversion"/>
  </si>
  <si>
    <t>DY50783</t>
    <phoneticPr fontId="3" type="noConversion"/>
  </si>
  <si>
    <t>DY50869</t>
    <phoneticPr fontId="3" type="noConversion"/>
  </si>
  <si>
    <t>DY54769</t>
    <phoneticPr fontId="3" type="noConversion"/>
  </si>
  <si>
    <t>DY54781</t>
    <phoneticPr fontId="3" type="noConversion"/>
  </si>
  <si>
    <t>DY46844</t>
    <phoneticPr fontId="3" type="noConversion"/>
  </si>
  <si>
    <t>DY55572</t>
    <phoneticPr fontId="3" type="noConversion"/>
  </si>
  <si>
    <t>DX08916</t>
    <phoneticPr fontId="3" type="noConversion"/>
  </si>
  <si>
    <t>DY55054</t>
    <phoneticPr fontId="3" type="noConversion"/>
  </si>
  <si>
    <t>DY55057</t>
    <phoneticPr fontId="3" type="noConversion"/>
  </si>
  <si>
    <t>D047715</t>
    <phoneticPr fontId="3" type="noConversion"/>
  </si>
  <si>
    <t>D047906</t>
    <phoneticPr fontId="3" type="noConversion"/>
  </si>
  <si>
    <t>NN68020</t>
    <phoneticPr fontId="3" type="noConversion"/>
  </si>
  <si>
    <t>D772437</t>
    <phoneticPr fontId="3" type="noConversion"/>
  </si>
  <si>
    <t>DY54252</t>
    <phoneticPr fontId="3" type="noConversion"/>
  </si>
  <si>
    <t>DY54250</t>
    <phoneticPr fontId="3" type="noConversion"/>
  </si>
  <si>
    <t>DY54253</t>
    <phoneticPr fontId="3" type="noConversion"/>
  </si>
  <si>
    <t>DU48326</t>
    <phoneticPr fontId="3" type="noConversion"/>
  </si>
  <si>
    <t>DY53160</t>
    <phoneticPr fontId="3" type="noConversion"/>
  </si>
  <si>
    <t>DU48643</t>
    <phoneticPr fontId="3" type="noConversion"/>
  </si>
  <si>
    <t>0K86467</t>
    <phoneticPr fontId="3" type="noConversion"/>
  </si>
  <si>
    <t>D269638</t>
    <phoneticPr fontId="3" type="noConversion"/>
  </si>
  <si>
    <t>D262941</t>
    <phoneticPr fontId="3" type="noConversion"/>
  </si>
  <si>
    <t>D262984</t>
    <phoneticPr fontId="3" type="noConversion"/>
  </si>
  <si>
    <t>D269931</t>
    <phoneticPr fontId="3" type="noConversion"/>
  </si>
  <si>
    <t>D047120</t>
    <phoneticPr fontId="3" type="noConversion"/>
  </si>
  <si>
    <t>D268776</t>
    <phoneticPr fontId="3" type="noConversion"/>
  </si>
  <si>
    <t>D262108</t>
    <phoneticPr fontId="3" type="noConversion"/>
  </si>
  <si>
    <t>DU52571</t>
    <phoneticPr fontId="3" type="noConversion"/>
  </si>
  <si>
    <t>DU52582</t>
    <phoneticPr fontId="3" type="noConversion"/>
  </si>
  <si>
    <t>D047235</t>
    <phoneticPr fontId="3" type="noConversion"/>
  </si>
  <si>
    <t>D264439</t>
    <phoneticPr fontId="3" type="noConversion"/>
  </si>
  <si>
    <t>DY06133</t>
    <phoneticPr fontId="3" type="noConversion"/>
  </si>
  <si>
    <t>DY06132</t>
    <phoneticPr fontId="3" type="noConversion"/>
  </si>
  <si>
    <t>DY06385</t>
    <phoneticPr fontId="3" type="noConversion"/>
  </si>
  <si>
    <t>0N35191</t>
    <phoneticPr fontId="3" type="noConversion"/>
  </si>
  <si>
    <t>0N34029</t>
    <phoneticPr fontId="3" type="noConversion"/>
  </si>
  <si>
    <t>D048081</t>
    <phoneticPr fontId="3" type="noConversion"/>
  </si>
  <si>
    <t>D048090</t>
    <phoneticPr fontId="3" type="noConversion"/>
  </si>
  <si>
    <t>D048092</t>
    <phoneticPr fontId="3" type="noConversion"/>
  </si>
  <si>
    <t>0H97185</t>
    <phoneticPr fontId="3" type="noConversion"/>
  </si>
  <si>
    <t>D049269</t>
    <phoneticPr fontId="3" type="noConversion"/>
  </si>
  <si>
    <t>D048999</t>
    <phoneticPr fontId="3" type="noConversion"/>
  </si>
  <si>
    <t>D049086</t>
    <phoneticPr fontId="3" type="noConversion"/>
  </si>
  <si>
    <t>0H95845</t>
    <phoneticPr fontId="3" type="noConversion"/>
  </si>
  <si>
    <t>0H96230</t>
    <phoneticPr fontId="3" type="noConversion"/>
  </si>
  <si>
    <t>0K86736</t>
    <phoneticPr fontId="3" type="noConversion"/>
  </si>
  <si>
    <t>0H97957</t>
    <phoneticPr fontId="3" type="noConversion"/>
  </si>
  <si>
    <t>DY46501</t>
    <phoneticPr fontId="3" type="noConversion"/>
  </si>
  <si>
    <t>0K86404</t>
    <phoneticPr fontId="3" type="noConversion"/>
  </si>
  <si>
    <t>0K86435</t>
    <phoneticPr fontId="3" type="noConversion"/>
  </si>
  <si>
    <t>0K86508</t>
    <phoneticPr fontId="3" type="noConversion"/>
  </si>
  <si>
    <t>0K86509</t>
    <phoneticPr fontId="3" type="noConversion"/>
  </si>
  <si>
    <t>DY03631</t>
    <phoneticPr fontId="3" type="noConversion"/>
  </si>
  <si>
    <t>DY44298</t>
    <phoneticPr fontId="3" type="noConversion"/>
  </si>
  <si>
    <t>0K85426</t>
    <phoneticPr fontId="3" type="noConversion"/>
  </si>
  <si>
    <t>0K85950</t>
    <phoneticPr fontId="3" type="noConversion"/>
  </si>
  <si>
    <t>0K86659</t>
    <phoneticPr fontId="3" type="noConversion"/>
  </si>
  <si>
    <t>0N33910</t>
    <phoneticPr fontId="3" type="noConversion"/>
  </si>
  <si>
    <t>0N34070</t>
    <phoneticPr fontId="3" type="noConversion"/>
  </si>
  <si>
    <t>0K85954</t>
    <phoneticPr fontId="3" type="noConversion"/>
  </si>
  <si>
    <t>0N36624</t>
    <phoneticPr fontId="3" type="noConversion"/>
  </si>
  <si>
    <t>0K85956</t>
    <phoneticPr fontId="3" type="noConversion"/>
  </si>
  <si>
    <t>0K86048</t>
    <phoneticPr fontId="3" type="noConversion"/>
  </si>
  <si>
    <t>0K84977</t>
    <phoneticPr fontId="3" type="noConversion"/>
  </si>
  <si>
    <t>0K85189</t>
    <phoneticPr fontId="3" type="noConversion"/>
  </si>
  <si>
    <t>0K85424</t>
    <phoneticPr fontId="3" type="noConversion"/>
  </si>
  <si>
    <t>0N35160</t>
    <phoneticPr fontId="3" type="noConversion"/>
  </si>
  <si>
    <t>NP99927</t>
    <phoneticPr fontId="3" type="noConversion"/>
  </si>
  <si>
    <t>GJ87482</t>
    <phoneticPr fontId="3" type="noConversion"/>
  </si>
  <si>
    <t>NP99905</t>
    <phoneticPr fontId="3" type="noConversion"/>
  </si>
  <si>
    <t>NP99878</t>
    <phoneticPr fontId="3" type="noConversion"/>
  </si>
  <si>
    <t>0N34280</t>
    <phoneticPr fontId="3" type="noConversion"/>
  </si>
  <si>
    <t>0N34301</t>
    <phoneticPr fontId="3" type="noConversion"/>
  </si>
  <si>
    <t>0N34904</t>
    <phoneticPr fontId="3" type="noConversion"/>
  </si>
  <si>
    <t>NN95022</t>
    <phoneticPr fontId="3" type="noConversion"/>
  </si>
  <si>
    <t>0K85645</t>
    <phoneticPr fontId="3" type="noConversion"/>
  </si>
  <si>
    <t>0N38419</t>
    <phoneticPr fontId="3" type="noConversion"/>
  </si>
  <si>
    <t>0N36020</t>
    <phoneticPr fontId="3" type="noConversion"/>
  </si>
  <si>
    <t>0K84655</t>
    <phoneticPr fontId="3" type="noConversion"/>
  </si>
  <si>
    <t>DY64360</t>
    <phoneticPr fontId="3" type="noConversion"/>
  </si>
  <si>
    <t>DY61790</t>
    <phoneticPr fontId="3" type="noConversion"/>
  </si>
  <si>
    <t>DY18827</t>
    <phoneticPr fontId="3" type="noConversion"/>
  </si>
  <si>
    <t>D045429</t>
    <phoneticPr fontId="3" type="noConversion"/>
  </si>
  <si>
    <t>D045449</t>
    <phoneticPr fontId="3" type="noConversion"/>
  </si>
  <si>
    <t>0N35474</t>
    <phoneticPr fontId="3" type="noConversion"/>
  </si>
  <si>
    <t>NN95010</t>
    <phoneticPr fontId="3" type="noConversion"/>
  </si>
  <si>
    <t>NP99847</t>
    <phoneticPr fontId="3" type="noConversion"/>
  </si>
  <si>
    <t>NP99865</t>
    <phoneticPr fontId="3" type="noConversion"/>
  </si>
  <si>
    <t>NP99862</t>
    <phoneticPr fontId="3" type="noConversion"/>
  </si>
  <si>
    <t>VZ99760</t>
    <phoneticPr fontId="3" type="noConversion"/>
  </si>
  <si>
    <t>VZ99797</t>
    <phoneticPr fontId="3" type="noConversion"/>
  </si>
  <si>
    <t>V260658</t>
    <phoneticPr fontId="3" type="noConversion"/>
  </si>
  <si>
    <t>V260926</t>
    <phoneticPr fontId="3" type="noConversion"/>
  </si>
  <si>
    <t>0N35704</t>
    <phoneticPr fontId="3" type="noConversion"/>
  </si>
  <si>
    <t>NN95042</t>
    <phoneticPr fontId="3" type="noConversion"/>
  </si>
  <si>
    <t>NN95055</t>
    <phoneticPr fontId="3" type="noConversion"/>
  </si>
  <si>
    <t>NP99877</t>
    <phoneticPr fontId="3" type="noConversion"/>
  </si>
  <si>
    <t>DY50782</t>
    <phoneticPr fontId="3" type="noConversion"/>
  </si>
  <si>
    <t>DY54259</t>
    <phoneticPr fontId="3" type="noConversion"/>
  </si>
  <si>
    <t>DY50166</t>
    <phoneticPr fontId="3" type="noConversion"/>
  </si>
  <si>
    <t>DY55756</t>
    <phoneticPr fontId="3" type="noConversion"/>
  </si>
  <si>
    <t>DY44684</t>
    <phoneticPr fontId="3" type="noConversion"/>
  </si>
  <si>
    <t>DY45588</t>
    <phoneticPr fontId="3" type="noConversion"/>
  </si>
  <si>
    <t>DY45711</t>
    <phoneticPr fontId="3" type="noConversion"/>
  </si>
  <si>
    <t>DY55052</t>
    <phoneticPr fontId="3" type="noConversion"/>
  </si>
  <si>
    <t>DY45739</t>
    <phoneticPr fontId="3" type="noConversion"/>
  </si>
  <si>
    <t>DY54768</t>
    <phoneticPr fontId="3" type="noConversion"/>
  </si>
  <si>
    <t>D049486</t>
    <phoneticPr fontId="3" type="noConversion"/>
  </si>
  <si>
    <t>D048715</t>
    <phoneticPr fontId="3" type="noConversion"/>
  </si>
  <si>
    <t>D047670</t>
    <phoneticPr fontId="3" type="noConversion"/>
  </si>
  <si>
    <t>D047702</t>
    <phoneticPr fontId="3" type="noConversion"/>
  </si>
  <si>
    <t>D049400</t>
    <phoneticPr fontId="3" type="noConversion"/>
  </si>
  <si>
    <t>D497624</t>
    <phoneticPr fontId="3" type="noConversion"/>
  </si>
  <si>
    <t>D049401</t>
    <phoneticPr fontId="3" type="noConversion"/>
  </si>
  <si>
    <t>D049485</t>
    <phoneticPr fontId="3" type="noConversion"/>
  </si>
  <si>
    <t>D049490</t>
    <phoneticPr fontId="3" type="noConversion"/>
  </si>
  <si>
    <t>D497936</t>
    <phoneticPr fontId="3" type="noConversion"/>
  </si>
  <si>
    <t>DU43729</t>
    <phoneticPr fontId="3" type="noConversion"/>
  </si>
  <si>
    <t>DU29994</t>
    <phoneticPr fontId="3" type="noConversion"/>
  </si>
  <si>
    <t>DU44131</t>
    <phoneticPr fontId="3" type="noConversion"/>
  </si>
  <si>
    <t>0N38129</t>
    <phoneticPr fontId="3" type="noConversion"/>
  </si>
  <si>
    <t>0N38601</t>
    <phoneticPr fontId="3" type="noConversion"/>
  </si>
  <si>
    <t>D049244</t>
    <phoneticPr fontId="3" type="noConversion"/>
  </si>
  <si>
    <t>F680077</t>
    <phoneticPr fontId="3" type="noConversion"/>
  </si>
  <si>
    <t>D048894</t>
    <phoneticPr fontId="3" type="noConversion"/>
  </si>
  <si>
    <t>GH95126</t>
    <phoneticPr fontId="3" type="noConversion"/>
  </si>
  <si>
    <t>D497436</t>
    <phoneticPr fontId="3" type="noConversion"/>
  </si>
  <si>
    <t>D498046</t>
    <phoneticPr fontId="3" type="noConversion"/>
  </si>
  <si>
    <t>D498190</t>
    <phoneticPr fontId="3" type="noConversion"/>
  </si>
  <si>
    <t>D497488</t>
    <phoneticPr fontId="3" type="noConversion"/>
  </si>
  <si>
    <t>D497171</t>
    <phoneticPr fontId="3" type="noConversion"/>
  </si>
  <si>
    <t>D048982</t>
    <phoneticPr fontId="3" type="noConversion"/>
  </si>
  <si>
    <t>0C09191</t>
    <phoneticPr fontId="3" type="noConversion"/>
  </si>
  <si>
    <t>0F15793</t>
    <phoneticPr fontId="3" type="noConversion"/>
  </si>
  <si>
    <t>D270659</t>
    <phoneticPr fontId="3" type="noConversion"/>
  </si>
  <si>
    <t>D265342</t>
    <phoneticPr fontId="3" type="noConversion"/>
  </si>
  <si>
    <t>DU28146</t>
    <phoneticPr fontId="3" type="noConversion"/>
  </si>
  <si>
    <t>DU28919</t>
    <phoneticPr fontId="3" type="noConversion"/>
  </si>
  <si>
    <t>0F07616</t>
    <phoneticPr fontId="3" type="noConversion"/>
  </si>
  <si>
    <t>D267022</t>
    <phoneticPr fontId="3" type="noConversion"/>
  </si>
  <si>
    <t>DZ97564</t>
    <phoneticPr fontId="3" type="noConversion"/>
  </si>
  <si>
    <t>D070188</t>
    <phoneticPr fontId="3" type="noConversion"/>
  </si>
  <si>
    <t>D045303</t>
    <phoneticPr fontId="3" type="noConversion"/>
  </si>
  <si>
    <t>D046898</t>
    <phoneticPr fontId="3" type="noConversion"/>
  </si>
  <si>
    <t>D070442</t>
    <phoneticPr fontId="3" type="noConversion"/>
  </si>
  <si>
    <t>D269291</t>
    <phoneticPr fontId="3" type="noConversion"/>
  </si>
  <si>
    <t>D269944</t>
    <phoneticPr fontId="3" type="noConversion"/>
  </si>
  <si>
    <t>0H96715</t>
    <phoneticPr fontId="3" type="noConversion"/>
  </si>
  <si>
    <t>0H97354</t>
    <phoneticPr fontId="3" type="noConversion"/>
  </si>
  <si>
    <t>0H97405</t>
    <phoneticPr fontId="3" type="noConversion"/>
  </si>
  <si>
    <t>0H97956</t>
    <phoneticPr fontId="3" type="noConversion"/>
  </si>
  <si>
    <t>NP99833</t>
    <phoneticPr fontId="3" type="noConversion"/>
  </si>
  <si>
    <t>0H96812</t>
    <phoneticPr fontId="3" type="noConversion"/>
  </si>
  <si>
    <t>0H98323</t>
    <phoneticPr fontId="3" type="noConversion"/>
  </si>
  <si>
    <t>0K86788</t>
    <phoneticPr fontId="3" type="noConversion"/>
  </si>
  <si>
    <t>0K86823</t>
    <phoneticPr fontId="3" type="noConversion"/>
  </si>
  <si>
    <t>D045468</t>
    <phoneticPr fontId="3" type="noConversion"/>
  </si>
  <si>
    <t>D045476</t>
    <phoneticPr fontId="3" type="noConversion"/>
  </si>
  <si>
    <t>DY63349</t>
    <phoneticPr fontId="3" type="noConversion"/>
  </si>
  <si>
    <t>0K84618</t>
    <phoneticPr fontId="3" type="noConversion"/>
  </si>
  <si>
    <t>DY14533</t>
    <phoneticPr fontId="3" type="noConversion"/>
  </si>
  <si>
    <t>D049334</t>
    <phoneticPr fontId="3" type="noConversion"/>
  </si>
  <si>
    <t>DU26270</t>
    <phoneticPr fontId="3" type="noConversion"/>
  </si>
  <si>
    <t>VX34049</t>
    <phoneticPr fontId="3" type="noConversion"/>
  </si>
  <si>
    <t>0N36236</t>
    <phoneticPr fontId="3" type="noConversion"/>
  </si>
  <si>
    <t>0N38615</t>
    <phoneticPr fontId="3" type="noConversion"/>
  </si>
  <si>
    <t>0N38625</t>
    <phoneticPr fontId="3" type="noConversion"/>
  </si>
  <si>
    <t>NN95150</t>
    <phoneticPr fontId="3" type="noConversion"/>
  </si>
  <si>
    <t>NN95165</t>
    <phoneticPr fontId="3" type="noConversion"/>
  </si>
  <si>
    <t>NN95173</t>
    <phoneticPr fontId="3" type="noConversion"/>
  </si>
  <si>
    <t>NN95175</t>
    <phoneticPr fontId="3" type="noConversion"/>
  </si>
  <si>
    <t>NN95191</t>
    <phoneticPr fontId="3" type="noConversion"/>
  </si>
  <si>
    <t>NN95187</t>
    <phoneticPr fontId="3" type="noConversion"/>
  </si>
  <si>
    <t>NP99815</t>
    <phoneticPr fontId="3" type="noConversion"/>
  </si>
  <si>
    <t>DY62681</t>
    <phoneticPr fontId="3" type="noConversion"/>
  </si>
  <si>
    <t>DY62696</t>
    <phoneticPr fontId="3" type="noConversion"/>
  </si>
  <si>
    <t>DY17201</t>
    <phoneticPr fontId="3" type="noConversion"/>
  </si>
  <si>
    <t>D045358</t>
    <phoneticPr fontId="3" type="noConversion"/>
  </si>
  <si>
    <t>D048837</t>
    <phoneticPr fontId="3" type="noConversion"/>
  </si>
  <si>
    <t>D048895</t>
    <phoneticPr fontId="3" type="noConversion"/>
  </si>
  <si>
    <t>D048973</t>
    <phoneticPr fontId="3" type="noConversion"/>
  </si>
  <si>
    <t>D049083</t>
    <phoneticPr fontId="3" type="noConversion"/>
  </si>
  <si>
    <t>DU28417</t>
    <phoneticPr fontId="3" type="noConversion"/>
  </si>
  <si>
    <t>0K86869</t>
    <phoneticPr fontId="3" type="noConversion"/>
  </si>
  <si>
    <t>0K86878</t>
    <phoneticPr fontId="3" type="noConversion"/>
  </si>
  <si>
    <t>0K86602</t>
    <phoneticPr fontId="3" type="noConversion"/>
  </si>
  <si>
    <t>0K84782</t>
    <phoneticPr fontId="3" type="noConversion"/>
  </si>
  <si>
    <t>0K85411</t>
    <phoneticPr fontId="3" type="noConversion"/>
  </si>
  <si>
    <t>0K85624</t>
    <phoneticPr fontId="3" type="noConversion"/>
  </si>
  <si>
    <t>DU29112</t>
    <phoneticPr fontId="3" type="noConversion"/>
  </si>
  <si>
    <t>DU43608</t>
    <phoneticPr fontId="3" type="noConversion"/>
  </si>
  <si>
    <t>D049314</t>
    <phoneticPr fontId="3" type="noConversion"/>
  </si>
  <si>
    <t>DY15856</t>
    <phoneticPr fontId="3" type="noConversion"/>
  </si>
  <si>
    <t>NP99807</t>
    <phoneticPr fontId="3" type="noConversion"/>
  </si>
  <si>
    <t>DZ39765</t>
    <phoneticPr fontId="3" type="noConversion"/>
  </si>
  <si>
    <t>D045174</t>
    <phoneticPr fontId="3" type="noConversion"/>
  </si>
  <si>
    <t>DY60896</t>
    <phoneticPr fontId="3" type="noConversion"/>
  </si>
  <si>
    <t>D045204</t>
    <phoneticPr fontId="3" type="noConversion"/>
  </si>
  <si>
    <t>DY18370</t>
    <phoneticPr fontId="3" type="noConversion"/>
  </si>
  <si>
    <t>DY64272</t>
    <phoneticPr fontId="3" type="noConversion"/>
  </si>
  <si>
    <t>DY61443</t>
    <phoneticPr fontId="3" type="noConversion"/>
  </si>
  <si>
    <t>DY18745</t>
    <phoneticPr fontId="3" type="noConversion"/>
  </si>
  <si>
    <t>D048431</t>
    <phoneticPr fontId="3" type="noConversion"/>
  </si>
  <si>
    <t>D072215</t>
    <phoneticPr fontId="3" type="noConversion"/>
  </si>
  <si>
    <t>D072344</t>
    <phoneticPr fontId="3" type="noConversion"/>
  </si>
  <si>
    <t>DY45650</t>
    <phoneticPr fontId="3" type="noConversion"/>
  </si>
  <si>
    <t>DY54964</t>
    <phoneticPr fontId="3" type="noConversion"/>
  </si>
  <si>
    <t>NN95121</t>
    <phoneticPr fontId="3" type="noConversion"/>
  </si>
  <si>
    <t>NN95120</t>
    <phoneticPr fontId="3" type="noConversion"/>
  </si>
  <si>
    <t>NN94987</t>
    <phoneticPr fontId="3" type="noConversion"/>
  </si>
  <si>
    <t>NN94996</t>
    <phoneticPr fontId="3" type="noConversion"/>
  </si>
  <si>
    <t>DU42509</t>
    <phoneticPr fontId="3" type="noConversion"/>
  </si>
  <si>
    <t>G264913</t>
    <phoneticPr fontId="3" type="noConversion"/>
  </si>
  <si>
    <t>NN94975</t>
    <phoneticPr fontId="3" type="noConversion"/>
  </si>
  <si>
    <t>NN94976</t>
    <phoneticPr fontId="3" type="noConversion"/>
  </si>
  <si>
    <t>NN94997</t>
    <phoneticPr fontId="3" type="noConversion"/>
  </si>
  <si>
    <t>DZ39769</t>
    <phoneticPr fontId="3" type="noConversion"/>
  </si>
  <si>
    <t>NN95149</t>
    <phoneticPr fontId="3" type="noConversion"/>
  </si>
  <si>
    <t>D270464</t>
    <phoneticPr fontId="3" type="noConversion"/>
  </si>
  <si>
    <t>NN95011</t>
    <phoneticPr fontId="3" type="noConversion"/>
  </si>
  <si>
    <t>D698354</t>
    <phoneticPr fontId="3" type="noConversion"/>
  </si>
  <si>
    <t>D266811</t>
    <phoneticPr fontId="3" type="noConversion"/>
  </si>
  <si>
    <t>D266813</t>
    <phoneticPr fontId="3" type="noConversion"/>
  </si>
  <si>
    <t>D046258</t>
    <phoneticPr fontId="3" type="noConversion"/>
  </si>
  <si>
    <t>D046306</t>
    <phoneticPr fontId="3" type="noConversion"/>
  </si>
  <si>
    <t>D267800</t>
    <phoneticPr fontId="3" type="noConversion"/>
  </si>
  <si>
    <t>D495783</t>
    <phoneticPr fontId="3" type="noConversion"/>
  </si>
  <si>
    <t>D495806</t>
    <phoneticPr fontId="3" type="noConversion"/>
  </si>
  <si>
    <t>D495873</t>
    <phoneticPr fontId="3" type="noConversion"/>
  </si>
  <si>
    <t>D495876</t>
    <phoneticPr fontId="3" type="noConversion"/>
  </si>
  <si>
    <t>D497140</t>
    <phoneticPr fontId="3" type="noConversion"/>
  </si>
  <si>
    <t>D497486</t>
    <phoneticPr fontId="3" type="noConversion"/>
  </si>
  <si>
    <t>D497592</t>
    <phoneticPr fontId="3" type="noConversion"/>
  </si>
  <si>
    <t>D497655</t>
    <phoneticPr fontId="3" type="noConversion"/>
  </si>
  <si>
    <t>D047249</t>
    <phoneticPr fontId="3" type="noConversion"/>
  </si>
  <si>
    <t>D046970</t>
    <phoneticPr fontId="3" type="noConversion"/>
  </si>
  <si>
    <t>D047058</t>
    <phoneticPr fontId="3" type="noConversion"/>
  </si>
  <si>
    <t>D071229</t>
    <phoneticPr fontId="3" type="noConversion"/>
  </si>
  <si>
    <t>D047121</t>
    <phoneticPr fontId="3" type="noConversion"/>
  </si>
  <si>
    <t>0H95892</t>
    <phoneticPr fontId="3" type="noConversion"/>
  </si>
  <si>
    <t>0H96018</t>
    <phoneticPr fontId="3" type="noConversion"/>
  </si>
  <si>
    <t>0H97253</t>
    <phoneticPr fontId="3" type="noConversion"/>
  </si>
  <si>
    <t>0H97356</t>
    <phoneticPr fontId="3" type="noConversion"/>
  </si>
  <si>
    <t>0H98064</t>
    <phoneticPr fontId="3" type="noConversion"/>
  </si>
  <si>
    <t>0N35586</t>
    <phoneticPr fontId="3" type="noConversion"/>
  </si>
  <si>
    <t>0N35484</t>
    <phoneticPr fontId="3" type="noConversion"/>
  </si>
  <si>
    <t>0N35260</t>
    <phoneticPr fontId="3" type="noConversion"/>
  </si>
  <si>
    <t>0H98144</t>
    <phoneticPr fontId="3" type="noConversion"/>
  </si>
  <si>
    <t>NN95166</t>
    <phoneticPr fontId="3" type="noConversion"/>
  </si>
  <si>
    <t>NN95174</t>
    <phoneticPr fontId="3" type="noConversion"/>
  </si>
  <si>
    <t>0H98433</t>
    <phoneticPr fontId="3" type="noConversion"/>
  </si>
  <si>
    <t>0H98681</t>
    <phoneticPr fontId="3" type="noConversion"/>
  </si>
  <si>
    <t>DY48628</t>
    <phoneticPr fontId="3" type="noConversion"/>
  </si>
  <si>
    <t>D496166</t>
    <phoneticPr fontId="3" type="noConversion"/>
  </si>
  <si>
    <t>D496436</t>
    <phoneticPr fontId="3" type="noConversion"/>
  </si>
  <si>
    <t>0H97176</t>
    <phoneticPr fontId="3" type="noConversion"/>
  </si>
  <si>
    <t>0N35180</t>
    <phoneticPr fontId="3" type="noConversion"/>
  </si>
  <si>
    <t>0N35135</t>
    <phoneticPr fontId="3" type="noConversion"/>
  </si>
  <si>
    <t>GJ87401</t>
    <phoneticPr fontId="3" type="noConversion"/>
  </si>
  <si>
    <t>F679684</t>
    <phoneticPr fontId="3" type="noConversion"/>
  </si>
  <si>
    <t>D498343</t>
    <phoneticPr fontId="3" type="noConversion"/>
  </si>
  <si>
    <t>NN94985</t>
    <phoneticPr fontId="3" type="noConversion"/>
  </si>
  <si>
    <t>D772743</t>
    <phoneticPr fontId="3" type="noConversion"/>
  </si>
  <si>
    <t>D772749</t>
    <phoneticPr fontId="3" type="noConversion"/>
  </si>
  <si>
    <t>0H98429</t>
    <phoneticPr fontId="3" type="noConversion"/>
  </si>
  <si>
    <t>0H98431</t>
    <phoneticPr fontId="3" type="noConversion"/>
  </si>
  <si>
    <t>NP99955</t>
    <phoneticPr fontId="3" type="noConversion"/>
  </si>
  <si>
    <t>NP99912</t>
    <phoneticPr fontId="3" type="noConversion"/>
  </si>
  <si>
    <t>D049142</t>
    <phoneticPr fontId="3" type="noConversion"/>
  </si>
  <si>
    <t>D049308</t>
    <phoneticPr fontId="3" type="noConversion"/>
  </si>
  <si>
    <t>D049472</t>
    <phoneticPr fontId="3" type="noConversion"/>
  </si>
  <si>
    <t>D049468</t>
    <phoneticPr fontId="3" type="noConversion"/>
  </si>
  <si>
    <t>D049512</t>
    <phoneticPr fontId="3" type="noConversion"/>
  </si>
  <si>
    <t>D049356</t>
    <phoneticPr fontId="3" type="noConversion"/>
  </si>
  <si>
    <t>0F16113</t>
    <phoneticPr fontId="3" type="noConversion"/>
  </si>
  <si>
    <t>0F23004</t>
    <phoneticPr fontId="3" type="noConversion"/>
  </si>
  <si>
    <t>0F16796</t>
    <phoneticPr fontId="3" type="noConversion"/>
  </si>
  <si>
    <t>VW98918</t>
    <phoneticPr fontId="3" type="noConversion"/>
  </si>
  <si>
    <t>VX34885</t>
    <phoneticPr fontId="3" type="noConversion"/>
  </si>
  <si>
    <t>0F15379</t>
    <phoneticPr fontId="3" type="noConversion"/>
  </si>
  <si>
    <t>D047586</t>
    <phoneticPr fontId="3" type="noConversion"/>
  </si>
  <si>
    <t>0K84831</t>
    <phoneticPr fontId="3" type="noConversion"/>
  </si>
  <si>
    <t>D047592</t>
    <phoneticPr fontId="3" type="noConversion"/>
  </si>
  <si>
    <t>0F18333</t>
    <phoneticPr fontId="3" type="noConversion"/>
  </si>
  <si>
    <t>0H97443</t>
    <phoneticPr fontId="3" type="noConversion"/>
  </si>
  <si>
    <t>0H97444</t>
    <phoneticPr fontId="3" type="noConversion"/>
  </si>
  <si>
    <t>0K86015</t>
    <phoneticPr fontId="3" type="noConversion"/>
  </si>
  <si>
    <t>D048341</t>
    <phoneticPr fontId="3" type="noConversion"/>
  </si>
  <si>
    <t>D048864</t>
    <phoneticPr fontId="3" type="noConversion"/>
  </si>
  <si>
    <t>D048700</t>
    <phoneticPr fontId="3" type="noConversion"/>
  </si>
  <si>
    <t>D269294</t>
    <phoneticPr fontId="3" type="noConversion"/>
  </si>
  <si>
    <t>0011890400</t>
    <phoneticPr fontId="3" type="noConversion"/>
  </si>
  <si>
    <t>0011890400</t>
    <phoneticPr fontId="3" type="noConversion"/>
  </si>
  <si>
    <t>ReplacingF10F2xF3xB47Oexhaust-gasrecirculationcooler</t>
  </si>
  <si>
    <t>D674926</t>
    <phoneticPr fontId="3" type="noConversion"/>
  </si>
  <si>
    <t>D674914</t>
    <phoneticPr fontId="3" type="noConversion"/>
  </si>
  <si>
    <t>D675462</t>
    <phoneticPr fontId="3" type="noConversion"/>
  </si>
  <si>
    <t>D675488</t>
    <phoneticPr fontId="3" type="noConversion"/>
  </si>
  <si>
    <t>D674821</t>
    <phoneticPr fontId="3" type="noConversion"/>
  </si>
  <si>
    <t>D674824</t>
    <phoneticPr fontId="3" type="noConversion"/>
  </si>
  <si>
    <t>G105140</t>
    <phoneticPr fontId="3" type="noConversion"/>
  </si>
  <si>
    <t>D674956</t>
    <phoneticPr fontId="3" type="noConversion"/>
  </si>
  <si>
    <t>D674677</t>
    <phoneticPr fontId="3" type="noConversion"/>
  </si>
  <si>
    <t>D675089</t>
    <phoneticPr fontId="3" type="noConversion"/>
  </si>
  <si>
    <t>D675088</t>
    <phoneticPr fontId="3" type="noConversion"/>
  </si>
  <si>
    <t>G100322</t>
    <phoneticPr fontId="3" type="noConversion"/>
  </si>
  <si>
    <t>G100144</t>
    <phoneticPr fontId="3" type="noConversion"/>
  </si>
  <si>
    <t>0M08746</t>
    <phoneticPr fontId="3" type="noConversion"/>
  </si>
  <si>
    <t>0M09024</t>
    <phoneticPr fontId="3" type="noConversion"/>
  </si>
  <si>
    <t>0M09085</t>
    <phoneticPr fontId="3" type="noConversion"/>
  </si>
  <si>
    <t>P757117</t>
    <phoneticPr fontId="3" type="noConversion"/>
  </si>
  <si>
    <t>VZ10445</t>
    <phoneticPr fontId="3" type="noConversion"/>
  </si>
  <si>
    <t>G100000</t>
    <phoneticPr fontId="3" type="noConversion"/>
  </si>
  <si>
    <t>D675202</t>
    <phoneticPr fontId="3" type="noConversion"/>
  </si>
  <si>
    <t>D675231</t>
    <phoneticPr fontId="3" type="noConversion"/>
  </si>
  <si>
    <t>D675228</t>
    <phoneticPr fontId="3" type="noConversion"/>
  </si>
  <si>
    <t>D675232</t>
    <phoneticPr fontId="3" type="noConversion"/>
  </si>
  <si>
    <t>G102670</t>
    <phoneticPr fontId="3" type="noConversion"/>
  </si>
  <si>
    <t>G103003</t>
    <phoneticPr fontId="3" type="noConversion"/>
  </si>
  <si>
    <t>G101345</t>
    <phoneticPr fontId="3" type="noConversion"/>
  </si>
  <si>
    <t>G100414</t>
    <phoneticPr fontId="3" type="noConversion"/>
  </si>
  <si>
    <t>G100541</t>
    <phoneticPr fontId="3" type="noConversion"/>
  </si>
  <si>
    <t>0M12024</t>
    <phoneticPr fontId="3" type="noConversion"/>
  </si>
  <si>
    <t>VZ10643</t>
    <phoneticPr fontId="3" type="noConversion"/>
  </si>
  <si>
    <t>D674920</t>
    <phoneticPr fontId="3" type="noConversion"/>
  </si>
  <si>
    <t>G100512</t>
    <phoneticPr fontId="3" type="noConversion"/>
  </si>
  <si>
    <t>G101606</t>
    <phoneticPr fontId="3" type="noConversion"/>
  </si>
  <si>
    <t>0M07894</t>
    <phoneticPr fontId="3" type="noConversion"/>
  </si>
  <si>
    <t>0M07906</t>
    <phoneticPr fontId="3" type="noConversion"/>
  </si>
  <si>
    <t>0M07901</t>
    <phoneticPr fontId="3" type="noConversion"/>
  </si>
  <si>
    <t>G101364</t>
    <phoneticPr fontId="3" type="noConversion"/>
  </si>
  <si>
    <t>G101366</t>
    <phoneticPr fontId="3" type="noConversion"/>
  </si>
  <si>
    <t>D675461</t>
    <phoneticPr fontId="3" type="noConversion"/>
  </si>
  <si>
    <t>D675456</t>
    <phoneticPr fontId="3" type="noConversion"/>
  </si>
  <si>
    <t>0M03586</t>
    <phoneticPr fontId="3" type="noConversion"/>
  </si>
  <si>
    <t>G100101</t>
    <phoneticPr fontId="3" type="noConversion"/>
  </si>
  <si>
    <t>V594451</t>
    <phoneticPr fontId="3" type="noConversion"/>
  </si>
  <si>
    <t>G101816</t>
    <phoneticPr fontId="3" type="noConversion"/>
  </si>
  <si>
    <t>G100964</t>
    <phoneticPr fontId="3" type="noConversion"/>
  </si>
  <si>
    <t>G102789</t>
    <phoneticPr fontId="3" type="noConversion"/>
  </si>
  <si>
    <t>G102024</t>
    <phoneticPr fontId="3" type="noConversion"/>
  </si>
  <si>
    <t>G102055</t>
    <phoneticPr fontId="3" type="noConversion"/>
  </si>
  <si>
    <t>G118133</t>
    <phoneticPr fontId="3" type="noConversion"/>
  </si>
  <si>
    <t>G101360</t>
    <phoneticPr fontId="3" type="noConversion"/>
  </si>
  <si>
    <t>0M21823</t>
    <phoneticPr fontId="3" type="noConversion"/>
  </si>
  <si>
    <t>G102023</t>
    <phoneticPr fontId="3" type="noConversion"/>
  </si>
  <si>
    <t>G102084</t>
    <phoneticPr fontId="3" type="noConversion"/>
  </si>
  <si>
    <t>VZ10522</t>
    <phoneticPr fontId="3" type="noConversion"/>
  </si>
  <si>
    <t>D675161</t>
    <phoneticPr fontId="3" type="noConversion"/>
  </si>
  <si>
    <t>G104296</t>
    <phoneticPr fontId="3" type="noConversion"/>
  </si>
  <si>
    <t>D675226</t>
    <phoneticPr fontId="3" type="noConversion"/>
  </si>
  <si>
    <t>G103893</t>
    <phoneticPr fontId="3" type="noConversion"/>
  </si>
  <si>
    <t>0M22151</t>
    <phoneticPr fontId="3" type="noConversion"/>
  </si>
  <si>
    <t>G103326</t>
    <phoneticPr fontId="3" type="noConversion"/>
  </si>
  <si>
    <t>D674800</t>
    <phoneticPr fontId="3" type="noConversion"/>
  </si>
  <si>
    <t>G102273</t>
    <phoneticPr fontId="3" type="noConversion"/>
  </si>
  <si>
    <t>0M05752</t>
    <phoneticPr fontId="3" type="noConversion"/>
  </si>
  <si>
    <t>0M05832</t>
    <phoneticPr fontId="3" type="noConversion"/>
  </si>
  <si>
    <t>G100597</t>
    <phoneticPr fontId="3" type="noConversion"/>
  </si>
  <si>
    <t>0M10026</t>
    <phoneticPr fontId="3" type="noConversion"/>
  </si>
  <si>
    <t>G101467</t>
    <phoneticPr fontId="3" type="noConversion"/>
  </si>
  <si>
    <t>D674598</t>
    <phoneticPr fontId="3" type="noConversion"/>
  </si>
  <si>
    <t>0M15416</t>
    <phoneticPr fontId="3" type="noConversion"/>
  </si>
  <si>
    <t>G103455</t>
    <phoneticPr fontId="3" type="noConversion"/>
  </si>
  <si>
    <t>D677635</t>
    <phoneticPr fontId="3" type="noConversion"/>
  </si>
  <si>
    <t>G101975</t>
    <phoneticPr fontId="3" type="noConversion"/>
  </si>
  <si>
    <t>G102078</t>
    <phoneticPr fontId="3" type="noConversion"/>
  </si>
  <si>
    <t>VZ10501</t>
    <phoneticPr fontId="3" type="noConversion"/>
  </si>
  <si>
    <t>VZ10591</t>
    <phoneticPr fontId="3" type="noConversion"/>
  </si>
  <si>
    <t>VZ10608</t>
    <phoneticPr fontId="3" type="noConversion"/>
  </si>
  <si>
    <t>G101666</t>
    <phoneticPr fontId="3" type="noConversion"/>
  </si>
  <si>
    <t>G101644</t>
    <phoneticPr fontId="3" type="noConversion"/>
  </si>
  <si>
    <t>0M10131</t>
    <phoneticPr fontId="3" type="noConversion"/>
  </si>
  <si>
    <t>0M10200</t>
    <phoneticPr fontId="3" type="noConversion"/>
  </si>
  <si>
    <t>V594529</t>
    <phoneticPr fontId="3" type="noConversion"/>
  </si>
  <si>
    <t>D674606</t>
    <phoneticPr fontId="3" type="noConversion"/>
  </si>
  <si>
    <t>G101430</t>
    <phoneticPr fontId="3" type="noConversion"/>
  </si>
  <si>
    <t>G105249</t>
    <phoneticPr fontId="3" type="noConversion"/>
  </si>
  <si>
    <t>0M08739</t>
    <phoneticPr fontId="3" type="noConversion"/>
  </si>
  <si>
    <t>G102008</t>
    <phoneticPr fontId="3" type="noConversion"/>
  </si>
  <si>
    <t>0M09578</t>
    <phoneticPr fontId="3" type="noConversion"/>
  </si>
  <si>
    <t>G104039</t>
    <phoneticPr fontId="3" type="noConversion"/>
  </si>
  <si>
    <t>G121118</t>
    <phoneticPr fontId="3" type="noConversion"/>
  </si>
  <si>
    <t>G100190</t>
    <phoneticPr fontId="3" type="noConversion"/>
  </si>
  <si>
    <t>0M18070</t>
    <phoneticPr fontId="3" type="noConversion"/>
  </si>
  <si>
    <t>G100063</t>
    <phoneticPr fontId="3" type="noConversion"/>
  </si>
  <si>
    <t>G100950</t>
    <phoneticPr fontId="3" type="noConversion"/>
  </si>
  <si>
    <t>G100994</t>
    <phoneticPr fontId="3" type="noConversion"/>
  </si>
  <si>
    <t>0M07958</t>
    <phoneticPr fontId="3" type="noConversion"/>
  </si>
  <si>
    <t>G101420</t>
    <phoneticPr fontId="3" type="noConversion"/>
  </si>
  <si>
    <t>0M24187</t>
    <phoneticPr fontId="3" type="noConversion"/>
  </si>
  <si>
    <t>D674678</t>
    <phoneticPr fontId="3" type="noConversion"/>
  </si>
  <si>
    <t>G104827</t>
    <phoneticPr fontId="3" type="noConversion"/>
  </si>
  <si>
    <t>0M10198</t>
    <phoneticPr fontId="3" type="noConversion"/>
  </si>
  <si>
    <t>D675271</t>
    <phoneticPr fontId="3" type="noConversion"/>
  </si>
  <si>
    <t>G101639</t>
    <phoneticPr fontId="3" type="noConversion"/>
  </si>
  <si>
    <t>D675250</t>
    <phoneticPr fontId="3" type="noConversion"/>
  </si>
  <si>
    <t>0M31045</t>
    <phoneticPr fontId="3" type="noConversion"/>
  </si>
  <si>
    <t>D677733</t>
    <phoneticPr fontId="3" type="noConversion"/>
  </si>
  <si>
    <t>D675230</t>
    <phoneticPr fontId="3" type="noConversion"/>
  </si>
  <si>
    <t>D675237</t>
    <phoneticPr fontId="3" type="noConversion"/>
  </si>
  <si>
    <t>G105306</t>
    <phoneticPr fontId="3" type="noConversion"/>
  </si>
  <si>
    <t>0011920400</t>
    <phoneticPr fontId="3" type="noConversion"/>
  </si>
  <si>
    <t>0011920400</t>
    <phoneticPr fontId="3" type="noConversion"/>
  </si>
  <si>
    <t>B47TReplacingexhaust-gasrecirculationcooler</t>
  </si>
  <si>
    <t>0S35862</t>
    <phoneticPr fontId="3" type="noConversion"/>
  </si>
  <si>
    <t>0T86109</t>
    <phoneticPr fontId="3" type="noConversion"/>
  </si>
  <si>
    <t>0T85591</t>
    <phoneticPr fontId="3" type="noConversion"/>
  </si>
  <si>
    <t>0S33333</t>
    <phoneticPr fontId="3" type="noConversion"/>
  </si>
  <si>
    <t>0S35789</t>
    <phoneticPr fontId="3" type="noConversion"/>
  </si>
  <si>
    <t>0S33865</t>
    <phoneticPr fontId="3" type="noConversion"/>
  </si>
  <si>
    <t>0S33983</t>
    <phoneticPr fontId="3" type="noConversion"/>
  </si>
  <si>
    <t>0S33866</t>
    <phoneticPr fontId="3" type="noConversion"/>
  </si>
  <si>
    <t>0S34733</t>
    <phoneticPr fontId="3" type="noConversion"/>
  </si>
  <si>
    <t>0S35587</t>
    <phoneticPr fontId="3" type="noConversion"/>
  </si>
  <si>
    <t>0S35591</t>
    <phoneticPr fontId="3" type="noConversion"/>
  </si>
  <si>
    <t>0K98644</t>
    <phoneticPr fontId="3" type="noConversion"/>
  </si>
  <si>
    <t>0S34016</t>
    <phoneticPr fontId="3" type="noConversion"/>
  </si>
  <si>
    <t>0S32348</t>
    <phoneticPr fontId="3" type="noConversion"/>
  </si>
  <si>
    <t>0T85638</t>
    <phoneticPr fontId="3" type="noConversion"/>
  </si>
  <si>
    <t>0T84374</t>
    <phoneticPr fontId="3" type="noConversion"/>
  </si>
  <si>
    <t>0S33350</t>
    <phoneticPr fontId="3" type="noConversion"/>
  </si>
  <si>
    <t>0T83325</t>
    <phoneticPr fontId="3" type="noConversion"/>
  </si>
  <si>
    <t>0T84873</t>
    <phoneticPr fontId="3" type="noConversion"/>
  </si>
  <si>
    <t>0T85217</t>
    <phoneticPr fontId="3" type="noConversion"/>
  </si>
  <si>
    <t>B169253</t>
    <phoneticPr fontId="3" type="noConversion"/>
  </si>
  <si>
    <t>2018/9/9
2018/09/12</t>
    <phoneticPr fontId="3" type="noConversion"/>
  </si>
  <si>
    <t>50304
50135</t>
    <phoneticPr fontId="3" type="noConversion"/>
  </si>
  <si>
    <t>紙本名單給135
確認是否待配額車</t>
    <phoneticPr fontId="3" type="noConversion"/>
  </si>
  <si>
    <t>0012660400</t>
    <phoneticPr fontId="3" type="noConversion"/>
  </si>
  <si>
    <t>0012660400</t>
    <phoneticPr fontId="3" type="noConversion"/>
  </si>
  <si>
    <t>F30PHEV更換起動馬達</t>
  </si>
  <si>
    <t>K415686</t>
    <phoneticPr fontId="3" type="noConversion"/>
  </si>
  <si>
    <t>K415779</t>
    <phoneticPr fontId="3" type="noConversion"/>
  </si>
  <si>
    <t>0F66611</t>
    <phoneticPr fontId="3" type="noConversion"/>
  </si>
  <si>
    <t>0M00389</t>
    <phoneticPr fontId="3" type="noConversion"/>
  </si>
  <si>
    <t>0M00408</t>
    <phoneticPr fontId="3" type="noConversion"/>
  </si>
  <si>
    <t>0M01566</t>
    <phoneticPr fontId="3" type="noConversion"/>
  </si>
  <si>
    <t>0M02529</t>
    <phoneticPr fontId="3" type="noConversion"/>
  </si>
  <si>
    <t>0F66598</t>
    <phoneticPr fontId="3" type="noConversion"/>
  </si>
  <si>
    <t>0F67677</t>
    <phoneticPr fontId="3" type="noConversion"/>
  </si>
  <si>
    <t>0M01506</t>
    <phoneticPr fontId="3" type="noConversion"/>
  </si>
  <si>
    <t>0M02313</t>
    <phoneticPr fontId="3" type="noConversion"/>
  </si>
  <si>
    <t>0F66309</t>
    <phoneticPr fontId="3" type="noConversion"/>
  </si>
  <si>
    <t>0F66724</t>
    <phoneticPr fontId="3" type="noConversion"/>
  </si>
  <si>
    <t>0F67847</t>
    <phoneticPr fontId="3" type="noConversion"/>
  </si>
  <si>
    <t>0M00846</t>
    <phoneticPr fontId="3" type="noConversion"/>
  </si>
  <si>
    <t>0R88362</t>
    <phoneticPr fontId="3" type="noConversion"/>
  </si>
  <si>
    <t>NM10048</t>
    <phoneticPr fontId="3" type="noConversion"/>
  </si>
  <si>
    <t>0013900200</t>
    <phoneticPr fontId="3" type="noConversion"/>
  </si>
  <si>
    <t>0013900200</t>
    <phoneticPr fontId="3" type="noConversion"/>
  </si>
  <si>
    <t>F60加裝高壓泵防護板</t>
  </si>
  <si>
    <t>3D63073</t>
    <phoneticPr fontId="3" type="noConversion"/>
  </si>
  <si>
    <t>3D64379</t>
    <phoneticPr fontId="3" type="noConversion"/>
  </si>
  <si>
    <t>3D64936</t>
    <phoneticPr fontId="3" type="noConversion"/>
  </si>
  <si>
    <t>客戶表示會自行預約,急掛電話(已告知是安全性召回,且第一波料件優先提供)</t>
    <phoneticPr fontId="3" type="noConversion"/>
  </si>
  <si>
    <t>3D62875</t>
    <phoneticPr fontId="3" type="noConversion"/>
  </si>
  <si>
    <t>3D65109</t>
    <phoneticPr fontId="3" type="noConversion"/>
  </si>
  <si>
    <t>3D66622</t>
    <phoneticPr fontId="3" type="noConversion"/>
  </si>
  <si>
    <t>確認施作完畢</t>
    <phoneticPr fontId="3" type="noConversion"/>
  </si>
  <si>
    <t>3D65998</t>
    <phoneticPr fontId="3" type="noConversion"/>
  </si>
  <si>
    <t>3D64275</t>
    <phoneticPr fontId="3" type="noConversion"/>
  </si>
  <si>
    <t>3D63074</t>
    <phoneticPr fontId="3" type="noConversion"/>
  </si>
  <si>
    <t>0V46987</t>
    <phoneticPr fontId="3" type="noConversion"/>
  </si>
  <si>
    <t>NN94577</t>
    <phoneticPr fontId="3" type="noConversion"/>
  </si>
  <si>
    <t>G924230</t>
    <phoneticPr fontId="3" type="noConversion"/>
  </si>
  <si>
    <t>V973182</t>
    <phoneticPr fontId="3" type="noConversion"/>
  </si>
  <si>
    <t>0V56855</t>
    <phoneticPr fontId="3" type="noConversion"/>
  </si>
  <si>
    <t>0Y30708</t>
    <phoneticPr fontId="3" type="noConversion"/>
  </si>
  <si>
    <t>G107429</t>
    <phoneticPr fontId="3" type="noConversion"/>
  </si>
  <si>
    <t>V700299</t>
    <phoneticPr fontId="3" type="noConversion"/>
  </si>
  <si>
    <t>0Y30301</t>
    <phoneticPr fontId="3" type="noConversion"/>
  </si>
  <si>
    <t>G809251</t>
    <phoneticPr fontId="3" type="noConversion"/>
  </si>
  <si>
    <t>0M01570</t>
    <phoneticPr fontId="3" type="noConversion"/>
  </si>
  <si>
    <t>0M23862</t>
    <phoneticPr fontId="3" type="noConversion"/>
  </si>
  <si>
    <t>3D65105</t>
    <phoneticPr fontId="3" type="noConversion"/>
  </si>
  <si>
    <t>0031880100</t>
    <phoneticPr fontId="3" type="noConversion"/>
  </si>
  <si>
    <t>0031880100</t>
    <phoneticPr fontId="3" type="noConversion"/>
  </si>
  <si>
    <t>F82更換兩軸承</t>
  </si>
  <si>
    <t>K577119</t>
    <phoneticPr fontId="3" type="noConversion"/>
  </si>
  <si>
    <t>KS76596</t>
    <phoneticPr fontId="3" type="noConversion"/>
  </si>
  <si>
    <t>VS71</t>
  </si>
  <si>
    <t>KS76404</t>
    <phoneticPr fontId="3" type="noConversion"/>
  </si>
  <si>
    <t>KG91</t>
  </si>
  <si>
    <t>E685825</t>
    <phoneticPr fontId="3" type="noConversion"/>
  </si>
  <si>
    <t>E685782</t>
    <phoneticPr fontId="3" type="noConversion"/>
  </si>
  <si>
    <t>DX71</t>
  </si>
  <si>
    <t>E766747</t>
    <phoneticPr fontId="3" type="noConversion"/>
  </si>
  <si>
    <t>E685174</t>
    <phoneticPr fontId="3" type="noConversion"/>
  </si>
  <si>
    <t>WD91</t>
  </si>
  <si>
    <t>PY30576</t>
    <phoneticPr fontId="3" type="noConversion"/>
  </si>
  <si>
    <t>KS76515</t>
    <phoneticPr fontId="3" type="noConversion"/>
  </si>
  <si>
    <t>DX91</t>
  </si>
  <si>
    <t>E370586</t>
    <phoneticPr fontId="3" type="noConversion"/>
  </si>
  <si>
    <t>PM91</t>
  </si>
  <si>
    <t>E196104</t>
    <phoneticPr fontId="3" type="noConversion"/>
  </si>
  <si>
    <t>E685354</t>
    <phoneticPr fontId="3" type="noConversion"/>
  </si>
  <si>
    <t>PH25</t>
  </si>
  <si>
    <t>NL73629</t>
    <phoneticPr fontId="3" type="noConversion"/>
  </si>
  <si>
    <r>
      <rPr>
        <sz val="10"/>
        <rFont val="華康中黑體"/>
        <family val="3"/>
        <charset val="136"/>
      </rPr>
      <t>台北汎德</t>
    </r>
  </si>
  <si>
    <r>
      <rPr>
        <sz val="10"/>
        <rFont val="華康中黑體"/>
        <family val="3"/>
        <charset val="136"/>
      </rPr>
      <t>依德</t>
    </r>
  </si>
  <si>
    <r>
      <rPr>
        <sz val="10"/>
        <rFont val="華康中黑體"/>
        <family val="3"/>
        <charset val="136"/>
      </rPr>
      <t>鎔德</t>
    </r>
  </si>
  <si>
    <r>
      <rPr>
        <sz val="10"/>
        <rFont val="華康中黑體"/>
        <family val="3"/>
        <charset val="136"/>
      </rPr>
      <t>尚德</t>
    </r>
  </si>
  <si>
    <r>
      <rPr>
        <sz val="10"/>
        <rFont val="華康中黑體"/>
        <family val="3"/>
        <charset val="136"/>
      </rPr>
      <t>來德</t>
    </r>
  </si>
  <si>
    <r>
      <rPr>
        <sz val="10"/>
        <rFont val="華康中黑體"/>
        <family val="3"/>
        <charset val="136"/>
      </rPr>
      <t>大桐</t>
    </r>
  </si>
  <si>
    <r>
      <rPr>
        <sz val="10"/>
        <rFont val="華康中黑體"/>
        <family val="3"/>
        <charset val="136"/>
      </rPr>
      <t>中鎂</t>
    </r>
  </si>
  <si>
    <r>
      <rPr>
        <sz val="10"/>
        <rFont val="華康中黑體"/>
        <family val="3"/>
        <charset val="136"/>
      </rPr>
      <t>台中汎德</t>
    </r>
  </si>
  <si>
    <r>
      <rPr>
        <sz val="10"/>
        <rFont val="華康中黑體"/>
        <family val="3"/>
        <charset val="136"/>
      </rPr>
      <t>昌一</t>
    </r>
  </si>
  <si>
    <r>
      <rPr>
        <sz val="10"/>
        <rFont val="華康中黑體"/>
        <family val="3"/>
        <charset val="136"/>
      </rPr>
      <t>長慶</t>
    </r>
  </si>
  <si>
    <r>
      <rPr>
        <sz val="10"/>
        <rFont val="華康中黑體"/>
        <family val="3"/>
        <charset val="136"/>
      </rPr>
      <t>賓歐</t>
    </r>
  </si>
  <si>
    <r>
      <rPr>
        <sz val="10"/>
        <rFont val="華康中黑體"/>
        <family val="3"/>
        <charset val="136"/>
      </rPr>
      <t>台南汎德</t>
    </r>
  </si>
  <si>
    <r>
      <rPr>
        <sz val="10"/>
        <rFont val="華康中黑體"/>
        <family val="3"/>
        <charset val="136"/>
      </rPr>
      <t>高雄汎德</t>
    </r>
  </si>
  <si>
    <t>Desc</t>
  </si>
  <si>
    <t>Start date</t>
    <phoneticPr fontId="55" type="noConversion"/>
  </si>
  <si>
    <t>0041770100</t>
    <phoneticPr fontId="3" type="noConversion"/>
  </si>
  <si>
    <t>F25 F26 修整ISOFIX固定夾(第二部份)</t>
  </si>
  <si>
    <r>
      <t xml:space="preserve">F25 F26 </t>
    </r>
    <r>
      <rPr>
        <sz val="10"/>
        <rFont val="華康中黑體"/>
        <family val="3"/>
        <charset val="136"/>
      </rPr>
      <t>修整</t>
    </r>
    <r>
      <rPr>
        <sz val="10"/>
        <rFont val="BMWType V2 Regular"/>
      </rPr>
      <t>ISOFIX</t>
    </r>
    <r>
      <rPr>
        <sz val="10"/>
        <rFont val="華康中黑體"/>
        <family val="3"/>
        <charset val="136"/>
      </rPr>
      <t>固定夾</t>
    </r>
    <r>
      <rPr>
        <sz val="10"/>
        <rFont val="BMWType V2 Regular"/>
      </rPr>
      <t>(</t>
    </r>
    <r>
      <rPr>
        <sz val="10"/>
        <rFont val="華康中黑體"/>
        <family val="3"/>
        <charset val="136"/>
      </rPr>
      <t>第二部份</t>
    </r>
    <r>
      <rPr>
        <sz val="10"/>
        <rFont val="BMWType V2 Regular"/>
      </rPr>
      <t>)</t>
    </r>
  </si>
  <si>
    <t>F1x B47 編程控制單元，視須要更換廢氣再循環控制閥</t>
  </si>
  <si>
    <r>
      <t xml:space="preserve">F1x B47 </t>
    </r>
    <r>
      <rPr>
        <sz val="10"/>
        <rFont val="華康中黑體"/>
        <family val="3"/>
        <charset val="136"/>
      </rPr>
      <t>編程控制單元，視須要更換廢氣再循環控制閥</t>
    </r>
  </si>
  <si>
    <t>0026330100</t>
    <phoneticPr fontId="3" type="noConversion"/>
  </si>
  <si>
    <t>E8x E9x F0x F1x 更換傳動軸萬向接頭</t>
  </si>
  <si>
    <r>
      <t xml:space="preserve">E8x E9x F0x F1x </t>
    </r>
    <r>
      <rPr>
        <sz val="10"/>
        <rFont val="華康中黑體"/>
        <family val="3"/>
        <charset val="136"/>
      </rPr>
      <t>更換傳動軸萬向接頭</t>
    </r>
  </si>
  <si>
    <r>
      <t xml:space="preserve">G11 G12 G30 </t>
    </r>
    <r>
      <rPr>
        <sz val="10"/>
        <rFont val="華康中黑體"/>
        <family val="3"/>
        <charset val="136"/>
      </rPr>
      <t>檢查，視須要重新鋪設燃油供油管</t>
    </r>
  </si>
  <si>
    <t>F55F56F57B38U更換集成供電模組(IVM)</t>
    <phoneticPr fontId="3" type="noConversion"/>
  </si>
  <si>
    <t>0012490400</t>
    <phoneticPr fontId="56" type="noConversion"/>
  </si>
  <si>
    <r>
      <t>F55F56F57B38U</t>
    </r>
    <r>
      <rPr>
        <sz val="10"/>
        <rFont val="細明體"/>
        <family val="3"/>
        <charset val="136"/>
      </rPr>
      <t>更換集成供電模組</t>
    </r>
    <r>
      <rPr>
        <sz val="10"/>
        <rFont val="BMWType V2 Regular"/>
      </rPr>
      <t>(IVM)</t>
    </r>
    <phoneticPr fontId="56" type="noConversion"/>
  </si>
  <si>
    <t>E7X更換前傳動軸</t>
  </si>
  <si>
    <t>0026370100</t>
    <phoneticPr fontId="56" type="noConversion"/>
  </si>
  <si>
    <r>
      <t>E7X</t>
    </r>
    <r>
      <rPr>
        <sz val="10"/>
        <rFont val="細明體"/>
        <family val="3"/>
        <charset val="136"/>
      </rPr>
      <t>更換前傳動軸</t>
    </r>
    <phoneticPr fontId="56" type="noConversion"/>
  </si>
  <si>
    <r>
      <t>F2xF87F52G3xG01</t>
    </r>
    <r>
      <rPr>
        <sz val="10"/>
        <rFont val="細明體"/>
        <family val="3"/>
        <charset val="136"/>
      </rPr>
      <t>編程控制單元</t>
    </r>
    <r>
      <rPr>
        <sz val="10"/>
        <rFont val="BMWType V2 Regular"/>
      </rPr>
      <t>(Kombi)</t>
    </r>
    <phoneticPr fontId="3" type="noConversion"/>
  </si>
  <si>
    <t>0028050100</t>
  </si>
  <si>
    <r>
      <t>F48</t>
    </r>
    <r>
      <rPr>
        <sz val="10"/>
        <rFont val="細明體"/>
        <family val="3"/>
        <charset val="136"/>
      </rPr>
      <t>編程控制單元</t>
    </r>
    <r>
      <rPr>
        <sz val="10"/>
        <rFont val="BMWType V2 Regular"/>
      </rPr>
      <t>(DKG)</t>
    </r>
    <phoneticPr fontId="3" type="noConversion"/>
  </si>
  <si>
    <r>
      <t xml:space="preserve">E7x F0x F1x </t>
    </r>
    <r>
      <rPr>
        <sz val="10"/>
        <rFont val="細明體"/>
        <family val="3"/>
        <charset val="136"/>
      </rPr>
      <t>更換廢氣渦輪增壓器之冷卻液泵</t>
    </r>
    <phoneticPr fontId="3" type="noConversion"/>
  </si>
  <si>
    <r>
      <t xml:space="preserve">E7x F0x F1x </t>
    </r>
    <r>
      <rPr>
        <sz val="10"/>
        <rFont val="細明體"/>
        <family val="3"/>
        <charset val="136"/>
      </rPr>
      <t>更換廢氣渦輪增壓器之冷卻液泵</t>
    </r>
  </si>
  <si>
    <t>F2xG01G3x編程控制單元(DME)</t>
    <phoneticPr fontId="3" type="noConversion"/>
  </si>
  <si>
    <t>G01更換駕駛側空氣囊</t>
    <phoneticPr fontId="3" type="noConversion"/>
  </si>
  <si>
    <t>F48檢查左右兩個羊角,視需要更換</t>
    <phoneticPr fontId="3" type="noConversion"/>
  </si>
  <si>
    <t>F48檢查左右兩個羊角,視需要更換</t>
    <phoneticPr fontId="3" type="noConversion"/>
  </si>
  <si>
    <t>0016380200</t>
    <phoneticPr fontId="3" type="noConversion"/>
  </si>
  <si>
    <t>F90修整燃油輸送單元管路</t>
    <phoneticPr fontId="3" type="noConversion"/>
  </si>
  <si>
    <t>F90修整燃油輸送單元管路</t>
    <phoneticPr fontId="3" type="noConversion"/>
  </si>
  <si>
    <t>F0xF1x編程控制單元(引擎機油油位)</t>
    <phoneticPr fontId="3" type="noConversion"/>
  </si>
  <si>
    <r>
      <t>F0xF1x</t>
    </r>
    <r>
      <rPr>
        <sz val="10"/>
        <rFont val="細明體"/>
        <family val="3"/>
        <charset val="136"/>
      </rPr>
      <t>編程控制單元</t>
    </r>
    <r>
      <rPr>
        <sz val="10"/>
        <rFont val="BMWType V2 Regular"/>
      </rPr>
      <t>(</t>
    </r>
    <r>
      <rPr>
        <sz val="10"/>
        <rFont val="細明體"/>
        <family val="3"/>
        <charset val="136"/>
      </rPr>
      <t>引擎機油保養周期</t>
    </r>
    <r>
      <rPr>
        <sz val="10"/>
        <rFont val="BMWType V2 Regular"/>
      </rPr>
      <t>)</t>
    </r>
    <phoneticPr fontId="3" type="noConversion"/>
  </si>
  <si>
    <t>G11G12G30編程控制單元(DME)</t>
    <phoneticPr fontId="3" type="noConversion"/>
  </si>
  <si>
    <t>0012700400</t>
    <phoneticPr fontId="3" type="noConversion"/>
  </si>
  <si>
    <t>0016400200</t>
    <phoneticPr fontId="3" type="noConversion"/>
  </si>
  <si>
    <t>G1xG3x檢查燃油輸送單元,視需要更換</t>
    <phoneticPr fontId="3" type="noConversion"/>
  </si>
  <si>
    <t>F2xF3xF4xG1XG3x更換曲軸傳感器</t>
    <phoneticPr fontId="3" type="noConversion"/>
  </si>
  <si>
    <t>G01G02剎車系統洩放空氣</t>
    <phoneticPr fontId="3" type="noConversion"/>
  </si>
  <si>
    <t>F48G11G30更換曲軸傳感器(柴油)</t>
    <phoneticPr fontId="3" type="noConversion"/>
  </si>
  <si>
    <t>Checking,ifrequired,reworkingplugconnectionofblowercont</t>
    <phoneticPr fontId="3" type="noConversion"/>
  </si>
  <si>
    <t>ReplacingF0xF1xF2xF36N57TN57Zexhaust-gasrecirculationc</t>
    <phoneticPr fontId="3" type="noConversion"/>
  </si>
  <si>
    <t>ReplacingE84F07F1xF2xF3xN47Texhaust-gasrecirculationco</t>
    <phoneticPr fontId="3" type="noConversion"/>
  </si>
  <si>
    <t>B47TReplacingexhaust-gasrecirculationcooler</t>
    <phoneticPr fontId="3" type="noConversion"/>
  </si>
  <si>
    <t>ReplacingF10F2xF3xB47Oexhaust-gasrecirculationcooler</t>
    <phoneticPr fontId="3" type="noConversion"/>
  </si>
  <si>
    <t>F60加裝高壓泵防護板</t>
    <phoneticPr fontId="3" type="noConversion"/>
  </si>
  <si>
    <t>F82更換兩軸承</t>
    <phoneticPr fontId="3" type="noConversion"/>
  </si>
  <si>
    <t>F30PHEV更換起動馬達</t>
    <phoneticPr fontId="3" type="noConversion"/>
  </si>
  <si>
    <r>
      <rPr>
        <sz val="10"/>
        <rFont val="華康中黑體"/>
        <family val="3"/>
        <charset val="136"/>
      </rPr>
      <t>完成率</t>
    </r>
    <r>
      <rPr>
        <sz val="10"/>
        <rFont val="BMWType V2 Regular"/>
      </rPr>
      <t>(</t>
    </r>
    <r>
      <rPr>
        <sz val="10"/>
        <rFont val="華康中黑體"/>
        <family val="3"/>
        <charset val="136"/>
      </rPr>
      <t>不含</t>
    </r>
    <r>
      <rPr>
        <sz val="10"/>
        <rFont val="BMWType V2 Regular"/>
      </rPr>
      <t>E46 E39 E53 Air bag)</t>
    </r>
  </si>
  <si>
    <r>
      <rPr>
        <b/>
        <sz val="12"/>
        <rFont val="華康中黑體"/>
        <family val="3"/>
        <charset val="136"/>
      </rPr>
      <t>以各經銷商之完成車輛</t>
    </r>
    <r>
      <rPr>
        <b/>
        <sz val="12"/>
        <rFont val="BMWType V2 Regular"/>
      </rPr>
      <t>/</t>
    </r>
    <r>
      <rPr>
        <b/>
        <sz val="12"/>
        <rFont val="華康中黑體"/>
        <family val="3"/>
        <charset val="136"/>
      </rPr>
      <t>總受影響車數</t>
    </r>
    <r>
      <rPr>
        <b/>
        <sz val="12"/>
        <rFont val="BMWType V2 Regular"/>
      </rPr>
      <t>(</t>
    </r>
    <r>
      <rPr>
        <b/>
        <sz val="12"/>
        <rFont val="華康中黑體"/>
        <family val="3"/>
        <charset val="136"/>
      </rPr>
      <t>該區間</t>
    </r>
    <r>
      <rPr>
        <b/>
        <sz val="12"/>
        <rFont val="BMWType V2 Regular"/>
      </rPr>
      <t>)</t>
    </r>
  </si>
  <si>
    <r>
      <rPr>
        <b/>
        <sz val="14"/>
        <rFont val="細明體"/>
        <family val="3"/>
        <charset val="136"/>
      </rPr>
      <t>以各單項目</t>
    </r>
    <r>
      <rPr>
        <b/>
        <sz val="14"/>
        <rFont val="BMWType V2 Regular"/>
      </rPr>
      <t>%</t>
    </r>
    <r>
      <rPr>
        <b/>
        <sz val="14"/>
        <rFont val="細明體"/>
        <family val="3"/>
        <charset val="136"/>
      </rPr>
      <t>總合的平均</t>
    </r>
    <r>
      <rPr>
        <b/>
        <sz val="14"/>
        <rFont val="BMWType V2 Regular"/>
      </rPr>
      <t>(</t>
    </r>
    <r>
      <rPr>
        <b/>
        <sz val="14"/>
        <rFont val="細明體"/>
        <family val="3"/>
        <charset val="136"/>
      </rPr>
      <t>該區間</t>
    </r>
    <r>
      <rPr>
        <b/>
        <sz val="14"/>
        <rFont val="BMWType V2 Regular"/>
      </rPr>
      <t>)</t>
    </r>
    <phoneticPr fontId="3" type="noConversion"/>
  </si>
  <si>
    <t>以各單項目%總合的平均(該區間)</t>
  </si>
  <si>
    <r>
      <t xml:space="preserve">E39 E46 E53 </t>
    </r>
    <r>
      <rPr>
        <sz val="10"/>
        <rFont val="華康中黑體"/>
        <family val="3"/>
        <charset val="136"/>
      </rPr>
      <t>檢查，視須要更換駕駛側空氣囊</t>
    </r>
  </si>
  <si>
    <r>
      <t xml:space="preserve">E39 E46 E53 </t>
    </r>
    <r>
      <rPr>
        <sz val="10"/>
        <rFont val="華康中黑體"/>
        <family val="3"/>
        <charset val="136"/>
      </rPr>
      <t>更換駕駛側空氣囊</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</si>
</sst>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76" formatCode="m&quot;月&quot;d&quot;日&quot;;@"/>
    <numFmt numFmtId="177" formatCode="[&gt;99999999]0000\-000\-000;000\-000\-000"/>
    <numFmt numFmtId="178" formatCode="m&quot;月&quot;d&quot;日&quot;"/>
  </numFmts>
  <fonts count="78" x14ac:knownFonts="1">
    <font>
      <sz val="12"/>
      <color theme="1"/>
      <name val="新細明體"/>
      <family val="2"/>
      <charset val="136"/>
      <scheme val="minor"/>
    </font>
    <font>
      <sz val="12"/>
      <color theme="1"/>
      <name val="BMWType V2 Regular"/>
    </font>
    <font>
      <sz val="12"/>
      <color theme="1"/>
      <name val="華康中黑體"/>
      <family val="3"/>
      <charset val="136"/>
    </font>
    <font>
      <sz val="9"/>
      <name val="新細明體"/>
      <family val="2"/>
      <charset val="136"/>
      <scheme val="minor"/>
    </font>
    <font>
      <sz val="11"/>
      <color theme="1"/>
      <name val="BMWType V2 Regular"/>
    </font>
    <font>
      <sz val="11"/>
      <color theme="1"/>
      <name val="華康中黑體"/>
      <family val="3"/>
      <charset val="136"/>
    </font>
    <font>
      <sz val="10"/>
      <name val="Arial"/>
      <family val="2"/>
    </font>
    <font>
      <sz val="12"/>
      <color indexed="63"/>
      <name val="BMWType V2 Regular"/>
    </font>
    <font>
      <sz val="12"/>
      <color indexed="63"/>
      <name val="華康中黑體"/>
      <family val="3"/>
      <charset val="136"/>
    </font>
    <font>
      <sz val="12"/>
      <color theme="1"/>
      <name val="新細明體"/>
      <family val="1"/>
      <charset val="136"/>
      <scheme val="minor"/>
    </font>
    <font>
      <sz val="12"/>
      <color theme="1"/>
      <name val="細明體"/>
      <family val="3"/>
      <charset val="136"/>
    </font>
    <font>
      <sz val="12"/>
      <color theme="1"/>
      <name val="新細明體"/>
      <family val="2"/>
      <scheme val="minor"/>
    </font>
    <font>
      <sz val="12"/>
      <color rgb="FFFF0000"/>
      <name val="BMWType V2 Regular"/>
    </font>
    <font>
      <sz val="12"/>
      <name val="BMWType V2 Regular"/>
    </font>
    <font>
      <sz val="12"/>
      <color rgb="FF002060"/>
      <name val="BMWType V2 Regular"/>
    </font>
    <font>
      <b/>
      <sz val="9"/>
      <color indexed="81"/>
      <name val="Tahoma"/>
      <family val="2"/>
    </font>
    <font>
      <b/>
      <sz val="9"/>
      <color indexed="81"/>
      <name val="細明體"/>
      <family val="3"/>
      <charset val="136"/>
    </font>
    <font>
      <sz val="12"/>
      <color indexed="8"/>
      <name val="新細明體"/>
      <family val="1"/>
      <charset val="136"/>
    </font>
    <font>
      <sz val="12"/>
      <color theme="1"/>
      <name val="新細明體"/>
      <family val="2"/>
      <charset val="136"/>
      <scheme val="minor"/>
    </font>
    <font>
      <sz val="26"/>
      <color theme="1"/>
      <name val="BMWType V2 Regular"/>
    </font>
    <font>
      <sz val="26"/>
      <color theme="1"/>
      <name val="華康中黑體"/>
      <family val="3"/>
      <charset val="136"/>
    </font>
    <font>
      <sz val="12"/>
      <name val="華康中黑體"/>
      <family val="3"/>
      <charset val="136"/>
    </font>
    <font>
      <b/>
      <sz val="12"/>
      <name val="BMWType V2 Regular"/>
    </font>
    <font>
      <sz val="12"/>
      <color rgb="FFFF0000"/>
      <name val="華康中黑體"/>
      <family val="3"/>
      <charset val="136"/>
    </font>
    <font>
      <b/>
      <sz val="12"/>
      <color theme="1"/>
      <name val="BMWType V2 Regular"/>
    </font>
    <font>
      <sz val="12"/>
      <color theme="1" tint="4.9989318521683403E-2"/>
      <name val="華康中黑體"/>
      <family val="3"/>
      <charset val="136"/>
    </font>
    <font>
      <sz val="12"/>
      <color theme="1" tint="4.9989318521683403E-2"/>
      <name val="BMWType V2 Regular"/>
    </font>
    <font>
      <b/>
      <sz val="12"/>
      <name val="華康中黑體"/>
      <family val="3"/>
      <charset val="136"/>
    </font>
    <font>
      <b/>
      <sz val="12"/>
      <color theme="1"/>
      <name val="細明體"/>
      <family val="3"/>
      <charset val="136"/>
    </font>
    <font>
      <sz val="9"/>
      <name val="新細明體"/>
      <family val="3"/>
      <charset val="136"/>
      <scheme val="minor"/>
    </font>
    <font>
      <sz val="12"/>
      <color theme="1"/>
      <name val="BMW Type Global Pro Regular"/>
    </font>
    <font>
      <sz val="12"/>
      <color rgb="FFFF0000"/>
      <name val="細明體"/>
      <family val="3"/>
      <charset val="136"/>
    </font>
    <font>
      <b/>
      <sz val="12"/>
      <color rgb="FF00B050"/>
      <name val="BMWType V2 Regular"/>
    </font>
    <font>
      <sz val="12"/>
      <name val="細明體"/>
      <family val="3"/>
      <charset val="136"/>
    </font>
    <font>
      <b/>
      <sz val="12"/>
      <color rgb="FFFF0000"/>
      <name val="BMWType V2 Regular"/>
    </font>
    <font>
      <sz val="12"/>
      <color indexed="81"/>
      <name val="華康中黑體"/>
      <family val="3"/>
      <charset val="136"/>
    </font>
    <font>
      <sz val="12"/>
      <color indexed="81"/>
      <name val="BMWType V2 Regular"/>
    </font>
    <font>
      <b/>
      <sz val="12"/>
      <color indexed="81"/>
      <name val="華康中黑體"/>
      <family val="3"/>
      <charset val="136"/>
    </font>
    <font>
      <b/>
      <sz val="12"/>
      <color indexed="81"/>
      <name val="Tahoma"/>
      <family val="2"/>
    </font>
    <font>
      <b/>
      <sz val="12"/>
      <color indexed="81"/>
      <name val="BMWType V2 Regular"/>
    </font>
    <font>
      <b/>
      <sz val="24"/>
      <color indexed="81"/>
      <name val="華康中黑體"/>
      <family val="3"/>
      <charset val="136"/>
    </font>
    <font>
      <b/>
      <sz val="12"/>
      <color indexed="81"/>
      <name val="細明體"/>
      <family val="3"/>
      <charset val="136"/>
    </font>
    <font>
      <b/>
      <sz val="25"/>
      <color indexed="81"/>
      <name val="華康中黑體"/>
      <family val="3"/>
      <charset val="136"/>
    </font>
    <font>
      <b/>
      <sz val="15"/>
      <color indexed="81"/>
      <name val="Tahoma"/>
      <family val="2"/>
    </font>
    <font>
      <sz val="15"/>
      <color indexed="81"/>
      <name val="Tahoma"/>
      <family val="2"/>
    </font>
    <font>
      <sz val="15"/>
      <color indexed="81"/>
      <name val="細明體"/>
      <family val="3"/>
      <charset val="136"/>
    </font>
    <font>
      <b/>
      <sz val="16"/>
      <color indexed="81"/>
      <name val="華康中黑體"/>
      <family val="3"/>
      <charset val="136"/>
    </font>
    <font>
      <b/>
      <sz val="18"/>
      <color indexed="81"/>
      <name val="華康中黑體"/>
      <family val="3"/>
      <charset val="136"/>
    </font>
    <font>
      <sz val="18"/>
      <color indexed="81"/>
      <name val="華康中黑體"/>
      <family val="3"/>
      <charset val="136"/>
    </font>
    <font>
      <b/>
      <sz val="20"/>
      <color indexed="81"/>
      <name val="華康中黑體"/>
      <family val="3"/>
      <charset val="136"/>
    </font>
    <font>
      <sz val="20"/>
      <color indexed="81"/>
      <name val="華康中黑體"/>
      <family val="3"/>
      <charset val="136"/>
    </font>
    <font>
      <b/>
      <sz val="14"/>
      <color indexed="81"/>
      <name val="華康中黑體"/>
      <family val="3"/>
      <charset val="136"/>
    </font>
    <font>
      <b/>
      <sz val="16"/>
      <color indexed="81"/>
      <name val="BMWType V2 Regular"/>
    </font>
    <font>
      <sz val="10"/>
      <name val="BMWType V2 Regular"/>
    </font>
    <font>
      <sz val="10"/>
      <name val="華康中黑體"/>
      <family val="3"/>
      <charset val="136"/>
    </font>
    <font>
      <sz val="9"/>
      <name val="細明體"/>
      <family val="3"/>
      <charset val="136"/>
    </font>
    <font>
      <sz val="9"/>
      <name val="新細明體"/>
      <family val="1"/>
      <charset val="136"/>
    </font>
    <font>
      <sz val="10"/>
      <name val="細明體"/>
      <family val="3"/>
      <charset val="136"/>
    </font>
    <font>
      <b/>
      <sz val="10"/>
      <name val="BMWType V2 Regular"/>
    </font>
    <font>
      <b/>
      <sz val="11"/>
      <name val="BMWType V2 Regular"/>
    </font>
    <font>
      <b/>
      <sz val="14"/>
      <name val="BMWType V2 Regular"/>
    </font>
    <font>
      <b/>
      <sz val="14"/>
      <name val="細明體"/>
      <family val="3"/>
      <charset val="136"/>
    </font>
    <font>
      <sz val="12"/>
      <color indexed="9"/>
      <name val="新細明體"/>
      <family val="1"/>
      <charset val="136"/>
    </font>
    <font>
      <sz val="12"/>
      <color indexed="20"/>
      <name val="新細明體"/>
      <family val="1"/>
      <charset val="136"/>
    </font>
    <font>
      <b/>
      <sz val="12"/>
      <color indexed="52"/>
      <name val="新細明體"/>
      <family val="1"/>
      <charset val="136"/>
    </font>
    <font>
      <b/>
      <sz val="12"/>
      <color indexed="9"/>
      <name val="新細明體"/>
      <family val="1"/>
      <charset val="136"/>
    </font>
    <font>
      <i/>
      <sz val="12"/>
      <color indexed="23"/>
      <name val="新細明體"/>
      <family val="1"/>
      <charset val="136"/>
    </font>
    <font>
      <sz val="12"/>
      <color indexed="17"/>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sz val="12"/>
      <color indexed="52"/>
      <name val="新細明體"/>
      <family val="1"/>
      <charset val="136"/>
    </font>
    <font>
      <sz val="12"/>
      <color indexed="60"/>
      <name val="新細明體"/>
      <family val="1"/>
      <charset val="136"/>
    </font>
    <font>
      <b/>
      <sz val="12"/>
      <color indexed="63"/>
      <name val="新細明體"/>
      <family val="1"/>
      <charset val="136"/>
    </font>
    <font>
      <b/>
      <sz val="18"/>
      <color indexed="56"/>
      <name val="新細明體"/>
      <family val="1"/>
      <charset val="136"/>
    </font>
    <font>
      <b/>
      <sz val="12"/>
      <color indexed="8"/>
      <name val="新細明體"/>
      <family val="1"/>
      <charset val="136"/>
    </font>
    <font>
      <sz val="12"/>
      <color indexed="10"/>
      <name val="新細明體"/>
      <family val="1"/>
      <charset val="136"/>
    </font>
  </fonts>
  <fills count="38">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00B0F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hair">
        <color auto="1"/>
      </left>
      <right style="hair">
        <color auto="1"/>
      </right>
      <top/>
      <bottom style="medium">
        <color auto="1"/>
      </bottom>
      <diagonal/>
    </border>
    <border>
      <left/>
      <right style="medium">
        <color auto="1"/>
      </right>
      <top/>
      <bottom style="medium">
        <color auto="1"/>
      </bottom>
      <diagonal/>
    </border>
    <border>
      <left style="thick">
        <color theme="3" tint="0.39994506668294322"/>
      </left>
      <right/>
      <top style="thick">
        <color theme="3" tint="0.39994506668294322"/>
      </top>
      <bottom/>
      <diagonal/>
    </border>
    <border>
      <left/>
      <right/>
      <top style="thick">
        <color theme="3" tint="0.39994506668294322"/>
      </top>
      <bottom style="hair">
        <color auto="1"/>
      </bottom>
      <diagonal/>
    </border>
    <border>
      <left/>
      <right style="thick">
        <color theme="3" tint="0.39994506668294322"/>
      </right>
      <top style="thick">
        <color theme="3" tint="0.39994506668294322"/>
      </top>
      <bottom style="hair">
        <color auto="1"/>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33">
    <xf numFmtId="0" fontId="0" fillId="0" borderId="0">
      <alignment vertical="center"/>
    </xf>
    <xf numFmtId="0" fontId="6" fillId="0" borderId="0"/>
    <xf numFmtId="0" fontId="9" fillId="0" borderId="0">
      <alignment vertical="center"/>
    </xf>
    <xf numFmtId="0" fontId="9" fillId="0" borderId="0">
      <alignment vertical="center"/>
    </xf>
    <xf numFmtId="0" fontId="11" fillId="0" borderId="0"/>
    <xf numFmtId="0" fontId="17" fillId="0" borderId="0"/>
    <xf numFmtId="0" fontId="9" fillId="0" borderId="0">
      <alignment vertical="center"/>
    </xf>
    <xf numFmtId="0" fontId="9" fillId="0" borderId="0">
      <alignment vertical="center"/>
    </xf>
    <xf numFmtId="43" fontId="11" fillId="0" borderId="0" applyFont="0" applyFill="0" applyBorder="0" applyAlignment="0" applyProtection="0">
      <alignment vertical="center"/>
    </xf>
    <xf numFmtId="43" fontId="18" fillId="0" borderId="0" applyFont="0" applyFill="0" applyBorder="0" applyAlignment="0" applyProtection="0">
      <alignment vertical="center"/>
    </xf>
    <xf numFmtId="0" fontId="6" fillId="0" borderId="0"/>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17" fillId="19" borderId="0" applyNumberFormat="0" applyBorder="0" applyAlignment="0" applyProtection="0">
      <alignment vertical="center"/>
    </xf>
    <xf numFmtId="0" fontId="17" fillId="22" borderId="0" applyNumberFormat="0" applyBorder="0" applyAlignment="0" applyProtection="0">
      <alignment vertical="center"/>
    </xf>
    <xf numFmtId="0" fontId="17" fillId="25" borderId="0" applyNumberFormat="0" applyBorder="0" applyAlignment="0" applyProtection="0">
      <alignment vertical="center"/>
    </xf>
    <xf numFmtId="0" fontId="62" fillId="26" borderId="0" applyNumberFormat="0" applyBorder="0" applyAlignment="0" applyProtection="0">
      <alignment vertical="center"/>
    </xf>
    <xf numFmtId="0" fontId="62" fillId="23" borderId="0" applyNumberFormat="0" applyBorder="0" applyAlignment="0" applyProtection="0">
      <alignment vertical="center"/>
    </xf>
    <xf numFmtId="0" fontId="62" fillId="24" borderId="0" applyNumberFormat="0" applyBorder="0" applyAlignment="0" applyProtection="0">
      <alignment vertical="center"/>
    </xf>
    <xf numFmtId="0" fontId="62" fillId="27" borderId="0" applyNumberFormat="0" applyBorder="0" applyAlignment="0" applyProtection="0">
      <alignment vertical="center"/>
    </xf>
    <xf numFmtId="0" fontId="62"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2" fillId="27" borderId="0" applyNumberFormat="0" applyBorder="0" applyAlignment="0" applyProtection="0">
      <alignment vertical="center"/>
    </xf>
    <xf numFmtId="0" fontId="62" fillId="28" borderId="0" applyNumberFormat="0" applyBorder="0" applyAlignment="0" applyProtection="0">
      <alignment vertical="center"/>
    </xf>
    <xf numFmtId="0" fontId="62" fillId="33" borderId="0" applyNumberFormat="0" applyBorder="0" applyAlignment="0" applyProtection="0">
      <alignment vertical="center"/>
    </xf>
    <xf numFmtId="0" fontId="63" fillId="17" borderId="0" applyNumberFormat="0" applyBorder="0" applyAlignment="0" applyProtection="0">
      <alignment vertical="center"/>
    </xf>
    <xf numFmtId="0" fontId="64" fillId="34" borderId="23" applyNumberFormat="0" applyAlignment="0" applyProtection="0">
      <alignment vertical="center"/>
    </xf>
    <xf numFmtId="0" fontId="65" fillId="35" borderId="24" applyNumberFormat="0" applyAlignment="0" applyProtection="0">
      <alignment vertical="center"/>
    </xf>
    <xf numFmtId="0" fontId="66" fillId="0" borderId="0" applyNumberFormat="0" applyFill="0" applyBorder="0" applyAlignment="0" applyProtection="0">
      <alignment vertical="center"/>
    </xf>
    <xf numFmtId="0" fontId="67" fillId="18" borderId="0" applyNumberFormat="0" applyBorder="0" applyAlignment="0" applyProtection="0">
      <alignment vertical="center"/>
    </xf>
    <xf numFmtId="0" fontId="68" fillId="0" borderId="25" applyNumberFormat="0" applyFill="0" applyAlignment="0" applyProtection="0">
      <alignment vertical="center"/>
    </xf>
    <xf numFmtId="0" fontId="69" fillId="0" borderId="26"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0" applyNumberFormat="0" applyFill="0" applyBorder="0" applyAlignment="0" applyProtection="0">
      <alignment vertical="center"/>
    </xf>
    <xf numFmtId="0" fontId="71" fillId="21" borderId="23" applyNumberFormat="0" applyAlignment="0" applyProtection="0">
      <alignment vertical="center"/>
    </xf>
    <xf numFmtId="0" fontId="72" fillId="0" borderId="28" applyNumberFormat="0" applyFill="0" applyAlignment="0" applyProtection="0">
      <alignment vertical="center"/>
    </xf>
    <xf numFmtId="0" fontId="73" fillId="36" borderId="0" applyNumberFormat="0" applyBorder="0" applyAlignment="0" applyProtection="0">
      <alignment vertical="center"/>
    </xf>
    <xf numFmtId="0" fontId="17" fillId="37" borderId="29" applyNumberFormat="0" applyFont="0" applyAlignment="0" applyProtection="0">
      <alignment vertical="center"/>
    </xf>
    <xf numFmtId="0" fontId="74" fillId="34" borderId="30" applyNumberFormat="0" applyAlignment="0" applyProtection="0">
      <alignment vertical="center"/>
    </xf>
    <xf numFmtId="0" fontId="75" fillId="0" borderId="0" applyNumberFormat="0" applyFill="0" applyBorder="0" applyAlignment="0" applyProtection="0">
      <alignment vertical="center"/>
    </xf>
    <xf numFmtId="0" fontId="76" fillId="0" borderId="31" applyNumberFormat="0" applyFill="0" applyAlignment="0" applyProtection="0">
      <alignment vertical="center"/>
    </xf>
    <xf numFmtId="0" fontId="77" fillId="0" borderId="0" applyNumberFormat="0" applyFill="0" applyBorder="0" applyAlignment="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6" fillId="0" borderId="0"/>
    <xf numFmtId="0" fontId="11" fillId="0" borderId="0"/>
    <xf numFmtId="0" fontId="18" fillId="0" borderId="0">
      <alignment vertical="center"/>
    </xf>
  </cellStyleXfs>
  <cellXfs count="287">
    <xf numFmtId="0" fontId="0" fillId="0" borderId="0" xfId="0">
      <alignment vertical="center"/>
    </xf>
    <xf numFmtId="0" fontId="1" fillId="0" borderId="0" xfId="0" applyFont="1">
      <alignment vertical="center"/>
    </xf>
    <xf numFmtId="49" fontId="7" fillId="3" borderId="1" xfId="1" applyNumberFormat="1" applyFont="1" applyFill="1" applyBorder="1" applyAlignment="1">
      <alignment horizontal="center" vertical="center"/>
    </xf>
    <xf numFmtId="49" fontId="7" fillId="3" borderId="1" xfId="1" applyNumberFormat="1" applyFont="1" applyFill="1" applyBorder="1" applyAlignment="1" applyProtection="1">
      <alignment horizontal="center" vertical="center"/>
    </xf>
    <xf numFmtId="0" fontId="1" fillId="3" borderId="1" xfId="0" applyFont="1" applyFill="1" applyBorder="1" applyAlignment="1">
      <alignment horizontal="center" vertical="center"/>
    </xf>
    <xf numFmtId="0" fontId="1" fillId="3" borderId="1" xfId="0" applyNumberFormat="1" applyFont="1" applyFill="1" applyBorder="1" applyAlignment="1">
      <alignment horizontal="center" vertical="center"/>
    </xf>
    <xf numFmtId="0" fontId="1" fillId="0" borderId="1" xfId="2" applyFont="1" applyFill="1" applyBorder="1" applyAlignment="1">
      <alignment horizontal="center" vertical="center"/>
    </xf>
    <xf numFmtId="176" fontId="1" fillId="0" borderId="1" xfId="2" applyNumberFormat="1" applyFont="1" applyFill="1" applyBorder="1" applyAlignment="1">
      <alignment horizontal="center" vertical="center"/>
    </xf>
    <xf numFmtId="49" fontId="7" fillId="3" borderId="1" xfId="1" applyNumberFormat="1" applyFont="1" applyFill="1" applyBorder="1" applyAlignment="1" applyProtection="1">
      <alignment horizontal="center" vertical="center" wrapText="1"/>
      <protection locked="0"/>
    </xf>
    <xf numFmtId="0" fontId="1" fillId="0" borderId="0" xfId="0" applyFont="1" applyAlignment="1">
      <alignment horizontal="center" vertical="center"/>
    </xf>
    <xf numFmtId="0" fontId="1" fillId="0" borderId="1" xfId="0" applyFont="1" applyBorder="1">
      <alignment vertical="center"/>
    </xf>
    <xf numFmtId="177" fontId="1" fillId="0" borderId="1" xfId="0" applyNumberFormat="1" applyFont="1" applyBorder="1">
      <alignment vertical="center"/>
    </xf>
    <xf numFmtId="0" fontId="10" fillId="0" borderId="1" xfId="0" applyFont="1" applyBorder="1" applyAlignment="1">
      <alignment horizontal="center" vertical="center"/>
    </xf>
    <xf numFmtId="176" fontId="1" fillId="0" borderId="1" xfId="0" applyNumberFormat="1" applyFont="1" applyBorder="1" applyAlignment="1">
      <alignment horizontal="center" vertical="center"/>
    </xf>
    <xf numFmtId="176" fontId="1" fillId="0" borderId="1" xfId="0" applyNumberFormat="1" applyFont="1" applyBorder="1">
      <alignment vertical="center"/>
    </xf>
    <xf numFmtId="0" fontId="1" fillId="0" borderId="1" xfId="0" applyFont="1" applyBorder="1" applyAlignment="1">
      <alignment horizontal="center" vertical="center"/>
    </xf>
    <xf numFmtId="0" fontId="10" fillId="0" borderId="1" xfId="0" applyFont="1" applyBorder="1">
      <alignment vertical="center"/>
    </xf>
    <xf numFmtId="0" fontId="1" fillId="4" borderId="1" xfId="0" applyFont="1" applyFill="1" applyBorder="1">
      <alignment vertical="center"/>
    </xf>
    <xf numFmtId="0" fontId="1" fillId="0" borderId="1" xfId="0" applyFont="1" applyBorder="1" applyAlignment="1">
      <alignment horizontal="left" vertical="center"/>
    </xf>
    <xf numFmtId="0" fontId="1" fillId="4" borderId="0" xfId="0" applyFont="1" applyFill="1">
      <alignment vertical="center"/>
    </xf>
    <xf numFmtId="49" fontId="4" fillId="0" borderId="1" xfId="3" applyNumberFormat="1" applyFont="1" applyFill="1" applyBorder="1" applyAlignment="1">
      <alignment horizontal="center" vertical="center"/>
    </xf>
    <xf numFmtId="178" fontId="1" fillId="0" borderId="1" xfId="0" applyNumberFormat="1" applyFont="1" applyBorder="1" applyAlignment="1">
      <alignment horizontal="center" vertical="center"/>
    </xf>
    <xf numFmtId="20" fontId="1" fillId="0" borderId="1" xfId="0" applyNumberFormat="1" applyFont="1" applyBorder="1" applyAlignment="1">
      <alignment horizontal="left" vertical="center"/>
    </xf>
    <xf numFmtId="0" fontId="4" fillId="0" borderId="1" xfId="4" applyFont="1" applyFill="1" applyBorder="1" applyAlignment="1">
      <alignment horizontal="center" vertical="center"/>
    </xf>
    <xf numFmtId="0" fontId="10" fillId="0" borderId="1" xfId="0" applyFont="1" applyBorder="1" applyAlignment="1">
      <alignment horizontal="left" vertical="center"/>
    </xf>
    <xf numFmtId="178" fontId="1" fillId="0" borderId="1" xfId="0" applyNumberFormat="1" applyFont="1" applyBorder="1" applyAlignment="1">
      <alignment horizontal="left" vertical="center"/>
    </xf>
    <xf numFmtId="0" fontId="1" fillId="0" borderId="0" xfId="0" applyFont="1" applyFill="1">
      <alignment vertical="center"/>
    </xf>
    <xf numFmtId="0" fontId="1" fillId="5" borderId="1" xfId="0" applyFont="1" applyFill="1" applyBorder="1">
      <alignment vertical="center"/>
    </xf>
    <xf numFmtId="176" fontId="1" fillId="0" borderId="1" xfId="0" applyNumberFormat="1" applyFont="1" applyBorder="1" applyAlignment="1">
      <alignment vertical="center"/>
    </xf>
    <xf numFmtId="0" fontId="12" fillId="0" borderId="1" xfId="0" applyFont="1" applyBorder="1" applyAlignment="1">
      <alignment horizontal="left" vertical="center"/>
    </xf>
    <xf numFmtId="17" fontId="1" fillId="0" borderId="1" xfId="0" applyNumberFormat="1" applyFont="1" applyBorder="1" applyAlignment="1">
      <alignment horizontal="left" vertical="center"/>
    </xf>
    <xf numFmtId="176" fontId="1" fillId="4" borderId="1" xfId="0" applyNumberFormat="1" applyFont="1" applyFill="1" applyBorder="1">
      <alignment vertical="center"/>
    </xf>
    <xf numFmtId="0" fontId="10" fillId="4" borderId="1" xfId="0" applyFont="1" applyFill="1" applyBorder="1" applyAlignment="1">
      <alignment horizontal="center" vertical="center"/>
    </xf>
    <xf numFmtId="176" fontId="10" fillId="0" borderId="1" xfId="0" applyNumberFormat="1" applyFont="1" applyBorder="1">
      <alignment vertical="center"/>
    </xf>
    <xf numFmtId="0" fontId="1" fillId="0" borderId="1" xfId="0" applyFont="1" applyFill="1" applyBorder="1">
      <alignment vertical="center"/>
    </xf>
    <xf numFmtId="176" fontId="1" fillId="0" borderId="1" xfId="0" applyNumberFormat="1" applyFont="1" applyFill="1" applyBorder="1">
      <alignment vertical="center"/>
    </xf>
    <xf numFmtId="0" fontId="1"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0" fontId="10" fillId="0" borderId="1" xfId="0" applyFont="1" applyFill="1" applyBorder="1">
      <alignment vertical="center"/>
    </xf>
    <xf numFmtId="0" fontId="1" fillId="0" borderId="1" xfId="0" applyFont="1" applyFill="1" applyBorder="1" applyAlignment="1">
      <alignment horizontal="left" vertical="center"/>
    </xf>
    <xf numFmtId="176" fontId="1" fillId="0" borderId="1" xfId="0" applyNumberFormat="1" applyFont="1" applyFill="1" applyBorder="1" applyAlignment="1">
      <alignment vertical="center"/>
    </xf>
    <xf numFmtId="178" fontId="1" fillId="0" borderId="1" xfId="0" applyNumberFormat="1" applyFont="1" applyFill="1" applyBorder="1" applyAlignment="1">
      <alignment horizontal="left" vertical="center"/>
    </xf>
    <xf numFmtId="49" fontId="1" fillId="0" borderId="1" xfId="0" applyNumberFormat="1" applyFont="1" applyBorder="1">
      <alignment vertical="center"/>
    </xf>
    <xf numFmtId="177" fontId="10" fillId="0" borderId="1" xfId="0" applyNumberFormat="1" applyFont="1" applyBorder="1">
      <alignment vertical="center"/>
    </xf>
    <xf numFmtId="176" fontId="1" fillId="0" borderId="1" xfId="0" applyNumberFormat="1" applyFont="1" applyFill="1" applyBorder="1" applyAlignment="1">
      <alignment horizontal="center" vertical="center"/>
    </xf>
    <xf numFmtId="0" fontId="10" fillId="4" borderId="1" xfId="0" applyFont="1" applyFill="1" applyBorder="1">
      <alignment vertical="center"/>
    </xf>
    <xf numFmtId="0" fontId="1" fillId="4" borderId="1" xfId="0" applyFont="1" applyFill="1" applyBorder="1" applyAlignment="1">
      <alignment horizontal="center" vertical="center"/>
    </xf>
    <xf numFmtId="178" fontId="1" fillId="4" borderId="1" xfId="0" applyNumberFormat="1" applyFont="1" applyFill="1" applyBorder="1" applyAlignment="1">
      <alignment horizontal="left" vertical="center"/>
    </xf>
    <xf numFmtId="176" fontId="1" fillId="4" borderId="1" xfId="0" applyNumberFormat="1" applyFont="1" applyFill="1" applyBorder="1" applyAlignment="1">
      <alignment vertical="center"/>
    </xf>
    <xf numFmtId="178" fontId="1" fillId="4" borderId="1" xfId="0" applyNumberFormat="1" applyFont="1" applyFill="1" applyBorder="1" applyAlignment="1">
      <alignment horizontal="center" vertical="center"/>
    </xf>
    <xf numFmtId="0" fontId="10" fillId="5" borderId="1" xfId="0" applyFont="1" applyFill="1" applyBorder="1">
      <alignment vertical="center"/>
    </xf>
    <xf numFmtId="177" fontId="1" fillId="5" borderId="1" xfId="0" applyNumberFormat="1" applyFont="1" applyFill="1" applyBorder="1">
      <alignment vertical="center"/>
    </xf>
    <xf numFmtId="0" fontId="10" fillId="5" borderId="1" xfId="0" applyFont="1" applyFill="1" applyBorder="1" applyAlignment="1">
      <alignment horizontal="center" vertical="center"/>
    </xf>
    <xf numFmtId="176" fontId="1" fillId="5" borderId="1" xfId="0" applyNumberFormat="1" applyFont="1" applyFill="1" applyBorder="1" applyAlignment="1">
      <alignment horizontal="center" vertical="center"/>
    </xf>
    <xf numFmtId="176" fontId="1" fillId="5" borderId="1" xfId="0" applyNumberFormat="1" applyFont="1" applyFill="1" applyBorder="1" applyAlignment="1">
      <alignment vertical="center"/>
    </xf>
    <xf numFmtId="176" fontId="1" fillId="5" borderId="1" xfId="0" applyNumberFormat="1" applyFont="1" applyFill="1" applyBorder="1">
      <alignment vertical="center"/>
    </xf>
    <xf numFmtId="0" fontId="1" fillId="5" borderId="1" xfId="0" applyFont="1" applyFill="1" applyBorder="1" applyAlignment="1">
      <alignment horizontal="center" vertical="center"/>
    </xf>
    <xf numFmtId="178" fontId="1" fillId="5" borderId="1" xfId="0" applyNumberFormat="1" applyFont="1" applyFill="1" applyBorder="1" applyAlignment="1">
      <alignment horizontal="center" vertical="center"/>
    </xf>
    <xf numFmtId="0" fontId="1" fillId="5" borderId="1" xfId="0" applyFont="1" applyFill="1" applyBorder="1" applyAlignment="1">
      <alignment horizontal="left" vertical="center"/>
    </xf>
    <xf numFmtId="0" fontId="1" fillId="5" borderId="0" xfId="0" applyFont="1" applyFill="1">
      <alignment vertical="center"/>
    </xf>
    <xf numFmtId="0" fontId="1" fillId="4" borderId="1" xfId="0" applyFont="1" applyFill="1" applyBorder="1" applyAlignment="1">
      <alignment horizontal="left" vertical="center"/>
    </xf>
    <xf numFmtId="0" fontId="13" fillId="0" borderId="1" xfId="0" applyFont="1" applyBorder="1">
      <alignment vertical="center"/>
    </xf>
    <xf numFmtId="0" fontId="13" fillId="4" borderId="1" xfId="0" applyFont="1" applyFill="1" applyBorder="1">
      <alignment vertical="center"/>
    </xf>
    <xf numFmtId="176" fontId="12" fillId="4" borderId="1" xfId="0" applyNumberFormat="1" applyFont="1" applyFill="1" applyBorder="1">
      <alignment vertical="center"/>
    </xf>
    <xf numFmtId="0" fontId="12" fillId="4" borderId="1" xfId="0" applyFont="1" applyFill="1" applyBorder="1" applyAlignment="1">
      <alignment horizontal="center" vertical="center"/>
    </xf>
    <xf numFmtId="0" fontId="12" fillId="4" borderId="1" xfId="0" applyFont="1" applyFill="1" applyBorder="1">
      <alignment vertical="center"/>
    </xf>
    <xf numFmtId="0" fontId="12" fillId="4" borderId="1" xfId="0" applyFont="1" applyFill="1" applyBorder="1" applyAlignment="1">
      <alignment horizontal="left" vertical="center"/>
    </xf>
    <xf numFmtId="0" fontId="12" fillId="4" borderId="0" xfId="0" applyFont="1" applyFill="1">
      <alignment vertical="center"/>
    </xf>
    <xf numFmtId="0" fontId="14" fillId="4" borderId="1" xfId="0" applyFont="1" applyFill="1" applyBorder="1">
      <alignment vertical="center"/>
    </xf>
    <xf numFmtId="20" fontId="1" fillId="4" borderId="1" xfId="0" applyNumberFormat="1" applyFont="1" applyFill="1" applyBorder="1" applyAlignment="1">
      <alignment horizontal="left" vertical="center"/>
    </xf>
    <xf numFmtId="0" fontId="10" fillId="4" borderId="0" xfId="0" applyFont="1" applyFill="1">
      <alignment vertical="center"/>
    </xf>
    <xf numFmtId="0" fontId="10" fillId="0" borderId="1" xfId="0" applyFont="1" applyBorder="1" applyAlignment="1">
      <alignment vertical="center" wrapText="1"/>
    </xf>
    <xf numFmtId="0" fontId="1" fillId="0" borderId="1" xfId="0" applyFont="1" applyBorder="1" applyAlignment="1">
      <alignment vertical="center" wrapText="1"/>
    </xf>
    <xf numFmtId="0" fontId="1" fillId="0" borderId="3" xfId="0" applyFont="1" applyBorder="1" applyAlignment="1">
      <alignment horizontal="center" vertical="center"/>
    </xf>
    <xf numFmtId="176" fontId="1" fillId="0" borderId="3" xfId="0" applyNumberFormat="1" applyFont="1" applyBorder="1" applyAlignment="1">
      <alignment horizontal="center" vertical="center"/>
    </xf>
    <xf numFmtId="176" fontId="1" fillId="0" borderId="3" xfId="0" applyNumberFormat="1" applyFont="1" applyBorder="1" applyAlignment="1">
      <alignment vertical="center"/>
    </xf>
    <xf numFmtId="176" fontId="1" fillId="0" borderId="3" xfId="0" applyNumberFormat="1" applyFont="1" applyBorder="1">
      <alignment vertical="center"/>
    </xf>
    <xf numFmtId="0" fontId="1" fillId="0" borderId="3" xfId="0" applyFont="1" applyBorder="1">
      <alignment vertical="center"/>
    </xf>
    <xf numFmtId="0" fontId="1" fillId="4" borderId="3" xfId="0" applyFont="1" applyFill="1" applyBorder="1">
      <alignment vertical="center"/>
    </xf>
    <xf numFmtId="0" fontId="1" fillId="0" borderId="3" xfId="0" applyFont="1" applyBorder="1" applyAlignment="1">
      <alignment horizontal="left" vertical="center"/>
    </xf>
    <xf numFmtId="0" fontId="1" fillId="0" borderId="0" xfId="0" applyFont="1" applyBorder="1" applyAlignment="1">
      <alignment horizontal="center" vertical="center"/>
    </xf>
    <xf numFmtId="176" fontId="1" fillId="0" borderId="0" xfId="0" applyNumberFormat="1" applyFont="1" applyBorder="1" applyAlignment="1">
      <alignment horizontal="center" vertical="center"/>
    </xf>
    <xf numFmtId="176" fontId="1" fillId="0" borderId="0" xfId="0" applyNumberFormat="1" applyFont="1" applyBorder="1" applyAlignment="1">
      <alignment vertical="center"/>
    </xf>
    <xf numFmtId="176" fontId="1" fillId="0" borderId="0" xfId="0" applyNumberFormat="1" applyFont="1" applyBorder="1">
      <alignment vertical="center"/>
    </xf>
    <xf numFmtId="0" fontId="1" fillId="0" borderId="0" xfId="0" applyFont="1" applyBorder="1">
      <alignment vertical="center"/>
    </xf>
    <xf numFmtId="0" fontId="1" fillId="4" borderId="0" xfId="0" applyFont="1" applyFill="1" applyBorder="1">
      <alignment vertical="center"/>
    </xf>
    <xf numFmtId="0" fontId="1" fillId="0" borderId="0" xfId="0" applyFont="1" applyBorder="1" applyAlignment="1">
      <alignment horizontal="left" vertical="center"/>
    </xf>
    <xf numFmtId="176" fontId="1" fillId="0" borderId="0" xfId="0" applyNumberFormat="1" applyFont="1" applyAlignment="1">
      <alignment horizontal="center" vertical="center"/>
    </xf>
    <xf numFmtId="176" fontId="1" fillId="0" borderId="0" xfId="0" applyNumberFormat="1" applyFont="1" applyAlignment="1">
      <alignment vertical="center"/>
    </xf>
    <xf numFmtId="176" fontId="1" fillId="0" borderId="0" xfId="0" applyNumberFormat="1" applyFont="1">
      <alignment vertical="center"/>
    </xf>
    <xf numFmtId="0" fontId="1" fillId="0" borderId="0" xfId="0" applyFont="1" applyAlignment="1">
      <alignment horizontal="left" vertical="center"/>
    </xf>
    <xf numFmtId="0" fontId="1" fillId="0" borderId="0" xfId="0" applyNumberFormat="1" applyFont="1">
      <alignment vertical="center"/>
    </xf>
    <xf numFmtId="0" fontId="1" fillId="0" borderId="1" xfId="0" applyFont="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1" fillId="6" borderId="0" xfId="0" applyFont="1" applyFill="1" applyAlignment="1" applyProtection="1">
      <alignment horizontal="center" vertical="center"/>
      <protection locked="0"/>
    </xf>
    <xf numFmtId="0" fontId="2" fillId="6" borderId="0" xfId="0" applyFont="1" applyFill="1" applyBorder="1" applyAlignment="1" applyProtection="1">
      <alignment horizontal="center" vertical="center"/>
    </xf>
    <xf numFmtId="178" fontId="1" fillId="6" borderId="0" xfId="0" applyNumberFormat="1"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 fillId="6" borderId="0" xfId="0" applyFont="1" applyFill="1" applyBorder="1" applyAlignment="1" applyProtection="1">
      <alignment horizontal="center" vertical="center"/>
      <protection locked="0"/>
    </xf>
    <xf numFmtId="0" fontId="1" fillId="6" borderId="4"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4" xfId="0" applyNumberFormat="1" applyFont="1" applyFill="1" applyBorder="1" applyAlignment="1" applyProtection="1">
      <alignment horizontal="center" vertical="center"/>
    </xf>
    <xf numFmtId="0" fontId="13" fillId="7" borderId="1" xfId="0" applyFont="1" applyFill="1" applyBorder="1" applyAlignment="1" applyProtection="1">
      <alignment horizontal="center" vertical="center"/>
    </xf>
    <xf numFmtId="49" fontId="13" fillId="7" borderId="1" xfId="0" applyNumberFormat="1"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9" fontId="13" fillId="7" borderId="1" xfId="0" applyNumberFormat="1" applyFont="1" applyFill="1" applyBorder="1" applyAlignment="1" applyProtection="1">
      <alignment horizontal="center" vertical="center"/>
    </xf>
    <xf numFmtId="0" fontId="13" fillId="7" borderId="5" xfId="0" applyFont="1" applyFill="1" applyBorder="1" applyAlignment="1" applyProtection="1">
      <alignment horizontal="center" vertical="center"/>
    </xf>
    <xf numFmtId="0" fontId="13" fillId="8" borderId="6" xfId="0" applyFont="1" applyFill="1" applyBorder="1" applyAlignment="1" applyProtection="1">
      <alignment horizontal="center" vertical="center"/>
    </xf>
    <xf numFmtId="0" fontId="13" fillId="8" borderId="1" xfId="0" applyNumberFormat="1" applyFont="1" applyFill="1" applyBorder="1" applyAlignment="1" applyProtection="1">
      <alignment horizontal="center" vertical="center"/>
    </xf>
    <xf numFmtId="0" fontId="13" fillId="8" borderId="7" xfId="0" applyFont="1" applyFill="1" applyBorder="1" applyAlignment="1" applyProtection="1">
      <alignment horizontal="center" vertical="center" wrapText="1"/>
    </xf>
    <xf numFmtId="0" fontId="12" fillId="9" borderId="8" xfId="0" applyFont="1" applyFill="1" applyBorder="1" applyAlignment="1" applyProtection="1">
      <alignment horizontal="center" vertical="center"/>
    </xf>
    <xf numFmtId="0" fontId="12" fillId="9" borderId="1" xfId="0" applyFont="1" applyFill="1" applyBorder="1" applyAlignment="1" applyProtection="1">
      <alignment horizontal="center" vertical="center"/>
    </xf>
    <xf numFmtId="14" fontId="12" fillId="9" borderId="1" xfId="0" applyNumberFormat="1"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 fillId="10" borderId="1" xfId="0" applyFont="1" applyFill="1" applyBorder="1" applyAlignment="1" applyProtection="1">
      <alignment horizontal="center" vertical="center"/>
      <protection locked="0"/>
    </xf>
    <xf numFmtId="49" fontId="1" fillId="10" borderId="1" xfId="0" applyNumberFormat="1" applyFont="1" applyFill="1" applyBorder="1" applyAlignment="1" applyProtection="1">
      <alignment horizontal="center" vertical="center"/>
      <protection locked="0"/>
    </xf>
    <xf numFmtId="14" fontId="1" fillId="10" borderId="1" xfId="0" applyNumberFormat="1" applyFont="1" applyFill="1" applyBorder="1" applyAlignment="1" applyProtection="1">
      <alignment horizontal="center" vertical="center"/>
      <protection locked="0"/>
    </xf>
    <xf numFmtId="0" fontId="24" fillId="10" borderId="1" xfId="0" applyFont="1" applyFill="1" applyBorder="1" applyAlignment="1" applyProtection="1">
      <alignment horizontal="center" vertical="center"/>
      <protection locked="0"/>
    </xf>
    <xf numFmtId="9" fontId="1" fillId="10" borderId="1" xfId="0" applyNumberFormat="1" applyFont="1" applyFill="1" applyBorder="1" applyAlignment="1" applyProtection="1">
      <alignment horizontal="center" vertical="center"/>
      <protection locked="0"/>
    </xf>
    <xf numFmtId="43" fontId="1" fillId="10" borderId="1" xfId="9" applyFont="1" applyFill="1" applyBorder="1" applyAlignment="1" applyProtection="1">
      <alignment horizontal="center" vertical="center"/>
      <protection locked="0"/>
    </xf>
    <xf numFmtId="0" fontId="1" fillId="10" borderId="1" xfId="0" applyNumberFormat="1" applyFont="1" applyFill="1" applyBorder="1" applyAlignment="1" applyProtection="1">
      <alignment horizontal="center" vertical="center"/>
      <protection locked="0"/>
    </xf>
    <xf numFmtId="0" fontId="1" fillId="10" borderId="5" xfId="0" applyFont="1" applyFill="1" applyBorder="1" applyAlignment="1" applyProtection="1">
      <alignment horizontal="center" vertical="center"/>
      <protection locked="0"/>
    </xf>
    <xf numFmtId="14" fontId="1" fillId="11" borderId="6" xfId="0" applyNumberFormat="1" applyFont="1" applyFill="1" applyBorder="1" applyAlignment="1" applyProtection="1">
      <alignment horizontal="center" vertical="center"/>
      <protection locked="0"/>
    </xf>
    <xf numFmtId="0" fontId="1" fillId="11" borderId="1" xfId="0" applyNumberFormat="1" applyFont="1" applyFill="1" applyBorder="1" applyAlignment="1" applyProtection="1">
      <alignment horizontal="center" vertical="center"/>
      <protection locked="0"/>
    </xf>
    <xf numFmtId="0" fontId="1" fillId="11" borderId="7" xfId="0" applyFont="1" applyFill="1" applyBorder="1" applyAlignment="1" applyProtection="1">
      <alignment horizontal="center" vertical="center"/>
    </xf>
    <xf numFmtId="22" fontId="1" fillId="12" borderId="8" xfId="0" applyNumberFormat="1" applyFont="1" applyFill="1" applyBorder="1" applyAlignment="1" applyProtection="1">
      <alignment horizontal="center" vertical="center" wrapText="1"/>
      <protection locked="0"/>
    </xf>
    <xf numFmtId="0" fontId="1" fillId="12" borderId="1" xfId="0" applyFont="1" applyFill="1" applyBorder="1" applyAlignment="1" applyProtection="1">
      <alignment horizontal="center" vertical="center" wrapText="1"/>
      <protection locked="0"/>
    </xf>
    <xf numFmtId="14" fontId="1" fillId="12" borderId="1" xfId="0" applyNumberFormat="1"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1" fillId="0" borderId="0" xfId="0" applyFont="1" applyFill="1" applyBorder="1" applyProtection="1">
      <alignment vertical="center"/>
      <protection locked="0"/>
    </xf>
    <xf numFmtId="0" fontId="1" fillId="0" borderId="0" xfId="0" applyFont="1" applyFill="1" applyProtection="1">
      <alignment vertical="center"/>
      <protection locked="0"/>
    </xf>
    <xf numFmtId="0" fontId="1" fillId="11" borderId="1" xfId="0"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center"/>
      <protection locked="0"/>
    </xf>
    <xf numFmtId="0" fontId="1" fillId="4" borderId="0" xfId="0" applyFont="1" applyFill="1" applyBorder="1" applyProtection="1">
      <alignment vertical="center"/>
      <protection locked="0"/>
    </xf>
    <xf numFmtId="0" fontId="1" fillId="4" borderId="0" xfId="0" applyFont="1" applyFill="1" applyProtection="1">
      <alignment vertical="center"/>
      <protection locked="0"/>
    </xf>
    <xf numFmtId="0" fontId="13" fillId="0" borderId="0" xfId="0" applyFont="1" applyFill="1" applyBorder="1" applyProtection="1">
      <alignment vertical="center"/>
      <protection locked="0"/>
    </xf>
    <xf numFmtId="0" fontId="13" fillId="0" borderId="0" xfId="0" applyFont="1" applyFill="1" applyProtection="1">
      <alignment vertical="center"/>
      <protection locked="0"/>
    </xf>
    <xf numFmtId="0" fontId="1" fillId="0" borderId="0" xfId="0" applyFont="1" applyFill="1" applyBorder="1" applyAlignment="1" applyProtection="1">
      <alignment horizontal="center" vertical="center" wrapText="1"/>
      <protection locked="0"/>
    </xf>
    <xf numFmtId="0" fontId="13" fillId="4" borderId="0" xfId="0" applyFont="1" applyFill="1" applyBorder="1" applyProtection="1">
      <alignment vertical="center"/>
      <protection locked="0"/>
    </xf>
    <xf numFmtId="0" fontId="13" fillId="4" borderId="0" xfId="0" applyFont="1" applyFill="1" applyProtection="1">
      <alignment vertical="center"/>
      <protection locked="0"/>
    </xf>
    <xf numFmtId="22" fontId="1" fillId="0" borderId="1" xfId="0" applyNumberFormat="1" applyFont="1" applyFill="1" applyBorder="1" applyProtection="1">
      <alignment vertical="center"/>
      <protection locked="0"/>
    </xf>
    <xf numFmtId="0" fontId="1" fillId="0" borderId="1" xfId="0" applyFont="1" applyFill="1" applyBorder="1" applyProtection="1">
      <alignment vertical="center"/>
      <protection locked="0"/>
    </xf>
    <xf numFmtId="0" fontId="1"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 fillId="13" borderId="0" xfId="0" applyFont="1" applyFill="1" applyBorder="1" applyProtection="1">
      <alignment vertical="center"/>
      <protection locked="0"/>
    </xf>
    <xf numFmtId="0" fontId="1" fillId="13" borderId="0" xfId="0" applyFont="1" applyFill="1" applyProtection="1">
      <alignment vertical="center"/>
      <protection locked="0"/>
    </xf>
    <xf numFmtId="14" fontId="2" fillId="12" borderId="1" xfId="0" applyNumberFormat="1" applyFont="1" applyFill="1" applyBorder="1" applyAlignment="1" applyProtection="1">
      <alignment horizontal="left" vertical="center" wrapText="1"/>
      <protection locked="0"/>
    </xf>
    <xf numFmtId="14" fontId="10" fillId="12" borderId="1" xfId="0" applyNumberFormat="1" applyFont="1" applyFill="1" applyBorder="1" applyAlignment="1" applyProtection="1">
      <alignment horizontal="left" vertical="center" wrapText="1"/>
      <protection locked="0"/>
    </xf>
    <xf numFmtId="22" fontId="1" fillId="4" borderId="0" xfId="0" applyNumberFormat="1" applyFont="1" applyFill="1" applyBorder="1" applyProtection="1">
      <alignment vertical="center"/>
      <protection locked="0"/>
    </xf>
    <xf numFmtId="14" fontId="1" fillId="11" borderId="1" xfId="0" applyNumberFormat="1" applyFont="1" applyFill="1" applyBorder="1" applyAlignment="1" applyProtection="1">
      <alignment horizontal="center" vertical="center"/>
      <protection locked="0"/>
    </xf>
    <xf numFmtId="0" fontId="1" fillId="11" borderId="1" xfId="0" applyFont="1" applyFill="1" applyBorder="1" applyAlignment="1" applyProtection="1">
      <alignment horizontal="center" vertical="center"/>
    </xf>
    <xf numFmtId="22" fontId="1" fillId="12" borderId="5" xfId="0" applyNumberFormat="1" applyFont="1" applyFill="1" applyBorder="1" applyAlignment="1" applyProtection="1">
      <alignment horizontal="center" vertical="center" wrapText="1"/>
      <protection locked="0"/>
    </xf>
    <xf numFmtId="14" fontId="1" fillId="12" borderId="8" xfId="0" applyNumberFormat="1" applyFont="1" applyFill="1" applyBorder="1" applyAlignment="1" applyProtection="1">
      <alignment horizontal="center" vertical="center" wrapText="1"/>
      <protection locked="0"/>
    </xf>
    <xf numFmtId="22" fontId="10" fillId="12" borderId="1" xfId="0" applyNumberFormat="1" applyFont="1" applyFill="1" applyBorder="1" applyAlignment="1" applyProtection="1">
      <alignment horizontal="left" vertical="center" wrapText="1"/>
      <protection locked="0"/>
    </xf>
    <xf numFmtId="14" fontId="1" fillId="12" borderId="1" xfId="0" applyNumberFormat="1" applyFont="1" applyFill="1" applyBorder="1" applyAlignment="1" applyProtection="1">
      <alignment horizontal="center" vertical="center" wrapText="1"/>
      <protection locked="0"/>
    </xf>
    <xf numFmtId="22" fontId="10" fillId="12" borderId="5" xfId="0" applyNumberFormat="1" applyFont="1" applyFill="1" applyBorder="1" applyAlignment="1" applyProtection="1">
      <alignment horizontal="left" vertical="center" wrapText="1"/>
      <protection locked="0"/>
    </xf>
    <xf numFmtId="9" fontId="1" fillId="10" borderId="5" xfId="0" applyNumberFormat="1" applyFont="1" applyFill="1" applyBorder="1" applyAlignment="1" applyProtection="1">
      <alignment horizontal="center" vertical="center"/>
      <protection locked="0"/>
    </xf>
    <xf numFmtId="0" fontId="12" fillId="10" borderId="1" xfId="0" applyFont="1" applyFill="1" applyBorder="1" applyAlignment="1" applyProtection="1">
      <alignment horizontal="center" vertical="center"/>
      <protection locked="0"/>
    </xf>
    <xf numFmtId="14" fontId="2" fillId="5" borderId="1" xfId="0" applyNumberFormat="1" applyFont="1" applyFill="1" applyBorder="1" applyAlignment="1" applyProtection="1">
      <alignment horizontal="left" vertical="center" wrapText="1"/>
      <protection locked="0"/>
    </xf>
    <xf numFmtId="0" fontId="13" fillId="10" borderId="1" xfId="0" applyFont="1" applyFill="1" applyBorder="1" applyAlignment="1" applyProtection="1">
      <alignment horizontal="center" vertical="center"/>
      <protection locked="0"/>
    </xf>
    <xf numFmtId="14" fontId="1" fillId="12" borderId="1" xfId="0" applyNumberFormat="1" applyFont="1" applyFill="1" applyBorder="1" applyAlignment="1" applyProtection="1">
      <alignment horizontal="left" vertical="top" wrapText="1"/>
      <protection locked="0"/>
    </xf>
    <xf numFmtId="0" fontId="1" fillId="0" borderId="4" xfId="0" applyFont="1" applyFill="1" applyBorder="1" applyProtection="1">
      <alignment vertical="center"/>
      <protection locked="0"/>
    </xf>
    <xf numFmtId="0" fontId="1" fillId="0" borderId="9" xfId="0" applyFont="1" applyFill="1" applyBorder="1" applyProtection="1">
      <alignment vertical="center"/>
      <protection locked="0"/>
    </xf>
    <xf numFmtId="49" fontId="1" fillId="0" borderId="0" xfId="0" applyNumberFormat="1" applyFont="1" applyFill="1" applyBorder="1" applyAlignment="1" applyProtection="1">
      <alignment horizontal="center" vertical="center"/>
      <protection locked="0"/>
    </xf>
    <xf numFmtId="0" fontId="1" fillId="0" borderId="0" xfId="0" applyFont="1" applyBorder="1" applyProtection="1">
      <alignment vertical="center"/>
      <protection locked="0"/>
    </xf>
    <xf numFmtId="0" fontId="1" fillId="0" borderId="0" xfId="0" applyFont="1" applyProtection="1">
      <alignment vertical="center"/>
      <protection locked="0"/>
    </xf>
    <xf numFmtId="0" fontId="10" fillId="11" borderId="1" xfId="0" applyFont="1" applyFill="1" applyBorder="1" applyAlignment="1" applyProtection="1">
      <alignment horizontal="center" vertical="center"/>
      <protection locked="0"/>
    </xf>
    <xf numFmtId="0" fontId="24" fillId="5" borderId="1" xfId="0" applyFont="1" applyFill="1" applyBorder="1" applyAlignment="1" applyProtection="1">
      <alignment horizontal="center" vertical="center"/>
      <protection locked="0"/>
    </xf>
    <xf numFmtId="14" fontId="30" fillId="12" borderId="1" xfId="0" applyNumberFormat="1" applyFont="1" applyFill="1" applyBorder="1" applyAlignment="1" applyProtection="1">
      <alignment horizontal="left" vertical="center" wrapText="1"/>
      <protection locked="0"/>
    </xf>
    <xf numFmtId="14" fontId="1" fillId="11" borderId="6" xfId="0" applyNumberFormat="1" applyFont="1" applyFill="1" applyBorder="1" applyAlignment="1" applyProtection="1">
      <alignment horizontal="center" vertical="center" wrapText="1"/>
      <protection locked="0"/>
    </xf>
    <xf numFmtId="0" fontId="1" fillId="11" borderId="1" xfId="0" applyNumberFormat="1" applyFont="1" applyFill="1" applyBorder="1" applyAlignment="1" applyProtection="1">
      <alignment horizontal="center" vertical="center" wrapText="1"/>
      <protection locked="0"/>
    </xf>
    <xf numFmtId="14" fontId="31" fillId="12" borderId="1" xfId="0" applyNumberFormat="1" applyFont="1" applyFill="1" applyBorder="1" applyAlignment="1" applyProtection="1">
      <alignment horizontal="left" vertical="center" wrapText="1"/>
      <protection locked="0"/>
    </xf>
    <xf numFmtId="0" fontId="32" fillId="10" borderId="1" xfId="0" applyFont="1" applyFill="1" applyBorder="1" applyAlignment="1" applyProtection="1">
      <alignment horizontal="center" vertical="center"/>
      <protection locked="0"/>
    </xf>
    <xf numFmtId="14" fontId="1" fillId="10" borderId="7" xfId="0" applyNumberFormat="1" applyFont="1" applyFill="1" applyBorder="1" applyAlignment="1" applyProtection="1">
      <alignment horizontal="center" vertical="center"/>
      <protection locked="0"/>
    </xf>
    <xf numFmtId="0" fontId="1" fillId="10" borderId="8" xfId="0" applyNumberFormat="1" applyFont="1" applyFill="1" applyBorder="1" applyAlignment="1" applyProtection="1">
      <alignment horizontal="center" vertical="center"/>
      <protection locked="0"/>
    </xf>
    <xf numFmtId="14" fontId="1" fillId="10" borderId="6" xfId="0" applyNumberFormat="1" applyFont="1" applyFill="1" applyBorder="1" applyAlignment="1" applyProtection="1">
      <alignment horizontal="center" vertical="center"/>
      <protection locked="0"/>
    </xf>
    <xf numFmtId="14" fontId="10" fillId="12" borderId="8" xfId="0" applyNumberFormat="1" applyFont="1" applyFill="1" applyBorder="1" applyAlignment="1" applyProtection="1">
      <alignment horizontal="left" vertical="center" wrapText="1"/>
      <protection locked="0"/>
    </xf>
    <xf numFmtId="22" fontId="10" fillId="12" borderId="8" xfId="0" applyNumberFormat="1" applyFont="1" applyFill="1" applyBorder="1" applyAlignment="1" applyProtection="1">
      <alignment horizontal="left" vertical="center" wrapText="1"/>
      <protection locked="0"/>
    </xf>
    <xf numFmtId="0" fontId="1" fillId="10" borderId="6" xfId="0" applyFont="1" applyFill="1" applyBorder="1" applyAlignment="1" applyProtection="1">
      <alignment horizontal="center" vertical="center"/>
      <protection locked="0"/>
    </xf>
    <xf numFmtId="14" fontId="12" fillId="12" borderId="8"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center" wrapText="1"/>
      <protection locked="0"/>
    </xf>
    <xf numFmtId="22" fontId="31" fillId="12" borderId="8" xfId="0" applyNumberFormat="1" applyFont="1" applyFill="1" applyBorder="1" applyAlignment="1" applyProtection="1">
      <alignment horizontal="left" vertical="center" wrapText="1"/>
      <protection locked="0"/>
    </xf>
    <xf numFmtId="22" fontId="1" fillId="12" borderId="8" xfId="0" applyNumberFormat="1" applyFont="1" applyFill="1" applyBorder="1" applyAlignment="1" applyProtection="1">
      <alignment horizontal="left" vertical="center" wrapText="1"/>
      <protection locked="0"/>
    </xf>
    <xf numFmtId="14" fontId="1" fillId="14" borderId="8" xfId="0" applyNumberFormat="1" applyFont="1" applyFill="1" applyBorder="1" applyAlignment="1" applyProtection="1">
      <alignment horizontal="center" vertical="center" wrapText="1"/>
      <protection locked="0"/>
    </xf>
    <xf numFmtId="0" fontId="1" fillId="14" borderId="1" xfId="0" applyFont="1" applyFill="1" applyBorder="1" applyAlignment="1" applyProtection="1">
      <alignment horizontal="center" vertical="center" wrapText="1"/>
      <protection locked="0"/>
    </xf>
    <xf numFmtId="22" fontId="10" fillId="14" borderId="8" xfId="0" applyNumberFormat="1" applyFont="1" applyFill="1" applyBorder="1" applyAlignment="1" applyProtection="1">
      <alignment horizontal="left" vertical="center" wrapText="1"/>
      <protection locked="0"/>
    </xf>
    <xf numFmtId="22" fontId="10" fillId="12" borderId="8" xfId="0" applyNumberFormat="1" applyFont="1" applyFill="1" applyBorder="1" applyAlignment="1" applyProtection="1">
      <alignment vertical="center" wrapText="1"/>
      <protection locked="0"/>
    </xf>
    <xf numFmtId="0" fontId="10" fillId="11" borderId="1" xfId="0" applyNumberFormat="1" applyFont="1" applyFill="1" applyBorder="1" applyAlignment="1" applyProtection="1">
      <alignment horizontal="center" vertical="center" wrapText="1"/>
      <protection locked="0"/>
    </xf>
    <xf numFmtId="22" fontId="1" fillId="12" borderId="8" xfId="0" applyNumberFormat="1" applyFont="1" applyFill="1" applyBorder="1" applyAlignment="1" applyProtection="1">
      <alignment vertical="center" wrapText="1"/>
      <protection locked="0"/>
    </xf>
    <xf numFmtId="0" fontId="1" fillId="11" borderId="6" xfId="0" applyFont="1" applyFill="1" applyBorder="1" applyAlignment="1" applyProtection="1">
      <alignment horizontal="center" vertical="center"/>
    </xf>
    <xf numFmtId="22" fontId="1" fillId="12" borderId="1" xfId="0" applyNumberFormat="1" applyFont="1" applyFill="1" applyBorder="1" applyAlignment="1" applyProtection="1">
      <alignment horizontal="center" vertical="center" wrapText="1"/>
      <protection locked="0"/>
    </xf>
    <xf numFmtId="0" fontId="1" fillId="12" borderId="7" xfId="0" applyFont="1" applyFill="1" applyBorder="1" applyAlignment="1" applyProtection="1">
      <alignment horizontal="center" vertical="center" wrapText="1"/>
      <protection locked="0"/>
    </xf>
    <xf numFmtId="14" fontId="1" fillId="12" borderId="8" xfId="0" applyNumberFormat="1" applyFont="1" applyFill="1" applyBorder="1" applyAlignment="1" applyProtection="1">
      <alignment horizontal="left" vertical="center" wrapText="1"/>
      <protection locked="0"/>
    </xf>
    <xf numFmtId="0" fontId="1" fillId="12" borderId="8" xfId="0" applyFont="1" applyFill="1" applyBorder="1" applyAlignment="1" applyProtection="1">
      <alignment horizontal="center" vertical="center" wrapText="1"/>
      <protection locked="0"/>
    </xf>
    <xf numFmtId="14" fontId="1" fillId="11" borderId="1" xfId="0" applyNumberFormat="1" applyFont="1" applyFill="1" applyBorder="1" applyAlignment="1" applyProtection="1">
      <alignment horizontal="center" vertical="center" wrapText="1"/>
      <protection locked="0"/>
    </xf>
    <xf numFmtId="0" fontId="1" fillId="0" borderId="6" xfId="0" applyFont="1" applyFill="1" applyBorder="1" applyProtection="1">
      <alignment vertical="center"/>
      <protection locked="0"/>
    </xf>
    <xf numFmtId="0" fontId="1" fillId="0" borderId="7" xfId="0" applyFont="1" applyFill="1" applyBorder="1" applyAlignment="1" applyProtection="1">
      <alignment horizontal="center" vertical="center"/>
      <protection locked="0"/>
    </xf>
    <xf numFmtId="0" fontId="1" fillId="0" borderId="8" xfId="0" applyFont="1" applyFill="1" applyBorder="1" applyProtection="1">
      <alignment vertical="center"/>
      <protection locked="0"/>
    </xf>
    <xf numFmtId="0" fontId="1" fillId="10" borderId="7" xfId="0" applyFont="1" applyFill="1" applyBorder="1" applyAlignment="1" applyProtection="1">
      <alignment horizontal="center" vertical="center"/>
      <protection locked="0"/>
    </xf>
    <xf numFmtId="9" fontId="1" fillId="10" borderId="8" xfId="0" applyNumberFormat="1" applyFont="1" applyFill="1" applyBorder="1" applyAlignment="1" applyProtection="1">
      <alignment horizontal="center" vertical="center"/>
      <protection locked="0"/>
    </xf>
    <xf numFmtId="14" fontId="33" fillId="12" borderId="8" xfId="0" applyNumberFormat="1" applyFont="1" applyFill="1" applyBorder="1" applyAlignment="1" applyProtection="1">
      <alignment horizontal="left" vertical="center" wrapText="1"/>
      <protection locked="0"/>
    </xf>
    <xf numFmtId="22" fontId="33" fillId="12" borderId="8" xfId="0" applyNumberFormat="1" applyFont="1" applyFill="1" applyBorder="1" applyAlignment="1" applyProtection="1">
      <alignment horizontal="left" vertical="center" wrapText="1"/>
      <protection locked="0"/>
    </xf>
    <xf numFmtId="0" fontId="1" fillId="0" borderId="6" xfId="0" applyFont="1" applyFill="1" applyBorder="1" applyAlignment="1" applyProtection="1">
      <alignment horizontal="center" vertical="center"/>
      <protection locked="0"/>
    </xf>
    <xf numFmtId="0" fontId="1" fillId="0" borderId="7" xfId="0" applyFont="1" applyFill="1" applyBorder="1" applyProtection="1">
      <alignment vertical="center"/>
      <protection locked="0"/>
    </xf>
    <xf numFmtId="0" fontId="1" fillId="0" borderId="1" xfId="0" applyFont="1" applyFill="1" applyBorder="1" applyAlignment="1" applyProtection="1">
      <alignment horizontal="center" vertical="center"/>
      <protection locked="0"/>
    </xf>
    <xf numFmtId="0" fontId="24" fillId="10" borderId="8" xfId="0" applyFont="1" applyFill="1" applyBorder="1" applyAlignment="1" applyProtection="1">
      <alignment horizontal="center" vertical="center"/>
      <protection locked="0"/>
    </xf>
    <xf numFmtId="14" fontId="31" fillId="12" borderId="8" xfId="0" applyNumberFormat="1" applyFont="1" applyFill="1" applyBorder="1" applyAlignment="1" applyProtection="1">
      <alignment horizontal="left" vertical="center" wrapText="1"/>
      <protection locked="0"/>
    </xf>
    <xf numFmtId="0" fontId="34" fillId="10" borderId="1" xfId="0" applyFont="1" applyFill="1" applyBorder="1" applyAlignment="1" applyProtection="1">
      <alignment horizontal="center" vertical="center"/>
      <protection locked="0"/>
    </xf>
    <xf numFmtId="22" fontId="33" fillId="12" borderId="1" xfId="0" applyNumberFormat="1" applyFont="1" applyFill="1" applyBorder="1" applyAlignment="1" applyProtection="1">
      <alignment horizontal="left" vertical="center" wrapText="1"/>
      <protection locked="0"/>
    </xf>
    <xf numFmtId="14" fontId="33" fillId="12" borderId="1" xfId="0" applyNumberFormat="1" applyFont="1" applyFill="1" applyBorder="1" applyAlignment="1" applyProtection="1">
      <alignment horizontal="left" vertical="center" wrapText="1"/>
      <protection locked="0"/>
    </xf>
    <xf numFmtId="0" fontId="22" fillId="1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22" fontId="10" fillId="12" borderId="2" xfId="0" applyNumberFormat="1" applyFont="1" applyFill="1" applyBorder="1" applyAlignment="1" applyProtection="1">
      <alignment horizontal="left" vertical="center" wrapText="1"/>
      <protection locked="0"/>
    </xf>
    <xf numFmtId="0" fontId="1" fillId="12" borderId="0" xfId="0" applyFont="1" applyFill="1" applyBorder="1" applyAlignment="1" applyProtection="1">
      <alignment horizontal="center" vertical="center" wrapText="1"/>
      <protection locked="0"/>
    </xf>
    <xf numFmtId="9" fontId="1" fillId="10" borderId="6" xfId="0" applyNumberFormat="1" applyFont="1" applyFill="1" applyBorder="1" applyAlignment="1" applyProtection="1">
      <alignment horizontal="center" vertical="center"/>
      <protection locked="0"/>
    </xf>
    <xf numFmtId="0" fontId="1" fillId="11" borderId="8" xfId="0" applyFont="1" applyFill="1" applyBorder="1" applyAlignment="1" applyProtection="1">
      <alignment horizontal="center" vertical="center"/>
      <protection locked="0"/>
    </xf>
    <xf numFmtId="0" fontId="1" fillId="10" borderId="8" xfId="0" applyFont="1" applyFill="1" applyBorder="1" applyAlignment="1" applyProtection="1">
      <alignment horizontal="center" vertical="center"/>
      <protection locked="0"/>
    </xf>
    <xf numFmtId="0" fontId="10" fillId="11" borderId="1" xfId="0" applyNumberFormat="1" applyFont="1" applyFill="1" applyBorder="1" applyAlignment="1" applyProtection="1">
      <alignment horizontal="center" vertical="center"/>
      <protection locked="0"/>
    </xf>
    <xf numFmtId="49" fontId="13" fillId="10" borderId="1" xfId="0" applyNumberFormat="1" applyFont="1" applyFill="1" applyBorder="1" applyAlignment="1" applyProtection="1">
      <alignment horizontal="center" vertical="center"/>
      <protection locked="0"/>
    </xf>
    <xf numFmtId="14" fontId="13" fillId="10" borderId="1" xfId="0" applyNumberFormat="1" applyFont="1" applyFill="1" applyBorder="1" applyAlignment="1" applyProtection="1">
      <alignment horizontal="center" vertical="center"/>
      <protection locked="0"/>
    </xf>
    <xf numFmtId="9" fontId="13" fillId="10" borderId="1" xfId="0" applyNumberFormat="1" applyFont="1" applyFill="1" applyBorder="1" applyAlignment="1" applyProtection="1">
      <alignment horizontal="center" vertical="center"/>
      <protection locked="0"/>
    </xf>
    <xf numFmtId="14" fontId="13" fillId="11" borderId="6" xfId="0" applyNumberFormat="1" applyFont="1" applyFill="1" applyBorder="1" applyAlignment="1" applyProtection="1">
      <alignment horizontal="center" vertical="center"/>
      <protection locked="0"/>
    </xf>
    <xf numFmtId="0" fontId="13" fillId="11" borderId="1" xfId="0" applyNumberFormat="1" applyFont="1" applyFill="1" applyBorder="1" applyAlignment="1" applyProtection="1">
      <alignment horizontal="center" vertical="center"/>
      <protection locked="0"/>
    </xf>
    <xf numFmtId="0" fontId="13" fillId="11" borderId="7" xfId="0" applyFont="1" applyFill="1" applyBorder="1" applyAlignment="1" applyProtection="1">
      <alignment horizontal="center" vertical="center"/>
    </xf>
    <xf numFmtId="14" fontId="13" fillId="12" borderId="8" xfId="0" applyNumberFormat="1" applyFont="1" applyFill="1" applyBorder="1" applyAlignment="1" applyProtection="1">
      <alignment horizontal="center" vertical="center" wrapText="1"/>
      <protection locked="0"/>
    </xf>
    <xf numFmtId="0" fontId="13" fillId="12" borderId="1" xfId="0" applyFont="1" applyFill="1" applyBorder="1" applyAlignment="1" applyProtection="1">
      <alignment horizontal="center" vertical="center" wrapText="1"/>
      <protection locked="0"/>
    </xf>
    <xf numFmtId="0" fontId="1" fillId="10" borderId="0" xfId="0" applyFont="1" applyFill="1" applyBorder="1" applyAlignment="1" applyProtection="1">
      <alignment horizontal="center" vertical="center"/>
      <protection locked="0"/>
    </xf>
    <xf numFmtId="0" fontId="24" fillId="10" borderId="0" xfId="0" applyFont="1" applyFill="1" applyBorder="1" applyAlignment="1" applyProtection="1">
      <alignment horizontal="center" vertical="center"/>
      <protection locked="0"/>
    </xf>
    <xf numFmtId="9" fontId="1" fillId="10" borderId="0" xfId="0" applyNumberFormat="1" applyFont="1" applyFill="1" applyBorder="1" applyAlignment="1" applyProtection="1">
      <alignment horizontal="center" vertical="center"/>
      <protection locked="0"/>
    </xf>
    <xf numFmtId="22" fontId="21" fillId="12" borderId="8" xfId="0" applyNumberFormat="1" applyFont="1" applyFill="1" applyBorder="1" applyAlignment="1" applyProtection="1">
      <alignment horizontal="left" vertical="center" wrapText="1"/>
      <protection locked="0"/>
    </xf>
    <xf numFmtId="14" fontId="21" fillId="12" borderId="8" xfId="0" applyNumberFormat="1" applyFont="1" applyFill="1" applyBorder="1" applyAlignment="1" applyProtection="1">
      <alignment horizontal="left" vertical="center" wrapText="1"/>
      <protection locked="0"/>
    </xf>
    <xf numFmtId="49" fontId="1" fillId="10" borderId="6" xfId="0" applyNumberFormat="1" applyFont="1" applyFill="1" applyBorder="1" applyAlignment="1" applyProtection="1">
      <alignment horizontal="center" vertical="center"/>
      <protection locked="0"/>
    </xf>
    <xf numFmtId="0" fontId="1" fillId="11" borderId="0" xfId="0" applyFont="1" applyFill="1" applyBorder="1" applyAlignment="1" applyProtection="1">
      <alignment horizontal="center" vertical="center"/>
    </xf>
    <xf numFmtId="14" fontId="1" fillId="12" borderId="0" xfId="0" applyNumberFormat="1" applyFont="1" applyFill="1" applyBorder="1" applyAlignment="1" applyProtection="1">
      <alignment horizontal="center" vertical="center" wrapText="1"/>
      <protection locked="0"/>
    </xf>
    <xf numFmtId="22" fontId="10" fillId="12" borderId="0" xfId="0" applyNumberFormat="1" applyFont="1" applyFill="1" applyBorder="1" applyAlignment="1" applyProtection="1">
      <alignment horizontal="left" vertical="center" wrapText="1"/>
      <protection locked="0"/>
    </xf>
    <xf numFmtId="14" fontId="1" fillId="11" borderId="0" xfId="0" applyNumberFormat="1" applyFont="1" applyFill="1" applyBorder="1" applyAlignment="1" applyProtection="1">
      <alignment horizontal="center" vertical="center"/>
      <protection locked="0"/>
    </xf>
    <xf numFmtId="0" fontId="1" fillId="11" borderId="0" xfId="0" applyFont="1" applyFill="1" applyBorder="1" applyAlignment="1" applyProtection="1">
      <alignment horizontal="center" vertical="center"/>
      <protection locked="0"/>
    </xf>
    <xf numFmtId="22" fontId="1" fillId="12" borderId="0" xfId="0" applyNumberFormat="1" applyFont="1" applyFill="1" applyBorder="1" applyAlignment="1" applyProtection="1">
      <alignment horizontal="center" vertical="center" wrapText="1"/>
      <protection locked="0"/>
    </xf>
    <xf numFmtId="14" fontId="31" fillId="12" borderId="0" xfId="0" applyNumberFormat="1" applyFont="1" applyFill="1" applyBorder="1" applyAlignment="1" applyProtection="1">
      <alignment horizontal="left" vertical="center" wrapText="1"/>
      <protection locked="0"/>
    </xf>
    <xf numFmtId="22" fontId="31" fillId="12" borderId="0" xfId="0" applyNumberFormat="1" applyFont="1" applyFill="1" applyBorder="1" applyAlignment="1" applyProtection="1">
      <alignment horizontal="left" vertical="center" wrapText="1"/>
      <protection locked="0"/>
    </xf>
    <xf numFmtId="14" fontId="10" fillId="12" borderId="0" xfId="0" applyNumberFormat="1" applyFont="1" applyFill="1" applyBorder="1" applyAlignment="1" applyProtection="1">
      <alignment horizontal="left" vertical="center" wrapText="1"/>
      <protection locked="0"/>
    </xf>
    <xf numFmtId="14" fontId="2" fillId="12" borderId="0" xfId="0" applyNumberFormat="1" applyFont="1" applyFill="1" applyBorder="1" applyAlignment="1" applyProtection="1">
      <alignment horizontal="left" vertical="center" wrapText="1"/>
      <protection locked="0"/>
    </xf>
    <xf numFmtId="14" fontId="1" fillId="12" borderId="0" xfId="0" applyNumberFormat="1" applyFont="1" applyFill="1" applyBorder="1" applyAlignment="1" applyProtection="1">
      <alignment horizontal="left" vertical="center" wrapText="1"/>
      <protection locked="0"/>
    </xf>
    <xf numFmtId="0" fontId="10" fillId="12" borderId="1" xfId="0" applyFont="1" applyFill="1" applyBorder="1" applyAlignment="1" applyProtection="1">
      <alignment horizontal="center" vertical="center" wrapText="1"/>
      <protection locked="0"/>
    </xf>
    <xf numFmtId="0" fontId="0" fillId="0" borderId="0" xfId="0" applyFill="1" applyAlignment="1"/>
    <xf numFmtId="14" fontId="0" fillId="0" borderId="0" xfId="0" applyNumberFormat="1" applyFont="1" applyFill="1" applyBorder="1" applyAlignment="1" applyProtection="1"/>
    <xf numFmtId="14" fontId="10" fillId="11" borderId="6" xfId="0" applyNumberFormat="1" applyFont="1" applyFill="1" applyBorder="1" applyAlignment="1" applyProtection="1">
      <alignment horizontal="center" vertical="center"/>
      <protection locked="0"/>
    </xf>
    <xf numFmtId="9" fontId="1" fillId="0" borderId="0" xfId="0" applyNumberFormat="1" applyFont="1" applyFill="1" applyProtection="1">
      <alignment vertical="center"/>
      <protection locked="0"/>
    </xf>
    <xf numFmtId="49" fontId="1" fillId="0" borderId="0" xfId="0" applyNumberFormat="1"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1" fillId="0" borderId="0" xfId="0" applyNumberFormat="1" applyFont="1" applyFill="1" applyProtection="1">
      <alignment vertical="center"/>
      <protection locked="0"/>
    </xf>
    <xf numFmtId="14" fontId="1" fillId="0" borderId="0" xfId="0" applyNumberFormat="1" applyFont="1" applyFill="1" applyAlignment="1" applyProtection="1">
      <alignment horizontal="left" vertical="center"/>
      <protection locked="0"/>
    </xf>
    <xf numFmtId="0" fontId="53" fillId="0" borderId="0" xfId="10" applyFont="1"/>
    <xf numFmtId="0" fontId="53" fillId="5" borderId="0" xfId="10" applyFont="1" applyFill="1"/>
    <xf numFmtId="10" fontId="53" fillId="0" borderId="0" xfId="10" applyNumberFormat="1" applyFont="1"/>
    <xf numFmtId="0" fontId="53" fillId="0" borderId="0" xfId="10" applyFont="1" applyFill="1"/>
    <xf numFmtId="14" fontId="53" fillId="0" borderId="0" xfId="10" applyNumberFormat="1" applyFont="1"/>
    <xf numFmtId="0" fontId="53" fillId="4" borderId="0" xfId="10" applyFont="1" applyFill="1"/>
    <xf numFmtId="49" fontId="53" fillId="15" borderId="0" xfId="10" applyNumberFormat="1" applyFont="1" applyFill="1"/>
    <xf numFmtId="0" fontId="53" fillId="15" borderId="0" xfId="10" applyFont="1" applyFill="1"/>
    <xf numFmtId="49" fontId="53" fillId="0" borderId="0" xfId="10" applyNumberFormat="1" applyFont="1"/>
    <xf numFmtId="49" fontId="53" fillId="4" borderId="0" xfId="10" applyNumberFormat="1" applyFont="1" applyFill="1"/>
    <xf numFmtId="0" fontId="53" fillId="0" borderId="10" xfId="10" applyFont="1" applyBorder="1" applyAlignment="1">
      <alignment wrapText="1"/>
    </xf>
    <xf numFmtId="10" fontId="58" fillId="0" borderId="11" xfId="10" applyNumberFormat="1" applyFont="1" applyBorder="1" applyAlignment="1">
      <alignment vertical="center"/>
    </xf>
    <xf numFmtId="10" fontId="58" fillId="0" borderId="11" xfId="0" applyNumberFormat="1" applyFont="1" applyBorder="1">
      <alignment vertical="center"/>
    </xf>
    <xf numFmtId="10" fontId="59" fillId="0" borderId="12" xfId="10" applyNumberFormat="1" applyFont="1" applyBorder="1" applyAlignment="1">
      <alignment horizontal="center" vertical="center"/>
    </xf>
    <xf numFmtId="0" fontId="53" fillId="0" borderId="13" xfId="10" applyFont="1" applyBorder="1" applyAlignment="1">
      <alignment wrapText="1"/>
    </xf>
    <xf numFmtId="10" fontId="58" fillId="0" borderId="14" xfId="10" applyNumberFormat="1" applyFont="1" applyBorder="1" applyAlignment="1">
      <alignment vertical="center"/>
    </xf>
    <xf numFmtId="10" fontId="58" fillId="0" borderId="14" xfId="0" applyNumberFormat="1" applyFont="1" applyBorder="1">
      <alignment vertical="center"/>
    </xf>
    <xf numFmtId="10" fontId="22" fillId="0" borderId="15" xfId="10" applyNumberFormat="1" applyFont="1" applyBorder="1" applyAlignment="1">
      <alignment vertical="center"/>
    </xf>
    <xf numFmtId="10" fontId="59" fillId="0" borderId="16" xfId="10" applyNumberFormat="1" applyFont="1" applyBorder="1" applyAlignment="1">
      <alignment horizontal="center" vertical="center"/>
    </xf>
    <xf numFmtId="0" fontId="53" fillId="0" borderId="0" xfId="10" applyFont="1" applyAlignment="1">
      <alignment wrapText="1"/>
    </xf>
    <xf numFmtId="10" fontId="58" fillId="0" borderId="0" xfId="10" applyNumberFormat="1" applyFont="1" applyAlignment="1">
      <alignment vertical="center"/>
    </xf>
    <xf numFmtId="10" fontId="58" fillId="0" borderId="0" xfId="0" applyNumberFormat="1" applyFont="1">
      <alignment vertical="center"/>
    </xf>
    <xf numFmtId="10" fontId="59" fillId="0" borderId="0" xfId="10" applyNumberFormat="1" applyFont="1" applyAlignment="1">
      <alignment horizontal="center" vertical="center"/>
    </xf>
    <xf numFmtId="0" fontId="53" fillId="0" borderId="17" xfId="10" applyFont="1" applyBorder="1" applyAlignment="1">
      <alignment wrapText="1"/>
    </xf>
    <xf numFmtId="10" fontId="22" fillId="0" borderId="18" xfId="10" applyNumberFormat="1" applyFont="1" applyBorder="1" applyAlignment="1">
      <alignment vertical="center"/>
    </xf>
    <xf numFmtId="10" fontId="22" fillId="0" borderId="19" xfId="10" applyNumberFormat="1" applyFont="1" applyBorder="1" applyAlignment="1">
      <alignment horizontal="center" vertical="center"/>
    </xf>
    <xf numFmtId="0" fontId="53" fillId="0" borderId="20" xfId="10" applyFont="1" applyBorder="1" applyAlignment="1">
      <alignment wrapText="1"/>
    </xf>
    <xf numFmtId="10" fontId="58" fillId="0" borderId="21" xfId="10" applyNumberFormat="1" applyFont="1" applyBorder="1" applyAlignment="1">
      <alignment vertical="center"/>
    </xf>
    <xf numFmtId="10" fontId="58" fillId="0" borderId="21" xfId="0" applyNumberFormat="1" applyFont="1" applyBorder="1">
      <alignment vertical="center"/>
    </xf>
    <xf numFmtId="10" fontId="60" fillId="0" borderId="21" xfId="10" applyNumberFormat="1" applyFont="1" applyBorder="1" applyAlignment="1">
      <alignment vertical="center"/>
    </xf>
    <xf numFmtId="10" fontId="58" fillId="0" borderId="22" xfId="10" applyNumberFormat="1" applyFont="1" applyBorder="1" applyAlignment="1">
      <alignment horizontal="center" vertical="center"/>
    </xf>
  </cellXfs>
  <cellStyles count="133">
    <cellStyle name="20% - Accent1" xfId="11"/>
    <cellStyle name="20% - Accent2" xfId="12"/>
    <cellStyle name="20% - Accent3" xfId="13"/>
    <cellStyle name="20% - Accent4" xfId="14"/>
    <cellStyle name="20% - Accent5" xfId="15"/>
    <cellStyle name="20% - Accent6" xfId="16"/>
    <cellStyle name="40% - Accent1" xfId="17"/>
    <cellStyle name="40% - Accent2" xfId="18"/>
    <cellStyle name="40% - Accent3" xfId="19"/>
    <cellStyle name="40% - Accent4" xfId="20"/>
    <cellStyle name="40% - Accent5" xfId="21"/>
    <cellStyle name="40% - Accent6" xfId="22"/>
    <cellStyle name="60% - Accent1" xfId="23"/>
    <cellStyle name="60% - Accent2" xfId="24"/>
    <cellStyle name="60% - Accent3" xfId="25"/>
    <cellStyle name="60% - Accent4" xfId="26"/>
    <cellStyle name="60% - Accent5" xfId="27"/>
    <cellStyle name="60% - Accent6" xfId="28"/>
    <cellStyle name="Accent1" xfId="29"/>
    <cellStyle name="Accent2" xfId="30"/>
    <cellStyle name="Accent3" xfId="31"/>
    <cellStyle name="Accent4" xfId="32"/>
    <cellStyle name="Accent5" xfId="33"/>
    <cellStyle name="Accent6" xfId="34"/>
    <cellStyle name="Bad" xfId="35"/>
    <cellStyle name="Calculation" xfId="36"/>
    <cellStyle name="Check Cell" xfId="37"/>
    <cellStyle name="Explanatory Text" xfId="38"/>
    <cellStyle name="Good" xfId="39"/>
    <cellStyle name="Heading 1" xfId="40"/>
    <cellStyle name="Heading 2" xfId="41"/>
    <cellStyle name="Heading 3" xfId="42"/>
    <cellStyle name="Heading 3 2" xfId="43"/>
    <cellStyle name="Heading 4" xfId="44"/>
    <cellStyle name="Input" xfId="45"/>
    <cellStyle name="Linked Cell" xfId="46"/>
    <cellStyle name="Neutral" xfId="47"/>
    <cellStyle name="Note" xfId="48"/>
    <cellStyle name="Output" xfId="49"/>
    <cellStyle name="Title" xfId="50"/>
    <cellStyle name="Total" xfId="51"/>
    <cellStyle name="Warning Text" xfId="52"/>
    <cellStyle name="一般" xfId="0" builtinId="0"/>
    <cellStyle name="一般 10" xfId="53"/>
    <cellStyle name="一般 11" xfId="54"/>
    <cellStyle name="一般 12" xfId="55"/>
    <cellStyle name="一般 13" xfId="56"/>
    <cellStyle name="一般 14" xfId="57"/>
    <cellStyle name="一般 15" xfId="58"/>
    <cellStyle name="一般 16" xfId="59"/>
    <cellStyle name="一般 17" xfId="60"/>
    <cellStyle name="一般 18" xfId="61"/>
    <cellStyle name="一般 19" xfId="62"/>
    <cellStyle name="一般 2" xfId="1"/>
    <cellStyle name="一般 2 2" xfId="5"/>
    <cellStyle name="一般 2 2 2" xfId="10"/>
    <cellStyle name="一般 2 3" xfId="6"/>
    <cellStyle name="一般 20" xfId="63"/>
    <cellStyle name="一般 21" xfId="64"/>
    <cellStyle name="一般 22" xfId="65"/>
    <cellStyle name="一般 23" xfId="66"/>
    <cellStyle name="一般 24" xfId="67"/>
    <cellStyle name="一般 25" xfId="68"/>
    <cellStyle name="一般 26" xfId="69"/>
    <cellStyle name="一般 27" xfId="70"/>
    <cellStyle name="一般 28" xfId="2"/>
    <cellStyle name="一般 29" xfId="71"/>
    <cellStyle name="一般 3" xfId="4"/>
    <cellStyle name="一般 30" xfId="7"/>
    <cellStyle name="一般 31" xfId="72"/>
    <cellStyle name="一般 32" xfId="73"/>
    <cellStyle name="一般 33" xfId="74"/>
    <cellStyle name="一般 34" xfId="75"/>
    <cellStyle name="一般 35" xfId="76"/>
    <cellStyle name="一般 36" xfId="77"/>
    <cellStyle name="一般 37" xfId="78"/>
    <cellStyle name="一般 38" xfId="79"/>
    <cellStyle name="一般 39" xfId="80"/>
    <cellStyle name="一般 4" xfId="81"/>
    <cellStyle name="一般 40" xfId="82"/>
    <cellStyle name="一般 41" xfId="83"/>
    <cellStyle name="一般 42" xfId="84"/>
    <cellStyle name="一般 43" xfId="85"/>
    <cellStyle name="一般 44" xfId="86"/>
    <cellStyle name="一般 45" xfId="87"/>
    <cellStyle name="一般 46" xfId="88"/>
    <cellStyle name="一般 47" xfId="89"/>
    <cellStyle name="一般 48" xfId="90"/>
    <cellStyle name="一般 49" xfId="91"/>
    <cellStyle name="一般 5" xfId="92"/>
    <cellStyle name="一般 50" xfId="93"/>
    <cellStyle name="一般 51" xfId="94"/>
    <cellStyle name="一般 52" xfId="95"/>
    <cellStyle name="一般 53" xfId="96"/>
    <cellStyle name="一般 54" xfId="97"/>
    <cellStyle name="一般 55" xfId="98"/>
    <cellStyle name="一般 56" xfId="99"/>
    <cellStyle name="一般 57" xfId="100"/>
    <cellStyle name="一般 58" xfId="101"/>
    <cellStyle name="一般 59" xfId="102"/>
    <cellStyle name="一般 6" xfId="3"/>
    <cellStyle name="一般 60" xfId="103"/>
    <cellStyle name="一般 61" xfId="104"/>
    <cellStyle name="一般 62" xfId="105"/>
    <cellStyle name="一般 63" xfId="106"/>
    <cellStyle name="一般 64" xfId="107"/>
    <cellStyle name="一般 65" xfId="108"/>
    <cellStyle name="一般 66" xfId="109"/>
    <cellStyle name="一般 67" xfId="110"/>
    <cellStyle name="一般 68" xfId="111"/>
    <cellStyle name="一般 69" xfId="112"/>
    <cellStyle name="一般 7" xfId="113"/>
    <cellStyle name="一般 70" xfId="114"/>
    <cellStyle name="一般 71" xfId="115"/>
    <cellStyle name="一般 72" xfId="116"/>
    <cellStyle name="一般 73" xfId="117"/>
    <cellStyle name="一般 74" xfId="118"/>
    <cellStyle name="一般 75" xfId="119"/>
    <cellStyle name="一般 76" xfId="120"/>
    <cellStyle name="一般 77" xfId="121"/>
    <cellStyle name="一般 78" xfId="122"/>
    <cellStyle name="一般 79" xfId="123"/>
    <cellStyle name="一般 8" xfId="124"/>
    <cellStyle name="一般 80" xfId="125"/>
    <cellStyle name="一般 81" xfId="126"/>
    <cellStyle name="一般 82" xfId="127"/>
    <cellStyle name="一般 83" xfId="128"/>
    <cellStyle name="一般 84" xfId="129"/>
    <cellStyle name="一般 85" xfId="130"/>
    <cellStyle name="一般 86" xfId="131"/>
    <cellStyle name="一般 9" xfId="132"/>
    <cellStyle name="千分位" xfId="9" builtinId="3"/>
    <cellStyle name="千分位 2" xfId="8"/>
  </cellStyles>
  <dxfs count="114">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305563</xdr:colOff>
      <xdr:row>43</xdr:row>
      <xdr:rowOff>126978</xdr:rowOff>
    </xdr:from>
    <xdr:to>
      <xdr:col>9</xdr:col>
      <xdr:colOff>237831</xdr:colOff>
      <xdr:row>46</xdr:row>
      <xdr:rowOff>7575</xdr:rowOff>
    </xdr:to>
    <xdr:sp macro="" textlink="">
      <xdr:nvSpPr>
        <xdr:cNvPr id="2" name="文字方塊 1"/>
        <xdr:cNvSpPr txBox="1"/>
      </xdr:nvSpPr>
      <xdr:spPr>
        <a:xfrm>
          <a:off x="1781175" y="7718403"/>
          <a:ext cx="0" cy="366372"/>
        </a:xfrm>
        <a:prstGeom prst="rect">
          <a:avLst/>
        </a:prstGeom>
        <a:ln w="12700">
          <a:solidFill>
            <a:srgbClr val="4F81BD"/>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r>
            <a:rPr lang="zh-TW" altLang="zh-TW" sz="1400">
              <a:latin typeface="BMWType V2 Regular" pitchFamily="2" charset="0"/>
              <a:ea typeface="華康中黑體" pitchFamily="49" charset="-120"/>
              <a:cs typeface="BMWType V2 Regular" pitchFamily="2" charset="0"/>
            </a:rPr>
            <a:t>完成率偏差全省平均</a:t>
          </a:r>
          <a:r>
            <a:rPr lang="en-US" altLang="zh-TW" sz="1400">
              <a:latin typeface="BMWType V2 Regular" pitchFamily="2" charset="0"/>
              <a:ea typeface="華康中黑體" pitchFamily="49" charset="-120"/>
              <a:cs typeface="BMWType V2 Regular" pitchFamily="2" charset="0"/>
            </a:rPr>
            <a:t>2.5%</a:t>
          </a:r>
          <a:r>
            <a:rPr lang="zh-TW" altLang="zh-TW" sz="1400">
              <a:latin typeface="BMWType V2 Regular" pitchFamily="2" charset="0"/>
              <a:ea typeface="華康中黑體" pitchFamily="49" charset="-120"/>
              <a:cs typeface="BMWType V2 Regular" pitchFamily="2" charset="0"/>
            </a:rPr>
            <a:t>以上加</a:t>
          </a:r>
          <a:r>
            <a:rPr lang="en-US" altLang="zh-TW" sz="1400">
              <a:latin typeface="BMWType V2 Regular" pitchFamily="2" charset="0"/>
              <a:ea typeface="華康中黑體" pitchFamily="49" charset="-120"/>
              <a:cs typeface="BMWType V2 Regular" pitchFamily="2" charset="0"/>
            </a:rPr>
            <a:t>/</a:t>
          </a:r>
          <a:r>
            <a:rPr lang="zh-TW" altLang="zh-TW" sz="1400">
              <a:latin typeface="BMWType V2 Regular" pitchFamily="2" charset="0"/>
              <a:ea typeface="華康中黑體" pitchFamily="49" charset="-120"/>
              <a:cs typeface="BMWType V2 Regular" pitchFamily="2" charset="0"/>
            </a:rPr>
            <a:t>減分</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nas\ServiceAdvisor\&#38515;&#32654;&#40801;\&#34892;&#37559;\TK\2018-ISPA&#36960;&#31243;&#20142;&#291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nas\&#26381;&#21209;&#39015;&#21839;&#22806;&#37096;&#20998;&#20139;\&#12304;&#21484;&#22238;&#23560;&#29992;&#36039;&#26009;&#22846;&#12305;\2018%20&#20445;&#22266;&#21484;&#22238;&#32113;&#35336;&#34920;%20-&#21435;&#38500;&#35519;&#36554;&#33267;&#20854;&#20182;&#32147;&#37559;&#21830;-&#31649;&#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月遠程亮燈"/>
      <sheetName val="2月遠程亮燈"/>
      <sheetName val="3月遠程亮燈"/>
      <sheetName val="4月遠程亮燈"/>
      <sheetName val="5月遠程亮燈 "/>
      <sheetName val="6月遠程亮燈 "/>
      <sheetName val="7月遠程亮燈"/>
      <sheetName val="8月遠程亮燈 "/>
      <sheetName val="9月遠程亮燈"/>
      <sheetName val="車輛資料(勿刪)"/>
      <sheetName val="選單內容"/>
      <sheetName val="0723樞紐5月發報未入廠"/>
      <sheetName val="0723發票歷史"/>
      <sheetName val="入廠分析表0723"/>
      <sheetName val="10月遠程亮燈 "/>
      <sheetName val="車輛資料9月更"/>
      <sheetName val="車輛資料10月更"/>
      <sheetName val="8月未回廠"/>
      <sheetName val="工作表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車身號碼</v>
          </cell>
          <cell r="B1" t="str">
            <v>車牌</v>
          </cell>
          <cell r="C1" t="str">
            <v>稱謂</v>
          </cell>
          <cell r="D1" t="str">
            <v>車主+公司</v>
          </cell>
          <cell r="E1" t="str">
            <v>聯絡人</v>
          </cell>
          <cell r="F1" t="str">
            <v>行動電話</v>
          </cell>
        </row>
        <row r="2">
          <cell r="A2">
            <v>753945</v>
          </cell>
          <cell r="B2" t="str">
            <v>RY3535</v>
          </cell>
          <cell r="C2" t="str">
            <v>先生</v>
          </cell>
          <cell r="D2" t="str">
            <v>林憲璋</v>
          </cell>
          <cell r="E2" t="str">
            <v>林憲璋先生</v>
          </cell>
          <cell r="F2">
            <v>900000000</v>
          </cell>
        </row>
        <row r="3">
          <cell r="A3" t="str">
            <v>0A00217</v>
          </cell>
          <cell r="B3" t="str">
            <v>ANA8759</v>
          </cell>
          <cell r="C3" t="str">
            <v>先生</v>
          </cell>
          <cell r="D3" t="str">
            <v>鄧述恩</v>
          </cell>
          <cell r="E3" t="str">
            <v>尹超先生</v>
          </cell>
          <cell r="F3">
            <v>916546789</v>
          </cell>
        </row>
        <row r="4">
          <cell r="A4" t="str">
            <v>0A00424</v>
          </cell>
          <cell r="B4" t="str">
            <v>9399T2</v>
          </cell>
          <cell r="C4" t="str">
            <v>小姐</v>
          </cell>
          <cell r="D4" t="str">
            <v>林怡志</v>
          </cell>
          <cell r="E4" t="str">
            <v>林怡志小姐</v>
          </cell>
          <cell r="F4">
            <v>920882000</v>
          </cell>
        </row>
        <row r="5">
          <cell r="A5" t="str">
            <v>0A00592</v>
          </cell>
          <cell r="B5" t="str">
            <v>5308H8</v>
          </cell>
          <cell r="C5" t="str">
            <v>小姐</v>
          </cell>
          <cell r="D5" t="str">
            <v>曾鈺琇</v>
          </cell>
          <cell r="E5" t="str">
            <v>曾鈺琇小姐</v>
          </cell>
          <cell r="F5">
            <v>920684836</v>
          </cell>
        </row>
        <row r="6">
          <cell r="A6" t="str">
            <v>0A02956</v>
          </cell>
          <cell r="B6">
            <v>559289</v>
          </cell>
          <cell r="C6" t="str">
            <v>先生</v>
          </cell>
          <cell r="D6" t="str">
            <v>財盟小客車租賃(股)程仕龍</v>
          </cell>
          <cell r="E6" t="str">
            <v>程仕龍先生</v>
          </cell>
          <cell r="F6">
            <v>987128462</v>
          </cell>
        </row>
        <row r="7">
          <cell r="A7" t="str">
            <v>0A03158</v>
          </cell>
          <cell r="B7" t="str">
            <v>2705S2</v>
          </cell>
          <cell r="C7" t="str">
            <v>小姐</v>
          </cell>
          <cell r="D7" t="str">
            <v>張念慈</v>
          </cell>
          <cell r="E7" t="str">
            <v>張念慈小姐</v>
          </cell>
          <cell r="F7">
            <v>932152412</v>
          </cell>
        </row>
        <row r="8">
          <cell r="A8" t="str">
            <v>0A03471</v>
          </cell>
          <cell r="B8" t="str">
            <v>ANV3609</v>
          </cell>
          <cell r="C8" t="str">
            <v>小姐</v>
          </cell>
          <cell r="D8" t="str">
            <v>王雅婷</v>
          </cell>
          <cell r="E8" t="str">
            <v>王雅婷小姐</v>
          </cell>
          <cell r="F8">
            <v>933714322</v>
          </cell>
        </row>
        <row r="9">
          <cell r="A9" t="str">
            <v>0A03684</v>
          </cell>
          <cell r="B9" t="str">
            <v>7655S2</v>
          </cell>
          <cell r="C9" t="str">
            <v>小姐</v>
          </cell>
          <cell r="D9" t="str">
            <v>王進龍</v>
          </cell>
          <cell r="E9" t="str">
            <v>張惇惠小姐</v>
          </cell>
          <cell r="F9">
            <v>918077523</v>
          </cell>
        </row>
        <row r="10">
          <cell r="A10" t="str">
            <v>0A04010</v>
          </cell>
          <cell r="B10" t="str">
            <v>ANW5568</v>
          </cell>
          <cell r="C10" t="str">
            <v>先生</v>
          </cell>
          <cell r="D10" t="str">
            <v>王孝憶</v>
          </cell>
          <cell r="E10" t="str">
            <v>王孝憶先生</v>
          </cell>
          <cell r="F10">
            <v>978128913</v>
          </cell>
        </row>
        <row r="11">
          <cell r="A11" t="str">
            <v>0A04430</v>
          </cell>
          <cell r="B11" t="str">
            <v>AAA1818</v>
          </cell>
          <cell r="C11" t="str">
            <v>先生</v>
          </cell>
          <cell r="D11" t="str">
            <v>盧其珍</v>
          </cell>
          <cell r="E11" t="str">
            <v>廖至群先生</v>
          </cell>
          <cell r="F11">
            <v>937015166</v>
          </cell>
        </row>
        <row r="12">
          <cell r="A12" t="str">
            <v>0A04442</v>
          </cell>
          <cell r="B12" t="str">
            <v>1567S5</v>
          </cell>
          <cell r="C12" t="str">
            <v>先生</v>
          </cell>
          <cell r="D12" t="str">
            <v>誼信機械工程(有)王志明</v>
          </cell>
          <cell r="E12" t="str">
            <v>王志明先生</v>
          </cell>
          <cell r="F12">
            <v>911906909</v>
          </cell>
        </row>
        <row r="13">
          <cell r="A13" t="str">
            <v>0A05548</v>
          </cell>
          <cell r="B13" t="str">
            <v>ABG5588</v>
          </cell>
          <cell r="C13" t="str">
            <v>先生</v>
          </cell>
          <cell r="D13" t="str">
            <v>曾勇彰</v>
          </cell>
          <cell r="E13" t="str">
            <v>曾勇彰先生</v>
          </cell>
          <cell r="F13">
            <v>975229909</v>
          </cell>
        </row>
        <row r="14">
          <cell r="A14" t="str">
            <v>0A05552</v>
          </cell>
          <cell r="B14" t="str">
            <v>AAU5889</v>
          </cell>
          <cell r="C14" t="str">
            <v>先生</v>
          </cell>
          <cell r="D14" t="str">
            <v>方昭國</v>
          </cell>
          <cell r="E14" t="str">
            <v>方昭國先生</v>
          </cell>
          <cell r="F14">
            <v>952289911</v>
          </cell>
        </row>
        <row r="15">
          <cell r="A15" t="str">
            <v>0A05705</v>
          </cell>
          <cell r="B15" t="str">
            <v>AAT6837</v>
          </cell>
          <cell r="C15" t="str">
            <v>先生</v>
          </cell>
          <cell r="D15" t="str">
            <v>王培昇</v>
          </cell>
          <cell r="E15" t="str">
            <v>王培昇先生</v>
          </cell>
          <cell r="F15">
            <v>935867105</v>
          </cell>
        </row>
        <row r="16">
          <cell r="A16" t="str">
            <v>0A05721</v>
          </cell>
          <cell r="B16" t="str">
            <v>AAA9669</v>
          </cell>
          <cell r="C16" t="str">
            <v>小姐</v>
          </cell>
          <cell r="D16" t="str">
            <v>根億建設股份有限公司李敏菁</v>
          </cell>
          <cell r="E16" t="str">
            <v>李敏菁小姐</v>
          </cell>
          <cell r="F16">
            <v>911248358</v>
          </cell>
        </row>
        <row r="17">
          <cell r="A17" t="str">
            <v>0A06549</v>
          </cell>
          <cell r="B17" t="str">
            <v>AAC8989</v>
          </cell>
          <cell r="C17" t="str">
            <v>先生</v>
          </cell>
          <cell r="D17" t="str">
            <v>曾俊男</v>
          </cell>
          <cell r="E17" t="str">
            <v>曾俊男先生</v>
          </cell>
          <cell r="F17">
            <v>934257858</v>
          </cell>
        </row>
        <row r="18">
          <cell r="A18" t="str">
            <v>0A07753</v>
          </cell>
          <cell r="B18" t="str">
            <v>AAG0070</v>
          </cell>
          <cell r="C18" t="str">
            <v>女士</v>
          </cell>
          <cell r="D18" t="str">
            <v>0游喨茵</v>
          </cell>
          <cell r="E18" t="str">
            <v>游喨茵女士</v>
          </cell>
          <cell r="F18">
            <v>900000000</v>
          </cell>
        </row>
        <row r="19">
          <cell r="A19" t="str">
            <v>0A07943</v>
          </cell>
          <cell r="B19" t="str">
            <v>ARF5508</v>
          </cell>
          <cell r="C19" t="str">
            <v>小姐</v>
          </cell>
          <cell r="D19" t="str">
            <v>英特徠室內裝修設計工程(有)-財盟小客車租賃(股)鄭巧美</v>
          </cell>
          <cell r="E19" t="str">
            <v>鄭巧美小姐</v>
          </cell>
          <cell r="F19">
            <v>920488899</v>
          </cell>
        </row>
        <row r="20">
          <cell r="A20" t="str">
            <v>0A19434</v>
          </cell>
          <cell r="B20" t="str">
            <v>APQ9967</v>
          </cell>
          <cell r="C20" t="str">
            <v>先生</v>
          </cell>
          <cell r="D20" t="str">
            <v>楊智凱</v>
          </cell>
          <cell r="E20" t="str">
            <v>楊智凱先生</v>
          </cell>
          <cell r="F20">
            <v>953436480</v>
          </cell>
        </row>
        <row r="21">
          <cell r="A21" t="str">
            <v>0A29951</v>
          </cell>
          <cell r="B21" t="str">
            <v>AGQ2632</v>
          </cell>
          <cell r="C21" t="str">
            <v>先生</v>
          </cell>
          <cell r="D21" t="str">
            <v>費立宇</v>
          </cell>
          <cell r="E21" t="str">
            <v>費立宇先生</v>
          </cell>
          <cell r="F21">
            <v>988957728</v>
          </cell>
        </row>
        <row r="22">
          <cell r="A22" t="str">
            <v>0A34505</v>
          </cell>
          <cell r="B22" t="str">
            <v>3368J8</v>
          </cell>
          <cell r="C22" t="str">
            <v>先生</v>
          </cell>
          <cell r="D22" t="str">
            <v>徐仁富</v>
          </cell>
          <cell r="E22" t="str">
            <v>徐仁富先生</v>
          </cell>
          <cell r="F22">
            <v>958807512</v>
          </cell>
        </row>
        <row r="23">
          <cell r="A23" t="str">
            <v>0A34578</v>
          </cell>
          <cell r="B23" t="str">
            <v>APG7389</v>
          </cell>
          <cell r="C23" t="str">
            <v>先生</v>
          </cell>
          <cell r="D23" t="str">
            <v>張岳斌</v>
          </cell>
          <cell r="E23" t="str">
            <v>張岳斌先生</v>
          </cell>
          <cell r="F23">
            <v>920113592</v>
          </cell>
        </row>
        <row r="24">
          <cell r="A24" t="str">
            <v>0A36878</v>
          </cell>
          <cell r="B24" t="str">
            <v>ABC0899</v>
          </cell>
          <cell r="C24" t="str">
            <v>小姐</v>
          </cell>
          <cell r="D24" t="str">
            <v>黃翠暖</v>
          </cell>
          <cell r="E24" t="str">
            <v>黃翠暖小姐</v>
          </cell>
          <cell r="F24">
            <v>955765508</v>
          </cell>
        </row>
        <row r="25">
          <cell r="A25" t="str">
            <v>0A37654</v>
          </cell>
          <cell r="B25" t="str">
            <v>6612T2</v>
          </cell>
          <cell r="C25" t="str">
            <v>先生</v>
          </cell>
          <cell r="D25" t="str">
            <v>吳龍華</v>
          </cell>
          <cell r="E25" t="str">
            <v>吳龍華先生</v>
          </cell>
          <cell r="F25">
            <v>934190760</v>
          </cell>
        </row>
        <row r="26">
          <cell r="A26" t="str">
            <v>0A38060</v>
          </cell>
          <cell r="B26" t="str">
            <v>ATM1005</v>
          </cell>
          <cell r="C26" t="str">
            <v>先生</v>
          </cell>
          <cell r="D26" t="str">
            <v>林智偉</v>
          </cell>
          <cell r="E26" t="str">
            <v>林智偉先生</v>
          </cell>
          <cell r="F26">
            <v>935195916</v>
          </cell>
        </row>
        <row r="27">
          <cell r="A27" t="str">
            <v>0A38389</v>
          </cell>
          <cell r="B27" t="str">
            <v>ATF0577</v>
          </cell>
          <cell r="C27" t="str">
            <v>小姐</v>
          </cell>
          <cell r="D27" t="str">
            <v>鄭雯菲</v>
          </cell>
          <cell r="E27" t="str">
            <v>鄭雯菲小姐</v>
          </cell>
          <cell r="F27">
            <v>955298966</v>
          </cell>
        </row>
        <row r="28">
          <cell r="A28" t="str">
            <v>0A38540</v>
          </cell>
          <cell r="B28" t="str">
            <v>ASG2952</v>
          </cell>
          <cell r="C28" t="str">
            <v>先生</v>
          </cell>
          <cell r="D28" t="str">
            <v>洪銘舜</v>
          </cell>
          <cell r="E28" t="str">
            <v>洪銘舜先生</v>
          </cell>
          <cell r="F28">
            <v>936333339</v>
          </cell>
        </row>
        <row r="29">
          <cell r="A29" t="str">
            <v>0A38648</v>
          </cell>
          <cell r="B29" t="str">
            <v>8828S2</v>
          </cell>
          <cell r="C29" t="str">
            <v>小姐</v>
          </cell>
          <cell r="D29" t="str">
            <v>涂維珍</v>
          </cell>
          <cell r="E29" t="str">
            <v>涂維珍小姐</v>
          </cell>
          <cell r="F29">
            <v>933421257</v>
          </cell>
        </row>
        <row r="30">
          <cell r="A30" t="str">
            <v>0A42658</v>
          </cell>
          <cell r="B30" t="str">
            <v>APG1789</v>
          </cell>
          <cell r="C30" t="str">
            <v>先生</v>
          </cell>
          <cell r="D30" t="str">
            <v>和運租車股份有限公司林玲慧</v>
          </cell>
          <cell r="E30" t="str">
            <v>翁昭銘先生</v>
          </cell>
          <cell r="F30">
            <v>936147896</v>
          </cell>
        </row>
        <row r="31">
          <cell r="A31" t="str">
            <v>0A45915</v>
          </cell>
          <cell r="B31" t="str">
            <v>4286J8</v>
          </cell>
          <cell r="C31" t="str">
            <v>先生</v>
          </cell>
          <cell r="D31" t="str">
            <v>吳宗勳</v>
          </cell>
          <cell r="E31" t="str">
            <v>吳宗勳先生</v>
          </cell>
          <cell r="F31">
            <v>916041874</v>
          </cell>
        </row>
        <row r="32">
          <cell r="A32" t="str">
            <v>0A53403</v>
          </cell>
          <cell r="B32" t="str">
            <v>6006R8</v>
          </cell>
          <cell r="C32" t="str">
            <v>小姐</v>
          </cell>
          <cell r="D32" t="str">
            <v>謝雅</v>
          </cell>
          <cell r="E32" t="str">
            <v>謝雅小姐</v>
          </cell>
          <cell r="F32">
            <v>932026206</v>
          </cell>
        </row>
        <row r="33">
          <cell r="A33" t="str">
            <v>0A53594</v>
          </cell>
          <cell r="B33" t="str">
            <v>5576T2</v>
          </cell>
          <cell r="C33" t="str">
            <v>先生</v>
          </cell>
          <cell r="D33" t="str">
            <v>王殿禎</v>
          </cell>
          <cell r="E33" t="str">
            <v>王殿禎先生</v>
          </cell>
          <cell r="F33">
            <v>975728613</v>
          </cell>
        </row>
        <row r="34">
          <cell r="A34" t="str">
            <v>0A53876</v>
          </cell>
          <cell r="B34" t="str">
            <v>AKR7906</v>
          </cell>
          <cell r="C34" t="str">
            <v>先生</v>
          </cell>
          <cell r="D34" t="str">
            <v>林楷翔</v>
          </cell>
          <cell r="E34" t="str">
            <v>林楷翔先生</v>
          </cell>
          <cell r="F34">
            <v>916914681</v>
          </cell>
        </row>
        <row r="35">
          <cell r="A35" t="str">
            <v>0A54903</v>
          </cell>
          <cell r="B35" t="str">
            <v>1688V5</v>
          </cell>
          <cell r="C35" t="str">
            <v>先生</v>
          </cell>
          <cell r="D35" t="str">
            <v>高銘聰</v>
          </cell>
          <cell r="E35" t="str">
            <v>高銘聰先生</v>
          </cell>
          <cell r="F35">
            <v>920286999</v>
          </cell>
        </row>
        <row r="36">
          <cell r="A36" t="str">
            <v>0A56873</v>
          </cell>
          <cell r="B36" t="str">
            <v>3322T2</v>
          </cell>
          <cell r="C36" t="str">
            <v>先生</v>
          </cell>
          <cell r="D36" t="str">
            <v>陳姣玲</v>
          </cell>
          <cell r="E36" t="str">
            <v>張雅程先生</v>
          </cell>
          <cell r="F36">
            <v>932529186</v>
          </cell>
        </row>
        <row r="37">
          <cell r="A37" t="str">
            <v>0A57724</v>
          </cell>
          <cell r="B37" t="str">
            <v>AAT2558</v>
          </cell>
          <cell r="C37" t="str">
            <v>小姐</v>
          </cell>
          <cell r="D37" t="str">
            <v>本東倉庫國際開發有限公司許綺珍</v>
          </cell>
          <cell r="E37" t="str">
            <v>許綺珍小姐</v>
          </cell>
          <cell r="F37">
            <v>932033223</v>
          </cell>
        </row>
        <row r="38">
          <cell r="A38" t="str">
            <v>0A58438</v>
          </cell>
          <cell r="B38" t="str">
            <v>3636R8</v>
          </cell>
          <cell r="C38" t="str">
            <v>先生</v>
          </cell>
          <cell r="D38" t="str">
            <v>游彬立</v>
          </cell>
          <cell r="E38" t="str">
            <v>游彬立先生</v>
          </cell>
          <cell r="F38">
            <v>916052535</v>
          </cell>
        </row>
        <row r="39">
          <cell r="A39" t="str">
            <v>0A58506</v>
          </cell>
          <cell r="B39" t="str">
            <v>6855T2</v>
          </cell>
          <cell r="C39" t="str">
            <v>先生</v>
          </cell>
          <cell r="D39" t="str">
            <v>邵春蓉</v>
          </cell>
          <cell r="E39" t="str">
            <v>鄧智元先生</v>
          </cell>
          <cell r="F39">
            <v>975064309</v>
          </cell>
        </row>
        <row r="40">
          <cell r="A40" t="str">
            <v>0A58544</v>
          </cell>
          <cell r="B40">
            <v>551155</v>
          </cell>
          <cell r="C40" t="str">
            <v>先生</v>
          </cell>
          <cell r="D40" t="str">
            <v>研棠設計工程(有)-遠銀租賃莊昱辰</v>
          </cell>
          <cell r="E40" t="str">
            <v>莊昱辰先生</v>
          </cell>
          <cell r="F40">
            <v>910684889</v>
          </cell>
        </row>
        <row r="41">
          <cell r="A41" t="str">
            <v>0A58764</v>
          </cell>
          <cell r="B41" t="str">
            <v>2989T9</v>
          </cell>
          <cell r="C41" t="str">
            <v>先生</v>
          </cell>
          <cell r="D41" t="str">
            <v>陳劍英</v>
          </cell>
          <cell r="E41" t="str">
            <v>陳劍英先生</v>
          </cell>
          <cell r="F41">
            <v>927693693</v>
          </cell>
        </row>
        <row r="42">
          <cell r="A42" t="str">
            <v>0A59534</v>
          </cell>
          <cell r="B42" t="str">
            <v>AKK2997</v>
          </cell>
          <cell r="C42" t="str">
            <v>先生</v>
          </cell>
          <cell r="D42" t="str">
            <v>延泓剛</v>
          </cell>
          <cell r="E42" t="str">
            <v>延泓剛先生</v>
          </cell>
          <cell r="F42">
            <v>916147079</v>
          </cell>
        </row>
        <row r="43">
          <cell r="A43" t="str">
            <v>0A59612</v>
          </cell>
          <cell r="B43" t="str">
            <v>2369T3</v>
          </cell>
          <cell r="C43" t="str">
            <v>先生</v>
          </cell>
          <cell r="D43" t="str">
            <v>鉑德汽車股份有限公司林子明</v>
          </cell>
          <cell r="E43" t="str">
            <v>林子明先生</v>
          </cell>
          <cell r="F43">
            <v>939236456</v>
          </cell>
        </row>
        <row r="44">
          <cell r="A44" t="str">
            <v>0A59631</v>
          </cell>
          <cell r="B44" t="str">
            <v>7185T3</v>
          </cell>
          <cell r="C44" t="str">
            <v>先生</v>
          </cell>
          <cell r="D44" t="str">
            <v>張志盛</v>
          </cell>
          <cell r="E44" t="str">
            <v>張志盛先生</v>
          </cell>
          <cell r="F44">
            <v>910121433</v>
          </cell>
        </row>
        <row r="45">
          <cell r="A45" t="str">
            <v>0A59885</v>
          </cell>
          <cell r="B45" t="str">
            <v>8278T3</v>
          </cell>
          <cell r="C45" t="str">
            <v>先生</v>
          </cell>
          <cell r="D45" t="str">
            <v>大成長城企業股份有限公司王燕珠</v>
          </cell>
          <cell r="E45" t="str">
            <v>吳高益先生</v>
          </cell>
          <cell r="F45">
            <v>918387668</v>
          </cell>
        </row>
        <row r="46">
          <cell r="A46" t="str">
            <v>0A59890</v>
          </cell>
          <cell r="B46" t="str">
            <v>5289T3</v>
          </cell>
          <cell r="C46" t="str">
            <v>小姐</v>
          </cell>
          <cell r="D46" t="str">
            <v>謝淑燕</v>
          </cell>
          <cell r="E46" t="str">
            <v>謝淑燕小姐</v>
          </cell>
          <cell r="F46">
            <v>952228335</v>
          </cell>
        </row>
        <row r="47">
          <cell r="A47" t="str">
            <v>0A60015</v>
          </cell>
          <cell r="B47" t="str">
            <v>7082T2</v>
          </cell>
          <cell r="C47" t="str">
            <v>先生</v>
          </cell>
          <cell r="D47" t="str">
            <v>蘇美綺</v>
          </cell>
          <cell r="E47" t="str">
            <v>張一飛先生</v>
          </cell>
          <cell r="F47">
            <v>963039321</v>
          </cell>
        </row>
        <row r="48">
          <cell r="A48" t="str">
            <v>0A60143</v>
          </cell>
          <cell r="B48" t="str">
            <v>9538S2</v>
          </cell>
          <cell r="C48" t="str">
            <v>先生</v>
          </cell>
          <cell r="D48" t="str">
            <v>鴻有限公司江振南</v>
          </cell>
          <cell r="E48" t="str">
            <v>江振南先生</v>
          </cell>
          <cell r="F48">
            <v>931150223</v>
          </cell>
        </row>
        <row r="49">
          <cell r="A49" t="str">
            <v>0A60494</v>
          </cell>
          <cell r="B49" t="str">
            <v>AKP0155</v>
          </cell>
          <cell r="C49" t="str">
            <v>小姐</v>
          </cell>
          <cell r="D49" t="str">
            <v>楠軒工作室連靜雯</v>
          </cell>
          <cell r="E49" t="str">
            <v>連靜雯小姐</v>
          </cell>
          <cell r="F49">
            <v>930681513</v>
          </cell>
        </row>
        <row r="50">
          <cell r="A50" t="str">
            <v>0A60713</v>
          </cell>
          <cell r="B50" t="str">
            <v>ABL6568</v>
          </cell>
          <cell r="C50" t="str">
            <v>先生</v>
          </cell>
          <cell r="D50" t="str">
            <v>張樹源</v>
          </cell>
          <cell r="E50" t="str">
            <v>張峻哲先生</v>
          </cell>
          <cell r="F50">
            <v>919902942</v>
          </cell>
        </row>
        <row r="51">
          <cell r="A51" t="str">
            <v>0A60964</v>
          </cell>
          <cell r="B51" t="str">
            <v>6488R9</v>
          </cell>
          <cell r="C51" t="str">
            <v>小姐</v>
          </cell>
          <cell r="D51" t="str">
            <v>李瑞惠</v>
          </cell>
          <cell r="E51" t="str">
            <v>李瑞惠小姐</v>
          </cell>
          <cell r="F51">
            <v>910170647</v>
          </cell>
        </row>
        <row r="52">
          <cell r="A52" t="str">
            <v>0A62312</v>
          </cell>
          <cell r="B52" t="str">
            <v>7867H8</v>
          </cell>
          <cell r="C52" t="str">
            <v>先生</v>
          </cell>
          <cell r="D52" t="str">
            <v>馨石保險經紀人股份有限公司林鴻斌</v>
          </cell>
          <cell r="E52" t="str">
            <v>林鴻斌先生</v>
          </cell>
          <cell r="F52">
            <v>988350780</v>
          </cell>
        </row>
        <row r="53">
          <cell r="A53" t="str">
            <v>0A62357</v>
          </cell>
          <cell r="B53">
            <v>660865</v>
          </cell>
          <cell r="C53" t="str">
            <v>先生</v>
          </cell>
          <cell r="D53" t="str">
            <v>梅康電子股份有限公司范俊強</v>
          </cell>
          <cell r="E53" t="str">
            <v>范俊強先生</v>
          </cell>
          <cell r="F53">
            <v>919633173</v>
          </cell>
        </row>
        <row r="54">
          <cell r="A54" t="str">
            <v>0A62367</v>
          </cell>
          <cell r="B54" t="str">
            <v>RBC1069</v>
          </cell>
          <cell r="C54" t="str">
            <v>先生</v>
          </cell>
          <cell r="D54" t="str">
            <v>積禾企業(有)-格上租賃賈偉賢</v>
          </cell>
          <cell r="E54" t="str">
            <v>賈偉賢先生</v>
          </cell>
          <cell r="F54">
            <v>932231799</v>
          </cell>
        </row>
        <row r="55">
          <cell r="A55" t="str">
            <v>0A62384</v>
          </cell>
          <cell r="B55" t="str">
            <v>9285T3</v>
          </cell>
          <cell r="C55" t="str">
            <v>小姐</v>
          </cell>
          <cell r="D55" t="str">
            <v>蔡雅秀</v>
          </cell>
          <cell r="E55" t="str">
            <v>蔡雅秀小姐</v>
          </cell>
          <cell r="F55">
            <v>978361371</v>
          </cell>
        </row>
        <row r="56">
          <cell r="A56" t="str">
            <v>0A62385</v>
          </cell>
          <cell r="B56" t="str">
            <v>9808L8</v>
          </cell>
          <cell r="C56" t="str">
            <v>小姐</v>
          </cell>
          <cell r="D56" t="str">
            <v>彭步蓮</v>
          </cell>
          <cell r="E56" t="str">
            <v>彭步蓮小姐</v>
          </cell>
          <cell r="F56">
            <v>953605519</v>
          </cell>
        </row>
        <row r="57">
          <cell r="A57" t="str">
            <v>0A62489</v>
          </cell>
          <cell r="B57" t="str">
            <v>ANN7221</v>
          </cell>
          <cell r="C57" t="str">
            <v>先生</v>
          </cell>
          <cell r="D57" t="str">
            <v>陳建勳</v>
          </cell>
          <cell r="E57" t="str">
            <v>陳建勳先生</v>
          </cell>
          <cell r="F57">
            <v>932393296</v>
          </cell>
        </row>
        <row r="58">
          <cell r="A58" t="str">
            <v>0A62516</v>
          </cell>
          <cell r="B58" t="str">
            <v>APJ7325</v>
          </cell>
          <cell r="C58" t="str">
            <v>先生</v>
          </cell>
          <cell r="D58" t="str">
            <v>王信欽</v>
          </cell>
          <cell r="E58" t="str">
            <v>王信欽先生</v>
          </cell>
          <cell r="F58">
            <v>933030871</v>
          </cell>
        </row>
        <row r="59">
          <cell r="A59" t="str">
            <v>0A65035</v>
          </cell>
          <cell r="B59">
            <v>660686</v>
          </cell>
          <cell r="C59" t="str">
            <v>小姐</v>
          </cell>
          <cell r="D59" t="str">
            <v>遠銀國際租賃股份有限公司林宜人</v>
          </cell>
          <cell r="E59" t="str">
            <v>林宜人小姐</v>
          </cell>
          <cell r="F59">
            <v>916505626</v>
          </cell>
        </row>
        <row r="60">
          <cell r="A60" t="str">
            <v>0A65049</v>
          </cell>
          <cell r="B60" t="str">
            <v>2207T3</v>
          </cell>
          <cell r="C60" t="str">
            <v>小姐</v>
          </cell>
          <cell r="D60" t="str">
            <v>王湘怡</v>
          </cell>
          <cell r="E60" t="str">
            <v>王湘怡小姐</v>
          </cell>
          <cell r="F60">
            <v>989181204</v>
          </cell>
        </row>
        <row r="61">
          <cell r="A61" t="str">
            <v>0A65095</v>
          </cell>
          <cell r="B61" t="str">
            <v>2126T3</v>
          </cell>
          <cell r="C61" t="str">
            <v>先生</v>
          </cell>
          <cell r="D61" t="str">
            <v>萌展木材有限公司蘇坤正</v>
          </cell>
          <cell r="E61" t="str">
            <v>蘇坤正先生</v>
          </cell>
          <cell r="F61">
            <v>970739882</v>
          </cell>
        </row>
        <row r="62">
          <cell r="A62" t="str">
            <v>0A67705</v>
          </cell>
          <cell r="B62" t="str">
            <v>AAY7877</v>
          </cell>
          <cell r="C62" t="str">
            <v>小姐</v>
          </cell>
          <cell r="D62" t="str">
            <v>林涵彬</v>
          </cell>
          <cell r="E62" t="str">
            <v>林涵彬小姐</v>
          </cell>
          <cell r="F62">
            <v>975868890</v>
          </cell>
        </row>
        <row r="63">
          <cell r="A63" t="str">
            <v>0A67706</v>
          </cell>
          <cell r="B63" t="str">
            <v>AXA5739</v>
          </cell>
          <cell r="C63" t="str">
            <v>先生</v>
          </cell>
          <cell r="D63" t="str">
            <v>浚晟有限公司余駿毅</v>
          </cell>
          <cell r="E63" t="str">
            <v>余駿毅先生</v>
          </cell>
          <cell r="F63">
            <v>935137725</v>
          </cell>
        </row>
        <row r="64">
          <cell r="A64" t="str">
            <v>0A68324</v>
          </cell>
          <cell r="B64" t="str">
            <v>ABZ3796</v>
          </cell>
          <cell r="C64" t="str">
            <v>先生</v>
          </cell>
          <cell r="D64" t="str">
            <v>曾珠守</v>
          </cell>
          <cell r="E64" t="str">
            <v>張嘉文先生</v>
          </cell>
          <cell r="F64">
            <v>936918911</v>
          </cell>
        </row>
        <row r="65">
          <cell r="A65" t="str">
            <v>0A69441</v>
          </cell>
          <cell r="B65" t="str">
            <v>AAM8358</v>
          </cell>
          <cell r="C65" t="str">
            <v>小姐</v>
          </cell>
          <cell r="D65" t="str">
            <v>李佳芬</v>
          </cell>
          <cell r="E65" t="str">
            <v>李佳芬小姐</v>
          </cell>
          <cell r="F65">
            <v>960283028</v>
          </cell>
        </row>
        <row r="66">
          <cell r="A66" t="str">
            <v>0A69472</v>
          </cell>
          <cell r="B66" t="str">
            <v>AAY5977</v>
          </cell>
          <cell r="C66" t="str">
            <v>先生</v>
          </cell>
          <cell r="D66" t="str">
            <v>張志群</v>
          </cell>
          <cell r="E66" t="str">
            <v>張志群先生</v>
          </cell>
          <cell r="F66">
            <v>938520579</v>
          </cell>
        </row>
        <row r="67">
          <cell r="A67" t="str">
            <v>0A69491</v>
          </cell>
          <cell r="B67" t="str">
            <v>ACM5588</v>
          </cell>
          <cell r="C67" t="str">
            <v>先生</v>
          </cell>
          <cell r="D67" t="str">
            <v>吳進春</v>
          </cell>
          <cell r="E67" t="str">
            <v>黃文貴先生</v>
          </cell>
          <cell r="F67">
            <v>989203415</v>
          </cell>
        </row>
        <row r="68">
          <cell r="A68" t="str">
            <v>0A70317</v>
          </cell>
          <cell r="B68" t="str">
            <v>APM6178</v>
          </cell>
          <cell r="C68" t="str">
            <v>先生</v>
          </cell>
          <cell r="D68" t="str">
            <v>吳靜怡</v>
          </cell>
          <cell r="E68" t="str">
            <v>潘柏勛先生</v>
          </cell>
          <cell r="F68">
            <v>958556675</v>
          </cell>
        </row>
        <row r="69">
          <cell r="A69" t="str">
            <v>0A70322</v>
          </cell>
          <cell r="B69" t="str">
            <v>ARG1390</v>
          </cell>
          <cell r="C69" t="str">
            <v>先生</v>
          </cell>
          <cell r="D69" t="str">
            <v>許建仁</v>
          </cell>
          <cell r="E69" t="str">
            <v>許建仁先生</v>
          </cell>
          <cell r="F69">
            <v>938052625</v>
          </cell>
        </row>
        <row r="70">
          <cell r="A70" t="str">
            <v>0A70440</v>
          </cell>
          <cell r="B70" t="str">
            <v>AAY7758</v>
          </cell>
          <cell r="C70" t="str">
            <v>先生</v>
          </cell>
          <cell r="D70" t="str">
            <v>連建勳</v>
          </cell>
          <cell r="E70" t="str">
            <v>連建勳先生</v>
          </cell>
          <cell r="F70">
            <v>932074753</v>
          </cell>
        </row>
        <row r="71">
          <cell r="A71" t="str">
            <v>0A70486</v>
          </cell>
          <cell r="B71" t="str">
            <v>AAD9508</v>
          </cell>
          <cell r="C71" t="str">
            <v>先生</v>
          </cell>
          <cell r="D71" t="str">
            <v>張碧心</v>
          </cell>
          <cell r="E71" t="str">
            <v>黃文彬先生</v>
          </cell>
          <cell r="F71">
            <v>975905966</v>
          </cell>
        </row>
        <row r="72">
          <cell r="A72" t="str">
            <v>0A70872</v>
          </cell>
          <cell r="B72" t="str">
            <v>AAC0500</v>
          </cell>
          <cell r="C72" t="str">
            <v>先生</v>
          </cell>
          <cell r="D72" t="str">
            <v>郭麗玲</v>
          </cell>
          <cell r="E72" t="str">
            <v>吳成物先生</v>
          </cell>
          <cell r="F72">
            <v>955468588</v>
          </cell>
        </row>
        <row r="73">
          <cell r="A73" t="str">
            <v>0A70908</v>
          </cell>
          <cell r="B73" t="str">
            <v>AAC0220</v>
          </cell>
          <cell r="C73" t="str">
            <v>先生</v>
          </cell>
          <cell r="D73" t="str">
            <v>0呂秉聰</v>
          </cell>
          <cell r="E73" t="str">
            <v>呂秉聰先生</v>
          </cell>
          <cell r="F73">
            <v>920511311</v>
          </cell>
        </row>
        <row r="74">
          <cell r="A74" t="str">
            <v>0A70920</v>
          </cell>
          <cell r="B74" t="str">
            <v>AAM2619</v>
          </cell>
          <cell r="C74" t="str">
            <v>先生</v>
          </cell>
          <cell r="D74" t="str">
            <v>張庭瑜</v>
          </cell>
          <cell r="E74" t="str">
            <v>詹炘燁先生</v>
          </cell>
          <cell r="F74">
            <v>912004060</v>
          </cell>
        </row>
        <row r="75">
          <cell r="A75" t="str">
            <v>0A71673</v>
          </cell>
          <cell r="B75" t="str">
            <v>AAC7075</v>
          </cell>
          <cell r="C75" t="str">
            <v>先生</v>
          </cell>
          <cell r="D75" t="str">
            <v>陳麗珠</v>
          </cell>
          <cell r="E75" t="str">
            <v>王張章先生</v>
          </cell>
          <cell r="F75">
            <v>935829388</v>
          </cell>
        </row>
        <row r="76">
          <cell r="A76" t="str">
            <v>0A71770</v>
          </cell>
          <cell r="B76" t="str">
            <v>AAD7009</v>
          </cell>
          <cell r="C76" t="str">
            <v>女士</v>
          </cell>
          <cell r="D76" t="str">
            <v>張淑華</v>
          </cell>
          <cell r="E76" t="str">
            <v>張淑華女士</v>
          </cell>
          <cell r="F76">
            <v>930167758</v>
          </cell>
        </row>
        <row r="77">
          <cell r="A77" t="str">
            <v>0A71832</v>
          </cell>
          <cell r="B77" t="str">
            <v>AAC3757</v>
          </cell>
          <cell r="C77" t="str">
            <v>女士</v>
          </cell>
          <cell r="D77" t="str">
            <v>孟文莉</v>
          </cell>
          <cell r="E77" t="str">
            <v>孟文莉女士</v>
          </cell>
          <cell r="F77">
            <v>938918575</v>
          </cell>
        </row>
        <row r="78">
          <cell r="A78" t="str">
            <v>0A71867</v>
          </cell>
          <cell r="B78" t="str">
            <v>AAL1888</v>
          </cell>
          <cell r="C78" t="str">
            <v>先生</v>
          </cell>
          <cell r="D78" t="str">
            <v>李秀賢</v>
          </cell>
          <cell r="E78" t="str">
            <v>鄭雲龍先生</v>
          </cell>
          <cell r="F78">
            <v>936104226</v>
          </cell>
        </row>
        <row r="79">
          <cell r="A79" t="str">
            <v>0A71881</v>
          </cell>
          <cell r="B79" t="str">
            <v>AMY8689</v>
          </cell>
          <cell r="C79" t="str">
            <v>先生</v>
          </cell>
          <cell r="D79" t="str">
            <v>李銘祥</v>
          </cell>
          <cell r="E79" t="str">
            <v>李銘祥先生</v>
          </cell>
          <cell r="F79">
            <v>933095869</v>
          </cell>
        </row>
        <row r="80">
          <cell r="A80" t="str">
            <v>0A71885</v>
          </cell>
          <cell r="B80" t="str">
            <v>RAB5899</v>
          </cell>
          <cell r="C80" t="str">
            <v>先生</v>
          </cell>
          <cell r="D80" t="str">
            <v>李欣哲</v>
          </cell>
          <cell r="E80" t="str">
            <v>李欣哲先生</v>
          </cell>
          <cell r="F80">
            <v>958798363</v>
          </cell>
        </row>
        <row r="81">
          <cell r="A81" t="str">
            <v>0A72390</v>
          </cell>
          <cell r="B81" t="str">
            <v>AAM5895</v>
          </cell>
          <cell r="C81" t="str">
            <v>先生</v>
          </cell>
          <cell r="D81" t="str">
            <v>陳聖雄</v>
          </cell>
          <cell r="E81" t="str">
            <v>陳聖雄先生</v>
          </cell>
          <cell r="F81">
            <v>910001515</v>
          </cell>
        </row>
        <row r="82">
          <cell r="A82" t="str">
            <v>0A72851</v>
          </cell>
          <cell r="B82" t="str">
            <v>AAD8807</v>
          </cell>
          <cell r="C82" t="str">
            <v>先生</v>
          </cell>
          <cell r="D82" t="str">
            <v>金奕成</v>
          </cell>
          <cell r="E82" t="str">
            <v>金奕成先生</v>
          </cell>
          <cell r="F82">
            <v>932235740</v>
          </cell>
        </row>
        <row r="83">
          <cell r="A83" t="str">
            <v>0A73617</v>
          </cell>
          <cell r="B83" t="str">
            <v>0A73617</v>
          </cell>
          <cell r="C83" t="str">
            <v>先生</v>
          </cell>
          <cell r="D83" t="str">
            <v>車已賣</v>
          </cell>
          <cell r="E83" t="str">
            <v>車已賣先生</v>
          </cell>
          <cell r="F83">
            <v>900000000</v>
          </cell>
        </row>
        <row r="84">
          <cell r="A84" t="str">
            <v>0A76072</v>
          </cell>
          <cell r="B84" t="str">
            <v>AAC6398</v>
          </cell>
          <cell r="C84" t="str">
            <v>先生</v>
          </cell>
          <cell r="D84" t="str">
            <v>梁棋和</v>
          </cell>
          <cell r="E84" t="str">
            <v>梁棋和先生</v>
          </cell>
          <cell r="F84">
            <v>937979742</v>
          </cell>
        </row>
        <row r="85">
          <cell r="A85" t="str">
            <v>0A77022</v>
          </cell>
          <cell r="B85" t="str">
            <v>AAY9513</v>
          </cell>
          <cell r="C85" t="str">
            <v>先生</v>
          </cell>
          <cell r="D85" t="str">
            <v>黃東霖</v>
          </cell>
          <cell r="E85" t="str">
            <v>黃東霖先生</v>
          </cell>
          <cell r="F85">
            <v>936882894</v>
          </cell>
        </row>
        <row r="86">
          <cell r="A86" t="str">
            <v>0A77260</v>
          </cell>
          <cell r="B86" t="str">
            <v>AAE0528</v>
          </cell>
          <cell r="C86" t="str">
            <v>先生</v>
          </cell>
          <cell r="D86" t="str">
            <v>胡峻瑋</v>
          </cell>
          <cell r="E86" t="str">
            <v>胡峻瑋先生</v>
          </cell>
          <cell r="F86">
            <v>989462129</v>
          </cell>
        </row>
        <row r="87">
          <cell r="A87" t="str">
            <v>0A78175</v>
          </cell>
          <cell r="B87" t="str">
            <v>AAM8910</v>
          </cell>
          <cell r="C87" t="str">
            <v>小姐</v>
          </cell>
          <cell r="D87" t="str">
            <v>陳貽康</v>
          </cell>
          <cell r="E87" t="str">
            <v>辛雪真小姐</v>
          </cell>
          <cell r="F87">
            <v>938246549</v>
          </cell>
        </row>
        <row r="88">
          <cell r="A88" t="str">
            <v>0A78748</v>
          </cell>
          <cell r="B88" t="str">
            <v>ARE7250</v>
          </cell>
          <cell r="C88" t="str">
            <v>小姐</v>
          </cell>
          <cell r="D88" t="str">
            <v>佳聯石業股份有限公司-(財盟)劉怡汎</v>
          </cell>
          <cell r="E88" t="str">
            <v>劉怡汎小姐</v>
          </cell>
          <cell r="F88">
            <v>939971470</v>
          </cell>
        </row>
        <row r="89">
          <cell r="A89" t="str">
            <v>0A79290</v>
          </cell>
          <cell r="B89" t="str">
            <v>AFH7817</v>
          </cell>
          <cell r="C89" t="str">
            <v>先生</v>
          </cell>
          <cell r="D89" t="str">
            <v>李宛靜</v>
          </cell>
          <cell r="E89" t="str">
            <v>陳永堯先生</v>
          </cell>
          <cell r="F89">
            <v>912977583</v>
          </cell>
        </row>
        <row r="90">
          <cell r="A90" t="str">
            <v>0A81873</v>
          </cell>
          <cell r="B90" t="str">
            <v>AAE1996</v>
          </cell>
          <cell r="C90" t="str">
            <v>先生</v>
          </cell>
          <cell r="D90" t="str">
            <v>陳慧雯</v>
          </cell>
          <cell r="E90" t="str">
            <v>陳穎睿先生</v>
          </cell>
          <cell r="F90">
            <v>926869309</v>
          </cell>
        </row>
        <row r="91">
          <cell r="A91" t="str">
            <v>0A82362</v>
          </cell>
          <cell r="B91" t="str">
            <v>AAQ3798</v>
          </cell>
          <cell r="C91" t="str">
            <v>小姐</v>
          </cell>
          <cell r="D91" t="str">
            <v>寬宏傳播有限公司林媛潔</v>
          </cell>
          <cell r="E91" t="str">
            <v>林媛潔小姐</v>
          </cell>
          <cell r="F91">
            <v>937085670</v>
          </cell>
        </row>
        <row r="92">
          <cell r="A92" t="str">
            <v>0A82363</v>
          </cell>
          <cell r="B92" t="str">
            <v>ARE7977</v>
          </cell>
          <cell r="C92" t="str">
            <v>小姐</v>
          </cell>
          <cell r="D92" t="str">
            <v>昂霖環保工程有限公司吳楨幹</v>
          </cell>
          <cell r="E92" t="str">
            <v>陳秀雲小姐</v>
          </cell>
          <cell r="F92">
            <v>932940357</v>
          </cell>
        </row>
        <row r="93">
          <cell r="A93" t="str">
            <v>0A83073</v>
          </cell>
          <cell r="B93" t="str">
            <v>ACQ8889</v>
          </cell>
          <cell r="C93" t="str">
            <v>先生</v>
          </cell>
          <cell r="D93" t="str">
            <v>翁佑庭</v>
          </cell>
          <cell r="E93" t="str">
            <v>翁佑庭先生</v>
          </cell>
          <cell r="F93">
            <v>910932170</v>
          </cell>
        </row>
        <row r="94">
          <cell r="A94" t="str">
            <v>0A83599</v>
          </cell>
          <cell r="B94" t="str">
            <v>ACP5511</v>
          </cell>
          <cell r="C94" t="str">
            <v>先生</v>
          </cell>
          <cell r="D94" t="str">
            <v>黃偉致</v>
          </cell>
          <cell r="E94" t="str">
            <v>黃偉致先生</v>
          </cell>
          <cell r="F94">
            <v>903165659</v>
          </cell>
        </row>
        <row r="95">
          <cell r="A95" t="str">
            <v>0A85131</v>
          </cell>
          <cell r="B95" t="str">
            <v>ABB0909</v>
          </cell>
          <cell r="C95" t="str">
            <v>小姐</v>
          </cell>
          <cell r="D95" t="str">
            <v>陳雅鈴</v>
          </cell>
          <cell r="E95" t="str">
            <v>陳雅鈴小姐</v>
          </cell>
          <cell r="F95">
            <v>936385959</v>
          </cell>
        </row>
        <row r="96">
          <cell r="A96" t="str">
            <v>0A86772</v>
          </cell>
          <cell r="B96" t="str">
            <v>AAF7979</v>
          </cell>
          <cell r="C96" t="str">
            <v>小姐</v>
          </cell>
          <cell r="D96" t="str">
            <v>林伊婕</v>
          </cell>
          <cell r="E96" t="str">
            <v>林伊婕小姐</v>
          </cell>
          <cell r="F96">
            <v>932201199</v>
          </cell>
        </row>
        <row r="97">
          <cell r="A97" t="str">
            <v>0A87752</v>
          </cell>
          <cell r="B97" t="str">
            <v>AAF1605</v>
          </cell>
          <cell r="C97" t="str">
            <v>先生</v>
          </cell>
          <cell r="D97" t="str">
            <v>鄒達文</v>
          </cell>
          <cell r="E97" t="str">
            <v>鄒達文先生</v>
          </cell>
          <cell r="F97">
            <v>928208307</v>
          </cell>
        </row>
        <row r="98">
          <cell r="A98" t="str">
            <v>0A88310</v>
          </cell>
          <cell r="B98" t="str">
            <v>AAE7261</v>
          </cell>
          <cell r="C98" t="str">
            <v>先生</v>
          </cell>
          <cell r="D98" t="str">
            <v>徐文芳</v>
          </cell>
          <cell r="E98" t="str">
            <v>彭振洋先生</v>
          </cell>
          <cell r="F98">
            <v>922972791</v>
          </cell>
        </row>
        <row r="99">
          <cell r="A99" t="str">
            <v>0B01774</v>
          </cell>
          <cell r="B99" t="str">
            <v>ASF0601</v>
          </cell>
          <cell r="C99" t="str">
            <v>小姐</v>
          </cell>
          <cell r="D99" t="str">
            <v>蔣美鳳</v>
          </cell>
          <cell r="E99" t="str">
            <v>王敬熒小姐</v>
          </cell>
          <cell r="F99">
            <v>922269301</v>
          </cell>
        </row>
        <row r="100">
          <cell r="A100" t="str">
            <v>0B68719</v>
          </cell>
          <cell r="B100" t="str">
            <v>AGN8857</v>
          </cell>
          <cell r="C100" t="str">
            <v>先生</v>
          </cell>
          <cell r="D100" t="str">
            <v>陳世昌</v>
          </cell>
          <cell r="E100" t="str">
            <v>陳世昌先生</v>
          </cell>
          <cell r="F100">
            <v>922283799</v>
          </cell>
        </row>
        <row r="101">
          <cell r="A101" t="str">
            <v>0B68723</v>
          </cell>
          <cell r="B101" t="str">
            <v>AGL9665</v>
          </cell>
          <cell r="C101" t="str">
            <v>小姐</v>
          </cell>
          <cell r="D101" t="str">
            <v>張晴</v>
          </cell>
          <cell r="E101" t="str">
            <v>張晴小姐</v>
          </cell>
          <cell r="F101">
            <v>926016641</v>
          </cell>
        </row>
        <row r="102">
          <cell r="A102" t="str">
            <v>0B68735</v>
          </cell>
          <cell r="B102" t="str">
            <v>AGL8587</v>
          </cell>
          <cell r="C102" t="str">
            <v>先生</v>
          </cell>
          <cell r="D102" t="str">
            <v>陳思燕</v>
          </cell>
          <cell r="E102" t="str">
            <v>張家榮先生</v>
          </cell>
          <cell r="F102">
            <v>935256855</v>
          </cell>
        </row>
        <row r="103">
          <cell r="A103" t="str">
            <v>0B68737</v>
          </cell>
          <cell r="B103" t="str">
            <v>AGL9201</v>
          </cell>
          <cell r="C103" t="str">
            <v>先生</v>
          </cell>
          <cell r="D103" t="str">
            <v>楊寬容</v>
          </cell>
          <cell r="E103" t="str">
            <v>楊寬容先生</v>
          </cell>
          <cell r="F103">
            <v>932251007</v>
          </cell>
        </row>
        <row r="104">
          <cell r="A104" t="str">
            <v>0B68738</v>
          </cell>
          <cell r="B104" t="str">
            <v>AJF3967</v>
          </cell>
          <cell r="C104" t="str">
            <v>先生</v>
          </cell>
          <cell r="D104" t="str">
            <v>張德望</v>
          </cell>
          <cell r="E104" t="str">
            <v>張德望先生</v>
          </cell>
          <cell r="F104">
            <v>932113190</v>
          </cell>
        </row>
        <row r="105">
          <cell r="A105" t="str">
            <v>0B68765</v>
          </cell>
          <cell r="B105" t="str">
            <v>AGL8691</v>
          </cell>
          <cell r="C105" t="str">
            <v>先生</v>
          </cell>
          <cell r="D105" t="str">
            <v>陳凰凰</v>
          </cell>
          <cell r="E105" t="str">
            <v>顏銘宏先生</v>
          </cell>
          <cell r="F105">
            <v>979966281</v>
          </cell>
        </row>
        <row r="106">
          <cell r="A106" t="str">
            <v>0B68772</v>
          </cell>
          <cell r="B106" t="str">
            <v>AGS6680</v>
          </cell>
          <cell r="C106" t="str">
            <v>小姐</v>
          </cell>
          <cell r="D106" t="str">
            <v>劉雅玲</v>
          </cell>
          <cell r="E106" t="str">
            <v>劉雅玲小姐</v>
          </cell>
          <cell r="F106">
            <v>920588998</v>
          </cell>
        </row>
        <row r="107">
          <cell r="A107" t="str">
            <v>0B68819</v>
          </cell>
          <cell r="B107" t="str">
            <v>AGL5797</v>
          </cell>
          <cell r="C107" t="str">
            <v>先生</v>
          </cell>
          <cell r="D107" t="str">
            <v>陳文彬</v>
          </cell>
          <cell r="E107" t="str">
            <v>陳文彬先生</v>
          </cell>
          <cell r="F107">
            <v>933943363</v>
          </cell>
        </row>
        <row r="108">
          <cell r="A108" t="str">
            <v>0B68825</v>
          </cell>
          <cell r="B108" t="str">
            <v>AGT0205</v>
          </cell>
          <cell r="C108" t="str">
            <v>小姐</v>
          </cell>
          <cell r="D108" t="str">
            <v>王怡月</v>
          </cell>
          <cell r="E108" t="str">
            <v>王怡月小姐</v>
          </cell>
          <cell r="F108">
            <v>916317001</v>
          </cell>
        </row>
        <row r="109">
          <cell r="A109" t="str">
            <v>0B68895</v>
          </cell>
          <cell r="B109" t="str">
            <v>RAQ3200</v>
          </cell>
          <cell r="C109" t="str">
            <v>先生</v>
          </cell>
          <cell r="D109" t="str">
            <v>謝明峰</v>
          </cell>
          <cell r="E109" t="str">
            <v>謝明峰先生</v>
          </cell>
          <cell r="F109">
            <v>981533547</v>
          </cell>
        </row>
        <row r="110">
          <cell r="A110" t="str">
            <v>0B68897</v>
          </cell>
          <cell r="B110" t="str">
            <v>ASF3352</v>
          </cell>
          <cell r="C110" t="str">
            <v>先生</v>
          </cell>
          <cell r="D110" t="str">
            <v>陳警發</v>
          </cell>
          <cell r="E110" t="str">
            <v>陳警發先生</v>
          </cell>
          <cell r="F110">
            <v>935886883</v>
          </cell>
        </row>
        <row r="111">
          <cell r="A111" t="str">
            <v>0B68927</v>
          </cell>
          <cell r="B111" t="str">
            <v>AJM0888</v>
          </cell>
          <cell r="C111" t="str">
            <v>先生</v>
          </cell>
          <cell r="D111" t="str">
            <v>聯發科技股份有限公司吳智富</v>
          </cell>
          <cell r="E111" t="str">
            <v>吳智富先生</v>
          </cell>
          <cell r="F111">
            <v>916050293</v>
          </cell>
        </row>
        <row r="112">
          <cell r="A112" t="str">
            <v>0B68928</v>
          </cell>
          <cell r="B112" t="str">
            <v>AJR6891</v>
          </cell>
          <cell r="C112" t="str">
            <v>先生</v>
          </cell>
          <cell r="D112" t="str">
            <v>李承勳</v>
          </cell>
          <cell r="E112" t="str">
            <v>李承勳先生</v>
          </cell>
          <cell r="F112">
            <v>918832168</v>
          </cell>
        </row>
        <row r="113">
          <cell r="A113" t="str">
            <v>0B68929</v>
          </cell>
          <cell r="B113" t="str">
            <v>AJP8830</v>
          </cell>
          <cell r="C113" t="str">
            <v>小姐</v>
          </cell>
          <cell r="D113" t="str">
            <v>杜慧如</v>
          </cell>
          <cell r="E113" t="str">
            <v>杜慧如小姐</v>
          </cell>
          <cell r="F113">
            <v>913770200</v>
          </cell>
        </row>
        <row r="114">
          <cell r="A114" t="str">
            <v>0B69096</v>
          </cell>
          <cell r="B114" t="str">
            <v>AKR3200</v>
          </cell>
          <cell r="C114" t="str">
            <v>先生</v>
          </cell>
          <cell r="D114" t="str">
            <v>王家鴻</v>
          </cell>
          <cell r="E114" t="str">
            <v>王家鴻先生</v>
          </cell>
          <cell r="F114">
            <v>927765565</v>
          </cell>
        </row>
        <row r="115">
          <cell r="A115" t="str">
            <v>0B69099</v>
          </cell>
          <cell r="B115" t="str">
            <v>AJF8839</v>
          </cell>
          <cell r="C115" t="str">
            <v>先生</v>
          </cell>
          <cell r="D115" t="str">
            <v>蔡銘哲</v>
          </cell>
          <cell r="E115" t="str">
            <v>蔡銘哲先生</v>
          </cell>
          <cell r="F115">
            <v>930188919</v>
          </cell>
        </row>
        <row r="116">
          <cell r="A116" t="str">
            <v>0B69202</v>
          </cell>
          <cell r="B116" t="str">
            <v>AGT9089</v>
          </cell>
          <cell r="C116" t="str">
            <v>先生</v>
          </cell>
          <cell r="D116" t="str">
            <v>黃文志</v>
          </cell>
          <cell r="E116" t="str">
            <v>黃志忠先生</v>
          </cell>
          <cell r="F116">
            <v>953886003</v>
          </cell>
        </row>
        <row r="117">
          <cell r="A117" t="str">
            <v>0B69208</v>
          </cell>
          <cell r="B117" t="str">
            <v>AKD0618</v>
          </cell>
          <cell r="C117" t="str">
            <v>先生</v>
          </cell>
          <cell r="D117" t="str">
            <v>簡智民</v>
          </cell>
          <cell r="E117" t="str">
            <v>簡智民先生</v>
          </cell>
          <cell r="F117">
            <v>922940773</v>
          </cell>
        </row>
        <row r="118">
          <cell r="A118" t="str">
            <v>0B69224</v>
          </cell>
          <cell r="B118" t="str">
            <v>AGT2828</v>
          </cell>
          <cell r="C118" t="str">
            <v>小姐</v>
          </cell>
          <cell r="D118" t="str">
            <v>劉淑珠</v>
          </cell>
          <cell r="E118" t="str">
            <v>劉淑珠小姐</v>
          </cell>
          <cell r="F118">
            <v>918111500</v>
          </cell>
        </row>
        <row r="119">
          <cell r="A119" t="str">
            <v>0B69279</v>
          </cell>
          <cell r="B119" t="str">
            <v>AJH1606</v>
          </cell>
          <cell r="C119" t="str">
            <v>小姐</v>
          </cell>
          <cell r="D119" t="str">
            <v>魏曼曼</v>
          </cell>
          <cell r="E119" t="str">
            <v>魏曼曼小姐</v>
          </cell>
          <cell r="F119">
            <v>926839699</v>
          </cell>
        </row>
        <row r="120">
          <cell r="A120" t="str">
            <v>0B69288</v>
          </cell>
          <cell r="B120" t="str">
            <v>AGT5859</v>
          </cell>
          <cell r="C120" t="str">
            <v>小姐</v>
          </cell>
          <cell r="D120" t="str">
            <v>李婉慧</v>
          </cell>
          <cell r="E120" t="str">
            <v>李婉慧小姐</v>
          </cell>
          <cell r="F120">
            <v>936257883</v>
          </cell>
        </row>
        <row r="121">
          <cell r="A121" t="str">
            <v>0B69290</v>
          </cell>
          <cell r="B121" t="str">
            <v>AKJ6288</v>
          </cell>
          <cell r="C121" t="str">
            <v>先生</v>
          </cell>
          <cell r="D121" t="str">
            <v>許皓鈞</v>
          </cell>
          <cell r="E121" t="str">
            <v>許皓鈞先生</v>
          </cell>
          <cell r="F121">
            <v>920700377</v>
          </cell>
        </row>
        <row r="122">
          <cell r="A122" t="str">
            <v>0B69293</v>
          </cell>
          <cell r="B122" t="str">
            <v>AKD3163</v>
          </cell>
          <cell r="C122" t="str">
            <v>先生</v>
          </cell>
          <cell r="D122" t="str">
            <v>鍾佳蓉</v>
          </cell>
          <cell r="E122" t="str">
            <v>彭彥程先生</v>
          </cell>
          <cell r="F122">
            <v>910549203</v>
          </cell>
        </row>
        <row r="123">
          <cell r="A123" t="str">
            <v>0B69306</v>
          </cell>
          <cell r="B123" t="str">
            <v>AGT2098</v>
          </cell>
          <cell r="C123" t="str">
            <v>先生</v>
          </cell>
          <cell r="D123" t="str">
            <v>實新科技股份有限公司李昌瑜</v>
          </cell>
          <cell r="E123" t="str">
            <v>李昌瑜先生</v>
          </cell>
          <cell r="F123">
            <v>918565908</v>
          </cell>
        </row>
        <row r="124">
          <cell r="A124" t="str">
            <v>0B69372</v>
          </cell>
          <cell r="B124" t="str">
            <v>AKA3267</v>
          </cell>
          <cell r="C124" t="str">
            <v>小姐</v>
          </cell>
          <cell r="D124" t="str">
            <v>高子茵</v>
          </cell>
          <cell r="E124" t="str">
            <v>高子茵小姐</v>
          </cell>
          <cell r="F124">
            <v>975335326</v>
          </cell>
        </row>
        <row r="125">
          <cell r="A125" t="str">
            <v>0B69379</v>
          </cell>
          <cell r="B125" t="str">
            <v>AJQ7287</v>
          </cell>
          <cell r="C125" t="str">
            <v>先生</v>
          </cell>
          <cell r="D125" t="str">
            <v>潘政宏</v>
          </cell>
          <cell r="E125" t="str">
            <v>潘政宏先生</v>
          </cell>
          <cell r="F125">
            <v>916769087</v>
          </cell>
        </row>
        <row r="126">
          <cell r="A126" t="str">
            <v>0B69493</v>
          </cell>
          <cell r="B126" t="str">
            <v>AGN9016</v>
          </cell>
          <cell r="C126" t="str">
            <v>先生</v>
          </cell>
          <cell r="D126" t="str">
            <v>林宏典</v>
          </cell>
          <cell r="E126" t="str">
            <v>林宏典先生</v>
          </cell>
          <cell r="F126">
            <v>912837246</v>
          </cell>
        </row>
        <row r="127">
          <cell r="A127" t="str">
            <v>0B69496</v>
          </cell>
          <cell r="B127" t="str">
            <v>AKA6890</v>
          </cell>
          <cell r="C127" t="str">
            <v>小姐</v>
          </cell>
          <cell r="D127" t="str">
            <v>謝欣容</v>
          </cell>
          <cell r="E127" t="str">
            <v>謝欣容小姐</v>
          </cell>
          <cell r="F127">
            <v>952319309</v>
          </cell>
        </row>
        <row r="128">
          <cell r="A128" t="str">
            <v>0B69519</v>
          </cell>
          <cell r="B128" t="str">
            <v>ALU9989</v>
          </cell>
          <cell r="C128" t="str">
            <v>先生</v>
          </cell>
          <cell r="D128" t="str">
            <v>范素容</v>
          </cell>
          <cell r="E128" t="str">
            <v>王啟鋒先生</v>
          </cell>
          <cell r="F128">
            <v>937886777</v>
          </cell>
        </row>
        <row r="129">
          <cell r="A129" t="str">
            <v>0B69532</v>
          </cell>
          <cell r="B129" t="str">
            <v>AKF8292</v>
          </cell>
          <cell r="C129" t="str">
            <v>先生</v>
          </cell>
          <cell r="D129" t="str">
            <v>谷偉國</v>
          </cell>
          <cell r="E129" t="str">
            <v>谷偉國先生</v>
          </cell>
          <cell r="F129">
            <v>922715980</v>
          </cell>
        </row>
        <row r="130">
          <cell r="A130" t="str">
            <v>0B69553</v>
          </cell>
          <cell r="B130" t="str">
            <v>AKG0221</v>
          </cell>
          <cell r="C130" t="str">
            <v>小姐</v>
          </cell>
          <cell r="D130" t="str">
            <v>王文玲</v>
          </cell>
          <cell r="E130" t="str">
            <v>王文玲小姐</v>
          </cell>
          <cell r="F130">
            <v>916359953</v>
          </cell>
        </row>
        <row r="131">
          <cell r="A131" t="str">
            <v>0B69558</v>
          </cell>
          <cell r="B131" t="str">
            <v>AKA6757</v>
          </cell>
          <cell r="C131" t="str">
            <v>小姐</v>
          </cell>
          <cell r="D131" t="str">
            <v>奚美青</v>
          </cell>
          <cell r="E131" t="str">
            <v>奚美青小姐</v>
          </cell>
          <cell r="F131">
            <v>978861995</v>
          </cell>
        </row>
        <row r="132">
          <cell r="A132" t="str">
            <v>0B69621</v>
          </cell>
          <cell r="B132" t="str">
            <v>AKF9776</v>
          </cell>
          <cell r="C132" t="str">
            <v>先生</v>
          </cell>
          <cell r="D132" t="str">
            <v>楊政穎</v>
          </cell>
          <cell r="E132" t="str">
            <v>楊政穎先生</v>
          </cell>
          <cell r="F132">
            <v>932129800</v>
          </cell>
        </row>
        <row r="133">
          <cell r="A133" t="str">
            <v>0B69622</v>
          </cell>
          <cell r="B133" t="str">
            <v>ATM8513</v>
          </cell>
          <cell r="C133" t="str">
            <v>先生</v>
          </cell>
          <cell r="D133" t="str">
            <v>楊瑞峰</v>
          </cell>
          <cell r="E133" t="str">
            <v>楊瑞峰先生</v>
          </cell>
          <cell r="F133">
            <v>921677235</v>
          </cell>
        </row>
        <row r="134">
          <cell r="A134" t="str">
            <v>0B69650</v>
          </cell>
          <cell r="B134" t="str">
            <v>AKD7289</v>
          </cell>
          <cell r="C134" t="str">
            <v>先生</v>
          </cell>
          <cell r="D134" t="str">
            <v>楊岳樺</v>
          </cell>
          <cell r="E134" t="str">
            <v>楊岳樺先生</v>
          </cell>
          <cell r="F134">
            <v>952291822</v>
          </cell>
        </row>
        <row r="135">
          <cell r="A135" t="str">
            <v>0B69651</v>
          </cell>
          <cell r="B135" t="str">
            <v>ALH8866</v>
          </cell>
          <cell r="C135" t="str">
            <v>小姐</v>
          </cell>
          <cell r="D135" t="str">
            <v>鍾美堅</v>
          </cell>
          <cell r="E135" t="str">
            <v>鍾美堅小姐</v>
          </cell>
          <cell r="F135">
            <v>933166018</v>
          </cell>
        </row>
        <row r="136">
          <cell r="A136" t="str">
            <v>0B69669</v>
          </cell>
          <cell r="B136" t="str">
            <v>ANY8038</v>
          </cell>
          <cell r="C136" t="str">
            <v>先生</v>
          </cell>
          <cell r="D136" t="str">
            <v>史紀生</v>
          </cell>
          <cell r="E136" t="str">
            <v>史紀生先生</v>
          </cell>
          <cell r="F136">
            <v>912251571</v>
          </cell>
        </row>
        <row r="137">
          <cell r="A137" t="str">
            <v>0B69672</v>
          </cell>
          <cell r="B137" t="str">
            <v>AGJ2233</v>
          </cell>
          <cell r="C137" t="str">
            <v>小姐</v>
          </cell>
          <cell r="D137" t="str">
            <v>李佩琪</v>
          </cell>
          <cell r="E137" t="str">
            <v>李佩琪小姐</v>
          </cell>
          <cell r="F137">
            <v>988249983</v>
          </cell>
        </row>
        <row r="138">
          <cell r="A138" t="str">
            <v>0B69684</v>
          </cell>
          <cell r="B138" t="str">
            <v>AKJ0201</v>
          </cell>
          <cell r="C138" t="str">
            <v>先生</v>
          </cell>
          <cell r="D138" t="str">
            <v>馮君儀</v>
          </cell>
          <cell r="E138" t="str">
            <v>帥緒廷先生</v>
          </cell>
          <cell r="F138">
            <v>955045556</v>
          </cell>
        </row>
        <row r="139">
          <cell r="A139" t="str">
            <v>0B69768</v>
          </cell>
          <cell r="B139" t="str">
            <v>AKK9651</v>
          </cell>
          <cell r="C139" t="str">
            <v>先生</v>
          </cell>
          <cell r="D139" t="str">
            <v>潘柏菁</v>
          </cell>
          <cell r="E139" t="str">
            <v>廖志偉先生</v>
          </cell>
          <cell r="F139">
            <v>927767009</v>
          </cell>
        </row>
        <row r="140">
          <cell r="A140" t="str">
            <v>0B69772</v>
          </cell>
          <cell r="B140" t="str">
            <v>AKK9098</v>
          </cell>
          <cell r="C140" t="str">
            <v>先生</v>
          </cell>
          <cell r="D140" t="str">
            <v>賴美玉</v>
          </cell>
          <cell r="E140" t="str">
            <v>吳清和先生</v>
          </cell>
          <cell r="F140">
            <v>935288785</v>
          </cell>
        </row>
        <row r="141">
          <cell r="A141" t="str">
            <v>0B69781</v>
          </cell>
          <cell r="B141" t="str">
            <v>AKT7068</v>
          </cell>
          <cell r="C141" t="str">
            <v>先生</v>
          </cell>
          <cell r="D141" t="str">
            <v>富健和生物科技(股)林雨新</v>
          </cell>
          <cell r="E141" t="str">
            <v>林雨新先生</v>
          </cell>
          <cell r="F141">
            <v>937096173</v>
          </cell>
        </row>
        <row r="142">
          <cell r="A142" t="str">
            <v>0B69787</v>
          </cell>
          <cell r="B142" t="str">
            <v>AKM1228</v>
          </cell>
          <cell r="C142" t="str">
            <v>先生</v>
          </cell>
          <cell r="D142" t="str">
            <v>聯發科技股份有限公司-(財盟租賃)謝卓光</v>
          </cell>
          <cell r="E142" t="str">
            <v>謝卓光先生</v>
          </cell>
          <cell r="F142">
            <v>937135369</v>
          </cell>
        </row>
        <row r="143">
          <cell r="A143" t="str">
            <v>0B69794</v>
          </cell>
          <cell r="B143" t="str">
            <v>AFH0766</v>
          </cell>
          <cell r="C143" t="str">
            <v>先生</v>
          </cell>
          <cell r="D143" t="str">
            <v>遠銀國際租賃(股)翁景進</v>
          </cell>
          <cell r="E143" t="str">
            <v>薛承琛先生</v>
          </cell>
          <cell r="F143">
            <v>937250581</v>
          </cell>
        </row>
        <row r="144">
          <cell r="A144" t="str">
            <v>0B69795</v>
          </cell>
          <cell r="B144" t="str">
            <v>AKK6085</v>
          </cell>
          <cell r="C144" t="str">
            <v>小姐</v>
          </cell>
          <cell r="D144" t="str">
            <v>左政生</v>
          </cell>
          <cell r="E144" t="str">
            <v>何淑華小姐</v>
          </cell>
          <cell r="F144">
            <v>932207793</v>
          </cell>
        </row>
        <row r="145">
          <cell r="A145" t="str">
            <v>0B69883</v>
          </cell>
          <cell r="B145" t="str">
            <v>RAX1887</v>
          </cell>
          <cell r="C145" t="str">
            <v>小姐</v>
          </cell>
          <cell r="D145" t="str">
            <v>研鼎崧圖(股)-財盟租賃林佳靜</v>
          </cell>
          <cell r="E145" t="str">
            <v>林佳靜小姐</v>
          </cell>
          <cell r="F145">
            <v>955501310</v>
          </cell>
        </row>
        <row r="146">
          <cell r="A146" t="str">
            <v>0B69908</v>
          </cell>
          <cell r="B146" t="str">
            <v>AKK7978</v>
          </cell>
          <cell r="C146" t="str">
            <v>先生</v>
          </cell>
          <cell r="D146" t="str">
            <v>張雯雯</v>
          </cell>
          <cell r="E146" t="str">
            <v>徐志賢先生</v>
          </cell>
          <cell r="F146">
            <v>932043745</v>
          </cell>
        </row>
        <row r="147">
          <cell r="A147" t="str">
            <v>0B69943</v>
          </cell>
          <cell r="B147" t="str">
            <v>AKK6738</v>
          </cell>
          <cell r="C147" t="str">
            <v>先生</v>
          </cell>
          <cell r="D147" t="str">
            <v>楊晉宜</v>
          </cell>
          <cell r="E147" t="str">
            <v>楊晉宜先生</v>
          </cell>
          <cell r="F147">
            <v>939569635</v>
          </cell>
        </row>
        <row r="148">
          <cell r="A148" t="str">
            <v>0B69953</v>
          </cell>
          <cell r="B148" t="str">
            <v>AKL9800</v>
          </cell>
          <cell r="C148" t="str">
            <v>先生</v>
          </cell>
          <cell r="D148" t="str">
            <v>郭奕函</v>
          </cell>
          <cell r="E148" t="str">
            <v>郭奕函先生</v>
          </cell>
          <cell r="F148">
            <v>919359793</v>
          </cell>
        </row>
        <row r="149">
          <cell r="A149" t="str">
            <v>0B70037</v>
          </cell>
          <cell r="B149" t="str">
            <v>AKL5323</v>
          </cell>
          <cell r="C149" t="str">
            <v>先生</v>
          </cell>
          <cell r="D149" t="str">
            <v>胡嘉洋</v>
          </cell>
          <cell r="E149" t="str">
            <v>胡嘉洋先生</v>
          </cell>
          <cell r="F149">
            <v>931114177</v>
          </cell>
        </row>
        <row r="150">
          <cell r="A150" t="str">
            <v>0B70041</v>
          </cell>
          <cell r="B150" t="str">
            <v>AKQ1217</v>
          </cell>
          <cell r="C150" t="str">
            <v>小姐</v>
          </cell>
          <cell r="D150" t="str">
            <v>大中國際聯合會計師事務所林月霞</v>
          </cell>
          <cell r="E150" t="str">
            <v>林月霞小姐</v>
          </cell>
          <cell r="F150">
            <v>932318865</v>
          </cell>
        </row>
        <row r="151">
          <cell r="A151" t="str">
            <v>0B70046</v>
          </cell>
          <cell r="B151" t="str">
            <v>RAX8708</v>
          </cell>
          <cell r="C151" t="str">
            <v>先生</v>
          </cell>
          <cell r="D151" t="str">
            <v>煥德科技(股)-財盟租賃孔維源</v>
          </cell>
          <cell r="E151" t="str">
            <v>孔維源先生</v>
          </cell>
          <cell r="F151">
            <v>933217769</v>
          </cell>
        </row>
        <row r="152">
          <cell r="A152" t="str">
            <v>0B70049</v>
          </cell>
          <cell r="B152" t="str">
            <v>RAX0738</v>
          </cell>
          <cell r="C152" t="str">
            <v>先生</v>
          </cell>
          <cell r="D152" t="str">
            <v>統一東京股份有限公司林彥岑</v>
          </cell>
          <cell r="E152" t="str">
            <v>林彥岑先生</v>
          </cell>
          <cell r="F152">
            <v>965589110</v>
          </cell>
        </row>
        <row r="153">
          <cell r="A153" t="str">
            <v>0B70061</v>
          </cell>
          <cell r="B153" t="str">
            <v>RAX2828</v>
          </cell>
          <cell r="C153" t="str">
            <v>先生</v>
          </cell>
          <cell r="D153" t="str">
            <v>陳建志</v>
          </cell>
          <cell r="E153" t="str">
            <v>陳建志先生</v>
          </cell>
          <cell r="F153">
            <v>931166522</v>
          </cell>
        </row>
        <row r="154">
          <cell r="A154" t="str">
            <v>0B70097</v>
          </cell>
          <cell r="B154" t="str">
            <v>AKL5776</v>
          </cell>
          <cell r="C154" t="str">
            <v>先生</v>
          </cell>
          <cell r="D154" t="str">
            <v>張晉國</v>
          </cell>
          <cell r="E154" t="str">
            <v>張晉國先生</v>
          </cell>
          <cell r="F154">
            <v>928870533</v>
          </cell>
        </row>
        <row r="155">
          <cell r="A155" t="str">
            <v>0B70111</v>
          </cell>
          <cell r="B155" t="str">
            <v>AKG7818</v>
          </cell>
          <cell r="C155" t="str">
            <v>小姐</v>
          </cell>
          <cell r="D155" t="str">
            <v>蔡潔瑩</v>
          </cell>
          <cell r="E155" t="str">
            <v>蔡潔瑩小姐</v>
          </cell>
          <cell r="F155">
            <v>976076284</v>
          </cell>
        </row>
        <row r="156">
          <cell r="A156" t="str">
            <v>0B70114</v>
          </cell>
          <cell r="B156" t="str">
            <v>AKP2178</v>
          </cell>
          <cell r="C156" t="str">
            <v>先生</v>
          </cell>
          <cell r="D156" t="str">
            <v>黃大成</v>
          </cell>
          <cell r="E156" t="str">
            <v>黃大成先生</v>
          </cell>
          <cell r="F156">
            <v>935388595</v>
          </cell>
        </row>
        <row r="157">
          <cell r="A157" t="str">
            <v>0B70129</v>
          </cell>
          <cell r="B157" t="str">
            <v>ANZ8187</v>
          </cell>
          <cell r="C157" t="str">
            <v>先生</v>
          </cell>
          <cell r="D157" t="str">
            <v>蔡孟勳</v>
          </cell>
          <cell r="E157" t="str">
            <v>蔡孟勳先生</v>
          </cell>
          <cell r="F157">
            <v>922511580</v>
          </cell>
        </row>
        <row r="158">
          <cell r="A158" t="str">
            <v>0B70135</v>
          </cell>
          <cell r="B158" t="str">
            <v>AKM2672</v>
          </cell>
          <cell r="C158" t="str">
            <v>先生</v>
          </cell>
          <cell r="D158" t="str">
            <v>林俊霖</v>
          </cell>
          <cell r="E158" t="str">
            <v>林俊霖先生</v>
          </cell>
          <cell r="F158">
            <v>926000885</v>
          </cell>
        </row>
        <row r="159">
          <cell r="A159" t="str">
            <v>0B70143</v>
          </cell>
          <cell r="B159" t="str">
            <v>AKN5693</v>
          </cell>
          <cell r="C159" t="str">
            <v>先生</v>
          </cell>
          <cell r="D159" t="str">
            <v>建信啟記股份有限公司趙維麟</v>
          </cell>
          <cell r="E159" t="str">
            <v>趙維麟先生</v>
          </cell>
          <cell r="F159">
            <v>919342815</v>
          </cell>
        </row>
        <row r="160">
          <cell r="A160" t="str">
            <v>0B70211</v>
          </cell>
          <cell r="B160" t="str">
            <v>RAY2538</v>
          </cell>
          <cell r="C160" t="str">
            <v>先生</v>
          </cell>
          <cell r="D160" t="str">
            <v>瑞宏系統整合有限公司許博欽</v>
          </cell>
          <cell r="E160" t="str">
            <v>許博欽先生</v>
          </cell>
          <cell r="F160">
            <v>932226350</v>
          </cell>
        </row>
        <row r="161">
          <cell r="A161" t="str">
            <v>0B70230</v>
          </cell>
          <cell r="B161" t="str">
            <v>AKN9923</v>
          </cell>
          <cell r="C161" t="str">
            <v>先生</v>
          </cell>
          <cell r="D161" t="str">
            <v>張煜</v>
          </cell>
          <cell r="E161" t="str">
            <v>張煜先生</v>
          </cell>
          <cell r="F161">
            <v>919313688</v>
          </cell>
        </row>
        <row r="162">
          <cell r="A162" t="str">
            <v>0B70245</v>
          </cell>
          <cell r="B162" t="str">
            <v>AKW6618</v>
          </cell>
          <cell r="C162" t="str">
            <v>先生</v>
          </cell>
          <cell r="D162" t="str">
            <v>石幸如</v>
          </cell>
          <cell r="E162" t="str">
            <v>黃健華先生</v>
          </cell>
          <cell r="F162">
            <v>983338275</v>
          </cell>
        </row>
        <row r="163">
          <cell r="A163" t="str">
            <v>0B70249</v>
          </cell>
          <cell r="B163" t="str">
            <v>AKW6696</v>
          </cell>
          <cell r="C163" t="str">
            <v>小姐</v>
          </cell>
          <cell r="D163" t="str">
            <v>張美慧</v>
          </cell>
          <cell r="E163" t="str">
            <v>張美慧小姐</v>
          </cell>
          <cell r="F163">
            <v>936057061</v>
          </cell>
        </row>
        <row r="164">
          <cell r="A164" t="str">
            <v>0B70267</v>
          </cell>
          <cell r="B164" t="str">
            <v>AKN7727</v>
          </cell>
          <cell r="C164" t="str">
            <v>先生</v>
          </cell>
          <cell r="D164" t="str">
            <v>李欽文</v>
          </cell>
          <cell r="E164" t="str">
            <v>李欽文先生</v>
          </cell>
          <cell r="F164">
            <v>922375272</v>
          </cell>
        </row>
        <row r="165">
          <cell r="A165" t="str">
            <v>0B70310</v>
          </cell>
          <cell r="B165" t="str">
            <v>AKP3166</v>
          </cell>
          <cell r="C165" t="str">
            <v>先生</v>
          </cell>
          <cell r="D165" t="str">
            <v>孟憲麒</v>
          </cell>
          <cell r="E165" t="str">
            <v>孟憲麒先生</v>
          </cell>
          <cell r="F165">
            <v>932035392</v>
          </cell>
        </row>
        <row r="166">
          <cell r="A166" t="str">
            <v>0B70352</v>
          </cell>
          <cell r="B166" t="str">
            <v>AKP1730</v>
          </cell>
          <cell r="C166" t="str">
            <v>小姐</v>
          </cell>
          <cell r="D166" t="str">
            <v>林晏禎</v>
          </cell>
          <cell r="E166" t="str">
            <v>林晏禎小姐</v>
          </cell>
          <cell r="F166">
            <v>933110222</v>
          </cell>
        </row>
        <row r="167">
          <cell r="A167" t="str">
            <v>0B70354</v>
          </cell>
          <cell r="B167" t="str">
            <v>AKP6633</v>
          </cell>
          <cell r="C167" t="str">
            <v>先生</v>
          </cell>
          <cell r="D167" t="str">
            <v>廉鷹電器行鄭玄宗</v>
          </cell>
          <cell r="E167" t="str">
            <v>鄭玄宗先生</v>
          </cell>
          <cell r="F167">
            <v>932203145</v>
          </cell>
        </row>
        <row r="168">
          <cell r="A168" t="str">
            <v>0B70374</v>
          </cell>
          <cell r="B168" t="str">
            <v>AKR6083</v>
          </cell>
          <cell r="C168" t="str">
            <v>先生</v>
          </cell>
          <cell r="D168" t="str">
            <v>微鋒自動科技(股)林漢銘</v>
          </cell>
          <cell r="E168" t="str">
            <v>林漢銘先生</v>
          </cell>
          <cell r="F168">
            <v>937409273</v>
          </cell>
        </row>
        <row r="169">
          <cell r="A169" t="str">
            <v>0B70375</v>
          </cell>
          <cell r="B169" t="str">
            <v>AKX3888</v>
          </cell>
          <cell r="C169" t="str">
            <v>小姐</v>
          </cell>
          <cell r="D169" t="str">
            <v>廖千瑩</v>
          </cell>
          <cell r="E169" t="str">
            <v>廖千瑩小姐</v>
          </cell>
          <cell r="F169">
            <v>936060576</v>
          </cell>
        </row>
        <row r="170">
          <cell r="A170" t="str">
            <v>0B70380</v>
          </cell>
          <cell r="B170" t="str">
            <v>AKP6777</v>
          </cell>
          <cell r="C170" t="str">
            <v>先生</v>
          </cell>
          <cell r="D170" t="str">
            <v>林義明</v>
          </cell>
          <cell r="E170" t="str">
            <v>林義明先生</v>
          </cell>
          <cell r="F170">
            <v>932157805</v>
          </cell>
        </row>
        <row r="171">
          <cell r="A171" t="str">
            <v>0B70381</v>
          </cell>
          <cell r="B171" t="str">
            <v>0B70381</v>
          </cell>
          <cell r="C171" t="str">
            <v>先生</v>
          </cell>
          <cell r="D171" t="str">
            <v>車已賣</v>
          </cell>
          <cell r="E171" t="str">
            <v>車已賣先生</v>
          </cell>
          <cell r="F171">
            <v>900000000</v>
          </cell>
        </row>
        <row r="172">
          <cell r="A172" t="str">
            <v>0B70388</v>
          </cell>
          <cell r="B172" t="str">
            <v>RAY5020</v>
          </cell>
          <cell r="C172" t="str">
            <v>先生</v>
          </cell>
          <cell r="D172" t="str">
            <v>皓達(有)-聯邦租賃吳福在</v>
          </cell>
          <cell r="E172" t="str">
            <v>吳福在先生</v>
          </cell>
          <cell r="F172">
            <v>923236666</v>
          </cell>
        </row>
        <row r="173">
          <cell r="A173" t="str">
            <v>0B70397</v>
          </cell>
          <cell r="B173" t="str">
            <v>AKX0289</v>
          </cell>
          <cell r="C173" t="str">
            <v>先生</v>
          </cell>
          <cell r="D173" t="str">
            <v>詹名昌</v>
          </cell>
          <cell r="E173" t="str">
            <v>詹名昌先生</v>
          </cell>
          <cell r="F173">
            <v>912031806</v>
          </cell>
        </row>
        <row r="174">
          <cell r="A174" t="str">
            <v>0B70423</v>
          </cell>
          <cell r="B174" t="str">
            <v>RAY9608</v>
          </cell>
          <cell r="C174" t="str">
            <v>先生</v>
          </cell>
          <cell r="D174" t="str">
            <v>威力工業網路(股)-格上租賃黃冠仁</v>
          </cell>
          <cell r="E174" t="str">
            <v>黃冠仁先生</v>
          </cell>
          <cell r="F174">
            <v>918232965</v>
          </cell>
        </row>
        <row r="175">
          <cell r="A175" t="str">
            <v>0B70432</v>
          </cell>
          <cell r="B175" t="str">
            <v>AKQ5779</v>
          </cell>
          <cell r="C175" t="str">
            <v>先生</v>
          </cell>
          <cell r="D175" t="str">
            <v>黃紹綸</v>
          </cell>
          <cell r="E175" t="str">
            <v>黃紹綸先生</v>
          </cell>
          <cell r="F175">
            <v>952654276</v>
          </cell>
        </row>
        <row r="176">
          <cell r="A176" t="str">
            <v>0B70443</v>
          </cell>
          <cell r="B176" t="str">
            <v>AKX0258</v>
          </cell>
          <cell r="C176" t="str">
            <v>先生</v>
          </cell>
          <cell r="D176" t="str">
            <v>珍林國際開發有限公司廖峰達</v>
          </cell>
          <cell r="E176" t="str">
            <v>廖峰達先生</v>
          </cell>
          <cell r="F176">
            <v>938356081</v>
          </cell>
        </row>
        <row r="177">
          <cell r="A177" t="str">
            <v>0B70448</v>
          </cell>
          <cell r="B177" t="str">
            <v>AKP2506</v>
          </cell>
          <cell r="C177" t="str">
            <v>先生</v>
          </cell>
          <cell r="D177" t="str">
            <v>林育駐</v>
          </cell>
          <cell r="E177" t="str">
            <v>林育駐先生</v>
          </cell>
          <cell r="F177">
            <v>920382045</v>
          </cell>
        </row>
        <row r="178">
          <cell r="A178" t="str">
            <v>0B70460</v>
          </cell>
          <cell r="B178" t="str">
            <v>AKR7118</v>
          </cell>
          <cell r="C178" t="str">
            <v>先生</v>
          </cell>
          <cell r="D178" t="str">
            <v>相成有限公司陳肇銘</v>
          </cell>
          <cell r="E178" t="str">
            <v>陳肇銘先生</v>
          </cell>
          <cell r="F178">
            <v>932077188</v>
          </cell>
        </row>
        <row r="179">
          <cell r="A179" t="str">
            <v>0B70494</v>
          </cell>
          <cell r="B179" t="str">
            <v>AKR8962</v>
          </cell>
          <cell r="C179" t="str">
            <v>先生</v>
          </cell>
          <cell r="D179" t="str">
            <v>保傑特有限公司張志雄</v>
          </cell>
          <cell r="E179" t="str">
            <v>張志雄先生</v>
          </cell>
          <cell r="F179">
            <v>939648723</v>
          </cell>
        </row>
        <row r="180">
          <cell r="A180" t="str">
            <v>0B70497</v>
          </cell>
          <cell r="B180" t="str">
            <v>AMW2608</v>
          </cell>
          <cell r="C180" t="str">
            <v>小姐</v>
          </cell>
          <cell r="D180" t="str">
            <v>邱珮瑜</v>
          </cell>
          <cell r="E180" t="str">
            <v>邱珮瑜小姐</v>
          </cell>
          <cell r="F180">
            <v>939892808</v>
          </cell>
        </row>
        <row r="181">
          <cell r="A181" t="str">
            <v>0B70498</v>
          </cell>
          <cell r="B181" t="str">
            <v>AKR1832</v>
          </cell>
          <cell r="C181" t="str">
            <v>小姐</v>
          </cell>
          <cell r="D181" t="str">
            <v>核心整合行銷有限公司林家琪</v>
          </cell>
          <cell r="E181" t="str">
            <v>林家琪小姐</v>
          </cell>
          <cell r="F181">
            <v>963014833</v>
          </cell>
        </row>
        <row r="182">
          <cell r="A182" t="str">
            <v>0B70505</v>
          </cell>
          <cell r="B182" t="str">
            <v>AKS1681</v>
          </cell>
          <cell r="C182" t="str">
            <v>小姐</v>
          </cell>
          <cell r="D182" t="str">
            <v>廖琪</v>
          </cell>
          <cell r="E182" t="str">
            <v>廖琪小姐</v>
          </cell>
          <cell r="F182">
            <v>939351932</v>
          </cell>
        </row>
        <row r="183">
          <cell r="A183" t="str">
            <v>0B70507</v>
          </cell>
          <cell r="B183" t="str">
            <v>AKR5586</v>
          </cell>
          <cell r="C183" t="str">
            <v>小姐</v>
          </cell>
          <cell r="D183" t="str">
            <v>吳麗貞</v>
          </cell>
          <cell r="E183" t="str">
            <v>吳麗貞小姐</v>
          </cell>
          <cell r="F183">
            <v>932323637</v>
          </cell>
        </row>
        <row r="184">
          <cell r="A184" t="str">
            <v>0B70525</v>
          </cell>
          <cell r="B184" t="str">
            <v>ANL9889</v>
          </cell>
          <cell r="C184" t="str">
            <v>先生</v>
          </cell>
          <cell r="D184" t="str">
            <v>陳志榮</v>
          </cell>
          <cell r="E184" t="str">
            <v>陳志榮先生</v>
          </cell>
          <cell r="F184">
            <v>917294828</v>
          </cell>
        </row>
        <row r="185">
          <cell r="A185" t="str">
            <v>0B70527</v>
          </cell>
          <cell r="B185" t="str">
            <v>RAZ6068</v>
          </cell>
          <cell r="C185" t="str">
            <v>先生</v>
          </cell>
          <cell r="D185" t="str">
            <v>兆旭(股)公司(和運租賃)王思勤</v>
          </cell>
          <cell r="E185" t="str">
            <v>王思勤先生</v>
          </cell>
          <cell r="F185">
            <v>919120315</v>
          </cell>
        </row>
        <row r="186">
          <cell r="A186" t="str">
            <v>0B70548</v>
          </cell>
          <cell r="B186" t="str">
            <v>AWK5311</v>
          </cell>
          <cell r="C186" t="str">
            <v>先生</v>
          </cell>
          <cell r="D186" t="str">
            <v>顏振洋</v>
          </cell>
          <cell r="E186" t="str">
            <v>顏振洋先生</v>
          </cell>
          <cell r="F186">
            <v>972876338</v>
          </cell>
        </row>
        <row r="187">
          <cell r="A187" t="str">
            <v>0B70550</v>
          </cell>
          <cell r="B187" t="str">
            <v>AKR9130</v>
          </cell>
          <cell r="C187" t="str">
            <v>先生</v>
          </cell>
          <cell r="D187" t="str">
            <v>傅岳邦</v>
          </cell>
          <cell r="E187" t="str">
            <v>傅岳邦先生</v>
          </cell>
          <cell r="F187">
            <v>933157503</v>
          </cell>
        </row>
        <row r="188">
          <cell r="A188" t="str">
            <v>0B70552</v>
          </cell>
          <cell r="B188" t="str">
            <v>大使車</v>
          </cell>
          <cell r="C188" t="str">
            <v>先生</v>
          </cell>
          <cell r="D188" t="str">
            <v>大使車一</v>
          </cell>
          <cell r="E188" t="str">
            <v>大使車一先生</v>
          </cell>
          <cell r="F188">
            <v>900000000</v>
          </cell>
        </row>
        <row r="189">
          <cell r="A189" t="str">
            <v>0B70557</v>
          </cell>
          <cell r="B189" t="str">
            <v>AMY3133</v>
          </cell>
          <cell r="C189" t="str">
            <v>先生</v>
          </cell>
          <cell r="D189" t="str">
            <v>江村煌</v>
          </cell>
          <cell r="E189" t="str">
            <v>江村煌先生</v>
          </cell>
          <cell r="F189">
            <v>983701838</v>
          </cell>
        </row>
        <row r="190">
          <cell r="A190" t="str">
            <v>0B70587</v>
          </cell>
          <cell r="B190" t="str">
            <v>AMY6619</v>
          </cell>
          <cell r="C190" t="str">
            <v>先生</v>
          </cell>
          <cell r="D190" t="str">
            <v>張志成</v>
          </cell>
          <cell r="E190" t="str">
            <v>張志成先生</v>
          </cell>
          <cell r="F190">
            <v>928320090</v>
          </cell>
        </row>
        <row r="191">
          <cell r="A191" t="str">
            <v>0B70608</v>
          </cell>
          <cell r="B191" t="str">
            <v>AKY9659</v>
          </cell>
          <cell r="C191" t="str">
            <v>先生</v>
          </cell>
          <cell r="D191" t="str">
            <v>江良</v>
          </cell>
          <cell r="E191" t="str">
            <v>江良先生</v>
          </cell>
          <cell r="F191">
            <v>920018099</v>
          </cell>
        </row>
        <row r="192">
          <cell r="A192" t="str">
            <v>0B70610</v>
          </cell>
          <cell r="B192" t="str">
            <v>RBA7769</v>
          </cell>
          <cell r="C192" t="str">
            <v>先生</v>
          </cell>
          <cell r="D192" t="str">
            <v>崑聚企業有限公司(財盟租賃)林俊呈</v>
          </cell>
          <cell r="E192" t="str">
            <v>林俊呈先生</v>
          </cell>
          <cell r="F192">
            <v>970620899</v>
          </cell>
        </row>
        <row r="193">
          <cell r="A193" t="str">
            <v>0B70630</v>
          </cell>
          <cell r="B193" t="str">
            <v>AMY9129</v>
          </cell>
          <cell r="C193" t="str">
            <v>先生</v>
          </cell>
          <cell r="D193" t="str">
            <v>陳逸峰</v>
          </cell>
          <cell r="E193" t="str">
            <v>陳逸峰先生</v>
          </cell>
          <cell r="F193">
            <v>920633351</v>
          </cell>
        </row>
        <row r="194">
          <cell r="A194" t="str">
            <v>0B70646</v>
          </cell>
          <cell r="B194" t="str">
            <v>AKS6660</v>
          </cell>
          <cell r="C194" t="str">
            <v>小姐</v>
          </cell>
          <cell r="D194" t="str">
            <v>曹淑雲</v>
          </cell>
          <cell r="E194" t="str">
            <v>曹淑雲小姐</v>
          </cell>
          <cell r="F194">
            <v>932009900</v>
          </cell>
        </row>
        <row r="195">
          <cell r="A195" t="str">
            <v>0B70660</v>
          </cell>
          <cell r="B195" t="str">
            <v>RBB9268</v>
          </cell>
          <cell r="C195" t="str">
            <v>先生</v>
          </cell>
          <cell r="D195" t="str">
            <v>聯邦國際租賃(股)公司王步上</v>
          </cell>
          <cell r="E195" t="str">
            <v>王步上先生</v>
          </cell>
          <cell r="F195">
            <v>933001331</v>
          </cell>
        </row>
        <row r="196">
          <cell r="A196" t="str">
            <v>0B70669</v>
          </cell>
          <cell r="B196" t="str">
            <v>ANA3623</v>
          </cell>
          <cell r="C196" t="str">
            <v>小姐</v>
          </cell>
          <cell r="D196" t="str">
            <v>0鄭小蕙</v>
          </cell>
          <cell r="E196" t="str">
            <v>鄭小蕙小姐</v>
          </cell>
          <cell r="F196">
            <v>952530678</v>
          </cell>
        </row>
        <row r="197">
          <cell r="A197" t="str">
            <v>0B70670</v>
          </cell>
          <cell r="B197" t="str">
            <v>ANA7957</v>
          </cell>
          <cell r="C197" t="str">
            <v>先生</v>
          </cell>
          <cell r="D197" t="str">
            <v>林嘉澍</v>
          </cell>
          <cell r="E197" t="str">
            <v>林嘉澍先生</v>
          </cell>
          <cell r="F197">
            <v>922225971</v>
          </cell>
        </row>
        <row r="198">
          <cell r="A198" t="str">
            <v>0B70675</v>
          </cell>
          <cell r="B198" t="str">
            <v>RBA5597</v>
          </cell>
          <cell r="C198" t="str">
            <v>先生</v>
          </cell>
          <cell r="D198" t="str">
            <v>朱任宗</v>
          </cell>
          <cell r="E198" t="str">
            <v>朱任宗先生</v>
          </cell>
          <cell r="F198">
            <v>935519335</v>
          </cell>
        </row>
        <row r="199">
          <cell r="A199" t="str">
            <v>0B70694</v>
          </cell>
          <cell r="B199" t="str">
            <v>ANV3298</v>
          </cell>
          <cell r="C199" t="str">
            <v>先生</v>
          </cell>
          <cell r="D199" t="str">
            <v>張志杰</v>
          </cell>
          <cell r="E199" t="str">
            <v>張志杰先生</v>
          </cell>
          <cell r="F199">
            <v>928144989</v>
          </cell>
        </row>
        <row r="200">
          <cell r="A200" t="str">
            <v>0B70697</v>
          </cell>
          <cell r="B200" t="str">
            <v>RBA7738</v>
          </cell>
          <cell r="C200" t="str">
            <v>先生</v>
          </cell>
          <cell r="D200" t="str">
            <v>遠銀國際租賃股份有限公司陳佳正</v>
          </cell>
          <cell r="E200" t="str">
            <v>陳佳正先生</v>
          </cell>
          <cell r="F200">
            <v>916291411</v>
          </cell>
        </row>
        <row r="201">
          <cell r="A201" t="str">
            <v>0B70705</v>
          </cell>
          <cell r="B201" t="str">
            <v>APP8813</v>
          </cell>
          <cell r="C201" t="str">
            <v>先生</v>
          </cell>
          <cell r="D201" t="str">
            <v>王天佑</v>
          </cell>
          <cell r="E201" t="str">
            <v>王天佑先生</v>
          </cell>
          <cell r="F201">
            <v>927939815</v>
          </cell>
        </row>
        <row r="202">
          <cell r="A202" t="str">
            <v>0B70728</v>
          </cell>
          <cell r="B202" t="str">
            <v>ANM1391</v>
          </cell>
          <cell r="C202" t="str">
            <v>先生</v>
          </cell>
          <cell r="D202" t="str">
            <v>珍饗食品行張紘濬</v>
          </cell>
          <cell r="E202" t="str">
            <v>張紘濬先生</v>
          </cell>
          <cell r="F202">
            <v>935932862</v>
          </cell>
        </row>
        <row r="203">
          <cell r="A203" t="str">
            <v>0B70732</v>
          </cell>
          <cell r="B203" t="str">
            <v>APP9066</v>
          </cell>
          <cell r="C203" t="str">
            <v>先生</v>
          </cell>
          <cell r="D203" t="str">
            <v>宋元良</v>
          </cell>
          <cell r="E203" t="str">
            <v>宋元良先生</v>
          </cell>
          <cell r="F203">
            <v>970031776</v>
          </cell>
        </row>
        <row r="204">
          <cell r="A204" t="str">
            <v>0B70734</v>
          </cell>
          <cell r="B204" t="str">
            <v>ANZ3698</v>
          </cell>
          <cell r="C204" t="str">
            <v>小姐</v>
          </cell>
          <cell r="D204" t="str">
            <v>江覲晴</v>
          </cell>
          <cell r="E204" t="str">
            <v>江覲晴小姐</v>
          </cell>
          <cell r="F204">
            <v>975636510</v>
          </cell>
        </row>
        <row r="205">
          <cell r="A205" t="str">
            <v>0B70736</v>
          </cell>
          <cell r="B205" t="str">
            <v>ANY1661</v>
          </cell>
          <cell r="C205" t="str">
            <v>小姐</v>
          </cell>
          <cell r="D205" t="str">
            <v>鄺孟憶</v>
          </cell>
          <cell r="E205" t="str">
            <v>鄺孟憶小姐</v>
          </cell>
          <cell r="F205">
            <v>963629786</v>
          </cell>
        </row>
        <row r="206">
          <cell r="A206" t="str">
            <v>0B70745</v>
          </cell>
          <cell r="B206" t="str">
            <v>AKZ7758</v>
          </cell>
          <cell r="C206" t="str">
            <v>先生</v>
          </cell>
          <cell r="D206" t="str">
            <v>蘇微惠</v>
          </cell>
          <cell r="E206" t="str">
            <v>孫振中先生</v>
          </cell>
          <cell r="F206">
            <v>936220110</v>
          </cell>
        </row>
        <row r="207">
          <cell r="A207" t="str">
            <v>0B70795</v>
          </cell>
          <cell r="B207" t="str">
            <v>AMY0320</v>
          </cell>
          <cell r="C207" t="str">
            <v>先生</v>
          </cell>
          <cell r="D207" t="str">
            <v>0劉承傑</v>
          </cell>
          <cell r="E207" t="str">
            <v>徐世欣先生</v>
          </cell>
          <cell r="F207">
            <v>937155253</v>
          </cell>
        </row>
        <row r="208">
          <cell r="A208" t="str">
            <v>0B70849</v>
          </cell>
          <cell r="B208" t="str">
            <v>ALA0529</v>
          </cell>
          <cell r="C208" t="str">
            <v>先生</v>
          </cell>
          <cell r="D208" t="str">
            <v>沈自強</v>
          </cell>
          <cell r="E208" t="str">
            <v>沈自強先生</v>
          </cell>
          <cell r="F208">
            <v>920345895</v>
          </cell>
        </row>
        <row r="209">
          <cell r="A209" t="str">
            <v>0B70857</v>
          </cell>
          <cell r="B209" t="str">
            <v>ANN9928</v>
          </cell>
          <cell r="C209" t="str">
            <v>先生</v>
          </cell>
          <cell r="D209" t="str">
            <v>莊濬誠</v>
          </cell>
          <cell r="E209" t="str">
            <v>莊濬誠先生</v>
          </cell>
          <cell r="F209">
            <v>928294928</v>
          </cell>
        </row>
        <row r="210">
          <cell r="A210" t="str">
            <v>0B70949</v>
          </cell>
          <cell r="B210" t="str">
            <v>ANN9169</v>
          </cell>
          <cell r="C210" t="str">
            <v>先生</v>
          </cell>
          <cell r="D210" t="str">
            <v>林三煬</v>
          </cell>
          <cell r="E210" t="str">
            <v>林三煬先生</v>
          </cell>
          <cell r="F210">
            <v>972160568</v>
          </cell>
        </row>
        <row r="211">
          <cell r="A211" t="str">
            <v>0B70951</v>
          </cell>
          <cell r="B211" t="str">
            <v>ANN8856</v>
          </cell>
          <cell r="C211" t="str">
            <v>先生</v>
          </cell>
          <cell r="D211" t="str">
            <v>曹維城</v>
          </cell>
          <cell r="E211" t="str">
            <v>曹維城先生</v>
          </cell>
          <cell r="F211">
            <v>928275890</v>
          </cell>
        </row>
        <row r="212">
          <cell r="A212" t="str">
            <v>0B71028</v>
          </cell>
          <cell r="B212" t="str">
            <v>AQT5688</v>
          </cell>
          <cell r="C212" t="str">
            <v>先生</v>
          </cell>
          <cell r="D212" t="str">
            <v>黃士豪</v>
          </cell>
          <cell r="E212" t="str">
            <v>黃士豪先生</v>
          </cell>
          <cell r="F212">
            <v>988891393</v>
          </cell>
        </row>
        <row r="213">
          <cell r="A213" t="str">
            <v>0B71036</v>
          </cell>
          <cell r="B213" t="str">
            <v>RBC1777</v>
          </cell>
          <cell r="C213" t="str">
            <v>小姐</v>
          </cell>
          <cell r="D213" t="str">
            <v>域豐國際工程有限公司-財盟江亭慧</v>
          </cell>
          <cell r="E213" t="str">
            <v>江亭慧小姐</v>
          </cell>
          <cell r="F213">
            <v>927603557</v>
          </cell>
        </row>
        <row r="214">
          <cell r="A214" t="str">
            <v>0B71042</v>
          </cell>
          <cell r="B214" t="str">
            <v>AQS6899</v>
          </cell>
          <cell r="C214" t="str">
            <v>小姐</v>
          </cell>
          <cell r="D214" t="str">
            <v>楊欣珮</v>
          </cell>
          <cell r="E214" t="str">
            <v>楊欣珮小姐</v>
          </cell>
          <cell r="F214">
            <v>986878899</v>
          </cell>
        </row>
        <row r="215">
          <cell r="A215" t="str">
            <v>0B71047</v>
          </cell>
          <cell r="B215" t="str">
            <v>ANV2275</v>
          </cell>
          <cell r="C215" t="str">
            <v>先生</v>
          </cell>
          <cell r="D215" t="str">
            <v>王昱仁</v>
          </cell>
          <cell r="E215" t="str">
            <v>王昱仁先生</v>
          </cell>
          <cell r="F215">
            <v>975708973</v>
          </cell>
        </row>
        <row r="216">
          <cell r="A216" t="str">
            <v>0B71081</v>
          </cell>
          <cell r="B216" t="str">
            <v>ANV1830</v>
          </cell>
          <cell r="C216" t="str">
            <v>小姐</v>
          </cell>
          <cell r="D216" t="str">
            <v>田君華</v>
          </cell>
          <cell r="E216" t="str">
            <v>田君華小姐</v>
          </cell>
          <cell r="F216">
            <v>939609090</v>
          </cell>
        </row>
        <row r="217">
          <cell r="A217" t="str">
            <v>0B71082</v>
          </cell>
          <cell r="B217" t="str">
            <v>ALB2257</v>
          </cell>
          <cell r="C217" t="str">
            <v>先生</v>
          </cell>
          <cell r="D217" t="str">
            <v>林景維</v>
          </cell>
          <cell r="E217" t="str">
            <v>林景維先生</v>
          </cell>
          <cell r="F217">
            <v>988090498</v>
          </cell>
        </row>
        <row r="218">
          <cell r="A218" t="str">
            <v>0B71095</v>
          </cell>
          <cell r="B218" t="str">
            <v>ANV6882</v>
          </cell>
          <cell r="C218" t="str">
            <v>先生</v>
          </cell>
          <cell r="D218" t="str">
            <v>羅嘉生</v>
          </cell>
          <cell r="E218" t="str">
            <v>羅嘉生先生</v>
          </cell>
          <cell r="F218">
            <v>936363399</v>
          </cell>
        </row>
        <row r="219">
          <cell r="A219" t="str">
            <v>0B71097</v>
          </cell>
          <cell r="B219" t="str">
            <v>ANV9727</v>
          </cell>
          <cell r="C219" t="str">
            <v>先生</v>
          </cell>
          <cell r="D219" t="str">
            <v>陳柏凱</v>
          </cell>
          <cell r="E219" t="str">
            <v>陳柏凱先生</v>
          </cell>
          <cell r="F219">
            <v>988100336</v>
          </cell>
        </row>
        <row r="220">
          <cell r="A220" t="str">
            <v>0B71117</v>
          </cell>
          <cell r="B220" t="str">
            <v>ANV7209</v>
          </cell>
          <cell r="C220" t="str">
            <v>先生</v>
          </cell>
          <cell r="D220" t="str">
            <v>林崇熙</v>
          </cell>
          <cell r="E220" t="str">
            <v>林崇熙先生</v>
          </cell>
          <cell r="F220">
            <v>970823552</v>
          </cell>
        </row>
        <row r="221">
          <cell r="A221" t="str">
            <v>0B71130</v>
          </cell>
          <cell r="B221" t="str">
            <v>ANV9092</v>
          </cell>
          <cell r="C221" t="str">
            <v>先生</v>
          </cell>
          <cell r="D221" t="str">
            <v>李豪剛</v>
          </cell>
          <cell r="E221" t="str">
            <v>李豪剛先生</v>
          </cell>
          <cell r="F221">
            <v>929201727</v>
          </cell>
        </row>
        <row r="222">
          <cell r="A222" t="str">
            <v>0B71141</v>
          </cell>
          <cell r="B222" t="str">
            <v>ALB1768</v>
          </cell>
          <cell r="C222" t="str">
            <v>先生</v>
          </cell>
          <cell r="D222" t="str">
            <v>何寶娥</v>
          </cell>
          <cell r="E222" t="str">
            <v>歐世豪先生</v>
          </cell>
          <cell r="F222">
            <v>935152112</v>
          </cell>
        </row>
        <row r="223">
          <cell r="A223" t="str">
            <v>0B71142</v>
          </cell>
          <cell r="B223" t="str">
            <v>ALB0212</v>
          </cell>
          <cell r="C223" t="str">
            <v>先生</v>
          </cell>
          <cell r="D223" t="str">
            <v>賴建民</v>
          </cell>
          <cell r="E223" t="str">
            <v>賴建民先生</v>
          </cell>
          <cell r="F223">
            <v>916698765</v>
          </cell>
        </row>
        <row r="224">
          <cell r="A224" t="str">
            <v>0B71176</v>
          </cell>
          <cell r="B224" t="str">
            <v>ANV8565</v>
          </cell>
          <cell r="C224" t="str">
            <v>先生</v>
          </cell>
          <cell r="D224" t="str">
            <v>朱丁財</v>
          </cell>
          <cell r="E224" t="str">
            <v>朱丁財先生</v>
          </cell>
          <cell r="F224">
            <v>933020177</v>
          </cell>
        </row>
        <row r="225">
          <cell r="A225" t="str">
            <v>0B71180</v>
          </cell>
          <cell r="B225" t="str">
            <v>ANV8081</v>
          </cell>
          <cell r="C225" t="str">
            <v>先生</v>
          </cell>
          <cell r="D225" t="str">
            <v>邱朝陽</v>
          </cell>
          <cell r="E225" t="str">
            <v>邱朝陽先生</v>
          </cell>
          <cell r="F225">
            <v>937087588</v>
          </cell>
        </row>
        <row r="226">
          <cell r="A226" t="str">
            <v>0B71181</v>
          </cell>
          <cell r="B226" t="str">
            <v>ATC8898</v>
          </cell>
          <cell r="C226" t="str">
            <v>小姐</v>
          </cell>
          <cell r="D226" t="str">
            <v>林衣倩</v>
          </cell>
          <cell r="E226" t="str">
            <v>林衣倩小姐</v>
          </cell>
          <cell r="F226">
            <v>938778895</v>
          </cell>
        </row>
        <row r="227">
          <cell r="A227" t="str">
            <v>0B71184</v>
          </cell>
          <cell r="B227" t="str">
            <v>APU7768</v>
          </cell>
          <cell r="C227" t="str">
            <v>先生</v>
          </cell>
          <cell r="D227" t="str">
            <v>邱建維</v>
          </cell>
          <cell r="E227" t="str">
            <v>邱建維先生</v>
          </cell>
          <cell r="F227">
            <v>939723199</v>
          </cell>
        </row>
        <row r="228">
          <cell r="A228" t="str">
            <v>0B71202</v>
          </cell>
          <cell r="B228" t="str">
            <v>ANZ2296</v>
          </cell>
          <cell r="C228" t="str">
            <v>小姐</v>
          </cell>
          <cell r="D228" t="str">
            <v>羅絮戎</v>
          </cell>
          <cell r="E228" t="str">
            <v>羅絮戎小姐</v>
          </cell>
          <cell r="F228">
            <v>920232570</v>
          </cell>
        </row>
        <row r="229">
          <cell r="A229" t="str">
            <v>0B71212</v>
          </cell>
          <cell r="B229" t="str">
            <v>ANV9258</v>
          </cell>
          <cell r="C229" t="str">
            <v>先生</v>
          </cell>
          <cell r="D229" t="str">
            <v>葉啟盛</v>
          </cell>
          <cell r="E229" t="str">
            <v>葉啟盛先生</v>
          </cell>
          <cell r="F229">
            <v>935232277</v>
          </cell>
        </row>
        <row r="230">
          <cell r="A230" t="str">
            <v>0B71214</v>
          </cell>
          <cell r="B230" t="str">
            <v>APP0115</v>
          </cell>
          <cell r="C230" t="str">
            <v>先生</v>
          </cell>
          <cell r="D230" t="str">
            <v>陳一豪</v>
          </cell>
          <cell r="E230" t="str">
            <v>陳一豪先生</v>
          </cell>
          <cell r="F230">
            <v>988179180</v>
          </cell>
        </row>
        <row r="231">
          <cell r="A231" t="str">
            <v>0B71218</v>
          </cell>
          <cell r="B231" t="str">
            <v>ALC2000</v>
          </cell>
          <cell r="C231" t="str">
            <v>先生</v>
          </cell>
          <cell r="D231" t="str">
            <v>陳彥宗</v>
          </cell>
          <cell r="E231" t="str">
            <v>陳彥宗先生</v>
          </cell>
          <cell r="F231">
            <v>928610901</v>
          </cell>
        </row>
        <row r="232">
          <cell r="A232" t="str">
            <v>0B71234</v>
          </cell>
          <cell r="B232" t="str">
            <v>ANZ5015</v>
          </cell>
          <cell r="C232" t="str">
            <v>先生</v>
          </cell>
          <cell r="D232" t="str">
            <v>周詳</v>
          </cell>
          <cell r="E232" t="str">
            <v>周詳先生</v>
          </cell>
          <cell r="F232">
            <v>933205453</v>
          </cell>
        </row>
        <row r="233">
          <cell r="A233" t="str">
            <v>0B71238</v>
          </cell>
          <cell r="B233" t="str">
            <v>RBC6656</v>
          </cell>
          <cell r="C233" t="str">
            <v>先生</v>
          </cell>
          <cell r="D233" t="str">
            <v>達友科技(股)公司-財盟小客車林朝賢</v>
          </cell>
          <cell r="E233" t="str">
            <v>林朝賢先生</v>
          </cell>
          <cell r="F233">
            <v>935510533</v>
          </cell>
        </row>
        <row r="234">
          <cell r="A234" t="str">
            <v>0B71319</v>
          </cell>
          <cell r="B234" t="str">
            <v>ALC0325</v>
          </cell>
          <cell r="C234" t="str">
            <v>先生</v>
          </cell>
          <cell r="D234" t="str">
            <v>盧曉雷</v>
          </cell>
          <cell r="E234" t="str">
            <v>盧曉雷先生</v>
          </cell>
          <cell r="F234">
            <v>930049576</v>
          </cell>
        </row>
        <row r="235">
          <cell r="A235" t="str">
            <v>0B71338</v>
          </cell>
          <cell r="B235" t="str">
            <v>ARS5598</v>
          </cell>
          <cell r="C235" t="str">
            <v>小姐</v>
          </cell>
          <cell r="D235" t="str">
            <v>品秀企業有限公司鄧凱云</v>
          </cell>
          <cell r="E235" t="str">
            <v>鄧凱云小姐</v>
          </cell>
          <cell r="F235">
            <v>932337836</v>
          </cell>
        </row>
        <row r="236">
          <cell r="A236" t="str">
            <v>0B71363</v>
          </cell>
          <cell r="B236" t="str">
            <v>ANX6880</v>
          </cell>
          <cell r="C236" t="str">
            <v>小姐</v>
          </cell>
          <cell r="D236" t="str">
            <v>胡碧玲</v>
          </cell>
          <cell r="E236" t="str">
            <v>胡碧玲小姐</v>
          </cell>
          <cell r="F236">
            <v>910291693</v>
          </cell>
        </row>
        <row r="237">
          <cell r="A237" t="str">
            <v>0B71370</v>
          </cell>
          <cell r="B237" t="str">
            <v>ANX3096</v>
          </cell>
          <cell r="C237" t="str">
            <v>小姐</v>
          </cell>
          <cell r="D237" t="str">
            <v>許彩雲</v>
          </cell>
          <cell r="E237" t="str">
            <v>許彩雲小姐</v>
          </cell>
          <cell r="F237">
            <v>910029342</v>
          </cell>
        </row>
        <row r="238">
          <cell r="A238" t="str">
            <v>0B71543</v>
          </cell>
          <cell r="B238" t="str">
            <v>RBE0025</v>
          </cell>
          <cell r="C238" t="str">
            <v>先生</v>
          </cell>
          <cell r="D238" t="str">
            <v>台灣福斯企業(股)-和運租賃曾建稄</v>
          </cell>
          <cell r="E238" t="str">
            <v>曾建稄先生</v>
          </cell>
          <cell r="F238">
            <v>932394270</v>
          </cell>
        </row>
        <row r="239">
          <cell r="A239" t="str">
            <v>0B71545</v>
          </cell>
          <cell r="B239" t="str">
            <v>APP8336</v>
          </cell>
          <cell r="C239" t="str">
            <v>先生</v>
          </cell>
          <cell r="D239" t="str">
            <v>杜振遠</v>
          </cell>
          <cell r="E239" t="str">
            <v>杜振遠先生</v>
          </cell>
          <cell r="F239">
            <v>937058566</v>
          </cell>
        </row>
        <row r="240">
          <cell r="A240" t="str">
            <v>0B71560</v>
          </cell>
          <cell r="B240" t="str">
            <v>APP9697</v>
          </cell>
          <cell r="C240" t="str">
            <v>小姐</v>
          </cell>
          <cell r="D240" t="str">
            <v>楊麗華</v>
          </cell>
          <cell r="E240" t="str">
            <v>楊麗華小姐</v>
          </cell>
          <cell r="F240">
            <v>936059782</v>
          </cell>
        </row>
        <row r="241">
          <cell r="A241" t="str">
            <v>0B71581</v>
          </cell>
          <cell r="B241" t="str">
            <v>RBD8186</v>
          </cell>
          <cell r="C241" t="str">
            <v>先生</v>
          </cell>
          <cell r="D241" t="str">
            <v>貝恩企業有限公司-財盟李宜洋</v>
          </cell>
          <cell r="E241" t="str">
            <v>李宜洋先生</v>
          </cell>
          <cell r="F241">
            <v>986579921</v>
          </cell>
        </row>
        <row r="242">
          <cell r="A242" t="str">
            <v>0B71630</v>
          </cell>
          <cell r="B242" t="str">
            <v>ARE5167</v>
          </cell>
          <cell r="C242" t="str">
            <v>先生</v>
          </cell>
          <cell r="D242" t="str">
            <v>安馳科技股份有限公司林書賢</v>
          </cell>
          <cell r="E242" t="str">
            <v>林書賢先生</v>
          </cell>
          <cell r="F242">
            <v>930156375</v>
          </cell>
        </row>
        <row r="243">
          <cell r="A243" t="str">
            <v>0B71632</v>
          </cell>
          <cell r="B243" t="str">
            <v>AXA7152</v>
          </cell>
          <cell r="C243" t="str">
            <v>先生</v>
          </cell>
          <cell r="D243" t="str">
            <v>黃子軒</v>
          </cell>
          <cell r="E243" t="str">
            <v>黃子軒先生</v>
          </cell>
          <cell r="F243">
            <v>933040731</v>
          </cell>
        </row>
        <row r="244">
          <cell r="A244" t="str">
            <v>0B71642</v>
          </cell>
          <cell r="B244" t="str">
            <v>ARE6050</v>
          </cell>
          <cell r="C244" t="str">
            <v>先生</v>
          </cell>
          <cell r="D244" t="str">
            <v>王炘傑</v>
          </cell>
          <cell r="E244" t="str">
            <v>王炘傑先生</v>
          </cell>
          <cell r="F244">
            <v>910270864</v>
          </cell>
        </row>
        <row r="245">
          <cell r="A245" t="str">
            <v>0B71651</v>
          </cell>
          <cell r="B245" t="str">
            <v>ARE2823</v>
          </cell>
          <cell r="C245" t="str">
            <v>小姐</v>
          </cell>
          <cell r="D245" t="str">
            <v>闕美玉</v>
          </cell>
          <cell r="E245" t="str">
            <v>闕美玉小姐</v>
          </cell>
          <cell r="F245">
            <v>917285365</v>
          </cell>
        </row>
        <row r="246">
          <cell r="A246" t="str">
            <v>0B71656</v>
          </cell>
          <cell r="B246" t="str">
            <v>APC9136</v>
          </cell>
          <cell r="C246" t="str">
            <v>先生</v>
          </cell>
          <cell r="D246" t="str">
            <v>吳宏緯</v>
          </cell>
          <cell r="E246" t="str">
            <v>吳宏緯先生</v>
          </cell>
          <cell r="F246">
            <v>937293636</v>
          </cell>
        </row>
        <row r="247">
          <cell r="A247" t="str">
            <v>0B71685</v>
          </cell>
          <cell r="B247" t="str">
            <v>ATD8006</v>
          </cell>
          <cell r="C247" t="str">
            <v>先生</v>
          </cell>
          <cell r="D247" t="str">
            <v>李志良</v>
          </cell>
          <cell r="E247" t="str">
            <v>李志良先生</v>
          </cell>
          <cell r="F247">
            <v>928505988</v>
          </cell>
        </row>
        <row r="248">
          <cell r="A248" t="str">
            <v>0B71696</v>
          </cell>
          <cell r="B248" t="str">
            <v>APD6898</v>
          </cell>
          <cell r="C248" t="str">
            <v>先生</v>
          </cell>
          <cell r="D248" t="str">
            <v>徐茂雄</v>
          </cell>
          <cell r="E248" t="str">
            <v>徐茂雄先生</v>
          </cell>
          <cell r="F248">
            <v>937180590</v>
          </cell>
        </row>
        <row r="249">
          <cell r="A249" t="str">
            <v>0B71724</v>
          </cell>
          <cell r="B249" t="str">
            <v>ARE8360</v>
          </cell>
          <cell r="C249" t="str">
            <v>小姐</v>
          </cell>
          <cell r="D249" t="str">
            <v>高雲珍</v>
          </cell>
          <cell r="E249" t="str">
            <v>高雲珍小姐</v>
          </cell>
          <cell r="F249">
            <v>932026031</v>
          </cell>
        </row>
        <row r="250">
          <cell r="A250" t="str">
            <v>0B71725</v>
          </cell>
          <cell r="B250" t="str">
            <v>RBE8679</v>
          </cell>
          <cell r="C250" t="str">
            <v>先生</v>
          </cell>
          <cell r="D250" t="str">
            <v>東振實業-財盟租賃周振輝</v>
          </cell>
          <cell r="E250" t="str">
            <v>周振輝先生</v>
          </cell>
          <cell r="F250">
            <v>935614575</v>
          </cell>
        </row>
        <row r="251">
          <cell r="A251" t="str">
            <v>0B71774</v>
          </cell>
          <cell r="B251" t="str">
            <v>ARF7901</v>
          </cell>
          <cell r="C251" t="str">
            <v>先生</v>
          </cell>
          <cell r="D251" t="str">
            <v>李蘭昌</v>
          </cell>
          <cell r="E251" t="str">
            <v>李蘭昌先生</v>
          </cell>
          <cell r="F251">
            <v>963351087</v>
          </cell>
        </row>
        <row r="252">
          <cell r="A252" t="str">
            <v>0B71794</v>
          </cell>
          <cell r="B252" t="str">
            <v>ARL1336</v>
          </cell>
          <cell r="C252" t="str">
            <v>先生</v>
          </cell>
          <cell r="D252" t="str">
            <v>陳鍵忠</v>
          </cell>
          <cell r="E252" t="str">
            <v>陳鍵忠先生</v>
          </cell>
          <cell r="F252">
            <v>933702220</v>
          </cell>
        </row>
        <row r="253">
          <cell r="A253" t="str">
            <v>0B71797</v>
          </cell>
          <cell r="B253" t="str">
            <v>AND8208</v>
          </cell>
          <cell r="C253" t="str">
            <v>先生</v>
          </cell>
          <cell r="D253" t="str">
            <v>施俊堅</v>
          </cell>
          <cell r="E253" t="str">
            <v>施俊堅先生</v>
          </cell>
          <cell r="F253">
            <v>937946556</v>
          </cell>
        </row>
        <row r="254">
          <cell r="A254" t="str">
            <v>0B71830</v>
          </cell>
          <cell r="B254" t="str">
            <v>APG3636</v>
          </cell>
          <cell r="C254" t="str">
            <v>先生</v>
          </cell>
          <cell r="D254" t="str">
            <v>林益琪</v>
          </cell>
          <cell r="E254" t="str">
            <v>林益琪先生</v>
          </cell>
          <cell r="F254">
            <v>900000000</v>
          </cell>
        </row>
        <row r="255">
          <cell r="A255" t="str">
            <v>0B71837</v>
          </cell>
          <cell r="B255" t="str">
            <v>AND5233</v>
          </cell>
          <cell r="C255" t="str">
            <v>先生</v>
          </cell>
          <cell r="D255" t="str">
            <v>邱世璋</v>
          </cell>
          <cell r="E255" t="str">
            <v>邱世璋先生</v>
          </cell>
          <cell r="F255">
            <v>918028868</v>
          </cell>
        </row>
        <row r="256">
          <cell r="A256" t="str">
            <v>0B71845</v>
          </cell>
          <cell r="B256" t="str">
            <v>RBE8281</v>
          </cell>
          <cell r="C256" t="str">
            <v>先生</v>
          </cell>
          <cell r="D256" t="str">
            <v>銓誠資產管理股份有限公司-遠銀租賃柯威元</v>
          </cell>
          <cell r="E256" t="str">
            <v>柯威元先生</v>
          </cell>
          <cell r="F256">
            <v>916505626</v>
          </cell>
        </row>
        <row r="257">
          <cell r="A257" t="str">
            <v>0B71861</v>
          </cell>
          <cell r="B257" t="str">
            <v>ANY1187</v>
          </cell>
          <cell r="C257" t="str">
            <v>先生</v>
          </cell>
          <cell r="D257" t="str">
            <v>覃俊龍</v>
          </cell>
          <cell r="E257" t="str">
            <v>覃俊龍先生</v>
          </cell>
          <cell r="F257">
            <v>0</v>
          </cell>
        </row>
        <row r="258">
          <cell r="A258" t="str">
            <v>0B71897</v>
          </cell>
          <cell r="B258" t="str">
            <v>ANY1702</v>
          </cell>
          <cell r="C258" t="str">
            <v>先生</v>
          </cell>
          <cell r="D258" t="str">
            <v>瑞可創意整合行銷有限公司蔡季儒</v>
          </cell>
          <cell r="E258" t="str">
            <v>蔡季儒先生</v>
          </cell>
          <cell r="F258">
            <v>956588860</v>
          </cell>
        </row>
        <row r="259">
          <cell r="A259" t="str">
            <v>0B71903</v>
          </cell>
          <cell r="B259" t="str">
            <v>ALC8860</v>
          </cell>
          <cell r="C259" t="str">
            <v>小姐</v>
          </cell>
          <cell r="D259" t="str">
            <v>詹迺勤</v>
          </cell>
          <cell r="E259" t="str">
            <v>詹迺勤小姐</v>
          </cell>
          <cell r="F259">
            <v>988303527</v>
          </cell>
        </row>
        <row r="260">
          <cell r="A260" t="str">
            <v>0B71904</v>
          </cell>
          <cell r="B260" t="str">
            <v>0B71904</v>
          </cell>
          <cell r="C260" t="str">
            <v>先生</v>
          </cell>
          <cell r="D260" t="str">
            <v>車已賣</v>
          </cell>
          <cell r="E260" t="str">
            <v>車已賣先生</v>
          </cell>
          <cell r="F260">
            <v>900000000</v>
          </cell>
        </row>
        <row r="261">
          <cell r="A261" t="str">
            <v>0B71915</v>
          </cell>
          <cell r="B261" t="str">
            <v>APP2277</v>
          </cell>
          <cell r="C261" t="str">
            <v>小姐</v>
          </cell>
          <cell r="D261" t="str">
            <v>林靜雪</v>
          </cell>
          <cell r="E261" t="str">
            <v>林靜雪小姐</v>
          </cell>
          <cell r="F261">
            <v>926158625</v>
          </cell>
        </row>
        <row r="262">
          <cell r="A262" t="str">
            <v>0B71984</v>
          </cell>
          <cell r="B262" t="str">
            <v>APK8582</v>
          </cell>
          <cell r="C262" t="str">
            <v>先生</v>
          </cell>
          <cell r="D262" t="str">
            <v>游世斌</v>
          </cell>
          <cell r="E262" t="str">
            <v>游世斌先生</v>
          </cell>
          <cell r="F262">
            <v>963094317</v>
          </cell>
        </row>
        <row r="263">
          <cell r="A263" t="str">
            <v>0B72028</v>
          </cell>
          <cell r="B263" t="str">
            <v>AMX3267</v>
          </cell>
          <cell r="C263" t="str">
            <v>小姐</v>
          </cell>
          <cell r="D263" t="str">
            <v>林亞融</v>
          </cell>
          <cell r="E263" t="str">
            <v>林亞融小姐</v>
          </cell>
          <cell r="F263">
            <v>955835367</v>
          </cell>
        </row>
        <row r="264">
          <cell r="A264" t="str">
            <v>0B72034</v>
          </cell>
          <cell r="B264" t="str">
            <v>AMX5919</v>
          </cell>
          <cell r="C264" t="str">
            <v>小姐</v>
          </cell>
          <cell r="D264" t="str">
            <v>黃素珍</v>
          </cell>
          <cell r="E264" t="str">
            <v>黃素珍小姐</v>
          </cell>
          <cell r="F264">
            <v>921890018</v>
          </cell>
        </row>
        <row r="265">
          <cell r="A265" t="str">
            <v>0B72040</v>
          </cell>
          <cell r="B265" t="str">
            <v>AMX9925</v>
          </cell>
          <cell r="C265" t="str">
            <v>小姐</v>
          </cell>
          <cell r="D265" t="str">
            <v>江淑琴</v>
          </cell>
          <cell r="E265" t="str">
            <v>江淑琴小姐</v>
          </cell>
          <cell r="F265">
            <v>916317770</v>
          </cell>
        </row>
        <row r="266">
          <cell r="A266" t="str">
            <v>0B72082</v>
          </cell>
          <cell r="B266" t="str">
            <v>ARJ3366</v>
          </cell>
          <cell r="C266" t="str">
            <v>先生</v>
          </cell>
          <cell r="D266" t="str">
            <v>葉麗琴</v>
          </cell>
          <cell r="E266" t="str">
            <v>許智鈞先生</v>
          </cell>
          <cell r="F266">
            <v>933326328</v>
          </cell>
        </row>
        <row r="267">
          <cell r="A267" t="str">
            <v>0B72091</v>
          </cell>
          <cell r="B267" t="str">
            <v>APB2369</v>
          </cell>
          <cell r="C267" t="str">
            <v>先生</v>
          </cell>
          <cell r="D267" t="str">
            <v>李惠裕</v>
          </cell>
          <cell r="E267" t="str">
            <v>李惠裕先生</v>
          </cell>
          <cell r="F267">
            <v>933013907</v>
          </cell>
        </row>
        <row r="268">
          <cell r="A268" t="str">
            <v>0B72134</v>
          </cell>
          <cell r="B268" t="str">
            <v>ARL2199</v>
          </cell>
          <cell r="C268" t="str">
            <v>先生</v>
          </cell>
          <cell r="D268" t="str">
            <v>聚德海興業股份有限公司吳志榮</v>
          </cell>
          <cell r="E268" t="str">
            <v>吳志榮先生</v>
          </cell>
          <cell r="F268">
            <v>910031736</v>
          </cell>
        </row>
        <row r="269">
          <cell r="A269" t="str">
            <v>0B72136</v>
          </cell>
          <cell r="B269" t="str">
            <v>AVZ1763</v>
          </cell>
          <cell r="C269" t="str">
            <v>小姐</v>
          </cell>
          <cell r="D269" t="str">
            <v>劉瑞芬</v>
          </cell>
          <cell r="E269" t="str">
            <v>劉瑞芬小姐</v>
          </cell>
          <cell r="F269">
            <v>989658768</v>
          </cell>
        </row>
        <row r="270">
          <cell r="A270" t="str">
            <v>0B72140</v>
          </cell>
          <cell r="B270" t="str">
            <v>AQX6695</v>
          </cell>
          <cell r="C270" t="str">
            <v>先生</v>
          </cell>
          <cell r="D270" t="str">
            <v>李國忠</v>
          </cell>
          <cell r="E270" t="str">
            <v>李國忠先生</v>
          </cell>
          <cell r="F270">
            <v>936202540</v>
          </cell>
        </row>
        <row r="271">
          <cell r="A271" t="str">
            <v>0B72173</v>
          </cell>
          <cell r="B271" t="str">
            <v>RBM2207</v>
          </cell>
          <cell r="C271" t="str">
            <v>先生</v>
          </cell>
          <cell r="D271" t="str">
            <v>中租迪和股份有限公司陳士軒</v>
          </cell>
          <cell r="E271" t="str">
            <v>陳士軒先生</v>
          </cell>
          <cell r="F271">
            <v>911770700</v>
          </cell>
        </row>
        <row r="272">
          <cell r="A272" t="str">
            <v>0B72174</v>
          </cell>
          <cell r="B272" t="str">
            <v>AMX3931</v>
          </cell>
          <cell r="C272" t="str">
            <v>先生</v>
          </cell>
          <cell r="D272" t="str">
            <v>郭士賢</v>
          </cell>
          <cell r="E272" t="str">
            <v>郭士賢先生</v>
          </cell>
          <cell r="F272">
            <v>914144949</v>
          </cell>
        </row>
        <row r="273">
          <cell r="A273" t="str">
            <v>0B72192</v>
          </cell>
          <cell r="B273" t="str">
            <v>APG2867</v>
          </cell>
          <cell r="C273" t="str">
            <v>先生</v>
          </cell>
          <cell r="D273" t="str">
            <v>楊鎮山</v>
          </cell>
          <cell r="E273" t="str">
            <v>楊鎮山先生</v>
          </cell>
          <cell r="F273">
            <v>933205151</v>
          </cell>
        </row>
        <row r="274">
          <cell r="A274" t="str">
            <v>0B72207</v>
          </cell>
          <cell r="B274" t="str">
            <v>APM2882</v>
          </cell>
          <cell r="C274" t="str">
            <v>小姐</v>
          </cell>
          <cell r="D274" t="str">
            <v>林佳玉</v>
          </cell>
          <cell r="E274" t="str">
            <v>林佳玉小姐</v>
          </cell>
          <cell r="F274">
            <v>927158830</v>
          </cell>
        </row>
        <row r="275">
          <cell r="A275" t="str">
            <v>0B72208</v>
          </cell>
          <cell r="B275" t="str">
            <v>ARL6910</v>
          </cell>
          <cell r="C275" t="str">
            <v>先生</v>
          </cell>
          <cell r="D275" t="str">
            <v>張益民</v>
          </cell>
          <cell r="E275" t="str">
            <v>張益民先生</v>
          </cell>
          <cell r="F275">
            <v>922461160</v>
          </cell>
        </row>
        <row r="276">
          <cell r="A276" t="str">
            <v>0B72209</v>
          </cell>
          <cell r="B276" t="str">
            <v>ATJ6601</v>
          </cell>
          <cell r="C276" t="str">
            <v>先生</v>
          </cell>
          <cell r="D276" t="str">
            <v>鄭世華</v>
          </cell>
          <cell r="E276" t="str">
            <v>鄭世華先生</v>
          </cell>
          <cell r="F276">
            <v>939740065</v>
          </cell>
        </row>
        <row r="277">
          <cell r="A277" t="str">
            <v>0B72210</v>
          </cell>
          <cell r="B277" t="str">
            <v>AXB9965</v>
          </cell>
          <cell r="C277" t="str">
            <v>先生</v>
          </cell>
          <cell r="D277" t="str">
            <v>吳建中</v>
          </cell>
          <cell r="E277" t="str">
            <v>吳建中先生</v>
          </cell>
          <cell r="F277">
            <v>939788328</v>
          </cell>
        </row>
        <row r="278">
          <cell r="A278" t="str">
            <v>0B72226</v>
          </cell>
          <cell r="B278" t="str">
            <v>APG6959</v>
          </cell>
          <cell r="C278" t="str">
            <v>小姐</v>
          </cell>
          <cell r="D278" t="str">
            <v>寰宸法律事務所鍾芳庭</v>
          </cell>
          <cell r="E278" t="str">
            <v>鍾芳庭小姐</v>
          </cell>
          <cell r="F278">
            <v>918261558</v>
          </cell>
        </row>
        <row r="279">
          <cell r="A279" t="str">
            <v>0B72231</v>
          </cell>
          <cell r="B279" t="str">
            <v>AQM9557</v>
          </cell>
          <cell r="C279" t="str">
            <v>先生</v>
          </cell>
          <cell r="D279" t="str">
            <v>高財發</v>
          </cell>
          <cell r="E279" t="str">
            <v>高財發先生</v>
          </cell>
          <cell r="F279">
            <v>935605133</v>
          </cell>
        </row>
        <row r="280">
          <cell r="A280" t="str">
            <v>0B72258</v>
          </cell>
          <cell r="B280" t="str">
            <v>AMX5082</v>
          </cell>
          <cell r="C280" t="str">
            <v>小姐</v>
          </cell>
          <cell r="D280" t="str">
            <v>林怡瑩</v>
          </cell>
          <cell r="E280" t="str">
            <v>林怡瑩小姐</v>
          </cell>
          <cell r="F280">
            <v>935634231</v>
          </cell>
        </row>
        <row r="281">
          <cell r="A281" t="str">
            <v>0B72259</v>
          </cell>
          <cell r="B281" t="str">
            <v>ARL2790</v>
          </cell>
          <cell r="C281" t="str">
            <v>先生</v>
          </cell>
          <cell r="D281" t="str">
            <v>黃群凱</v>
          </cell>
          <cell r="E281" t="str">
            <v>黃群凱先生</v>
          </cell>
          <cell r="F281">
            <v>928134920</v>
          </cell>
        </row>
        <row r="282">
          <cell r="A282" t="str">
            <v>0B72308</v>
          </cell>
          <cell r="B282" t="str">
            <v>RBM2977</v>
          </cell>
          <cell r="C282" t="str">
            <v>先生</v>
          </cell>
          <cell r="D282" t="str">
            <v>新橋實業(股)公司-和運租車(股)公司高源哲</v>
          </cell>
          <cell r="E282" t="str">
            <v>高源哲先生</v>
          </cell>
          <cell r="F282">
            <v>916072389</v>
          </cell>
        </row>
        <row r="283">
          <cell r="A283" t="str">
            <v>0B72311</v>
          </cell>
          <cell r="B283" t="str">
            <v>AQX9501</v>
          </cell>
          <cell r="C283" t="str">
            <v>先生</v>
          </cell>
          <cell r="D283" t="str">
            <v>高勗倫</v>
          </cell>
          <cell r="E283" t="str">
            <v>高蘇源先生</v>
          </cell>
          <cell r="F283">
            <v>935220799</v>
          </cell>
        </row>
        <row r="284">
          <cell r="A284" t="str">
            <v>0B72312</v>
          </cell>
          <cell r="B284" t="str">
            <v>AMX8303</v>
          </cell>
          <cell r="C284" t="str">
            <v>先生</v>
          </cell>
          <cell r="D284" t="str">
            <v>王凱</v>
          </cell>
          <cell r="E284" t="str">
            <v>王凱先生</v>
          </cell>
          <cell r="F284">
            <v>933006962</v>
          </cell>
        </row>
        <row r="285">
          <cell r="A285" t="str">
            <v>0B72348</v>
          </cell>
          <cell r="B285" t="str">
            <v>ARL8853</v>
          </cell>
          <cell r="C285" t="str">
            <v>小姐</v>
          </cell>
          <cell r="D285" t="str">
            <v>方芳</v>
          </cell>
          <cell r="E285" t="str">
            <v>方芳小姐</v>
          </cell>
          <cell r="F285">
            <v>978151777</v>
          </cell>
        </row>
        <row r="286">
          <cell r="A286" t="str">
            <v>0B72374</v>
          </cell>
          <cell r="B286" t="str">
            <v>ATJ3778</v>
          </cell>
          <cell r="C286" t="str">
            <v>小姐</v>
          </cell>
          <cell r="D286" t="str">
            <v>金徵股份有限公司邱美茹</v>
          </cell>
          <cell r="E286" t="str">
            <v>邱美茹小姐</v>
          </cell>
          <cell r="F286">
            <v>918399338</v>
          </cell>
        </row>
        <row r="287">
          <cell r="A287" t="str">
            <v>0B72392</v>
          </cell>
          <cell r="B287" t="str">
            <v>RBQ5038</v>
          </cell>
          <cell r="C287" t="str">
            <v>先生</v>
          </cell>
          <cell r="D287" t="str">
            <v>佳德室內裝修工程企業(股)-財盟小客車歐駿澧</v>
          </cell>
          <cell r="E287" t="str">
            <v>歐駿澧先生</v>
          </cell>
          <cell r="F287">
            <v>935277807</v>
          </cell>
        </row>
        <row r="288">
          <cell r="A288" t="str">
            <v>0B72393</v>
          </cell>
          <cell r="B288" t="str">
            <v>ASC7368</v>
          </cell>
          <cell r="C288" t="str">
            <v>小姐</v>
          </cell>
          <cell r="D288" t="str">
            <v>林美智</v>
          </cell>
          <cell r="E288" t="str">
            <v>林美智小姐</v>
          </cell>
          <cell r="F288">
            <v>931168312</v>
          </cell>
        </row>
        <row r="289">
          <cell r="A289" t="str">
            <v>0B72395</v>
          </cell>
          <cell r="B289" t="str">
            <v>ASB3768</v>
          </cell>
          <cell r="C289" t="str">
            <v>先生</v>
          </cell>
          <cell r="D289" t="str">
            <v>宇林電機有限公司李銘村</v>
          </cell>
          <cell r="E289" t="str">
            <v>李銘村先生</v>
          </cell>
          <cell r="F289">
            <v>900000000</v>
          </cell>
        </row>
        <row r="290">
          <cell r="A290" t="str">
            <v>0B72426</v>
          </cell>
          <cell r="B290" t="str">
            <v>RBP2199</v>
          </cell>
          <cell r="C290" t="str">
            <v>先生</v>
          </cell>
          <cell r="D290" t="str">
            <v>嵥傑工程有限公司(財盟租賃車)趙慶論</v>
          </cell>
          <cell r="E290" t="str">
            <v>趙慶論先生</v>
          </cell>
          <cell r="F290">
            <v>933720881</v>
          </cell>
        </row>
        <row r="291">
          <cell r="A291" t="str">
            <v>0B72430</v>
          </cell>
          <cell r="B291" t="str">
            <v>ASB1779</v>
          </cell>
          <cell r="C291" t="str">
            <v>先生</v>
          </cell>
          <cell r="D291" t="str">
            <v>聚德海興業股份有限公司吳志榮</v>
          </cell>
          <cell r="E291" t="str">
            <v>吳志榮先生</v>
          </cell>
          <cell r="F291">
            <v>910031736</v>
          </cell>
        </row>
        <row r="292">
          <cell r="A292" t="str">
            <v>0B72433</v>
          </cell>
          <cell r="B292" t="str">
            <v>ATD8328</v>
          </cell>
          <cell r="C292" t="str">
            <v>先生</v>
          </cell>
          <cell r="D292" t="str">
            <v>李旭鎮</v>
          </cell>
          <cell r="E292" t="str">
            <v>李旭鎮先生</v>
          </cell>
          <cell r="F292">
            <v>917873789</v>
          </cell>
        </row>
        <row r="293">
          <cell r="A293" t="str">
            <v>0B72493</v>
          </cell>
          <cell r="B293" t="str">
            <v>ASR7567</v>
          </cell>
          <cell r="C293" t="str">
            <v>小姐</v>
          </cell>
          <cell r="D293" t="str">
            <v>劉宛柔</v>
          </cell>
          <cell r="E293" t="str">
            <v>劉宛柔小姐</v>
          </cell>
          <cell r="F293">
            <v>933676447</v>
          </cell>
        </row>
        <row r="294">
          <cell r="A294" t="str">
            <v>0B72509</v>
          </cell>
          <cell r="B294" t="str">
            <v>ATG0978</v>
          </cell>
          <cell r="C294" t="str">
            <v>先生</v>
          </cell>
          <cell r="D294" t="str">
            <v>張森斌</v>
          </cell>
          <cell r="E294" t="str">
            <v>張森斌先生</v>
          </cell>
          <cell r="F294">
            <v>926989098</v>
          </cell>
        </row>
        <row r="295">
          <cell r="A295" t="str">
            <v>0B72528</v>
          </cell>
          <cell r="B295" t="str">
            <v>ATB8927</v>
          </cell>
          <cell r="C295" t="str">
            <v>小姐</v>
          </cell>
          <cell r="D295" t="str">
            <v>程瑩瑀</v>
          </cell>
          <cell r="E295" t="str">
            <v>程瑩瑀小姐</v>
          </cell>
          <cell r="F295">
            <v>932304622</v>
          </cell>
        </row>
        <row r="296">
          <cell r="A296" t="str">
            <v>0B72540</v>
          </cell>
          <cell r="B296" t="str">
            <v>ATF3332</v>
          </cell>
          <cell r="C296" t="str">
            <v>先生</v>
          </cell>
          <cell r="D296" t="str">
            <v>朱啟彰</v>
          </cell>
          <cell r="E296" t="str">
            <v>朱啟彰先生</v>
          </cell>
          <cell r="F296">
            <v>920008888</v>
          </cell>
        </row>
        <row r="297">
          <cell r="A297" t="str">
            <v>0B72625</v>
          </cell>
          <cell r="B297" t="str">
            <v>ATG8685</v>
          </cell>
          <cell r="C297" t="str">
            <v>先生</v>
          </cell>
          <cell r="D297" t="str">
            <v>葉國元</v>
          </cell>
          <cell r="E297" t="str">
            <v>葉國元先生</v>
          </cell>
          <cell r="F297">
            <v>928244280</v>
          </cell>
        </row>
        <row r="298">
          <cell r="A298" t="str">
            <v>0B72634</v>
          </cell>
          <cell r="B298" t="str">
            <v>ASB6681</v>
          </cell>
          <cell r="C298" t="str">
            <v>先生</v>
          </cell>
          <cell r="D298" t="str">
            <v>吳光佑</v>
          </cell>
          <cell r="E298" t="str">
            <v>吳光佑先生</v>
          </cell>
          <cell r="F298">
            <v>912052862</v>
          </cell>
        </row>
        <row r="299">
          <cell r="A299" t="str">
            <v>0B72636</v>
          </cell>
          <cell r="B299" t="str">
            <v>ATE9088</v>
          </cell>
          <cell r="C299" t="str">
            <v>先生</v>
          </cell>
          <cell r="D299" t="str">
            <v>連振利</v>
          </cell>
          <cell r="E299" t="str">
            <v>連振利先生</v>
          </cell>
          <cell r="F299">
            <v>936930492</v>
          </cell>
        </row>
        <row r="300">
          <cell r="A300" t="str">
            <v>0B72657</v>
          </cell>
          <cell r="B300" t="str">
            <v>AUJ8026</v>
          </cell>
          <cell r="C300" t="str">
            <v>小姐</v>
          </cell>
          <cell r="D300" t="str">
            <v>黃靜嫺</v>
          </cell>
          <cell r="E300" t="str">
            <v>黃靜嫺小姐</v>
          </cell>
          <cell r="F300">
            <v>932376027</v>
          </cell>
        </row>
        <row r="301">
          <cell r="A301" t="str">
            <v>0B72893</v>
          </cell>
          <cell r="B301" t="str">
            <v>RBT3006</v>
          </cell>
          <cell r="C301" t="str">
            <v>先生</v>
          </cell>
          <cell r="D301" t="str">
            <v>聚積科技股份有限公司-格上租賃李亞屏</v>
          </cell>
          <cell r="E301" t="str">
            <v>李亞屏先生</v>
          </cell>
          <cell r="F301">
            <v>935234340</v>
          </cell>
        </row>
        <row r="302">
          <cell r="A302" t="str">
            <v>0B73484</v>
          </cell>
          <cell r="B302" t="str">
            <v>AQW1266</v>
          </cell>
          <cell r="C302" t="str">
            <v>先生</v>
          </cell>
          <cell r="D302" t="str">
            <v>楊媚</v>
          </cell>
          <cell r="E302" t="str">
            <v>石世偉先生</v>
          </cell>
          <cell r="F302">
            <v>953355523</v>
          </cell>
        </row>
        <row r="303">
          <cell r="A303" t="str">
            <v>0B73488</v>
          </cell>
          <cell r="B303" t="str">
            <v>ATC3000</v>
          </cell>
          <cell r="C303" t="str">
            <v>先生</v>
          </cell>
          <cell r="D303" t="str">
            <v>鄭晏阡</v>
          </cell>
          <cell r="E303" t="str">
            <v>鄭晏阡先生</v>
          </cell>
          <cell r="F303">
            <v>926988852</v>
          </cell>
        </row>
        <row r="304">
          <cell r="A304" t="str">
            <v>0B73500</v>
          </cell>
          <cell r="B304" t="str">
            <v>ASB8512</v>
          </cell>
          <cell r="C304" t="str">
            <v>先生</v>
          </cell>
          <cell r="D304" t="str">
            <v>陳新正</v>
          </cell>
          <cell r="E304" t="str">
            <v>陳新正先生</v>
          </cell>
          <cell r="F304">
            <v>963622030</v>
          </cell>
        </row>
        <row r="305">
          <cell r="A305" t="str">
            <v>0B73638</v>
          </cell>
          <cell r="B305" t="str">
            <v>ATJ0608</v>
          </cell>
          <cell r="C305" t="str">
            <v>先生</v>
          </cell>
          <cell r="D305" t="str">
            <v>偉淂投資有限公司許錫華</v>
          </cell>
          <cell r="E305" t="str">
            <v>許錫華先生</v>
          </cell>
          <cell r="F305">
            <v>932258214</v>
          </cell>
        </row>
        <row r="306">
          <cell r="A306" t="str">
            <v>0B73744</v>
          </cell>
          <cell r="B306" t="str">
            <v>RBS0513</v>
          </cell>
          <cell r="C306" t="str">
            <v>先生</v>
          </cell>
          <cell r="D306" t="str">
            <v>富怡康生物科技有限公司-台壽保陳福榮</v>
          </cell>
          <cell r="E306" t="str">
            <v>陳福榮先生</v>
          </cell>
          <cell r="F306">
            <v>938354116</v>
          </cell>
        </row>
        <row r="307">
          <cell r="A307" t="str">
            <v>0B73753</v>
          </cell>
          <cell r="B307" t="str">
            <v>AUS2277</v>
          </cell>
          <cell r="C307" t="str">
            <v>先生</v>
          </cell>
          <cell r="D307" t="str">
            <v>傑飛貿易股份有限公司洪榮廷</v>
          </cell>
          <cell r="E307" t="str">
            <v>洪榮廷先生</v>
          </cell>
          <cell r="F307">
            <v>910246545</v>
          </cell>
        </row>
        <row r="308">
          <cell r="A308" t="str">
            <v>0B73755</v>
          </cell>
          <cell r="B308" t="str">
            <v>ATD5578</v>
          </cell>
          <cell r="C308" t="str">
            <v>先生</v>
          </cell>
          <cell r="D308" t="str">
            <v>盧玉葉</v>
          </cell>
          <cell r="E308" t="str">
            <v>蘇洋右先生</v>
          </cell>
          <cell r="F308">
            <v>933732266</v>
          </cell>
        </row>
        <row r="309">
          <cell r="A309" t="str">
            <v>0B73881</v>
          </cell>
          <cell r="B309" t="str">
            <v>ATN8580</v>
          </cell>
          <cell r="C309" t="str">
            <v>小姐</v>
          </cell>
          <cell r="D309" t="str">
            <v>吳培琦</v>
          </cell>
          <cell r="E309" t="str">
            <v>吳培琦小姐</v>
          </cell>
          <cell r="F309">
            <v>936850752</v>
          </cell>
        </row>
        <row r="310">
          <cell r="A310" t="str">
            <v>0B74240</v>
          </cell>
          <cell r="B310" t="str">
            <v>ATN7298</v>
          </cell>
          <cell r="C310" t="str">
            <v>小姐</v>
          </cell>
          <cell r="D310" t="str">
            <v>張金麗</v>
          </cell>
          <cell r="E310" t="str">
            <v>張金麗小姐</v>
          </cell>
          <cell r="F310">
            <v>920228827</v>
          </cell>
        </row>
        <row r="311">
          <cell r="A311" t="str">
            <v>0B74607</v>
          </cell>
          <cell r="B311" t="str">
            <v>ATB2728</v>
          </cell>
          <cell r="C311" t="str">
            <v>先生</v>
          </cell>
          <cell r="D311" t="str">
            <v>陳慧揚</v>
          </cell>
          <cell r="E311" t="str">
            <v>陳慧揚先生</v>
          </cell>
          <cell r="F311">
            <v>918593538</v>
          </cell>
        </row>
        <row r="312">
          <cell r="A312" t="str">
            <v>0B74780</v>
          </cell>
          <cell r="B312" t="str">
            <v>ASC9829</v>
          </cell>
          <cell r="C312" t="str">
            <v>先生</v>
          </cell>
          <cell r="D312" t="str">
            <v>陳福仁</v>
          </cell>
          <cell r="E312" t="str">
            <v>陳福仁先生</v>
          </cell>
          <cell r="F312">
            <v>928288456</v>
          </cell>
        </row>
        <row r="313">
          <cell r="A313" t="str">
            <v>0B74793</v>
          </cell>
          <cell r="B313" t="str">
            <v>ATB3300</v>
          </cell>
          <cell r="C313" t="str">
            <v>先生</v>
          </cell>
          <cell r="D313" t="str">
            <v>姜禮洪</v>
          </cell>
          <cell r="E313" t="str">
            <v>姜禮洪先生</v>
          </cell>
          <cell r="F313">
            <v>937838823</v>
          </cell>
        </row>
        <row r="314">
          <cell r="A314" t="str">
            <v>0B75035</v>
          </cell>
          <cell r="B314" t="str">
            <v>ATJ2098</v>
          </cell>
          <cell r="C314" t="str">
            <v>先生</v>
          </cell>
          <cell r="D314" t="str">
            <v>黃智範</v>
          </cell>
          <cell r="E314" t="str">
            <v>黃智範先生</v>
          </cell>
          <cell r="F314">
            <v>958365389</v>
          </cell>
        </row>
        <row r="315">
          <cell r="A315" t="str">
            <v>0B76320</v>
          </cell>
          <cell r="B315" t="str">
            <v>ATB8785</v>
          </cell>
          <cell r="C315" t="str">
            <v>小姐</v>
          </cell>
          <cell r="D315" t="str">
            <v>李裕仁</v>
          </cell>
          <cell r="E315" t="str">
            <v>李安琪小姐</v>
          </cell>
          <cell r="F315">
            <v>978679383</v>
          </cell>
        </row>
        <row r="316">
          <cell r="A316" t="str">
            <v>0B76369</v>
          </cell>
          <cell r="B316" t="str">
            <v>ATE1518</v>
          </cell>
          <cell r="C316" t="str">
            <v>先生</v>
          </cell>
          <cell r="D316" t="str">
            <v>劉美鈴</v>
          </cell>
          <cell r="E316" t="str">
            <v>張木慶先生</v>
          </cell>
          <cell r="F316">
            <v>933872651</v>
          </cell>
        </row>
        <row r="317">
          <cell r="A317" t="str">
            <v>0B76932</v>
          </cell>
          <cell r="B317" t="str">
            <v>ATF1296</v>
          </cell>
          <cell r="C317" t="str">
            <v>小姐</v>
          </cell>
          <cell r="D317" t="str">
            <v>邱淑麗</v>
          </cell>
          <cell r="E317" t="str">
            <v>邱淑麗小姐</v>
          </cell>
          <cell r="F317">
            <v>916247566</v>
          </cell>
        </row>
        <row r="318">
          <cell r="A318" t="str">
            <v>0B77006</v>
          </cell>
          <cell r="B318" t="str">
            <v>RBZ7157</v>
          </cell>
          <cell r="C318" t="str">
            <v>先生</v>
          </cell>
          <cell r="D318" t="str">
            <v>李敏雄</v>
          </cell>
          <cell r="E318" t="str">
            <v>李敏雄先生</v>
          </cell>
          <cell r="F318">
            <v>932082267</v>
          </cell>
        </row>
        <row r="319">
          <cell r="A319" t="str">
            <v>0B77132</v>
          </cell>
          <cell r="B319" t="str">
            <v>ATH2608</v>
          </cell>
          <cell r="C319" t="str">
            <v>小姐</v>
          </cell>
          <cell r="D319" t="str">
            <v>劉怡君</v>
          </cell>
          <cell r="E319" t="str">
            <v>劉怡君小姐</v>
          </cell>
          <cell r="F319">
            <v>926269908</v>
          </cell>
        </row>
        <row r="320">
          <cell r="A320" t="str">
            <v>0B77242</v>
          </cell>
          <cell r="B320" t="str">
            <v>ATD9259</v>
          </cell>
          <cell r="C320" t="str">
            <v>小姐</v>
          </cell>
          <cell r="D320" t="str">
            <v>王麗玲</v>
          </cell>
          <cell r="E320" t="str">
            <v>王麗玲小姐</v>
          </cell>
          <cell r="F320">
            <v>916232889</v>
          </cell>
        </row>
        <row r="321">
          <cell r="A321" t="str">
            <v>0B77630</v>
          </cell>
          <cell r="B321" t="str">
            <v>ATU0923</v>
          </cell>
          <cell r="C321" t="str">
            <v>小姐</v>
          </cell>
          <cell r="D321" t="str">
            <v>顏珮鈺</v>
          </cell>
          <cell r="E321" t="str">
            <v>顏珮鈺小姐</v>
          </cell>
          <cell r="F321">
            <v>939231230</v>
          </cell>
        </row>
        <row r="322">
          <cell r="A322" t="str">
            <v>0B78502</v>
          </cell>
          <cell r="B322" t="str">
            <v>ATF0612</v>
          </cell>
          <cell r="C322" t="str">
            <v>小姐</v>
          </cell>
          <cell r="D322" t="str">
            <v>張書嫻</v>
          </cell>
          <cell r="E322" t="str">
            <v>張書嫻小姐</v>
          </cell>
          <cell r="F322">
            <v>989198004</v>
          </cell>
        </row>
        <row r="323">
          <cell r="A323" t="str">
            <v>0B78513</v>
          </cell>
          <cell r="B323" t="str">
            <v>AWV1228</v>
          </cell>
          <cell r="C323" t="str">
            <v>先生</v>
          </cell>
          <cell r="D323" t="str">
            <v>李振民</v>
          </cell>
          <cell r="E323" t="str">
            <v>李振民先生</v>
          </cell>
          <cell r="F323">
            <v>928028038</v>
          </cell>
        </row>
        <row r="324">
          <cell r="A324" t="str">
            <v>0B78515</v>
          </cell>
          <cell r="B324" t="str">
            <v>ATF6157</v>
          </cell>
          <cell r="C324" t="str">
            <v>先生</v>
          </cell>
          <cell r="D324" t="str">
            <v>朱順發</v>
          </cell>
          <cell r="E324" t="str">
            <v>朱順發先生</v>
          </cell>
          <cell r="F324">
            <v>970119653</v>
          </cell>
        </row>
        <row r="325">
          <cell r="A325" t="str">
            <v>0B78570</v>
          </cell>
          <cell r="B325" t="str">
            <v>ATE0612</v>
          </cell>
          <cell r="C325" t="str">
            <v>小姐</v>
          </cell>
          <cell r="D325" t="str">
            <v>0謝佑函</v>
          </cell>
          <cell r="E325" t="str">
            <v>謝佑函小姐</v>
          </cell>
          <cell r="F325">
            <v>935964806</v>
          </cell>
        </row>
        <row r="326">
          <cell r="A326" t="str">
            <v>0B78577</v>
          </cell>
          <cell r="B326" t="str">
            <v>ATF5560</v>
          </cell>
          <cell r="C326" t="str">
            <v>女士</v>
          </cell>
          <cell r="D326" t="str">
            <v>宇球國際興業有限公司鄧亦容</v>
          </cell>
          <cell r="E326" t="str">
            <v>鄧亦容女士</v>
          </cell>
          <cell r="F326">
            <v>915816383</v>
          </cell>
        </row>
        <row r="327">
          <cell r="A327" t="str">
            <v>0B78603</v>
          </cell>
          <cell r="B327" t="str">
            <v>ATE1377</v>
          </cell>
          <cell r="C327" t="str">
            <v>先生</v>
          </cell>
          <cell r="D327" t="str">
            <v>黃賢瑋</v>
          </cell>
          <cell r="E327" t="str">
            <v>黃賢瑋先生</v>
          </cell>
          <cell r="F327">
            <v>955925625</v>
          </cell>
        </row>
        <row r="328">
          <cell r="A328" t="str">
            <v>0B78670</v>
          </cell>
          <cell r="B328" t="str">
            <v>AVA2938</v>
          </cell>
          <cell r="C328" t="str">
            <v>先生</v>
          </cell>
          <cell r="D328" t="str">
            <v>葉國緯</v>
          </cell>
          <cell r="E328" t="str">
            <v>葉國緯先生</v>
          </cell>
          <cell r="F328">
            <v>905078660</v>
          </cell>
        </row>
        <row r="329">
          <cell r="A329" t="str">
            <v>0B78706</v>
          </cell>
          <cell r="B329" t="str">
            <v>RBQ9876</v>
          </cell>
          <cell r="C329" t="str">
            <v>先生</v>
          </cell>
          <cell r="D329" t="str">
            <v>美商美光亞太科技股份有限公司(中租)陳士軒</v>
          </cell>
          <cell r="E329" t="str">
            <v>陳士軒先生</v>
          </cell>
          <cell r="F329">
            <v>911770700</v>
          </cell>
        </row>
        <row r="330">
          <cell r="A330" t="str">
            <v>0B78717</v>
          </cell>
          <cell r="B330" t="str">
            <v>ATK5526</v>
          </cell>
          <cell r="C330" t="str">
            <v>先生</v>
          </cell>
          <cell r="D330" t="str">
            <v>葳鎮企業有限公司吳文傑</v>
          </cell>
          <cell r="E330" t="str">
            <v>吳文傑先生</v>
          </cell>
          <cell r="F330">
            <v>937066132</v>
          </cell>
        </row>
        <row r="331">
          <cell r="A331" t="str">
            <v>0B78764</v>
          </cell>
          <cell r="B331" t="str">
            <v>RBZ1996</v>
          </cell>
          <cell r="C331" t="str">
            <v>先生</v>
          </cell>
          <cell r="D331" t="str">
            <v>歐力士小客車租賃股份有限公司沈福仁</v>
          </cell>
          <cell r="E331" t="str">
            <v>沈福仁先生</v>
          </cell>
          <cell r="F331">
            <v>932323191</v>
          </cell>
        </row>
        <row r="332">
          <cell r="A332" t="str">
            <v>0B78766</v>
          </cell>
          <cell r="B332" t="str">
            <v>ATM0086</v>
          </cell>
          <cell r="C332" t="str">
            <v>先生</v>
          </cell>
          <cell r="D332" t="str">
            <v>王明康</v>
          </cell>
          <cell r="E332" t="str">
            <v>王明康先生</v>
          </cell>
          <cell r="F332">
            <v>935297563</v>
          </cell>
        </row>
        <row r="333">
          <cell r="A333" t="str">
            <v>0B78846</v>
          </cell>
          <cell r="B333" t="str">
            <v>ATK6865</v>
          </cell>
          <cell r="C333" t="str">
            <v>先生</v>
          </cell>
          <cell r="D333" t="str">
            <v>魏凌湘</v>
          </cell>
          <cell r="E333" t="str">
            <v>魏凌湘先生</v>
          </cell>
          <cell r="F333">
            <v>927179609</v>
          </cell>
        </row>
        <row r="334">
          <cell r="A334" t="str">
            <v>0B78879</v>
          </cell>
          <cell r="B334" t="str">
            <v>RBZ5627</v>
          </cell>
          <cell r="C334" t="str">
            <v>先生</v>
          </cell>
          <cell r="D334" t="str">
            <v>英商威格斯製造(限)-日盛陳威旭</v>
          </cell>
          <cell r="E334" t="str">
            <v>陳威旭先生</v>
          </cell>
          <cell r="F334">
            <v>987118240</v>
          </cell>
        </row>
        <row r="335">
          <cell r="A335" t="str">
            <v>0B79092</v>
          </cell>
          <cell r="B335" t="str">
            <v>AWY8659</v>
          </cell>
          <cell r="C335" t="str">
            <v>先生</v>
          </cell>
          <cell r="D335" t="str">
            <v>鄧文楷</v>
          </cell>
          <cell r="E335" t="str">
            <v>鄧文楷先生</v>
          </cell>
          <cell r="F335">
            <v>911859886</v>
          </cell>
        </row>
        <row r="336">
          <cell r="A336" t="str">
            <v>0B79134</v>
          </cell>
          <cell r="B336" t="str">
            <v>ATF8057</v>
          </cell>
          <cell r="C336" t="str">
            <v>小姐</v>
          </cell>
          <cell r="D336" t="str">
            <v>韓明白</v>
          </cell>
          <cell r="E336" t="str">
            <v>韓明白小姐</v>
          </cell>
          <cell r="F336">
            <v>935001223</v>
          </cell>
        </row>
        <row r="337">
          <cell r="A337" t="str">
            <v>0B79891</v>
          </cell>
          <cell r="B337" t="str">
            <v>ATW3136</v>
          </cell>
          <cell r="C337" t="str">
            <v>先生</v>
          </cell>
          <cell r="D337" t="str">
            <v>李明</v>
          </cell>
          <cell r="E337" t="str">
            <v>李明先生</v>
          </cell>
          <cell r="F337">
            <v>921378026</v>
          </cell>
        </row>
        <row r="338">
          <cell r="A338" t="str">
            <v>0B79898</v>
          </cell>
          <cell r="B338" t="str">
            <v>ATG8516</v>
          </cell>
          <cell r="C338" t="str">
            <v>小姐</v>
          </cell>
          <cell r="D338" t="str">
            <v>張秋芳</v>
          </cell>
          <cell r="E338" t="str">
            <v>張秋芳小姐</v>
          </cell>
          <cell r="F338">
            <v>929006951</v>
          </cell>
        </row>
        <row r="339">
          <cell r="A339" t="str">
            <v>0B79899</v>
          </cell>
          <cell r="B339" t="str">
            <v>ATH3996</v>
          </cell>
          <cell r="C339" t="str">
            <v>小姐</v>
          </cell>
          <cell r="D339" t="str">
            <v>張簡菊</v>
          </cell>
          <cell r="E339" t="str">
            <v>張簡菊小姐</v>
          </cell>
          <cell r="F339">
            <v>909870209</v>
          </cell>
        </row>
        <row r="340">
          <cell r="A340" t="str">
            <v>0B79900</v>
          </cell>
          <cell r="B340" t="str">
            <v>RBZ6189</v>
          </cell>
          <cell r="C340" t="str">
            <v>小姐</v>
          </cell>
          <cell r="D340" t="str">
            <v>聯達資訊(股)-和運租車張美玲</v>
          </cell>
          <cell r="E340" t="str">
            <v>張美玲小姐</v>
          </cell>
          <cell r="F340">
            <v>936147896</v>
          </cell>
        </row>
        <row r="341">
          <cell r="A341" t="str">
            <v>0B79901</v>
          </cell>
          <cell r="B341" t="str">
            <v>ATL3267</v>
          </cell>
          <cell r="C341" t="str">
            <v>小姐</v>
          </cell>
          <cell r="D341" t="str">
            <v>林靜慧</v>
          </cell>
          <cell r="E341" t="str">
            <v>林靜慧小姐</v>
          </cell>
          <cell r="F341">
            <v>933092569</v>
          </cell>
        </row>
        <row r="342">
          <cell r="A342" t="str">
            <v>0B79932</v>
          </cell>
          <cell r="B342" t="str">
            <v>AWY3198</v>
          </cell>
          <cell r="C342" t="str">
            <v>先生</v>
          </cell>
          <cell r="D342" t="str">
            <v>黃淑琦</v>
          </cell>
          <cell r="E342" t="str">
            <v>王寶輝先生</v>
          </cell>
          <cell r="F342">
            <v>916711649</v>
          </cell>
        </row>
        <row r="343">
          <cell r="A343" t="str">
            <v>0B79938</v>
          </cell>
          <cell r="B343" t="str">
            <v>AWY0126</v>
          </cell>
          <cell r="C343" t="str">
            <v>先生</v>
          </cell>
          <cell r="D343" t="str">
            <v>尤敬淳</v>
          </cell>
          <cell r="E343" t="str">
            <v>尤敬淳先生</v>
          </cell>
          <cell r="F343">
            <v>929452625</v>
          </cell>
        </row>
        <row r="344">
          <cell r="A344" t="str">
            <v>0B79946</v>
          </cell>
          <cell r="B344" t="str">
            <v>AWY2089</v>
          </cell>
          <cell r="C344" t="str">
            <v>小姐</v>
          </cell>
          <cell r="D344" t="str">
            <v>鄭壽華</v>
          </cell>
          <cell r="E344" t="str">
            <v>鄭壽華小姐</v>
          </cell>
          <cell r="F344">
            <v>932238329</v>
          </cell>
        </row>
        <row r="345">
          <cell r="A345" t="str">
            <v>0B80052</v>
          </cell>
          <cell r="B345" t="str">
            <v>ATH7770</v>
          </cell>
          <cell r="C345" t="str">
            <v>先生</v>
          </cell>
          <cell r="D345" t="str">
            <v>洪火民</v>
          </cell>
          <cell r="E345" t="str">
            <v>洪火民先生</v>
          </cell>
          <cell r="F345">
            <v>935009177</v>
          </cell>
        </row>
        <row r="346">
          <cell r="A346" t="str">
            <v>0B80132</v>
          </cell>
          <cell r="B346" t="str">
            <v>ATM5930</v>
          </cell>
          <cell r="C346" t="str">
            <v>先生</v>
          </cell>
          <cell r="D346" t="str">
            <v>林憶芬</v>
          </cell>
          <cell r="E346" t="str">
            <v>郭進星先生</v>
          </cell>
          <cell r="F346">
            <v>953136787</v>
          </cell>
        </row>
        <row r="347">
          <cell r="A347" t="str">
            <v>0B80171</v>
          </cell>
          <cell r="B347" t="str">
            <v>ATH5812</v>
          </cell>
          <cell r="C347" t="str">
            <v>小姐</v>
          </cell>
          <cell r="D347" t="str">
            <v>黃雪春</v>
          </cell>
          <cell r="E347" t="str">
            <v>黃雪春小姐</v>
          </cell>
          <cell r="F347">
            <v>952112006</v>
          </cell>
        </row>
        <row r="348">
          <cell r="A348" t="str">
            <v>0B80174</v>
          </cell>
          <cell r="B348" t="str">
            <v>ATM0196</v>
          </cell>
          <cell r="C348" t="str">
            <v>先生</v>
          </cell>
          <cell r="D348" t="str">
            <v>劉國興</v>
          </cell>
          <cell r="E348" t="str">
            <v>劉國興先生</v>
          </cell>
          <cell r="F348">
            <v>937999166</v>
          </cell>
        </row>
        <row r="349">
          <cell r="A349" t="str">
            <v>0B80185</v>
          </cell>
          <cell r="B349" t="str">
            <v>RBZ0958</v>
          </cell>
          <cell r="C349" t="str">
            <v>小姐</v>
          </cell>
          <cell r="D349" t="str">
            <v>和頤股份有限公司-財盟蕭碧蕙</v>
          </cell>
          <cell r="E349" t="str">
            <v>蕭碧蕙小姐</v>
          </cell>
          <cell r="F349">
            <v>910133640</v>
          </cell>
        </row>
        <row r="350">
          <cell r="A350" t="str">
            <v>0B80613</v>
          </cell>
          <cell r="B350" t="str">
            <v>ATV9333</v>
          </cell>
          <cell r="C350" t="str">
            <v>先生</v>
          </cell>
          <cell r="D350" t="str">
            <v>柯楷利</v>
          </cell>
          <cell r="E350" t="str">
            <v>柯楷利先生</v>
          </cell>
          <cell r="F350">
            <v>972911655</v>
          </cell>
        </row>
        <row r="351">
          <cell r="A351" t="str">
            <v>0B80903</v>
          </cell>
          <cell r="B351" t="str">
            <v>RBZ8981</v>
          </cell>
          <cell r="C351" t="str">
            <v>小姐</v>
          </cell>
          <cell r="D351" t="str">
            <v>利得儀器(股)-遠銀謝靜儀</v>
          </cell>
          <cell r="E351" t="str">
            <v>謝靜儀小姐</v>
          </cell>
          <cell r="F351">
            <v>933039962</v>
          </cell>
        </row>
        <row r="352">
          <cell r="A352" t="str">
            <v>0B80904</v>
          </cell>
          <cell r="B352" t="str">
            <v>ATM3365</v>
          </cell>
          <cell r="C352" t="str">
            <v>小姐</v>
          </cell>
          <cell r="D352" t="str">
            <v>賴怡廷</v>
          </cell>
          <cell r="E352" t="str">
            <v>賴怡廷小姐</v>
          </cell>
          <cell r="F352">
            <v>912242608</v>
          </cell>
        </row>
        <row r="353">
          <cell r="A353" t="str">
            <v>0B80905</v>
          </cell>
          <cell r="B353" t="str">
            <v>ATW3158</v>
          </cell>
          <cell r="C353" t="str">
            <v>小姐</v>
          </cell>
          <cell r="D353" t="str">
            <v>禾沅投資股份有限公司陳麗玲</v>
          </cell>
          <cell r="E353" t="str">
            <v>陳麗玲小姐</v>
          </cell>
          <cell r="F353">
            <v>927580927</v>
          </cell>
        </row>
        <row r="354">
          <cell r="A354" t="str">
            <v>0B81366</v>
          </cell>
          <cell r="B354" t="str">
            <v>ATM5600</v>
          </cell>
          <cell r="C354" t="str">
            <v>先生</v>
          </cell>
          <cell r="D354" t="str">
            <v>王元正</v>
          </cell>
          <cell r="E354" t="str">
            <v>王元正先生</v>
          </cell>
          <cell r="F354">
            <v>933002996</v>
          </cell>
        </row>
        <row r="355">
          <cell r="A355" t="str">
            <v>0B81371</v>
          </cell>
          <cell r="B355" t="str">
            <v>ATM8626</v>
          </cell>
          <cell r="C355" t="str">
            <v>先生</v>
          </cell>
          <cell r="D355" t="str">
            <v>江仁杰</v>
          </cell>
          <cell r="E355" t="str">
            <v>江仁杰先生</v>
          </cell>
          <cell r="F355">
            <v>930054759</v>
          </cell>
        </row>
        <row r="356">
          <cell r="A356" t="str">
            <v>0B81372</v>
          </cell>
          <cell r="B356" t="str">
            <v>ATM3830</v>
          </cell>
          <cell r="C356" t="str">
            <v>先生</v>
          </cell>
          <cell r="D356" t="str">
            <v>張晉嘉</v>
          </cell>
          <cell r="E356" t="str">
            <v>張晉嘉先生</v>
          </cell>
          <cell r="F356">
            <v>935813519</v>
          </cell>
        </row>
        <row r="357">
          <cell r="A357" t="str">
            <v>0B81627</v>
          </cell>
          <cell r="B357" t="str">
            <v>AWH1977</v>
          </cell>
          <cell r="C357" t="str">
            <v>先生</v>
          </cell>
          <cell r="D357" t="str">
            <v>廖維新</v>
          </cell>
          <cell r="E357" t="str">
            <v>廖維新先生</v>
          </cell>
          <cell r="F357">
            <v>912287412</v>
          </cell>
        </row>
        <row r="358">
          <cell r="A358" t="str">
            <v>0B81638</v>
          </cell>
          <cell r="B358" t="str">
            <v>AWA9266</v>
          </cell>
          <cell r="C358" t="str">
            <v>小姐</v>
          </cell>
          <cell r="D358" t="str">
            <v>陳怡帆</v>
          </cell>
          <cell r="E358" t="str">
            <v>陳怡帆小姐</v>
          </cell>
          <cell r="F358">
            <v>936616616</v>
          </cell>
        </row>
        <row r="359">
          <cell r="A359" t="str">
            <v>0B82017</v>
          </cell>
          <cell r="B359" t="str">
            <v>ATM1235</v>
          </cell>
          <cell r="C359" t="str">
            <v>先生</v>
          </cell>
          <cell r="D359" t="str">
            <v>張文階</v>
          </cell>
          <cell r="E359" t="str">
            <v>張文階先生</v>
          </cell>
          <cell r="F359">
            <v>956055525</v>
          </cell>
        </row>
        <row r="360">
          <cell r="A360" t="str">
            <v>0B82037</v>
          </cell>
          <cell r="B360" t="str">
            <v>AUN3069</v>
          </cell>
          <cell r="C360" t="str">
            <v>先生</v>
          </cell>
          <cell r="D360" t="str">
            <v>陳俊瑋</v>
          </cell>
          <cell r="E360" t="str">
            <v>陳俊瑋先生</v>
          </cell>
          <cell r="F360">
            <v>963075852</v>
          </cell>
        </row>
        <row r="361">
          <cell r="A361" t="str">
            <v>0B82056</v>
          </cell>
          <cell r="B361" t="str">
            <v>ATL2823</v>
          </cell>
          <cell r="C361" t="str">
            <v>先生</v>
          </cell>
          <cell r="D361" t="str">
            <v>柯書林</v>
          </cell>
          <cell r="E361" t="str">
            <v>柯書林先生</v>
          </cell>
          <cell r="F361">
            <v>922785080</v>
          </cell>
        </row>
        <row r="362">
          <cell r="A362" t="str">
            <v>0C07618</v>
          </cell>
          <cell r="B362" t="str">
            <v>APL5666</v>
          </cell>
          <cell r="C362" t="str">
            <v>先生</v>
          </cell>
          <cell r="D362" t="str">
            <v>謝明峰</v>
          </cell>
          <cell r="E362" t="str">
            <v>謝明峰先生</v>
          </cell>
          <cell r="F362">
            <v>981533547</v>
          </cell>
        </row>
        <row r="363">
          <cell r="A363" t="str">
            <v>0C07628</v>
          </cell>
          <cell r="B363" t="str">
            <v>RAK6368</v>
          </cell>
          <cell r="C363" t="str">
            <v>先生</v>
          </cell>
          <cell r="D363" t="str">
            <v>聯邦國際租賃股份有限公司李朝銘</v>
          </cell>
          <cell r="E363" t="str">
            <v>李朝銘先生</v>
          </cell>
          <cell r="F363">
            <v>975395001</v>
          </cell>
        </row>
        <row r="364">
          <cell r="A364" t="str">
            <v>0C08169</v>
          </cell>
          <cell r="B364" t="str">
            <v>AGQ1188</v>
          </cell>
          <cell r="C364" t="str">
            <v>先生</v>
          </cell>
          <cell r="D364" t="str">
            <v>張永青</v>
          </cell>
          <cell r="E364" t="str">
            <v>顏銘宏先生</v>
          </cell>
          <cell r="F364">
            <v>979966281</v>
          </cell>
        </row>
        <row r="365">
          <cell r="A365" t="str">
            <v>0C08180</v>
          </cell>
          <cell r="B365" t="str">
            <v>RBD9888</v>
          </cell>
          <cell r="C365" t="str">
            <v>先生</v>
          </cell>
          <cell r="D365" t="str">
            <v>財盟小客車租賃股份有限公司鍾宏澤</v>
          </cell>
          <cell r="E365" t="str">
            <v>鍾宏澤先生</v>
          </cell>
          <cell r="F365">
            <v>932888888</v>
          </cell>
        </row>
        <row r="366">
          <cell r="A366" t="str">
            <v>0C09191</v>
          </cell>
          <cell r="B366" t="str">
            <v>AGJ6819</v>
          </cell>
          <cell r="C366" t="str">
            <v>先生</v>
          </cell>
          <cell r="D366" t="str">
            <v>鄭維浩</v>
          </cell>
          <cell r="E366" t="str">
            <v>鄭維浩先生</v>
          </cell>
          <cell r="F366">
            <v>915538185</v>
          </cell>
        </row>
        <row r="367">
          <cell r="A367" t="str">
            <v>0C09474</v>
          </cell>
          <cell r="B367" t="str">
            <v>AJG9987</v>
          </cell>
          <cell r="C367" t="str">
            <v>先生</v>
          </cell>
          <cell r="D367" t="str">
            <v>黃傳財</v>
          </cell>
          <cell r="E367" t="str">
            <v>黃傳財先生</v>
          </cell>
          <cell r="F367">
            <v>937059810</v>
          </cell>
        </row>
        <row r="368">
          <cell r="A368" t="str">
            <v>0C09622</v>
          </cell>
          <cell r="B368" t="str">
            <v>AGQ8899</v>
          </cell>
          <cell r="C368" t="str">
            <v>先生</v>
          </cell>
          <cell r="D368" t="str">
            <v>林延華</v>
          </cell>
          <cell r="E368" t="str">
            <v>林延華先生</v>
          </cell>
          <cell r="F368">
            <v>936974139</v>
          </cell>
        </row>
        <row r="369">
          <cell r="A369" t="str">
            <v>0C18754</v>
          </cell>
          <cell r="B369" t="str">
            <v>RAB7653</v>
          </cell>
          <cell r="C369" t="str">
            <v>先生</v>
          </cell>
          <cell r="D369" t="str">
            <v>財盟小客車租賃(股)程仕龍</v>
          </cell>
          <cell r="E369" t="str">
            <v>程仕龍先生</v>
          </cell>
          <cell r="F369">
            <v>987128462</v>
          </cell>
        </row>
        <row r="370">
          <cell r="A370" t="str">
            <v>0C18771</v>
          </cell>
          <cell r="B370" t="str">
            <v>ABC8659</v>
          </cell>
          <cell r="C370" t="str">
            <v>先生</v>
          </cell>
          <cell r="D370" t="str">
            <v>長榮發企業有限公司陳培榮</v>
          </cell>
          <cell r="E370" t="str">
            <v>陳培榮先生</v>
          </cell>
          <cell r="F370">
            <v>932393200</v>
          </cell>
        </row>
        <row r="371">
          <cell r="A371" t="str">
            <v>0C19112</v>
          </cell>
          <cell r="B371" t="str">
            <v>RAD5809</v>
          </cell>
          <cell r="C371" t="str">
            <v>先生</v>
          </cell>
          <cell r="D371" t="str">
            <v>中租迪和股份有限公司李威毅</v>
          </cell>
          <cell r="E371" t="str">
            <v>李威毅先生</v>
          </cell>
          <cell r="F371">
            <v>922988140</v>
          </cell>
        </row>
        <row r="372">
          <cell r="A372" t="str">
            <v>0C19386</v>
          </cell>
          <cell r="B372" t="str">
            <v>AAG2369</v>
          </cell>
          <cell r="C372" t="str">
            <v>小姐</v>
          </cell>
          <cell r="D372" t="str">
            <v>范郁芯</v>
          </cell>
          <cell r="E372" t="str">
            <v>范郁芯小姐</v>
          </cell>
          <cell r="F372">
            <v>932290817</v>
          </cell>
        </row>
        <row r="373">
          <cell r="A373" t="str">
            <v>0C19969</v>
          </cell>
          <cell r="B373" t="str">
            <v>RAG9789</v>
          </cell>
          <cell r="C373" t="str">
            <v>先生</v>
          </cell>
          <cell r="D373" t="str">
            <v>徐嘉男</v>
          </cell>
          <cell r="E373" t="str">
            <v>徐嘉男先生</v>
          </cell>
          <cell r="F373">
            <v>988977118</v>
          </cell>
        </row>
        <row r="374">
          <cell r="A374" t="str">
            <v>0C20357</v>
          </cell>
          <cell r="B374" t="str">
            <v>AFM8789</v>
          </cell>
          <cell r="C374" t="str">
            <v>先生</v>
          </cell>
          <cell r="D374" t="str">
            <v>李佳恩</v>
          </cell>
          <cell r="E374" t="str">
            <v>李佳恩先生</v>
          </cell>
          <cell r="F374">
            <v>922380626</v>
          </cell>
        </row>
        <row r="375">
          <cell r="A375" t="str">
            <v>0C21316</v>
          </cell>
          <cell r="B375" t="str">
            <v>AAN3055</v>
          </cell>
          <cell r="C375" t="str">
            <v>小姐</v>
          </cell>
          <cell r="D375" t="str">
            <v>王憶雯</v>
          </cell>
          <cell r="E375" t="str">
            <v>王憶雯小姐</v>
          </cell>
          <cell r="F375">
            <v>937902093</v>
          </cell>
        </row>
        <row r="376">
          <cell r="A376" t="str">
            <v>0C21318</v>
          </cell>
          <cell r="B376" t="str">
            <v>ABC7599</v>
          </cell>
          <cell r="C376" t="str">
            <v>小姐</v>
          </cell>
          <cell r="D376" t="str">
            <v>黃國麗</v>
          </cell>
          <cell r="E376" t="str">
            <v>黃國麗小姐</v>
          </cell>
          <cell r="F376">
            <v>908925868</v>
          </cell>
        </row>
        <row r="377">
          <cell r="A377" t="str">
            <v>0C21325</v>
          </cell>
          <cell r="B377" t="str">
            <v>RAK0700</v>
          </cell>
          <cell r="C377" t="str">
            <v>先生</v>
          </cell>
          <cell r="D377" t="str">
            <v>何建昌</v>
          </cell>
          <cell r="E377" t="str">
            <v>何建昌先生</v>
          </cell>
          <cell r="F377">
            <v>937084594</v>
          </cell>
        </row>
        <row r="378">
          <cell r="A378" t="str">
            <v>0C26942</v>
          </cell>
          <cell r="B378" t="str">
            <v>ARL8628</v>
          </cell>
          <cell r="C378" t="str">
            <v>先生</v>
          </cell>
          <cell r="D378" t="str">
            <v>秦振球</v>
          </cell>
          <cell r="E378" t="str">
            <v>秦振球先生</v>
          </cell>
          <cell r="F378">
            <v>972131318</v>
          </cell>
        </row>
        <row r="379">
          <cell r="A379" t="str">
            <v>0C31206</v>
          </cell>
          <cell r="B379" t="str">
            <v>AAX8238</v>
          </cell>
          <cell r="C379" t="str">
            <v>先生</v>
          </cell>
          <cell r="D379" t="str">
            <v>張嘉民</v>
          </cell>
          <cell r="E379" t="str">
            <v>張嘉民先生</v>
          </cell>
          <cell r="F379">
            <v>939680921</v>
          </cell>
        </row>
        <row r="380">
          <cell r="A380" t="str">
            <v>0C31336</v>
          </cell>
          <cell r="B380" t="str">
            <v>AGD0908</v>
          </cell>
          <cell r="C380" t="str">
            <v>先生</v>
          </cell>
          <cell r="D380" t="str">
            <v>張靜怡</v>
          </cell>
          <cell r="E380" t="str">
            <v>呂彥志先生</v>
          </cell>
          <cell r="F380">
            <v>955542979</v>
          </cell>
        </row>
        <row r="381">
          <cell r="A381" t="str">
            <v>0C31347</v>
          </cell>
          <cell r="B381" t="str">
            <v>AGD3110</v>
          </cell>
          <cell r="C381" t="str">
            <v>先生</v>
          </cell>
          <cell r="D381" t="str">
            <v>楊氏投資(有)楊上儀</v>
          </cell>
          <cell r="E381" t="str">
            <v>楊上儀先生</v>
          </cell>
          <cell r="F381">
            <v>933023124</v>
          </cell>
        </row>
        <row r="382">
          <cell r="A382" t="str">
            <v>0C31354</v>
          </cell>
          <cell r="B382" t="str">
            <v>AGC1997</v>
          </cell>
          <cell r="C382" t="str">
            <v>先生</v>
          </cell>
          <cell r="D382" t="str">
            <v>宇沛企業有限公司袁孝椿</v>
          </cell>
          <cell r="E382" t="str">
            <v>袁孝椿先生</v>
          </cell>
          <cell r="F382">
            <v>910102139</v>
          </cell>
        </row>
        <row r="383">
          <cell r="A383" t="str">
            <v>0C31453</v>
          </cell>
          <cell r="B383" t="str">
            <v>ATA8686</v>
          </cell>
          <cell r="C383" t="str">
            <v>先生</v>
          </cell>
          <cell r="D383" t="str">
            <v>龍鵬實業有限公司江俊賢</v>
          </cell>
          <cell r="E383" t="str">
            <v>江俊賢先生</v>
          </cell>
          <cell r="F383">
            <v>923138638</v>
          </cell>
        </row>
        <row r="384">
          <cell r="A384" t="str">
            <v>0C31579</v>
          </cell>
          <cell r="B384" t="str">
            <v>AKJ3111</v>
          </cell>
          <cell r="C384" t="str">
            <v>先生</v>
          </cell>
          <cell r="D384" t="str">
            <v>王大維</v>
          </cell>
          <cell r="E384" t="str">
            <v>王大維先生</v>
          </cell>
          <cell r="F384">
            <v>935535861</v>
          </cell>
        </row>
        <row r="385">
          <cell r="A385" t="str">
            <v>0C31588</v>
          </cell>
          <cell r="B385" t="str">
            <v>RAJ8853</v>
          </cell>
          <cell r="C385" t="str">
            <v>先生</v>
          </cell>
          <cell r="D385" t="str">
            <v>楊志銘</v>
          </cell>
          <cell r="E385" t="str">
            <v>楊志銘先生</v>
          </cell>
          <cell r="F385">
            <v>936666822</v>
          </cell>
        </row>
        <row r="386">
          <cell r="A386" t="str">
            <v>0C31596</v>
          </cell>
          <cell r="B386" t="str">
            <v>AGD0251</v>
          </cell>
          <cell r="C386" t="str">
            <v>女士</v>
          </cell>
          <cell r="D386" t="str">
            <v>黃秀春</v>
          </cell>
          <cell r="E386" t="str">
            <v>黃秀春女士</v>
          </cell>
          <cell r="F386">
            <v>988508856</v>
          </cell>
        </row>
        <row r="387">
          <cell r="A387" t="str">
            <v>0C31600</v>
          </cell>
          <cell r="B387" t="str">
            <v>AGD2707</v>
          </cell>
          <cell r="C387" t="str">
            <v>先生</v>
          </cell>
          <cell r="D387" t="str">
            <v>劉大維</v>
          </cell>
          <cell r="E387" t="str">
            <v>劉大維先生</v>
          </cell>
          <cell r="F387">
            <v>931032918</v>
          </cell>
        </row>
        <row r="388">
          <cell r="A388" t="str">
            <v>0C31610</v>
          </cell>
          <cell r="B388" t="str">
            <v>ALF8655</v>
          </cell>
          <cell r="C388" t="str">
            <v>先生</v>
          </cell>
          <cell r="D388" t="str">
            <v>忠正法律事務所王俊閔</v>
          </cell>
          <cell r="E388" t="str">
            <v>王俊閔先生</v>
          </cell>
          <cell r="F388">
            <v>933302308</v>
          </cell>
        </row>
        <row r="389">
          <cell r="A389" t="str">
            <v>0C31614</v>
          </cell>
          <cell r="B389" t="str">
            <v>ACD5398</v>
          </cell>
          <cell r="C389" t="str">
            <v>先生</v>
          </cell>
          <cell r="D389" t="str">
            <v>林家駒</v>
          </cell>
          <cell r="E389" t="str">
            <v>林家駒先生</v>
          </cell>
          <cell r="F389">
            <v>982076437</v>
          </cell>
        </row>
        <row r="390">
          <cell r="A390" t="str">
            <v>0C31634</v>
          </cell>
          <cell r="B390" t="str">
            <v>AGJ8337</v>
          </cell>
          <cell r="C390" t="str">
            <v>先生</v>
          </cell>
          <cell r="D390" t="str">
            <v>陳尚毅</v>
          </cell>
          <cell r="E390" t="str">
            <v>陳尚毅先生</v>
          </cell>
          <cell r="F390">
            <v>928228366</v>
          </cell>
        </row>
        <row r="391">
          <cell r="A391" t="str">
            <v>0C31641</v>
          </cell>
          <cell r="B391" t="str">
            <v>RAJ2350</v>
          </cell>
          <cell r="C391" t="str">
            <v>先生</v>
          </cell>
          <cell r="D391" t="str">
            <v>和運租車股份有限公司余景仁</v>
          </cell>
          <cell r="E391" t="str">
            <v>余景仁先生</v>
          </cell>
          <cell r="F391">
            <v>976330166</v>
          </cell>
        </row>
        <row r="392">
          <cell r="A392" t="str">
            <v>0C31652</v>
          </cell>
          <cell r="B392" t="str">
            <v>AFJ6333</v>
          </cell>
          <cell r="C392" t="str">
            <v>先生</v>
          </cell>
          <cell r="D392" t="str">
            <v>雙妤實業有限公司蕭武賢</v>
          </cell>
          <cell r="E392" t="str">
            <v>蕭武賢先生</v>
          </cell>
          <cell r="F392">
            <v>916505988</v>
          </cell>
        </row>
        <row r="393">
          <cell r="A393" t="str">
            <v>0C31665</v>
          </cell>
          <cell r="B393" t="str">
            <v>AGD5556</v>
          </cell>
          <cell r="C393" t="str">
            <v>先生</v>
          </cell>
          <cell r="D393" t="str">
            <v>孫啟智</v>
          </cell>
          <cell r="E393" t="str">
            <v>孫啟智先生</v>
          </cell>
          <cell r="F393">
            <v>928833358</v>
          </cell>
        </row>
        <row r="394">
          <cell r="A394" t="str">
            <v>0C31874</v>
          </cell>
          <cell r="B394" t="str">
            <v>0C31874</v>
          </cell>
          <cell r="C394" t="str">
            <v>先生</v>
          </cell>
          <cell r="D394" t="str">
            <v>陳錦郎</v>
          </cell>
          <cell r="E394" t="str">
            <v>陳錦郎先生</v>
          </cell>
          <cell r="F394">
            <v>953376428</v>
          </cell>
        </row>
        <row r="395">
          <cell r="A395" t="str">
            <v>0C31905</v>
          </cell>
          <cell r="B395" t="str">
            <v>RAJ3339</v>
          </cell>
          <cell r="C395" t="str">
            <v>先生</v>
          </cell>
          <cell r="D395" t="str">
            <v>宏都國際(有)中租迪和租賃張維鑫</v>
          </cell>
          <cell r="E395" t="str">
            <v>張維鑫先生</v>
          </cell>
          <cell r="F395">
            <v>924168315</v>
          </cell>
        </row>
        <row r="396">
          <cell r="A396" t="str">
            <v>0C31924</v>
          </cell>
          <cell r="B396" t="str">
            <v>AHU7388</v>
          </cell>
          <cell r="C396" t="str">
            <v>先生</v>
          </cell>
          <cell r="D396" t="str">
            <v>陳國洲</v>
          </cell>
          <cell r="E396" t="str">
            <v>陳國洲先生</v>
          </cell>
          <cell r="F396">
            <v>975503579</v>
          </cell>
        </row>
        <row r="397">
          <cell r="A397" t="str">
            <v>0C31927</v>
          </cell>
          <cell r="B397" t="str">
            <v>RAJ3399</v>
          </cell>
          <cell r="C397" t="str">
            <v>先生</v>
          </cell>
          <cell r="D397" t="str">
            <v>財盟小客車租賃(股)程仕龍</v>
          </cell>
          <cell r="E397" t="str">
            <v>程仕龍先生</v>
          </cell>
          <cell r="F397">
            <v>987128462</v>
          </cell>
        </row>
        <row r="398">
          <cell r="A398" t="str">
            <v>0C32549</v>
          </cell>
          <cell r="B398" t="str">
            <v>AGU5888</v>
          </cell>
          <cell r="C398" t="str">
            <v>先生</v>
          </cell>
          <cell r="D398" t="str">
            <v>台灣微米科技(股)-財盟楊誠斌</v>
          </cell>
          <cell r="E398" t="str">
            <v>楊誠斌先生</v>
          </cell>
          <cell r="F398">
            <v>938609777</v>
          </cell>
        </row>
        <row r="399">
          <cell r="A399" t="str">
            <v>0C32561</v>
          </cell>
          <cell r="B399" t="str">
            <v>ARF2018</v>
          </cell>
          <cell r="C399" t="str">
            <v>先生</v>
          </cell>
          <cell r="D399" t="str">
            <v>許積仁</v>
          </cell>
          <cell r="E399" t="str">
            <v>許積仁先生</v>
          </cell>
          <cell r="F399">
            <v>935935303</v>
          </cell>
        </row>
        <row r="400">
          <cell r="A400" t="str">
            <v>0C32683</v>
          </cell>
          <cell r="B400" t="str">
            <v>AGE5668</v>
          </cell>
          <cell r="C400" t="str">
            <v>先生</v>
          </cell>
          <cell r="D400" t="str">
            <v>廖志章</v>
          </cell>
          <cell r="E400" t="str">
            <v>廖志章先生</v>
          </cell>
          <cell r="F400">
            <v>933169525</v>
          </cell>
        </row>
        <row r="401">
          <cell r="A401" t="str">
            <v>0C32702</v>
          </cell>
          <cell r="B401" t="str">
            <v>RAJ6879</v>
          </cell>
          <cell r="C401" t="str">
            <v>先生</v>
          </cell>
          <cell r="D401" t="str">
            <v>財盟小客車租賃股份有限公司朱仁源</v>
          </cell>
          <cell r="E401" t="str">
            <v>朱仁源先生</v>
          </cell>
          <cell r="F401">
            <v>933141605</v>
          </cell>
        </row>
        <row r="402">
          <cell r="A402" t="str">
            <v>0C33190</v>
          </cell>
          <cell r="B402" t="str">
            <v>AGE3937</v>
          </cell>
          <cell r="C402" t="str">
            <v>先生</v>
          </cell>
          <cell r="D402" t="str">
            <v>益豐輪胎有限公司徐煥光</v>
          </cell>
          <cell r="E402" t="str">
            <v>徐煥光先生</v>
          </cell>
          <cell r="F402">
            <v>916351346</v>
          </cell>
        </row>
        <row r="403">
          <cell r="A403" t="str">
            <v>0C33306</v>
          </cell>
          <cell r="B403" t="str">
            <v>AHQ7895</v>
          </cell>
          <cell r="C403" t="str">
            <v>先生</v>
          </cell>
          <cell r="D403" t="str">
            <v>鉑德汽車</v>
          </cell>
          <cell r="E403" t="str">
            <v>鉑德汽車先生</v>
          </cell>
          <cell r="F403">
            <v>920018099</v>
          </cell>
        </row>
        <row r="404">
          <cell r="A404" t="str">
            <v>0C35379</v>
          </cell>
          <cell r="B404" t="str">
            <v>AGF2002</v>
          </cell>
          <cell r="C404" t="str">
            <v>先生</v>
          </cell>
          <cell r="D404" t="str">
            <v>郭緒光</v>
          </cell>
          <cell r="E404" t="str">
            <v>郭緒光先生</v>
          </cell>
          <cell r="F404">
            <v>936346281</v>
          </cell>
        </row>
        <row r="405">
          <cell r="A405" t="str">
            <v>0C39492</v>
          </cell>
          <cell r="B405" t="str">
            <v>AGR6787</v>
          </cell>
          <cell r="C405" t="str">
            <v>先生</v>
          </cell>
          <cell r="D405" t="str">
            <v>林修良</v>
          </cell>
          <cell r="E405" t="str">
            <v>林修良先生</v>
          </cell>
          <cell r="F405">
            <v>934340300</v>
          </cell>
        </row>
        <row r="406">
          <cell r="A406" t="str">
            <v>0C51449</v>
          </cell>
          <cell r="B406" t="str">
            <v>AAR3968</v>
          </cell>
          <cell r="C406" t="str">
            <v>女士</v>
          </cell>
          <cell r="D406" t="str">
            <v>胡寶銀</v>
          </cell>
          <cell r="E406" t="str">
            <v>胡寶銀女士</v>
          </cell>
          <cell r="F406">
            <v>928106242</v>
          </cell>
        </row>
        <row r="407">
          <cell r="A407" t="str">
            <v>0C51454</v>
          </cell>
          <cell r="B407" t="str">
            <v>AAN9366</v>
          </cell>
          <cell r="C407" t="str">
            <v>先生</v>
          </cell>
          <cell r="D407" t="str">
            <v>宜呈實業有限公司李學明</v>
          </cell>
          <cell r="E407" t="str">
            <v>李學明先生</v>
          </cell>
          <cell r="F407">
            <v>917283503</v>
          </cell>
        </row>
        <row r="408">
          <cell r="A408" t="str">
            <v>0C51530</v>
          </cell>
          <cell r="B408" t="str">
            <v>AAN8987</v>
          </cell>
          <cell r="C408" t="str">
            <v>女士</v>
          </cell>
          <cell r="D408" t="str">
            <v>張倩瑜</v>
          </cell>
          <cell r="E408" t="str">
            <v>張倩瑜女士</v>
          </cell>
          <cell r="F408">
            <v>936330336</v>
          </cell>
        </row>
        <row r="409">
          <cell r="A409" t="str">
            <v>0C51601</v>
          </cell>
          <cell r="B409" t="str">
            <v>AGD8833</v>
          </cell>
          <cell r="C409" t="str">
            <v>先生</v>
          </cell>
          <cell r="D409" t="str">
            <v>毛宏鑫</v>
          </cell>
          <cell r="E409" t="str">
            <v>毛宏鑫先生</v>
          </cell>
          <cell r="F409">
            <v>955401802</v>
          </cell>
        </row>
        <row r="410">
          <cell r="A410" t="str">
            <v>0C51721</v>
          </cell>
          <cell r="B410" t="str">
            <v>AFF6778</v>
          </cell>
          <cell r="C410" t="str">
            <v>先生</v>
          </cell>
          <cell r="D410" t="str">
            <v>陳忠正</v>
          </cell>
          <cell r="E410" t="str">
            <v>陳忠正先生</v>
          </cell>
          <cell r="F410">
            <v>927280119</v>
          </cell>
        </row>
        <row r="411">
          <cell r="A411" t="str">
            <v>0C51737</v>
          </cell>
          <cell r="B411" t="str">
            <v>AKY5519</v>
          </cell>
          <cell r="C411" t="str">
            <v>先生</v>
          </cell>
          <cell r="D411" t="str">
            <v>陳學潁</v>
          </cell>
          <cell r="E411" t="str">
            <v>陳學潁先生</v>
          </cell>
          <cell r="F411">
            <v>928253771</v>
          </cell>
        </row>
        <row r="412">
          <cell r="A412" t="str">
            <v>0C51793</v>
          </cell>
          <cell r="B412" t="str">
            <v>ABC9826</v>
          </cell>
          <cell r="C412" t="str">
            <v>先生</v>
          </cell>
          <cell r="D412" t="str">
            <v>李朝基</v>
          </cell>
          <cell r="E412" t="str">
            <v>李朝基先生</v>
          </cell>
          <cell r="F412">
            <v>936212819</v>
          </cell>
        </row>
        <row r="413">
          <cell r="A413" t="str">
            <v>0C51878</v>
          </cell>
          <cell r="B413" t="str">
            <v>ARG5801</v>
          </cell>
          <cell r="C413" t="str">
            <v>先生</v>
          </cell>
          <cell r="D413" t="str">
            <v>滿鈺國際實業有限公司賴宗耀</v>
          </cell>
          <cell r="E413" t="str">
            <v>賴宗耀先生</v>
          </cell>
          <cell r="F413">
            <v>989892760</v>
          </cell>
        </row>
        <row r="414">
          <cell r="A414" t="str">
            <v>0C51894</v>
          </cell>
          <cell r="B414" t="str">
            <v>AFG6175</v>
          </cell>
          <cell r="C414" t="str">
            <v>先生</v>
          </cell>
          <cell r="D414" t="str">
            <v>陳提南</v>
          </cell>
          <cell r="E414" t="str">
            <v>陳提南先生</v>
          </cell>
          <cell r="F414">
            <v>919903963</v>
          </cell>
        </row>
        <row r="415">
          <cell r="A415" t="str">
            <v>0C51921</v>
          </cell>
          <cell r="B415" t="str">
            <v>AAR2851</v>
          </cell>
          <cell r="C415" t="str">
            <v>先生</v>
          </cell>
          <cell r="D415" t="str">
            <v>張建三</v>
          </cell>
          <cell r="E415" t="str">
            <v>張文謙先生</v>
          </cell>
          <cell r="F415">
            <v>958122736</v>
          </cell>
        </row>
        <row r="416">
          <cell r="A416" t="str">
            <v>0C51925</v>
          </cell>
          <cell r="B416" t="str">
            <v>ACN9659</v>
          </cell>
          <cell r="C416" t="str">
            <v>先生</v>
          </cell>
          <cell r="D416" t="str">
            <v>王冠琴</v>
          </cell>
          <cell r="E416" t="str">
            <v>鄭伯旭先生</v>
          </cell>
          <cell r="F416">
            <v>935687501</v>
          </cell>
        </row>
        <row r="417">
          <cell r="A417" t="str">
            <v>0C51949</v>
          </cell>
          <cell r="B417" t="str">
            <v>ANZ0270</v>
          </cell>
          <cell r="C417" t="str">
            <v>先生</v>
          </cell>
          <cell r="D417" t="str">
            <v>彭覺瑩</v>
          </cell>
          <cell r="E417" t="str">
            <v>彭覺瑩先生</v>
          </cell>
          <cell r="F417">
            <v>915724290</v>
          </cell>
        </row>
        <row r="418">
          <cell r="A418" t="str">
            <v>0C52120</v>
          </cell>
          <cell r="B418" t="str">
            <v>ABC5629</v>
          </cell>
          <cell r="C418" t="str">
            <v>先生</v>
          </cell>
          <cell r="D418" t="str">
            <v>沈宗基</v>
          </cell>
          <cell r="E418" t="str">
            <v>沈宗基先生</v>
          </cell>
          <cell r="F418">
            <v>975911629</v>
          </cell>
        </row>
        <row r="419">
          <cell r="A419" t="str">
            <v>0C52450</v>
          </cell>
          <cell r="B419" t="str">
            <v>AFN6586</v>
          </cell>
          <cell r="C419" t="str">
            <v>先生</v>
          </cell>
          <cell r="D419" t="str">
            <v>林子灃</v>
          </cell>
          <cell r="E419" t="str">
            <v>林子灃先生</v>
          </cell>
          <cell r="F419">
            <v>952516595</v>
          </cell>
        </row>
        <row r="420">
          <cell r="A420" t="str">
            <v>0C52548</v>
          </cell>
          <cell r="B420" t="str">
            <v>RAJ2006</v>
          </cell>
          <cell r="C420" t="str">
            <v>小姐</v>
          </cell>
          <cell r="D420" t="str">
            <v>喜可士股份有限公司蔡舒琦</v>
          </cell>
          <cell r="E420" t="str">
            <v>蔡舒琦小姐</v>
          </cell>
          <cell r="F420">
            <v>935880762</v>
          </cell>
        </row>
        <row r="421">
          <cell r="A421" t="str">
            <v>0C52549</v>
          </cell>
          <cell r="B421" t="str">
            <v>AFF6695</v>
          </cell>
          <cell r="C421" t="str">
            <v>先生</v>
          </cell>
          <cell r="D421" t="str">
            <v>王友炎</v>
          </cell>
          <cell r="E421" t="str">
            <v>王友炎先生</v>
          </cell>
          <cell r="F421">
            <v>922396210</v>
          </cell>
        </row>
        <row r="422">
          <cell r="A422" t="str">
            <v>0C52550</v>
          </cell>
          <cell r="B422" t="str">
            <v>AFR5888</v>
          </cell>
          <cell r="C422" t="str">
            <v>小姐</v>
          </cell>
          <cell r="D422" t="str">
            <v>莊涵微</v>
          </cell>
          <cell r="E422" t="str">
            <v>莊涵微小姐</v>
          </cell>
          <cell r="F422">
            <v>975119678</v>
          </cell>
        </row>
        <row r="423">
          <cell r="A423" t="str">
            <v>0C52566</v>
          </cell>
          <cell r="B423" t="str">
            <v>RAH2992</v>
          </cell>
          <cell r="C423" t="str">
            <v>先生</v>
          </cell>
          <cell r="D423" t="str">
            <v>頂臺企業有限公司(和新組貸)陳勝煌</v>
          </cell>
          <cell r="E423" t="str">
            <v>陳勝煌先生</v>
          </cell>
          <cell r="F423">
            <v>912820864</v>
          </cell>
        </row>
        <row r="424">
          <cell r="A424" t="str">
            <v>0C72860</v>
          </cell>
          <cell r="B424" t="str">
            <v>AAQ7897</v>
          </cell>
          <cell r="C424" t="str">
            <v>先生</v>
          </cell>
          <cell r="D424" t="str">
            <v>羅明賢</v>
          </cell>
          <cell r="E424" t="str">
            <v>羅明賢先生</v>
          </cell>
          <cell r="F424">
            <v>933169874</v>
          </cell>
        </row>
        <row r="425">
          <cell r="A425" t="str">
            <v>0C72868</v>
          </cell>
          <cell r="B425" t="str">
            <v>AAN9168</v>
          </cell>
          <cell r="C425" t="str">
            <v>先生</v>
          </cell>
          <cell r="D425" t="str">
            <v>游睿彬</v>
          </cell>
          <cell r="E425" t="str">
            <v>游睿彬先生</v>
          </cell>
          <cell r="F425">
            <v>926129988</v>
          </cell>
        </row>
        <row r="426">
          <cell r="A426" t="str">
            <v>0C73118</v>
          </cell>
          <cell r="B426" t="str">
            <v>AAL2999</v>
          </cell>
          <cell r="C426" t="str">
            <v>女士</v>
          </cell>
          <cell r="D426" t="str">
            <v>陳嬿妃</v>
          </cell>
          <cell r="E426" t="str">
            <v>陳嬿妃女士</v>
          </cell>
          <cell r="F426">
            <v>917597755</v>
          </cell>
        </row>
        <row r="427">
          <cell r="A427" t="str">
            <v>0C74003</v>
          </cell>
          <cell r="B427" t="str">
            <v>AAQ8695</v>
          </cell>
          <cell r="C427" t="str">
            <v>先生</v>
          </cell>
          <cell r="D427" t="str">
            <v>蘇郁哲</v>
          </cell>
          <cell r="E427" t="str">
            <v>蘇郁哲先生</v>
          </cell>
          <cell r="F427">
            <v>937090816</v>
          </cell>
        </row>
        <row r="428">
          <cell r="A428" t="str">
            <v>0C75221</v>
          </cell>
          <cell r="B428" t="str">
            <v>ABF1338</v>
          </cell>
          <cell r="C428" t="str">
            <v>先生</v>
          </cell>
          <cell r="D428" t="str">
            <v>張雅琪</v>
          </cell>
          <cell r="E428" t="str">
            <v>陳杰葳先生</v>
          </cell>
          <cell r="F428">
            <v>970068338</v>
          </cell>
        </row>
        <row r="429">
          <cell r="A429" t="str">
            <v>0C75231</v>
          </cell>
          <cell r="B429" t="str">
            <v>ASB3226</v>
          </cell>
          <cell r="C429" t="str">
            <v>小姐</v>
          </cell>
          <cell r="D429" t="str">
            <v>顏秀娥</v>
          </cell>
          <cell r="E429" t="str">
            <v>顏秀娥小姐</v>
          </cell>
          <cell r="F429">
            <v>975191771</v>
          </cell>
        </row>
        <row r="430">
          <cell r="A430" t="str">
            <v>0C75484</v>
          </cell>
          <cell r="B430" t="str">
            <v>ADB0321</v>
          </cell>
          <cell r="C430" t="str">
            <v>先生</v>
          </cell>
          <cell r="D430" t="str">
            <v>歐進賢</v>
          </cell>
          <cell r="E430" t="str">
            <v>歐進賢先生</v>
          </cell>
          <cell r="F430">
            <v>932340949</v>
          </cell>
        </row>
        <row r="431">
          <cell r="A431" t="str">
            <v>0C75497</v>
          </cell>
          <cell r="B431" t="str">
            <v>AAF2826</v>
          </cell>
          <cell r="C431" t="str">
            <v>先生</v>
          </cell>
          <cell r="D431" t="str">
            <v>多利仕國際有限公司鐘定鈞</v>
          </cell>
          <cell r="E431" t="str">
            <v>鐘定鈞先生</v>
          </cell>
          <cell r="F431">
            <v>932012515</v>
          </cell>
        </row>
        <row r="432">
          <cell r="A432" t="str">
            <v>0C75856</v>
          </cell>
          <cell r="B432" t="str">
            <v>ARK8679</v>
          </cell>
          <cell r="C432" t="str">
            <v>先生</v>
          </cell>
          <cell r="D432" t="str">
            <v>孫義淵</v>
          </cell>
          <cell r="E432" t="str">
            <v>孫義淵先生</v>
          </cell>
          <cell r="F432">
            <v>935583996</v>
          </cell>
        </row>
        <row r="433">
          <cell r="A433" t="str">
            <v>0C76492</v>
          </cell>
          <cell r="B433" t="str">
            <v>RAD5077</v>
          </cell>
          <cell r="C433" t="str">
            <v>先生</v>
          </cell>
          <cell r="D433" t="str">
            <v>淨翔投資(有)-財盟租賃林瓊琪</v>
          </cell>
          <cell r="E433" t="str">
            <v>林瓊琪先生</v>
          </cell>
          <cell r="F433">
            <v>936699628</v>
          </cell>
        </row>
        <row r="434">
          <cell r="A434" t="str">
            <v>0C76939</v>
          </cell>
          <cell r="B434" t="str">
            <v>ABC7098</v>
          </cell>
          <cell r="C434" t="str">
            <v>先生</v>
          </cell>
          <cell r="D434" t="str">
            <v>吳林孟真</v>
          </cell>
          <cell r="E434" t="str">
            <v>吳忠秋先生</v>
          </cell>
          <cell r="F434">
            <v>910133264</v>
          </cell>
        </row>
        <row r="435">
          <cell r="A435" t="str">
            <v>0C80104</v>
          </cell>
          <cell r="B435" t="str">
            <v>AFV5589</v>
          </cell>
          <cell r="C435" t="str">
            <v>先生</v>
          </cell>
          <cell r="D435" t="str">
            <v>李柏亨</v>
          </cell>
          <cell r="E435" t="str">
            <v>李柏亨先生</v>
          </cell>
          <cell r="F435">
            <v>972299685</v>
          </cell>
        </row>
        <row r="436">
          <cell r="A436" t="str">
            <v>0C80455</v>
          </cell>
          <cell r="B436" t="str">
            <v>AFF6689</v>
          </cell>
          <cell r="C436" t="str">
            <v>女士</v>
          </cell>
          <cell r="D436" t="str">
            <v>連媚麗</v>
          </cell>
          <cell r="E436" t="str">
            <v>連媚麗女士</v>
          </cell>
          <cell r="F436">
            <v>921999566</v>
          </cell>
        </row>
        <row r="437">
          <cell r="A437" t="str">
            <v>0C80478</v>
          </cell>
          <cell r="B437" t="str">
            <v>AHS5688</v>
          </cell>
          <cell r="C437" t="str">
            <v>小姐</v>
          </cell>
          <cell r="D437" t="str">
            <v>可麗坊有限公司林靜雯</v>
          </cell>
          <cell r="E437" t="str">
            <v>林靜雯小姐</v>
          </cell>
          <cell r="F437">
            <v>932969086</v>
          </cell>
        </row>
        <row r="438">
          <cell r="A438" t="str">
            <v>0C80725</v>
          </cell>
          <cell r="B438" t="str">
            <v>AFG7101</v>
          </cell>
          <cell r="C438" t="str">
            <v>先生</v>
          </cell>
          <cell r="D438" t="str">
            <v>張建成</v>
          </cell>
          <cell r="E438" t="str">
            <v>顏銘宏先生</v>
          </cell>
          <cell r="F438">
            <v>979966281</v>
          </cell>
        </row>
        <row r="439">
          <cell r="A439" t="str">
            <v>0C80845</v>
          </cell>
          <cell r="B439" t="str">
            <v>ASB3188</v>
          </cell>
          <cell r="C439" t="str">
            <v>先生</v>
          </cell>
          <cell r="D439" t="str">
            <v>張慧媛</v>
          </cell>
          <cell r="E439" t="str">
            <v>楊中德先生</v>
          </cell>
          <cell r="F439">
            <v>933236738</v>
          </cell>
        </row>
        <row r="440">
          <cell r="A440" t="str">
            <v>0C81070</v>
          </cell>
          <cell r="B440" t="str">
            <v>AFG1257</v>
          </cell>
          <cell r="C440" t="str">
            <v>小姐</v>
          </cell>
          <cell r="D440" t="str">
            <v>陳玉婷</v>
          </cell>
          <cell r="E440" t="str">
            <v>陳玉婷小姐</v>
          </cell>
          <cell r="F440">
            <v>908925868</v>
          </cell>
        </row>
        <row r="441">
          <cell r="A441" t="str">
            <v>0C81362</v>
          </cell>
          <cell r="B441" t="str">
            <v>RAJ8699</v>
          </cell>
          <cell r="C441" t="str">
            <v>小姐</v>
          </cell>
          <cell r="D441" t="str">
            <v>財盟小客車租賃股份有限公司劉詠華</v>
          </cell>
          <cell r="E441" t="str">
            <v>劉詠華小姐</v>
          </cell>
          <cell r="F441">
            <v>900000000</v>
          </cell>
        </row>
        <row r="442">
          <cell r="A442" t="str">
            <v>0C81451</v>
          </cell>
          <cell r="B442" t="str">
            <v>AFK8820</v>
          </cell>
          <cell r="C442" t="str">
            <v>先生</v>
          </cell>
          <cell r="D442" t="str">
            <v>陳正豪</v>
          </cell>
          <cell r="E442" t="str">
            <v>陳正豪先生</v>
          </cell>
          <cell r="F442">
            <v>931645156</v>
          </cell>
        </row>
        <row r="443">
          <cell r="A443" t="str">
            <v>0C81499</v>
          </cell>
          <cell r="B443" t="str">
            <v>AGU6658</v>
          </cell>
          <cell r="C443" t="str">
            <v>女士</v>
          </cell>
          <cell r="D443" t="str">
            <v>溫佳穎</v>
          </cell>
          <cell r="E443" t="str">
            <v>溫佳穎女士</v>
          </cell>
          <cell r="F443">
            <v>979166688</v>
          </cell>
        </row>
        <row r="444">
          <cell r="A444" t="str">
            <v>0C81516</v>
          </cell>
          <cell r="B444" t="str">
            <v>AFG0810</v>
          </cell>
          <cell r="C444" t="str">
            <v>先生</v>
          </cell>
          <cell r="D444" t="str">
            <v>李妍慧</v>
          </cell>
          <cell r="E444" t="str">
            <v>林弘杰先生</v>
          </cell>
          <cell r="F444">
            <v>910686880</v>
          </cell>
        </row>
        <row r="445">
          <cell r="A445" t="str">
            <v>0C81751</v>
          </cell>
          <cell r="B445" t="str">
            <v>RBT1962</v>
          </cell>
          <cell r="C445" t="str">
            <v>小姐</v>
          </cell>
          <cell r="D445" t="str">
            <v>日盛全台通小客車租賃公司范明敏</v>
          </cell>
          <cell r="E445" t="str">
            <v>范明敏小姐</v>
          </cell>
          <cell r="F445">
            <v>928215696</v>
          </cell>
        </row>
        <row r="446">
          <cell r="A446" t="str">
            <v>0C82568</v>
          </cell>
          <cell r="B446" t="str">
            <v>RAJ8590</v>
          </cell>
          <cell r="C446" t="str">
            <v>先生</v>
          </cell>
          <cell r="D446" t="str">
            <v>林健彬</v>
          </cell>
          <cell r="E446" t="str">
            <v>林健彬先生</v>
          </cell>
          <cell r="F446">
            <v>922808852</v>
          </cell>
        </row>
        <row r="447">
          <cell r="A447" t="str">
            <v>0C84575</v>
          </cell>
          <cell r="B447" t="str">
            <v>AGR9898</v>
          </cell>
          <cell r="C447" t="str">
            <v>小姐</v>
          </cell>
          <cell r="D447" t="str">
            <v>江佩盈</v>
          </cell>
          <cell r="E447" t="str">
            <v>江佩盈小姐</v>
          </cell>
          <cell r="F447">
            <v>900000000</v>
          </cell>
        </row>
        <row r="448">
          <cell r="A448" t="str">
            <v>0C84864</v>
          </cell>
          <cell r="B448" t="str">
            <v>AJA8008</v>
          </cell>
          <cell r="C448" t="str">
            <v>先生</v>
          </cell>
          <cell r="D448" t="str">
            <v>洪偉功</v>
          </cell>
          <cell r="E448" t="str">
            <v>洪偉功先生</v>
          </cell>
          <cell r="F448">
            <v>937427916</v>
          </cell>
        </row>
        <row r="449">
          <cell r="A449" t="str">
            <v>0C85049</v>
          </cell>
          <cell r="B449" t="str">
            <v>AGR0567</v>
          </cell>
          <cell r="C449" t="str">
            <v>小姐</v>
          </cell>
          <cell r="D449" t="str">
            <v>唯青有限公司楊曙燭</v>
          </cell>
          <cell r="E449" t="str">
            <v>楊曙燭小姐</v>
          </cell>
          <cell r="F449">
            <v>932006259</v>
          </cell>
        </row>
        <row r="450">
          <cell r="A450" t="str">
            <v>0C85275</v>
          </cell>
          <cell r="B450" t="str">
            <v>AGT7302</v>
          </cell>
          <cell r="C450" t="str">
            <v>先生</v>
          </cell>
          <cell r="D450" t="str">
            <v>陳信宏</v>
          </cell>
          <cell r="E450" t="str">
            <v>陳信宏先生</v>
          </cell>
          <cell r="F450">
            <v>930890063</v>
          </cell>
        </row>
        <row r="451">
          <cell r="A451" t="str">
            <v>0C85924</v>
          </cell>
          <cell r="B451" t="str">
            <v>AHC3013</v>
          </cell>
          <cell r="C451" t="str">
            <v>小姐</v>
          </cell>
          <cell r="D451" t="str">
            <v>葉姿伶</v>
          </cell>
          <cell r="E451" t="str">
            <v>葉姿伶小姐</v>
          </cell>
          <cell r="F451">
            <v>921180213</v>
          </cell>
        </row>
        <row r="452">
          <cell r="A452" t="str">
            <v>0C86134</v>
          </cell>
          <cell r="B452" t="str">
            <v>AKA0711</v>
          </cell>
          <cell r="C452" t="str">
            <v>先生</v>
          </cell>
          <cell r="D452" t="str">
            <v>李律潔</v>
          </cell>
          <cell r="E452" t="str">
            <v>謝九如先生</v>
          </cell>
          <cell r="F452">
            <v>918870358</v>
          </cell>
        </row>
        <row r="453">
          <cell r="A453" t="str">
            <v>0C86576</v>
          </cell>
          <cell r="B453" t="str">
            <v>AKT0936</v>
          </cell>
          <cell r="C453" t="str">
            <v>先生</v>
          </cell>
          <cell r="D453" t="str">
            <v>王志鉉</v>
          </cell>
          <cell r="E453" t="str">
            <v>王志鉉先生</v>
          </cell>
          <cell r="F453">
            <v>913926128</v>
          </cell>
        </row>
        <row r="454">
          <cell r="A454" t="str">
            <v>0C86616</v>
          </cell>
          <cell r="B454" t="str">
            <v>AJF8108</v>
          </cell>
          <cell r="C454" t="str">
            <v>先生</v>
          </cell>
          <cell r="D454" t="str">
            <v>林文廣</v>
          </cell>
          <cell r="E454" t="str">
            <v>林文廣先生</v>
          </cell>
          <cell r="F454">
            <v>922038559</v>
          </cell>
        </row>
        <row r="455">
          <cell r="A455" t="str">
            <v>0C86779</v>
          </cell>
          <cell r="B455" t="str">
            <v>ALF0925</v>
          </cell>
          <cell r="C455" t="str">
            <v>小姐</v>
          </cell>
          <cell r="D455" t="str">
            <v>蔡秀枝</v>
          </cell>
          <cell r="E455" t="str">
            <v>蔡秀枝小姐</v>
          </cell>
          <cell r="F455">
            <v>936346281</v>
          </cell>
        </row>
        <row r="456">
          <cell r="A456" t="str">
            <v>0C87414</v>
          </cell>
          <cell r="B456" t="str">
            <v>AJF5896</v>
          </cell>
          <cell r="C456" t="str">
            <v>小姐</v>
          </cell>
          <cell r="D456" t="str">
            <v>何靜雯</v>
          </cell>
          <cell r="E456" t="str">
            <v>何靜雯小姐</v>
          </cell>
          <cell r="F456">
            <v>960528136</v>
          </cell>
        </row>
        <row r="457">
          <cell r="A457" t="str">
            <v>0C87795</v>
          </cell>
          <cell r="B457" t="str">
            <v>APM1771</v>
          </cell>
          <cell r="C457" t="str">
            <v>先生</v>
          </cell>
          <cell r="D457" t="str">
            <v>孫祖貽</v>
          </cell>
          <cell r="E457" t="str">
            <v>孫祖貽先生</v>
          </cell>
          <cell r="F457">
            <v>937188239</v>
          </cell>
        </row>
        <row r="458">
          <cell r="A458" t="str">
            <v>0C87891</v>
          </cell>
          <cell r="B458" t="str">
            <v>ANN6558</v>
          </cell>
          <cell r="C458" t="str">
            <v>先生</v>
          </cell>
          <cell r="D458" t="str">
            <v>鄭育真</v>
          </cell>
          <cell r="E458" t="str">
            <v>蔡守仁先生</v>
          </cell>
          <cell r="F458">
            <v>988336515</v>
          </cell>
        </row>
        <row r="459">
          <cell r="A459" t="str">
            <v>0C87900</v>
          </cell>
          <cell r="B459" t="str">
            <v>ANR9688</v>
          </cell>
          <cell r="C459" t="str">
            <v>先生</v>
          </cell>
          <cell r="D459" t="str">
            <v>黃泰華</v>
          </cell>
          <cell r="E459" t="str">
            <v>黃泰華先生</v>
          </cell>
          <cell r="F459">
            <v>917435492</v>
          </cell>
        </row>
        <row r="460">
          <cell r="A460" t="str">
            <v>0C88299</v>
          </cell>
          <cell r="B460" t="str">
            <v>AQM6689</v>
          </cell>
          <cell r="C460" t="str">
            <v>小姐</v>
          </cell>
          <cell r="D460" t="str">
            <v>王永淑</v>
          </cell>
          <cell r="E460" t="str">
            <v>王永淑小姐</v>
          </cell>
          <cell r="F460">
            <v>988359456</v>
          </cell>
        </row>
        <row r="461">
          <cell r="A461" t="str">
            <v>0C88591</v>
          </cell>
          <cell r="B461" t="str">
            <v>RBE6668</v>
          </cell>
          <cell r="C461" t="str">
            <v>先生</v>
          </cell>
          <cell r="D461" t="str">
            <v>張詠閔</v>
          </cell>
          <cell r="E461" t="str">
            <v>張詠閔先生</v>
          </cell>
          <cell r="F461">
            <v>917521111</v>
          </cell>
        </row>
        <row r="462">
          <cell r="A462" t="str">
            <v>0D25357</v>
          </cell>
          <cell r="B462" t="str">
            <v>ATM3958</v>
          </cell>
          <cell r="C462" t="str">
            <v>先生</v>
          </cell>
          <cell r="D462" t="str">
            <v>陳柏亨</v>
          </cell>
          <cell r="E462" t="str">
            <v>陳柏亨先生</v>
          </cell>
          <cell r="F462">
            <v>905120906</v>
          </cell>
        </row>
        <row r="463">
          <cell r="A463" t="str">
            <v>0D27049</v>
          </cell>
          <cell r="B463" t="str">
            <v>ATF9195</v>
          </cell>
          <cell r="C463" t="str">
            <v>先生</v>
          </cell>
          <cell r="D463" t="str">
            <v>章博涵</v>
          </cell>
          <cell r="E463" t="str">
            <v>章博涵先生</v>
          </cell>
          <cell r="F463">
            <v>961161153</v>
          </cell>
        </row>
        <row r="464">
          <cell r="A464" t="str">
            <v>0D34908</v>
          </cell>
          <cell r="B464" t="str">
            <v>0D34908</v>
          </cell>
          <cell r="C464" t="str">
            <v>先生</v>
          </cell>
          <cell r="D464" t="str">
            <v>李聖詩</v>
          </cell>
          <cell r="E464" t="str">
            <v>李聖詩先生</v>
          </cell>
          <cell r="F464">
            <v>932218665</v>
          </cell>
        </row>
        <row r="465">
          <cell r="A465" t="str">
            <v>0D49391</v>
          </cell>
          <cell r="B465" t="str">
            <v>ATW3283</v>
          </cell>
          <cell r="C465" t="str">
            <v>先生</v>
          </cell>
          <cell r="D465" t="str">
            <v>林嵩翰</v>
          </cell>
          <cell r="E465" t="str">
            <v>林嵩翰先生</v>
          </cell>
          <cell r="F465">
            <v>911112025</v>
          </cell>
        </row>
        <row r="466">
          <cell r="A466" t="str">
            <v>0E03321</v>
          </cell>
          <cell r="B466" t="str">
            <v>ASB1256</v>
          </cell>
          <cell r="C466" t="str">
            <v>先生</v>
          </cell>
          <cell r="D466" t="str">
            <v>徐志偉</v>
          </cell>
          <cell r="E466" t="str">
            <v>徐志偉先生</v>
          </cell>
          <cell r="F466">
            <v>925188921</v>
          </cell>
        </row>
        <row r="467">
          <cell r="A467" t="str">
            <v>0E17246</v>
          </cell>
          <cell r="B467" t="str">
            <v>AAN7215</v>
          </cell>
          <cell r="C467" t="str">
            <v>小姐</v>
          </cell>
          <cell r="D467" t="str">
            <v>陳怡如</v>
          </cell>
          <cell r="E467" t="str">
            <v>陳怡如小姐</v>
          </cell>
          <cell r="F467">
            <v>960000911</v>
          </cell>
        </row>
        <row r="468">
          <cell r="A468" t="str">
            <v>0E18148</v>
          </cell>
          <cell r="B468" t="str">
            <v>RAJ0608</v>
          </cell>
          <cell r="C468" t="str">
            <v>先生</v>
          </cell>
          <cell r="D468" t="str">
            <v>慰元投資股份有限公司(聯邦租賃)黃辰聖</v>
          </cell>
          <cell r="E468" t="str">
            <v>黃辰聖先生</v>
          </cell>
          <cell r="F468">
            <v>911976001</v>
          </cell>
        </row>
        <row r="469">
          <cell r="A469" t="str">
            <v>0E19762</v>
          </cell>
          <cell r="B469" t="str">
            <v>AGK2837</v>
          </cell>
          <cell r="C469" t="str">
            <v>先生</v>
          </cell>
          <cell r="D469" t="str">
            <v>鐘植楊</v>
          </cell>
          <cell r="E469" t="str">
            <v>鐘植楊先生</v>
          </cell>
          <cell r="F469">
            <v>955070404</v>
          </cell>
        </row>
        <row r="470">
          <cell r="A470" t="str">
            <v>0E21310</v>
          </cell>
          <cell r="B470" t="str">
            <v>AGL3899</v>
          </cell>
          <cell r="C470" t="str">
            <v>先生</v>
          </cell>
          <cell r="D470" t="str">
            <v>周甘淋</v>
          </cell>
          <cell r="E470" t="str">
            <v>周甘淋先生</v>
          </cell>
          <cell r="F470">
            <v>937149568</v>
          </cell>
        </row>
        <row r="471">
          <cell r="A471" t="str">
            <v>0E27237</v>
          </cell>
          <cell r="B471" t="str">
            <v>AKS6796</v>
          </cell>
          <cell r="C471" t="str">
            <v>先生</v>
          </cell>
          <cell r="D471" t="str">
            <v>吳文嬌</v>
          </cell>
          <cell r="E471" t="str">
            <v>蔡郁鵬先生</v>
          </cell>
          <cell r="F471">
            <v>928265142</v>
          </cell>
        </row>
        <row r="472">
          <cell r="A472" t="str">
            <v>0E55305</v>
          </cell>
          <cell r="B472" t="str">
            <v>ABC9395</v>
          </cell>
          <cell r="C472" t="str">
            <v>先生</v>
          </cell>
          <cell r="D472" t="str">
            <v>和運租車股份有限公司霍繼雨</v>
          </cell>
          <cell r="E472" t="str">
            <v>顏銘宏先生</v>
          </cell>
          <cell r="F472">
            <v>979966281</v>
          </cell>
        </row>
        <row r="473">
          <cell r="A473" t="str">
            <v>0E57522</v>
          </cell>
          <cell r="B473" t="str">
            <v>AGD9280</v>
          </cell>
          <cell r="C473" t="str">
            <v>先生</v>
          </cell>
          <cell r="D473" t="str">
            <v>佳海有限公司勞開陸</v>
          </cell>
          <cell r="E473" t="str">
            <v>勞開陸先生</v>
          </cell>
          <cell r="F473">
            <v>933163161</v>
          </cell>
        </row>
        <row r="474">
          <cell r="A474" t="str">
            <v>0E57527</v>
          </cell>
          <cell r="B474" t="str">
            <v>AAV5966</v>
          </cell>
          <cell r="C474" t="str">
            <v>先生</v>
          </cell>
          <cell r="D474" t="str">
            <v>林世芬</v>
          </cell>
          <cell r="E474" t="str">
            <v>邱奕嘉先生</v>
          </cell>
          <cell r="F474">
            <v>928217167</v>
          </cell>
        </row>
        <row r="475">
          <cell r="A475" t="str">
            <v>0E58960</v>
          </cell>
          <cell r="B475" t="str">
            <v>AGD8126</v>
          </cell>
          <cell r="C475" t="str">
            <v>小姐</v>
          </cell>
          <cell r="D475" t="str">
            <v>謝玉霞</v>
          </cell>
          <cell r="E475" t="str">
            <v>謝玉霞小姐</v>
          </cell>
          <cell r="F475">
            <v>937407261</v>
          </cell>
        </row>
        <row r="476">
          <cell r="A476" t="str">
            <v>0E59834</v>
          </cell>
          <cell r="B476" t="str">
            <v>ARG0096</v>
          </cell>
          <cell r="C476" t="str">
            <v>先生</v>
          </cell>
          <cell r="D476" t="str">
            <v>黃文慶</v>
          </cell>
          <cell r="E476" t="str">
            <v>黃文慶先生</v>
          </cell>
          <cell r="F476">
            <v>910236712</v>
          </cell>
        </row>
        <row r="477">
          <cell r="A477" t="str">
            <v>0E59836</v>
          </cell>
          <cell r="B477" t="str">
            <v>AFK1928</v>
          </cell>
          <cell r="C477" t="str">
            <v>先生</v>
          </cell>
          <cell r="D477" t="str">
            <v>吳景銓</v>
          </cell>
          <cell r="E477" t="str">
            <v>吳景銓先生</v>
          </cell>
          <cell r="F477">
            <v>937022141</v>
          </cell>
        </row>
        <row r="478">
          <cell r="A478" t="str">
            <v>0E68470</v>
          </cell>
          <cell r="B478" t="str">
            <v>AFF9839</v>
          </cell>
          <cell r="C478" t="str">
            <v>先生</v>
          </cell>
          <cell r="D478" t="str">
            <v>同利螺絲企業有限公司鄭明賢</v>
          </cell>
          <cell r="E478" t="str">
            <v>鄭明賢先生</v>
          </cell>
          <cell r="F478">
            <v>932086018</v>
          </cell>
        </row>
        <row r="479">
          <cell r="A479" t="str">
            <v>0E68873</v>
          </cell>
          <cell r="B479" t="str">
            <v>ASN1133</v>
          </cell>
          <cell r="C479" t="str">
            <v>先生</v>
          </cell>
          <cell r="D479" t="str">
            <v>許樞龍</v>
          </cell>
          <cell r="E479" t="str">
            <v>許樞龍先生</v>
          </cell>
          <cell r="F479">
            <v>932011784</v>
          </cell>
        </row>
        <row r="480">
          <cell r="A480" t="str">
            <v>0E85699</v>
          </cell>
          <cell r="B480" t="str">
            <v>RAR7575</v>
          </cell>
          <cell r="C480" t="str">
            <v>小姐</v>
          </cell>
          <cell r="D480" t="str">
            <v>燦坤實業(股)-中租歐家蓉</v>
          </cell>
          <cell r="E480" t="str">
            <v>歐家蓉小姐</v>
          </cell>
          <cell r="F480">
            <v>919612579</v>
          </cell>
        </row>
        <row r="481">
          <cell r="A481" t="str">
            <v>0E85700</v>
          </cell>
          <cell r="B481" t="str">
            <v>ALQ1888</v>
          </cell>
          <cell r="C481" t="str">
            <v>小姐</v>
          </cell>
          <cell r="D481" t="str">
            <v>蔡俊逸診所蘇富敏</v>
          </cell>
          <cell r="E481" t="str">
            <v>蘇富敏小姐</v>
          </cell>
          <cell r="F481">
            <v>935603832</v>
          </cell>
        </row>
        <row r="482">
          <cell r="A482" t="str">
            <v>0E85773</v>
          </cell>
          <cell r="B482" t="str">
            <v>AKN0968</v>
          </cell>
          <cell r="C482" t="str">
            <v>先生</v>
          </cell>
          <cell r="D482" t="str">
            <v>高再生</v>
          </cell>
          <cell r="E482" t="str">
            <v>高再生先生</v>
          </cell>
          <cell r="F482">
            <v>910022835</v>
          </cell>
        </row>
        <row r="483">
          <cell r="A483" t="str">
            <v>0E85780</v>
          </cell>
          <cell r="B483" t="str">
            <v>AKL9666</v>
          </cell>
          <cell r="C483" t="str">
            <v>先生</v>
          </cell>
          <cell r="D483" t="str">
            <v>陳受祿</v>
          </cell>
          <cell r="E483" t="str">
            <v>陳受祿先生</v>
          </cell>
          <cell r="F483">
            <v>932325370</v>
          </cell>
        </row>
        <row r="484">
          <cell r="A484" t="str">
            <v>0E85781</v>
          </cell>
          <cell r="B484" t="str">
            <v>AKN3829</v>
          </cell>
          <cell r="C484" t="str">
            <v>先生</v>
          </cell>
          <cell r="D484" t="str">
            <v>萬誠橡膠企業社彭萬誠</v>
          </cell>
          <cell r="E484" t="str">
            <v>彭萬誠先生</v>
          </cell>
          <cell r="F484">
            <v>932175302</v>
          </cell>
        </row>
        <row r="485">
          <cell r="A485" t="str">
            <v>0E85788</v>
          </cell>
          <cell r="B485" t="str">
            <v>AKF7766</v>
          </cell>
          <cell r="C485" t="str">
            <v>先生</v>
          </cell>
          <cell r="D485" t="str">
            <v>洪龍名悅實業有限公司洪孟光</v>
          </cell>
          <cell r="E485" t="str">
            <v>洪孟光先生</v>
          </cell>
          <cell r="F485">
            <v>936346281</v>
          </cell>
        </row>
        <row r="486">
          <cell r="A486" t="str">
            <v>0E85793</v>
          </cell>
          <cell r="B486" t="str">
            <v>RAY3123</v>
          </cell>
          <cell r="C486" t="str">
            <v>先生</v>
          </cell>
          <cell r="D486" t="str">
            <v>聯邦國際租賃(股)簡志鴻</v>
          </cell>
          <cell r="E486" t="str">
            <v>李佳陵先生</v>
          </cell>
          <cell r="F486">
            <v>975590918</v>
          </cell>
        </row>
        <row r="487">
          <cell r="A487" t="str">
            <v>0E85795</v>
          </cell>
          <cell r="B487" t="str">
            <v>0E85795</v>
          </cell>
          <cell r="C487" t="str">
            <v>先生</v>
          </cell>
          <cell r="D487" t="str">
            <v>車已賣</v>
          </cell>
          <cell r="E487" t="str">
            <v>車已賣先生</v>
          </cell>
          <cell r="F487">
            <v>900000000</v>
          </cell>
        </row>
        <row r="488">
          <cell r="A488" t="str">
            <v>0E85796</v>
          </cell>
          <cell r="B488" t="str">
            <v>AWZ1100</v>
          </cell>
          <cell r="C488" t="str">
            <v>先生</v>
          </cell>
          <cell r="D488" t="str">
            <v>澤豐貿易有限公司江俊銘</v>
          </cell>
          <cell r="E488" t="str">
            <v>江俊銘先生</v>
          </cell>
          <cell r="F488">
            <v>928622820</v>
          </cell>
        </row>
        <row r="489">
          <cell r="A489" t="str">
            <v>0E85797</v>
          </cell>
          <cell r="B489" t="str">
            <v>RAR6189</v>
          </cell>
          <cell r="C489" t="str">
            <v>先生</v>
          </cell>
          <cell r="D489" t="str">
            <v>財盟小客車租賃股份有限公司顏銘宏</v>
          </cell>
          <cell r="E489" t="str">
            <v>顏銘宏先生</v>
          </cell>
          <cell r="F489">
            <v>979966281</v>
          </cell>
        </row>
        <row r="490">
          <cell r="A490" t="str">
            <v>0E85799</v>
          </cell>
          <cell r="B490" t="str">
            <v>AKG1157</v>
          </cell>
          <cell r="C490" t="str">
            <v>小姐</v>
          </cell>
          <cell r="D490" t="str">
            <v>林芬蘭</v>
          </cell>
          <cell r="E490" t="str">
            <v>林芬蘭小姐</v>
          </cell>
          <cell r="F490">
            <v>922126444</v>
          </cell>
        </row>
        <row r="491">
          <cell r="A491" t="str">
            <v>0E85805</v>
          </cell>
          <cell r="B491" t="str">
            <v>AKF3393</v>
          </cell>
          <cell r="C491" t="str">
            <v>先生</v>
          </cell>
          <cell r="D491" t="str">
            <v>成群傑</v>
          </cell>
          <cell r="E491" t="str">
            <v>顏銘宏先生</v>
          </cell>
          <cell r="F491">
            <v>979966281</v>
          </cell>
        </row>
        <row r="492">
          <cell r="A492" t="str">
            <v>0E85834</v>
          </cell>
          <cell r="B492" t="str">
            <v>APQ1728</v>
          </cell>
          <cell r="C492" t="str">
            <v>先生</v>
          </cell>
          <cell r="D492" t="str">
            <v>張柏謙</v>
          </cell>
          <cell r="E492" t="str">
            <v>張柏謙先生</v>
          </cell>
          <cell r="F492">
            <v>930987441</v>
          </cell>
        </row>
        <row r="493">
          <cell r="A493" t="str">
            <v>0E85851</v>
          </cell>
          <cell r="B493" t="str">
            <v>AJH8138</v>
          </cell>
          <cell r="C493" t="str">
            <v>先生</v>
          </cell>
          <cell r="D493" t="str">
            <v>童心園實業股份有限公司邱彥博</v>
          </cell>
          <cell r="E493" t="str">
            <v>邱彥博先生</v>
          </cell>
          <cell r="F493">
            <v>975975575</v>
          </cell>
        </row>
        <row r="494">
          <cell r="A494" t="str">
            <v>0E85865</v>
          </cell>
          <cell r="B494" t="str">
            <v>AMU0188</v>
          </cell>
          <cell r="C494" t="str">
            <v>小姐</v>
          </cell>
          <cell r="D494" t="str">
            <v>謝繪真</v>
          </cell>
          <cell r="E494" t="str">
            <v>謝繪真小姐</v>
          </cell>
          <cell r="F494">
            <v>919015510</v>
          </cell>
        </row>
        <row r="495">
          <cell r="A495" t="str">
            <v>0E85869</v>
          </cell>
          <cell r="B495" t="str">
            <v>AKG1112</v>
          </cell>
          <cell r="C495" t="str">
            <v>先生</v>
          </cell>
          <cell r="D495" t="str">
            <v>辛光耀</v>
          </cell>
          <cell r="E495" t="str">
            <v>辛光耀先生</v>
          </cell>
          <cell r="F495">
            <v>952551525</v>
          </cell>
        </row>
        <row r="496">
          <cell r="A496" t="str">
            <v>0E85917</v>
          </cell>
          <cell r="B496" t="str">
            <v>AXE2566</v>
          </cell>
          <cell r="C496" t="str">
            <v>先生</v>
          </cell>
          <cell r="D496" t="str">
            <v>格上汽車租賃股份有限公司劉興祖</v>
          </cell>
          <cell r="E496" t="str">
            <v>劉興祖先生</v>
          </cell>
          <cell r="F496">
            <v>917599598</v>
          </cell>
        </row>
        <row r="497">
          <cell r="A497" t="str">
            <v>0E85921</v>
          </cell>
          <cell r="B497" t="str">
            <v>AKM1708</v>
          </cell>
          <cell r="C497" t="str">
            <v>小姐</v>
          </cell>
          <cell r="D497" t="str">
            <v>巫穎琪</v>
          </cell>
          <cell r="E497" t="str">
            <v>巫穎琪小姐</v>
          </cell>
          <cell r="F497">
            <v>922625396</v>
          </cell>
        </row>
        <row r="498">
          <cell r="A498" t="str">
            <v>0E85944</v>
          </cell>
          <cell r="B498" t="str">
            <v>RAX6629</v>
          </cell>
          <cell r="C498" t="str">
            <v>先生</v>
          </cell>
          <cell r="D498" t="str">
            <v>格上汽車租賃股份有限公司柯輝智</v>
          </cell>
          <cell r="E498" t="str">
            <v>柯輝智先生</v>
          </cell>
          <cell r="F498">
            <v>930828018</v>
          </cell>
        </row>
        <row r="499">
          <cell r="A499" t="str">
            <v>0E85948</v>
          </cell>
          <cell r="B499" t="str">
            <v>ANM2080</v>
          </cell>
          <cell r="C499" t="str">
            <v>先生</v>
          </cell>
          <cell r="D499" t="str">
            <v>吳宏興</v>
          </cell>
          <cell r="E499" t="str">
            <v>吳宏興先生</v>
          </cell>
          <cell r="F499">
            <v>933030430</v>
          </cell>
        </row>
        <row r="500">
          <cell r="A500" t="str">
            <v>0E85949</v>
          </cell>
          <cell r="B500" t="str">
            <v>ATA5959</v>
          </cell>
          <cell r="C500" t="str">
            <v>先生</v>
          </cell>
          <cell r="D500" t="str">
            <v>鄭少欽</v>
          </cell>
          <cell r="E500" t="str">
            <v>鄭少欽先生</v>
          </cell>
          <cell r="F500">
            <v>922477228</v>
          </cell>
        </row>
        <row r="501">
          <cell r="A501" t="str">
            <v>0E85989</v>
          </cell>
          <cell r="B501" t="str">
            <v>AJN0088</v>
          </cell>
          <cell r="C501" t="str">
            <v>小姐</v>
          </cell>
          <cell r="D501" t="str">
            <v>吳怡臻</v>
          </cell>
          <cell r="E501" t="str">
            <v>吳怡臻小姐</v>
          </cell>
          <cell r="F501">
            <v>938000833</v>
          </cell>
        </row>
        <row r="502">
          <cell r="A502" t="str">
            <v>0E85997</v>
          </cell>
          <cell r="B502" t="str">
            <v>RCB2610</v>
          </cell>
          <cell r="C502" t="str">
            <v>先生</v>
          </cell>
          <cell r="D502" t="str">
            <v>果實夥伴股份有限公司(財盟租賃)葉毓輝</v>
          </cell>
          <cell r="E502" t="str">
            <v>葉毓輝先生</v>
          </cell>
          <cell r="F502">
            <v>933053685</v>
          </cell>
        </row>
        <row r="503">
          <cell r="A503" t="str">
            <v>0E86092</v>
          </cell>
          <cell r="B503" t="str">
            <v>AMY0278</v>
          </cell>
          <cell r="C503" t="str">
            <v>先生</v>
          </cell>
          <cell r="D503" t="str">
            <v>黃志明</v>
          </cell>
          <cell r="E503" t="str">
            <v>黃志明先生</v>
          </cell>
          <cell r="F503">
            <v>939110041</v>
          </cell>
        </row>
        <row r="504">
          <cell r="A504" t="str">
            <v>0E86175</v>
          </cell>
          <cell r="B504" t="str">
            <v>AKF9135</v>
          </cell>
          <cell r="C504" t="str">
            <v>先生</v>
          </cell>
          <cell r="D504" t="str">
            <v>黃秀菊</v>
          </cell>
          <cell r="E504" t="str">
            <v>邱盛彬先生</v>
          </cell>
          <cell r="F504">
            <v>900000000</v>
          </cell>
        </row>
        <row r="505">
          <cell r="A505" t="str">
            <v>0E86413</v>
          </cell>
          <cell r="B505" t="str">
            <v>RAY6889</v>
          </cell>
          <cell r="C505" t="str">
            <v>先生</v>
          </cell>
          <cell r="D505" t="str">
            <v>遠博資產管理(股)吳建興</v>
          </cell>
          <cell r="E505" t="str">
            <v>吳建興先生</v>
          </cell>
          <cell r="F505">
            <v>919189280</v>
          </cell>
        </row>
        <row r="506">
          <cell r="A506" t="str">
            <v>0E86414</v>
          </cell>
          <cell r="B506" t="str">
            <v>AKL8558</v>
          </cell>
          <cell r="C506" t="str">
            <v>小姐</v>
          </cell>
          <cell r="D506" t="str">
            <v>張語芳</v>
          </cell>
          <cell r="E506" t="str">
            <v>張語芳小姐</v>
          </cell>
          <cell r="F506">
            <v>972755878</v>
          </cell>
        </row>
        <row r="507">
          <cell r="A507" t="str">
            <v>0E86422</v>
          </cell>
          <cell r="B507" t="str">
            <v>AKK9886</v>
          </cell>
          <cell r="C507" t="str">
            <v>小姐</v>
          </cell>
          <cell r="D507" t="str">
            <v>莊珮菡</v>
          </cell>
          <cell r="E507" t="str">
            <v>莊珮菡小姐</v>
          </cell>
          <cell r="F507">
            <v>912599201</v>
          </cell>
        </row>
        <row r="508">
          <cell r="A508" t="str">
            <v>0E86492</v>
          </cell>
          <cell r="B508" t="str">
            <v>RCA-9657</v>
          </cell>
          <cell r="C508" t="str">
            <v>先生</v>
          </cell>
          <cell r="D508" t="str">
            <v>歐瑞因(限)公司(財盟租賃)呂家祥</v>
          </cell>
          <cell r="E508" t="str">
            <v>呂家祥先生</v>
          </cell>
          <cell r="F508">
            <v>930856880</v>
          </cell>
        </row>
        <row r="509">
          <cell r="A509" t="str">
            <v>0E86521</v>
          </cell>
          <cell r="B509" t="str">
            <v>AKL9778</v>
          </cell>
          <cell r="C509" t="str">
            <v>先生</v>
          </cell>
          <cell r="D509" t="str">
            <v>許英熙</v>
          </cell>
          <cell r="E509" t="str">
            <v>許英熙先生</v>
          </cell>
          <cell r="F509">
            <v>958881957</v>
          </cell>
        </row>
        <row r="510">
          <cell r="A510" t="str">
            <v>0E86635</v>
          </cell>
          <cell r="B510" t="str">
            <v>AQP1689</v>
          </cell>
          <cell r="C510" t="str">
            <v>小姐</v>
          </cell>
          <cell r="D510" t="str">
            <v>黃碧霞</v>
          </cell>
          <cell r="E510" t="str">
            <v>黃碧霞小姐</v>
          </cell>
          <cell r="F510">
            <v>910677328</v>
          </cell>
        </row>
        <row r="511">
          <cell r="A511" t="str">
            <v>0E86636</v>
          </cell>
          <cell r="B511" t="str">
            <v>AKM5238</v>
          </cell>
          <cell r="C511" t="str">
            <v>先生</v>
          </cell>
          <cell r="D511" t="str">
            <v>簡明城</v>
          </cell>
          <cell r="E511" t="str">
            <v>簡明城先生</v>
          </cell>
          <cell r="F511">
            <v>932035915</v>
          </cell>
        </row>
        <row r="512">
          <cell r="A512" t="str">
            <v>0E86640</v>
          </cell>
          <cell r="B512" t="str">
            <v>AKQ1113</v>
          </cell>
          <cell r="C512" t="str">
            <v>先生</v>
          </cell>
          <cell r="D512" t="str">
            <v>甘筱君</v>
          </cell>
          <cell r="E512" t="str">
            <v>范揚宏先生</v>
          </cell>
          <cell r="F512">
            <v>917120632</v>
          </cell>
        </row>
        <row r="513">
          <cell r="A513" t="str">
            <v>0E86670</v>
          </cell>
          <cell r="B513" t="str">
            <v>ANM0705</v>
          </cell>
          <cell r="C513" t="str">
            <v>先生</v>
          </cell>
          <cell r="D513" t="str">
            <v>黃苗蒨</v>
          </cell>
          <cell r="E513" t="str">
            <v>黃苗蒨先生</v>
          </cell>
          <cell r="F513">
            <v>920863302</v>
          </cell>
        </row>
        <row r="514">
          <cell r="A514" t="str">
            <v>0E86771</v>
          </cell>
          <cell r="B514" t="str">
            <v>AKW3285</v>
          </cell>
          <cell r="C514" t="str">
            <v>先生</v>
          </cell>
          <cell r="D514" t="str">
            <v>蔡維珂</v>
          </cell>
          <cell r="E514" t="str">
            <v>蔡維珂先生</v>
          </cell>
          <cell r="F514">
            <v>972786851</v>
          </cell>
        </row>
        <row r="515">
          <cell r="A515" t="str">
            <v>0E86816</v>
          </cell>
          <cell r="B515" t="str">
            <v>ANH6996</v>
          </cell>
          <cell r="C515" t="str">
            <v>先生</v>
          </cell>
          <cell r="D515" t="str">
            <v>謝和成</v>
          </cell>
          <cell r="E515" t="str">
            <v>謝和成先生</v>
          </cell>
          <cell r="F515">
            <v>963096850</v>
          </cell>
        </row>
        <row r="516">
          <cell r="A516" t="str">
            <v>0E86818</v>
          </cell>
          <cell r="B516" t="str">
            <v>AKW9066</v>
          </cell>
          <cell r="C516" t="str">
            <v>小姐</v>
          </cell>
          <cell r="D516" t="str">
            <v>楊杰</v>
          </cell>
          <cell r="E516" t="str">
            <v>邵竹齡小姐</v>
          </cell>
          <cell r="F516">
            <v>921088060</v>
          </cell>
        </row>
        <row r="517">
          <cell r="A517" t="str">
            <v>0E86821</v>
          </cell>
          <cell r="B517" t="str">
            <v>AKQ5100</v>
          </cell>
          <cell r="C517" t="str">
            <v>小姐</v>
          </cell>
          <cell r="D517" t="str">
            <v>外星人事業有限公司鄭秀蓉</v>
          </cell>
          <cell r="E517" t="str">
            <v>鄭秀蓉小姐</v>
          </cell>
          <cell r="F517">
            <v>928083287</v>
          </cell>
        </row>
        <row r="518">
          <cell r="A518" t="str">
            <v>0E86875</v>
          </cell>
          <cell r="B518" t="str">
            <v>AKP9100</v>
          </cell>
          <cell r="C518" t="str">
            <v>先生</v>
          </cell>
          <cell r="D518" t="str">
            <v>開平企業股份有限公司張為集</v>
          </cell>
          <cell r="E518" t="str">
            <v>張為集先生</v>
          </cell>
          <cell r="F518">
            <v>932091509</v>
          </cell>
        </row>
        <row r="519">
          <cell r="A519" t="str">
            <v>0E86892</v>
          </cell>
          <cell r="B519" t="str">
            <v>AKP7999</v>
          </cell>
          <cell r="C519" t="str">
            <v>先生</v>
          </cell>
          <cell r="D519" t="str">
            <v>趙國維</v>
          </cell>
          <cell r="E519" t="str">
            <v>顏銘宏先生</v>
          </cell>
          <cell r="F519">
            <v>979966281</v>
          </cell>
        </row>
        <row r="520">
          <cell r="A520" t="str">
            <v>0E86932</v>
          </cell>
          <cell r="B520" t="str">
            <v>AWN0607</v>
          </cell>
          <cell r="C520" t="str">
            <v>先生</v>
          </cell>
          <cell r="D520" t="str">
            <v>許仁碩</v>
          </cell>
          <cell r="E520" t="str">
            <v>許仁碩先生</v>
          </cell>
          <cell r="F520">
            <v>901091950</v>
          </cell>
        </row>
        <row r="521">
          <cell r="A521" t="str">
            <v>0E86944</v>
          </cell>
          <cell r="B521" t="str">
            <v>AMY8991</v>
          </cell>
          <cell r="C521" t="str">
            <v>先生</v>
          </cell>
          <cell r="D521" t="str">
            <v>佟仲諒</v>
          </cell>
          <cell r="E521" t="str">
            <v>佟仲諒先生</v>
          </cell>
          <cell r="F521">
            <v>972877898</v>
          </cell>
        </row>
        <row r="522">
          <cell r="A522" t="str">
            <v>0E86951</v>
          </cell>
          <cell r="B522" t="str">
            <v>AKX6569</v>
          </cell>
          <cell r="C522" t="str">
            <v>小姐</v>
          </cell>
          <cell r="D522" t="str">
            <v>楊舒婷</v>
          </cell>
          <cell r="E522" t="str">
            <v>楊舒婷小姐</v>
          </cell>
          <cell r="F522">
            <v>918106888</v>
          </cell>
        </row>
        <row r="523">
          <cell r="A523" t="str">
            <v>0E86952</v>
          </cell>
          <cell r="B523" t="str">
            <v>AKR1631</v>
          </cell>
          <cell r="C523" t="str">
            <v>小姐</v>
          </cell>
          <cell r="D523" t="str">
            <v>盧韻文</v>
          </cell>
          <cell r="E523" t="str">
            <v>盧韻文小姐</v>
          </cell>
          <cell r="F523">
            <v>913803111</v>
          </cell>
        </row>
        <row r="524">
          <cell r="A524" t="str">
            <v>0E86954</v>
          </cell>
          <cell r="B524" t="str">
            <v>ANX8708</v>
          </cell>
          <cell r="C524" t="str">
            <v>先生</v>
          </cell>
          <cell r="D524" t="str">
            <v>鄭文生</v>
          </cell>
          <cell r="E524" t="str">
            <v>鄭文生先生</v>
          </cell>
          <cell r="F524">
            <v>987555888</v>
          </cell>
        </row>
        <row r="525">
          <cell r="A525" t="str">
            <v>0E92063</v>
          </cell>
          <cell r="B525" t="str">
            <v>ALQ8668</v>
          </cell>
          <cell r="C525" t="str">
            <v>先生</v>
          </cell>
          <cell r="D525" t="str">
            <v>邱佳欣</v>
          </cell>
          <cell r="E525" t="str">
            <v>邱佳欣先生</v>
          </cell>
          <cell r="F525">
            <v>930771993</v>
          </cell>
        </row>
        <row r="526">
          <cell r="A526" t="str">
            <v>0E92066</v>
          </cell>
          <cell r="B526" t="str">
            <v>AKJ0679</v>
          </cell>
          <cell r="C526" t="str">
            <v>小姐</v>
          </cell>
          <cell r="D526" t="str">
            <v>溫亭瑄</v>
          </cell>
          <cell r="E526" t="str">
            <v>溫亭瑄小姐</v>
          </cell>
          <cell r="F526">
            <v>978567582</v>
          </cell>
        </row>
        <row r="527">
          <cell r="A527" t="str">
            <v>0E92097</v>
          </cell>
          <cell r="B527" t="str">
            <v>AZF6006</v>
          </cell>
          <cell r="C527" t="str">
            <v>先生</v>
          </cell>
          <cell r="D527" t="str">
            <v>黃智宏</v>
          </cell>
          <cell r="E527" t="str">
            <v>鄧國琳先生</v>
          </cell>
          <cell r="F527">
            <v>975191838</v>
          </cell>
        </row>
        <row r="528">
          <cell r="A528" t="str">
            <v>0E92541</v>
          </cell>
          <cell r="B528" t="str">
            <v>AKK8757</v>
          </cell>
          <cell r="C528" t="str">
            <v>小姐</v>
          </cell>
          <cell r="D528" t="str">
            <v>古美玲</v>
          </cell>
          <cell r="E528" t="str">
            <v>古美玲小姐</v>
          </cell>
          <cell r="F528">
            <v>932523206</v>
          </cell>
        </row>
        <row r="529">
          <cell r="A529" t="str">
            <v>0E92547</v>
          </cell>
          <cell r="B529" t="str">
            <v>AKK9329</v>
          </cell>
          <cell r="C529" t="str">
            <v>先生</v>
          </cell>
          <cell r="D529" t="str">
            <v>王英哲</v>
          </cell>
          <cell r="E529" t="str">
            <v>王英哲先生</v>
          </cell>
          <cell r="F529">
            <v>987748733</v>
          </cell>
        </row>
        <row r="530">
          <cell r="A530" t="str">
            <v>0E92552</v>
          </cell>
          <cell r="B530" t="str">
            <v>AKK7889</v>
          </cell>
          <cell r="C530" t="str">
            <v>先生</v>
          </cell>
          <cell r="D530" t="str">
            <v>李育儒</v>
          </cell>
          <cell r="E530" t="str">
            <v>李育儒先生</v>
          </cell>
          <cell r="F530">
            <v>932302312</v>
          </cell>
        </row>
        <row r="531">
          <cell r="A531" t="str">
            <v>0E92782</v>
          </cell>
          <cell r="B531" t="str">
            <v>RBB3191</v>
          </cell>
          <cell r="C531" t="str">
            <v>先生</v>
          </cell>
          <cell r="D531" t="str">
            <v>林峻正</v>
          </cell>
          <cell r="E531" t="str">
            <v>林峻正先生</v>
          </cell>
          <cell r="F531">
            <v>956175531</v>
          </cell>
        </row>
        <row r="532">
          <cell r="A532" t="str">
            <v>0E92942</v>
          </cell>
          <cell r="B532" t="str">
            <v>ALN2535</v>
          </cell>
          <cell r="C532" t="str">
            <v>先生</v>
          </cell>
          <cell r="D532" t="str">
            <v>福宜(限)紀奕宏</v>
          </cell>
          <cell r="E532" t="str">
            <v>紀奕宏先生</v>
          </cell>
          <cell r="F532">
            <v>982859830</v>
          </cell>
        </row>
        <row r="533">
          <cell r="A533" t="str">
            <v>0F00665</v>
          </cell>
          <cell r="B533" t="str">
            <v>RBA9787</v>
          </cell>
          <cell r="C533" t="str">
            <v>先生</v>
          </cell>
          <cell r="D533" t="str">
            <v>中租迪和股份有限公司劉志煌</v>
          </cell>
          <cell r="E533" t="str">
            <v>劉志煌先生</v>
          </cell>
          <cell r="F533">
            <v>901290903</v>
          </cell>
        </row>
        <row r="534">
          <cell r="A534" t="str">
            <v>0F07616</v>
          </cell>
          <cell r="B534" t="str">
            <v>AAB8808</v>
          </cell>
          <cell r="C534" t="str">
            <v>先生</v>
          </cell>
          <cell r="D534" t="str">
            <v>王國勇</v>
          </cell>
          <cell r="E534" t="str">
            <v>王國勇先生</v>
          </cell>
          <cell r="F534">
            <v>926211285</v>
          </cell>
        </row>
        <row r="535">
          <cell r="A535" t="str">
            <v>0F11344</v>
          </cell>
          <cell r="B535" t="str">
            <v>ABC1222</v>
          </cell>
          <cell r="C535" t="str">
            <v>先生</v>
          </cell>
          <cell r="D535" t="str">
            <v>潘國源</v>
          </cell>
          <cell r="E535" t="str">
            <v>潘國源先生</v>
          </cell>
          <cell r="F535">
            <v>917513515</v>
          </cell>
        </row>
        <row r="536">
          <cell r="A536" t="str">
            <v>0F12945</v>
          </cell>
          <cell r="B536" t="str">
            <v>AAR9001</v>
          </cell>
          <cell r="C536" t="str">
            <v>女士</v>
          </cell>
          <cell r="D536" t="str">
            <v>劉砡君</v>
          </cell>
          <cell r="E536" t="str">
            <v>劉砡君女士</v>
          </cell>
          <cell r="F536">
            <v>920590704</v>
          </cell>
        </row>
        <row r="537">
          <cell r="A537" t="str">
            <v>0F15379</v>
          </cell>
          <cell r="B537" t="str">
            <v>AHK0618</v>
          </cell>
          <cell r="C537" t="str">
            <v>小姐</v>
          </cell>
          <cell r="D537" t="str">
            <v>洪于惇</v>
          </cell>
          <cell r="E537" t="str">
            <v>洪于惇小姐</v>
          </cell>
          <cell r="F537">
            <v>933724028</v>
          </cell>
        </row>
        <row r="538">
          <cell r="A538" t="str">
            <v>0F15793</v>
          </cell>
          <cell r="B538" t="str">
            <v>AFG9180</v>
          </cell>
          <cell r="C538" t="str">
            <v>小姐</v>
          </cell>
          <cell r="D538" t="str">
            <v>陳宜佳</v>
          </cell>
          <cell r="E538" t="str">
            <v>陳宜佳小姐</v>
          </cell>
          <cell r="F538">
            <v>910909101</v>
          </cell>
        </row>
        <row r="539">
          <cell r="A539" t="str">
            <v>0F16113</v>
          </cell>
          <cell r="B539" t="str">
            <v>ASL8677</v>
          </cell>
          <cell r="C539" t="str">
            <v>先生</v>
          </cell>
          <cell r="D539" t="str">
            <v>林惠芬</v>
          </cell>
          <cell r="E539" t="str">
            <v>莊見成先生</v>
          </cell>
          <cell r="F539">
            <v>933156303</v>
          </cell>
        </row>
        <row r="540">
          <cell r="A540" t="str">
            <v>0F16120</v>
          </cell>
          <cell r="B540" t="str">
            <v>AFK6659</v>
          </cell>
          <cell r="C540" t="str">
            <v>先生</v>
          </cell>
          <cell r="D540" t="str">
            <v>陳慧玲</v>
          </cell>
          <cell r="E540" t="str">
            <v>王家豐先生</v>
          </cell>
          <cell r="F540">
            <v>932123932</v>
          </cell>
        </row>
        <row r="541">
          <cell r="A541" t="str">
            <v>0F16796</v>
          </cell>
          <cell r="B541" t="str">
            <v>AGL1836</v>
          </cell>
          <cell r="C541" t="str">
            <v>先生</v>
          </cell>
          <cell r="D541" t="str">
            <v>張志麟</v>
          </cell>
          <cell r="E541" t="str">
            <v>張志麟先生</v>
          </cell>
          <cell r="F541">
            <v>987339135</v>
          </cell>
        </row>
        <row r="542">
          <cell r="A542" t="str">
            <v>0F18333</v>
          </cell>
          <cell r="B542" t="str">
            <v>ANV8672</v>
          </cell>
          <cell r="C542" t="str">
            <v>小姐</v>
          </cell>
          <cell r="D542" t="str">
            <v>蔡蔚</v>
          </cell>
          <cell r="E542" t="str">
            <v>蔡蔚小姐</v>
          </cell>
          <cell r="F542">
            <v>917377702</v>
          </cell>
        </row>
        <row r="543">
          <cell r="A543" t="str">
            <v>0F18640</v>
          </cell>
          <cell r="B543" t="str">
            <v>RAJ0501</v>
          </cell>
          <cell r="C543" t="str">
            <v>小姐</v>
          </cell>
          <cell r="D543" t="str">
            <v>和運租車股份有限公司邱麗娟</v>
          </cell>
          <cell r="E543" t="str">
            <v>邱麗娟小姐</v>
          </cell>
          <cell r="F543">
            <v>913111672</v>
          </cell>
        </row>
        <row r="544">
          <cell r="A544" t="str">
            <v>0F18977</v>
          </cell>
          <cell r="B544" t="str">
            <v>RAJ2678</v>
          </cell>
          <cell r="C544" t="str">
            <v>先生</v>
          </cell>
          <cell r="D544" t="str">
            <v>威聯通科技(股)-(格上租賃)劉文義</v>
          </cell>
          <cell r="E544" t="str">
            <v>劉文義先生</v>
          </cell>
          <cell r="F544">
            <v>928528536</v>
          </cell>
        </row>
        <row r="545">
          <cell r="A545" t="str">
            <v>0F19461</v>
          </cell>
          <cell r="B545" t="str">
            <v>AGD1257</v>
          </cell>
          <cell r="C545" t="str">
            <v>先生</v>
          </cell>
          <cell r="D545" t="str">
            <v>陳信諭</v>
          </cell>
          <cell r="E545" t="str">
            <v>陳信諭先生</v>
          </cell>
          <cell r="F545">
            <v>908891257</v>
          </cell>
        </row>
        <row r="546">
          <cell r="A546" t="str">
            <v>0F21803</v>
          </cell>
          <cell r="B546" t="str">
            <v>AGE7369</v>
          </cell>
          <cell r="C546" t="str">
            <v>先生</v>
          </cell>
          <cell r="D546" t="str">
            <v>劉建華</v>
          </cell>
          <cell r="E546" t="str">
            <v>劉建華先生</v>
          </cell>
          <cell r="F546">
            <v>932348070</v>
          </cell>
        </row>
        <row r="547">
          <cell r="A547" t="str">
            <v>0F23004</v>
          </cell>
          <cell r="B547" t="str">
            <v>AJF1973</v>
          </cell>
          <cell r="C547" t="str">
            <v>先生</v>
          </cell>
          <cell r="D547" t="str">
            <v>張朝萬</v>
          </cell>
          <cell r="E547" t="str">
            <v>張朝萬先生</v>
          </cell>
          <cell r="F547">
            <v>936100926</v>
          </cell>
        </row>
        <row r="548">
          <cell r="A548" t="str">
            <v>0F27753</v>
          </cell>
          <cell r="B548" t="str">
            <v>AGM7338</v>
          </cell>
          <cell r="C548" t="str">
            <v>先生</v>
          </cell>
          <cell r="D548" t="str">
            <v>周滄木</v>
          </cell>
          <cell r="E548" t="str">
            <v>石睿宇先生</v>
          </cell>
          <cell r="F548">
            <v>921122310</v>
          </cell>
        </row>
        <row r="549">
          <cell r="A549" t="str">
            <v>0F28338</v>
          </cell>
          <cell r="B549" t="str">
            <v>AAU9618</v>
          </cell>
          <cell r="C549" t="str">
            <v>先生</v>
          </cell>
          <cell r="D549" t="str">
            <v>高志豪</v>
          </cell>
          <cell r="E549" t="str">
            <v>高志豪先生</v>
          </cell>
          <cell r="F549">
            <v>915617272</v>
          </cell>
        </row>
        <row r="550">
          <cell r="A550" t="str">
            <v>0F28951</v>
          </cell>
          <cell r="B550" t="str">
            <v>AGL7812</v>
          </cell>
          <cell r="C550" t="str">
            <v>先生</v>
          </cell>
          <cell r="D550" t="str">
            <v>曾美玲</v>
          </cell>
          <cell r="E550" t="str">
            <v>王志興先生</v>
          </cell>
          <cell r="F550">
            <v>932396222</v>
          </cell>
        </row>
        <row r="551">
          <cell r="A551" t="str">
            <v>0F28964</v>
          </cell>
          <cell r="B551" t="str">
            <v>AGJ0157</v>
          </cell>
          <cell r="C551" t="str">
            <v>先生</v>
          </cell>
          <cell r="D551" t="str">
            <v>侯宇穠</v>
          </cell>
          <cell r="E551" t="str">
            <v>侯宇穠先生</v>
          </cell>
          <cell r="F551">
            <v>928672780</v>
          </cell>
        </row>
        <row r="552">
          <cell r="A552" t="str">
            <v>0F29788</v>
          </cell>
          <cell r="B552" t="str">
            <v>AGK1202</v>
          </cell>
          <cell r="C552" t="str">
            <v>先生</v>
          </cell>
          <cell r="D552" t="str">
            <v>黃貞煒</v>
          </cell>
          <cell r="E552" t="str">
            <v>黃貞煒先生</v>
          </cell>
          <cell r="F552">
            <v>987129156</v>
          </cell>
        </row>
        <row r="553">
          <cell r="A553" t="str">
            <v>0F30483</v>
          </cell>
          <cell r="B553" t="str">
            <v>AXE0886</v>
          </cell>
          <cell r="C553" t="str">
            <v>小姐</v>
          </cell>
          <cell r="D553" t="str">
            <v>蘇于棠</v>
          </cell>
          <cell r="E553" t="str">
            <v>蘇于棠小姐</v>
          </cell>
          <cell r="F553">
            <v>989085963</v>
          </cell>
        </row>
        <row r="554">
          <cell r="A554" t="str">
            <v>0F30608</v>
          </cell>
          <cell r="B554" t="str">
            <v>AAU9336</v>
          </cell>
          <cell r="C554" t="str">
            <v>先生</v>
          </cell>
          <cell r="D554" t="str">
            <v>伍拾捌度湯苑溫泉旅店有限公司林鍏祐</v>
          </cell>
          <cell r="E554" t="str">
            <v>林鍏祐先生</v>
          </cell>
          <cell r="F554">
            <v>988265520</v>
          </cell>
        </row>
        <row r="555">
          <cell r="A555" t="str">
            <v>0F31108</v>
          </cell>
          <cell r="B555" t="str">
            <v>ASC3060</v>
          </cell>
          <cell r="C555" t="str">
            <v>先生</v>
          </cell>
          <cell r="D555" t="str">
            <v>黃宏興</v>
          </cell>
          <cell r="E555" t="str">
            <v>黃宏興先生</v>
          </cell>
          <cell r="F555">
            <v>938610706</v>
          </cell>
        </row>
        <row r="556">
          <cell r="A556" t="str">
            <v>0F66103</v>
          </cell>
          <cell r="B556" t="str">
            <v>AKA9908</v>
          </cell>
          <cell r="C556" t="str">
            <v>小姐</v>
          </cell>
          <cell r="D556" t="str">
            <v>王憶慈</v>
          </cell>
          <cell r="E556" t="str">
            <v>王憶慈小姐</v>
          </cell>
          <cell r="F556">
            <v>916388689</v>
          </cell>
        </row>
        <row r="557">
          <cell r="A557" t="str">
            <v>0F66309</v>
          </cell>
          <cell r="B557" t="str">
            <v>AGL3776</v>
          </cell>
          <cell r="C557" t="str">
            <v>先生</v>
          </cell>
          <cell r="D557" t="str">
            <v>曾力行</v>
          </cell>
          <cell r="E557" t="str">
            <v>曾力行先生</v>
          </cell>
          <cell r="F557">
            <v>920090865</v>
          </cell>
        </row>
        <row r="558">
          <cell r="A558" t="str">
            <v>0F66598</v>
          </cell>
          <cell r="B558" t="str">
            <v>RAQ1580</v>
          </cell>
          <cell r="C558" t="str">
            <v>先生</v>
          </cell>
          <cell r="D558" t="str">
            <v>黃湘竹</v>
          </cell>
          <cell r="E558" t="str">
            <v>黃湘竹先生</v>
          </cell>
          <cell r="F558">
            <v>936348403</v>
          </cell>
        </row>
        <row r="559">
          <cell r="A559" t="str">
            <v>0F66611</v>
          </cell>
          <cell r="B559" t="str">
            <v>AJP0168</v>
          </cell>
          <cell r="C559" t="str">
            <v>先生</v>
          </cell>
          <cell r="D559" t="str">
            <v>陳正宗</v>
          </cell>
          <cell r="E559" t="str">
            <v>陳正宗先生</v>
          </cell>
          <cell r="F559">
            <v>929102748</v>
          </cell>
        </row>
        <row r="560">
          <cell r="A560" t="str">
            <v>0F66724</v>
          </cell>
          <cell r="B560" t="str">
            <v>AKA5890</v>
          </cell>
          <cell r="C560" t="str">
            <v>小姐</v>
          </cell>
          <cell r="D560" t="str">
            <v>潘慧穎</v>
          </cell>
          <cell r="E560" t="str">
            <v>潘慧穎小姐</v>
          </cell>
          <cell r="F560">
            <v>989460530</v>
          </cell>
        </row>
        <row r="561">
          <cell r="A561" t="str">
            <v>0F66726</v>
          </cell>
          <cell r="B561" t="str">
            <v>AGL8893</v>
          </cell>
          <cell r="C561" t="str">
            <v>先生</v>
          </cell>
          <cell r="D561" t="str">
            <v>王品文</v>
          </cell>
          <cell r="E561" t="str">
            <v>王品文先生</v>
          </cell>
          <cell r="F561">
            <v>911581958</v>
          </cell>
        </row>
        <row r="562">
          <cell r="A562" t="str">
            <v>0F67390</v>
          </cell>
          <cell r="B562" t="str">
            <v>ATJ3136</v>
          </cell>
          <cell r="C562" t="str">
            <v>先生</v>
          </cell>
          <cell r="D562" t="str">
            <v>高國勛</v>
          </cell>
          <cell r="E562" t="str">
            <v>高國勛先生</v>
          </cell>
          <cell r="F562">
            <v>970949368</v>
          </cell>
        </row>
        <row r="563">
          <cell r="A563" t="str">
            <v>0F67677</v>
          </cell>
          <cell r="B563" t="str">
            <v>AKQ5657</v>
          </cell>
          <cell r="C563" t="str">
            <v>先生</v>
          </cell>
          <cell r="D563" t="str">
            <v>陳忠信</v>
          </cell>
          <cell r="E563" t="str">
            <v>陳忠信先生</v>
          </cell>
          <cell r="F563">
            <v>912565717</v>
          </cell>
        </row>
        <row r="564">
          <cell r="A564" t="str">
            <v>0F67847</v>
          </cell>
          <cell r="B564" t="str">
            <v>AGL8516</v>
          </cell>
          <cell r="C564" t="str">
            <v>先生</v>
          </cell>
          <cell r="D564" t="str">
            <v>王尤君</v>
          </cell>
          <cell r="E564" t="str">
            <v>詹晉杰先生</v>
          </cell>
          <cell r="F564">
            <v>936319535</v>
          </cell>
        </row>
        <row r="565">
          <cell r="A565" t="str">
            <v>0F68136</v>
          </cell>
          <cell r="B565" t="str">
            <v>AGN1865</v>
          </cell>
          <cell r="C565" t="str">
            <v>先生</v>
          </cell>
          <cell r="D565" t="str">
            <v>謝金田</v>
          </cell>
          <cell r="E565" t="str">
            <v>謝金田先生</v>
          </cell>
          <cell r="F565">
            <v>975380590</v>
          </cell>
        </row>
        <row r="566">
          <cell r="A566" t="str">
            <v>0F69478</v>
          </cell>
          <cell r="B566" t="str">
            <v>AFM6899</v>
          </cell>
          <cell r="C566" t="str">
            <v>先生</v>
          </cell>
          <cell r="D566" t="str">
            <v>廣錸工程有限公司楊武鏞</v>
          </cell>
          <cell r="E566" t="str">
            <v>楊武鏞先生</v>
          </cell>
          <cell r="F566">
            <v>939172526</v>
          </cell>
        </row>
        <row r="567">
          <cell r="A567" t="str">
            <v>0F69479</v>
          </cell>
          <cell r="B567" t="str">
            <v>AFH2626</v>
          </cell>
          <cell r="C567" t="str">
            <v>先生</v>
          </cell>
          <cell r="D567" t="str">
            <v>何秀通</v>
          </cell>
          <cell r="E567" t="str">
            <v>何秀通先生</v>
          </cell>
          <cell r="F567">
            <v>937969659</v>
          </cell>
        </row>
        <row r="568">
          <cell r="A568" t="str">
            <v>0F69794</v>
          </cell>
          <cell r="B568" t="str">
            <v>AFJ0866</v>
          </cell>
          <cell r="C568" t="str">
            <v>先生</v>
          </cell>
          <cell r="D568" t="str">
            <v>林美慧</v>
          </cell>
          <cell r="E568" t="str">
            <v>林呈春先生</v>
          </cell>
          <cell r="F568">
            <v>918058057</v>
          </cell>
        </row>
        <row r="569">
          <cell r="A569" t="str">
            <v>0F70088</v>
          </cell>
          <cell r="B569" t="str">
            <v>AGN0982</v>
          </cell>
          <cell r="C569" t="str">
            <v>先生</v>
          </cell>
          <cell r="D569" t="str">
            <v>林信琛</v>
          </cell>
          <cell r="E569" t="str">
            <v>林信琛先生</v>
          </cell>
          <cell r="F569">
            <v>963870932</v>
          </cell>
        </row>
        <row r="570">
          <cell r="A570" t="str">
            <v>0F70104</v>
          </cell>
          <cell r="B570" t="str">
            <v>AHS5558</v>
          </cell>
          <cell r="C570" t="str">
            <v>先生</v>
          </cell>
          <cell r="D570" t="str">
            <v>哈孝遠</v>
          </cell>
          <cell r="E570" t="str">
            <v>哈孝遠先生</v>
          </cell>
          <cell r="F570">
            <v>933511474</v>
          </cell>
        </row>
        <row r="571">
          <cell r="A571" t="str">
            <v>0F70106</v>
          </cell>
          <cell r="B571" t="str">
            <v>AAR5996</v>
          </cell>
          <cell r="C571" t="str">
            <v>先生</v>
          </cell>
          <cell r="D571" t="str">
            <v>陳旭斌</v>
          </cell>
          <cell r="E571" t="str">
            <v>陳旭斌先生</v>
          </cell>
          <cell r="F571">
            <v>921985547</v>
          </cell>
        </row>
        <row r="572">
          <cell r="A572" t="str">
            <v>0F70625</v>
          </cell>
          <cell r="B572" t="str">
            <v>AKJ9058</v>
          </cell>
          <cell r="C572" t="str">
            <v>先生</v>
          </cell>
          <cell r="D572" t="str">
            <v>張雅文</v>
          </cell>
          <cell r="E572" t="str">
            <v>丁肇邦先生</v>
          </cell>
          <cell r="F572">
            <v>918203404</v>
          </cell>
        </row>
        <row r="573">
          <cell r="A573" t="str">
            <v>0F70630</v>
          </cell>
          <cell r="B573" t="str">
            <v>AGP2289</v>
          </cell>
          <cell r="C573" t="str">
            <v>先生</v>
          </cell>
          <cell r="D573" t="str">
            <v>廖金來</v>
          </cell>
          <cell r="E573" t="str">
            <v>廖金來先生</v>
          </cell>
          <cell r="F573">
            <v>935287080</v>
          </cell>
        </row>
        <row r="574">
          <cell r="A574" t="str">
            <v>0F70644</v>
          </cell>
          <cell r="B574" t="str">
            <v>RBM9895</v>
          </cell>
          <cell r="C574" t="str">
            <v>先生</v>
          </cell>
          <cell r="D574" t="str">
            <v>力悅資訊股份有限公司彭國達</v>
          </cell>
          <cell r="E574" t="str">
            <v>彭國達先生</v>
          </cell>
          <cell r="F574">
            <v>933484135</v>
          </cell>
        </row>
        <row r="575">
          <cell r="A575" t="str">
            <v>0F70658</v>
          </cell>
          <cell r="B575" t="str">
            <v>AFG6785</v>
          </cell>
          <cell r="C575" t="str">
            <v>先生</v>
          </cell>
          <cell r="D575" t="str">
            <v>李耿漢</v>
          </cell>
          <cell r="E575" t="str">
            <v>李耿漢先生</v>
          </cell>
          <cell r="F575">
            <v>936822455</v>
          </cell>
        </row>
        <row r="576">
          <cell r="A576" t="str">
            <v>0F70697</v>
          </cell>
          <cell r="B576" t="str">
            <v>ARM0355</v>
          </cell>
          <cell r="C576" t="str">
            <v>先生</v>
          </cell>
          <cell r="D576" t="str">
            <v>蔡元立</v>
          </cell>
          <cell r="E576" t="str">
            <v>蔡元立先生</v>
          </cell>
          <cell r="F576">
            <v>989285345</v>
          </cell>
        </row>
        <row r="577">
          <cell r="A577" t="str">
            <v>0F70704</v>
          </cell>
          <cell r="B577" t="str">
            <v>AFF6825</v>
          </cell>
          <cell r="C577" t="str">
            <v>先生</v>
          </cell>
          <cell r="D577" t="str">
            <v>簡宏吉</v>
          </cell>
          <cell r="E577" t="str">
            <v>簡宏吉先生</v>
          </cell>
          <cell r="F577">
            <v>931038167</v>
          </cell>
        </row>
        <row r="578">
          <cell r="A578" t="str">
            <v>0F70706</v>
          </cell>
          <cell r="B578" t="str">
            <v>RAH8976</v>
          </cell>
          <cell r="C578" t="str">
            <v>先生</v>
          </cell>
          <cell r="D578" t="str">
            <v>台灣保資融股份有限公司徐嘉鴻</v>
          </cell>
          <cell r="E578" t="str">
            <v>徐嘉鴻先生</v>
          </cell>
          <cell r="F578">
            <v>910268479</v>
          </cell>
        </row>
        <row r="579">
          <cell r="A579" t="str">
            <v>0F70756</v>
          </cell>
          <cell r="B579" t="str">
            <v>AFF6980</v>
          </cell>
          <cell r="C579" t="str">
            <v>先生</v>
          </cell>
          <cell r="D579" t="str">
            <v>關中皓</v>
          </cell>
          <cell r="E579" t="str">
            <v>關中皓先生</v>
          </cell>
          <cell r="F579">
            <v>939380598</v>
          </cell>
        </row>
        <row r="580">
          <cell r="A580" t="str">
            <v>0G00132</v>
          </cell>
          <cell r="B580" t="str">
            <v>ABD8966</v>
          </cell>
          <cell r="C580" t="str">
            <v>小姐</v>
          </cell>
          <cell r="D580" t="str">
            <v>蔡麗玉</v>
          </cell>
          <cell r="E580" t="str">
            <v>蔡采君小姐</v>
          </cell>
          <cell r="F580">
            <v>910379577</v>
          </cell>
        </row>
        <row r="581">
          <cell r="A581" t="str">
            <v>0G01388</v>
          </cell>
          <cell r="B581" t="str">
            <v>RAB9882</v>
          </cell>
          <cell r="C581" t="str">
            <v>小姐</v>
          </cell>
          <cell r="D581" t="str">
            <v>陳芷檸</v>
          </cell>
          <cell r="E581" t="str">
            <v>陳芷檸小姐</v>
          </cell>
          <cell r="F581">
            <v>988010133</v>
          </cell>
        </row>
        <row r="582">
          <cell r="A582" t="str">
            <v>0G03197</v>
          </cell>
          <cell r="B582" t="str">
            <v>AAF3598</v>
          </cell>
          <cell r="C582" t="str">
            <v>小姐</v>
          </cell>
          <cell r="D582" t="str">
            <v>謝明峰</v>
          </cell>
          <cell r="E582" t="str">
            <v>陳芷檸小姐</v>
          </cell>
          <cell r="F582">
            <v>988010133</v>
          </cell>
        </row>
        <row r="583">
          <cell r="A583" t="str">
            <v>0G03650</v>
          </cell>
          <cell r="B583" t="str">
            <v>ABD8677</v>
          </cell>
          <cell r="C583" t="str">
            <v>女士</v>
          </cell>
          <cell r="D583" t="str">
            <v>廖紋奇</v>
          </cell>
          <cell r="E583" t="str">
            <v>廖紋奇女士</v>
          </cell>
          <cell r="F583">
            <v>921391377</v>
          </cell>
        </row>
        <row r="584">
          <cell r="A584" t="str">
            <v>0G04294</v>
          </cell>
          <cell r="B584" t="str">
            <v>ANY1928</v>
          </cell>
          <cell r="C584" t="str">
            <v>小姐</v>
          </cell>
          <cell r="D584" t="str">
            <v>特群機電股份有限公司阮春綢</v>
          </cell>
          <cell r="E584" t="str">
            <v>梁相如小姐</v>
          </cell>
          <cell r="F584">
            <v>928898115</v>
          </cell>
        </row>
        <row r="585">
          <cell r="A585" t="str">
            <v>0G05051</v>
          </cell>
          <cell r="B585" t="str">
            <v>AAL6733</v>
          </cell>
          <cell r="C585" t="str">
            <v>先生</v>
          </cell>
          <cell r="D585" t="str">
            <v>吳建民</v>
          </cell>
          <cell r="E585" t="str">
            <v>吳建民先生</v>
          </cell>
          <cell r="F585">
            <v>935317150</v>
          </cell>
        </row>
        <row r="586">
          <cell r="A586" t="str">
            <v>0G05520</v>
          </cell>
          <cell r="B586" t="str">
            <v>ANY9981</v>
          </cell>
          <cell r="C586" t="str">
            <v>先生</v>
          </cell>
          <cell r="D586" t="str">
            <v>昌達精密工業(股)-財盟小客車林瑋宣</v>
          </cell>
          <cell r="E586" t="str">
            <v>陳錦宏先生</v>
          </cell>
          <cell r="F586">
            <v>935572115</v>
          </cell>
        </row>
        <row r="587">
          <cell r="A587" t="str">
            <v>0G05709</v>
          </cell>
          <cell r="B587" t="str">
            <v>AAG8581</v>
          </cell>
          <cell r="C587" t="str">
            <v>先生</v>
          </cell>
          <cell r="D587" t="str">
            <v>高凡莊</v>
          </cell>
          <cell r="E587" t="str">
            <v>楊大為先生</v>
          </cell>
          <cell r="F587">
            <v>926388118</v>
          </cell>
        </row>
        <row r="588">
          <cell r="A588" t="str">
            <v>0G06605</v>
          </cell>
          <cell r="B588" t="str">
            <v>AAN3577</v>
          </cell>
          <cell r="C588" t="str">
            <v>小姐</v>
          </cell>
          <cell r="D588" t="str">
            <v>王津怡</v>
          </cell>
          <cell r="E588" t="str">
            <v>王津怡小姐</v>
          </cell>
          <cell r="F588">
            <v>987773971</v>
          </cell>
        </row>
        <row r="589">
          <cell r="A589" t="str">
            <v>0G06907</v>
          </cell>
          <cell r="B589" t="str">
            <v>AAN3279</v>
          </cell>
          <cell r="C589" t="str">
            <v>先生</v>
          </cell>
          <cell r="D589" t="str">
            <v>建翰電子行銷有限公司李建德</v>
          </cell>
          <cell r="E589" t="str">
            <v>李建德先生</v>
          </cell>
          <cell r="F589">
            <v>929142697</v>
          </cell>
        </row>
        <row r="590">
          <cell r="A590" t="str">
            <v>0G07123</v>
          </cell>
          <cell r="B590" t="str">
            <v>ABC3928</v>
          </cell>
          <cell r="C590" t="str">
            <v>先生</v>
          </cell>
          <cell r="D590" t="str">
            <v>王詩捷</v>
          </cell>
          <cell r="E590" t="str">
            <v>王詩捷先生</v>
          </cell>
          <cell r="F590">
            <v>972720667</v>
          </cell>
        </row>
        <row r="591">
          <cell r="A591" t="str">
            <v>0G07274</v>
          </cell>
          <cell r="B591" t="str">
            <v>ABD8226</v>
          </cell>
          <cell r="C591" t="str">
            <v>女士</v>
          </cell>
          <cell r="D591" t="str">
            <v>林玉玲</v>
          </cell>
          <cell r="E591" t="str">
            <v>林玉玲女士</v>
          </cell>
          <cell r="F591">
            <v>939360666</v>
          </cell>
        </row>
        <row r="592">
          <cell r="A592" t="str">
            <v>0G07425</v>
          </cell>
          <cell r="B592" t="str">
            <v>ABC8187</v>
          </cell>
          <cell r="C592" t="str">
            <v>小姐</v>
          </cell>
          <cell r="D592" t="str">
            <v>張怡琪</v>
          </cell>
          <cell r="E592" t="str">
            <v>張怡琪小姐</v>
          </cell>
          <cell r="F592">
            <v>988258187</v>
          </cell>
        </row>
        <row r="593">
          <cell r="A593" t="str">
            <v>0G08038</v>
          </cell>
          <cell r="B593" t="str">
            <v>ABL9897</v>
          </cell>
          <cell r="C593" t="str">
            <v>小姐</v>
          </cell>
          <cell r="D593" t="str">
            <v>寶若投資有限公司林寶玉</v>
          </cell>
          <cell r="E593" t="str">
            <v>林寶玉小姐</v>
          </cell>
          <cell r="F593">
            <v>937083585</v>
          </cell>
        </row>
        <row r="594">
          <cell r="A594" t="str">
            <v>0G09473</v>
          </cell>
          <cell r="B594" t="str">
            <v>ABC9899</v>
          </cell>
          <cell r="C594" t="str">
            <v>小姐</v>
          </cell>
          <cell r="D594" t="str">
            <v>陳麗卿</v>
          </cell>
          <cell r="E594" t="str">
            <v>陳麗卿小姐</v>
          </cell>
          <cell r="F594">
            <v>988001513</v>
          </cell>
        </row>
        <row r="595">
          <cell r="A595" t="str">
            <v>0G09974</v>
          </cell>
          <cell r="B595" t="str">
            <v>ABL5377</v>
          </cell>
          <cell r="C595" t="str">
            <v>先生</v>
          </cell>
          <cell r="D595" t="str">
            <v>林麗欽</v>
          </cell>
          <cell r="E595" t="str">
            <v>顏銘宏先生</v>
          </cell>
          <cell r="F595">
            <v>979966281</v>
          </cell>
        </row>
        <row r="596">
          <cell r="A596" t="str">
            <v>0G09982</v>
          </cell>
          <cell r="B596" t="str">
            <v>ABC5599</v>
          </cell>
          <cell r="C596" t="str">
            <v>小姐</v>
          </cell>
          <cell r="D596" t="str">
            <v>顏麗芬</v>
          </cell>
          <cell r="E596" t="str">
            <v>顏麗芬小姐</v>
          </cell>
          <cell r="F596">
            <v>925203658</v>
          </cell>
        </row>
        <row r="597">
          <cell r="A597" t="str">
            <v>0G11195</v>
          </cell>
          <cell r="B597" t="str">
            <v>ACG2788</v>
          </cell>
          <cell r="C597" t="str">
            <v>先生</v>
          </cell>
          <cell r="D597" t="str">
            <v>台灣韋恩電機有限公司陳世豪</v>
          </cell>
          <cell r="E597" t="str">
            <v>陳世豪先生</v>
          </cell>
          <cell r="F597">
            <v>921838839</v>
          </cell>
        </row>
        <row r="598">
          <cell r="A598" t="str">
            <v>0G14556</v>
          </cell>
          <cell r="B598" t="str">
            <v>AFG6881</v>
          </cell>
          <cell r="C598" t="str">
            <v>小姐</v>
          </cell>
          <cell r="D598" t="str">
            <v>林亞陵</v>
          </cell>
          <cell r="E598" t="str">
            <v>林亞陵小姐</v>
          </cell>
          <cell r="F598">
            <v>970821110</v>
          </cell>
        </row>
        <row r="599">
          <cell r="A599" t="str">
            <v>0G14585</v>
          </cell>
          <cell r="B599" t="str">
            <v>RAH8129</v>
          </cell>
          <cell r="C599" t="str">
            <v>先生</v>
          </cell>
          <cell r="D599" t="str">
            <v>鎔德股份有限公司黃英杰</v>
          </cell>
          <cell r="E599" t="str">
            <v>黃英杰先生</v>
          </cell>
          <cell r="F599">
            <v>988388336</v>
          </cell>
        </row>
        <row r="600">
          <cell r="A600" t="str">
            <v>0G16819</v>
          </cell>
          <cell r="B600" t="str">
            <v>AFW3888</v>
          </cell>
          <cell r="C600" t="str">
            <v>先生</v>
          </cell>
          <cell r="D600" t="str">
            <v>姚蓉蓉</v>
          </cell>
          <cell r="E600" t="str">
            <v>黃政國先生</v>
          </cell>
          <cell r="F600">
            <v>939054656</v>
          </cell>
        </row>
        <row r="601">
          <cell r="A601" t="str">
            <v>0G16842</v>
          </cell>
          <cell r="B601" t="str">
            <v>AFG6117</v>
          </cell>
          <cell r="C601" t="str">
            <v>先生</v>
          </cell>
          <cell r="D601" t="str">
            <v>陳棋清</v>
          </cell>
          <cell r="E601" t="str">
            <v>陳棋清先生</v>
          </cell>
          <cell r="F601">
            <v>939609348</v>
          </cell>
        </row>
        <row r="602">
          <cell r="A602" t="str">
            <v>0G16857</v>
          </cell>
          <cell r="B602" t="str">
            <v>AAN0006</v>
          </cell>
          <cell r="C602" t="str">
            <v>先生</v>
          </cell>
          <cell r="D602" t="str">
            <v>遠銀國際租賃(股)薛承琛</v>
          </cell>
          <cell r="E602" t="str">
            <v>薛承琛先生</v>
          </cell>
          <cell r="F602">
            <v>937250581</v>
          </cell>
        </row>
        <row r="603">
          <cell r="A603" t="str">
            <v>0G17703</v>
          </cell>
          <cell r="B603" t="str">
            <v>ASQ2189</v>
          </cell>
          <cell r="C603" t="str">
            <v>先生</v>
          </cell>
          <cell r="D603" t="str">
            <v>王凱立</v>
          </cell>
          <cell r="E603" t="str">
            <v>王凱立先生</v>
          </cell>
          <cell r="F603">
            <v>952048838</v>
          </cell>
        </row>
        <row r="604">
          <cell r="A604" t="str">
            <v>0G17748</v>
          </cell>
          <cell r="B604" t="str">
            <v>AFG6993</v>
          </cell>
          <cell r="C604" t="str">
            <v>小姐</v>
          </cell>
          <cell r="D604" t="str">
            <v>王安平</v>
          </cell>
          <cell r="E604" t="str">
            <v>王安平小姐</v>
          </cell>
          <cell r="F604">
            <v>933024539</v>
          </cell>
        </row>
        <row r="605">
          <cell r="A605" t="str">
            <v>0G17763</v>
          </cell>
          <cell r="B605" t="str">
            <v>AFH9358</v>
          </cell>
          <cell r="C605" t="str">
            <v>先生</v>
          </cell>
          <cell r="D605" t="str">
            <v>神達電腦股份有限公司邱鴻鈞</v>
          </cell>
          <cell r="E605" t="str">
            <v>邱鴻鈞先生</v>
          </cell>
          <cell r="F605">
            <v>928280428</v>
          </cell>
        </row>
        <row r="606">
          <cell r="A606" t="str">
            <v>0G17774</v>
          </cell>
          <cell r="B606" t="str">
            <v>AFG5185</v>
          </cell>
          <cell r="C606" t="str">
            <v>先生</v>
          </cell>
          <cell r="D606" t="str">
            <v>郭換榮</v>
          </cell>
          <cell r="E606" t="str">
            <v>郭彥麟先生</v>
          </cell>
          <cell r="F606">
            <v>939605116</v>
          </cell>
        </row>
        <row r="607">
          <cell r="A607" t="str">
            <v>0G18530</v>
          </cell>
          <cell r="B607" t="str">
            <v>AGL5193</v>
          </cell>
          <cell r="C607" t="str">
            <v>先生</v>
          </cell>
          <cell r="D607" t="str">
            <v>洪增富</v>
          </cell>
          <cell r="E607" t="str">
            <v>洪增富先生</v>
          </cell>
          <cell r="F607">
            <v>920018099</v>
          </cell>
        </row>
        <row r="608">
          <cell r="A608" t="str">
            <v>0G20010</v>
          </cell>
          <cell r="B608" t="str">
            <v>AFJ3166</v>
          </cell>
          <cell r="C608" t="str">
            <v>小姐</v>
          </cell>
          <cell r="D608" t="str">
            <v>太東實業有限公司黃儀</v>
          </cell>
          <cell r="E608" t="str">
            <v>黃儀小姐</v>
          </cell>
          <cell r="F608">
            <v>928502787</v>
          </cell>
        </row>
        <row r="609">
          <cell r="A609" t="str">
            <v>0G20636</v>
          </cell>
          <cell r="B609" t="str">
            <v>AGD5187</v>
          </cell>
          <cell r="C609" t="str">
            <v>小姐</v>
          </cell>
          <cell r="D609" t="str">
            <v>皓安萱有限公司黃綠雲</v>
          </cell>
          <cell r="E609" t="str">
            <v>黃綠雲小姐</v>
          </cell>
          <cell r="F609">
            <v>960536792</v>
          </cell>
        </row>
        <row r="610">
          <cell r="A610" t="str">
            <v>0G20678</v>
          </cell>
          <cell r="B610" t="str">
            <v>AAU7117</v>
          </cell>
          <cell r="C610" t="str">
            <v>先生</v>
          </cell>
          <cell r="D610" t="str">
            <v>黃柏綾</v>
          </cell>
          <cell r="E610" t="str">
            <v>謝明峰先生</v>
          </cell>
          <cell r="F610">
            <v>981533547</v>
          </cell>
        </row>
        <row r="611">
          <cell r="A611" t="str">
            <v>0G20699</v>
          </cell>
          <cell r="B611" t="str">
            <v>AGX1129</v>
          </cell>
          <cell r="C611" t="str">
            <v>先生</v>
          </cell>
          <cell r="D611" t="str">
            <v>陳坵鋌</v>
          </cell>
          <cell r="E611" t="str">
            <v>陳坵鋌先生</v>
          </cell>
          <cell r="F611">
            <v>952934980</v>
          </cell>
        </row>
        <row r="612">
          <cell r="A612" t="str">
            <v>0G21032</v>
          </cell>
          <cell r="B612" t="str">
            <v>ASB7521</v>
          </cell>
          <cell r="C612" t="str">
            <v>小姐</v>
          </cell>
          <cell r="D612" t="str">
            <v>高由紀</v>
          </cell>
          <cell r="E612" t="str">
            <v>高由紀小姐</v>
          </cell>
          <cell r="F612">
            <v>937142935</v>
          </cell>
        </row>
        <row r="613">
          <cell r="A613" t="str">
            <v>0G21048</v>
          </cell>
          <cell r="B613" t="str">
            <v>AGD1852</v>
          </cell>
          <cell r="C613" t="str">
            <v>小姐</v>
          </cell>
          <cell r="D613" t="str">
            <v>廖美鵑</v>
          </cell>
          <cell r="E613" t="str">
            <v>廖美鵑小姐</v>
          </cell>
          <cell r="F613">
            <v>988325763</v>
          </cell>
        </row>
        <row r="614">
          <cell r="A614" t="str">
            <v>0G21259</v>
          </cell>
          <cell r="B614" t="str">
            <v>AGD3116</v>
          </cell>
          <cell r="C614" t="str">
            <v>先生</v>
          </cell>
          <cell r="D614" t="str">
            <v>悅田精算顧問有限公司李先德</v>
          </cell>
          <cell r="E614" t="str">
            <v>李先德先生</v>
          </cell>
          <cell r="F614">
            <v>936914356</v>
          </cell>
        </row>
        <row r="615">
          <cell r="A615" t="str">
            <v>0G21540</v>
          </cell>
          <cell r="B615" t="str">
            <v>AHD7789</v>
          </cell>
          <cell r="C615" t="str">
            <v>先生</v>
          </cell>
          <cell r="D615" t="str">
            <v>簡煒修</v>
          </cell>
          <cell r="E615" t="str">
            <v>簡煒修先生</v>
          </cell>
          <cell r="F615">
            <v>933565678</v>
          </cell>
        </row>
        <row r="616">
          <cell r="A616" t="str">
            <v>0G21679</v>
          </cell>
          <cell r="B616" t="str">
            <v>AGD1507</v>
          </cell>
          <cell r="C616" t="str">
            <v>先生</v>
          </cell>
          <cell r="D616" t="str">
            <v>楊惠芳</v>
          </cell>
          <cell r="E616" t="str">
            <v>賴琅德先生</v>
          </cell>
          <cell r="F616">
            <v>919577243</v>
          </cell>
        </row>
        <row r="617">
          <cell r="A617" t="str">
            <v>0G21725</v>
          </cell>
          <cell r="B617" t="str">
            <v>AGC0505</v>
          </cell>
          <cell r="C617" t="str">
            <v>先生</v>
          </cell>
          <cell r="D617" t="str">
            <v>陳欣舜</v>
          </cell>
          <cell r="E617" t="str">
            <v>高麗天先生</v>
          </cell>
          <cell r="F617">
            <v>970082145</v>
          </cell>
        </row>
        <row r="618">
          <cell r="A618" t="str">
            <v>0G22462</v>
          </cell>
          <cell r="B618" t="str">
            <v>RBS9915</v>
          </cell>
          <cell r="C618" t="str">
            <v>先生</v>
          </cell>
          <cell r="D618" t="str">
            <v>和運租車股份有限公司翁昭銘</v>
          </cell>
          <cell r="E618" t="str">
            <v>翁昭銘先生</v>
          </cell>
          <cell r="F618">
            <v>936147896</v>
          </cell>
        </row>
        <row r="619">
          <cell r="A619" t="str">
            <v>0G22561</v>
          </cell>
          <cell r="B619" t="str">
            <v>AHF5855</v>
          </cell>
          <cell r="C619" t="str">
            <v>先生</v>
          </cell>
          <cell r="D619" t="str">
            <v>張照明</v>
          </cell>
          <cell r="E619" t="str">
            <v>張照明先生</v>
          </cell>
          <cell r="F619">
            <v>979753663</v>
          </cell>
        </row>
        <row r="620">
          <cell r="A620" t="str">
            <v>0G24738</v>
          </cell>
          <cell r="B620" t="str">
            <v>AGE6281</v>
          </cell>
          <cell r="C620" t="str">
            <v>先生</v>
          </cell>
          <cell r="D620" t="str">
            <v>梁瓊文</v>
          </cell>
          <cell r="E620" t="str">
            <v>梁加銘先生</v>
          </cell>
          <cell r="F620">
            <v>938033001</v>
          </cell>
        </row>
        <row r="621">
          <cell r="A621" t="str">
            <v>0G25419</v>
          </cell>
          <cell r="B621" t="str">
            <v>AGF1387</v>
          </cell>
          <cell r="C621" t="str">
            <v>先生</v>
          </cell>
          <cell r="D621" t="str">
            <v>豐鑫開發投資股份有限公司江家明</v>
          </cell>
          <cell r="E621" t="str">
            <v>江家明先生</v>
          </cell>
          <cell r="F621">
            <v>920229222</v>
          </cell>
        </row>
        <row r="622">
          <cell r="A622" t="str">
            <v>0G25820</v>
          </cell>
          <cell r="B622" t="str">
            <v>AGF7686</v>
          </cell>
          <cell r="C622" t="str">
            <v>先生</v>
          </cell>
          <cell r="D622" t="str">
            <v>李彥宏</v>
          </cell>
          <cell r="E622" t="str">
            <v>李彥宏先生</v>
          </cell>
          <cell r="F622">
            <v>919530637</v>
          </cell>
        </row>
        <row r="623">
          <cell r="A623" t="str">
            <v>0G25915</v>
          </cell>
          <cell r="B623" t="str">
            <v>AGF2238</v>
          </cell>
          <cell r="C623" t="str">
            <v>小姐</v>
          </cell>
          <cell r="D623" t="str">
            <v>程麗卿</v>
          </cell>
          <cell r="E623" t="str">
            <v>程麗卿小姐</v>
          </cell>
          <cell r="F623">
            <v>932321656</v>
          </cell>
        </row>
        <row r="624">
          <cell r="A624" t="str">
            <v>0G26297</v>
          </cell>
          <cell r="B624" t="str">
            <v>AGF7035</v>
          </cell>
          <cell r="C624" t="str">
            <v>女士</v>
          </cell>
          <cell r="D624" t="str">
            <v>黃雅慧</v>
          </cell>
          <cell r="E624" t="str">
            <v>黃雅慧女士</v>
          </cell>
          <cell r="F624">
            <v>972060896</v>
          </cell>
        </row>
        <row r="625">
          <cell r="A625" t="str">
            <v>0G26642</v>
          </cell>
          <cell r="B625" t="str">
            <v>AGH1528</v>
          </cell>
          <cell r="C625" t="str">
            <v>小姐</v>
          </cell>
          <cell r="D625" t="str">
            <v>莊瑜玲</v>
          </cell>
          <cell r="E625" t="str">
            <v>莊瑜玲小姐</v>
          </cell>
          <cell r="F625">
            <v>916276819</v>
          </cell>
        </row>
        <row r="626">
          <cell r="A626" t="str">
            <v>0G26670</v>
          </cell>
          <cell r="B626" t="str">
            <v>AGN8176</v>
          </cell>
          <cell r="C626" t="str">
            <v>先生</v>
          </cell>
          <cell r="D626" t="str">
            <v>楊勝博</v>
          </cell>
          <cell r="E626" t="str">
            <v>楊勝博先生</v>
          </cell>
          <cell r="F626">
            <v>918393335</v>
          </cell>
        </row>
        <row r="627">
          <cell r="A627" t="str">
            <v>0G26673</v>
          </cell>
          <cell r="B627" t="str">
            <v>AGP1778</v>
          </cell>
          <cell r="C627" t="str">
            <v>小姐</v>
          </cell>
          <cell r="D627" t="str">
            <v>蘇柔如</v>
          </cell>
          <cell r="E627" t="str">
            <v>蘇柔如小姐</v>
          </cell>
          <cell r="F627">
            <v>926929121</v>
          </cell>
        </row>
        <row r="628">
          <cell r="A628" t="str">
            <v>0G28749</v>
          </cell>
          <cell r="B628" t="str">
            <v>AKJ0589</v>
          </cell>
          <cell r="C628" t="str">
            <v>小姐</v>
          </cell>
          <cell r="D628" t="str">
            <v>徐靜儀</v>
          </cell>
          <cell r="E628" t="str">
            <v>徐靜儀小姐</v>
          </cell>
          <cell r="F628">
            <v>931912482</v>
          </cell>
        </row>
        <row r="629">
          <cell r="A629" t="str">
            <v>0G28972</v>
          </cell>
          <cell r="B629" t="str">
            <v>AGR3689</v>
          </cell>
          <cell r="C629" t="str">
            <v>先生</v>
          </cell>
          <cell r="D629" t="str">
            <v>古國賢</v>
          </cell>
          <cell r="E629" t="str">
            <v>古國賢先生</v>
          </cell>
          <cell r="F629">
            <v>932067078</v>
          </cell>
        </row>
        <row r="630">
          <cell r="A630" t="str">
            <v>0G28981</v>
          </cell>
          <cell r="B630" t="str">
            <v>AGH8292</v>
          </cell>
          <cell r="C630" t="str">
            <v>女士</v>
          </cell>
          <cell r="D630" t="str">
            <v>吳佩華</v>
          </cell>
          <cell r="E630" t="str">
            <v>吳佩華女士</v>
          </cell>
          <cell r="F630">
            <v>970092816</v>
          </cell>
        </row>
        <row r="631">
          <cell r="A631" t="str">
            <v>0G29438</v>
          </cell>
          <cell r="B631" t="str">
            <v>AGD1133</v>
          </cell>
          <cell r="C631" t="str">
            <v>先生</v>
          </cell>
          <cell r="D631" t="str">
            <v>謝明峰</v>
          </cell>
          <cell r="E631" t="str">
            <v>謝明峰先生</v>
          </cell>
          <cell r="F631">
            <v>981533547</v>
          </cell>
        </row>
        <row r="632">
          <cell r="A632" t="str">
            <v>0G29656</v>
          </cell>
          <cell r="B632" t="str">
            <v>AJG9110</v>
          </cell>
          <cell r="C632" t="str">
            <v>先生</v>
          </cell>
          <cell r="D632" t="str">
            <v>洪增富</v>
          </cell>
          <cell r="E632" t="str">
            <v>洪增富先生</v>
          </cell>
          <cell r="F632">
            <v>920018099</v>
          </cell>
        </row>
        <row r="633">
          <cell r="A633" t="str">
            <v>0G32444</v>
          </cell>
          <cell r="B633" t="str">
            <v>RBP8537</v>
          </cell>
          <cell r="C633" t="str">
            <v>先生</v>
          </cell>
          <cell r="D633" t="str">
            <v>保華國際有限公司李華喜</v>
          </cell>
          <cell r="E633" t="str">
            <v>李華喜先生</v>
          </cell>
          <cell r="F633">
            <v>935156234</v>
          </cell>
        </row>
        <row r="634">
          <cell r="A634" t="str">
            <v>0G32459</v>
          </cell>
          <cell r="B634" t="str">
            <v>AGS6798</v>
          </cell>
          <cell r="C634" t="str">
            <v>先生</v>
          </cell>
          <cell r="D634" t="str">
            <v>陳承賢</v>
          </cell>
          <cell r="E634" t="str">
            <v>陳承賢先生</v>
          </cell>
          <cell r="F634">
            <v>966566798</v>
          </cell>
        </row>
        <row r="635">
          <cell r="A635" t="str">
            <v>0G33014</v>
          </cell>
          <cell r="B635" t="str">
            <v>RAL9557</v>
          </cell>
          <cell r="C635" t="str">
            <v>先生</v>
          </cell>
          <cell r="D635" t="str">
            <v>財盟小客車租賃(股)程仕龍</v>
          </cell>
          <cell r="E635" t="str">
            <v>程仕龍先生</v>
          </cell>
          <cell r="F635">
            <v>987128462</v>
          </cell>
        </row>
        <row r="636">
          <cell r="A636" t="str">
            <v>0G33549</v>
          </cell>
          <cell r="B636" t="str">
            <v>AHR9090</v>
          </cell>
          <cell r="C636" t="str">
            <v>先生</v>
          </cell>
          <cell r="D636" t="str">
            <v>沈敏聰</v>
          </cell>
          <cell r="E636" t="str">
            <v>沈敏聰先生</v>
          </cell>
          <cell r="F636">
            <v>920585318</v>
          </cell>
        </row>
        <row r="637">
          <cell r="A637" t="str">
            <v>0G33568</v>
          </cell>
          <cell r="B637" t="str">
            <v>AGK3066</v>
          </cell>
          <cell r="C637" t="str">
            <v>先生</v>
          </cell>
          <cell r="D637" t="str">
            <v>恆達投資股份有限公司高金榮</v>
          </cell>
          <cell r="E637" t="str">
            <v>高金榮先生</v>
          </cell>
          <cell r="F637">
            <v>937854122</v>
          </cell>
        </row>
        <row r="638">
          <cell r="A638" t="str">
            <v>0G33708</v>
          </cell>
          <cell r="B638" t="str">
            <v>AGK6588</v>
          </cell>
          <cell r="C638" t="str">
            <v>先生</v>
          </cell>
          <cell r="D638" t="str">
            <v>陳建銘</v>
          </cell>
          <cell r="E638" t="str">
            <v>陳建銘先生</v>
          </cell>
          <cell r="F638">
            <v>920555723</v>
          </cell>
        </row>
        <row r="639">
          <cell r="A639" t="str">
            <v>0G35738</v>
          </cell>
          <cell r="B639" t="str">
            <v>AHC6998</v>
          </cell>
          <cell r="C639" t="str">
            <v>小姐</v>
          </cell>
          <cell r="D639" t="str">
            <v>姜茜之</v>
          </cell>
          <cell r="E639" t="str">
            <v>姜茜之小姐</v>
          </cell>
          <cell r="F639">
            <v>935859963</v>
          </cell>
        </row>
        <row r="640">
          <cell r="A640" t="str">
            <v>0G35999</v>
          </cell>
          <cell r="B640" t="str">
            <v>RAQ5989</v>
          </cell>
          <cell r="C640" t="str">
            <v>先生</v>
          </cell>
          <cell r="D640" t="str">
            <v>崧琳設計有限公司潘騏永</v>
          </cell>
          <cell r="E640" t="str">
            <v>潘騏永先生</v>
          </cell>
          <cell r="F640">
            <v>916683888</v>
          </cell>
        </row>
        <row r="641">
          <cell r="A641" t="str">
            <v>0G36059</v>
          </cell>
          <cell r="B641" t="str">
            <v>AGR7876</v>
          </cell>
          <cell r="C641" t="str">
            <v>先生</v>
          </cell>
          <cell r="D641" t="str">
            <v>郭至誠</v>
          </cell>
          <cell r="E641" t="str">
            <v>郭至誠先生</v>
          </cell>
          <cell r="F641">
            <v>952815858</v>
          </cell>
        </row>
        <row r="642">
          <cell r="A642" t="str">
            <v>0G36444</v>
          </cell>
          <cell r="B642" t="str">
            <v>AGK9128</v>
          </cell>
          <cell r="C642" t="str">
            <v>先生</v>
          </cell>
          <cell r="D642" t="str">
            <v>鄭宗揚</v>
          </cell>
          <cell r="E642" t="str">
            <v>鄭宗揚先生</v>
          </cell>
          <cell r="F642">
            <v>952309848</v>
          </cell>
        </row>
        <row r="643">
          <cell r="A643" t="str">
            <v>0G36462</v>
          </cell>
          <cell r="B643" t="str">
            <v>AGN1558</v>
          </cell>
          <cell r="C643" t="str">
            <v>小姐</v>
          </cell>
          <cell r="D643" t="str">
            <v>黃晴楓</v>
          </cell>
          <cell r="E643" t="str">
            <v>黃晴楓小姐</v>
          </cell>
          <cell r="F643">
            <v>922866967</v>
          </cell>
        </row>
        <row r="644">
          <cell r="A644" t="str">
            <v>0G36471</v>
          </cell>
          <cell r="B644" t="str">
            <v>AKK6378</v>
          </cell>
          <cell r="C644" t="str">
            <v>小姐</v>
          </cell>
          <cell r="D644" t="str">
            <v>楊惠雯</v>
          </cell>
          <cell r="E644" t="str">
            <v>楊惠雯小姐</v>
          </cell>
          <cell r="F644">
            <v>905882286</v>
          </cell>
        </row>
        <row r="645">
          <cell r="A645" t="str">
            <v>0G56182</v>
          </cell>
          <cell r="B645" t="str">
            <v>ANY8893</v>
          </cell>
          <cell r="C645" t="str">
            <v>先生</v>
          </cell>
          <cell r="D645" t="str">
            <v>陳作忠</v>
          </cell>
          <cell r="E645" t="str">
            <v>陳作忠先生</v>
          </cell>
          <cell r="F645">
            <v>928261751</v>
          </cell>
        </row>
        <row r="646">
          <cell r="A646" t="str">
            <v>0G57624</v>
          </cell>
          <cell r="B646" t="str">
            <v>RBB9998</v>
          </cell>
          <cell r="C646" t="str">
            <v>先生</v>
          </cell>
          <cell r="D646" t="str">
            <v>天鈺開發建設(股)-財盟租賃張永康</v>
          </cell>
          <cell r="E646" t="str">
            <v>張永康先生</v>
          </cell>
          <cell r="F646">
            <v>936346281</v>
          </cell>
        </row>
        <row r="647">
          <cell r="A647" t="str">
            <v>0G58575</v>
          </cell>
          <cell r="B647" t="str">
            <v>AJK5885</v>
          </cell>
          <cell r="C647" t="str">
            <v>先生</v>
          </cell>
          <cell r="D647" t="str">
            <v>張育華</v>
          </cell>
          <cell r="E647" t="str">
            <v>張育華先生</v>
          </cell>
          <cell r="F647">
            <v>936342515</v>
          </cell>
        </row>
        <row r="648">
          <cell r="A648" t="str">
            <v>0G58578</v>
          </cell>
          <cell r="B648" t="str">
            <v>AKW3033</v>
          </cell>
          <cell r="C648" t="str">
            <v>先生</v>
          </cell>
          <cell r="D648" t="str">
            <v>蔡幸澐</v>
          </cell>
          <cell r="E648" t="str">
            <v>李文智先生</v>
          </cell>
          <cell r="F648">
            <v>987199088</v>
          </cell>
        </row>
        <row r="649">
          <cell r="A649" t="str">
            <v>0G58580</v>
          </cell>
          <cell r="B649" t="str">
            <v>RAX2213</v>
          </cell>
          <cell r="C649" t="str">
            <v>先生</v>
          </cell>
          <cell r="D649" t="str">
            <v>財盟小客車租賃(股)-段逸安</v>
          </cell>
          <cell r="E649" t="str">
            <v>段逸安先生</v>
          </cell>
          <cell r="F649">
            <v>900000000</v>
          </cell>
        </row>
        <row r="650">
          <cell r="A650" t="str">
            <v>0G58730</v>
          </cell>
          <cell r="B650" t="str">
            <v>RBL1209</v>
          </cell>
          <cell r="C650" t="str">
            <v>先生</v>
          </cell>
          <cell r="D650" t="str">
            <v>日盛全台通小客車租賃(股)郭聰興</v>
          </cell>
          <cell r="E650" t="str">
            <v>郭聰興先生</v>
          </cell>
          <cell r="F650">
            <v>921690338</v>
          </cell>
        </row>
        <row r="651">
          <cell r="A651" t="str">
            <v>0G58732</v>
          </cell>
          <cell r="B651" t="str">
            <v>AJK0598</v>
          </cell>
          <cell r="C651" t="str">
            <v>先生</v>
          </cell>
          <cell r="D651" t="str">
            <v>周明治</v>
          </cell>
          <cell r="E651" t="str">
            <v>周明治先生</v>
          </cell>
          <cell r="F651">
            <v>935999666</v>
          </cell>
        </row>
        <row r="652">
          <cell r="A652" t="str">
            <v>0G58741</v>
          </cell>
          <cell r="B652" t="str">
            <v>AMX1577</v>
          </cell>
          <cell r="C652" t="str">
            <v>先生</v>
          </cell>
          <cell r="D652" t="str">
            <v>吳小平</v>
          </cell>
          <cell r="E652" t="str">
            <v>吳小平先生</v>
          </cell>
          <cell r="F652">
            <v>968910826</v>
          </cell>
        </row>
        <row r="653">
          <cell r="A653" t="str">
            <v>0G58742</v>
          </cell>
          <cell r="B653" t="str">
            <v>ANM9359</v>
          </cell>
          <cell r="C653" t="str">
            <v>先生</v>
          </cell>
          <cell r="D653" t="str">
            <v>吳嘉政</v>
          </cell>
          <cell r="E653" t="str">
            <v>吳嘉政先生</v>
          </cell>
          <cell r="F653">
            <v>919131533</v>
          </cell>
        </row>
        <row r="654">
          <cell r="A654" t="str">
            <v>0G65720</v>
          </cell>
          <cell r="B654" t="str">
            <v>AGJ5000</v>
          </cell>
          <cell r="C654" t="str">
            <v>先生</v>
          </cell>
          <cell r="D654" t="str">
            <v>謝明峰</v>
          </cell>
          <cell r="E654" t="str">
            <v>謝明峰先生</v>
          </cell>
          <cell r="F654">
            <v>981533547</v>
          </cell>
        </row>
        <row r="655">
          <cell r="A655" t="str">
            <v>0G81533</v>
          </cell>
          <cell r="B655" t="str">
            <v>AGR8787</v>
          </cell>
          <cell r="C655" t="str">
            <v>先生</v>
          </cell>
          <cell r="D655" t="str">
            <v>詮華國土測繪有限公司周麗川</v>
          </cell>
          <cell r="E655" t="str">
            <v>周麗川先生</v>
          </cell>
          <cell r="F655">
            <v>933708780</v>
          </cell>
        </row>
        <row r="656">
          <cell r="A656" t="str">
            <v>0G82733</v>
          </cell>
          <cell r="B656" t="str">
            <v>AGF0712</v>
          </cell>
          <cell r="C656" t="str">
            <v>先生</v>
          </cell>
          <cell r="D656" t="str">
            <v>銓峰鋼鋁有限公司王明池</v>
          </cell>
          <cell r="E656" t="str">
            <v>王明池先生</v>
          </cell>
          <cell r="F656">
            <v>935519256</v>
          </cell>
        </row>
        <row r="657">
          <cell r="A657" t="str">
            <v>0G82823</v>
          </cell>
          <cell r="B657" t="str">
            <v>ASC6625</v>
          </cell>
          <cell r="C657" t="str">
            <v>先生</v>
          </cell>
          <cell r="D657" t="str">
            <v>雅柏特環保科技有限公司陳世中</v>
          </cell>
          <cell r="E657" t="str">
            <v>陳世中先生</v>
          </cell>
          <cell r="F657">
            <v>932219803</v>
          </cell>
        </row>
        <row r="658">
          <cell r="A658" t="str">
            <v>0G83174</v>
          </cell>
          <cell r="B658" t="str">
            <v>ATN9185</v>
          </cell>
          <cell r="C658" t="str">
            <v>先生</v>
          </cell>
          <cell r="D658" t="str">
            <v>騰隆工業工程(股)-財盟租賃蔡台生</v>
          </cell>
          <cell r="E658" t="str">
            <v>蔡台生先生</v>
          </cell>
          <cell r="F658">
            <v>913855685</v>
          </cell>
        </row>
        <row r="659">
          <cell r="A659" t="str">
            <v>0G83245</v>
          </cell>
          <cell r="B659" t="str">
            <v>AJF6579</v>
          </cell>
          <cell r="C659" t="str">
            <v>先生</v>
          </cell>
          <cell r="D659" t="str">
            <v>劉庭君</v>
          </cell>
          <cell r="E659" t="str">
            <v>劉庭君先生</v>
          </cell>
          <cell r="F659">
            <v>921014562</v>
          </cell>
        </row>
        <row r="660">
          <cell r="A660" t="str">
            <v>0G85615</v>
          </cell>
          <cell r="B660" t="str">
            <v>AJJ2865</v>
          </cell>
          <cell r="C660" t="str">
            <v>先生</v>
          </cell>
          <cell r="D660" t="str">
            <v>黃柏松</v>
          </cell>
          <cell r="E660" t="str">
            <v>黃柏松先生</v>
          </cell>
          <cell r="F660">
            <v>935841080</v>
          </cell>
        </row>
        <row r="661">
          <cell r="A661" t="str">
            <v>0G85623</v>
          </cell>
          <cell r="B661" t="str">
            <v>AJU8989</v>
          </cell>
          <cell r="C661" t="str">
            <v>先生</v>
          </cell>
          <cell r="D661" t="str">
            <v>皇昌營造股份有限公司宋達韋</v>
          </cell>
          <cell r="E661" t="str">
            <v>宋達韋先生</v>
          </cell>
          <cell r="F661">
            <v>935779513</v>
          </cell>
        </row>
        <row r="662">
          <cell r="A662" t="str">
            <v>0G86095</v>
          </cell>
          <cell r="B662" t="str">
            <v>RAL6818</v>
          </cell>
          <cell r="C662" t="str">
            <v>先生</v>
          </cell>
          <cell r="D662" t="str">
            <v>宜錦土木包工業-財盟租賃陳長義</v>
          </cell>
          <cell r="E662" t="str">
            <v>陳長義先生</v>
          </cell>
          <cell r="F662">
            <v>912576350</v>
          </cell>
        </row>
        <row r="663">
          <cell r="A663" t="str">
            <v>0G86172</v>
          </cell>
          <cell r="B663" t="str">
            <v>ARE5680</v>
          </cell>
          <cell r="C663" t="str">
            <v>先生</v>
          </cell>
          <cell r="D663" t="str">
            <v>賴慧慎</v>
          </cell>
          <cell r="E663" t="str">
            <v>覃建昌先生</v>
          </cell>
          <cell r="F663">
            <v>958350788</v>
          </cell>
        </row>
        <row r="664">
          <cell r="A664" t="str">
            <v>0G86225</v>
          </cell>
          <cell r="B664" t="str">
            <v>ATB1955</v>
          </cell>
          <cell r="C664" t="str">
            <v>先生</v>
          </cell>
          <cell r="D664" t="str">
            <v>佑啟新公證(有)-財盟租賃水靖塵</v>
          </cell>
          <cell r="E664" t="str">
            <v>水靖塵先生</v>
          </cell>
          <cell r="F664">
            <v>910307568</v>
          </cell>
        </row>
        <row r="665">
          <cell r="A665" t="str">
            <v>0G86285</v>
          </cell>
          <cell r="B665" t="str">
            <v>AKR0739</v>
          </cell>
          <cell r="C665" t="str">
            <v>小姐</v>
          </cell>
          <cell r="D665" t="str">
            <v>楊世英</v>
          </cell>
          <cell r="E665" t="str">
            <v>楊世英小姐</v>
          </cell>
          <cell r="F665">
            <v>932303202</v>
          </cell>
        </row>
        <row r="666">
          <cell r="A666" t="str">
            <v>0G86289</v>
          </cell>
          <cell r="B666" t="str">
            <v>ANZ7977</v>
          </cell>
          <cell r="C666" t="str">
            <v>小姐</v>
          </cell>
          <cell r="D666" t="str">
            <v>劉秋霞</v>
          </cell>
          <cell r="E666" t="str">
            <v>劉秋霞小姐</v>
          </cell>
          <cell r="F666">
            <v>937097950</v>
          </cell>
        </row>
        <row r="667">
          <cell r="A667" t="str">
            <v>0G86742</v>
          </cell>
          <cell r="B667" t="str">
            <v>AGK5379</v>
          </cell>
          <cell r="C667" t="str">
            <v>先生</v>
          </cell>
          <cell r="D667" t="str">
            <v>陳以豪</v>
          </cell>
          <cell r="E667" t="str">
            <v>陳以豪先生</v>
          </cell>
          <cell r="F667">
            <v>910106479</v>
          </cell>
        </row>
        <row r="668">
          <cell r="A668" t="str">
            <v>0G86748</v>
          </cell>
          <cell r="B668" t="str">
            <v>AKA0955</v>
          </cell>
          <cell r="C668" t="str">
            <v>先生</v>
          </cell>
          <cell r="D668" t="str">
            <v>余保奇</v>
          </cell>
          <cell r="E668" t="str">
            <v>余保奇先生</v>
          </cell>
          <cell r="F668">
            <v>922250729</v>
          </cell>
        </row>
        <row r="669">
          <cell r="A669" t="str">
            <v>0G86989</v>
          </cell>
          <cell r="B669" t="str">
            <v>AGX5665</v>
          </cell>
          <cell r="C669" t="str">
            <v>小姐</v>
          </cell>
          <cell r="D669" t="str">
            <v>林依臻</v>
          </cell>
          <cell r="E669" t="str">
            <v>林依臻小姐</v>
          </cell>
          <cell r="F669">
            <v>936849718</v>
          </cell>
        </row>
        <row r="670">
          <cell r="A670" t="str">
            <v>0G87579</v>
          </cell>
          <cell r="B670" t="str">
            <v>AJG1632</v>
          </cell>
          <cell r="C670" t="str">
            <v>先生</v>
          </cell>
          <cell r="D670" t="str">
            <v>黃朝勇</v>
          </cell>
          <cell r="E670" t="str">
            <v>黃朝勇先生</v>
          </cell>
          <cell r="F670">
            <v>922441095</v>
          </cell>
        </row>
        <row r="671">
          <cell r="A671" t="str">
            <v>0G87622</v>
          </cell>
          <cell r="B671" t="str">
            <v>ALU1868</v>
          </cell>
          <cell r="C671" t="str">
            <v>先生</v>
          </cell>
          <cell r="D671" t="str">
            <v>蔡吉良</v>
          </cell>
          <cell r="E671" t="str">
            <v>趙凱中先生</v>
          </cell>
          <cell r="F671">
            <v>981854725</v>
          </cell>
        </row>
        <row r="672">
          <cell r="A672" t="str">
            <v>0G87676</v>
          </cell>
          <cell r="B672" t="str">
            <v>RAW2120</v>
          </cell>
          <cell r="C672" t="str">
            <v>先生</v>
          </cell>
          <cell r="D672" t="str">
            <v>中租迪和股份有限公司先生</v>
          </cell>
          <cell r="E672" t="str">
            <v>先生先生</v>
          </cell>
          <cell r="F672">
            <v>955836681</v>
          </cell>
        </row>
        <row r="673">
          <cell r="A673" t="str">
            <v>0G87830</v>
          </cell>
          <cell r="B673" t="str">
            <v>ATD5290</v>
          </cell>
          <cell r="C673" t="str">
            <v>先生</v>
          </cell>
          <cell r="D673" t="str">
            <v>成偉莉</v>
          </cell>
          <cell r="E673" t="str">
            <v>張瑞麟先生</v>
          </cell>
          <cell r="F673">
            <v>917547158</v>
          </cell>
        </row>
        <row r="674">
          <cell r="A674" t="str">
            <v>0G87833</v>
          </cell>
          <cell r="B674" t="str">
            <v>AJU7676</v>
          </cell>
          <cell r="C674" t="str">
            <v>女士</v>
          </cell>
          <cell r="D674" t="str">
            <v>常立穎</v>
          </cell>
          <cell r="E674" t="str">
            <v>常立穎女士</v>
          </cell>
          <cell r="F674">
            <v>933440975</v>
          </cell>
        </row>
        <row r="675">
          <cell r="A675" t="str">
            <v>0G87835</v>
          </cell>
          <cell r="B675" t="str">
            <v>AKA7059</v>
          </cell>
          <cell r="C675" t="str">
            <v>小姐</v>
          </cell>
          <cell r="D675" t="str">
            <v>賴婉茹</v>
          </cell>
          <cell r="E675" t="str">
            <v>賴婉茹小姐</v>
          </cell>
          <cell r="F675">
            <v>0</v>
          </cell>
        </row>
        <row r="676">
          <cell r="A676" t="str">
            <v>0G88315</v>
          </cell>
          <cell r="B676" t="str">
            <v>AKL2152</v>
          </cell>
          <cell r="C676" t="str">
            <v>先生</v>
          </cell>
          <cell r="D676" t="str">
            <v>汪從得</v>
          </cell>
          <cell r="E676" t="str">
            <v>張哲偉先生</v>
          </cell>
          <cell r="F676">
            <v>935353049</v>
          </cell>
        </row>
        <row r="677">
          <cell r="A677" t="str">
            <v>0G88319</v>
          </cell>
          <cell r="B677" t="str">
            <v>AKD5698</v>
          </cell>
          <cell r="C677" t="str">
            <v>先生</v>
          </cell>
          <cell r="D677" t="str">
            <v>蕭如蘋</v>
          </cell>
          <cell r="E677" t="str">
            <v>王建二先生</v>
          </cell>
          <cell r="F677">
            <v>910152631</v>
          </cell>
        </row>
        <row r="678">
          <cell r="A678" t="str">
            <v>0G88342</v>
          </cell>
          <cell r="B678" t="str">
            <v>AKL3399</v>
          </cell>
          <cell r="C678" t="str">
            <v>先生</v>
          </cell>
          <cell r="D678" t="str">
            <v>吳世凱</v>
          </cell>
          <cell r="E678" t="str">
            <v>吳世凱先生</v>
          </cell>
          <cell r="F678">
            <v>920557077</v>
          </cell>
        </row>
        <row r="679">
          <cell r="A679" t="str">
            <v>0G88711</v>
          </cell>
          <cell r="B679" t="str">
            <v>AGR8851</v>
          </cell>
          <cell r="C679" t="str">
            <v>先生</v>
          </cell>
          <cell r="D679" t="str">
            <v>周立</v>
          </cell>
          <cell r="E679" t="str">
            <v>周立先生</v>
          </cell>
          <cell r="F679">
            <v>912567058</v>
          </cell>
        </row>
        <row r="680">
          <cell r="A680" t="str">
            <v>0G89051</v>
          </cell>
          <cell r="B680" t="str">
            <v>RAW1686</v>
          </cell>
          <cell r="C680" t="str">
            <v>小姐</v>
          </cell>
          <cell r="D680" t="str">
            <v>日盛全台通小客車租賃(股)陳鵑</v>
          </cell>
          <cell r="E680" t="str">
            <v>陳鵑小姐</v>
          </cell>
          <cell r="F680">
            <v>975387882</v>
          </cell>
        </row>
        <row r="681">
          <cell r="A681" t="str">
            <v>0G89462</v>
          </cell>
          <cell r="B681" t="str">
            <v>AKJ2996</v>
          </cell>
          <cell r="C681" t="str">
            <v>先生</v>
          </cell>
          <cell r="D681" t="str">
            <v>譚福民</v>
          </cell>
          <cell r="E681" t="str">
            <v>譚福民先生</v>
          </cell>
          <cell r="F681">
            <v>936457638</v>
          </cell>
        </row>
        <row r="682">
          <cell r="A682" t="str">
            <v>0G89470</v>
          </cell>
          <cell r="B682" t="str">
            <v>AKF7078</v>
          </cell>
          <cell r="C682" t="str">
            <v>先生</v>
          </cell>
          <cell r="D682" t="str">
            <v>翔泰橡膠有限公司施金良</v>
          </cell>
          <cell r="E682" t="str">
            <v>施金良先生</v>
          </cell>
          <cell r="F682">
            <v>937081655</v>
          </cell>
        </row>
        <row r="683">
          <cell r="A683" t="str">
            <v>0G89682</v>
          </cell>
          <cell r="B683" t="str">
            <v>AKF0688</v>
          </cell>
          <cell r="C683" t="str">
            <v>先生</v>
          </cell>
          <cell r="D683" t="str">
            <v>史瑞文</v>
          </cell>
          <cell r="E683" t="str">
            <v>史瑞文先生</v>
          </cell>
          <cell r="F683">
            <v>936933069</v>
          </cell>
        </row>
        <row r="684">
          <cell r="A684" t="str">
            <v>0G89742</v>
          </cell>
          <cell r="B684" t="str">
            <v>ATE0169</v>
          </cell>
          <cell r="C684" t="str">
            <v>先生</v>
          </cell>
          <cell r="D684" t="str">
            <v>鴻達鑫企業社王國棟</v>
          </cell>
          <cell r="E684" t="str">
            <v>王國棟先生</v>
          </cell>
          <cell r="F684">
            <v>988199199</v>
          </cell>
        </row>
        <row r="685">
          <cell r="A685" t="str">
            <v>0G89748</v>
          </cell>
          <cell r="B685" t="str">
            <v>AKF8687</v>
          </cell>
          <cell r="C685" t="str">
            <v>先生</v>
          </cell>
          <cell r="D685" t="str">
            <v>何文成</v>
          </cell>
          <cell r="E685" t="str">
            <v>顏銘宏先生</v>
          </cell>
          <cell r="F685">
            <v>979966281</v>
          </cell>
        </row>
        <row r="686">
          <cell r="A686" t="str">
            <v>0G89749</v>
          </cell>
          <cell r="B686" t="str">
            <v>RAR5388</v>
          </cell>
          <cell r="C686" t="str">
            <v>先生</v>
          </cell>
          <cell r="D686" t="str">
            <v>力信建設開發(有)-財盟租賃吳培錚</v>
          </cell>
          <cell r="E686" t="str">
            <v>吳培錚先生</v>
          </cell>
          <cell r="F686">
            <v>937338168</v>
          </cell>
        </row>
        <row r="687">
          <cell r="A687" t="str">
            <v>0G89951</v>
          </cell>
          <cell r="B687" t="str">
            <v>AJH9066</v>
          </cell>
          <cell r="C687" t="str">
            <v>先生</v>
          </cell>
          <cell r="D687" t="str">
            <v>廖富堂</v>
          </cell>
          <cell r="E687" t="str">
            <v>廖富堂先生</v>
          </cell>
          <cell r="F687">
            <v>952426425</v>
          </cell>
        </row>
        <row r="688">
          <cell r="A688" t="str">
            <v>0G90088</v>
          </cell>
          <cell r="B688" t="str">
            <v>AKG0007</v>
          </cell>
          <cell r="C688" t="str">
            <v>先生</v>
          </cell>
          <cell r="D688" t="str">
            <v>張烠堯</v>
          </cell>
          <cell r="E688" t="str">
            <v>張烠堯先生</v>
          </cell>
          <cell r="F688">
            <v>937526007</v>
          </cell>
        </row>
        <row r="689">
          <cell r="A689" t="str">
            <v>0G90991</v>
          </cell>
          <cell r="B689" t="str">
            <v>AKF3052</v>
          </cell>
          <cell r="C689" t="str">
            <v>先生</v>
          </cell>
          <cell r="D689" t="str">
            <v>葉青松</v>
          </cell>
          <cell r="E689" t="str">
            <v>葉青松先生</v>
          </cell>
          <cell r="F689">
            <v>970761658</v>
          </cell>
        </row>
        <row r="690">
          <cell r="A690" t="str">
            <v>0G91039</v>
          </cell>
          <cell r="B690" t="str">
            <v>RAW7638</v>
          </cell>
          <cell r="C690" t="str">
            <v>先生</v>
          </cell>
          <cell r="D690" t="str">
            <v>李明憲</v>
          </cell>
          <cell r="E690" t="str">
            <v>李明憲先生</v>
          </cell>
          <cell r="F690">
            <v>937333638</v>
          </cell>
        </row>
        <row r="691">
          <cell r="A691" t="str">
            <v>0G91279</v>
          </cell>
          <cell r="B691" t="str">
            <v>AKU0670</v>
          </cell>
          <cell r="C691" t="str">
            <v>先生</v>
          </cell>
          <cell r="D691" t="str">
            <v>梁金輝</v>
          </cell>
          <cell r="E691" t="str">
            <v>梁金輝先生</v>
          </cell>
          <cell r="F691">
            <v>925671981</v>
          </cell>
        </row>
        <row r="692">
          <cell r="A692" t="str">
            <v>0G91598</v>
          </cell>
          <cell r="B692" t="str">
            <v>APL3938</v>
          </cell>
          <cell r="C692" t="str">
            <v>先生</v>
          </cell>
          <cell r="D692" t="str">
            <v>韋福電子有限公司劉鎮宇</v>
          </cell>
          <cell r="E692" t="str">
            <v>劉鎮宇先生</v>
          </cell>
          <cell r="F692">
            <v>932098320</v>
          </cell>
        </row>
        <row r="693">
          <cell r="A693" t="str">
            <v>0G91601</v>
          </cell>
          <cell r="B693" t="str">
            <v>AGX9569</v>
          </cell>
          <cell r="C693" t="str">
            <v>先生</v>
          </cell>
          <cell r="D693" t="str">
            <v>謝沂宏</v>
          </cell>
          <cell r="E693" t="str">
            <v>謝沂宏先生</v>
          </cell>
          <cell r="F693">
            <v>920770010</v>
          </cell>
        </row>
        <row r="694">
          <cell r="A694" t="str">
            <v>0G91603</v>
          </cell>
          <cell r="B694" t="str">
            <v>AGX9568</v>
          </cell>
          <cell r="C694" t="str">
            <v>先生</v>
          </cell>
          <cell r="D694" t="str">
            <v>陳明堂</v>
          </cell>
          <cell r="E694" t="str">
            <v>陳明堂先生</v>
          </cell>
          <cell r="F694">
            <v>921967772</v>
          </cell>
        </row>
        <row r="695">
          <cell r="A695" t="str">
            <v>0G91974</v>
          </cell>
          <cell r="B695" t="str">
            <v>AKU5168</v>
          </cell>
          <cell r="C695" t="str">
            <v>先生</v>
          </cell>
          <cell r="D695" t="str">
            <v>車已賣</v>
          </cell>
          <cell r="E695" t="str">
            <v>車已賣先生</v>
          </cell>
          <cell r="F695">
            <v>900000000</v>
          </cell>
        </row>
        <row r="696">
          <cell r="A696" t="str">
            <v>0G92183</v>
          </cell>
          <cell r="B696" t="str">
            <v>ATV7808</v>
          </cell>
          <cell r="C696" t="str">
            <v>先生</v>
          </cell>
          <cell r="D696" t="str">
            <v>陳識文</v>
          </cell>
          <cell r="E696" t="str">
            <v>陳識文先生</v>
          </cell>
          <cell r="F696">
            <v>966365990</v>
          </cell>
        </row>
        <row r="697">
          <cell r="A697" t="str">
            <v>0G93140</v>
          </cell>
          <cell r="B697" t="str">
            <v>RBB8698</v>
          </cell>
          <cell r="C697" t="str">
            <v>先生</v>
          </cell>
          <cell r="D697" t="str">
            <v>新基股份有限公司-(財盟租賃)楊博智</v>
          </cell>
          <cell r="E697" t="str">
            <v>楊博智先生</v>
          </cell>
          <cell r="F697">
            <v>973384973</v>
          </cell>
        </row>
        <row r="698">
          <cell r="A698" t="str">
            <v>0G96454</v>
          </cell>
          <cell r="B698" t="str">
            <v>RCC8880</v>
          </cell>
          <cell r="C698" t="str">
            <v>先生</v>
          </cell>
          <cell r="D698" t="str">
            <v>鄒佳宏</v>
          </cell>
          <cell r="E698" t="str">
            <v>鄒佳宏先生</v>
          </cell>
          <cell r="F698">
            <v>916696969</v>
          </cell>
        </row>
        <row r="699">
          <cell r="A699" t="str">
            <v>0H43484</v>
          </cell>
          <cell r="B699" t="str">
            <v>ATB1289</v>
          </cell>
          <cell r="C699" t="str">
            <v>小姐</v>
          </cell>
          <cell r="D699" t="str">
            <v>劉銀珠</v>
          </cell>
          <cell r="E699" t="str">
            <v>劉銀珠小姐</v>
          </cell>
          <cell r="F699">
            <v>935154666</v>
          </cell>
        </row>
        <row r="700">
          <cell r="A700" t="str">
            <v>0H43688</v>
          </cell>
          <cell r="B700" t="str">
            <v>ATN9809</v>
          </cell>
          <cell r="C700" t="str">
            <v>先生</v>
          </cell>
          <cell r="D700" t="str">
            <v>房地天下科技(股)公司(財盟租賃)邵秀如</v>
          </cell>
          <cell r="E700" t="str">
            <v>楊建傑先生</v>
          </cell>
          <cell r="F700">
            <v>952176551</v>
          </cell>
        </row>
        <row r="701">
          <cell r="A701" t="str">
            <v>0H44962</v>
          </cell>
          <cell r="B701" t="str">
            <v>RAL5195</v>
          </cell>
          <cell r="C701" t="str">
            <v>先生</v>
          </cell>
          <cell r="D701" t="str">
            <v>和運租車股份有限公司黃勢霖</v>
          </cell>
          <cell r="E701" t="str">
            <v>黃勢霖先生</v>
          </cell>
          <cell r="F701">
            <v>912556620</v>
          </cell>
        </row>
        <row r="702">
          <cell r="A702" t="str">
            <v>0H45144</v>
          </cell>
          <cell r="B702" t="str">
            <v>RAM6116</v>
          </cell>
          <cell r="C702" t="str">
            <v>先生</v>
          </cell>
          <cell r="D702" t="str">
            <v>群尚彩藝玻璃有限公司李一尚</v>
          </cell>
          <cell r="E702" t="str">
            <v>李一尚先生</v>
          </cell>
          <cell r="F702">
            <v>913886601</v>
          </cell>
        </row>
        <row r="703">
          <cell r="A703" t="str">
            <v>0H45373</v>
          </cell>
          <cell r="B703" t="str">
            <v>AGK0512</v>
          </cell>
          <cell r="C703" t="str">
            <v>先生</v>
          </cell>
          <cell r="D703" t="str">
            <v>程俊瑋</v>
          </cell>
          <cell r="E703" t="str">
            <v>程俊瑋先生</v>
          </cell>
          <cell r="F703">
            <v>913888295</v>
          </cell>
        </row>
        <row r="704">
          <cell r="A704" t="str">
            <v>0H45806</v>
          </cell>
          <cell r="B704" t="str">
            <v>ATE3958</v>
          </cell>
          <cell r="C704" t="str">
            <v>先生</v>
          </cell>
          <cell r="D704" t="str">
            <v>林瓊瑤</v>
          </cell>
          <cell r="E704" t="str">
            <v>林瓊瑤先生</v>
          </cell>
          <cell r="F704">
            <v>979309797</v>
          </cell>
        </row>
        <row r="705">
          <cell r="A705" t="str">
            <v>0H45934</v>
          </cell>
          <cell r="B705" t="str">
            <v>AGL2568</v>
          </cell>
          <cell r="C705" t="str">
            <v>小姐</v>
          </cell>
          <cell r="D705" t="str">
            <v>盟信建材五金有限公司徐慧如</v>
          </cell>
          <cell r="E705" t="str">
            <v>徐慧如小姐</v>
          </cell>
          <cell r="F705">
            <v>933058363</v>
          </cell>
        </row>
        <row r="706">
          <cell r="A706" t="str">
            <v>0H46056</v>
          </cell>
          <cell r="B706" t="str">
            <v>AGS1685</v>
          </cell>
          <cell r="C706" t="str">
            <v>先生</v>
          </cell>
          <cell r="D706" t="str">
            <v>陳艷娟</v>
          </cell>
          <cell r="E706" t="str">
            <v>王啟迪先生</v>
          </cell>
          <cell r="F706">
            <v>932033075</v>
          </cell>
        </row>
        <row r="707">
          <cell r="A707" t="str">
            <v>0H46072</v>
          </cell>
          <cell r="B707" t="str">
            <v>AGL0269</v>
          </cell>
          <cell r="C707" t="str">
            <v>先生</v>
          </cell>
          <cell r="D707" t="str">
            <v>宏群企業有限公司鍾水清</v>
          </cell>
          <cell r="E707" t="str">
            <v>鍾水清先生</v>
          </cell>
          <cell r="F707">
            <v>937952988</v>
          </cell>
        </row>
        <row r="708">
          <cell r="A708" t="str">
            <v>0H46462</v>
          </cell>
          <cell r="B708" t="str">
            <v>AGK9766</v>
          </cell>
          <cell r="C708" t="str">
            <v>先生</v>
          </cell>
          <cell r="D708" t="str">
            <v>高享國際有限公司顏銘宏</v>
          </cell>
          <cell r="E708" t="str">
            <v>顏銘宏先生</v>
          </cell>
          <cell r="F708">
            <v>979966281</v>
          </cell>
        </row>
        <row r="709">
          <cell r="A709" t="str">
            <v>0H47427</v>
          </cell>
          <cell r="B709" t="str">
            <v>AJD9889</v>
          </cell>
          <cell r="C709" t="str">
            <v>先生</v>
          </cell>
          <cell r="D709" t="str">
            <v>陳文宏</v>
          </cell>
          <cell r="E709" t="str">
            <v>陳文宏先生</v>
          </cell>
          <cell r="F709">
            <v>988239889</v>
          </cell>
        </row>
        <row r="710">
          <cell r="A710" t="str">
            <v>0H47874</v>
          </cell>
          <cell r="B710" t="str">
            <v>RBR1885</v>
          </cell>
          <cell r="C710" t="str">
            <v>先生</v>
          </cell>
          <cell r="D710" t="str">
            <v>和運租車(股)宋子良</v>
          </cell>
          <cell r="E710" t="str">
            <v>宋子良先生</v>
          </cell>
          <cell r="F710">
            <v>920137936</v>
          </cell>
        </row>
        <row r="711">
          <cell r="A711" t="str">
            <v>0H48220</v>
          </cell>
          <cell r="B711" t="str">
            <v>AJF6928</v>
          </cell>
          <cell r="C711" t="str">
            <v>先生</v>
          </cell>
          <cell r="D711" t="str">
            <v>吳景鍠</v>
          </cell>
          <cell r="E711" t="str">
            <v>吳景鍠先生</v>
          </cell>
          <cell r="F711">
            <v>936169022</v>
          </cell>
        </row>
        <row r="712">
          <cell r="A712" t="str">
            <v>0H51590</v>
          </cell>
          <cell r="B712" t="str">
            <v>AKF7799</v>
          </cell>
          <cell r="C712" t="str">
            <v>先生</v>
          </cell>
          <cell r="D712" t="str">
            <v>邢金棋</v>
          </cell>
          <cell r="E712" t="str">
            <v>邢金棋先生</v>
          </cell>
          <cell r="F712">
            <v>912571821</v>
          </cell>
        </row>
        <row r="713">
          <cell r="A713" t="str">
            <v>0H51666</v>
          </cell>
          <cell r="B713" t="str">
            <v>AKF9295</v>
          </cell>
          <cell r="C713" t="str">
            <v>先生</v>
          </cell>
          <cell r="D713" t="str">
            <v>田宛仙</v>
          </cell>
          <cell r="E713" t="str">
            <v>許修銨先生</v>
          </cell>
          <cell r="F713">
            <v>975276610</v>
          </cell>
        </row>
        <row r="714">
          <cell r="A714" t="str">
            <v>0H52037</v>
          </cell>
          <cell r="B714" t="str">
            <v>RAR8727</v>
          </cell>
          <cell r="C714" t="str">
            <v>先生</v>
          </cell>
          <cell r="D714" t="str">
            <v>隆通工程(有)-遠銀租賃張欽麟</v>
          </cell>
          <cell r="E714" t="str">
            <v>張欽麟先生</v>
          </cell>
          <cell r="F714">
            <v>937987865</v>
          </cell>
        </row>
        <row r="715">
          <cell r="A715" t="str">
            <v>0H52048</v>
          </cell>
          <cell r="B715" t="str">
            <v>AJH9988</v>
          </cell>
          <cell r="C715" t="str">
            <v>先生</v>
          </cell>
          <cell r="D715" t="str">
            <v>林昕威</v>
          </cell>
          <cell r="E715" t="str">
            <v>林昕威先生</v>
          </cell>
          <cell r="F715">
            <v>921991787</v>
          </cell>
        </row>
        <row r="716">
          <cell r="A716" t="str">
            <v>0H52709</v>
          </cell>
          <cell r="B716" t="str">
            <v>ALL2989</v>
          </cell>
          <cell r="C716" t="str">
            <v>先生</v>
          </cell>
          <cell r="D716" t="str">
            <v>陳昇豪</v>
          </cell>
          <cell r="E716" t="str">
            <v>陳昇豪先生</v>
          </cell>
          <cell r="F716">
            <v>933188363</v>
          </cell>
        </row>
        <row r="717">
          <cell r="A717" t="str">
            <v>0H53366</v>
          </cell>
          <cell r="B717" t="str">
            <v>AKQ9530</v>
          </cell>
          <cell r="C717" t="str">
            <v>先生</v>
          </cell>
          <cell r="D717" t="str">
            <v>嚴令蓉</v>
          </cell>
          <cell r="E717" t="str">
            <v>梁大宏先生</v>
          </cell>
          <cell r="F717">
            <v>905233378</v>
          </cell>
        </row>
        <row r="718">
          <cell r="A718" t="str">
            <v>0H53695</v>
          </cell>
          <cell r="B718" t="str">
            <v>AJH0868</v>
          </cell>
          <cell r="C718" t="str">
            <v>先生</v>
          </cell>
          <cell r="D718" t="str">
            <v>林建城</v>
          </cell>
          <cell r="E718" t="str">
            <v>林建城先生</v>
          </cell>
          <cell r="F718">
            <v>988857170</v>
          </cell>
        </row>
        <row r="719">
          <cell r="A719" t="str">
            <v>0H54102</v>
          </cell>
          <cell r="B719" t="str">
            <v>AKF5169</v>
          </cell>
          <cell r="C719" t="str">
            <v>先生</v>
          </cell>
          <cell r="D719" t="str">
            <v>晶智國際有限公司吳昭穎</v>
          </cell>
          <cell r="E719" t="str">
            <v>吳昭穎先生</v>
          </cell>
          <cell r="F719">
            <v>917589489</v>
          </cell>
        </row>
        <row r="720">
          <cell r="A720" t="str">
            <v>0H54105</v>
          </cell>
          <cell r="B720" t="str">
            <v>0H54105</v>
          </cell>
          <cell r="C720" t="str">
            <v>先生</v>
          </cell>
          <cell r="D720" t="str">
            <v>車已賣</v>
          </cell>
          <cell r="E720" t="str">
            <v>車已賣先生</v>
          </cell>
          <cell r="F720">
            <v>900000000</v>
          </cell>
        </row>
        <row r="721">
          <cell r="A721" t="str">
            <v>0H55147</v>
          </cell>
          <cell r="B721" t="str">
            <v>ALH1366</v>
          </cell>
          <cell r="C721" t="str">
            <v>先生</v>
          </cell>
          <cell r="D721" t="str">
            <v>耐美貿易有限公司黃智仁</v>
          </cell>
          <cell r="E721" t="str">
            <v>黃智仁先生</v>
          </cell>
          <cell r="F721">
            <v>933761319</v>
          </cell>
        </row>
        <row r="722">
          <cell r="A722" t="str">
            <v>0H55152</v>
          </cell>
          <cell r="B722" t="str">
            <v>AKK7879</v>
          </cell>
          <cell r="C722" t="str">
            <v>先生</v>
          </cell>
          <cell r="D722" t="str">
            <v>展輝工程有限公司陳錦詩</v>
          </cell>
          <cell r="E722" t="str">
            <v>陳錦詩先生</v>
          </cell>
          <cell r="F722">
            <v>932305856</v>
          </cell>
        </row>
        <row r="723">
          <cell r="A723" t="str">
            <v>0H55184</v>
          </cell>
          <cell r="B723" t="str">
            <v>AKT8599</v>
          </cell>
          <cell r="C723" t="str">
            <v>先生</v>
          </cell>
          <cell r="D723" t="str">
            <v>游春玉</v>
          </cell>
          <cell r="E723" t="str">
            <v>顏銘宏先生</v>
          </cell>
          <cell r="F723">
            <v>979966281</v>
          </cell>
        </row>
        <row r="724">
          <cell r="A724" t="str">
            <v>0H55202</v>
          </cell>
          <cell r="B724" t="str">
            <v>RAY2158</v>
          </cell>
          <cell r="C724" t="str">
            <v>先生</v>
          </cell>
          <cell r="D724" t="str">
            <v>宏惇有限公司(財盟租賃)邱繼宏</v>
          </cell>
          <cell r="E724" t="str">
            <v>邱繼宏先生</v>
          </cell>
          <cell r="F724">
            <v>982592589</v>
          </cell>
        </row>
        <row r="725">
          <cell r="A725" t="str">
            <v>0H55225</v>
          </cell>
          <cell r="B725" t="str">
            <v>AJH9993</v>
          </cell>
          <cell r="C725" t="str">
            <v>先生</v>
          </cell>
          <cell r="D725" t="str">
            <v>林相宏</v>
          </cell>
          <cell r="E725" t="str">
            <v>林相宏先生</v>
          </cell>
          <cell r="F725">
            <v>920923523</v>
          </cell>
        </row>
        <row r="726">
          <cell r="A726" t="str">
            <v>0H55227</v>
          </cell>
          <cell r="B726" t="str">
            <v>AKN2728</v>
          </cell>
          <cell r="C726" t="str">
            <v>先生</v>
          </cell>
          <cell r="D726" t="str">
            <v>陳鄭吉</v>
          </cell>
          <cell r="E726" t="str">
            <v>陳鄭吉先生</v>
          </cell>
          <cell r="F726">
            <v>955929206</v>
          </cell>
        </row>
        <row r="727">
          <cell r="A727" t="str">
            <v>0H55663</v>
          </cell>
          <cell r="B727" t="str">
            <v>AKL2276</v>
          </cell>
          <cell r="C727" t="str">
            <v>小姐</v>
          </cell>
          <cell r="D727" t="str">
            <v>古春英</v>
          </cell>
          <cell r="E727" t="str">
            <v>古春英小姐</v>
          </cell>
          <cell r="F727">
            <v>921091083</v>
          </cell>
        </row>
        <row r="728">
          <cell r="A728" t="str">
            <v>0H55828</v>
          </cell>
          <cell r="B728" t="str">
            <v>AKJ8779</v>
          </cell>
          <cell r="C728" t="str">
            <v>先生</v>
          </cell>
          <cell r="D728" t="str">
            <v>賴志銘</v>
          </cell>
          <cell r="E728" t="str">
            <v>賴志銘先生</v>
          </cell>
          <cell r="F728">
            <v>919219654</v>
          </cell>
        </row>
        <row r="729">
          <cell r="A729" t="str">
            <v>0H56092</v>
          </cell>
          <cell r="B729" t="str">
            <v>RAW3511</v>
          </cell>
          <cell r="C729" t="str">
            <v>先生</v>
          </cell>
          <cell r="D729" t="str">
            <v>格森塑膠企業(有)-財盟小客車租賃(股)賴瑞麟</v>
          </cell>
          <cell r="E729" t="str">
            <v>賴瑞麟先生</v>
          </cell>
          <cell r="F729">
            <v>939948330</v>
          </cell>
        </row>
        <row r="730">
          <cell r="A730" t="str">
            <v>0H56103</v>
          </cell>
          <cell r="B730" t="str">
            <v>AKM8578</v>
          </cell>
          <cell r="C730" t="str">
            <v>先生</v>
          </cell>
          <cell r="D730" t="str">
            <v>永誠科創有限公司賴志達</v>
          </cell>
          <cell r="E730" t="str">
            <v>賴志達先生</v>
          </cell>
          <cell r="F730">
            <v>935222768</v>
          </cell>
        </row>
        <row r="731">
          <cell r="A731" t="str">
            <v>0H56502</v>
          </cell>
          <cell r="B731" t="str">
            <v>AMY1233</v>
          </cell>
          <cell r="C731" t="str">
            <v>先生</v>
          </cell>
          <cell r="D731" t="str">
            <v>張國柱</v>
          </cell>
          <cell r="E731" t="str">
            <v>張國柱先生</v>
          </cell>
          <cell r="F731">
            <v>915625636</v>
          </cell>
        </row>
        <row r="732">
          <cell r="A732" t="str">
            <v>0H56524</v>
          </cell>
          <cell r="B732" t="str">
            <v>RAX1655</v>
          </cell>
          <cell r="C732" t="str">
            <v>先生</v>
          </cell>
          <cell r="D732" t="str">
            <v>王泰珊</v>
          </cell>
          <cell r="E732" t="str">
            <v>王泰珊先生</v>
          </cell>
          <cell r="F732">
            <v>933775839</v>
          </cell>
        </row>
        <row r="733">
          <cell r="A733" t="str">
            <v>0H56578</v>
          </cell>
          <cell r="B733" t="str">
            <v>ANH7888</v>
          </cell>
          <cell r="C733" t="str">
            <v>先生</v>
          </cell>
          <cell r="D733" t="str">
            <v>曹瑞梁</v>
          </cell>
          <cell r="E733" t="str">
            <v>曹瑞梁先生</v>
          </cell>
          <cell r="F733">
            <v>922666599</v>
          </cell>
        </row>
        <row r="734">
          <cell r="A734" t="str">
            <v>0H56627</v>
          </cell>
          <cell r="B734" t="str">
            <v>ALX3699</v>
          </cell>
          <cell r="C734" t="str">
            <v>小姐</v>
          </cell>
          <cell r="D734" t="str">
            <v>陳淑雅</v>
          </cell>
          <cell r="E734" t="str">
            <v>陳淑雅小姐</v>
          </cell>
          <cell r="F734">
            <v>917156056</v>
          </cell>
        </row>
        <row r="735">
          <cell r="A735" t="str">
            <v>0H56628</v>
          </cell>
          <cell r="B735" t="str">
            <v>RAM1610</v>
          </cell>
          <cell r="C735" t="str">
            <v>小姐</v>
          </cell>
          <cell r="D735" t="str">
            <v>林稻松</v>
          </cell>
          <cell r="E735" t="str">
            <v>李蓓蓓小姐</v>
          </cell>
          <cell r="F735">
            <v>956091386</v>
          </cell>
        </row>
        <row r="736">
          <cell r="A736" t="str">
            <v>0H56630</v>
          </cell>
          <cell r="B736" t="str">
            <v>AQF9899</v>
          </cell>
          <cell r="C736" t="str">
            <v>先生</v>
          </cell>
          <cell r="D736" t="str">
            <v>歐家霖</v>
          </cell>
          <cell r="E736" t="str">
            <v>歐家霖先生</v>
          </cell>
          <cell r="F736">
            <v>928826041</v>
          </cell>
        </row>
        <row r="737">
          <cell r="A737" t="str">
            <v>0H56634</v>
          </cell>
          <cell r="B737" t="str">
            <v>AKM3933</v>
          </cell>
          <cell r="C737" t="str">
            <v>先生</v>
          </cell>
          <cell r="D737" t="str">
            <v>林家嘉</v>
          </cell>
          <cell r="E737" t="str">
            <v>林家嘉先生</v>
          </cell>
          <cell r="F737">
            <v>900000000</v>
          </cell>
        </row>
        <row r="738">
          <cell r="A738" t="str">
            <v>0H57262</v>
          </cell>
          <cell r="B738" t="str">
            <v>RAW7959</v>
          </cell>
          <cell r="C738" t="str">
            <v>先生</v>
          </cell>
          <cell r="D738" t="str">
            <v>蔡錦承</v>
          </cell>
          <cell r="E738" t="str">
            <v>蔡錦承先生</v>
          </cell>
          <cell r="F738">
            <v>935608517</v>
          </cell>
        </row>
        <row r="739">
          <cell r="A739" t="str">
            <v>0H57318</v>
          </cell>
          <cell r="B739" t="str">
            <v>AXA5988</v>
          </cell>
          <cell r="C739" t="str">
            <v>小姐</v>
          </cell>
          <cell r="D739" t="str">
            <v>0高路易</v>
          </cell>
          <cell r="E739" t="str">
            <v>張秀枝小姐</v>
          </cell>
          <cell r="F739">
            <v>910157157</v>
          </cell>
        </row>
        <row r="740">
          <cell r="A740" t="str">
            <v>0H58789</v>
          </cell>
          <cell r="B740" t="str">
            <v>AKN8861</v>
          </cell>
          <cell r="C740" t="str">
            <v>先生</v>
          </cell>
          <cell r="D740" t="str">
            <v>華柏國際有限公司雷華尼</v>
          </cell>
          <cell r="E740" t="str">
            <v>雷華尼先生</v>
          </cell>
          <cell r="F740">
            <v>910109612</v>
          </cell>
        </row>
        <row r="741">
          <cell r="A741" t="str">
            <v>0H58822</v>
          </cell>
          <cell r="B741" t="str">
            <v>RBA5226</v>
          </cell>
          <cell r="C741" t="str">
            <v>先生</v>
          </cell>
          <cell r="D741" t="str">
            <v>百福倉儲實業股份有限公司(財盟)王廣成</v>
          </cell>
          <cell r="E741" t="str">
            <v>王廣成先生</v>
          </cell>
          <cell r="F741">
            <v>922919176</v>
          </cell>
        </row>
        <row r="742">
          <cell r="A742" t="str">
            <v>0H63172</v>
          </cell>
          <cell r="B742" t="str">
            <v>AXE1160</v>
          </cell>
          <cell r="C742" t="str">
            <v>先生</v>
          </cell>
          <cell r="D742" t="str">
            <v>李濬丞</v>
          </cell>
          <cell r="E742" t="str">
            <v>李濬丞先生</v>
          </cell>
          <cell r="F742">
            <v>980167563</v>
          </cell>
        </row>
        <row r="743">
          <cell r="A743" t="str">
            <v>0H63265</v>
          </cell>
          <cell r="B743" t="str">
            <v>RAY6866</v>
          </cell>
          <cell r="C743" t="str">
            <v>先生</v>
          </cell>
          <cell r="D743" t="str">
            <v>財盟小客車租賃股份有限公司莊正育</v>
          </cell>
          <cell r="E743" t="str">
            <v>莊正育先生</v>
          </cell>
          <cell r="F743">
            <v>987257192</v>
          </cell>
        </row>
        <row r="744">
          <cell r="A744" t="str">
            <v>0H63475</v>
          </cell>
          <cell r="B744" t="str">
            <v>RAY7557</v>
          </cell>
          <cell r="C744" t="str">
            <v>先生</v>
          </cell>
          <cell r="D744" t="str">
            <v>安維斯汽車租賃股份有限公司林紀合</v>
          </cell>
          <cell r="E744" t="str">
            <v>林紀合先生</v>
          </cell>
          <cell r="F744">
            <v>939294359</v>
          </cell>
        </row>
        <row r="745">
          <cell r="A745" t="str">
            <v>0H63898</v>
          </cell>
          <cell r="B745" t="str">
            <v>RAZ6039</v>
          </cell>
          <cell r="C745" t="str">
            <v>小姐</v>
          </cell>
          <cell r="D745" t="str">
            <v>香港商法蘭克福展覽有限公司台灣分公司傅妮莉</v>
          </cell>
          <cell r="E745" t="str">
            <v>傅妮莉小姐</v>
          </cell>
          <cell r="F745">
            <v>921134150</v>
          </cell>
        </row>
        <row r="746">
          <cell r="A746" t="str">
            <v>0H63909</v>
          </cell>
          <cell r="B746" t="str">
            <v>RAZ7880</v>
          </cell>
          <cell r="C746" t="str">
            <v>先生</v>
          </cell>
          <cell r="D746" t="str">
            <v>陳宗健</v>
          </cell>
          <cell r="E746" t="str">
            <v>陳宗健先生</v>
          </cell>
          <cell r="F746">
            <v>922718547</v>
          </cell>
        </row>
        <row r="747">
          <cell r="A747" t="str">
            <v>0H64396</v>
          </cell>
          <cell r="B747" t="str">
            <v>RBD8722</v>
          </cell>
          <cell r="C747" t="str">
            <v>先生</v>
          </cell>
          <cell r="D747" t="str">
            <v>遠銀國際租賃(股)有限公司吳建地</v>
          </cell>
          <cell r="E747" t="str">
            <v>吳建地先生</v>
          </cell>
          <cell r="F747">
            <v>935138852</v>
          </cell>
        </row>
        <row r="748">
          <cell r="A748" t="str">
            <v>0H64406</v>
          </cell>
          <cell r="B748" t="str">
            <v>AKX8611</v>
          </cell>
          <cell r="C748" t="str">
            <v>先生</v>
          </cell>
          <cell r="D748" t="str">
            <v>張震宇</v>
          </cell>
          <cell r="E748" t="str">
            <v>張震宇先生</v>
          </cell>
          <cell r="F748">
            <v>920782958</v>
          </cell>
        </row>
        <row r="749">
          <cell r="A749" t="str">
            <v>0H64412</v>
          </cell>
          <cell r="B749" t="str">
            <v>AYF6672</v>
          </cell>
          <cell r="C749" t="str">
            <v>先生</v>
          </cell>
          <cell r="D749" t="str">
            <v>白宏城</v>
          </cell>
          <cell r="E749" t="str">
            <v>白宏城先生</v>
          </cell>
          <cell r="F749">
            <v>936522165</v>
          </cell>
        </row>
        <row r="750">
          <cell r="A750" t="str">
            <v>0H64798</v>
          </cell>
          <cell r="B750" t="str">
            <v>RCD3238</v>
          </cell>
          <cell r="C750" t="str">
            <v>先生</v>
          </cell>
          <cell r="D750" t="str">
            <v>張中河</v>
          </cell>
          <cell r="E750" t="str">
            <v>張中河先生</v>
          </cell>
          <cell r="F750">
            <v>933065658</v>
          </cell>
        </row>
        <row r="751">
          <cell r="A751" t="str">
            <v>0H64822</v>
          </cell>
          <cell r="B751" t="str">
            <v>AKR5118</v>
          </cell>
          <cell r="C751" t="str">
            <v>先生</v>
          </cell>
          <cell r="D751" t="str">
            <v>遠瑞實業股份有限公司邱志仁</v>
          </cell>
          <cell r="E751" t="str">
            <v>邱志仁先生</v>
          </cell>
          <cell r="F751">
            <v>935511577</v>
          </cell>
        </row>
        <row r="752">
          <cell r="A752" t="str">
            <v>0H65427</v>
          </cell>
          <cell r="B752" t="str">
            <v>AKZ7773</v>
          </cell>
          <cell r="C752" t="str">
            <v>先生</v>
          </cell>
          <cell r="D752" t="str">
            <v>張秉豐</v>
          </cell>
          <cell r="E752" t="str">
            <v>張秉豐先生</v>
          </cell>
          <cell r="F752">
            <v>953912198</v>
          </cell>
        </row>
        <row r="753">
          <cell r="A753" t="str">
            <v>0H65690</v>
          </cell>
          <cell r="B753" t="str">
            <v>RBA8997</v>
          </cell>
          <cell r="C753" t="str">
            <v>先生</v>
          </cell>
          <cell r="D753" t="str">
            <v>上一國際光電股份有限公司(財盟)陳啟彰</v>
          </cell>
          <cell r="E753" t="str">
            <v>陳啟彰先生</v>
          </cell>
          <cell r="F753">
            <v>985023599</v>
          </cell>
        </row>
        <row r="754">
          <cell r="A754" t="str">
            <v>0H65983</v>
          </cell>
          <cell r="B754" t="str">
            <v>APP1652</v>
          </cell>
          <cell r="C754" t="str">
            <v>先生</v>
          </cell>
          <cell r="D754" t="str">
            <v>冠宏輪胎有限公司吳宗融</v>
          </cell>
          <cell r="E754" t="str">
            <v>吳宗融先生</v>
          </cell>
          <cell r="F754">
            <v>937420177</v>
          </cell>
        </row>
        <row r="755">
          <cell r="A755" t="str">
            <v>0H66473</v>
          </cell>
          <cell r="B755" t="str">
            <v>ALA7868</v>
          </cell>
          <cell r="C755" t="str">
            <v>先生</v>
          </cell>
          <cell r="D755" t="str">
            <v>鐘麗華</v>
          </cell>
          <cell r="E755" t="str">
            <v>張其錫先生</v>
          </cell>
          <cell r="F755">
            <v>988265868</v>
          </cell>
        </row>
        <row r="756">
          <cell r="A756" t="str">
            <v>0H66501</v>
          </cell>
          <cell r="B756" t="str">
            <v>RBB1697</v>
          </cell>
          <cell r="C756" t="str">
            <v>先生</v>
          </cell>
          <cell r="D756" t="str">
            <v>和運租車(股)黃永熙</v>
          </cell>
          <cell r="E756" t="str">
            <v>黃永熙先生</v>
          </cell>
          <cell r="F756">
            <v>903889568</v>
          </cell>
        </row>
        <row r="757">
          <cell r="A757" t="str">
            <v>0H66530</v>
          </cell>
          <cell r="B757" t="str">
            <v>RBB3210</v>
          </cell>
          <cell r="C757" t="str">
            <v>先生</v>
          </cell>
          <cell r="D757" t="str">
            <v>玖易國際事業有限公司-和運租車(股)陳偉青</v>
          </cell>
          <cell r="E757" t="str">
            <v>陳偉青先生</v>
          </cell>
          <cell r="F757">
            <v>932793884</v>
          </cell>
        </row>
        <row r="758">
          <cell r="A758" t="str">
            <v>0H67464</v>
          </cell>
          <cell r="B758" t="str">
            <v>RBB1068</v>
          </cell>
          <cell r="C758" t="str">
            <v>先生</v>
          </cell>
          <cell r="D758" t="str">
            <v>黃辰聖</v>
          </cell>
          <cell r="E758" t="str">
            <v>黃辰聖先生</v>
          </cell>
          <cell r="F758">
            <v>911976001</v>
          </cell>
        </row>
        <row r="759">
          <cell r="A759" t="str">
            <v>0H67472</v>
          </cell>
          <cell r="B759" t="str">
            <v>RBA7968</v>
          </cell>
          <cell r="C759" t="str">
            <v>先生</v>
          </cell>
          <cell r="D759" t="str">
            <v>李肇基建築師事務所(財盟)李肇基</v>
          </cell>
          <cell r="E759" t="str">
            <v>李肇基先生</v>
          </cell>
          <cell r="F759">
            <v>936060215</v>
          </cell>
        </row>
        <row r="760">
          <cell r="A760" t="str">
            <v>0H72190</v>
          </cell>
          <cell r="B760" t="str">
            <v>ANV8908</v>
          </cell>
          <cell r="C760" t="str">
            <v>小姐</v>
          </cell>
          <cell r="D760" t="str">
            <v>逸聲有限公司黃美連</v>
          </cell>
          <cell r="E760" t="str">
            <v>黃美連小姐</v>
          </cell>
          <cell r="F760">
            <v>931203336</v>
          </cell>
        </row>
        <row r="761">
          <cell r="A761" t="str">
            <v>0H72945</v>
          </cell>
          <cell r="B761" t="str">
            <v>ANV8661</v>
          </cell>
          <cell r="C761" t="str">
            <v>先生</v>
          </cell>
          <cell r="D761" t="str">
            <v>廖哲永</v>
          </cell>
          <cell r="E761" t="str">
            <v>廖哲永先生</v>
          </cell>
          <cell r="F761">
            <v>911911118</v>
          </cell>
        </row>
        <row r="762">
          <cell r="A762" t="str">
            <v>0H73344</v>
          </cell>
          <cell r="B762" t="str">
            <v>AWY6272</v>
          </cell>
          <cell r="C762" t="str">
            <v>先生</v>
          </cell>
          <cell r="D762" t="str">
            <v>格上汽車租賃股份有限公司洪朝祥</v>
          </cell>
          <cell r="E762" t="str">
            <v>洪朝祥先生</v>
          </cell>
          <cell r="F762">
            <v>932063456</v>
          </cell>
        </row>
        <row r="763">
          <cell r="A763" t="str">
            <v>0H73349</v>
          </cell>
          <cell r="B763" t="str">
            <v>RBC3123</v>
          </cell>
          <cell r="C763" t="str">
            <v>先生</v>
          </cell>
          <cell r="D763" t="str">
            <v>黃丁科</v>
          </cell>
          <cell r="E763" t="str">
            <v>黃丁科先生</v>
          </cell>
          <cell r="F763">
            <v>936977444</v>
          </cell>
        </row>
        <row r="764">
          <cell r="A764" t="str">
            <v>0H74387</v>
          </cell>
          <cell r="B764" t="str">
            <v>APP9168</v>
          </cell>
          <cell r="C764" t="str">
            <v>先生</v>
          </cell>
          <cell r="D764" t="str">
            <v>魏麒峰</v>
          </cell>
          <cell r="E764" t="str">
            <v>魏麒峰先生</v>
          </cell>
          <cell r="F764">
            <v>988778308</v>
          </cell>
        </row>
        <row r="765">
          <cell r="A765" t="str">
            <v>0H75015</v>
          </cell>
          <cell r="B765" t="str">
            <v>ANX5186</v>
          </cell>
          <cell r="C765" t="str">
            <v>小姐</v>
          </cell>
          <cell r="D765" t="str">
            <v>魏斐斐</v>
          </cell>
          <cell r="E765" t="str">
            <v>魏斐斐小姐</v>
          </cell>
          <cell r="F765">
            <v>960569633</v>
          </cell>
        </row>
        <row r="766">
          <cell r="A766" t="str">
            <v>0H88255</v>
          </cell>
          <cell r="B766" t="str">
            <v>AGJ0050</v>
          </cell>
          <cell r="C766" t="str">
            <v>先生</v>
          </cell>
          <cell r="D766" t="str">
            <v>孫強</v>
          </cell>
          <cell r="E766" t="str">
            <v>孫強先生</v>
          </cell>
          <cell r="F766">
            <v>932064216</v>
          </cell>
        </row>
        <row r="767">
          <cell r="A767" t="str">
            <v>0H88405</v>
          </cell>
          <cell r="B767" t="str">
            <v>ANX1700</v>
          </cell>
          <cell r="C767" t="str">
            <v>先生</v>
          </cell>
          <cell r="D767" t="str">
            <v>楊景順</v>
          </cell>
          <cell r="E767" t="str">
            <v>楊景順先生</v>
          </cell>
          <cell r="F767">
            <v>975777556</v>
          </cell>
        </row>
        <row r="768">
          <cell r="A768" t="str">
            <v>0H88501</v>
          </cell>
          <cell r="B768" t="str">
            <v>RBQ9999</v>
          </cell>
          <cell r="C768" t="str">
            <v>先生</v>
          </cell>
          <cell r="D768" t="str">
            <v>財盟小客車租賃股份有限公司鍾宏澤</v>
          </cell>
          <cell r="E768" t="str">
            <v>鍾宏澤先生</v>
          </cell>
          <cell r="F768">
            <v>932888888</v>
          </cell>
        </row>
        <row r="769">
          <cell r="A769" t="str">
            <v>0H90157</v>
          </cell>
          <cell r="B769" t="str">
            <v>RAR8989</v>
          </cell>
          <cell r="C769" t="str">
            <v>先生</v>
          </cell>
          <cell r="D769" t="str">
            <v>世洋科技(股)-財盟租賃何繼富</v>
          </cell>
          <cell r="E769" t="str">
            <v>何繼富先生</v>
          </cell>
          <cell r="F769">
            <v>936998844</v>
          </cell>
        </row>
        <row r="770">
          <cell r="A770" t="str">
            <v>0H90456</v>
          </cell>
          <cell r="B770" t="str">
            <v>AKF2123</v>
          </cell>
          <cell r="C770" t="str">
            <v>先生</v>
          </cell>
          <cell r="D770" t="str">
            <v>祝永</v>
          </cell>
          <cell r="E770" t="str">
            <v>祝永先生</v>
          </cell>
          <cell r="F770">
            <v>937460218</v>
          </cell>
        </row>
        <row r="771">
          <cell r="A771" t="str">
            <v>0H90570</v>
          </cell>
          <cell r="B771" t="str">
            <v>ANN1218</v>
          </cell>
          <cell r="C771" t="str">
            <v>先生</v>
          </cell>
          <cell r="D771" t="str">
            <v>協眾國際股份有限公司王凱祥</v>
          </cell>
          <cell r="E771" t="str">
            <v>王凱祥先生</v>
          </cell>
          <cell r="F771">
            <v>932526937</v>
          </cell>
        </row>
        <row r="772">
          <cell r="A772" t="str">
            <v>0H95748</v>
          </cell>
          <cell r="B772" t="str">
            <v>AXA7839</v>
          </cell>
          <cell r="C772" t="str">
            <v>先生</v>
          </cell>
          <cell r="D772" t="str">
            <v>吳茂榮</v>
          </cell>
          <cell r="E772" t="str">
            <v>吳茂榮先生</v>
          </cell>
          <cell r="F772">
            <v>919939593</v>
          </cell>
        </row>
        <row r="773">
          <cell r="A773" t="str">
            <v>0H95803</v>
          </cell>
          <cell r="B773" t="str">
            <v>AGQ8978</v>
          </cell>
          <cell r="C773" t="str">
            <v>先生</v>
          </cell>
          <cell r="D773" t="str">
            <v>林延宏</v>
          </cell>
          <cell r="E773" t="str">
            <v>林延宏先生</v>
          </cell>
          <cell r="F773">
            <v>933155713</v>
          </cell>
        </row>
        <row r="774">
          <cell r="A774" t="str">
            <v>0H95845</v>
          </cell>
          <cell r="B774" t="str">
            <v>AGZ9691</v>
          </cell>
          <cell r="C774" t="str">
            <v>先生</v>
          </cell>
          <cell r="D774" t="str">
            <v>簡文壽</v>
          </cell>
          <cell r="E774" t="str">
            <v>簡文壽先生</v>
          </cell>
          <cell r="F774">
            <v>921605015</v>
          </cell>
        </row>
        <row r="775">
          <cell r="A775" t="str">
            <v>0H95864</v>
          </cell>
          <cell r="B775" t="str">
            <v>RAL9188</v>
          </cell>
          <cell r="C775" t="str">
            <v>先生</v>
          </cell>
          <cell r="D775" t="str">
            <v>和運租車股份有限公司陳永旻</v>
          </cell>
          <cell r="E775" t="str">
            <v>陳永旻先生</v>
          </cell>
          <cell r="F775">
            <v>912089063</v>
          </cell>
        </row>
        <row r="776">
          <cell r="A776" t="str">
            <v>0H95892</v>
          </cell>
          <cell r="B776" t="str">
            <v>AWY1669</v>
          </cell>
          <cell r="C776" t="str">
            <v>小姐</v>
          </cell>
          <cell r="D776" t="str">
            <v>藍秀雲</v>
          </cell>
          <cell r="E776" t="str">
            <v>鍾桃桃小姐</v>
          </cell>
          <cell r="F776">
            <v>910006366</v>
          </cell>
        </row>
        <row r="777">
          <cell r="A777" t="str">
            <v>0H95894</v>
          </cell>
          <cell r="B777" t="str">
            <v>AKT8976</v>
          </cell>
          <cell r="C777" t="str">
            <v>先生</v>
          </cell>
          <cell r="D777" t="str">
            <v>林瑞堉</v>
          </cell>
          <cell r="E777" t="str">
            <v>林瑞堉先生</v>
          </cell>
          <cell r="F777">
            <v>930055559</v>
          </cell>
        </row>
        <row r="778">
          <cell r="A778" t="str">
            <v>0H96018</v>
          </cell>
          <cell r="B778" t="str">
            <v>AHX1058</v>
          </cell>
          <cell r="C778" t="str">
            <v>先生</v>
          </cell>
          <cell r="D778" t="str">
            <v>鄭鑑英</v>
          </cell>
          <cell r="E778" t="str">
            <v>鄭鑑英先生</v>
          </cell>
          <cell r="F778">
            <v>922631058</v>
          </cell>
        </row>
        <row r="779">
          <cell r="A779" t="str">
            <v>0H96037</v>
          </cell>
          <cell r="B779" t="str">
            <v>AGJ5299</v>
          </cell>
          <cell r="C779" t="str">
            <v>先生</v>
          </cell>
          <cell r="D779" t="str">
            <v>黃雅芬</v>
          </cell>
          <cell r="E779" t="str">
            <v>孔思恩先生</v>
          </cell>
          <cell r="F779">
            <v>919526599</v>
          </cell>
        </row>
        <row r="780">
          <cell r="A780" t="str">
            <v>0H96230</v>
          </cell>
          <cell r="B780" t="str">
            <v>AGR0389</v>
          </cell>
          <cell r="C780" t="str">
            <v>先生</v>
          </cell>
          <cell r="D780" t="str">
            <v>陳昇豪</v>
          </cell>
          <cell r="E780" t="str">
            <v>陳昇豪先生</v>
          </cell>
          <cell r="F780">
            <v>933188363</v>
          </cell>
        </row>
        <row r="781">
          <cell r="A781" t="str">
            <v>0H96539</v>
          </cell>
          <cell r="B781" t="str">
            <v>RAM0856</v>
          </cell>
          <cell r="C781" t="str">
            <v>先生</v>
          </cell>
          <cell r="D781" t="str">
            <v>歐力士小客車租賃股份有限公司施立成</v>
          </cell>
          <cell r="E781" t="str">
            <v>施立成先生</v>
          </cell>
          <cell r="F781">
            <v>935910689</v>
          </cell>
        </row>
        <row r="782">
          <cell r="A782" t="str">
            <v>0H96650</v>
          </cell>
          <cell r="B782" t="str">
            <v>AGJ5571</v>
          </cell>
          <cell r="C782" t="str">
            <v>小姐</v>
          </cell>
          <cell r="D782" t="str">
            <v>孟令怡</v>
          </cell>
          <cell r="E782" t="str">
            <v>孟令怡小姐</v>
          </cell>
          <cell r="F782">
            <v>936155667</v>
          </cell>
        </row>
        <row r="783">
          <cell r="A783" t="str">
            <v>0H96715</v>
          </cell>
          <cell r="B783" t="str">
            <v>AGK7168</v>
          </cell>
          <cell r="C783" t="str">
            <v>先生</v>
          </cell>
          <cell r="D783" t="str">
            <v>廖志遠</v>
          </cell>
          <cell r="E783" t="str">
            <v>廖志遠先生</v>
          </cell>
          <cell r="F783">
            <v>936338835</v>
          </cell>
        </row>
        <row r="784">
          <cell r="A784" t="str">
            <v>0H96812</v>
          </cell>
          <cell r="B784" t="str">
            <v>AGN0900</v>
          </cell>
          <cell r="C784" t="str">
            <v>先生</v>
          </cell>
          <cell r="D784" t="str">
            <v>莊振源</v>
          </cell>
          <cell r="E784" t="str">
            <v>莊振源先生</v>
          </cell>
          <cell r="F784">
            <v>915908153</v>
          </cell>
        </row>
        <row r="785">
          <cell r="A785" t="str">
            <v>0H96895</v>
          </cell>
          <cell r="B785" t="str">
            <v>AGV5757</v>
          </cell>
          <cell r="C785" t="str">
            <v>先生</v>
          </cell>
          <cell r="D785" t="str">
            <v>李志偉</v>
          </cell>
          <cell r="E785" t="str">
            <v>李志偉先生</v>
          </cell>
          <cell r="F785">
            <v>955090277</v>
          </cell>
        </row>
        <row r="786">
          <cell r="A786" t="str">
            <v>0H97176</v>
          </cell>
          <cell r="B786" t="str">
            <v>RBA3233</v>
          </cell>
          <cell r="C786" t="str">
            <v>先生</v>
          </cell>
          <cell r="D786" t="str">
            <v>劉人銘</v>
          </cell>
          <cell r="E786" t="str">
            <v>劉人銘先生</v>
          </cell>
          <cell r="F786">
            <v>987801758</v>
          </cell>
        </row>
        <row r="787">
          <cell r="A787" t="str">
            <v>0H97185</v>
          </cell>
          <cell r="B787" t="str">
            <v>AGL0835</v>
          </cell>
          <cell r="C787" t="str">
            <v>小姐</v>
          </cell>
          <cell r="D787" t="str">
            <v>高淑惠</v>
          </cell>
          <cell r="E787" t="str">
            <v>高淑惠小姐</v>
          </cell>
          <cell r="F787">
            <v>936335972</v>
          </cell>
        </row>
        <row r="788">
          <cell r="A788" t="str">
            <v>0H97253</v>
          </cell>
          <cell r="B788" t="str">
            <v>AJP1919</v>
          </cell>
          <cell r="C788" t="str">
            <v>先生</v>
          </cell>
          <cell r="D788" t="str">
            <v>王哲唐</v>
          </cell>
          <cell r="E788" t="str">
            <v>王哲唐先生</v>
          </cell>
          <cell r="F788">
            <v>913373178</v>
          </cell>
        </row>
        <row r="789">
          <cell r="A789" t="str">
            <v>0H97354</v>
          </cell>
          <cell r="B789" t="str">
            <v>AGL3392</v>
          </cell>
          <cell r="C789" t="str">
            <v>先生</v>
          </cell>
          <cell r="D789" t="str">
            <v>劉政燻</v>
          </cell>
          <cell r="E789" t="str">
            <v>劉政燻先生</v>
          </cell>
          <cell r="F789">
            <v>920736704</v>
          </cell>
        </row>
        <row r="790">
          <cell r="A790" t="str">
            <v>0H97356</v>
          </cell>
          <cell r="B790" t="str">
            <v>AJQ8998</v>
          </cell>
          <cell r="C790" t="str">
            <v>先生</v>
          </cell>
          <cell r="D790" t="str">
            <v>蘇柏如</v>
          </cell>
          <cell r="E790" t="str">
            <v>蘇柏如先生</v>
          </cell>
          <cell r="F790">
            <v>937162059</v>
          </cell>
        </row>
        <row r="791">
          <cell r="A791" t="str">
            <v>0H97405</v>
          </cell>
          <cell r="B791" t="str">
            <v>AJF9998</v>
          </cell>
          <cell r="C791" t="str">
            <v>先生</v>
          </cell>
          <cell r="D791" t="str">
            <v>簡鼎傑</v>
          </cell>
          <cell r="E791" t="str">
            <v>簡鼎傑先生</v>
          </cell>
          <cell r="F791">
            <v>970716668</v>
          </cell>
        </row>
        <row r="792">
          <cell r="A792" t="str">
            <v>0H97443</v>
          </cell>
          <cell r="B792" t="str">
            <v>AJU0777</v>
          </cell>
          <cell r="C792" t="str">
            <v>先生</v>
          </cell>
          <cell r="D792" t="str">
            <v>陳俊壬</v>
          </cell>
          <cell r="E792" t="str">
            <v>陳俊壬先生</v>
          </cell>
          <cell r="F792">
            <v>988065328</v>
          </cell>
        </row>
        <row r="793">
          <cell r="A793" t="str">
            <v>0H97444</v>
          </cell>
          <cell r="B793" t="str">
            <v>AGL8139</v>
          </cell>
          <cell r="C793" t="str">
            <v>先生</v>
          </cell>
          <cell r="D793" t="str">
            <v>林滿芬</v>
          </cell>
          <cell r="E793" t="str">
            <v>林祖威先生</v>
          </cell>
          <cell r="F793">
            <v>933122046</v>
          </cell>
        </row>
        <row r="794">
          <cell r="A794" t="str">
            <v>0H97948</v>
          </cell>
          <cell r="B794" t="str">
            <v>AGT1068</v>
          </cell>
          <cell r="C794" t="str">
            <v>先生</v>
          </cell>
          <cell r="D794" t="str">
            <v>謝祥豪</v>
          </cell>
          <cell r="E794" t="str">
            <v>謝祥豪先生</v>
          </cell>
          <cell r="F794">
            <v>939026905</v>
          </cell>
        </row>
        <row r="795">
          <cell r="A795" t="str">
            <v>0H97956</v>
          </cell>
          <cell r="B795" t="str">
            <v>AGT0168</v>
          </cell>
          <cell r="C795" t="str">
            <v>小姐</v>
          </cell>
          <cell r="D795" t="str">
            <v>傅如鵬</v>
          </cell>
          <cell r="E795" t="str">
            <v>黃美娟小姐</v>
          </cell>
          <cell r="F795">
            <v>932313732</v>
          </cell>
        </row>
        <row r="796">
          <cell r="A796" t="str">
            <v>0H97957</v>
          </cell>
          <cell r="B796" t="str">
            <v>ATF9700</v>
          </cell>
          <cell r="C796" t="str">
            <v>先生</v>
          </cell>
          <cell r="D796" t="str">
            <v>一馬室內裝修設計(有)-格上租賃林國恩</v>
          </cell>
          <cell r="E796" t="str">
            <v>林國恩先生</v>
          </cell>
          <cell r="F796">
            <v>933892335</v>
          </cell>
        </row>
        <row r="797">
          <cell r="A797" t="str">
            <v>0H98064</v>
          </cell>
          <cell r="B797" t="str">
            <v>AJG0326</v>
          </cell>
          <cell r="C797" t="str">
            <v>先生</v>
          </cell>
          <cell r="D797" t="str">
            <v>蔡佳憲</v>
          </cell>
          <cell r="E797" t="str">
            <v>蔡佳憲先生</v>
          </cell>
          <cell r="F797">
            <v>916926910</v>
          </cell>
        </row>
        <row r="798">
          <cell r="A798" t="str">
            <v>0H98144</v>
          </cell>
          <cell r="B798" t="str">
            <v>AGN9799</v>
          </cell>
          <cell r="C798" t="str">
            <v>先生</v>
          </cell>
          <cell r="D798" t="str">
            <v>謝瑜晏</v>
          </cell>
          <cell r="E798" t="str">
            <v>林有明先生</v>
          </cell>
          <cell r="F798">
            <v>952258076</v>
          </cell>
        </row>
        <row r="799">
          <cell r="A799" t="str">
            <v>0H98189</v>
          </cell>
          <cell r="B799" t="str">
            <v>RAR8158</v>
          </cell>
          <cell r="C799" t="str">
            <v>先生</v>
          </cell>
          <cell r="D799" t="str">
            <v>余世偉</v>
          </cell>
          <cell r="E799" t="str">
            <v>余世偉先生</v>
          </cell>
          <cell r="F799">
            <v>937861282</v>
          </cell>
        </row>
        <row r="800">
          <cell r="A800" t="str">
            <v>0H98323</v>
          </cell>
          <cell r="B800" t="str">
            <v>AJM0530</v>
          </cell>
          <cell r="C800" t="str">
            <v>先生</v>
          </cell>
          <cell r="D800" t="str">
            <v>福聚建材有限公司曹啟賢</v>
          </cell>
          <cell r="E800" t="str">
            <v>曹啟賢先生</v>
          </cell>
          <cell r="F800">
            <v>921056537</v>
          </cell>
        </row>
        <row r="801">
          <cell r="A801" t="str">
            <v>0H98429</v>
          </cell>
          <cell r="B801" t="str">
            <v>AXB5358</v>
          </cell>
          <cell r="C801" t="str">
            <v>先生</v>
          </cell>
          <cell r="D801" t="str">
            <v>周裔蓁</v>
          </cell>
          <cell r="E801" t="str">
            <v>林文侯先生</v>
          </cell>
          <cell r="F801">
            <v>939805596</v>
          </cell>
        </row>
        <row r="802">
          <cell r="A802" t="str">
            <v>0H98430</v>
          </cell>
          <cell r="B802" t="str">
            <v>AJG9108</v>
          </cell>
          <cell r="C802" t="str">
            <v>先生</v>
          </cell>
          <cell r="D802" t="str">
            <v>郭家卿</v>
          </cell>
          <cell r="E802" t="str">
            <v>郭家卿先生</v>
          </cell>
          <cell r="F802">
            <v>911202681</v>
          </cell>
        </row>
        <row r="803">
          <cell r="A803" t="str">
            <v>0H98431</v>
          </cell>
          <cell r="B803" t="str">
            <v>RBZ1811</v>
          </cell>
          <cell r="C803" t="str">
            <v>先生</v>
          </cell>
          <cell r="D803" t="str">
            <v>環友科技(股)-依德國際李振維</v>
          </cell>
          <cell r="E803" t="str">
            <v>李振維先生</v>
          </cell>
          <cell r="F803">
            <v>935153224</v>
          </cell>
        </row>
        <row r="804">
          <cell r="A804" t="str">
            <v>0H98433</v>
          </cell>
          <cell r="B804" t="str">
            <v>AKF0786</v>
          </cell>
          <cell r="C804" t="str">
            <v>先生</v>
          </cell>
          <cell r="D804" t="str">
            <v>名馴實業有限公司范介人</v>
          </cell>
          <cell r="E804" t="str">
            <v>范介人先生</v>
          </cell>
          <cell r="F804">
            <v>935180845</v>
          </cell>
        </row>
        <row r="805">
          <cell r="A805" t="str">
            <v>0H98602</v>
          </cell>
          <cell r="B805" t="str">
            <v>AKJ5188</v>
          </cell>
          <cell r="C805" t="str">
            <v>先生</v>
          </cell>
          <cell r="D805" t="str">
            <v>王文傑</v>
          </cell>
          <cell r="E805" t="str">
            <v>王文傑先生</v>
          </cell>
          <cell r="F805">
            <v>922922022</v>
          </cell>
        </row>
        <row r="806">
          <cell r="A806" t="str">
            <v>0H98681</v>
          </cell>
          <cell r="B806" t="str">
            <v>AMT0118</v>
          </cell>
          <cell r="C806" t="str">
            <v>先生</v>
          </cell>
          <cell r="D806" t="str">
            <v>簡鈺庭</v>
          </cell>
          <cell r="E806" t="str">
            <v>簡鈺庭先生</v>
          </cell>
          <cell r="F806">
            <v>953621033</v>
          </cell>
        </row>
        <row r="807">
          <cell r="A807" t="str">
            <v>0J00501</v>
          </cell>
          <cell r="B807" t="str">
            <v>RAK6366</v>
          </cell>
          <cell r="C807" t="str">
            <v>先生</v>
          </cell>
          <cell r="D807" t="str">
            <v>展雲事業(股)-聯邦租賃李朝銘</v>
          </cell>
          <cell r="E807" t="str">
            <v>李朝銘先生</v>
          </cell>
          <cell r="F807">
            <v>975395001</v>
          </cell>
        </row>
        <row r="808">
          <cell r="A808" t="str">
            <v>0J00861</v>
          </cell>
          <cell r="B808" t="str">
            <v>AGJ1986</v>
          </cell>
          <cell r="C808" t="str">
            <v>小姐</v>
          </cell>
          <cell r="D808" t="str">
            <v>陳惠珍</v>
          </cell>
          <cell r="E808" t="str">
            <v>陳惠珍小姐</v>
          </cell>
          <cell r="F808">
            <v>933202828</v>
          </cell>
        </row>
        <row r="809">
          <cell r="A809" t="str">
            <v>0J01085</v>
          </cell>
          <cell r="B809" t="str">
            <v>AGJ5569</v>
          </cell>
          <cell r="C809" t="str">
            <v>先生</v>
          </cell>
          <cell r="D809" t="str">
            <v>趙媚英</v>
          </cell>
          <cell r="E809" t="str">
            <v>周文志先生</v>
          </cell>
          <cell r="F809">
            <v>939899631</v>
          </cell>
        </row>
        <row r="810">
          <cell r="A810" t="str">
            <v>0J05699</v>
          </cell>
          <cell r="B810" t="str">
            <v>AGJ5699</v>
          </cell>
          <cell r="C810" t="str">
            <v>小姐</v>
          </cell>
          <cell r="D810" t="str">
            <v>務成有限公司何雅娟</v>
          </cell>
          <cell r="E810" t="str">
            <v>何雅娟小姐</v>
          </cell>
          <cell r="F810">
            <v>937016316</v>
          </cell>
        </row>
        <row r="811">
          <cell r="A811" t="str">
            <v>0J05898</v>
          </cell>
          <cell r="B811" t="str">
            <v>AGM3778</v>
          </cell>
          <cell r="C811" t="str">
            <v>女士</v>
          </cell>
          <cell r="D811" t="str">
            <v>陳愛雪</v>
          </cell>
          <cell r="E811" t="str">
            <v>陳愛雪女士</v>
          </cell>
          <cell r="F811">
            <v>928246257</v>
          </cell>
        </row>
        <row r="812">
          <cell r="A812" t="str">
            <v>0J06656</v>
          </cell>
          <cell r="B812" t="str">
            <v>AGQ5128</v>
          </cell>
          <cell r="C812" t="str">
            <v>先生</v>
          </cell>
          <cell r="D812" t="str">
            <v>龍鼓實業有限公司蘇梓瑜</v>
          </cell>
          <cell r="E812" t="str">
            <v>連紹瑋先生</v>
          </cell>
          <cell r="F812">
            <v>930872872</v>
          </cell>
        </row>
        <row r="813">
          <cell r="A813" t="str">
            <v>0J10494</v>
          </cell>
          <cell r="B813" t="str">
            <v>AGN3188</v>
          </cell>
          <cell r="C813" t="str">
            <v>先生</v>
          </cell>
          <cell r="D813" t="str">
            <v>健鑫農產有限公司顏銘宏</v>
          </cell>
          <cell r="E813" t="str">
            <v>顏銘宏先生</v>
          </cell>
          <cell r="F813">
            <v>979966281</v>
          </cell>
        </row>
        <row r="814">
          <cell r="A814" t="str">
            <v>0J10928</v>
          </cell>
          <cell r="B814" t="str">
            <v>AGJ9792</v>
          </cell>
          <cell r="C814" t="str">
            <v>先生</v>
          </cell>
          <cell r="D814" t="str">
            <v>迦一科技有限公司蔣育政</v>
          </cell>
          <cell r="E814" t="str">
            <v>蔣育政先生</v>
          </cell>
          <cell r="F814">
            <v>988851155</v>
          </cell>
        </row>
        <row r="815">
          <cell r="A815" t="str">
            <v>0J11847</v>
          </cell>
          <cell r="B815" t="str">
            <v>AGK0888</v>
          </cell>
          <cell r="C815" t="str">
            <v>先生</v>
          </cell>
          <cell r="D815" t="str">
            <v>趙文豪</v>
          </cell>
          <cell r="E815" t="str">
            <v>趙文豪先生</v>
          </cell>
          <cell r="F815">
            <v>932317962</v>
          </cell>
        </row>
        <row r="816">
          <cell r="A816" t="str">
            <v>0J12046</v>
          </cell>
          <cell r="B816" t="str">
            <v>AKX0009</v>
          </cell>
          <cell r="C816" t="str">
            <v>小姐</v>
          </cell>
          <cell r="D816" t="str">
            <v>鄭玉娟</v>
          </cell>
          <cell r="E816" t="str">
            <v>鄭玉娟小姐</v>
          </cell>
          <cell r="F816">
            <v>937451388</v>
          </cell>
        </row>
        <row r="817">
          <cell r="A817" t="str">
            <v>0J14041</v>
          </cell>
          <cell r="B817" t="str">
            <v>AGK8678</v>
          </cell>
          <cell r="C817" t="str">
            <v>先生</v>
          </cell>
          <cell r="D817" t="str">
            <v>達士企業有限公司王家駿</v>
          </cell>
          <cell r="E817" t="str">
            <v>王家駿先生</v>
          </cell>
          <cell r="F817">
            <v>921119383</v>
          </cell>
        </row>
        <row r="818">
          <cell r="A818" t="str">
            <v>0J14045</v>
          </cell>
          <cell r="B818" t="str">
            <v>AGL0005</v>
          </cell>
          <cell r="C818" t="str">
            <v>先生</v>
          </cell>
          <cell r="D818" t="str">
            <v>謝金全</v>
          </cell>
          <cell r="E818" t="str">
            <v>謝金全先生</v>
          </cell>
          <cell r="F818">
            <v>932209992</v>
          </cell>
        </row>
        <row r="819">
          <cell r="A819" t="str">
            <v>0J14682</v>
          </cell>
          <cell r="B819" t="str">
            <v>AGL7197</v>
          </cell>
          <cell r="C819" t="str">
            <v>先生</v>
          </cell>
          <cell r="D819" t="str">
            <v>立參實業(限)公司方慶富</v>
          </cell>
          <cell r="E819" t="str">
            <v>方慶富先生</v>
          </cell>
          <cell r="F819">
            <v>912210886</v>
          </cell>
        </row>
        <row r="820">
          <cell r="A820" t="str">
            <v>0J15802</v>
          </cell>
          <cell r="B820" t="str">
            <v>AGS2658</v>
          </cell>
          <cell r="C820" t="str">
            <v>先生</v>
          </cell>
          <cell r="D820" t="str">
            <v>許順泰</v>
          </cell>
          <cell r="E820" t="str">
            <v>許順泰先生</v>
          </cell>
          <cell r="F820">
            <v>928559036</v>
          </cell>
        </row>
        <row r="821">
          <cell r="A821" t="str">
            <v>0J16088</v>
          </cell>
          <cell r="B821" t="str">
            <v>AUX5999</v>
          </cell>
          <cell r="C821" t="str">
            <v>先生</v>
          </cell>
          <cell r="D821" t="str">
            <v>閻立群</v>
          </cell>
          <cell r="E821" t="str">
            <v>閻立群先生</v>
          </cell>
          <cell r="F821">
            <v>982687688</v>
          </cell>
        </row>
        <row r="822">
          <cell r="A822" t="str">
            <v>0J16330</v>
          </cell>
          <cell r="B822" t="str">
            <v>RAQ3928</v>
          </cell>
          <cell r="C822" t="str">
            <v>小姐</v>
          </cell>
          <cell r="D822" t="str">
            <v>悅登國際(股)財盟小客車租賃陳毓娟</v>
          </cell>
          <cell r="E822" t="str">
            <v>陳毓娟小姐</v>
          </cell>
          <cell r="F822">
            <v>953719927</v>
          </cell>
        </row>
        <row r="823">
          <cell r="A823" t="str">
            <v>0J16331</v>
          </cell>
          <cell r="B823" t="str">
            <v>RBR8886</v>
          </cell>
          <cell r="C823" t="str">
            <v>先生</v>
          </cell>
          <cell r="D823" t="str">
            <v>普登生技(有)-財盟租賃趙順榮</v>
          </cell>
          <cell r="E823" t="str">
            <v>趙順榮先生</v>
          </cell>
          <cell r="F823">
            <v>982780973</v>
          </cell>
        </row>
        <row r="824">
          <cell r="A824" t="str">
            <v>0J16374</v>
          </cell>
          <cell r="B824" t="str">
            <v>AGS5616</v>
          </cell>
          <cell r="C824" t="str">
            <v>先生</v>
          </cell>
          <cell r="D824" t="str">
            <v>安碩電子股份有限公司劉振岡</v>
          </cell>
          <cell r="E824" t="str">
            <v>劉振岡先生</v>
          </cell>
          <cell r="F824">
            <v>932528342</v>
          </cell>
        </row>
        <row r="825">
          <cell r="A825" t="str">
            <v>0J16382</v>
          </cell>
          <cell r="B825" t="str">
            <v>AGL6666</v>
          </cell>
          <cell r="C825" t="str">
            <v>小姐</v>
          </cell>
          <cell r="D825" t="str">
            <v>廖書藝</v>
          </cell>
          <cell r="E825" t="str">
            <v>廖書藝小姐</v>
          </cell>
          <cell r="F825">
            <v>922570922</v>
          </cell>
        </row>
        <row r="826">
          <cell r="A826" t="str">
            <v>0J16491</v>
          </cell>
          <cell r="B826" t="str">
            <v>AJD9898</v>
          </cell>
          <cell r="C826" t="str">
            <v>小姐</v>
          </cell>
          <cell r="D826" t="str">
            <v>王惠玲</v>
          </cell>
          <cell r="E826" t="str">
            <v>王惠玲小姐</v>
          </cell>
          <cell r="F826">
            <v>918315880</v>
          </cell>
        </row>
        <row r="827">
          <cell r="A827" t="str">
            <v>0J16840</v>
          </cell>
          <cell r="B827" t="str">
            <v>ALT3268</v>
          </cell>
          <cell r="C827" t="str">
            <v>先生</v>
          </cell>
          <cell r="D827" t="str">
            <v>許世昀</v>
          </cell>
          <cell r="E827" t="str">
            <v>許世昀先生</v>
          </cell>
          <cell r="F827">
            <v>937879557</v>
          </cell>
        </row>
        <row r="828">
          <cell r="A828" t="str">
            <v>0J16867</v>
          </cell>
          <cell r="B828" t="str">
            <v>RCD1237</v>
          </cell>
          <cell r="C828" t="str">
            <v>先生</v>
          </cell>
          <cell r="D828" t="str">
            <v>陳家俊</v>
          </cell>
          <cell r="E828" t="str">
            <v>陳家俊先生</v>
          </cell>
          <cell r="F828">
            <v>909692967</v>
          </cell>
        </row>
        <row r="829">
          <cell r="A829" t="str">
            <v>0J16967</v>
          </cell>
          <cell r="B829" t="str">
            <v>RAP0585</v>
          </cell>
          <cell r="C829" t="str">
            <v>先生</v>
          </cell>
          <cell r="D829" t="str">
            <v>權和機械(有)-日盛租賃高大偉</v>
          </cell>
          <cell r="E829" t="str">
            <v>高大偉先生</v>
          </cell>
          <cell r="F829">
            <v>912822658</v>
          </cell>
        </row>
        <row r="830">
          <cell r="A830" t="str">
            <v>0J16969</v>
          </cell>
          <cell r="B830" t="str">
            <v>AGL9718</v>
          </cell>
          <cell r="C830" t="str">
            <v>先生</v>
          </cell>
          <cell r="D830" t="str">
            <v>筌祥實業有限公司余文華</v>
          </cell>
          <cell r="E830" t="str">
            <v>余文華先生</v>
          </cell>
          <cell r="F830">
            <v>936341453</v>
          </cell>
        </row>
        <row r="831">
          <cell r="A831" t="str">
            <v>0J18336</v>
          </cell>
          <cell r="B831" t="str">
            <v>AJY0888</v>
          </cell>
          <cell r="C831" t="str">
            <v>先生</v>
          </cell>
          <cell r="D831" t="str">
            <v>謝博文</v>
          </cell>
          <cell r="E831" t="str">
            <v>謝博文先生</v>
          </cell>
          <cell r="F831">
            <v>919598018</v>
          </cell>
        </row>
        <row r="832">
          <cell r="A832" t="str">
            <v>0J18339</v>
          </cell>
          <cell r="B832" t="str">
            <v>AGS1108</v>
          </cell>
          <cell r="C832" t="str">
            <v>先生</v>
          </cell>
          <cell r="D832" t="str">
            <v>聯發科技股份有限公司朱尚祖</v>
          </cell>
          <cell r="E832" t="str">
            <v>朱尚祖先生</v>
          </cell>
          <cell r="F832">
            <v>938038842</v>
          </cell>
        </row>
        <row r="833">
          <cell r="A833" t="str">
            <v>0J18358</v>
          </cell>
          <cell r="B833" t="str">
            <v>AJQ1128</v>
          </cell>
          <cell r="C833" t="str">
            <v>先生</v>
          </cell>
          <cell r="D833" t="str">
            <v>陳育斌</v>
          </cell>
          <cell r="E833" t="str">
            <v>陳育斌先生</v>
          </cell>
          <cell r="F833">
            <v>933360045</v>
          </cell>
        </row>
        <row r="834">
          <cell r="A834" t="str">
            <v>0J18363</v>
          </cell>
          <cell r="B834" t="str">
            <v>ALF3336</v>
          </cell>
          <cell r="C834" t="str">
            <v>先生</v>
          </cell>
          <cell r="D834" t="str">
            <v>榮昇銀樓有限公司張智明</v>
          </cell>
          <cell r="E834" t="str">
            <v>張智明先生</v>
          </cell>
          <cell r="F834">
            <v>937033944</v>
          </cell>
        </row>
        <row r="835">
          <cell r="A835" t="str">
            <v>0J19586</v>
          </cell>
          <cell r="B835" t="str">
            <v>AJF6788</v>
          </cell>
          <cell r="C835" t="str">
            <v>先生</v>
          </cell>
          <cell r="D835" t="str">
            <v>元佑實業有限公司郭倫廷</v>
          </cell>
          <cell r="E835" t="str">
            <v>郭倫廷先生</v>
          </cell>
          <cell r="F835">
            <v>933829933</v>
          </cell>
        </row>
        <row r="836">
          <cell r="A836" t="str">
            <v>0J19751</v>
          </cell>
          <cell r="B836" t="str">
            <v>AJT6869</v>
          </cell>
          <cell r="C836" t="str">
            <v>小姐</v>
          </cell>
          <cell r="D836" t="str">
            <v>吳昕楹</v>
          </cell>
          <cell r="E836" t="str">
            <v>吳昕楹小姐</v>
          </cell>
          <cell r="F836">
            <v>900000000</v>
          </cell>
        </row>
        <row r="837">
          <cell r="A837" t="str">
            <v>0J19763</v>
          </cell>
          <cell r="B837" t="str">
            <v>ATG7298</v>
          </cell>
          <cell r="C837" t="str">
            <v>先生</v>
          </cell>
          <cell r="D837" t="str">
            <v>黃耀徵</v>
          </cell>
          <cell r="E837" t="str">
            <v>黃耀徵先生</v>
          </cell>
          <cell r="F837">
            <v>930096652</v>
          </cell>
        </row>
        <row r="838">
          <cell r="A838" t="str">
            <v>0J19816</v>
          </cell>
          <cell r="B838" t="str">
            <v>RAQ7900</v>
          </cell>
          <cell r="C838" t="str">
            <v>先生</v>
          </cell>
          <cell r="D838" t="str">
            <v>游戲浪潮(有)-財盟租賃洪英超</v>
          </cell>
          <cell r="E838" t="str">
            <v>洪英超先生</v>
          </cell>
          <cell r="F838">
            <v>963488555</v>
          </cell>
        </row>
        <row r="839">
          <cell r="A839" t="str">
            <v>0J19857</v>
          </cell>
          <cell r="B839" t="str">
            <v>AKF1689</v>
          </cell>
          <cell r="C839" t="str">
            <v>先生</v>
          </cell>
          <cell r="D839" t="str">
            <v>勝瀚建設股份有限公司游勝彥</v>
          </cell>
          <cell r="E839" t="str">
            <v>游勝彥先生</v>
          </cell>
          <cell r="F839">
            <v>910222201</v>
          </cell>
        </row>
        <row r="840">
          <cell r="A840" t="str">
            <v>0J19865</v>
          </cell>
          <cell r="B840" t="str">
            <v>AJG5618</v>
          </cell>
          <cell r="C840" t="str">
            <v>先生</v>
          </cell>
          <cell r="D840" t="str">
            <v>羅燦慶</v>
          </cell>
          <cell r="E840" t="str">
            <v>羅燦慶先生</v>
          </cell>
          <cell r="F840">
            <v>932918017</v>
          </cell>
        </row>
        <row r="841">
          <cell r="A841" t="str">
            <v>0J19945</v>
          </cell>
          <cell r="B841" t="str">
            <v>AKC0127</v>
          </cell>
          <cell r="C841" t="str">
            <v>小姐</v>
          </cell>
          <cell r="D841" t="str">
            <v>孫晟婕</v>
          </cell>
          <cell r="E841" t="str">
            <v>孫晟婕小姐</v>
          </cell>
          <cell r="F841">
            <v>919912912</v>
          </cell>
        </row>
        <row r="842">
          <cell r="A842" t="str">
            <v>0J19946</v>
          </cell>
          <cell r="B842" t="str">
            <v>AJG9163</v>
          </cell>
          <cell r="C842" t="str">
            <v>小姐</v>
          </cell>
          <cell r="D842" t="str">
            <v>李如峰</v>
          </cell>
          <cell r="E842" t="str">
            <v>李如峰小姐</v>
          </cell>
          <cell r="F842">
            <v>900000000</v>
          </cell>
        </row>
        <row r="843">
          <cell r="A843" t="str">
            <v>0J19950</v>
          </cell>
          <cell r="B843" t="str">
            <v>ALG1168</v>
          </cell>
          <cell r="C843" t="str">
            <v>先生</v>
          </cell>
          <cell r="D843" t="str">
            <v>賴怡宏</v>
          </cell>
          <cell r="E843" t="str">
            <v>賴怡宏先生</v>
          </cell>
          <cell r="F843">
            <v>917888988</v>
          </cell>
        </row>
        <row r="844">
          <cell r="A844" t="str">
            <v>0J20029</v>
          </cell>
          <cell r="B844" t="str">
            <v>AJG5939</v>
          </cell>
          <cell r="C844" t="str">
            <v>先生</v>
          </cell>
          <cell r="D844" t="str">
            <v>劉運龍</v>
          </cell>
          <cell r="E844" t="str">
            <v>劉運龍先生</v>
          </cell>
          <cell r="F844">
            <v>932083231</v>
          </cell>
        </row>
        <row r="845">
          <cell r="A845" t="str">
            <v>0J22264</v>
          </cell>
          <cell r="B845" t="str">
            <v>RAR2571</v>
          </cell>
          <cell r="C845" t="str">
            <v>先生</v>
          </cell>
          <cell r="D845" t="str">
            <v>節太日煙國際股份有限公司(歐力士小客車租賃股份有限)葉明倫</v>
          </cell>
          <cell r="E845" t="str">
            <v>葉明倫先生</v>
          </cell>
          <cell r="F845">
            <v>988281884</v>
          </cell>
        </row>
        <row r="846">
          <cell r="A846" t="str">
            <v>0J28053</v>
          </cell>
          <cell r="B846" t="str">
            <v>AKF2089</v>
          </cell>
          <cell r="C846" t="str">
            <v>小姐</v>
          </cell>
          <cell r="D846" t="str">
            <v>鄭素花</v>
          </cell>
          <cell r="E846" t="str">
            <v>鄭素花小姐</v>
          </cell>
          <cell r="F846">
            <v>919952219</v>
          </cell>
        </row>
        <row r="847">
          <cell r="A847" t="str">
            <v>0J28216</v>
          </cell>
          <cell r="B847" t="str">
            <v>AML5888</v>
          </cell>
          <cell r="C847" t="str">
            <v>先生</v>
          </cell>
          <cell r="D847" t="str">
            <v>蔡承翰</v>
          </cell>
          <cell r="E847" t="str">
            <v>蔡承翰先生</v>
          </cell>
          <cell r="F847">
            <v>900000000</v>
          </cell>
        </row>
        <row r="848">
          <cell r="A848" t="str">
            <v>0J29307</v>
          </cell>
          <cell r="B848" t="str">
            <v>ATV5688</v>
          </cell>
          <cell r="C848" t="str">
            <v>先生</v>
          </cell>
          <cell r="D848" t="str">
            <v>熊峻鋒</v>
          </cell>
          <cell r="E848" t="str">
            <v>熊峻鋒先生</v>
          </cell>
          <cell r="F848">
            <v>988965657</v>
          </cell>
        </row>
        <row r="849">
          <cell r="A849" t="str">
            <v>0J29325</v>
          </cell>
          <cell r="B849" t="str">
            <v>AKF5108</v>
          </cell>
          <cell r="C849" t="str">
            <v>先生</v>
          </cell>
          <cell r="D849" t="str">
            <v>施雪麗</v>
          </cell>
          <cell r="E849" t="str">
            <v>顏進忠先生</v>
          </cell>
          <cell r="F849">
            <v>939468112</v>
          </cell>
        </row>
        <row r="850">
          <cell r="A850" t="str">
            <v>0J29328</v>
          </cell>
          <cell r="B850" t="str">
            <v>AJJ6889</v>
          </cell>
          <cell r="C850" t="str">
            <v>先生</v>
          </cell>
          <cell r="D850" t="str">
            <v>林文章</v>
          </cell>
          <cell r="E850" t="str">
            <v>林文章先生</v>
          </cell>
          <cell r="F850">
            <v>955846599</v>
          </cell>
        </row>
        <row r="851">
          <cell r="A851" t="str">
            <v>0J29334</v>
          </cell>
          <cell r="B851" t="str">
            <v>AKA9259</v>
          </cell>
          <cell r="C851" t="str">
            <v>先生</v>
          </cell>
          <cell r="D851" t="str">
            <v>樹盟企業有限公司許維明</v>
          </cell>
          <cell r="E851" t="str">
            <v>許維明先生</v>
          </cell>
          <cell r="F851">
            <v>935579035</v>
          </cell>
        </row>
        <row r="852">
          <cell r="A852" t="str">
            <v>0J29336</v>
          </cell>
          <cell r="B852" t="str">
            <v>AGC1155</v>
          </cell>
          <cell r="C852" t="str">
            <v>先生</v>
          </cell>
          <cell r="D852" t="str">
            <v>許詠翔</v>
          </cell>
          <cell r="E852" t="str">
            <v>許詠翔先生</v>
          </cell>
          <cell r="F852">
            <v>922886868</v>
          </cell>
        </row>
        <row r="853">
          <cell r="A853" t="str">
            <v>0J29417</v>
          </cell>
          <cell r="B853" t="str">
            <v>AMC1532</v>
          </cell>
          <cell r="C853" t="str">
            <v>先生</v>
          </cell>
          <cell r="D853" t="str">
            <v>江國興</v>
          </cell>
          <cell r="E853" t="str">
            <v>江國興先生</v>
          </cell>
          <cell r="F853">
            <v>933362006</v>
          </cell>
        </row>
        <row r="854">
          <cell r="A854" t="str">
            <v>0J31207</v>
          </cell>
          <cell r="B854" t="str">
            <v>ARL0793</v>
          </cell>
          <cell r="C854" t="str">
            <v>先生</v>
          </cell>
          <cell r="D854" t="str">
            <v>三立電視股份有限公司張正賢</v>
          </cell>
          <cell r="E854" t="str">
            <v>張正賢先生</v>
          </cell>
          <cell r="F854">
            <v>953111966</v>
          </cell>
        </row>
        <row r="855">
          <cell r="A855" t="str">
            <v>0J34105</v>
          </cell>
          <cell r="B855" t="str">
            <v>0J34105</v>
          </cell>
          <cell r="C855" t="str">
            <v>小姐</v>
          </cell>
          <cell r="D855" t="str">
            <v>李銘玲</v>
          </cell>
          <cell r="E855" t="str">
            <v>李銘玲小姐</v>
          </cell>
          <cell r="F855">
            <v>935014626</v>
          </cell>
        </row>
        <row r="856">
          <cell r="A856" t="str">
            <v>0J34111</v>
          </cell>
          <cell r="B856" t="str">
            <v>AKK0952</v>
          </cell>
          <cell r="C856" t="str">
            <v>先生</v>
          </cell>
          <cell r="D856" t="str">
            <v>周宗愷</v>
          </cell>
          <cell r="E856" t="str">
            <v>周宗愷先生</v>
          </cell>
          <cell r="F856">
            <v>920552820</v>
          </cell>
        </row>
        <row r="857">
          <cell r="A857" t="str">
            <v>0J34171</v>
          </cell>
          <cell r="B857" t="str">
            <v>RAX5788</v>
          </cell>
          <cell r="C857" t="str">
            <v>先生</v>
          </cell>
          <cell r="D857" t="str">
            <v>村日建設(限)(格上租賃)闕敬倫</v>
          </cell>
          <cell r="E857" t="str">
            <v>闕敬倫先生</v>
          </cell>
          <cell r="F857">
            <v>936074996</v>
          </cell>
        </row>
        <row r="858">
          <cell r="A858" t="str">
            <v>0J34172</v>
          </cell>
          <cell r="B858" t="str">
            <v>RAR9180</v>
          </cell>
          <cell r="C858" t="str">
            <v>先生</v>
          </cell>
          <cell r="D858" t="str">
            <v>精傑科技股份有限公司-遠銀洪慶雲</v>
          </cell>
          <cell r="E858" t="str">
            <v>洪慶雲先生</v>
          </cell>
          <cell r="F858">
            <v>975577698</v>
          </cell>
        </row>
        <row r="859">
          <cell r="A859" t="str">
            <v>0J34213</v>
          </cell>
          <cell r="B859" t="str">
            <v>RAW0019</v>
          </cell>
          <cell r="C859" t="str">
            <v>先生</v>
          </cell>
          <cell r="D859" t="str">
            <v>柯學騰</v>
          </cell>
          <cell r="E859" t="str">
            <v>柯學騰先生</v>
          </cell>
          <cell r="F859">
            <v>932159788</v>
          </cell>
        </row>
        <row r="860">
          <cell r="A860" t="str">
            <v>0J34231</v>
          </cell>
          <cell r="B860" t="str">
            <v>AKK2323</v>
          </cell>
          <cell r="C860" t="str">
            <v>先生</v>
          </cell>
          <cell r="D860" t="str">
            <v>又增企業股份有限公司簡聰銘</v>
          </cell>
          <cell r="E860" t="str">
            <v>簡聰銘先生</v>
          </cell>
          <cell r="F860">
            <v>910245268</v>
          </cell>
        </row>
        <row r="861">
          <cell r="A861" t="str">
            <v>0J34301</v>
          </cell>
          <cell r="B861" t="str">
            <v>AKK2258</v>
          </cell>
          <cell r="C861" t="str">
            <v>小姐</v>
          </cell>
          <cell r="D861" t="str">
            <v>曾月姬</v>
          </cell>
          <cell r="E861" t="str">
            <v>曾月姬小姐</v>
          </cell>
          <cell r="F861">
            <v>935539342</v>
          </cell>
        </row>
        <row r="862">
          <cell r="A862" t="str">
            <v>0J34334</v>
          </cell>
          <cell r="B862" t="str">
            <v>AKJ3555</v>
          </cell>
          <cell r="C862" t="str">
            <v>先生</v>
          </cell>
          <cell r="D862" t="str">
            <v>鄭詒偉</v>
          </cell>
          <cell r="E862" t="str">
            <v>鄭詒偉先生</v>
          </cell>
          <cell r="F862">
            <v>975831122</v>
          </cell>
        </row>
        <row r="863">
          <cell r="A863" t="str">
            <v>0J35612</v>
          </cell>
          <cell r="B863" t="str">
            <v>AKK1115</v>
          </cell>
          <cell r="C863" t="str">
            <v>小姐</v>
          </cell>
          <cell r="D863" t="str">
            <v>謝貴華</v>
          </cell>
          <cell r="E863" t="str">
            <v>謝貴華小姐</v>
          </cell>
          <cell r="F863">
            <v>917111356</v>
          </cell>
        </row>
        <row r="864">
          <cell r="A864" t="str">
            <v>0J35616</v>
          </cell>
          <cell r="B864" t="str">
            <v>RBC6001</v>
          </cell>
          <cell r="C864" t="str">
            <v>先生</v>
          </cell>
          <cell r="D864" t="str">
            <v>台壽保資融股份有限公司王振興</v>
          </cell>
          <cell r="E864" t="str">
            <v>王振興先生</v>
          </cell>
          <cell r="F864">
            <v>935007477</v>
          </cell>
        </row>
        <row r="865">
          <cell r="A865" t="str">
            <v>0J36709</v>
          </cell>
          <cell r="B865" t="str">
            <v>AKK5029</v>
          </cell>
          <cell r="C865" t="str">
            <v>小姐</v>
          </cell>
          <cell r="D865" t="str">
            <v>許淑瑛</v>
          </cell>
          <cell r="E865" t="str">
            <v>許淑瑛小姐</v>
          </cell>
          <cell r="F865">
            <v>933935160</v>
          </cell>
        </row>
        <row r="866">
          <cell r="A866" t="str">
            <v>0J36758</v>
          </cell>
          <cell r="B866" t="str">
            <v>RCA2978</v>
          </cell>
          <cell r="C866" t="str">
            <v>先生</v>
          </cell>
          <cell r="D866" t="str">
            <v>格上汽車租賃股份有限公司吳玉成</v>
          </cell>
          <cell r="E866" t="str">
            <v>吳玉成先生</v>
          </cell>
          <cell r="F866">
            <v>933233205</v>
          </cell>
        </row>
        <row r="867">
          <cell r="A867" t="str">
            <v>0J36916</v>
          </cell>
          <cell r="B867" t="str">
            <v>AKM3066</v>
          </cell>
          <cell r="C867" t="str">
            <v>小姐</v>
          </cell>
          <cell r="D867" t="str">
            <v>聚崴國際有限公司吳宜嬛</v>
          </cell>
          <cell r="E867" t="str">
            <v>吳宜嬛小姐</v>
          </cell>
          <cell r="F867">
            <v>975627887</v>
          </cell>
        </row>
        <row r="868">
          <cell r="A868" t="str">
            <v>0J37943</v>
          </cell>
          <cell r="B868" t="str">
            <v>AMF9899</v>
          </cell>
          <cell r="C868" t="str">
            <v>先生</v>
          </cell>
          <cell r="D868" t="str">
            <v>葉記纖維股份有限公司孫志遠</v>
          </cell>
          <cell r="E868" t="str">
            <v>孫志遠先生</v>
          </cell>
          <cell r="F868">
            <v>921990993</v>
          </cell>
        </row>
        <row r="869">
          <cell r="A869" t="str">
            <v>0J37976</v>
          </cell>
          <cell r="B869" t="str">
            <v>AKL8688</v>
          </cell>
          <cell r="C869" t="str">
            <v>先生</v>
          </cell>
          <cell r="D869" t="str">
            <v>何耀文</v>
          </cell>
          <cell r="E869" t="str">
            <v>何耀文先生</v>
          </cell>
          <cell r="F869">
            <v>958297050</v>
          </cell>
        </row>
        <row r="870">
          <cell r="A870" t="str">
            <v>0J38141</v>
          </cell>
          <cell r="B870" t="str">
            <v>AKL5586</v>
          </cell>
          <cell r="C870" t="str">
            <v>先生</v>
          </cell>
          <cell r="D870" t="str">
            <v>謝莉美</v>
          </cell>
          <cell r="E870" t="str">
            <v>蕭英傑先生</v>
          </cell>
          <cell r="F870">
            <v>933053177</v>
          </cell>
        </row>
        <row r="871">
          <cell r="A871" t="str">
            <v>0J38177</v>
          </cell>
          <cell r="B871" t="str">
            <v>AKL9333</v>
          </cell>
          <cell r="C871" t="str">
            <v>小姐</v>
          </cell>
          <cell r="D871" t="str">
            <v>呂文琳</v>
          </cell>
          <cell r="E871" t="str">
            <v>呂文琳小姐</v>
          </cell>
          <cell r="F871">
            <v>933004115</v>
          </cell>
        </row>
        <row r="872">
          <cell r="A872" t="str">
            <v>0J39441</v>
          </cell>
          <cell r="B872" t="str">
            <v>AKK7786</v>
          </cell>
          <cell r="C872" t="str">
            <v>先生</v>
          </cell>
          <cell r="D872" t="str">
            <v>陳重志</v>
          </cell>
          <cell r="E872" t="str">
            <v>陳重志先生</v>
          </cell>
          <cell r="F872">
            <v>933003916</v>
          </cell>
        </row>
        <row r="873">
          <cell r="A873" t="str">
            <v>0J40404</v>
          </cell>
          <cell r="B873" t="str">
            <v>AKM1669</v>
          </cell>
          <cell r="C873" t="str">
            <v>小姐</v>
          </cell>
          <cell r="D873" t="str">
            <v>三竹資訊股份有限公司佟艷艷</v>
          </cell>
          <cell r="E873" t="str">
            <v>佟艷艷小姐</v>
          </cell>
          <cell r="F873">
            <v>988923667</v>
          </cell>
        </row>
        <row r="874">
          <cell r="A874" t="str">
            <v>0J98783</v>
          </cell>
          <cell r="B874" t="str">
            <v>外1687</v>
          </cell>
          <cell r="C874" t="str">
            <v>小姐</v>
          </cell>
          <cell r="D874" t="str">
            <v>美國在台協會台北辦事處PangJaedaLynn</v>
          </cell>
          <cell r="E874" t="str">
            <v>PangJaedaLynn小姐</v>
          </cell>
          <cell r="F874">
            <v>908454181</v>
          </cell>
        </row>
        <row r="875">
          <cell r="A875" t="str">
            <v>0K00035</v>
          </cell>
          <cell r="B875" t="str">
            <v>AJG2527</v>
          </cell>
          <cell r="C875" t="str">
            <v>先生</v>
          </cell>
          <cell r="D875" t="str">
            <v>謝明峰</v>
          </cell>
          <cell r="E875" t="str">
            <v>謝明峰先生</v>
          </cell>
          <cell r="F875">
            <v>981533547</v>
          </cell>
        </row>
        <row r="876">
          <cell r="A876" t="str">
            <v>0K00107</v>
          </cell>
          <cell r="B876" t="str">
            <v>AJG8168</v>
          </cell>
          <cell r="C876" t="str">
            <v>小姐</v>
          </cell>
          <cell r="D876" t="str">
            <v>王敬雯</v>
          </cell>
          <cell r="E876" t="str">
            <v>王敬雯小姐</v>
          </cell>
          <cell r="F876">
            <v>926139120</v>
          </cell>
        </row>
        <row r="877">
          <cell r="A877" t="str">
            <v>0K00527</v>
          </cell>
          <cell r="B877" t="str">
            <v>AUH1836</v>
          </cell>
          <cell r="C877" t="str">
            <v>小姐</v>
          </cell>
          <cell r="D877" t="str">
            <v>葉砡君</v>
          </cell>
          <cell r="E877" t="str">
            <v>葉砡君小姐</v>
          </cell>
          <cell r="F877">
            <v>939909125</v>
          </cell>
        </row>
        <row r="878">
          <cell r="A878" t="str">
            <v>0K00530</v>
          </cell>
          <cell r="B878" t="str">
            <v>AKF5612</v>
          </cell>
          <cell r="C878" t="str">
            <v>小姐</v>
          </cell>
          <cell r="D878" t="str">
            <v>喻蕙貞</v>
          </cell>
          <cell r="E878" t="str">
            <v>喻蕙貞小姐</v>
          </cell>
          <cell r="F878">
            <v>935616212</v>
          </cell>
        </row>
        <row r="879">
          <cell r="A879" t="str">
            <v>0K00536</v>
          </cell>
          <cell r="B879" t="str">
            <v>RAR2283</v>
          </cell>
          <cell r="C879" t="str">
            <v>先生</v>
          </cell>
          <cell r="D879" t="str">
            <v>中租迪和股份有限公司呂承彥</v>
          </cell>
          <cell r="E879" t="str">
            <v>呂承彥先生</v>
          </cell>
          <cell r="F879">
            <v>922988100</v>
          </cell>
        </row>
        <row r="880">
          <cell r="A880" t="str">
            <v>0K01117</v>
          </cell>
          <cell r="B880" t="str">
            <v>RAR6258</v>
          </cell>
          <cell r="C880" t="str">
            <v>先生</v>
          </cell>
          <cell r="D880" t="str">
            <v>格上汽車租賃股份有限公司盧俊宏</v>
          </cell>
          <cell r="E880" t="str">
            <v>盧俊宏先生</v>
          </cell>
          <cell r="F880">
            <v>910473767</v>
          </cell>
        </row>
        <row r="881">
          <cell r="A881" t="str">
            <v>0K01731</v>
          </cell>
          <cell r="B881" t="str">
            <v>AKJ3866</v>
          </cell>
          <cell r="C881" t="str">
            <v>小姐</v>
          </cell>
          <cell r="D881" t="str">
            <v>蔡姿琳</v>
          </cell>
          <cell r="E881" t="str">
            <v>蔡姿琳小姐</v>
          </cell>
          <cell r="F881">
            <v>927663265</v>
          </cell>
        </row>
        <row r="882">
          <cell r="A882" t="str">
            <v>0K01733</v>
          </cell>
          <cell r="B882" t="str">
            <v>AGW0602</v>
          </cell>
          <cell r="C882" t="str">
            <v>先生</v>
          </cell>
          <cell r="D882" t="str">
            <v>簡嘉輝</v>
          </cell>
          <cell r="E882" t="str">
            <v>簡嘉輝先生</v>
          </cell>
          <cell r="F882">
            <v>937949577</v>
          </cell>
        </row>
        <row r="883">
          <cell r="A883" t="str">
            <v>0K02122</v>
          </cell>
          <cell r="B883" t="str">
            <v>0K02122</v>
          </cell>
          <cell r="C883" t="str">
            <v>先生</v>
          </cell>
          <cell r="D883" t="str">
            <v>李聖詩</v>
          </cell>
          <cell r="E883" t="str">
            <v>李聖詩先生</v>
          </cell>
          <cell r="F883">
            <v>932218665</v>
          </cell>
        </row>
        <row r="884">
          <cell r="A884" t="str">
            <v>0K02330</v>
          </cell>
          <cell r="B884" t="str">
            <v>AKK8850</v>
          </cell>
          <cell r="C884" t="str">
            <v>小姐</v>
          </cell>
          <cell r="D884" t="str">
            <v>朱珮瑋</v>
          </cell>
          <cell r="E884" t="str">
            <v>朱珮瑋小姐</v>
          </cell>
          <cell r="F884">
            <v>933035462</v>
          </cell>
        </row>
        <row r="885">
          <cell r="A885" t="str">
            <v>0K02792</v>
          </cell>
          <cell r="B885" t="str">
            <v>AKK5889</v>
          </cell>
          <cell r="C885" t="str">
            <v>先生</v>
          </cell>
          <cell r="D885" t="str">
            <v>林慶</v>
          </cell>
          <cell r="E885" t="str">
            <v>林慶先生</v>
          </cell>
          <cell r="F885">
            <v>932126205</v>
          </cell>
        </row>
        <row r="886">
          <cell r="A886" t="str">
            <v>0K02817</v>
          </cell>
          <cell r="B886" t="str">
            <v>AKK9508</v>
          </cell>
          <cell r="C886" t="str">
            <v>先生</v>
          </cell>
          <cell r="D886" t="str">
            <v>劉泉麟</v>
          </cell>
          <cell r="E886" t="str">
            <v>劉泉麟先生</v>
          </cell>
          <cell r="F886">
            <v>932394895</v>
          </cell>
        </row>
        <row r="887">
          <cell r="A887" t="str">
            <v>0K03281</v>
          </cell>
          <cell r="B887" t="str">
            <v>RAW9731</v>
          </cell>
          <cell r="C887" t="str">
            <v>先生</v>
          </cell>
          <cell r="D887" t="str">
            <v>中租汽車租賃股份有限公司王俊傑</v>
          </cell>
          <cell r="E887" t="str">
            <v>王俊傑先生</v>
          </cell>
          <cell r="F887">
            <v>926228190</v>
          </cell>
        </row>
        <row r="888">
          <cell r="A888" t="str">
            <v>0K03583</v>
          </cell>
          <cell r="B888" t="str">
            <v>AKR6173</v>
          </cell>
          <cell r="C888" t="str">
            <v>先生</v>
          </cell>
          <cell r="D888" t="str">
            <v>陳秉裕</v>
          </cell>
          <cell r="E888" t="str">
            <v>陳秉裕先生</v>
          </cell>
          <cell r="F888">
            <v>970265322</v>
          </cell>
        </row>
        <row r="889">
          <cell r="A889" t="str">
            <v>0K03599</v>
          </cell>
          <cell r="B889" t="str">
            <v>AKM5191</v>
          </cell>
          <cell r="C889" t="str">
            <v>先生</v>
          </cell>
          <cell r="D889" t="str">
            <v>陳俊光</v>
          </cell>
          <cell r="E889" t="str">
            <v>陳俊光先生</v>
          </cell>
          <cell r="F889">
            <v>933905590</v>
          </cell>
        </row>
        <row r="890">
          <cell r="A890" t="str">
            <v>0K03683</v>
          </cell>
          <cell r="B890" t="str">
            <v>AKM7869</v>
          </cell>
          <cell r="C890" t="str">
            <v>先生</v>
          </cell>
          <cell r="D890" t="str">
            <v>鼎諭實業有限公司陳威霖</v>
          </cell>
          <cell r="E890" t="str">
            <v>陳威霖先生</v>
          </cell>
          <cell r="F890">
            <v>913062818</v>
          </cell>
        </row>
        <row r="891">
          <cell r="A891" t="str">
            <v>0K04516</v>
          </cell>
          <cell r="B891" t="str">
            <v>AKP3099</v>
          </cell>
          <cell r="C891" t="str">
            <v>先生</v>
          </cell>
          <cell r="D891" t="str">
            <v>林紹忠</v>
          </cell>
          <cell r="E891" t="str">
            <v>林紹忠先生</v>
          </cell>
          <cell r="F891">
            <v>918900034</v>
          </cell>
        </row>
        <row r="892">
          <cell r="A892" t="str">
            <v>0K04525</v>
          </cell>
          <cell r="B892" t="str">
            <v>AKX5668</v>
          </cell>
          <cell r="C892" t="str">
            <v>先生</v>
          </cell>
          <cell r="D892" t="str">
            <v>孫培建</v>
          </cell>
          <cell r="E892" t="str">
            <v>孫培建先生</v>
          </cell>
          <cell r="F892">
            <v>988776006</v>
          </cell>
        </row>
        <row r="893">
          <cell r="A893" t="str">
            <v>0K04714</v>
          </cell>
          <cell r="B893" t="str">
            <v>ALL6218</v>
          </cell>
          <cell r="C893" t="str">
            <v>小姐</v>
          </cell>
          <cell r="D893" t="str">
            <v>彭文杏</v>
          </cell>
          <cell r="E893" t="str">
            <v>彭文杏小姐</v>
          </cell>
          <cell r="F893">
            <v>933118065</v>
          </cell>
        </row>
        <row r="894">
          <cell r="A894" t="str">
            <v>0K04728</v>
          </cell>
          <cell r="B894" t="str">
            <v>AKR1268</v>
          </cell>
          <cell r="C894" t="str">
            <v>先生</v>
          </cell>
          <cell r="D894" t="str">
            <v>劉文裕</v>
          </cell>
          <cell r="E894" t="str">
            <v>劉文裕先生</v>
          </cell>
          <cell r="F894">
            <v>932313298</v>
          </cell>
        </row>
        <row r="895">
          <cell r="A895" t="str">
            <v>0K05110</v>
          </cell>
          <cell r="B895" t="str">
            <v>AKP8085</v>
          </cell>
          <cell r="C895" t="str">
            <v>先生</v>
          </cell>
          <cell r="D895" t="str">
            <v>蔡明翰</v>
          </cell>
          <cell r="E895" t="str">
            <v>蔡明翰先生</v>
          </cell>
          <cell r="F895">
            <v>910008552</v>
          </cell>
        </row>
        <row r="896">
          <cell r="A896" t="str">
            <v>0K05122</v>
          </cell>
          <cell r="B896" t="str">
            <v>AKW9822</v>
          </cell>
          <cell r="C896" t="str">
            <v>先生</v>
          </cell>
          <cell r="D896" t="str">
            <v>劉中華</v>
          </cell>
          <cell r="E896" t="str">
            <v>劉中華先生</v>
          </cell>
          <cell r="F896">
            <v>920019563</v>
          </cell>
        </row>
        <row r="897">
          <cell r="A897" t="str">
            <v>0K05214</v>
          </cell>
          <cell r="B897" t="str">
            <v>AMW6388</v>
          </cell>
          <cell r="C897" t="str">
            <v>先生</v>
          </cell>
          <cell r="D897" t="str">
            <v>徐永堅</v>
          </cell>
          <cell r="E897" t="str">
            <v>徐永堅先生</v>
          </cell>
          <cell r="F897">
            <v>935223681</v>
          </cell>
        </row>
        <row r="898">
          <cell r="A898" t="str">
            <v>0K05429</v>
          </cell>
          <cell r="B898" t="str">
            <v>0K05429</v>
          </cell>
          <cell r="C898" t="str">
            <v>先生</v>
          </cell>
          <cell r="D898" t="str">
            <v>車已賣</v>
          </cell>
          <cell r="E898" t="str">
            <v>車已賣先生</v>
          </cell>
          <cell r="F898">
            <v>900000000</v>
          </cell>
        </row>
        <row r="899">
          <cell r="A899" t="str">
            <v>0K05735</v>
          </cell>
          <cell r="B899" t="str">
            <v>AMY2016</v>
          </cell>
          <cell r="C899" t="str">
            <v>先生</v>
          </cell>
          <cell r="D899" t="str">
            <v>陳君樸</v>
          </cell>
          <cell r="E899" t="str">
            <v>陳君樸先生</v>
          </cell>
          <cell r="F899">
            <v>916787518</v>
          </cell>
        </row>
        <row r="900">
          <cell r="A900" t="str">
            <v>0K06243</v>
          </cell>
          <cell r="B900" t="str">
            <v>ANZ1609</v>
          </cell>
          <cell r="C900" t="str">
            <v>先生</v>
          </cell>
          <cell r="D900" t="str">
            <v>徐敬全</v>
          </cell>
          <cell r="E900" t="str">
            <v>徐敬全先生</v>
          </cell>
          <cell r="F900">
            <v>972911905</v>
          </cell>
        </row>
        <row r="901">
          <cell r="A901" t="str">
            <v>0K06267</v>
          </cell>
          <cell r="B901" t="str">
            <v>ANA7968</v>
          </cell>
          <cell r="C901" t="str">
            <v>先生</v>
          </cell>
          <cell r="D901" t="str">
            <v>千輝喜鵲有限公司吳則緯</v>
          </cell>
          <cell r="E901" t="str">
            <v>吳則緯先生</v>
          </cell>
          <cell r="F901">
            <v>912595192</v>
          </cell>
        </row>
        <row r="902">
          <cell r="A902" t="str">
            <v>0K06362</v>
          </cell>
          <cell r="B902" t="str">
            <v>APY9785</v>
          </cell>
          <cell r="C902" t="str">
            <v>先生</v>
          </cell>
          <cell r="D902" t="str">
            <v>徐永欣</v>
          </cell>
          <cell r="E902" t="str">
            <v>徐永欣先生</v>
          </cell>
          <cell r="F902">
            <v>910900204</v>
          </cell>
        </row>
        <row r="903">
          <cell r="A903" t="str">
            <v>0K06479</v>
          </cell>
          <cell r="B903" t="str">
            <v>ANM2758</v>
          </cell>
          <cell r="C903" t="str">
            <v>先生</v>
          </cell>
          <cell r="D903" t="str">
            <v>瀚陽國際企業有限公司蕭全勝</v>
          </cell>
          <cell r="E903" t="str">
            <v>蕭全勝先生</v>
          </cell>
          <cell r="F903">
            <v>913171988</v>
          </cell>
        </row>
        <row r="904">
          <cell r="A904" t="str">
            <v>0K06720</v>
          </cell>
          <cell r="B904" t="str">
            <v>ARL8508</v>
          </cell>
          <cell r="C904" t="str">
            <v>小姐</v>
          </cell>
          <cell r="D904" t="str">
            <v>吳佳晏</v>
          </cell>
          <cell r="E904" t="str">
            <v>吳佳晏小姐</v>
          </cell>
          <cell r="F904">
            <v>928052085</v>
          </cell>
        </row>
        <row r="905">
          <cell r="A905" t="str">
            <v>0K06739</v>
          </cell>
          <cell r="B905" t="str">
            <v>RBB2718</v>
          </cell>
          <cell r="C905" t="str">
            <v>先生</v>
          </cell>
          <cell r="D905" t="str">
            <v>捷毅系統股份有限公司-和車租賃郭勝德</v>
          </cell>
          <cell r="E905" t="str">
            <v>郭勝德先生</v>
          </cell>
          <cell r="F905">
            <v>932378013</v>
          </cell>
        </row>
        <row r="906">
          <cell r="A906" t="str">
            <v>0K07239</v>
          </cell>
          <cell r="B906" t="str">
            <v>ANN7398</v>
          </cell>
          <cell r="C906" t="str">
            <v>先生</v>
          </cell>
          <cell r="D906" t="str">
            <v>李潘美月</v>
          </cell>
          <cell r="E906" t="str">
            <v>李岳先生</v>
          </cell>
          <cell r="F906">
            <v>932243298</v>
          </cell>
        </row>
        <row r="907">
          <cell r="A907" t="str">
            <v>0K07615</v>
          </cell>
          <cell r="B907" t="str">
            <v>ANN8619</v>
          </cell>
          <cell r="C907" t="str">
            <v>先生</v>
          </cell>
          <cell r="D907" t="str">
            <v>于正昌</v>
          </cell>
          <cell r="E907" t="str">
            <v>于正昌先生</v>
          </cell>
          <cell r="F907">
            <v>932125693</v>
          </cell>
        </row>
        <row r="908">
          <cell r="A908" t="str">
            <v>0K07685</v>
          </cell>
          <cell r="B908" t="str">
            <v>ANV5286</v>
          </cell>
          <cell r="C908" t="str">
            <v>先生</v>
          </cell>
          <cell r="D908" t="str">
            <v>新丹企業有限公司余旺欉</v>
          </cell>
          <cell r="E908" t="str">
            <v>余旺欉先生</v>
          </cell>
          <cell r="F908">
            <v>936483906</v>
          </cell>
        </row>
        <row r="909">
          <cell r="A909" t="str">
            <v>0K07686</v>
          </cell>
          <cell r="B909" t="str">
            <v>ANV1160</v>
          </cell>
          <cell r="C909" t="str">
            <v>先生</v>
          </cell>
          <cell r="D909" t="str">
            <v>黃韻諭</v>
          </cell>
          <cell r="E909" t="str">
            <v>林建宏先生</v>
          </cell>
          <cell r="F909">
            <v>932061687</v>
          </cell>
        </row>
        <row r="910">
          <cell r="A910" t="str">
            <v>0K07767</v>
          </cell>
          <cell r="B910" t="str">
            <v>ANV9922</v>
          </cell>
          <cell r="C910" t="str">
            <v>先生</v>
          </cell>
          <cell r="D910" t="str">
            <v>勤繹會計師事務所吳金湖</v>
          </cell>
          <cell r="E910" t="str">
            <v>吳金湖先生</v>
          </cell>
          <cell r="F910">
            <v>932244011</v>
          </cell>
        </row>
        <row r="911">
          <cell r="A911" t="str">
            <v>0K08266</v>
          </cell>
          <cell r="B911" t="str">
            <v>ANV9977</v>
          </cell>
          <cell r="C911" t="str">
            <v>小姐</v>
          </cell>
          <cell r="D911" t="str">
            <v>高鳳梧</v>
          </cell>
          <cell r="E911" t="str">
            <v>高鳳梧小姐</v>
          </cell>
          <cell r="F911">
            <v>970250660</v>
          </cell>
        </row>
        <row r="912">
          <cell r="A912" t="str">
            <v>0K08951</v>
          </cell>
          <cell r="B912" t="str">
            <v>ANX9816</v>
          </cell>
          <cell r="C912" t="str">
            <v>先生</v>
          </cell>
          <cell r="D912" t="str">
            <v>邱敘博</v>
          </cell>
          <cell r="E912" t="str">
            <v>邱敘博先生</v>
          </cell>
          <cell r="F912">
            <v>920223193</v>
          </cell>
        </row>
        <row r="913">
          <cell r="A913" t="str">
            <v>0K09367</v>
          </cell>
          <cell r="B913" t="str">
            <v>APP2001</v>
          </cell>
          <cell r="C913" t="str">
            <v>小姐</v>
          </cell>
          <cell r="D913" t="str">
            <v>利淑華</v>
          </cell>
          <cell r="E913" t="str">
            <v>利淑華小姐</v>
          </cell>
          <cell r="F913">
            <v>917283930</v>
          </cell>
        </row>
        <row r="914">
          <cell r="A914" t="str">
            <v>0K09450</v>
          </cell>
          <cell r="B914" t="str">
            <v>RBD9678</v>
          </cell>
          <cell r="C914" t="str">
            <v>先生</v>
          </cell>
          <cell r="D914" t="str">
            <v>聘威企業顧問(股)-財盟魏崢</v>
          </cell>
          <cell r="E914" t="str">
            <v>魏崢先生</v>
          </cell>
          <cell r="F914">
            <v>932187788</v>
          </cell>
        </row>
        <row r="915">
          <cell r="A915" t="str">
            <v>0K09529</v>
          </cell>
          <cell r="B915" t="str">
            <v>RBD5853</v>
          </cell>
          <cell r="C915" t="str">
            <v>小姐</v>
          </cell>
          <cell r="D915" t="str">
            <v>劉瑞滿</v>
          </cell>
          <cell r="E915" t="str">
            <v>劉瑞滿小姐</v>
          </cell>
          <cell r="F915">
            <v>958309338</v>
          </cell>
        </row>
        <row r="916">
          <cell r="A916" t="str">
            <v>0K10166</v>
          </cell>
          <cell r="B916" t="str">
            <v>ANY9339</v>
          </cell>
          <cell r="C916" t="str">
            <v>先生</v>
          </cell>
          <cell r="D916" t="str">
            <v>李政鴻</v>
          </cell>
          <cell r="E916" t="str">
            <v>李政鴻先生</v>
          </cell>
          <cell r="F916">
            <v>912230711</v>
          </cell>
        </row>
        <row r="917">
          <cell r="A917" t="str">
            <v>0K10167</v>
          </cell>
          <cell r="B917" t="str">
            <v>ASM1388</v>
          </cell>
          <cell r="C917" t="str">
            <v>小姐</v>
          </cell>
          <cell r="D917" t="str">
            <v>李銣珮</v>
          </cell>
          <cell r="E917" t="str">
            <v>李銣珮小姐</v>
          </cell>
          <cell r="F917">
            <v>935745181</v>
          </cell>
        </row>
        <row r="918">
          <cell r="A918" t="str">
            <v>0K10266</v>
          </cell>
          <cell r="B918" t="str">
            <v>RBL1817</v>
          </cell>
          <cell r="C918" t="str">
            <v>先生</v>
          </cell>
          <cell r="D918" t="str">
            <v>向煜企業(股)-財盟小客車林佑吉</v>
          </cell>
          <cell r="E918" t="str">
            <v>林佑吉先生</v>
          </cell>
          <cell r="F918">
            <v>932184175</v>
          </cell>
        </row>
        <row r="919">
          <cell r="A919" t="str">
            <v>0K10756</v>
          </cell>
          <cell r="B919" t="str">
            <v>AND0985</v>
          </cell>
          <cell r="C919" t="str">
            <v>先生</v>
          </cell>
          <cell r="D919" t="str">
            <v>柯敏華</v>
          </cell>
          <cell r="E919" t="str">
            <v>柯敏華先生</v>
          </cell>
          <cell r="F919">
            <v>987539399</v>
          </cell>
        </row>
        <row r="920">
          <cell r="A920" t="str">
            <v>0K10761</v>
          </cell>
          <cell r="B920" t="str">
            <v>ATG5980</v>
          </cell>
          <cell r="C920" t="str">
            <v>先生</v>
          </cell>
          <cell r="D920" t="str">
            <v>沈盈良</v>
          </cell>
          <cell r="E920" t="str">
            <v>沈盈良先生</v>
          </cell>
          <cell r="F920">
            <v>932324960</v>
          </cell>
        </row>
        <row r="921">
          <cell r="A921" t="str">
            <v>0K10803</v>
          </cell>
          <cell r="B921" t="str">
            <v>AQV1788</v>
          </cell>
          <cell r="C921" t="str">
            <v>小姐</v>
          </cell>
          <cell r="D921" t="str">
            <v>鄭宇筑</v>
          </cell>
          <cell r="E921" t="str">
            <v>鄭宇筑小姐</v>
          </cell>
          <cell r="F921">
            <v>917793005</v>
          </cell>
        </row>
        <row r="922">
          <cell r="A922" t="str">
            <v>0K11085</v>
          </cell>
          <cell r="B922" t="str">
            <v>ATA2767</v>
          </cell>
          <cell r="C922" t="str">
            <v>小姐</v>
          </cell>
          <cell r="D922" t="str">
            <v>楊雅涵</v>
          </cell>
          <cell r="E922" t="str">
            <v>楊雅涵小姐</v>
          </cell>
          <cell r="F922">
            <v>920627728</v>
          </cell>
        </row>
        <row r="923">
          <cell r="A923" t="str">
            <v>0K11574</v>
          </cell>
          <cell r="B923" t="str">
            <v>AQX6856</v>
          </cell>
          <cell r="C923" t="str">
            <v>先生</v>
          </cell>
          <cell r="D923" t="str">
            <v>林紀東</v>
          </cell>
          <cell r="E923" t="str">
            <v>林紀東先生</v>
          </cell>
          <cell r="F923">
            <v>932265807</v>
          </cell>
        </row>
        <row r="924">
          <cell r="A924" t="str">
            <v>0K11589</v>
          </cell>
          <cell r="B924" t="str">
            <v>AMX3280</v>
          </cell>
          <cell r="C924" t="str">
            <v>先生</v>
          </cell>
          <cell r="D924" t="str">
            <v>邱柏勳</v>
          </cell>
          <cell r="E924" t="str">
            <v>邱柏勳先生</v>
          </cell>
          <cell r="F924">
            <v>965377098</v>
          </cell>
        </row>
        <row r="925">
          <cell r="A925" t="str">
            <v>0K11667</v>
          </cell>
          <cell r="B925" t="str">
            <v>AMX5631</v>
          </cell>
          <cell r="C925" t="str">
            <v>先生</v>
          </cell>
          <cell r="D925" t="str">
            <v>陳亭因</v>
          </cell>
          <cell r="E925" t="str">
            <v>賴世霖先生</v>
          </cell>
          <cell r="F925">
            <v>933836979</v>
          </cell>
        </row>
        <row r="926">
          <cell r="A926" t="str">
            <v>0K11918</v>
          </cell>
          <cell r="B926" t="str">
            <v>AMX9680</v>
          </cell>
          <cell r="C926" t="str">
            <v>先生</v>
          </cell>
          <cell r="D926" t="str">
            <v>禾云國際有限公司江逸民</v>
          </cell>
          <cell r="E926" t="str">
            <v>江逸民先生</v>
          </cell>
          <cell r="F926">
            <v>936064521</v>
          </cell>
        </row>
        <row r="927">
          <cell r="A927" t="str">
            <v>0K11920</v>
          </cell>
          <cell r="B927" t="str">
            <v>APJ6189</v>
          </cell>
          <cell r="C927" t="str">
            <v>先生</v>
          </cell>
          <cell r="D927" t="str">
            <v>龔欣儀</v>
          </cell>
          <cell r="E927" t="str">
            <v>張榮展先生</v>
          </cell>
          <cell r="F927">
            <v>928689156</v>
          </cell>
        </row>
        <row r="928">
          <cell r="A928" t="str">
            <v>0K12007</v>
          </cell>
          <cell r="B928" t="str">
            <v>APG2363</v>
          </cell>
          <cell r="C928" t="str">
            <v>先生</v>
          </cell>
          <cell r="D928" t="str">
            <v>翁朝宗</v>
          </cell>
          <cell r="E928" t="str">
            <v>翁朝宗先生</v>
          </cell>
          <cell r="F928">
            <v>912080355</v>
          </cell>
        </row>
        <row r="929">
          <cell r="A929" t="str">
            <v>0K12026</v>
          </cell>
          <cell r="B929" t="str">
            <v>AMX3933</v>
          </cell>
          <cell r="C929" t="str">
            <v>先生</v>
          </cell>
          <cell r="D929" t="str">
            <v>李國鵬</v>
          </cell>
          <cell r="E929" t="str">
            <v>李國鵬先生</v>
          </cell>
          <cell r="F929">
            <v>937096547</v>
          </cell>
        </row>
        <row r="930">
          <cell r="A930" t="str">
            <v>0K12090</v>
          </cell>
          <cell r="B930" t="str">
            <v>ARU0318</v>
          </cell>
          <cell r="C930" t="str">
            <v>先生</v>
          </cell>
          <cell r="D930" t="str">
            <v>李采庭</v>
          </cell>
          <cell r="E930" t="str">
            <v>黃子書先生</v>
          </cell>
          <cell r="F930">
            <v>922436998</v>
          </cell>
        </row>
        <row r="931">
          <cell r="A931" t="str">
            <v>0K12121</v>
          </cell>
          <cell r="B931" t="str">
            <v>ATD9927</v>
          </cell>
          <cell r="C931" t="str">
            <v>先生</v>
          </cell>
          <cell r="D931" t="str">
            <v>陳耀金</v>
          </cell>
          <cell r="E931" t="str">
            <v>陳耀金先生</v>
          </cell>
          <cell r="F931">
            <v>975287988</v>
          </cell>
        </row>
        <row r="932">
          <cell r="A932" t="str">
            <v>0K12126</v>
          </cell>
          <cell r="B932" t="str">
            <v>ARG1899</v>
          </cell>
          <cell r="C932" t="str">
            <v>先生</v>
          </cell>
          <cell r="D932" t="str">
            <v>簡瑜芝</v>
          </cell>
          <cell r="E932" t="str">
            <v>游捷先生</v>
          </cell>
          <cell r="F932">
            <v>916798708</v>
          </cell>
        </row>
        <row r="933">
          <cell r="A933" t="str">
            <v>0K12220</v>
          </cell>
          <cell r="B933" t="str">
            <v>APG6567</v>
          </cell>
          <cell r="C933" t="str">
            <v>先生</v>
          </cell>
          <cell r="D933" t="str">
            <v>李汪嶮</v>
          </cell>
          <cell r="E933" t="str">
            <v>李汪嶮先生</v>
          </cell>
          <cell r="F933">
            <v>928836567</v>
          </cell>
        </row>
        <row r="934">
          <cell r="A934" t="str">
            <v>0K12240</v>
          </cell>
          <cell r="B934" t="str">
            <v>APH6899</v>
          </cell>
          <cell r="C934" t="str">
            <v>先生</v>
          </cell>
          <cell r="D934" t="str">
            <v>夏寶生</v>
          </cell>
          <cell r="E934" t="str">
            <v>夏寶生先生</v>
          </cell>
          <cell r="F934">
            <v>939066862</v>
          </cell>
        </row>
        <row r="935">
          <cell r="A935" t="str">
            <v>0K12375</v>
          </cell>
          <cell r="B935" t="str">
            <v>RBM7738</v>
          </cell>
          <cell r="C935" t="str">
            <v>先生</v>
          </cell>
          <cell r="D935" t="str">
            <v>高橋證券股份有限公司藍宇墾</v>
          </cell>
          <cell r="E935" t="str">
            <v>藍宇墾先生</v>
          </cell>
          <cell r="F935">
            <v>952626406</v>
          </cell>
        </row>
        <row r="936">
          <cell r="A936" t="str">
            <v>0K12509</v>
          </cell>
          <cell r="B936" t="str">
            <v>AXB3030</v>
          </cell>
          <cell r="C936" t="str">
            <v>小姐</v>
          </cell>
          <cell r="D936" t="str">
            <v>魏麗雯</v>
          </cell>
          <cell r="E936" t="str">
            <v>魏麗雯小姐</v>
          </cell>
          <cell r="F936">
            <v>935960121</v>
          </cell>
        </row>
        <row r="937">
          <cell r="A937" t="str">
            <v>0K12641</v>
          </cell>
          <cell r="B937" t="str">
            <v>ASN1218</v>
          </cell>
          <cell r="C937" t="str">
            <v>先生</v>
          </cell>
          <cell r="D937" t="str">
            <v>江建宏</v>
          </cell>
          <cell r="E937" t="str">
            <v>江建宏先生</v>
          </cell>
          <cell r="F937">
            <v>939490589</v>
          </cell>
        </row>
        <row r="938">
          <cell r="A938" t="str">
            <v>0K12656</v>
          </cell>
          <cell r="B938" t="str">
            <v>AQX3231</v>
          </cell>
          <cell r="C938" t="str">
            <v>小姐</v>
          </cell>
          <cell r="D938" t="str">
            <v>何澐玥</v>
          </cell>
          <cell r="E938" t="str">
            <v>何澐玥小姐</v>
          </cell>
          <cell r="F938">
            <v>953588826</v>
          </cell>
        </row>
        <row r="939">
          <cell r="A939" t="str">
            <v>0K12691</v>
          </cell>
          <cell r="B939" t="str">
            <v>RBN8898</v>
          </cell>
          <cell r="C939" t="str">
            <v>先生</v>
          </cell>
          <cell r="D939" t="str">
            <v>公旭實業股份有限公司-財盟張光輝</v>
          </cell>
          <cell r="E939" t="str">
            <v>張光輝先生</v>
          </cell>
          <cell r="F939">
            <v>911901698</v>
          </cell>
        </row>
        <row r="940">
          <cell r="A940" t="str">
            <v>0K12701</v>
          </cell>
          <cell r="B940" t="str">
            <v>ATF6858</v>
          </cell>
          <cell r="C940" t="str">
            <v>先生</v>
          </cell>
          <cell r="D940" t="str">
            <v>鄭基良</v>
          </cell>
          <cell r="E940" t="str">
            <v>鄭基良先生</v>
          </cell>
          <cell r="F940">
            <v>933128157</v>
          </cell>
        </row>
        <row r="941">
          <cell r="A941" t="str">
            <v>0K12731</v>
          </cell>
          <cell r="B941" t="str">
            <v>ARG0075</v>
          </cell>
          <cell r="C941" t="str">
            <v>先生</v>
          </cell>
          <cell r="D941" t="str">
            <v>黃敬輝</v>
          </cell>
          <cell r="E941" t="str">
            <v>顏銘宏先生</v>
          </cell>
          <cell r="F941">
            <v>979966281</v>
          </cell>
        </row>
        <row r="942">
          <cell r="A942" t="str">
            <v>0K12987</v>
          </cell>
          <cell r="B942" t="str">
            <v>ATA0336</v>
          </cell>
          <cell r="C942" t="str">
            <v>小姐</v>
          </cell>
          <cell r="D942" t="str">
            <v>吳裕民</v>
          </cell>
          <cell r="E942" t="str">
            <v>吳裕民小姐</v>
          </cell>
          <cell r="F942">
            <v>931066066</v>
          </cell>
        </row>
        <row r="943">
          <cell r="A943" t="str">
            <v>0K12988</v>
          </cell>
          <cell r="B943" t="str">
            <v>RBT6811</v>
          </cell>
          <cell r="C943" t="str">
            <v>先生</v>
          </cell>
          <cell r="D943" t="str">
            <v>華美航運(股)-協新汽車彭俊燊</v>
          </cell>
          <cell r="E943" t="str">
            <v>彭俊燊先生</v>
          </cell>
          <cell r="F943">
            <v>925555433</v>
          </cell>
        </row>
        <row r="944">
          <cell r="A944" t="str">
            <v>0K12994</v>
          </cell>
          <cell r="B944" t="str">
            <v>APJ2799</v>
          </cell>
          <cell r="C944" t="str">
            <v>先生</v>
          </cell>
          <cell r="D944" t="str">
            <v>吳先生</v>
          </cell>
          <cell r="E944" t="str">
            <v>吳先生先生</v>
          </cell>
          <cell r="F944">
            <v>988267750</v>
          </cell>
        </row>
        <row r="945">
          <cell r="A945" t="str">
            <v>0K13131</v>
          </cell>
          <cell r="B945" t="str">
            <v>ATA1959</v>
          </cell>
          <cell r="C945" t="str">
            <v>先生</v>
          </cell>
          <cell r="D945" t="str">
            <v>大豐貿易股份有限公司張志鴻</v>
          </cell>
          <cell r="E945" t="str">
            <v>張志鴻先生</v>
          </cell>
          <cell r="F945">
            <v>935087177</v>
          </cell>
        </row>
        <row r="946">
          <cell r="A946" t="str">
            <v>0K13247</v>
          </cell>
          <cell r="B946" t="str">
            <v>RBN7257</v>
          </cell>
          <cell r="C946" t="str">
            <v>先生</v>
          </cell>
          <cell r="D946" t="str">
            <v>陳躍仁</v>
          </cell>
          <cell r="E946" t="str">
            <v>陳躍仁先生</v>
          </cell>
          <cell r="F946">
            <v>925556895</v>
          </cell>
        </row>
        <row r="947">
          <cell r="A947" t="str">
            <v>0K13291</v>
          </cell>
          <cell r="B947" t="str">
            <v>ASE9697</v>
          </cell>
          <cell r="C947" t="str">
            <v>小姐</v>
          </cell>
          <cell r="D947" t="str">
            <v>大傑有限公司吳芳宜</v>
          </cell>
          <cell r="E947" t="str">
            <v>吳芳宜小姐</v>
          </cell>
          <cell r="F947">
            <v>975650911</v>
          </cell>
        </row>
        <row r="948">
          <cell r="A948" t="str">
            <v>0K13295</v>
          </cell>
          <cell r="B948" t="str">
            <v>APL2292</v>
          </cell>
          <cell r="C948" t="str">
            <v>先生</v>
          </cell>
          <cell r="D948" t="str">
            <v>許忠義</v>
          </cell>
          <cell r="E948" t="str">
            <v>許忠義先生</v>
          </cell>
          <cell r="F948">
            <v>919561393</v>
          </cell>
        </row>
        <row r="949">
          <cell r="A949" t="str">
            <v>0K13303</v>
          </cell>
          <cell r="B949" t="str">
            <v>ATH7786</v>
          </cell>
          <cell r="C949" t="str">
            <v>先生</v>
          </cell>
          <cell r="D949" t="str">
            <v>吳佳俊</v>
          </cell>
          <cell r="E949" t="str">
            <v>吳佳俊先生</v>
          </cell>
          <cell r="F949">
            <v>961210883</v>
          </cell>
        </row>
        <row r="950">
          <cell r="A950" t="str">
            <v>0K13602</v>
          </cell>
          <cell r="B950" t="str">
            <v>AUQ6809</v>
          </cell>
          <cell r="C950" t="str">
            <v>先生</v>
          </cell>
          <cell r="D950" t="str">
            <v>張兆宇</v>
          </cell>
          <cell r="E950" t="str">
            <v>張兆宇先生</v>
          </cell>
          <cell r="F950">
            <v>937992936</v>
          </cell>
        </row>
        <row r="951">
          <cell r="A951" t="str">
            <v>0K13683</v>
          </cell>
          <cell r="B951" t="str">
            <v>ATA3928</v>
          </cell>
          <cell r="C951" t="str">
            <v>先生</v>
          </cell>
          <cell r="D951" t="str">
            <v>王松男</v>
          </cell>
          <cell r="E951" t="str">
            <v>王松男先生</v>
          </cell>
          <cell r="F951">
            <v>937965626</v>
          </cell>
        </row>
        <row r="952">
          <cell r="A952" t="str">
            <v>0K13793</v>
          </cell>
          <cell r="B952" t="str">
            <v>ASJ1168</v>
          </cell>
          <cell r="C952" t="str">
            <v>先生</v>
          </cell>
          <cell r="D952" t="str">
            <v>蕭喬生</v>
          </cell>
          <cell r="E952" t="str">
            <v>蕭喬生先生</v>
          </cell>
          <cell r="F952">
            <v>955880375</v>
          </cell>
        </row>
        <row r="953">
          <cell r="A953" t="str">
            <v>0K13845</v>
          </cell>
          <cell r="B953" t="str">
            <v>ATA5868</v>
          </cell>
          <cell r="C953" t="str">
            <v>小姐</v>
          </cell>
          <cell r="D953" t="str">
            <v>鄧琦穎</v>
          </cell>
          <cell r="E953" t="str">
            <v>鄧琦穎小姐</v>
          </cell>
          <cell r="F953">
            <v>988542666</v>
          </cell>
        </row>
        <row r="954">
          <cell r="A954" t="str">
            <v>0K13889</v>
          </cell>
          <cell r="B954" t="str">
            <v>ATQ1221</v>
          </cell>
          <cell r="C954" t="str">
            <v>先生</v>
          </cell>
          <cell r="D954" t="str">
            <v>劉張長誠</v>
          </cell>
          <cell r="E954" t="str">
            <v>劉張長誠先生</v>
          </cell>
          <cell r="F954">
            <v>933121350</v>
          </cell>
        </row>
        <row r="955">
          <cell r="A955" t="str">
            <v>0K13980</v>
          </cell>
          <cell r="B955" t="str">
            <v>RBP1099</v>
          </cell>
          <cell r="C955" t="str">
            <v>小姐</v>
          </cell>
          <cell r="D955" t="str">
            <v>牛耳有限公司-財盟阮</v>
          </cell>
          <cell r="E955" t="str">
            <v>阮小姐</v>
          </cell>
          <cell r="F955">
            <v>939882288</v>
          </cell>
        </row>
        <row r="956">
          <cell r="A956" t="str">
            <v>0K14158</v>
          </cell>
          <cell r="B956" t="str">
            <v>AUT3886</v>
          </cell>
          <cell r="C956" t="str">
            <v>先生</v>
          </cell>
          <cell r="D956" t="str">
            <v>陳南溪</v>
          </cell>
          <cell r="E956" t="str">
            <v>陳南溪先生</v>
          </cell>
          <cell r="F956">
            <v>937913357</v>
          </cell>
        </row>
        <row r="957">
          <cell r="A957" t="str">
            <v>0K14160</v>
          </cell>
          <cell r="B957" t="str">
            <v>ATJ0860</v>
          </cell>
          <cell r="C957" t="str">
            <v>小姐</v>
          </cell>
          <cell r="D957" t="str">
            <v>張雅琄</v>
          </cell>
          <cell r="E957" t="str">
            <v>張雅琄小姐</v>
          </cell>
          <cell r="F957">
            <v>987156338</v>
          </cell>
        </row>
        <row r="958">
          <cell r="A958" t="str">
            <v>0K14185</v>
          </cell>
          <cell r="B958" t="str">
            <v>AUL5028</v>
          </cell>
          <cell r="C958" t="str">
            <v>小姐</v>
          </cell>
          <cell r="D958" t="str">
            <v>蔡秉芸</v>
          </cell>
          <cell r="E958" t="str">
            <v>蔡秉芸小姐</v>
          </cell>
          <cell r="F958">
            <v>976068616</v>
          </cell>
        </row>
        <row r="959">
          <cell r="A959" t="str">
            <v>0K14429</v>
          </cell>
          <cell r="B959" t="str">
            <v>AVY3328</v>
          </cell>
          <cell r="C959" t="str">
            <v>先生</v>
          </cell>
          <cell r="D959" t="str">
            <v>江慧珊</v>
          </cell>
          <cell r="E959" t="str">
            <v>陳冠宇先生</v>
          </cell>
          <cell r="F959">
            <v>916242232</v>
          </cell>
        </row>
        <row r="960">
          <cell r="A960" t="str">
            <v>0K14766</v>
          </cell>
          <cell r="B960" t="str">
            <v>ASC7880</v>
          </cell>
          <cell r="C960" t="str">
            <v>小姐</v>
          </cell>
          <cell r="D960" t="str">
            <v>沈怡君</v>
          </cell>
          <cell r="E960" t="str">
            <v>沈怡君小姐</v>
          </cell>
          <cell r="F960">
            <v>932828200</v>
          </cell>
        </row>
        <row r="961">
          <cell r="A961" t="str">
            <v>0K15157</v>
          </cell>
          <cell r="B961" t="str">
            <v>ATG9609</v>
          </cell>
          <cell r="C961" t="str">
            <v>先生</v>
          </cell>
          <cell r="D961" t="str">
            <v>梁漢傑</v>
          </cell>
          <cell r="E961" t="str">
            <v>梁漢傑先生</v>
          </cell>
          <cell r="F961">
            <v>955753522</v>
          </cell>
        </row>
        <row r="962">
          <cell r="A962" t="str">
            <v>0K15280</v>
          </cell>
          <cell r="B962" t="str">
            <v>ATH7867</v>
          </cell>
          <cell r="C962" t="str">
            <v>先生</v>
          </cell>
          <cell r="D962" t="str">
            <v>梁存孝</v>
          </cell>
          <cell r="E962" t="str">
            <v>梁存孝先生</v>
          </cell>
          <cell r="F962">
            <v>980628628</v>
          </cell>
        </row>
        <row r="963">
          <cell r="A963" t="str">
            <v>0K15315</v>
          </cell>
          <cell r="B963" t="str">
            <v>ATH1778</v>
          </cell>
          <cell r="C963" t="str">
            <v>先生</v>
          </cell>
          <cell r="D963" t="str">
            <v>張書敏</v>
          </cell>
          <cell r="E963" t="str">
            <v>張書敏先生</v>
          </cell>
          <cell r="F963">
            <v>958907375</v>
          </cell>
        </row>
        <row r="964">
          <cell r="A964" t="str">
            <v>0K15382</v>
          </cell>
          <cell r="B964" t="str">
            <v>AUG1858</v>
          </cell>
          <cell r="C964" t="str">
            <v>小姐</v>
          </cell>
          <cell r="D964" t="str">
            <v>阮琦雯</v>
          </cell>
          <cell r="E964" t="str">
            <v>阮琦雯小姐</v>
          </cell>
          <cell r="F964">
            <v>922509934</v>
          </cell>
        </row>
        <row r="965">
          <cell r="A965" t="str">
            <v>0K15736</v>
          </cell>
          <cell r="B965" t="str">
            <v>ATM0702</v>
          </cell>
          <cell r="C965" t="str">
            <v>先生</v>
          </cell>
          <cell r="D965" t="str">
            <v>林斯韻</v>
          </cell>
          <cell r="E965" t="str">
            <v>徐乃山先生</v>
          </cell>
          <cell r="F965">
            <v>916772852</v>
          </cell>
        </row>
        <row r="966">
          <cell r="A966" t="str">
            <v>0K15806</v>
          </cell>
          <cell r="B966" t="str">
            <v>ASG2599</v>
          </cell>
          <cell r="C966" t="str">
            <v>小姐</v>
          </cell>
          <cell r="D966" t="str">
            <v>賴秋燕</v>
          </cell>
          <cell r="E966" t="str">
            <v>賴秋燕小姐</v>
          </cell>
          <cell r="F966">
            <v>912789933</v>
          </cell>
        </row>
        <row r="967">
          <cell r="A967" t="str">
            <v>0K15874</v>
          </cell>
          <cell r="B967" t="str">
            <v>ATM6366</v>
          </cell>
          <cell r="C967" t="str">
            <v>小姐</v>
          </cell>
          <cell r="D967" t="str">
            <v>謝宜芳</v>
          </cell>
          <cell r="E967" t="str">
            <v>謝宜芳小姐</v>
          </cell>
          <cell r="F967">
            <v>975847479</v>
          </cell>
        </row>
        <row r="968">
          <cell r="A968" t="str">
            <v>0K15969</v>
          </cell>
          <cell r="B968" t="str">
            <v>AWB5558</v>
          </cell>
          <cell r="C968" t="str">
            <v>先生</v>
          </cell>
          <cell r="D968" t="str">
            <v>黃文雄</v>
          </cell>
          <cell r="E968" t="str">
            <v>黃文雄先生</v>
          </cell>
          <cell r="F968">
            <v>966603690</v>
          </cell>
        </row>
        <row r="969">
          <cell r="A969" t="str">
            <v>0K15986</v>
          </cell>
          <cell r="B969" t="str">
            <v>AKE8557</v>
          </cell>
          <cell r="C969" t="str">
            <v>小姐</v>
          </cell>
          <cell r="D969" t="str">
            <v>呂淑怡</v>
          </cell>
          <cell r="E969" t="str">
            <v>呂淑怡小姐</v>
          </cell>
          <cell r="F969">
            <v>928541216</v>
          </cell>
        </row>
        <row r="970">
          <cell r="A970" t="str">
            <v>0K16021</v>
          </cell>
          <cell r="B970" t="str">
            <v>AVS6280</v>
          </cell>
          <cell r="C970" t="str">
            <v>先生</v>
          </cell>
          <cell r="D970" t="str">
            <v>周湘菱</v>
          </cell>
          <cell r="E970" t="str">
            <v>周宗亮先生</v>
          </cell>
          <cell r="F970">
            <v>916555258</v>
          </cell>
        </row>
        <row r="971">
          <cell r="A971" t="str">
            <v>0K54423</v>
          </cell>
          <cell r="B971" t="str">
            <v>RBP9998</v>
          </cell>
          <cell r="C971" t="str">
            <v>先生</v>
          </cell>
          <cell r="D971" t="str">
            <v>日盛全台通(租)謝舜鵬</v>
          </cell>
          <cell r="E971" t="str">
            <v>謝舜鵬先生</v>
          </cell>
          <cell r="F971">
            <v>910933953</v>
          </cell>
        </row>
        <row r="972">
          <cell r="A972" t="str">
            <v>0K79868</v>
          </cell>
          <cell r="B972" t="str">
            <v>AKA2811</v>
          </cell>
          <cell r="C972" t="str">
            <v>小姐</v>
          </cell>
          <cell r="D972" t="str">
            <v>陳幼叡</v>
          </cell>
          <cell r="E972" t="str">
            <v>陳幼叡小姐</v>
          </cell>
          <cell r="F972">
            <v>958801187</v>
          </cell>
        </row>
        <row r="973">
          <cell r="A973" t="str">
            <v>0K80333</v>
          </cell>
          <cell r="B973" t="str">
            <v>RAW2996</v>
          </cell>
          <cell r="C973" t="str">
            <v>小姐</v>
          </cell>
          <cell r="D973" t="str">
            <v>陳芷檸</v>
          </cell>
          <cell r="E973" t="str">
            <v>陳芷檸小姐</v>
          </cell>
          <cell r="F973">
            <v>988010133</v>
          </cell>
        </row>
        <row r="974">
          <cell r="A974" t="str">
            <v>0K80421</v>
          </cell>
          <cell r="B974" t="str">
            <v>AKM1923</v>
          </cell>
          <cell r="C974" t="str">
            <v>先生</v>
          </cell>
          <cell r="D974" t="str">
            <v>文國良</v>
          </cell>
          <cell r="E974" t="str">
            <v>陳志國先生</v>
          </cell>
          <cell r="F974">
            <v>975729335</v>
          </cell>
        </row>
        <row r="975">
          <cell r="A975" t="str">
            <v>0K80428</v>
          </cell>
          <cell r="B975" t="str">
            <v>AKN6673</v>
          </cell>
          <cell r="C975" t="str">
            <v>先生</v>
          </cell>
          <cell r="D975" t="str">
            <v>潘秋子</v>
          </cell>
          <cell r="E975" t="str">
            <v>石永吉先生</v>
          </cell>
          <cell r="F975">
            <v>937921852</v>
          </cell>
        </row>
        <row r="976">
          <cell r="A976" t="str">
            <v>0K80840</v>
          </cell>
          <cell r="B976" t="str">
            <v>RCA1865</v>
          </cell>
          <cell r="C976" t="str">
            <v>先生</v>
          </cell>
          <cell r="D976" t="str">
            <v>加樺管理顧問(股)吳廣義</v>
          </cell>
          <cell r="E976" t="str">
            <v>吳廣義先生</v>
          </cell>
          <cell r="F976">
            <v>935550012</v>
          </cell>
        </row>
        <row r="977">
          <cell r="A977" t="str">
            <v>0K80899</v>
          </cell>
          <cell r="B977" t="str">
            <v>ALK0265</v>
          </cell>
          <cell r="C977" t="str">
            <v>先生</v>
          </cell>
          <cell r="D977" t="str">
            <v>楊世平</v>
          </cell>
          <cell r="E977" t="str">
            <v>楊世平先生</v>
          </cell>
          <cell r="F977">
            <v>927892115</v>
          </cell>
        </row>
        <row r="978">
          <cell r="A978" t="str">
            <v>0K81004</v>
          </cell>
          <cell r="B978" t="str">
            <v>RAW8278</v>
          </cell>
          <cell r="C978" t="str">
            <v>先生</v>
          </cell>
          <cell r="D978" t="str">
            <v>加連登實業股份有限公司(財盟租賃)劉立國</v>
          </cell>
          <cell r="E978" t="str">
            <v>劉立國先生</v>
          </cell>
          <cell r="F978">
            <v>933837389</v>
          </cell>
        </row>
        <row r="979">
          <cell r="A979" t="str">
            <v>0K81281</v>
          </cell>
          <cell r="B979" t="str">
            <v>AKG5880</v>
          </cell>
          <cell r="C979" t="str">
            <v>先生</v>
          </cell>
          <cell r="D979" t="str">
            <v>賴祝秀</v>
          </cell>
          <cell r="E979" t="str">
            <v>王振財先生</v>
          </cell>
          <cell r="F979">
            <v>919961850</v>
          </cell>
        </row>
        <row r="980">
          <cell r="A980" t="str">
            <v>0K81339</v>
          </cell>
          <cell r="B980" t="str">
            <v>RAX1928</v>
          </cell>
          <cell r="C980" t="str">
            <v>先生</v>
          </cell>
          <cell r="D980" t="str">
            <v>巍嘉國際(財盟租賃)林政翰</v>
          </cell>
          <cell r="E980" t="str">
            <v>林政翰先生</v>
          </cell>
          <cell r="F980">
            <v>936356600</v>
          </cell>
        </row>
        <row r="981">
          <cell r="A981" t="str">
            <v>0K81785</v>
          </cell>
          <cell r="B981" t="str">
            <v>AKN8108</v>
          </cell>
          <cell r="C981" t="str">
            <v>先生</v>
          </cell>
          <cell r="D981" t="str">
            <v>馮建彰</v>
          </cell>
          <cell r="E981" t="str">
            <v>馮建彰先生</v>
          </cell>
          <cell r="F981">
            <v>932274450</v>
          </cell>
        </row>
        <row r="982">
          <cell r="A982" t="str">
            <v>0K82085</v>
          </cell>
          <cell r="B982" t="str">
            <v>RAY7279</v>
          </cell>
          <cell r="C982" t="str">
            <v>先生</v>
          </cell>
          <cell r="D982" t="str">
            <v>士特資電(股)公司-財盟洪敏泰</v>
          </cell>
          <cell r="E982" t="str">
            <v>洪敏泰先生</v>
          </cell>
          <cell r="F982">
            <v>972996959</v>
          </cell>
        </row>
        <row r="983">
          <cell r="A983" t="str">
            <v>0K82174</v>
          </cell>
          <cell r="B983" t="str">
            <v>ASC0036</v>
          </cell>
          <cell r="C983" t="str">
            <v>先生</v>
          </cell>
          <cell r="D983" t="str">
            <v>文晟熱傳有限公司(財盟)黃文龍</v>
          </cell>
          <cell r="E983" t="str">
            <v>黃文龍先生</v>
          </cell>
          <cell r="F983">
            <v>988461680</v>
          </cell>
        </row>
        <row r="984">
          <cell r="A984" t="str">
            <v>0K82386</v>
          </cell>
          <cell r="B984" t="str">
            <v>AKS3668</v>
          </cell>
          <cell r="C984" t="str">
            <v>小姐</v>
          </cell>
          <cell r="D984" t="str">
            <v>政安科技股份有限公司吳婉琪</v>
          </cell>
          <cell r="E984" t="str">
            <v>吳婉琪小姐</v>
          </cell>
          <cell r="F984">
            <v>918527756</v>
          </cell>
        </row>
        <row r="985">
          <cell r="A985" t="str">
            <v>0K82482</v>
          </cell>
          <cell r="B985" t="str">
            <v>AKR9336</v>
          </cell>
          <cell r="C985" t="str">
            <v>小姐</v>
          </cell>
          <cell r="D985" t="str">
            <v>沈雪茹</v>
          </cell>
          <cell r="E985" t="str">
            <v>沈雪茹小姐</v>
          </cell>
          <cell r="F985">
            <v>932031767</v>
          </cell>
        </row>
        <row r="986">
          <cell r="A986" t="str">
            <v>0K82545</v>
          </cell>
          <cell r="B986" t="str">
            <v>AKX5898</v>
          </cell>
          <cell r="C986" t="str">
            <v>先生</v>
          </cell>
          <cell r="D986" t="str">
            <v>何熙能</v>
          </cell>
          <cell r="E986" t="str">
            <v>何熙能先生</v>
          </cell>
          <cell r="F986">
            <v>918986852</v>
          </cell>
        </row>
        <row r="987">
          <cell r="A987" t="str">
            <v>0K82750</v>
          </cell>
          <cell r="B987" t="str">
            <v>AFL9138</v>
          </cell>
          <cell r="C987" t="str">
            <v>小姐</v>
          </cell>
          <cell r="D987" t="str">
            <v>廖淑萍</v>
          </cell>
          <cell r="E987" t="str">
            <v>廖淑萍小姐</v>
          </cell>
          <cell r="F987">
            <v>986500700</v>
          </cell>
        </row>
        <row r="988">
          <cell r="A988" t="str">
            <v>0K82774</v>
          </cell>
          <cell r="B988" t="str">
            <v>0K82774</v>
          </cell>
          <cell r="C988" t="str">
            <v>先生</v>
          </cell>
          <cell r="D988" t="str">
            <v>鉑德汽車股份有限公司程柏盛</v>
          </cell>
          <cell r="E988" t="str">
            <v>程柏盛先生</v>
          </cell>
          <cell r="F988">
            <v>936033878</v>
          </cell>
        </row>
        <row r="989">
          <cell r="A989" t="str">
            <v>0K82847</v>
          </cell>
          <cell r="B989" t="str">
            <v>AKX6898</v>
          </cell>
          <cell r="C989" t="str">
            <v>先生</v>
          </cell>
          <cell r="D989" t="str">
            <v>陳益宗</v>
          </cell>
          <cell r="E989" t="str">
            <v>陳益宗先生</v>
          </cell>
          <cell r="F989">
            <v>928175420</v>
          </cell>
        </row>
        <row r="990">
          <cell r="A990" t="str">
            <v>0K82905</v>
          </cell>
          <cell r="B990" t="str">
            <v>RBA0729</v>
          </cell>
          <cell r="C990" t="str">
            <v>先生</v>
          </cell>
          <cell r="D990" t="str">
            <v>榮昱股份有限公司-財盟小客車田祥溢</v>
          </cell>
          <cell r="E990" t="str">
            <v>田祥溢先生</v>
          </cell>
          <cell r="F990">
            <v>932322587</v>
          </cell>
        </row>
        <row r="991">
          <cell r="A991" t="str">
            <v>0K82954</v>
          </cell>
          <cell r="B991" t="str">
            <v>AKX3871</v>
          </cell>
          <cell r="C991" t="str">
            <v>先生</v>
          </cell>
          <cell r="D991" t="str">
            <v>劉昌盛</v>
          </cell>
          <cell r="E991" t="str">
            <v>劉昌盛先生</v>
          </cell>
          <cell r="F991">
            <v>932131702</v>
          </cell>
        </row>
        <row r="992">
          <cell r="A992" t="str">
            <v>0K83280</v>
          </cell>
          <cell r="B992" t="str">
            <v>RAZ7890</v>
          </cell>
          <cell r="C992" t="str">
            <v>小姐</v>
          </cell>
          <cell r="D992" t="str">
            <v>國瑞科技有限公司(財盟)黃淑玉</v>
          </cell>
          <cell r="E992" t="str">
            <v>黃淑玉小姐</v>
          </cell>
          <cell r="F992">
            <v>989615000</v>
          </cell>
        </row>
        <row r="993">
          <cell r="A993" t="str">
            <v>0K83425</v>
          </cell>
          <cell r="B993" t="str">
            <v>AWY1991</v>
          </cell>
          <cell r="C993" t="str">
            <v>先生</v>
          </cell>
          <cell r="D993" t="str">
            <v>黃崇明</v>
          </cell>
          <cell r="E993" t="str">
            <v>黃崇明先生</v>
          </cell>
          <cell r="F993">
            <v>955991005</v>
          </cell>
        </row>
        <row r="994">
          <cell r="A994" t="str">
            <v>0K84618</v>
          </cell>
          <cell r="B994" t="str">
            <v>ATQ6086</v>
          </cell>
          <cell r="C994" t="str">
            <v>先生</v>
          </cell>
          <cell r="D994" t="str">
            <v>林勢強</v>
          </cell>
          <cell r="E994" t="str">
            <v>林勢強先生</v>
          </cell>
          <cell r="F994">
            <v>952947303</v>
          </cell>
        </row>
        <row r="995">
          <cell r="A995" t="str">
            <v>0K84655</v>
          </cell>
          <cell r="B995" t="str">
            <v>AKA1855</v>
          </cell>
          <cell r="C995" t="str">
            <v>先生</v>
          </cell>
          <cell r="D995" t="str">
            <v>張曉堂</v>
          </cell>
          <cell r="E995" t="str">
            <v>張曉堂先生</v>
          </cell>
          <cell r="F995">
            <v>931153553</v>
          </cell>
        </row>
        <row r="996">
          <cell r="A996" t="str">
            <v>0K84782</v>
          </cell>
          <cell r="B996" t="str">
            <v>AKF5008</v>
          </cell>
          <cell r="C996" t="str">
            <v>先生</v>
          </cell>
          <cell r="D996" t="str">
            <v>龍遠鳴</v>
          </cell>
          <cell r="E996" t="str">
            <v>龍遠鳴先生</v>
          </cell>
          <cell r="F996">
            <v>919297702</v>
          </cell>
        </row>
        <row r="997">
          <cell r="A997" t="str">
            <v>0K84831</v>
          </cell>
          <cell r="B997" t="str">
            <v>AKF8533</v>
          </cell>
          <cell r="C997" t="str">
            <v>先生</v>
          </cell>
          <cell r="D997" t="str">
            <v>鉅彥實業有限公司沈鉅子</v>
          </cell>
          <cell r="E997" t="str">
            <v>沈鉅子先生</v>
          </cell>
          <cell r="F997">
            <v>933763369</v>
          </cell>
        </row>
        <row r="998">
          <cell r="A998" t="str">
            <v>0K84977</v>
          </cell>
          <cell r="B998" t="str">
            <v>AKF2672</v>
          </cell>
          <cell r="C998" t="str">
            <v>先生</v>
          </cell>
          <cell r="D998" t="str">
            <v>邱柏雄</v>
          </cell>
          <cell r="E998" t="str">
            <v>邱柏雄先生</v>
          </cell>
          <cell r="F998">
            <v>955717896</v>
          </cell>
        </row>
        <row r="999">
          <cell r="A999" t="str">
            <v>0K85063</v>
          </cell>
          <cell r="B999" t="str">
            <v>RAW8658</v>
          </cell>
          <cell r="C999" t="str">
            <v>先生</v>
          </cell>
          <cell r="D999" t="str">
            <v>格上汽車租賃(股)陳建宏</v>
          </cell>
          <cell r="E999" t="str">
            <v>陳建宏先生</v>
          </cell>
          <cell r="F999">
            <v>935358858</v>
          </cell>
        </row>
        <row r="1000">
          <cell r="A1000" t="str">
            <v>0K85189</v>
          </cell>
          <cell r="B1000" t="str">
            <v>AKJ7168</v>
          </cell>
          <cell r="C1000" t="str">
            <v>先生</v>
          </cell>
          <cell r="D1000" t="str">
            <v>蔡麗雲</v>
          </cell>
          <cell r="E1000" t="str">
            <v>任森利先生</v>
          </cell>
          <cell r="F1000">
            <v>952863671</v>
          </cell>
        </row>
        <row r="1001">
          <cell r="A1001" t="str">
            <v>0K85190</v>
          </cell>
          <cell r="B1001" t="str">
            <v>AJN1220</v>
          </cell>
          <cell r="C1001" t="str">
            <v>小姐</v>
          </cell>
          <cell r="D1001" t="str">
            <v>林哲旭</v>
          </cell>
          <cell r="E1001" t="str">
            <v>黃星嬌小姐</v>
          </cell>
          <cell r="F1001">
            <v>911891935</v>
          </cell>
        </row>
        <row r="1002">
          <cell r="A1002" t="str">
            <v>0K85402</v>
          </cell>
          <cell r="B1002" t="str">
            <v>ALU9966</v>
          </cell>
          <cell r="C1002" t="str">
            <v>先生</v>
          </cell>
          <cell r="D1002" t="str">
            <v>鄞加儐</v>
          </cell>
          <cell r="E1002" t="str">
            <v>鄞加儐先生</v>
          </cell>
          <cell r="F1002">
            <v>926229543</v>
          </cell>
        </row>
        <row r="1003">
          <cell r="A1003" t="str">
            <v>0K85411</v>
          </cell>
          <cell r="B1003" t="str">
            <v>AMT8688</v>
          </cell>
          <cell r="C1003" t="str">
            <v>先生</v>
          </cell>
          <cell r="D1003" t="str">
            <v>余政洪</v>
          </cell>
          <cell r="E1003" t="str">
            <v>余政洪先生</v>
          </cell>
          <cell r="F1003">
            <v>928062848</v>
          </cell>
        </row>
        <row r="1004">
          <cell r="A1004" t="str">
            <v>0K85424</v>
          </cell>
          <cell r="B1004" t="str">
            <v>AMS8988</v>
          </cell>
          <cell r="C1004" t="str">
            <v>先生</v>
          </cell>
          <cell r="D1004" t="str">
            <v>李鴻章</v>
          </cell>
          <cell r="E1004" t="str">
            <v>李鴻章先生</v>
          </cell>
          <cell r="F1004">
            <v>958654055</v>
          </cell>
        </row>
        <row r="1005">
          <cell r="A1005" t="str">
            <v>0K85426</v>
          </cell>
          <cell r="B1005" t="str">
            <v>AKJ2969</v>
          </cell>
          <cell r="C1005" t="str">
            <v>先生</v>
          </cell>
          <cell r="D1005" t="str">
            <v>王嘉陣</v>
          </cell>
          <cell r="E1005" t="str">
            <v>王嘉陣先生</v>
          </cell>
          <cell r="F1005">
            <v>953858375</v>
          </cell>
        </row>
        <row r="1006">
          <cell r="A1006" t="str">
            <v>0K85613</v>
          </cell>
          <cell r="B1006" t="str">
            <v>RAW1989</v>
          </cell>
          <cell r="C1006" t="str">
            <v>先生</v>
          </cell>
          <cell r="D1006" t="str">
            <v>潔逵(股)有限公司-統一東京江子毅</v>
          </cell>
          <cell r="E1006" t="str">
            <v>江子毅先生</v>
          </cell>
          <cell r="F1006">
            <v>932299727</v>
          </cell>
        </row>
        <row r="1007">
          <cell r="A1007" t="str">
            <v>0K85624</v>
          </cell>
          <cell r="B1007" t="str">
            <v>ALH0508</v>
          </cell>
          <cell r="C1007" t="str">
            <v>先生</v>
          </cell>
          <cell r="D1007" t="str">
            <v>李郁芳</v>
          </cell>
          <cell r="E1007" t="str">
            <v>謝昱帆先生</v>
          </cell>
          <cell r="F1007">
            <v>919160116</v>
          </cell>
        </row>
        <row r="1008">
          <cell r="A1008" t="str">
            <v>0K85645</v>
          </cell>
          <cell r="B1008" t="str">
            <v>AMY0900</v>
          </cell>
          <cell r="C1008" t="str">
            <v>先生</v>
          </cell>
          <cell r="D1008" t="str">
            <v>吳俊賢</v>
          </cell>
          <cell r="E1008" t="str">
            <v>吳俊賢先生</v>
          </cell>
          <cell r="F1008">
            <v>926308491</v>
          </cell>
        </row>
        <row r="1009">
          <cell r="A1009" t="str">
            <v>0K85812</v>
          </cell>
          <cell r="B1009" t="str">
            <v>RAW0005</v>
          </cell>
          <cell r="C1009" t="str">
            <v>先生</v>
          </cell>
          <cell r="D1009" t="str">
            <v>中租汽車租賃股份有限公司陳士軒</v>
          </cell>
          <cell r="E1009" t="str">
            <v>陳士軒先生</v>
          </cell>
          <cell r="F1009">
            <v>911770700</v>
          </cell>
        </row>
        <row r="1010">
          <cell r="A1010" t="str">
            <v>0K85950</v>
          </cell>
          <cell r="B1010" t="str">
            <v>RAW3001</v>
          </cell>
          <cell r="C1010" t="str">
            <v>先生</v>
          </cell>
          <cell r="D1010" t="str">
            <v>魏士傑</v>
          </cell>
          <cell r="E1010" t="str">
            <v>魏士傑先生</v>
          </cell>
          <cell r="F1010">
            <v>935090740</v>
          </cell>
        </row>
        <row r="1011">
          <cell r="A1011" t="str">
            <v>0K85954</v>
          </cell>
          <cell r="B1011" t="str">
            <v>AKK3128</v>
          </cell>
          <cell r="C1011" t="str">
            <v>先生</v>
          </cell>
          <cell r="D1011" t="str">
            <v>吳育葵</v>
          </cell>
          <cell r="E1011" t="str">
            <v>吳育葵先生</v>
          </cell>
          <cell r="F1011">
            <v>939268600</v>
          </cell>
        </row>
        <row r="1012">
          <cell r="A1012" t="str">
            <v>0K85956</v>
          </cell>
          <cell r="B1012" t="str">
            <v>AKK0299</v>
          </cell>
          <cell r="C1012" t="str">
            <v>小姐</v>
          </cell>
          <cell r="D1012" t="str">
            <v>江麗秋</v>
          </cell>
          <cell r="E1012" t="str">
            <v>江麗秋小姐</v>
          </cell>
          <cell r="F1012">
            <v>981534296</v>
          </cell>
        </row>
        <row r="1013">
          <cell r="A1013" t="str">
            <v>0K86015</v>
          </cell>
          <cell r="B1013" t="str">
            <v>AKK8082</v>
          </cell>
          <cell r="C1013" t="str">
            <v>先生</v>
          </cell>
          <cell r="D1013" t="str">
            <v>張聖弘</v>
          </cell>
          <cell r="E1013" t="str">
            <v>張聖弘先生</v>
          </cell>
          <cell r="F1013">
            <v>928406699</v>
          </cell>
        </row>
        <row r="1014">
          <cell r="A1014" t="str">
            <v>0K86048</v>
          </cell>
          <cell r="B1014" t="str">
            <v>RAW8785</v>
          </cell>
          <cell r="C1014" t="str">
            <v>小姐</v>
          </cell>
          <cell r="D1014" t="str">
            <v>統一東京股份有限公司黃雅萍</v>
          </cell>
          <cell r="E1014" t="str">
            <v>黃雅萍小姐</v>
          </cell>
          <cell r="F1014">
            <v>987777945</v>
          </cell>
        </row>
        <row r="1015">
          <cell r="A1015" t="str">
            <v>0K86051</v>
          </cell>
          <cell r="B1015" t="str">
            <v>RAX8108</v>
          </cell>
          <cell r="C1015" t="str">
            <v>先生</v>
          </cell>
          <cell r="D1015" t="str">
            <v>遠銀國際租賃有限公司(股)鄭倫</v>
          </cell>
          <cell r="E1015" t="str">
            <v>鄭倫先生</v>
          </cell>
          <cell r="F1015">
            <v>933329407</v>
          </cell>
        </row>
        <row r="1016">
          <cell r="A1016" t="str">
            <v>0K86118</v>
          </cell>
          <cell r="B1016" t="str">
            <v>AKF5577</v>
          </cell>
          <cell r="C1016" t="str">
            <v>先生</v>
          </cell>
          <cell r="D1016" t="str">
            <v>楊森盛</v>
          </cell>
          <cell r="E1016" t="str">
            <v>楊森盛先生</v>
          </cell>
          <cell r="F1016">
            <v>972895718</v>
          </cell>
        </row>
        <row r="1017">
          <cell r="A1017" t="str">
            <v>0K86213</v>
          </cell>
          <cell r="B1017" t="str">
            <v>AMU3888</v>
          </cell>
          <cell r="C1017" t="str">
            <v>先生</v>
          </cell>
          <cell r="D1017" t="str">
            <v>江明成</v>
          </cell>
          <cell r="E1017" t="str">
            <v>江明成先生</v>
          </cell>
          <cell r="F1017">
            <v>937276586</v>
          </cell>
        </row>
        <row r="1018">
          <cell r="A1018" t="str">
            <v>0K86298</v>
          </cell>
          <cell r="B1018" t="str">
            <v>AKK8533</v>
          </cell>
          <cell r="C1018" t="str">
            <v>小姐</v>
          </cell>
          <cell r="D1018" t="str">
            <v>李珊珊</v>
          </cell>
          <cell r="E1018" t="str">
            <v>李珊珊小姐</v>
          </cell>
          <cell r="F1018">
            <v>921894647</v>
          </cell>
        </row>
        <row r="1019">
          <cell r="A1019" t="str">
            <v>0K86404</v>
          </cell>
          <cell r="B1019" t="str">
            <v>AKK5888</v>
          </cell>
          <cell r="C1019" t="str">
            <v>小姐</v>
          </cell>
          <cell r="D1019" t="str">
            <v>林柔君</v>
          </cell>
          <cell r="E1019" t="str">
            <v>林柔君小姐</v>
          </cell>
          <cell r="F1019">
            <v>932181857</v>
          </cell>
        </row>
        <row r="1020">
          <cell r="A1020" t="str">
            <v>0K86435</v>
          </cell>
          <cell r="B1020" t="str">
            <v>RAW8891</v>
          </cell>
          <cell r="C1020" t="str">
            <v>先生</v>
          </cell>
          <cell r="D1020" t="str">
            <v>好點子國際商行(統一東京租賃)傅景盟</v>
          </cell>
          <cell r="E1020" t="str">
            <v>傅景盟先生</v>
          </cell>
          <cell r="F1020">
            <v>922023323</v>
          </cell>
        </row>
        <row r="1021">
          <cell r="A1021" t="str">
            <v>0K86438</v>
          </cell>
          <cell r="B1021" t="str">
            <v>APD5889</v>
          </cell>
          <cell r="C1021" t="str">
            <v>先生</v>
          </cell>
          <cell r="D1021" t="str">
            <v>曹志龍</v>
          </cell>
          <cell r="E1021" t="str">
            <v>曹志龍先生</v>
          </cell>
          <cell r="F1021">
            <v>956605520</v>
          </cell>
        </row>
        <row r="1022">
          <cell r="A1022" t="str">
            <v>0K86449</v>
          </cell>
          <cell r="B1022" t="str">
            <v>AMU3288</v>
          </cell>
          <cell r="C1022" t="str">
            <v>小姐</v>
          </cell>
          <cell r="D1022" t="str">
            <v>簡君樺</v>
          </cell>
          <cell r="E1022" t="str">
            <v>簡君樺小姐</v>
          </cell>
          <cell r="F1022">
            <v>919388881</v>
          </cell>
        </row>
        <row r="1023">
          <cell r="A1023" t="str">
            <v>0K86467</v>
          </cell>
          <cell r="B1023" t="str">
            <v>AKK8985</v>
          </cell>
          <cell r="C1023" t="str">
            <v>先生</v>
          </cell>
          <cell r="D1023" t="str">
            <v>劉賢玉</v>
          </cell>
          <cell r="E1023" t="str">
            <v>劉賢玉先生</v>
          </cell>
          <cell r="F1023">
            <v>958592657</v>
          </cell>
        </row>
        <row r="1024">
          <cell r="A1024" t="str">
            <v>0K86484</v>
          </cell>
          <cell r="B1024" t="str">
            <v>AKU5199</v>
          </cell>
          <cell r="C1024" t="str">
            <v>先生</v>
          </cell>
          <cell r="D1024" t="str">
            <v>大冶企業(有)陳宏任</v>
          </cell>
          <cell r="E1024" t="str">
            <v>陳宏任先生</v>
          </cell>
          <cell r="F1024">
            <v>936334529</v>
          </cell>
        </row>
        <row r="1025">
          <cell r="A1025" t="str">
            <v>0K86508</v>
          </cell>
          <cell r="B1025" t="str">
            <v>AKK9796</v>
          </cell>
          <cell r="C1025" t="str">
            <v>先生</v>
          </cell>
          <cell r="D1025" t="str">
            <v>秦志琿</v>
          </cell>
          <cell r="E1025" t="str">
            <v>秦志琿先生</v>
          </cell>
          <cell r="F1025">
            <v>983701471</v>
          </cell>
        </row>
        <row r="1026">
          <cell r="A1026" t="str">
            <v>0K86509</v>
          </cell>
          <cell r="B1026" t="str">
            <v>AKK9596</v>
          </cell>
          <cell r="C1026" t="str">
            <v>先生</v>
          </cell>
          <cell r="D1026" t="str">
            <v>廖世宏</v>
          </cell>
          <cell r="E1026" t="str">
            <v>廖世宏先生</v>
          </cell>
          <cell r="F1026">
            <v>922427330</v>
          </cell>
        </row>
        <row r="1027">
          <cell r="A1027" t="str">
            <v>0K86602</v>
          </cell>
          <cell r="B1027" t="str">
            <v>AKG1007</v>
          </cell>
          <cell r="C1027" t="str">
            <v>先生</v>
          </cell>
          <cell r="D1027" t="str">
            <v>楊金定</v>
          </cell>
          <cell r="E1027" t="str">
            <v>楊金定先生</v>
          </cell>
          <cell r="F1027">
            <v>939919010</v>
          </cell>
        </row>
        <row r="1028">
          <cell r="A1028" t="str">
            <v>0K86659</v>
          </cell>
          <cell r="B1028" t="str">
            <v>AKK7125</v>
          </cell>
          <cell r="C1028" t="str">
            <v>先生</v>
          </cell>
          <cell r="D1028" t="str">
            <v>智倫國際股份有限公司張佳軒</v>
          </cell>
          <cell r="E1028" t="str">
            <v>張佳軒先生</v>
          </cell>
          <cell r="F1028">
            <v>937042628</v>
          </cell>
        </row>
        <row r="1029">
          <cell r="A1029" t="str">
            <v>0K86685</v>
          </cell>
          <cell r="B1029" t="str">
            <v>AKL3931</v>
          </cell>
          <cell r="C1029" t="str">
            <v>小姐</v>
          </cell>
          <cell r="D1029" t="str">
            <v>戴玉娟</v>
          </cell>
          <cell r="E1029" t="str">
            <v>戴玉娟小姐</v>
          </cell>
          <cell r="F1029">
            <v>913067655</v>
          </cell>
        </row>
        <row r="1030">
          <cell r="A1030" t="str">
            <v>0K86689</v>
          </cell>
          <cell r="B1030" t="str">
            <v>RAX1185</v>
          </cell>
          <cell r="C1030" t="str">
            <v>先生</v>
          </cell>
          <cell r="D1030" t="str">
            <v>久泰石材(有)-財盟租賃吳瑞民</v>
          </cell>
          <cell r="E1030" t="str">
            <v>吳瑞民先生</v>
          </cell>
          <cell r="F1030">
            <v>937002543</v>
          </cell>
        </row>
        <row r="1031">
          <cell r="A1031" t="str">
            <v>0K86691</v>
          </cell>
          <cell r="B1031" t="str">
            <v>0K86691</v>
          </cell>
          <cell r="C1031" t="str">
            <v>先生</v>
          </cell>
          <cell r="D1031" t="str">
            <v>車已賣</v>
          </cell>
          <cell r="E1031" t="str">
            <v>車已賣先生</v>
          </cell>
          <cell r="F1031">
            <v>900000000</v>
          </cell>
        </row>
        <row r="1032">
          <cell r="A1032" t="str">
            <v>0K86736</v>
          </cell>
          <cell r="B1032" t="str">
            <v>RAX1539</v>
          </cell>
          <cell r="C1032" t="str">
            <v>先生</v>
          </cell>
          <cell r="D1032" t="str">
            <v>達基實業有限公司(格上)胡曉芸</v>
          </cell>
          <cell r="E1032" t="str">
            <v>張福霖先生</v>
          </cell>
          <cell r="F1032">
            <v>932352104</v>
          </cell>
        </row>
        <row r="1033">
          <cell r="A1033" t="str">
            <v>0K86788</v>
          </cell>
          <cell r="B1033" t="str">
            <v>AKR1177</v>
          </cell>
          <cell r="C1033" t="str">
            <v>先生</v>
          </cell>
          <cell r="D1033" t="str">
            <v>張晉豪</v>
          </cell>
          <cell r="E1033" t="str">
            <v>張晉豪先生</v>
          </cell>
          <cell r="F1033">
            <v>926000813</v>
          </cell>
        </row>
        <row r="1034">
          <cell r="A1034" t="str">
            <v>0K86823</v>
          </cell>
          <cell r="B1034" t="str">
            <v>AKM0081</v>
          </cell>
          <cell r="C1034" t="str">
            <v>小姐</v>
          </cell>
          <cell r="D1034" t="str">
            <v>0王麗娜</v>
          </cell>
          <cell r="E1034" t="str">
            <v>王麗娜小姐</v>
          </cell>
          <cell r="F1034">
            <v>939212926</v>
          </cell>
        </row>
        <row r="1035">
          <cell r="A1035" t="str">
            <v>0K86845</v>
          </cell>
          <cell r="B1035" t="str">
            <v>RAY3368</v>
          </cell>
          <cell r="C1035" t="str">
            <v>先生</v>
          </cell>
          <cell r="D1035" t="str">
            <v>展雲事業股份有限公司趙定翔</v>
          </cell>
          <cell r="E1035" t="str">
            <v>趙定翔先生</v>
          </cell>
          <cell r="F1035">
            <v>939608999</v>
          </cell>
        </row>
        <row r="1036">
          <cell r="A1036" t="str">
            <v>0K86869</v>
          </cell>
          <cell r="B1036" t="str">
            <v>AJJ1688</v>
          </cell>
          <cell r="C1036" t="str">
            <v>小姐</v>
          </cell>
          <cell r="D1036" t="str">
            <v>劉嘉玲</v>
          </cell>
          <cell r="E1036" t="str">
            <v>劉嘉玲小姐</v>
          </cell>
          <cell r="F1036">
            <v>932004107</v>
          </cell>
        </row>
        <row r="1037">
          <cell r="A1037" t="str">
            <v>0K86878</v>
          </cell>
          <cell r="B1037" t="str">
            <v>AKL6229</v>
          </cell>
          <cell r="C1037" t="str">
            <v>先生</v>
          </cell>
          <cell r="D1037" t="str">
            <v>魏上淳</v>
          </cell>
          <cell r="E1037" t="str">
            <v>魏上淳先生</v>
          </cell>
          <cell r="F1037">
            <v>905188897</v>
          </cell>
        </row>
        <row r="1038">
          <cell r="A1038" t="str">
            <v>0K86885</v>
          </cell>
          <cell r="B1038" t="str">
            <v>ANM3226</v>
          </cell>
          <cell r="C1038" t="str">
            <v>先生</v>
          </cell>
          <cell r="D1038" t="str">
            <v>陳振國</v>
          </cell>
          <cell r="E1038" t="str">
            <v>陳振國先生</v>
          </cell>
          <cell r="F1038">
            <v>936439237</v>
          </cell>
        </row>
        <row r="1039">
          <cell r="A1039" t="str">
            <v>0K98229</v>
          </cell>
          <cell r="B1039" t="str">
            <v>ANU6863</v>
          </cell>
          <cell r="C1039" t="str">
            <v>先生</v>
          </cell>
          <cell r="D1039" t="str">
            <v>胡國君</v>
          </cell>
          <cell r="E1039" t="str">
            <v>胡國君先生</v>
          </cell>
          <cell r="F1039">
            <v>933018611</v>
          </cell>
        </row>
        <row r="1040">
          <cell r="A1040" t="str">
            <v>0K98478</v>
          </cell>
          <cell r="B1040" t="str">
            <v>ANZ9369</v>
          </cell>
          <cell r="C1040" t="str">
            <v>小姐</v>
          </cell>
          <cell r="D1040" t="str">
            <v>邱意婷</v>
          </cell>
          <cell r="E1040" t="str">
            <v>邱意婷小姐</v>
          </cell>
          <cell r="F1040">
            <v>932320555</v>
          </cell>
        </row>
        <row r="1041">
          <cell r="A1041" t="str">
            <v>0K98498</v>
          </cell>
          <cell r="B1041" t="str">
            <v>ARA7788</v>
          </cell>
          <cell r="C1041" t="str">
            <v>先生</v>
          </cell>
          <cell r="D1041" t="str">
            <v>周杰弘</v>
          </cell>
          <cell r="E1041" t="str">
            <v>周杰弘先生</v>
          </cell>
          <cell r="F1041">
            <v>926095291</v>
          </cell>
        </row>
        <row r="1042">
          <cell r="A1042" t="str">
            <v>0K98602</v>
          </cell>
          <cell r="B1042" t="str">
            <v>RBC5305</v>
          </cell>
          <cell r="C1042" t="str">
            <v>先生</v>
          </cell>
          <cell r="D1042" t="str">
            <v>鎰豪有限公司-財盟小客車許邦豪</v>
          </cell>
          <cell r="E1042" t="str">
            <v>許邦豪先生</v>
          </cell>
          <cell r="F1042">
            <v>952786862</v>
          </cell>
        </row>
        <row r="1043">
          <cell r="A1043" t="str">
            <v>0K98751</v>
          </cell>
          <cell r="B1043" t="str">
            <v>ATT0711</v>
          </cell>
          <cell r="C1043" t="str">
            <v>先生</v>
          </cell>
          <cell r="D1043" t="str">
            <v>王宥森</v>
          </cell>
          <cell r="E1043" t="str">
            <v>王宥森先生</v>
          </cell>
          <cell r="F1043">
            <v>938101855</v>
          </cell>
        </row>
        <row r="1044">
          <cell r="A1044" t="str">
            <v>0K98788</v>
          </cell>
          <cell r="B1044" t="str">
            <v>ANV0828</v>
          </cell>
          <cell r="C1044" t="str">
            <v>先生</v>
          </cell>
          <cell r="D1044" t="str">
            <v>謝耀霆</v>
          </cell>
          <cell r="E1044" t="str">
            <v>謝耀霆先生</v>
          </cell>
          <cell r="F1044">
            <v>903110370</v>
          </cell>
        </row>
        <row r="1045">
          <cell r="A1045" t="str">
            <v>0K98894</v>
          </cell>
          <cell r="B1045" t="str">
            <v>AQU9666</v>
          </cell>
          <cell r="C1045" t="str">
            <v>先生</v>
          </cell>
          <cell r="D1045" t="str">
            <v>沈明慶</v>
          </cell>
          <cell r="E1045" t="str">
            <v>沈明慶先生</v>
          </cell>
          <cell r="F1045">
            <v>939893666</v>
          </cell>
        </row>
        <row r="1046">
          <cell r="A1046" t="str">
            <v>0K98904</v>
          </cell>
          <cell r="B1046" t="str">
            <v>RBD5088</v>
          </cell>
          <cell r="C1046" t="str">
            <v>先生</v>
          </cell>
          <cell r="D1046" t="str">
            <v>安立知(股)-遠銀國際租賃(股)杜建一</v>
          </cell>
          <cell r="E1046" t="str">
            <v>杜建一先生</v>
          </cell>
          <cell r="F1046">
            <v>988225956</v>
          </cell>
        </row>
        <row r="1047">
          <cell r="A1047" t="str">
            <v>0K98934</v>
          </cell>
          <cell r="B1047" t="str">
            <v>ANW5175</v>
          </cell>
          <cell r="C1047" t="str">
            <v>先生</v>
          </cell>
          <cell r="D1047" t="str">
            <v>謝志良</v>
          </cell>
          <cell r="E1047" t="str">
            <v>謝志良先生</v>
          </cell>
          <cell r="F1047">
            <v>910081915</v>
          </cell>
        </row>
        <row r="1048">
          <cell r="A1048" t="str">
            <v>0K98937</v>
          </cell>
          <cell r="B1048" t="str">
            <v>ANU1558</v>
          </cell>
          <cell r="C1048" t="str">
            <v>先生</v>
          </cell>
          <cell r="D1048" t="str">
            <v>陳智明</v>
          </cell>
          <cell r="E1048" t="str">
            <v>陳智明先生</v>
          </cell>
          <cell r="F1048">
            <v>939429999</v>
          </cell>
        </row>
        <row r="1049">
          <cell r="A1049" t="str">
            <v>0L47386</v>
          </cell>
          <cell r="B1049" t="str">
            <v>大使車2</v>
          </cell>
          <cell r="C1049" t="str">
            <v>先生</v>
          </cell>
          <cell r="D1049" t="str">
            <v>大使車二</v>
          </cell>
          <cell r="E1049" t="str">
            <v>大使車二先生</v>
          </cell>
          <cell r="F1049">
            <v>900000000</v>
          </cell>
        </row>
        <row r="1050">
          <cell r="A1050" t="str">
            <v>0M00389</v>
          </cell>
          <cell r="B1050" t="str">
            <v>AJF5886</v>
          </cell>
          <cell r="C1050" t="str">
            <v>先生</v>
          </cell>
          <cell r="D1050" t="str">
            <v>張馬貴玲</v>
          </cell>
          <cell r="E1050" t="str">
            <v>張仲毅先生</v>
          </cell>
          <cell r="F1050">
            <v>922191956</v>
          </cell>
        </row>
        <row r="1051">
          <cell r="A1051" t="str">
            <v>0M00408</v>
          </cell>
          <cell r="B1051" t="str">
            <v>AGW7899</v>
          </cell>
          <cell r="C1051" t="str">
            <v>先生</v>
          </cell>
          <cell r="D1051" t="str">
            <v>陳文欽</v>
          </cell>
          <cell r="E1051" t="str">
            <v>陳文欽先生</v>
          </cell>
          <cell r="F1051">
            <v>939518000</v>
          </cell>
        </row>
        <row r="1052">
          <cell r="A1052" t="str">
            <v>0M00846</v>
          </cell>
          <cell r="B1052" t="str">
            <v>ALM3989</v>
          </cell>
          <cell r="C1052" t="str">
            <v>先生</v>
          </cell>
          <cell r="D1052" t="str">
            <v>鎔德股份有限公司陳欽榮</v>
          </cell>
          <cell r="E1052" t="str">
            <v>陳欽榮先生</v>
          </cell>
          <cell r="F1052">
            <v>933038417</v>
          </cell>
        </row>
        <row r="1053">
          <cell r="A1053" t="str">
            <v>0M01506</v>
          </cell>
          <cell r="B1053" t="str">
            <v>AKF9966</v>
          </cell>
          <cell r="C1053" t="str">
            <v>小姐</v>
          </cell>
          <cell r="D1053" t="str">
            <v>0張鳳冠</v>
          </cell>
          <cell r="E1053" t="str">
            <v>張鳳冠小姐</v>
          </cell>
          <cell r="F1053">
            <v>937102552</v>
          </cell>
        </row>
        <row r="1054">
          <cell r="A1054" t="str">
            <v>0M01566</v>
          </cell>
          <cell r="B1054" t="str">
            <v>AKF5391</v>
          </cell>
          <cell r="C1054" t="str">
            <v>先生</v>
          </cell>
          <cell r="D1054" t="str">
            <v>黃文能</v>
          </cell>
          <cell r="E1054" t="str">
            <v>黃文能先生</v>
          </cell>
          <cell r="F1054">
            <v>939934094</v>
          </cell>
        </row>
        <row r="1055">
          <cell r="A1055" t="str">
            <v>0M01569</v>
          </cell>
          <cell r="B1055" t="str">
            <v>AKA3880</v>
          </cell>
          <cell r="C1055" t="str">
            <v>小姐</v>
          </cell>
          <cell r="D1055" t="str">
            <v>葉怡均</v>
          </cell>
          <cell r="E1055" t="str">
            <v>葉怡均小姐</v>
          </cell>
          <cell r="F1055">
            <v>988216690</v>
          </cell>
        </row>
        <row r="1056">
          <cell r="A1056" t="str">
            <v>0M01570</v>
          </cell>
          <cell r="B1056" t="str">
            <v>AJH8155</v>
          </cell>
          <cell r="C1056" t="str">
            <v>先生</v>
          </cell>
          <cell r="D1056" t="str">
            <v>賴憲宏</v>
          </cell>
          <cell r="E1056" t="str">
            <v>賴憲宏先生</v>
          </cell>
          <cell r="F1056">
            <v>910031692</v>
          </cell>
        </row>
        <row r="1057">
          <cell r="A1057" t="str">
            <v>0M02284</v>
          </cell>
          <cell r="B1057" t="str">
            <v>AKG7988</v>
          </cell>
          <cell r="C1057" t="str">
            <v>先生</v>
          </cell>
          <cell r="D1057" t="str">
            <v>陳柏源</v>
          </cell>
          <cell r="E1057" t="str">
            <v>陳柏源先生</v>
          </cell>
          <cell r="F1057">
            <v>988069697</v>
          </cell>
        </row>
        <row r="1058">
          <cell r="A1058" t="str">
            <v>0M02313</v>
          </cell>
          <cell r="B1058" t="str">
            <v>RAR9928</v>
          </cell>
          <cell r="C1058" t="str">
            <v>先生</v>
          </cell>
          <cell r="D1058" t="str">
            <v>松阪屋國際開發(有)(財盟租賃)陳柏一</v>
          </cell>
          <cell r="E1058" t="str">
            <v>陳柏一先生</v>
          </cell>
          <cell r="F1058">
            <v>928998841</v>
          </cell>
        </row>
        <row r="1059">
          <cell r="A1059" t="str">
            <v>0M02517</v>
          </cell>
          <cell r="B1059" t="str">
            <v>AMY9298</v>
          </cell>
          <cell r="C1059" t="str">
            <v>先生</v>
          </cell>
          <cell r="D1059" t="str">
            <v>馬鴻裕</v>
          </cell>
          <cell r="E1059" t="str">
            <v>馬鴻裕先生</v>
          </cell>
          <cell r="F1059">
            <v>932048480</v>
          </cell>
        </row>
        <row r="1060">
          <cell r="A1060" t="str">
            <v>0M02529</v>
          </cell>
          <cell r="B1060" t="str">
            <v>AKG5988</v>
          </cell>
          <cell r="C1060" t="str">
            <v>先生</v>
          </cell>
          <cell r="D1060" t="str">
            <v>黃志同</v>
          </cell>
          <cell r="E1060" t="str">
            <v>黃志同先生</v>
          </cell>
          <cell r="F1060">
            <v>911246469</v>
          </cell>
        </row>
        <row r="1061">
          <cell r="A1061" t="str">
            <v>0M03533</v>
          </cell>
          <cell r="B1061" t="str">
            <v>0M03533</v>
          </cell>
          <cell r="C1061" t="str">
            <v>先生</v>
          </cell>
          <cell r="D1061" t="str">
            <v>車已賣</v>
          </cell>
          <cell r="E1061" t="str">
            <v>車已賣先生</v>
          </cell>
          <cell r="F1061">
            <v>900000000</v>
          </cell>
        </row>
        <row r="1062">
          <cell r="A1062" t="str">
            <v>0M03586</v>
          </cell>
          <cell r="B1062" t="str">
            <v>AKU5759</v>
          </cell>
          <cell r="C1062" t="str">
            <v>先生</v>
          </cell>
          <cell r="D1062" t="str">
            <v>李政勳</v>
          </cell>
          <cell r="E1062" t="str">
            <v>李政勳先生</v>
          </cell>
          <cell r="F1062">
            <v>918325322</v>
          </cell>
        </row>
        <row r="1063">
          <cell r="A1063" t="str">
            <v>0M05752</v>
          </cell>
          <cell r="B1063" t="str">
            <v>AKP8856</v>
          </cell>
          <cell r="C1063" t="str">
            <v>先生</v>
          </cell>
          <cell r="D1063" t="str">
            <v>昭安國際股份有限公司林哲誼</v>
          </cell>
          <cell r="E1063" t="str">
            <v>林哲誼先生</v>
          </cell>
          <cell r="F1063">
            <v>935127415</v>
          </cell>
        </row>
        <row r="1064">
          <cell r="A1064" t="str">
            <v>0M05763</v>
          </cell>
          <cell r="B1064" t="str">
            <v>AKM5787</v>
          </cell>
          <cell r="C1064" t="str">
            <v>先生</v>
          </cell>
          <cell r="D1064" t="str">
            <v>李正中</v>
          </cell>
          <cell r="E1064" t="str">
            <v>李正中先生</v>
          </cell>
          <cell r="F1064">
            <v>955299694</v>
          </cell>
        </row>
        <row r="1065">
          <cell r="A1065" t="str">
            <v>0M05832</v>
          </cell>
          <cell r="B1065" t="str">
            <v>AKM6113</v>
          </cell>
          <cell r="C1065" t="str">
            <v>先生</v>
          </cell>
          <cell r="D1065" t="str">
            <v>王雲生</v>
          </cell>
          <cell r="E1065" t="str">
            <v>王雲生先生</v>
          </cell>
          <cell r="F1065">
            <v>989807001</v>
          </cell>
        </row>
        <row r="1066">
          <cell r="A1066" t="str">
            <v>0M06043</v>
          </cell>
          <cell r="B1066" t="str">
            <v>AKN8160</v>
          </cell>
          <cell r="C1066" t="str">
            <v>先生</v>
          </cell>
          <cell r="D1066" t="str">
            <v>吳怡廣</v>
          </cell>
          <cell r="E1066" t="str">
            <v>吳怡廣先生</v>
          </cell>
          <cell r="F1066">
            <v>975277817</v>
          </cell>
        </row>
        <row r="1067">
          <cell r="A1067" t="str">
            <v>0M07675</v>
          </cell>
          <cell r="B1067" t="str">
            <v>RAY6787</v>
          </cell>
          <cell r="C1067" t="str">
            <v>先生</v>
          </cell>
          <cell r="D1067" t="str">
            <v>威利石材(限)(格上租賃)游永隆</v>
          </cell>
          <cell r="E1067" t="str">
            <v>游永隆先生</v>
          </cell>
          <cell r="F1067">
            <v>937055904</v>
          </cell>
        </row>
        <row r="1068">
          <cell r="A1068" t="str">
            <v>0M07894</v>
          </cell>
          <cell r="B1068" t="str">
            <v>AKP1987</v>
          </cell>
          <cell r="C1068" t="str">
            <v>小姐</v>
          </cell>
          <cell r="D1068" t="str">
            <v>李明珊</v>
          </cell>
          <cell r="E1068" t="str">
            <v>李明珊小姐</v>
          </cell>
          <cell r="F1068">
            <v>933209585</v>
          </cell>
        </row>
        <row r="1069">
          <cell r="A1069" t="str">
            <v>0M07901</v>
          </cell>
          <cell r="B1069" t="str">
            <v>RAY5902</v>
          </cell>
          <cell r="C1069" t="str">
            <v>先生</v>
          </cell>
          <cell r="D1069" t="str">
            <v>洪杰琛</v>
          </cell>
          <cell r="E1069" t="str">
            <v>洪杰琛先生</v>
          </cell>
          <cell r="F1069">
            <v>975238680</v>
          </cell>
        </row>
        <row r="1070">
          <cell r="A1070" t="str">
            <v>0M07906</v>
          </cell>
          <cell r="B1070" t="str">
            <v>AKP7102</v>
          </cell>
          <cell r="C1070" t="str">
            <v>小姐</v>
          </cell>
          <cell r="D1070" t="str">
            <v>鄒沛珊</v>
          </cell>
          <cell r="E1070" t="str">
            <v>鄒沛珊小姐</v>
          </cell>
          <cell r="F1070">
            <v>979103031</v>
          </cell>
        </row>
        <row r="1071">
          <cell r="A1071" t="str">
            <v>0M07958</v>
          </cell>
          <cell r="B1071" t="str">
            <v>RBA1586</v>
          </cell>
          <cell r="C1071" t="str">
            <v>小姐</v>
          </cell>
          <cell r="D1071" t="str">
            <v>高美雲</v>
          </cell>
          <cell r="E1071" t="str">
            <v>高美雲小姐</v>
          </cell>
          <cell r="F1071">
            <v>955442558</v>
          </cell>
        </row>
        <row r="1072">
          <cell r="A1072" t="str">
            <v>0M08739</v>
          </cell>
          <cell r="B1072" t="str">
            <v>AKR3911</v>
          </cell>
          <cell r="C1072" t="str">
            <v>先生</v>
          </cell>
          <cell r="D1072" t="str">
            <v>趙家德</v>
          </cell>
          <cell r="E1072" t="str">
            <v>趙家德先生</v>
          </cell>
          <cell r="F1072">
            <v>930277586</v>
          </cell>
        </row>
        <row r="1073">
          <cell r="A1073" t="str">
            <v>0M08746</v>
          </cell>
          <cell r="B1073" t="str">
            <v>AKS0888</v>
          </cell>
          <cell r="C1073" t="str">
            <v>先生</v>
          </cell>
          <cell r="D1073" t="str">
            <v>葉冠群</v>
          </cell>
          <cell r="E1073" t="str">
            <v>葉冠群先生</v>
          </cell>
          <cell r="F1073">
            <v>934313226</v>
          </cell>
        </row>
        <row r="1074">
          <cell r="A1074" t="str">
            <v>0M09024</v>
          </cell>
          <cell r="B1074" t="str">
            <v>AKR2009</v>
          </cell>
          <cell r="C1074" t="str">
            <v>先生</v>
          </cell>
          <cell r="D1074" t="str">
            <v>江建助</v>
          </cell>
          <cell r="E1074" t="str">
            <v>江建助先生</v>
          </cell>
          <cell r="F1074">
            <v>986226991</v>
          </cell>
        </row>
        <row r="1075">
          <cell r="A1075" t="str">
            <v>0M09085</v>
          </cell>
          <cell r="B1075" t="str">
            <v>AKR5685</v>
          </cell>
          <cell r="C1075" t="str">
            <v>先生</v>
          </cell>
          <cell r="D1075" t="str">
            <v>陳旻宏</v>
          </cell>
          <cell r="E1075" t="str">
            <v>王以德先生</v>
          </cell>
          <cell r="F1075">
            <v>910678925</v>
          </cell>
        </row>
        <row r="1076">
          <cell r="A1076" t="str">
            <v>0M09578</v>
          </cell>
          <cell r="B1076" t="str">
            <v>AKS6169</v>
          </cell>
          <cell r="C1076" t="str">
            <v>先生</v>
          </cell>
          <cell r="D1076" t="str">
            <v>康嘉玶</v>
          </cell>
          <cell r="E1076" t="str">
            <v>洪梓隆先生</v>
          </cell>
          <cell r="F1076">
            <v>920385917</v>
          </cell>
        </row>
        <row r="1077">
          <cell r="A1077" t="str">
            <v>0M09923</v>
          </cell>
          <cell r="B1077" t="str">
            <v>AMY2211</v>
          </cell>
          <cell r="C1077" t="str">
            <v>先生</v>
          </cell>
          <cell r="D1077" t="str">
            <v>子丞舞台工程股份有限公司花誌言</v>
          </cell>
          <cell r="E1077" t="str">
            <v>花誌言先生</v>
          </cell>
          <cell r="F1077">
            <v>935641063</v>
          </cell>
        </row>
        <row r="1078">
          <cell r="A1078" t="str">
            <v>0M10026</v>
          </cell>
          <cell r="B1078" t="str">
            <v>AKS6698</v>
          </cell>
          <cell r="C1078" t="str">
            <v>先生</v>
          </cell>
          <cell r="D1078" t="str">
            <v>范晉魁</v>
          </cell>
          <cell r="E1078" t="str">
            <v>范晉魁先生</v>
          </cell>
          <cell r="F1078">
            <v>921234966</v>
          </cell>
        </row>
        <row r="1079">
          <cell r="A1079" t="str">
            <v>0M10040</v>
          </cell>
          <cell r="B1079" t="str">
            <v>AKR9176</v>
          </cell>
          <cell r="C1079" t="str">
            <v>先生</v>
          </cell>
          <cell r="D1079" t="str">
            <v>賴培培</v>
          </cell>
          <cell r="E1079" t="str">
            <v>陳建良先生</v>
          </cell>
          <cell r="F1079">
            <v>936118087</v>
          </cell>
        </row>
        <row r="1080">
          <cell r="A1080" t="str">
            <v>0M10122</v>
          </cell>
          <cell r="B1080" t="str">
            <v>AMY0185</v>
          </cell>
          <cell r="C1080" t="str">
            <v>先生</v>
          </cell>
          <cell r="D1080" t="str">
            <v>黃楷崴</v>
          </cell>
          <cell r="E1080" t="str">
            <v>黃楷崴先生</v>
          </cell>
          <cell r="F1080">
            <v>938938979</v>
          </cell>
        </row>
        <row r="1081">
          <cell r="A1081" t="str">
            <v>0M10131</v>
          </cell>
          <cell r="B1081" t="str">
            <v>AMY0375</v>
          </cell>
          <cell r="C1081" t="str">
            <v>先生</v>
          </cell>
          <cell r="D1081" t="str">
            <v>比利迦實業(股)公司周志賢</v>
          </cell>
          <cell r="E1081" t="str">
            <v>周志賢先生</v>
          </cell>
          <cell r="F1081">
            <v>932235052</v>
          </cell>
        </row>
        <row r="1082">
          <cell r="A1082" t="str">
            <v>0M10188</v>
          </cell>
          <cell r="B1082" t="str">
            <v>ANX8572</v>
          </cell>
          <cell r="C1082" t="str">
            <v>先生</v>
          </cell>
          <cell r="D1082" t="str">
            <v>朱希茂</v>
          </cell>
          <cell r="E1082" t="str">
            <v>朱希茂先生</v>
          </cell>
          <cell r="F1082">
            <v>928622696</v>
          </cell>
        </row>
        <row r="1083">
          <cell r="A1083" t="str">
            <v>0M10198</v>
          </cell>
          <cell r="B1083" t="str">
            <v>AMY5980</v>
          </cell>
          <cell r="C1083" t="str">
            <v>先生</v>
          </cell>
          <cell r="D1083" t="str">
            <v>宏生禮儀有限公司黃志湧</v>
          </cell>
          <cell r="E1083" t="str">
            <v>黃志湧先生</v>
          </cell>
          <cell r="F1083">
            <v>987881701</v>
          </cell>
        </row>
        <row r="1084">
          <cell r="A1084" t="str">
            <v>0M10200</v>
          </cell>
          <cell r="B1084" t="str">
            <v>AKR7517</v>
          </cell>
          <cell r="C1084" t="str">
            <v>先生</v>
          </cell>
          <cell r="D1084" t="str">
            <v>陸美鳳</v>
          </cell>
          <cell r="E1084" t="str">
            <v>楊政茂先生</v>
          </cell>
          <cell r="F1084">
            <v>977589963</v>
          </cell>
        </row>
        <row r="1085">
          <cell r="A1085" t="str">
            <v>0M11233</v>
          </cell>
          <cell r="B1085" t="str">
            <v>ANA5365</v>
          </cell>
          <cell r="C1085" t="str">
            <v>先生</v>
          </cell>
          <cell r="D1085" t="str">
            <v>張正予</v>
          </cell>
          <cell r="E1085" t="str">
            <v>張正予先生</v>
          </cell>
          <cell r="F1085">
            <v>952995773</v>
          </cell>
        </row>
        <row r="1086">
          <cell r="A1086" t="str">
            <v>0M12024</v>
          </cell>
          <cell r="B1086" t="str">
            <v>ANM1590</v>
          </cell>
          <cell r="C1086" t="str">
            <v>先生</v>
          </cell>
          <cell r="D1086" t="str">
            <v>林志偉</v>
          </cell>
          <cell r="E1086" t="str">
            <v>林志偉先生</v>
          </cell>
          <cell r="F1086">
            <v>932838639</v>
          </cell>
        </row>
        <row r="1087">
          <cell r="A1087" t="str">
            <v>0M12320</v>
          </cell>
          <cell r="B1087" t="str">
            <v>RBD3366</v>
          </cell>
          <cell r="C1087" t="str">
            <v>先生</v>
          </cell>
          <cell r="D1087" t="str">
            <v>日盛租賃股份有限公司吳天夫</v>
          </cell>
          <cell r="E1087" t="str">
            <v>吳天夫先生</v>
          </cell>
          <cell r="F1087">
            <v>937404084</v>
          </cell>
        </row>
        <row r="1088">
          <cell r="A1088" t="str">
            <v>0M12397</v>
          </cell>
          <cell r="B1088" t="str">
            <v>ANM2175</v>
          </cell>
          <cell r="C1088" t="str">
            <v>先生</v>
          </cell>
          <cell r="D1088" t="str">
            <v>楊德庸</v>
          </cell>
          <cell r="E1088" t="str">
            <v>楊德庸先生</v>
          </cell>
          <cell r="F1088">
            <v>920301450</v>
          </cell>
        </row>
        <row r="1089">
          <cell r="A1089" t="str">
            <v>0M12414</v>
          </cell>
          <cell r="B1089" t="str">
            <v>RBB6533</v>
          </cell>
          <cell r="C1089" t="str">
            <v>先生</v>
          </cell>
          <cell r="D1089" t="str">
            <v>協新汽車股份有限公司游匡正</v>
          </cell>
          <cell r="E1089" t="str">
            <v>游匡正先生</v>
          </cell>
          <cell r="F1089">
            <v>979628688</v>
          </cell>
        </row>
        <row r="1090">
          <cell r="A1090" t="str">
            <v>0M13095</v>
          </cell>
          <cell r="B1090" t="str">
            <v>ANU2775</v>
          </cell>
          <cell r="C1090" t="str">
            <v>先生</v>
          </cell>
          <cell r="D1090" t="str">
            <v>蕭禮明</v>
          </cell>
          <cell r="E1090" t="str">
            <v>蕭禮明先生</v>
          </cell>
          <cell r="F1090">
            <v>913399009</v>
          </cell>
        </row>
        <row r="1091">
          <cell r="A1091" t="str">
            <v>0M13112</v>
          </cell>
          <cell r="B1091" t="str">
            <v>ANN1913</v>
          </cell>
          <cell r="C1091" t="str">
            <v>小姐</v>
          </cell>
          <cell r="D1091" t="str">
            <v>張蘭英</v>
          </cell>
          <cell r="E1091" t="str">
            <v>張蘭英小姐</v>
          </cell>
          <cell r="F1091">
            <v>928565170</v>
          </cell>
        </row>
        <row r="1092">
          <cell r="A1092" t="str">
            <v>0M13114</v>
          </cell>
          <cell r="B1092" t="str">
            <v>ANB3590</v>
          </cell>
          <cell r="C1092" t="str">
            <v>先生</v>
          </cell>
          <cell r="D1092" t="str">
            <v>李正東</v>
          </cell>
          <cell r="E1092" t="str">
            <v>李正東先生</v>
          </cell>
          <cell r="F1092">
            <v>936789010</v>
          </cell>
        </row>
        <row r="1093">
          <cell r="A1093" t="str">
            <v>0M13186</v>
          </cell>
          <cell r="B1093" t="str">
            <v>APP8807</v>
          </cell>
          <cell r="C1093" t="str">
            <v>先生</v>
          </cell>
          <cell r="D1093" t="str">
            <v>李沛河</v>
          </cell>
          <cell r="E1093" t="str">
            <v>李沛河先生</v>
          </cell>
          <cell r="F1093">
            <v>981240016</v>
          </cell>
        </row>
        <row r="1094">
          <cell r="A1094" t="str">
            <v>0M13288</v>
          </cell>
          <cell r="B1094" t="str">
            <v>ANP0821</v>
          </cell>
          <cell r="C1094" t="str">
            <v>先生</v>
          </cell>
          <cell r="D1094" t="str">
            <v>簡立超</v>
          </cell>
          <cell r="E1094" t="str">
            <v>簡立超先生</v>
          </cell>
          <cell r="F1094">
            <v>928555969</v>
          </cell>
        </row>
        <row r="1095">
          <cell r="A1095" t="str">
            <v>0M13295</v>
          </cell>
          <cell r="B1095" t="str">
            <v>RBB1838</v>
          </cell>
          <cell r="C1095" t="str">
            <v>先生</v>
          </cell>
          <cell r="D1095" t="str">
            <v>日盛全台通小客車租賃(股)公司李承龍</v>
          </cell>
          <cell r="E1095" t="str">
            <v>李承龍先生</v>
          </cell>
          <cell r="F1095">
            <v>970200020</v>
          </cell>
        </row>
        <row r="1096">
          <cell r="A1096" t="str">
            <v>0M15269</v>
          </cell>
          <cell r="B1096" t="str">
            <v>APU8001</v>
          </cell>
          <cell r="C1096" t="str">
            <v>先生</v>
          </cell>
          <cell r="D1096" t="str">
            <v>林威助</v>
          </cell>
          <cell r="E1096" t="str">
            <v>林威助先生</v>
          </cell>
          <cell r="F1096">
            <v>921630848</v>
          </cell>
        </row>
        <row r="1097">
          <cell r="A1097" t="str">
            <v>0M15405</v>
          </cell>
          <cell r="B1097" t="str">
            <v>ANZ6882</v>
          </cell>
          <cell r="C1097" t="str">
            <v>先生</v>
          </cell>
          <cell r="D1097" t="str">
            <v>林鎮賢</v>
          </cell>
          <cell r="E1097" t="str">
            <v>林鎮賢先生</v>
          </cell>
          <cell r="F1097">
            <v>952370012</v>
          </cell>
        </row>
        <row r="1098">
          <cell r="A1098" t="str">
            <v>0M15416</v>
          </cell>
          <cell r="B1098" t="str">
            <v>AQQ1888</v>
          </cell>
          <cell r="C1098" t="str">
            <v>先生</v>
          </cell>
          <cell r="D1098" t="str">
            <v>黃彥勛</v>
          </cell>
          <cell r="E1098" t="str">
            <v>黃彥勛先生</v>
          </cell>
          <cell r="F1098">
            <v>913105211</v>
          </cell>
        </row>
        <row r="1099">
          <cell r="A1099" t="str">
            <v>0M16546</v>
          </cell>
          <cell r="B1099" t="str">
            <v>BMW0018</v>
          </cell>
          <cell r="C1099" t="str">
            <v>先生</v>
          </cell>
          <cell r="D1099" t="str">
            <v>合謙建設股份有限公司黃偉誠</v>
          </cell>
          <cell r="E1099" t="str">
            <v>黃偉誠先生</v>
          </cell>
          <cell r="F1099">
            <v>921070195</v>
          </cell>
        </row>
        <row r="1100">
          <cell r="A1100" t="str">
            <v>0M16638</v>
          </cell>
          <cell r="B1100" t="str">
            <v>ANW6179</v>
          </cell>
          <cell r="C1100" t="str">
            <v>先生</v>
          </cell>
          <cell r="D1100" t="str">
            <v>蔡欽偉</v>
          </cell>
          <cell r="E1100" t="str">
            <v>蔡欽偉先生</v>
          </cell>
          <cell r="F1100">
            <v>932309179</v>
          </cell>
        </row>
        <row r="1101">
          <cell r="A1101" t="str">
            <v>0M16908</v>
          </cell>
          <cell r="B1101" t="str">
            <v>RBC5792</v>
          </cell>
          <cell r="C1101" t="str">
            <v>先生</v>
          </cell>
          <cell r="D1101" t="str">
            <v>勝棠國際(股)-日盛羅國龍</v>
          </cell>
          <cell r="E1101" t="str">
            <v>羅國龍先生</v>
          </cell>
          <cell r="F1101">
            <v>928560439</v>
          </cell>
        </row>
        <row r="1102">
          <cell r="A1102" t="str">
            <v>0M17764</v>
          </cell>
          <cell r="B1102" t="str">
            <v>AND8278</v>
          </cell>
          <cell r="C1102" t="str">
            <v>先生</v>
          </cell>
          <cell r="D1102" t="str">
            <v>潘緯鈞</v>
          </cell>
          <cell r="E1102" t="str">
            <v>潘緯鈞先生</v>
          </cell>
          <cell r="F1102">
            <v>955957212</v>
          </cell>
        </row>
        <row r="1103">
          <cell r="A1103" t="str">
            <v>0M17768</v>
          </cell>
          <cell r="B1103" t="str">
            <v>ARE3706</v>
          </cell>
          <cell r="C1103" t="str">
            <v>先生</v>
          </cell>
          <cell r="D1103" t="str">
            <v>林新澤</v>
          </cell>
          <cell r="E1103" t="str">
            <v>林新澤先生</v>
          </cell>
          <cell r="F1103">
            <v>936725896</v>
          </cell>
        </row>
        <row r="1104">
          <cell r="A1104" t="str">
            <v>0M18070</v>
          </cell>
          <cell r="B1104" t="str">
            <v>APC1115</v>
          </cell>
          <cell r="C1104" t="str">
            <v>先生</v>
          </cell>
          <cell r="D1104" t="str">
            <v>陳俊維</v>
          </cell>
          <cell r="E1104" t="str">
            <v>陳俊維先生</v>
          </cell>
          <cell r="F1104">
            <v>937191943</v>
          </cell>
        </row>
        <row r="1105">
          <cell r="A1105" t="str">
            <v>0M19802</v>
          </cell>
          <cell r="B1105" t="str">
            <v>APT9969</v>
          </cell>
          <cell r="C1105" t="str">
            <v>先生</v>
          </cell>
          <cell r="D1105" t="str">
            <v>蔡昀霓</v>
          </cell>
          <cell r="E1105" t="str">
            <v>侯志翰先生</v>
          </cell>
          <cell r="F1105">
            <v>920657665</v>
          </cell>
        </row>
        <row r="1106">
          <cell r="A1106" t="str">
            <v>0M20127</v>
          </cell>
          <cell r="B1106" t="str">
            <v>ARE2977</v>
          </cell>
          <cell r="C1106" t="str">
            <v>先生</v>
          </cell>
          <cell r="D1106" t="str">
            <v>靖嘉實業有限公司林進德</v>
          </cell>
          <cell r="E1106" t="str">
            <v>林進德先生</v>
          </cell>
          <cell r="F1106">
            <v>933990616</v>
          </cell>
        </row>
        <row r="1107">
          <cell r="A1107" t="str">
            <v>0M21263</v>
          </cell>
          <cell r="B1107" t="str">
            <v>ARL6136</v>
          </cell>
          <cell r="C1107" t="str">
            <v>先生</v>
          </cell>
          <cell r="D1107" t="str">
            <v>庫瑞德實業有限公司李振興</v>
          </cell>
          <cell r="E1107" t="str">
            <v>李振興先生</v>
          </cell>
          <cell r="F1107">
            <v>920384737</v>
          </cell>
        </row>
        <row r="1108">
          <cell r="A1108" t="str">
            <v>0M21558</v>
          </cell>
          <cell r="B1108" t="str">
            <v>ATB8827</v>
          </cell>
          <cell r="C1108" t="str">
            <v>先生</v>
          </cell>
          <cell r="D1108" t="str">
            <v>董道弘</v>
          </cell>
          <cell r="E1108" t="str">
            <v>董道弘先生</v>
          </cell>
          <cell r="F1108">
            <v>982699007</v>
          </cell>
        </row>
        <row r="1109">
          <cell r="A1109" t="str">
            <v>0M21590</v>
          </cell>
          <cell r="B1109" t="str">
            <v>ATN1611</v>
          </cell>
          <cell r="C1109" t="str">
            <v>先生</v>
          </cell>
          <cell r="D1109" t="str">
            <v>林佳平</v>
          </cell>
          <cell r="E1109" t="str">
            <v>林佳平先生</v>
          </cell>
          <cell r="F1109">
            <v>952782794</v>
          </cell>
        </row>
        <row r="1110">
          <cell r="A1110" t="str">
            <v>0M21823</v>
          </cell>
          <cell r="B1110" t="str">
            <v>AYM9886</v>
          </cell>
          <cell r="C1110" t="str">
            <v>先生</v>
          </cell>
          <cell r="D1110" t="str">
            <v>金鑫</v>
          </cell>
          <cell r="E1110" t="str">
            <v>金鑫先生</v>
          </cell>
          <cell r="F1110">
            <v>939739920</v>
          </cell>
        </row>
        <row r="1111">
          <cell r="A1111" t="str">
            <v>0M22151</v>
          </cell>
          <cell r="B1111" t="str">
            <v>ARF1126</v>
          </cell>
          <cell r="C1111" t="str">
            <v>先生</v>
          </cell>
          <cell r="D1111" t="str">
            <v>林俊勝</v>
          </cell>
          <cell r="E1111" t="str">
            <v>林俊勝先生</v>
          </cell>
          <cell r="F1111">
            <v>922817167</v>
          </cell>
        </row>
        <row r="1112">
          <cell r="A1112" t="str">
            <v>0M23868</v>
          </cell>
          <cell r="B1112" t="str">
            <v>ASB1768</v>
          </cell>
          <cell r="C1112" t="str">
            <v>小姐</v>
          </cell>
          <cell r="D1112" t="str">
            <v>0歐芝岑</v>
          </cell>
          <cell r="E1112" t="str">
            <v>歐芝岑小姐</v>
          </cell>
          <cell r="F1112">
            <v>953870897</v>
          </cell>
        </row>
        <row r="1113">
          <cell r="A1113" t="str">
            <v>0M24187</v>
          </cell>
          <cell r="B1113" t="str">
            <v>AUJ2217</v>
          </cell>
          <cell r="C1113" t="str">
            <v>先生</v>
          </cell>
          <cell r="D1113" t="str">
            <v>翁嘉賢</v>
          </cell>
          <cell r="E1113" t="str">
            <v>翁嘉賢先生</v>
          </cell>
          <cell r="F1113">
            <v>988977201</v>
          </cell>
        </row>
        <row r="1114">
          <cell r="A1114" t="str">
            <v>0M24389</v>
          </cell>
          <cell r="B1114" t="str">
            <v>ALD9396</v>
          </cell>
          <cell r="C1114" t="str">
            <v>先生</v>
          </cell>
          <cell r="D1114" t="str">
            <v>鄭閔澤</v>
          </cell>
          <cell r="E1114" t="str">
            <v>鄭閔澤先生</v>
          </cell>
          <cell r="F1114">
            <v>933771144</v>
          </cell>
        </row>
        <row r="1115">
          <cell r="A1115" t="str">
            <v>0M25896</v>
          </cell>
          <cell r="B1115" t="str">
            <v>0M25896</v>
          </cell>
          <cell r="C1115" t="str">
            <v>先生</v>
          </cell>
          <cell r="D1115" t="str">
            <v>車已賣</v>
          </cell>
          <cell r="E1115" t="str">
            <v>車已賣先生</v>
          </cell>
          <cell r="F1115">
            <v>900000000</v>
          </cell>
        </row>
        <row r="1116">
          <cell r="A1116" t="str">
            <v>0M26072</v>
          </cell>
          <cell r="B1116" t="str">
            <v>RBL8951</v>
          </cell>
          <cell r="C1116" t="str">
            <v>先生</v>
          </cell>
          <cell r="D1116" t="str">
            <v>中租汽車租賃股份有限公司葉鎮</v>
          </cell>
          <cell r="E1116" t="str">
            <v>葉鎮先生</v>
          </cell>
          <cell r="F1116">
            <v>926228190</v>
          </cell>
        </row>
        <row r="1117">
          <cell r="A1117" t="str">
            <v>0M26883</v>
          </cell>
          <cell r="B1117" t="str">
            <v>APH0238</v>
          </cell>
          <cell r="C1117" t="str">
            <v>先生</v>
          </cell>
          <cell r="D1117" t="str">
            <v>粘溪文</v>
          </cell>
          <cell r="E1117" t="str">
            <v>粘溪文先生</v>
          </cell>
          <cell r="F1117">
            <v>978027635</v>
          </cell>
        </row>
        <row r="1118">
          <cell r="A1118" t="str">
            <v>0M27405</v>
          </cell>
          <cell r="B1118" t="str">
            <v>ARG2986</v>
          </cell>
          <cell r="C1118" t="str">
            <v>先生</v>
          </cell>
          <cell r="D1118" t="str">
            <v>黃戀惠</v>
          </cell>
          <cell r="E1118" t="str">
            <v>李來枝先生</v>
          </cell>
          <cell r="F1118">
            <v>910934535</v>
          </cell>
        </row>
        <row r="1119">
          <cell r="A1119" t="str">
            <v>0M28885</v>
          </cell>
          <cell r="B1119" t="str">
            <v>ASE6809</v>
          </cell>
          <cell r="C1119" t="str">
            <v>先生</v>
          </cell>
          <cell r="D1119" t="str">
            <v>花良昌</v>
          </cell>
          <cell r="E1119" t="str">
            <v>花良昌先生</v>
          </cell>
          <cell r="F1119">
            <v>936194858</v>
          </cell>
        </row>
        <row r="1120">
          <cell r="A1120" t="str">
            <v>0M29487</v>
          </cell>
          <cell r="B1120" t="str">
            <v>ATH6058</v>
          </cell>
          <cell r="C1120" t="str">
            <v>先生</v>
          </cell>
          <cell r="D1120" t="str">
            <v>吳錦鏞</v>
          </cell>
          <cell r="E1120" t="str">
            <v>吳錦鏞先生</v>
          </cell>
          <cell r="F1120">
            <v>939817238</v>
          </cell>
        </row>
        <row r="1121">
          <cell r="A1121" t="str">
            <v>0M30122</v>
          </cell>
          <cell r="B1121" t="str">
            <v>RBN2998</v>
          </cell>
          <cell r="C1121" t="str">
            <v>先生</v>
          </cell>
          <cell r="D1121" t="str">
            <v>頎茂光電(股)-統一東京李峻泓</v>
          </cell>
          <cell r="E1121" t="str">
            <v>李峻泓先生</v>
          </cell>
          <cell r="F1121">
            <v>938318650</v>
          </cell>
        </row>
        <row r="1122">
          <cell r="A1122" t="str">
            <v>0M30139</v>
          </cell>
          <cell r="B1122" t="str">
            <v>ASC6839</v>
          </cell>
          <cell r="C1122" t="str">
            <v>先生</v>
          </cell>
          <cell r="D1122" t="str">
            <v>黃凱</v>
          </cell>
          <cell r="E1122" t="str">
            <v>黃凱先生</v>
          </cell>
          <cell r="F1122">
            <v>933135072</v>
          </cell>
        </row>
        <row r="1123">
          <cell r="A1123" t="str">
            <v>0M31045</v>
          </cell>
          <cell r="B1123" t="str">
            <v>AUU1599</v>
          </cell>
          <cell r="C1123" t="str">
            <v>先生</v>
          </cell>
          <cell r="D1123" t="str">
            <v>蔡堉珵</v>
          </cell>
          <cell r="E1123" t="str">
            <v>蔡堉珵先生</v>
          </cell>
          <cell r="F1123">
            <v>918623335</v>
          </cell>
        </row>
        <row r="1124">
          <cell r="A1124" t="str">
            <v>0M31154</v>
          </cell>
          <cell r="B1124" t="str">
            <v>ATF2879</v>
          </cell>
          <cell r="C1124" t="str">
            <v>先生</v>
          </cell>
          <cell r="D1124" t="str">
            <v>瀚翔投資股份有限公司游大籐</v>
          </cell>
          <cell r="E1124" t="str">
            <v>游大籐先生</v>
          </cell>
          <cell r="F1124">
            <v>953416306</v>
          </cell>
        </row>
        <row r="1125">
          <cell r="A1125" t="str">
            <v>0M31545</v>
          </cell>
          <cell r="B1125" t="str">
            <v>ATB7122</v>
          </cell>
          <cell r="C1125" t="str">
            <v>小姐</v>
          </cell>
          <cell r="D1125" t="str">
            <v>賴信人予</v>
          </cell>
          <cell r="E1125" t="str">
            <v>賴信人予小姐</v>
          </cell>
          <cell r="F1125">
            <v>936196130</v>
          </cell>
        </row>
        <row r="1126">
          <cell r="A1126" t="str">
            <v>0M32353</v>
          </cell>
          <cell r="B1126" t="str">
            <v>RBN9369</v>
          </cell>
          <cell r="C1126" t="str">
            <v>先生</v>
          </cell>
          <cell r="D1126" t="str">
            <v>杰奕科技有限公司-財盟租賃卓維通</v>
          </cell>
          <cell r="E1126" t="str">
            <v>卓維通先生</v>
          </cell>
          <cell r="F1126">
            <v>981039678</v>
          </cell>
        </row>
        <row r="1127">
          <cell r="A1127" t="str">
            <v>0M33761</v>
          </cell>
          <cell r="B1127" t="str">
            <v>ATM0883</v>
          </cell>
          <cell r="C1127" t="str">
            <v>小姐</v>
          </cell>
          <cell r="D1127" t="str">
            <v>黃廉詔</v>
          </cell>
          <cell r="E1127" t="str">
            <v>黃廉詔小姐</v>
          </cell>
          <cell r="F1127">
            <v>937075191</v>
          </cell>
        </row>
        <row r="1128">
          <cell r="A1128" t="str">
            <v>0M33790</v>
          </cell>
          <cell r="B1128" t="str">
            <v>ATP0707</v>
          </cell>
          <cell r="C1128" t="str">
            <v>小姐</v>
          </cell>
          <cell r="D1128" t="str">
            <v>郭怡君</v>
          </cell>
          <cell r="E1128" t="str">
            <v>郭怡君小姐</v>
          </cell>
          <cell r="F1128">
            <v>912580705</v>
          </cell>
        </row>
        <row r="1129">
          <cell r="A1129" t="str">
            <v>0M35143</v>
          </cell>
          <cell r="B1129" t="str">
            <v>BMW0062</v>
          </cell>
          <cell r="C1129" t="str">
            <v>先生</v>
          </cell>
          <cell r="D1129" t="str">
            <v>莊承曄</v>
          </cell>
          <cell r="E1129" t="str">
            <v>莊承曄先生</v>
          </cell>
          <cell r="F1129">
            <v>911353781</v>
          </cell>
        </row>
        <row r="1130">
          <cell r="A1130" t="str">
            <v>0M35219</v>
          </cell>
          <cell r="B1130" t="str">
            <v>AKE6711</v>
          </cell>
          <cell r="C1130" t="str">
            <v>先生</v>
          </cell>
          <cell r="D1130" t="str">
            <v>王懷智</v>
          </cell>
          <cell r="E1130" t="str">
            <v>王懷智先生</v>
          </cell>
          <cell r="F1130">
            <v>956139031</v>
          </cell>
        </row>
        <row r="1131">
          <cell r="A1131" t="str">
            <v>0M36883</v>
          </cell>
          <cell r="B1131" t="str">
            <v>RBZ7265</v>
          </cell>
          <cell r="C1131" t="str">
            <v>小姐</v>
          </cell>
          <cell r="D1131" t="str">
            <v>創有事業有限公司-財盟(股)葉姿吟</v>
          </cell>
          <cell r="E1131" t="str">
            <v>葉姿吟小姐</v>
          </cell>
          <cell r="F1131">
            <v>922510807</v>
          </cell>
        </row>
        <row r="1132">
          <cell r="A1132" t="str">
            <v>0M36903</v>
          </cell>
          <cell r="B1132" t="str">
            <v>AZK1569</v>
          </cell>
          <cell r="C1132" t="str">
            <v>先生</v>
          </cell>
          <cell r="D1132" t="str">
            <v>劉浩雲</v>
          </cell>
          <cell r="E1132" t="str">
            <v>劉浩雲先生</v>
          </cell>
          <cell r="F1132">
            <v>919779573</v>
          </cell>
        </row>
        <row r="1133">
          <cell r="A1133" t="str">
            <v>0M37196</v>
          </cell>
          <cell r="B1133" t="str">
            <v>AWD0896</v>
          </cell>
          <cell r="C1133" t="str">
            <v>先生</v>
          </cell>
          <cell r="D1133" t="str">
            <v>李志賢</v>
          </cell>
          <cell r="E1133" t="str">
            <v>李志賢先生</v>
          </cell>
          <cell r="F1133">
            <v>922292942</v>
          </cell>
        </row>
        <row r="1134">
          <cell r="A1134" t="str">
            <v>0M48666</v>
          </cell>
          <cell r="B1134" t="str">
            <v>ALV7777</v>
          </cell>
          <cell r="C1134" t="str">
            <v>先生</v>
          </cell>
          <cell r="D1134" t="str">
            <v>楊睿潮</v>
          </cell>
          <cell r="E1134" t="str">
            <v>楊睿潮先生</v>
          </cell>
          <cell r="F1134">
            <v>983311664</v>
          </cell>
        </row>
        <row r="1135">
          <cell r="A1135" t="str">
            <v>0M49919</v>
          </cell>
          <cell r="B1135" t="str">
            <v>ANF1177</v>
          </cell>
          <cell r="C1135" t="str">
            <v>先生</v>
          </cell>
          <cell r="D1135" t="str">
            <v>桀德科技有限公司蔡秉勳</v>
          </cell>
          <cell r="E1135" t="str">
            <v>蔡秉勳先生</v>
          </cell>
          <cell r="F1135">
            <v>911552662</v>
          </cell>
        </row>
        <row r="1136">
          <cell r="A1136" t="str">
            <v>0M55731</v>
          </cell>
          <cell r="B1136" t="str">
            <v>ALP2333</v>
          </cell>
          <cell r="C1136" t="str">
            <v>先生</v>
          </cell>
          <cell r="D1136" t="str">
            <v>陳崇德</v>
          </cell>
          <cell r="E1136" t="str">
            <v>陳崇德先生</v>
          </cell>
          <cell r="F1136">
            <v>939389682</v>
          </cell>
        </row>
        <row r="1137">
          <cell r="A1137" t="str">
            <v>0M56044</v>
          </cell>
          <cell r="B1137" t="str">
            <v>AKN8829</v>
          </cell>
          <cell r="C1137" t="str">
            <v>先生</v>
          </cell>
          <cell r="D1137" t="str">
            <v>程偉光</v>
          </cell>
          <cell r="E1137" t="str">
            <v>程偉光先生</v>
          </cell>
          <cell r="F1137">
            <v>975028217</v>
          </cell>
        </row>
        <row r="1138">
          <cell r="A1138" t="str">
            <v>0M56170</v>
          </cell>
          <cell r="B1138" t="str">
            <v>RAY5060</v>
          </cell>
          <cell r="C1138" t="str">
            <v>先生</v>
          </cell>
          <cell r="D1138" t="str">
            <v>林友信</v>
          </cell>
          <cell r="E1138" t="str">
            <v>林友信先生</v>
          </cell>
          <cell r="F1138">
            <v>927150699</v>
          </cell>
        </row>
        <row r="1139">
          <cell r="A1139" t="str">
            <v>0M56240</v>
          </cell>
          <cell r="B1139" t="str">
            <v>AKN8862</v>
          </cell>
          <cell r="C1139" t="str">
            <v>小姐</v>
          </cell>
          <cell r="D1139" t="str">
            <v>鍾淑君</v>
          </cell>
          <cell r="E1139" t="str">
            <v>鍾淑君小姐</v>
          </cell>
          <cell r="F1139">
            <v>988244958</v>
          </cell>
        </row>
        <row r="1140">
          <cell r="A1140" t="str">
            <v>0M57612</v>
          </cell>
          <cell r="B1140" t="str">
            <v>APK6866</v>
          </cell>
          <cell r="C1140" t="str">
            <v>先生</v>
          </cell>
          <cell r="D1140" t="str">
            <v>陳建仲</v>
          </cell>
          <cell r="E1140" t="str">
            <v>陳建仲先生</v>
          </cell>
          <cell r="F1140">
            <v>937158562</v>
          </cell>
        </row>
        <row r="1141">
          <cell r="A1141" t="str">
            <v>0M58106</v>
          </cell>
          <cell r="B1141" t="str">
            <v>AJK1003</v>
          </cell>
          <cell r="C1141" t="str">
            <v>小姐</v>
          </cell>
          <cell r="D1141" t="str">
            <v>長青股份有限公司王小姐</v>
          </cell>
          <cell r="E1141" t="str">
            <v>王小姐小姐</v>
          </cell>
          <cell r="F1141">
            <v>988881006</v>
          </cell>
        </row>
        <row r="1142">
          <cell r="A1142" t="str">
            <v>0M58118</v>
          </cell>
          <cell r="B1142" t="str">
            <v>RAX1388</v>
          </cell>
          <cell r="C1142" t="str">
            <v>先生</v>
          </cell>
          <cell r="D1142" t="str">
            <v>財盟小客車租賃股份有限公司劉文傑</v>
          </cell>
          <cell r="E1142" t="str">
            <v>劉文傑先生</v>
          </cell>
          <cell r="F1142">
            <v>932908219</v>
          </cell>
        </row>
        <row r="1143">
          <cell r="A1143" t="str">
            <v>0M58298</v>
          </cell>
          <cell r="B1143" t="str">
            <v>RAY2606</v>
          </cell>
          <cell r="C1143" t="str">
            <v>先生</v>
          </cell>
          <cell r="D1143" t="str">
            <v>台壽保資融股份有限公司蔡宗杰</v>
          </cell>
          <cell r="E1143" t="str">
            <v>蔡宗杰先生</v>
          </cell>
          <cell r="F1143">
            <v>972177017</v>
          </cell>
        </row>
        <row r="1144">
          <cell r="A1144" t="str">
            <v>0M58336</v>
          </cell>
          <cell r="B1144" t="str">
            <v>AMS6388</v>
          </cell>
          <cell r="C1144" t="str">
            <v>小姐</v>
          </cell>
          <cell r="D1144" t="str">
            <v>林水蓮</v>
          </cell>
          <cell r="E1144" t="str">
            <v>林水蓮小姐</v>
          </cell>
          <cell r="F1144">
            <v>963331902</v>
          </cell>
        </row>
        <row r="1145">
          <cell r="A1145" t="str">
            <v>0M58479</v>
          </cell>
          <cell r="B1145" t="str">
            <v>AJJ1002</v>
          </cell>
          <cell r="C1145" t="str">
            <v>小姐</v>
          </cell>
          <cell r="D1145" t="str">
            <v>張憶如</v>
          </cell>
          <cell r="E1145" t="str">
            <v>張憶如小姐</v>
          </cell>
          <cell r="F1145">
            <v>933746381</v>
          </cell>
        </row>
        <row r="1146">
          <cell r="A1146" t="str">
            <v>0M59085</v>
          </cell>
          <cell r="B1146" t="str">
            <v>RAY8790</v>
          </cell>
          <cell r="C1146" t="str">
            <v>先生</v>
          </cell>
          <cell r="D1146" t="str">
            <v>協新汽車股份有限公司蔡奇</v>
          </cell>
          <cell r="E1146" t="str">
            <v>蔡奇先生</v>
          </cell>
          <cell r="F1146">
            <v>955159490</v>
          </cell>
        </row>
        <row r="1147">
          <cell r="A1147" t="str">
            <v>0M59635</v>
          </cell>
          <cell r="B1147" t="str">
            <v>AKP6897</v>
          </cell>
          <cell r="C1147" t="str">
            <v>先生</v>
          </cell>
          <cell r="D1147" t="str">
            <v>張金安</v>
          </cell>
          <cell r="E1147" t="str">
            <v>張金安先生</v>
          </cell>
          <cell r="F1147">
            <v>935483642</v>
          </cell>
        </row>
        <row r="1148">
          <cell r="A1148" t="str">
            <v>0M59636</v>
          </cell>
          <cell r="B1148" t="str">
            <v>AKP7618</v>
          </cell>
          <cell r="C1148" t="str">
            <v>先生</v>
          </cell>
          <cell r="D1148" t="str">
            <v>百大葡萄酒有限公司胡定康</v>
          </cell>
          <cell r="E1148" t="str">
            <v>顏銘宏先生</v>
          </cell>
          <cell r="F1148">
            <v>979966281</v>
          </cell>
        </row>
        <row r="1149">
          <cell r="A1149" t="str">
            <v>0M60320</v>
          </cell>
          <cell r="B1149" t="str">
            <v>ANF0238</v>
          </cell>
          <cell r="C1149" t="str">
            <v>先生</v>
          </cell>
          <cell r="D1149" t="str">
            <v>賴宏華</v>
          </cell>
          <cell r="E1149" t="str">
            <v>賴宏華先生</v>
          </cell>
          <cell r="F1149">
            <v>911911361</v>
          </cell>
        </row>
        <row r="1150">
          <cell r="A1150" t="str">
            <v>0M61234</v>
          </cell>
          <cell r="B1150" t="str">
            <v>AKQ8079</v>
          </cell>
          <cell r="C1150" t="str">
            <v>先生</v>
          </cell>
          <cell r="D1150" t="str">
            <v>黃敏卿</v>
          </cell>
          <cell r="E1150" t="str">
            <v>許國村先生</v>
          </cell>
          <cell r="F1150">
            <v>935601556</v>
          </cell>
        </row>
        <row r="1151">
          <cell r="A1151" t="str">
            <v>0M61245</v>
          </cell>
          <cell r="B1151" t="str">
            <v>AXD9801</v>
          </cell>
          <cell r="C1151" t="str">
            <v>先生</v>
          </cell>
          <cell r="D1151" t="str">
            <v>格上汽車租賃(股)-瑭承實業顏銘宏</v>
          </cell>
          <cell r="E1151" t="str">
            <v>顏銘宏先生</v>
          </cell>
          <cell r="F1151">
            <v>979966281</v>
          </cell>
        </row>
        <row r="1152">
          <cell r="A1152" t="str">
            <v>0M61253</v>
          </cell>
          <cell r="B1152" t="str">
            <v>RAZ9975</v>
          </cell>
          <cell r="C1152" t="str">
            <v>先生</v>
          </cell>
          <cell r="D1152" t="str">
            <v>埃森哲股份有限公司劉國良</v>
          </cell>
          <cell r="E1152" t="str">
            <v>劉國良先生</v>
          </cell>
          <cell r="F1152">
            <v>933857698</v>
          </cell>
        </row>
        <row r="1153">
          <cell r="A1153" t="str">
            <v>0M61286</v>
          </cell>
          <cell r="B1153" t="str">
            <v>RAZ8587</v>
          </cell>
          <cell r="C1153" t="str">
            <v>先生</v>
          </cell>
          <cell r="D1153" t="str">
            <v>和運租車股份有限公司吳存彬</v>
          </cell>
          <cell r="E1153" t="str">
            <v>吳存彬先生</v>
          </cell>
          <cell r="F1153">
            <v>963388133</v>
          </cell>
        </row>
        <row r="1154">
          <cell r="A1154" t="str">
            <v>0M61331</v>
          </cell>
          <cell r="B1154" t="str">
            <v>RBA8038</v>
          </cell>
          <cell r="C1154" t="str">
            <v>先生</v>
          </cell>
          <cell r="D1154" t="str">
            <v>濰康機電(限)-財盟陳慧勇</v>
          </cell>
          <cell r="E1154" t="str">
            <v>陳慧勇先生</v>
          </cell>
          <cell r="F1154">
            <v>932050959</v>
          </cell>
        </row>
        <row r="1155">
          <cell r="A1155" t="str">
            <v>0M62124</v>
          </cell>
          <cell r="B1155" t="str">
            <v>RAZ8798</v>
          </cell>
          <cell r="C1155" t="str">
            <v>先生</v>
          </cell>
          <cell r="D1155" t="str">
            <v>瑞利鑽石工業有限公司(財盟)許嘉航</v>
          </cell>
          <cell r="E1155" t="str">
            <v>許嘉航先生</v>
          </cell>
          <cell r="F1155">
            <v>915538185</v>
          </cell>
        </row>
        <row r="1156">
          <cell r="A1156" t="str">
            <v>0M62173</v>
          </cell>
          <cell r="B1156" t="str">
            <v>RBA1617</v>
          </cell>
          <cell r="C1156" t="str">
            <v>先生</v>
          </cell>
          <cell r="D1156" t="str">
            <v>日盛全台通小客車租賃(股)黃俊榮</v>
          </cell>
          <cell r="E1156" t="str">
            <v>黃俊榮先生</v>
          </cell>
          <cell r="F1156">
            <v>913220077</v>
          </cell>
        </row>
        <row r="1157">
          <cell r="A1157" t="str">
            <v>0M62176</v>
          </cell>
          <cell r="B1157" t="str">
            <v>AKP9935</v>
          </cell>
          <cell r="C1157" t="str">
            <v>先生</v>
          </cell>
          <cell r="D1157" t="str">
            <v>和德科儀企業有限公司黃掍瑔</v>
          </cell>
          <cell r="E1157" t="str">
            <v>黃掍瑔先生</v>
          </cell>
          <cell r="F1157">
            <v>910215933</v>
          </cell>
        </row>
        <row r="1158">
          <cell r="A1158" t="str">
            <v>0M62178</v>
          </cell>
          <cell r="B1158" t="str">
            <v>AKR7018</v>
          </cell>
          <cell r="C1158" t="str">
            <v>先生</v>
          </cell>
          <cell r="D1158" t="str">
            <v>王魏美玉</v>
          </cell>
          <cell r="E1158" t="str">
            <v>王烽驊先生</v>
          </cell>
          <cell r="F1158">
            <v>911071029</v>
          </cell>
        </row>
        <row r="1159">
          <cell r="A1159" t="str">
            <v>0M62180</v>
          </cell>
          <cell r="B1159" t="str">
            <v>ANM9357</v>
          </cell>
          <cell r="C1159" t="str">
            <v>小姐</v>
          </cell>
          <cell r="D1159" t="str">
            <v>張美玲</v>
          </cell>
          <cell r="E1159" t="str">
            <v>張美玲小姐</v>
          </cell>
          <cell r="F1159">
            <v>918237332</v>
          </cell>
        </row>
        <row r="1160">
          <cell r="A1160" t="str">
            <v>0M62703</v>
          </cell>
          <cell r="B1160" t="str">
            <v>RBA0660</v>
          </cell>
          <cell r="C1160" t="str">
            <v>先生</v>
          </cell>
          <cell r="D1160" t="str">
            <v>格治公關顧問有限公司(財盟)陳澤龍</v>
          </cell>
          <cell r="E1160" t="str">
            <v>陳澤龍先生</v>
          </cell>
          <cell r="F1160">
            <v>932213188</v>
          </cell>
        </row>
        <row r="1161">
          <cell r="A1161" t="str">
            <v>0M62724</v>
          </cell>
          <cell r="B1161" t="str">
            <v>ANW8577</v>
          </cell>
          <cell r="C1161" t="str">
            <v>小姐</v>
          </cell>
          <cell r="D1161" t="str">
            <v>劉怡孝</v>
          </cell>
          <cell r="E1161" t="str">
            <v>劉怡孝小姐</v>
          </cell>
          <cell r="F1161">
            <v>937556240</v>
          </cell>
        </row>
        <row r="1162">
          <cell r="A1162" t="str">
            <v>0M64809</v>
          </cell>
          <cell r="B1162" t="str">
            <v>AKS1029</v>
          </cell>
          <cell r="C1162" t="str">
            <v>小姐</v>
          </cell>
          <cell r="D1162" t="str">
            <v>李明芳</v>
          </cell>
          <cell r="E1162" t="str">
            <v>李明芳小姐</v>
          </cell>
          <cell r="F1162">
            <v>931200988</v>
          </cell>
        </row>
        <row r="1163">
          <cell r="A1163" t="str">
            <v>0M66210</v>
          </cell>
          <cell r="B1163" t="str">
            <v>ASQ8898</v>
          </cell>
          <cell r="C1163" t="str">
            <v>先生</v>
          </cell>
          <cell r="D1163" t="str">
            <v>翁才宸</v>
          </cell>
          <cell r="E1163" t="str">
            <v>蔡宗學先生</v>
          </cell>
          <cell r="F1163">
            <v>956138868</v>
          </cell>
        </row>
        <row r="1164">
          <cell r="A1164" t="str">
            <v>0M67114</v>
          </cell>
          <cell r="B1164" t="str">
            <v>ANY1777</v>
          </cell>
          <cell r="C1164" t="str">
            <v>先生</v>
          </cell>
          <cell r="D1164" t="str">
            <v>王漢傑</v>
          </cell>
          <cell r="E1164" t="str">
            <v>王漢傑先生</v>
          </cell>
          <cell r="F1164">
            <v>983511233</v>
          </cell>
        </row>
        <row r="1165">
          <cell r="A1165" t="str">
            <v>0M67717</v>
          </cell>
          <cell r="B1165" t="str">
            <v>RBC5709</v>
          </cell>
          <cell r="C1165" t="str">
            <v>先生</v>
          </cell>
          <cell r="D1165" t="str">
            <v>黃金階梯知識行銷(股)-財盟小客車張德明</v>
          </cell>
          <cell r="E1165" t="str">
            <v>張德明先生</v>
          </cell>
          <cell r="F1165">
            <v>910040001</v>
          </cell>
        </row>
        <row r="1166">
          <cell r="A1166" t="str">
            <v>0M67719</v>
          </cell>
          <cell r="B1166" t="str">
            <v>ANN8767</v>
          </cell>
          <cell r="C1166" t="str">
            <v>先生</v>
          </cell>
          <cell r="D1166" t="str">
            <v>黃俊傑</v>
          </cell>
          <cell r="E1166" t="str">
            <v>黃俊傑先生</v>
          </cell>
          <cell r="F1166">
            <v>939492808</v>
          </cell>
        </row>
        <row r="1167">
          <cell r="A1167" t="str">
            <v>0M67723</v>
          </cell>
          <cell r="B1167" t="str">
            <v>ANW6593</v>
          </cell>
          <cell r="C1167" t="str">
            <v>先生</v>
          </cell>
          <cell r="D1167" t="str">
            <v>沈書緯</v>
          </cell>
          <cell r="E1167" t="str">
            <v>沈書緯先生</v>
          </cell>
          <cell r="F1167">
            <v>939756066</v>
          </cell>
        </row>
        <row r="1168">
          <cell r="A1168" t="str">
            <v>0M68324</v>
          </cell>
          <cell r="B1168" t="str">
            <v>AQJ2199</v>
          </cell>
          <cell r="C1168" t="str">
            <v>先生</v>
          </cell>
          <cell r="D1168" t="str">
            <v>鄭鈞文</v>
          </cell>
          <cell r="E1168" t="str">
            <v>鄭鈞文先生</v>
          </cell>
          <cell r="F1168">
            <v>932711821</v>
          </cell>
        </row>
        <row r="1169">
          <cell r="A1169" t="str">
            <v>0M69497</v>
          </cell>
          <cell r="B1169" t="str">
            <v>RBN7097</v>
          </cell>
          <cell r="C1169" t="str">
            <v>先生</v>
          </cell>
          <cell r="D1169" t="str">
            <v>和運租車股份有限公司蕭英怡</v>
          </cell>
          <cell r="E1169" t="str">
            <v>蕭英怡先生</v>
          </cell>
          <cell r="F1169">
            <v>0</v>
          </cell>
        </row>
        <row r="1170">
          <cell r="A1170" t="str">
            <v>0M71128</v>
          </cell>
          <cell r="B1170" t="str">
            <v>ANZ9696</v>
          </cell>
          <cell r="C1170" t="str">
            <v>小姐</v>
          </cell>
          <cell r="D1170" t="str">
            <v>楊亞宭</v>
          </cell>
          <cell r="E1170" t="str">
            <v>楊亞宭小姐</v>
          </cell>
          <cell r="F1170">
            <v>953057696</v>
          </cell>
        </row>
        <row r="1171">
          <cell r="A1171" t="str">
            <v>0M71302</v>
          </cell>
          <cell r="B1171" t="str">
            <v>ALB3599</v>
          </cell>
          <cell r="C1171" t="str">
            <v>先生</v>
          </cell>
          <cell r="D1171" t="str">
            <v>李乾彥</v>
          </cell>
          <cell r="E1171" t="str">
            <v>李乾彥先生</v>
          </cell>
          <cell r="F1171">
            <v>917259572</v>
          </cell>
        </row>
        <row r="1172">
          <cell r="A1172" t="str">
            <v>0M72142</v>
          </cell>
          <cell r="B1172" t="str">
            <v>RBC6989</v>
          </cell>
          <cell r="C1172" t="str">
            <v>小姐</v>
          </cell>
          <cell r="D1172" t="str">
            <v>荷康乳品(股)-日盛租賃賴羅美珠</v>
          </cell>
          <cell r="E1172" t="str">
            <v>賴羅美珠小姐</v>
          </cell>
          <cell r="F1172">
            <v>918088191</v>
          </cell>
        </row>
        <row r="1173">
          <cell r="A1173" t="str">
            <v>0M72149</v>
          </cell>
          <cell r="B1173" t="str">
            <v>ANZ0129</v>
          </cell>
          <cell r="C1173" t="str">
            <v>先生</v>
          </cell>
          <cell r="D1173" t="str">
            <v>李道遠</v>
          </cell>
          <cell r="E1173" t="str">
            <v>李道遠先生</v>
          </cell>
          <cell r="F1173">
            <v>937115403</v>
          </cell>
        </row>
        <row r="1174">
          <cell r="A1174" t="str">
            <v>0M73073</v>
          </cell>
          <cell r="B1174" t="str">
            <v>ANB8588</v>
          </cell>
          <cell r="C1174" t="str">
            <v>小姐</v>
          </cell>
          <cell r="D1174" t="str">
            <v>袁美娜</v>
          </cell>
          <cell r="E1174" t="str">
            <v>袁美娜小姐</v>
          </cell>
          <cell r="F1174">
            <v>932331860</v>
          </cell>
        </row>
        <row r="1175">
          <cell r="A1175" t="str">
            <v>0M74812</v>
          </cell>
          <cell r="B1175" t="str">
            <v>ANN8609</v>
          </cell>
          <cell r="C1175" t="str">
            <v>小姐</v>
          </cell>
          <cell r="D1175" t="str">
            <v>黃雪華</v>
          </cell>
          <cell r="E1175" t="str">
            <v>黃雪華小姐</v>
          </cell>
          <cell r="F1175">
            <v>939711084</v>
          </cell>
        </row>
        <row r="1176">
          <cell r="A1176" t="str">
            <v>0M74832</v>
          </cell>
          <cell r="B1176" t="str">
            <v>ALB9997</v>
          </cell>
          <cell r="C1176" t="str">
            <v>先生</v>
          </cell>
          <cell r="D1176" t="str">
            <v>張文碩</v>
          </cell>
          <cell r="E1176" t="str">
            <v>張文碩先生</v>
          </cell>
          <cell r="F1176">
            <v>935760198</v>
          </cell>
        </row>
        <row r="1177">
          <cell r="A1177" t="str">
            <v>0M75754</v>
          </cell>
          <cell r="B1177" t="str">
            <v>RBD1579</v>
          </cell>
          <cell r="C1177" t="str">
            <v>先生</v>
          </cell>
          <cell r="D1177" t="str">
            <v>財盟小客車租賃股份有限公司張博全</v>
          </cell>
          <cell r="E1177" t="str">
            <v>張博全先生</v>
          </cell>
          <cell r="F1177">
            <v>931958689</v>
          </cell>
        </row>
        <row r="1178">
          <cell r="A1178" t="str">
            <v>0M79343</v>
          </cell>
          <cell r="B1178" t="str">
            <v>ANX1606</v>
          </cell>
          <cell r="C1178" t="str">
            <v>先生</v>
          </cell>
          <cell r="D1178" t="str">
            <v>江世昌</v>
          </cell>
          <cell r="E1178" t="str">
            <v>江世昌先生</v>
          </cell>
          <cell r="F1178">
            <v>939860361</v>
          </cell>
        </row>
        <row r="1179">
          <cell r="A1179" t="str">
            <v>0M79641</v>
          </cell>
          <cell r="B1179" t="str">
            <v>RBD5898</v>
          </cell>
          <cell r="C1179" t="str">
            <v>先生</v>
          </cell>
          <cell r="D1179" t="str">
            <v>萬和小客車租賃股份有限公司何璟蘴</v>
          </cell>
          <cell r="E1179" t="str">
            <v>何璟蘴先生</v>
          </cell>
          <cell r="F1179">
            <v>979777702</v>
          </cell>
        </row>
        <row r="1180">
          <cell r="A1180" t="str">
            <v>0M80476</v>
          </cell>
          <cell r="B1180" t="str">
            <v>RBC5280</v>
          </cell>
          <cell r="C1180" t="str">
            <v>先生</v>
          </cell>
          <cell r="D1180" t="str">
            <v>依德國際股份有限公司鄭光祖</v>
          </cell>
          <cell r="E1180" t="str">
            <v>鄭光祖先生</v>
          </cell>
          <cell r="F1180">
            <v>975065686</v>
          </cell>
        </row>
        <row r="1181">
          <cell r="A1181" t="str">
            <v>0M81177</v>
          </cell>
          <cell r="B1181" t="str">
            <v>APC9898</v>
          </cell>
          <cell r="C1181" t="str">
            <v>先生</v>
          </cell>
          <cell r="D1181" t="str">
            <v>何玖軒</v>
          </cell>
          <cell r="E1181" t="str">
            <v>何玖軒先生</v>
          </cell>
          <cell r="F1181">
            <v>922550402</v>
          </cell>
        </row>
        <row r="1182">
          <cell r="A1182" t="str">
            <v>0M81179</v>
          </cell>
          <cell r="B1182" t="str">
            <v>ASB3678</v>
          </cell>
          <cell r="C1182" t="str">
            <v>先生</v>
          </cell>
          <cell r="D1182" t="str">
            <v>盧宏鎰</v>
          </cell>
          <cell r="E1182" t="str">
            <v>盧宏鎰先生</v>
          </cell>
          <cell r="F1182">
            <v>926117799</v>
          </cell>
        </row>
        <row r="1183">
          <cell r="A1183" t="str">
            <v>0M81183</v>
          </cell>
          <cell r="B1183" t="str">
            <v>ANX6789</v>
          </cell>
          <cell r="C1183" t="str">
            <v>小姐</v>
          </cell>
          <cell r="D1183" t="str">
            <v>鄭小豫</v>
          </cell>
          <cell r="E1183" t="str">
            <v>鄭小豫小姐</v>
          </cell>
          <cell r="F1183">
            <v>932160076</v>
          </cell>
        </row>
        <row r="1184">
          <cell r="A1184" t="str">
            <v>0M90966</v>
          </cell>
          <cell r="B1184" t="str">
            <v>RBM6559</v>
          </cell>
          <cell r="C1184" t="str">
            <v>先生</v>
          </cell>
          <cell r="D1184" t="str">
            <v>徐梵</v>
          </cell>
          <cell r="E1184" t="str">
            <v>徐梵先生</v>
          </cell>
          <cell r="F1184">
            <v>972879910</v>
          </cell>
        </row>
        <row r="1185">
          <cell r="A1185" t="str">
            <v>0M91521</v>
          </cell>
          <cell r="B1185" t="str">
            <v>AKL9916</v>
          </cell>
          <cell r="C1185" t="str">
            <v>小姐</v>
          </cell>
          <cell r="D1185" t="str">
            <v>吳毓婷</v>
          </cell>
          <cell r="E1185" t="str">
            <v>吳毓婷小姐</v>
          </cell>
          <cell r="F1185">
            <v>928082153</v>
          </cell>
        </row>
        <row r="1186">
          <cell r="A1186" t="str">
            <v>0M91991</v>
          </cell>
          <cell r="B1186" t="str">
            <v>AKM6980</v>
          </cell>
          <cell r="C1186" t="str">
            <v>小姐</v>
          </cell>
          <cell r="D1186" t="str">
            <v>明德製藥股份有限公司紀素芳</v>
          </cell>
          <cell r="E1186" t="str">
            <v>紀素芳小姐</v>
          </cell>
          <cell r="F1186">
            <v>933150074</v>
          </cell>
        </row>
        <row r="1187">
          <cell r="A1187" t="str">
            <v>0M91995</v>
          </cell>
          <cell r="B1187" t="str">
            <v>AKM2588</v>
          </cell>
          <cell r="C1187" t="str">
            <v>小姐</v>
          </cell>
          <cell r="D1187" t="str">
            <v>鋐杬國際有限公司王玟瑛</v>
          </cell>
          <cell r="E1187" t="str">
            <v>王玟瑛小姐</v>
          </cell>
          <cell r="F1187">
            <v>935040535</v>
          </cell>
        </row>
        <row r="1188">
          <cell r="A1188" t="str">
            <v>0M92022</v>
          </cell>
          <cell r="B1188" t="str">
            <v>ATL9977</v>
          </cell>
          <cell r="C1188" t="str">
            <v>先生</v>
          </cell>
          <cell r="D1188" t="str">
            <v>陳躍元</v>
          </cell>
          <cell r="E1188" t="str">
            <v>陳躍元先生</v>
          </cell>
          <cell r="F1188">
            <v>921600682</v>
          </cell>
        </row>
        <row r="1189">
          <cell r="A1189" t="str">
            <v>0M92044</v>
          </cell>
          <cell r="B1189" t="str">
            <v>AKM5288</v>
          </cell>
          <cell r="C1189" t="str">
            <v>先生</v>
          </cell>
          <cell r="D1189" t="str">
            <v>陳軍全</v>
          </cell>
          <cell r="E1189" t="str">
            <v>陳軍全先生</v>
          </cell>
          <cell r="F1189">
            <v>987671805</v>
          </cell>
        </row>
        <row r="1190">
          <cell r="A1190" t="str">
            <v>0M92078</v>
          </cell>
          <cell r="B1190" t="str">
            <v>AKM1691</v>
          </cell>
          <cell r="C1190" t="str">
            <v>先生</v>
          </cell>
          <cell r="D1190" t="str">
            <v>致揚科技(股)公司劉志遠</v>
          </cell>
          <cell r="E1190" t="str">
            <v>劉志遠先生</v>
          </cell>
          <cell r="F1190">
            <v>938038777</v>
          </cell>
        </row>
        <row r="1191">
          <cell r="A1191" t="str">
            <v>0M92088</v>
          </cell>
          <cell r="B1191" t="str">
            <v>AKM3577</v>
          </cell>
          <cell r="C1191" t="str">
            <v>先生</v>
          </cell>
          <cell r="D1191" t="str">
            <v>工億實業有限公司李皇麟</v>
          </cell>
          <cell r="E1191" t="str">
            <v>李皇麟先生</v>
          </cell>
          <cell r="F1191">
            <v>919488250</v>
          </cell>
        </row>
        <row r="1192">
          <cell r="A1192" t="str">
            <v>0M92090</v>
          </cell>
          <cell r="B1192" t="str">
            <v>AKM7958</v>
          </cell>
          <cell r="C1192" t="str">
            <v>小姐</v>
          </cell>
          <cell r="D1192" t="str">
            <v>洪邱美惠</v>
          </cell>
          <cell r="E1192" t="str">
            <v>洪邱美惠小姐</v>
          </cell>
          <cell r="F1192">
            <v>955674074</v>
          </cell>
        </row>
        <row r="1193">
          <cell r="A1193" t="str">
            <v>0M92132</v>
          </cell>
          <cell r="B1193" t="str">
            <v>AKG5377</v>
          </cell>
          <cell r="C1193" t="str">
            <v>先生</v>
          </cell>
          <cell r="D1193" t="str">
            <v>吳帝佑</v>
          </cell>
          <cell r="E1193" t="str">
            <v>吳帝佑先生</v>
          </cell>
          <cell r="F1193">
            <v>988380199</v>
          </cell>
        </row>
        <row r="1194">
          <cell r="A1194" t="str">
            <v>0M92151</v>
          </cell>
          <cell r="B1194" t="str">
            <v>ALY8788</v>
          </cell>
          <cell r="C1194" t="str">
            <v>小姐</v>
          </cell>
          <cell r="D1194" t="str">
            <v>葉秀惠</v>
          </cell>
          <cell r="E1194" t="str">
            <v>葉秀惠小姐</v>
          </cell>
          <cell r="F1194">
            <v>933043144</v>
          </cell>
        </row>
        <row r="1195">
          <cell r="A1195" t="str">
            <v>0M92167</v>
          </cell>
          <cell r="B1195" t="str">
            <v>AXA7261</v>
          </cell>
          <cell r="C1195" t="str">
            <v>小姐</v>
          </cell>
          <cell r="D1195" t="str">
            <v>三暉圖書發行(限)(日盛租賃)藍淑玲</v>
          </cell>
          <cell r="E1195" t="str">
            <v>藍淑玲小姐</v>
          </cell>
          <cell r="F1195">
            <v>933032008</v>
          </cell>
        </row>
        <row r="1196">
          <cell r="A1196" t="str">
            <v>0M92176</v>
          </cell>
          <cell r="B1196" t="str">
            <v>AKM6886</v>
          </cell>
          <cell r="C1196" t="str">
            <v>先生</v>
          </cell>
          <cell r="D1196" t="str">
            <v>聯發科技股份有限公司-(財盟租賃)黃牧</v>
          </cell>
          <cell r="E1196" t="str">
            <v>黃牧先生</v>
          </cell>
          <cell r="F1196">
            <v>953200236</v>
          </cell>
        </row>
        <row r="1197">
          <cell r="A1197" t="str">
            <v>0M92232</v>
          </cell>
          <cell r="B1197" t="str">
            <v>AKU6006</v>
          </cell>
          <cell r="C1197" t="str">
            <v>先生</v>
          </cell>
          <cell r="D1197" t="str">
            <v>王中聖</v>
          </cell>
          <cell r="E1197" t="str">
            <v>王中聖先生</v>
          </cell>
          <cell r="F1197">
            <v>936375249</v>
          </cell>
        </row>
        <row r="1198">
          <cell r="A1198" t="str">
            <v>0M92458</v>
          </cell>
          <cell r="B1198" t="str">
            <v>AKQ0616</v>
          </cell>
          <cell r="C1198" t="str">
            <v>先生</v>
          </cell>
          <cell r="D1198" t="str">
            <v>洪信翔</v>
          </cell>
          <cell r="E1198" t="str">
            <v>洪信翔先生</v>
          </cell>
          <cell r="F1198">
            <v>936992900</v>
          </cell>
        </row>
        <row r="1199">
          <cell r="A1199" t="str">
            <v>0M92464</v>
          </cell>
          <cell r="B1199" t="str">
            <v>RAZ3239</v>
          </cell>
          <cell r="C1199" t="str">
            <v>先生</v>
          </cell>
          <cell r="D1199" t="str">
            <v>傳英國際行銷有限公司(中租汽車租賃)陳煜峰</v>
          </cell>
          <cell r="E1199" t="str">
            <v>陳煜峰先生</v>
          </cell>
          <cell r="F1199">
            <v>922988100</v>
          </cell>
        </row>
        <row r="1200">
          <cell r="A1200" t="str">
            <v>0M92470</v>
          </cell>
          <cell r="B1200" t="str">
            <v>AKW2656</v>
          </cell>
          <cell r="C1200" t="str">
            <v>先生</v>
          </cell>
          <cell r="D1200" t="str">
            <v>趙柏棋</v>
          </cell>
          <cell r="E1200" t="str">
            <v>趙柏棋先生</v>
          </cell>
          <cell r="F1200">
            <v>937146164</v>
          </cell>
        </row>
        <row r="1201">
          <cell r="A1201" t="str">
            <v>0M92505</v>
          </cell>
          <cell r="B1201" t="str">
            <v>AKN3686</v>
          </cell>
          <cell r="C1201" t="str">
            <v>先生</v>
          </cell>
          <cell r="D1201" t="str">
            <v>林德誠</v>
          </cell>
          <cell r="E1201" t="str">
            <v>林德誠先生</v>
          </cell>
          <cell r="F1201">
            <v>932198558</v>
          </cell>
        </row>
        <row r="1202">
          <cell r="A1202" t="str">
            <v>0M92847</v>
          </cell>
          <cell r="B1202" t="str">
            <v>RAX9975</v>
          </cell>
          <cell r="C1202" t="str">
            <v>先生</v>
          </cell>
          <cell r="D1202" t="str">
            <v>聯邦國際租賃股份有限公司翁敏東</v>
          </cell>
          <cell r="E1202" t="str">
            <v>翁敏東先生</v>
          </cell>
          <cell r="F1202">
            <v>973001510</v>
          </cell>
        </row>
        <row r="1203">
          <cell r="A1203" t="str">
            <v>0M92853</v>
          </cell>
          <cell r="B1203" t="str">
            <v>AMM5977</v>
          </cell>
          <cell r="C1203" t="str">
            <v>先生</v>
          </cell>
          <cell r="D1203" t="str">
            <v>蘇富成</v>
          </cell>
          <cell r="E1203" t="str">
            <v>蘇富成先生</v>
          </cell>
          <cell r="F1203">
            <v>931719169</v>
          </cell>
        </row>
        <row r="1204">
          <cell r="A1204" t="str">
            <v>0M92931</v>
          </cell>
          <cell r="B1204" t="str">
            <v>AKP5957</v>
          </cell>
          <cell r="C1204" t="str">
            <v>小姐</v>
          </cell>
          <cell r="D1204" t="str">
            <v>傅秀霞</v>
          </cell>
          <cell r="E1204" t="str">
            <v>傅秀霞小姐</v>
          </cell>
          <cell r="F1204">
            <v>937882312</v>
          </cell>
        </row>
        <row r="1205">
          <cell r="A1205" t="str">
            <v>0M92938</v>
          </cell>
          <cell r="B1205" t="str">
            <v>AKP6997</v>
          </cell>
          <cell r="C1205" t="str">
            <v>先生</v>
          </cell>
          <cell r="D1205" t="str">
            <v>黃承澤</v>
          </cell>
          <cell r="E1205" t="str">
            <v>黃承澤先生</v>
          </cell>
          <cell r="F1205">
            <v>988377949</v>
          </cell>
        </row>
        <row r="1206">
          <cell r="A1206" t="str">
            <v>0M92986</v>
          </cell>
          <cell r="B1206" t="str">
            <v>AKX5508</v>
          </cell>
          <cell r="C1206" t="str">
            <v>先生</v>
          </cell>
          <cell r="D1206" t="str">
            <v>帕士達設計有限公司林郁弘</v>
          </cell>
          <cell r="E1206" t="str">
            <v>林郁弘先生</v>
          </cell>
          <cell r="F1206">
            <v>917778291</v>
          </cell>
        </row>
        <row r="1207">
          <cell r="A1207" t="str">
            <v>0M93061</v>
          </cell>
          <cell r="B1207" t="str">
            <v>AKP0057</v>
          </cell>
          <cell r="C1207" t="str">
            <v>先生</v>
          </cell>
          <cell r="D1207" t="str">
            <v>黎琨林</v>
          </cell>
          <cell r="E1207" t="str">
            <v>黎琨林先生</v>
          </cell>
          <cell r="F1207">
            <v>919843959</v>
          </cell>
        </row>
        <row r="1208">
          <cell r="A1208" t="str">
            <v>0M93235</v>
          </cell>
          <cell r="B1208" t="str">
            <v>AKP2665</v>
          </cell>
          <cell r="C1208" t="str">
            <v>先生</v>
          </cell>
          <cell r="D1208" t="str">
            <v>王耀先</v>
          </cell>
          <cell r="E1208" t="str">
            <v>王耀先先生</v>
          </cell>
          <cell r="F1208">
            <v>937332432</v>
          </cell>
        </row>
        <row r="1209">
          <cell r="A1209" t="str">
            <v>0M93241</v>
          </cell>
          <cell r="B1209" t="str">
            <v>RAY0588</v>
          </cell>
          <cell r="C1209" t="str">
            <v>小姐</v>
          </cell>
          <cell r="D1209" t="str">
            <v>僑福保全股份有限公司(財盟租賃)洪嘉靜</v>
          </cell>
          <cell r="E1209" t="str">
            <v>洪嘉靜小姐</v>
          </cell>
          <cell r="F1209">
            <v>966935916</v>
          </cell>
        </row>
        <row r="1210">
          <cell r="A1210" t="str">
            <v>0M93255</v>
          </cell>
          <cell r="B1210" t="str">
            <v>AKY1818</v>
          </cell>
          <cell r="C1210" t="str">
            <v>先生</v>
          </cell>
          <cell r="D1210" t="str">
            <v>邱秉翔</v>
          </cell>
          <cell r="E1210" t="str">
            <v>邱秉翔先生</v>
          </cell>
          <cell r="F1210">
            <v>921822698</v>
          </cell>
        </row>
        <row r="1211">
          <cell r="A1211" t="str">
            <v>0M93308</v>
          </cell>
          <cell r="B1211" t="str">
            <v>AKP3091</v>
          </cell>
          <cell r="C1211" t="str">
            <v>先生</v>
          </cell>
          <cell r="D1211" t="str">
            <v>鎔德股份有限公司林明國</v>
          </cell>
          <cell r="E1211" t="str">
            <v>林明國先生</v>
          </cell>
          <cell r="F1211">
            <v>922407258</v>
          </cell>
        </row>
        <row r="1212">
          <cell r="A1212" t="str">
            <v>0M93443</v>
          </cell>
          <cell r="B1212" t="str">
            <v>AKR2323</v>
          </cell>
          <cell r="C1212" t="str">
            <v>先生</v>
          </cell>
          <cell r="D1212" t="str">
            <v>周麗華</v>
          </cell>
          <cell r="E1212" t="str">
            <v>劉建欽先生</v>
          </cell>
          <cell r="F1212">
            <v>937021753</v>
          </cell>
        </row>
        <row r="1213">
          <cell r="A1213" t="str">
            <v>0M93598</v>
          </cell>
          <cell r="B1213" t="str">
            <v>AXL6288</v>
          </cell>
          <cell r="C1213" t="str">
            <v>先生</v>
          </cell>
          <cell r="D1213" t="str">
            <v>聯邦國際租賃股份有限公司林建宏</v>
          </cell>
          <cell r="E1213" t="str">
            <v>林建宏先生</v>
          </cell>
          <cell r="F1213">
            <v>932785605</v>
          </cell>
        </row>
        <row r="1214">
          <cell r="A1214" t="str">
            <v>0M93876</v>
          </cell>
          <cell r="B1214" t="str">
            <v>AMY5865</v>
          </cell>
          <cell r="C1214" t="str">
            <v>先生</v>
          </cell>
          <cell r="D1214" t="str">
            <v>楊岳霖</v>
          </cell>
          <cell r="E1214" t="str">
            <v>楊岳霖先生</v>
          </cell>
          <cell r="F1214">
            <v>981099616</v>
          </cell>
        </row>
        <row r="1215">
          <cell r="A1215" t="str">
            <v>0M93882</v>
          </cell>
          <cell r="B1215" t="str">
            <v>RCC7908</v>
          </cell>
          <cell r="C1215" t="str">
            <v>先生</v>
          </cell>
          <cell r="D1215" t="str">
            <v>王偉民</v>
          </cell>
          <cell r="E1215" t="str">
            <v>王偉民先生</v>
          </cell>
          <cell r="F1215">
            <v>935133605</v>
          </cell>
        </row>
        <row r="1216">
          <cell r="A1216" t="str">
            <v>0M94020</v>
          </cell>
          <cell r="B1216" t="str">
            <v>RBA8800</v>
          </cell>
          <cell r="C1216" t="str">
            <v>先生</v>
          </cell>
          <cell r="D1216" t="str">
            <v>遠銀國際租賃股份有限公司蔡怡仁</v>
          </cell>
          <cell r="E1216" t="str">
            <v>蔡怡仁先生</v>
          </cell>
          <cell r="F1216">
            <v>933589010</v>
          </cell>
        </row>
        <row r="1217">
          <cell r="A1217" t="str">
            <v>0M94064</v>
          </cell>
          <cell r="B1217" t="str">
            <v>ANL9898</v>
          </cell>
          <cell r="C1217" t="str">
            <v>小姐</v>
          </cell>
          <cell r="D1217" t="str">
            <v>周碧蘭</v>
          </cell>
          <cell r="E1217" t="str">
            <v>周碧蘭小姐</v>
          </cell>
          <cell r="F1217">
            <v>936198032</v>
          </cell>
        </row>
        <row r="1218">
          <cell r="A1218" t="str">
            <v>0M94067</v>
          </cell>
          <cell r="B1218" t="str">
            <v>AKZ5558</v>
          </cell>
          <cell r="C1218" t="str">
            <v>小姐</v>
          </cell>
          <cell r="D1218" t="str">
            <v>許瑜笛</v>
          </cell>
          <cell r="E1218" t="str">
            <v>許瑜笛小姐</v>
          </cell>
          <cell r="F1218">
            <v>952250519</v>
          </cell>
        </row>
        <row r="1219">
          <cell r="A1219" t="str">
            <v>0M94079</v>
          </cell>
          <cell r="B1219" t="str">
            <v>AMY0725</v>
          </cell>
          <cell r="C1219" t="str">
            <v>先生</v>
          </cell>
          <cell r="D1219" t="str">
            <v>高明華</v>
          </cell>
          <cell r="E1219" t="str">
            <v>高明華先生</v>
          </cell>
          <cell r="F1219">
            <v>922888822</v>
          </cell>
        </row>
        <row r="1220">
          <cell r="A1220" t="str">
            <v>0M94097</v>
          </cell>
          <cell r="B1220" t="str">
            <v>AMY1382</v>
          </cell>
          <cell r="C1220" t="str">
            <v>小姐</v>
          </cell>
          <cell r="D1220" t="str">
            <v>0王晏中</v>
          </cell>
          <cell r="E1220" t="str">
            <v>王晏中小姐</v>
          </cell>
          <cell r="F1220">
            <v>910034657</v>
          </cell>
        </row>
        <row r="1221">
          <cell r="A1221" t="str">
            <v>0M94114</v>
          </cell>
          <cell r="B1221" t="str">
            <v>ANG0169</v>
          </cell>
          <cell r="C1221" t="str">
            <v>先生</v>
          </cell>
          <cell r="D1221" t="str">
            <v>張峮銘</v>
          </cell>
          <cell r="E1221" t="str">
            <v>張峮銘先生</v>
          </cell>
          <cell r="F1221">
            <v>960898898</v>
          </cell>
        </row>
        <row r="1222">
          <cell r="A1222" t="str">
            <v>0M94138</v>
          </cell>
          <cell r="B1222" t="str">
            <v>ANA8218</v>
          </cell>
          <cell r="C1222" t="str">
            <v>小姐</v>
          </cell>
          <cell r="D1222" t="str">
            <v>慶嵐</v>
          </cell>
          <cell r="E1222" t="str">
            <v>慶嵐小姐</v>
          </cell>
          <cell r="F1222">
            <v>905025133</v>
          </cell>
        </row>
        <row r="1223">
          <cell r="A1223" t="str">
            <v>0M94235</v>
          </cell>
          <cell r="B1223" t="str">
            <v>ANA3328</v>
          </cell>
          <cell r="C1223" t="str">
            <v>先生</v>
          </cell>
          <cell r="D1223" t="str">
            <v>方城記數位(股)公司林志隆</v>
          </cell>
          <cell r="E1223" t="str">
            <v>林志隆先生</v>
          </cell>
          <cell r="F1223">
            <v>910969968</v>
          </cell>
        </row>
        <row r="1224">
          <cell r="A1224" t="str">
            <v>0M94238</v>
          </cell>
          <cell r="B1224" t="str">
            <v>AKY7699</v>
          </cell>
          <cell r="C1224" t="str">
            <v>女士</v>
          </cell>
          <cell r="D1224" t="str">
            <v>劉聖雲</v>
          </cell>
          <cell r="E1224" t="str">
            <v>劉聖雲女士</v>
          </cell>
          <cell r="F1224">
            <v>926334353</v>
          </cell>
        </row>
        <row r="1225">
          <cell r="A1225" t="str">
            <v>0M94374</v>
          </cell>
          <cell r="B1225" t="str">
            <v>ANX8198</v>
          </cell>
          <cell r="C1225" t="str">
            <v>小姐</v>
          </cell>
          <cell r="D1225" t="str">
            <v>翁雅惠</v>
          </cell>
          <cell r="E1225" t="str">
            <v>翁雅惠小姐</v>
          </cell>
          <cell r="F1225">
            <v>958215888</v>
          </cell>
        </row>
        <row r="1226">
          <cell r="A1226" t="str">
            <v>0M94389</v>
          </cell>
          <cell r="B1226" t="str">
            <v>ANA3336</v>
          </cell>
          <cell r="C1226" t="str">
            <v>先生</v>
          </cell>
          <cell r="D1226" t="str">
            <v>張嘉珍</v>
          </cell>
          <cell r="E1226" t="str">
            <v>蘇保誠先生</v>
          </cell>
          <cell r="F1226">
            <v>933436249</v>
          </cell>
        </row>
        <row r="1227">
          <cell r="A1227" t="str">
            <v>0M94466</v>
          </cell>
          <cell r="B1227" t="str">
            <v>AMZ3399</v>
          </cell>
          <cell r="C1227" t="str">
            <v>先生</v>
          </cell>
          <cell r="D1227" t="str">
            <v>元群實業有限公司林武隆</v>
          </cell>
          <cell r="E1227" t="str">
            <v>林武隆先生</v>
          </cell>
          <cell r="F1227">
            <v>918116889</v>
          </cell>
        </row>
        <row r="1228">
          <cell r="A1228" t="str">
            <v>0M94720</v>
          </cell>
          <cell r="B1228" t="str">
            <v>ANZ6999</v>
          </cell>
          <cell r="C1228" t="str">
            <v>先生</v>
          </cell>
          <cell r="D1228" t="str">
            <v>胡緯翰</v>
          </cell>
          <cell r="E1228" t="str">
            <v>胡緯翰先生</v>
          </cell>
          <cell r="F1228">
            <v>932023079</v>
          </cell>
        </row>
        <row r="1229">
          <cell r="A1229" t="str">
            <v>0M94721</v>
          </cell>
          <cell r="B1229" t="str">
            <v>ANN5869</v>
          </cell>
          <cell r="C1229" t="str">
            <v>先生</v>
          </cell>
          <cell r="D1229" t="str">
            <v>瑞瓏企業有限公司邱瑞祥</v>
          </cell>
          <cell r="E1229" t="str">
            <v>邱瑞祥先生</v>
          </cell>
          <cell r="F1229">
            <v>933897398</v>
          </cell>
        </row>
        <row r="1230">
          <cell r="A1230" t="str">
            <v>0M94742</v>
          </cell>
          <cell r="B1230" t="str">
            <v>ARG3583</v>
          </cell>
          <cell r="C1230" t="str">
            <v>先生</v>
          </cell>
          <cell r="D1230" t="str">
            <v>鉑德汽車股份有限公司吳佳翰</v>
          </cell>
          <cell r="E1230" t="str">
            <v>吳佳翰先生</v>
          </cell>
          <cell r="F1230">
            <v>921282497</v>
          </cell>
        </row>
        <row r="1231">
          <cell r="A1231" t="str">
            <v>0M94979</v>
          </cell>
          <cell r="B1231" t="str">
            <v>RBA9815</v>
          </cell>
          <cell r="C1231" t="str">
            <v>先生</v>
          </cell>
          <cell r="D1231" t="str">
            <v>晁霆(股)-財盟租賃黃啟銘</v>
          </cell>
          <cell r="E1231" t="str">
            <v>黃啟銘先生</v>
          </cell>
          <cell r="F1231">
            <v>931033932</v>
          </cell>
        </row>
        <row r="1232">
          <cell r="A1232" t="str">
            <v>0M95015</v>
          </cell>
          <cell r="B1232" t="str">
            <v>RBC7779</v>
          </cell>
          <cell r="C1232" t="str">
            <v>小姐</v>
          </cell>
          <cell r="D1232" t="str">
            <v>境庭室內裝修工程有限公司-統一東京(股)周靖雅</v>
          </cell>
          <cell r="E1232" t="str">
            <v>周靖雅小姐</v>
          </cell>
          <cell r="F1232">
            <v>935453813</v>
          </cell>
        </row>
        <row r="1233">
          <cell r="A1233" t="str">
            <v>0M95022</v>
          </cell>
          <cell r="B1233" t="str">
            <v>ANZ0919</v>
          </cell>
          <cell r="C1233" t="str">
            <v>小姐</v>
          </cell>
          <cell r="D1233" t="str">
            <v>高延琦</v>
          </cell>
          <cell r="E1233" t="str">
            <v>高延琦小姐</v>
          </cell>
          <cell r="F1233">
            <v>958298526</v>
          </cell>
        </row>
        <row r="1234">
          <cell r="A1234" t="str">
            <v>0M95205</v>
          </cell>
          <cell r="B1234" t="str">
            <v>ANG0356</v>
          </cell>
          <cell r="C1234" t="str">
            <v>小姐</v>
          </cell>
          <cell r="D1234" t="str">
            <v>潘茜美</v>
          </cell>
          <cell r="E1234" t="str">
            <v>潘茜美小姐</v>
          </cell>
          <cell r="F1234">
            <v>937960199</v>
          </cell>
        </row>
        <row r="1235">
          <cell r="A1235" t="str">
            <v>0M95239</v>
          </cell>
          <cell r="B1235" t="str">
            <v>AKS8182</v>
          </cell>
          <cell r="C1235" t="str">
            <v>先生</v>
          </cell>
          <cell r="D1235" t="str">
            <v>廖永得</v>
          </cell>
          <cell r="E1235" t="str">
            <v>廖永得先生</v>
          </cell>
          <cell r="F1235">
            <v>933992122</v>
          </cell>
        </row>
        <row r="1236">
          <cell r="A1236" t="str">
            <v>0M95240</v>
          </cell>
          <cell r="B1236" t="str">
            <v>ASC0801</v>
          </cell>
          <cell r="C1236" t="str">
            <v>先生</v>
          </cell>
          <cell r="D1236" t="str">
            <v>戴毅翔</v>
          </cell>
          <cell r="E1236" t="str">
            <v>戴毅翔先生</v>
          </cell>
          <cell r="F1236">
            <v>988601704</v>
          </cell>
        </row>
        <row r="1237">
          <cell r="A1237" t="str">
            <v>0M95298</v>
          </cell>
          <cell r="B1237" t="str">
            <v>ANM9779</v>
          </cell>
          <cell r="C1237" t="str">
            <v>先生</v>
          </cell>
          <cell r="D1237" t="str">
            <v>林魁堅</v>
          </cell>
          <cell r="E1237" t="str">
            <v>林魁堅先生</v>
          </cell>
          <cell r="F1237">
            <v>939556879</v>
          </cell>
        </row>
        <row r="1238">
          <cell r="A1238" t="str">
            <v>0M95405</v>
          </cell>
          <cell r="B1238" t="str">
            <v>AFY5688</v>
          </cell>
          <cell r="C1238" t="str">
            <v>小姐</v>
          </cell>
          <cell r="D1238" t="str">
            <v>黃薇安</v>
          </cell>
          <cell r="E1238" t="str">
            <v>黃薇安小姐</v>
          </cell>
          <cell r="F1238">
            <v>927234599</v>
          </cell>
        </row>
        <row r="1239">
          <cell r="A1239" t="str">
            <v>0M95445</v>
          </cell>
          <cell r="B1239" t="str">
            <v>ANW2662</v>
          </cell>
          <cell r="C1239" t="str">
            <v>先生</v>
          </cell>
          <cell r="D1239" t="str">
            <v>蕭明宏</v>
          </cell>
          <cell r="E1239" t="str">
            <v>蕭明宏先生</v>
          </cell>
          <cell r="F1239">
            <v>933981875</v>
          </cell>
        </row>
        <row r="1240">
          <cell r="A1240" t="str">
            <v>0M95464</v>
          </cell>
          <cell r="B1240" t="str">
            <v>AJJ5300</v>
          </cell>
          <cell r="C1240" t="str">
            <v>先生</v>
          </cell>
          <cell r="D1240" t="str">
            <v>甄宗泰</v>
          </cell>
          <cell r="E1240" t="str">
            <v>甄宗泰先生</v>
          </cell>
          <cell r="F1240">
            <v>933870876</v>
          </cell>
        </row>
        <row r="1241">
          <cell r="A1241" t="str">
            <v>0M95481</v>
          </cell>
          <cell r="B1241" t="str">
            <v>ANV0926</v>
          </cell>
          <cell r="C1241" t="str">
            <v>先生</v>
          </cell>
          <cell r="D1241" t="str">
            <v>涂漢隆</v>
          </cell>
          <cell r="E1241" t="str">
            <v>涂漢隆先生</v>
          </cell>
          <cell r="F1241">
            <v>958130890</v>
          </cell>
        </row>
        <row r="1242">
          <cell r="A1242" t="str">
            <v>0N18627</v>
          </cell>
          <cell r="B1242" t="str">
            <v>AMX1812</v>
          </cell>
          <cell r="C1242" t="str">
            <v>先生</v>
          </cell>
          <cell r="D1242" t="str">
            <v>陳強</v>
          </cell>
          <cell r="E1242" t="str">
            <v>陳強先生</v>
          </cell>
          <cell r="F1242">
            <v>963332052</v>
          </cell>
        </row>
        <row r="1243">
          <cell r="A1243" t="str">
            <v>0N19715</v>
          </cell>
          <cell r="B1243" t="str">
            <v>AUN6385</v>
          </cell>
          <cell r="C1243" t="str">
            <v>先生</v>
          </cell>
          <cell r="D1243" t="str">
            <v>帝凱工程(限)公司湯國男</v>
          </cell>
          <cell r="E1243" t="str">
            <v>湯國男先生</v>
          </cell>
          <cell r="F1243">
            <v>981858888</v>
          </cell>
        </row>
        <row r="1244">
          <cell r="A1244" t="str">
            <v>0N19753</v>
          </cell>
          <cell r="B1244" t="str">
            <v>AJK3633</v>
          </cell>
          <cell r="C1244" t="str">
            <v>小姐</v>
          </cell>
          <cell r="D1244" t="str">
            <v>郭嘉慧</v>
          </cell>
          <cell r="E1244" t="str">
            <v>郭嘉慧小姐</v>
          </cell>
          <cell r="F1244">
            <v>926768698</v>
          </cell>
        </row>
        <row r="1245">
          <cell r="A1245" t="str">
            <v>0N19789</v>
          </cell>
          <cell r="B1245" t="str">
            <v>ARF0511</v>
          </cell>
          <cell r="C1245" t="str">
            <v>先生</v>
          </cell>
          <cell r="D1245" t="str">
            <v>泓邦科技有限公司張宏盛</v>
          </cell>
          <cell r="E1245" t="str">
            <v>張宏盛先生</v>
          </cell>
          <cell r="F1245">
            <v>921150805</v>
          </cell>
        </row>
        <row r="1246">
          <cell r="A1246" t="str">
            <v>0N20093</v>
          </cell>
          <cell r="B1246" t="str">
            <v>ANZ6608</v>
          </cell>
          <cell r="C1246" t="str">
            <v>先生</v>
          </cell>
          <cell r="D1246" t="str">
            <v>孟凱堯</v>
          </cell>
          <cell r="E1246" t="str">
            <v>孟凱堯先生</v>
          </cell>
          <cell r="F1246">
            <v>919316499</v>
          </cell>
        </row>
        <row r="1247">
          <cell r="A1247" t="str">
            <v>0N20293</v>
          </cell>
          <cell r="B1247" t="str">
            <v>RAY9667</v>
          </cell>
          <cell r="C1247" t="str">
            <v>先生</v>
          </cell>
          <cell r="D1247" t="str">
            <v>宜大報關行(和運租賃)方英豪</v>
          </cell>
          <cell r="E1247" t="str">
            <v>方英豪先生</v>
          </cell>
          <cell r="F1247">
            <v>933768430</v>
          </cell>
        </row>
        <row r="1248">
          <cell r="A1248" t="str">
            <v>0N20538</v>
          </cell>
          <cell r="B1248" t="str">
            <v>AHE3355</v>
          </cell>
          <cell r="C1248" t="str">
            <v>先生</v>
          </cell>
          <cell r="D1248" t="str">
            <v>林振基</v>
          </cell>
          <cell r="E1248" t="str">
            <v>林振基先生</v>
          </cell>
          <cell r="F1248">
            <v>910134800</v>
          </cell>
        </row>
        <row r="1249">
          <cell r="A1249" t="str">
            <v>0N20726</v>
          </cell>
          <cell r="B1249" t="str">
            <v>RAZ5757</v>
          </cell>
          <cell r="C1249" t="str">
            <v>先生</v>
          </cell>
          <cell r="D1249" t="str">
            <v>逸珵科技有限公司(和運租賃)鄭敦元</v>
          </cell>
          <cell r="E1249" t="str">
            <v>鄭敦元先生</v>
          </cell>
          <cell r="F1249">
            <v>988015338</v>
          </cell>
        </row>
        <row r="1250">
          <cell r="A1250" t="str">
            <v>0N20731</v>
          </cell>
          <cell r="B1250" t="str">
            <v>AKR5679</v>
          </cell>
          <cell r="C1250" t="str">
            <v>先生</v>
          </cell>
          <cell r="D1250" t="str">
            <v>陳建豪</v>
          </cell>
          <cell r="E1250" t="str">
            <v>陳建豪先生</v>
          </cell>
          <cell r="F1250">
            <v>952875880</v>
          </cell>
        </row>
        <row r="1251">
          <cell r="A1251" t="str">
            <v>0N21192</v>
          </cell>
          <cell r="B1251" t="str">
            <v>AKW5566</v>
          </cell>
          <cell r="C1251" t="str">
            <v>先生</v>
          </cell>
          <cell r="D1251" t="str">
            <v>謝明峰</v>
          </cell>
          <cell r="E1251" t="str">
            <v>謝明峰先生</v>
          </cell>
          <cell r="F1251">
            <v>981533547</v>
          </cell>
        </row>
        <row r="1252">
          <cell r="A1252" t="str">
            <v>0N21372</v>
          </cell>
          <cell r="B1252" t="str">
            <v>RAZ5799</v>
          </cell>
          <cell r="C1252" t="str">
            <v>先生</v>
          </cell>
          <cell r="D1252" t="str">
            <v>宏展光電科技股份有限公司(和運租車)李榕梃</v>
          </cell>
          <cell r="E1252" t="str">
            <v>李榕梃先生</v>
          </cell>
          <cell r="F1252">
            <v>986545750</v>
          </cell>
        </row>
        <row r="1253">
          <cell r="A1253" t="str">
            <v>0N21375</v>
          </cell>
          <cell r="B1253" t="str">
            <v>RAZ8563</v>
          </cell>
          <cell r="C1253" t="str">
            <v>先生</v>
          </cell>
          <cell r="D1253" t="str">
            <v>翔傑五金實業有限公司(和運租賃)吳炯信</v>
          </cell>
          <cell r="E1253" t="str">
            <v>吳炯信先生</v>
          </cell>
          <cell r="F1253">
            <v>937094497</v>
          </cell>
        </row>
        <row r="1254">
          <cell r="A1254" t="str">
            <v>0N21378</v>
          </cell>
          <cell r="B1254" t="str">
            <v>ANH6678</v>
          </cell>
          <cell r="C1254" t="str">
            <v>先生</v>
          </cell>
          <cell r="D1254" t="str">
            <v>王啟祥</v>
          </cell>
          <cell r="E1254" t="str">
            <v>王啟祥先生</v>
          </cell>
          <cell r="F1254">
            <v>926046588</v>
          </cell>
        </row>
        <row r="1255">
          <cell r="A1255" t="str">
            <v>0N22235</v>
          </cell>
          <cell r="B1255" t="str">
            <v>APQ5688</v>
          </cell>
          <cell r="C1255" t="str">
            <v>小姐</v>
          </cell>
          <cell r="D1255" t="str">
            <v>吳智慧</v>
          </cell>
          <cell r="E1255" t="str">
            <v>吳智慧小姐</v>
          </cell>
          <cell r="F1255">
            <v>983898106</v>
          </cell>
        </row>
        <row r="1256">
          <cell r="A1256" t="str">
            <v>0N22551</v>
          </cell>
          <cell r="B1256" t="str">
            <v>AKS5890</v>
          </cell>
          <cell r="C1256" t="str">
            <v>先生</v>
          </cell>
          <cell r="D1256" t="str">
            <v>周育民</v>
          </cell>
          <cell r="E1256" t="str">
            <v>周育民先生</v>
          </cell>
          <cell r="F1256">
            <v>933803823</v>
          </cell>
        </row>
        <row r="1257">
          <cell r="A1257" t="str">
            <v>0N22556</v>
          </cell>
          <cell r="B1257" t="str">
            <v>ANX2527</v>
          </cell>
          <cell r="C1257" t="str">
            <v>小姐</v>
          </cell>
          <cell r="D1257" t="str">
            <v>王若齡</v>
          </cell>
          <cell r="E1257" t="str">
            <v>王若齡小姐</v>
          </cell>
          <cell r="F1257">
            <v>926117799</v>
          </cell>
        </row>
        <row r="1258">
          <cell r="A1258" t="str">
            <v>0N22565</v>
          </cell>
          <cell r="B1258" t="str">
            <v>ANA6767</v>
          </cell>
          <cell r="C1258" t="str">
            <v>先生</v>
          </cell>
          <cell r="D1258" t="str">
            <v>李金龍</v>
          </cell>
          <cell r="E1258" t="str">
            <v>李金龍先生</v>
          </cell>
          <cell r="F1258">
            <v>920373593</v>
          </cell>
        </row>
        <row r="1259">
          <cell r="A1259" t="str">
            <v>0N22568</v>
          </cell>
          <cell r="B1259" t="str">
            <v>RBA5920</v>
          </cell>
          <cell r="C1259" t="str">
            <v>先生</v>
          </cell>
          <cell r="D1259" t="str">
            <v>聯邦國際專利商標(股)-財盟吳啟超</v>
          </cell>
          <cell r="E1259" t="str">
            <v>吳啟超先生</v>
          </cell>
          <cell r="F1259">
            <v>932316970</v>
          </cell>
        </row>
        <row r="1260">
          <cell r="A1260" t="str">
            <v>0N23322</v>
          </cell>
          <cell r="B1260" t="str">
            <v>RBB9558</v>
          </cell>
          <cell r="C1260" t="str">
            <v>先生</v>
          </cell>
          <cell r="D1260" t="str">
            <v>勇帥電氣技術顧問(股)-和運租賃陳建勳</v>
          </cell>
          <cell r="E1260" t="str">
            <v>陳建勳先生</v>
          </cell>
          <cell r="F1260">
            <v>932393296</v>
          </cell>
        </row>
        <row r="1261">
          <cell r="A1261" t="str">
            <v>0N25278</v>
          </cell>
          <cell r="B1261" t="str">
            <v>RCC1015</v>
          </cell>
          <cell r="C1261" t="str">
            <v>先生</v>
          </cell>
          <cell r="D1261" t="str">
            <v>弼臣興業有限公司(日盛租賃)周煒柏</v>
          </cell>
          <cell r="E1261" t="str">
            <v>周煒柏先生</v>
          </cell>
          <cell r="F1261">
            <v>933202306</v>
          </cell>
        </row>
        <row r="1262">
          <cell r="A1262" t="str">
            <v>0N25778</v>
          </cell>
          <cell r="B1262" t="str">
            <v>AKN0019</v>
          </cell>
          <cell r="C1262" t="str">
            <v>先生</v>
          </cell>
          <cell r="D1262" t="str">
            <v>陳耀東</v>
          </cell>
          <cell r="E1262" t="str">
            <v>陳耀東先生</v>
          </cell>
          <cell r="F1262">
            <v>932190049</v>
          </cell>
        </row>
        <row r="1263">
          <cell r="A1263" t="str">
            <v>0N26174</v>
          </cell>
          <cell r="B1263" t="str">
            <v>ALK5678</v>
          </cell>
          <cell r="C1263" t="str">
            <v>先生</v>
          </cell>
          <cell r="D1263" t="str">
            <v>彭世傑</v>
          </cell>
          <cell r="E1263" t="str">
            <v>彭世傑先生</v>
          </cell>
          <cell r="F1263">
            <v>935996586</v>
          </cell>
        </row>
        <row r="1264">
          <cell r="A1264" t="str">
            <v>0N26895</v>
          </cell>
          <cell r="B1264" t="str">
            <v>AKP2815</v>
          </cell>
          <cell r="C1264" t="str">
            <v>先生</v>
          </cell>
          <cell r="D1264" t="str">
            <v>拓裕實業股份有限公司林意鈞</v>
          </cell>
          <cell r="E1264" t="str">
            <v>林意鈞先生</v>
          </cell>
          <cell r="F1264">
            <v>986300000</v>
          </cell>
        </row>
        <row r="1265">
          <cell r="A1265" t="str">
            <v>0N26896</v>
          </cell>
          <cell r="B1265" t="str">
            <v>AKP5128</v>
          </cell>
          <cell r="C1265" t="str">
            <v>先生</v>
          </cell>
          <cell r="D1265" t="str">
            <v>偉詳實業(股)公司蔡政達</v>
          </cell>
          <cell r="E1265" t="str">
            <v>蔡政達先生</v>
          </cell>
          <cell r="F1265">
            <v>961088512</v>
          </cell>
        </row>
        <row r="1266">
          <cell r="A1266" t="str">
            <v>0N26939</v>
          </cell>
          <cell r="B1266" t="str">
            <v>AKS8558</v>
          </cell>
          <cell r="C1266" t="str">
            <v>先生</v>
          </cell>
          <cell r="D1266" t="str">
            <v>周玉雪</v>
          </cell>
          <cell r="E1266" t="str">
            <v>洪皓哲先生</v>
          </cell>
          <cell r="F1266">
            <v>932055166</v>
          </cell>
        </row>
        <row r="1267">
          <cell r="A1267" t="str">
            <v>0N26946</v>
          </cell>
          <cell r="B1267" t="str">
            <v>AKP6816</v>
          </cell>
          <cell r="C1267" t="str">
            <v>先生</v>
          </cell>
          <cell r="D1267" t="str">
            <v>劉基章</v>
          </cell>
          <cell r="E1267" t="str">
            <v>劉基章先生</v>
          </cell>
          <cell r="F1267">
            <v>932246107</v>
          </cell>
        </row>
        <row r="1268">
          <cell r="A1268" t="str">
            <v>0N27508</v>
          </cell>
          <cell r="B1268" t="str">
            <v>RAY3288</v>
          </cell>
          <cell r="C1268" t="str">
            <v>先生</v>
          </cell>
          <cell r="D1268" t="str">
            <v>積禾企業(有)-格上租賃賈偉賢</v>
          </cell>
          <cell r="E1268" t="str">
            <v>賈偉賢先生</v>
          </cell>
          <cell r="F1268">
            <v>932231799</v>
          </cell>
        </row>
        <row r="1269">
          <cell r="A1269" t="str">
            <v>0N27605</v>
          </cell>
          <cell r="B1269" t="str">
            <v>RAY9580</v>
          </cell>
          <cell r="C1269" t="str">
            <v>小姐</v>
          </cell>
          <cell r="D1269" t="str">
            <v>兆鋒興科技(股)-和運租賃韓姍姍</v>
          </cell>
          <cell r="E1269" t="str">
            <v>韓姍姍小姐</v>
          </cell>
          <cell r="F1269">
            <v>932301998</v>
          </cell>
        </row>
        <row r="1270">
          <cell r="A1270" t="str">
            <v>0N27822</v>
          </cell>
          <cell r="B1270" t="str">
            <v>RAZ6758</v>
          </cell>
          <cell r="C1270" t="str">
            <v>先生</v>
          </cell>
          <cell r="D1270" t="str">
            <v>聯邦國際租賃股份有限公司王月豐</v>
          </cell>
          <cell r="E1270" t="str">
            <v>王月豐先生</v>
          </cell>
          <cell r="F1270">
            <v>937086255</v>
          </cell>
        </row>
        <row r="1271">
          <cell r="A1271" t="str">
            <v>0N27860</v>
          </cell>
          <cell r="B1271" t="str">
            <v>RAZ3773</v>
          </cell>
          <cell r="C1271" t="str">
            <v>先生</v>
          </cell>
          <cell r="D1271" t="str">
            <v>家楹實業有限公司(財盟租賃)王炎山</v>
          </cell>
          <cell r="E1271" t="str">
            <v>王炎山先生</v>
          </cell>
          <cell r="F1271">
            <v>933153099</v>
          </cell>
        </row>
        <row r="1272">
          <cell r="A1272" t="str">
            <v>0N27866</v>
          </cell>
          <cell r="B1272" t="str">
            <v>RBA1988</v>
          </cell>
          <cell r="C1272" t="str">
            <v>先生</v>
          </cell>
          <cell r="D1272" t="str">
            <v>昱博科技(股)有限公司-和運徐玉坤</v>
          </cell>
          <cell r="E1272" t="str">
            <v>徐玉坤先生</v>
          </cell>
          <cell r="F1272">
            <v>935662668</v>
          </cell>
        </row>
        <row r="1273">
          <cell r="A1273" t="str">
            <v>0N27869</v>
          </cell>
          <cell r="B1273" t="str">
            <v>RAY9098</v>
          </cell>
          <cell r="C1273" t="str">
            <v>先生</v>
          </cell>
          <cell r="D1273" t="str">
            <v>吳克強</v>
          </cell>
          <cell r="E1273" t="str">
            <v>吳克強先生</v>
          </cell>
          <cell r="F1273">
            <v>953953535</v>
          </cell>
        </row>
        <row r="1274">
          <cell r="A1274" t="str">
            <v>0N28050</v>
          </cell>
          <cell r="B1274" t="str">
            <v>AYM6835</v>
          </cell>
          <cell r="C1274" t="str">
            <v>先生</v>
          </cell>
          <cell r="D1274" t="str">
            <v>嚴木旺</v>
          </cell>
          <cell r="E1274" t="str">
            <v>嚴木旺先生</v>
          </cell>
          <cell r="F1274">
            <v>930359946</v>
          </cell>
        </row>
        <row r="1275">
          <cell r="A1275" t="str">
            <v>0N28146</v>
          </cell>
          <cell r="B1275" t="str">
            <v>RBP7178</v>
          </cell>
          <cell r="C1275" t="str">
            <v>先生</v>
          </cell>
          <cell r="D1275" t="str">
            <v>永樂數位有限公司(中租)黃木樹</v>
          </cell>
          <cell r="E1275" t="str">
            <v>黃木樹先生</v>
          </cell>
          <cell r="F1275">
            <v>915996700</v>
          </cell>
        </row>
        <row r="1276">
          <cell r="A1276" t="str">
            <v>0N28151</v>
          </cell>
          <cell r="B1276" t="str">
            <v>AKP5889</v>
          </cell>
          <cell r="C1276" t="str">
            <v>先生</v>
          </cell>
          <cell r="D1276" t="str">
            <v>逸偉建設股份有限公司夏逸虎</v>
          </cell>
          <cell r="E1276" t="str">
            <v>夏逸虎先生</v>
          </cell>
          <cell r="F1276">
            <v>918119000</v>
          </cell>
        </row>
        <row r="1277">
          <cell r="A1277" t="str">
            <v>0N28166</v>
          </cell>
          <cell r="B1277" t="str">
            <v>RAY8039</v>
          </cell>
          <cell r="C1277" t="str">
            <v>先生</v>
          </cell>
          <cell r="D1277" t="str">
            <v>傑太日煙國際股份有限公司(統一東京)吳智聰</v>
          </cell>
          <cell r="E1277" t="str">
            <v>吳智聰先生</v>
          </cell>
          <cell r="F1277">
            <v>928449030</v>
          </cell>
        </row>
        <row r="1278">
          <cell r="A1278" t="str">
            <v>0N28170</v>
          </cell>
          <cell r="B1278" t="str">
            <v>RAZ3396</v>
          </cell>
          <cell r="C1278" t="str">
            <v>小姐</v>
          </cell>
          <cell r="D1278" t="str">
            <v>燁德彈簧有限公司-遠銀租賃鄭錚媛</v>
          </cell>
          <cell r="E1278" t="str">
            <v>鄭錚媛小姐</v>
          </cell>
          <cell r="F1278">
            <v>927967176</v>
          </cell>
        </row>
        <row r="1279">
          <cell r="A1279" t="str">
            <v>0N28191</v>
          </cell>
          <cell r="B1279" t="str">
            <v>AKX6889</v>
          </cell>
          <cell r="C1279" t="str">
            <v>先生</v>
          </cell>
          <cell r="D1279" t="str">
            <v>鄭淑華</v>
          </cell>
          <cell r="E1279" t="str">
            <v>李明富先生</v>
          </cell>
          <cell r="F1279">
            <v>981168170</v>
          </cell>
        </row>
        <row r="1280">
          <cell r="A1280" t="str">
            <v>0N28410</v>
          </cell>
          <cell r="B1280" t="str">
            <v>RAZ5222</v>
          </cell>
          <cell r="C1280" t="str">
            <v>小姐</v>
          </cell>
          <cell r="D1280" t="str">
            <v>和運租車股份有限公司高婕芸</v>
          </cell>
          <cell r="E1280" t="str">
            <v>高婕芸小姐</v>
          </cell>
          <cell r="F1280">
            <v>919318656</v>
          </cell>
        </row>
        <row r="1281">
          <cell r="A1281" t="str">
            <v>0N28440</v>
          </cell>
          <cell r="B1281" t="str">
            <v>0N28440</v>
          </cell>
          <cell r="C1281" t="str">
            <v>先生</v>
          </cell>
          <cell r="D1281" t="str">
            <v>車已賣</v>
          </cell>
          <cell r="E1281" t="str">
            <v>車已賣先生</v>
          </cell>
          <cell r="F1281">
            <v>900000000</v>
          </cell>
        </row>
        <row r="1282">
          <cell r="A1282" t="str">
            <v>0N28768</v>
          </cell>
          <cell r="B1282" t="str">
            <v>ANA8688</v>
          </cell>
          <cell r="C1282" t="str">
            <v>小姐</v>
          </cell>
          <cell r="D1282" t="str">
            <v>余佳珍</v>
          </cell>
          <cell r="E1282" t="str">
            <v>余佳珍小姐</v>
          </cell>
          <cell r="F1282">
            <v>953227888</v>
          </cell>
        </row>
        <row r="1283">
          <cell r="A1283" t="str">
            <v>0N28955</v>
          </cell>
          <cell r="B1283" t="str">
            <v>ALK9566</v>
          </cell>
          <cell r="C1283" t="str">
            <v>先生</v>
          </cell>
          <cell r="D1283" t="str">
            <v>李冠興</v>
          </cell>
          <cell r="E1283" t="str">
            <v>李冠興先生</v>
          </cell>
          <cell r="F1283">
            <v>939772168</v>
          </cell>
        </row>
        <row r="1284">
          <cell r="A1284" t="str">
            <v>0N29210</v>
          </cell>
          <cell r="B1284" t="str">
            <v>AKY9888</v>
          </cell>
          <cell r="C1284" t="str">
            <v>先生</v>
          </cell>
          <cell r="D1284" t="str">
            <v>鴻琳科技有限公司洪茂元</v>
          </cell>
          <cell r="E1284" t="str">
            <v>洪茂元先生</v>
          </cell>
          <cell r="F1284">
            <v>911596398</v>
          </cell>
        </row>
        <row r="1285">
          <cell r="A1285" t="str">
            <v>0N29457</v>
          </cell>
          <cell r="B1285" t="str">
            <v>AKR8676</v>
          </cell>
          <cell r="C1285" t="str">
            <v>先生</v>
          </cell>
          <cell r="D1285" t="str">
            <v>何俊賢</v>
          </cell>
          <cell r="E1285" t="str">
            <v>何俊賢先生</v>
          </cell>
          <cell r="F1285">
            <v>909959875</v>
          </cell>
        </row>
        <row r="1286">
          <cell r="A1286" t="str">
            <v>0N30520</v>
          </cell>
          <cell r="B1286" t="str">
            <v>ANH3333</v>
          </cell>
          <cell r="C1286" t="str">
            <v>先生</v>
          </cell>
          <cell r="D1286" t="str">
            <v>董皓群</v>
          </cell>
          <cell r="E1286" t="str">
            <v>董皓群先生</v>
          </cell>
          <cell r="F1286">
            <v>979476001</v>
          </cell>
        </row>
        <row r="1287">
          <cell r="A1287" t="str">
            <v>0N30556</v>
          </cell>
          <cell r="B1287" t="str">
            <v>RBB3567</v>
          </cell>
          <cell r="C1287" t="str">
            <v>先生</v>
          </cell>
          <cell r="D1287" t="str">
            <v>財盟小客車股份有限公司李建南</v>
          </cell>
          <cell r="E1287" t="str">
            <v>李建南先生</v>
          </cell>
          <cell r="F1287">
            <v>933014518</v>
          </cell>
        </row>
        <row r="1288">
          <cell r="A1288" t="str">
            <v>0N30960</v>
          </cell>
          <cell r="B1288" t="str">
            <v>RBB5018</v>
          </cell>
          <cell r="C1288" t="str">
            <v>先生</v>
          </cell>
          <cell r="D1288" t="str">
            <v>寶陽開發企業(有)-日盛全台通租賃戴小珊</v>
          </cell>
          <cell r="E1288" t="str">
            <v>孫敏峰先生</v>
          </cell>
          <cell r="F1288">
            <v>952080252</v>
          </cell>
        </row>
        <row r="1289">
          <cell r="A1289" t="str">
            <v>0N31108</v>
          </cell>
          <cell r="B1289" t="str">
            <v>ANZ3255</v>
          </cell>
          <cell r="C1289" t="str">
            <v>先生</v>
          </cell>
          <cell r="D1289" t="str">
            <v>徐啟閔</v>
          </cell>
          <cell r="E1289" t="str">
            <v>徐啟閔先生</v>
          </cell>
          <cell r="F1289">
            <v>922705000</v>
          </cell>
        </row>
        <row r="1290">
          <cell r="A1290" t="str">
            <v>0N31113</v>
          </cell>
          <cell r="B1290" t="str">
            <v>ANA9579</v>
          </cell>
          <cell r="C1290" t="str">
            <v>小姐</v>
          </cell>
          <cell r="D1290" t="str">
            <v>李青齡</v>
          </cell>
          <cell r="E1290" t="str">
            <v>李青齡小姐</v>
          </cell>
          <cell r="F1290">
            <v>918822805</v>
          </cell>
        </row>
        <row r="1291">
          <cell r="A1291" t="str">
            <v>0N31312</v>
          </cell>
          <cell r="B1291" t="str">
            <v>ANB3322</v>
          </cell>
          <cell r="C1291" t="str">
            <v>先生</v>
          </cell>
          <cell r="D1291" t="str">
            <v>邱崇勛</v>
          </cell>
          <cell r="E1291" t="str">
            <v>邱崇勛先生</v>
          </cell>
          <cell r="F1291">
            <v>932340150</v>
          </cell>
        </row>
        <row r="1292">
          <cell r="A1292" t="str">
            <v>0N31767</v>
          </cell>
          <cell r="B1292" t="str">
            <v>ANM7668</v>
          </cell>
          <cell r="C1292" t="str">
            <v>先生</v>
          </cell>
          <cell r="D1292" t="str">
            <v>林清波</v>
          </cell>
          <cell r="E1292" t="str">
            <v>林清波先生</v>
          </cell>
          <cell r="F1292">
            <v>910190265</v>
          </cell>
        </row>
        <row r="1293">
          <cell r="A1293" t="str">
            <v>0N31908</v>
          </cell>
          <cell r="B1293" t="str">
            <v>RBA3888</v>
          </cell>
          <cell r="C1293" t="str">
            <v>先生</v>
          </cell>
          <cell r="D1293" t="str">
            <v>華陽不鏽鋼工業(股)公司-財盟租賃陳明揚</v>
          </cell>
          <cell r="E1293" t="str">
            <v>陳明揚先生</v>
          </cell>
          <cell r="F1293">
            <v>910226330</v>
          </cell>
        </row>
        <row r="1294">
          <cell r="A1294" t="str">
            <v>0N33052</v>
          </cell>
          <cell r="B1294" t="str">
            <v>AQB9293</v>
          </cell>
          <cell r="C1294" t="str">
            <v>小姐</v>
          </cell>
          <cell r="D1294" t="str">
            <v>洪麗卿</v>
          </cell>
          <cell r="E1294" t="str">
            <v>洪麗卿小姐</v>
          </cell>
          <cell r="F1294">
            <v>972771598</v>
          </cell>
        </row>
        <row r="1295">
          <cell r="A1295" t="str">
            <v>0N33160</v>
          </cell>
          <cell r="B1295" t="str">
            <v>RBB8108</v>
          </cell>
          <cell r="C1295" t="str">
            <v>小姐</v>
          </cell>
          <cell r="D1295" t="str">
            <v>世界專利有限公司-財盟張桂琴</v>
          </cell>
          <cell r="E1295" t="str">
            <v>張桂琴小姐</v>
          </cell>
          <cell r="F1295">
            <v>936108099</v>
          </cell>
        </row>
        <row r="1296">
          <cell r="A1296" t="str">
            <v>0N33212</v>
          </cell>
          <cell r="B1296" t="str">
            <v>ANV6728</v>
          </cell>
          <cell r="C1296" t="str">
            <v>先生</v>
          </cell>
          <cell r="D1296" t="str">
            <v>江珈霖</v>
          </cell>
          <cell r="E1296" t="str">
            <v>江珈霖先生</v>
          </cell>
          <cell r="F1296">
            <v>920972606</v>
          </cell>
        </row>
        <row r="1297">
          <cell r="A1297" t="str">
            <v>0N33213</v>
          </cell>
          <cell r="B1297" t="str">
            <v>ANV7979</v>
          </cell>
          <cell r="C1297" t="str">
            <v>先生</v>
          </cell>
          <cell r="D1297" t="str">
            <v>簡大為</v>
          </cell>
          <cell r="E1297" t="str">
            <v>簡大為先生</v>
          </cell>
          <cell r="F1297">
            <v>987133699</v>
          </cell>
        </row>
        <row r="1298">
          <cell r="A1298" t="str">
            <v>0N33214</v>
          </cell>
          <cell r="B1298" t="str">
            <v>ANZ3518</v>
          </cell>
          <cell r="C1298" t="str">
            <v>先生</v>
          </cell>
          <cell r="D1298" t="str">
            <v>游禮安</v>
          </cell>
          <cell r="E1298" t="str">
            <v>游禮安先生</v>
          </cell>
          <cell r="F1298">
            <v>916302225</v>
          </cell>
        </row>
        <row r="1299">
          <cell r="A1299" t="str">
            <v>0N33215</v>
          </cell>
          <cell r="B1299" t="str">
            <v>ANW5977</v>
          </cell>
          <cell r="C1299" t="str">
            <v>先生</v>
          </cell>
          <cell r="D1299" t="str">
            <v>雙永股份有限公司林國煥</v>
          </cell>
          <cell r="E1299" t="str">
            <v>林國煥先生</v>
          </cell>
          <cell r="F1299">
            <v>987190717</v>
          </cell>
        </row>
        <row r="1300">
          <cell r="A1300" t="str">
            <v>0N33910</v>
          </cell>
          <cell r="B1300" t="str">
            <v>AKL6867</v>
          </cell>
          <cell r="C1300" t="str">
            <v>小姐</v>
          </cell>
          <cell r="D1300" t="str">
            <v>張芷芬</v>
          </cell>
          <cell r="E1300" t="str">
            <v>張芷芬小姐</v>
          </cell>
          <cell r="F1300">
            <v>935215425</v>
          </cell>
        </row>
        <row r="1301">
          <cell r="A1301" t="str">
            <v>0N34029</v>
          </cell>
          <cell r="B1301" t="str">
            <v>AKM3262</v>
          </cell>
          <cell r="C1301" t="str">
            <v>先生</v>
          </cell>
          <cell r="D1301" t="str">
            <v>鄭展瑋</v>
          </cell>
          <cell r="E1301" t="str">
            <v>鄭展瑋先生</v>
          </cell>
          <cell r="F1301">
            <v>928549107</v>
          </cell>
        </row>
        <row r="1302">
          <cell r="A1302" t="str">
            <v>0N34070</v>
          </cell>
          <cell r="B1302" t="str">
            <v>ALY1777</v>
          </cell>
          <cell r="C1302" t="str">
            <v>先生</v>
          </cell>
          <cell r="D1302" t="str">
            <v>黃仲辰</v>
          </cell>
          <cell r="E1302" t="str">
            <v>黃仲辰先生</v>
          </cell>
          <cell r="F1302">
            <v>936155071</v>
          </cell>
        </row>
        <row r="1303">
          <cell r="A1303" t="str">
            <v>0N34075</v>
          </cell>
          <cell r="B1303" t="str">
            <v>AKN3366</v>
          </cell>
          <cell r="C1303" t="str">
            <v>先生</v>
          </cell>
          <cell r="D1303" t="str">
            <v>周育暉</v>
          </cell>
          <cell r="E1303" t="str">
            <v>周育暉先生</v>
          </cell>
          <cell r="F1303">
            <v>920529828</v>
          </cell>
        </row>
        <row r="1304">
          <cell r="A1304" t="str">
            <v>0N34277</v>
          </cell>
          <cell r="B1304" t="str">
            <v>RBC0989</v>
          </cell>
          <cell r="C1304" t="str">
            <v>先生</v>
          </cell>
          <cell r="D1304" t="str">
            <v>蔡秉錚</v>
          </cell>
          <cell r="E1304" t="str">
            <v>蔡秉錚先生</v>
          </cell>
          <cell r="F1304">
            <v>952481480</v>
          </cell>
        </row>
        <row r="1305">
          <cell r="A1305" t="str">
            <v>0N34280</v>
          </cell>
          <cell r="B1305" t="str">
            <v>AMY0080</v>
          </cell>
          <cell r="C1305" t="str">
            <v>先生</v>
          </cell>
          <cell r="D1305" t="str">
            <v>0李欣昱</v>
          </cell>
          <cell r="E1305" t="str">
            <v>李欣昱先生</v>
          </cell>
          <cell r="F1305">
            <v>975763710</v>
          </cell>
        </row>
        <row r="1306">
          <cell r="A1306" t="str">
            <v>0N34301</v>
          </cell>
          <cell r="B1306" t="str">
            <v>ANF8333</v>
          </cell>
          <cell r="C1306" t="str">
            <v>先生</v>
          </cell>
          <cell r="D1306" t="str">
            <v>陳建樺</v>
          </cell>
          <cell r="E1306" t="str">
            <v>陳建樺先生</v>
          </cell>
          <cell r="F1306">
            <v>927959783</v>
          </cell>
        </row>
        <row r="1307">
          <cell r="A1307" t="str">
            <v>0N34735</v>
          </cell>
          <cell r="B1307" t="str">
            <v>0N34735</v>
          </cell>
          <cell r="C1307" t="str">
            <v>先生</v>
          </cell>
          <cell r="D1307" t="str">
            <v>鉑德汽車股份有限公司吳佳翰</v>
          </cell>
          <cell r="E1307" t="str">
            <v>吳佳翰先生</v>
          </cell>
          <cell r="F1307">
            <v>921282497</v>
          </cell>
        </row>
        <row r="1308">
          <cell r="A1308" t="str">
            <v>0N34740</v>
          </cell>
          <cell r="B1308" t="str">
            <v>AKN8096</v>
          </cell>
          <cell r="C1308" t="str">
            <v>先生</v>
          </cell>
          <cell r="D1308" t="str">
            <v>黃天來</v>
          </cell>
          <cell r="E1308" t="str">
            <v>黃天來先生</v>
          </cell>
          <cell r="F1308">
            <v>952176507</v>
          </cell>
        </row>
        <row r="1309">
          <cell r="A1309" t="str">
            <v>0N34764</v>
          </cell>
          <cell r="B1309" t="str">
            <v>RAY5809</v>
          </cell>
          <cell r="C1309" t="str">
            <v>先生</v>
          </cell>
          <cell r="D1309" t="str">
            <v>潘俊榮</v>
          </cell>
          <cell r="E1309" t="str">
            <v>潘俊榮先生</v>
          </cell>
          <cell r="F1309">
            <v>925888027</v>
          </cell>
        </row>
        <row r="1310">
          <cell r="A1310" t="str">
            <v>0N34902</v>
          </cell>
          <cell r="B1310" t="str">
            <v>RAY2255</v>
          </cell>
          <cell r="C1310" t="str">
            <v>先生</v>
          </cell>
          <cell r="D1310" t="str">
            <v>中租迪和股份有限公司呂忠清</v>
          </cell>
          <cell r="E1310" t="str">
            <v>呂忠清先生</v>
          </cell>
          <cell r="F1310">
            <v>928836791</v>
          </cell>
        </row>
        <row r="1311">
          <cell r="A1311" t="str">
            <v>0N34904</v>
          </cell>
          <cell r="B1311" t="str">
            <v>AKW6996</v>
          </cell>
          <cell r="C1311" t="str">
            <v>先生</v>
          </cell>
          <cell r="D1311" t="str">
            <v>邱亦慶</v>
          </cell>
          <cell r="E1311" t="str">
            <v>邱亦慶先生</v>
          </cell>
          <cell r="F1311">
            <v>912254917</v>
          </cell>
        </row>
        <row r="1312">
          <cell r="A1312" t="str">
            <v>0N34907</v>
          </cell>
          <cell r="B1312" t="str">
            <v>AKP0085</v>
          </cell>
          <cell r="C1312" t="str">
            <v>小姐</v>
          </cell>
          <cell r="D1312" t="str">
            <v>劉嘉琳</v>
          </cell>
          <cell r="E1312" t="str">
            <v>劉嘉琳小姐</v>
          </cell>
          <cell r="F1312">
            <v>919995744</v>
          </cell>
        </row>
        <row r="1313">
          <cell r="A1313" t="str">
            <v>0N35019</v>
          </cell>
          <cell r="B1313" t="str">
            <v>AKX2166</v>
          </cell>
          <cell r="C1313" t="str">
            <v>小姐</v>
          </cell>
          <cell r="D1313" t="str">
            <v>林詩琪</v>
          </cell>
          <cell r="E1313" t="str">
            <v>林詩琪小姐</v>
          </cell>
          <cell r="F1313">
            <v>921835880</v>
          </cell>
        </row>
        <row r="1314">
          <cell r="A1314" t="str">
            <v>0N35112</v>
          </cell>
          <cell r="B1314" t="str">
            <v>RAY8001</v>
          </cell>
          <cell r="C1314" t="str">
            <v>先生</v>
          </cell>
          <cell r="D1314" t="str">
            <v>遠博資產管理股份有限公司(遠銀租賃)劉自強</v>
          </cell>
          <cell r="E1314" t="str">
            <v>劉自強先生</v>
          </cell>
          <cell r="F1314">
            <v>928201326</v>
          </cell>
        </row>
        <row r="1315">
          <cell r="A1315" t="str">
            <v>0N35114</v>
          </cell>
          <cell r="B1315" t="str">
            <v>AKP8989</v>
          </cell>
          <cell r="C1315" t="str">
            <v>先生</v>
          </cell>
          <cell r="D1315" t="str">
            <v>蔡明宏</v>
          </cell>
          <cell r="E1315" t="str">
            <v>蔡明宏先生</v>
          </cell>
          <cell r="F1315">
            <v>988123598</v>
          </cell>
        </row>
        <row r="1316">
          <cell r="A1316" t="str">
            <v>0N35135</v>
          </cell>
          <cell r="B1316" t="str">
            <v>AXC8851</v>
          </cell>
          <cell r="C1316" t="str">
            <v>小姐</v>
          </cell>
          <cell r="D1316" t="str">
            <v>士欣生醫(股)呂佩庭</v>
          </cell>
          <cell r="E1316" t="str">
            <v>林伽欣小姐</v>
          </cell>
          <cell r="F1316">
            <v>932923527</v>
          </cell>
        </row>
        <row r="1317">
          <cell r="A1317" t="str">
            <v>0N35147</v>
          </cell>
          <cell r="B1317" t="str">
            <v>AKP2020</v>
          </cell>
          <cell r="C1317" t="str">
            <v>先生</v>
          </cell>
          <cell r="D1317" t="str">
            <v>焊將企業有限公司葉俊廷</v>
          </cell>
          <cell r="E1317" t="str">
            <v>葉俊廷先生</v>
          </cell>
          <cell r="F1317">
            <v>933870870</v>
          </cell>
        </row>
        <row r="1318">
          <cell r="A1318" t="str">
            <v>0N35160</v>
          </cell>
          <cell r="B1318" t="str">
            <v>AKP3393</v>
          </cell>
          <cell r="C1318" t="str">
            <v>先生</v>
          </cell>
          <cell r="D1318" t="str">
            <v>鍾天佑</v>
          </cell>
          <cell r="E1318" t="str">
            <v>鍾天佑先生</v>
          </cell>
          <cell r="F1318">
            <v>937196960</v>
          </cell>
        </row>
        <row r="1319">
          <cell r="A1319" t="str">
            <v>0N35169</v>
          </cell>
          <cell r="B1319" t="str">
            <v>0N35169</v>
          </cell>
          <cell r="C1319" t="str">
            <v>先生</v>
          </cell>
          <cell r="D1319" t="str">
            <v>鉑德汽車股份有限公司程柏盛</v>
          </cell>
          <cell r="E1319" t="str">
            <v>程柏盛先生</v>
          </cell>
          <cell r="F1319">
            <v>936033878</v>
          </cell>
        </row>
        <row r="1320">
          <cell r="A1320" t="str">
            <v>0N35180</v>
          </cell>
          <cell r="B1320" t="str">
            <v>AKS5888</v>
          </cell>
          <cell r="C1320" t="str">
            <v>先生</v>
          </cell>
          <cell r="D1320" t="str">
            <v>蔡伯東</v>
          </cell>
          <cell r="E1320" t="str">
            <v>蔡伯東先生</v>
          </cell>
          <cell r="F1320">
            <v>976125662</v>
          </cell>
        </row>
        <row r="1321">
          <cell r="A1321" t="str">
            <v>0N35191</v>
          </cell>
          <cell r="B1321" t="str">
            <v>AKP5977</v>
          </cell>
          <cell r="C1321" t="str">
            <v>先生</v>
          </cell>
          <cell r="D1321" t="str">
            <v>張玉樹</v>
          </cell>
          <cell r="E1321" t="str">
            <v>張玉樹先生</v>
          </cell>
          <cell r="F1321">
            <v>915370056</v>
          </cell>
        </row>
        <row r="1322">
          <cell r="A1322" t="str">
            <v>0N35260</v>
          </cell>
          <cell r="B1322" t="str">
            <v>RCA1965</v>
          </cell>
          <cell r="C1322" t="str">
            <v>先生</v>
          </cell>
          <cell r="D1322" t="str">
            <v>格上汽車租賃股份有限公司蔡東翰</v>
          </cell>
          <cell r="E1322" t="str">
            <v>蔡東翰先生</v>
          </cell>
          <cell r="F1322">
            <v>915192135</v>
          </cell>
        </row>
        <row r="1323">
          <cell r="A1323" t="str">
            <v>0N35290</v>
          </cell>
          <cell r="B1323" t="str">
            <v>AKX1267</v>
          </cell>
          <cell r="C1323" t="str">
            <v>先生</v>
          </cell>
          <cell r="D1323" t="str">
            <v>泓達家具行顏銘宏</v>
          </cell>
          <cell r="E1323" t="str">
            <v>顏銘宏先生</v>
          </cell>
          <cell r="F1323">
            <v>979966281</v>
          </cell>
        </row>
        <row r="1324">
          <cell r="A1324" t="str">
            <v>0N35294</v>
          </cell>
          <cell r="B1324" t="str">
            <v>RAY5002</v>
          </cell>
          <cell r="C1324" t="str">
            <v>先生</v>
          </cell>
          <cell r="D1324" t="str">
            <v>錩隆貿易(有)-財盟租賃朱家麟</v>
          </cell>
          <cell r="E1324" t="str">
            <v>朱家麟先生</v>
          </cell>
          <cell r="F1324">
            <v>910186962</v>
          </cell>
        </row>
        <row r="1325">
          <cell r="A1325" t="str">
            <v>0N35317</v>
          </cell>
          <cell r="B1325" t="str">
            <v>AKP5825</v>
          </cell>
          <cell r="C1325" t="str">
            <v>先生</v>
          </cell>
          <cell r="D1325" t="str">
            <v>曹柏龍</v>
          </cell>
          <cell r="E1325" t="str">
            <v>曹柏龍先生</v>
          </cell>
          <cell r="F1325">
            <v>919533178</v>
          </cell>
        </row>
        <row r="1326">
          <cell r="A1326" t="str">
            <v>0N35366</v>
          </cell>
          <cell r="B1326" t="str">
            <v>AKV6868</v>
          </cell>
          <cell r="C1326" t="str">
            <v>先生</v>
          </cell>
          <cell r="D1326" t="str">
            <v>蔡信禮</v>
          </cell>
          <cell r="E1326" t="str">
            <v>蔡信禮先生</v>
          </cell>
          <cell r="F1326">
            <v>929818395</v>
          </cell>
        </row>
        <row r="1327">
          <cell r="A1327" t="str">
            <v>0N35474</v>
          </cell>
          <cell r="B1327" t="str">
            <v>RAY6526</v>
          </cell>
          <cell r="C1327" t="str">
            <v>先生</v>
          </cell>
          <cell r="D1327" t="str">
            <v>韋鎮實業(有)-歐力士租賃何獻亨</v>
          </cell>
          <cell r="E1327" t="str">
            <v>何獻亨先生</v>
          </cell>
          <cell r="F1327">
            <v>938013977</v>
          </cell>
        </row>
        <row r="1328">
          <cell r="A1328" t="str">
            <v>0N35484</v>
          </cell>
          <cell r="B1328" t="str">
            <v>AKX1098</v>
          </cell>
          <cell r="C1328" t="str">
            <v>先生</v>
          </cell>
          <cell r="D1328" t="str">
            <v>李玫蓉</v>
          </cell>
          <cell r="E1328" t="str">
            <v>孫成道先生</v>
          </cell>
          <cell r="F1328">
            <v>932777744</v>
          </cell>
        </row>
        <row r="1329">
          <cell r="A1329" t="str">
            <v>0N35530</v>
          </cell>
          <cell r="B1329" t="str">
            <v>AKP6678</v>
          </cell>
          <cell r="C1329" t="str">
            <v>先生</v>
          </cell>
          <cell r="D1329" t="str">
            <v>王啟榮</v>
          </cell>
          <cell r="E1329" t="str">
            <v>王啟榮先生</v>
          </cell>
          <cell r="F1329">
            <v>936082805</v>
          </cell>
        </row>
        <row r="1330">
          <cell r="A1330" t="str">
            <v>0N35586</v>
          </cell>
          <cell r="B1330" t="str">
            <v>AKP3665</v>
          </cell>
          <cell r="C1330" t="str">
            <v>先生</v>
          </cell>
          <cell r="D1330" t="str">
            <v>陳達慶</v>
          </cell>
          <cell r="E1330" t="str">
            <v>陳達慶先生</v>
          </cell>
          <cell r="F1330">
            <v>952513722</v>
          </cell>
        </row>
        <row r="1331">
          <cell r="A1331" t="str">
            <v>0N35645</v>
          </cell>
          <cell r="B1331" t="str">
            <v>AKX0122</v>
          </cell>
          <cell r="C1331" t="str">
            <v>先生</v>
          </cell>
          <cell r="D1331" t="str">
            <v>吳珮琦</v>
          </cell>
          <cell r="E1331" t="str">
            <v>簡吉利先生</v>
          </cell>
          <cell r="F1331">
            <v>912262963</v>
          </cell>
        </row>
        <row r="1332">
          <cell r="A1332" t="str">
            <v>0N35704</v>
          </cell>
          <cell r="B1332" t="str">
            <v>AXD5790</v>
          </cell>
          <cell r="C1332" t="str">
            <v>先生</v>
          </cell>
          <cell r="D1332" t="str">
            <v>韓捷有限公司(財盟租賃)譚世正</v>
          </cell>
          <cell r="E1332" t="str">
            <v>譚世正先生</v>
          </cell>
          <cell r="F1332">
            <v>987324824</v>
          </cell>
        </row>
        <row r="1333">
          <cell r="A1333" t="str">
            <v>0N35734</v>
          </cell>
          <cell r="B1333" t="str">
            <v>AKR1628</v>
          </cell>
          <cell r="C1333" t="str">
            <v>先生</v>
          </cell>
          <cell r="D1333" t="str">
            <v>張珈毓</v>
          </cell>
          <cell r="E1333" t="str">
            <v>陳漢霖先生</v>
          </cell>
          <cell r="F1333">
            <v>988056580</v>
          </cell>
        </row>
        <row r="1334">
          <cell r="A1334" t="str">
            <v>0N36020</v>
          </cell>
          <cell r="B1334" t="str">
            <v>AKR7989</v>
          </cell>
          <cell r="C1334" t="str">
            <v>先生</v>
          </cell>
          <cell r="D1334" t="str">
            <v>陳思汝</v>
          </cell>
          <cell r="E1334" t="str">
            <v>張尹先生</v>
          </cell>
          <cell r="F1334">
            <v>920222295</v>
          </cell>
        </row>
        <row r="1335">
          <cell r="A1335" t="str">
            <v>0N36051</v>
          </cell>
          <cell r="B1335" t="str">
            <v>ANE0930</v>
          </cell>
          <cell r="C1335" t="str">
            <v>先生</v>
          </cell>
          <cell r="D1335" t="str">
            <v>蘇郁哲</v>
          </cell>
          <cell r="E1335" t="str">
            <v>蘇郁哲先生</v>
          </cell>
          <cell r="F1335">
            <v>937090816</v>
          </cell>
        </row>
        <row r="1336">
          <cell r="A1336" t="str">
            <v>0N36166</v>
          </cell>
          <cell r="B1336" t="str">
            <v>AKQ8809</v>
          </cell>
          <cell r="C1336" t="str">
            <v>先生</v>
          </cell>
          <cell r="D1336" t="str">
            <v>劉佳雯</v>
          </cell>
          <cell r="E1336" t="str">
            <v>吳企鎧先生</v>
          </cell>
          <cell r="F1336">
            <v>910516519</v>
          </cell>
        </row>
        <row r="1337">
          <cell r="A1337" t="str">
            <v>0N36212</v>
          </cell>
          <cell r="B1337" t="str">
            <v>AMY0118</v>
          </cell>
          <cell r="C1337" t="str">
            <v>小姐</v>
          </cell>
          <cell r="D1337" t="str">
            <v>羅喬</v>
          </cell>
          <cell r="E1337" t="str">
            <v>羅喬小姐</v>
          </cell>
          <cell r="F1337">
            <v>979966281</v>
          </cell>
        </row>
        <row r="1338">
          <cell r="A1338" t="str">
            <v>0N36233</v>
          </cell>
          <cell r="B1338" t="str">
            <v>ANA7966</v>
          </cell>
          <cell r="C1338" t="str">
            <v>先生</v>
          </cell>
          <cell r="D1338" t="str">
            <v>洪世岳</v>
          </cell>
          <cell r="E1338" t="str">
            <v>洪世岳先生</v>
          </cell>
          <cell r="F1338">
            <v>988707385</v>
          </cell>
        </row>
        <row r="1339">
          <cell r="A1339" t="str">
            <v>0N36236</v>
          </cell>
          <cell r="B1339" t="str">
            <v>AXC0716</v>
          </cell>
          <cell r="C1339" t="str">
            <v>先生</v>
          </cell>
          <cell r="D1339" t="str">
            <v>徐國書</v>
          </cell>
          <cell r="E1339" t="str">
            <v>徐國書先生</v>
          </cell>
          <cell r="F1339">
            <v>905069250</v>
          </cell>
        </row>
        <row r="1340">
          <cell r="A1340" t="str">
            <v>0N36411</v>
          </cell>
          <cell r="B1340" t="str">
            <v>AMY3839</v>
          </cell>
          <cell r="C1340" t="str">
            <v>小姐</v>
          </cell>
          <cell r="D1340" t="str">
            <v>雷琦</v>
          </cell>
          <cell r="E1340" t="str">
            <v>雷琦小姐</v>
          </cell>
          <cell r="F1340">
            <v>919553414</v>
          </cell>
        </row>
        <row r="1341">
          <cell r="A1341" t="str">
            <v>0N36415</v>
          </cell>
          <cell r="B1341" t="str">
            <v>AMW1788</v>
          </cell>
          <cell r="C1341" t="str">
            <v>小姐</v>
          </cell>
          <cell r="D1341" t="str">
            <v>林心美</v>
          </cell>
          <cell r="E1341" t="str">
            <v>林心美小姐</v>
          </cell>
          <cell r="F1341">
            <v>932261578</v>
          </cell>
        </row>
        <row r="1342">
          <cell r="A1342" t="str">
            <v>0N36431</v>
          </cell>
          <cell r="B1342" t="str">
            <v>AKR5299</v>
          </cell>
          <cell r="C1342" t="str">
            <v>先生</v>
          </cell>
          <cell r="D1342" t="str">
            <v>劉嘉寅</v>
          </cell>
          <cell r="E1342" t="str">
            <v>劉嘉寅先生</v>
          </cell>
          <cell r="F1342">
            <v>963801622</v>
          </cell>
        </row>
        <row r="1343">
          <cell r="A1343" t="str">
            <v>0N36505</v>
          </cell>
          <cell r="B1343" t="str">
            <v>RAZ6765</v>
          </cell>
          <cell r="C1343" t="str">
            <v>先生</v>
          </cell>
          <cell r="D1343" t="str">
            <v>新凱租賃股份有限公司盧張浩</v>
          </cell>
          <cell r="E1343" t="str">
            <v>盧張浩先生</v>
          </cell>
          <cell r="F1343">
            <v>983582315</v>
          </cell>
        </row>
        <row r="1344">
          <cell r="A1344" t="str">
            <v>0N36617</v>
          </cell>
          <cell r="B1344" t="str">
            <v>RAZ9119</v>
          </cell>
          <cell r="C1344" t="str">
            <v>先生</v>
          </cell>
          <cell r="D1344" t="str">
            <v>安辰科技(有)-中租租賃周君翰</v>
          </cell>
          <cell r="E1344" t="str">
            <v>周君翰先生</v>
          </cell>
          <cell r="F1344">
            <v>920187050</v>
          </cell>
        </row>
        <row r="1345">
          <cell r="A1345" t="str">
            <v>0N36624</v>
          </cell>
          <cell r="B1345" t="str">
            <v>AMY0370</v>
          </cell>
          <cell r="C1345" t="str">
            <v>先生</v>
          </cell>
          <cell r="D1345" t="str">
            <v>蘇修加</v>
          </cell>
          <cell r="E1345" t="str">
            <v>蘇修加先生</v>
          </cell>
          <cell r="F1345">
            <v>988890080</v>
          </cell>
        </row>
        <row r="1346">
          <cell r="A1346" t="str">
            <v>0N36700</v>
          </cell>
          <cell r="B1346" t="str">
            <v>AMW1168</v>
          </cell>
          <cell r="C1346" t="str">
            <v>先生</v>
          </cell>
          <cell r="D1346" t="str">
            <v>沈建勳</v>
          </cell>
          <cell r="E1346" t="str">
            <v>沈建勳先生</v>
          </cell>
          <cell r="F1346">
            <v>921899833</v>
          </cell>
        </row>
        <row r="1347">
          <cell r="A1347" t="str">
            <v>0N36706</v>
          </cell>
          <cell r="B1347" t="str">
            <v>ANA8318</v>
          </cell>
          <cell r="C1347" t="str">
            <v>先生</v>
          </cell>
          <cell r="D1347" t="str">
            <v>李英豪</v>
          </cell>
          <cell r="E1347" t="str">
            <v>李英豪先生</v>
          </cell>
          <cell r="F1347">
            <v>936126196</v>
          </cell>
        </row>
        <row r="1348">
          <cell r="A1348" t="str">
            <v>0N36856</v>
          </cell>
          <cell r="B1348" t="str">
            <v>RAZ8813</v>
          </cell>
          <cell r="C1348" t="str">
            <v>先生</v>
          </cell>
          <cell r="D1348" t="str">
            <v>和運租車股份有限公司陳建勳</v>
          </cell>
          <cell r="E1348" t="str">
            <v>陳建勳先生</v>
          </cell>
          <cell r="F1348">
            <v>932393296</v>
          </cell>
        </row>
        <row r="1349">
          <cell r="A1349" t="str">
            <v>0N37124</v>
          </cell>
          <cell r="B1349" t="str">
            <v>AKY8266</v>
          </cell>
          <cell r="C1349" t="str">
            <v>先生</v>
          </cell>
          <cell r="D1349" t="str">
            <v>茂訊電腦股份有限公司胡佳興</v>
          </cell>
          <cell r="E1349" t="str">
            <v>胡佳興先生</v>
          </cell>
          <cell r="F1349">
            <v>935507248</v>
          </cell>
        </row>
        <row r="1350">
          <cell r="A1350" t="str">
            <v>0N37126</v>
          </cell>
          <cell r="B1350" t="str">
            <v>ANA1806</v>
          </cell>
          <cell r="C1350" t="str">
            <v>先生</v>
          </cell>
          <cell r="D1350" t="str">
            <v>邱鼎翔</v>
          </cell>
          <cell r="E1350" t="str">
            <v>邱鼎翔先生</v>
          </cell>
          <cell r="F1350">
            <v>921183969</v>
          </cell>
        </row>
        <row r="1351">
          <cell r="A1351" t="str">
            <v>0N37497</v>
          </cell>
          <cell r="B1351" t="str">
            <v>AJL1127</v>
          </cell>
          <cell r="C1351" t="str">
            <v>先生</v>
          </cell>
          <cell r="D1351" t="str">
            <v>車已賣</v>
          </cell>
          <cell r="E1351" t="str">
            <v>車已賣先生</v>
          </cell>
          <cell r="F1351">
            <v>900000000</v>
          </cell>
        </row>
        <row r="1352">
          <cell r="A1352" t="str">
            <v>0N37498</v>
          </cell>
          <cell r="B1352" t="str">
            <v>AMZ1117</v>
          </cell>
          <cell r="C1352" t="str">
            <v>先生</v>
          </cell>
          <cell r="D1352" t="str">
            <v>許志賢</v>
          </cell>
          <cell r="E1352" t="str">
            <v>許志賢先生</v>
          </cell>
          <cell r="F1352">
            <v>988935403</v>
          </cell>
        </row>
        <row r="1353">
          <cell r="A1353" t="str">
            <v>0N37504</v>
          </cell>
          <cell r="B1353" t="str">
            <v>ALJ5686</v>
          </cell>
          <cell r="C1353" t="str">
            <v>先生</v>
          </cell>
          <cell r="D1353" t="str">
            <v>謝政宏</v>
          </cell>
          <cell r="E1353" t="str">
            <v>謝政宏先生</v>
          </cell>
          <cell r="F1353">
            <v>933801769</v>
          </cell>
        </row>
        <row r="1354">
          <cell r="A1354" t="str">
            <v>0N37687</v>
          </cell>
          <cell r="B1354" t="str">
            <v>ANA8085</v>
          </cell>
          <cell r="C1354" t="str">
            <v>先生</v>
          </cell>
          <cell r="D1354" t="str">
            <v>陳登均</v>
          </cell>
          <cell r="E1354" t="str">
            <v>陳登均先生</v>
          </cell>
          <cell r="F1354">
            <v>905661967</v>
          </cell>
        </row>
        <row r="1355">
          <cell r="A1355" t="str">
            <v>0N37988</v>
          </cell>
          <cell r="B1355" t="str">
            <v>ANN1101</v>
          </cell>
          <cell r="C1355" t="str">
            <v>先生</v>
          </cell>
          <cell r="D1355" t="str">
            <v>楊承勳</v>
          </cell>
          <cell r="E1355" t="str">
            <v>楊承勳先生</v>
          </cell>
          <cell r="F1355">
            <v>937191410</v>
          </cell>
        </row>
        <row r="1356">
          <cell r="A1356" t="str">
            <v>0N38001</v>
          </cell>
          <cell r="B1356" t="str">
            <v>AUY5668</v>
          </cell>
          <cell r="C1356" t="str">
            <v>小姐</v>
          </cell>
          <cell r="D1356" t="str">
            <v>葉秋千</v>
          </cell>
          <cell r="E1356" t="str">
            <v>葉秋千小姐</v>
          </cell>
          <cell r="F1356">
            <v>963350362</v>
          </cell>
        </row>
        <row r="1357">
          <cell r="A1357" t="str">
            <v>0N38005</v>
          </cell>
          <cell r="B1357" t="str">
            <v>ANZ8353</v>
          </cell>
          <cell r="C1357" t="str">
            <v>小姐</v>
          </cell>
          <cell r="D1357" t="str">
            <v>林玉敏</v>
          </cell>
          <cell r="E1357" t="str">
            <v>林玉敏小姐</v>
          </cell>
          <cell r="F1357">
            <v>918750172</v>
          </cell>
        </row>
        <row r="1358">
          <cell r="A1358" t="str">
            <v>0N38010</v>
          </cell>
          <cell r="B1358" t="str">
            <v>ANZ2010</v>
          </cell>
          <cell r="C1358" t="str">
            <v>先生</v>
          </cell>
          <cell r="D1358" t="str">
            <v>林國斌</v>
          </cell>
          <cell r="E1358" t="str">
            <v>林國斌先生</v>
          </cell>
          <cell r="F1358">
            <v>955781688</v>
          </cell>
        </row>
        <row r="1359">
          <cell r="A1359" t="str">
            <v>0N38078</v>
          </cell>
          <cell r="B1359" t="str">
            <v>RBA7729</v>
          </cell>
          <cell r="C1359" t="str">
            <v>先生</v>
          </cell>
          <cell r="D1359" t="str">
            <v>嘉嘉模型有限公司(財盟)王恣柱</v>
          </cell>
          <cell r="E1359" t="str">
            <v>王恣柱先生</v>
          </cell>
          <cell r="F1359">
            <v>932241187</v>
          </cell>
        </row>
        <row r="1360">
          <cell r="A1360" t="str">
            <v>0N38086</v>
          </cell>
          <cell r="B1360" t="str">
            <v>ANM0303</v>
          </cell>
          <cell r="C1360" t="str">
            <v>小姐</v>
          </cell>
          <cell r="D1360" t="str">
            <v>陳麗玲</v>
          </cell>
          <cell r="E1360" t="str">
            <v>林彤璐小姐</v>
          </cell>
          <cell r="F1360">
            <v>933752948</v>
          </cell>
        </row>
        <row r="1361">
          <cell r="A1361" t="str">
            <v>0N38129</v>
          </cell>
          <cell r="B1361" t="str">
            <v>RBA9138</v>
          </cell>
          <cell r="C1361" t="str">
            <v>先生</v>
          </cell>
          <cell r="D1361" t="str">
            <v>宏基工程行陳鏗鏘</v>
          </cell>
          <cell r="E1361" t="str">
            <v>陳鏗鏘先生</v>
          </cell>
          <cell r="F1361">
            <v>912573446</v>
          </cell>
        </row>
        <row r="1362">
          <cell r="A1362" t="str">
            <v>0N38204</v>
          </cell>
          <cell r="B1362" t="str">
            <v>ANZ8889</v>
          </cell>
          <cell r="C1362" t="str">
            <v>先生</v>
          </cell>
          <cell r="D1362" t="str">
            <v>郭哲益</v>
          </cell>
          <cell r="E1362" t="str">
            <v>郭哲益先生</v>
          </cell>
          <cell r="F1362">
            <v>939292546</v>
          </cell>
        </row>
        <row r="1363">
          <cell r="A1363" t="str">
            <v>0N38323</v>
          </cell>
          <cell r="B1363" t="str">
            <v>ANM2328</v>
          </cell>
          <cell r="C1363" t="str">
            <v>先生</v>
          </cell>
          <cell r="D1363" t="str">
            <v>0管之楊</v>
          </cell>
          <cell r="E1363" t="str">
            <v>管之楊先生</v>
          </cell>
          <cell r="F1363">
            <v>972710216</v>
          </cell>
        </row>
        <row r="1364">
          <cell r="A1364" t="str">
            <v>0N38377</v>
          </cell>
          <cell r="B1364" t="str">
            <v>ANZ8363</v>
          </cell>
          <cell r="C1364" t="str">
            <v>先生</v>
          </cell>
          <cell r="D1364" t="str">
            <v>王正平</v>
          </cell>
          <cell r="E1364" t="str">
            <v>王正平先生</v>
          </cell>
          <cell r="F1364">
            <v>921692592</v>
          </cell>
        </row>
        <row r="1365">
          <cell r="A1365" t="str">
            <v>0N38417</v>
          </cell>
          <cell r="B1365" t="str">
            <v>APP0090</v>
          </cell>
          <cell r="C1365" t="str">
            <v>先生</v>
          </cell>
          <cell r="D1365" t="str">
            <v>李碩哲</v>
          </cell>
          <cell r="E1365" t="str">
            <v>李碩哲先生</v>
          </cell>
          <cell r="F1365">
            <v>912600672</v>
          </cell>
        </row>
        <row r="1366">
          <cell r="A1366" t="str">
            <v>0N38419</v>
          </cell>
          <cell r="B1366" t="str">
            <v>AMY3679</v>
          </cell>
          <cell r="C1366" t="str">
            <v>先生</v>
          </cell>
          <cell r="D1366" t="str">
            <v>世達國際電訊有限公司邱楷舜</v>
          </cell>
          <cell r="E1366" t="str">
            <v>邱楷舜先生</v>
          </cell>
          <cell r="F1366">
            <v>912439525</v>
          </cell>
        </row>
        <row r="1367">
          <cell r="A1367" t="str">
            <v>0N38499</v>
          </cell>
          <cell r="B1367" t="str">
            <v>RBB1587</v>
          </cell>
          <cell r="C1367" t="str">
            <v>先生</v>
          </cell>
          <cell r="D1367" t="str">
            <v>中租汽車租賃股份有限公司葉鎮</v>
          </cell>
          <cell r="E1367" t="str">
            <v>葉鎮先生</v>
          </cell>
          <cell r="F1367">
            <v>926228190</v>
          </cell>
        </row>
        <row r="1368">
          <cell r="A1368" t="str">
            <v>0N38506</v>
          </cell>
          <cell r="B1368" t="str">
            <v>ANN0566</v>
          </cell>
          <cell r="C1368" t="str">
            <v>先生</v>
          </cell>
          <cell r="D1368" t="str">
            <v>李昆隆</v>
          </cell>
          <cell r="E1368" t="str">
            <v>李昆隆先生</v>
          </cell>
          <cell r="F1368">
            <v>919207868</v>
          </cell>
        </row>
        <row r="1369">
          <cell r="A1369" t="str">
            <v>0N38527</v>
          </cell>
          <cell r="B1369" t="str">
            <v>RBB8580</v>
          </cell>
          <cell r="C1369" t="str">
            <v>先生</v>
          </cell>
          <cell r="D1369" t="str">
            <v>恆昇法律事務所林俊儀</v>
          </cell>
          <cell r="E1369" t="str">
            <v>林俊儀先生</v>
          </cell>
          <cell r="F1369">
            <v>953537962</v>
          </cell>
        </row>
        <row r="1370">
          <cell r="A1370" t="str">
            <v>0N38528</v>
          </cell>
          <cell r="B1370" t="str">
            <v>ANV0629</v>
          </cell>
          <cell r="C1370" t="str">
            <v>先生</v>
          </cell>
          <cell r="D1370" t="str">
            <v>王志文</v>
          </cell>
          <cell r="E1370" t="str">
            <v>王志文先生</v>
          </cell>
          <cell r="F1370">
            <v>936131429</v>
          </cell>
        </row>
        <row r="1371">
          <cell r="A1371" t="str">
            <v>0N38550</v>
          </cell>
          <cell r="B1371" t="str">
            <v>ANV1768</v>
          </cell>
          <cell r="C1371" t="str">
            <v>先生</v>
          </cell>
          <cell r="D1371" t="str">
            <v>劉錦晃</v>
          </cell>
          <cell r="E1371" t="str">
            <v>劉錦晃先生</v>
          </cell>
          <cell r="F1371">
            <v>982288926</v>
          </cell>
        </row>
        <row r="1372">
          <cell r="A1372" t="str">
            <v>0N38559</v>
          </cell>
          <cell r="B1372" t="str">
            <v>0N38559</v>
          </cell>
          <cell r="C1372" t="str">
            <v>先生</v>
          </cell>
          <cell r="D1372" t="str">
            <v>車已賣</v>
          </cell>
          <cell r="E1372" t="str">
            <v>車已賣先生</v>
          </cell>
          <cell r="F1372">
            <v>900000000</v>
          </cell>
        </row>
        <row r="1373">
          <cell r="A1373" t="str">
            <v>0N38560</v>
          </cell>
          <cell r="B1373" t="str">
            <v>ATA6858</v>
          </cell>
          <cell r="C1373" t="str">
            <v>先生</v>
          </cell>
          <cell r="D1373" t="str">
            <v>林鴻儒</v>
          </cell>
          <cell r="E1373" t="str">
            <v>林鴻儒先生</v>
          </cell>
          <cell r="F1373">
            <v>915098279</v>
          </cell>
        </row>
        <row r="1374">
          <cell r="A1374" t="str">
            <v>0N38561</v>
          </cell>
          <cell r="B1374" t="str">
            <v>ANM7818</v>
          </cell>
          <cell r="C1374" t="str">
            <v>先生</v>
          </cell>
          <cell r="D1374" t="str">
            <v>地球營造股份有限公司張亞夫</v>
          </cell>
          <cell r="E1374" t="str">
            <v>張亞夫先生</v>
          </cell>
          <cell r="F1374">
            <v>975519536</v>
          </cell>
        </row>
        <row r="1375">
          <cell r="A1375" t="str">
            <v>0N38582</v>
          </cell>
          <cell r="B1375" t="str">
            <v>ANN1257</v>
          </cell>
          <cell r="C1375" t="str">
            <v>小姐</v>
          </cell>
          <cell r="D1375" t="str">
            <v>江穎雯</v>
          </cell>
          <cell r="E1375" t="str">
            <v>江穎雯小姐</v>
          </cell>
          <cell r="F1375">
            <v>917562343</v>
          </cell>
        </row>
        <row r="1376">
          <cell r="A1376" t="str">
            <v>0N38601</v>
          </cell>
          <cell r="B1376" t="str">
            <v>ALA5885</v>
          </cell>
          <cell r="C1376" t="str">
            <v>先生</v>
          </cell>
          <cell r="D1376" t="str">
            <v>鄭明仁</v>
          </cell>
          <cell r="E1376" t="str">
            <v>鄭明仁先生</v>
          </cell>
          <cell r="F1376">
            <v>905128853</v>
          </cell>
        </row>
        <row r="1377">
          <cell r="A1377" t="str">
            <v>0N38615</v>
          </cell>
          <cell r="B1377" t="str">
            <v>RBB2826</v>
          </cell>
          <cell r="C1377" t="str">
            <v>先生</v>
          </cell>
          <cell r="D1377" t="str">
            <v>全華精密股份有限公司-財盟小客車鄭明強</v>
          </cell>
          <cell r="E1377" t="str">
            <v>鄭明強先生</v>
          </cell>
          <cell r="F1377">
            <v>910130157</v>
          </cell>
        </row>
        <row r="1378">
          <cell r="A1378" t="str">
            <v>0N38625</v>
          </cell>
          <cell r="B1378" t="str">
            <v>ARM1055</v>
          </cell>
          <cell r="C1378" t="str">
            <v>先生</v>
          </cell>
          <cell r="D1378" t="str">
            <v>杜岳倫</v>
          </cell>
          <cell r="E1378" t="str">
            <v>杜岳倫先生</v>
          </cell>
          <cell r="F1378">
            <v>916611611</v>
          </cell>
        </row>
        <row r="1379">
          <cell r="A1379" t="str">
            <v>0N38650</v>
          </cell>
          <cell r="B1379" t="str">
            <v>ANN9338</v>
          </cell>
          <cell r="C1379" t="str">
            <v>先生</v>
          </cell>
          <cell r="D1379" t="str">
            <v>盧睿紳</v>
          </cell>
          <cell r="E1379" t="str">
            <v>盧睿紳先生</v>
          </cell>
          <cell r="F1379">
            <v>938030003</v>
          </cell>
        </row>
        <row r="1380">
          <cell r="A1380" t="str">
            <v>0N38672</v>
          </cell>
          <cell r="B1380" t="str">
            <v>RBC8826</v>
          </cell>
          <cell r="C1380" t="str">
            <v>小姐</v>
          </cell>
          <cell r="D1380" t="str">
            <v>中租汽車租賃股份有限公司戴之蕙</v>
          </cell>
          <cell r="E1380" t="str">
            <v>戴之蕙小姐</v>
          </cell>
          <cell r="F1380">
            <v>933755474</v>
          </cell>
        </row>
        <row r="1381">
          <cell r="A1381" t="str">
            <v>0N38708</v>
          </cell>
          <cell r="B1381" t="str">
            <v>ALA6636</v>
          </cell>
          <cell r="C1381" t="str">
            <v>先生</v>
          </cell>
          <cell r="D1381" t="str">
            <v>胡正雄</v>
          </cell>
          <cell r="E1381" t="str">
            <v>胡正雄先生</v>
          </cell>
          <cell r="F1381">
            <v>937061336</v>
          </cell>
        </row>
        <row r="1382">
          <cell r="A1382" t="str">
            <v>0N48501</v>
          </cell>
          <cell r="B1382" t="str">
            <v>AKS7896</v>
          </cell>
          <cell r="C1382" t="str">
            <v>先生</v>
          </cell>
          <cell r="D1382" t="str">
            <v>李士豪</v>
          </cell>
          <cell r="E1382" t="str">
            <v>李士豪先生</v>
          </cell>
          <cell r="F1382">
            <v>936069828</v>
          </cell>
        </row>
        <row r="1383">
          <cell r="A1383" t="str">
            <v>0N48737</v>
          </cell>
          <cell r="B1383" t="str">
            <v>RBA2889</v>
          </cell>
          <cell r="C1383" t="str">
            <v>先生</v>
          </cell>
          <cell r="D1383" t="str">
            <v>星弘宇股份有限公司(財盟)周衛民</v>
          </cell>
          <cell r="E1383" t="str">
            <v>周衛民先生</v>
          </cell>
          <cell r="F1383">
            <v>918361279</v>
          </cell>
        </row>
        <row r="1384">
          <cell r="A1384" t="str">
            <v>0N51132</v>
          </cell>
          <cell r="B1384" t="str">
            <v>AMY5597</v>
          </cell>
          <cell r="C1384" t="str">
            <v>先生</v>
          </cell>
          <cell r="D1384" t="str">
            <v>許健成</v>
          </cell>
          <cell r="E1384" t="str">
            <v>許健成先生</v>
          </cell>
          <cell r="F1384">
            <v>935296448</v>
          </cell>
        </row>
        <row r="1385">
          <cell r="A1385" t="str">
            <v>0N51141</v>
          </cell>
          <cell r="B1385" t="str">
            <v>AMY5582</v>
          </cell>
          <cell r="C1385" t="str">
            <v>先生</v>
          </cell>
          <cell r="D1385" t="str">
            <v>林永信</v>
          </cell>
          <cell r="E1385" t="str">
            <v>林永信先生</v>
          </cell>
          <cell r="F1385">
            <v>933007452</v>
          </cell>
        </row>
        <row r="1386">
          <cell r="A1386" t="str">
            <v>0N51142</v>
          </cell>
          <cell r="B1386" t="str">
            <v>ANN6028</v>
          </cell>
          <cell r="C1386" t="str">
            <v>先生</v>
          </cell>
          <cell r="D1386" t="str">
            <v>周運辰</v>
          </cell>
          <cell r="E1386" t="str">
            <v>周運辰先生</v>
          </cell>
          <cell r="F1386">
            <v>931337661</v>
          </cell>
        </row>
        <row r="1387">
          <cell r="A1387" t="str">
            <v>0N51172</v>
          </cell>
          <cell r="B1387" t="str">
            <v>ANM6888</v>
          </cell>
          <cell r="C1387" t="str">
            <v>先生</v>
          </cell>
          <cell r="D1387" t="str">
            <v>重友企業(限)何威鋕</v>
          </cell>
          <cell r="E1387" t="str">
            <v>何威鋕先生</v>
          </cell>
          <cell r="F1387">
            <v>939838011</v>
          </cell>
        </row>
        <row r="1388">
          <cell r="A1388" t="str">
            <v>0N51187</v>
          </cell>
          <cell r="B1388" t="str">
            <v>AKZ9999</v>
          </cell>
          <cell r="C1388" t="str">
            <v>小姐</v>
          </cell>
          <cell r="D1388" t="str">
            <v>簡素華</v>
          </cell>
          <cell r="E1388" t="str">
            <v>簡素華小姐</v>
          </cell>
          <cell r="F1388">
            <v>928986426</v>
          </cell>
        </row>
        <row r="1389">
          <cell r="A1389" t="str">
            <v>0N51208</v>
          </cell>
          <cell r="B1389" t="str">
            <v>AKZ6666</v>
          </cell>
          <cell r="C1389" t="str">
            <v>先生</v>
          </cell>
          <cell r="D1389" t="str">
            <v>徐淑芬</v>
          </cell>
          <cell r="E1389" t="str">
            <v>吳界興先生</v>
          </cell>
          <cell r="F1389">
            <v>922888383</v>
          </cell>
        </row>
        <row r="1390">
          <cell r="A1390" t="str">
            <v>0N51248</v>
          </cell>
          <cell r="B1390" t="str">
            <v>ATB0968</v>
          </cell>
          <cell r="C1390" t="str">
            <v>先生</v>
          </cell>
          <cell r="D1390" t="str">
            <v>王進雄</v>
          </cell>
          <cell r="E1390" t="str">
            <v>王進雄先生</v>
          </cell>
          <cell r="F1390">
            <v>925372168</v>
          </cell>
        </row>
        <row r="1391">
          <cell r="A1391" t="str">
            <v>0N51249</v>
          </cell>
          <cell r="B1391" t="str">
            <v>RBB6256</v>
          </cell>
          <cell r="C1391" t="str">
            <v>先生</v>
          </cell>
          <cell r="D1391" t="str">
            <v>興昱建材行-財盟租賃王閩霆</v>
          </cell>
          <cell r="E1391" t="str">
            <v>王閩霆先生</v>
          </cell>
          <cell r="F1391">
            <v>932359301</v>
          </cell>
        </row>
        <row r="1392">
          <cell r="A1392" t="str">
            <v>0N51250</v>
          </cell>
          <cell r="B1392" t="str">
            <v>ARL1828</v>
          </cell>
          <cell r="C1392" t="str">
            <v>小姐</v>
          </cell>
          <cell r="D1392" t="str">
            <v>勇騰重機有限公司邱莉芬</v>
          </cell>
          <cell r="E1392" t="str">
            <v>邱莉芬小姐</v>
          </cell>
          <cell r="F1392">
            <v>921881414</v>
          </cell>
        </row>
        <row r="1393">
          <cell r="A1393" t="str">
            <v>0N51308</v>
          </cell>
          <cell r="B1393" t="str">
            <v>ARE1672</v>
          </cell>
          <cell r="C1393" t="str">
            <v>先生</v>
          </cell>
          <cell r="D1393" t="str">
            <v>顏景煌</v>
          </cell>
          <cell r="E1393" t="str">
            <v>顏景煌先生</v>
          </cell>
          <cell r="F1393">
            <v>929215678</v>
          </cell>
        </row>
        <row r="1394">
          <cell r="A1394" t="str">
            <v>0N51313</v>
          </cell>
          <cell r="B1394" t="str">
            <v>ANW9963</v>
          </cell>
          <cell r="C1394" t="str">
            <v>先生</v>
          </cell>
          <cell r="D1394" t="str">
            <v>鄭錫陽</v>
          </cell>
          <cell r="E1394" t="str">
            <v>鄭錫陽先生</v>
          </cell>
          <cell r="F1394">
            <v>935200797</v>
          </cell>
        </row>
        <row r="1395">
          <cell r="A1395" t="str">
            <v>0N51329</v>
          </cell>
          <cell r="B1395" t="str">
            <v>AMZ8686</v>
          </cell>
          <cell r="C1395" t="str">
            <v>先生</v>
          </cell>
          <cell r="D1395" t="str">
            <v>洪煒翔</v>
          </cell>
          <cell r="E1395" t="str">
            <v>洪煒翔先生</v>
          </cell>
          <cell r="F1395">
            <v>928005453</v>
          </cell>
        </row>
        <row r="1396">
          <cell r="A1396" t="str">
            <v>0N51503</v>
          </cell>
          <cell r="B1396" t="str">
            <v>RBB6857</v>
          </cell>
          <cell r="C1396" t="str">
            <v>先生</v>
          </cell>
          <cell r="D1396" t="str">
            <v>永鑫租賃股份有限公司溫騏</v>
          </cell>
          <cell r="E1396" t="str">
            <v>溫騏先生</v>
          </cell>
          <cell r="F1396">
            <v>987447320</v>
          </cell>
        </row>
        <row r="1397">
          <cell r="A1397" t="str">
            <v>0N51676</v>
          </cell>
          <cell r="B1397" t="str">
            <v>ALB1516</v>
          </cell>
          <cell r="C1397" t="str">
            <v>先生</v>
          </cell>
          <cell r="D1397" t="str">
            <v>薛博仁</v>
          </cell>
          <cell r="E1397" t="str">
            <v>薛博仁先生</v>
          </cell>
          <cell r="F1397">
            <v>933917804</v>
          </cell>
        </row>
        <row r="1398">
          <cell r="A1398" t="str">
            <v>0N51795</v>
          </cell>
          <cell r="B1398" t="str">
            <v>RBD0887</v>
          </cell>
          <cell r="C1398" t="str">
            <v>先生</v>
          </cell>
          <cell r="D1398" t="str">
            <v>李怡昌</v>
          </cell>
          <cell r="E1398" t="str">
            <v>李怡昌先生</v>
          </cell>
          <cell r="F1398">
            <v>933155175</v>
          </cell>
        </row>
        <row r="1399">
          <cell r="A1399" t="str">
            <v>0N51796</v>
          </cell>
          <cell r="B1399" t="str">
            <v>AMX0767</v>
          </cell>
          <cell r="C1399" t="str">
            <v>先生</v>
          </cell>
          <cell r="D1399" t="str">
            <v>謝光旻</v>
          </cell>
          <cell r="E1399" t="str">
            <v>謝光旻先生</v>
          </cell>
          <cell r="F1399">
            <v>939233837</v>
          </cell>
        </row>
        <row r="1400">
          <cell r="A1400" t="str">
            <v>0N51806</v>
          </cell>
          <cell r="B1400" t="str">
            <v>RBD6237</v>
          </cell>
          <cell r="C1400" t="str">
            <v>先生</v>
          </cell>
          <cell r="D1400" t="str">
            <v>中租迪和股份有限公司陳士軒</v>
          </cell>
          <cell r="E1400" t="str">
            <v>陳士軒先生</v>
          </cell>
          <cell r="F1400">
            <v>911770700</v>
          </cell>
        </row>
        <row r="1401">
          <cell r="A1401" t="str">
            <v>0N51867</v>
          </cell>
          <cell r="B1401" t="str">
            <v>待配額車</v>
          </cell>
          <cell r="C1401" t="str">
            <v>先生</v>
          </cell>
          <cell r="D1401" t="str">
            <v>劉育彰</v>
          </cell>
          <cell r="E1401" t="str">
            <v>劉育彰先生</v>
          </cell>
          <cell r="F1401">
            <v>928316735</v>
          </cell>
        </row>
        <row r="1402">
          <cell r="A1402" t="str">
            <v>0N52002</v>
          </cell>
          <cell r="B1402" t="str">
            <v>AQX8989</v>
          </cell>
          <cell r="C1402" t="str">
            <v>先生</v>
          </cell>
          <cell r="D1402" t="str">
            <v>陳麗真</v>
          </cell>
          <cell r="E1402" t="str">
            <v>偕聖雄先生</v>
          </cell>
          <cell r="F1402">
            <v>975267366</v>
          </cell>
        </row>
        <row r="1403">
          <cell r="A1403" t="str">
            <v>0N52053</v>
          </cell>
          <cell r="B1403" t="str">
            <v>ATM1971</v>
          </cell>
          <cell r="C1403" t="str">
            <v>先生</v>
          </cell>
          <cell r="D1403" t="str">
            <v>李建民</v>
          </cell>
          <cell r="E1403" t="str">
            <v>李建民先生</v>
          </cell>
          <cell r="F1403">
            <v>939997423</v>
          </cell>
        </row>
        <row r="1404">
          <cell r="A1404" t="str">
            <v>0N52104</v>
          </cell>
          <cell r="B1404" t="str">
            <v>ATM7108</v>
          </cell>
          <cell r="C1404" t="str">
            <v>小姐</v>
          </cell>
          <cell r="D1404" t="str">
            <v>林瑞琪</v>
          </cell>
          <cell r="E1404" t="str">
            <v>林瑞琪小姐</v>
          </cell>
          <cell r="F1404">
            <v>988286018</v>
          </cell>
        </row>
        <row r="1405">
          <cell r="A1405" t="str">
            <v>0N52106</v>
          </cell>
          <cell r="B1405" t="str">
            <v>RBL3589</v>
          </cell>
          <cell r="C1405" t="str">
            <v>小姐</v>
          </cell>
          <cell r="D1405" t="str">
            <v>秦銘實業有限公司-財盟施庭蓁</v>
          </cell>
          <cell r="E1405" t="str">
            <v>施庭蓁小姐</v>
          </cell>
          <cell r="F1405">
            <v>933237978</v>
          </cell>
        </row>
        <row r="1406">
          <cell r="A1406" t="str">
            <v>0N52118</v>
          </cell>
          <cell r="B1406" t="str">
            <v>RBE7559</v>
          </cell>
          <cell r="C1406" t="str">
            <v>先生</v>
          </cell>
          <cell r="D1406" t="str">
            <v>劦鵬實業(有)-中菱租賃朱任宗</v>
          </cell>
          <cell r="E1406" t="str">
            <v>朱任宗先生</v>
          </cell>
          <cell r="F1406">
            <v>935519335</v>
          </cell>
        </row>
        <row r="1407">
          <cell r="A1407" t="str">
            <v>0N52161</v>
          </cell>
          <cell r="B1407" t="str">
            <v>ATA0953</v>
          </cell>
          <cell r="C1407" t="str">
            <v>先生</v>
          </cell>
          <cell r="D1407" t="str">
            <v>侯國雄</v>
          </cell>
          <cell r="E1407" t="str">
            <v>侯國雄先生</v>
          </cell>
          <cell r="F1407">
            <v>928392477</v>
          </cell>
        </row>
        <row r="1408">
          <cell r="A1408" t="str">
            <v>0N52196</v>
          </cell>
          <cell r="B1408" t="str">
            <v>ARJ0213</v>
          </cell>
          <cell r="C1408" t="str">
            <v>先生</v>
          </cell>
          <cell r="D1408" t="str">
            <v>通億便利商店有限公司劉德和</v>
          </cell>
          <cell r="E1408" t="str">
            <v>劉德和先生</v>
          </cell>
          <cell r="F1408">
            <v>921115790</v>
          </cell>
        </row>
        <row r="1409">
          <cell r="A1409" t="str">
            <v>0N52263</v>
          </cell>
          <cell r="B1409" t="str">
            <v>AXA3581</v>
          </cell>
          <cell r="C1409" t="str">
            <v>先生</v>
          </cell>
          <cell r="D1409" t="str">
            <v>久大寰宇資訊股份有限公司葉弘賢</v>
          </cell>
          <cell r="E1409" t="str">
            <v>葉弘賢先生</v>
          </cell>
          <cell r="F1409">
            <v>983302818</v>
          </cell>
        </row>
        <row r="1410">
          <cell r="A1410" t="str">
            <v>0N52265</v>
          </cell>
          <cell r="B1410" t="str">
            <v>RBM1338</v>
          </cell>
          <cell r="C1410" t="str">
            <v>先生</v>
          </cell>
          <cell r="D1410" t="str">
            <v>陳萬忠</v>
          </cell>
          <cell r="E1410" t="str">
            <v>陳萬忠先生</v>
          </cell>
          <cell r="F1410">
            <v>933717335</v>
          </cell>
        </row>
        <row r="1411">
          <cell r="A1411" t="str">
            <v>0N52283</v>
          </cell>
          <cell r="B1411" t="str">
            <v>ATL0027</v>
          </cell>
          <cell r="C1411" t="str">
            <v>先生</v>
          </cell>
          <cell r="D1411" t="str">
            <v>林傳生</v>
          </cell>
          <cell r="E1411" t="str">
            <v>林傳生先生</v>
          </cell>
          <cell r="F1411">
            <v>917571615</v>
          </cell>
        </row>
        <row r="1412">
          <cell r="A1412" t="str">
            <v>0N52287</v>
          </cell>
          <cell r="B1412" t="str">
            <v>AXA0680</v>
          </cell>
          <cell r="C1412" t="str">
            <v>先生</v>
          </cell>
          <cell r="D1412" t="str">
            <v>財團法人安平教育基金會王鼎立</v>
          </cell>
          <cell r="E1412" t="str">
            <v>王鼎立先生</v>
          </cell>
          <cell r="F1412">
            <v>932677993</v>
          </cell>
        </row>
        <row r="1413">
          <cell r="A1413" t="str">
            <v>0N52503</v>
          </cell>
          <cell r="B1413" t="str">
            <v>AVR0927</v>
          </cell>
          <cell r="C1413" t="str">
            <v>先生</v>
          </cell>
          <cell r="D1413" t="str">
            <v>馮泰豪</v>
          </cell>
          <cell r="E1413" t="str">
            <v>馮泰豪先生</v>
          </cell>
          <cell r="F1413">
            <v>955553386</v>
          </cell>
        </row>
        <row r="1414">
          <cell r="A1414" t="str">
            <v>0N52561</v>
          </cell>
          <cell r="B1414" t="str">
            <v>AXA1808</v>
          </cell>
          <cell r="C1414" t="str">
            <v>小姐</v>
          </cell>
          <cell r="D1414" t="str">
            <v>劉琴琴</v>
          </cell>
          <cell r="E1414" t="str">
            <v>劉琴琴小姐</v>
          </cell>
          <cell r="F1414">
            <v>922123691</v>
          </cell>
        </row>
        <row r="1415">
          <cell r="A1415" t="str">
            <v>0N52564</v>
          </cell>
          <cell r="B1415" t="str">
            <v>AXA3967</v>
          </cell>
          <cell r="C1415" t="str">
            <v>先生</v>
          </cell>
          <cell r="D1415" t="str">
            <v>韋克興業有限公司--依德陳達義</v>
          </cell>
          <cell r="E1415" t="str">
            <v>陳達義先生</v>
          </cell>
          <cell r="F1415">
            <v>910082602</v>
          </cell>
        </row>
        <row r="1416">
          <cell r="A1416" t="str">
            <v>0N52647</v>
          </cell>
          <cell r="B1416" t="str">
            <v>ATA5691</v>
          </cell>
          <cell r="C1416" t="str">
            <v>先生</v>
          </cell>
          <cell r="D1416" t="str">
            <v>王郁琦</v>
          </cell>
          <cell r="E1416" t="str">
            <v>王郁琦先生</v>
          </cell>
          <cell r="F1416">
            <v>918292625</v>
          </cell>
        </row>
        <row r="1417">
          <cell r="A1417" t="str">
            <v>0P49208</v>
          </cell>
          <cell r="B1417" t="str">
            <v>RBS3233</v>
          </cell>
          <cell r="C1417" t="str">
            <v>先生</v>
          </cell>
          <cell r="D1417" t="str">
            <v>翁定國</v>
          </cell>
          <cell r="E1417" t="str">
            <v>翁定國先生</v>
          </cell>
          <cell r="F1417">
            <v>932218707</v>
          </cell>
        </row>
        <row r="1418">
          <cell r="A1418" t="str">
            <v>0P49468</v>
          </cell>
          <cell r="B1418" t="str">
            <v>ARG3218</v>
          </cell>
          <cell r="C1418" t="str">
            <v>先生</v>
          </cell>
          <cell r="D1418" t="str">
            <v>蕭正哲</v>
          </cell>
          <cell r="E1418" t="str">
            <v>蕭正哲先生</v>
          </cell>
          <cell r="F1418">
            <v>981912549</v>
          </cell>
        </row>
        <row r="1419">
          <cell r="A1419" t="str">
            <v>0P49472</v>
          </cell>
          <cell r="B1419" t="str">
            <v>AMX8839</v>
          </cell>
          <cell r="C1419" t="str">
            <v>先生</v>
          </cell>
          <cell r="D1419" t="str">
            <v>楊初彥</v>
          </cell>
          <cell r="E1419" t="str">
            <v>楊初彥先生</v>
          </cell>
          <cell r="F1419">
            <v>932202526</v>
          </cell>
        </row>
        <row r="1420">
          <cell r="A1420" t="str">
            <v>0P49481</v>
          </cell>
          <cell r="B1420" t="str">
            <v>RBM3299</v>
          </cell>
          <cell r="C1420" t="str">
            <v>小姐</v>
          </cell>
          <cell r="D1420" t="str">
            <v>歐力士小客車租賃股份有限公司陳俞汝</v>
          </cell>
          <cell r="E1420" t="str">
            <v>陳俞汝小姐</v>
          </cell>
          <cell r="F1420">
            <v>931614513</v>
          </cell>
        </row>
        <row r="1421">
          <cell r="A1421" t="str">
            <v>0P50144</v>
          </cell>
          <cell r="B1421" t="str">
            <v>APM3536</v>
          </cell>
          <cell r="C1421" t="str">
            <v>先生</v>
          </cell>
          <cell r="D1421" t="str">
            <v>國賓經典食品股份有限公司林建龍</v>
          </cell>
          <cell r="E1421" t="str">
            <v>林建龍先生</v>
          </cell>
          <cell r="F1421">
            <v>933003136</v>
          </cell>
        </row>
        <row r="1422">
          <cell r="A1422" t="str">
            <v>0P50831</v>
          </cell>
          <cell r="B1422" t="str">
            <v>ATA1577</v>
          </cell>
          <cell r="C1422" t="str">
            <v>小姐</v>
          </cell>
          <cell r="D1422" t="str">
            <v>林于仙</v>
          </cell>
          <cell r="E1422" t="str">
            <v>林于仙小姐</v>
          </cell>
          <cell r="F1422">
            <v>918105965</v>
          </cell>
        </row>
        <row r="1423">
          <cell r="A1423" t="str">
            <v>0P51977</v>
          </cell>
          <cell r="B1423" t="str">
            <v>ASB3591</v>
          </cell>
          <cell r="C1423" t="str">
            <v>小姐</v>
          </cell>
          <cell r="D1423" t="str">
            <v>蔡淑卿</v>
          </cell>
          <cell r="E1423" t="str">
            <v>蔡淑卿小姐</v>
          </cell>
          <cell r="F1423">
            <v>919005730</v>
          </cell>
        </row>
        <row r="1424">
          <cell r="A1424" t="str">
            <v>0P52019</v>
          </cell>
          <cell r="B1424" t="str">
            <v>ARL7727</v>
          </cell>
          <cell r="C1424" t="str">
            <v>先生</v>
          </cell>
          <cell r="D1424" t="str">
            <v>王定穠</v>
          </cell>
          <cell r="E1424" t="str">
            <v>王定穠先生</v>
          </cell>
          <cell r="F1424">
            <v>916504457</v>
          </cell>
        </row>
        <row r="1425">
          <cell r="A1425" t="str">
            <v>0P52317</v>
          </cell>
          <cell r="B1425" t="str">
            <v>ALC9866</v>
          </cell>
          <cell r="C1425" t="str">
            <v>小姐</v>
          </cell>
          <cell r="D1425" t="str">
            <v>謝淑珍</v>
          </cell>
          <cell r="E1425" t="str">
            <v>謝淑珍小姐</v>
          </cell>
          <cell r="F1425">
            <v>935819989</v>
          </cell>
        </row>
        <row r="1426">
          <cell r="A1426" t="str">
            <v>0P52331</v>
          </cell>
          <cell r="B1426" t="str">
            <v>ANS0288</v>
          </cell>
          <cell r="C1426" t="str">
            <v>先生</v>
          </cell>
          <cell r="D1426" t="str">
            <v>邱昱能</v>
          </cell>
          <cell r="E1426" t="str">
            <v>邱昱能先生</v>
          </cell>
          <cell r="F1426">
            <v>933361777</v>
          </cell>
        </row>
        <row r="1427">
          <cell r="A1427" t="str">
            <v>0P52360</v>
          </cell>
          <cell r="B1427" t="str">
            <v>ARL1022</v>
          </cell>
          <cell r="C1427" t="str">
            <v>先生</v>
          </cell>
          <cell r="D1427" t="str">
            <v>楊秀宛</v>
          </cell>
          <cell r="E1427" t="str">
            <v>藍健志先生</v>
          </cell>
          <cell r="F1427">
            <v>981381888</v>
          </cell>
        </row>
        <row r="1428">
          <cell r="A1428" t="str">
            <v>0P52630</v>
          </cell>
          <cell r="B1428" t="str">
            <v>0P52630</v>
          </cell>
          <cell r="C1428" t="str">
            <v>先生</v>
          </cell>
          <cell r="D1428" t="str">
            <v>車已賣</v>
          </cell>
          <cell r="E1428" t="str">
            <v>車已賣先生</v>
          </cell>
          <cell r="F1428">
            <v>900000000</v>
          </cell>
        </row>
        <row r="1429">
          <cell r="A1429" t="str">
            <v>0P52637</v>
          </cell>
          <cell r="B1429" t="str">
            <v>ATJ2737</v>
          </cell>
          <cell r="C1429" t="str">
            <v>先生</v>
          </cell>
          <cell r="D1429" t="str">
            <v>陳麗華</v>
          </cell>
          <cell r="E1429" t="str">
            <v>黃駿傑先生</v>
          </cell>
          <cell r="F1429">
            <v>926592047</v>
          </cell>
        </row>
        <row r="1430">
          <cell r="A1430" t="str">
            <v>0P52639</v>
          </cell>
          <cell r="B1430" t="str">
            <v>ATA6307</v>
          </cell>
          <cell r="C1430" t="str">
            <v>小姐</v>
          </cell>
          <cell r="D1430" t="str">
            <v>李央舜</v>
          </cell>
          <cell r="E1430" t="str">
            <v>孔文小姐</v>
          </cell>
          <cell r="F1430">
            <v>976352845</v>
          </cell>
        </row>
        <row r="1431">
          <cell r="A1431" t="str">
            <v>0P53877</v>
          </cell>
          <cell r="B1431" t="str">
            <v>ATN0677</v>
          </cell>
          <cell r="C1431" t="str">
            <v>小姐</v>
          </cell>
          <cell r="D1431" t="str">
            <v>陳韻曲</v>
          </cell>
          <cell r="E1431" t="str">
            <v>陳韻曲小姐</v>
          </cell>
          <cell r="F1431">
            <v>988288543</v>
          </cell>
        </row>
        <row r="1432">
          <cell r="A1432" t="str">
            <v>0P53997</v>
          </cell>
          <cell r="B1432" t="str">
            <v>ATC5291</v>
          </cell>
          <cell r="C1432" t="str">
            <v>小姐</v>
          </cell>
          <cell r="D1432" t="str">
            <v>趙宗怡</v>
          </cell>
          <cell r="E1432" t="str">
            <v>趙宗怡小姐</v>
          </cell>
          <cell r="F1432">
            <v>916862863</v>
          </cell>
        </row>
        <row r="1433">
          <cell r="A1433" t="str">
            <v>0P54029</v>
          </cell>
          <cell r="B1433" t="str">
            <v>ASF7899</v>
          </cell>
          <cell r="C1433" t="str">
            <v>小姐</v>
          </cell>
          <cell r="D1433" t="str">
            <v>范嘉琪</v>
          </cell>
          <cell r="E1433" t="str">
            <v>范嘉琪小姐</v>
          </cell>
          <cell r="F1433">
            <v>932020719</v>
          </cell>
        </row>
        <row r="1434">
          <cell r="A1434" t="str">
            <v>0P54032</v>
          </cell>
          <cell r="B1434" t="str">
            <v>ATN0002</v>
          </cell>
          <cell r="C1434" t="str">
            <v>小姐</v>
          </cell>
          <cell r="D1434" t="str">
            <v>黃美淳</v>
          </cell>
          <cell r="E1434" t="str">
            <v>黃美淳小姐</v>
          </cell>
          <cell r="F1434">
            <v>938816951</v>
          </cell>
        </row>
        <row r="1435">
          <cell r="A1435" t="str">
            <v>0P54758</v>
          </cell>
          <cell r="B1435" t="str">
            <v>RBT7723</v>
          </cell>
          <cell r="C1435" t="str">
            <v>先生</v>
          </cell>
          <cell r="D1435" t="str">
            <v>美商美光亞太科技股份有限公司(中租)陳士軒</v>
          </cell>
          <cell r="E1435" t="str">
            <v>陳士軒先生</v>
          </cell>
          <cell r="F1435">
            <v>911770700</v>
          </cell>
        </row>
        <row r="1436">
          <cell r="A1436" t="str">
            <v>0P54821</v>
          </cell>
          <cell r="B1436" t="str">
            <v>BMW0067</v>
          </cell>
          <cell r="C1436" t="str">
            <v>先生</v>
          </cell>
          <cell r="D1436" t="str">
            <v>詹士杰</v>
          </cell>
          <cell r="E1436" t="str">
            <v>詹士杰先生</v>
          </cell>
          <cell r="F1436">
            <v>989963962</v>
          </cell>
        </row>
        <row r="1437">
          <cell r="A1437" t="str">
            <v>0P54858</v>
          </cell>
          <cell r="B1437" t="str">
            <v>ATP1918</v>
          </cell>
          <cell r="C1437" t="str">
            <v>先生</v>
          </cell>
          <cell r="D1437" t="str">
            <v>林俊宏</v>
          </cell>
          <cell r="E1437" t="str">
            <v>林俊宏先生</v>
          </cell>
          <cell r="F1437">
            <v>986573091</v>
          </cell>
        </row>
        <row r="1438">
          <cell r="A1438" t="str">
            <v>0P67633</v>
          </cell>
          <cell r="B1438" t="str">
            <v>AMY2556</v>
          </cell>
          <cell r="C1438" t="str">
            <v>先生</v>
          </cell>
          <cell r="D1438" t="str">
            <v>祖嘉企業(限)公司薛宇凡</v>
          </cell>
          <cell r="E1438" t="str">
            <v>薛宇凡先生</v>
          </cell>
          <cell r="F1438">
            <v>937820589</v>
          </cell>
        </row>
        <row r="1439">
          <cell r="A1439" t="str">
            <v>0P67864</v>
          </cell>
          <cell r="B1439" t="str">
            <v>ANA9676</v>
          </cell>
          <cell r="C1439" t="str">
            <v>先生</v>
          </cell>
          <cell r="D1439" t="str">
            <v>林鳳琴</v>
          </cell>
          <cell r="E1439" t="str">
            <v>梁智強先生</v>
          </cell>
          <cell r="F1439">
            <v>938117705</v>
          </cell>
        </row>
        <row r="1440">
          <cell r="A1440" t="str">
            <v>0P67963</v>
          </cell>
          <cell r="B1440" t="str">
            <v>RBM9138</v>
          </cell>
          <cell r="C1440" t="str">
            <v>先生</v>
          </cell>
          <cell r="D1440" t="str">
            <v>楓韻開發股份有限公司-財盟詹宇平</v>
          </cell>
          <cell r="E1440" t="str">
            <v>詹宇平先生</v>
          </cell>
          <cell r="F1440">
            <v>922029138</v>
          </cell>
        </row>
        <row r="1441">
          <cell r="A1441" t="str">
            <v>0P68224</v>
          </cell>
          <cell r="B1441" t="str">
            <v>AKB6688</v>
          </cell>
          <cell r="C1441" t="str">
            <v>先生</v>
          </cell>
          <cell r="D1441" t="str">
            <v>王怡群</v>
          </cell>
          <cell r="E1441" t="str">
            <v>王怡群先生</v>
          </cell>
          <cell r="F1441">
            <v>989035952</v>
          </cell>
        </row>
        <row r="1442">
          <cell r="A1442" t="str">
            <v>0P68536</v>
          </cell>
          <cell r="B1442" t="str">
            <v>ANW8138</v>
          </cell>
          <cell r="C1442" t="str">
            <v>先生</v>
          </cell>
          <cell r="D1442" t="str">
            <v>廖龍星</v>
          </cell>
          <cell r="E1442" t="str">
            <v>廖龍星先生</v>
          </cell>
          <cell r="F1442">
            <v>988150498</v>
          </cell>
        </row>
        <row r="1443">
          <cell r="A1443" t="str">
            <v>0P68732</v>
          </cell>
          <cell r="B1443" t="str">
            <v>ANB5777</v>
          </cell>
          <cell r="C1443" t="str">
            <v>先生</v>
          </cell>
          <cell r="D1443" t="str">
            <v>張國煒</v>
          </cell>
          <cell r="E1443" t="str">
            <v>張國煒先生</v>
          </cell>
          <cell r="F1443">
            <v>939310009</v>
          </cell>
        </row>
        <row r="1444">
          <cell r="A1444" t="str">
            <v>0P72751</v>
          </cell>
          <cell r="B1444" t="str">
            <v>0P72751</v>
          </cell>
          <cell r="C1444" t="str">
            <v>先生</v>
          </cell>
          <cell r="D1444" t="str">
            <v>邱彥霖</v>
          </cell>
          <cell r="E1444" t="str">
            <v>邱彥霖先生</v>
          </cell>
          <cell r="F1444">
            <v>911316180</v>
          </cell>
        </row>
        <row r="1445">
          <cell r="A1445" t="str">
            <v>0P90198</v>
          </cell>
          <cell r="B1445" t="str">
            <v>RBE8228</v>
          </cell>
          <cell r="C1445" t="str">
            <v>先生</v>
          </cell>
          <cell r="D1445" t="str">
            <v>信實防災工程有限公司-遠銀王明亮</v>
          </cell>
          <cell r="E1445" t="str">
            <v>王明亮先生</v>
          </cell>
          <cell r="F1445">
            <v>963003776</v>
          </cell>
        </row>
        <row r="1446">
          <cell r="A1446" t="str">
            <v>0P90905</v>
          </cell>
          <cell r="B1446" t="str">
            <v>RBB8867</v>
          </cell>
          <cell r="C1446" t="str">
            <v>先生</v>
          </cell>
          <cell r="D1446" t="str">
            <v>林冠廷</v>
          </cell>
          <cell r="E1446" t="str">
            <v>林冠廷先生</v>
          </cell>
          <cell r="F1446">
            <v>988207127</v>
          </cell>
        </row>
        <row r="1447">
          <cell r="A1447" t="str">
            <v>0P91347</v>
          </cell>
          <cell r="B1447" t="str">
            <v>RBC6768</v>
          </cell>
          <cell r="C1447" t="str">
            <v>先生</v>
          </cell>
          <cell r="D1447" t="str">
            <v>崇德企業社(格上)高清河</v>
          </cell>
          <cell r="E1447" t="str">
            <v>高清河先生</v>
          </cell>
          <cell r="F1447">
            <v>913256079</v>
          </cell>
        </row>
        <row r="1448">
          <cell r="A1448" t="str">
            <v>0P91772</v>
          </cell>
          <cell r="B1448" t="str">
            <v>RBC5536</v>
          </cell>
          <cell r="C1448" t="str">
            <v>先生</v>
          </cell>
          <cell r="D1448" t="str">
            <v>陳正昊</v>
          </cell>
          <cell r="E1448" t="str">
            <v>陳正昊先生</v>
          </cell>
          <cell r="F1448">
            <v>988810222</v>
          </cell>
        </row>
        <row r="1449">
          <cell r="A1449" t="str">
            <v>0P91906</v>
          </cell>
          <cell r="B1449" t="str">
            <v>RBE6608</v>
          </cell>
          <cell r="C1449" t="str">
            <v>先生</v>
          </cell>
          <cell r="D1449" t="str">
            <v>尚展空間設計有限公司-遠銀國際租賃(股)公司吳啟民</v>
          </cell>
          <cell r="E1449" t="str">
            <v>吳啟民先生</v>
          </cell>
          <cell r="F1449">
            <v>931045888</v>
          </cell>
        </row>
        <row r="1450">
          <cell r="A1450" t="str">
            <v>0P92784</v>
          </cell>
          <cell r="B1450" t="str">
            <v>RBS8897</v>
          </cell>
          <cell r="C1450" t="str">
            <v>小姐</v>
          </cell>
          <cell r="D1450" t="str">
            <v>李聖文</v>
          </cell>
          <cell r="E1450" t="str">
            <v>張蓉蓉小姐</v>
          </cell>
          <cell r="F1450">
            <v>916997763</v>
          </cell>
        </row>
        <row r="1451">
          <cell r="A1451" t="str">
            <v>0P93229</v>
          </cell>
          <cell r="B1451" t="str">
            <v>ARF8225</v>
          </cell>
          <cell r="C1451" t="str">
            <v>先生</v>
          </cell>
          <cell r="D1451" t="str">
            <v>李瑞彬</v>
          </cell>
          <cell r="E1451" t="str">
            <v>李瑞彬先生</v>
          </cell>
          <cell r="F1451">
            <v>935747168</v>
          </cell>
        </row>
        <row r="1452">
          <cell r="A1452" t="str">
            <v>0P93236</v>
          </cell>
          <cell r="B1452" t="str">
            <v>RBE9121</v>
          </cell>
          <cell r="C1452" t="str">
            <v>先生</v>
          </cell>
          <cell r="D1452" t="str">
            <v>格上汽車租賃股份有限公司吳孟曄</v>
          </cell>
          <cell r="E1452" t="str">
            <v>吳孟曄先生</v>
          </cell>
          <cell r="F1452">
            <v>0</v>
          </cell>
        </row>
        <row r="1453">
          <cell r="A1453" t="str">
            <v>0P93455</v>
          </cell>
          <cell r="B1453" t="str">
            <v>RCB3118</v>
          </cell>
          <cell r="C1453" t="str">
            <v>先生</v>
          </cell>
          <cell r="D1453" t="str">
            <v>台壽保資融股份有限公司王光一</v>
          </cell>
          <cell r="E1453" t="str">
            <v>王光一先生</v>
          </cell>
          <cell r="F1453">
            <v>935059047</v>
          </cell>
        </row>
        <row r="1454">
          <cell r="A1454" t="str">
            <v>0P94676</v>
          </cell>
          <cell r="B1454" t="str">
            <v>AVP8839</v>
          </cell>
          <cell r="C1454" t="str">
            <v>先生</v>
          </cell>
          <cell r="D1454" t="str">
            <v>張文嘉</v>
          </cell>
          <cell r="E1454" t="str">
            <v>張文嘉先生</v>
          </cell>
          <cell r="F1454">
            <v>952172173</v>
          </cell>
        </row>
        <row r="1455">
          <cell r="A1455" t="str">
            <v>0R24298</v>
          </cell>
          <cell r="B1455" t="str">
            <v>AUZ6899</v>
          </cell>
          <cell r="C1455" t="str">
            <v>先生</v>
          </cell>
          <cell r="D1455" t="str">
            <v>林敬勇</v>
          </cell>
          <cell r="E1455" t="str">
            <v>林敬勇先生</v>
          </cell>
          <cell r="F1455">
            <v>926989705</v>
          </cell>
        </row>
        <row r="1456">
          <cell r="A1456" t="str">
            <v>0R24305</v>
          </cell>
          <cell r="B1456" t="str">
            <v>AQX7968</v>
          </cell>
          <cell r="C1456" t="str">
            <v>先生</v>
          </cell>
          <cell r="D1456" t="str">
            <v>迪銘工程行柯志偉</v>
          </cell>
          <cell r="E1456" t="str">
            <v>柯志偉先生</v>
          </cell>
          <cell r="F1456">
            <v>935138852</v>
          </cell>
        </row>
        <row r="1457">
          <cell r="A1457" t="str">
            <v>0R24515</v>
          </cell>
          <cell r="B1457" t="str">
            <v>ARC5858</v>
          </cell>
          <cell r="C1457" t="str">
            <v>先生</v>
          </cell>
          <cell r="D1457" t="str">
            <v>劉旭峰</v>
          </cell>
          <cell r="E1457" t="str">
            <v>劉旭峰先生</v>
          </cell>
          <cell r="F1457">
            <v>933068076</v>
          </cell>
        </row>
        <row r="1458">
          <cell r="A1458" t="str">
            <v>0R24565</v>
          </cell>
          <cell r="B1458" t="str">
            <v>ALC3333</v>
          </cell>
          <cell r="C1458" t="str">
            <v>先生</v>
          </cell>
          <cell r="D1458" t="str">
            <v>李政源</v>
          </cell>
          <cell r="E1458" t="str">
            <v>李政源先生</v>
          </cell>
          <cell r="F1458">
            <v>987590516</v>
          </cell>
        </row>
        <row r="1459">
          <cell r="A1459" t="str">
            <v>0R24717</v>
          </cell>
          <cell r="B1459" t="str">
            <v>AND0709</v>
          </cell>
          <cell r="C1459" t="str">
            <v>先生</v>
          </cell>
          <cell r="D1459" t="str">
            <v>林建達</v>
          </cell>
          <cell r="E1459" t="str">
            <v>林建達先生</v>
          </cell>
          <cell r="F1459">
            <v>966198899</v>
          </cell>
        </row>
        <row r="1460">
          <cell r="A1460" t="str">
            <v>0R24846</v>
          </cell>
          <cell r="B1460" t="str">
            <v>RBC3098</v>
          </cell>
          <cell r="C1460" t="str">
            <v>先生</v>
          </cell>
          <cell r="D1460" t="str">
            <v>財盟租賃小客車股份有限公司張德政</v>
          </cell>
          <cell r="E1460" t="str">
            <v>張德政先生</v>
          </cell>
          <cell r="F1460">
            <v>932017737</v>
          </cell>
        </row>
        <row r="1461">
          <cell r="A1461" t="str">
            <v>0R24950</v>
          </cell>
          <cell r="B1461" t="str">
            <v>ARG5155</v>
          </cell>
          <cell r="C1461" t="str">
            <v>先生</v>
          </cell>
          <cell r="D1461" t="str">
            <v>吳明輝</v>
          </cell>
          <cell r="E1461" t="str">
            <v>吳明輝先生</v>
          </cell>
          <cell r="F1461">
            <v>919226042</v>
          </cell>
        </row>
        <row r="1462">
          <cell r="A1462" t="str">
            <v>0R24957</v>
          </cell>
          <cell r="B1462" t="str">
            <v>RBC8638</v>
          </cell>
          <cell r="C1462" t="str">
            <v>先生</v>
          </cell>
          <cell r="D1462" t="str">
            <v>廣嶸設計工程有限公司-財盟鄭進發</v>
          </cell>
          <cell r="E1462" t="str">
            <v>鄭進發先生</v>
          </cell>
          <cell r="F1462">
            <v>910402223</v>
          </cell>
        </row>
        <row r="1463">
          <cell r="A1463" t="str">
            <v>0R25099</v>
          </cell>
          <cell r="B1463" t="str">
            <v>ARF3388</v>
          </cell>
          <cell r="C1463" t="str">
            <v>先生</v>
          </cell>
          <cell r="D1463" t="str">
            <v>元隆開發有限公司呂明龍</v>
          </cell>
          <cell r="E1463" t="str">
            <v>呂明龍先生</v>
          </cell>
          <cell r="F1463">
            <v>953990660</v>
          </cell>
        </row>
        <row r="1464">
          <cell r="A1464" t="str">
            <v>0R25109</v>
          </cell>
          <cell r="B1464" t="str">
            <v>ANY0950</v>
          </cell>
          <cell r="C1464" t="str">
            <v>小姐</v>
          </cell>
          <cell r="D1464" t="str">
            <v>羅瓊玉</v>
          </cell>
          <cell r="E1464" t="str">
            <v>羅瓊玉小姐</v>
          </cell>
          <cell r="F1464">
            <v>933071494</v>
          </cell>
        </row>
        <row r="1465">
          <cell r="A1465" t="str">
            <v>0R25506</v>
          </cell>
          <cell r="B1465" t="str">
            <v>AQX0016</v>
          </cell>
          <cell r="C1465" t="str">
            <v>先生</v>
          </cell>
          <cell r="D1465" t="str">
            <v>高山郁明</v>
          </cell>
          <cell r="E1465" t="str">
            <v>高山郁明先生</v>
          </cell>
          <cell r="F1465">
            <v>978144125</v>
          </cell>
        </row>
        <row r="1466">
          <cell r="A1466" t="str">
            <v>0R25549</v>
          </cell>
          <cell r="B1466" t="str">
            <v>ANB1058</v>
          </cell>
          <cell r="C1466" t="str">
            <v>先生</v>
          </cell>
          <cell r="D1466" t="str">
            <v>黃瑞芳</v>
          </cell>
          <cell r="E1466" t="str">
            <v>楊啟鵬先生</v>
          </cell>
          <cell r="F1466">
            <v>937936020</v>
          </cell>
        </row>
        <row r="1467">
          <cell r="A1467" t="str">
            <v>0R25568</v>
          </cell>
          <cell r="B1467" t="str">
            <v>RBN7288</v>
          </cell>
          <cell r="C1467" t="str">
            <v>先生</v>
          </cell>
          <cell r="D1467" t="str">
            <v>傑迪亞國際事業有限公司-財盟劉建良</v>
          </cell>
          <cell r="E1467" t="str">
            <v>劉建良先生</v>
          </cell>
          <cell r="F1467">
            <v>939652287</v>
          </cell>
        </row>
        <row r="1468">
          <cell r="A1468" t="str">
            <v>0R26135</v>
          </cell>
          <cell r="B1468" t="str">
            <v>RBE9969</v>
          </cell>
          <cell r="C1468" t="str">
            <v>先生</v>
          </cell>
          <cell r="D1468" t="str">
            <v>芫強工業有限公司-財盟謝振松</v>
          </cell>
          <cell r="E1468" t="str">
            <v>謝振松先生</v>
          </cell>
          <cell r="F1468">
            <v>911911162</v>
          </cell>
        </row>
        <row r="1469">
          <cell r="A1469" t="str">
            <v>0R28332</v>
          </cell>
          <cell r="B1469" t="str">
            <v>AND3228</v>
          </cell>
          <cell r="C1469" t="str">
            <v>先生</v>
          </cell>
          <cell r="D1469" t="str">
            <v>謝錫明</v>
          </cell>
          <cell r="E1469" t="str">
            <v>謝錫明先生</v>
          </cell>
          <cell r="F1469">
            <v>935760747</v>
          </cell>
        </row>
        <row r="1470">
          <cell r="A1470" t="str">
            <v>0R28371</v>
          </cell>
          <cell r="B1470" t="str">
            <v>ARF7986</v>
          </cell>
          <cell r="C1470" t="str">
            <v>小姐</v>
          </cell>
          <cell r="D1470" t="str">
            <v>詹素瑩</v>
          </cell>
          <cell r="E1470" t="str">
            <v>詹素瑩小姐</v>
          </cell>
          <cell r="F1470">
            <v>928087982</v>
          </cell>
        </row>
        <row r="1471">
          <cell r="A1471" t="str">
            <v>0R28470</v>
          </cell>
          <cell r="B1471" t="str">
            <v>ATC6679</v>
          </cell>
          <cell r="C1471" t="str">
            <v>小姐</v>
          </cell>
          <cell r="D1471" t="str">
            <v>林麗紋</v>
          </cell>
          <cell r="E1471" t="str">
            <v>林麗紋小姐</v>
          </cell>
          <cell r="F1471">
            <v>935922088</v>
          </cell>
        </row>
        <row r="1472">
          <cell r="A1472" t="str">
            <v>0R29138</v>
          </cell>
          <cell r="B1472" t="str">
            <v>RBL8333</v>
          </cell>
          <cell r="C1472" t="str">
            <v>先生</v>
          </cell>
          <cell r="D1472" t="str">
            <v>林志明</v>
          </cell>
          <cell r="E1472" t="str">
            <v>林志明先生</v>
          </cell>
          <cell r="F1472">
            <v>932080055</v>
          </cell>
        </row>
        <row r="1473">
          <cell r="A1473" t="str">
            <v>0R30202</v>
          </cell>
          <cell r="B1473" t="str">
            <v>ANS1666</v>
          </cell>
          <cell r="C1473" t="str">
            <v>小姐</v>
          </cell>
          <cell r="D1473" t="str">
            <v>旭亞企業有限公司劉家蘋</v>
          </cell>
          <cell r="E1473" t="str">
            <v>劉家蘋小姐</v>
          </cell>
          <cell r="F1473">
            <v>918381657</v>
          </cell>
        </row>
        <row r="1474">
          <cell r="A1474" t="str">
            <v>0R30416</v>
          </cell>
          <cell r="B1474" t="str">
            <v>APJ8888</v>
          </cell>
          <cell r="C1474" t="str">
            <v>先生</v>
          </cell>
          <cell r="D1474" t="str">
            <v>江煌貞</v>
          </cell>
          <cell r="E1474" t="str">
            <v>江煌貞先生</v>
          </cell>
          <cell r="F1474">
            <v>933004348</v>
          </cell>
        </row>
        <row r="1475">
          <cell r="A1475" t="str">
            <v>0R47103</v>
          </cell>
          <cell r="B1475" t="str">
            <v>ALA2555</v>
          </cell>
          <cell r="C1475" t="str">
            <v>先生</v>
          </cell>
          <cell r="D1475" t="str">
            <v>紀大源</v>
          </cell>
          <cell r="E1475" t="str">
            <v>紀柏宇先生</v>
          </cell>
          <cell r="F1475">
            <v>911259559</v>
          </cell>
        </row>
        <row r="1476">
          <cell r="A1476" t="str">
            <v>0R47105</v>
          </cell>
          <cell r="B1476" t="str">
            <v>RBB0681</v>
          </cell>
          <cell r="C1476" t="str">
            <v>先生</v>
          </cell>
          <cell r="D1476" t="str">
            <v>巨將玻璃有限公司-財盟租賃林能城</v>
          </cell>
          <cell r="E1476" t="str">
            <v>林能城先生</v>
          </cell>
          <cell r="F1476">
            <v>922220477</v>
          </cell>
        </row>
        <row r="1477">
          <cell r="A1477" t="str">
            <v>0R47306</v>
          </cell>
          <cell r="B1477" t="str">
            <v>RBB5833</v>
          </cell>
          <cell r="C1477" t="str">
            <v>先生</v>
          </cell>
          <cell r="D1477" t="str">
            <v>聯邦租賃股份有限公司黃辰聖</v>
          </cell>
          <cell r="E1477" t="str">
            <v>黃辰聖先生</v>
          </cell>
          <cell r="F1477">
            <v>911976001</v>
          </cell>
        </row>
        <row r="1478">
          <cell r="A1478" t="str">
            <v>0R47364</v>
          </cell>
          <cell r="B1478" t="str">
            <v>ANN6358</v>
          </cell>
          <cell r="C1478" t="str">
            <v>先生</v>
          </cell>
          <cell r="D1478" t="str">
            <v>陳俊豪</v>
          </cell>
          <cell r="E1478" t="str">
            <v>陳俊豪先生</v>
          </cell>
          <cell r="F1478">
            <v>918210620</v>
          </cell>
        </row>
        <row r="1479">
          <cell r="A1479" t="str">
            <v>0R47865</v>
          </cell>
          <cell r="B1479" t="str">
            <v>ANZ8000</v>
          </cell>
          <cell r="C1479" t="str">
            <v>先生</v>
          </cell>
          <cell r="D1479" t="str">
            <v>林志耆</v>
          </cell>
          <cell r="E1479" t="str">
            <v>林志耆先生</v>
          </cell>
          <cell r="F1479">
            <v>970818717</v>
          </cell>
        </row>
        <row r="1480">
          <cell r="A1480" t="str">
            <v>0R47961</v>
          </cell>
          <cell r="B1480" t="str">
            <v>ANV8606</v>
          </cell>
          <cell r="C1480" t="str">
            <v>先生</v>
          </cell>
          <cell r="D1480" t="str">
            <v>邱世昌</v>
          </cell>
          <cell r="E1480" t="str">
            <v>邱世昌先生</v>
          </cell>
          <cell r="F1480">
            <v>988829000</v>
          </cell>
        </row>
        <row r="1481">
          <cell r="A1481" t="str">
            <v>0R47976</v>
          </cell>
          <cell r="B1481" t="str">
            <v>ANV7656</v>
          </cell>
          <cell r="C1481" t="str">
            <v>先生</v>
          </cell>
          <cell r="D1481" t="str">
            <v>劉森益</v>
          </cell>
          <cell r="E1481" t="str">
            <v>劉森益先生</v>
          </cell>
          <cell r="F1481">
            <v>912007455</v>
          </cell>
        </row>
        <row r="1482">
          <cell r="A1482" t="str">
            <v>0R47980</v>
          </cell>
          <cell r="B1482" t="str">
            <v>ANV6602</v>
          </cell>
          <cell r="C1482" t="str">
            <v>先生</v>
          </cell>
          <cell r="D1482" t="str">
            <v>劉文隆</v>
          </cell>
          <cell r="E1482" t="str">
            <v>劉文隆先生</v>
          </cell>
          <cell r="F1482">
            <v>932242850</v>
          </cell>
        </row>
        <row r="1483">
          <cell r="A1483" t="str">
            <v>0R47989</v>
          </cell>
          <cell r="B1483" t="str">
            <v>AJL3777</v>
          </cell>
          <cell r="C1483" t="str">
            <v>小姐</v>
          </cell>
          <cell r="D1483" t="str">
            <v>0許淑奇</v>
          </cell>
          <cell r="E1483" t="str">
            <v>許淑奇小姐</v>
          </cell>
          <cell r="F1483">
            <v>987000026</v>
          </cell>
        </row>
        <row r="1484">
          <cell r="A1484" t="str">
            <v>0R48053</v>
          </cell>
          <cell r="B1484" t="str">
            <v>APV0515</v>
          </cell>
          <cell r="C1484" t="str">
            <v>先生</v>
          </cell>
          <cell r="D1484" t="str">
            <v>呂存正</v>
          </cell>
          <cell r="E1484" t="str">
            <v>呂存正先生</v>
          </cell>
          <cell r="F1484">
            <v>933726288</v>
          </cell>
        </row>
        <row r="1485">
          <cell r="A1485" t="str">
            <v>0R48059</v>
          </cell>
          <cell r="B1485" t="str">
            <v>ANX0357</v>
          </cell>
          <cell r="C1485" t="str">
            <v>先生</v>
          </cell>
          <cell r="D1485" t="str">
            <v>林齊萍</v>
          </cell>
          <cell r="E1485" t="str">
            <v>林齊萍先生</v>
          </cell>
          <cell r="F1485">
            <v>911238449</v>
          </cell>
        </row>
        <row r="1486">
          <cell r="A1486" t="str">
            <v>0R48060</v>
          </cell>
          <cell r="B1486" t="str">
            <v>RBC2886</v>
          </cell>
          <cell r="C1486" t="str">
            <v>小姐</v>
          </cell>
          <cell r="D1486" t="str">
            <v>緹宇資訊有限公司-(財盟租賃)黃淑昭</v>
          </cell>
          <cell r="E1486" t="str">
            <v>黃淑昭小姐</v>
          </cell>
          <cell r="F1486">
            <v>932004492</v>
          </cell>
        </row>
        <row r="1487">
          <cell r="A1487" t="str">
            <v>0R48095</v>
          </cell>
          <cell r="B1487" t="str">
            <v>ANX0616</v>
          </cell>
          <cell r="C1487" t="str">
            <v>先生</v>
          </cell>
          <cell r="D1487" t="str">
            <v>朱振榮</v>
          </cell>
          <cell r="E1487" t="str">
            <v>朱振榮先生</v>
          </cell>
          <cell r="F1487">
            <v>929537067</v>
          </cell>
        </row>
        <row r="1488">
          <cell r="A1488" t="str">
            <v>0R48109</v>
          </cell>
          <cell r="B1488" t="str">
            <v>ATN9820</v>
          </cell>
          <cell r="C1488" t="str">
            <v>先生</v>
          </cell>
          <cell r="D1488" t="str">
            <v>劉偉立</v>
          </cell>
          <cell r="E1488" t="str">
            <v>劉偉立先生</v>
          </cell>
          <cell r="F1488">
            <v>918582599</v>
          </cell>
        </row>
        <row r="1489">
          <cell r="A1489" t="str">
            <v>0R48110</v>
          </cell>
          <cell r="B1489" t="str">
            <v>ANZ6028</v>
          </cell>
          <cell r="C1489" t="str">
            <v>先生</v>
          </cell>
          <cell r="D1489" t="str">
            <v>王子溥</v>
          </cell>
          <cell r="E1489" t="str">
            <v>王子溥先生</v>
          </cell>
          <cell r="F1489">
            <v>975076623</v>
          </cell>
        </row>
        <row r="1490">
          <cell r="A1490" t="str">
            <v>0R48182</v>
          </cell>
          <cell r="B1490" t="str">
            <v>ALC7778</v>
          </cell>
          <cell r="C1490" t="str">
            <v>小姐</v>
          </cell>
          <cell r="D1490" t="str">
            <v>張淑茜</v>
          </cell>
          <cell r="E1490" t="str">
            <v>張淑茜小姐</v>
          </cell>
          <cell r="F1490">
            <v>933065538</v>
          </cell>
        </row>
        <row r="1491">
          <cell r="A1491" t="str">
            <v>0R48202</v>
          </cell>
          <cell r="B1491" t="str">
            <v>0R48202</v>
          </cell>
          <cell r="C1491" t="str">
            <v>小姐</v>
          </cell>
          <cell r="D1491" t="str">
            <v>車已賣</v>
          </cell>
          <cell r="E1491" t="str">
            <v>車已賣小姐</v>
          </cell>
          <cell r="F1491">
            <v>932041715</v>
          </cell>
        </row>
        <row r="1492">
          <cell r="A1492" t="str">
            <v>0R48225</v>
          </cell>
          <cell r="B1492" t="str">
            <v>ANU1098</v>
          </cell>
          <cell r="C1492" t="str">
            <v>先生</v>
          </cell>
          <cell r="D1492" t="str">
            <v>李廣華</v>
          </cell>
          <cell r="E1492" t="str">
            <v>李廣華先生</v>
          </cell>
          <cell r="F1492">
            <v>910677948</v>
          </cell>
        </row>
        <row r="1493">
          <cell r="A1493" t="str">
            <v>0R48231</v>
          </cell>
          <cell r="B1493" t="str">
            <v>AMX5989</v>
          </cell>
          <cell r="C1493" t="str">
            <v>小姐</v>
          </cell>
          <cell r="D1493" t="str">
            <v>劉鳳章</v>
          </cell>
          <cell r="E1493" t="str">
            <v>劉鳳章小姐</v>
          </cell>
          <cell r="F1493">
            <v>918750172</v>
          </cell>
        </row>
        <row r="1494">
          <cell r="A1494" t="str">
            <v>0R48249</v>
          </cell>
          <cell r="B1494" t="str">
            <v>RBC8666</v>
          </cell>
          <cell r="C1494" t="str">
            <v>小姐</v>
          </cell>
          <cell r="D1494" t="str">
            <v>吉慷印刷事業(有)-格上租賃(股)蕭郁芳</v>
          </cell>
          <cell r="E1494" t="str">
            <v>蕭郁芳小姐</v>
          </cell>
          <cell r="F1494">
            <v>972691522</v>
          </cell>
        </row>
        <row r="1495">
          <cell r="A1495" t="str">
            <v>0R48536</v>
          </cell>
          <cell r="B1495" t="str">
            <v>APP7966</v>
          </cell>
          <cell r="C1495" t="str">
            <v>小姐</v>
          </cell>
          <cell r="D1495" t="str">
            <v>胡家鳳</v>
          </cell>
          <cell r="E1495" t="str">
            <v>胡家鳳小姐</v>
          </cell>
          <cell r="F1495">
            <v>916856036</v>
          </cell>
        </row>
        <row r="1496">
          <cell r="A1496" t="str">
            <v>0R48540</v>
          </cell>
          <cell r="B1496" t="str">
            <v>ANX9338</v>
          </cell>
          <cell r="C1496" t="str">
            <v>小姐</v>
          </cell>
          <cell r="D1496" t="str">
            <v>林穎卉</v>
          </cell>
          <cell r="E1496" t="str">
            <v>林穎卉小姐</v>
          </cell>
          <cell r="F1496">
            <v>972758282</v>
          </cell>
        </row>
        <row r="1497">
          <cell r="A1497" t="str">
            <v>0R48588</v>
          </cell>
          <cell r="B1497" t="str">
            <v>ANZ7578</v>
          </cell>
          <cell r="C1497" t="str">
            <v>先生</v>
          </cell>
          <cell r="D1497" t="str">
            <v>巨圓紙業股份有限公司宋政倫</v>
          </cell>
          <cell r="E1497" t="str">
            <v>宋政倫先生</v>
          </cell>
          <cell r="F1497">
            <v>978363268</v>
          </cell>
        </row>
        <row r="1498">
          <cell r="A1498" t="str">
            <v>0R48599</v>
          </cell>
          <cell r="B1498" t="str">
            <v>ANX1778</v>
          </cell>
          <cell r="C1498" t="str">
            <v>先生</v>
          </cell>
          <cell r="D1498" t="str">
            <v>彭士恒</v>
          </cell>
          <cell r="E1498" t="str">
            <v>彭士恒先生</v>
          </cell>
          <cell r="F1498">
            <v>926665826</v>
          </cell>
        </row>
        <row r="1499">
          <cell r="A1499" t="str">
            <v>0R48689</v>
          </cell>
          <cell r="B1499" t="str">
            <v>ANW7890</v>
          </cell>
          <cell r="C1499" t="str">
            <v>先生</v>
          </cell>
          <cell r="D1499" t="str">
            <v>邱勝雄</v>
          </cell>
          <cell r="E1499" t="str">
            <v>邱勝雄先生</v>
          </cell>
          <cell r="F1499">
            <v>975330880</v>
          </cell>
        </row>
        <row r="1500">
          <cell r="A1500" t="str">
            <v>0R49163</v>
          </cell>
          <cell r="B1500" t="str">
            <v>AQC5128</v>
          </cell>
          <cell r="C1500" t="str">
            <v>小姐</v>
          </cell>
          <cell r="D1500" t="str">
            <v>周嘉慧</v>
          </cell>
          <cell r="E1500" t="str">
            <v>周嘉慧小姐</v>
          </cell>
          <cell r="F1500">
            <v>932343248</v>
          </cell>
        </row>
        <row r="1501">
          <cell r="A1501" t="str">
            <v>0R49199</v>
          </cell>
          <cell r="B1501" t="str">
            <v>ANX8575</v>
          </cell>
          <cell r="C1501" t="str">
            <v>先生</v>
          </cell>
          <cell r="D1501" t="str">
            <v>鄭文欽</v>
          </cell>
          <cell r="E1501" t="str">
            <v>鄭文欽先生</v>
          </cell>
          <cell r="F1501">
            <v>961199277</v>
          </cell>
        </row>
        <row r="1502">
          <cell r="A1502" t="str">
            <v>0R49223</v>
          </cell>
          <cell r="B1502" t="str">
            <v>ARE8826</v>
          </cell>
          <cell r="C1502" t="str">
            <v>小姐</v>
          </cell>
          <cell r="D1502" t="str">
            <v>李怡安</v>
          </cell>
          <cell r="E1502" t="str">
            <v>李怡安小姐</v>
          </cell>
          <cell r="F1502">
            <v>988009404</v>
          </cell>
        </row>
        <row r="1503">
          <cell r="A1503" t="str">
            <v>0R49224</v>
          </cell>
          <cell r="B1503" t="str">
            <v>ARE7815</v>
          </cell>
          <cell r="C1503" t="str">
            <v>先生</v>
          </cell>
          <cell r="D1503" t="str">
            <v>長益金屬科技有限公司潘春暉</v>
          </cell>
          <cell r="E1503" t="str">
            <v>潘春暉先生</v>
          </cell>
          <cell r="F1503">
            <v>911591022</v>
          </cell>
        </row>
        <row r="1504">
          <cell r="A1504" t="str">
            <v>0R50078</v>
          </cell>
          <cell r="B1504" t="str">
            <v>ARC2627</v>
          </cell>
          <cell r="C1504" t="str">
            <v>小姐</v>
          </cell>
          <cell r="D1504" t="str">
            <v>曲淳而</v>
          </cell>
          <cell r="E1504" t="str">
            <v>曲淳而小姐</v>
          </cell>
          <cell r="F1504">
            <v>958366666</v>
          </cell>
        </row>
        <row r="1505">
          <cell r="A1505" t="str">
            <v>0R50079</v>
          </cell>
          <cell r="B1505" t="str">
            <v>APH6166</v>
          </cell>
          <cell r="C1505" t="str">
            <v>先生</v>
          </cell>
          <cell r="D1505" t="str">
            <v>劉銀凱</v>
          </cell>
          <cell r="E1505" t="str">
            <v>劉銀凱先生</v>
          </cell>
          <cell r="F1505">
            <v>988881017</v>
          </cell>
        </row>
        <row r="1506">
          <cell r="A1506" t="str">
            <v>0R50117</v>
          </cell>
          <cell r="B1506" t="str">
            <v>ARF8191</v>
          </cell>
          <cell r="C1506" t="str">
            <v>先生</v>
          </cell>
          <cell r="D1506" t="str">
            <v>鄭定睿</v>
          </cell>
          <cell r="E1506" t="str">
            <v>鄭定睿先生</v>
          </cell>
          <cell r="F1506">
            <v>910331548</v>
          </cell>
        </row>
        <row r="1507">
          <cell r="A1507" t="str">
            <v>0R50151</v>
          </cell>
          <cell r="B1507" t="str">
            <v>ANU5587</v>
          </cell>
          <cell r="C1507" t="str">
            <v>先生</v>
          </cell>
          <cell r="D1507" t="str">
            <v>王秋香</v>
          </cell>
          <cell r="E1507" t="str">
            <v>林祐正先生</v>
          </cell>
          <cell r="F1507">
            <v>939775819</v>
          </cell>
        </row>
        <row r="1508">
          <cell r="A1508" t="str">
            <v>0R50160</v>
          </cell>
          <cell r="B1508" t="str">
            <v>ARF8898</v>
          </cell>
          <cell r="C1508" t="str">
            <v>小姐</v>
          </cell>
          <cell r="D1508" t="str">
            <v>陳靚蓉</v>
          </cell>
          <cell r="E1508" t="str">
            <v>陳靚蓉小姐</v>
          </cell>
          <cell r="F1508">
            <v>922082966</v>
          </cell>
        </row>
        <row r="1509">
          <cell r="A1509" t="str">
            <v>0R50177</v>
          </cell>
          <cell r="B1509" t="str">
            <v>AQD8988</v>
          </cell>
          <cell r="C1509" t="str">
            <v>先生</v>
          </cell>
          <cell r="D1509" t="str">
            <v>周憲睿</v>
          </cell>
          <cell r="E1509" t="str">
            <v>周憲睿先生</v>
          </cell>
          <cell r="F1509">
            <v>938080516</v>
          </cell>
        </row>
        <row r="1510">
          <cell r="A1510" t="str">
            <v>0R50235</v>
          </cell>
          <cell r="B1510" t="str">
            <v>RBE1237</v>
          </cell>
          <cell r="C1510" t="str">
            <v>先生</v>
          </cell>
          <cell r="D1510" t="str">
            <v>佑順興電訊(股)-財盟吳文森</v>
          </cell>
          <cell r="E1510" t="str">
            <v>吳文森先生</v>
          </cell>
          <cell r="F1510">
            <v>982885599</v>
          </cell>
        </row>
        <row r="1511">
          <cell r="A1511" t="str">
            <v>0R50241</v>
          </cell>
          <cell r="B1511" t="str">
            <v>ARF5827</v>
          </cell>
          <cell r="C1511" t="str">
            <v>小姐</v>
          </cell>
          <cell r="D1511" t="str">
            <v>邱玉珍</v>
          </cell>
          <cell r="E1511" t="str">
            <v>邱玉珍小姐</v>
          </cell>
          <cell r="F1511">
            <v>935889193</v>
          </cell>
        </row>
        <row r="1512">
          <cell r="A1512" t="str">
            <v>0R50242</v>
          </cell>
          <cell r="B1512" t="str">
            <v>ARL9973</v>
          </cell>
          <cell r="C1512" t="str">
            <v>先生</v>
          </cell>
          <cell r="D1512" t="str">
            <v>邵從義</v>
          </cell>
          <cell r="E1512" t="str">
            <v>邵從義先生</v>
          </cell>
          <cell r="F1512">
            <v>986011741</v>
          </cell>
        </row>
        <row r="1513">
          <cell r="A1513" t="str">
            <v>0R50354</v>
          </cell>
          <cell r="B1513" t="str">
            <v>RBL1656</v>
          </cell>
          <cell r="C1513" t="str">
            <v>先生</v>
          </cell>
          <cell r="D1513" t="str">
            <v>蘇聖涵</v>
          </cell>
          <cell r="E1513" t="str">
            <v>蘇聖涵先生</v>
          </cell>
          <cell r="F1513">
            <v>933000999</v>
          </cell>
        </row>
        <row r="1514">
          <cell r="A1514" t="str">
            <v>0R50626</v>
          </cell>
          <cell r="B1514" t="str">
            <v>ALJ9882</v>
          </cell>
          <cell r="C1514" t="str">
            <v>先生</v>
          </cell>
          <cell r="D1514" t="str">
            <v>郭迎政</v>
          </cell>
          <cell r="E1514" t="str">
            <v>郭迎政先生</v>
          </cell>
          <cell r="F1514">
            <v>916998215</v>
          </cell>
        </row>
        <row r="1515">
          <cell r="A1515" t="str">
            <v>0R50658</v>
          </cell>
          <cell r="B1515" t="str">
            <v>AKV6789</v>
          </cell>
          <cell r="C1515" t="str">
            <v>先生</v>
          </cell>
          <cell r="D1515" t="str">
            <v>黃讚成</v>
          </cell>
          <cell r="E1515" t="str">
            <v>黃讚成先生</v>
          </cell>
          <cell r="F1515">
            <v>910526666</v>
          </cell>
        </row>
        <row r="1516">
          <cell r="A1516" t="str">
            <v>0R50669</v>
          </cell>
          <cell r="B1516" t="str">
            <v>AQF0225</v>
          </cell>
          <cell r="C1516" t="str">
            <v>小姐</v>
          </cell>
          <cell r="D1516" t="str">
            <v>劉葆皊</v>
          </cell>
          <cell r="E1516" t="str">
            <v>劉葆皊小姐</v>
          </cell>
          <cell r="F1516">
            <v>910159892</v>
          </cell>
        </row>
        <row r="1517">
          <cell r="A1517" t="str">
            <v>0R50719</v>
          </cell>
          <cell r="B1517" t="str">
            <v>ANY9393</v>
          </cell>
          <cell r="C1517" t="str">
            <v>先生</v>
          </cell>
          <cell r="D1517" t="str">
            <v>林健雄</v>
          </cell>
          <cell r="E1517" t="str">
            <v>林健雄先生</v>
          </cell>
          <cell r="F1517">
            <v>922626293</v>
          </cell>
        </row>
        <row r="1518">
          <cell r="A1518" t="str">
            <v>0R50880</v>
          </cell>
          <cell r="B1518" t="str">
            <v>AQF5689</v>
          </cell>
          <cell r="C1518" t="str">
            <v>小姐</v>
          </cell>
          <cell r="D1518" t="str">
            <v>廖鳳蘭</v>
          </cell>
          <cell r="E1518" t="str">
            <v>廖鳳蘭小姐</v>
          </cell>
          <cell r="F1518">
            <v>925012395</v>
          </cell>
        </row>
        <row r="1519">
          <cell r="A1519" t="str">
            <v>0R50883</v>
          </cell>
          <cell r="B1519" t="str">
            <v>RBE9696</v>
          </cell>
          <cell r="C1519" t="str">
            <v>先生</v>
          </cell>
          <cell r="D1519" t="str">
            <v>穩穩全球整合行銷股份有限公司謝佳學</v>
          </cell>
          <cell r="E1519" t="str">
            <v>謝佳學先生</v>
          </cell>
          <cell r="F1519">
            <v>965182183</v>
          </cell>
        </row>
        <row r="1520">
          <cell r="A1520" t="str">
            <v>0R50888</v>
          </cell>
          <cell r="B1520" t="str">
            <v>AND5066</v>
          </cell>
          <cell r="C1520" t="str">
            <v>小姐</v>
          </cell>
          <cell r="D1520" t="str">
            <v>趙小鳳</v>
          </cell>
          <cell r="E1520" t="str">
            <v>趙小鳳小姐</v>
          </cell>
          <cell r="F1520">
            <v>955173943</v>
          </cell>
        </row>
        <row r="1521">
          <cell r="A1521" t="str">
            <v>0R51022</v>
          </cell>
          <cell r="B1521" t="str">
            <v>AND5836</v>
          </cell>
          <cell r="C1521" t="str">
            <v>先生</v>
          </cell>
          <cell r="D1521" t="str">
            <v>杜怡萩</v>
          </cell>
          <cell r="E1521" t="str">
            <v>曾文樞先生</v>
          </cell>
          <cell r="F1521">
            <v>939848741</v>
          </cell>
        </row>
        <row r="1522">
          <cell r="A1522" t="str">
            <v>0R51043</v>
          </cell>
          <cell r="B1522" t="str">
            <v>AND9971</v>
          </cell>
          <cell r="C1522" t="str">
            <v>先生</v>
          </cell>
          <cell r="D1522" t="str">
            <v>郭邦楨</v>
          </cell>
          <cell r="E1522" t="str">
            <v>郭邦楨先生</v>
          </cell>
          <cell r="F1522">
            <v>905279997</v>
          </cell>
        </row>
        <row r="1523">
          <cell r="A1523" t="str">
            <v>0R51347</v>
          </cell>
          <cell r="B1523" t="str">
            <v>ANY8598</v>
          </cell>
          <cell r="C1523" t="str">
            <v>小姐</v>
          </cell>
          <cell r="D1523" t="str">
            <v>金鹿有限公司廖如琴</v>
          </cell>
          <cell r="E1523" t="str">
            <v>廖如琴小姐</v>
          </cell>
          <cell r="F1523">
            <v>932156160</v>
          </cell>
        </row>
        <row r="1524">
          <cell r="A1524" t="str">
            <v>0R51411</v>
          </cell>
          <cell r="B1524" t="str">
            <v>ARG2116</v>
          </cell>
          <cell r="C1524" t="str">
            <v>小姐</v>
          </cell>
          <cell r="D1524" t="str">
            <v>吳敏嘉</v>
          </cell>
          <cell r="E1524" t="str">
            <v>吳敏嘉小姐</v>
          </cell>
          <cell r="F1524">
            <v>987926886</v>
          </cell>
        </row>
        <row r="1525">
          <cell r="A1525" t="str">
            <v>0R51421</v>
          </cell>
          <cell r="B1525" t="str">
            <v>ATD9285</v>
          </cell>
          <cell r="C1525" t="str">
            <v>先生</v>
          </cell>
          <cell r="D1525" t="str">
            <v>蔡坤作</v>
          </cell>
          <cell r="E1525" t="str">
            <v>蔡坤作先生</v>
          </cell>
          <cell r="F1525">
            <v>927960959</v>
          </cell>
        </row>
        <row r="1526">
          <cell r="A1526" t="str">
            <v>0R51507</v>
          </cell>
          <cell r="B1526" t="str">
            <v>ANY6067</v>
          </cell>
          <cell r="C1526" t="str">
            <v>先生</v>
          </cell>
          <cell r="D1526" t="str">
            <v>林振旭</v>
          </cell>
          <cell r="E1526" t="str">
            <v>林振旭先生</v>
          </cell>
          <cell r="F1526">
            <v>932299737</v>
          </cell>
        </row>
        <row r="1527">
          <cell r="A1527" t="str">
            <v>0R51638</v>
          </cell>
          <cell r="B1527" t="str">
            <v>AQX5523</v>
          </cell>
          <cell r="C1527" t="str">
            <v>女士</v>
          </cell>
          <cell r="D1527" t="str">
            <v>廖語婷</v>
          </cell>
          <cell r="E1527" t="str">
            <v>廖語婷女士</v>
          </cell>
          <cell r="F1527">
            <v>919398648</v>
          </cell>
        </row>
        <row r="1528">
          <cell r="A1528" t="str">
            <v>0R51642</v>
          </cell>
          <cell r="B1528" t="str">
            <v>RBL8282</v>
          </cell>
          <cell r="C1528" t="str">
            <v>小姐</v>
          </cell>
          <cell r="D1528" t="str">
            <v>閆國慶</v>
          </cell>
          <cell r="E1528" t="str">
            <v>閆國慶小姐</v>
          </cell>
          <cell r="F1528">
            <v>939686908</v>
          </cell>
        </row>
        <row r="1529">
          <cell r="A1529" t="str">
            <v>0R51675</v>
          </cell>
          <cell r="B1529" t="str">
            <v>ATB8312</v>
          </cell>
          <cell r="C1529" t="str">
            <v>先生</v>
          </cell>
          <cell r="D1529" t="str">
            <v>嚴庸修</v>
          </cell>
          <cell r="E1529" t="str">
            <v>嚴庸修先生</v>
          </cell>
          <cell r="F1529">
            <v>933200511</v>
          </cell>
        </row>
        <row r="1530">
          <cell r="A1530" t="str">
            <v>0R57340</v>
          </cell>
          <cell r="B1530" t="str">
            <v>APU0810</v>
          </cell>
          <cell r="C1530" t="str">
            <v>先生</v>
          </cell>
          <cell r="D1530" t="str">
            <v>張家彰</v>
          </cell>
          <cell r="E1530" t="str">
            <v>張家彰先生</v>
          </cell>
          <cell r="F1530">
            <v>921340001</v>
          </cell>
        </row>
        <row r="1531">
          <cell r="A1531" t="str">
            <v>0R57375</v>
          </cell>
          <cell r="B1531" t="str">
            <v>RBB9798</v>
          </cell>
          <cell r="C1531" t="str">
            <v>先生</v>
          </cell>
          <cell r="D1531" t="str">
            <v>格上汽車租賃股份有限公司謝宗佑</v>
          </cell>
          <cell r="E1531" t="str">
            <v>謝宗佑先生</v>
          </cell>
          <cell r="F1531">
            <v>920872279</v>
          </cell>
        </row>
        <row r="1532">
          <cell r="A1532" t="str">
            <v>0R57428</v>
          </cell>
          <cell r="B1532" t="str">
            <v>ANB6988</v>
          </cell>
          <cell r="C1532" t="str">
            <v>小姐</v>
          </cell>
          <cell r="D1532" t="str">
            <v>林柔君</v>
          </cell>
          <cell r="E1532" t="str">
            <v>林柔君小姐</v>
          </cell>
          <cell r="F1532">
            <v>937896651</v>
          </cell>
        </row>
        <row r="1533">
          <cell r="A1533" t="str">
            <v>0R57440</v>
          </cell>
          <cell r="B1533" t="str">
            <v>ALC6969</v>
          </cell>
          <cell r="C1533" t="str">
            <v>先生</v>
          </cell>
          <cell r="D1533" t="str">
            <v>曾宗敏</v>
          </cell>
          <cell r="E1533" t="str">
            <v>曾耀宇先生</v>
          </cell>
          <cell r="F1533">
            <v>978103612</v>
          </cell>
        </row>
        <row r="1534">
          <cell r="A1534" t="str">
            <v>0R57487</v>
          </cell>
          <cell r="B1534" t="str">
            <v>ANU6859</v>
          </cell>
          <cell r="C1534" t="str">
            <v>先生</v>
          </cell>
          <cell r="D1534" t="str">
            <v>群億彩藝股份有限公司葉立山</v>
          </cell>
          <cell r="E1534" t="str">
            <v>葉立山先生</v>
          </cell>
          <cell r="F1534">
            <v>939319868</v>
          </cell>
        </row>
        <row r="1535">
          <cell r="A1535" t="str">
            <v>0R57528</v>
          </cell>
          <cell r="B1535" t="str">
            <v>ALD6668</v>
          </cell>
          <cell r="C1535" t="str">
            <v>先生</v>
          </cell>
          <cell r="D1535" t="str">
            <v>龍清源</v>
          </cell>
          <cell r="E1535" t="str">
            <v>龍清源先生</v>
          </cell>
          <cell r="F1535">
            <v>936346281</v>
          </cell>
        </row>
        <row r="1536">
          <cell r="A1536" t="str">
            <v>0R57580</v>
          </cell>
          <cell r="B1536" t="str">
            <v>RBC5301</v>
          </cell>
          <cell r="C1536" t="str">
            <v>先生</v>
          </cell>
          <cell r="D1536" t="str">
            <v>正肯國際(有)-聯邦租賃黃錫錠</v>
          </cell>
          <cell r="E1536" t="str">
            <v>黃錫錠先生</v>
          </cell>
          <cell r="F1536">
            <v>931062781</v>
          </cell>
        </row>
        <row r="1537">
          <cell r="A1537" t="str">
            <v>0R57689</v>
          </cell>
          <cell r="B1537" t="str">
            <v>ANZ8985</v>
          </cell>
          <cell r="C1537" t="str">
            <v>先生</v>
          </cell>
          <cell r="D1537" t="str">
            <v>洪國誠</v>
          </cell>
          <cell r="E1537" t="str">
            <v>洪國誠先生</v>
          </cell>
          <cell r="F1537">
            <v>932217004</v>
          </cell>
        </row>
        <row r="1538">
          <cell r="A1538" t="str">
            <v>0R57695</v>
          </cell>
          <cell r="B1538" t="str">
            <v>AKE3238</v>
          </cell>
          <cell r="C1538" t="str">
            <v>先生</v>
          </cell>
          <cell r="D1538" t="str">
            <v>劉明祥</v>
          </cell>
          <cell r="E1538" t="str">
            <v>劉明祥先生</v>
          </cell>
          <cell r="F1538">
            <v>932033699</v>
          </cell>
        </row>
        <row r="1539">
          <cell r="A1539" t="str">
            <v>0R57796</v>
          </cell>
          <cell r="B1539" t="str">
            <v>RBC7369</v>
          </cell>
          <cell r="C1539" t="str">
            <v>先生</v>
          </cell>
          <cell r="D1539" t="str">
            <v>正風聯合會計師事務所-財盟小客車鄭憲修</v>
          </cell>
          <cell r="E1539" t="str">
            <v>鄭憲修先生</v>
          </cell>
          <cell r="F1539">
            <v>932917716</v>
          </cell>
        </row>
        <row r="1540">
          <cell r="A1540" t="str">
            <v>0R57799</v>
          </cell>
          <cell r="B1540" t="str">
            <v>RBC8611</v>
          </cell>
          <cell r="C1540" t="str">
            <v>小姐</v>
          </cell>
          <cell r="D1540" t="str">
            <v>財盟小客車租賃股份有限公司莊瓊紅</v>
          </cell>
          <cell r="E1540" t="str">
            <v>莊瓊紅小姐</v>
          </cell>
          <cell r="F1540">
            <v>913572386</v>
          </cell>
        </row>
        <row r="1541">
          <cell r="A1541" t="str">
            <v>0R57957</v>
          </cell>
          <cell r="B1541" t="str">
            <v>ANW6988</v>
          </cell>
          <cell r="C1541" t="str">
            <v>先生</v>
          </cell>
          <cell r="D1541" t="str">
            <v>王憲欽</v>
          </cell>
          <cell r="E1541" t="str">
            <v>王憲欽先生</v>
          </cell>
          <cell r="F1541">
            <v>917805789</v>
          </cell>
        </row>
        <row r="1542">
          <cell r="A1542" t="str">
            <v>0R58178</v>
          </cell>
          <cell r="B1542" t="str">
            <v>RBC3280</v>
          </cell>
          <cell r="C1542" t="str">
            <v>先生</v>
          </cell>
          <cell r="D1542" t="str">
            <v>遠銀國際租賃股份有限公司溫慕垚</v>
          </cell>
          <cell r="E1542" t="str">
            <v>溫慕垚先生</v>
          </cell>
          <cell r="F1542">
            <v>935810615</v>
          </cell>
        </row>
        <row r="1543">
          <cell r="A1543" t="str">
            <v>0R58317</v>
          </cell>
          <cell r="B1543" t="str">
            <v>APP5280</v>
          </cell>
          <cell r="C1543" t="str">
            <v>小姐</v>
          </cell>
          <cell r="D1543" t="str">
            <v>蔡秀竹</v>
          </cell>
          <cell r="E1543" t="str">
            <v>蔡秀竹小姐</v>
          </cell>
          <cell r="F1543">
            <v>938569685</v>
          </cell>
        </row>
        <row r="1544">
          <cell r="A1544" t="str">
            <v>0R58318</v>
          </cell>
          <cell r="B1544" t="str">
            <v>APC8118</v>
          </cell>
          <cell r="C1544" t="str">
            <v>先生</v>
          </cell>
          <cell r="D1544" t="str">
            <v>潤谷興業有限公司王科培</v>
          </cell>
          <cell r="E1544" t="str">
            <v>王科培先生</v>
          </cell>
          <cell r="F1544">
            <v>975067819</v>
          </cell>
        </row>
        <row r="1545">
          <cell r="A1545" t="str">
            <v>0R58319</v>
          </cell>
          <cell r="B1545" t="str">
            <v>ANZ9987</v>
          </cell>
          <cell r="C1545" t="str">
            <v>先生</v>
          </cell>
          <cell r="D1545" t="str">
            <v>林秀惠</v>
          </cell>
          <cell r="E1545" t="str">
            <v>林宗翰先生</v>
          </cell>
          <cell r="F1545">
            <v>952580689</v>
          </cell>
        </row>
        <row r="1546">
          <cell r="A1546" t="str">
            <v>0R58320</v>
          </cell>
          <cell r="B1546" t="str">
            <v>ARL0872</v>
          </cell>
          <cell r="C1546" t="str">
            <v>小姐</v>
          </cell>
          <cell r="D1546" t="str">
            <v>吳孟倪</v>
          </cell>
          <cell r="E1546" t="str">
            <v>吳孟倪小姐</v>
          </cell>
          <cell r="F1546">
            <v>935651251</v>
          </cell>
        </row>
        <row r="1547">
          <cell r="A1547" t="str">
            <v>0R58425</v>
          </cell>
          <cell r="B1547" t="str">
            <v>ALC5999</v>
          </cell>
          <cell r="C1547" t="str">
            <v>先生</v>
          </cell>
          <cell r="D1547" t="str">
            <v>林怡均</v>
          </cell>
          <cell r="E1547" t="str">
            <v>張瓊偉先生</v>
          </cell>
          <cell r="F1547">
            <v>958383325</v>
          </cell>
        </row>
        <row r="1548">
          <cell r="A1548" t="str">
            <v>0R58469</v>
          </cell>
          <cell r="B1548" t="str">
            <v>ARF0330</v>
          </cell>
          <cell r="C1548" t="str">
            <v>先生</v>
          </cell>
          <cell r="D1548" t="str">
            <v>趙君毅</v>
          </cell>
          <cell r="E1548" t="str">
            <v>趙君毅先生</v>
          </cell>
          <cell r="F1548">
            <v>919277222</v>
          </cell>
        </row>
        <row r="1549">
          <cell r="A1549" t="str">
            <v>0R59001</v>
          </cell>
          <cell r="B1549" t="str">
            <v>AJJ9113</v>
          </cell>
          <cell r="C1549" t="str">
            <v>先生</v>
          </cell>
          <cell r="D1549" t="str">
            <v>盧靜慧</v>
          </cell>
          <cell r="E1549" t="str">
            <v>劉家全先生</v>
          </cell>
          <cell r="F1549">
            <v>955180791</v>
          </cell>
        </row>
        <row r="1550">
          <cell r="A1550" t="str">
            <v>0R59006</v>
          </cell>
          <cell r="B1550" t="str">
            <v>RBD5200</v>
          </cell>
          <cell r="C1550" t="str">
            <v>先生</v>
          </cell>
          <cell r="D1550" t="str">
            <v>和運租車股份有限公司康自強</v>
          </cell>
          <cell r="E1550" t="str">
            <v>康自強先生</v>
          </cell>
          <cell r="F1550">
            <v>937407090</v>
          </cell>
        </row>
        <row r="1551">
          <cell r="A1551" t="str">
            <v>0R59073</v>
          </cell>
          <cell r="B1551" t="str">
            <v>APC1387</v>
          </cell>
          <cell r="C1551" t="str">
            <v>先生</v>
          </cell>
          <cell r="D1551" t="str">
            <v>范君盟</v>
          </cell>
          <cell r="E1551" t="str">
            <v>范君盟先生</v>
          </cell>
          <cell r="F1551">
            <v>905125109</v>
          </cell>
        </row>
        <row r="1552">
          <cell r="A1552" t="str">
            <v>0R59205</v>
          </cell>
          <cell r="B1552" t="str">
            <v>APC8558</v>
          </cell>
          <cell r="C1552" t="str">
            <v>先生</v>
          </cell>
          <cell r="D1552" t="str">
            <v>孫漢平</v>
          </cell>
          <cell r="E1552" t="str">
            <v>孫漢平先生</v>
          </cell>
          <cell r="F1552">
            <v>929229988</v>
          </cell>
        </row>
        <row r="1553">
          <cell r="A1553" t="str">
            <v>0R59616</v>
          </cell>
          <cell r="B1553" t="str">
            <v>ANU9166</v>
          </cell>
          <cell r="C1553" t="str">
            <v>先生</v>
          </cell>
          <cell r="D1553" t="str">
            <v>萬兆生活科技有限公司王木義</v>
          </cell>
          <cell r="E1553" t="str">
            <v>王木義先生</v>
          </cell>
          <cell r="F1553">
            <v>919905119</v>
          </cell>
        </row>
        <row r="1554">
          <cell r="A1554" t="str">
            <v>0R60097</v>
          </cell>
          <cell r="B1554" t="str">
            <v>RBT8887</v>
          </cell>
          <cell r="C1554" t="str">
            <v>先生</v>
          </cell>
          <cell r="D1554" t="str">
            <v>豐厚工程行-格上汽車租賃(股)吳建豐</v>
          </cell>
          <cell r="E1554" t="str">
            <v>吳建豐先生</v>
          </cell>
          <cell r="F1554">
            <v>930976697</v>
          </cell>
        </row>
        <row r="1555">
          <cell r="A1555" t="str">
            <v>0R60212</v>
          </cell>
          <cell r="B1555" t="str">
            <v>RBE8799</v>
          </cell>
          <cell r="C1555" t="str">
            <v>先生</v>
          </cell>
          <cell r="D1555" t="str">
            <v>紘瑞健康事業(股)-和運許澤云</v>
          </cell>
          <cell r="E1555" t="str">
            <v>許澤云先生</v>
          </cell>
          <cell r="F1555">
            <v>955629999</v>
          </cell>
        </row>
        <row r="1556">
          <cell r="A1556" t="str">
            <v>0R60369</v>
          </cell>
          <cell r="B1556" t="str">
            <v>APM8336</v>
          </cell>
          <cell r="C1556" t="str">
            <v>先生</v>
          </cell>
          <cell r="D1556" t="str">
            <v>王柏森</v>
          </cell>
          <cell r="E1556" t="str">
            <v>王柏森先生</v>
          </cell>
          <cell r="F1556">
            <v>911266095</v>
          </cell>
        </row>
        <row r="1557">
          <cell r="A1557" t="str">
            <v>0R60581</v>
          </cell>
          <cell r="B1557" t="str">
            <v>ANP8990</v>
          </cell>
          <cell r="C1557" t="str">
            <v>小姐</v>
          </cell>
          <cell r="D1557" t="str">
            <v>和鼎科技有限公司黎文瑋</v>
          </cell>
          <cell r="E1557" t="str">
            <v>黎文瑋小姐</v>
          </cell>
          <cell r="F1557">
            <v>910858723</v>
          </cell>
        </row>
        <row r="1558">
          <cell r="A1558" t="str">
            <v>0R60758</v>
          </cell>
          <cell r="B1558" t="str">
            <v>RBE5766</v>
          </cell>
          <cell r="C1558" t="str">
            <v>先生</v>
          </cell>
          <cell r="D1558" t="str">
            <v>傑瑞斐納(股)-遠銀租賃王煜傑</v>
          </cell>
          <cell r="E1558" t="str">
            <v>王煜傑先生</v>
          </cell>
          <cell r="F1558">
            <v>930833755</v>
          </cell>
        </row>
        <row r="1559">
          <cell r="A1559" t="str">
            <v>0R60804</v>
          </cell>
          <cell r="B1559" t="str">
            <v>RBL3968</v>
          </cell>
          <cell r="C1559" t="str">
            <v>先生</v>
          </cell>
          <cell r="D1559" t="str">
            <v>台灣宏利(股)-聯邦租賃王為山</v>
          </cell>
          <cell r="E1559" t="str">
            <v>王為山先生</v>
          </cell>
          <cell r="F1559">
            <v>930988178</v>
          </cell>
        </row>
        <row r="1560">
          <cell r="A1560" t="str">
            <v>0R61279</v>
          </cell>
          <cell r="B1560" t="str">
            <v>AND9338</v>
          </cell>
          <cell r="C1560" t="str">
            <v>小姐</v>
          </cell>
          <cell r="D1560" t="str">
            <v>黃亞蕾</v>
          </cell>
          <cell r="E1560" t="str">
            <v>黃亞蕾小姐</v>
          </cell>
          <cell r="F1560">
            <v>932257220</v>
          </cell>
        </row>
        <row r="1561">
          <cell r="A1561" t="str">
            <v>0R61307</v>
          </cell>
          <cell r="B1561" t="str">
            <v>AWT0857</v>
          </cell>
          <cell r="C1561" t="str">
            <v>先生</v>
          </cell>
          <cell r="D1561" t="str">
            <v>張麒震</v>
          </cell>
          <cell r="E1561" t="str">
            <v>張麒震先生</v>
          </cell>
          <cell r="F1561">
            <v>987969949</v>
          </cell>
        </row>
        <row r="1562">
          <cell r="A1562" t="str">
            <v>0R61310</v>
          </cell>
          <cell r="B1562" t="str">
            <v>RBL1236</v>
          </cell>
          <cell r="C1562" t="str">
            <v>小姐</v>
          </cell>
          <cell r="D1562" t="str">
            <v>格上汽車租賃股份有限公司莊蘊庭</v>
          </cell>
          <cell r="E1562" t="str">
            <v>莊蘊庭小姐</v>
          </cell>
          <cell r="F1562">
            <v>0</v>
          </cell>
        </row>
        <row r="1563">
          <cell r="A1563" t="str">
            <v>0R61491</v>
          </cell>
          <cell r="B1563" t="str">
            <v>RBM0070</v>
          </cell>
          <cell r="C1563" t="str">
            <v>先生</v>
          </cell>
          <cell r="D1563" t="str">
            <v>陽燦國際商行-和運倪嘉陽</v>
          </cell>
          <cell r="E1563" t="str">
            <v>倪嘉陽先生</v>
          </cell>
          <cell r="F1563">
            <v>988346781</v>
          </cell>
        </row>
        <row r="1564">
          <cell r="A1564" t="str">
            <v>0R61493</v>
          </cell>
          <cell r="B1564" t="str">
            <v>0R61493</v>
          </cell>
          <cell r="C1564" t="str">
            <v>先生</v>
          </cell>
          <cell r="D1564" t="str">
            <v>車已賣</v>
          </cell>
          <cell r="E1564" t="str">
            <v>車已賣先生</v>
          </cell>
          <cell r="F1564">
            <v>900000000</v>
          </cell>
        </row>
        <row r="1565">
          <cell r="A1565" t="str">
            <v>0R61988</v>
          </cell>
          <cell r="B1565" t="str">
            <v>RBL1727</v>
          </cell>
          <cell r="C1565" t="str">
            <v>先生</v>
          </cell>
          <cell r="D1565" t="str">
            <v>晉宇國際通訊(股)-財盟小客車黃勇猷</v>
          </cell>
          <cell r="E1565" t="str">
            <v>黃勇猷先生</v>
          </cell>
          <cell r="F1565">
            <v>932150377</v>
          </cell>
        </row>
        <row r="1566">
          <cell r="A1566" t="str">
            <v>0R62413</v>
          </cell>
          <cell r="B1566" t="str">
            <v>AMX0323</v>
          </cell>
          <cell r="C1566" t="str">
            <v>先生</v>
          </cell>
          <cell r="D1566" t="str">
            <v>蕭博謙</v>
          </cell>
          <cell r="E1566" t="str">
            <v>蕭博謙先生</v>
          </cell>
          <cell r="F1566">
            <v>918202550</v>
          </cell>
        </row>
        <row r="1567">
          <cell r="A1567" t="str">
            <v>0R62431</v>
          </cell>
          <cell r="B1567" t="str">
            <v>APG0816</v>
          </cell>
          <cell r="C1567" t="str">
            <v>先生</v>
          </cell>
          <cell r="D1567" t="str">
            <v>吳怡廣</v>
          </cell>
          <cell r="E1567" t="str">
            <v>吳怡廣先生</v>
          </cell>
          <cell r="F1567">
            <v>975277817</v>
          </cell>
        </row>
        <row r="1568">
          <cell r="A1568" t="str">
            <v>0R62839</v>
          </cell>
          <cell r="B1568" t="str">
            <v>AMX5077</v>
          </cell>
          <cell r="C1568" t="str">
            <v>先生</v>
          </cell>
          <cell r="D1568" t="str">
            <v>淨翔投資(有)-財盟租賃林瓊琪</v>
          </cell>
          <cell r="E1568" t="str">
            <v>林瓊琪先生</v>
          </cell>
          <cell r="F1568">
            <v>936699628</v>
          </cell>
        </row>
        <row r="1569">
          <cell r="A1569" t="str">
            <v>0R62988</v>
          </cell>
          <cell r="B1569" t="str">
            <v>AXD5505</v>
          </cell>
          <cell r="C1569" t="str">
            <v>先生</v>
          </cell>
          <cell r="D1569" t="str">
            <v>邱人傑</v>
          </cell>
          <cell r="E1569" t="str">
            <v>邱人傑先生</v>
          </cell>
          <cell r="F1569">
            <v>988778900</v>
          </cell>
        </row>
        <row r="1570">
          <cell r="A1570" t="str">
            <v>0R63346</v>
          </cell>
          <cell r="B1570" t="str">
            <v>ATN7262</v>
          </cell>
          <cell r="C1570" t="str">
            <v>小姐</v>
          </cell>
          <cell r="D1570" t="str">
            <v>楊天柱建築師事務所林妣燕</v>
          </cell>
          <cell r="E1570" t="str">
            <v>林妣燕小姐</v>
          </cell>
          <cell r="F1570">
            <v>979248137</v>
          </cell>
        </row>
        <row r="1571">
          <cell r="A1571" t="str">
            <v>0R63347</v>
          </cell>
          <cell r="B1571" t="str">
            <v>APH9957</v>
          </cell>
          <cell r="C1571" t="str">
            <v>先生</v>
          </cell>
          <cell r="D1571" t="str">
            <v>晟科有限公司李威德</v>
          </cell>
          <cell r="E1571" t="str">
            <v>李威德先生</v>
          </cell>
          <cell r="F1571">
            <v>933836869</v>
          </cell>
        </row>
        <row r="1572">
          <cell r="A1572" t="str">
            <v>0R63348</v>
          </cell>
          <cell r="B1572" t="str">
            <v>APH7789</v>
          </cell>
          <cell r="C1572" t="str">
            <v>先生</v>
          </cell>
          <cell r="D1572" t="str">
            <v>聯晴有限公司陳平家</v>
          </cell>
          <cell r="E1572" t="str">
            <v>陳平家先生</v>
          </cell>
          <cell r="F1572">
            <v>910032866</v>
          </cell>
        </row>
        <row r="1573">
          <cell r="A1573" t="str">
            <v>0R63349</v>
          </cell>
          <cell r="B1573" t="str">
            <v>RBM8850</v>
          </cell>
          <cell r="C1573" t="str">
            <v>先生</v>
          </cell>
          <cell r="D1573" t="str">
            <v>廣鐿工業有限公司-歐力士楊振雨</v>
          </cell>
          <cell r="E1573" t="str">
            <v>楊振雨先生</v>
          </cell>
          <cell r="F1573">
            <v>932611454</v>
          </cell>
        </row>
        <row r="1574">
          <cell r="A1574" t="str">
            <v>0R63357</v>
          </cell>
          <cell r="B1574" t="str">
            <v>ASA9288</v>
          </cell>
          <cell r="C1574" t="str">
            <v>先生</v>
          </cell>
          <cell r="D1574" t="str">
            <v>金祥富國際船務代理股份有限公司戴克地</v>
          </cell>
          <cell r="E1574" t="str">
            <v>戴克地先生</v>
          </cell>
          <cell r="F1574">
            <v>928700098</v>
          </cell>
        </row>
        <row r="1575">
          <cell r="A1575" t="str">
            <v>0R63544</v>
          </cell>
          <cell r="B1575" t="str">
            <v>AMX9876</v>
          </cell>
          <cell r="C1575" t="str">
            <v>小姐</v>
          </cell>
          <cell r="D1575" t="str">
            <v>王惠茹</v>
          </cell>
          <cell r="E1575" t="str">
            <v>王惠茹小姐</v>
          </cell>
          <cell r="F1575">
            <v>926357090</v>
          </cell>
        </row>
        <row r="1576">
          <cell r="A1576" t="str">
            <v>0R63827</v>
          </cell>
          <cell r="B1576" t="str">
            <v>ATB0683</v>
          </cell>
          <cell r="C1576" t="str">
            <v>先生</v>
          </cell>
          <cell r="D1576" t="str">
            <v>張彥瓊</v>
          </cell>
          <cell r="E1576" t="str">
            <v>顏士雄先生</v>
          </cell>
          <cell r="F1576">
            <v>910023140</v>
          </cell>
        </row>
        <row r="1577">
          <cell r="A1577" t="str">
            <v>0R64104</v>
          </cell>
          <cell r="B1577" t="str">
            <v>ARG0952</v>
          </cell>
          <cell r="C1577" t="str">
            <v>小姐</v>
          </cell>
          <cell r="D1577" t="str">
            <v>黎育英</v>
          </cell>
          <cell r="E1577" t="str">
            <v>黎育英小姐</v>
          </cell>
          <cell r="F1577">
            <v>930700089</v>
          </cell>
        </row>
        <row r="1578">
          <cell r="A1578" t="str">
            <v>0R64105</v>
          </cell>
          <cell r="B1578" t="str">
            <v>APJ5985</v>
          </cell>
          <cell r="C1578" t="str">
            <v>先生</v>
          </cell>
          <cell r="D1578" t="str">
            <v>毛志賢</v>
          </cell>
          <cell r="E1578" t="str">
            <v>毛志賢先生</v>
          </cell>
          <cell r="F1578">
            <v>900000000</v>
          </cell>
        </row>
        <row r="1579">
          <cell r="A1579" t="str">
            <v>0R64779</v>
          </cell>
          <cell r="B1579" t="str">
            <v>ATF5083</v>
          </cell>
          <cell r="C1579" t="str">
            <v>先生</v>
          </cell>
          <cell r="D1579" t="str">
            <v>高鴻彰</v>
          </cell>
          <cell r="E1579" t="str">
            <v>高鴻彰先生</v>
          </cell>
          <cell r="F1579">
            <v>932285641</v>
          </cell>
        </row>
        <row r="1580">
          <cell r="A1580" t="str">
            <v>0R64828</v>
          </cell>
          <cell r="B1580" t="str">
            <v>RBQ1728</v>
          </cell>
          <cell r="C1580" t="str">
            <v>先生</v>
          </cell>
          <cell r="D1580" t="str">
            <v>聯邦國際租賃(股)公司/奕所設計股份有限公司李軍漢</v>
          </cell>
          <cell r="E1580" t="str">
            <v>李軍漢先生</v>
          </cell>
          <cell r="F1580">
            <v>918866034</v>
          </cell>
        </row>
        <row r="1581">
          <cell r="A1581" t="str">
            <v>0R64966</v>
          </cell>
          <cell r="B1581" t="str">
            <v>RBN6613</v>
          </cell>
          <cell r="C1581" t="str">
            <v>先生</v>
          </cell>
          <cell r="D1581" t="str">
            <v>商策全球股份有限公司-財盟租賃林承冠</v>
          </cell>
          <cell r="E1581" t="str">
            <v>林承冠先生</v>
          </cell>
          <cell r="F1581">
            <v>982352208</v>
          </cell>
        </row>
        <row r="1582">
          <cell r="A1582" t="str">
            <v>0R64968</v>
          </cell>
          <cell r="B1582" t="str">
            <v>ATD9278</v>
          </cell>
          <cell r="C1582" t="str">
            <v>小姐</v>
          </cell>
          <cell r="D1582" t="str">
            <v>曾家瑜</v>
          </cell>
          <cell r="E1582" t="str">
            <v>曾家瑜小姐</v>
          </cell>
          <cell r="F1582">
            <v>983822334</v>
          </cell>
        </row>
        <row r="1583">
          <cell r="A1583" t="str">
            <v>0R64996</v>
          </cell>
          <cell r="B1583" t="str">
            <v>ASC6836</v>
          </cell>
          <cell r="C1583" t="str">
            <v>先生</v>
          </cell>
          <cell r="D1583" t="str">
            <v>楊世靖</v>
          </cell>
          <cell r="E1583" t="str">
            <v>楊世靖先生</v>
          </cell>
          <cell r="F1583">
            <v>978071066</v>
          </cell>
        </row>
        <row r="1584">
          <cell r="A1584" t="str">
            <v>0R65023</v>
          </cell>
          <cell r="B1584" t="str">
            <v>ATB5686</v>
          </cell>
          <cell r="C1584" t="str">
            <v>先生</v>
          </cell>
          <cell r="D1584" t="str">
            <v>國賓大飯店股份有限公司李偉愷</v>
          </cell>
          <cell r="E1584" t="str">
            <v>李偉愷先生</v>
          </cell>
          <cell r="F1584">
            <v>900000000</v>
          </cell>
        </row>
        <row r="1585">
          <cell r="A1585" t="str">
            <v>0R65131</v>
          </cell>
          <cell r="B1585" t="str">
            <v>ASC7169</v>
          </cell>
          <cell r="C1585" t="str">
            <v>先生</v>
          </cell>
          <cell r="D1585" t="str">
            <v>財盟小客車租賃(股)紀乃新</v>
          </cell>
          <cell r="E1585" t="str">
            <v>顏銘宏先生</v>
          </cell>
          <cell r="F1585">
            <v>979966281</v>
          </cell>
        </row>
        <row r="1586">
          <cell r="A1586" t="str">
            <v>0R65496</v>
          </cell>
          <cell r="B1586" t="str">
            <v>ATN6289</v>
          </cell>
          <cell r="C1586" t="str">
            <v>先生</v>
          </cell>
          <cell r="D1586" t="str">
            <v>畢林美</v>
          </cell>
          <cell r="E1586" t="str">
            <v>趙振文先生</v>
          </cell>
          <cell r="F1586">
            <v>930086888</v>
          </cell>
        </row>
        <row r="1587">
          <cell r="A1587" t="str">
            <v>0R65500</v>
          </cell>
          <cell r="B1587" t="str">
            <v>ATN7787</v>
          </cell>
          <cell r="C1587" t="str">
            <v>先生</v>
          </cell>
          <cell r="D1587" t="str">
            <v>何昭璋</v>
          </cell>
          <cell r="E1587" t="str">
            <v>何昭璋先生</v>
          </cell>
          <cell r="F1587">
            <v>927505897</v>
          </cell>
        </row>
        <row r="1588">
          <cell r="A1588" t="str">
            <v>0R66588</v>
          </cell>
          <cell r="B1588" t="str">
            <v>RBS2559</v>
          </cell>
          <cell r="C1588" t="str">
            <v>先生</v>
          </cell>
          <cell r="D1588" t="str">
            <v>中租迪和股份有限公司王昱中</v>
          </cell>
          <cell r="E1588" t="str">
            <v>王昱中先生</v>
          </cell>
          <cell r="F1588">
            <v>922839812</v>
          </cell>
        </row>
        <row r="1589">
          <cell r="A1589" t="str">
            <v>0R66676</v>
          </cell>
          <cell r="B1589" t="str">
            <v>ATN3661</v>
          </cell>
          <cell r="C1589" t="str">
            <v>小姐</v>
          </cell>
          <cell r="D1589" t="str">
            <v>0高芷茹</v>
          </cell>
          <cell r="E1589" t="str">
            <v>高芷茹小姐</v>
          </cell>
          <cell r="F1589">
            <v>900000000</v>
          </cell>
        </row>
        <row r="1590">
          <cell r="A1590" t="str">
            <v>0R66867</v>
          </cell>
          <cell r="B1590" t="str">
            <v>ATN5735</v>
          </cell>
          <cell r="C1590" t="str">
            <v>先生</v>
          </cell>
          <cell r="D1590" t="str">
            <v>黃亮穎</v>
          </cell>
          <cell r="E1590" t="str">
            <v>黃亮穎先生</v>
          </cell>
          <cell r="F1590">
            <v>911760270</v>
          </cell>
        </row>
        <row r="1591">
          <cell r="A1591" t="str">
            <v>0R81613</v>
          </cell>
          <cell r="B1591" t="str">
            <v>APM9916</v>
          </cell>
          <cell r="C1591" t="str">
            <v>先生</v>
          </cell>
          <cell r="D1591" t="str">
            <v>李昀翰</v>
          </cell>
          <cell r="E1591" t="str">
            <v>顏銘宏先生</v>
          </cell>
          <cell r="F1591">
            <v>979966281</v>
          </cell>
        </row>
        <row r="1592">
          <cell r="A1592" t="str">
            <v>0R81810</v>
          </cell>
          <cell r="B1592" t="str">
            <v>ANY8366</v>
          </cell>
          <cell r="C1592" t="str">
            <v>先生</v>
          </cell>
          <cell r="D1592" t="str">
            <v>石世弼</v>
          </cell>
          <cell r="E1592" t="str">
            <v>石世弼先生</v>
          </cell>
          <cell r="F1592">
            <v>910073304</v>
          </cell>
        </row>
        <row r="1593">
          <cell r="A1593" t="str">
            <v>0R82151</v>
          </cell>
          <cell r="B1593" t="str">
            <v>RBL2868</v>
          </cell>
          <cell r="C1593" t="str">
            <v>先生</v>
          </cell>
          <cell r="D1593" t="str">
            <v>加沅企業有限公司-財盟租賃洪瑞鴻</v>
          </cell>
          <cell r="E1593" t="str">
            <v>洪瑞鴻先生</v>
          </cell>
          <cell r="F1593">
            <v>932855830</v>
          </cell>
        </row>
        <row r="1594">
          <cell r="A1594" t="str">
            <v>0R84505</v>
          </cell>
          <cell r="B1594" t="str">
            <v>AQX2678</v>
          </cell>
          <cell r="C1594" t="str">
            <v>先生</v>
          </cell>
          <cell r="D1594" t="str">
            <v>張柔芳</v>
          </cell>
          <cell r="E1594" t="str">
            <v>陳昭宏先生</v>
          </cell>
          <cell r="F1594">
            <v>917557557</v>
          </cell>
        </row>
        <row r="1595">
          <cell r="A1595" t="str">
            <v>0R86047</v>
          </cell>
          <cell r="B1595" t="str">
            <v>ATF1588</v>
          </cell>
          <cell r="C1595" t="str">
            <v>先生</v>
          </cell>
          <cell r="D1595" t="str">
            <v>王武鎮</v>
          </cell>
          <cell r="E1595" t="str">
            <v>王武鎮先生</v>
          </cell>
          <cell r="F1595">
            <v>921133279</v>
          </cell>
        </row>
        <row r="1596">
          <cell r="A1596" t="str">
            <v>0R86048</v>
          </cell>
          <cell r="B1596" t="str">
            <v>BMW0079</v>
          </cell>
          <cell r="C1596" t="str">
            <v>先生</v>
          </cell>
          <cell r="D1596" t="str">
            <v>魏進福</v>
          </cell>
          <cell r="E1596" t="str">
            <v>魏進福先生</v>
          </cell>
          <cell r="F1596">
            <v>935290230</v>
          </cell>
        </row>
        <row r="1597">
          <cell r="A1597" t="str">
            <v>0R88362</v>
          </cell>
          <cell r="B1597" t="str">
            <v>AUK7318</v>
          </cell>
          <cell r="C1597" t="str">
            <v>先生</v>
          </cell>
          <cell r="D1597" t="str">
            <v>林昭男</v>
          </cell>
          <cell r="E1597" t="str">
            <v>林昭男先生</v>
          </cell>
          <cell r="F1597">
            <v>920857359</v>
          </cell>
        </row>
        <row r="1598">
          <cell r="A1598" t="str">
            <v>0R93681</v>
          </cell>
          <cell r="B1598" t="str">
            <v>ATG9665</v>
          </cell>
          <cell r="C1598" t="str">
            <v>先生</v>
          </cell>
          <cell r="D1598" t="str">
            <v>周依蓓</v>
          </cell>
          <cell r="E1598" t="str">
            <v>曾裕森先生</v>
          </cell>
          <cell r="F1598">
            <v>970952730</v>
          </cell>
        </row>
        <row r="1599">
          <cell r="A1599" t="str">
            <v>0R97754</v>
          </cell>
          <cell r="B1599" t="str">
            <v>AXD9707</v>
          </cell>
          <cell r="C1599" t="str">
            <v>先生</v>
          </cell>
          <cell r="D1599" t="str">
            <v>鍾坤霖</v>
          </cell>
          <cell r="E1599" t="str">
            <v>鍾坤霖先生</v>
          </cell>
          <cell r="F1599">
            <v>955588777</v>
          </cell>
        </row>
        <row r="1600">
          <cell r="A1600" t="str">
            <v>0R98498</v>
          </cell>
          <cell r="B1600" t="str">
            <v>RBD0778</v>
          </cell>
          <cell r="C1600" t="str">
            <v>先生</v>
          </cell>
          <cell r="D1600" t="str">
            <v>宏誠創業投資股份有限公司-財盟黃驛騰</v>
          </cell>
          <cell r="E1600" t="str">
            <v>黃驛騰先生</v>
          </cell>
          <cell r="F1600">
            <v>933616894</v>
          </cell>
        </row>
        <row r="1601">
          <cell r="A1601" t="str">
            <v>0R99488</v>
          </cell>
          <cell r="B1601" t="str">
            <v>APP8536</v>
          </cell>
          <cell r="C1601" t="str">
            <v>先生</v>
          </cell>
          <cell r="D1601" t="str">
            <v>何文欽</v>
          </cell>
          <cell r="E1601" t="str">
            <v>何文欽先生</v>
          </cell>
          <cell r="F1601">
            <v>935211509</v>
          </cell>
        </row>
        <row r="1602">
          <cell r="A1602" t="str">
            <v>0S32222</v>
          </cell>
          <cell r="B1602" t="str">
            <v>ANW2797</v>
          </cell>
          <cell r="C1602" t="str">
            <v>先生</v>
          </cell>
          <cell r="D1602" t="str">
            <v>陳清源</v>
          </cell>
          <cell r="E1602" t="str">
            <v>陳清源先生</v>
          </cell>
          <cell r="F1602">
            <v>988208527</v>
          </cell>
        </row>
        <row r="1603">
          <cell r="A1603" t="str">
            <v>0S32223</v>
          </cell>
          <cell r="B1603" t="str">
            <v>AJJ9376</v>
          </cell>
          <cell r="C1603" t="str">
            <v>小姐</v>
          </cell>
          <cell r="D1603" t="str">
            <v>益石來有限公司陳揚倩</v>
          </cell>
          <cell r="E1603" t="str">
            <v>陳揚倩小姐</v>
          </cell>
          <cell r="F1603">
            <v>915360005</v>
          </cell>
        </row>
        <row r="1604">
          <cell r="A1604" t="str">
            <v>0S32258</v>
          </cell>
          <cell r="B1604" t="str">
            <v>ANX7786</v>
          </cell>
          <cell r="C1604" t="str">
            <v>先生</v>
          </cell>
          <cell r="D1604" t="str">
            <v>惠益針織股份有限公司彭孟炤</v>
          </cell>
          <cell r="E1604" t="str">
            <v>彭孟炤先生</v>
          </cell>
          <cell r="F1604">
            <v>932590420</v>
          </cell>
        </row>
        <row r="1605">
          <cell r="A1605" t="str">
            <v>0S32348</v>
          </cell>
          <cell r="B1605" t="str">
            <v>ANX0133</v>
          </cell>
          <cell r="C1605" t="str">
            <v>先生</v>
          </cell>
          <cell r="D1605" t="str">
            <v>宮祖華</v>
          </cell>
          <cell r="E1605" t="str">
            <v>宮祖華先生</v>
          </cell>
          <cell r="F1605">
            <v>910107481</v>
          </cell>
        </row>
        <row r="1606">
          <cell r="A1606" t="str">
            <v>0S32425</v>
          </cell>
          <cell r="B1606" t="str">
            <v>ARF3023</v>
          </cell>
          <cell r="C1606" t="str">
            <v>先生</v>
          </cell>
          <cell r="D1606" t="str">
            <v>丁俊和</v>
          </cell>
          <cell r="E1606" t="str">
            <v>丁俊和先生</v>
          </cell>
          <cell r="F1606">
            <v>912818420</v>
          </cell>
        </row>
        <row r="1607">
          <cell r="A1607" t="str">
            <v>0S32534</v>
          </cell>
          <cell r="B1607" t="str">
            <v>ANB6766</v>
          </cell>
          <cell r="C1607" t="str">
            <v>先生</v>
          </cell>
          <cell r="D1607" t="str">
            <v>0蔡承龍</v>
          </cell>
          <cell r="E1607" t="str">
            <v>蔡承龍先生</v>
          </cell>
          <cell r="F1607">
            <v>966650789</v>
          </cell>
        </row>
        <row r="1608">
          <cell r="A1608" t="str">
            <v>0S32828</v>
          </cell>
          <cell r="B1608" t="str">
            <v>ATN0085</v>
          </cell>
          <cell r="C1608" t="str">
            <v>先生</v>
          </cell>
          <cell r="D1608" t="str">
            <v>鄒峻鍠</v>
          </cell>
          <cell r="E1608" t="str">
            <v>鄒峻鍠先生</v>
          </cell>
          <cell r="F1608">
            <v>939535100</v>
          </cell>
        </row>
        <row r="1609">
          <cell r="A1609" t="str">
            <v>0S33145</v>
          </cell>
          <cell r="B1609" t="str">
            <v>AMX9106</v>
          </cell>
          <cell r="C1609" t="str">
            <v>先生</v>
          </cell>
          <cell r="D1609" t="str">
            <v>健新貿易有限公司邱月嬌</v>
          </cell>
          <cell r="E1609" t="str">
            <v>賴俊亦先生</v>
          </cell>
          <cell r="F1609">
            <v>932258266</v>
          </cell>
        </row>
        <row r="1610">
          <cell r="A1610" t="str">
            <v>0S33147</v>
          </cell>
          <cell r="B1610" t="str">
            <v>RBC6873</v>
          </cell>
          <cell r="C1610" t="str">
            <v>先生</v>
          </cell>
          <cell r="D1610" t="str">
            <v>聯邦國際租賃(股)張元碩</v>
          </cell>
          <cell r="E1610" t="str">
            <v>張元碩先生</v>
          </cell>
          <cell r="F1610">
            <v>922557577</v>
          </cell>
        </row>
        <row r="1611">
          <cell r="A1611" t="str">
            <v>0S33165</v>
          </cell>
          <cell r="B1611" t="str">
            <v>BMW0010</v>
          </cell>
          <cell r="C1611" t="str">
            <v>先生</v>
          </cell>
          <cell r="D1611" t="str">
            <v>呂國明</v>
          </cell>
          <cell r="E1611" t="str">
            <v>呂國明先生</v>
          </cell>
          <cell r="F1611">
            <v>988616789</v>
          </cell>
        </row>
        <row r="1612">
          <cell r="A1612" t="str">
            <v>0S33280</v>
          </cell>
          <cell r="B1612" t="str">
            <v>ARF5333</v>
          </cell>
          <cell r="C1612" t="str">
            <v>小姐</v>
          </cell>
          <cell r="D1612" t="str">
            <v>黃敏芸</v>
          </cell>
          <cell r="E1612" t="str">
            <v>黃敏芸小姐</v>
          </cell>
          <cell r="F1612">
            <v>981396093</v>
          </cell>
        </row>
        <row r="1613">
          <cell r="A1613" t="str">
            <v>0S33313</v>
          </cell>
          <cell r="B1613" t="str">
            <v>RBD1113</v>
          </cell>
          <cell r="C1613" t="str">
            <v>先生</v>
          </cell>
          <cell r="D1613" t="str">
            <v>十大科技股份有限公司-和運租賃吳孟學</v>
          </cell>
          <cell r="E1613" t="str">
            <v>吳孟學先生</v>
          </cell>
          <cell r="F1613">
            <v>928948297</v>
          </cell>
        </row>
        <row r="1614">
          <cell r="A1614" t="str">
            <v>0S33350</v>
          </cell>
          <cell r="B1614" t="str">
            <v>RBD8832</v>
          </cell>
          <cell r="C1614" t="str">
            <v>先生</v>
          </cell>
          <cell r="D1614" t="str">
            <v>程世豪</v>
          </cell>
          <cell r="E1614" t="str">
            <v>程世豪先生</v>
          </cell>
          <cell r="F1614">
            <v>988960955</v>
          </cell>
        </row>
        <row r="1615">
          <cell r="A1615" t="str">
            <v>0S33359</v>
          </cell>
          <cell r="B1615" t="str">
            <v>BMW0017</v>
          </cell>
          <cell r="C1615" t="str">
            <v>先生</v>
          </cell>
          <cell r="D1615" t="str">
            <v>劉俊揚</v>
          </cell>
          <cell r="E1615" t="str">
            <v>劉俊揚先生</v>
          </cell>
          <cell r="F1615">
            <v>952277738</v>
          </cell>
        </row>
        <row r="1616">
          <cell r="A1616" t="str">
            <v>0S33686</v>
          </cell>
          <cell r="B1616" t="str">
            <v>APP8896</v>
          </cell>
          <cell r="C1616" t="str">
            <v>先生</v>
          </cell>
          <cell r="D1616" t="str">
            <v>卓長興</v>
          </cell>
          <cell r="E1616" t="str">
            <v>卓長興先生</v>
          </cell>
          <cell r="F1616">
            <v>932156921</v>
          </cell>
        </row>
        <row r="1617">
          <cell r="A1617" t="str">
            <v>0S33865</v>
          </cell>
          <cell r="B1617" t="str">
            <v>APP1320</v>
          </cell>
          <cell r="C1617" t="str">
            <v>小姐</v>
          </cell>
          <cell r="D1617" t="str">
            <v>吳淑娟</v>
          </cell>
          <cell r="E1617" t="str">
            <v>吳淑娟小姐</v>
          </cell>
          <cell r="F1617">
            <v>935792921</v>
          </cell>
        </row>
        <row r="1618">
          <cell r="A1618" t="str">
            <v>0S33866</v>
          </cell>
          <cell r="B1618" t="str">
            <v>AWZ6912</v>
          </cell>
          <cell r="C1618" t="str">
            <v>小姐</v>
          </cell>
          <cell r="D1618" t="str">
            <v>曹雪華</v>
          </cell>
          <cell r="E1618" t="str">
            <v>曹雪華小姐</v>
          </cell>
          <cell r="F1618">
            <v>921962505</v>
          </cell>
        </row>
        <row r="1619">
          <cell r="A1619" t="str">
            <v>0S33983</v>
          </cell>
          <cell r="B1619" t="str">
            <v>AQP1516</v>
          </cell>
          <cell r="C1619" t="str">
            <v>先生</v>
          </cell>
          <cell r="D1619" t="str">
            <v>馮博裕</v>
          </cell>
          <cell r="E1619" t="str">
            <v>馮博裕先生</v>
          </cell>
          <cell r="F1619">
            <v>975035766</v>
          </cell>
        </row>
        <row r="1620">
          <cell r="A1620" t="str">
            <v>0S33984</v>
          </cell>
          <cell r="B1620" t="str">
            <v>APP5391</v>
          </cell>
          <cell r="C1620" t="str">
            <v>先生</v>
          </cell>
          <cell r="D1620" t="str">
            <v>李銘漳</v>
          </cell>
          <cell r="E1620" t="str">
            <v>李銘漳先生</v>
          </cell>
          <cell r="F1620">
            <v>933241319</v>
          </cell>
        </row>
        <row r="1621">
          <cell r="A1621" t="str">
            <v>0S34000</v>
          </cell>
          <cell r="B1621" t="str">
            <v>ARF9022</v>
          </cell>
          <cell r="C1621" t="str">
            <v>先生</v>
          </cell>
          <cell r="D1621" t="str">
            <v>洪慶和</v>
          </cell>
          <cell r="E1621" t="str">
            <v>洪慶和先生</v>
          </cell>
          <cell r="F1621">
            <v>928617272</v>
          </cell>
        </row>
        <row r="1622">
          <cell r="A1622" t="str">
            <v>0S34016</v>
          </cell>
          <cell r="B1622" t="str">
            <v>APP7871</v>
          </cell>
          <cell r="C1622" t="str">
            <v>先生</v>
          </cell>
          <cell r="D1622" t="str">
            <v>林文鴻</v>
          </cell>
          <cell r="E1622" t="str">
            <v>林文鴻先生</v>
          </cell>
          <cell r="F1622">
            <v>953459872</v>
          </cell>
        </row>
        <row r="1623">
          <cell r="A1623" t="str">
            <v>0S34050</v>
          </cell>
          <cell r="B1623" t="str">
            <v>ARF3173</v>
          </cell>
          <cell r="C1623" t="str">
            <v>先生</v>
          </cell>
          <cell r="D1623" t="str">
            <v>郭和永</v>
          </cell>
          <cell r="E1623" t="str">
            <v>郭和永先生</v>
          </cell>
          <cell r="F1623">
            <v>938627838</v>
          </cell>
        </row>
        <row r="1624">
          <cell r="A1624" t="str">
            <v>0S34073</v>
          </cell>
          <cell r="B1624" t="str">
            <v>ARE8558</v>
          </cell>
          <cell r="C1624" t="str">
            <v>先生</v>
          </cell>
          <cell r="D1624" t="str">
            <v>簡煜龍</v>
          </cell>
          <cell r="E1624" t="str">
            <v>簡煜龍先生</v>
          </cell>
          <cell r="F1624">
            <v>919923838</v>
          </cell>
        </row>
        <row r="1625">
          <cell r="A1625" t="str">
            <v>0S34467</v>
          </cell>
          <cell r="B1625" t="str">
            <v>AND7969</v>
          </cell>
          <cell r="C1625" t="str">
            <v>先生</v>
          </cell>
          <cell r="D1625" t="str">
            <v>林癸吾</v>
          </cell>
          <cell r="E1625" t="str">
            <v>林癸吾先生</v>
          </cell>
          <cell r="F1625">
            <v>955639198</v>
          </cell>
        </row>
        <row r="1626">
          <cell r="A1626" t="str">
            <v>0S34511</v>
          </cell>
          <cell r="B1626" t="str">
            <v>ARC0708</v>
          </cell>
          <cell r="C1626" t="str">
            <v>小姐</v>
          </cell>
          <cell r="D1626" t="str">
            <v>宮潤梅</v>
          </cell>
          <cell r="E1626" t="str">
            <v>宮潤梅小姐</v>
          </cell>
          <cell r="F1626">
            <v>989082575</v>
          </cell>
        </row>
        <row r="1627">
          <cell r="A1627" t="str">
            <v>0S34545</v>
          </cell>
          <cell r="B1627" t="str">
            <v>ARQ9998</v>
          </cell>
          <cell r="C1627" t="str">
            <v>先生</v>
          </cell>
          <cell r="D1627" t="str">
            <v>陳文彥</v>
          </cell>
          <cell r="E1627" t="str">
            <v>陳文彥先生</v>
          </cell>
          <cell r="F1627">
            <v>918178010</v>
          </cell>
        </row>
        <row r="1628">
          <cell r="A1628" t="str">
            <v>0S34731</v>
          </cell>
          <cell r="B1628" t="str">
            <v>ARE8207</v>
          </cell>
          <cell r="C1628" t="str">
            <v>先生</v>
          </cell>
          <cell r="D1628" t="str">
            <v>王瓊美</v>
          </cell>
          <cell r="E1628" t="str">
            <v>盧一言先生</v>
          </cell>
          <cell r="F1628">
            <v>932191264</v>
          </cell>
        </row>
        <row r="1629">
          <cell r="A1629" t="str">
            <v>0S34733</v>
          </cell>
          <cell r="B1629" t="str">
            <v>APD0126</v>
          </cell>
          <cell r="C1629" t="str">
            <v>先生</v>
          </cell>
          <cell r="D1629" t="str">
            <v>潘彥明</v>
          </cell>
          <cell r="E1629" t="str">
            <v>潘彥明先生</v>
          </cell>
          <cell r="F1629">
            <v>919218645</v>
          </cell>
        </row>
        <row r="1630">
          <cell r="A1630" t="str">
            <v>0S34763</v>
          </cell>
          <cell r="B1630" t="str">
            <v>ARF0820</v>
          </cell>
          <cell r="C1630" t="str">
            <v>先生</v>
          </cell>
          <cell r="D1630" t="str">
            <v>陳冠伯</v>
          </cell>
          <cell r="E1630" t="str">
            <v>陳冠伯先生</v>
          </cell>
          <cell r="F1630">
            <v>955929497</v>
          </cell>
        </row>
        <row r="1631">
          <cell r="A1631" t="str">
            <v>0S34934</v>
          </cell>
          <cell r="B1631" t="str">
            <v>AND1283</v>
          </cell>
          <cell r="C1631" t="str">
            <v>先生</v>
          </cell>
          <cell r="D1631" t="str">
            <v>梁智為</v>
          </cell>
          <cell r="E1631" t="str">
            <v>梁智為先生</v>
          </cell>
          <cell r="F1631">
            <v>939664811</v>
          </cell>
        </row>
        <row r="1632">
          <cell r="A1632" t="str">
            <v>0S34942</v>
          </cell>
          <cell r="B1632" t="str">
            <v>RBL1113</v>
          </cell>
          <cell r="C1632" t="str">
            <v>先生</v>
          </cell>
          <cell r="D1632" t="str">
            <v>中租迪和股份有限公司洪瑄伯</v>
          </cell>
          <cell r="E1632" t="str">
            <v>洪瑄伯先生</v>
          </cell>
          <cell r="F1632">
            <v>910798945</v>
          </cell>
        </row>
        <row r="1633">
          <cell r="A1633" t="str">
            <v>0S35246</v>
          </cell>
          <cell r="B1633" t="str">
            <v>RBN1188</v>
          </cell>
          <cell r="C1633" t="str">
            <v>先生</v>
          </cell>
          <cell r="D1633" t="str">
            <v>遠銀國際租賃股份有限公司施賀傑</v>
          </cell>
          <cell r="E1633" t="str">
            <v>施賀傑先生</v>
          </cell>
          <cell r="F1633">
            <v>905282607</v>
          </cell>
        </row>
        <row r="1634">
          <cell r="A1634" t="str">
            <v>0S35266</v>
          </cell>
          <cell r="B1634" t="str">
            <v>AND5089</v>
          </cell>
          <cell r="C1634" t="str">
            <v>小姐</v>
          </cell>
          <cell r="D1634" t="str">
            <v>華珮君</v>
          </cell>
          <cell r="E1634" t="str">
            <v>華珮君小姐</v>
          </cell>
          <cell r="F1634">
            <v>935620890</v>
          </cell>
        </row>
        <row r="1635">
          <cell r="A1635" t="str">
            <v>0S35291</v>
          </cell>
          <cell r="B1635" t="str">
            <v>ARF8356</v>
          </cell>
          <cell r="C1635" t="str">
            <v>先生</v>
          </cell>
          <cell r="D1635" t="str">
            <v>諸建明</v>
          </cell>
          <cell r="E1635" t="str">
            <v>諸建明先生</v>
          </cell>
          <cell r="F1635">
            <v>938106838</v>
          </cell>
        </row>
        <row r="1636">
          <cell r="A1636" t="str">
            <v>0S35331</v>
          </cell>
          <cell r="B1636" t="str">
            <v>APF2558</v>
          </cell>
          <cell r="C1636" t="str">
            <v>小姐</v>
          </cell>
          <cell r="D1636" t="str">
            <v>溫勝暘</v>
          </cell>
          <cell r="E1636" t="str">
            <v>黃惠萍小姐</v>
          </cell>
          <cell r="F1636">
            <v>928458839</v>
          </cell>
        </row>
        <row r="1637">
          <cell r="A1637" t="str">
            <v>0S35453</v>
          </cell>
          <cell r="B1637" t="str">
            <v>ATA9369</v>
          </cell>
          <cell r="C1637" t="str">
            <v>小姐</v>
          </cell>
          <cell r="D1637" t="str">
            <v>蔡珮君</v>
          </cell>
          <cell r="E1637" t="str">
            <v>蔡珮君小姐</v>
          </cell>
          <cell r="F1637">
            <v>935450273</v>
          </cell>
        </row>
        <row r="1638">
          <cell r="A1638" t="str">
            <v>0S35475</v>
          </cell>
          <cell r="B1638" t="str">
            <v>ANY0677</v>
          </cell>
          <cell r="C1638" t="str">
            <v>先生</v>
          </cell>
          <cell r="D1638" t="str">
            <v>張嘉洲</v>
          </cell>
          <cell r="E1638" t="str">
            <v>張嘉洲先生</v>
          </cell>
          <cell r="F1638">
            <v>966807807</v>
          </cell>
        </row>
        <row r="1639">
          <cell r="A1639" t="str">
            <v>0S35587</v>
          </cell>
          <cell r="B1639" t="str">
            <v>ATJ7277</v>
          </cell>
          <cell r="C1639" t="str">
            <v>先生</v>
          </cell>
          <cell r="D1639" t="str">
            <v>林昭文</v>
          </cell>
          <cell r="E1639" t="str">
            <v>林昭文先生</v>
          </cell>
          <cell r="F1639">
            <v>919981207</v>
          </cell>
        </row>
        <row r="1640">
          <cell r="A1640" t="str">
            <v>0S35591</v>
          </cell>
          <cell r="B1640" t="str">
            <v>RBE7939</v>
          </cell>
          <cell r="C1640" t="str">
            <v>先生</v>
          </cell>
          <cell r="D1640" t="str">
            <v>越佳營造(股)-永鑫租賃黃寶發</v>
          </cell>
          <cell r="E1640" t="str">
            <v>黃寶發先生</v>
          </cell>
          <cell r="F1640">
            <v>910932733</v>
          </cell>
        </row>
        <row r="1641">
          <cell r="A1641" t="str">
            <v>0S35789</v>
          </cell>
          <cell r="B1641" t="str">
            <v>ARL6031</v>
          </cell>
          <cell r="C1641" t="str">
            <v>小姐</v>
          </cell>
          <cell r="D1641" t="str">
            <v>鄭秀娥</v>
          </cell>
          <cell r="E1641" t="str">
            <v>鄭秀娥小姐</v>
          </cell>
          <cell r="F1641">
            <v>921894963</v>
          </cell>
        </row>
        <row r="1642">
          <cell r="A1642" t="str">
            <v>0S35862</v>
          </cell>
          <cell r="B1642" t="str">
            <v>APF9188</v>
          </cell>
          <cell r="C1642" t="str">
            <v>先生</v>
          </cell>
          <cell r="D1642" t="str">
            <v>林建廷</v>
          </cell>
          <cell r="E1642" t="str">
            <v>林建廷先生</v>
          </cell>
          <cell r="F1642">
            <v>956761126</v>
          </cell>
        </row>
        <row r="1643">
          <cell r="A1643" t="str">
            <v>0S36023</v>
          </cell>
          <cell r="B1643" t="str">
            <v>RBP3181</v>
          </cell>
          <cell r="C1643" t="str">
            <v>先生</v>
          </cell>
          <cell r="D1643" t="str">
            <v>和車股份有限公司雷兆龍</v>
          </cell>
          <cell r="E1643" t="str">
            <v>雷兆龍先生</v>
          </cell>
          <cell r="F1643">
            <v>930963089</v>
          </cell>
        </row>
        <row r="1644">
          <cell r="A1644" t="str">
            <v>0S36036</v>
          </cell>
          <cell r="B1644" t="str">
            <v>ANY0679</v>
          </cell>
          <cell r="C1644" t="str">
            <v>小姐</v>
          </cell>
          <cell r="D1644" t="str">
            <v>陳麗足</v>
          </cell>
          <cell r="E1644" t="str">
            <v>陳麗足小姐</v>
          </cell>
          <cell r="F1644">
            <v>955126304</v>
          </cell>
        </row>
        <row r="1645">
          <cell r="A1645" t="str">
            <v>0S72770</v>
          </cell>
          <cell r="B1645" t="str">
            <v>AXE2132</v>
          </cell>
          <cell r="C1645" t="str">
            <v>先生</v>
          </cell>
          <cell r="D1645" t="str">
            <v>黃慧君</v>
          </cell>
          <cell r="E1645" t="str">
            <v>林書彥先生</v>
          </cell>
          <cell r="F1645">
            <v>900159818</v>
          </cell>
        </row>
        <row r="1646">
          <cell r="A1646" t="str">
            <v>0S73952</v>
          </cell>
          <cell r="B1646" t="str">
            <v>ASB9598</v>
          </cell>
          <cell r="C1646" t="str">
            <v>先生</v>
          </cell>
          <cell r="D1646" t="str">
            <v>方文能</v>
          </cell>
          <cell r="E1646" t="str">
            <v>方文能先生</v>
          </cell>
          <cell r="F1646">
            <v>935915987</v>
          </cell>
        </row>
        <row r="1647">
          <cell r="A1647" t="str">
            <v>0S95637</v>
          </cell>
          <cell r="B1647" t="str">
            <v>ASL1968</v>
          </cell>
          <cell r="C1647" t="str">
            <v>先生</v>
          </cell>
          <cell r="D1647" t="str">
            <v>釋高上</v>
          </cell>
          <cell r="E1647" t="str">
            <v>釋高上先生</v>
          </cell>
          <cell r="F1647">
            <v>910750172</v>
          </cell>
        </row>
        <row r="1648">
          <cell r="A1648" t="str">
            <v>0T62876</v>
          </cell>
          <cell r="B1648" t="str">
            <v>RBL6788</v>
          </cell>
          <cell r="C1648" t="str">
            <v>先生</v>
          </cell>
          <cell r="D1648" t="str">
            <v>晨希時尚有限公司-財盟張士祺</v>
          </cell>
          <cell r="E1648" t="str">
            <v>張士祺先生</v>
          </cell>
          <cell r="F1648">
            <v>958752734</v>
          </cell>
        </row>
        <row r="1649">
          <cell r="A1649" t="str">
            <v>0T62917</v>
          </cell>
          <cell r="B1649" t="str">
            <v>ARN5538</v>
          </cell>
          <cell r="C1649" t="str">
            <v>先生</v>
          </cell>
          <cell r="D1649" t="str">
            <v>劉添旺</v>
          </cell>
          <cell r="E1649" t="str">
            <v>劉添旺先生</v>
          </cell>
          <cell r="F1649">
            <v>933834941</v>
          </cell>
        </row>
        <row r="1650">
          <cell r="A1650" t="str">
            <v>0T62947</v>
          </cell>
          <cell r="B1650" t="str">
            <v>RBE7058</v>
          </cell>
          <cell r="C1650" t="str">
            <v>小姐</v>
          </cell>
          <cell r="D1650" t="str">
            <v>亦登有限公司-財盟劉淑平</v>
          </cell>
          <cell r="E1650" t="str">
            <v>劉淑平小姐</v>
          </cell>
          <cell r="F1650">
            <v>935627545</v>
          </cell>
        </row>
        <row r="1651">
          <cell r="A1651" t="str">
            <v>0T63454</v>
          </cell>
          <cell r="B1651" t="str">
            <v>RBE7877</v>
          </cell>
          <cell r="C1651" t="str">
            <v>小姐</v>
          </cell>
          <cell r="D1651" t="str">
            <v>春夏秋冬有限公司吳慧敏</v>
          </cell>
          <cell r="E1651" t="str">
            <v>吳慧敏小姐</v>
          </cell>
          <cell r="F1651">
            <v>937237678</v>
          </cell>
        </row>
        <row r="1652">
          <cell r="A1652" t="str">
            <v>0T63923</v>
          </cell>
          <cell r="B1652" t="str">
            <v>AND3158</v>
          </cell>
          <cell r="C1652" t="str">
            <v>先生</v>
          </cell>
          <cell r="D1652" t="str">
            <v>全業紡織股份有限公司許錫華</v>
          </cell>
          <cell r="E1652" t="str">
            <v>許錫華先生</v>
          </cell>
          <cell r="F1652">
            <v>932258214</v>
          </cell>
        </row>
        <row r="1653">
          <cell r="A1653" t="str">
            <v>0T64662</v>
          </cell>
          <cell r="B1653" t="str">
            <v>ARC5138</v>
          </cell>
          <cell r="C1653" t="str">
            <v>小姐</v>
          </cell>
          <cell r="D1653" t="str">
            <v>張佳雯</v>
          </cell>
          <cell r="E1653" t="str">
            <v>張佳雯小姐</v>
          </cell>
          <cell r="F1653">
            <v>933197463</v>
          </cell>
        </row>
        <row r="1654">
          <cell r="A1654" t="str">
            <v>0T65564</v>
          </cell>
          <cell r="B1654" t="str">
            <v>RBL1073</v>
          </cell>
          <cell r="C1654" t="str">
            <v>先生</v>
          </cell>
          <cell r="D1654" t="str">
            <v>祥鴻國際有限公司陳鴻偉</v>
          </cell>
          <cell r="E1654" t="str">
            <v>陳鴻偉先生</v>
          </cell>
          <cell r="F1654">
            <v>928312231</v>
          </cell>
        </row>
        <row r="1655">
          <cell r="A1655" t="str">
            <v>0T65770</v>
          </cell>
          <cell r="B1655" t="str">
            <v>AQY8885</v>
          </cell>
          <cell r="C1655" t="str">
            <v>先生</v>
          </cell>
          <cell r="D1655" t="str">
            <v>李新澤</v>
          </cell>
          <cell r="E1655" t="str">
            <v>李新澤先生</v>
          </cell>
          <cell r="F1655">
            <v>988219307</v>
          </cell>
        </row>
        <row r="1656">
          <cell r="A1656" t="str">
            <v>0T65798</v>
          </cell>
          <cell r="B1656" t="str">
            <v>RBT5216</v>
          </cell>
          <cell r="C1656" t="str">
            <v>先生</v>
          </cell>
          <cell r="D1656" t="str">
            <v>洄瀾有線電視股份有限公司-歐力士陳大勝</v>
          </cell>
          <cell r="E1656" t="str">
            <v>陳大勝先生</v>
          </cell>
          <cell r="F1656">
            <v>933153360</v>
          </cell>
        </row>
        <row r="1657">
          <cell r="A1657" t="str">
            <v>0T66207</v>
          </cell>
          <cell r="B1657" t="str">
            <v>RBM0699</v>
          </cell>
          <cell r="C1657" t="str">
            <v>先生</v>
          </cell>
          <cell r="D1657" t="str">
            <v>中租迪和股份有限公司陳士軒</v>
          </cell>
          <cell r="E1657" t="str">
            <v>陳士軒先生</v>
          </cell>
          <cell r="F1657">
            <v>911770700</v>
          </cell>
        </row>
        <row r="1658">
          <cell r="A1658" t="str">
            <v>0T66289</v>
          </cell>
          <cell r="B1658" t="str">
            <v>RBL6085</v>
          </cell>
          <cell r="C1658" t="str">
            <v>先生</v>
          </cell>
          <cell r="D1658" t="str">
            <v>協新汽車股份有限公司彭俊哲</v>
          </cell>
          <cell r="E1658" t="str">
            <v>彭俊哲先生</v>
          </cell>
          <cell r="F1658">
            <v>938474888</v>
          </cell>
        </row>
        <row r="1659">
          <cell r="A1659" t="str">
            <v>0T66295</v>
          </cell>
          <cell r="B1659" t="str">
            <v>AQX3388</v>
          </cell>
          <cell r="C1659" t="str">
            <v>先生</v>
          </cell>
          <cell r="D1659" t="str">
            <v>霨雲企業有限公司谷青昭</v>
          </cell>
          <cell r="E1659" t="str">
            <v>谷青昭先生</v>
          </cell>
          <cell r="F1659">
            <v>937088019</v>
          </cell>
        </row>
        <row r="1660">
          <cell r="A1660" t="str">
            <v>0T67223</v>
          </cell>
          <cell r="B1660" t="str">
            <v>AWZ8586</v>
          </cell>
          <cell r="C1660" t="str">
            <v>先生</v>
          </cell>
          <cell r="D1660" t="str">
            <v>君盛有限公司姚彥樟</v>
          </cell>
          <cell r="E1660" t="str">
            <v>姚彥樟先生</v>
          </cell>
          <cell r="F1660">
            <v>932035049</v>
          </cell>
        </row>
        <row r="1661">
          <cell r="A1661" t="str">
            <v>0T67273</v>
          </cell>
          <cell r="B1661" t="str">
            <v>RBN9986</v>
          </cell>
          <cell r="C1661" t="str">
            <v>先生</v>
          </cell>
          <cell r="D1661" t="str">
            <v>科岩實業股份有限公司-財盟王漢瑋</v>
          </cell>
          <cell r="E1661" t="str">
            <v>王漢瑋先生</v>
          </cell>
          <cell r="F1661">
            <v>989154760</v>
          </cell>
        </row>
        <row r="1662">
          <cell r="A1662" t="str">
            <v>0T67274</v>
          </cell>
          <cell r="B1662" t="str">
            <v>ATA7117</v>
          </cell>
          <cell r="C1662" t="str">
            <v>小姐</v>
          </cell>
          <cell r="D1662" t="str">
            <v>黃柏綾</v>
          </cell>
          <cell r="E1662" t="str">
            <v>黃柏綾小姐</v>
          </cell>
          <cell r="F1662">
            <v>920599176</v>
          </cell>
        </row>
        <row r="1663">
          <cell r="A1663" t="str">
            <v>0T75360</v>
          </cell>
          <cell r="B1663" t="str">
            <v>RBM0088</v>
          </cell>
          <cell r="C1663" t="str">
            <v>先生</v>
          </cell>
          <cell r="D1663" t="str">
            <v>忠訓國際股份有限公司-財盟小客車陳琬均</v>
          </cell>
          <cell r="E1663" t="str">
            <v>陳訓弘先生</v>
          </cell>
          <cell r="F1663">
            <v>918626087</v>
          </cell>
        </row>
        <row r="1664">
          <cell r="A1664" t="str">
            <v>0T75451</v>
          </cell>
          <cell r="B1664" t="str">
            <v>ARG3066</v>
          </cell>
          <cell r="C1664" t="str">
            <v>先生</v>
          </cell>
          <cell r="D1664" t="str">
            <v>楊士弘</v>
          </cell>
          <cell r="E1664" t="str">
            <v>楊士弘先生</v>
          </cell>
          <cell r="F1664">
            <v>972651799</v>
          </cell>
        </row>
        <row r="1665">
          <cell r="A1665" t="str">
            <v>0T75493</v>
          </cell>
          <cell r="B1665" t="str">
            <v>APG1188</v>
          </cell>
          <cell r="C1665" t="str">
            <v>先生</v>
          </cell>
          <cell r="D1665" t="str">
            <v>周久惠</v>
          </cell>
          <cell r="E1665" t="str">
            <v>鄭勝吉先生</v>
          </cell>
          <cell r="F1665">
            <v>932306616</v>
          </cell>
        </row>
        <row r="1666">
          <cell r="A1666" t="str">
            <v>0T75645</v>
          </cell>
          <cell r="B1666" t="str">
            <v>ASP9899</v>
          </cell>
          <cell r="C1666" t="str">
            <v>先生</v>
          </cell>
          <cell r="D1666" t="str">
            <v>林明億</v>
          </cell>
          <cell r="E1666" t="str">
            <v>林明億先生</v>
          </cell>
          <cell r="F1666">
            <v>932157188</v>
          </cell>
        </row>
        <row r="1667">
          <cell r="A1667" t="str">
            <v>0T75762</v>
          </cell>
          <cell r="B1667" t="str">
            <v>AQX9595</v>
          </cell>
          <cell r="C1667" t="str">
            <v>先生</v>
          </cell>
          <cell r="D1667" t="str">
            <v>寶生海投資股份有限公司蘇品澤</v>
          </cell>
          <cell r="E1667" t="str">
            <v>蘇品澤先生</v>
          </cell>
          <cell r="F1667">
            <v>955259705</v>
          </cell>
        </row>
        <row r="1668">
          <cell r="A1668" t="str">
            <v>0T75778</v>
          </cell>
          <cell r="B1668" t="str">
            <v>RBN6988</v>
          </cell>
          <cell r="C1668" t="str">
            <v>先生</v>
          </cell>
          <cell r="D1668" t="str">
            <v>遠銀國際租賃股份有限公司張正杰</v>
          </cell>
          <cell r="E1668" t="str">
            <v>張正杰先生</v>
          </cell>
          <cell r="F1668">
            <v>920811611</v>
          </cell>
        </row>
        <row r="1669">
          <cell r="A1669" t="str">
            <v>0T75811</v>
          </cell>
          <cell r="B1669" t="str">
            <v>APM7918</v>
          </cell>
          <cell r="C1669" t="str">
            <v>先生</v>
          </cell>
          <cell r="D1669" t="str">
            <v>劉育辰</v>
          </cell>
          <cell r="E1669" t="str">
            <v>劉育辰先生</v>
          </cell>
          <cell r="F1669">
            <v>970076868</v>
          </cell>
        </row>
        <row r="1670">
          <cell r="A1670" t="str">
            <v>0T75843</v>
          </cell>
          <cell r="B1670" t="str">
            <v>RBT3398</v>
          </cell>
          <cell r="C1670" t="str">
            <v>先生</v>
          </cell>
          <cell r="D1670" t="str">
            <v>鼎極國際海鮮有限公司周育暐</v>
          </cell>
          <cell r="E1670" t="str">
            <v>周育暐先生</v>
          </cell>
          <cell r="F1670">
            <v>920665743</v>
          </cell>
        </row>
        <row r="1671">
          <cell r="A1671" t="str">
            <v>0T76090</v>
          </cell>
          <cell r="B1671" t="str">
            <v>ATC5555</v>
          </cell>
          <cell r="C1671" t="str">
            <v>先生</v>
          </cell>
          <cell r="D1671" t="str">
            <v>林偉風</v>
          </cell>
          <cell r="E1671" t="str">
            <v>林偉風先生</v>
          </cell>
          <cell r="F1671">
            <v>935569580</v>
          </cell>
        </row>
        <row r="1672">
          <cell r="A1672" t="str">
            <v>0T76111</v>
          </cell>
          <cell r="B1672" t="str">
            <v>RBT5855</v>
          </cell>
          <cell r="C1672" t="str">
            <v>先生</v>
          </cell>
          <cell r="D1672" t="str">
            <v>和運租車股份有限公司顏銘宏</v>
          </cell>
          <cell r="E1672" t="str">
            <v>顏銘宏先生</v>
          </cell>
          <cell r="F1672">
            <v>979966281</v>
          </cell>
        </row>
        <row r="1673">
          <cell r="A1673" t="str">
            <v>0T76217</v>
          </cell>
          <cell r="B1673" t="str">
            <v>RCA2929</v>
          </cell>
          <cell r="C1673" t="str">
            <v>先生</v>
          </cell>
          <cell r="D1673" t="str">
            <v>致寶工程有限公司-聯邦租賃林竹盛</v>
          </cell>
          <cell r="E1673" t="str">
            <v>林士豪先生</v>
          </cell>
          <cell r="F1673">
            <v>933676936</v>
          </cell>
        </row>
        <row r="1674">
          <cell r="A1674" t="str">
            <v>0T76399</v>
          </cell>
          <cell r="B1674" t="str">
            <v>RBS0569</v>
          </cell>
          <cell r="C1674" t="str">
            <v>先生</v>
          </cell>
          <cell r="D1674" t="str">
            <v>昇睦食品有限公司-日盛全台通楊懿哲</v>
          </cell>
          <cell r="E1674" t="str">
            <v>楊懿哲先生</v>
          </cell>
          <cell r="F1674">
            <v>921185973</v>
          </cell>
        </row>
        <row r="1675">
          <cell r="A1675" t="str">
            <v>0T76451</v>
          </cell>
          <cell r="B1675" t="str">
            <v>ATJ0787</v>
          </cell>
          <cell r="C1675" t="str">
            <v>先生</v>
          </cell>
          <cell r="D1675" t="str">
            <v>郭怡君</v>
          </cell>
          <cell r="E1675" t="str">
            <v>薛銘仁先生</v>
          </cell>
          <cell r="F1675">
            <v>936243022</v>
          </cell>
        </row>
        <row r="1676">
          <cell r="A1676" t="str">
            <v>0T83194</v>
          </cell>
          <cell r="B1676" t="str">
            <v>ANY1269</v>
          </cell>
          <cell r="C1676" t="str">
            <v>小姐</v>
          </cell>
          <cell r="D1676" t="str">
            <v>鄭玲</v>
          </cell>
          <cell r="E1676" t="str">
            <v>鄭玲小姐</v>
          </cell>
          <cell r="F1676">
            <v>936047478</v>
          </cell>
        </row>
        <row r="1677">
          <cell r="A1677" t="str">
            <v>0T83292</v>
          </cell>
          <cell r="B1677" t="str">
            <v>APK9820</v>
          </cell>
          <cell r="C1677" t="str">
            <v>先生</v>
          </cell>
          <cell r="D1677" t="str">
            <v>狄麥歐</v>
          </cell>
          <cell r="E1677" t="str">
            <v>狄麥歐先生</v>
          </cell>
          <cell r="F1677">
            <v>958433550</v>
          </cell>
        </row>
        <row r="1678">
          <cell r="A1678" t="str">
            <v>0T83325</v>
          </cell>
          <cell r="B1678" t="str">
            <v>AMX2608</v>
          </cell>
          <cell r="C1678" t="str">
            <v>先生</v>
          </cell>
          <cell r="D1678" t="str">
            <v>王國川</v>
          </cell>
          <cell r="E1678" t="str">
            <v>顏銘宏先生</v>
          </cell>
          <cell r="F1678">
            <v>979966281</v>
          </cell>
        </row>
        <row r="1679">
          <cell r="A1679" t="str">
            <v>0T83630</v>
          </cell>
          <cell r="B1679" t="str">
            <v>RBM1920</v>
          </cell>
          <cell r="C1679" t="str">
            <v>先生</v>
          </cell>
          <cell r="D1679" t="str">
            <v>0趙金根</v>
          </cell>
          <cell r="E1679" t="str">
            <v>趙金根先生</v>
          </cell>
          <cell r="F1679">
            <v>911287657</v>
          </cell>
        </row>
        <row r="1680">
          <cell r="A1680" t="str">
            <v>0T83631</v>
          </cell>
          <cell r="B1680" t="str">
            <v>RBL9906</v>
          </cell>
          <cell r="C1680" t="str">
            <v>先生</v>
          </cell>
          <cell r="D1680" t="str">
            <v>佳妤有限公司-財盟蔡文益</v>
          </cell>
          <cell r="E1680" t="str">
            <v>蔡文益先生</v>
          </cell>
          <cell r="F1680">
            <v>960033398</v>
          </cell>
        </row>
        <row r="1681">
          <cell r="A1681" t="str">
            <v>0T83913</v>
          </cell>
          <cell r="B1681" t="str">
            <v>BMW0037</v>
          </cell>
          <cell r="C1681" t="str">
            <v>小姐</v>
          </cell>
          <cell r="D1681" t="str">
            <v>林韋瑋</v>
          </cell>
          <cell r="E1681" t="str">
            <v>林韋瑋小姐</v>
          </cell>
          <cell r="F1681">
            <v>911031327</v>
          </cell>
        </row>
        <row r="1682">
          <cell r="A1682" t="str">
            <v>0T83920</v>
          </cell>
          <cell r="B1682" t="str">
            <v>AMX6285</v>
          </cell>
          <cell r="C1682" t="str">
            <v>小姐</v>
          </cell>
          <cell r="D1682" t="str">
            <v>財團法人立青文教基金會衣淑凡</v>
          </cell>
          <cell r="E1682" t="str">
            <v>衣淑凡小姐</v>
          </cell>
          <cell r="F1682">
            <v>910216282</v>
          </cell>
        </row>
        <row r="1683">
          <cell r="A1683" t="str">
            <v>0T84332</v>
          </cell>
          <cell r="B1683" t="str">
            <v>AQX8568</v>
          </cell>
          <cell r="C1683" t="str">
            <v>先生</v>
          </cell>
          <cell r="D1683" t="str">
            <v>楊啟煜</v>
          </cell>
          <cell r="E1683" t="str">
            <v>楊啟煜先生</v>
          </cell>
          <cell r="F1683">
            <v>972855668</v>
          </cell>
        </row>
        <row r="1684">
          <cell r="A1684" t="str">
            <v>0T84333</v>
          </cell>
          <cell r="B1684" t="str">
            <v>AQJ8009</v>
          </cell>
          <cell r="C1684" t="str">
            <v>先生</v>
          </cell>
          <cell r="D1684" t="str">
            <v>林福來</v>
          </cell>
          <cell r="E1684" t="str">
            <v>林福來先生</v>
          </cell>
          <cell r="F1684">
            <v>939369433</v>
          </cell>
        </row>
        <row r="1685">
          <cell r="A1685" t="str">
            <v>0T84343</v>
          </cell>
          <cell r="B1685" t="str">
            <v>ARG8206</v>
          </cell>
          <cell r="C1685" t="str">
            <v>先生</v>
          </cell>
          <cell r="D1685" t="str">
            <v>余天華</v>
          </cell>
          <cell r="E1685" t="str">
            <v>余天華先生</v>
          </cell>
          <cell r="F1685">
            <v>963692867</v>
          </cell>
        </row>
        <row r="1686">
          <cell r="A1686" t="str">
            <v>0T84365</v>
          </cell>
          <cell r="B1686" t="str">
            <v>ATL0066</v>
          </cell>
          <cell r="C1686" t="str">
            <v>先生</v>
          </cell>
          <cell r="D1686" t="str">
            <v>陳登科</v>
          </cell>
          <cell r="E1686" t="str">
            <v>陳登科先生</v>
          </cell>
          <cell r="F1686">
            <v>931037536</v>
          </cell>
        </row>
        <row r="1687">
          <cell r="A1687" t="str">
            <v>0T84374</v>
          </cell>
          <cell r="B1687" t="str">
            <v>ATN5618</v>
          </cell>
          <cell r="C1687" t="str">
            <v>先生</v>
          </cell>
          <cell r="D1687" t="str">
            <v>申元慶</v>
          </cell>
          <cell r="E1687" t="str">
            <v>申元慶先生</v>
          </cell>
          <cell r="F1687">
            <v>916803909</v>
          </cell>
        </row>
        <row r="1688">
          <cell r="A1688" t="str">
            <v>0T84438</v>
          </cell>
          <cell r="B1688" t="str">
            <v>ARD0917</v>
          </cell>
          <cell r="C1688" t="str">
            <v>先生</v>
          </cell>
          <cell r="D1688" t="str">
            <v>車已賣</v>
          </cell>
          <cell r="E1688" t="str">
            <v>車已賣先生</v>
          </cell>
          <cell r="F1688">
            <v>900000000</v>
          </cell>
        </row>
        <row r="1689">
          <cell r="A1689" t="str">
            <v>0T84568</v>
          </cell>
          <cell r="B1689" t="str">
            <v>RBM7129</v>
          </cell>
          <cell r="C1689" t="str">
            <v>小姐</v>
          </cell>
          <cell r="D1689" t="str">
            <v>石富石材股份有限公司-中租林佳渝</v>
          </cell>
          <cell r="E1689" t="str">
            <v>林佳渝小姐</v>
          </cell>
          <cell r="F1689">
            <v>932282889</v>
          </cell>
        </row>
        <row r="1690">
          <cell r="A1690" t="str">
            <v>0T84873</v>
          </cell>
          <cell r="B1690" t="str">
            <v>AUJ7881</v>
          </cell>
          <cell r="C1690" t="str">
            <v>先生</v>
          </cell>
          <cell r="D1690" t="str">
            <v>馮澤遠</v>
          </cell>
          <cell r="E1690" t="str">
            <v>馮澤遠先生</v>
          </cell>
          <cell r="F1690">
            <v>922623888</v>
          </cell>
        </row>
        <row r="1691">
          <cell r="A1691" t="str">
            <v>0T84933</v>
          </cell>
          <cell r="B1691" t="str">
            <v>AQX9295</v>
          </cell>
          <cell r="C1691" t="str">
            <v>先生</v>
          </cell>
          <cell r="D1691" t="str">
            <v>楊柳雲</v>
          </cell>
          <cell r="E1691" t="str">
            <v>林志忠先生</v>
          </cell>
          <cell r="F1691">
            <v>937513751</v>
          </cell>
        </row>
        <row r="1692">
          <cell r="A1692" t="str">
            <v>0T84936</v>
          </cell>
          <cell r="B1692" t="str">
            <v>RBN5205</v>
          </cell>
          <cell r="C1692" t="str">
            <v>小姐</v>
          </cell>
          <cell r="D1692" t="str">
            <v>鼎正儀器有限公司-財盟葉人輔</v>
          </cell>
          <cell r="E1692" t="str">
            <v>葉人輔小姐</v>
          </cell>
          <cell r="F1692">
            <v>911505629</v>
          </cell>
        </row>
        <row r="1693">
          <cell r="A1693" t="str">
            <v>0T84937</v>
          </cell>
          <cell r="B1693" t="str">
            <v>RBT8277</v>
          </cell>
          <cell r="C1693" t="str">
            <v>先生</v>
          </cell>
          <cell r="D1693" t="str">
            <v>遠銀國際租賃(股)公司張睿龍</v>
          </cell>
          <cell r="E1693" t="str">
            <v>張睿龍先生</v>
          </cell>
          <cell r="F1693">
            <v>932233246</v>
          </cell>
        </row>
        <row r="1694">
          <cell r="A1694" t="str">
            <v>0T84942</v>
          </cell>
          <cell r="B1694" t="str">
            <v>ASB1923</v>
          </cell>
          <cell r="C1694" t="str">
            <v>先生</v>
          </cell>
          <cell r="D1694" t="str">
            <v>林焌暘</v>
          </cell>
          <cell r="E1694" t="str">
            <v>林焌暘先生</v>
          </cell>
          <cell r="F1694">
            <v>929388477</v>
          </cell>
        </row>
        <row r="1695">
          <cell r="A1695" t="str">
            <v>0T85061</v>
          </cell>
          <cell r="B1695" t="str">
            <v>RBN3699</v>
          </cell>
          <cell r="C1695" t="str">
            <v>先生</v>
          </cell>
          <cell r="D1695" t="str">
            <v>銘翔興業股份有限公司-和運陳麒翔</v>
          </cell>
          <cell r="E1695" t="str">
            <v>陳麒翔先生</v>
          </cell>
          <cell r="F1695">
            <v>913329778</v>
          </cell>
        </row>
        <row r="1696">
          <cell r="A1696" t="str">
            <v>0T85107</v>
          </cell>
          <cell r="B1696" t="str">
            <v>RBN7888</v>
          </cell>
          <cell r="C1696" t="str">
            <v>先生</v>
          </cell>
          <cell r="D1696" t="str">
            <v>財盟小客車吳明澤</v>
          </cell>
          <cell r="E1696" t="str">
            <v>吳明澤先生</v>
          </cell>
          <cell r="F1696">
            <v>928127178</v>
          </cell>
        </row>
        <row r="1697">
          <cell r="A1697" t="str">
            <v>0T85217</v>
          </cell>
          <cell r="B1697" t="str">
            <v>ATU8166</v>
          </cell>
          <cell r="C1697" t="str">
            <v>先生</v>
          </cell>
          <cell r="D1697" t="str">
            <v>林上文</v>
          </cell>
          <cell r="E1697" t="str">
            <v>林上文先生</v>
          </cell>
          <cell r="F1697">
            <v>981860668</v>
          </cell>
        </row>
        <row r="1698">
          <cell r="A1698" t="str">
            <v>0T85228</v>
          </cell>
          <cell r="B1698" t="str">
            <v>ASM7206</v>
          </cell>
          <cell r="C1698" t="str">
            <v>小姐</v>
          </cell>
          <cell r="D1698" t="str">
            <v>鄭嘉玉</v>
          </cell>
          <cell r="E1698" t="str">
            <v>鄭嘉玉小姐</v>
          </cell>
          <cell r="F1698">
            <v>939641357</v>
          </cell>
        </row>
        <row r="1699">
          <cell r="A1699" t="str">
            <v>0T85426</v>
          </cell>
          <cell r="B1699" t="str">
            <v>ARL3986</v>
          </cell>
          <cell r="C1699" t="str">
            <v>小姐</v>
          </cell>
          <cell r="D1699" t="str">
            <v>邱秀蓉</v>
          </cell>
          <cell r="E1699" t="str">
            <v>邱秀蓉小姐</v>
          </cell>
          <cell r="F1699">
            <v>988006857</v>
          </cell>
        </row>
        <row r="1700">
          <cell r="A1700" t="str">
            <v>0T85434</v>
          </cell>
          <cell r="B1700" t="str">
            <v>ALC9918</v>
          </cell>
          <cell r="C1700" t="str">
            <v>先生</v>
          </cell>
          <cell r="D1700" t="str">
            <v>高偉峰</v>
          </cell>
          <cell r="E1700" t="str">
            <v>高偉峰先生</v>
          </cell>
          <cell r="F1700">
            <v>927110811</v>
          </cell>
        </row>
        <row r="1701">
          <cell r="A1701" t="str">
            <v>0T85560</v>
          </cell>
          <cell r="B1701" t="str">
            <v>RBZ6528</v>
          </cell>
          <cell r="C1701" t="str">
            <v>先生</v>
          </cell>
          <cell r="D1701" t="str">
            <v>奇廣實業股份有限公司-和運租車(股)廖見龍</v>
          </cell>
          <cell r="E1701" t="str">
            <v>廖見龍先生</v>
          </cell>
          <cell r="F1701">
            <v>931628888</v>
          </cell>
        </row>
        <row r="1702">
          <cell r="A1702" t="str">
            <v>0T85591</v>
          </cell>
          <cell r="B1702" t="str">
            <v>RBS6728</v>
          </cell>
          <cell r="C1702" t="str">
            <v>先生</v>
          </cell>
          <cell r="D1702" t="str">
            <v>恆隆行貿易股份有限公司杜吉祥</v>
          </cell>
          <cell r="E1702" t="str">
            <v>杜吉祥先生</v>
          </cell>
          <cell r="F1702">
            <v>935163425</v>
          </cell>
        </row>
        <row r="1703">
          <cell r="A1703" t="str">
            <v>0T85638</v>
          </cell>
          <cell r="B1703" t="str">
            <v>ATJ0522</v>
          </cell>
          <cell r="C1703" t="str">
            <v>先生</v>
          </cell>
          <cell r="D1703" t="str">
            <v>瑔鴻聯商有限公司陳泰源</v>
          </cell>
          <cell r="E1703" t="str">
            <v>陳泰源先生</v>
          </cell>
          <cell r="F1703">
            <v>925345000</v>
          </cell>
        </row>
        <row r="1704">
          <cell r="A1704" t="str">
            <v>0T85846</v>
          </cell>
          <cell r="B1704" t="str">
            <v>ASB0658</v>
          </cell>
          <cell r="C1704" t="str">
            <v>先生</v>
          </cell>
          <cell r="D1704" t="str">
            <v>李建成</v>
          </cell>
          <cell r="E1704" t="str">
            <v>李建成先生</v>
          </cell>
          <cell r="F1704">
            <v>955082408</v>
          </cell>
        </row>
        <row r="1705">
          <cell r="A1705" t="str">
            <v>0T85869</v>
          </cell>
          <cell r="B1705" t="str">
            <v>ATC1518</v>
          </cell>
          <cell r="C1705" t="str">
            <v>先生</v>
          </cell>
          <cell r="D1705" t="str">
            <v>名利國際有限公司劉名恭</v>
          </cell>
          <cell r="E1705" t="str">
            <v>劉名恭先生</v>
          </cell>
          <cell r="F1705">
            <v>978159397</v>
          </cell>
        </row>
        <row r="1706">
          <cell r="A1706" t="str">
            <v>0T86109</v>
          </cell>
          <cell r="B1706" t="str">
            <v>ATT3280</v>
          </cell>
          <cell r="C1706" t="str">
            <v>先生</v>
          </cell>
          <cell r="D1706" t="str">
            <v>蔡東霖</v>
          </cell>
          <cell r="E1706" t="str">
            <v>蔡東霖先生</v>
          </cell>
          <cell r="F1706">
            <v>926565560</v>
          </cell>
        </row>
        <row r="1707">
          <cell r="A1707" t="str">
            <v>0T86119</v>
          </cell>
          <cell r="B1707" t="str">
            <v>ASA1333</v>
          </cell>
          <cell r="C1707" t="str">
            <v>先生</v>
          </cell>
          <cell r="D1707" t="str">
            <v>蔡宗勳</v>
          </cell>
          <cell r="E1707" t="str">
            <v>蔡宗勳先生</v>
          </cell>
          <cell r="F1707">
            <v>914131449</v>
          </cell>
        </row>
        <row r="1708">
          <cell r="A1708" t="str">
            <v>0T86569</v>
          </cell>
          <cell r="B1708" t="str">
            <v>RBS3319</v>
          </cell>
          <cell r="C1708" t="str">
            <v>小姐</v>
          </cell>
          <cell r="D1708" t="str">
            <v>歐力士小客車租賃股份有限公司張嘉芯</v>
          </cell>
          <cell r="E1708" t="str">
            <v>張嘉芯小姐</v>
          </cell>
          <cell r="F1708">
            <v>975502579</v>
          </cell>
        </row>
        <row r="1709">
          <cell r="A1709" t="str">
            <v>0T86573</v>
          </cell>
          <cell r="B1709" t="str">
            <v>ATA0908</v>
          </cell>
          <cell r="C1709" t="str">
            <v>先生</v>
          </cell>
          <cell r="D1709" t="str">
            <v>江明芬</v>
          </cell>
          <cell r="E1709" t="str">
            <v>邱乙書先生</v>
          </cell>
          <cell r="F1709">
            <v>913898958</v>
          </cell>
        </row>
        <row r="1710">
          <cell r="A1710" t="str">
            <v>0T86758</v>
          </cell>
          <cell r="B1710" t="str">
            <v>RBT2330</v>
          </cell>
          <cell r="C1710" t="str">
            <v>小姐</v>
          </cell>
          <cell r="D1710" t="str">
            <v>遠銀國際租賃股份有限公司莊明輝</v>
          </cell>
          <cell r="E1710" t="str">
            <v>程雯小姐</v>
          </cell>
          <cell r="F1710">
            <v>933070330</v>
          </cell>
        </row>
        <row r="1711">
          <cell r="A1711" t="str">
            <v>0T86805</v>
          </cell>
          <cell r="B1711" t="str">
            <v>ARU1121</v>
          </cell>
          <cell r="C1711" t="str">
            <v>先生</v>
          </cell>
          <cell r="D1711" t="str">
            <v>羅崇銘</v>
          </cell>
          <cell r="E1711" t="str">
            <v>羅崇銘先生</v>
          </cell>
          <cell r="F1711">
            <v>900000000</v>
          </cell>
        </row>
        <row r="1712">
          <cell r="A1712" t="str">
            <v>0T87005</v>
          </cell>
          <cell r="B1712" t="str">
            <v>ALC9050</v>
          </cell>
          <cell r="C1712" t="str">
            <v>小姐</v>
          </cell>
          <cell r="D1712" t="str">
            <v>黃秀菊</v>
          </cell>
          <cell r="E1712" t="str">
            <v>黃秀菊小姐</v>
          </cell>
          <cell r="F1712">
            <v>958246897</v>
          </cell>
        </row>
        <row r="1713">
          <cell r="A1713" t="str">
            <v>0T87711</v>
          </cell>
          <cell r="B1713" t="str">
            <v>ARL8767</v>
          </cell>
          <cell r="C1713" t="str">
            <v>先生</v>
          </cell>
          <cell r="D1713" t="str">
            <v>陳嘉慶</v>
          </cell>
          <cell r="E1713" t="str">
            <v>陳嘉慶先生</v>
          </cell>
          <cell r="F1713">
            <v>933158844</v>
          </cell>
        </row>
        <row r="1714">
          <cell r="A1714" t="str">
            <v>0T87898</v>
          </cell>
          <cell r="B1714" t="str">
            <v>APM8518</v>
          </cell>
          <cell r="C1714" t="str">
            <v>先生</v>
          </cell>
          <cell r="D1714" t="str">
            <v>劉貞杉</v>
          </cell>
          <cell r="E1714" t="str">
            <v>劉貞杉先生</v>
          </cell>
          <cell r="F1714">
            <v>910034151</v>
          </cell>
        </row>
        <row r="1715">
          <cell r="A1715" t="str">
            <v>0T88133</v>
          </cell>
          <cell r="B1715" t="str">
            <v>AQX7266</v>
          </cell>
          <cell r="C1715" t="str">
            <v>先生</v>
          </cell>
          <cell r="D1715" t="str">
            <v>林德旺</v>
          </cell>
          <cell r="E1715" t="str">
            <v>林德旺先生</v>
          </cell>
          <cell r="F1715">
            <v>937520963</v>
          </cell>
        </row>
        <row r="1716">
          <cell r="A1716" t="str">
            <v>0T88470</v>
          </cell>
          <cell r="B1716" t="str">
            <v>ATL5888</v>
          </cell>
          <cell r="C1716" t="str">
            <v>小姐</v>
          </cell>
          <cell r="D1716" t="str">
            <v>周美辰</v>
          </cell>
          <cell r="E1716" t="str">
            <v>周美辰小姐</v>
          </cell>
          <cell r="F1716">
            <v>903455886</v>
          </cell>
        </row>
        <row r="1717">
          <cell r="A1717" t="str">
            <v>0T89042</v>
          </cell>
          <cell r="B1717" t="str">
            <v>ASC1213</v>
          </cell>
          <cell r="C1717" t="str">
            <v>先生</v>
          </cell>
          <cell r="D1717" t="str">
            <v>張晉誠</v>
          </cell>
          <cell r="E1717" t="str">
            <v>張晉誠先生</v>
          </cell>
          <cell r="F1717">
            <v>923286673</v>
          </cell>
        </row>
        <row r="1718">
          <cell r="A1718" t="str">
            <v>0T89178</v>
          </cell>
          <cell r="B1718" t="str">
            <v>ATT8685</v>
          </cell>
          <cell r="C1718" t="str">
            <v>先生</v>
          </cell>
          <cell r="D1718" t="str">
            <v>橘之堡餐飲店李健仲</v>
          </cell>
          <cell r="E1718" t="str">
            <v>李健仲先生</v>
          </cell>
          <cell r="F1718">
            <v>921102557</v>
          </cell>
        </row>
        <row r="1719">
          <cell r="A1719" t="str">
            <v>0T89672</v>
          </cell>
          <cell r="B1719" t="str">
            <v>ASE3799</v>
          </cell>
          <cell r="C1719" t="str">
            <v>先生</v>
          </cell>
          <cell r="D1719" t="str">
            <v>弘聖工業有限公司高永昌</v>
          </cell>
          <cell r="E1719" t="str">
            <v>高永昌先生</v>
          </cell>
          <cell r="F1719">
            <v>935906563</v>
          </cell>
        </row>
        <row r="1720">
          <cell r="A1720" t="str">
            <v>0T89673</v>
          </cell>
          <cell r="B1720" t="str">
            <v>0T89673</v>
          </cell>
          <cell r="C1720" t="str">
            <v>先生</v>
          </cell>
          <cell r="D1720" t="str">
            <v>車已賣</v>
          </cell>
          <cell r="E1720" t="str">
            <v>車已賣先生</v>
          </cell>
          <cell r="F1720">
            <v>900000000</v>
          </cell>
        </row>
        <row r="1721">
          <cell r="A1721" t="str">
            <v>0T89675</v>
          </cell>
          <cell r="B1721" t="str">
            <v>ATA8787</v>
          </cell>
          <cell r="C1721" t="str">
            <v>先生</v>
          </cell>
          <cell r="D1721" t="str">
            <v>李彥綸</v>
          </cell>
          <cell r="E1721" t="str">
            <v>李彥綸先生</v>
          </cell>
          <cell r="F1721">
            <v>988882758</v>
          </cell>
        </row>
        <row r="1722">
          <cell r="A1722" t="str">
            <v>0T89682</v>
          </cell>
          <cell r="B1722" t="str">
            <v>AQX1899</v>
          </cell>
          <cell r="C1722" t="str">
            <v>先生</v>
          </cell>
          <cell r="D1722" t="str">
            <v>楊立群</v>
          </cell>
          <cell r="E1722" t="str">
            <v>楊立群先生</v>
          </cell>
          <cell r="F1722">
            <v>937283068</v>
          </cell>
        </row>
        <row r="1723">
          <cell r="A1723" t="str">
            <v>0T89687</v>
          </cell>
          <cell r="B1723" t="str">
            <v>AQX5010</v>
          </cell>
          <cell r="C1723" t="str">
            <v>先生</v>
          </cell>
          <cell r="D1723" t="str">
            <v>曾季恆</v>
          </cell>
          <cell r="E1723" t="str">
            <v>曾季恆先生</v>
          </cell>
          <cell r="F1723">
            <v>925894926</v>
          </cell>
        </row>
        <row r="1724">
          <cell r="A1724" t="str">
            <v>0T89698</v>
          </cell>
          <cell r="B1724" t="str">
            <v>RBM7197</v>
          </cell>
          <cell r="C1724" t="str">
            <v>先生</v>
          </cell>
          <cell r="D1724" t="str">
            <v>財盟小客車租賃(股)劉承恩</v>
          </cell>
          <cell r="E1724" t="str">
            <v>劉承恩先生</v>
          </cell>
          <cell r="F1724">
            <v>936059075</v>
          </cell>
        </row>
        <row r="1725">
          <cell r="A1725" t="str">
            <v>0T89706</v>
          </cell>
          <cell r="B1725" t="str">
            <v>RBT6966</v>
          </cell>
          <cell r="C1725" t="str">
            <v>先生</v>
          </cell>
          <cell r="D1725" t="str">
            <v>巧漾國際有限公司(財盟)鄭錫盈</v>
          </cell>
          <cell r="E1725" t="str">
            <v>鄭錫盈先生</v>
          </cell>
          <cell r="F1725">
            <v>932239238</v>
          </cell>
        </row>
        <row r="1726">
          <cell r="A1726" t="str">
            <v>0T90161</v>
          </cell>
          <cell r="B1726" t="str">
            <v>ASB9150</v>
          </cell>
          <cell r="C1726" t="str">
            <v>先生</v>
          </cell>
          <cell r="D1726" t="str">
            <v>百大葡萄酒有限公司劉興政</v>
          </cell>
          <cell r="E1726" t="str">
            <v>顏銘宏先生</v>
          </cell>
          <cell r="F1726">
            <v>979966281</v>
          </cell>
        </row>
        <row r="1727">
          <cell r="A1727" t="str">
            <v>0T90364</v>
          </cell>
          <cell r="B1727" t="str">
            <v>ATY2016</v>
          </cell>
          <cell r="C1727" t="str">
            <v>先生</v>
          </cell>
          <cell r="D1727" t="str">
            <v>吳偉森</v>
          </cell>
          <cell r="E1727" t="str">
            <v>吳偉森先生</v>
          </cell>
          <cell r="F1727">
            <v>958859525</v>
          </cell>
        </row>
        <row r="1728">
          <cell r="A1728" t="str">
            <v>0T90366</v>
          </cell>
          <cell r="B1728" t="str">
            <v>AQX9638</v>
          </cell>
          <cell r="C1728" t="str">
            <v>先生</v>
          </cell>
          <cell r="D1728" t="str">
            <v>陳濬瑋</v>
          </cell>
          <cell r="E1728" t="str">
            <v>陳濬瑋先生</v>
          </cell>
          <cell r="F1728">
            <v>932263225</v>
          </cell>
        </row>
        <row r="1729">
          <cell r="A1729" t="str">
            <v>0T90477</v>
          </cell>
          <cell r="B1729" t="str">
            <v>ARU7977</v>
          </cell>
          <cell r="C1729" t="str">
            <v>先生</v>
          </cell>
          <cell r="D1729" t="str">
            <v>陳以涵</v>
          </cell>
          <cell r="E1729" t="str">
            <v>陳以涵先生</v>
          </cell>
          <cell r="F1729">
            <v>935168608</v>
          </cell>
        </row>
        <row r="1730">
          <cell r="A1730" t="str">
            <v>0T90495</v>
          </cell>
          <cell r="B1730" t="str">
            <v>ASC9039</v>
          </cell>
          <cell r="C1730" t="str">
            <v>先生</v>
          </cell>
          <cell r="D1730" t="str">
            <v>江榮生</v>
          </cell>
          <cell r="E1730" t="str">
            <v>江榮生先生</v>
          </cell>
          <cell r="F1730">
            <v>911353029</v>
          </cell>
        </row>
        <row r="1731">
          <cell r="A1731" t="str">
            <v>0T90615</v>
          </cell>
          <cell r="B1731" t="str">
            <v>AMQ2100</v>
          </cell>
          <cell r="C1731" t="str">
            <v>先生</v>
          </cell>
          <cell r="D1731" t="str">
            <v>劉建宏</v>
          </cell>
          <cell r="E1731" t="str">
            <v>劉建宏先生</v>
          </cell>
          <cell r="F1731">
            <v>913531176</v>
          </cell>
        </row>
        <row r="1732">
          <cell r="A1732" t="str">
            <v>0T90782</v>
          </cell>
          <cell r="B1732" t="str">
            <v>ASX5858</v>
          </cell>
          <cell r="C1732" t="str">
            <v>先生</v>
          </cell>
          <cell r="D1732" t="str">
            <v>張博清</v>
          </cell>
          <cell r="E1732" t="str">
            <v>張博清先生</v>
          </cell>
          <cell r="F1732">
            <v>936157399</v>
          </cell>
        </row>
        <row r="1733">
          <cell r="A1733" t="str">
            <v>0T90828</v>
          </cell>
          <cell r="B1733" t="str">
            <v>ATB5515</v>
          </cell>
          <cell r="C1733" t="str">
            <v>先生</v>
          </cell>
          <cell r="D1733" t="str">
            <v>林庭箴</v>
          </cell>
          <cell r="E1733" t="str">
            <v>林庭箴先生</v>
          </cell>
          <cell r="F1733">
            <v>987371000</v>
          </cell>
        </row>
        <row r="1734">
          <cell r="A1734" t="str">
            <v>0T90870</v>
          </cell>
          <cell r="B1734" t="str">
            <v>ARL0919</v>
          </cell>
          <cell r="C1734" t="str">
            <v>先生</v>
          </cell>
          <cell r="D1734" t="str">
            <v>呂國仁</v>
          </cell>
          <cell r="E1734" t="str">
            <v>呂國仁先生</v>
          </cell>
          <cell r="F1734">
            <v>982965500</v>
          </cell>
        </row>
        <row r="1735">
          <cell r="A1735" t="str">
            <v>0T90876</v>
          </cell>
          <cell r="B1735" t="str">
            <v>ARG3622</v>
          </cell>
          <cell r="C1735" t="str">
            <v>小姐</v>
          </cell>
          <cell r="D1735" t="str">
            <v>陳心言</v>
          </cell>
          <cell r="E1735" t="str">
            <v>陳心言小姐</v>
          </cell>
          <cell r="F1735">
            <v>928701216</v>
          </cell>
        </row>
        <row r="1736">
          <cell r="A1736" t="str">
            <v>0T91123</v>
          </cell>
          <cell r="B1736" t="str">
            <v>ATN7889</v>
          </cell>
          <cell r="C1736" t="str">
            <v>小姐</v>
          </cell>
          <cell r="D1736" t="str">
            <v>黃士娟</v>
          </cell>
          <cell r="E1736" t="str">
            <v>黃士娟小姐</v>
          </cell>
          <cell r="F1736">
            <v>928321011</v>
          </cell>
        </row>
        <row r="1737">
          <cell r="A1737" t="str">
            <v>0T91297</v>
          </cell>
          <cell r="B1737" t="str">
            <v>ATT1886</v>
          </cell>
          <cell r="C1737" t="str">
            <v>先生</v>
          </cell>
          <cell r="D1737" t="str">
            <v>宋春蓉</v>
          </cell>
          <cell r="E1737" t="str">
            <v>陳世興先生</v>
          </cell>
          <cell r="F1737">
            <v>975687312</v>
          </cell>
        </row>
        <row r="1738">
          <cell r="A1738" t="str">
            <v>0T91349</v>
          </cell>
          <cell r="B1738" t="str">
            <v>ARL5208</v>
          </cell>
          <cell r="C1738" t="str">
            <v>先生</v>
          </cell>
          <cell r="D1738" t="str">
            <v>蔡怡容</v>
          </cell>
          <cell r="E1738" t="str">
            <v>陳玉涵先生</v>
          </cell>
          <cell r="F1738">
            <v>987483372</v>
          </cell>
        </row>
        <row r="1739">
          <cell r="A1739" t="str">
            <v>0T91794</v>
          </cell>
          <cell r="B1739" t="str">
            <v>ATK5288</v>
          </cell>
          <cell r="C1739" t="str">
            <v>先生</v>
          </cell>
          <cell r="D1739" t="str">
            <v>朱尉彰</v>
          </cell>
          <cell r="E1739" t="str">
            <v>朱尉彰先生</v>
          </cell>
          <cell r="F1739">
            <v>933016319</v>
          </cell>
        </row>
        <row r="1740">
          <cell r="A1740" t="str">
            <v>0T92084</v>
          </cell>
          <cell r="B1740" t="str">
            <v>RBS3298</v>
          </cell>
          <cell r="C1740" t="str">
            <v>小姐</v>
          </cell>
          <cell r="D1740" t="str">
            <v>林姿芬</v>
          </cell>
          <cell r="E1740" t="str">
            <v>林姿芬小姐</v>
          </cell>
          <cell r="F1740">
            <v>933124088</v>
          </cell>
        </row>
        <row r="1741">
          <cell r="A1741" t="str">
            <v>0T92135</v>
          </cell>
          <cell r="B1741" t="str">
            <v>ATN0355</v>
          </cell>
          <cell r="C1741" t="str">
            <v>先生</v>
          </cell>
          <cell r="D1741" t="str">
            <v>黃秀華</v>
          </cell>
          <cell r="E1741" t="str">
            <v>許百善先生</v>
          </cell>
          <cell r="F1741">
            <v>970380607</v>
          </cell>
        </row>
        <row r="1742">
          <cell r="A1742" t="str">
            <v>0T92662</v>
          </cell>
          <cell r="B1742" t="str">
            <v>ASC8122</v>
          </cell>
          <cell r="C1742" t="str">
            <v>先生</v>
          </cell>
          <cell r="D1742" t="str">
            <v>洪舜良</v>
          </cell>
          <cell r="E1742" t="str">
            <v>洪舜良先生</v>
          </cell>
          <cell r="F1742">
            <v>916721506</v>
          </cell>
        </row>
        <row r="1743">
          <cell r="A1743" t="str">
            <v>0T92939</v>
          </cell>
          <cell r="B1743" t="str">
            <v>ASC3700</v>
          </cell>
          <cell r="C1743" t="str">
            <v>先生</v>
          </cell>
          <cell r="D1743" t="str">
            <v>曾立婷</v>
          </cell>
          <cell r="E1743" t="str">
            <v>陳安邦先生</v>
          </cell>
          <cell r="F1743">
            <v>913613734</v>
          </cell>
        </row>
        <row r="1744">
          <cell r="A1744" t="str">
            <v>0T92984</v>
          </cell>
          <cell r="B1744" t="str">
            <v>AMQ7959</v>
          </cell>
          <cell r="C1744" t="str">
            <v>先生</v>
          </cell>
          <cell r="D1744" t="str">
            <v>林宏育</v>
          </cell>
          <cell r="E1744" t="str">
            <v>林宏育先生</v>
          </cell>
          <cell r="F1744">
            <v>919706977</v>
          </cell>
        </row>
        <row r="1745">
          <cell r="A1745" t="str">
            <v>0T93372</v>
          </cell>
          <cell r="B1745" t="str">
            <v>ASN7676</v>
          </cell>
          <cell r="C1745" t="str">
            <v>小姐</v>
          </cell>
          <cell r="D1745" t="str">
            <v>楊臻</v>
          </cell>
          <cell r="E1745" t="str">
            <v>楊臻小姐</v>
          </cell>
          <cell r="F1745">
            <v>961111333</v>
          </cell>
        </row>
        <row r="1746">
          <cell r="A1746" t="str">
            <v>0T93776</v>
          </cell>
          <cell r="B1746" t="str">
            <v>ATN8656</v>
          </cell>
          <cell r="C1746" t="str">
            <v>先生</v>
          </cell>
          <cell r="D1746" t="str">
            <v>黃建興</v>
          </cell>
          <cell r="E1746" t="str">
            <v>黃建興先生</v>
          </cell>
          <cell r="F1746">
            <v>910221605</v>
          </cell>
        </row>
        <row r="1747">
          <cell r="A1747" t="str">
            <v>0T94668</v>
          </cell>
          <cell r="B1747" t="str">
            <v>RBP3125</v>
          </cell>
          <cell r="C1747" t="str">
            <v>先生</v>
          </cell>
          <cell r="D1747" t="str">
            <v>格上汽車租賃股份有限公司簡語芳</v>
          </cell>
          <cell r="E1747" t="str">
            <v>劉凌偉先生</v>
          </cell>
          <cell r="F1747">
            <v>937821498</v>
          </cell>
        </row>
        <row r="1748">
          <cell r="A1748" t="str">
            <v>0T97252</v>
          </cell>
          <cell r="B1748" t="str">
            <v>ARZ3568</v>
          </cell>
          <cell r="C1748" t="str">
            <v>先生</v>
          </cell>
          <cell r="D1748" t="str">
            <v>呂學政</v>
          </cell>
          <cell r="E1748" t="str">
            <v>呂學政先生</v>
          </cell>
          <cell r="F1748">
            <v>922766339</v>
          </cell>
        </row>
        <row r="1749">
          <cell r="A1749" t="str">
            <v>0T98792</v>
          </cell>
          <cell r="B1749" t="str">
            <v>RBN5711</v>
          </cell>
          <cell r="C1749" t="str">
            <v>先生</v>
          </cell>
          <cell r="D1749" t="str">
            <v>統一東京股份有限公司劉彥秀</v>
          </cell>
          <cell r="E1749" t="str">
            <v>林彥岑先生</v>
          </cell>
          <cell r="F1749">
            <v>965589110</v>
          </cell>
        </row>
        <row r="1750">
          <cell r="A1750" t="str">
            <v>0T99506</v>
          </cell>
          <cell r="B1750" t="str">
            <v>ARD5888</v>
          </cell>
          <cell r="C1750" t="str">
            <v>小姐</v>
          </cell>
          <cell r="D1750" t="str">
            <v>徐淑卿</v>
          </cell>
          <cell r="E1750" t="str">
            <v>徐淑卿小姐</v>
          </cell>
          <cell r="F1750">
            <v>930949359</v>
          </cell>
        </row>
        <row r="1751">
          <cell r="A1751" t="str">
            <v>0T99752</v>
          </cell>
          <cell r="B1751" t="str">
            <v>RBN6387</v>
          </cell>
          <cell r="C1751" t="str">
            <v>先生</v>
          </cell>
          <cell r="D1751" t="str">
            <v>台壽保資融(股)汪建學</v>
          </cell>
          <cell r="E1751" t="str">
            <v>汪建學先生</v>
          </cell>
          <cell r="F1751">
            <v>955980679</v>
          </cell>
        </row>
        <row r="1752">
          <cell r="A1752" t="str">
            <v>0U00617</v>
          </cell>
          <cell r="B1752" t="str">
            <v>AUJ5267</v>
          </cell>
          <cell r="C1752" t="str">
            <v>先生</v>
          </cell>
          <cell r="D1752" t="str">
            <v>林芷婷</v>
          </cell>
          <cell r="E1752" t="str">
            <v>王易杰先生</v>
          </cell>
          <cell r="F1752">
            <v>919301630</v>
          </cell>
        </row>
        <row r="1753">
          <cell r="A1753" t="str">
            <v>0U00783</v>
          </cell>
          <cell r="B1753" t="str">
            <v>AXD2066</v>
          </cell>
          <cell r="C1753" t="str">
            <v>先生</v>
          </cell>
          <cell r="D1753" t="str">
            <v>郭芳美</v>
          </cell>
          <cell r="E1753" t="str">
            <v>商光迪先生</v>
          </cell>
          <cell r="F1753">
            <v>913011636</v>
          </cell>
        </row>
        <row r="1754">
          <cell r="A1754" t="str">
            <v>0U01557</v>
          </cell>
          <cell r="B1754" t="str">
            <v>AQX9877</v>
          </cell>
          <cell r="C1754" t="str">
            <v>先生</v>
          </cell>
          <cell r="D1754" t="str">
            <v>邱祥昌</v>
          </cell>
          <cell r="E1754" t="str">
            <v>邱祥昌先生</v>
          </cell>
          <cell r="F1754">
            <v>937068077</v>
          </cell>
        </row>
        <row r="1755">
          <cell r="A1755" t="str">
            <v>0U01779</v>
          </cell>
          <cell r="B1755" t="str">
            <v>ARG1913</v>
          </cell>
          <cell r="C1755" t="str">
            <v>先生</v>
          </cell>
          <cell r="D1755" t="str">
            <v>袁大宏</v>
          </cell>
          <cell r="E1755" t="str">
            <v>袁大宏先生</v>
          </cell>
          <cell r="F1755">
            <v>916083813</v>
          </cell>
        </row>
        <row r="1756">
          <cell r="A1756" t="str">
            <v>0U01826</v>
          </cell>
          <cell r="B1756" t="str">
            <v>RBT3939</v>
          </cell>
          <cell r="C1756" t="str">
            <v>小姐</v>
          </cell>
          <cell r="D1756" t="str">
            <v>聯合財信資產管理(股)-財盟謝靜儀</v>
          </cell>
          <cell r="E1756" t="str">
            <v>謝靜儀小姐</v>
          </cell>
          <cell r="F1756">
            <v>955093676</v>
          </cell>
        </row>
        <row r="1757">
          <cell r="A1757" t="str">
            <v>0U03399</v>
          </cell>
          <cell r="B1757" t="str">
            <v>ASM1986</v>
          </cell>
          <cell r="C1757" t="str">
            <v>先生</v>
          </cell>
          <cell r="D1757" t="str">
            <v>張立平</v>
          </cell>
          <cell r="E1757" t="str">
            <v>張立平先生</v>
          </cell>
          <cell r="F1757">
            <v>987266798</v>
          </cell>
        </row>
        <row r="1758">
          <cell r="A1758" t="str">
            <v>0U66798</v>
          </cell>
          <cell r="B1758" t="str">
            <v>RBS2883</v>
          </cell>
          <cell r="C1758" t="str">
            <v>小姐</v>
          </cell>
          <cell r="D1758" t="str">
            <v>台壽保資融股份有限公司謝曉玉</v>
          </cell>
          <cell r="E1758" t="str">
            <v>謝曉玉小姐</v>
          </cell>
          <cell r="F1758">
            <v>911770625</v>
          </cell>
        </row>
        <row r="1759">
          <cell r="A1759" t="str">
            <v>0U68119</v>
          </cell>
          <cell r="B1759" t="str">
            <v>ASC5860</v>
          </cell>
          <cell r="C1759" t="str">
            <v>先生</v>
          </cell>
          <cell r="D1759" t="str">
            <v>葉宣志</v>
          </cell>
          <cell r="E1759" t="str">
            <v>葉宣志先生</v>
          </cell>
          <cell r="F1759">
            <v>972282626</v>
          </cell>
        </row>
        <row r="1760">
          <cell r="A1760" t="str">
            <v>0U69232</v>
          </cell>
          <cell r="B1760" t="str">
            <v>ATD7901</v>
          </cell>
          <cell r="C1760" t="str">
            <v>先生</v>
          </cell>
          <cell r="D1760" t="str">
            <v>陳志祥</v>
          </cell>
          <cell r="E1760" t="str">
            <v>陳志祥先生</v>
          </cell>
          <cell r="F1760">
            <v>935609886</v>
          </cell>
        </row>
        <row r="1761">
          <cell r="A1761" t="str">
            <v>0U69559</v>
          </cell>
          <cell r="B1761" t="str">
            <v>RBZ2260</v>
          </cell>
          <cell r="C1761" t="str">
            <v>小姐</v>
          </cell>
          <cell r="D1761" t="str">
            <v>費爾貝國際企業(股)-財盟小客車租賃(股)林育伶</v>
          </cell>
          <cell r="E1761" t="str">
            <v>林育伶小姐</v>
          </cell>
          <cell r="F1761">
            <v>933878564</v>
          </cell>
        </row>
        <row r="1762">
          <cell r="A1762" t="str">
            <v>0U70181</v>
          </cell>
          <cell r="B1762" t="str">
            <v>RBP1230</v>
          </cell>
          <cell r="C1762" t="str">
            <v>先生</v>
          </cell>
          <cell r="D1762" t="str">
            <v>全家便利商店股份有限公司-台壽保陳耀嘉</v>
          </cell>
          <cell r="E1762" t="str">
            <v>陳耀嘉先生</v>
          </cell>
          <cell r="F1762">
            <v>930263262</v>
          </cell>
        </row>
        <row r="1763">
          <cell r="A1763" t="str">
            <v>0U70233</v>
          </cell>
          <cell r="B1763" t="str">
            <v>ATM3101</v>
          </cell>
          <cell r="C1763" t="str">
            <v>先生</v>
          </cell>
          <cell r="D1763" t="str">
            <v>裕騰聯合有限公司李培雍</v>
          </cell>
          <cell r="E1763" t="str">
            <v>李培雍先生</v>
          </cell>
          <cell r="F1763">
            <v>910177770</v>
          </cell>
        </row>
        <row r="1764">
          <cell r="A1764" t="str">
            <v>0V00272</v>
          </cell>
          <cell r="B1764" t="str">
            <v>ATF7759</v>
          </cell>
          <cell r="C1764" t="str">
            <v>小姐</v>
          </cell>
          <cell r="D1764" t="str">
            <v>李景美</v>
          </cell>
          <cell r="E1764" t="str">
            <v>李景美小姐</v>
          </cell>
          <cell r="F1764">
            <v>932391002</v>
          </cell>
        </row>
        <row r="1765">
          <cell r="A1765" t="str">
            <v>0V00388</v>
          </cell>
          <cell r="B1765" t="str">
            <v>AUN3358</v>
          </cell>
          <cell r="C1765" t="str">
            <v>先生</v>
          </cell>
          <cell r="D1765" t="str">
            <v>何旻哲</v>
          </cell>
          <cell r="E1765" t="str">
            <v>何旻哲先生</v>
          </cell>
          <cell r="F1765">
            <v>922085203</v>
          </cell>
        </row>
        <row r="1766">
          <cell r="A1766" t="str">
            <v>0V00645</v>
          </cell>
          <cell r="B1766" t="str">
            <v>AUG0009</v>
          </cell>
          <cell r="C1766" t="str">
            <v>先生</v>
          </cell>
          <cell r="D1766" t="str">
            <v>蔡耀麟</v>
          </cell>
          <cell r="E1766" t="str">
            <v>蔡耀麟先生</v>
          </cell>
          <cell r="F1766">
            <v>935211811</v>
          </cell>
        </row>
        <row r="1767">
          <cell r="A1767" t="str">
            <v>0V00651</v>
          </cell>
          <cell r="B1767" t="str">
            <v>ASQ5916</v>
          </cell>
          <cell r="C1767" t="str">
            <v>先生</v>
          </cell>
          <cell r="D1767" t="str">
            <v>蔡忠義</v>
          </cell>
          <cell r="E1767" t="str">
            <v>蔡忠義先生</v>
          </cell>
          <cell r="F1767">
            <v>930161292</v>
          </cell>
        </row>
        <row r="1768">
          <cell r="A1768" t="str">
            <v>0V02261</v>
          </cell>
          <cell r="B1768" t="str">
            <v>ASC8969</v>
          </cell>
          <cell r="C1768" t="str">
            <v>先生</v>
          </cell>
          <cell r="D1768" t="str">
            <v>羅定峰</v>
          </cell>
          <cell r="E1768" t="str">
            <v>羅定峰先生</v>
          </cell>
          <cell r="F1768">
            <v>933730097</v>
          </cell>
        </row>
        <row r="1769">
          <cell r="A1769" t="str">
            <v>0V02995</v>
          </cell>
          <cell r="B1769" t="str">
            <v>ATB6161</v>
          </cell>
          <cell r="C1769" t="str">
            <v>小姐</v>
          </cell>
          <cell r="D1769" t="str">
            <v>智能谷科技股份有限公司蔡淑惠</v>
          </cell>
          <cell r="E1769" t="str">
            <v>蔡淑惠小姐</v>
          </cell>
          <cell r="F1769">
            <v>937881405</v>
          </cell>
        </row>
        <row r="1770">
          <cell r="A1770" t="str">
            <v>0V04779</v>
          </cell>
          <cell r="B1770" t="str">
            <v>RBT8077</v>
          </cell>
          <cell r="C1770" t="str">
            <v>先生</v>
          </cell>
          <cell r="D1770" t="str">
            <v>崴康實業股份有限公司-日盛全台通張一恪</v>
          </cell>
          <cell r="E1770" t="str">
            <v>張一恪先生</v>
          </cell>
          <cell r="F1770">
            <v>932786133</v>
          </cell>
        </row>
        <row r="1771">
          <cell r="A1771" t="str">
            <v>0V04876</v>
          </cell>
          <cell r="B1771" t="str">
            <v>RBT1227</v>
          </cell>
          <cell r="C1771" t="str">
            <v>先生</v>
          </cell>
          <cell r="D1771" t="str">
            <v>廣盈自動化工程股份有限公司彭燁康</v>
          </cell>
          <cell r="E1771" t="str">
            <v>彭燁康先生</v>
          </cell>
          <cell r="F1771">
            <v>952126898</v>
          </cell>
        </row>
        <row r="1772">
          <cell r="A1772" t="str">
            <v>0V07053</v>
          </cell>
          <cell r="B1772" t="str">
            <v>RBT6610</v>
          </cell>
          <cell r="C1772" t="str">
            <v>先生</v>
          </cell>
          <cell r="D1772" t="str">
            <v>歐瑞因(限)公司(財盟租賃)林東輝</v>
          </cell>
          <cell r="E1772" t="str">
            <v>林東輝先生</v>
          </cell>
          <cell r="F1772">
            <v>926985701</v>
          </cell>
        </row>
        <row r="1773">
          <cell r="A1773" t="str">
            <v>0V08484</v>
          </cell>
          <cell r="B1773" t="str">
            <v>ASC0650</v>
          </cell>
          <cell r="C1773" t="str">
            <v>先生</v>
          </cell>
          <cell r="D1773" t="str">
            <v>白日盛</v>
          </cell>
          <cell r="E1773" t="str">
            <v>白日盛先生</v>
          </cell>
          <cell r="F1773">
            <v>933203605</v>
          </cell>
        </row>
        <row r="1774">
          <cell r="A1774" t="str">
            <v>0V08791</v>
          </cell>
          <cell r="B1774" t="str">
            <v>AYA8698</v>
          </cell>
          <cell r="C1774" t="str">
            <v>先生</v>
          </cell>
          <cell r="D1774" t="str">
            <v>盈輝光學隱形眼鏡有限公司丁志強</v>
          </cell>
          <cell r="E1774" t="str">
            <v>丁志強先生</v>
          </cell>
          <cell r="F1774">
            <v>939546998</v>
          </cell>
        </row>
        <row r="1775">
          <cell r="A1775" t="str">
            <v>0V37926</v>
          </cell>
          <cell r="B1775" t="str">
            <v>ATJ0903</v>
          </cell>
          <cell r="C1775" t="str">
            <v>先生</v>
          </cell>
          <cell r="D1775" t="str">
            <v>騰一資產管理有限公司謝鎧仰</v>
          </cell>
          <cell r="E1775" t="str">
            <v>謝鎧仰先生</v>
          </cell>
          <cell r="F1775">
            <v>970979988</v>
          </cell>
        </row>
        <row r="1776">
          <cell r="A1776" t="str">
            <v>0V38088</v>
          </cell>
          <cell r="B1776" t="str">
            <v>ASC1230</v>
          </cell>
          <cell r="C1776" t="str">
            <v>小姐</v>
          </cell>
          <cell r="D1776" t="str">
            <v>游玉敦</v>
          </cell>
          <cell r="E1776" t="str">
            <v>游玉敦小姐</v>
          </cell>
          <cell r="F1776">
            <v>924026295</v>
          </cell>
        </row>
        <row r="1777">
          <cell r="A1777" t="str">
            <v>0V41792</v>
          </cell>
          <cell r="B1777" t="str">
            <v>ATQ0112</v>
          </cell>
          <cell r="C1777" t="str">
            <v>先生</v>
          </cell>
          <cell r="D1777" t="str">
            <v>良宇投資有限公司俞惟中</v>
          </cell>
          <cell r="E1777" t="str">
            <v>俞惟中先生</v>
          </cell>
          <cell r="F1777">
            <v>935143139</v>
          </cell>
        </row>
        <row r="1778">
          <cell r="A1778" t="str">
            <v>0V42854</v>
          </cell>
          <cell r="B1778" t="str">
            <v>AWZ7515</v>
          </cell>
          <cell r="C1778" t="str">
            <v>先生</v>
          </cell>
          <cell r="D1778" t="str">
            <v>鋒益家電有限公司洪秋益</v>
          </cell>
          <cell r="E1778" t="str">
            <v>洪秋益先生</v>
          </cell>
          <cell r="F1778">
            <v>937079142</v>
          </cell>
        </row>
        <row r="1779">
          <cell r="A1779" t="str">
            <v>0V42862</v>
          </cell>
          <cell r="B1779" t="str">
            <v>AXA0988</v>
          </cell>
          <cell r="C1779" t="str">
            <v>小姐</v>
          </cell>
          <cell r="D1779" t="str">
            <v>吳淑芳</v>
          </cell>
          <cell r="E1779" t="str">
            <v>吳淑芳小姐</v>
          </cell>
          <cell r="F1779">
            <v>905850560</v>
          </cell>
        </row>
        <row r="1780">
          <cell r="A1780" t="str">
            <v>0V45114</v>
          </cell>
          <cell r="B1780" t="str">
            <v>ARG6788</v>
          </cell>
          <cell r="C1780" t="str">
            <v>先生</v>
          </cell>
          <cell r="D1780" t="str">
            <v>劉木盛</v>
          </cell>
          <cell r="E1780" t="str">
            <v>劉木盛先生</v>
          </cell>
          <cell r="F1780">
            <v>932011135</v>
          </cell>
        </row>
        <row r="1781">
          <cell r="A1781" t="str">
            <v>0V45145</v>
          </cell>
          <cell r="B1781" t="str">
            <v>AUD1117</v>
          </cell>
          <cell r="C1781" t="str">
            <v>先生</v>
          </cell>
          <cell r="D1781" t="str">
            <v>郭峻江</v>
          </cell>
          <cell r="E1781" t="str">
            <v>郭峻江先生</v>
          </cell>
          <cell r="F1781">
            <v>911885711</v>
          </cell>
        </row>
        <row r="1782">
          <cell r="A1782" t="str">
            <v>0V45390</v>
          </cell>
          <cell r="B1782" t="str">
            <v>RBS7800</v>
          </cell>
          <cell r="C1782" t="str">
            <v>小姐</v>
          </cell>
          <cell r="D1782" t="str">
            <v>所羅門國際股份有限公司-聯邦租賃楊玉聘</v>
          </cell>
          <cell r="E1782" t="str">
            <v>楊玉聘小姐</v>
          </cell>
          <cell r="F1782">
            <v>916626733</v>
          </cell>
        </row>
        <row r="1783">
          <cell r="A1783" t="str">
            <v>0V45425</v>
          </cell>
          <cell r="B1783" t="str">
            <v>ATC6875</v>
          </cell>
          <cell r="C1783" t="str">
            <v>先生</v>
          </cell>
          <cell r="D1783" t="str">
            <v>于淑芬</v>
          </cell>
          <cell r="E1783" t="str">
            <v>黃志勇先生</v>
          </cell>
          <cell r="F1783">
            <v>915830895</v>
          </cell>
        </row>
        <row r="1784">
          <cell r="A1784" t="str">
            <v>0V45517</v>
          </cell>
          <cell r="B1784" t="str">
            <v>ATN8328</v>
          </cell>
          <cell r="C1784" t="str">
            <v>先生</v>
          </cell>
          <cell r="D1784" t="str">
            <v>張幼忠</v>
          </cell>
          <cell r="E1784" t="str">
            <v>張幼忠先生</v>
          </cell>
          <cell r="F1784">
            <v>988285387</v>
          </cell>
        </row>
        <row r="1785">
          <cell r="A1785" t="str">
            <v>0V45695</v>
          </cell>
          <cell r="B1785" t="str">
            <v>ATT8286</v>
          </cell>
          <cell r="C1785" t="str">
            <v>先生</v>
          </cell>
          <cell r="D1785" t="str">
            <v>許慧雯</v>
          </cell>
          <cell r="E1785" t="str">
            <v>陳世智先生</v>
          </cell>
          <cell r="F1785">
            <v>933027715</v>
          </cell>
        </row>
        <row r="1786">
          <cell r="A1786" t="str">
            <v>0V45696</v>
          </cell>
          <cell r="B1786" t="str">
            <v>ATN9168</v>
          </cell>
          <cell r="C1786" t="str">
            <v>小姐</v>
          </cell>
          <cell r="D1786" t="str">
            <v>楊淑靖</v>
          </cell>
          <cell r="E1786" t="str">
            <v>楊淑靖小姐</v>
          </cell>
          <cell r="F1786">
            <v>921666683</v>
          </cell>
        </row>
        <row r="1787">
          <cell r="A1787" t="str">
            <v>0V45830</v>
          </cell>
          <cell r="B1787" t="str">
            <v>AVJ0827</v>
          </cell>
          <cell r="C1787" t="str">
            <v>先生</v>
          </cell>
          <cell r="D1787" t="str">
            <v>方榮煌</v>
          </cell>
          <cell r="E1787" t="str">
            <v>方榮煌先生</v>
          </cell>
          <cell r="F1787">
            <v>912291888</v>
          </cell>
        </row>
        <row r="1788">
          <cell r="A1788" t="str">
            <v>0V46363</v>
          </cell>
          <cell r="B1788" t="str">
            <v>ATN3711</v>
          </cell>
          <cell r="C1788" t="str">
            <v>先生</v>
          </cell>
          <cell r="D1788" t="str">
            <v>台灣撒納實業有限公司呂佳澍</v>
          </cell>
          <cell r="E1788" t="str">
            <v>呂佳澍先生</v>
          </cell>
          <cell r="F1788">
            <v>910072630</v>
          </cell>
        </row>
        <row r="1789">
          <cell r="A1789" t="str">
            <v>0V46366</v>
          </cell>
          <cell r="B1789" t="str">
            <v>ATN7717</v>
          </cell>
          <cell r="C1789" t="str">
            <v>小姐</v>
          </cell>
          <cell r="D1789" t="str">
            <v>蕭嘉君</v>
          </cell>
          <cell r="E1789" t="str">
            <v>蕭嘉君小姐</v>
          </cell>
          <cell r="F1789">
            <v>937506181</v>
          </cell>
        </row>
        <row r="1790">
          <cell r="A1790" t="str">
            <v>0V46732</v>
          </cell>
          <cell r="B1790" t="str">
            <v>RBP5169</v>
          </cell>
          <cell r="C1790" t="str">
            <v>先生</v>
          </cell>
          <cell r="D1790" t="str">
            <v>卓卿煌</v>
          </cell>
          <cell r="E1790" t="str">
            <v>卓卿煌先生</v>
          </cell>
          <cell r="F1790">
            <v>938313105</v>
          </cell>
        </row>
        <row r="1791">
          <cell r="A1791" t="str">
            <v>0V46805</v>
          </cell>
          <cell r="B1791" t="str">
            <v>ATV6737</v>
          </cell>
          <cell r="C1791" t="str">
            <v>先生</v>
          </cell>
          <cell r="D1791" t="str">
            <v>陳漢祥</v>
          </cell>
          <cell r="E1791" t="str">
            <v>陳漢祥先生</v>
          </cell>
          <cell r="F1791">
            <v>913689551</v>
          </cell>
        </row>
        <row r="1792">
          <cell r="A1792" t="str">
            <v>0V46877</v>
          </cell>
          <cell r="B1792" t="str">
            <v>AUM0007</v>
          </cell>
          <cell r="C1792" t="str">
            <v>先生</v>
          </cell>
          <cell r="D1792" t="str">
            <v>詠豐股份有限公司林信揚</v>
          </cell>
          <cell r="E1792" t="str">
            <v>林信揚先生</v>
          </cell>
          <cell r="F1792">
            <v>933257123</v>
          </cell>
        </row>
        <row r="1793">
          <cell r="A1793" t="str">
            <v>0V46905</v>
          </cell>
          <cell r="B1793" t="str">
            <v>RBR6958</v>
          </cell>
          <cell r="C1793" t="str">
            <v>小姐</v>
          </cell>
          <cell r="D1793" t="str">
            <v>俋霖科技(股)-財盟陳郭慎</v>
          </cell>
          <cell r="E1793" t="str">
            <v>陳郭慎小姐</v>
          </cell>
          <cell r="F1793">
            <v>926823178</v>
          </cell>
        </row>
        <row r="1794">
          <cell r="A1794" t="str">
            <v>0V46906</v>
          </cell>
          <cell r="B1794" t="str">
            <v>ASF0673</v>
          </cell>
          <cell r="C1794" t="str">
            <v>先生</v>
          </cell>
          <cell r="D1794" t="str">
            <v>黃炳勳</v>
          </cell>
          <cell r="E1794" t="str">
            <v>黃炳勳先生</v>
          </cell>
          <cell r="F1794">
            <v>932010612</v>
          </cell>
        </row>
        <row r="1795">
          <cell r="A1795" t="str">
            <v>0V46914</v>
          </cell>
          <cell r="B1795" t="str">
            <v>ATQ2633</v>
          </cell>
          <cell r="C1795" t="str">
            <v>先生</v>
          </cell>
          <cell r="D1795" t="str">
            <v>黃國智</v>
          </cell>
          <cell r="E1795" t="str">
            <v>黃國智先生</v>
          </cell>
          <cell r="F1795">
            <v>920374065</v>
          </cell>
        </row>
        <row r="1796">
          <cell r="A1796" t="str">
            <v>0V46987</v>
          </cell>
          <cell r="B1796" t="str">
            <v>ASF3656</v>
          </cell>
          <cell r="C1796" t="str">
            <v>小姐</v>
          </cell>
          <cell r="D1796" t="str">
            <v>元齊國際有限公司盧婉君</v>
          </cell>
          <cell r="E1796" t="str">
            <v>盧婉君小姐</v>
          </cell>
          <cell r="F1796">
            <v>926048598</v>
          </cell>
        </row>
        <row r="1797">
          <cell r="A1797" t="str">
            <v>0V47027</v>
          </cell>
          <cell r="B1797" t="str">
            <v>RBR7056</v>
          </cell>
          <cell r="C1797" t="str">
            <v>先生</v>
          </cell>
          <cell r="D1797" t="str">
            <v>格上租賃股份有限公司藍沛茹</v>
          </cell>
          <cell r="E1797" t="str">
            <v>杜建勳先生</v>
          </cell>
          <cell r="F1797">
            <v>912480888</v>
          </cell>
        </row>
        <row r="1798">
          <cell r="A1798" t="str">
            <v>0V47205</v>
          </cell>
          <cell r="B1798" t="str">
            <v>AUX8209</v>
          </cell>
          <cell r="C1798" t="str">
            <v>小姐</v>
          </cell>
          <cell r="D1798" t="str">
            <v>闞鍾璋</v>
          </cell>
          <cell r="E1798" t="str">
            <v>闞鍾璋小姐</v>
          </cell>
          <cell r="F1798">
            <v>930827521</v>
          </cell>
        </row>
        <row r="1799">
          <cell r="A1799" t="str">
            <v>0V47414</v>
          </cell>
          <cell r="B1799" t="str">
            <v>ATH0559</v>
          </cell>
          <cell r="C1799" t="str">
            <v>先生</v>
          </cell>
          <cell r="D1799" t="str">
            <v>黃詠倫</v>
          </cell>
          <cell r="E1799" t="str">
            <v>黃詠倫先生</v>
          </cell>
          <cell r="F1799">
            <v>921962250</v>
          </cell>
        </row>
        <row r="1800">
          <cell r="A1800" t="str">
            <v>0V47423</v>
          </cell>
          <cell r="B1800" t="str">
            <v>ATN3099</v>
          </cell>
          <cell r="C1800" t="str">
            <v>先生</v>
          </cell>
          <cell r="D1800" t="str">
            <v>白宇豪</v>
          </cell>
          <cell r="E1800" t="str">
            <v>白宇豪先生</v>
          </cell>
          <cell r="F1800">
            <v>989155305</v>
          </cell>
        </row>
        <row r="1801">
          <cell r="A1801" t="str">
            <v>0V47593</v>
          </cell>
          <cell r="B1801" t="str">
            <v>ATE3378</v>
          </cell>
          <cell r="C1801" t="str">
            <v>先生</v>
          </cell>
          <cell r="D1801" t="str">
            <v>傅瑾</v>
          </cell>
          <cell r="E1801" t="str">
            <v>林炳德先生</v>
          </cell>
          <cell r="F1801">
            <v>912278191</v>
          </cell>
        </row>
        <row r="1802">
          <cell r="A1802" t="str">
            <v>0V47595</v>
          </cell>
          <cell r="B1802" t="str">
            <v>ATD0550</v>
          </cell>
          <cell r="C1802" t="str">
            <v>先生</v>
          </cell>
          <cell r="D1802" t="str">
            <v>0郭明智</v>
          </cell>
          <cell r="E1802" t="str">
            <v>郭明智先生</v>
          </cell>
          <cell r="F1802">
            <v>922363465</v>
          </cell>
        </row>
        <row r="1803">
          <cell r="A1803" t="str">
            <v>0V47755</v>
          </cell>
          <cell r="B1803" t="str">
            <v>RBQ9165</v>
          </cell>
          <cell r="C1803" t="str">
            <v>小姐</v>
          </cell>
          <cell r="D1803" t="str">
            <v>遠銀小客車租賃(股)陳韻如</v>
          </cell>
          <cell r="E1803" t="str">
            <v>陳韻如小姐</v>
          </cell>
          <cell r="F1803">
            <v>922442212</v>
          </cell>
        </row>
        <row r="1804">
          <cell r="A1804" t="str">
            <v>0V47791</v>
          </cell>
          <cell r="B1804" t="str">
            <v>ATF3005</v>
          </cell>
          <cell r="C1804" t="str">
            <v>小姐</v>
          </cell>
          <cell r="D1804" t="str">
            <v>歐淳方</v>
          </cell>
          <cell r="E1804" t="str">
            <v>歐淳方小姐</v>
          </cell>
          <cell r="F1804">
            <v>922440955</v>
          </cell>
        </row>
        <row r="1805">
          <cell r="A1805" t="str">
            <v>0V47914</v>
          </cell>
          <cell r="B1805" t="str">
            <v>ATH0872</v>
          </cell>
          <cell r="C1805" t="str">
            <v>先生</v>
          </cell>
          <cell r="D1805" t="str">
            <v>彭康錦</v>
          </cell>
          <cell r="E1805" t="str">
            <v>彭康錦先生</v>
          </cell>
          <cell r="F1805">
            <v>987253164</v>
          </cell>
        </row>
        <row r="1806">
          <cell r="A1806" t="str">
            <v>0V47961</v>
          </cell>
          <cell r="B1806" t="str">
            <v>ATU8186</v>
          </cell>
          <cell r="C1806" t="str">
            <v>先生</v>
          </cell>
          <cell r="D1806" t="str">
            <v>黃冠華</v>
          </cell>
          <cell r="E1806" t="str">
            <v>黃冠華先生</v>
          </cell>
          <cell r="F1806">
            <v>922316808</v>
          </cell>
        </row>
        <row r="1807">
          <cell r="A1807" t="str">
            <v>0V47991</v>
          </cell>
          <cell r="B1807" t="str">
            <v>RBQ6861</v>
          </cell>
          <cell r="C1807" t="str">
            <v>先生</v>
          </cell>
          <cell r="D1807" t="str">
            <v>佳元科技股份有限公司-格上汽車租賃林塘峙</v>
          </cell>
          <cell r="E1807" t="str">
            <v>林塘峙先生</v>
          </cell>
          <cell r="F1807">
            <v>935603118</v>
          </cell>
        </row>
        <row r="1808">
          <cell r="A1808" t="str">
            <v>0V48000</v>
          </cell>
          <cell r="B1808" t="str">
            <v>AXC5836</v>
          </cell>
          <cell r="C1808" t="str">
            <v>先生</v>
          </cell>
          <cell r="D1808" t="str">
            <v>瑞竹木業股份有限公司鄧福榮</v>
          </cell>
          <cell r="E1808" t="str">
            <v>鄧福榮先生</v>
          </cell>
          <cell r="F1808">
            <v>932079952</v>
          </cell>
        </row>
        <row r="1809">
          <cell r="A1809" t="str">
            <v>0V48002</v>
          </cell>
          <cell r="B1809" t="str">
            <v>RBQ8808</v>
          </cell>
          <cell r="C1809" t="str">
            <v>先生</v>
          </cell>
          <cell r="D1809" t="str">
            <v>鑫冠科技有限公司-和運張宏賓</v>
          </cell>
          <cell r="E1809" t="str">
            <v>張宏賓先生</v>
          </cell>
          <cell r="F1809">
            <v>932317340</v>
          </cell>
        </row>
        <row r="1810">
          <cell r="A1810" t="str">
            <v>0V48003</v>
          </cell>
          <cell r="B1810" t="str">
            <v>AWJ0001</v>
          </cell>
          <cell r="C1810" t="str">
            <v>先生</v>
          </cell>
          <cell r="D1810" t="str">
            <v>林哲弘</v>
          </cell>
          <cell r="E1810" t="str">
            <v>林哲弘先生</v>
          </cell>
          <cell r="F1810">
            <v>910369419</v>
          </cell>
        </row>
        <row r="1811">
          <cell r="A1811" t="str">
            <v>0V48005</v>
          </cell>
          <cell r="B1811" t="str">
            <v>ATH2178</v>
          </cell>
          <cell r="C1811" t="str">
            <v>先生</v>
          </cell>
          <cell r="D1811" t="str">
            <v>良宇投資有限公司李恩光</v>
          </cell>
          <cell r="E1811" t="str">
            <v>李恩光先生</v>
          </cell>
          <cell r="F1811">
            <v>932903700</v>
          </cell>
        </row>
        <row r="1812">
          <cell r="A1812" t="str">
            <v>0V48026</v>
          </cell>
          <cell r="B1812" t="str">
            <v>ATF0909</v>
          </cell>
          <cell r="C1812" t="str">
            <v>先生</v>
          </cell>
          <cell r="D1812" t="str">
            <v>王松江</v>
          </cell>
          <cell r="E1812" t="str">
            <v>王松江先生</v>
          </cell>
          <cell r="F1812">
            <v>932093295</v>
          </cell>
        </row>
        <row r="1813">
          <cell r="A1813" t="str">
            <v>0V48048</v>
          </cell>
          <cell r="B1813" t="str">
            <v>ATH7885</v>
          </cell>
          <cell r="C1813" t="str">
            <v>先生</v>
          </cell>
          <cell r="D1813" t="str">
            <v>張傑睿</v>
          </cell>
          <cell r="E1813" t="str">
            <v>張傑睿先生</v>
          </cell>
          <cell r="F1813">
            <v>958252818</v>
          </cell>
        </row>
        <row r="1814">
          <cell r="A1814" t="str">
            <v>0V48180</v>
          </cell>
          <cell r="B1814" t="str">
            <v>ATD8803</v>
          </cell>
          <cell r="C1814" t="str">
            <v>先生</v>
          </cell>
          <cell r="D1814" t="str">
            <v>許程琳</v>
          </cell>
          <cell r="E1814" t="str">
            <v>許程琳先生</v>
          </cell>
          <cell r="F1814">
            <v>932298175</v>
          </cell>
        </row>
        <row r="1815">
          <cell r="A1815" t="str">
            <v>0V48278</v>
          </cell>
          <cell r="B1815" t="str">
            <v>AYS9789</v>
          </cell>
          <cell r="C1815" t="str">
            <v>先生</v>
          </cell>
          <cell r="D1815" t="str">
            <v>施惠滿</v>
          </cell>
          <cell r="E1815" t="str">
            <v>陳永宗先生</v>
          </cell>
          <cell r="F1815">
            <v>933415666</v>
          </cell>
        </row>
        <row r="1816">
          <cell r="A1816" t="str">
            <v>0V48280</v>
          </cell>
          <cell r="B1816" t="str">
            <v>RBQ5598</v>
          </cell>
          <cell r="C1816" t="str">
            <v>先生</v>
          </cell>
          <cell r="D1816" t="str">
            <v>穩懋半導體(股)公司-聯邦陳國樺</v>
          </cell>
          <cell r="E1816" t="str">
            <v>陳國樺先生</v>
          </cell>
          <cell r="F1816">
            <v>975391113</v>
          </cell>
        </row>
        <row r="1817">
          <cell r="A1817" t="str">
            <v>0V48560</v>
          </cell>
          <cell r="B1817" t="str">
            <v>AUN8393</v>
          </cell>
          <cell r="C1817" t="str">
            <v>先生</v>
          </cell>
          <cell r="D1817" t="str">
            <v>陳佳綾</v>
          </cell>
          <cell r="E1817" t="str">
            <v>盧麒元先生</v>
          </cell>
          <cell r="F1817">
            <v>988368399</v>
          </cell>
        </row>
        <row r="1818">
          <cell r="A1818" t="str">
            <v>0V48574</v>
          </cell>
          <cell r="B1818" t="str">
            <v>AUN5388</v>
          </cell>
          <cell r="C1818" t="str">
            <v>小姐</v>
          </cell>
          <cell r="D1818" t="str">
            <v>皇圖股份有限公司謝明惠</v>
          </cell>
          <cell r="E1818" t="str">
            <v>謝明惠小姐</v>
          </cell>
          <cell r="F1818">
            <v>912632223</v>
          </cell>
        </row>
        <row r="1819">
          <cell r="A1819" t="str">
            <v>0V48580</v>
          </cell>
          <cell r="B1819" t="str">
            <v>ATL0872</v>
          </cell>
          <cell r="C1819" t="str">
            <v>先生</v>
          </cell>
          <cell r="D1819" t="str">
            <v>孫士民</v>
          </cell>
          <cell r="E1819" t="str">
            <v>孫士民先生</v>
          </cell>
          <cell r="F1819">
            <v>938835373</v>
          </cell>
        </row>
        <row r="1820">
          <cell r="A1820" t="str">
            <v>0V48736</v>
          </cell>
          <cell r="B1820" t="str">
            <v>RBR8960</v>
          </cell>
          <cell r="C1820" t="str">
            <v>先生</v>
          </cell>
          <cell r="D1820" t="str">
            <v>台灣伯連行銷有限公司-統一東京林丕幹</v>
          </cell>
          <cell r="E1820" t="str">
            <v>林丕幹先生</v>
          </cell>
          <cell r="F1820">
            <v>988980171</v>
          </cell>
        </row>
        <row r="1821">
          <cell r="A1821" t="str">
            <v>0V48976</v>
          </cell>
          <cell r="B1821" t="str">
            <v>ATG9393</v>
          </cell>
          <cell r="C1821" t="str">
            <v>先生</v>
          </cell>
          <cell r="D1821" t="str">
            <v>魏平昌</v>
          </cell>
          <cell r="E1821" t="str">
            <v>魏平昌先生</v>
          </cell>
          <cell r="F1821">
            <v>952598000</v>
          </cell>
        </row>
        <row r="1822">
          <cell r="A1822" t="str">
            <v>0V49007</v>
          </cell>
          <cell r="B1822" t="str">
            <v>ATH0005</v>
          </cell>
          <cell r="C1822" t="str">
            <v>先生</v>
          </cell>
          <cell r="D1822" t="str">
            <v>梁煒怡</v>
          </cell>
          <cell r="E1822" t="str">
            <v>梁煒怡先生</v>
          </cell>
          <cell r="F1822">
            <v>910740658</v>
          </cell>
        </row>
        <row r="1823">
          <cell r="A1823" t="str">
            <v>0V49039</v>
          </cell>
          <cell r="B1823" t="str">
            <v>ATW2318</v>
          </cell>
          <cell r="C1823" t="str">
            <v>先生</v>
          </cell>
          <cell r="D1823" t="str">
            <v>張嘉文</v>
          </cell>
          <cell r="E1823" t="str">
            <v>張嘉文先生</v>
          </cell>
          <cell r="F1823">
            <v>922074313</v>
          </cell>
        </row>
        <row r="1824">
          <cell r="A1824" t="str">
            <v>0V49283</v>
          </cell>
          <cell r="B1824" t="str">
            <v>ATM5687</v>
          </cell>
          <cell r="C1824" t="str">
            <v>先生</v>
          </cell>
          <cell r="D1824" t="str">
            <v>睿龍國際股份有限公司周呈豪</v>
          </cell>
          <cell r="E1824" t="str">
            <v>周呈豪先生</v>
          </cell>
          <cell r="F1824">
            <v>932393486</v>
          </cell>
        </row>
        <row r="1825">
          <cell r="A1825" t="str">
            <v>0V49313</v>
          </cell>
          <cell r="B1825" t="str">
            <v>RCB7878</v>
          </cell>
          <cell r="C1825" t="str">
            <v>先生</v>
          </cell>
          <cell r="D1825" t="str">
            <v>日盛全台通小客車租賃(股)公司郭宏銘</v>
          </cell>
          <cell r="E1825" t="str">
            <v>郭宏銘先生</v>
          </cell>
          <cell r="F1825">
            <v>919566599</v>
          </cell>
        </row>
        <row r="1826">
          <cell r="A1826" t="str">
            <v>0V49393</v>
          </cell>
          <cell r="B1826" t="str">
            <v>AQK3355</v>
          </cell>
          <cell r="C1826" t="str">
            <v>先生</v>
          </cell>
          <cell r="D1826" t="str">
            <v>楊弘昌</v>
          </cell>
          <cell r="E1826" t="str">
            <v>楊弘昌先生</v>
          </cell>
          <cell r="F1826">
            <v>988878150</v>
          </cell>
        </row>
        <row r="1827">
          <cell r="A1827" t="str">
            <v>0V49410</v>
          </cell>
          <cell r="B1827" t="str">
            <v>RCA3003</v>
          </cell>
          <cell r="C1827" t="str">
            <v>先生</v>
          </cell>
          <cell r="D1827" t="str">
            <v>金點子王整合行銷實務(限)-中租吳瑞忠</v>
          </cell>
          <cell r="E1827" t="str">
            <v>吳瑞忠先生</v>
          </cell>
          <cell r="F1827">
            <v>989002778</v>
          </cell>
        </row>
        <row r="1828">
          <cell r="A1828" t="str">
            <v>0V49443</v>
          </cell>
          <cell r="B1828" t="str">
            <v>ATX7667</v>
          </cell>
          <cell r="C1828" t="str">
            <v>先生</v>
          </cell>
          <cell r="D1828" t="str">
            <v>陳崇銘</v>
          </cell>
          <cell r="E1828" t="str">
            <v>陳崇銘先生</v>
          </cell>
          <cell r="F1828">
            <v>933408949</v>
          </cell>
        </row>
        <row r="1829">
          <cell r="A1829" t="str">
            <v>0V51425</v>
          </cell>
          <cell r="B1829" t="str">
            <v>ATB3178</v>
          </cell>
          <cell r="C1829" t="str">
            <v>先生</v>
          </cell>
          <cell r="D1829" t="str">
            <v>鉑德汽車股份有限公司程柏盛</v>
          </cell>
          <cell r="E1829" t="str">
            <v>程柏盛先生</v>
          </cell>
          <cell r="F1829">
            <v>936033878</v>
          </cell>
        </row>
        <row r="1830">
          <cell r="A1830" t="str">
            <v>0V51635</v>
          </cell>
          <cell r="B1830" t="str">
            <v>RBP5828</v>
          </cell>
          <cell r="C1830" t="str">
            <v>先生</v>
          </cell>
          <cell r="D1830" t="str">
            <v>神旺精密工業有限公司-財盟小客車徐志明</v>
          </cell>
          <cell r="E1830" t="str">
            <v>徐志明先生</v>
          </cell>
          <cell r="F1830">
            <v>938895977</v>
          </cell>
        </row>
        <row r="1831">
          <cell r="A1831" t="str">
            <v>0V51777</v>
          </cell>
          <cell r="B1831" t="str">
            <v>AUM8885</v>
          </cell>
          <cell r="C1831" t="str">
            <v>先生</v>
          </cell>
          <cell r="D1831" t="str">
            <v>張志明</v>
          </cell>
          <cell r="E1831" t="str">
            <v>張志明先生</v>
          </cell>
          <cell r="F1831">
            <v>939780650</v>
          </cell>
        </row>
        <row r="1832">
          <cell r="A1832" t="str">
            <v>0V52025</v>
          </cell>
          <cell r="B1832" t="str">
            <v>ATH7085</v>
          </cell>
          <cell r="C1832" t="str">
            <v>先生</v>
          </cell>
          <cell r="D1832" t="str">
            <v>潘孟德</v>
          </cell>
          <cell r="E1832" t="str">
            <v>潘孟德先生</v>
          </cell>
          <cell r="F1832">
            <v>920153021</v>
          </cell>
        </row>
        <row r="1833">
          <cell r="A1833" t="str">
            <v>0V52074</v>
          </cell>
          <cell r="B1833" t="str">
            <v>AVA9168</v>
          </cell>
          <cell r="C1833" t="str">
            <v>先生</v>
          </cell>
          <cell r="D1833" t="str">
            <v>元群實業有限公司林武隆</v>
          </cell>
          <cell r="E1833" t="str">
            <v>林武隆先生</v>
          </cell>
          <cell r="F1833">
            <v>918116889</v>
          </cell>
        </row>
        <row r="1834">
          <cell r="A1834" t="str">
            <v>0V52277</v>
          </cell>
          <cell r="B1834" t="str">
            <v>AVD1987</v>
          </cell>
          <cell r="C1834" t="str">
            <v>先生</v>
          </cell>
          <cell r="D1834" t="str">
            <v>欣仕霖企業有限公司林紹明</v>
          </cell>
          <cell r="E1834" t="str">
            <v>林紹明先生</v>
          </cell>
          <cell r="F1834">
            <v>931226351</v>
          </cell>
        </row>
        <row r="1835">
          <cell r="A1835" t="str">
            <v>0V52415</v>
          </cell>
          <cell r="B1835" t="str">
            <v>ATB7293</v>
          </cell>
          <cell r="C1835" t="str">
            <v>先生</v>
          </cell>
          <cell r="D1835" t="str">
            <v>曾亞歆</v>
          </cell>
          <cell r="E1835" t="str">
            <v>曾亞歆先生</v>
          </cell>
          <cell r="F1835">
            <v>909355646</v>
          </cell>
        </row>
        <row r="1836">
          <cell r="A1836" t="str">
            <v>0V52417</v>
          </cell>
          <cell r="B1836" t="str">
            <v>AVQ8889</v>
          </cell>
          <cell r="C1836" t="str">
            <v>先生</v>
          </cell>
          <cell r="D1836" t="str">
            <v>劉健群</v>
          </cell>
          <cell r="E1836" t="str">
            <v>劉健群先生</v>
          </cell>
          <cell r="F1836">
            <v>933924468</v>
          </cell>
        </row>
        <row r="1837">
          <cell r="A1837" t="str">
            <v>0V52461</v>
          </cell>
          <cell r="B1837" t="str">
            <v>ATU9697</v>
          </cell>
          <cell r="C1837" t="str">
            <v>先生</v>
          </cell>
          <cell r="D1837" t="str">
            <v>季榮華</v>
          </cell>
          <cell r="E1837" t="str">
            <v>季榮華先生</v>
          </cell>
          <cell r="F1837">
            <v>918200001</v>
          </cell>
        </row>
        <row r="1838">
          <cell r="A1838" t="str">
            <v>0V52467</v>
          </cell>
          <cell r="B1838" t="str">
            <v>AWA1799</v>
          </cell>
          <cell r="C1838" t="str">
            <v>小姐</v>
          </cell>
          <cell r="D1838" t="str">
            <v>黃婷筠</v>
          </cell>
          <cell r="E1838" t="str">
            <v>黃婷筠小姐</v>
          </cell>
          <cell r="F1838">
            <v>935571162</v>
          </cell>
        </row>
        <row r="1839">
          <cell r="A1839" t="str">
            <v>0V52498</v>
          </cell>
          <cell r="B1839" t="str">
            <v>AUK8695</v>
          </cell>
          <cell r="C1839" t="str">
            <v>先生</v>
          </cell>
          <cell r="D1839" t="str">
            <v>東怡航空顧問事業有限公司陳惠明</v>
          </cell>
          <cell r="E1839" t="str">
            <v>陳惠明先生</v>
          </cell>
          <cell r="F1839">
            <v>952588575</v>
          </cell>
        </row>
        <row r="1840">
          <cell r="A1840" t="str">
            <v>0V52668</v>
          </cell>
          <cell r="B1840" t="str">
            <v>AWH5888</v>
          </cell>
          <cell r="C1840" t="str">
            <v>先生</v>
          </cell>
          <cell r="D1840" t="str">
            <v>李承洋</v>
          </cell>
          <cell r="E1840" t="str">
            <v>李承洋先生</v>
          </cell>
          <cell r="F1840">
            <v>917163967</v>
          </cell>
        </row>
        <row r="1841">
          <cell r="A1841" t="str">
            <v>0V52673</v>
          </cell>
          <cell r="B1841" t="str">
            <v>RBQ9933</v>
          </cell>
          <cell r="C1841" t="str">
            <v>小姐</v>
          </cell>
          <cell r="D1841" t="str">
            <v>德綺實業(限)-財盟劉淑蘭</v>
          </cell>
          <cell r="E1841" t="str">
            <v>劉淑蘭小姐</v>
          </cell>
          <cell r="F1841">
            <v>937066510</v>
          </cell>
        </row>
        <row r="1842">
          <cell r="A1842" t="str">
            <v>0V52674</v>
          </cell>
          <cell r="B1842" t="str">
            <v>ATG0060</v>
          </cell>
          <cell r="C1842" t="str">
            <v>先生</v>
          </cell>
          <cell r="D1842" t="str">
            <v>王紹宇</v>
          </cell>
          <cell r="E1842" t="str">
            <v>王紹宇先生</v>
          </cell>
          <cell r="F1842">
            <v>983611983</v>
          </cell>
        </row>
        <row r="1843">
          <cell r="A1843" t="str">
            <v>0V52684</v>
          </cell>
          <cell r="B1843" t="str">
            <v>RBR7123</v>
          </cell>
          <cell r="C1843" t="str">
            <v>先生</v>
          </cell>
          <cell r="D1843" t="str">
            <v>興德利投資股份有限公司---聯邦李朝銘</v>
          </cell>
          <cell r="E1843" t="str">
            <v>李朝銘先生</v>
          </cell>
          <cell r="F1843">
            <v>975395001</v>
          </cell>
        </row>
        <row r="1844">
          <cell r="A1844" t="str">
            <v>0V52685</v>
          </cell>
          <cell r="B1844" t="str">
            <v>ATL0857</v>
          </cell>
          <cell r="C1844" t="str">
            <v>先生</v>
          </cell>
          <cell r="D1844" t="str">
            <v>陳兆淇</v>
          </cell>
          <cell r="E1844" t="str">
            <v>陳兆淇先生</v>
          </cell>
          <cell r="F1844">
            <v>989037875</v>
          </cell>
        </row>
        <row r="1845">
          <cell r="A1845" t="str">
            <v>0V52885</v>
          </cell>
          <cell r="B1845" t="str">
            <v>RCA7799</v>
          </cell>
          <cell r="C1845" t="str">
            <v>小姐</v>
          </cell>
          <cell r="D1845" t="str">
            <v>鑫寶資產管理有限公司-和運股份有限公司王芷芸</v>
          </cell>
          <cell r="E1845" t="str">
            <v>王芷芸小姐</v>
          </cell>
          <cell r="F1845">
            <v>911689111</v>
          </cell>
        </row>
        <row r="1846">
          <cell r="A1846" t="str">
            <v>0V53150</v>
          </cell>
          <cell r="B1846" t="str">
            <v>ATH0033</v>
          </cell>
          <cell r="C1846" t="str">
            <v>先生</v>
          </cell>
          <cell r="D1846" t="str">
            <v>林俊甫</v>
          </cell>
          <cell r="E1846" t="str">
            <v>林俊甫先生</v>
          </cell>
          <cell r="F1846">
            <v>911560870</v>
          </cell>
        </row>
        <row r="1847">
          <cell r="A1847" t="str">
            <v>0V53308</v>
          </cell>
          <cell r="B1847" t="str">
            <v>RCA9238</v>
          </cell>
          <cell r="C1847" t="str">
            <v>先生</v>
          </cell>
          <cell r="D1847" t="str">
            <v>宏鼎投資(股)公司-遠銀國租賃有限公司陳德政</v>
          </cell>
          <cell r="E1847" t="str">
            <v>陳德政先生</v>
          </cell>
          <cell r="F1847">
            <v>910121897</v>
          </cell>
        </row>
        <row r="1848">
          <cell r="A1848" t="str">
            <v>0V53312</v>
          </cell>
          <cell r="B1848" t="str">
            <v>RBR9967</v>
          </cell>
          <cell r="C1848" t="str">
            <v>先生</v>
          </cell>
          <cell r="D1848" t="str">
            <v>歐力士小客車租賃股份有限公司賴源欣</v>
          </cell>
          <cell r="E1848" t="str">
            <v>賴源欣先生</v>
          </cell>
          <cell r="F1848">
            <v>932034317</v>
          </cell>
        </row>
        <row r="1849">
          <cell r="A1849" t="str">
            <v>0V53962</v>
          </cell>
          <cell r="B1849" t="str">
            <v>ATE8328</v>
          </cell>
          <cell r="C1849" t="str">
            <v>先生</v>
          </cell>
          <cell r="D1849" t="str">
            <v>易兆企業有限公司楊木榮</v>
          </cell>
          <cell r="E1849" t="str">
            <v>楊木榮先生</v>
          </cell>
          <cell r="F1849">
            <v>939520016</v>
          </cell>
        </row>
        <row r="1850">
          <cell r="A1850" t="str">
            <v>0V54174</v>
          </cell>
          <cell r="B1850" t="str">
            <v>BMW0105</v>
          </cell>
          <cell r="C1850" t="str">
            <v>先生</v>
          </cell>
          <cell r="D1850" t="str">
            <v>采瑩消防設備工程有限公司曾銘龍</v>
          </cell>
          <cell r="E1850" t="str">
            <v>曾銘龍先生</v>
          </cell>
          <cell r="F1850">
            <v>936141907</v>
          </cell>
        </row>
        <row r="1851">
          <cell r="A1851" t="str">
            <v>0V54648</v>
          </cell>
          <cell r="B1851" t="str">
            <v>ATM6088</v>
          </cell>
          <cell r="C1851" t="str">
            <v>先生</v>
          </cell>
          <cell r="D1851" t="str">
            <v>陳正皓</v>
          </cell>
          <cell r="E1851" t="str">
            <v>陳正皓先生</v>
          </cell>
          <cell r="F1851">
            <v>988854080</v>
          </cell>
        </row>
        <row r="1852">
          <cell r="A1852" t="str">
            <v>0V54650</v>
          </cell>
          <cell r="B1852" t="str">
            <v>AWY0333</v>
          </cell>
          <cell r="C1852" t="str">
            <v>小姐</v>
          </cell>
          <cell r="D1852" t="str">
            <v>王素馨</v>
          </cell>
          <cell r="E1852" t="str">
            <v>王素馨小姐</v>
          </cell>
          <cell r="F1852">
            <v>932281118</v>
          </cell>
        </row>
        <row r="1853">
          <cell r="A1853" t="str">
            <v>0V54834</v>
          </cell>
          <cell r="B1853" t="str">
            <v>RBZ7733</v>
          </cell>
          <cell r="C1853" t="str">
            <v>先生</v>
          </cell>
          <cell r="D1853" t="str">
            <v>環景建築(股)-聯邦謝信陽</v>
          </cell>
          <cell r="E1853" t="str">
            <v>謝信陽先生</v>
          </cell>
          <cell r="F1853">
            <v>933448961</v>
          </cell>
        </row>
        <row r="1854">
          <cell r="A1854" t="str">
            <v>0V55309</v>
          </cell>
          <cell r="B1854" t="str">
            <v>ATF9763</v>
          </cell>
          <cell r="C1854" t="str">
            <v>先生</v>
          </cell>
          <cell r="D1854" t="str">
            <v>陳漢傑</v>
          </cell>
          <cell r="E1854" t="str">
            <v>陳漢傑先生</v>
          </cell>
          <cell r="F1854">
            <v>928239576</v>
          </cell>
        </row>
        <row r="1855">
          <cell r="A1855" t="str">
            <v>0V55413</v>
          </cell>
          <cell r="B1855" t="str">
            <v>ATV6989</v>
          </cell>
          <cell r="C1855" t="str">
            <v>先生</v>
          </cell>
          <cell r="D1855" t="str">
            <v>吳魏榮</v>
          </cell>
          <cell r="E1855" t="str">
            <v>吳魏榮先生</v>
          </cell>
          <cell r="F1855">
            <v>935251866</v>
          </cell>
        </row>
        <row r="1856">
          <cell r="A1856" t="str">
            <v>0V55838</v>
          </cell>
          <cell r="B1856" t="str">
            <v>AWD3218</v>
          </cell>
          <cell r="C1856" t="str">
            <v>小姐</v>
          </cell>
          <cell r="D1856" t="str">
            <v>向韻潔</v>
          </cell>
          <cell r="E1856" t="str">
            <v>向韻潔小姐</v>
          </cell>
          <cell r="F1856">
            <v>937056189</v>
          </cell>
        </row>
        <row r="1857">
          <cell r="A1857" t="str">
            <v>0V55959</v>
          </cell>
          <cell r="B1857" t="str">
            <v>ATH6112</v>
          </cell>
          <cell r="C1857" t="str">
            <v>先生</v>
          </cell>
          <cell r="D1857" t="str">
            <v>劉瑞仁</v>
          </cell>
          <cell r="E1857" t="str">
            <v>劉瑞仁先生</v>
          </cell>
          <cell r="F1857">
            <v>931512790</v>
          </cell>
        </row>
        <row r="1858">
          <cell r="A1858" t="str">
            <v>0V56140</v>
          </cell>
          <cell r="B1858" t="str">
            <v>ATH2359</v>
          </cell>
          <cell r="C1858" t="str">
            <v>小姐</v>
          </cell>
          <cell r="D1858" t="str">
            <v>鍾尤君</v>
          </cell>
          <cell r="E1858" t="str">
            <v>鍾尤君小姐</v>
          </cell>
          <cell r="F1858">
            <v>932141287</v>
          </cell>
        </row>
        <row r="1859">
          <cell r="A1859" t="str">
            <v>0V56358</v>
          </cell>
          <cell r="B1859" t="str">
            <v>ATH9269</v>
          </cell>
          <cell r="C1859" t="str">
            <v>小姐</v>
          </cell>
          <cell r="D1859" t="str">
            <v>陳怡茜</v>
          </cell>
          <cell r="E1859" t="str">
            <v>陳怡茜小姐</v>
          </cell>
          <cell r="F1859">
            <v>952707216</v>
          </cell>
        </row>
        <row r="1860">
          <cell r="A1860" t="str">
            <v>0V56855</v>
          </cell>
          <cell r="B1860" t="str">
            <v>ATH6001</v>
          </cell>
          <cell r="C1860" t="str">
            <v>先生</v>
          </cell>
          <cell r="D1860" t="str">
            <v>梁碧洳</v>
          </cell>
          <cell r="E1860" t="str">
            <v>林宗鐃先生</v>
          </cell>
          <cell r="F1860">
            <v>932248943</v>
          </cell>
        </row>
        <row r="1861">
          <cell r="A1861" t="str">
            <v>0W21354</v>
          </cell>
          <cell r="B1861" t="str">
            <v>RCB8985</v>
          </cell>
          <cell r="C1861" t="str">
            <v>先生</v>
          </cell>
          <cell r="D1861" t="str">
            <v>伊太空間設計有限公司-遠銀張祥鎬</v>
          </cell>
          <cell r="E1861" t="str">
            <v>張祥鎬先生</v>
          </cell>
          <cell r="F1861">
            <v>928272557</v>
          </cell>
        </row>
        <row r="1862">
          <cell r="A1862" t="str">
            <v>0W21516</v>
          </cell>
          <cell r="B1862" t="str">
            <v>ATP5000</v>
          </cell>
          <cell r="C1862" t="str">
            <v>先生</v>
          </cell>
          <cell r="D1862" t="str">
            <v>洪敏泰</v>
          </cell>
          <cell r="E1862" t="str">
            <v>洪敏泰先生</v>
          </cell>
          <cell r="F1862">
            <v>972996959</v>
          </cell>
        </row>
        <row r="1863">
          <cell r="A1863" t="str">
            <v>0W28301</v>
          </cell>
          <cell r="B1863" t="str">
            <v>RBP7782</v>
          </cell>
          <cell r="C1863" t="str">
            <v>先生</v>
          </cell>
          <cell r="D1863" t="str">
            <v>車已賣</v>
          </cell>
          <cell r="E1863" t="str">
            <v>車已賣先生</v>
          </cell>
          <cell r="F1863">
            <v>900000000</v>
          </cell>
        </row>
        <row r="1864">
          <cell r="A1864" t="str">
            <v>0W28579</v>
          </cell>
          <cell r="B1864" t="str">
            <v>RBP0711</v>
          </cell>
          <cell r="C1864" t="str">
            <v>先生</v>
          </cell>
          <cell r="D1864" t="str">
            <v>德記資產股份有限公司-台壽保融資(股)高智成</v>
          </cell>
          <cell r="E1864" t="str">
            <v>高智成先生</v>
          </cell>
          <cell r="F1864">
            <v>932300132</v>
          </cell>
        </row>
        <row r="1865">
          <cell r="A1865" t="str">
            <v>0W29324</v>
          </cell>
          <cell r="B1865" t="str">
            <v>RBS9907</v>
          </cell>
          <cell r="C1865" t="str">
            <v>小姐</v>
          </cell>
          <cell r="D1865" t="str">
            <v>明資食品有限公司(日盛)簡孜曲</v>
          </cell>
          <cell r="E1865" t="str">
            <v>簡孜曲小姐</v>
          </cell>
          <cell r="F1865">
            <v>920807668</v>
          </cell>
        </row>
        <row r="1866">
          <cell r="A1866" t="str">
            <v>0W29452</v>
          </cell>
          <cell r="B1866" t="str">
            <v>ATF5899</v>
          </cell>
          <cell r="C1866" t="str">
            <v>先生</v>
          </cell>
          <cell r="D1866" t="str">
            <v>蔡張宏</v>
          </cell>
          <cell r="E1866" t="str">
            <v>蔡張宏先生</v>
          </cell>
          <cell r="F1866">
            <v>936463456</v>
          </cell>
        </row>
        <row r="1867">
          <cell r="A1867" t="str">
            <v>0W29531</v>
          </cell>
          <cell r="B1867" t="str">
            <v>ATD9292</v>
          </cell>
          <cell r="C1867" t="str">
            <v>先生</v>
          </cell>
          <cell r="D1867" t="str">
            <v>林融瑋</v>
          </cell>
          <cell r="E1867" t="str">
            <v>林融瑋先生</v>
          </cell>
          <cell r="F1867">
            <v>935759292</v>
          </cell>
        </row>
        <row r="1868">
          <cell r="A1868" t="str">
            <v>0W29907</v>
          </cell>
          <cell r="B1868" t="str">
            <v>ATJ8833</v>
          </cell>
          <cell r="C1868" t="str">
            <v>小姐</v>
          </cell>
          <cell r="D1868" t="str">
            <v>賴怡均</v>
          </cell>
          <cell r="E1868" t="str">
            <v>賴怡均小姐</v>
          </cell>
          <cell r="F1868">
            <v>921838533</v>
          </cell>
        </row>
        <row r="1869">
          <cell r="A1869" t="str">
            <v>0W30730</v>
          </cell>
          <cell r="B1869" t="str">
            <v>0W30730</v>
          </cell>
          <cell r="C1869" t="str">
            <v>先生</v>
          </cell>
          <cell r="D1869" t="str">
            <v>鉑德汽車股份有限公司程柏盛</v>
          </cell>
          <cell r="E1869" t="str">
            <v>程柏盛先生</v>
          </cell>
          <cell r="F1869">
            <v>936033878</v>
          </cell>
        </row>
        <row r="1870">
          <cell r="A1870" t="str">
            <v>0W31960</v>
          </cell>
          <cell r="B1870" t="str">
            <v>RBJ8228</v>
          </cell>
          <cell r="C1870" t="str">
            <v>先生</v>
          </cell>
          <cell r="D1870" t="str">
            <v>港香蘭藥廠股份有限公司-格上租車吳孟曄</v>
          </cell>
          <cell r="E1870" t="str">
            <v>吳孟曄先生</v>
          </cell>
          <cell r="F1870">
            <v>975691872</v>
          </cell>
        </row>
        <row r="1871">
          <cell r="A1871" t="str">
            <v>0W33451</v>
          </cell>
          <cell r="B1871" t="str">
            <v>AWB9899</v>
          </cell>
          <cell r="C1871" t="str">
            <v>小姐</v>
          </cell>
          <cell r="D1871" t="str">
            <v>陳素珍</v>
          </cell>
          <cell r="E1871" t="str">
            <v>陳素珍小姐</v>
          </cell>
          <cell r="F1871">
            <v>930089678</v>
          </cell>
        </row>
        <row r="1872">
          <cell r="A1872" t="str">
            <v>0W33457</v>
          </cell>
          <cell r="B1872" t="str">
            <v>0W33457</v>
          </cell>
          <cell r="C1872" t="str">
            <v>先生</v>
          </cell>
          <cell r="D1872" t="str">
            <v>鉑德汽車股份有限公司程柏盛</v>
          </cell>
          <cell r="E1872" t="str">
            <v>程柏盛先生</v>
          </cell>
          <cell r="F1872">
            <v>936033878</v>
          </cell>
        </row>
        <row r="1873">
          <cell r="A1873" t="str">
            <v>0W33603</v>
          </cell>
          <cell r="B1873" t="str">
            <v>0W33603</v>
          </cell>
          <cell r="C1873" t="str">
            <v>先生</v>
          </cell>
          <cell r="D1873" t="str">
            <v>鉑德汽車股份有限公司程柏盛</v>
          </cell>
          <cell r="E1873" t="str">
            <v>程柏盛先生</v>
          </cell>
          <cell r="F1873">
            <v>936033878</v>
          </cell>
        </row>
        <row r="1874">
          <cell r="A1874" t="str">
            <v>0W33930</v>
          </cell>
          <cell r="B1874" t="str">
            <v>ATU1022</v>
          </cell>
          <cell r="C1874" t="str">
            <v>先生</v>
          </cell>
          <cell r="D1874" t="str">
            <v>友照企業有限公司李秉彥</v>
          </cell>
          <cell r="E1874" t="str">
            <v>李秉彥先生</v>
          </cell>
          <cell r="F1874">
            <v>939590076</v>
          </cell>
        </row>
        <row r="1875">
          <cell r="A1875" t="str">
            <v>0W33944</v>
          </cell>
          <cell r="B1875" t="str">
            <v>ATG0528</v>
          </cell>
          <cell r="C1875" t="str">
            <v>小姐</v>
          </cell>
          <cell r="D1875" t="str">
            <v>高秀珍</v>
          </cell>
          <cell r="E1875" t="str">
            <v>高秀珍小姐</v>
          </cell>
          <cell r="F1875">
            <v>932155750</v>
          </cell>
        </row>
        <row r="1876">
          <cell r="A1876" t="str">
            <v>0W33953</v>
          </cell>
          <cell r="B1876" t="str">
            <v>ASH7899</v>
          </cell>
          <cell r="C1876" t="str">
            <v>先生</v>
          </cell>
          <cell r="D1876" t="str">
            <v>張鈞傑</v>
          </cell>
          <cell r="E1876" t="str">
            <v>張鈞傑先生</v>
          </cell>
          <cell r="F1876">
            <v>953616088</v>
          </cell>
        </row>
        <row r="1877">
          <cell r="A1877" t="str">
            <v>0W38310</v>
          </cell>
          <cell r="B1877" t="str">
            <v>ATU0001</v>
          </cell>
          <cell r="C1877" t="str">
            <v>先生</v>
          </cell>
          <cell r="D1877" t="str">
            <v>康之平</v>
          </cell>
          <cell r="E1877" t="str">
            <v>康之平先生</v>
          </cell>
          <cell r="F1877">
            <v>937050001</v>
          </cell>
        </row>
        <row r="1878">
          <cell r="A1878" t="str">
            <v>0W44082</v>
          </cell>
          <cell r="B1878" t="str">
            <v>ATV8661</v>
          </cell>
          <cell r="C1878" t="str">
            <v>先生</v>
          </cell>
          <cell r="D1878" t="str">
            <v>楊鯤麟</v>
          </cell>
          <cell r="E1878" t="str">
            <v>楊鯤麟先生</v>
          </cell>
          <cell r="F1878">
            <v>928081960</v>
          </cell>
        </row>
        <row r="1879">
          <cell r="A1879" t="str">
            <v>0W44092</v>
          </cell>
          <cell r="B1879" t="str">
            <v>AXB8826</v>
          </cell>
          <cell r="C1879" t="str">
            <v>先生</v>
          </cell>
          <cell r="D1879" t="str">
            <v>台灣諾華股份有限公司(格上)李檠綸</v>
          </cell>
          <cell r="E1879" t="str">
            <v>李檠綸先生</v>
          </cell>
          <cell r="F1879">
            <v>912199576</v>
          </cell>
        </row>
        <row r="1880">
          <cell r="A1880" t="str">
            <v>0W44093</v>
          </cell>
          <cell r="B1880" t="str">
            <v>ATV0820</v>
          </cell>
          <cell r="C1880" t="str">
            <v>小姐</v>
          </cell>
          <cell r="D1880" t="str">
            <v>黃覺儀</v>
          </cell>
          <cell r="E1880" t="str">
            <v>黃覺儀小姐</v>
          </cell>
          <cell r="F1880">
            <v>903504618</v>
          </cell>
        </row>
        <row r="1881">
          <cell r="A1881" t="str">
            <v>0W44228</v>
          </cell>
          <cell r="B1881" t="str">
            <v>ATF5980</v>
          </cell>
          <cell r="C1881" t="str">
            <v>先生</v>
          </cell>
          <cell r="D1881" t="str">
            <v>楊淑惠</v>
          </cell>
          <cell r="E1881" t="str">
            <v>吳界源先生</v>
          </cell>
          <cell r="F1881">
            <v>922800600</v>
          </cell>
        </row>
        <row r="1882">
          <cell r="A1882" t="str">
            <v>0W44317</v>
          </cell>
          <cell r="B1882" t="str">
            <v>AXB5687</v>
          </cell>
          <cell r="C1882" t="str">
            <v>先生</v>
          </cell>
          <cell r="D1882" t="str">
            <v>尤文群</v>
          </cell>
          <cell r="E1882" t="str">
            <v>尤文群先生</v>
          </cell>
          <cell r="F1882">
            <v>936169867</v>
          </cell>
        </row>
        <row r="1883">
          <cell r="A1883" t="str">
            <v>0W44354</v>
          </cell>
          <cell r="B1883" t="str">
            <v>ARJ7900</v>
          </cell>
          <cell r="C1883" t="str">
            <v>先生</v>
          </cell>
          <cell r="D1883" t="str">
            <v>張文欽</v>
          </cell>
          <cell r="E1883" t="str">
            <v>張文欽先生</v>
          </cell>
          <cell r="F1883">
            <v>988339565</v>
          </cell>
        </row>
        <row r="1884">
          <cell r="A1884" t="str">
            <v>0W44461</v>
          </cell>
          <cell r="B1884" t="str">
            <v>AVP8282</v>
          </cell>
          <cell r="C1884" t="str">
            <v>先生</v>
          </cell>
          <cell r="D1884" t="str">
            <v>黃立凱</v>
          </cell>
          <cell r="E1884" t="str">
            <v>黃立凱先生</v>
          </cell>
          <cell r="F1884">
            <v>911908693</v>
          </cell>
        </row>
        <row r="1885">
          <cell r="A1885" t="str">
            <v>0W44824</v>
          </cell>
          <cell r="B1885" t="str">
            <v>AYB6669</v>
          </cell>
          <cell r="C1885" t="str">
            <v>先生</v>
          </cell>
          <cell r="D1885" t="str">
            <v>詹志發</v>
          </cell>
          <cell r="E1885" t="str">
            <v>詹志發先生</v>
          </cell>
          <cell r="F1885">
            <v>922426098</v>
          </cell>
        </row>
        <row r="1886">
          <cell r="A1886" t="str">
            <v>0W44975</v>
          </cell>
          <cell r="B1886" t="str">
            <v>AWY3669</v>
          </cell>
          <cell r="C1886" t="str">
            <v>先生</v>
          </cell>
          <cell r="D1886" t="str">
            <v>奧斯卡建設(股)吳肇文</v>
          </cell>
          <cell r="E1886" t="str">
            <v>吳肇文先生</v>
          </cell>
          <cell r="F1886">
            <v>928015250</v>
          </cell>
        </row>
        <row r="1887">
          <cell r="A1887" t="str">
            <v>0W45155</v>
          </cell>
          <cell r="B1887" t="str">
            <v>AZK7117</v>
          </cell>
          <cell r="C1887" t="str">
            <v>先生</v>
          </cell>
          <cell r="D1887" t="str">
            <v>趙凱期</v>
          </cell>
          <cell r="E1887" t="str">
            <v>趙凱期先生</v>
          </cell>
          <cell r="F1887">
            <v>920599176</v>
          </cell>
        </row>
        <row r="1888">
          <cell r="A1888" t="str">
            <v>0W45191</v>
          </cell>
          <cell r="B1888" t="str">
            <v>ATY2589</v>
          </cell>
          <cell r="C1888" t="str">
            <v>先生</v>
          </cell>
          <cell r="D1888" t="str">
            <v>郭振森</v>
          </cell>
          <cell r="E1888" t="str">
            <v>郭振森先生</v>
          </cell>
          <cell r="F1888">
            <v>910011763</v>
          </cell>
        </row>
        <row r="1889">
          <cell r="A1889" t="str">
            <v>0W45446</v>
          </cell>
          <cell r="B1889" t="str">
            <v>AXB5813</v>
          </cell>
          <cell r="C1889" t="str">
            <v>小姐</v>
          </cell>
          <cell r="D1889" t="str">
            <v>路世芬</v>
          </cell>
          <cell r="E1889" t="str">
            <v>路世芬小姐</v>
          </cell>
          <cell r="F1889">
            <v>903966813</v>
          </cell>
        </row>
        <row r="1890">
          <cell r="A1890" t="str">
            <v>0W45455</v>
          </cell>
          <cell r="B1890" t="str">
            <v>AWZ9892</v>
          </cell>
          <cell r="C1890" t="str">
            <v>先生</v>
          </cell>
          <cell r="D1890" t="str">
            <v>何昌穎</v>
          </cell>
          <cell r="E1890" t="str">
            <v>何昌穎先生</v>
          </cell>
          <cell r="F1890">
            <v>975391581</v>
          </cell>
        </row>
        <row r="1891">
          <cell r="A1891" t="str">
            <v>0W45474</v>
          </cell>
          <cell r="B1891" t="str">
            <v>AXC0713</v>
          </cell>
          <cell r="C1891" t="str">
            <v>先生</v>
          </cell>
          <cell r="D1891" t="str">
            <v>黃冠豪</v>
          </cell>
          <cell r="E1891" t="str">
            <v>黃冠豪先生</v>
          </cell>
          <cell r="F1891">
            <v>932833436</v>
          </cell>
        </row>
        <row r="1892">
          <cell r="A1892" t="str">
            <v>0W45650</v>
          </cell>
          <cell r="B1892" t="str">
            <v>AWY2515</v>
          </cell>
          <cell r="C1892" t="str">
            <v>先生</v>
          </cell>
          <cell r="D1892" t="str">
            <v>周宗緯</v>
          </cell>
          <cell r="E1892" t="str">
            <v>周宗緯先生</v>
          </cell>
          <cell r="F1892">
            <v>911063556</v>
          </cell>
        </row>
        <row r="1893">
          <cell r="A1893" t="str">
            <v>0W45791</v>
          </cell>
          <cell r="B1893" t="str">
            <v>AXD7719</v>
          </cell>
          <cell r="C1893" t="str">
            <v>先生</v>
          </cell>
          <cell r="D1893" t="str">
            <v>林昌翬</v>
          </cell>
          <cell r="E1893" t="str">
            <v>林昌翬先生</v>
          </cell>
          <cell r="F1893">
            <v>939643151</v>
          </cell>
        </row>
        <row r="1894">
          <cell r="A1894" t="str">
            <v>0W46031</v>
          </cell>
          <cell r="B1894" t="str">
            <v>AXD2238</v>
          </cell>
          <cell r="C1894" t="str">
            <v>小姐</v>
          </cell>
          <cell r="D1894" t="str">
            <v>0王佩慧</v>
          </cell>
          <cell r="E1894" t="str">
            <v>王佩慧小姐</v>
          </cell>
          <cell r="F1894">
            <v>930517668</v>
          </cell>
        </row>
        <row r="1895">
          <cell r="A1895" t="str">
            <v>0W47138</v>
          </cell>
          <cell r="B1895" t="str">
            <v>AYE2939</v>
          </cell>
          <cell r="C1895" t="str">
            <v>小姐</v>
          </cell>
          <cell r="D1895" t="str">
            <v>林玉敏</v>
          </cell>
          <cell r="E1895" t="str">
            <v>林玉敏小姐</v>
          </cell>
          <cell r="F1895">
            <v>911243505</v>
          </cell>
        </row>
        <row r="1896">
          <cell r="A1896" t="str">
            <v>0W56883</v>
          </cell>
          <cell r="B1896" t="str">
            <v>RBQ3708</v>
          </cell>
          <cell r="C1896" t="str">
            <v>小姐</v>
          </cell>
          <cell r="D1896" t="str">
            <v>康國行銷(股)公司-統一東京(股)公司鄧秀珍</v>
          </cell>
          <cell r="E1896" t="str">
            <v>鄧秀珍小姐</v>
          </cell>
          <cell r="F1896">
            <v>912858710</v>
          </cell>
        </row>
        <row r="1897">
          <cell r="A1897" t="str">
            <v>0W59802</v>
          </cell>
          <cell r="B1897" t="str">
            <v>RCD8838</v>
          </cell>
          <cell r="C1897" t="str">
            <v>先生</v>
          </cell>
          <cell r="D1897" t="str">
            <v>廣範實業(限)-格上詹乙軒</v>
          </cell>
          <cell r="E1897" t="str">
            <v>詹乙軒先生</v>
          </cell>
          <cell r="F1897">
            <v>972691522</v>
          </cell>
        </row>
        <row r="1898">
          <cell r="A1898" t="str">
            <v>0W60698</v>
          </cell>
          <cell r="B1898" t="str">
            <v>RBZ5398</v>
          </cell>
          <cell r="C1898" t="str">
            <v>先生</v>
          </cell>
          <cell r="D1898" t="str">
            <v>克馬企業有限公司-遠銀陳晉輝</v>
          </cell>
          <cell r="E1898" t="str">
            <v>陳晉輝先生</v>
          </cell>
          <cell r="F1898">
            <v>932070001</v>
          </cell>
        </row>
        <row r="1899">
          <cell r="A1899" t="str">
            <v>0W61408</v>
          </cell>
          <cell r="B1899" t="str">
            <v>AXC7588</v>
          </cell>
          <cell r="C1899" t="str">
            <v>先生</v>
          </cell>
          <cell r="D1899" t="str">
            <v>嘉論興業有限公司林錦煌</v>
          </cell>
          <cell r="E1899" t="str">
            <v>林錦煌先生</v>
          </cell>
          <cell r="F1899">
            <v>937035029</v>
          </cell>
        </row>
        <row r="1900">
          <cell r="A1900" t="str">
            <v>0X11474</v>
          </cell>
          <cell r="B1900" t="str">
            <v>RBQ2677</v>
          </cell>
          <cell r="C1900" t="str">
            <v>小姐</v>
          </cell>
          <cell r="D1900" t="str">
            <v>台裕(股)-財盟王素瑤</v>
          </cell>
          <cell r="E1900" t="str">
            <v>王素瑤小姐</v>
          </cell>
          <cell r="F1900">
            <v>952516060</v>
          </cell>
        </row>
        <row r="1901">
          <cell r="A1901" t="str">
            <v>0X11516</v>
          </cell>
          <cell r="B1901" t="str">
            <v>ATF5366</v>
          </cell>
          <cell r="C1901" t="str">
            <v>先生</v>
          </cell>
          <cell r="D1901" t="str">
            <v>張明河</v>
          </cell>
          <cell r="E1901" t="str">
            <v>張明河先生</v>
          </cell>
          <cell r="F1901">
            <v>938628048</v>
          </cell>
        </row>
        <row r="1902">
          <cell r="A1902" t="str">
            <v>0X11699</v>
          </cell>
          <cell r="B1902" t="str">
            <v>AUY6099</v>
          </cell>
          <cell r="C1902" t="str">
            <v>小姐</v>
          </cell>
          <cell r="D1902" t="str">
            <v>林秀玲</v>
          </cell>
          <cell r="E1902" t="str">
            <v>林秀玲小姐</v>
          </cell>
          <cell r="F1902">
            <v>926676869</v>
          </cell>
        </row>
        <row r="1903">
          <cell r="A1903" t="str">
            <v>0X12980</v>
          </cell>
          <cell r="B1903" t="str">
            <v>ATG9292</v>
          </cell>
          <cell r="C1903" t="str">
            <v>先生</v>
          </cell>
          <cell r="D1903" t="str">
            <v>劉福成</v>
          </cell>
          <cell r="E1903" t="str">
            <v>劉福成先生</v>
          </cell>
          <cell r="F1903">
            <v>927889698</v>
          </cell>
        </row>
        <row r="1904">
          <cell r="A1904" t="str">
            <v>0X13002</v>
          </cell>
          <cell r="B1904" t="str">
            <v>0X13022</v>
          </cell>
          <cell r="C1904" t="str">
            <v>先生</v>
          </cell>
          <cell r="D1904" t="str">
            <v>鉑德汽車股份有限公司程柏盛</v>
          </cell>
          <cell r="E1904" t="str">
            <v>程柏盛先生</v>
          </cell>
          <cell r="F1904">
            <v>936033878</v>
          </cell>
        </row>
        <row r="1905">
          <cell r="A1905" t="str">
            <v>0X13540</v>
          </cell>
          <cell r="B1905" t="str">
            <v>RBR3958</v>
          </cell>
          <cell r="C1905" t="str">
            <v>先生</v>
          </cell>
          <cell r="D1905" t="str">
            <v>良詮企業有限公司(財盟)許友樵</v>
          </cell>
          <cell r="E1905" t="str">
            <v>許友樵先生</v>
          </cell>
          <cell r="F1905">
            <v>987033036</v>
          </cell>
        </row>
        <row r="1906">
          <cell r="A1906" t="str">
            <v>0X14357</v>
          </cell>
          <cell r="B1906" t="str">
            <v>AWY0707</v>
          </cell>
          <cell r="C1906" t="str">
            <v>先生</v>
          </cell>
          <cell r="D1906" t="str">
            <v>黃勝晏</v>
          </cell>
          <cell r="E1906" t="str">
            <v>黃勝晏先生</v>
          </cell>
          <cell r="F1906">
            <v>928166931</v>
          </cell>
        </row>
        <row r="1907">
          <cell r="A1907" t="str">
            <v>0X14949</v>
          </cell>
          <cell r="B1907" t="str">
            <v>AWA6009</v>
          </cell>
          <cell r="C1907" t="str">
            <v>先生</v>
          </cell>
          <cell r="D1907" t="str">
            <v>辛明澄</v>
          </cell>
          <cell r="E1907" t="str">
            <v>辛明澄先生</v>
          </cell>
          <cell r="F1907">
            <v>934167009</v>
          </cell>
        </row>
        <row r="1908">
          <cell r="A1908" t="str">
            <v>0X14959</v>
          </cell>
          <cell r="B1908" t="str">
            <v>ATM5923</v>
          </cell>
          <cell r="C1908" t="str">
            <v>小姐</v>
          </cell>
          <cell r="D1908" t="str">
            <v>林雅雯</v>
          </cell>
          <cell r="E1908" t="str">
            <v>林雅雯小姐</v>
          </cell>
          <cell r="F1908">
            <v>931266452</v>
          </cell>
        </row>
        <row r="1909">
          <cell r="A1909" t="str">
            <v>0X15781</v>
          </cell>
          <cell r="B1909" t="str">
            <v>ATH7919</v>
          </cell>
          <cell r="C1909" t="str">
            <v>先生</v>
          </cell>
          <cell r="D1909" t="str">
            <v>劉厚倫</v>
          </cell>
          <cell r="E1909" t="str">
            <v>劉厚倫先生</v>
          </cell>
          <cell r="F1909">
            <v>922180872</v>
          </cell>
        </row>
        <row r="1910">
          <cell r="A1910" t="str">
            <v>0X15832</v>
          </cell>
          <cell r="B1910" t="str">
            <v>ATX1665</v>
          </cell>
          <cell r="C1910" t="str">
            <v>小姐</v>
          </cell>
          <cell r="D1910" t="str">
            <v>陳淑瑩</v>
          </cell>
          <cell r="E1910" t="str">
            <v>陳淑瑩小姐</v>
          </cell>
          <cell r="F1910">
            <v>912168777</v>
          </cell>
        </row>
        <row r="1911">
          <cell r="A1911" t="str">
            <v>0X15835</v>
          </cell>
          <cell r="B1911" t="str">
            <v>ATS3399</v>
          </cell>
          <cell r="C1911" t="str">
            <v>小姐</v>
          </cell>
          <cell r="D1911" t="str">
            <v>徐子晴</v>
          </cell>
          <cell r="E1911" t="str">
            <v>徐子晴小姐</v>
          </cell>
          <cell r="F1911">
            <v>932386498</v>
          </cell>
        </row>
        <row r="1912">
          <cell r="A1912" t="str">
            <v>0X16211</v>
          </cell>
          <cell r="B1912" t="str">
            <v>AXB9509</v>
          </cell>
          <cell r="C1912" t="str">
            <v>先生</v>
          </cell>
          <cell r="D1912" t="str">
            <v>蔡瑞成</v>
          </cell>
          <cell r="E1912" t="str">
            <v>蔡瑞成先生</v>
          </cell>
          <cell r="F1912">
            <v>939182647</v>
          </cell>
        </row>
        <row r="1913">
          <cell r="A1913" t="str">
            <v>0X16343</v>
          </cell>
          <cell r="B1913" t="str">
            <v>ATM9101</v>
          </cell>
          <cell r="C1913" t="str">
            <v>先生</v>
          </cell>
          <cell r="D1913" t="str">
            <v>石崑辰</v>
          </cell>
          <cell r="E1913" t="str">
            <v>石崑辰先生</v>
          </cell>
          <cell r="F1913">
            <v>935571929</v>
          </cell>
        </row>
        <row r="1914">
          <cell r="A1914" t="str">
            <v>0X16605</v>
          </cell>
          <cell r="B1914" t="str">
            <v>RCC5200</v>
          </cell>
          <cell r="C1914" t="str">
            <v>先生</v>
          </cell>
          <cell r="D1914" t="str">
            <v>玖秋景觀設計有限公司潘信宏</v>
          </cell>
          <cell r="E1914" t="str">
            <v>潘信宏先生</v>
          </cell>
          <cell r="F1914">
            <v>988127751</v>
          </cell>
        </row>
        <row r="1915">
          <cell r="A1915" t="str">
            <v>0X17024</v>
          </cell>
          <cell r="B1915" t="str">
            <v>AXA0518</v>
          </cell>
          <cell r="C1915" t="str">
            <v>小姐</v>
          </cell>
          <cell r="D1915" t="str">
            <v>林明姿</v>
          </cell>
          <cell r="E1915" t="str">
            <v>林明姿小姐</v>
          </cell>
          <cell r="F1915">
            <v>920870581</v>
          </cell>
        </row>
        <row r="1916">
          <cell r="A1916" t="str">
            <v>0X17049</v>
          </cell>
          <cell r="B1916" t="str">
            <v>AXC5668</v>
          </cell>
          <cell r="C1916" t="str">
            <v>小姐</v>
          </cell>
          <cell r="D1916" t="str">
            <v>周姿妤</v>
          </cell>
          <cell r="E1916" t="str">
            <v>周姿妤小姐</v>
          </cell>
          <cell r="F1916">
            <v>972850601</v>
          </cell>
        </row>
        <row r="1917">
          <cell r="A1917" t="str">
            <v>0X57658</v>
          </cell>
          <cell r="B1917" t="str">
            <v>RBR8626</v>
          </cell>
          <cell r="C1917" t="str">
            <v>先生</v>
          </cell>
          <cell r="D1917" t="str">
            <v>誌磊實業(股)-財盟沈德利</v>
          </cell>
          <cell r="E1917" t="str">
            <v>沈德利先生</v>
          </cell>
          <cell r="F1917">
            <v>975179938</v>
          </cell>
        </row>
        <row r="1918">
          <cell r="A1918" t="str">
            <v>0X57659</v>
          </cell>
          <cell r="B1918" t="str">
            <v>RCD5659</v>
          </cell>
          <cell r="C1918" t="str">
            <v>小姐</v>
          </cell>
          <cell r="D1918" t="str">
            <v>視覺遊戲廣告製作(限)-日盛洪雯麗</v>
          </cell>
          <cell r="E1918" t="str">
            <v>洪雯麗小姐</v>
          </cell>
          <cell r="F1918">
            <v>919931111</v>
          </cell>
        </row>
        <row r="1919">
          <cell r="A1919" t="str">
            <v>0X57667</v>
          </cell>
          <cell r="B1919" t="str">
            <v>ATM2859</v>
          </cell>
          <cell r="C1919" t="str">
            <v>先生</v>
          </cell>
          <cell r="D1919" t="str">
            <v>謝蔚菁</v>
          </cell>
          <cell r="E1919" t="str">
            <v>黃榮財先生</v>
          </cell>
          <cell r="F1919">
            <v>932078287</v>
          </cell>
        </row>
        <row r="1920">
          <cell r="A1920" t="str">
            <v>0X57765</v>
          </cell>
          <cell r="B1920" t="str">
            <v>ATM0168</v>
          </cell>
          <cell r="C1920" t="str">
            <v>先生</v>
          </cell>
          <cell r="D1920" t="str">
            <v>賴崇文</v>
          </cell>
          <cell r="E1920" t="str">
            <v>賴崇文先生</v>
          </cell>
          <cell r="F1920">
            <v>926995816</v>
          </cell>
        </row>
        <row r="1921">
          <cell r="A1921" t="str">
            <v>0X57815</v>
          </cell>
          <cell r="B1921" t="str">
            <v>AWZ5868</v>
          </cell>
          <cell r="C1921" t="str">
            <v>先生</v>
          </cell>
          <cell r="D1921" t="str">
            <v>實用醫療器材有限公司張顥騫</v>
          </cell>
          <cell r="E1921" t="str">
            <v>張顥騫先生</v>
          </cell>
          <cell r="F1921">
            <v>955863571</v>
          </cell>
        </row>
        <row r="1922">
          <cell r="A1922" t="str">
            <v>0X57838</v>
          </cell>
          <cell r="B1922" t="str">
            <v>AWZ1222</v>
          </cell>
          <cell r="C1922" t="str">
            <v>先生</v>
          </cell>
          <cell r="D1922" t="str">
            <v>阮建銘</v>
          </cell>
          <cell r="E1922" t="str">
            <v>阮建銘先生</v>
          </cell>
          <cell r="F1922">
            <v>989192168</v>
          </cell>
        </row>
        <row r="1923">
          <cell r="A1923" t="str">
            <v>0X57858</v>
          </cell>
          <cell r="B1923" t="str">
            <v>ATL7399</v>
          </cell>
          <cell r="C1923" t="str">
            <v>小姐</v>
          </cell>
          <cell r="D1923" t="str">
            <v>東騰開發股份有限公司郭美華</v>
          </cell>
          <cell r="E1923" t="str">
            <v>郭美華小姐</v>
          </cell>
          <cell r="F1923">
            <v>932194408</v>
          </cell>
        </row>
        <row r="1924">
          <cell r="A1924" t="str">
            <v>0X57866</v>
          </cell>
          <cell r="B1924" t="str">
            <v>AZN8919</v>
          </cell>
          <cell r="C1924" t="str">
            <v>小姐</v>
          </cell>
          <cell r="D1924" t="str">
            <v>賴雅玲</v>
          </cell>
          <cell r="E1924" t="str">
            <v>賴雅玲小姐</v>
          </cell>
          <cell r="F1924">
            <v>939946329</v>
          </cell>
        </row>
        <row r="1925">
          <cell r="A1925" t="str">
            <v>0X58449</v>
          </cell>
          <cell r="B1925" t="str">
            <v>AWD6869</v>
          </cell>
          <cell r="C1925" t="str">
            <v>先生</v>
          </cell>
          <cell r="D1925" t="str">
            <v>吳昌鍊</v>
          </cell>
          <cell r="E1925" t="str">
            <v>吳昌鍊先生</v>
          </cell>
          <cell r="F1925">
            <v>935649390</v>
          </cell>
        </row>
        <row r="1926">
          <cell r="A1926" t="str">
            <v>0X59502</v>
          </cell>
          <cell r="B1926" t="str">
            <v>ATH1113</v>
          </cell>
          <cell r="C1926" t="str">
            <v>先生</v>
          </cell>
          <cell r="D1926" t="str">
            <v>林輝豪</v>
          </cell>
          <cell r="E1926" t="str">
            <v>林輝豪先生</v>
          </cell>
          <cell r="F1926">
            <v>915010501</v>
          </cell>
        </row>
        <row r="1927">
          <cell r="A1927" t="str">
            <v>0X60829</v>
          </cell>
          <cell r="B1927" t="str">
            <v>AXC6259</v>
          </cell>
          <cell r="C1927" t="str">
            <v>小姐</v>
          </cell>
          <cell r="D1927" t="str">
            <v>溫豔卿</v>
          </cell>
          <cell r="E1927" t="str">
            <v>溫豔卿小姐</v>
          </cell>
          <cell r="F1927">
            <v>933901678</v>
          </cell>
        </row>
        <row r="1928">
          <cell r="A1928" t="str">
            <v>0X61724</v>
          </cell>
          <cell r="B1928" t="str">
            <v>3095AC</v>
          </cell>
          <cell r="C1928" t="str">
            <v>小姐</v>
          </cell>
          <cell r="D1928" t="str">
            <v>陳柔妙</v>
          </cell>
          <cell r="E1928" t="str">
            <v>陳柔妙小姐</v>
          </cell>
          <cell r="F1928">
            <v>921031212</v>
          </cell>
        </row>
        <row r="1929">
          <cell r="A1929" t="str">
            <v>0X62609</v>
          </cell>
          <cell r="B1929" t="str">
            <v>RCA9969</v>
          </cell>
          <cell r="C1929" t="str">
            <v>先生</v>
          </cell>
          <cell r="D1929" t="str">
            <v>友尚股份有限公司-和車(股)莊志明</v>
          </cell>
          <cell r="E1929" t="str">
            <v>莊志明先生</v>
          </cell>
          <cell r="F1929">
            <v>958415336</v>
          </cell>
        </row>
        <row r="1930">
          <cell r="A1930" t="str">
            <v>0X62625</v>
          </cell>
          <cell r="B1930" t="str">
            <v>ATL9630</v>
          </cell>
          <cell r="C1930" t="str">
            <v>小姐</v>
          </cell>
          <cell r="D1930" t="str">
            <v>張瑞瑤</v>
          </cell>
          <cell r="E1930" t="str">
            <v>張瑞瑤小姐</v>
          </cell>
          <cell r="F1930">
            <v>935168365</v>
          </cell>
        </row>
        <row r="1931">
          <cell r="A1931" t="str">
            <v>0X62637</v>
          </cell>
          <cell r="B1931" t="str">
            <v>ATY9866</v>
          </cell>
          <cell r="C1931" t="str">
            <v>小姐</v>
          </cell>
          <cell r="D1931" t="str">
            <v>朱瑋晴</v>
          </cell>
          <cell r="E1931" t="str">
            <v>朱瑋晴小姐</v>
          </cell>
          <cell r="F1931">
            <v>975601020</v>
          </cell>
        </row>
        <row r="1932">
          <cell r="A1932" t="str">
            <v>0X62639</v>
          </cell>
          <cell r="B1932" t="str">
            <v>AXD2166</v>
          </cell>
          <cell r="C1932" t="str">
            <v>小姐</v>
          </cell>
          <cell r="D1932" t="str">
            <v>賴惠麗</v>
          </cell>
          <cell r="E1932" t="str">
            <v>賴惠麗小姐</v>
          </cell>
          <cell r="F1932">
            <v>933943966</v>
          </cell>
        </row>
        <row r="1933">
          <cell r="A1933" t="str">
            <v>0X62658</v>
          </cell>
          <cell r="B1933" t="str">
            <v>AXC1336</v>
          </cell>
          <cell r="C1933" t="str">
            <v>先生</v>
          </cell>
          <cell r="D1933" t="str">
            <v>周建文</v>
          </cell>
          <cell r="E1933" t="str">
            <v>周建文先生</v>
          </cell>
          <cell r="F1933">
            <v>919251457</v>
          </cell>
        </row>
        <row r="1934">
          <cell r="A1934" t="str">
            <v>0X63518</v>
          </cell>
          <cell r="B1934" t="str">
            <v>ATQ8985</v>
          </cell>
          <cell r="C1934" t="str">
            <v>先生</v>
          </cell>
          <cell r="D1934" t="str">
            <v>0劉維新</v>
          </cell>
          <cell r="E1934" t="str">
            <v>劉維新先生</v>
          </cell>
          <cell r="F1934">
            <v>933026067</v>
          </cell>
        </row>
        <row r="1935">
          <cell r="A1935" t="str">
            <v>0X64630</v>
          </cell>
          <cell r="B1935" t="str">
            <v>AXA0699</v>
          </cell>
          <cell r="C1935" t="str">
            <v>先生</v>
          </cell>
          <cell r="D1935" t="str">
            <v>王俊義</v>
          </cell>
          <cell r="E1935" t="str">
            <v>王俊義先生</v>
          </cell>
          <cell r="F1935">
            <v>919578094</v>
          </cell>
        </row>
        <row r="1936">
          <cell r="A1936" t="str">
            <v>0X64631</v>
          </cell>
          <cell r="B1936" t="str">
            <v>ATQ3977</v>
          </cell>
          <cell r="C1936" t="str">
            <v>先生</v>
          </cell>
          <cell r="D1936" t="str">
            <v>莊英逸</v>
          </cell>
          <cell r="E1936" t="str">
            <v>莊英逸先生</v>
          </cell>
          <cell r="F1936">
            <v>922209797</v>
          </cell>
        </row>
        <row r="1937">
          <cell r="A1937" t="str">
            <v>0X64637</v>
          </cell>
          <cell r="B1937" t="str">
            <v>AXC0109</v>
          </cell>
          <cell r="C1937" t="str">
            <v>先生</v>
          </cell>
          <cell r="D1937" t="str">
            <v>易杰</v>
          </cell>
          <cell r="E1937" t="str">
            <v>易杰先生</v>
          </cell>
          <cell r="F1937">
            <v>930299060</v>
          </cell>
        </row>
        <row r="1938">
          <cell r="A1938" t="str">
            <v>0X64773</v>
          </cell>
          <cell r="B1938" t="str">
            <v>RCB0806</v>
          </cell>
          <cell r="C1938" t="str">
            <v>先生</v>
          </cell>
          <cell r="D1938" t="str">
            <v>全誼投資(股)-格上許涵榛</v>
          </cell>
          <cell r="E1938" t="str">
            <v>許涵榛先生</v>
          </cell>
          <cell r="F1938">
            <v>972691563</v>
          </cell>
        </row>
        <row r="1939">
          <cell r="A1939" t="str">
            <v>0X64846</v>
          </cell>
          <cell r="B1939" t="str">
            <v>AXA0388</v>
          </cell>
          <cell r="C1939" t="str">
            <v>先生</v>
          </cell>
          <cell r="D1939" t="str">
            <v>卞國忠</v>
          </cell>
          <cell r="E1939" t="str">
            <v>顏銘宏先生</v>
          </cell>
          <cell r="F1939">
            <v>979966281</v>
          </cell>
        </row>
        <row r="1940">
          <cell r="A1940" t="str">
            <v>0X64847</v>
          </cell>
          <cell r="B1940" t="str">
            <v>AWD0821</v>
          </cell>
          <cell r="C1940" t="str">
            <v>先生</v>
          </cell>
          <cell r="D1940" t="str">
            <v>夏紹安</v>
          </cell>
          <cell r="E1940" t="str">
            <v>夏紹安先生</v>
          </cell>
          <cell r="F1940">
            <v>920860737</v>
          </cell>
        </row>
        <row r="1941">
          <cell r="A1941" t="str">
            <v>0Y28270</v>
          </cell>
          <cell r="B1941" t="str">
            <v>AXB2579</v>
          </cell>
          <cell r="C1941" t="str">
            <v>先生</v>
          </cell>
          <cell r="D1941" t="str">
            <v>許長流</v>
          </cell>
          <cell r="E1941" t="str">
            <v>許長流先生</v>
          </cell>
          <cell r="F1941">
            <v>936100846</v>
          </cell>
        </row>
        <row r="1942">
          <cell r="A1942" t="str">
            <v>0Y28556</v>
          </cell>
          <cell r="B1942" t="str">
            <v>RCB0706</v>
          </cell>
          <cell r="C1942" t="str">
            <v>小姐</v>
          </cell>
          <cell r="D1942" t="str">
            <v>銘翔興業股份有限公司(和運租車)許育瑄</v>
          </cell>
          <cell r="E1942" t="str">
            <v>許育瑄小姐</v>
          </cell>
          <cell r="F1942">
            <v>958788082</v>
          </cell>
        </row>
        <row r="1943">
          <cell r="A1943" t="str">
            <v>0Y28668</v>
          </cell>
          <cell r="B1943" t="str">
            <v>0Y28668</v>
          </cell>
          <cell r="C1943" t="str">
            <v>先生</v>
          </cell>
          <cell r="D1943" t="str">
            <v>鉑德汽車股份有限公司程柏盛</v>
          </cell>
          <cell r="E1943" t="str">
            <v>程柏盛先生</v>
          </cell>
          <cell r="F1943">
            <v>936033878</v>
          </cell>
        </row>
        <row r="1944">
          <cell r="A1944" t="str">
            <v>0Y28695</v>
          </cell>
          <cell r="B1944" t="str">
            <v>AWZ5199</v>
          </cell>
          <cell r="C1944" t="str">
            <v>先生</v>
          </cell>
          <cell r="D1944" t="str">
            <v>永安地政事務所路世安</v>
          </cell>
          <cell r="E1944" t="str">
            <v>路世安先生</v>
          </cell>
          <cell r="F1944">
            <v>935624858</v>
          </cell>
        </row>
        <row r="1945">
          <cell r="A1945" t="str">
            <v>0Y28699</v>
          </cell>
          <cell r="B1945" t="str">
            <v>AWE8599</v>
          </cell>
          <cell r="C1945" t="str">
            <v>先生</v>
          </cell>
          <cell r="D1945" t="str">
            <v>范振煌</v>
          </cell>
          <cell r="E1945" t="str">
            <v>范振煌先生</v>
          </cell>
          <cell r="F1945">
            <v>932225965</v>
          </cell>
        </row>
        <row r="1946">
          <cell r="A1946" t="str">
            <v>0Y28700</v>
          </cell>
          <cell r="B1946" t="str">
            <v>RCA9018</v>
          </cell>
          <cell r="C1946" t="str">
            <v>先生</v>
          </cell>
          <cell r="D1946" t="str">
            <v>大誠保險經紀人(股)-台壽保呂聰財</v>
          </cell>
          <cell r="E1946" t="str">
            <v>呂聰財先生</v>
          </cell>
          <cell r="F1946">
            <v>938371888</v>
          </cell>
        </row>
        <row r="1947">
          <cell r="A1947" t="str">
            <v>0Y28706</v>
          </cell>
          <cell r="B1947" t="str">
            <v>AXA9901</v>
          </cell>
          <cell r="C1947" t="str">
            <v>先生</v>
          </cell>
          <cell r="D1947" t="str">
            <v>吳銘俊</v>
          </cell>
          <cell r="E1947" t="str">
            <v>吳銘俊先生</v>
          </cell>
          <cell r="F1947">
            <v>953589611</v>
          </cell>
        </row>
        <row r="1948">
          <cell r="A1948" t="str">
            <v>0Y28707</v>
          </cell>
          <cell r="B1948" t="str">
            <v>AXB7791</v>
          </cell>
          <cell r="C1948" t="str">
            <v>先生</v>
          </cell>
          <cell r="D1948" t="str">
            <v>鷹康科技股份有限公司-財盟小客車金大剛</v>
          </cell>
          <cell r="E1948" t="str">
            <v>金大剛先生</v>
          </cell>
          <cell r="F1948">
            <v>958788315</v>
          </cell>
        </row>
        <row r="1949">
          <cell r="A1949" t="str">
            <v>0Y28708</v>
          </cell>
          <cell r="B1949" t="str">
            <v>RCC5169</v>
          </cell>
          <cell r="C1949" t="str">
            <v>先生</v>
          </cell>
          <cell r="D1949" t="str">
            <v>黃孔銅</v>
          </cell>
          <cell r="E1949" t="str">
            <v>黃孔銅先生</v>
          </cell>
          <cell r="F1949">
            <v>933765468</v>
          </cell>
        </row>
        <row r="1950">
          <cell r="A1950" t="str">
            <v>0Y28883</v>
          </cell>
          <cell r="B1950" t="str">
            <v>AXA0955</v>
          </cell>
          <cell r="C1950" t="str">
            <v>先生</v>
          </cell>
          <cell r="D1950" t="str">
            <v>邱美惠</v>
          </cell>
          <cell r="E1950" t="str">
            <v>鄭欽文先生</v>
          </cell>
          <cell r="F1950">
            <v>955000665</v>
          </cell>
        </row>
        <row r="1951">
          <cell r="A1951" t="str">
            <v>0Y28884</v>
          </cell>
          <cell r="B1951" t="str">
            <v>AWZ0803</v>
          </cell>
          <cell r="C1951" t="str">
            <v>先生</v>
          </cell>
          <cell r="D1951" t="str">
            <v>陳坤鴻</v>
          </cell>
          <cell r="E1951" t="str">
            <v>陳坤鴻先生</v>
          </cell>
          <cell r="F1951">
            <v>932012028</v>
          </cell>
        </row>
        <row r="1952">
          <cell r="A1952" t="str">
            <v>0Y29381</v>
          </cell>
          <cell r="B1952" t="str">
            <v>AWZ9687</v>
          </cell>
          <cell r="C1952" t="str">
            <v>小姐</v>
          </cell>
          <cell r="D1952" t="str">
            <v>鄭智文</v>
          </cell>
          <cell r="E1952" t="str">
            <v>張悰珮小姐</v>
          </cell>
          <cell r="F1952">
            <v>916499888</v>
          </cell>
        </row>
        <row r="1953">
          <cell r="A1953" t="str">
            <v>0Y29486</v>
          </cell>
          <cell r="B1953" t="str">
            <v>RCC6879</v>
          </cell>
          <cell r="C1953" t="str">
            <v>先生</v>
          </cell>
          <cell r="D1953" t="str">
            <v>水剌餐飲店金成杓</v>
          </cell>
          <cell r="E1953" t="str">
            <v>金成杓先生</v>
          </cell>
          <cell r="F1953">
            <v>973087967</v>
          </cell>
        </row>
        <row r="1954">
          <cell r="A1954" t="str">
            <v>0Y29490</v>
          </cell>
          <cell r="B1954" t="str">
            <v>AXD3198</v>
          </cell>
          <cell r="C1954" t="str">
            <v>先生</v>
          </cell>
          <cell r="D1954" t="str">
            <v>恆振企業有限公司徐仁彥</v>
          </cell>
          <cell r="E1954" t="str">
            <v>徐仁彥先生</v>
          </cell>
          <cell r="F1954">
            <v>912203852</v>
          </cell>
        </row>
        <row r="1955">
          <cell r="A1955" t="str">
            <v>0Y29531</v>
          </cell>
          <cell r="B1955" t="str">
            <v>AXC0816</v>
          </cell>
          <cell r="C1955" t="str">
            <v>先生</v>
          </cell>
          <cell r="D1955" t="str">
            <v>0李金霖</v>
          </cell>
          <cell r="E1955" t="str">
            <v>李金霖先生</v>
          </cell>
          <cell r="F1955">
            <v>921603719</v>
          </cell>
        </row>
        <row r="1956">
          <cell r="A1956" t="str">
            <v>0Y29542</v>
          </cell>
          <cell r="B1956" t="str">
            <v>AXA5707</v>
          </cell>
          <cell r="C1956" t="str">
            <v>先生</v>
          </cell>
          <cell r="D1956" t="str">
            <v>陳彥明</v>
          </cell>
          <cell r="E1956" t="str">
            <v>陳彥明先生</v>
          </cell>
          <cell r="F1956">
            <v>913611228</v>
          </cell>
        </row>
        <row r="1957">
          <cell r="A1957" t="str">
            <v>0Y29562</v>
          </cell>
          <cell r="B1957" t="str">
            <v>ATQ9058</v>
          </cell>
          <cell r="C1957" t="str">
            <v>先生</v>
          </cell>
          <cell r="D1957" t="str">
            <v>郭美利</v>
          </cell>
          <cell r="E1957" t="str">
            <v>楊權隆先生</v>
          </cell>
          <cell r="F1957">
            <v>933064930</v>
          </cell>
        </row>
        <row r="1958">
          <cell r="A1958" t="str">
            <v>0Y29614</v>
          </cell>
          <cell r="B1958" t="str">
            <v>RCA8890</v>
          </cell>
          <cell r="C1958" t="str">
            <v>先生</v>
          </cell>
          <cell r="D1958" t="str">
            <v>馥壽化學有限公司-財盟蔡青恩</v>
          </cell>
          <cell r="E1958" t="str">
            <v>蔡青恩先生</v>
          </cell>
          <cell r="F1958">
            <v>963333572</v>
          </cell>
        </row>
        <row r="1959">
          <cell r="A1959" t="str">
            <v>0Y29702</v>
          </cell>
          <cell r="B1959" t="str">
            <v>AWF5735</v>
          </cell>
          <cell r="C1959" t="str">
            <v>先生</v>
          </cell>
          <cell r="D1959" t="str">
            <v>林坤峰</v>
          </cell>
          <cell r="E1959" t="str">
            <v>林坤峰先生</v>
          </cell>
          <cell r="F1959">
            <v>920824026</v>
          </cell>
        </row>
        <row r="1960">
          <cell r="A1960" t="str">
            <v>0Y30267</v>
          </cell>
          <cell r="B1960" t="str">
            <v>AXZ8866</v>
          </cell>
          <cell r="C1960" t="str">
            <v>先生</v>
          </cell>
          <cell r="D1960" t="str">
            <v>邱明正</v>
          </cell>
          <cell r="E1960" t="str">
            <v>邱明正先生</v>
          </cell>
          <cell r="F1960">
            <v>953641587</v>
          </cell>
        </row>
        <row r="1961">
          <cell r="A1961" t="str">
            <v>0Y30295</v>
          </cell>
          <cell r="B1961" t="str">
            <v>AVV1028</v>
          </cell>
          <cell r="C1961" t="str">
            <v>先生</v>
          </cell>
          <cell r="D1961" t="str">
            <v>喬君明</v>
          </cell>
          <cell r="E1961" t="str">
            <v>喬君明先生</v>
          </cell>
          <cell r="F1961">
            <v>935652122</v>
          </cell>
        </row>
        <row r="1962">
          <cell r="A1962" t="str">
            <v>0Y30301</v>
          </cell>
          <cell r="B1962" t="str">
            <v>AXE8895</v>
          </cell>
          <cell r="C1962" t="str">
            <v>小姐</v>
          </cell>
          <cell r="D1962" t="str">
            <v>周曉梅</v>
          </cell>
          <cell r="E1962" t="str">
            <v>周曉梅小姐</v>
          </cell>
          <cell r="F1962">
            <v>927977188</v>
          </cell>
        </row>
        <row r="1963">
          <cell r="A1963" t="str">
            <v>0Y30314</v>
          </cell>
          <cell r="B1963" t="str">
            <v>RCD3665</v>
          </cell>
          <cell r="C1963" t="str">
            <v>先生</v>
          </cell>
          <cell r="D1963" t="str">
            <v>友尚股份有限公司-遠銀國際租賃(股)鄭翼彬</v>
          </cell>
          <cell r="E1963" t="str">
            <v>鄭翼彬先生</v>
          </cell>
          <cell r="F1963">
            <v>925899997</v>
          </cell>
        </row>
        <row r="1964">
          <cell r="A1964" t="str">
            <v>0Y30316</v>
          </cell>
          <cell r="B1964" t="str">
            <v>RCD3363</v>
          </cell>
          <cell r="C1964" t="str">
            <v>先生</v>
          </cell>
          <cell r="D1964" t="str">
            <v>金煇企業(股)公司-遠銀許鈞義</v>
          </cell>
          <cell r="E1964" t="str">
            <v>許鈞義先生</v>
          </cell>
          <cell r="F1964">
            <v>927017617</v>
          </cell>
        </row>
        <row r="1965">
          <cell r="A1965" t="str">
            <v>0Y30319</v>
          </cell>
          <cell r="B1965" t="str">
            <v>AWD9851</v>
          </cell>
          <cell r="C1965" t="str">
            <v>先生</v>
          </cell>
          <cell r="D1965" t="str">
            <v>陳正瑋</v>
          </cell>
          <cell r="E1965" t="str">
            <v>陳正瑋先生</v>
          </cell>
          <cell r="F1965">
            <v>933757606</v>
          </cell>
        </row>
        <row r="1966">
          <cell r="A1966" t="str">
            <v>0Y30321</v>
          </cell>
          <cell r="B1966" t="str">
            <v>AZF9138</v>
          </cell>
          <cell r="C1966" t="str">
            <v>先生</v>
          </cell>
          <cell r="D1966" t="str">
            <v>陳信安</v>
          </cell>
          <cell r="E1966" t="str">
            <v>陳信安先生</v>
          </cell>
          <cell r="F1966">
            <v>918767326</v>
          </cell>
        </row>
        <row r="1967">
          <cell r="A1967" t="str">
            <v>0Y30323</v>
          </cell>
          <cell r="B1967" t="str">
            <v>AXL5855</v>
          </cell>
          <cell r="C1967" t="str">
            <v>小姐</v>
          </cell>
          <cell r="D1967" t="str">
            <v>吳麗秋</v>
          </cell>
          <cell r="E1967" t="str">
            <v>吳麗秋小姐</v>
          </cell>
          <cell r="F1967">
            <v>926251989</v>
          </cell>
        </row>
        <row r="1968">
          <cell r="A1968" t="str">
            <v>0Y30469</v>
          </cell>
          <cell r="B1968" t="str">
            <v>RCC3373</v>
          </cell>
          <cell r="C1968" t="str">
            <v>先生</v>
          </cell>
          <cell r="D1968" t="str">
            <v>杰華精密工業股份有限公司-和運黃逸翔</v>
          </cell>
          <cell r="E1968" t="str">
            <v>黃逸翔先生</v>
          </cell>
          <cell r="F1968">
            <v>938622238</v>
          </cell>
        </row>
        <row r="1969">
          <cell r="A1969" t="str">
            <v>0Y30472</v>
          </cell>
          <cell r="B1969" t="str">
            <v>AXE3298</v>
          </cell>
          <cell r="C1969" t="str">
            <v>小姐</v>
          </cell>
          <cell r="D1969" t="str">
            <v>鍾淑芬</v>
          </cell>
          <cell r="E1969" t="str">
            <v>鍾淑芬小姐</v>
          </cell>
          <cell r="F1969">
            <v>937890794</v>
          </cell>
        </row>
        <row r="1970">
          <cell r="A1970" t="str">
            <v>0Y30476</v>
          </cell>
          <cell r="B1970" t="str">
            <v>AWD8378</v>
          </cell>
          <cell r="C1970" t="str">
            <v>先生</v>
          </cell>
          <cell r="D1970" t="str">
            <v>楊嚙緻嚙</v>
          </cell>
          <cell r="E1970" t="str">
            <v>楊嚙緻嚙先生</v>
          </cell>
          <cell r="F1970">
            <v>910092518</v>
          </cell>
        </row>
        <row r="1971">
          <cell r="A1971" t="str">
            <v>0Y30491</v>
          </cell>
          <cell r="B1971" t="str">
            <v>AZN6689</v>
          </cell>
          <cell r="C1971" t="str">
            <v>先生</v>
          </cell>
          <cell r="D1971" t="str">
            <v>林祐任</v>
          </cell>
          <cell r="E1971" t="str">
            <v>林祐任先生</v>
          </cell>
          <cell r="F1971">
            <v>972197359</v>
          </cell>
        </row>
        <row r="1972">
          <cell r="A1972" t="str">
            <v>0Y30631</v>
          </cell>
          <cell r="B1972" t="str">
            <v>AXE6611</v>
          </cell>
          <cell r="C1972" t="str">
            <v>先生</v>
          </cell>
          <cell r="D1972" t="str">
            <v>陳建彰</v>
          </cell>
          <cell r="E1972" t="str">
            <v>陳建彰先生</v>
          </cell>
          <cell r="F1972">
            <v>933020763</v>
          </cell>
        </row>
        <row r="1973">
          <cell r="A1973" t="str">
            <v>0Y30652</v>
          </cell>
          <cell r="B1973" t="str">
            <v>AXD2055</v>
          </cell>
          <cell r="C1973" t="str">
            <v>小姐</v>
          </cell>
          <cell r="D1973" t="str">
            <v>張惠津</v>
          </cell>
          <cell r="E1973" t="str">
            <v>張惠津小姐</v>
          </cell>
          <cell r="F1973">
            <v>922345783</v>
          </cell>
        </row>
        <row r="1974">
          <cell r="A1974" t="str">
            <v>0Y30657</v>
          </cell>
          <cell r="B1974" t="str">
            <v>AYC8798</v>
          </cell>
          <cell r="C1974" t="str">
            <v>先生</v>
          </cell>
          <cell r="D1974" t="str">
            <v>林祥榮</v>
          </cell>
          <cell r="E1974" t="str">
            <v>林祥榮先生</v>
          </cell>
          <cell r="F1974">
            <v>953225334</v>
          </cell>
        </row>
        <row r="1975">
          <cell r="A1975" t="str">
            <v>0Y30705</v>
          </cell>
          <cell r="B1975" t="str">
            <v>AXD2002</v>
          </cell>
          <cell r="C1975" t="str">
            <v>先生</v>
          </cell>
          <cell r="D1975" t="str">
            <v>蔡其鴻</v>
          </cell>
          <cell r="E1975" t="str">
            <v>蔡其鴻先生</v>
          </cell>
          <cell r="F1975">
            <v>910230778</v>
          </cell>
        </row>
        <row r="1976">
          <cell r="A1976" t="str">
            <v>0Y30708</v>
          </cell>
          <cell r="B1976" t="str">
            <v>AXC7717</v>
          </cell>
          <cell r="C1976" t="str">
            <v>先生</v>
          </cell>
          <cell r="D1976" t="str">
            <v>光創演繹有限公司車克謙</v>
          </cell>
          <cell r="E1976" t="str">
            <v>車克謙先生</v>
          </cell>
          <cell r="F1976">
            <v>922305007</v>
          </cell>
        </row>
        <row r="1977">
          <cell r="A1977" t="str">
            <v>0Y30709</v>
          </cell>
          <cell r="B1977" t="str">
            <v>AXE8229</v>
          </cell>
          <cell r="C1977" t="str">
            <v>小姐</v>
          </cell>
          <cell r="D1977" t="str">
            <v>許竹君</v>
          </cell>
          <cell r="E1977" t="str">
            <v>許竹君小姐</v>
          </cell>
          <cell r="F1977">
            <v>910466450</v>
          </cell>
        </row>
        <row r="1978">
          <cell r="A1978" t="str">
            <v>0Y33534</v>
          </cell>
          <cell r="B1978" t="str">
            <v>ATV8880</v>
          </cell>
          <cell r="C1978" t="str">
            <v>先生</v>
          </cell>
          <cell r="D1978" t="str">
            <v>0柯惠娟</v>
          </cell>
          <cell r="E1978" t="str">
            <v>黃金章先生</v>
          </cell>
          <cell r="F1978">
            <v>932057176</v>
          </cell>
        </row>
        <row r="1979">
          <cell r="A1979" t="str">
            <v>0Y33714</v>
          </cell>
          <cell r="B1979" t="str">
            <v>AZK5178</v>
          </cell>
          <cell r="C1979" t="str">
            <v>小姐</v>
          </cell>
          <cell r="D1979" t="str">
            <v>陳純英</v>
          </cell>
          <cell r="E1979" t="str">
            <v>陳純英小姐</v>
          </cell>
          <cell r="F1979">
            <v>928276331</v>
          </cell>
        </row>
        <row r="1980">
          <cell r="A1980" t="str">
            <v>0Y33778</v>
          </cell>
          <cell r="B1980" t="str">
            <v>AXA1816</v>
          </cell>
          <cell r="C1980" t="str">
            <v>先生</v>
          </cell>
          <cell r="D1980" t="str">
            <v>劉卉婷</v>
          </cell>
          <cell r="E1980" t="str">
            <v>莊駿森先生</v>
          </cell>
          <cell r="F1980">
            <v>955007035</v>
          </cell>
        </row>
        <row r="1981">
          <cell r="A1981" t="str">
            <v>0Y34306</v>
          </cell>
          <cell r="B1981" t="str">
            <v>RCA6006</v>
          </cell>
          <cell r="C1981" t="str">
            <v>先生</v>
          </cell>
          <cell r="D1981" t="str">
            <v>財盟小客車租賃(股)顏銘宏</v>
          </cell>
          <cell r="E1981" t="str">
            <v>顏銘宏先生</v>
          </cell>
          <cell r="F1981">
            <v>979966281</v>
          </cell>
        </row>
        <row r="1982">
          <cell r="A1982" t="str">
            <v>0Y34346</v>
          </cell>
          <cell r="B1982" t="str">
            <v>AWY6961</v>
          </cell>
          <cell r="C1982" t="str">
            <v>先生</v>
          </cell>
          <cell r="D1982" t="str">
            <v>張雅程</v>
          </cell>
          <cell r="E1982" t="str">
            <v>張雅程先生</v>
          </cell>
          <cell r="F1982">
            <v>932529186</v>
          </cell>
        </row>
        <row r="1983">
          <cell r="A1983" t="str">
            <v>0Y34389</v>
          </cell>
          <cell r="B1983" t="str">
            <v>0Y34389</v>
          </cell>
          <cell r="C1983" t="str">
            <v>先生</v>
          </cell>
          <cell r="D1983" t="str">
            <v>鉑德汽車股份有限公司程柏盛</v>
          </cell>
          <cell r="E1983" t="str">
            <v>吳佳翰先生</v>
          </cell>
          <cell r="F1983">
            <v>921282497</v>
          </cell>
        </row>
        <row r="1984">
          <cell r="A1984" t="str">
            <v>0Y36158</v>
          </cell>
          <cell r="B1984" t="str">
            <v>AXC8599</v>
          </cell>
          <cell r="C1984" t="str">
            <v>先生</v>
          </cell>
          <cell r="D1984" t="str">
            <v>莊紹揚</v>
          </cell>
          <cell r="E1984" t="str">
            <v>莊紹揚先生</v>
          </cell>
          <cell r="F1984">
            <v>936125393</v>
          </cell>
        </row>
        <row r="1985">
          <cell r="A1985" t="str">
            <v>0Y40739</v>
          </cell>
          <cell r="B1985" t="str">
            <v>RCB7057</v>
          </cell>
          <cell r="C1985" t="str">
            <v>小姐</v>
          </cell>
          <cell r="D1985" t="str">
            <v>郭碧玉</v>
          </cell>
          <cell r="E1985" t="str">
            <v>郭碧玉小姐</v>
          </cell>
          <cell r="F1985">
            <v>935376677</v>
          </cell>
        </row>
        <row r="1986">
          <cell r="A1986" t="str">
            <v>0Y87363</v>
          </cell>
          <cell r="B1986" t="str">
            <v>AXF7575</v>
          </cell>
          <cell r="C1986" t="str">
            <v>小姐</v>
          </cell>
          <cell r="D1986" t="str">
            <v>賴儀真</v>
          </cell>
          <cell r="E1986" t="str">
            <v>賴儀真小姐</v>
          </cell>
          <cell r="F1986">
            <v>952268240</v>
          </cell>
        </row>
        <row r="1987">
          <cell r="A1987" t="str">
            <v>0Y87757</v>
          </cell>
          <cell r="B1987" t="str">
            <v>AXE6266</v>
          </cell>
          <cell r="C1987" t="str">
            <v>先生</v>
          </cell>
          <cell r="D1987" t="str">
            <v>許朝財</v>
          </cell>
          <cell r="E1987" t="str">
            <v>許朝財先生</v>
          </cell>
          <cell r="F1987">
            <v>931339979</v>
          </cell>
        </row>
        <row r="1988">
          <cell r="A1988" t="str">
            <v>0Y88001</v>
          </cell>
          <cell r="B1988" t="str">
            <v>AXJ6600</v>
          </cell>
          <cell r="C1988" t="str">
            <v>先生</v>
          </cell>
          <cell r="D1988" t="str">
            <v>林進耀</v>
          </cell>
          <cell r="E1988" t="str">
            <v>林進耀先生</v>
          </cell>
          <cell r="F1988">
            <v>927720800</v>
          </cell>
        </row>
        <row r="1989">
          <cell r="A1989" t="str">
            <v>0Y88781</v>
          </cell>
          <cell r="B1989" t="str">
            <v>AXZ3978</v>
          </cell>
          <cell r="C1989" t="str">
            <v>先生</v>
          </cell>
          <cell r="D1989" t="str">
            <v>李牧迪</v>
          </cell>
          <cell r="E1989" t="str">
            <v>李牧迪先生</v>
          </cell>
          <cell r="F1989">
            <v>952106280</v>
          </cell>
        </row>
        <row r="1990">
          <cell r="A1990" t="str">
            <v>0Y90584</v>
          </cell>
          <cell r="B1990" t="str">
            <v>AXE5952</v>
          </cell>
          <cell r="C1990" t="str">
            <v>先生</v>
          </cell>
          <cell r="D1990" t="str">
            <v>陳聰煇</v>
          </cell>
          <cell r="E1990" t="str">
            <v>陳聰煇先生</v>
          </cell>
          <cell r="F1990">
            <v>932057011</v>
          </cell>
        </row>
        <row r="1991">
          <cell r="A1991" t="str">
            <v>0Z67689</v>
          </cell>
          <cell r="B1991" t="str">
            <v>ASG8508</v>
          </cell>
          <cell r="C1991" t="str">
            <v>小姐</v>
          </cell>
          <cell r="D1991" t="str">
            <v>禾揚堂企業有限公司王玉枝</v>
          </cell>
          <cell r="E1991" t="str">
            <v>王玉枝小姐</v>
          </cell>
          <cell r="F1991">
            <v>916863748</v>
          </cell>
        </row>
        <row r="1992">
          <cell r="A1992" t="str">
            <v>0Z67809</v>
          </cell>
          <cell r="B1992" t="str">
            <v>AXD7926</v>
          </cell>
          <cell r="C1992" t="str">
            <v>先生</v>
          </cell>
          <cell r="D1992" t="str">
            <v>郭南憶</v>
          </cell>
          <cell r="E1992" t="str">
            <v>郭南憶先生</v>
          </cell>
          <cell r="F1992">
            <v>931045618</v>
          </cell>
        </row>
        <row r="1993">
          <cell r="A1993" t="str">
            <v>0Z67859</v>
          </cell>
          <cell r="B1993" t="str">
            <v>AXD7616</v>
          </cell>
          <cell r="C1993" t="str">
            <v>先生</v>
          </cell>
          <cell r="D1993" t="str">
            <v>國廣營造有限公司張創為</v>
          </cell>
          <cell r="E1993" t="str">
            <v>張創為先生</v>
          </cell>
          <cell r="F1993">
            <v>937533934</v>
          </cell>
        </row>
        <row r="1994">
          <cell r="A1994" t="str">
            <v>0Z68149</v>
          </cell>
          <cell r="B1994" t="str">
            <v>AXE2512</v>
          </cell>
          <cell r="C1994" t="str">
            <v>先生</v>
          </cell>
          <cell r="D1994" t="str">
            <v>鎔德股份有限公司陳德益</v>
          </cell>
          <cell r="E1994" t="str">
            <v>陳德益先生</v>
          </cell>
          <cell r="F1994">
            <v>900000000</v>
          </cell>
        </row>
        <row r="1995">
          <cell r="A1995" t="str">
            <v>0Z68372</v>
          </cell>
          <cell r="B1995" t="str">
            <v>A1116</v>
          </cell>
          <cell r="C1995" t="str">
            <v>先生</v>
          </cell>
          <cell r="D1995" t="str">
            <v>羅仕仁</v>
          </cell>
          <cell r="E1995" t="str">
            <v>羅仕仁先生</v>
          </cell>
          <cell r="F1995">
            <v>908188555</v>
          </cell>
        </row>
        <row r="1996">
          <cell r="A1996">
            <v>2184756</v>
          </cell>
          <cell r="B1996" t="str">
            <v>B64615</v>
          </cell>
          <cell r="C1996" t="str">
            <v>先生</v>
          </cell>
          <cell r="D1996" t="str">
            <v>劉耀誠</v>
          </cell>
          <cell r="E1996" t="str">
            <v>劉耀誠先生</v>
          </cell>
          <cell r="F1996">
            <v>988586658</v>
          </cell>
        </row>
        <row r="1997">
          <cell r="A1997">
            <v>2196676</v>
          </cell>
          <cell r="B1997" t="str">
            <v>5722FP</v>
          </cell>
          <cell r="C1997" t="str">
            <v>先生</v>
          </cell>
          <cell r="D1997" t="str">
            <v>陳仲賢</v>
          </cell>
          <cell r="E1997" t="str">
            <v>陳仲賢先生</v>
          </cell>
          <cell r="F1997">
            <v>983876628</v>
          </cell>
        </row>
        <row r="1998">
          <cell r="A1998">
            <v>2583789</v>
          </cell>
          <cell r="B1998" t="str">
            <v>5793X2</v>
          </cell>
          <cell r="C1998" t="str">
            <v>先生</v>
          </cell>
          <cell r="D1998" t="str">
            <v>蔡柏格</v>
          </cell>
          <cell r="E1998" t="str">
            <v>蔡柏格先生</v>
          </cell>
          <cell r="F1998">
            <v>970524448</v>
          </cell>
        </row>
        <row r="1999">
          <cell r="A1999" t="str">
            <v>2A00646</v>
          </cell>
          <cell r="B1999" t="str">
            <v>AJF6302</v>
          </cell>
          <cell r="C1999" t="str">
            <v>先生</v>
          </cell>
          <cell r="D1999" t="str">
            <v>林裕含</v>
          </cell>
          <cell r="E1999" t="str">
            <v>林裕含先生</v>
          </cell>
          <cell r="F1999">
            <v>925355678</v>
          </cell>
        </row>
        <row r="2000">
          <cell r="A2000" t="str">
            <v>2A00851</v>
          </cell>
          <cell r="B2000" t="str">
            <v>ATN1122</v>
          </cell>
          <cell r="C2000" t="str">
            <v>小姐</v>
          </cell>
          <cell r="D2000" t="str">
            <v>吳若荷</v>
          </cell>
          <cell r="E2000" t="str">
            <v>吳若荷小姐</v>
          </cell>
          <cell r="F2000">
            <v>935085353</v>
          </cell>
        </row>
        <row r="2001">
          <cell r="A2001" t="str">
            <v>2A00989</v>
          </cell>
          <cell r="B2001" t="str">
            <v>RAR8687</v>
          </cell>
          <cell r="C2001" t="str">
            <v>先生</v>
          </cell>
          <cell r="D2001" t="str">
            <v>和運租車股份有限公司汪峻湳</v>
          </cell>
          <cell r="E2001" t="str">
            <v>汪峻湳先生</v>
          </cell>
          <cell r="F2001">
            <v>953386686</v>
          </cell>
        </row>
        <row r="2002">
          <cell r="A2002" t="str">
            <v>2A01000</v>
          </cell>
          <cell r="B2002" t="str">
            <v>AJG1121</v>
          </cell>
          <cell r="C2002" t="str">
            <v>先生</v>
          </cell>
          <cell r="D2002" t="str">
            <v>張世維</v>
          </cell>
          <cell r="E2002" t="str">
            <v>張世維先生</v>
          </cell>
          <cell r="F2002">
            <v>936274397</v>
          </cell>
        </row>
        <row r="2003">
          <cell r="A2003" t="str">
            <v>2A01042</v>
          </cell>
          <cell r="B2003" t="str">
            <v>RBR5905</v>
          </cell>
          <cell r="C2003" t="str">
            <v>先生</v>
          </cell>
          <cell r="D2003" t="str">
            <v>格上汽車租賃股份有限公司連黃偉</v>
          </cell>
          <cell r="E2003" t="str">
            <v>連黃偉先生</v>
          </cell>
          <cell r="F2003">
            <v>958803017</v>
          </cell>
        </row>
        <row r="2004">
          <cell r="A2004" t="str">
            <v>2A01082</v>
          </cell>
          <cell r="B2004" t="str">
            <v>ATF7373</v>
          </cell>
          <cell r="C2004" t="str">
            <v>先生</v>
          </cell>
          <cell r="D2004" t="str">
            <v>陳麒勝</v>
          </cell>
          <cell r="E2004" t="str">
            <v>陳麒勝先生</v>
          </cell>
          <cell r="F2004">
            <v>912801286</v>
          </cell>
        </row>
        <row r="2005">
          <cell r="A2005" t="str">
            <v>2A01149</v>
          </cell>
          <cell r="B2005" t="str">
            <v>AJG7579</v>
          </cell>
          <cell r="C2005" t="str">
            <v>先生</v>
          </cell>
          <cell r="D2005" t="str">
            <v>劉永鈞</v>
          </cell>
          <cell r="E2005" t="str">
            <v>劉永鈞先生</v>
          </cell>
          <cell r="F2005">
            <v>917181766</v>
          </cell>
        </row>
        <row r="2006">
          <cell r="A2006" t="str">
            <v>2A01575</v>
          </cell>
          <cell r="B2006" t="str">
            <v>ALT5123</v>
          </cell>
          <cell r="C2006" t="str">
            <v>先生</v>
          </cell>
          <cell r="D2006" t="str">
            <v>張文謙</v>
          </cell>
          <cell r="E2006" t="str">
            <v>張文謙先生</v>
          </cell>
          <cell r="F2006">
            <v>958122736</v>
          </cell>
        </row>
        <row r="2007">
          <cell r="A2007" t="str">
            <v>2A01586</v>
          </cell>
          <cell r="B2007" t="str">
            <v>ALH9926</v>
          </cell>
          <cell r="C2007" t="str">
            <v>先生</v>
          </cell>
          <cell r="D2007" t="str">
            <v>曹詠傑</v>
          </cell>
          <cell r="E2007" t="str">
            <v>曹詠傑先生</v>
          </cell>
          <cell r="F2007">
            <v>918004948</v>
          </cell>
        </row>
        <row r="2008">
          <cell r="A2008" t="str">
            <v>2A01674</v>
          </cell>
          <cell r="B2008" t="str">
            <v>ATK6082</v>
          </cell>
          <cell r="C2008" t="str">
            <v>先生</v>
          </cell>
          <cell r="D2008" t="str">
            <v>解妮瑾</v>
          </cell>
          <cell r="E2008" t="str">
            <v>王宥期先生</v>
          </cell>
          <cell r="F2008">
            <v>981628866</v>
          </cell>
        </row>
        <row r="2009">
          <cell r="A2009" t="str">
            <v>2A01963</v>
          </cell>
          <cell r="B2009" t="str">
            <v>AKG0213</v>
          </cell>
          <cell r="C2009" t="str">
            <v>小姐</v>
          </cell>
          <cell r="D2009" t="str">
            <v>魏詩怡</v>
          </cell>
          <cell r="E2009" t="str">
            <v>魏詩怡小姐</v>
          </cell>
          <cell r="F2009">
            <v>936159756</v>
          </cell>
        </row>
        <row r="2010">
          <cell r="A2010" t="str">
            <v>2A02218</v>
          </cell>
          <cell r="B2010" t="str">
            <v>AKF0758</v>
          </cell>
          <cell r="C2010" t="str">
            <v>小姐</v>
          </cell>
          <cell r="D2010" t="str">
            <v>唐可</v>
          </cell>
          <cell r="E2010" t="str">
            <v>唐可小姐</v>
          </cell>
          <cell r="F2010">
            <v>925557658</v>
          </cell>
        </row>
        <row r="2011">
          <cell r="A2011" t="str">
            <v>2A02442</v>
          </cell>
          <cell r="B2011" t="str">
            <v>AKF8368</v>
          </cell>
          <cell r="C2011" t="str">
            <v>先生</v>
          </cell>
          <cell r="D2011" t="str">
            <v>楊夏蘋</v>
          </cell>
          <cell r="E2011" t="str">
            <v>陳藍森先生</v>
          </cell>
          <cell r="F2011">
            <v>960320740</v>
          </cell>
        </row>
        <row r="2012">
          <cell r="A2012" t="str">
            <v>2A02552</v>
          </cell>
          <cell r="B2012" t="str">
            <v>AKF3858</v>
          </cell>
          <cell r="C2012" t="str">
            <v>小姐</v>
          </cell>
          <cell r="D2012" t="str">
            <v>采瑩股份有限公司張家綺</v>
          </cell>
          <cell r="E2012" t="str">
            <v>張家綺小姐</v>
          </cell>
          <cell r="F2012">
            <v>922688899</v>
          </cell>
        </row>
        <row r="2013">
          <cell r="A2013" t="str">
            <v>2A03449</v>
          </cell>
          <cell r="B2013" t="str">
            <v>AJG1982</v>
          </cell>
          <cell r="C2013" t="str">
            <v>先生</v>
          </cell>
          <cell r="D2013" t="str">
            <v>李建宏</v>
          </cell>
          <cell r="E2013" t="str">
            <v>李建宏先生</v>
          </cell>
          <cell r="F2013">
            <v>922158677</v>
          </cell>
        </row>
        <row r="2014">
          <cell r="A2014" t="str">
            <v>2A03573</v>
          </cell>
          <cell r="B2014" t="str">
            <v>AJR8066</v>
          </cell>
          <cell r="C2014" t="str">
            <v>先生</v>
          </cell>
          <cell r="D2014" t="str">
            <v>陳宗輝</v>
          </cell>
          <cell r="E2014" t="str">
            <v>陳宗輝先生</v>
          </cell>
          <cell r="F2014">
            <v>934190057</v>
          </cell>
        </row>
        <row r="2015">
          <cell r="A2015" t="str">
            <v>2A04351</v>
          </cell>
          <cell r="B2015" t="str">
            <v>AKL0912</v>
          </cell>
          <cell r="C2015" t="str">
            <v>小姐</v>
          </cell>
          <cell r="D2015" t="str">
            <v>許雲捷</v>
          </cell>
          <cell r="E2015" t="str">
            <v>許雲捷小姐</v>
          </cell>
          <cell r="F2015">
            <v>935832601</v>
          </cell>
        </row>
        <row r="2016">
          <cell r="A2016" t="str">
            <v>2A04924</v>
          </cell>
          <cell r="B2016" t="str">
            <v>AKK9090</v>
          </cell>
          <cell r="C2016" t="str">
            <v>小姐</v>
          </cell>
          <cell r="D2016" t="str">
            <v>黃品璇</v>
          </cell>
          <cell r="E2016" t="str">
            <v>黃品璇小姐</v>
          </cell>
          <cell r="F2016">
            <v>952750576</v>
          </cell>
        </row>
        <row r="2017">
          <cell r="A2017" t="str">
            <v>2A04967</v>
          </cell>
          <cell r="B2017" t="str">
            <v>AKG8191</v>
          </cell>
          <cell r="C2017" t="str">
            <v>小姐</v>
          </cell>
          <cell r="D2017" t="str">
            <v>薛寅嘉</v>
          </cell>
          <cell r="E2017" t="str">
            <v>薛寅嘉小姐</v>
          </cell>
          <cell r="F2017">
            <v>927718789</v>
          </cell>
        </row>
        <row r="2018">
          <cell r="A2018" t="str">
            <v>2A04987</v>
          </cell>
          <cell r="B2018" t="str">
            <v>AKR5831</v>
          </cell>
          <cell r="C2018" t="str">
            <v>小姐</v>
          </cell>
          <cell r="D2018" t="str">
            <v>林沛瑩</v>
          </cell>
          <cell r="E2018" t="str">
            <v>林沛瑩小姐</v>
          </cell>
          <cell r="F2018">
            <v>987160854</v>
          </cell>
        </row>
        <row r="2019">
          <cell r="A2019" t="str">
            <v>2A05312</v>
          </cell>
          <cell r="B2019" t="str">
            <v>2A05312</v>
          </cell>
          <cell r="C2019" t="str">
            <v>先生</v>
          </cell>
          <cell r="D2019" t="str">
            <v>車已賣</v>
          </cell>
          <cell r="E2019" t="str">
            <v>車已賣先生</v>
          </cell>
          <cell r="F2019">
            <v>900000000</v>
          </cell>
        </row>
        <row r="2020">
          <cell r="A2020" t="str">
            <v>2A06366</v>
          </cell>
          <cell r="B2020" t="str">
            <v>ANZ9726</v>
          </cell>
          <cell r="C2020" t="str">
            <v>小姐</v>
          </cell>
          <cell r="D2020" t="str">
            <v>陳育蓁</v>
          </cell>
          <cell r="E2020" t="str">
            <v>陳育蓁小姐</v>
          </cell>
          <cell r="F2020">
            <v>981203026</v>
          </cell>
        </row>
        <row r="2021">
          <cell r="A2021" t="str">
            <v>2A06630</v>
          </cell>
          <cell r="B2021" t="str">
            <v>ARE7202</v>
          </cell>
          <cell r="C2021" t="str">
            <v>小姐</v>
          </cell>
          <cell r="D2021" t="str">
            <v>蔡燦得</v>
          </cell>
          <cell r="E2021" t="str">
            <v>蔡燦得小姐</v>
          </cell>
          <cell r="F2021">
            <v>939060826</v>
          </cell>
        </row>
        <row r="2022">
          <cell r="A2022" t="str">
            <v>2A06939</v>
          </cell>
          <cell r="B2022" t="str">
            <v>AMX9021</v>
          </cell>
          <cell r="C2022" t="str">
            <v>小姐</v>
          </cell>
          <cell r="D2022" t="str">
            <v>胡羽葳</v>
          </cell>
          <cell r="E2022" t="str">
            <v>胡羽葳小姐</v>
          </cell>
          <cell r="F2022">
            <v>938189322</v>
          </cell>
        </row>
        <row r="2023">
          <cell r="A2023" t="str">
            <v>2A07977</v>
          </cell>
          <cell r="B2023" t="str">
            <v>AUD3396</v>
          </cell>
          <cell r="C2023" t="str">
            <v>先生</v>
          </cell>
          <cell r="D2023" t="str">
            <v>翁家尉</v>
          </cell>
          <cell r="E2023" t="str">
            <v>翁家尉先生</v>
          </cell>
          <cell r="F2023">
            <v>912532132</v>
          </cell>
        </row>
        <row r="2024">
          <cell r="A2024" t="str">
            <v>2A63510</v>
          </cell>
          <cell r="B2024" t="str">
            <v>ALG5177</v>
          </cell>
          <cell r="C2024" t="str">
            <v>小姐</v>
          </cell>
          <cell r="D2024" t="str">
            <v>李英鵑</v>
          </cell>
          <cell r="E2024" t="str">
            <v>李英鵑小姐</v>
          </cell>
          <cell r="F2024">
            <v>936842925</v>
          </cell>
        </row>
        <row r="2025">
          <cell r="A2025" t="str">
            <v>2A63783</v>
          </cell>
          <cell r="B2025" t="str">
            <v>AKK3520</v>
          </cell>
          <cell r="C2025" t="str">
            <v>先生</v>
          </cell>
          <cell r="D2025" t="str">
            <v>誠毅股份有限公司陳國欽</v>
          </cell>
          <cell r="E2025" t="str">
            <v>陳國欽先生</v>
          </cell>
          <cell r="F2025">
            <v>922625208</v>
          </cell>
        </row>
        <row r="2026">
          <cell r="A2026" t="str">
            <v>2A63946</v>
          </cell>
          <cell r="B2026" t="str">
            <v>AKE0202</v>
          </cell>
          <cell r="C2026" t="str">
            <v>先生</v>
          </cell>
          <cell r="D2026" t="str">
            <v>曾詩文</v>
          </cell>
          <cell r="E2026" t="str">
            <v>曾詩文先生</v>
          </cell>
          <cell r="F2026">
            <v>919124619</v>
          </cell>
        </row>
        <row r="2027">
          <cell r="A2027" t="str">
            <v>2A64412</v>
          </cell>
          <cell r="B2027" t="str">
            <v>AKL0918</v>
          </cell>
          <cell r="C2027" t="str">
            <v>小姐</v>
          </cell>
          <cell r="D2027" t="str">
            <v>黃郁婷</v>
          </cell>
          <cell r="E2027" t="str">
            <v>黃郁婷小姐</v>
          </cell>
          <cell r="F2027">
            <v>989979248</v>
          </cell>
        </row>
        <row r="2028">
          <cell r="A2028" t="str">
            <v>2A64633</v>
          </cell>
          <cell r="B2028" t="str">
            <v>AKM0969</v>
          </cell>
          <cell r="C2028" t="str">
            <v>小姐</v>
          </cell>
          <cell r="D2028" t="str">
            <v>胡瑞麟</v>
          </cell>
          <cell r="E2028" t="str">
            <v>許秀華小姐</v>
          </cell>
          <cell r="F2028">
            <v>938546666</v>
          </cell>
        </row>
        <row r="2029">
          <cell r="A2029" t="str">
            <v>2A64648</v>
          </cell>
          <cell r="B2029" t="str">
            <v>ALN7277</v>
          </cell>
          <cell r="C2029" t="str">
            <v>先生</v>
          </cell>
          <cell r="D2029" t="str">
            <v>王文彥</v>
          </cell>
          <cell r="E2029" t="str">
            <v>王文彥先生</v>
          </cell>
          <cell r="F2029">
            <v>921820054</v>
          </cell>
        </row>
        <row r="2030">
          <cell r="A2030" t="str">
            <v>2A64653</v>
          </cell>
          <cell r="B2030" t="str">
            <v>AKK9906</v>
          </cell>
          <cell r="C2030" t="str">
            <v>先生</v>
          </cell>
          <cell r="D2030" t="str">
            <v>袁勤圃</v>
          </cell>
          <cell r="E2030" t="str">
            <v>袁勤圃先生</v>
          </cell>
          <cell r="F2030">
            <v>921618036</v>
          </cell>
        </row>
        <row r="2031">
          <cell r="A2031" t="str">
            <v>2A65037</v>
          </cell>
          <cell r="B2031" t="str">
            <v>2A65037</v>
          </cell>
          <cell r="C2031" t="str">
            <v>先生</v>
          </cell>
          <cell r="D2031" t="str">
            <v>車已賣</v>
          </cell>
          <cell r="E2031" t="str">
            <v>車已賣先生</v>
          </cell>
          <cell r="F2031">
            <v>900000000</v>
          </cell>
        </row>
        <row r="2032">
          <cell r="A2032" t="str">
            <v>2A65097</v>
          </cell>
          <cell r="B2032" t="str">
            <v>AKN5865</v>
          </cell>
          <cell r="C2032" t="str">
            <v>先生</v>
          </cell>
          <cell r="D2032" t="str">
            <v>盤細玲</v>
          </cell>
          <cell r="E2032" t="str">
            <v>洪天堯先生</v>
          </cell>
          <cell r="F2032">
            <v>919450930</v>
          </cell>
        </row>
        <row r="2033">
          <cell r="A2033" t="str">
            <v>2A65154</v>
          </cell>
          <cell r="B2033" t="str">
            <v>RAY5506</v>
          </cell>
          <cell r="C2033" t="str">
            <v>先生</v>
          </cell>
          <cell r="D2033" t="str">
            <v>冠淳科技(股)-順益租賃林龍帥</v>
          </cell>
          <cell r="E2033" t="str">
            <v>林龍帥先生</v>
          </cell>
          <cell r="F2033">
            <v>935627869</v>
          </cell>
        </row>
        <row r="2034">
          <cell r="A2034" t="str">
            <v>2A65166</v>
          </cell>
          <cell r="B2034" t="str">
            <v>ARL6021</v>
          </cell>
          <cell r="C2034" t="str">
            <v>小姐</v>
          </cell>
          <cell r="D2034" t="str">
            <v>劉正蕙</v>
          </cell>
          <cell r="E2034" t="str">
            <v>劉正蕙小姐</v>
          </cell>
          <cell r="F2034">
            <v>933537924</v>
          </cell>
        </row>
        <row r="2035">
          <cell r="A2035" t="str">
            <v>2A65172</v>
          </cell>
          <cell r="B2035" t="str">
            <v>AJJ0609</v>
          </cell>
          <cell r="C2035" t="str">
            <v>小姐</v>
          </cell>
          <cell r="D2035" t="str">
            <v>黃淑慧</v>
          </cell>
          <cell r="E2035" t="str">
            <v>黃淑慧小姐</v>
          </cell>
          <cell r="F2035">
            <v>938090256</v>
          </cell>
        </row>
        <row r="2036">
          <cell r="A2036" t="str">
            <v>2A65192</v>
          </cell>
          <cell r="B2036" t="str">
            <v>ANW1100</v>
          </cell>
          <cell r="C2036" t="str">
            <v>先生</v>
          </cell>
          <cell r="D2036" t="str">
            <v>陳玫伶</v>
          </cell>
          <cell r="E2036" t="str">
            <v>張緯祥先生</v>
          </cell>
          <cell r="F2036">
            <v>937005999</v>
          </cell>
        </row>
        <row r="2037">
          <cell r="A2037" t="str">
            <v>2A65240</v>
          </cell>
          <cell r="B2037" t="str">
            <v>ANF5138</v>
          </cell>
          <cell r="C2037" t="str">
            <v>小姐</v>
          </cell>
          <cell r="D2037" t="str">
            <v>王昭丹</v>
          </cell>
          <cell r="E2037" t="str">
            <v>王昭丹小姐</v>
          </cell>
          <cell r="F2037">
            <v>955594952</v>
          </cell>
        </row>
        <row r="2038">
          <cell r="A2038" t="str">
            <v>2A65247</v>
          </cell>
          <cell r="B2038" t="str">
            <v>AMN0930</v>
          </cell>
          <cell r="C2038" t="str">
            <v>小姐</v>
          </cell>
          <cell r="D2038" t="str">
            <v>張孟涵</v>
          </cell>
          <cell r="E2038" t="str">
            <v>張孟涵小姐</v>
          </cell>
          <cell r="F2038">
            <v>981915930</v>
          </cell>
        </row>
        <row r="2039">
          <cell r="A2039" t="str">
            <v>2A65315</v>
          </cell>
          <cell r="B2039" t="str">
            <v>ANM5076</v>
          </cell>
          <cell r="C2039" t="str">
            <v>先生</v>
          </cell>
          <cell r="D2039" t="str">
            <v>0郭宗堅</v>
          </cell>
          <cell r="E2039" t="str">
            <v>郭宗堅先生</v>
          </cell>
          <cell r="F2039">
            <v>937865975</v>
          </cell>
        </row>
        <row r="2040">
          <cell r="A2040" t="str">
            <v>2A65340</v>
          </cell>
          <cell r="B2040" t="str">
            <v>APF8009</v>
          </cell>
          <cell r="C2040" t="str">
            <v>小姐</v>
          </cell>
          <cell r="D2040" t="str">
            <v>楊欣</v>
          </cell>
          <cell r="E2040" t="str">
            <v>楊欣小姐</v>
          </cell>
          <cell r="F2040">
            <v>912447827</v>
          </cell>
        </row>
        <row r="2041">
          <cell r="A2041" t="str">
            <v>2A65350</v>
          </cell>
          <cell r="B2041" t="str">
            <v>ASC7909</v>
          </cell>
          <cell r="C2041" t="str">
            <v>先生</v>
          </cell>
          <cell r="D2041" t="str">
            <v>周建能</v>
          </cell>
          <cell r="E2041" t="str">
            <v>周子平先生</v>
          </cell>
          <cell r="F2041">
            <v>977024351</v>
          </cell>
        </row>
        <row r="2042">
          <cell r="A2042" t="str">
            <v>2A65373</v>
          </cell>
          <cell r="B2042" t="str">
            <v>AMZ6060</v>
          </cell>
          <cell r="C2042" t="str">
            <v>先生</v>
          </cell>
          <cell r="D2042" t="str">
            <v>陳家崑</v>
          </cell>
          <cell r="E2042" t="str">
            <v>陳家崑先生</v>
          </cell>
          <cell r="F2042">
            <v>932301582</v>
          </cell>
        </row>
        <row r="2043">
          <cell r="A2043" t="str">
            <v>2A65633</v>
          </cell>
          <cell r="B2043" t="str">
            <v>ATL2636</v>
          </cell>
          <cell r="C2043" t="str">
            <v>小姐</v>
          </cell>
          <cell r="D2043" t="str">
            <v>蔡紜</v>
          </cell>
          <cell r="E2043" t="str">
            <v>蔡紜小姐</v>
          </cell>
          <cell r="F2043">
            <v>919231820</v>
          </cell>
        </row>
        <row r="2044">
          <cell r="A2044" t="str">
            <v>2A65844</v>
          </cell>
          <cell r="B2044" t="str">
            <v>AXB7109</v>
          </cell>
          <cell r="C2044" t="str">
            <v>小姐</v>
          </cell>
          <cell r="D2044" t="str">
            <v>蔣佩倫</v>
          </cell>
          <cell r="E2044" t="str">
            <v>蔣佩倫小姐</v>
          </cell>
          <cell r="F2044">
            <v>922056948</v>
          </cell>
        </row>
        <row r="2045">
          <cell r="A2045" t="str">
            <v>2A65854</v>
          </cell>
          <cell r="B2045" t="str">
            <v>ANV8283</v>
          </cell>
          <cell r="C2045" t="str">
            <v>小姐</v>
          </cell>
          <cell r="D2045" t="str">
            <v>營廣股份有限公司胡雅玲</v>
          </cell>
          <cell r="E2045" t="str">
            <v>胡雅玲小姐</v>
          </cell>
          <cell r="F2045">
            <v>932186187</v>
          </cell>
        </row>
        <row r="2046">
          <cell r="A2046" t="str">
            <v>2A66349</v>
          </cell>
          <cell r="B2046" t="str">
            <v>RBD1637</v>
          </cell>
          <cell r="C2046" t="str">
            <v>小姐</v>
          </cell>
          <cell r="D2046" t="str">
            <v>蕭惠文</v>
          </cell>
          <cell r="E2046" t="str">
            <v>蕭惠文小姐</v>
          </cell>
          <cell r="F2046">
            <v>926867756</v>
          </cell>
        </row>
        <row r="2047">
          <cell r="A2047" t="str">
            <v>2A66709</v>
          </cell>
          <cell r="B2047" t="str">
            <v>AQJ0110</v>
          </cell>
          <cell r="C2047" t="str">
            <v>小姐</v>
          </cell>
          <cell r="D2047" t="str">
            <v>富合精造有限公司溫珮</v>
          </cell>
          <cell r="E2047" t="str">
            <v>溫珮小姐</v>
          </cell>
          <cell r="F2047">
            <v>913556597</v>
          </cell>
        </row>
        <row r="2048">
          <cell r="A2048" t="str">
            <v>2A67540</v>
          </cell>
          <cell r="B2048" t="str">
            <v>ARF9032</v>
          </cell>
          <cell r="C2048" t="str">
            <v>小姐</v>
          </cell>
          <cell r="D2048" t="str">
            <v>杜宜璇</v>
          </cell>
          <cell r="E2048" t="str">
            <v>杜宜璇小姐</v>
          </cell>
          <cell r="F2048">
            <v>987168309</v>
          </cell>
        </row>
        <row r="2049">
          <cell r="A2049" t="str">
            <v>2A68041</v>
          </cell>
          <cell r="B2049" t="str">
            <v>RBE1987</v>
          </cell>
          <cell r="C2049" t="str">
            <v>小姐</v>
          </cell>
          <cell r="D2049" t="str">
            <v>匯鑽科技股份有限公司(中租)黃月娥</v>
          </cell>
          <cell r="E2049" t="str">
            <v>黃月娥小姐</v>
          </cell>
          <cell r="F2049">
            <v>979987138</v>
          </cell>
        </row>
        <row r="2050">
          <cell r="A2050" t="str">
            <v>2A68283</v>
          </cell>
          <cell r="B2050" t="str">
            <v>ATF3838</v>
          </cell>
          <cell r="C2050" t="str">
            <v>小姐</v>
          </cell>
          <cell r="D2050" t="str">
            <v>王文玲</v>
          </cell>
          <cell r="E2050" t="str">
            <v>王文玲小姐</v>
          </cell>
          <cell r="F2050">
            <v>913653490</v>
          </cell>
        </row>
        <row r="2051">
          <cell r="A2051" t="str">
            <v>2A68451</v>
          </cell>
          <cell r="B2051" t="str">
            <v>ANY3885</v>
          </cell>
          <cell r="C2051" t="str">
            <v>先生</v>
          </cell>
          <cell r="D2051" t="str">
            <v>徐迎榮</v>
          </cell>
          <cell r="E2051" t="str">
            <v>徐迎榮先生</v>
          </cell>
          <cell r="F2051">
            <v>936728810</v>
          </cell>
        </row>
        <row r="2052">
          <cell r="A2052" t="str">
            <v>2A68612</v>
          </cell>
          <cell r="B2052" t="str">
            <v>RBN1886</v>
          </cell>
          <cell r="C2052" t="str">
            <v>先生</v>
          </cell>
          <cell r="D2052" t="str">
            <v>和運租車股份有限公司張德昌</v>
          </cell>
          <cell r="E2052" t="str">
            <v>張德昌先生</v>
          </cell>
          <cell r="F2052">
            <v>981577669</v>
          </cell>
        </row>
        <row r="2053">
          <cell r="A2053" t="str">
            <v>2A69084</v>
          </cell>
          <cell r="B2053" t="str">
            <v>ASM6020</v>
          </cell>
          <cell r="C2053" t="str">
            <v>小姐</v>
          </cell>
          <cell r="D2053" t="str">
            <v>戴怡秀</v>
          </cell>
          <cell r="E2053" t="str">
            <v>戴怡秀小姐</v>
          </cell>
          <cell r="F2053">
            <v>953039030</v>
          </cell>
        </row>
        <row r="2054">
          <cell r="A2054" t="str">
            <v>2A70953</v>
          </cell>
          <cell r="B2054" t="str">
            <v>ARL5570</v>
          </cell>
          <cell r="C2054" t="str">
            <v>小姐</v>
          </cell>
          <cell r="D2054" t="str">
            <v>李珮琪</v>
          </cell>
          <cell r="E2054" t="str">
            <v>李珮琪小姐</v>
          </cell>
          <cell r="F2054">
            <v>986708757</v>
          </cell>
        </row>
        <row r="2055">
          <cell r="A2055" t="str">
            <v>2A72547</v>
          </cell>
          <cell r="B2055" t="str">
            <v>ASF0616</v>
          </cell>
          <cell r="C2055" t="str">
            <v>先生</v>
          </cell>
          <cell r="D2055" t="str">
            <v>黃義修</v>
          </cell>
          <cell r="E2055" t="str">
            <v>黃義修先生</v>
          </cell>
          <cell r="F2055">
            <v>912711126</v>
          </cell>
        </row>
        <row r="2056">
          <cell r="A2056" t="str">
            <v>2A80898</v>
          </cell>
          <cell r="B2056" t="str">
            <v>AMG0568</v>
          </cell>
          <cell r="C2056" t="str">
            <v>先生</v>
          </cell>
          <cell r="D2056" t="str">
            <v>馬文鈺</v>
          </cell>
          <cell r="E2056" t="str">
            <v>馬文鈺先生</v>
          </cell>
          <cell r="F2056">
            <v>928899372</v>
          </cell>
        </row>
        <row r="2057">
          <cell r="A2057" t="str">
            <v>2A80927</v>
          </cell>
          <cell r="B2057" t="str">
            <v>AKU1818</v>
          </cell>
          <cell r="C2057" t="str">
            <v>先生</v>
          </cell>
          <cell r="D2057" t="str">
            <v>王志雄</v>
          </cell>
          <cell r="E2057" t="str">
            <v>王志雄先生</v>
          </cell>
          <cell r="F2057">
            <v>932386821</v>
          </cell>
        </row>
        <row r="2058">
          <cell r="A2058" t="str">
            <v>2A81449</v>
          </cell>
          <cell r="B2058" t="str">
            <v>AKL2565</v>
          </cell>
          <cell r="C2058" t="str">
            <v>小姐</v>
          </cell>
          <cell r="D2058" t="str">
            <v>林家莉</v>
          </cell>
          <cell r="E2058" t="str">
            <v>林家莉小姐</v>
          </cell>
          <cell r="F2058">
            <v>932999181</v>
          </cell>
        </row>
        <row r="2059">
          <cell r="A2059" t="str">
            <v>2A81467</v>
          </cell>
          <cell r="B2059" t="str">
            <v>AML9799</v>
          </cell>
          <cell r="C2059" t="str">
            <v>先生</v>
          </cell>
          <cell r="D2059" t="str">
            <v>黃文貴</v>
          </cell>
          <cell r="E2059" t="str">
            <v>黃文貴先生</v>
          </cell>
          <cell r="F2059">
            <v>916793828</v>
          </cell>
        </row>
        <row r="2060">
          <cell r="A2060" t="str">
            <v>2A81571</v>
          </cell>
          <cell r="B2060" t="str">
            <v>AKK9980</v>
          </cell>
          <cell r="C2060" t="str">
            <v>先生</v>
          </cell>
          <cell r="D2060" t="str">
            <v>連尚嘉</v>
          </cell>
          <cell r="E2060" t="str">
            <v>連尚嘉先生</v>
          </cell>
          <cell r="F2060">
            <v>981045381</v>
          </cell>
        </row>
        <row r="2061">
          <cell r="A2061" t="str">
            <v>2A81629</v>
          </cell>
          <cell r="B2061" t="str">
            <v>ALH3901</v>
          </cell>
          <cell r="C2061" t="str">
            <v>先生</v>
          </cell>
          <cell r="D2061" t="str">
            <v>林碧蘭</v>
          </cell>
          <cell r="E2061" t="str">
            <v>曾翔翰先生</v>
          </cell>
          <cell r="F2061">
            <v>932006690</v>
          </cell>
        </row>
        <row r="2062">
          <cell r="A2062" t="str">
            <v>2A81789</v>
          </cell>
          <cell r="B2062" t="str">
            <v>AVH3053</v>
          </cell>
          <cell r="C2062" t="str">
            <v>先生</v>
          </cell>
          <cell r="D2062" t="str">
            <v>陳世鴻</v>
          </cell>
          <cell r="E2062" t="str">
            <v>陳世鴻先生</v>
          </cell>
          <cell r="F2062">
            <v>928135693</v>
          </cell>
        </row>
        <row r="2063">
          <cell r="A2063" t="str">
            <v>2A82391</v>
          </cell>
          <cell r="B2063" t="str">
            <v>RAY7089</v>
          </cell>
          <cell r="C2063" t="str">
            <v>小姐</v>
          </cell>
          <cell r="D2063" t="str">
            <v>林筱珊</v>
          </cell>
          <cell r="E2063" t="str">
            <v>林筱珊小姐</v>
          </cell>
          <cell r="F2063">
            <v>927520033</v>
          </cell>
        </row>
        <row r="2064">
          <cell r="A2064" t="str">
            <v>2A82442</v>
          </cell>
          <cell r="B2064" t="str">
            <v>AUK7658</v>
          </cell>
          <cell r="C2064" t="str">
            <v>小姐</v>
          </cell>
          <cell r="D2064" t="str">
            <v>古凡茲</v>
          </cell>
          <cell r="E2064" t="str">
            <v>古凡茲小姐</v>
          </cell>
          <cell r="F2064">
            <v>910539467</v>
          </cell>
        </row>
        <row r="2065">
          <cell r="A2065" t="str">
            <v>2A82472</v>
          </cell>
          <cell r="B2065" t="str">
            <v>AKS8022</v>
          </cell>
          <cell r="C2065" t="str">
            <v>先生</v>
          </cell>
          <cell r="D2065" t="str">
            <v>沈泰伸</v>
          </cell>
          <cell r="E2065" t="str">
            <v>沈泰伸先生</v>
          </cell>
          <cell r="F2065">
            <v>975072077</v>
          </cell>
        </row>
        <row r="2066">
          <cell r="A2066" t="str">
            <v>2A83173</v>
          </cell>
          <cell r="B2066" t="str">
            <v>APJ1717</v>
          </cell>
          <cell r="C2066" t="str">
            <v>先生</v>
          </cell>
          <cell r="D2066" t="str">
            <v>陳冠銘</v>
          </cell>
          <cell r="E2066" t="str">
            <v>陳冠銘先生</v>
          </cell>
          <cell r="F2066">
            <v>926727873</v>
          </cell>
        </row>
        <row r="2067">
          <cell r="A2067" t="str">
            <v>2A83253</v>
          </cell>
          <cell r="B2067" t="str">
            <v>RAY1938</v>
          </cell>
          <cell r="C2067" t="str">
            <v>先生</v>
          </cell>
          <cell r="D2067" t="str">
            <v>慶陽國際(有)-安維斯租賃蕭博陽</v>
          </cell>
          <cell r="E2067" t="str">
            <v>蕭博陽先生</v>
          </cell>
          <cell r="F2067">
            <v>935045438</v>
          </cell>
        </row>
        <row r="2068">
          <cell r="A2068" t="str">
            <v>2A83268</v>
          </cell>
          <cell r="B2068" t="str">
            <v>AMV0828</v>
          </cell>
          <cell r="C2068" t="str">
            <v>小姐</v>
          </cell>
          <cell r="D2068" t="str">
            <v>陳吟潔</v>
          </cell>
          <cell r="E2068" t="str">
            <v>陳吟潔小姐</v>
          </cell>
          <cell r="F2068">
            <v>900000000</v>
          </cell>
        </row>
        <row r="2069">
          <cell r="A2069" t="str">
            <v>2A83278</v>
          </cell>
          <cell r="B2069" t="str">
            <v>AKP5566</v>
          </cell>
          <cell r="C2069" t="str">
            <v>先生</v>
          </cell>
          <cell r="D2069" t="str">
            <v>吳亞玲</v>
          </cell>
          <cell r="E2069" t="str">
            <v>王介甫先生</v>
          </cell>
          <cell r="F2069">
            <v>935025070</v>
          </cell>
        </row>
        <row r="2070">
          <cell r="A2070" t="str">
            <v>2A83525</v>
          </cell>
          <cell r="B2070" t="str">
            <v>AKP0727</v>
          </cell>
          <cell r="C2070" t="str">
            <v>先生</v>
          </cell>
          <cell r="D2070" t="str">
            <v>葉千瑞</v>
          </cell>
          <cell r="E2070" t="str">
            <v>吳昱賢先生</v>
          </cell>
          <cell r="F2070">
            <v>988982308</v>
          </cell>
        </row>
        <row r="2071">
          <cell r="A2071" t="str">
            <v>2A83528</v>
          </cell>
          <cell r="B2071" t="str">
            <v>RBC5727</v>
          </cell>
          <cell r="C2071" t="str">
            <v>先生</v>
          </cell>
          <cell r="D2071" t="str">
            <v>黃博鴻</v>
          </cell>
          <cell r="E2071" t="str">
            <v>黃博鴻先生</v>
          </cell>
          <cell r="F2071">
            <v>911656688</v>
          </cell>
        </row>
        <row r="2072">
          <cell r="A2072" t="str">
            <v>2A84146</v>
          </cell>
          <cell r="B2072" t="str">
            <v>RBC8283</v>
          </cell>
          <cell r="C2072" t="str">
            <v>小姐</v>
          </cell>
          <cell r="D2072" t="str">
            <v>遠銀國際租賃股份有限公司張昀晴</v>
          </cell>
          <cell r="E2072" t="str">
            <v>張昀晴小姐</v>
          </cell>
          <cell r="F2072">
            <v>928852506</v>
          </cell>
        </row>
        <row r="2073">
          <cell r="A2073" t="str">
            <v>2A84152</v>
          </cell>
          <cell r="B2073" t="str">
            <v>RBC2013</v>
          </cell>
          <cell r="C2073" t="str">
            <v>小姐</v>
          </cell>
          <cell r="D2073" t="str">
            <v>康岳(有)-和運租車(股)蔡嘉凌</v>
          </cell>
          <cell r="E2073" t="str">
            <v>蔡嘉凌小姐</v>
          </cell>
          <cell r="F2073">
            <v>921616905</v>
          </cell>
        </row>
        <row r="2074">
          <cell r="A2074" t="str">
            <v>2A84704</v>
          </cell>
          <cell r="B2074" t="str">
            <v>ARF8133</v>
          </cell>
          <cell r="C2074" t="str">
            <v>先生</v>
          </cell>
          <cell r="D2074" t="str">
            <v>LinShinNgiap</v>
          </cell>
          <cell r="E2074" t="str">
            <v>LinShinNgiap先生</v>
          </cell>
          <cell r="F2074">
            <v>961051168</v>
          </cell>
        </row>
        <row r="2075">
          <cell r="A2075" t="str">
            <v>2A84863</v>
          </cell>
          <cell r="B2075" t="str">
            <v>ANC1358</v>
          </cell>
          <cell r="C2075" t="str">
            <v>先生</v>
          </cell>
          <cell r="D2075" t="str">
            <v>林家鈺</v>
          </cell>
          <cell r="E2075" t="str">
            <v>林家鈺先生</v>
          </cell>
          <cell r="F2075">
            <v>935186871</v>
          </cell>
        </row>
        <row r="2076">
          <cell r="A2076" t="str">
            <v>2A85367</v>
          </cell>
          <cell r="B2076" t="str">
            <v>ANV1558</v>
          </cell>
          <cell r="C2076" t="str">
            <v>小姐</v>
          </cell>
          <cell r="D2076" t="str">
            <v>富貿菸酒有限公司謝惠卿</v>
          </cell>
          <cell r="E2076" t="str">
            <v>謝惠卿小姐</v>
          </cell>
          <cell r="F2076">
            <v>972122756</v>
          </cell>
        </row>
        <row r="2077">
          <cell r="A2077" t="str">
            <v>2A86199</v>
          </cell>
          <cell r="B2077" t="str">
            <v>ANM2757</v>
          </cell>
          <cell r="C2077" t="str">
            <v>先生</v>
          </cell>
          <cell r="D2077" t="str">
            <v>蔡承先</v>
          </cell>
          <cell r="E2077" t="str">
            <v>蔡承先先生</v>
          </cell>
          <cell r="F2077">
            <v>988666265</v>
          </cell>
        </row>
        <row r="2078">
          <cell r="A2078" t="str">
            <v>2A86479</v>
          </cell>
          <cell r="B2078" t="str">
            <v>AMS8678</v>
          </cell>
          <cell r="C2078" t="str">
            <v>先生</v>
          </cell>
          <cell r="D2078" t="str">
            <v>邱品馨</v>
          </cell>
          <cell r="E2078" t="str">
            <v>邱彥彰先生</v>
          </cell>
          <cell r="F2078">
            <v>988307906</v>
          </cell>
        </row>
        <row r="2079">
          <cell r="A2079" t="str">
            <v>2A86540</v>
          </cell>
          <cell r="B2079" t="str">
            <v>ANX9523</v>
          </cell>
          <cell r="C2079" t="str">
            <v>先生</v>
          </cell>
          <cell r="D2079" t="str">
            <v>稹豐企業有限公司林德峰</v>
          </cell>
          <cell r="E2079" t="str">
            <v>林德峰先生</v>
          </cell>
          <cell r="F2079">
            <v>932077176</v>
          </cell>
        </row>
        <row r="2080">
          <cell r="A2080" t="str">
            <v>2A86883</v>
          </cell>
          <cell r="B2080" t="str">
            <v>ANV6580</v>
          </cell>
          <cell r="C2080" t="str">
            <v>小姐</v>
          </cell>
          <cell r="D2080" t="str">
            <v>洪怡湄</v>
          </cell>
          <cell r="E2080" t="str">
            <v>洪怡湄小姐</v>
          </cell>
          <cell r="F2080">
            <v>921630040</v>
          </cell>
        </row>
        <row r="2081">
          <cell r="A2081" t="str">
            <v>2A86968</v>
          </cell>
          <cell r="B2081" t="str">
            <v>ATC1980</v>
          </cell>
          <cell r="C2081" t="str">
            <v>小姐</v>
          </cell>
          <cell r="D2081" t="str">
            <v>蘇珮儀</v>
          </cell>
          <cell r="E2081" t="str">
            <v>蘇珮儀小姐</v>
          </cell>
          <cell r="F2081">
            <v>937011255</v>
          </cell>
        </row>
        <row r="2082">
          <cell r="A2082" t="str">
            <v>2A87369</v>
          </cell>
          <cell r="B2082" t="str">
            <v>AQD8008</v>
          </cell>
          <cell r="C2082" t="str">
            <v>小姐</v>
          </cell>
          <cell r="D2082" t="str">
            <v>林沛瑩</v>
          </cell>
          <cell r="E2082" t="str">
            <v>林沛瑩小姐</v>
          </cell>
          <cell r="F2082">
            <v>987160854</v>
          </cell>
        </row>
        <row r="2083">
          <cell r="A2083" t="str">
            <v>2A87444</v>
          </cell>
          <cell r="B2083" t="str">
            <v>ANX3375</v>
          </cell>
          <cell r="C2083" t="str">
            <v>小姐</v>
          </cell>
          <cell r="D2083" t="str">
            <v>李虹萱</v>
          </cell>
          <cell r="E2083" t="str">
            <v>李虹萱小姐</v>
          </cell>
          <cell r="F2083">
            <v>958266733</v>
          </cell>
        </row>
        <row r="2084">
          <cell r="A2084" t="str">
            <v>2A87562</v>
          </cell>
          <cell r="B2084" t="str">
            <v>RBD2298</v>
          </cell>
          <cell r="C2084" t="str">
            <v>小姐</v>
          </cell>
          <cell r="D2084" t="str">
            <v>顏佑恩</v>
          </cell>
          <cell r="E2084" t="str">
            <v>顏佑恩小姐</v>
          </cell>
          <cell r="F2084">
            <v>981803224</v>
          </cell>
        </row>
        <row r="2085">
          <cell r="A2085" t="str">
            <v>2A87657</v>
          </cell>
          <cell r="B2085" t="str">
            <v>RBD9685</v>
          </cell>
          <cell r="C2085" t="str">
            <v>先生</v>
          </cell>
          <cell r="D2085" t="str">
            <v>麗居國際事業股份有限公司(財盟)俞康寧</v>
          </cell>
          <cell r="E2085" t="str">
            <v>俞康寧先生</v>
          </cell>
          <cell r="F2085">
            <v>939929798</v>
          </cell>
        </row>
        <row r="2086">
          <cell r="A2086" t="str">
            <v>2A88224</v>
          </cell>
          <cell r="B2086" t="str">
            <v>ARR5353</v>
          </cell>
          <cell r="C2086" t="str">
            <v>先生</v>
          </cell>
          <cell r="D2086" t="str">
            <v>陳凱勛</v>
          </cell>
          <cell r="E2086" t="str">
            <v>陳凱勛先生</v>
          </cell>
          <cell r="F2086">
            <v>912348581</v>
          </cell>
        </row>
        <row r="2087">
          <cell r="A2087" t="str">
            <v>2A88248</v>
          </cell>
          <cell r="B2087" t="str">
            <v>ARE2822</v>
          </cell>
          <cell r="C2087" t="str">
            <v>先生</v>
          </cell>
          <cell r="D2087" t="str">
            <v>湯惠瑛</v>
          </cell>
          <cell r="E2087" t="str">
            <v>吳家銘先生</v>
          </cell>
          <cell r="F2087">
            <v>935220550</v>
          </cell>
        </row>
        <row r="2088">
          <cell r="A2088" t="str">
            <v>2A88996</v>
          </cell>
          <cell r="B2088" t="str">
            <v>RBM9359</v>
          </cell>
          <cell r="C2088" t="str">
            <v>先生</v>
          </cell>
          <cell r="D2088" t="str">
            <v>和運租車(股)張書豪</v>
          </cell>
          <cell r="E2088" t="str">
            <v>張書豪先生</v>
          </cell>
          <cell r="F2088">
            <v>926760759</v>
          </cell>
        </row>
        <row r="2089">
          <cell r="A2089" t="str">
            <v>2A89075</v>
          </cell>
          <cell r="B2089" t="str">
            <v>RBL7861</v>
          </cell>
          <cell r="C2089" t="str">
            <v>先生</v>
          </cell>
          <cell r="D2089" t="str">
            <v>林文捷</v>
          </cell>
          <cell r="E2089" t="str">
            <v>林文捷先生</v>
          </cell>
          <cell r="F2089">
            <v>929153092</v>
          </cell>
        </row>
        <row r="2090">
          <cell r="A2090" t="str">
            <v>2A89925</v>
          </cell>
          <cell r="B2090" t="str">
            <v>ARG1188</v>
          </cell>
          <cell r="C2090" t="str">
            <v>小姐</v>
          </cell>
          <cell r="D2090" t="str">
            <v>李采綾</v>
          </cell>
          <cell r="E2090" t="str">
            <v>李采綾小姐</v>
          </cell>
          <cell r="F2090">
            <v>935265675</v>
          </cell>
        </row>
        <row r="2091">
          <cell r="A2091" t="str">
            <v>2A90083</v>
          </cell>
          <cell r="B2091" t="str">
            <v>AUD7717</v>
          </cell>
          <cell r="C2091" t="str">
            <v>先生</v>
          </cell>
          <cell r="D2091" t="str">
            <v>邱俊皓</v>
          </cell>
          <cell r="E2091" t="str">
            <v>邱俊皓先生</v>
          </cell>
          <cell r="F2091">
            <v>912487360</v>
          </cell>
        </row>
        <row r="2092">
          <cell r="A2092" t="str">
            <v>2B03320</v>
          </cell>
          <cell r="B2092" t="str">
            <v>AKU9885</v>
          </cell>
          <cell r="C2092" t="str">
            <v>先生</v>
          </cell>
          <cell r="D2092" t="str">
            <v>沈依璇</v>
          </cell>
          <cell r="E2092" t="str">
            <v>林懷達先生</v>
          </cell>
          <cell r="F2092">
            <v>939433050</v>
          </cell>
        </row>
        <row r="2093">
          <cell r="A2093" t="str">
            <v>2B03806</v>
          </cell>
          <cell r="B2093" t="str">
            <v>ALL3838</v>
          </cell>
          <cell r="C2093" t="str">
            <v>小姐</v>
          </cell>
          <cell r="D2093" t="str">
            <v>林芳怡</v>
          </cell>
          <cell r="E2093" t="str">
            <v>林芳怡小姐</v>
          </cell>
          <cell r="F2093">
            <v>935278669</v>
          </cell>
        </row>
        <row r="2094">
          <cell r="A2094" t="str">
            <v>2B03888</v>
          </cell>
          <cell r="B2094" t="str">
            <v>ARE3537</v>
          </cell>
          <cell r="C2094" t="str">
            <v>小姐</v>
          </cell>
          <cell r="D2094" t="str">
            <v>陳艾如</v>
          </cell>
          <cell r="E2094" t="str">
            <v>陳艾如小姐</v>
          </cell>
          <cell r="F2094">
            <v>914022821</v>
          </cell>
        </row>
        <row r="2095">
          <cell r="A2095" t="str">
            <v>2B03889</v>
          </cell>
          <cell r="B2095" t="str">
            <v>AKW2977</v>
          </cell>
          <cell r="C2095" t="str">
            <v>先生</v>
          </cell>
          <cell r="D2095" t="str">
            <v>吳昭宏</v>
          </cell>
          <cell r="E2095" t="str">
            <v>吳昭宏先生</v>
          </cell>
          <cell r="F2095">
            <v>936175777</v>
          </cell>
        </row>
        <row r="2096">
          <cell r="A2096" t="str">
            <v>2B03973</v>
          </cell>
          <cell r="B2096" t="str">
            <v>ARE3305</v>
          </cell>
          <cell r="C2096" t="str">
            <v>先生</v>
          </cell>
          <cell r="D2096" t="str">
            <v>楊雅智</v>
          </cell>
          <cell r="E2096" t="str">
            <v>楊雅智先生</v>
          </cell>
          <cell r="F2096">
            <v>935161682</v>
          </cell>
        </row>
        <row r="2097">
          <cell r="A2097" t="str">
            <v>2B04237</v>
          </cell>
          <cell r="B2097" t="str">
            <v>ANV1952</v>
          </cell>
          <cell r="C2097" t="str">
            <v>先生</v>
          </cell>
          <cell r="D2097" t="str">
            <v>徐淑芬</v>
          </cell>
          <cell r="E2097" t="str">
            <v>辜鴻祺先生</v>
          </cell>
          <cell r="F2097">
            <v>911911823</v>
          </cell>
        </row>
        <row r="2098">
          <cell r="A2098" t="str">
            <v>2B04261</v>
          </cell>
          <cell r="B2098" t="str">
            <v>APP8595</v>
          </cell>
          <cell r="C2098" t="str">
            <v>小姐</v>
          </cell>
          <cell r="D2098" t="str">
            <v>李妍慧</v>
          </cell>
          <cell r="E2098" t="str">
            <v>李妍慧小姐</v>
          </cell>
          <cell r="F2098">
            <v>985668098</v>
          </cell>
        </row>
        <row r="2099">
          <cell r="A2099" t="str">
            <v>2B05550</v>
          </cell>
          <cell r="B2099" t="str">
            <v>AKE1389</v>
          </cell>
          <cell r="C2099" t="str">
            <v>小姐</v>
          </cell>
          <cell r="D2099" t="str">
            <v>陳怡萱</v>
          </cell>
          <cell r="E2099" t="str">
            <v>陳怡萱小姐</v>
          </cell>
          <cell r="F2099">
            <v>933202805</v>
          </cell>
        </row>
        <row r="2100">
          <cell r="A2100" t="str">
            <v>2B05821</v>
          </cell>
          <cell r="B2100" t="str">
            <v>RBQ5781</v>
          </cell>
          <cell r="C2100" t="str">
            <v>小姐</v>
          </cell>
          <cell r="D2100" t="str">
            <v>江岱蓉</v>
          </cell>
          <cell r="E2100" t="str">
            <v>江岱蓉小姐</v>
          </cell>
          <cell r="F2100">
            <v>931086939</v>
          </cell>
        </row>
        <row r="2101">
          <cell r="A2101" t="str">
            <v>2B05885</v>
          </cell>
          <cell r="B2101" t="str">
            <v>AKP0710</v>
          </cell>
          <cell r="C2101" t="str">
            <v>先生</v>
          </cell>
          <cell r="D2101" t="str">
            <v>詹淳斐</v>
          </cell>
          <cell r="E2101" t="str">
            <v>朱自強先生</v>
          </cell>
          <cell r="F2101">
            <v>988621576</v>
          </cell>
        </row>
        <row r="2102">
          <cell r="A2102" t="str">
            <v>2B06075</v>
          </cell>
          <cell r="B2102" t="str">
            <v>2B06075</v>
          </cell>
          <cell r="C2102" t="str">
            <v>先生</v>
          </cell>
          <cell r="D2102" t="str">
            <v>車已賣</v>
          </cell>
          <cell r="E2102" t="str">
            <v>車已賣先生</v>
          </cell>
          <cell r="F2102">
            <v>900000000</v>
          </cell>
        </row>
        <row r="2103">
          <cell r="A2103" t="str">
            <v>2B06137</v>
          </cell>
          <cell r="B2103" t="str">
            <v>RAY3221</v>
          </cell>
          <cell r="C2103" t="str">
            <v>先生</v>
          </cell>
          <cell r="D2103" t="str">
            <v>統一東京股份有限公司徐志宜</v>
          </cell>
          <cell r="E2103" t="str">
            <v>徐志宜先生</v>
          </cell>
          <cell r="F2103">
            <v>972762578</v>
          </cell>
        </row>
        <row r="2104">
          <cell r="A2104" t="str">
            <v>2B06685</v>
          </cell>
          <cell r="B2104" t="str">
            <v>AKP6156</v>
          </cell>
          <cell r="C2104" t="str">
            <v>先生</v>
          </cell>
          <cell r="D2104" t="str">
            <v>陳志明</v>
          </cell>
          <cell r="E2104" t="str">
            <v>林榮帥先生</v>
          </cell>
          <cell r="F2104">
            <v>935627869</v>
          </cell>
        </row>
        <row r="2105">
          <cell r="A2105" t="str">
            <v>2B07179</v>
          </cell>
          <cell r="B2105" t="str">
            <v>ANU3993</v>
          </cell>
          <cell r="C2105" t="str">
            <v>先生</v>
          </cell>
          <cell r="D2105" t="str">
            <v>林威廷</v>
          </cell>
          <cell r="E2105" t="str">
            <v>林威廷先生</v>
          </cell>
          <cell r="F2105">
            <v>919888069</v>
          </cell>
        </row>
        <row r="2106">
          <cell r="A2106" t="str">
            <v>2B07359</v>
          </cell>
          <cell r="B2106" t="str">
            <v>AMY0138</v>
          </cell>
          <cell r="C2106" t="str">
            <v>小姐</v>
          </cell>
          <cell r="D2106" t="str">
            <v>匯益針織(股)有限公司林盈華</v>
          </cell>
          <cell r="E2106" t="str">
            <v>林盈華小姐</v>
          </cell>
          <cell r="F2106">
            <v>917185190</v>
          </cell>
        </row>
        <row r="2107">
          <cell r="A2107" t="str">
            <v>2B07378</v>
          </cell>
          <cell r="B2107" t="str">
            <v>AKP9610</v>
          </cell>
          <cell r="C2107" t="str">
            <v>小姐</v>
          </cell>
          <cell r="D2107" t="str">
            <v>陳姮華</v>
          </cell>
          <cell r="E2107" t="str">
            <v>陳姮華小姐</v>
          </cell>
          <cell r="F2107">
            <v>935627869</v>
          </cell>
        </row>
        <row r="2108">
          <cell r="A2108" t="str">
            <v>2B07379</v>
          </cell>
          <cell r="B2108" t="str">
            <v>AKR2681</v>
          </cell>
          <cell r="C2108" t="str">
            <v>先生</v>
          </cell>
          <cell r="D2108" t="str">
            <v>高嘉璐</v>
          </cell>
          <cell r="E2108" t="str">
            <v>呂冠鞍先生</v>
          </cell>
          <cell r="F2108">
            <v>939714032</v>
          </cell>
        </row>
        <row r="2109">
          <cell r="A2109" t="str">
            <v>2B07424</v>
          </cell>
          <cell r="B2109" t="str">
            <v>AWD0686</v>
          </cell>
          <cell r="C2109" t="str">
            <v>小姐</v>
          </cell>
          <cell r="D2109" t="str">
            <v>鹿秉君</v>
          </cell>
          <cell r="E2109" t="str">
            <v>鹿秉君小姐</v>
          </cell>
          <cell r="F2109">
            <v>917679355</v>
          </cell>
        </row>
        <row r="2110">
          <cell r="A2110" t="str">
            <v>2B07440</v>
          </cell>
          <cell r="B2110" t="str">
            <v>ATE0096</v>
          </cell>
          <cell r="C2110" t="str">
            <v>小姐</v>
          </cell>
          <cell r="D2110" t="str">
            <v>郭怡佳</v>
          </cell>
          <cell r="E2110" t="str">
            <v>郭怡佳小姐</v>
          </cell>
          <cell r="F2110">
            <v>929213100</v>
          </cell>
        </row>
        <row r="2111">
          <cell r="A2111" t="str">
            <v>2B07446</v>
          </cell>
          <cell r="B2111" t="str">
            <v>AKR2880</v>
          </cell>
          <cell r="C2111" t="str">
            <v>先生</v>
          </cell>
          <cell r="D2111" t="str">
            <v>黃冠傑</v>
          </cell>
          <cell r="E2111" t="str">
            <v>黃冠傑先生</v>
          </cell>
          <cell r="F2111">
            <v>963305695</v>
          </cell>
        </row>
        <row r="2112">
          <cell r="A2112" t="str">
            <v>2B07822</v>
          </cell>
          <cell r="B2112" t="str">
            <v>ARE8811</v>
          </cell>
          <cell r="C2112" t="str">
            <v>小姐</v>
          </cell>
          <cell r="D2112" t="str">
            <v>莊薇薇</v>
          </cell>
          <cell r="E2112" t="str">
            <v>莊薇薇小姐</v>
          </cell>
          <cell r="F2112">
            <v>927708221</v>
          </cell>
        </row>
        <row r="2113">
          <cell r="A2113" t="str">
            <v>2B08276</v>
          </cell>
          <cell r="B2113" t="str">
            <v>AKR7631</v>
          </cell>
          <cell r="C2113" t="str">
            <v>先生</v>
          </cell>
          <cell r="D2113" t="str">
            <v>陳瑞銘</v>
          </cell>
          <cell r="E2113" t="str">
            <v>陳瑞銘先生</v>
          </cell>
          <cell r="F2113">
            <v>931381480</v>
          </cell>
        </row>
        <row r="2114">
          <cell r="A2114" t="str">
            <v>2B08734</v>
          </cell>
          <cell r="B2114" t="str">
            <v>ANV0999</v>
          </cell>
          <cell r="C2114" t="str">
            <v>小姐</v>
          </cell>
          <cell r="D2114" t="str">
            <v>蔡曉倩</v>
          </cell>
          <cell r="E2114" t="str">
            <v>陳貞蓉小姐</v>
          </cell>
          <cell r="F2114">
            <v>919000723</v>
          </cell>
        </row>
        <row r="2115">
          <cell r="A2115" t="str">
            <v>2B08782</v>
          </cell>
          <cell r="B2115" t="str">
            <v>AMX0022</v>
          </cell>
          <cell r="C2115" t="str">
            <v>小姐</v>
          </cell>
          <cell r="D2115" t="str">
            <v>秦壁如</v>
          </cell>
          <cell r="E2115" t="str">
            <v>秦壁如小姐</v>
          </cell>
          <cell r="F2115">
            <v>979102247</v>
          </cell>
        </row>
        <row r="2116">
          <cell r="A2116" t="str">
            <v>2B08885</v>
          </cell>
          <cell r="B2116" t="str">
            <v>ANW3391</v>
          </cell>
          <cell r="C2116" t="str">
            <v>先生</v>
          </cell>
          <cell r="D2116" t="str">
            <v>朱崇仁</v>
          </cell>
          <cell r="E2116" t="str">
            <v>朱崇仁先生</v>
          </cell>
          <cell r="F2116">
            <v>983675008</v>
          </cell>
        </row>
        <row r="2117">
          <cell r="A2117" t="str">
            <v>2B08889</v>
          </cell>
          <cell r="B2117" t="str">
            <v>ANA7272</v>
          </cell>
          <cell r="C2117" t="str">
            <v>小姐</v>
          </cell>
          <cell r="D2117" t="str">
            <v>林芓廷</v>
          </cell>
          <cell r="E2117" t="str">
            <v>林芓廷小姐</v>
          </cell>
          <cell r="F2117">
            <v>935031535</v>
          </cell>
        </row>
        <row r="2118">
          <cell r="A2118" t="str">
            <v>2B09106</v>
          </cell>
          <cell r="B2118" t="str">
            <v>ANN1997</v>
          </cell>
          <cell r="C2118" t="str">
            <v>先生</v>
          </cell>
          <cell r="D2118" t="str">
            <v>陳安齊</v>
          </cell>
          <cell r="E2118" t="str">
            <v>陳安齊先生</v>
          </cell>
          <cell r="F2118">
            <v>989284284</v>
          </cell>
        </row>
        <row r="2119">
          <cell r="A2119" t="str">
            <v>2B09281</v>
          </cell>
          <cell r="B2119" t="str">
            <v>APK3628</v>
          </cell>
          <cell r="C2119" t="str">
            <v>先生</v>
          </cell>
          <cell r="D2119" t="str">
            <v>陳柏勳</v>
          </cell>
          <cell r="E2119" t="str">
            <v>陳柏勳先生</v>
          </cell>
          <cell r="F2119">
            <v>939334068</v>
          </cell>
        </row>
        <row r="2120">
          <cell r="A2120" t="str">
            <v>2B09824</v>
          </cell>
          <cell r="B2120" t="str">
            <v>ANV2339</v>
          </cell>
          <cell r="C2120" t="str">
            <v>先生</v>
          </cell>
          <cell r="D2120" t="str">
            <v>正興財務顧問股份有限公司蔡振竹</v>
          </cell>
          <cell r="E2120" t="str">
            <v>蔡振竹先生</v>
          </cell>
          <cell r="F2120">
            <v>910306953</v>
          </cell>
        </row>
        <row r="2121">
          <cell r="A2121" t="str">
            <v>2B10893</v>
          </cell>
          <cell r="B2121" t="str">
            <v>ANW1011</v>
          </cell>
          <cell r="C2121" t="str">
            <v>先生</v>
          </cell>
          <cell r="D2121" t="str">
            <v>陳唯仁</v>
          </cell>
          <cell r="E2121" t="str">
            <v>陳唯仁先生</v>
          </cell>
          <cell r="F2121">
            <v>986656565</v>
          </cell>
        </row>
        <row r="2122">
          <cell r="A2122" t="str">
            <v>2B11064</v>
          </cell>
          <cell r="B2122" t="str">
            <v>APB0376</v>
          </cell>
          <cell r="C2122" t="str">
            <v>先生</v>
          </cell>
          <cell r="D2122" t="str">
            <v>陳薪州</v>
          </cell>
          <cell r="E2122" t="str">
            <v>陳薪州先生</v>
          </cell>
          <cell r="F2122">
            <v>936725896</v>
          </cell>
        </row>
        <row r="2123">
          <cell r="A2123" t="str">
            <v>2B11305</v>
          </cell>
          <cell r="B2123" t="str">
            <v>ATQ0971</v>
          </cell>
          <cell r="C2123" t="str">
            <v>先生</v>
          </cell>
          <cell r="D2123" t="str">
            <v>吳佳怡</v>
          </cell>
          <cell r="E2123" t="str">
            <v>周衛民先生</v>
          </cell>
          <cell r="F2123">
            <v>918361279</v>
          </cell>
        </row>
        <row r="2124">
          <cell r="A2124" t="str">
            <v>2B11443</v>
          </cell>
          <cell r="B2124" t="str">
            <v>ARE5328</v>
          </cell>
          <cell r="C2124" t="str">
            <v>先生</v>
          </cell>
          <cell r="D2124" t="str">
            <v>田蕙芸</v>
          </cell>
          <cell r="E2124" t="str">
            <v>張伯睿先生</v>
          </cell>
          <cell r="F2124">
            <v>958858953</v>
          </cell>
        </row>
        <row r="2125">
          <cell r="A2125" t="str">
            <v>2B11483</v>
          </cell>
          <cell r="B2125" t="str">
            <v>ARF1618</v>
          </cell>
          <cell r="C2125" t="str">
            <v>先生</v>
          </cell>
          <cell r="D2125" t="str">
            <v>宋瑋凌</v>
          </cell>
          <cell r="E2125" t="str">
            <v>宋瑋凌先生</v>
          </cell>
          <cell r="F2125">
            <v>931700385</v>
          </cell>
        </row>
        <row r="2126">
          <cell r="A2126" t="str">
            <v>2B12094</v>
          </cell>
          <cell r="B2126" t="str">
            <v>RBC9293</v>
          </cell>
          <cell r="C2126" t="str">
            <v>先生</v>
          </cell>
          <cell r="D2126" t="str">
            <v>林恩笙</v>
          </cell>
          <cell r="E2126" t="str">
            <v>林恩笙先生</v>
          </cell>
          <cell r="F2126">
            <v>933030008</v>
          </cell>
        </row>
        <row r="2127">
          <cell r="A2127" t="str">
            <v>2B12440</v>
          </cell>
          <cell r="B2127" t="str">
            <v>ARE2818</v>
          </cell>
          <cell r="C2127" t="str">
            <v>小姐</v>
          </cell>
          <cell r="D2127" t="str">
            <v>林亞慈</v>
          </cell>
          <cell r="E2127" t="str">
            <v>林亞慈小姐</v>
          </cell>
          <cell r="F2127">
            <v>933127907</v>
          </cell>
        </row>
        <row r="2128">
          <cell r="A2128" t="str">
            <v>2B13647</v>
          </cell>
          <cell r="B2128" t="str">
            <v>AUT2188</v>
          </cell>
          <cell r="C2128" t="str">
            <v>先生</v>
          </cell>
          <cell r="D2128" t="str">
            <v>郝如蘭</v>
          </cell>
          <cell r="E2128" t="str">
            <v>郝文政先生</v>
          </cell>
          <cell r="F2128">
            <v>938021587</v>
          </cell>
        </row>
        <row r="2129">
          <cell r="A2129" t="str">
            <v>2B13648</v>
          </cell>
          <cell r="B2129" t="str">
            <v>ANU0928</v>
          </cell>
          <cell r="C2129" t="str">
            <v>先生</v>
          </cell>
          <cell r="D2129" t="str">
            <v>陸世諺</v>
          </cell>
          <cell r="E2129" t="str">
            <v>陸世諺先生</v>
          </cell>
          <cell r="F2129">
            <v>935747330</v>
          </cell>
        </row>
        <row r="2130">
          <cell r="A2130" t="str">
            <v>2B13680</v>
          </cell>
          <cell r="B2130" t="str">
            <v>ATN8926</v>
          </cell>
          <cell r="C2130" t="str">
            <v>小姐</v>
          </cell>
          <cell r="D2130" t="str">
            <v>蘇鴻霞</v>
          </cell>
          <cell r="E2130" t="str">
            <v>蘇鴻霞小姐</v>
          </cell>
          <cell r="F2130">
            <v>955777565</v>
          </cell>
        </row>
        <row r="2131">
          <cell r="A2131" t="str">
            <v>2C31914</v>
          </cell>
          <cell r="B2131" t="str">
            <v>AKR7166</v>
          </cell>
          <cell r="C2131" t="str">
            <v>小姐</v>
          </cell>
          <cell r="D2131" t="str">
            <v>黃秋妹</v>
          </cell>
          <cell r="E2131" t="str">
            <v>黃秋妹小姐</v>
          </cell>
          <cell r="F2131">
            <v>936221276</v>
          </cell>
        </row>
        <row r="2132">
          <cell r="A2132" t="str">
            <v>2C31983</v>
          </cell>
          <cell r="B2132" t="str">
            <v>AKP7751</v>
          </cell>
          <cell r="C2132" t="str">
            <v>先生</v>
          </cell>
          <cell r="D2132" t="str">
            <v>王俊超</v>
          </cell>
          <cell r="E2132" t="str">
            <v>王俊超先生</v>
          </cell>
          <cell r="F2132">
            <v>937067401</v>
          </cell>
        </row>
        <row r="2133">
          <cell r="A2133" t="str">
            <v>2C32246</v>
          </cell>
          <cell r="B2133" t="str">
            <v>ANH0101</v>
          </cell>
          <cell r="C2133" t="str">
            <v>小姐</v>
          </cell>
          <cell r="D2133" t="str">
            <v>范詩艷</v>
          </cell>
          <cell r="E2133" t="str">
            <v>范詩艷小姐</v>
          </cell>
          <cell r="F2133">
            <v>922101383</v>
          </cell>
        </row>
        <row r="2134">
          <cell r="A2134" t="str">
            <v>2C32949</v>
          </cell>
          <cell r="B2134" t="str">
            <v>ANB2125</v>
          </cell>
          <cell r="C2134" t="str">
            <v>小姐</v>
          </cell>
          <cell r="D2134" t="str">
            <v>史凱華</v>
          </cell>
          <cell r="E2134" t="str">
            <v>史凱華小姐</v>
          </cell>
          <cell r="F2134">
            <v>913295054</v>
          </cell>
        </row>
        <row r="2135">
          <cell r="A2135" t="str">
            <v>2C33956</v>
          </cell>
          <cell r="B2135" t="str">
            <v>APK7301</v>
          </cell>
          <cell r="C2135" t="str">
            <v>小姐</v>
          </cell>
          <cell r="D2135" t="str">
            <v>劉佳姿</v>
          </cell>
          <cell r="E2135" t="str">
            <v>劉佳姿小姐</v>
          </cell>
          <cell r="F2135">
            <v>955488488</v>
          </cell>
        </row>
        <row r="2136">
          <cell r="A2136" t="str">
            <v>2C34577</v>
          </cell>
          <cell r="B2136" t="str">
            <v>5033X2</v>
          </cell>
          <cell r="C2136" t="str">
            <v>先生</v>
          </cell>
          <cell r="D2136" t="str">
            <v>廖國佑</v>
          </cell>
          <cell r="E2136" t="str">
            <v>廖國佑先生</v>
          </cell>
          <cell r="F2136">
            <v>982099850</v>
          </cell>
        </row>
        <row r="2137">
          <cell r="A2137" t="str">
            <v>2C75894</v>
          </cell>
          <cell r="B2137" t="str">
            <v>ANW0215</v>
          </cell>
          <cell r="C2137" t="str">
            <v>小姐</v>
          </cell>
          <cell r="D2137" t="str">
            <v>簡麗淑</v>
          </cell>
          <cell r="E2137" t="str">
            <v>簡麗淑小姐</v>
          </cell>
          <cell r="F2137">
            <v>932034922</v>
          </cell>
        </row>
        <row r="2138">
          <cell r="A2138" t="str">
            <v>2C76406</v>
          </cell>
          <cell r="B2138" t="str">
            <v>AUX1188</v>
          </cell>
          <cell r="C2138" t="str">
            <v>先生</v>
          </cell>
          <cell r="D2138" t="str">
            <v>凌國新</v>
          </cell>
          <cell r="E2138" t="str">
            <v>凌國新先生</v>
          </cell>
          <cell r="F2138">
            <v>930088911</v>
          </cell>
        </row>
        <row r="2139">
          <cell r="A2139" t="str">
            <v>2C77129</v>
          </cell>
          <cell r="B2139" t="str">
            <v>ASA1211</v>
          </cell>
          <cell r="C2139" t="str">
            <v>先生</v>
          </cell>
          <cell r="D2139" t="str">
            <v>黃志成</v>
          </cell>
          <cell r="E2139" t="str">
            <v>黃志成先生</v>
          </cell>
          <cell r="F2139">
            <v>922001695</v>
          </cell>
        </row>
        <row r="2140">
          <cell r="A2140" t="str">
            <v>2C77169</v>
          </cell>
          <cell r="B2140" t="str">
            <v>AKC5577</v>
          </cell>
          <cell r="C2140" t="str">
            <v>先生</v>
          </cell>
          <cell r="D2140" t="str">
            <v>蔡翔峰</v>
          </cell>
          <cell r="E2140" t="str">
            <v>蔡翔峰先生</v>
          </cell>
          <cell r="F2140">
            <v>910681375</v>
          </cell>
        </row>
        <row r="2141">
          <cell r="A2141" t="str">
            <v>2C77460</v>
          </cell>
          <cell r="B2141" t="str">
            <v>ATD9899</v>
          </cell>
          <cell r="C2141" t="str">
            <v>小姐</v>
          </cell>
          <cell r="D2141" t="str">
            <v>龔俐</v>
          </cell>
          <cell r="E2141" t="str">
            <v>龔俐小姐</v>
          </cell>
          <cell r="F2141">
            <v>910173593</v>
          </cell>
        </row>
        <row r="2142">
          <cell r="A2142" t="str">
            <v>2D48834</v>
          </cell>
          <cell r="B2142" t="str">
            <v>AQU1158</v>
          </cell>
          <cell r="C2142" t="str">
            <v>小姐</v>
          </cell>
          <cell r="D2142" t="str">
            <v>張素雯</v>
          </cell>
          <cell r="E2142" t="str">
            <v>張素雯小姐</v>
          </cell>
          <cell r="F2142">
            <v>933469591</v>
          </cell>
        </row>
        <row r="2143">
          <cell r="A2143" t="str">
            <v>2D49518</v>
          </cell>
          <cell r="B2143" t="str">
            <v>ANY7672</v>
          </cell>
          <cell r="C2143" t="str">
            <v>先生</v>
          </cell>
          <cell r="D2143" t="str">
            <v>鐘文宏</v>
          </cell>
          <cell r="E2143" t="str">
            <v>鐘文宏先生</v>
          </cell>
          <cell r="F2143">
            <v>972165849</v>
          </cell>
        </row>
        <row r="2144">
          <cell r="A2144" t="str">
            <v>2D49700</v>
          </cell>
          <cell r="B2144" t="str">
            <v>ARP2003</v>
          </cell>
          <cell r="C2144" t="str">
            <v>小姐</v>
          </cell>
          <cell r="D2144" t="str">
            <v>蘇筱雯</v>
          </cell>
          <cell r="E2144" t="str">
            <v>蘇筱雯小姐</v>
          </cell>
          <cell r="F2144">
            <v>921606645</v>
          </cell>
        </row>
        <row r="2145">
          <cell r="A2145" t="str">
            <v>2D49715</v>
          </cell>
          <cell r="B2145" t="str">
            <v>ARR5883</v>
          </cell>
          <cell r="C2145" t="str">
            <v>小姐</v>
          </cell>
          <cell r="D2145" t="str">
            <v>詹雅雯</v>
          </cell>
          <cell r="E2145" t="str">
            <v>詹雅雯小姐</v>
          </cell>
          <cell r="F2145">
            <v>921761765</v>
          </cell>
        </row>
        <row r="2146">
          <cell r="A2146" t="str">
            <v>2D50986</v>
          </cell>
          <cell r="B2146" t="str">
            <v>ATE9633</v>
          </cell>
          <cell r="C2146" t="str">
            <v>小姐</v>
          </cell>
          <cell r="D2146" t="str">
            <v>黃岱櫻</v>
          </cell>
          <cell r="E2146" t="str">
            <v>黃岱櫻小姐</v>
          </cell>
          <cell r="F2146">
            <v>919272056</v>
          </cell>
        </row>
        <row r="2147">
          <cell r="A2147" t="str">
            <v>2D51177</v>
          </cell>
          <cell r="B2147" t="str">
            <v>AMX6976</v>
          </cell>
          <cell r="C2147" t="str">
            <v>小姐</v>
          </cell>
          <cell r="D2147" t="str">
            <v>徐美惠</v>
          </cell>
          <cell r="E2147" t="str">
            <v>徐美惠小姐</v>
          </cell>
          <cell r="F2147">
            <v>920285706</v>
          </cell>
        </row>
        <row r="2148">
          <cell r="A2148" t="str">
            <v>2D51814</v>
          </cell>
          <cell r="B2148" t="str">
            <v>AQX3299</v>
          </cell>
          <cell r="C2148" t="str">
            <v>小姐</v>
          </cell>
          <cell r="D2148" t="str">
            <v>謝玲</v>
          </cell>
          <cell r="E2148" t="str">
            <v>謝玲小姐</v>
          </cell>
          <cell r="F2148">
            <v>987654230</v>
          </cell>
        </row>
        <row r="2149">
          <cell r="A2149" t="str">
            <v>2D51959</v>
          </cell>
          <cell r="B2149" t="str">
            <v>AQX2256</v>
          </cell>
          <cell r="C2149" t="str">
            <v>先生</v>
          </cell>
          <cell r="D2149" t="str">
            <v>林煜</v>
          </cell>
          <cell r="E2149" t="str">
            <v>林煜先生</v>
          </cell>
          <cell r="F2149">
            <v>912915553</v>
          </cell>
        </row>
        <row r="2150">
          <cell r="A2150" t="str">
            <v>2D54354</v>
          </cell>
          <cell r="B2150" t="str">
            <v>ATA9100</v>
          </cell>
          <cell r="C2150" t="str">
            <v>小姐</v>
          </cell>
          <cell r="D2150" t="str">
            <v>范慧玫</v>
          </cell>
          <cell r="E2150" t="str">
            <v>范慧玫小姐</v>
          </cell>
          <cell r="F2150">
            <v>937096244</v>
          </cell>
        </row>
        <row r="2151">
          <cell r="A2151" t="str">
            <v>2D55809</v>
          </cell>
          <cell r="B2151" t="str">
            <v>ATC7890</v>
          </cell>
          <cell r="C2151" t="str">
            <v>小姐</v>
          </cell>
          <cell r="D2151" t="str">
            <v>陳漢陽</v>
          </cell>
          <cell r="E2151" t="str">
            <v>周妤潔小姐</v>
          </cell>
          <cell r="F2151">
            <v>963308963</v>
          </cell>
        </row>
        <row r="2152">
          <cell r="A2152" t="str">
            <v>2D61858</v>
          </cell>
          <cell r="B2152">
            <v>2541815</v>
          </cell>
          <cell r="C2152" t="str">
            <v>先生</v>
          </cell>
          <cell r="D2152" t="str">
            <v>上勝開發有限公司黃建鴻</v>
          </cell>
          <cell r="E2152" t="str">
            <v>黃建鴻先生</v>
          </cell>
          <cell r="F2152">
            <v>972101867</v>
          </cell>
        </row>
        <row r="2153">
          <cell r="A2153" t="str">
            <v>2D62220</v>
          </cell>
          <cell r="B2153" t="str">
            <v>AMX6006</v>
          </cell>
          <cell r="C2153" t="str">
            <v>先生</v>
          </cell>
          <cell r="D2153" t="str">
            <v>黃崇銘</v>
          </cell>
          <cell r="E2153" t="str">
            <v>黃崇銘先生</v>
          </cell>
          <cell r="F2153">
            <v>925780350</v>
          </cell>
        </row>
        <row r="2154">
          <cell r="A2154" t="str">
            <v>2D63605</v>
          </cell>
          <cell r="B2154" t="str">
            <v>ARG5806</v>
          </cell>
          <cell r="C2154" t="str">
            <v>小姐</v>
          </cell>
          <cell r="D2154" t="str">
            <v>大屯投資有限公司劉穗君</v>
          </cell>
          <cell r="E2154" t="str">
            <v>劉穗君小姐</v>
          </cell>
          <cell r="F2154">
            <v>935258248</v>
          </cell>
        </row>
        <row r="2155">
          <cell r="A2155" t="str">
            <v>2D69893</v>
          </cell>
          <cell r="B2155" t="str">
            <v>ARE3190</v>
          </cell>
          <cell r="C2155" t="str">
            <v>先生</v>
          </cell>
          <cell r="D2155" t="str">
            <v>黃光輝</v>
          </cell>
          <cell r="E2155" t="str">
            <v>黃光輝先生</v>
          </cell>
          <cell r="F2155">
            <v>918560218</v>
          </cell>
        </row>
        <row r="2156">
          <cell r="A2156" t="str">
            <v>2D70172</v>
          </cell>
          <cell r="B2156" t="str">
            <v>ARF2258</v>
          </cell>
          <cell r="C2156" t="str">
            <v>小姐</v>
          </cell>
          <cell r="D2156" t="str">
            <v>遠盈企業有限公司林麗真</v>
          </cell>
          <cell r="E2156" t="str">
            <v>林麗真小姐</v>
          </cell>
          <cell r="F2156">
            <v>933807681</v>
          </cell>
        </row>
        <row r="2157">
          <cell r="A2157" t="str">
            <v>2D70405</v>
          </cell>
          <cell r="B2157" t="str">
            <v>RBE6950</v>
          </cell>
          <cell r="C2157" t="str">
            <v>先生</v>
          </cell>
          <cell r="D2157" t="str">
            <v>財盟租賃小客車(股)李志豪</v>
          </cell>
          <cell r="E2157" t="str">
            <v>李志豪先生</v>
          </cell>
          <cell r="F2157">
            <v>928720205</v>
          </cell>
        </row>
        <row r="2158">
          <cell r="A2158" t="str">
            <v>2D70504</v>
          </cell>
          <cell r="B2158" t="str">
            <v>ARF9175</v>
          </cell>
          <cell r="C2158" t="str">
            <v>小姐</v>
          </cell>
          <cell r="D2158" t="str">
            <v>余奕緹</v>
          </cell>
          <cell r="E2158" t="str">
            <v>余奕緹小姐</v>
          </cell>
          <cell r="F2158">
            <v>973809580</v>
          </cell>
        </row>
        <row r="2159">
          <cell r="A2159" t="str">
            <v>2D92681</v>
          </cell>
          <cell r="B2159" t="str">
            <v>ARG2996</v>
          </cell>
          <cell r="C2159" t="str">
            <v>先生</v>
          </cell>
          <cell r="D2159" t="str">
            <v>謝佳璋</v>
          </cell>
          <cell r="E2159" t="str">
            <v>謝佳璋先生</v>
          </cell>
          <cell r="F2159">
            <v>910666235</v>
          </cell>
        </row>
        <row r="2160">
          <cell r="A2160" t="str">
            <v>2D93690</v>
          </cell>
          <cell r="B2160" t="str">
            <v>ATG9083</v>
          </cell>
          <cell r="C2160" t="str">
            <v>先生</v>
          </cell>
          <cell r="D2160" t="str">
            <v>胡幼偉</v>
          </cell>
          <cell r="E2160" t="str">
            <v>胡幼偉先生</v>
          </cell>
          <cell r="F2160">
            <v>935160375</v>
          </cell>
        </row>
        <row r="2161">
          <cell r="A2161" t="str">
            <v>2D94484</v>
          </cell>
          <cell r="B2161" t="str">
            <v>ATM2518</v>
          </cell>
          <cell r="C2161" t="str">
            <v>先生</v>
          </cell>
          <cell r="D2161" t="str">
            <v>王尹君</v>
          </cell>
          <cell r="E2161" t="str">
            <v>陳逸恩先生</v>
          </cell>
          <cell r="F2161">
            <v>930661005</v>
          </cell>
        </row>
        <row r="2162">
          <cell r="A2162" t="str">
            <v>2D95112</v>
          </cell>
          <cell r="B2162" t="str">
            <v>APJ8327</v>
          </cell>
          <cell r="C2162" t="str">
            <v>先生</v>
          </cell>
          <cell r="D2162" t="str">
            <v>陳品諺</v>
          </cell>
          <cell r="E2162" t="str">
            <v>陳品諺先生</v>
          </cell>
          <cell r="F2162">
            <v>910078786</v>
          </cell>
        </row>
        <row r="2163">
          <cell r="A2163" t="str">
            <v>2E07442</v>
          </cell>
          <cell r="B2163" t="str">
            <v>AWZ3786</v>
          </cell>
          <cell r="C2163" t="str">
            <v>先生</v>
          </cell>
          <cell r="D2163" t="str">
            <v>錩鈦股份有限公司王理仁</v>
          </cell>
          <cell r="E2163" t="str">
            <v>王理仁先生</v>
          </cell>
          <cell r="F2163">
            <v>930376866</v>
          </cell>
        </row>
        <row r="2164">
          <cell r="A2164" t="str">
            <v>2E39003</v>
          </cell>
          <cell r="B2164" t="str">
            <v>AQX7003</v>
          </cell>
          <cell r="C2164" t="str">
            <v>先生</v>
          </cell>
          <cell r="D2164" t="str">
            <v>賴志忠</v>
          </cell>
          <cell r="E2164" t="str">
            <v>賴志忠先生</v>
          </cell>
          <cell r="F2164">
            <v>975605636</v>
          </cell>
        </row>
        <row r="2165">
          <cell r="A2165" t="str">
            <v>2E39120</v>
          </cell>
          <cell r="B2165" t="str">
            <v>APM1257</v>
          </cell>
          <cell r="C2165" t="str">
            <v>小姐</v>
          </cell>
          <cell r="D2165" t="str">
            <v>簡慧如</v>
          </cell>
          <cell r="E2165" t="str">
            <v>簡慧如小姐</v>
          </cell>
          <cell r="F2165">
            <v>900000000</v>
          </cell>
        </row>
        <row r="2166">
          <cell r="A2166" t="str">
            <v>2E40684</v>
          </cell>
          <cell r="B2166" t="str">
            <v>ASB7893</v>
          </cell>
          <cell r="C2166" t="str">
            <v>小姐</v>
          </cell>
          <cell r="D2166" t="str">
            <v>鄧敏華</v>
          </cell>
          <cell r="E2166" t="str">
            <v>鄧敏華小姐</v>
          </cell>
          <cell r="F2166">
            <v>933794391</v>
          </cell>
        </row>
        <row r="2167">
          <cell r="A2167" t="str">
            <v>2F13622</v>
          </cell>
          <cell r="B2167" t="str">
            <v>RBP0611</v>
          </cell>
          <cell r="C2167" t="str">
            <v>小姐</v>
          </cell>
          <cell r="D2167" t="str">
            <v>聯邦租賃股份有限公司趙羿淳</v>
          </cell>
          <cell r="E2167" t="str">
            <v>趙羿淳小姐</v>
          </cell>
          <cell r="F2167">
            <v>988347973</v>
          </cell>
        </row>
        <row r="2168">
          <cell r="A2168" t="str">
            <v>2F32061</v>
          </cell>
          <cell r="B2168" t="str">
            <v>RBT0179</v>
          </cell>
          <cell r="C2168" t="str">
            <v>小姐</v>
          </cell>
          <cell r="D2168" t="str">
            <v>力吉捲門工程有限公司-財盟小客車賴秀鳳</v>
          </cell>
          <cell r="E2168" t="str">
            <v>賴秀鳳小姐</v>
          </cell>
          <cell r="F2168">
            <v>931104599</v>
          </cell>
        </row>
        <row r="2169">
          <cell r="A2169" t="str">
            <v>2F32552</v>
          </cell>
          <cell r="B2169" t="str">
            <v>ASB3268</v>
          </cell>
          <cell r="C2169" t="str">
            <v>先生</v>
          </cell>
          <cell r="D2169" t="str">
            <v>邱國桐</v>
          </cell>
          <cell r="E2169" t="str">
            <v>邱國桐先生</v>
          </cell>
          <cell r="F2169">
            <v>911369131</v>
          </cell>
        </row>
        <row r="2170">
          <cell r="A2170" t="str">
            <v>2F33543</v>
          </cell>
          <cell r="B2170" t="str">
            <v>ATN0770</v>
          </cell>
          <cell r="C2170" t="str">
            <v>先生</v>
          </cell>
          <cell r="D2170" t="str">
            <v>趙淑芳</v>
          </cell>
          <cell r="E2170" t="str">
            <v>籃宗武先生</v>
          </cell>
          <cell r="F2170">
            <v>912204660</v>
          </cell>
        </row>
        <row r="2171">
          <cell r="A2171" t="str">
            <v>2F37352</v>
          </cell>
          <cell r="B2171" t="str">
            <v>AUN0338</v>
          </cell>
          <cell r="C2171" t="str">
            <v>小姐</v>
          </cell>
          <cell r="D2171" t="str">
            <v>王筱安</v>
          </cell>
          <cell r="E2171" t="str">
            <v>王筱安小姐</v>
          </cell>
          <cell r="F2171">
            <v>988853440</v>
          </cell>
        </row>
        <row r="2172">
          <cell r="A2172" t="str">
            <v>2F37839</v>
          </cell>
          <cell r="B2172" t="str">
            <v>ATH0116</v>
          </cell>
          <cell r="C2172" t="str">
            <v>先生</v>
          </cell>
          <cell r="D2172" t="str">
            <v>李昌憲</v>
          </cell>
          <cell r="E2172" t="str">
            <v>李昌憲先生</v>
          </cell>
          <cell r="F2172">
            <v>988775569</v>
          </cell>
        </row>
        <row r="2173">
          <cell r="A2173" t="str">
            <v>2F37856</v>
          </cell>
          <cell r="B2173" t="str">
            <v>ATK3520</v>
          </cell>
          <cell r="C2173" t="str">
            <v>小姐</v>
          </cell>
          <cell r="D2173" t="str">
            <v>許秀英</v>
          </cell>
          <cell r="E2173" t="str">
            <v>許秀英小姐</v>
          </cell>
          <cell r="F2173">
            <v>936159578</v>
          </cell>
        </row>
        <row r="2174">
          <cell r="A2174" t="str">
            <v>2F41076</v>
          </cell>
          <cell r="B2174" t="str">
            <v>AXD7032</v>
          </cell>
          <cell r="C2174" t="str">
            <v>小姐</v>
          </cell>
          <cell r="D2174" t="str">
            <v>王令瑤</v>
          </cell>
          <cell r="E2174" t="str">
            <v>王令瑤小姐</v>
          </cell>
          <cell r="F2174">
            <v>936881816</v>
          </cell>
        </row>
        <row r="2175">
          <cell r="A2175" t="str">
            <v>2F41710</v>
          </cell>
          <cell r="B2175" t="str">
            <v>RBZ7817</v>
          </cell>
          <cell r="C2175" t="str">
            <v>小姐</v>
          </cell>
          <cell r="D2175" t="str">
            <v>遠銀國際租賃股份有限公司范念慈</v>
          </cell>
          <cell r="E2175" t="str">
            <v>范念慈小姐</v>
          </cell>
          <cell r="F2175">
            <v>920056662</v>
          </cell>
        </row>
        <row r="2176">
          <cell r="A2176" t="str">
            <v>2F41719</v>
          </cell>
          <cell r="B2176" t="str">
            <v>ATM2578</v>
          </cell>
          <cell r="C2176" t="str">
            <v>小姐</v>
          </cell>
          <cell r="D2176" t="str">
            <v>許文馨</v>
          </cell>
          <cell r="E2176" t="str">
            <v>許文馨小姐</v>
          </cell>
          <cell r="F2176">
            <v>910356724</v>
          </cell>
        </row>
        <row r="2177">
          <cell r="A2177" t="str">
            <v>2F42383</v>
          </cell>
          <cell r="B2177" t="str">
            <v>AWY6860</v>
          </cell>
          <cell r="C2177" t="str">
            <v>先生</v>
          </cell>
          <cell r="D2177" t="str">
            <v>林仲一</v>
          </cell>
          <cell r="E2177" t="str">
            <v>林仲一先生</v>
          </cell>
          <cell r="F2177">
            <v>926292361</v>
          </cell>
        </row>
        <row r="2178">
          <cell r="A2178" t="str">
            <v>2F53250</v>
          </cell>
          <cell r="B2178" t="str">
            <v>ASF1777</v>
          </cell>
          <cell r="C2178" t="str">
            <v>先生</v>
          </cell>
          <cell r="D2178" t="str">
            <v>讀賣消費廣告股份有限公司蕭立意</v>
          </cell>
          <cell r="E2178" t="str">
            <v>蕭立意先生</v>
          </cell>
          <cell r="F2178">
            <v>932351343</v>
          </cell>
        </row>
        <row r="2179">
          <cell r="A2179" t="str">
            <v>2F53977</v>
          </cell>
          <cell r="B2179" t="str">
            <v>ATD9183</v>
          </cell>
          <cell r="C2179" t="str">
            <v>先生</v>
          </cell>
          <cell r="D2179" t="str">
            <v>江明亮</v>
          </cell>
          <cell r="E2179" t="str">
            <v>江明亮先生</v>
          </cell>
          <cell r="F2179">
            <v>935234990</v>
          </cell>
        </row>
        <row r="2180">
          <cell r="A2180" t="str">
            <v>2F74891</v>
          </cell>
          <cell r="B2180" t="str">
            <v>ATM3166</v>
          </cell>
          <cell r="C2180" t="str">
            <v>小姐</v>
          </cell>
          <cell r="D2180" t="str">
            <v>簡怡苓</v>
          </cell>
          <cell r="E2180" t="str">
            <v>簡怡苓小姐</v>
          </cell>
          <cell r="F2180">
            <v>937193585</v>
          </cell>
        </row>
        <row r="2181">
          <cell r="A2181" t="str">
            <v>2F96904</v>
          </cell>
          <cell r="B2181" t="str">
            <v>AVQ0606</v>
          </cell>
          <cell r="C2181" t="str">
            <v>先生</v>
          </cell>
          <cell r="D2181" t="str">
            <v>簡政峰</v>
          </cell>
          <cell r="E2181" t="str">
            <v>簡政峰先生</v>
          </cell>
          <cell r="F2181">
            <v>933086525</v>
          </cell>
        </row>
        <row r="2182">
          <cell r="A2182" t="str">
            <v>2F97369</v>
          </cell>
          <cell r="B2182" t="str">
            <v>ATP6778</v>
          </cell>
          <cell r="C2182" t="str">
            <v>先生</v>
          </cell>
          <cell r="D2182" t="str">
            <v>林聖博</v>
          </cell>
          <cell r="E2182" t="str">
            <v>林聖博先生</v>
          </cell>
          <cell r="F2182">
            <v>936165911</v>
          </cell>
        </row>
        <row r="2183">
          <cell r="A2183" t="str">
            <v>2F98017</v>
          </cell>
          <cell r="B2183" t="str">
            <v>AVB2626</v>
          </cell>
          <cell r="C2183" t="str">
            <v>先生</v>
          </cell>
          <cell r="D2183" t="str">
            <v>黃愷</v>
          </cell>
          <cell r="E2183" t="str">
            <v>徐哲偉先生</v>
          </cell>
          <cell r="F2183">
            <v>918916908</v>
          </cell>
        </row>
        <row r="2184">
          <cell r="A2184" t="str">
            <v>2F98564</v>
          </cell>
          <cell r="B2184" t="str">
            <v>AVS9111</v>
          </cell>
          <cell r="C2184" t="str">
            <v>先生</v>
          </cell>
          <cell r="D2184" t="str">
            <v>楊宗翰</v>
          </cell>
          <cell r="E2184" t="str">
            <v>楊宗翰先生</v>
          </cell>
          <cell r="F2184">
            <v>939288775</v>
          </cell>
        </row>
        <row r="2185">
          <cell r="A2185" t="str">
            <v>2G67002</v>
          </cell>
          <cell r="B2185" t="str">
            <v>RBQ6556</v>
          </cell>
          <cell r="C2185" t="str">
            <v>小姐</v>
          </cell>
          <cell r="D2185" t="str">
            <v>鎧泰科技股份有限公司-財盟王宇晴</v>
          </cell>
          <cell r="E2185" t="str">
            <v>王宇晴小姐</v>
          </cell>
          <cell r="F2185">
            <v>979966280</v>
          </cell>
        </row>
        <row r="2186">
          <cell r="A2186" t="str">
            <v>2G84828</v>
          </cell>
          <cell r="B2186" t="str">
            <v>ATH9981</v>
          </cell>
          <cell r="C2186" t="str">
            <v>先生</v>
          </cell>
          <cell r="D2186" t="str">
            <v>廖譽翔</v>
          </cell>
          <cell r="E2186" t="str">
            <v>廖譽翔先生</v>
          </cell>
          <cell r="F2186">
            <v>956855611</v>
          </cell>
        </row>
        <row r="2187">
          <cell r="A2187" t="str">
            <v>2G84888</v>
          </cell>
          <cell r="B2187" t="str">
            <v>AZU0928</v>
          </cell>
          <cell r="C2187" t="str">
            <v>小姐</v>
          </cell>
          <cell r="D2187" t="str">
            <v>池文正</v>
          </cell>
          <cell r="E2187" t="str">
            <v>賴柏伶小姐</v>
          </cell>
          <cell r="F2187">
            <v>913651322</v>
          </cell>
        </row>
        <row r="2188">
          <cell r="A2188" t="str">
            <v>2H19118</v>
          </cell>
          <cell r="B2188" t="str">
            <v>AXA9152</v>
          </cell>
          <cell r="C2188" t="str">
            <v>小姐</v>
          </cell>
          <cell r="D2188" t="str">
            <v>王儷儒</v>
          </cell>
          <cell r="E2188" t="str">
            <v>王儷儒小姐</v>
          </cell>
          <cell r="F2188">
            <v>988176317</v>
          </cell>
        </row>
        <row r="2189">
          <cell r="A2189" t="str">
            <v>3A30394</v>
          </cell>
          <cell r="B2189" t="str">
            <v>AKE0168</v>
          </cell>
          <cell r="C2189" t="str">
            <v>小姐</v>
          </cell>
          <cell r="D2189" t="str">
            <v>徐佩琪</v>
          </cell>
          <cell r="E2189" t="str">
            <v>徐佩琪小姐</v>
          </cell>
          <cell r="F2189">
            <v>931889993</v>
          </cell>
        </row>
        <row r="2190">
          <cell r="A2190" t="str">
            <v>3A82364</v>
          </cell>
          <cell r="B2190" t="str">
            <v>AND1287</v>
          </cell>
          <cell r="C2190" t="str">
            <v>先生</v>
          </cell>
          <cell r="D2190" t="str">
            <v>任爾琦</v>
          </cell>
          <cell r="E2190" t="str">
            <v>王凱平先生</v>
          </cell>
          <cell r="F2190">
            <v>935668655</v>
          </cell>
        </row>
        <row r="2191">
          <cell r="A2191" t="str">
            <v>3A82365</v>
          </cell>
          <cell r="B2191" t="str">
            <v>RBL9872</v>
          </cell>
          <cell r="C2191" t="str">
            <v>小姐</v>
          </cell>
          <cell r="D2191" t="str">
            <v>許靜芬</v>
          </cell>
          <cell r="E2191" t="str">
            <v>許靜芬小姐</v>
          </cell>
          <cell r="F2191">
            <v>935916528</v>
          </cell>
        </row>
        <row r="2192">
          <cell r="A2192" t="str">
            <v>3A99420</v>
          </cell>
          <cell r="B2192" t="str">
            <v>ASC5882</v>
          </cell>
          <cell r="C2192" t="str">
            <v>小姐</v>
          </cell>
          <cell r="D2192" t="str">
            <v>施柏薇</v>
          </cell>
          <cell r="E2192" t="str">
            <v>施柏薇小姐</v>
          </cell>
          <cell r="F2192">
            <v>920566310</v>
          </cell>
        </row>
        <row r="2193">
          <cell r="A2193" t="str">
            <v>3A99444</v>
          </cell>
          <cell r="B2193" t="str">
            <v>ASC5185</v>
          </cell>
          <cell r="C2193" t="str">
            <v>小姐</v>
          </cell>
          <cell r="D2193" t="str">
            <v>劉欣欣</v>
          </cell>
          <cell r="E2193" t="str">
            <v>劉欣欣小姐</v>
          </cell>
          <cell r="F2193">
            <v>920658295</v>
          </cell>
        </row>
        <row r="2194">
          <cell r="A2194" t="str">
            <v>3A99615</v>
          </cell>
          <cell r="B2194" t="str">
            <v>AWH1120</v>
          </cell>
          <cell r="C2194" t="str">
            <v>小姐</v>
          </cell>
          <cell r="D2194" t="str">
            <v>許祐瑄</v>
          </cell>
          <cell r="E2194" t="str">
            <v>許祐瑄小姐</v>
          </cell>
          <cell r="F2194">
            <v>982882388</v>
          </cell>
        </row>
        <row r="2195">
          <cell r="A2195" t="str">
            <v>3A99677</v>
          </cell>
          <cell r="B2195" t="str">
            <v>AUJ0669</v>
          </cell>
          <cell r="C2195" t="str">
            <v>先生</v>
          </cell>
          <cell r="D2195" t="str">
            <v>羅祥瑞</v>
          </cell>
          <cell r="E2195" t="str">
            <v>羅祥瑞先生</v>
          </cell>
          <cell r="F2195">
            <v>913583990</v>
          </cell>
        </row>
        <row r="2196">
          <cell r="A2196" t="str">
            <v>3A99683</v>
          </cell>
          <cell r="B2196" t="str">
            <v>ARJ5213</v>
          </cell>
          <cell r="C2196" t="str">
            <v>小姐</v>
          </cell>
          <cell r="D2196" t="str">
            <v>鄭伊珊</v>
          </cell>
          <cell r="E2196" t="str">
            <v>鄭伊珊小姐</v>
          </cell>
          <cell r="F2196">
            <v>925383322</v>
          </cell>
        </row>
        <row r="2197">
          <cell r="A2197" t="str">
            <v>3A99684</v>
          </cell>
          <cell r="B2197" t="str">
            <v>AUJ1970</v>
          </cell>
          <cell r="C2197" t="str">
            <v>小姐</v>
          </cell>
          <cell r="D2197" t="str">
            <v>曾令淳</v>
          </cell>
          <cell r="E2197" t="str">
            <v>曾令淳小姐</v>
          </cell>
          <cell r="F2197">
            <v>958380578</v>
          </cell>
        </row>
        <row r="2198">
          <cell r="A2198" t="str">
            <v>3A99771</v>
          </cell>
          <cell r="B2198" t="str">
            <v>RBR1333</v>
          </cell>
          <cell r="C2198" t="str">
            <v>先生</v>
          </cell>
          <cell r="D2198" t="str">
            <v>和成旅行社股份有限公司---歐力士李文銓</v>
          </cell>
          <cell r="E2198" t="str">
            <v>李文銓先生</v>
          </cell>
          <cell r="F2198">
            <v>937185545</v>
          </cell>
        </row>
        <row r="2199">
          <cell r="A2199" t="str">
            <v>3B63579</v>
          </cell>
          <cell r="B2199" t="str">
            <v>RBP5626</v>
          </cell>
          <cell r="C2199" t="str">
            <v>小姐</v>
          </cell>
          <cell r="D2199" t="str">
            <v>陳雅萍</v>
          </cell>
          <cell r="E2199" t="str">
            <v>陳雅萍小姐</v>
          </cell>
          <cell r="F2199">
            <v>913012751</v>
          </cell>
        </row>
        <row r="2200">
          <cell r="A2200" t="str">
            <v>3B63638</v>
          </cell>
          <cell r="B2200" t="str">
            <v>ATB9168</v>
          </cell>
          <cell r="C2200" t="str">
            <v>先生</v>
          </cell>
          <cell r="D2200" t="str">
            <v>元群實業有限公司林武隆</v>
          </cell>
          <cell r="E2200" t="str">
            <v>林武隆先生</v>
          </cell>
          <cell r="F2200">
            <v>918116889</v>
          </cell>
        </row>
        <row r="2201">
          <cell r="A2201" t="str">
            <v>3B89742</v>
          </cell>
          <cell r="B2201" t="str">
            <v>AWT0607</v>
          </cell>
          <cell r="C2201" t="str">
            <v>先生</v>
          </cell>
          <cell r="D2201" t="str">
            <v>田逸帆</v>
          </cell>
          <cell r="E2201" t="str">
            <v>田逸帆先生</v>
          </cell>
          <cell r="F2201">
            <v>936959702</v>
          </cell>
        </row>
        <row r="2202">
          <cell r="A2202" t="str">
            <v>3B89754</v>
          </cell>
          <cell r="B2202" t="str">
            <v>ATF8238</v>
          </cell>
          <cell r="C2202" t="str">
            <v>先生</v>
          </cell>
          <cell r="D2202" t="str">
            <v>劉立國</v>
          </cell>
          <cell r="E2202" t="str">
            <v>劉立國先生</v>
          </cell>
          <cell r="F2202">
            <v>933837389</v>
          </cell>
        </row>
        <row r="2203">
          <cell r="A2203" t="str">
            <v>3D07916</v>
          </cell>
          <cell r="B2203" t="str">
            <v>AUF1030</v>
          </cell>
          <cell r="C2203" t="str">
            <v>先生</v>
          </cell>
          <cell r="D2203" t="str">
            <v>王志鵬</v>
          </cell>
          <cell r="E2203" t="str">
            <v>王志鵬先生</v>
          </cell>
          <cell r="F2203">
            <v>935662127</v>
          </cell>
        </row>
        <row r="2204">
          <cell r="A2204" t="str">
            <v>3D09357</v>
          </cell>
          <cell r="B2204" t="str">
            <v>AWY7131</v>
          </cell>
          <cell r="C2204" t="str">
            <v>先生</v>
          </cell>
          <cell r="D2204" t="str">
            <v>李采諭</v>
          </cell>
          <cell r="E2204" t="str">
            <v>陳威達先生</v>
          </cell>
          <cell r="F2204">
            <v>979180966</v>
          </cell>
        </row>
        <row r="2205">
          <cell r="A2205" t="str">
            <v>3D14969</v>
          </cell>
          <cell r="B2205" t="str">
            <v>ASG8888</v>
          </cell>
          <cell r="C2205" t="str">
            <v>小姐</v>
          </cell>
          <cell r="D2205" t="str">
            <v>陳秀芳</v>
          </cell>
          <cell r="E2205" t="str">
            <v>陳秀芳小姐</v>
          </cell>
          <cell r="F2205">
            <v>952989674</v>
          </cell>
        </row>
        <row r="2206">
          <cell r="A2206" t="str">
            <v>3D62875</v>
          </cell>
          <cell r="B2206" t="str">
            <v>AWZ9588</v>
          </cell>
          <cell r="C2206" t="str">
            <v>先生</v>
          </cell>
          <cell r="D2206" t="str">
            <v>林克峰</v>
          </cell>
          <cell r="E2206" t="str">
            <v>林克峰先生</v>
          </cell>
          <cell r="F2206">
            <v>978352900</v>
          </cell>
        </row>
        <row r="2207">
          <cell r="A2207" t="str">
            <v>3D63073</v>
          </cell>
          <cell r="B2207" t="str">
            <v>ATB9362</v>
          </cell>
          <cell r="C2207" t="str">
            <v>小姐</v>
          </cell>
          <cell r="D2207" t="str">
            <v>陳怡珍</v>
          </cell>
          <cell r="E2207" t="str">
            <v>陳怡珍小姐</v>
          </cell>
          <cell r="F2207">
            <v>963394296</v>
          </cell>
        </row>
        <row r="2208">
          <cell r="A2208" t="str">
            <v>3D63074</v>
          </cell>
          <cell r="B2208" t="str">
            <v>ATG5928</v>
          </cell>
          <cell r="C2208" t="str">
            <v>小姐</v>
          </cell>
          <cell r="D2208" t="str">
            <v>詹佩雯</v>
          </cell>
          <cell r="E2208" t="str">
            <v>詹佩雯小姐</v>
          </cell>
          <cell r="F2208">
            <v>952992378</v>
          </cell>
        </row>
        <row r="2209">
          <cell r="A2209" t="str">
            <v>3D63111</v>
          </cell>
          <cell r="B2209" t="str">
            <v>AXA6196</v>
          </cell>
          <cell r="C2209" t="str">
            <v>小姐</v>
          </cell>
          <cell r="D2209" t="str">
            <v>高祺虹</v>
          </cell>
          <cell r="E2209" t="str">
            <v>高祺虹小姐</v>
          </cell>
          <cell r="F2209">
            <v>952880588</v>
          </cell>
        </row>
        <row r="2210">
          <cell r="A2210" t="str">
            <v>3D63159</v>
          </cell>
          <cell r="B2210" t="str">
            <v>ATE5628</v>
          </cell>
          <cell r="C2210" t="str">
            <v>先生</v>
          </cell>
          <cell r="D2210" t="str">
            <v>陳淑惠</v>
          </cell>
          <cell r="E2210" t="str">
            <v>方明道先生</v>
          </cell>
          <cell r="F2210">
            <v>928340658</v>
          </cell>
        </row>
        <row r="2211">
          <cell r="A2211" t="str">
            <v>3D63670</v>
          </cell>
          <cell r="B2211" t="str">
            <v>ATM9012</v>
          </cell>
          <cell r="C2211" t="str">
            <v>先生</v>
          </cell>
          <cell r="D2211" t="str">
            <v>邱楓瀚</v>
          </cell>
          <cell r="E2211" t="str">
            <v>邱楓瀚先生</v>
          </cell>
          <cell r="F2211">
            <v>972181390</v>
          </cell>
        </row>
        <row r="2212">
          <cell r="A2212" t="str">
            <v>3D64379</v>
          </cell>
          <cell r="B2212" t="str">
            <v>ATH8500</v>
          </cell>
          <cell r="C2212" t="str">
            <v>小姐</v>
          </cell>
          <cell r="D2212" t="str">
            <v>黃郁文</v>
          </cell>
          <cell r="E2212" t="str">
            <v>黃郁文小姐</v>
          </cell>
          <cell r="F2212">
            <v>933966055</v>
          </cell>
        </row>
        <row r="2213">
          <cell r="A2213" t="str">
            <v>3D64936</v>
          </cell>
          <cell r="B2213" t="str">
            <v>ATW2999</v>
          </cell>
          <cell r="C2213" t="str">
            <v>小姐</v>
          </cell>
          <cell r="D2213" t="str">
            <v>陳貞蓉</v>
          </cell>
          <cell r="E2213" t="str">
            <v>陳貞蓉小姐</v>
          </cell>
          <cell r="F2213">
            <v>919000723</v>
          </cell>
        </row>
        <row r="2214">
          <cell r="A2214" t="str">
            <v>3D65105</v>
          </cell>
          <cell r="B2214" t="str">
            <v>AWN2189</v>
          </cell>
          <cell r="C2214" t="str">
            <v>小姐</v>
          </cell>
          <cell r="D2214" t="str">
            <v>江琳蓉</v>
          </cell>
          <cell r="E2214" t="str">
            <v>江琳蓉小姐</v>
          </cell>
          <cell r="F2214">
            <v>928343837</v>
          </cell>
        </row>
        <row r="2215">
          <cell r="A2215" t="str">
            <v>3D65108</v>
          </cell>
          <cell r="B2215" t="str">
            <v>ATM5576</v>
          </cell>
          <cell r="C2215" t="str">
            <v>先生</v>
          </cell>
          <cell r="D2215" t="str">
            <v>邱郁涵</v>
          </cell>
          <cell r="E2215" t="str">
            <v>蕭淳中先生</v>
          </cell>
          <cell r="F2215">
            <v>919057856</v>
          </cell>
        </row>
        <row r="2216">
          <cell r="A2216" t="str">
            <v>3D65109</v>
          </cell>
          <cell r="B2216" t="str">
            <v>ATX2288</v>
          </cell>
          <cell r="C2216" t="str">
            <v>小姐</v>
          </cell>
          <cell r="D2216" t="str">
            <v>陳語婕</v>
          </cell>
          <cell r="E2216" t="str">
            <v>陳語婕小姐</v>
          </cell>
          <cell r="F2216">
            <v>931159961</v>
          </cell>
        </row>
        <row r="2217">
          <cell r="A2217" t="str">
            <v>3D65998</v>
          </cell>
          <cell r="B2217" t="str">
            <v>ATM0517</v>
          </cell>
          <cell r="C2217" t="str">
            <v>先生</v>
          </cell>
          <cell r="D2217" t="str">
            <v>楊筱楓</v>
          </cell>
          <cell r="E2217" t="str">
            <v>葉佳宏先生</v>
          </cell>
          <cell r="F2217">
            <v>937191012</v>
          </cell>
        </row>
        <row r="2218">
          <cell r="A2218" t="str">
            <v>3D66622</v>
          </cell>
          <cell r="B2218" t="str">
            <v>RCB0698</v>
          </cell>
          <cell r="C2218" t="str">
            <v>小姐</v>
          </cell>
          <cell r="D2218" t="str">
            <v>格上租車租賃(股)汪嘉美</v>
          </cell>
          <cell r="E2218" t="str">
            <v>汪嘉美小姐</v>
          </cell>
          <cell r="F2218">
            <v>930077050</v>
          </cell>
        </row>
        <row r="2219">
          <cell r="A2219" t="str">
            <v>3D85383</v>
          </cell>
          <cell r="B2219" t="str">
            <v>AWV1031</v>
          </cell>
          <cell r="C2219" t="str">
            <v>先生</v>
          </cell>
          <cell r="D2219" t="str">
            <v>林秉緒</v>
          </cell>
          <cell r="E2219" t="str">
            <v>林秉緒先生</v>
          </cell>
          <cell r="F2219">
            <v>958706511</v>
          </cell>
        </row>
        <row r="2220">
          <cell r="A2220" t="str">
            <v>3D85651</v>
          </cell>
          <cell r="B2220" t="str">
            <v>AWY1959</v>
          </cell>
          <cell r="C2220" t="str">
            <v>先生</v>
          </cell>
          <cell r="D2220" t="str">
            <v>簡珀如</v>
          </cell>
          <cell r="E2220" t="str">
            <v>郭志銘先生</v>
          </cell>
          <cell r="F2220">
            <v>937040555</v>
          </cell>
        </row>
        <row r="2221">
          <cell r="A2221" t="str">
            <v>3D85884</v>
          </cell>
          <cell r="B2221" t="str">
            <v>AUU9961</v>
          </cell>
          <cell r="C2221" t="str">
            <v>小姐</v>
          </cell>
          <cell r="D2221" t="str">
            <v>蘊致室內裝修有限公司紀佳欣</v>
          </cell>
          <cell r="E2221" t="str">
            <v>紀佳欣小姐</v>
          </cell>
          <cell r="F2221">
            <v>937197482</v>
          </cell>
        </row>
        <row r="2222">
          <cell r="A2222" t="str">
            <v>3D85926</v>
          </cell>
          <cell r="B2222" t="str">
            <v>AVQ6060</v>
          </cell>
          <cell r="C2222" t="str">
            <v>小姐</v>
          </cell>
          <cell r="D2222" t="str">
            <v>張娥</v>
          </cell>
          <cell r="E2222" t="str">
            <v>張娥小姐</v>
          </cell>
          <cell r="F2222">
            <v>952123111</v>
          </cell>
        </row>
        <row r="2223">
          <cell r="A2223" t="str">
            <v>3D86250</v>
          </cell>
          <cell r="B2223">
            <v>1811452</v>
          </cell>
          <cell r="C2223" t="str">
            <v>先生</v>
          </cell>
          <cell r="D2223" t="str">
            <v>黃佳文</v>
          </cell>
          <cell r="E2223" t="str">
            <v>黃佳文先生</v>
          </cell>
          <cell r="F2223">
            <v>976571618</v>
          </cell>
        </row>
        <row r="2224">
          <cell r="A2224" t="str">
            <v>3D86423</v>
          </cell>
          <cell r="B2224" t="str">
            <v>ATG9527</v>
          </cell>
          <cell r="C2224" t="str">
            <v>先生</v>
          </cell>
          <cell r="D2224" t="str">
            <v>薛裕穎</v>
          </cell>
          <cell r="E2224" t="str">
            <v>薛裕穎先生</v>
          </cell>
          <cell r="F2224">
            <v>975262040</v>
          </cell>
        </row>
        <row r="2225">
          <cell r="A2225" t="str">
            <v>3D86495</v>
          </cell>
          <cell r="B2225" t="str">
            <v>ATH3012</v>
          </cell>
          <cell r="C2225" t="str">
            <v>先生</v>
          </cell>
          <cell r="D2225" t="str">
            <v>丁浩宣</v>
          </cell>
          <cell r="E2225" t="str">
            <v>丁浩宣先生</v>
          </cell>
          <cell r="F2225">
            <v>935322093</v>
          </cell>
        </row>
        <row r="2226">
          <cell r="A2226" t="str">
            <v>3D86659</v>
          </cell>
          <cell r="B2226" t="str">
            <v>AVZ2337</v>
          </cell>
          <cell r="C2226" t="str">
            <v>先生</v>
          </cell>
          <cell r="D2226" t="str">
            <v>張琲舲</v>
          </cell>
          <cell r="E2226" t="str">
            <v>許德倫先生</v>
          </cell>
          <cell r="F2226">
            <v>918882754</v>
          </cell>
        </row>
        <row r="2227">
          <cell r="A2227" t="str">
            <v>3D87042</v>
          </cell>
          <cell r="B2227" t="str">
            <v>ASG1102</v>
          </cell>
          <cell r="C2227" t="str">
            <v>先生</v>
          </cell>
          <cell r="D2227" t="str">
            <v>呂欣恬</v>
          </cell>
          <cell r="E2227" t="str">
            <v>黃治豪先生</v>
          </cell>
          <cell r="F2227">
            <v>928312492</v>
          </cell>
        </row>
        <row r="2228">
          <cell r="A2228" t="str">
            <v>3E20788</v>
          </cell>
          <cell r="B2228" t="str">
            <v>ATH3189</v>
          </cell>
          <cell r="C2228" t="str">
            <v>先生</v>
          </cell>
          <cell r="D2228" t="str">
            <v>陳學立</v>
          </cell>
          <cell r="E2228" t="str">
            <v>陳學立先生</v>
          </cell>
          <cell r="F2228">
            <v>911287178</v>
          </cell>
        </row>
        <row r="2229">
          <cell r="A2229" t="str">
            <v>3E21059</v>
          </cell>
          <cell r="B2229" t="str">
            <v>ATH9819</v>
          </cell>
          <cell r="C2229" t="str">
            <v>小姐</v>
          </cell>
          <cell r="D2229" t="str">
            <v>鄭珈旻</v>
          </cell>
          <cell r="E2229" t="str">
            <v>鄭珈旻小姐</v>
          </cell>
          <cell r="F2229">
            <v>989778695</v>
          </cell>
        </row>
        <row r="2230">
          <cell r="A2230" t="str">
            <v>3E21356</v>
          </cell>
          <cell r="B2230" t="str">
            <v>RCA0620</v>
          </cell>
          <cell r="C2230" t="str">
            <v>小姐</v>
          </cell>
          <cell r="D2230" t="str">
            <v>王詩禎</v>
          </cell>
          <cell r="E2230" t="str">
            <v>王詩禎小姐</v>
          </cell>
          <cell r="F2230">
            <v>920374888</v>
          </cell>
        </row>
        <row r="2231">
          <cell r="A2231" t="str">
            <v>5A09677</v>
          </cell>
          <cell r="B2231" t="str">
            <v>AND2882</v>
          </cell>
          <cell r="C2231" t="str">
            <v>小姐</v>
          </cell>
          <cell r="D2231" t="str">
            <v>邱珮真</v>
          </cell>
          <cell r="E2231" t="str">
            <v>邱珮真小姐</v>
          </cell>
          <cell r="F2231">
            <v>900000000</v>
          </cell>
        </row>
        <row r="2232">
          <cell r="A2232" t="str">
            <v>5A09747</v>
          </cell>
          <cell r="B2232" t="str">
            <v>RBE6111</v>
          </cell>
          <cell r="C2232" t="str">
            <v>先生</v>
          </cell>
          <cell r="D2232" t="str">
            <v>智為工業有限公司-和運租賃吳家陽</v>
          </cell>
          <cell r="E2232" t="str">
            <v>吳家陽先生</v>
          </cell>
          <cell r="F2232">
            <v>927500776</v>
          </cell>
        </row>
        <row r="2233">
          <cell r="A2233" t="str">
            <v>5A09781</v>
          </cell>
          <cell r="B2233" t="str">
            <v>ATJ2299</v>
          </cell>
          <cell r="C2233" t="str">
            <v>先生</v>
          </cell>
          <cell r="D2233" t="str">
            <v>吳明耿</v>
          </cell>
          <cell r="E2233" t="str">
            <v>吳明耿先生</v>
          </cell>
          <cell r="F2233">
            <v>975925255</v>
          </cell>
        </row>
        <row r="2234">
          <cell r="A2234" t="str">
            <v>5A09921</v>
          </cell>
          <cell r="B2234" t="str">
            <v>APK7911</v>
          </cell>
          <cell r="C2234" t="str">
            <v>先生</v>
          </cell>
          <cell r="D2234" t="str">
            <v>陳英元</v>
          </cell>
          <cell r="E2234" t="str">
            <v>陳英元先生</v>
          </cell>
          <cell r="F2234">
            <v>917088792</v>
          </cell>
        </row>
        <row r="2235">
          <cell r="A2235" t="str">
            <v>5A23135</v>
          </cell>
          <cell r="B2235" t="str">
            <v>AMX6861</v>
          </cell>
          <cell r="C2235" t="str">
            <v>先生</v>
          </cell>
          <cell r="D2235" t="str">
            <v>褚愷忻</v>
          </cell>
          <cell r="E2235" t="str">
            <v>蔡茂鏵先生</v>
          </cell>
          <cell r="F2235">
            <v>976268650</v>
          </cell>
        </row>
        <row r="2236">
          <cell r="A2236" t="str">
            <v>5A23784</v>
          </cell>
          <cell r="B2236" t="str">
            <v>ARL6937</v>
          </cell>
          <cell r="C2236" t="str">
            <v>先生</v>
          </cell>
          <cell r="D2236" t="str">
            <v>田本腴</v>
          </cell>
          <cell r="E2236" t="str">
            <v>田本腴先生</v>
          </cell>
          <cell r="F2236">
            <v>903221233</v>
          </cell>
        </row>
        <row r="2237">
          <cell r="A2237" t="str">
            <v>5A23970</v>
          </cell>
          <cell r="B2237" t="str">
            <v>ARL5320</v>
          </cell>
          <cell r="C2237" t="str">
            <v>先生</v>
          </cell>
          <cell r="D2237" t="str">
            <v>王文彥</v>
          </cell>
          <cell r="E2237" t="str">
            <v>王文彥先生</v>
          </cell>
          <cell r="F2237">
            <v>920999590</v>
          </cell>
        </row>
        <row r="2238">
          <cell r="A2238" t="str">
            <v>5A70496</v>
          </cell>
          <cell r="B2238" t="str">
            <v>ANB8508</v>
          </cell>
          <cell r="C2238" t="str">
            <v>小姐</v>
          </cell>
          <cell r="D2238" t="str">
            <v>吳美珠</v>
          </cell>
          <cell r="E2238" t="str">
            <v>吳美珠小姐</v>
          </cell>
          <cell r="F2238">
            <v>912005331</v>
          </cell>
        </row>
        <row r="2239">
          <cell r="A2239" t="str">
            <v>5A72629</v>
          </cell>
          <cell r="B2239" t="str">
            <v>ALA9769</v>
          </cell>
          <cell r="C2239" t="str">
            <v>小姐</v>
          </cell>
          <cell r="D2239" t="str">
            <v>洪美華</v>
          </cell>
          <cell r="E2239" t="str">
            <v>洪美華小姐</v>
          </cell>
          <cell r="F2239">
            <v>938931515</v>
          </cell>
        </row>
        <row r="2240">
          <cell r="A2240" t="str">
            <v>5A72631</v>
          </cell>
          <cell r="B2240" t="str">
            <v>ANM6731</v>
          </cell>
          <cell r="C2240" t="str">
            <v>小姐</v>
          </cell>
          <cell r="D2240" t="str">
            <v>李如峰</v>
          </cell>
          <cell r="E2240" t="str">
            <v>李如峰小姐</v>
          </cell>
          <cell r="F2240">
            <v>900000000</v>
          </cell>
        </row>
        <row r="2241">
          <cell r="A2241" t="str">
            <v>5A73534</v>
          </cell>
          <cell r="B2241" t="str">
            <v>ANW1121</v>
          </cell>
          <cell r="C2241" t="str">
            <v>小姐</v>
          </cell>
          <cell r="D2241" t="str">
            <v>林怡惠</v>
          </cell>
          <cell r="E2241" t="str">
            <v>林怡惠小姐</v>
          </cell>
          <cell r="F2241">
            <v>916143815</v>
          </cell>
        </row>
        <row r="2242">
          <cell r="A2242" t="str">
            <v>5A73547</v>
          </cell>
          <cell r="B2242" t="str">
            <v>AXC5157</v>
          </cell>
          <cell r="C2242" t="str">
            <v>先生</v>
          </cell>
          <cell r="D2242" t="str">
            <v>郭俊賢</v>
          </cell>
          <cell r="E2242" t="str">
            <v>郭俊賢先生</v>
          </cell>
          <cell r="F2242">
            <v>932701601</v>
          </cell>
        </row>
        <row r="2243">
          <cell r="A2243" t="str">
            <v>5A73911</v>
          </cell>
          <cell r="B2243" t="str">
            <v>ALB1125</v>
          </cell>
          <cell r="C2243" t="str">
            <v>小姐</v>
          </cell>
          <cell r="D2243" t="str">
            <v>紀慧萍</v>
          </cell>
          <cell r="E2243" t="str">
            <v>紀慧萍小姐</v>
          </cell>
          <cell r="F2243">
            <v>952001472</v>
          </cell>
        </row>
        <row r="2244">
          <cell r="A2244" t="str">
            <v>5A73921</v>
          </cell>
          <cell r="B2244" t="str">
            <v>ANM6832</v>
          </cell>
          <cell r="C2244" t="str">
            <v>先生</v>
          </cell>
          <cell r="D2244" t="str">
            <v>林敬博</v>
          </cell>
          <cell r="E2244" t="str">
            <v>林敬博先生</v>
          </cell>
          <cell r="F2244">
            <v>933678862</v>
          </cell>
        </row>
        <row r="2245">
          <cell r="A2245" t="str">
            <v>5A73924</v>
          </cell>
          <cell r="B2245" t="str">
            <v>AMX2880</v>
          </cell>
          <cell r="C2245" t="str">
            <v>小姐</v>
          </cell>
          <cell r="D2245" t="str">
            <v>陳郁承</v>
          </cell>
          <cell r="E2245" t="str">
            <v>蔡依伶小姐</v>
          </cell>
          <cell r="F2245">
            <v>919533414</v>
          </cell>
        </row>
        <row r="2246">
          <cell r="A2246" t="str">
            <v>5A73944</v>
          </cell>
          <cell r="B2246" t="str">
            <v>ANB5700</v>
          </cell>
          <cell r="C2246" t="str">
            <v>小姐</v>
          </cell>
          <cell r="D2246" t="str">
            <v>黃雲嬌</v>
          </cell>
          <cell r="E2246" t="str">
            <v>黃雲嬌小姐</v>
          </cell>
          <cell r="F2246">
            <v>920001426</v>
          </cell>
        </row>
        <row r="2247">
          <cell r="A2247" t="str">
            <v>5A73945</v>
          </cell>
          <cell r="B2247" t="str">
            <v>APM2337</v>
          </cell>
          <cell r="C2247" t="str">
            <v>先生</v>
          </cell>
          <cell r="D2247" t="str">
            <v>李昌憲</v>
          </cell>
          <cell r="E2247" t="str">
            <v>李昌憲先生</v>
          </cell>
          <cell r="F2247">
            <v>988775569</v>
          </cell>
        </row>
        <row r="2248">
          <cell r="A2248" t="str">
            <v>5A73951</v>
          </cell>
          <cell r="B2248" t="str">
            <v>AXB9991</v>
          </cell>
          <cell r="C2248" t="str">
            <v>先生</v>
          </cell>
          <cell r="D2248" t="str">
            <v>黃子家</v>
          </cell>
          <cell r="E2248" t="str">
            <v>曾德龍先生</v>
          </cell>
          <cell r="F2248">
            <v>928122665</v>
          </cell>
        </row>
        <row r="2249">
          <cell r="A2249" t="str">
            <v>5A74094</v>
          </cell>
          <cell r="B2249" t="str">
            <v>AVA8868</v>
          </cell>
          <cell r="C2249" t="str">
            <v>先生</v>
          </cell>
          <cell r="D2249" t="str">
            <v>林羽辰</v>
          </cell>
          <cell r="E2249" t="str">
            <v>林羽辰先生</v>
          </cell>
          <cell r="F2249">
            <v>930919482</v>
          </cell>
        </row>
        <row r="2250">
          <cell r="A2250" t="str">
            <v>5A74102</v>
          </cell>
          <cell r="B2250" t="str">
            <v>ATN7121</v>
          </cell>
          <cell r="C2250" t="str">
            <v>先生</v>
          </cell>
          <cell r="D2250" t="str">
            <v>邱正瀚</v>
          </cell>
          <cell r="E2250" t="str">
            <v>邱正瀚先生</v>
          </cell>
          <cell r="F2250">
            <v>966897696</v>
          </cell>
        </row>
        <row r="2251">
          <cell r="A2251" t="str">
            <v>5A74104</v>
          </cell>
          <cell r="B2251" t="str">
            <v>AKY5055</v>
          </cell>
          <cell r="C2251" t="str">
            <v>小姐</v>
          </cell>
          <cell r="D2251" t="str">
            <v>吳勤美</v>
          </cell>
          <cell r="E2251" t="str">
            <v>吳勤美小姐</v>
          </cell>
          <cell r="F2251">
            <v>963286222</v>
          </cell>
        </row>
        <row r="2252">
          <cell r="A2252" t="str">
            <v>5A74115</v>
          </cell>
          <cell r="B2252" t="str">
            <v>AJL1102</v>
          </cell>
          <cell r="C2252" t="str">
            <v>小姐</v>
          </cell>
          <cell r="D2252" t="str">
            <v>黃志誠</v>
          </cell>
          <cell r="E2252" t="str">
            <v>黃依婕小姐</v>
          </cell>
          <cell r="F2252">
            <v>909106222</v>
          </cell>
        </row>
        <row r="2253">
          <cell r="A2253" t="str">
            <v>5A74131</v>
          </cell>
          <cell r="B2253" t="str">
            <v>AJK7287</v>
          </cell>
          <cell r="C2253" t="str">
            <v>先生</v>
          </cell>
          <cell r="D2253" t="str">
            <v>翁嘉慧</v>
          </cell>
          <cell r="E2253" t="str">
            <v>翁潁霖先生</v>
          </cell>
          <cell r="F2253">
            <v>909003222</v>
          </cell>
        </row>
        <row r="2254">
          <cell r="A2254" t="str">
            <v>5A74481</v>
          </cell>
          <cell r="B2254" t="str">
            <v>ATN0187</v>
          </cell>
          <cell r="C2254" t="str">
            <v>先生</v>
          </cell>
          <cell r="D2254" t="str">
            <v>劉士漢</v>
          </cell>
          <cell r="E2254" t="str">
            <v>劉士漢先生</v>
          </cell>
          <cell r="F2254">
            <v>982519299</v>
          </cell>
        </row>
        <row r="2255">
          <cell r="A2255" t="str">
            <v>5A74489</v>
          </cell>
          <cell r="B2255" t="str">
            <v>ARF0629</v>
          </cell>
          <cell r="C2255" t="str">
            <v>先生</v>
          </cell>
          <cell r="D2255" t="str">
            <v>台壽保資融股份有限公司葉建宏</v>
          </cell>
          <cell r="E2255" t="str">
            <v>葉建宏先生</v>
          </cell>
          <cell r="F2255">
            <v>915755828</v>
          </cell>
        </row>
        <row r="2256">
          <cell r="A2256" t="str">
            <v>5A74491</v>
          </cell>
          <cell r="B2256" t="str">
            <v>ANY5901</v>
          </cell>
          <cell r="C2256" t="str">
            <v>小姐</v>
          </cell>
          <cell r="D2256" t="str">
            <v>陳欽榮</v>
          </cell>
          <cell r="E2256" t="str">
            <v>吳玉麗小姐</v>
          </cell>
          <cell r="F2256">
            <v>911562293</v>
          </cell>
        </row>
        <row r="2257">
          <cell r="A2257" t="str">
            <v>5A74523</v>
          </cell>
          <cell r="B2257" t="str">
            <v>ANZ8216</v>
          </cell>
          <cell r="C2257" t="str">
            <v>先生</v>
          </cell>
          <cell r="D2257" t="str">
            <v>寬友股份有限公司顏銘宏</v>
          </cell>
          <cell r="E2257" t="str">
            <v>顏銘宏先生</v>
          </cell>
          <cell r="F2257">
            <v>979966281</v>
          </cell>
        </row>
        <row r="2258">
          <cell r="A2258" t="str">
            <v>5A74582</v>
          </cell>
          <cell r="B2258" t="str">
            <v>ANX3768</v>
          </cell>
          <cell r="C2258" t="str">
            <v>先生</v>
          </cell>
          <cell r="D2258" t="str">
            <v>周宏宇</v>
          </cell>
          <cell r="E2258" t="str">
            <v>周宏宇先生</v>
          </cell>
          <cell r="F2258">
            <v>918520738</v>
          </cell>
        </row>
        <row r="2259">
          <cell r="A2259" t="str">
            <v>5A74652</v>
          </cell>
          <cell r="B2259" t="str">
            <v>AQX7365</v>
          </cell>
          <cell r="C2259" t="str">
            <v>小姐</v>
          </cell>
          <cell r="D2259" t="str">
            <v>鎔德股份有限公司何金美</v>
          </cell>
          <cell r="E2259" t="str">
            <v>何金美小姐</v>
          </cell>
          <cell r="F2259">
            <v>963520912</v>
          </cell>
        </row>
        <row r="2260">
          <cell r="A2260" t="str">
            <v>5A74683</v>
          </cell>
          <cell r="B2260" t="str">
            <v>ANB0307</v>
          </cell>
          <cell r="C2260" t="str">
            <v>先生</v>
          </cell>
          <cell r="D2260" t="str">
            <v>簡維佐</v>
          </cell>
          <cell r="E2260" t="str">
            <v>簡維佐先生</v>
          </cell>
          <cell r="F2260">
            <v>955334551</v>
          </cell>
        </row>
        <row r="2261">
          <cell r="A2261" t="str">
            <v>5A74810</v>
          </cell>
          <cell r="B2261" t="str">
            <v>ANN5977</v>
          </cell>
          <cell r="C2261" t="str">
            <v>先生</v>
          </cell>
          <cell r="D2261" t="str">
            <v>林信良</v>
          </cell>
          <cell r="E2261" t="str">
            <v>林信良先生</v>
          </cell>
          <cell r="F2261">
            <v>955943216</v>
          </cell>
        </row>
        <row r="2262">
          <cell r="A2262" t="str">
            <v>5A74818</v>
          </cell>
          <cell r="B2262" t="str">
            <v>ANW9380</v>
          </cell>
          <cell r="C2262" t="str">
            <v>小姐</v>
          </cell>
          <cell r="D2262" t="str">
            <v>羅娜</v>
          </cell>
          <cell r="E2262" t="str">
            <v>羅娜小姐</v>
          </cell>
          <cell r="F2262">
            <v>905562867</v>
          </cell>
        </row>
        <row r="2263">
          <cell r="A2263" t="str">
            <v>5A74869</v>
          </cell>
          <cell r="B2263" t="str">
            <v>ATA1032</v>
          </cell>
          <cell r="C2263" t="str">
            <v>先生</v>
          </cell>
          <cell r="D2263" t="str">
            <v>吳亞娟</v>
          </cell>
          <cell r="E2263" t="str">
            <v>黎鼎杰先生</v>
          </cell>
          <cell r="F2263">
            <v>921919995</v>
          </cell>
        </row>
        <row r="2264">
          <cell r="A2264" t="str">
            <v>5A75397</v>
          </cell>
          <cell r="B2264" t="str">
            <v>ARE6138</v>
          </cell>
          <cell r="C2264" t="str">
            <v>小姐</v>
          </cell>
          <cell r="D2264" t="str">
            <v>潘怡利</v>
          </cell>
          <cell r="E2264" t="str">
            <v>潘怡利小姐</v>
          </cell>
          <cell r="F2264">
            <v>931177102</v>
          </cell>
        </row>
        <row r="2265">
          <cell r="A2265" t="str">
            <v>5A75432</v>
          </cell>
          <cell r="B2265" t="str">
            <v>AJJ7337</v>
          </cell>
          <cell r="C2265" t="str">
            <v>小姐</v>
          </cell>
          <cell r="D2265" t="str">
            <v>許雅涵</v>
          </cell>
          <cell r="E2265" t="str">
            <v>許雅涵小姐</v>
          </cell>
          <cell r="F2265">
            <v>937760891</v>
          </cell>
        </row>
        <row r="2266">
          <cell r="A2266" t="str">
            <v>5A75636</v>
          </cell>
          <cell r="B2266" t="str">
            <v>ASC3709</v>
          </cell>
          <cell r="C2266" t="str">
            <v>先生</v>
          </cell>
          <cell r="D2266" t="str">
            <v>黃麗楨</v>
          </cell>
          <cell r="E2266" t="str">
            <v>陳敬文先生</v>
          </cell>
          <cell r="F2266">
            <v>918112940</v>
          </cell>
        </row>
        <row r="2267">
          <cell r="A2267" t="str">
            <v>5A75735</v>
          </cell>
          <cell r="B2267" t="str">
            <v>ANV7596</v>
          </cell>
          <cell r="C2267" t="str">
            <v>小姐</v>
          </cell>
          <cell r="D2267" t="str">
            <v>元亨法律事務所徐明</v>
          </cell>
          <cell r="E2267" t="str">
            <v>徐明小姐</v>
          </cell>
          <cell r="F2267">
            <v>975513696</v>
          </cell>
        </row>
        <row r="2268">
          <cell r="A2268" t="str">
            <v>5A75879</v>
          </cell>
          <cell r="B2268" t="str">
            <v>5A75879</v>
          </cell>
          <cell r="C2268" t="str">
            <v>先生</v>
          </cell>
          <cell r="D2268" t="str">
            <v>車已賣</v>
          </cell>
          <cell r="E2268" t="str">
            <v>車已賣先生</v>
          </cell>
          <cell r="F2268">
            <v>900000000</v>
          </cell>
        </row>
        <row r="2269">
          <cell r="A2269" t="str">
            <v>5A76267</v>
          </cell>
          <cell r="B2269" t="str">
            <v>AUM7218</v>
          </cell>
          <cell r="C2269" t="str">
            <v>小姐</v>
          </cell>
          <cell r="D2269" t="str">
            <v>邱偉淼</v>
          </cell>
          <cell r="E2269" t="str">
            <v>邱偉淼先生</v>
          </cell>
          <cell r="F2269">
            <v>921410939</v>
          </cell>
        </row>
        <row r="2270">
          <cell r="A2270" t="str">
            <v>5A76651</v>
          </cell>
          <cell r="B2270" t="str">
            <v>AUM2877</v>
          </cell>
          <cell r="C2270" t="str">
            <v>先生</v>
          </cell>
          <cell r="D2270" t="str">
            <v>陳玟瑋</v>
          </cell>
          <cell r="E2270" t="str">
            <v>陳玟瑋先生</v>
          </cell>
          <cell r="F2270">
            <v>910398386</v>
          </cell>
        </row>
        <row r="2271">
          <cell r="A2271" t="str">
            <v>5A76671</v>
          </cell>
          <cell r="B2271" t="str">
            <v>ATL0210</v>
          </cell>
          <cell r="C2271" t="str">
            <v>先生</v>
          </cell>
          <cell r="D2271" t="str">
            <v>高兡翔</v>
          </cell>
          <cell r="E2271" t="str">
            <v>高兡翔先生</v>
          </cell>
          <cell r="F2271">
            <v>936696535</v>
          </cell>
        </row>
        <row r="2272">
          <cell r="A2272" t="str">
            <v>5A76824</v>
          </cell>
          <cell r="B2272" t="str">
            <v>ARF6685</v>
          </cell>
          <cell r="C2272" t="str">
            <v>先生</v>
          </cell>
          <cell r="D2272" t="str">
            <v>游明憲</v>
          </cell>
          <cell r="E2272" t="str">
            <v>游明憲先生</v>
          </cell>
          <cell r="F2272">
            <v>933833935</v>
          </cell>
        </row>
        <row r="2273">
          <cell r="A2273" t="str">
            <v>5A76855</v>
          </cell>
          <cell r="B2273" t="str">
            <v>APP3362</v>
          </cell>
          <cell r="C2273" t="str">
            <v>小姐</v>
          </cell>
          <cell r="D2273" t="str">
            <v>苗學文</v>
          </cell>
          <cell r="E2273" t="str">
            <v>苗學文小姐</v>
          </cell>
          <cell r="F2273">
            <v>936346281</v>
          </cell>
        </row>
        <row r="2274">
          <cell r="A2274" t="str">
            <v>5A76925</v>
          </cell>
          <cell r="B2274" t="str">
            <v>ANU0367</v>
          </cell>
          <cell r="C2274" t="str">
            <v>小姐</v>
          </cell>
          <cell r="D2274" t="str">
            <v>方予希</v>
          </cell>
          <cell r="E2274" t="str">
            <v>方予希小姐</v>
          </cell>
          <cell r="F2274">
            <v>900000000</v>
          </cell>
        </row>
        <row r="2275">
          <cell r="A2275" t="str">
            <v>5A77293</v>
          </cell>
          <cell r="B2275" t="str">
            <v>ASC3118</v>
          </cell>
          <cell r="C2275" t="str">
            <v>先生</v>
          </cell>
          <cell r="D2275" t="str">
            <v>林丞緯</v>
          </cell>
          <cell r="E2275" t="str">
            <v>林丞緯先生</v>
          </cell>
          <cell r="F2275">
            <v>963453060</v>
          </cell>
        </row>
        <row r="2276">
          <cell r="A2276" t="str">
            <v>5A77383</v>
          </cell>
          <cell r="B2276" t="str">
            <v>ARF1225</v>
          </cell>
          <cell r="C2276" t="str">
            <v>小姐</v>
          </cell>
          <cell r="D2276" t="str">
            <v>柯嘉妤</v>
          </cell>
          <cell r="E2276" t="str">
            <v>柯嘉妤小姐</v>
          </cell>
          <cell r="F2276">
            <v>937070437</v>
          </cell>
        </row>
        <row r="2277">
          <cell r="A2277" t="str">
            <v>5A77502</v>
          </cell>
          <cell r="B2277" t="str">
            <v>APM8017</v>
          </cell>
          <cell r="C2277" t="str">
            <v>先生</v>
          </cell>
          <cell r="D2277" t="str">
            <v>張文義</v>
          </cell>
          <cell r="E2277" t="str">
            <v>張文義先生</v>
          </cell>
          <cell r="F2277">
            <v>922763238</v>
          </cell>
        </row>
        <row r="2278">
          <cell r="A2278" t="str">
            <v>5A77601</v>
          </cell>
          <cell r="B2278" t="str">
            <v>ATB1180</v>
          </cell>
          <cell r="C2278" t="str">
            <v>先生</v>
          </cell>
          <cell r="D2278" t="str">
            <v>劉啟緯</v>
          </cell>
          <cell r="E2278" t="str">
            <v>劉啟緯先生</v>
          </cell>
          <cell r="F2278">
            <v>973802879</v>
          </cell>
        </row>
        <row r="2279">
          <cell r="A2279" t="str">
            <v>5A77877</v>
          </cell>
          <cell r="B2279" t="str">
            <v>ATG3326</v>
          </cell>
          <cell r="C2279" t="str">
            <v>小姐</v>
          </cell>
          <cell r="D2279" t="str">
            <v>盧婉蓉</v>
          </cell>
          <cell r="E2279" t="str">
            <v>盧婉蓉小姐</v>
          </cell>
          <cell r="F2279">
            <v>932019385</v>
          </cell>
        </row>
        <row r="2280">
          <cell r="A2280" t="str">
            <v>5A78110</v>
          </cell>
          <cell r="B2280" t="str">
            <v>ATB0208</v>
          </cell>
          <cell r="C2280" t="str">
            <v>先生</v>
          </cell>
          <cell r="D2280" t="str">
            <v>盧柏伸</v>
          </cell>
          <cell r="E2280" t="str">
            <v>盧柏伸先生</v>
          </cell>
          <cell r="F2280">
            <v>928463336</v>
          </cell>
        </row>
        <row r="2281">
          <cell r="A2281" t="str">
            <v>5A88845</v>
          </cell>
          <cell r="B2281" t="str">
            <v>AMY8189</v>
          </cell>
          <cell r="C2281" t="str">
            <v>先生</v>
          </cell>
          <cell r="D2281" t="str">
            <v>張竣傑</v>
          </cell>
          <cell r="E2281" t="str">
            <v>張竣傑先生</v>
          </cell>
          <cell r="F2281">
            <v>909271168</v>
          </cell>
        </row>
        <row r="2282">
          <cell r="A2282" t="str">
            <v>5A88872</v>
          </cell>
          <cell r="B2282" t="str">
            <v>5A88872</v>
          </cell>
          <cell r="C2282" t="str">
            <v>先生</v>
          </cell>
          <cell r="D2282" t="str">
            <v>車已賣</v>
          </cell>
          <cell r="E2282" t="str">
            <v>車已賣先生</v>
          </cell>
          <cell r="F2282">
            <v>900000000</v>
          </cell>
        </row>
        <row r="2283">
          <cell r="A2283" t="str">
            <v>5A88883</v>
          </cell>
          <cell r="B2283" t="str">
            <v>ATC6865</v>
          </cell>
          <cell r="C2283" t="str">
            <v>小姐</v>
          </cell>
          <cell r="D2283" t="str">
            <v>劉聖婷</v>
          </cell>
          <cell r="E2283" t="str">
            <v>劉聖婷小姐</v>
          </cell>
          <cell r="F2283">
            <v>910221828</v>
          </cell>
        </row>
        <row r="2284">
          <cell r="A2284" t="str">
            <v>5A88889</v>
          </cell>
          <cell r="B2284" t="str">
            <v>ANV6912</v>
          </cell>
          <cell r="C2284" t="str">
            <v>先生</v>
          </cell>
          <cell r="D2284" t="str">
            <v>廖啟勝</v>
          </cell>
          <cell r="E2284" t="str">
            <v>廖啟勝先生</v>
          </cell>
          <cell r="F2284">
            <v>978373590</v>
          </cell>
        </row>
        <row r="2285">
          <cell r="A2285" t="str">
            <v>5A88907</v>
          </cell>
          <cell r="B2285" t="str">
            <v>ANF0139</v>
          </cell>
          <cell r="C2285" t="str">
            <v>先生</v>
          </cell>
          <cell r="D2285" t="str">
            <v>林雋荃</v>
          </cell>
          <cell r="E2285" t="str">
            <v>林雋荃先生</v>
          </cell>
          <cell r="F2285">
            <v>958376139</v>
          </cell>
        </row>
        <row r="2286">
          <cell r="A2286" t="str">
            <v>5A88946</v>
          </cell>
          <cell r="B2286" t="str">
            <v>ATK3693</v>
          </cell>
          <cell r="C2286" t="str">
            <v>小姐</v>
          </cell>
          <cell r="D2286" t="str">
            <v>黃淑琴</v>
          </cell>
          <cell r="E2286" t="str">
            <v>黃淑琴小姐</v>
          </cell>
          <cell r="F2286">
            <v>979130909</v>
          </cell>
        </row>
        <row r="2287">
          <cell r="A2287" t="str">
            <v>5A89059</v>
          </cell>
          <cell r="B2287" t="str">
            <v>AKR9838</v>
          </cell>
          <cell r="C2287" t="str">
            <v>小姐</v>
          </cell>
          <cell r="D2287" t="str">
            <v>瑞華國際興業(限)公司薛瑞蓉</v>
          </cell>
          <cell r="E2287" t="str">
            <v>薛瑞蓉小姐</v>
          </cell>
          <cell r="F2287">
            <v>939836158</v>
          </cell>
        </row>
        <row r="2288">
          <cell r="A2288" t="str">
            <v>5A89073</v>
          </cell>
          <cell r="B2288" t="str">
            <v>ANE0227</v>
          </cell>
          <cell r="C2288" t="str">
            <v>先生</v>
          </cell>
          <cell r="D2288" t="str">
            <v>侯秋美</v>
          </cell>
          <cell r="E2288" t="str">
            <v>陳志偉先生</v>
          </cell>
          <cell r="F2288">
            <v>932117922</v>
          </cell>
        </row>
        <row r="2289">
          <cell r="A2289" t="str">
            <v>5A89090</v>
          </cell>
          <cell r="B2289" t="str">
            <v>ANU8535</v>
          </cell>
          <cell r="C2289" t="str">
            <v>小姐</v>
          </cell>
          <cell r="D2289" t="str">
            <v>胡名萱</v>
          </cell>
          <cell r="E2289" t="str">
            <v>胡名萱小姐</v>
          </cell>
          <cell r="F2289">
            <v>976570518</v>
          </cell>
        </row>
        <row r="2290">
          <cell r="A2290" t="str">
            <v>5A89095</v>
          </cell>
          <cell r="B2290" t="str">
            <v>ANE1399</v>
          </cell>
          <cell r="C2290" t="str">
            <v>先生</v>
          </cell>
          <cell r="D2290" t="str">
            <v>陳昱齊</v>
          </cell>
          <cell r="E2290" t="str">
            <v>陳昱齊先生</v>
          </cell>
          <cell r="F2290">
            <v>910214500</v>
          </cell>
        </row>
        <row r="2291">
          <cell r="A2291" t="str">
            <v>5A89113</v>
          </cell>
          <cell r="B2291" t="str">
            <v>AKR6870</v>
          </cell>
          <cell r="C2291" t="str">
            <v>先生</v>
          </cell>
          <cell r="D2291" t="str">
            <v>陳泓廷</v>
          </cell>
          <cell r="E2291" t="str">
            <v>陳泓廷先生</v>
          </cell>
          <cell r="F2291">
            <v>963638193</v>
          </cell>
        </row>
        <row r="2292">
          <cell r="A2292" t="str">
            <v>5A89212</v>
          </cell>
          <cell r="B2292" t="str">
            <v>AKR8955</v>
          </cell>
          <cell r="C2292" t="str">
            <v>小姐</v>
          </cell>
          <cell r="D2292" t="str">
            <v>廖秀娥</v>
          </cell>
          <cell r="E2292" t="str">
            <v>蔡亞軒小姐</v>
          </cell>
          <cell r="F2292">
            <v>933724220</v>
          </cell>
        </row>
        <row r="2293">
          <cell r="A2293" t="str">
            <v>5A89431</v>
          </cell>
          <cell r="B2293" t="str">
            <v>ALC8820</v>
          </cell>
          <cell r="C2293" t="str">
            <v>小姐</v>
          </cell>
          <cell r="D2293" t="str">
            <v>0黃雅慧</v>
          </cell>
          <cell r="E2293" t="str">
            <v>黃雅慧小姐</v>
          </cell>
          <cell r="F2293">
            <v>922826663</v>
          </cell>
        </row>
        <row r="2294">
          <cell r="A2294" t="str">
            <v>5A89432</v>
          </cell>
          <cell r="B2294" t="str">
            <v>AMN5698</v>
          </cell>
          <cell r="C2294" t="str">
            <v>先生</v>
          </cell>
          <cell r="D2294" t="str">
            <v>徐郁晴</v>
          </cell>
          <cell r="E2294" t="str">
            <v>賴昱丞先生</v>
          </cell>
          <cell r="F2294">
            <v>963931915</v>
          </cell>
        </row>
        <row r="2295">
          <cell r="A2295" t="str">
            <v>5A89444</v>
          </cell>
          <cell r="B2295" t="str">
            <v>AKR8131</v>
          </cell>
          <cell r="C2295" t="str">
            <v>先生</v>
          </cell>
          <cell r="D2295" t="str">
            <v>陳國雄</v>
          </cell>
          <cell r="E2295" t="str">
            <v>陳國雄先生</v>
          </cell>
          <cell r="F2295">
            <v>932090400</v>
          </cell>
        </row>
        <row r="2296">
          <cell r="A2296" t="str">
            <v>5A89445</v>
          </cell>
          <cell r="B2296" t="str">
            <v>ANL1123</v>
          </cell>
          <cell r="C2296" t="str">
            <v>小姐</v>
          </cell>
          <cell r="D2296" t="str">
            <v>李依玲</v>
          </cell>
          <cell r="E2296" t="str">
            <v>李依玲小姐</v>
          </cell>
          <cell r="F2296">
            <v>928271610</v>
          </cell>
        </row>
        <row r="2297">
          <cell r="A2297" t="str">
            <v>5A89732</v>
          </cell>
          <cell r="B2297" t="str">
            <v>AMN5698</v>
          </cell>
          <cell r="C2297" t="str">
            <v>先生</v>
          </cell>
          <cell r="D2297" t="str">
            <v>徐郁晴</v>
          </cell>
          <cell r="E2297" t="str">
            <v>賴昱丞先生</v>
          </cell>
          <cell r="F2297">
            <v>963931915</v>
          </cell>
        </row>
        <row r="2298">
          <cell r="A2298" t="str">
            <v>5A90363</v>
          </cell>
          <cell r="B2298" t="str">
            <v>AKR9018</v>
          </cell>
          <cell r="C2298" t="str">
            <v>先生</v>
          </cell>
          <cell r="D2298" t="str">
            <v>李紀宏</v>
          </cell>
          <cell r="E2298" t="str">
            <v>李紀宏先生</v>
          </cell>
          <cell r="F2298">
            <v>988510987</v>
          </cell>
        </row>
        <row r="2299">
          <cell r="A2299" t="str">
            <v>5A90785</v>
          </cell>
          <cell r="B2299" t="str">
            <v>ARE1377</v>
          </cell>
          <cell r="C2299" t="str">
            <v>小姐</v>
          </cell>
          <cell r="D2299" t="str">
            <v>李育嫺</v>
          </cell>
          <cell r="E2299" t="str">
            <v>李育嫺小姐</v>
          </cell>
          <cell r="F2299">
            <v>939819536</v>
          </cell>
        </row>
        <row r="2300">
          <cell r="A2300" t="str">
            <v>5A91223</v>
          </cell>
          <cell r="B2300" t="str">
            <v>ANE6399</v>
          </cell>
          <cell r="C2300" t="str">
            <v>小姐</v>
          </cell>
          <cell r="D2300" t="str">
            <v>盧美惠</v>
          </cell>
          <cell r="E2300" t="str">
            <v>盧美惠小姐</v>
          </cell>
          <cell r="F2300">
            <v>960590608</v>
          </cell>
        </row>
        <row r="2301">
          <cell r="A2301" t="str">
            <v>5A91225</v>
          </cell>
          <cell r="B2301" t="str">
            <v>ANA2085</v>
          </cell>
          <cell r="C2301" t="str">
            <v>小姐</v>
          </cell>
          <cell r="D2301" t="str">
            <v>吳蘭鳳</v>
          </cell>
          <cell r="E2301" t="str">
            <v>吳蘭鳳小姐</v>
          </cell>
          <cell r="F2301">
            <v>919660685</v>
          </cell>
        </row>
        <row r="2302">
          <cell r="A2302" t="str">
            <v>5A91592</v>
          </cell>
          <cell r="B2302" t="str">
            <v>ANA3198</v>
          </cell>
          <cell r="C2302" t="str">
            <v>先生</v>
          </cell>
          <cell r="D2302" t="str">
            <v>楊祝晉</v>
          </cell>
          <cell r="E2302" t="str">
            <v>楊祝晉先生</v>
          </cell>
          <cell r="F2302">
            <v>928005506</v>
          </cell>
        </row>
        <row r="2303">
          <cell r="A2303" t="str">
            <v>5A92320</v>
          </cell>
          <cell r="B2303" t="str">
            <v>ALA0913</v>
          </cell>
          <cell r="C2303" t="str">
            <v>先生</v>
          </cell>
          <cell r="D2303" t="str">
            <v>張原順</v>
          </cell>
          <cell r="E2303" t="str">
            <v>張原順先生</v>
          </cell>
          <cell r="F2303">
            <v>912854078</v>
          </cell>
        </row>
        <row r="2304">
          <cell r="A2304" t="str">
            <v>5A92343</v>
          </cell>
          <cell r="B2304" t="str">
            <v>ANM9286</v>
          </cell>
          <cell r="C2304" t="str">
            <v>先生</v>
          </cell>
          <cell r="D2304" t="str">
            <v>王迺傑</v>
          </cell>
          <cell r="E2304" t="str">
            <v>王迺傑先生</v>
          </cell>
          <cell r="F2304">
            <v>917181122</v>
          </cell>
        </row>
        <row r="2305">
          <cell r="A2305" t="str">
            <v>5A92379</v>
          </cell>
          <cell r="B2305" t="str">
            <v>AKS8795</v>
          </cell>
          <cell r="C2305" t="str">
            <v>先生</v>
          </cell>
          <cell r="D2305" t="str">
            <v>吳仁暉</v>
          </cell>
          <cell r="E2305" t="str">
            <v>吳仁暉先生</v>
          </cell>
          <cell r="F2305">
            <v>983506688</v>
          </cell>
        </row>
        <row r="2306">
          <cell r="A2306" t="str">
            <v>5A92393</v>
          </cell>
          <cell r="B2306" t="str">
            <v>ANF0172</v>
          </cell>
          <cell r="C2306" t="str">
            <v>先生</v>
          </cell>
          <cell r="D2306" t="str">
            <v>0林佑諺</v>
          </cell>
          <cell r="E2306" t="str">
            <v>林佑彥先生</v>
          </cell>
          <cell r="F2306">
            <v>927199550</v>
          </cell>
        </row>
        <row r="2307">
          <cell r="A2307" t="str">
            <v>5A92407</v>
          </cell>
          <cell r="B2307" t="str">
            <v>RBA8209</v>
          </cell>
          <cell r="C2307" t="str">
            <v>先生</v>
          </cell>
          <cell r="D2307" t="str">
            <v>安維斯汽車租賃股份有限公司許瑋志</v>
          </cell>
          <cell r="E2307" t="str">
            <v>許瑋志先生</v>
          </cell>
          <cell r="F2307">
            <v>906551005</v>
          </cell>
        </row>
        <row r="2308">
          <cell r="A2308" t="str">
            <v>5A92721</v>
          </cell>
          <cell r="B2308" t="str">
            <v>ANL6886</v>
          </cell>
          <cell r="C2308" t="str">
            <v>小姐</v>
          </cell>
          <cell r="D2308" t="str">
            <v>謝宜庭</v>
          </cell>
          <cell r="E2308" t="str">
            <v>謝宜庭小姐</v>
          </cell>
          <cell r="F2308">
            <v>915156381</v>
          </cell>
        </row>
        <row r="2309">
          <cell r="A2309" t="str">
            <v>5A92900</v>
          </cell>
          <cell r="B2309" t="str">
            <v>ANM5557</v>
          </cell>
          <cell r="C2309" t="str">
            <v>小姐</v>
          </cell>
          <cell r="D2309" t="str">
            <v>吳淑櫻</v>
          </cell>
          <cell r="E2309" t="str">
            <v>吳淑櫻小姐</v>
          </cell>
          <cell r="F2309">
            <v>928656526</v>
          </cell>
        </row>
        <row r="2310">
          <cell r="A2310" t="str">
            <v>5A93107</v>
          </cell>
          <cell r="B2310" t="str">
            <v>AKZ7757</v>
          </cell>
          <cell r="C2310" t="str">
            <v>小姐</v>
          </cell>
          <cell r="D2310" t="str">
            <v>林微敏</v>
          </cell>
          <cell r="E2310" t="str">
            <v>林微敏小姐</v>
          </cell>
          <cell r="F2310">
            <v>905302643</v>
          </cell>
        </row>
        <row r="2311">
          <cell r="A2311" t="str">
            <v>5A93189</v>
          </cell>
          <cell r="B2311" t="str">
            <v>AMA7775</v>
          </cell>
          <cell r="C2311" t="str">
            <v>小姐</v>
          </cell>
          <cell r="D2311" t="str">
            <v>0辜筑莙</v>
          </cell>
          <cell r="E2311" t="str">
            <v>辜筑莙小姐</v>
          </cell>
          <cell r="F2311">
            <v>988833226</v>
          </cell>
        </row>
        <row r="2312">
          <cell r="A2312" t="str">
            <v>5A93192</v>
          </cell>
          <cell r="B2312" t="str">
            <v>AKZ2928</v>
          </cell>
          <cell r="C2312" t="str">
            <v>小姐</v>
          </cell>
          <cell r="D2312" t="str">
            <v>蔡珮涵</v>
          </cell>
          <cell r="E2312" t="str">
            <v>蔡珮涵小姐</v>
          </cell>
          <cell r="F2312">
            <v>916068406</v>
          </cell>
        </row>
        <row r="2313">
          <cell r="A2313" t="str">
            <v>5A93195</v>
          </cell>
          <cell r="B2313" t="str">
            <v>ANM2176</v>
          </cell>
          <cell r="C2313" t="str">
            <v>先生</v>
          </cell>
          <cell r="D2313" t="str">
            <v>古月鳳</v>
          </cell>
          <cell r="E2313" t="str">
            <v>林龍竹先生</v>
          </cell>
          <cell r="F2313">
            <v>937824506</v>
          </cell>
        </row>
        <row r="2314">
          <cell r="A2314" t="str">
            <v>5A93200</v>
          </cell>
          <cell r="B2314" t="str">
            <v>AMA7167</v>
          </cell>
          <cell r="C2314" t="str">
            <v>小姐</v>
          </cell>
          <cell r="D2314" t="str">
            <v>林榆絜</v>
          </cell>
          <cell r="E2314" t="str">
            <v>林榆絜小姐</v>
          </cell>
          <cell r="F2314">
            <v>937114800</v>
          </cell>
        </row>
        <row r="2315">
          <cell r="A2315" t="str">
            <v>5A93773</v>
          </cell>
          <cell r="B2315" t="str">
            <v>AMZ7520</v>
          </cell>
          <cell r="C2315" t="str">
            <v>先生</v>
          </cell>
          <cell r="D2315" t="str">
            <v>杞伯樂</v>
          </cell>
          <cell r="E2315" t="str">
            <v>杞伯樂先生</v>
          </cell>
          <cell r="F2315">
            <v>928174464</v>
          </cell>
        </row>
        <row r="2316">
          <cell r="A2316" t="str">
            <v>5A94347</v>
          </cell>
          <cell r="B2316" t="str">
            <v>ALC8600</v>
          </cell>
          <cell r="C2316" t="str">
            <v>小姐</v>
          </cell>
          <cell r="D2316" t="str">
            <v>李馨寧</v>
          </cell>
          <cell r="E2316" t="str">
            <v>李馨寧小姐</v>
          </cell>
          <cell r="F2316">
            <v>922439231</v>
          </cell>
        </row>
        <row r="2317">
          <cell r="A2317" t="str">
            <v>5A94429</v>
          </cell>
          <cell r="B2317" t="str">
            <v>5A94429</v>
          </cell>
          <cell r="C2317" t="str">
            <v>先生</v>
          </cell>
          <cell r="D2317" t="str">
            <v>車已賣</v>
          </cell>
          <cell r="E2317" t="str">
            <v>車已賣先生</v>
          </cell>
          <cell r="F2317">
            <v>900000000</v>
          </cell>
        </row>
        <row r="2318">
          <cell r="A2318" t="str">
            <v>5A94446</v>
          </cell>
          <cell r="B2318" t="str">
            <v>AND7237</v>
          </cell>
          <cell r="C2318" t="str">
            <v>先生</v>
          </cell>
          <cell r="D2318" t="str">
            <v>蘇秋鳳</v>
          </cell>
          <cell r="E2318" t="str">
            <v>李念謙先生</v>
          </cell>
          <cell r="F2318">
            <v>933857875</v>
          </cell>
        </row>
        <row r="2319">
          <cell r="A2319" t="str">
            <v>5A94448</v>
          </cell>
          <cell r="B2319" t="str">
            <v>ALA1231</v>
          </cell>
          <cell r="C2319" t="str">
            <v>先生</v>
          </cell>
          <cell r="D2319" t="str">
            <v>張文綱</v>
          </cell>
          <cell r="E2319" t="str">
            <v>張文綱先生</v>
          </cell>
          <cell r="F2319">
            <v>925156651</v>
          </cell>
        </row>
        <row r="2320">
          <cell r="A2320" t="str">
            <v>5A94449</v>
          </cell>
          <cell r="B2320" t="str">
            <v>ANM5920</v>
          </cell>
          <cell r="C2320" t="str">
            <v>先生</v>
          </cell>
          <cell r="D2320" t="str">
            <v>黃肯</v>
          </cell>
          <cell r="E2320" t="str">
            <v>黃肯先生</v>
          </cell>
          <cell r="F2320">
            <v>911667100</v>
          </cell>
        </row>
        <row r="2321">
          <cell r="A2321" t="str">
            <v>5A94455</v>
          </cell>
          <cell r="B2321" t="str">
            <v>RBA9925</v>
          </cell>
          <cell r="C2321" t="str">
            <v>小姐</v>
          </cell>
          <cell r="D2321" t="str">
            <v>台灣諾華股份有限公司林鍒媗</v>
          </cell>
          <cell r="E2321" t="str">
            <v>林鍒媗小姐</v>
          </cell>
          <cell r="F2321">
            <v>933999919</v>
          </cell>
        </row>
        <row r="2322">
          <cell r="A2322" t="str">
            <v>5A94461</v>
          </cell>
          <cell r="B2322" t="str">
            <v>AUP5565</v>
          </cell>
          <cell r="C2322" t="str">
            <v>先生</v>
          </cell>
          <cell r="D2322" t="str">
            <v>簡百崧</v>
          </cell>
          <cell r="E2322" t="str">
            <v>簡百崧先生</v>
          </cell>
          <cell r="F2322">
            <v>979096976</v>
          </cell>
        </row>
        <row r="2323">
          <cell r="A2323" t="str">
            <v>5A94636</v>
          </cell>
          <cell r="B2323" t="str">
            <v>ANV0803</v>
          </cell>
          <cell r="C2323" t="str">
            <v>小姐</v>
          </cell>
          <cell r="D2323" t="str">
            <v>黃昭憲</v>
          </cell>
          <cell r="E2323" t="str">
            <v>黃韻融小姐</v>
          </cell>
          <cell r="F2323">
            <v>978625375</v>
          </cell>
        </row>
        <row r="2324">
          <cell r="A2324" t="str">
            <v>5A94682</v>
          </cell>
          <cell r="B2324" t="str">
            <v>AQS8168</v>
          </cell>
          <cell r="C2324" t="str">
            <v>小姐</v>
          </cell>
          <cell r="D2324" t="str">
            <v>烏恩婷</v>
          </cell>
          <cell r="E2324" t="str">
            <v>烏恩婷小姐</v>
          </cell>
          <cell r="F2324">
            <v>960782393</v>
          </cell>
        </row>
        <row r="2325">
          <cell r="A2325" t="str">
            <v>5A94859</v>
          </cell>
          <cell r="B2325" t="str">
            <v>AKS8801</v>
          </cell>
          <cell r="C2325" t="str">
            <v>小姐</v>
          </cell>
          <cell r="D2325" t="str">
            <v>潘蒔瑩</v>
          </cell>
          <cell r="E2325" t="str">
            <v>潘蒔瑩小姐</v>
          </cell>
          <cell r="F2325">
            <v>922234196</v>
          </cell>
        </row>
        <row r="2326">
          <cell r="A2326" t="str">
            <v>5A94890</v>
          </cell>
          <cell r="B2326" t="str">
            <v>ANN8091</v>
          </cell>
          <cell r="C2326" t="str">
            <v>小姐</v>
          </cell>
          <cell r="D2326" t="str">
            <v>夏啟文</v>
          </cell>
          <cell r="E2326" t="str">
            <v>夏啟文小姐</v>
          </cell>
          <cell r="F2326">
            <v>916007065</v>
          </cell>
        </row>
        <row r="2327">
          <cell r="A2327" t="str">
            <v>5A94891</v>
          </cell>
          <cell r="B2327" t="str">
            <v>ANN2883</v>
          </cell>
          <cell r="C2327" t="str">
            <v>小姐</v>
          </cell>
          <cell r="D2327" t="str">
            <v>林辰璐</v>
          </cell>
          <cell r="E2327" t="str">
            <v>林辰璐小姐</v>
          </cell>
          <cell r="F2327">
            <v>928526029</v>
          </cell>
        </row>
        <row r="2328">
          <cell r="A2328" t="str">
            <v>5A94896</v>
          </cell>
          <cell r="B2328" t="str">
            <v>ANV8996</v>
          </cell>
          <cell r="C2328" t="str">
            <v>先生</v>
          </cell>
          <cell r="D2328" t="str">
            <v>吉田製帶工業有限公司江殷帆</v>
          </cell>
          <cell r="E2328" t="str">
            <v>江殷帆先生</v>
          </cell>
          <cell r="F2328">
            <v>960600718</v>
          </cell>
        </row>
        <row r="2329">
          <cell r="A2329" t="str">
            <v>5B00360</v>
          </cell>
          <cell r="B2329" t="str">
            <v>AKR9539</v>
          </cell>
          <cell r="C2329" t="str">
            <v>先生</v>
          </cell>
          <cell r="D2329" t="str">
            <v>江明鴻</v>
          </cell>
          <cell r="E2329" t="str">
            <v>江明鴻先生</v>
          </cell>
          <cell r="F2329">
            <v>935062700</v>
          </cell>
        </row>
        <row r="2330">
          <cell r="A2330" t="str">
            <v>5B00427</v>
          </cell>
          <cell r="B2330" t="str">
            <v>AMY1952</v>
          </cell>
          <cell r="C2330" t="str">
            <v>先生</v>
          </cell>
          <cell r="D2330" t="str">
            <v>謝鼎亨</v>
          </cell>
          <cell r="E2330" t="str">
            <v>謝鼎亨先生</v>
          </cell>
          <cell r="F2330">
            <v>937837464</v>
          </cell>
        </row>
        <row r="2331">
          <cell r="A2331" t="str">
            <v>5B00449</v>
          </cell>
          <cell r="B2331" t="str">
            <v>APH7189</v>
          </cell>
          <cell r="C2331" t="str">
            <v>小姐</v>
          </cell>
          <cell r="D2331" t="str">
            <v>張梅君</v>
          </cell>
          <cell r="E2331" t="str">
            <v>張梅君小姐</v>
          </cell>
          <cell r="F2331">
            <v>933144004</v>
          </cell>
        </row>
        <row r="2332">
          <cell r="A2332" t="str">
            <v>5B00452</v>
          </cell>
          <cell r="B2332" t="str">
            <v>ANM5115</v>
          </cell>
          <cell r="C2332" t="str">
            <v>小姐</v>
          </cell>
          <cell r="D2332" t="str">
            <v>鄧婕珊</v>
          </cell>
          <cell r="E2332" t="str">
            <v>鄧婕珊小姐</v>
          </cell>
          <cell r="F2332">
            <v>932958123</v>
          </cell>
        </row>
        <row r="2333">
          <cell r="A2333" t="str">
            <v>5B01099</v>
          </cell>
          <cell r="B2333" t="str">
            <v>AKY0525</v>
          </cell>
          <cell r="C2333" t="str">
            <v>先生</v>
          </cell>
          <cell r="D2333" t="str">
            <v>青霖建設有限公司蔡永輝</v>
          </cell>
          <cell r="E2333" t="str">
            <v>蔡永輝先生</v>
          </cell>
          <cell r="F2333">
            <v>936145672</v>
          </cell>
        </row>
        <row r="2334">
          <cell r="A2334" t="str">
            <v>5B01112</v>
          </cell>
          <cell r="B2334" t="str">
            <v>APB2696</v>
          </cell>
          <cell r="C2334" t="str">
            <v>先生</v>
          </cell>
          <cell r="D2334" t="str">
            <v>何志威</v>
          </cell>
          <cell r="E2334" t="str">
            <v>何志威先生</v>
          </cell>
          <cell r="F2334">
            <v>936177168</v>
          </cell>
        </row>
        <row r="2335">
          <cell r="A2335" t="str">
            <v>5B01245</v>
          </cell>
          <cell r="B2335" t="str">
            <v>AKZ0518</v>
          </cell>
          <cell r="C2335" t="str">
            <v>先生</v>
          </cell>
          <cell r="D2335" t="str">
            <v>林奕志</v>
          </cell>
          <cell r="E2335" t="str">
            <v>林奕志先生</v>
          </cell>
          <cell r="F2335">
            <v>978322966</v>
          </cell>
        </row>
        <row r="2336">
          <cell r="A2336" t="str">
            <v>5B01246</v>
          </cell>
          <cell r="B2336" t="str">
            <v>AKS8011</v>
          </cell>
          <cell r="C2336" t="str">
            <v>先生</v>
          </cell>
          <cell r="D2336" t="str">
            <v>陳每糸信</v>
          </cell>
          <cell r="E2336" t="str">
            <v>陳每糸信先生</v>
          </cell>
          <cell r="F2336">
            <v>922871391</v>
          </cell>
        </row>
        <row r="2337">
          <cell r="A2337" t="str">
            <v>5B01352</v>
          </cell>
          <cell r="B2337" t="str">
            <v>AKY6569</v>
          </cell>
          <cell r="C2337" t="str">
            <v>小姐</v>
          </cell>
          <cell r="D2337" t="str">
            <v>陳張秀卿</v>
          </cell>
          <cell r="E2337" t="str">
            <v>陳張秀卿小姐</v>
          </cell>
          <cell r="F2337">
            <v>911950729</v>
          </cell>
        </row>
        <row r="2338">
          <cell r="A2338" t="str">
            <v>5B01374</v>
          </cell>
          <cell r="B2338" t="str">
            <v>ANA9096</v>
          </cell>
          <cell r="C2338" t="str">
            <v>先生</v>
          </cell>
          <cell r="D2338" t="str">
            <v>黃耀正</v>
          </cell>
          <cell r="E2338" t="str">
            <v>黃耀正先生</v>
          </cell>
          <cell r="F2338">
            <v>932092106</v>
          </cell>
        </row>
        <row r="2339">
          <cell r="A2339" t="str">
            <v>5B02059</v>
          </cell>
          <cell r="B2339" t="str">
            <v>ANN7059</v>
          </cell>
          <cell r="C2339" t="str">
            <v>先生</v>
          </cell>
          <cell r="D2339" t="str">
            <v>張金龍</v>
          </cell>
          <cell r="E2339" t="str">
            <v>張金龍先生</v>
          </cell>
          <cell r="F2339">
            <v>933916980</v>
          </cell>
        </row>
        <row r="2340">
          <cell r="A2340" t="str">
            <v>5B02174</v>
          </cell>
          <cell r="B2340" t="str">
            <v>ANM0619</v>
          </cell>
          <cell r="C2340" t="str">
            <v>小姐</v>
          </cell>
          <cell r="D2340" t="str">
            <v>張茵茜</v>
          </cell>
          <cell r="E2340" t="str">
            <v>張茵茜小姐</v>
          </cell>
          <cell r="F2340">
            <v>973111220</v>
          </cell>
        </row>
        <row r="2341">
          <cell r="A2341" t="str">
            <v>5B02299</v>
          </cell>
          <cell r="B2341" t="str">
            <v>ANM8276</v>
          </cell>
          <cell r="C2341" t="str">
            <v>小姐</v>
          </cell>
          <cell r="D2341" t="str">
            <v>邱珊珊</v>
          </cell>
          <cell r="E2341" t="str">
            <v>邱珊珊小姐</v>
          </cell>
          <cell r="F2341">
            <v>965452828</v>
          </cell>
        </row>
        <row r="2342">
          <cell r="A2342" t="str">
            <v>5B02303</v>
          </cell>
          <cell r="B2342" t="str">
            <v>ANN0117</v>
          </cell>
          <cell r="C2342" t="str">
            <v>小姐</v>
          </cell>
          <cell r="D2342" t="str">
            <v>李竹軒</v>
          </cell>
          <cell r="E2342" t="str">
            <v>李竹軒小姐</v>
          </cell>
          <cell r="F2342">
            <v>952022063</v>
          </cell>
        </row>
        <row r="2343">
          <cell r="A2343" t="str">
            <v>5B02430</v>
          </cell>
          <cell r="B2343" t="str">
            <v>RBD8699</v>
          </cell>
          <cell r="C2343" t="str">
            <v>小姐</v>
          </cell>
          <cell r="D2343" t="str">
            <v>天騏藝能國際(限)-財盟小客車陳珮騏</v>
          </cell>
          <cell r="E2343" t="str">
            <v>陳珮騏小姐</v>
          </cell>
          <cell r="F2343">
            <v>989065822</v>
          </cell>
        </row>
        <row r="2344">
          <cell r="A2344" t="str">
            <v>5B02523</v>
          </cell>
          <cell r="B2344" t="str">
            <v>APK2709</v>
          </cell>
          <cell r="C2344" t="str">
            <v>小姐</v>
          </cell>
          <cell r="D2344" t="str">
            <v>張靜瀅</v>
          </cell>
          <cell r="E2344" t="str">
            <v>張靜瀅小姐</v>
          </cell>
          <cell r="F2344">
            <v>913979666</v>
          </cell>
        </row>
        <row r="2345">
          <cell r="A2345" t="str">
            <v>5B02548</v>
          </cell>
          <cell r="B2345" t="str">
            <v>ARJ0707</v>
          </cell>
          <cell r="C2345" t="str">
            <v>先生</v>
          </cell>
          <cell r="D2345" t="str">
            <v>趙海勝</v>
          </cell>
          <cell r="E2345" t="str">
            <v>趙海勝先生</v>
          </cell>
          <cell r="F2345">
            <v>989574688</v>
          </cell>
        </row>
        <row r="2346">
          <cell r="A2346" t="str">
            <v>5B02581</v>
          </cell>
          <cell r="B2346" t="str">
            <v>RBB5396</v>
          </cell>
          <cell r="C2346" t="str">
            <v>先生</v>
          </cell>
          <cell r="D2346" t="str">
            <v>良詮企業有限公司(財盟)彭福鑑</v>
          </cell>
          <cell r="E2346" t="str">
            <v>彭福鑑先生</v>
          </cell>
          <cell r="F2346">
            <v>920026254</v>
          </cell>
        </row>
        <row r="2347">
          <cell r="A2347" t="str">
            <v>5B02583</v>
          </cell>
          <cell r="B2347" t="str">
            <v>ARG1328</v>
          </cell>
          <cell r="C2347" t="str">
            <v>先生</v>
          </cell>
          <cell r="D2347" t="str">
            <v>呂驊中</v>
          </cell>
          <cell r="E2347" t="str">
            <v>呂驊中先生</v>
          </cell>
          <cell r="F2347">
            <v>936875171</v>
          </cell>
        </row>
        <row r="2348">
          <cell r="A2348" t="str">
            <v>5B02850</v>
          </cell>
          <cell r="B2348" t="str">
            <v>RBD3786</v>
          </cell>
          <cell r="C2348" t="str">
            <v>小姐</v>
          </cell>
          <cell r="D2348" t="str">
            <v>蘇銘哲</v>
          </cell>
          <cell r="E2348" t="str">
            <v>許玉娟小姐</v>
          </cell>
          <cell r="F2348">
            <v>933763986</v>
          </cell>
        </row>
        <row r="2349">
          <cell r="A2349" t="str">
            <v>5B03096</v>
          </cell>
          <cell r="B2349" t="str">
            <v>APC8807</v>
          </cell>
          <cell r="C2349" t="str">
            <v>先生</v>
          </cell>
          <cell r="D2349" t="str">
            <v>楊建志</v>
          </cell>
          <cell r="E2349" t="str">
            <v>楊建志先生</v>
          </cell>
          <cell r="F2349">
            <v>958303896</v>
          </cell>
        </row>
        <row r="2350">
          <cell r="A2350" t="str">
            <v>5B03120</v>
          </cell>
          <cell r="B2350" t="str">
            <v>RBD5565</v>
          </cell>
          <cell r="C2350" t="str">
            <v>先生</v>
          </cell>
          <cell r="D2350" t="str">
            <v>鼎珍饌企業社-財盟租賃江騰雲</v>
          </cell>
          <cell r="E2350" t="str">
            <v>江騰雲先生</v>
          </cell>
          <cell r="F2350">
            <v>935531512</v>
          </cell>
        </row>
        <row r="2351">
          <cell r="A2351" t="str">
            <v>5B03167</v>
          </cell>
          <cell r="B2351" t="str">
            <v>AMX1230</v>
          </cell>
          <cell r="C2351" t="str">
            <v>小姐</v>
          </cell>
          <cell r="D2351" t="str">
            <v>馮怡敏</v>
          </cell>
          <cell r="E2351" t="str">
            <v>馮怡敏小姐</v>
          </cell>
          <cell r="F2351">
            <v>989759798</v>
          </cell>
        </row>
        <row r="2352">
          <cell r="A2352" t="str">
            <v>5B03200</v>
          </cell>
          <cell r="B2352" t="str">
            <v>5B03200</v>
          </cell>
          <cell r="C2352" t="str">
            <v>先生</v>
          </cell>
          <cell r="D2352" t="str">
            <v>車已賣</v>
          </cell>
          <cell r="E2352" t="str">
            <v>車已賣先生</v>
          </cell>
          <cell r="F2352">
            <v>900000000</v>
          </cell>
        </row>
        <row r="2353">
          <cell r="A2353" t="str">
            <v>5B03876</v>
          </cell>
          <cell r="B2353" t="str">
            <v>ARE1218</v>
          </cell>
          <cell r="C2353" t="str">
            <v>先生</v>
          </cell>
          <cell r="D2353" t="str">
            <v>林光顯</v>
          </cell>
          <cell r="E2353" t="str">
            <v>林光顯先生</v>
          </cell>
          <cell r="F2353">
            <v>987667007</v>
          </cell>
        </row>
        <row r="2354">
          <cell r="A2354" t="str">
            <v>5B03895</v>
          </cell>
          <cell r="B2354" t="str">
            <v>RBC0069</v>
          </cell>
          <cell r="C2354" t="str">
            <v>先生</v>
          </cell>
          <cell r="D2354" t="str">
            <v>騰鋐機械有限公司許義鋐</v>
          </cell>
          <cell r="E2354" t="str">
            <v>許義鋐先生</v>
          </cell>
          <cell r="F2354">
            <v>928183785</v>
          </cell>
        </row>
        <row r="2355">
          <cell r="A2355" t="str">
            <v>5B04128</v>
          </cell>
          <cell r="B2355" t="str">
            <v>APP0112</v>
          </cell>
          <cell r="C2355" t="str">
            <v>小姐</v>
          </cell>
          <cell r="D2355" t="str">
            <v>曹婷婷</v>
          </cell>
          <cell r="E2355" t="str">
            <v>曹婷婷小姐</v>
          </cell>
          <cell r="F2355">
            <v>933969491</v>
          </cell>
        </row>
        <row r="2356">
          <cell r="A2356" t="str">
            <v>5B04610</v>
          </cell>
          <cell r="B2356" t="str">
            <v>ANV8665</v>
          </cell>
          <cell r="C2356" t="str">
            <v>先生</v>
          </cell>
          <cell r="D2356" t="str">
            <v>江致中</v>
          </cell>
          <cell r="E2356" t="str">
            <v>江致中先生</v>
          </cell>
          <cell r="F2356">
            <v>930400665</v>
          </cell>
        </row>
        <row r="2357">
          <cell r="A2357" t="str">
            <v>5B04760</v>
          </cell>
          <cell r="B2357" t="str">
            <v>ARF3363</v>
          </cell>
          <cell r="C2357" t="str">
            <v>先生</v>
          </cell>
          <cell r="D2357" t="str">
            <v>高弘明</v>
          </cell>
          <cell r="E2357" t="str">
            <v>高弘明先生</v>
          </cell>
          <cell r="F2357">
            <v>975399816</v>
          </cell>
        </row>
        <row r="2358">
          <cell r="A2358" t="str">
            <v>5B32832</v>
          </cell>
          <cell r="B2358" t="str">
            <v>APM0888</v>
          </cell>
          <cell r="C2358" t="str">
            <v>先生</v>
          </cell>
          <cell r="D2358" t="str">
            <v>黃美娣</v>
          </cell>
          <cell r="E2358" t="str">
            <v>李東翰先生</v>
          </cell>
          <cell r="F2358">
            <v>987072748</v>
          </cell>
        </row>
        <row r="2359">
          <cell r="A2359" t="str">
            <v>5B32855</v>
          </cell>
          <cell r="B2359" t="str">
            <v>AQR9913</v>
          </cell>
          <cell r="C2359" t="str">
            <v>先生</v>
          </cell>
          <cell r="D2359" t="str">
            <v>李威廷</v>
          </cell>
          <cell r="E2359" t="str">
            <v>李威廷先生</v>
          </cell>
          <cell r="F2359">
            <v>912025231</v>
          </cell>
        </row>
        <row r="2360">
          <cell r="A2360" t="str">
            <v>5B32895</v>
          </cell>
          <cell r="B2360" t="str">
            <v>APG1258</v>
          </cell>
          <cell r="C2360" t="str">
            <v>先生</v>
          </cell>
          <cell r="D2360" t="str">
            <v>楊平仁</v>
          </cell>
          <cell r="E2360" t="str">
            <v>楊平仁先生</v>
          </cell>
          <cell r="F2360">
            <v>932036165</v>
          </cell>
        </row>
        <row r="2361">
          <cell r="A2361" t="str">
            <v>5B32904</v>
          </cell>
          <cell r="B2361" t="str">
            <v>5B32904</v>
          </cell>
          <cell r="C2361" t="str">
            <v>先生</v>
          </cell>
          <cell r="D2361" t="str">
            <v>車已賣</v>
          </cell>
          <cell r="E2361" t="str">
            <v>車已賣先生</v>
          </cell>
          <cell r="F2361">
            <v>900000000</v>
          </cell>
        </row>
        <row r="2362">
          <cell r="A2362" t="str">
            <v>5B65116</v>
          </cell>
          <cell r="B2362" t="str">
            <v>RBB5558</v>
          </cell>
          <cell r="C2362" t="str">
            <v>小姐</v>
          </cell>
          <cell r="D2362" t="str">
            <v>日盛全台通小客車租賃股份有限公司謝瓊儀</v>
          </cell>
          <cell r="E2362" t="str">
            <v>謝瓊儀小姐</v>
          </cell>
          <cell r="F2362">
            <v>919552797</v>
          </cell>
        </row>
        <row r="2363">
          <cell r="A2363" t="str">
            <v>5B65118</v>
          </cell>
          <cell r="B2363" t="str">
            <v>ARH5788</v>
          </cell>
          <cell r="C2363" t="str">
            <v>先生</v>
          </cell>
          <cell r="D2363" t="str">
            <v>昌聖精機股份有限公司高文吉</v>
          </cell>
          <cell r="E2363" t="str">
            <v>高文吉先生</v>
          </cell>
          <cell r="F2363">
            <v>936901333</v>
          </cell>
        </row>
        <row r="2364">
          <cell r="A2364" t="str">
            <v>5C09451</v>
          </cell>
          <cell r="B2364" t="str">
            <v>ANN0699</v>
          </cell>
          <cell r="C2364" t="str">
            <v>先生</v>
          </cell>
          <cell r="D2364" t="str">
            <v>唐偉豪</v>
          </cell>
          <cell r="E2364" t="str">
            <v>唐偉豪先生</v>
          </cell>
          <cell r="F2364">
            <v>988566557</v>
          </cell>
        </row>
        <row r="2365">
          <cell r="A2365" t="str">
            <v>5C09637</v>
          </cell>
          <cell r="B2365" t="str">
            <v>RBC6059</v>
          </cell>
          <cell r="C2365" t="str">
            <v>先生</v>
          </cell>
          <cell r="D2365" t="str">
            <v>和運租車股份有限公司吳迪凱</v>
          </cell>
          <cell r="E2365" t="str">
            <v>吳迪凱先生</v>
          </cell>
          <cell r="F2365">
            <v>912896258</v>
          </cell>
        </row>
        <row r="2366">
          <cell r="A2366" t="str">
            <v>5C09658</v>
          </cell>
          <cell r="B2366" t="str">
            <v>ARE0208</v>
          </cell>
          <cell r="C2366" t="str">
            <v>先生</v>
          </cell>
          <cell r="D2366" t="str">
            <v>煜峰企業(股)公司楊白西</v>
          </cell>
          <cell r="E2366" t="str">
            <v>楊白西先生</v>
          </cell>
          <cell r="F2366">
            <v>918730430</v>
          </cell>
        </row>
        <row r="2367">
          <cell r="A2367" t="str">
            <v>5C09762</v>
          </cell>
          <cell r="B2367" t="str">
            <v>ANK0721</v>
          </cell>
          <cell r="C2367" t="str">
            <v>先生</v>
          </cell>
          <cell r="D2367" t="str">
            <v>詹景翔</v>
          </cell>
          <cell r="E2367" t="str">
            <v>詹景翔先生</v>
          </cell>
          <cell r="F2367">
            <v>912300451</v>
          </cell>
        </row>
        <row r="2368">
          <cell r="A2368" t="str">
            <v>5C10201</v>
          </cell>
          <cell r="B2368" t="str">
            <v>APR0288</v>
          </cell>
          <cell r="C2368" t="str">
            <v>小姐</v>
          </cell>
          <cell r="D2368" t="str">
            <v>王曉莉</v>
          </cell>
          <cell r="E2368" t="str">
            <v>王曉莉小姐</v>
          </cell>
          <cell r="F2368">
            <v>955672176</v>
          </cell>
        </row>
        <row r="2369">
          <cell r="A2369" t="str">
            <v>5C10438</v>
          </cell>
          <cell r="B2369" t="str">
            <v>AKZ7218</v>
          </cell>
          <cell r="C2369" t="str">
            <v>小姐</v>
          </cell>
          <cell r="D2369" t="str">
            <v>林麗雅</v>
          </cell>
          <cell r="E2369" t="str">
            <v>林麗雅小姐</v>
          </cell>
          <cell r="F2369">
            <v>919032430</v>
          </cell>
        </row>
        <row r="2370">
          <cell r="A2370" t="str">
            <v>5C10557</v>
          </cell>
          <cell r="B2370" t="str">
            <v>AQZ5288</v>
          </cell>
          <cell r="C2370" t="str">
            <v>先生</v>
          </cell>
          <cell r="D2370" t="str">
            <v>范植一</v>
          </cell>
          <cell r="E2370" t="str">
            <v>范植一先生</v>
          </cell>
          <cell r="F2370">
            <v>988000466</v>
          </cell>
        </row>
        <row r="2371">
          <cell r="A2371" t="str">
            <v>5C10618</v>
          </cell>
          <cell r="B2371" t="str">
            <v>ANN2180</v>
          </cell>
          <cell r="C2371" t="str">
            <v>先生</v>
          </cell>
          <cell r="D2371" t="str">
            <v>林宜盈</v>
          </cell>
          <cell r="E2371" t="str">
            <v>吳家輝先生</v>
          </cell>
          <cell r="F2371">
            <v>905028298</v>
          </cell>
        </row>
        <row r="2372">
          <cell r="A2372" t="str">
            <v>5C10959</v>
          </cell>
          <cell r="B2372" t="str">
            <v>ANN3218</v>
          </cell>
          <cell r="C2372" t="str">
            <v>先生</v>
          </cell>
          <cell r="D2372" t="str">
            <v>余文洲</v>
          </cell>
          <cell r="E2372" t="str">
            <v>余文洲先生</v>
          </cell>
          <cell r="F2372">
            <v>936515949</v>
          </cell>
        </row>
        <row r="2373">
          <cell r="A2373" t="str">
            <v>5C10975</v>
          </cell>
          <cell r="B2373" t="str">
            <v>ANV3389</v>
          </cell>
          <cell r="C2373" t="str">
            <v>小姐</v>
          </cell>
          <cell r="D2373" t="str">
            <v>汎飛(股)公司吳佩蓉</v>
          </cell>
          <cell r="E2373" t="str">
            <v>吳佩蓉小姐</v>
          </cell>
          <cell r="F2373">
            <v>936272933</v>
          </cell>
        </row>
        <row r="2374">
          <cell r="A2374" t="str">
            <v>5C11155</v>
          </cell>
          <cell r="B2374" t="str">
            <v>ANV1111</v>
          </cell>
          <cell r="C2374" t="str">
            <v>小姐</v>
          </cell>
          <cell r="D2374" t="str">
            <v>廖雅玲</v>
          </cell>
          <cell r="E2374" t="str">
            <v>廖雅玲小姐</v>
          </cell>
          <cell r="F2374">
            <v>932333033</v>
          </cell>
        </row>
        <row r="2375">
          <cell r="A2375" t="str">
            <v>5C11162</v>
          </cell>
          <cell r="B2375" t="str">
            <v>ANN2392</v>
          </cell>
          <cell r="C2375" t="str">
            <v>先生</v>
          </cell>
          <cell r="D2375" t="str">
            <v>廖進相</v>
          </cell>
          <cell r="E2375" t="str">
            <v>廖進相先生</v>
          </cell>
          <cell r="F2375">
            <v>937080198</v>
          </cell>
        </row>
        <row r="2376">
          <cell r="A2376" t="str">
            <v>5C11179</v>
          </cell>
          <cell r="B2376" t="str">
            <v>APF5798</v>
          </cell>
          <cell r="C2376" t="str">
            <v>小姐</v>
          </cell>
          <cell r="D2376" t="str">
            <v>陳霈甄</v>
          </cell>
          <cell r="E2376" t="str">
            <v>陳霈甄小姐</v>
          </cell>
          <cell r="F2376">
            <v>933136842</v>
          </cell>
        </row>
        <row r="2377">
          <cell r="A2377" t="str">
            <v>5C11321</v>
          </cell>
          <cell r="B2377" t="str">
            <v>APS8817</v>
          </cell>
          <cell r="C2377" t="str">
            <v>先生</v>
          </cell>
          <cell r="D2377" t="str">
            <v>許耀文</v>
          </cell>
          <cell r="E2377" t="str">
            <v>許耀文先生</v>
          </cell>
          <cell r="F2377">
            <v>918929132</v>
          </cell>
        </row>
        <row r="2378">
          <cell r="A2378" t="str">
            <v>5C11442</v>
          </cell>
          <cell r="B2378" t="str">
            <v>AND9829</v>
          </cell>
          <cell r="C2378" t="str">
            <v>先生</v>
          </cell>
          <cell r="D2378" t="str">
            <v>張雅潔</v>
          </cell>
          <cell r="E2378" t="str">
            <v>黃韋恩先生</v>
          </cell>
          <cell r="F2378">
            <v>927863213</v>
          </cell>
        </row>
        <row r="2379">
          <cell r="A2379" t="str">
            <v>5C11718</v>
          </cell>
          <cell r="B2379" t="str">
            <v>ANR9359</v>
          </cell>
          <cell r="C2379" t="str">
            <v>先生</v>
          </cell>
          <cell r="D2379" t="str">
            <v>陳冠廷</v>
          </cell>
          <cell r="E2379" t="str">
            <v>陳冠廷先生</v>
          </cell>
          <cell r="F2379">
            <v>917486718</v>
          </cell>
        </row>
        <row r="2380">
          <cell r="A2380" t="str">
            <v>5C11771</v>
          </cell>
          <cell r="B2380" t="str">
            <v>ANV0322</v>
          </cell>
          <cell r="C2380" t="str">
            <v>先生</v>
          </cell>
          <cell r="D2380" t="str">
            <v>林季欣</v>
          </cell>
          <cell r="E2380" t="str">
            <v>林季欣先生</v>
          </cell>
          <cell r="F2380">
            <v>920023323</v>
          </cell>
        </row>
        <row r="2381">
          <cell r="A2381" t="str">
            <v>5C11961</v>
          </cell>
          <cell r="B2381" t="str">
            <v>ANX2583</v>
          </cell>
          <cell r="C2381" t="str">
            <v>先生</v>
          </cell>
          <cell r="D2381" t="str">
            <v>李清俊</v>
          </cell>
          <cell r="E2381" t="str">
            <v>陳宗翰先生</v>
          </cell>
          <cell r="F2381">
            <v>981647361</v>
          </cell>
        </row>
        <row r="2382">
          <cell r="A2382" t="str">
            <v>5C11970</v>
          </cell>
          <cell r="B2382" t="str">
            <v>ANN8780</v>
          </cell>
          <cell r="C2382" t="str">
            <v>小姐</v>
          </cell>
          <cell r="D2382" t="str">
            <v>許木宛婷</v>
          </cell>
          <cell r="E2382" t="str">
            <v>許木宛婷小姐</v>
          </cell>
          <cell r="F2382">
            <v>916007778</v>
          </cell>
        </row>
        <row r="2383">
          <cell r="A2383" t="str">
            <v>5C12022</v>
          </cell>
          <cell r="B2383" t="str">
            <v>ANV8398</v>
          </cell>
          <cell r="C2383" t="str">
            <v>先生</v>
          </cell>
          <cell r="D2383" t="str">
            <v>張乃仁</v>
          </cell>
          <cell r="E2383" t="str">
            <v>張乃仁先生</v>
          </cell>
          <cell r="F2383">
            <v>935184280</v>
          </cell>
        </row>
        <row r="2384">
          <cell r="A2384" t="str">
            <v>5C12029</v>
          </cell>
          <cell r="B2384" t="str">
            <v>ANF9558</v>
          </cell>
          <cell r="C2384" t="str">
            <v>小姐</v>
          </cell>
          <cell r="D2384" t="str">
            <v>蔡郁宣</v>
          </cell>
          <cell r="E2384" t="str">
            <v>蔡郁宣小姐</v>
          </cell>
          <cell r="F2384">
            <v>930880480</v>
          </cell>
        </row>
        <row r="2385">
          <cell r="A2385" t="str">
            <v>5C12053</v>
          </cell>
          <cell r="B2385" t="str">
            <v>RBD6822</v>
          </cell>
          <cell r="C2385" t="str">
            <v>先生</v>
          </cell>
          <cell r="D2385" t="str">
            <v>遠銀國際租賃股份有限公司曾吉偉</v>
          </cell>
          <cell r="E2385" t="str">
            <v>曾吉偉先生</v>
          </cell>
          <cell r="F2385">
            <v>933866383</v>
          </cell>
        </row>
        <row r="2386">
          <cell r="A2386" t="str">
            <v>5C12057</v>
          </cell>
          <cell r="B2386" t="str">
            <v>ANV3565</v>
          </cell>
          <cell r="C2386" t="str">
            <v>先生</v>
          </cell>
          <cell r="D2386" t="str">
            <v>劉辛祐</v>
          </cell>
          <cell r="E2386" t="str">
            <v>劉辛祐先生</v>
          </cell>
          <cell r="F2386">
            <v>932343187</v>
          </cell>
        </row>
        <row r="2387">
          <cell r="A2387" t="str">
            <v>5C12126</v>
          </cell>
          <cell r="B2387" t="str">
            <v>ANV3819</v>
          </cell>
          <cell r="C2387" t="str">
            <v>先生</v>
          </cell>
          <cell r="D2387" t="str">
            <v>檀孟屏</v>
          </cell>
          <cell r="E2387" t="str">
            <v>楊振遠先生</v>
          </cell>
          <cell r="F2387">
            <v>952218311</v>
          </cell>
        </row>
        <row r="2388">
          <cell r="A2388" t="str">
            <v>5C12129</v>
          </cell>
          <cell r="B2388" t="str">
            <v>ARA5858</v>
          </cell>
          <cell r="C2388" t="str">
            <v>先生</v>
          </cell>
          <cell r="D2388" t="str">
            <v>維和法律事務所莊振農</v>
          </cell>
          <cell r="E2388" t="str">
            <v>莊振農先生</v>
          </cell>
          <cell r="F2388">
            <v>911619888</v>
          </cell>
        </row>
        <row r="2389">
          <cell r="A2389" t="str">
            <v>5C12167</v>
          </cell>
          <cell r="B2389" t="str">
            <v>ANZ2527</v>
          </cell>
          <cell r="C2389" t="str">
            <v>先生</v>
          </cell>
          <cell r="D2389" t="str">
            <v>陳申生</v>
          </cell>
          <cell r="E2389" t="str">
            <v>陳申生先生</v>
          </cell>
          <cell r="F2389">
            <v>930999585</v>
          </cell>
        </row>
        <row r="2390">
          <cell r="A2390" t="str">
            <v>5C12175</v>
          </cell>
          <cell r="B2390" t="str">
            <v>APC6616</v>
          </cell>
          <cell r="C2390" t="str">
            <v>小姐</v>
          </cell>
          <cell r="D2390" t="str">
            <v>向家慧</v>
          </cell>
          <cell r="E2390" t="str">
            <v>向家慧小姐</v>
          </cell>
          <cell r="F2390">
            <v>958147722</v>
          </cell>
        </row>
        <row r="2391">
          <cell r="A2391" t="str">
            <v>5C12176</v>
          </cell>
          <cell r="B2391" t="str">
            <v>AJJ8086</v>
          </cell>
          <cell r="C2391" t="str">
            <v>先生</v>
          </cell>
          <cell r="D2391" t="str">
            <v>李東洋</v>
          </cell>
          <cell r="E2391" t="str">
            <v>李東洋先生</v>
          </cell>
          <cell r="F2391">
            <v>922371882</v>
          </cell>
        </row>
        <row r="2392">
          <cell r="A2392" t="str">
            <v>5C12178</v>
          </cell>
          <cell r="B2392" t="str">
            <v>ANZ2906</v>
          </cell>
          <cell r="C2392" t="str">
            <v>先生</v>
          </cell>
          <cell r="D2392" t="str">
            <v>李佳旺</v>
          </cell>
          <cell r="E2392" t="str">
            <v>李佳旺先生</v>
          </cell>
          <cell r="F2392">
            <v>935466904</v>
          </cell>
        </row>
        <row r="2393">
          <cell r="A2393" t="str">
            <v>5C12486</v>
          </cell>
          <cell r="B2393" t="str">
            <v>AMX1801</v>
          </cell>
          <cell r="C2393" t="str">
            <v>先生</v>
          </cell>
          <cell r="D2393" t="str">
            <v>林福南</v>
          </cell>
          <cell r="E2393" t="str">
            <v>林福南先生</v>
          </cell>
          <cell r="F2393">
            <v>933196951</v>
          </cell>
        </row>
        <row r="2394">
          <cell r="A2394" t="str">
            <v>5C12490</v>
          </cell>
          <cell r="B2394" t="str">
            <v>ARE6228</v>
          </cell>
          <cell r="C2394" t="str">
            <v>小姐</v>
          </cell>
          <cell r="D2394" t="str">
            <v>李雅琪</v>
          </cell>
          <cell r="E2394" t="str">
            <v>李雅琪小姐</v>
          </cell>
          <cell r="F2394">
            <v>920456538</v>
          </cell>
        </row>
        <row r="2395">
          <cell r="A2395" t="str">
            <v>5C12831</v>
          </cell>
          <cell r="B2395" t="str">
            <v>ALD5889</v>
          </cell>
          <cell r="C2395" t="str">
            <v>先生</v>
          </cell>
          <cell r="D2395" t="str">
            <v>陳偉誠</v>
          </cell>
          <cell r="E2395" t="str">
            <v>陳偉誠先生</v>
          </cell>
          <cell r="F2395">
            <v>916566407</v>
          </cell>
        </row>
        <row r="2396">
          <cell r="A2396" t="str">
            <v>5C13082</v>
          </cell>
          <cell r="B2396" t="str">
            <v>AQX1138</v>
          </cell>
          <cell r="C2396" t="str">
            <v>先生</v>
          </cell>
          <cell r="D2396" t="str">
            <v>張騰宥</v>
          </cell>
          <cell r="E2396" t="str">
            <v>張騰宥先生</v>
          </cell>
          <cell r="F2396">
            <v>925095615</v>
          </cell>
        </row>
        <row r="2397">
          <cell r="A2397" t="str">
            <v>5C13236</v>
          </cell>
          <cell r="B2397" t="str">
            <v>ANX2568</v>
          </cell>
          <cell r="C2397" t="str">
            <v>先生</v>
          </cell>
          <cell r="D2397" t="str">
            <v>詹凱超</v>
          </cell>
          <cell r="E2397" t="str">
            <v>詹凱超先生</v>
          </cell>
          <cell r="F2397">
            <v>926870829</v>
          </cell>
        </row>
        <row r="2398">
          <cell r="A2398" t="str">
            <v>5C13341</v>
          </cell>
          <cell r="B2398" t="str">
            <v>ANB0718</v>
          </cell>
          <cell r="C2398" t="str">
            <v>先生</v>
          </cell>
          <cell r="D2398" t="str">
            <v>蔡嘉倫</v>
          </cell>
          <cell r="E2398" t="str">
            <v>蔡嘉倫先生</v>
          </cell>
          <cell r="F2398">
            <v>987923679</v>
          </cell>
        </row>
        <row r="2399">
          <cell r="A2399" t="str">
            <v>5C13439</v>
          </cell>
          <cell r="B2399" t="str">
            <v>ANX0327</v>
          </cell>
          <cell r="C2399" t="str">
            <v>先生</v>
          </cell>
          <cell r="D2399" t="str">
            <v>黃筱婷</v>
          </cell>
          <cell r="E2399" t="str">
            <v>吳思奇先生</v>
          </cell>
          <cell r="F2399">
            <v>975185583</v>
          </cell>
        </row>
        <row r="2400">
          <cell r="A2400" t="str">
            <v>5C14013</v>
          </cell>
          <cell r="B2400" t="str">
            <v>ANX8067</v>
          </cell>
          <cell r="C2400" t="str">
            <v>小姐</v>
          </cell>
          <cell r="D2400" t="str">
            <v>詹靜怡</v>
          </cell>
          <cell r="E2400" t="str">
            <v>詹靜怡小姐</v>
          </cell>
          <cell r="F2400">
            <v>989073642</v>
          </cell>
        </row>
        <row r="2401">
          <cell r="A2401" t="str">
            <v>5C14033</v>
          </cell>
          <cell r="B2401" t="str">
            <v>ANX8210</v>
          </cell>
          <cell r="C2401" t="str">
            <v>先生</v>
          </cell>
          <cell r="D2401" t="str">
            <v>蔡侃劭</v>
          </cell>
          <cell r="E2401" t="str">
            <v>蔡侃劭先生</v>
          </cell>
          <cell r="F2401">
            <v>919341192</v>
          </cell>
        </row>
        <row r="2402">
          <cell r="A2402" t="str">
            <v>5C14043</v>
          </cell>
          <cell r="B2402" t="str">
            <v>ANX7700</v>
          </cell>
          <cell r="C2402" t="str">
            <v>先生</v>
          </cell>
          <cell r="D2402" t="str">
            <v>史達昌</v>
          </cell>
          <cell r="E2402" t="str">
            <v>史達昌先生</v>
          </cell>
          <cell r="F2402">
            <v>935032596</v>
          </cell>
        </row>
        <row r="2403">
          <cell r="A2403" t="str">
            <v>5C22190</v>
          </cell>
          <cell r="B2403" t="str">
            <v>5C22190</v>
          </cell>
          <cell r="C2403" t="str">
            <v>先生</v>
          </cell>
          <cell r="D2403" t="str">
            <v>車已賣</v>
          </cell>
          <cell r="E2403" t="str">
            <v>車已賣先生</v>
          </cell>
          <cell r="F2403">
            <v>900000000</v>
          </cell>
        </row>
        <row r="2404">
          <cell r="A2404" t="str">
            <v>5C22374</v>
          </cell>
          <cell r="B2404" t="str">
            <v>ARF3772</v>
          </cell>
          <cell r="C2404" t="str">
            <v>先生</v>
          </cell>
          <cell r="D2404" t="str">
            <v>經貿聯網科技股份有限公司扈端華</v>
          </cell>
          <cell r="E2404" t="str">
            <v>扈端華先生</v>
          </cell>
          <cell r="F2404">
            <v>936210088</v>
          </cell>
        </row>
        <row r="2405">
          <cell r="A2405" t="str">
            <v>5C48666</v>
          </cell>
          <cell r="B2405" t="str">
            <v>ANF9218</v>
          </cell>
          <cell r="C2405" t="str">
            <v>小姐</v>
          </cell>
          <cell r="D2405" t="str">
            <v>羅碧棈</v>
          </cell>
          <cell r="E2405" t="str">
            <v>羅碧棈小姐</v>
          </cell>
          <cell r="F2405">
            <v>936293017</v>
          </cell>
        </row>
        <row r="2406">
          <cell r="A2406" t="str">
            <v>5C48770</v>
          </cell>
          <cell r="B2406" t="str">
            <v>RBD8189</v>
          </cell>
          <cell r="C2406" t="str">
            <v>先生</v>
          </cell>
          <cell r="D2406" t="str">
            <v>陳佑雨</v>
          </cell>
          <cell r="E2406" t="str">
            <v>陳佑雨先生</v>
          </cell>
          <cell r="F2406">
            <v>988063444</v>
          </cell>
        </row>
        <row r="2407">
          <cell r="A2407" t="str">
            <v>5C48916</v>
          </cell>
          <cell r="B2407" t="str">
            <v>ASB1738</v>
          </cell>
          <cell r="C2407" t="str">
            <v>先生</v>
          </cell>
          <cell r="D2407" t="str">
            <v>藍芽文化事業有限公司林秀穎</v>
          </cell>
          <cell r="E2407" t="str">
            <v>何宗霖先生</v>
          </cell>
          <cell r="F2407">
            <v>920070898</v>
          </cell>
        </row>
        <row r="2408">
          <cell r="A2408" t="str">
            <v>5C48966</v>
          </cell>
          <cell r="B2408" t="str">
            <v>APP5192</v>
          </cell>
          <cell r="C2408" t="str">
            <v>先生</v>
          </cell>
          <cell r="D2408" t="str">
            <v>顏銘宏</v>
          </cell>
          <cell r="E2408" t="str">
            <v>尤有銀先生</v>
          </cell>
          <cell r="F2408">
            <v>900000000</v>
          </cell>
        </row>
        <row r="2409">
          <cell r="A2409" t="str">
            <v>5C49027</v>
          </cell>
          <cell r="B2409" t="str">
            <v>ANX2867</v>
          </cell>
          <cell r="C2409" t="str">
            <v>小姐</v>
          </cell>
          <cell r="D2409" t="str">
            <v>簡若羽</v>
          </cell>
          <cell r="E2409" t="str">
            <v>簡若羽小姐</v>
          </cell>
          <cell r="F2409">
            <v>927680111</v>
          </cell>
        </row>
        <row r="2410">
          <cell r="A2410" t="str">
            <v>5C49089</v>
          </cell>
          <cell r="B2410" t="str">
            <v>ANN9271</v>
          </cell>
          <cell r="C2410" t="str">
            <v>先生</v>
          </cell>
          <cell r="D2410" t="str">
            <v>杜威</v>
          </cell>
          <cell r="E2410" t="str">
            <v>杜威先生</v>
          </cell>
          <cell r="F2410">
            <v>952166316</v>
          </cell>
        </row>
        <row r="2411">
          <cell r="A2411" t="str">
            <v>5C49161</v>
          </cell>
          <cell r="B2411" t="str">
            <v>RBD6655</v>
          </cell>
          <cell r="C2411" t="str">
            <v>先生</v>
          </cell>
          <cell r="D2411" t="str">
            <v>郵政總局郵政醫院-(財盟租賃)蔡欣達</v>
          </cell>
          <cell r="E2411" t="str">
            <v>蔡欣達先生</v>
          </cell>
          <cell r="F2411">
            <v>930912345</v>
          </cell>
        </row>
        <row r="2412">
          <cell r="A2412" t="str">
            <v>5C49284</v>
          </cell>
          <cell r="B2412" t="str">
            <v>ANW5066</v>
          </cell>
          <cell r="C2412" t="str">
            <v>先生</v>
          </cell>
          <cell r="D2412" t="str">
            <v>林漢洲</v>
          </cell>
          <cell r="E2412" t="str">
            <v>林漢洲先生</v>
          </cell>
          <cell r="F2412">
            <v>917513168</v>
          </cell>
        </row>
        <row r="2413">
          <cell r="A2413" t="str">
            <v>5C49363</v>
          </cell>
          <cell r="B2413" t="str">
            <v>ANX5875</v>
          </cell>
          <cell r="C2413" t="str">
            <v>小姐</v>
          </cell>
          <cell r="D2413" t="str">
            <v>黃雅凰</v>
          </cell>
          <cell r="E2413" t="str">
            <v>黃雅凰小姐</v>
          </cell>
          <cell r="F2413">
            <v>928746130</v>
          </cell>
        </row>
        <row r="2414">
          <cell r="A2414" t="str">
            <v>5C49381</v>
          </cell>
          <cell r="B2414" t="str">
            <v>ANX2662</v>
          </cell>
          <cell r="C2414" t="str">
            <v>先生</v>
          </cell>
          <cell r="D2414" t="str">
            <v>富春三腳虎漁業伍文星</v>
          </cell>
          <cell r="E2414" t="str">
            <v>伍文星先生</v>
          </cell>
          <cell r="F2414">
            <v>919312695</v>
          </cell>
        </row>
        <row r="2415">
          <cell r="A2415" t="str">
            <v>5C49382</v>
          </cell>
          <cell r="B2415" t="str">
            <v>ARG8626</v>
          </cell>
          <cell r="C2415" t="str">
            <v>先生</v>
          </cell>
          <cell r="D2415" t="str">
            <v>徐祥修</v>
          </cell>
          <cell r="E2415" t="str">
            <v>徐祥修先生</v>
          </cell>
          <cell r="F2415">
            <v>929206252</v>
          </cell>
        </row>
        <row r="2416">
          <cell r="A2416" t="str">
            <v>5C49523</v>
          </cell>
          <cell r="B2416" t="str">
            <v>ANW2252</v>
          </cell>
          <cell r="C2416" t="str">
            <v>小姐</v>
          </cell>
          <cell r="D2416" t="str">
            <v>0李佳菱</v>
          </cell>
          <cell r="E2416" t="str">
            <v>李佳菱小姐</v>
          </cell>
          <cell r="F2416">
            <v>921125233</v>
          </cell>
        </row>
        <row r="2417">
          <cell r="A2417" t="str">
            <v>5C49635</v>
          </cell>
          <cell r="B2417" t="str">
            <v>APP1680</v>
          </cell>
          <cell r="C2417" t="str">
            <v>先生</v>
          </cell>
          <cell r="D2417" t="str">
            <v>黃茂書</v>
          </cell>
          <cell r="E2417" t="str">
            <v>黃茂書先生</v>
          </cell>
          <cell r="F2417">
            <v>958813123</v>
          </cell>
        </row>
        <row r="2418">
          <cell r="A2418" t="str">
            <v>5C49744</v>
          </cell>
          <cell r="B2418" t="str">
            <v>ANX7558</v>
          </cell>
          <cell r="C2418" t="str">
            <v>小姐</v>
          </cell>
          <cell r="D2418" t="str">
            <v>蕭蔡月輝</v>
          </cell>
          <cell r="E2418" t="str">
            <v>蕭蔡月輝小姐</v>
          </cell>
          <cell r="F2418">
            <v>953531737</v>
          </cell>
        </row>
        <row r="2419">
          <cell r="A2419" t="str">
            <v>5C49835</v>
          </cell>
          <cell r="B2419" t="str">
            <v>ANB9980</v>
          </cell>
          <cell r="C2419" t="str">
            <v>先生</v>
          </cell>
          <cell r="D2419" t="str">
            <v>李元淳</v>
          </cell>
          <cell r="E2419" t="str">
            <v>李元淳先生</v>
          </cell>
          <cell r="F2419">
            <v>988907260</v>
          </cell>
        </row>
        <row r="2420">
          <cell r="A2420" t="str">
            <v>5C49839</v>
          </cell>
          <cell r="B2420" t="str">
            <v>APP6280</v>
          </cell>
          <cell r="C2420" t="str">
            <v>先生</v>
          </cell>
          <cell r="D2420" t="str">
            <v>江福源</v>
          </cell>
          <cell r="E2420" t="str">
            <v>江福源先生</v>
          </cell>
          <cell r="F2420">
            <v>939103095</v>
          </cell>
        </row>
        <row r="2421">
          <cell r="A2421" t="str">
            <v>5C50268</v>
          </cell>
          <cell r="B2421" t="str">
            <v>APP9905</v>
          </cell>
          <cell r="C2421" t="str">
            <v>小姐</v>
          </cell>
          <cell r="D2421" t="str">
            <v>宋佩螢</v>
          </cell>
          <cell r="E2421" t="str">
            <v>宋佩螢小姐</v>
          </cell>
          <cell r="F2421">
            <v>936723837</v>
          </cell>
        </row>
        <row r="2422">
          <cell r="A2422" t="str">
            <v>5C50270</v>
          </cell>
          <cell r="B2422" t="str">
            <v>APK2510</v>
          </cell>
          <cell r="C2422" t="str">
            <v>小姐</v>
          </cell>
          <cell r="D2422" t="str">
            <v>陳玉璟</v>
          </cell>
          <cell r="E2422" t="str">
            <v>陳玉璟小姐</v>
          </cell>
          <cell r="F2422">
            <v>933133722</v>
          </cell>
        </row>
        <row r="2423">
          <cell r="A2423" t="str">
            <v>5C50271</v>
          </cell>
          <cell r="B2423" t="str">
            <v>APF6688</v>
          </cell>
          <cell r="C2423" t="str">
            <v>先生</v>
          </cell>
          <cell r="D2423" t="str">
            <v>A1JewelleryCo.Ltd何君毅</v>
          </cell>
          <cell r="E2423" t="str">
            <v>何君毅先生</v>
          </cell>
          <cell r="F2423">
            <v>919968333</v>
          </cell>
        </row>
        <row r="2424">
          <cell r="A2424" t="str">
            <v>5C50292</v>
          </cell>
          <cell r="B2424" t="str">
            <v>APG8072</v>
          </cell>
          <cell r="C2424" t="str">
            <v>先生</v>
          </cell>
          <cell r="D2424" t="str">
            <v>許文義</v>
          </cell>
          <cell r="E2424" t="str">
            <v>許文義先生</v>
          </cell>
          <cell r="F2424">
            <v>955551418</v>
          </cell>
        </row>
        <row r="2425">
          <cell r="A2425" t="str">
            <v>5C50317</v>
          </cell>
          <cell r="B2425" t="str">
            <v>RBE1787</v>
          </cell>
          <cell r="C2425" t="str">
            <v>小姐</v>
          </cell>
          <cell r="D2425" t="str">
            <v>劉彥裕</v>
          </cell>
          <cell r="E2425" t="str">
            <v>劉彥裕小姐</v>
          </cell>
          <cell r="F2425">
            <v>963050563</v>
          </cell>
        </row>
        <row r="2426">
          <cell r="A2426" t="str">
            <v>5C50334</v>
          </cell>
          <cell r="B2426" t="str">
            <v>ARE2185</v>
          </cell>
          <cell r="C2426" t="str">
            <v>先生</v>
          </cell>
          <cell r="D2426" t="str">
            <v>吳忠</v>
          </cell>
          <cell r="E2426" t="str">
            <v>吳忠先生</v>
          </cell>
          <cell r="F2426">
            <v>935575635</v>
          </cell>
        </row>
        <row r="2427">
          <cell r="A2427" t="str">
            <v>5C50411</v>
          </cell>
          <cell r="B2427" t="str">
            <v>ANX6785</v>
          </cell>
          <cell r="C2427" t="str">
            <v>先生</v>
          </cell>
          <cell r="D2427" t="str">
            <v>陳文欽</v>
          </cell>
          <cell r="E2427" t="str">
            <v>陳文欽先生</v>
          </cell>
          <cell r="F2427">
            <v>988967291</v>
          </cell>
        </row>
        <row r="2428">
          <cell r="A2428" t="str">
            <v>5C50412</v>
          </cell>
          <cell r="B2428" t="str">
            <v>AWT1208</v>
          </cell>
          <cell r="C2428" t="str">
            <v>先生</v>
          </cell>
          <cell r="D2428" t="str">
            <v>周士淵</v>
          </cell>
          <cell r="E2428" t="str">
            <v>周士淵先生</v>
          </cell>
          <cell r="F2428">
            <v>903135133</v>
          </cell>
        </row>
        <row r="2429">
          <cell r="A2429" t="str">
            <v>5C50414</v>
          </cell>
          <cell r="B2429" t="str">
            <v>ANU8255</v>
          </cell>
          <cell r="C2429" t="str">
            <v>小姐</v>
          </cell>
          <cell r="D2429" t="str">
            <v>林宜姵</v>
          </cell>
          <cell r="E2429" t="str">
            <v>林宜姵小姐</v>
          </cell>
          <cell r="F2429">
            <v>958851322</v>
          </cell>
        </row>
        <row r="2430">
          <cell r="A2430" t="str">
            <v>5C50443</v>
          </cell>
          <cell r="B2430" t="str">
            <v>AQD6531</v>
          </cell>
          <cell r="C2430" t="str">
            <v>先生</v>
          </cell>
          <cell r="D2430" t="str">
            <v>賴東顯</v>
          </cell>
          <cell r="E2430" t="str">
            <v>賴東顯先生</v>
          </cell>
          <cell r="F2430">
            <v>965571489</v>
          </cell>
        </row>
        <row r="2431">
          <cell r="A2431" t="str">
            <v>5C50451</v>
          </cell>
          <cell r="B2431" t="str">
            <v>ARE0102</v>
          </cell>
          <cell r="C2431" t="str">
            <v>先生</v>
          </cell>
          <cell r="D2431" t="str">
            <v>何孟翰</v>
          </cell>
          <cell r="E2431" t="str">
            <v>何孟翰先生</v>
          </cell>
          <cell r="F2431">
            <v>933882333</v>
          </cell>
        </row>
        <row r="2432">
          <cell r="A2432" t="str">
            <v>5C50501</v>
          </cell>
          <cell r="B2432" t="str">
            <v>APM3981</v>
          </cell>
          <cell r="C2432" t="str">
            <v>先生</v>
          </cell>
          <cell r="D2432" t="str">
            <v>何啟瑄</v>
          </cell>
          <cell r="E2432" t="str">
            <v>劉道論先生</v>
          </cell>
          <cell r="F2432">
            <v>933160769</v>
          </cell>
        </row>
        <row r="2433">
          <cell r="A2433" t="str">
            <v>5C50576</v>
          </cell>
          <cell r="B2433" t="str">
            <v>ARF0160</v>
          </cell>
          <cell r="C2433" t="str">
            <v>先生</v>
          </cell>
          <cell r="D2433" t="str">
            <v>千植青</v>
          </cell>
          <cell r="E2433" t="str">
            <v>千植青先生</v>
          </cell>
          <cell r="F2433">
            <v>933791154</v>
          </cell>
        </row>
        <row r="2434">
          <cell r="A2434" t="str">
            <v>5C50728</v>
          </cell>
          <cell r="B2434" t="str">
            <v>AQF5788</v>
          </cell>
          <cell r="C2434" t="str">
            <v>先生</v>
          </cell>
          <cell r="D2434" t="str">
            <v>0王彥泯</v>
          </cell>
          <cell r="E2434" t="str">
            <v>王彥泯先生</v>
          </cell>
          <cell r="F2434">
            <v>932077749</v>
          </cell>
        </row>
        <row r="2435">
          <cell r="A2435" t="str">
            <v>5C50751</v>
          </cell>
          <cell r="B2435" t="str">
            <v>AQX9636</v>
          </cell>
          <cell r="C2435" t="str">
            <v>先生</v>
          </cell>
          <cell r="D2435" t="str">
            <v>王連生</v>
          </cell>
          <cell r="E2435" t="str">
            <v>王連生先生</v>
          </cell>
          <cell r="F2435">
            <v>910051646</v>
          </cell>
        </row>
        <row r="2436">
          <cell r="A2436" t="str">
            <v>5C50815</v>
          </cell>
          <cell r="B2436" t="str">
            <v>ARL3218</v>
          </cell>
          <cell r="C2436" t="str">
            <v>先生</v>
          </cell>
          <cell r="D2436" t="str">
            <v>朱國榮</v>
          </cell>
          <cell r="E2436" t="str">
            <v>朱國榮先生</v>
          </cell>
          <cell r="F2436">
            <v>905278213</v>
          </cell>
        </row>
        <row r="2437">
          <cell r="A2437" t="str">
            <v>5C50861</v>
          </cell>
          <cell r="B2437" t="str">
            <v>ARF3633</v>
          </cell>
          <cell r="C2437" t="str">
            <v>小姐</v>
          </cell>
          <cell r="D2437" t="str">
            <v>黃秀香</v>
          </cell>
          <cell r="E2437" t="str">
            <v>黃秀香小姐</v>
          </cell>
          <cell r="F2437">
            <v>937242875</v>
          </cell>
        </row>
        <row r="2438">
          <cell r="A2438" t="str">
            <v>5C50912</v>
          </cell>
          <cell r="B2438" t="str">
            <v>AMX8825</v>
          </cell>
          <cell r="C2438" t="str">
            <v>小姐</v>
          </cell>
          <cell r="D2438" t="str">
            <v>李芳瑜</v>
          </cell>
          <cell r="E2438" t="str">
            <v>李芳瑜小姐</v>
          </cell>
          <cell r="F2438">
            <v>916796737</v>
          </cell>
        </row>
        <row r="2439">
          <cell r="A2439" t="str">
            <v>5C51033</v>
          </cell>
          <cell r="B2439" t="str">
            <v>AQF6698</v>
          </cell>
          <cell r="C2439" t="str">
            <v>先生</v>
          </cell>
          <cell r="D2439" t="str">
            <v>蘇昱彰</v>
          </cell>
          <cell r="E2439" t="str">
            <v>蘇昱彰先生</v>
          </cell>
          <cell r="F2439">
            <v>983295388</v>
          </cell>
        </row>
        <row r="2440">
          <cell r="A2440" t="str">
            <v>5C51036</v>
          </cell>
          <cell r="B2440" t="str">
            <v>ASE5533</v>
          </cell>
          <cell r="C2440" t="str">
            <v>先生</v>
          </cell>
          <cell r="D2440" t="str">
            <v>蘇家賢</v>
          </cell>
          <cell r="E2440" t="str">
            <v>蘇家賢先生</v>
          </cell>
          <cell r="F2440">
            <v>987047104</v>
          </cell>
        </row>
        <row r="2441">
          <cell r="A2441" t="str">
            <v>5C51252</v>
          </cell>
          <cell r="B2441" t="str">
            <v>RBM5882</v>
          </cell>
          <cell r="C2441" t="str">
            <v>小姐</v>
          </cell>
          <cell r="D2441" t="str">
            <v>中租汽車租賃(股)有限公司葉鎮</v>
          </cell>
          <cell r="E2441" t="str">
            <v>陳珮甄小姐</v>
          </cell>
          <cell r="F2441">
            <v>935908000</v>
          </cell>
        </row>
        <row r="2442">
          <cell r="A2442" t="str">
            <v>5C51262</v>
          </cell>
          <cell r="B2442" t="str">
            <v>APF1017</v>
          </cell>
          <cell r="C2442" t="str">
            <v>小姐</v>
          </cell>
          <cell r="D2442" t="str">
            <v>李佳潔</v>
          </cell>
          <cell r="E2442" t="str">
            <v>李佳潔小姐</v>
          </cell>
          <cell r="F2442">
            <v>920791865</v>
          </cell>
        </row>
        <row r="2443">
          <cell r="A2443" t="str">
            <v>5C51328</v>
          </cell>
          <cell r="B2443" t="str">
            <v>APF1898</v>
          </cell>
          <cell r="C2443" t="str">
            <v>小姐</v>
          </cell>
          <cell r="D2443" t="str">
            <v>林小君</v>
          </cell>
          <cell r="E2443" t="str">
            <v>林小君小姐</v>
          </cell>
          <cell r="F2443">
            <v>914067690</v>
          </cell>
        </row>
        <row r="2444">
          <cell r="A2444" t="str">
            <v>5C51329</v>
          </cell>
          <cell r="B2444" t="str">
            <v>ANY1138</v>
          </cell>
          <cell r="C2444" t="str">
            <v>先生</v>
          </cell>
          <cell r="D2444" t="str">
            <v>黃謙</v>
          </cell>
          <cell r="E2444" t="str">
            <v>黃謙先生</v>
          </cell>
          <cell r="F2444">
            <v>912145554</v>
          </cell>
        </row>
        <row r="2445">
          <cell r="A2445" t="str">
            <v>5C51331</v>
          </cell>
          <cell r="B2445" t="str">
            <v>ATC6602</v>
          </cell>
          <cell r="C2445" t="str">
            <v>先生</v>
          </cell>
          <cell r="D2445" t="str">
            <v>張家華</v>
          </cell>
          <cell r="E2445" t="str">
            <v>張家華先生</v>
          </cell>
          <cell r="F2445">
            <v>952264976</v>
          </cell>
        </row>
        <row r="2446">
          <cell r="A2446" t="str">
            <v>5C51361</v>
          </cell>
          <cell r="B2446" t="str">
            <v>ARF9523</v>
          </cell>
          <cell r="C2446" t="str">
            <v>小姐</v>
          </cell>
          <cell r="D2446" t="str">
            <v>陳冠成</v>
          </cell>
          <cell r="E2446" t="str">
            <v>楊雅君小姐</v>
          </cell>
          <cell r="F2446">
            <v>935592293</v>
          </cell>
        </row>
        <row r="2447">
          <cell r="A2447" t="str">
            <v>5C51692</v>
          </cell>
          <cell r="B2447" t="str">
            <v>ANY7729</v>
          </cell>
          <cell r="C2447" t="str">
            <v>小姐</v>
          </cell>
          <cell r="D2447" t="str">
            <v>蔡雨婷</v>
          </cell>
          <cell r="E2447" t="str">
            <v>蔡雨婷小姐</v>
          </cell>
          <cell r="F2447">
            <v>900000000</v>
          </cell>
        </row>
        <row r="2448">
          <cell r="A2448" t="str">
            <v>5C51769</v>
          </cell>
          <cell r="B2448" t="str">
            <v>AQX9251</v>
          </cell>
          <cell r="C2448" t="str">
            <v>先生</v>
          </cell>
          <cell r="D2448" t="str">
            <v>楊嘉銘</v>
          </cell>
          <cell r="E2448" t="str">
            <v>楊嘉銘先生</v>
          </cell>
          <cell r="F2448">
            <v>930763075</v>
          </cell>
        </row>
        <row r="2449">
          <cell r="A2449" t="str">
            <v>5C51916</v>
          </cell>
          <cell r="B2449" t="str">
            <v>AWZ3966</v>
          </cell>
          <cell r="C2449" t="str">
            <v>先生</v>
          </cell>
          <cell r="D2449" t="str">
            <v>良羑有限公司謝金財</v>
          </cell>
          <cell r="E2449" t="str">
            <v>謝金財先生</v>
          </cell>
          <cell r="F2449">
            <v>933005857</v>
          </cell>
        </row>
        <row r="2450">
          <cell r="A2450" t="str">
            <v>5C52176</v>
          </cell>
          <cell r="B2450" t="str">
            <v>ARG3626</v>
          </cell>
          <cell r="C2450" t="str">
            <v>先生</v>
          </cell>
          <cell r="D2450" t="str">
            <v>陳玉佩</v>
          </cell>
          <cell r="E2450" t="str">
            <v>葉政達先生</v>
          </cell>
          <cell r="F2450">
            <v>928582892</v>
          </cell>
        </row>
        <row r="2451">
          <cell r="A2451" t="str">
            <v>5C52279</v>
          </cell>
          <cell r="B2451" t="str">
            <v>ASE3066</v>
          </cell>
          <cell r="C2451" t="str">
            <v>小姐</v>
          </cell>
          <cell r="D2451" t="str">
            <v>鄭淑鎂</v>
          </cell>
          <cell r="E2451" t="str">
            <v>林碧惠小姐</v>
          </cell>
          <cell r="F2451">
            <v>931888308</v>
          </cell>
        </row>
        <row r="2452">
          <cell r="A2452" t="str">
            <v>5C52320</v>
          </cell>
          <cell r="B2452" t="str">
            <v>RBN7011</v>
          </cell>
          <cell r="C2452" t="str">
            <v>先生</v>
          </cell>
          <cell r="D2452" t="str">
            <v>統一東京股份有限公司劉彥秀</v>
          </cell>
          <cell r="E2452" t="str">
            <v>林彥岑先生</v>
          </cell>
          <cell r="F2452">
            <v>965589110</v>
          </cell>
        </row>
        <row r="2453">
          <cell r="A2453" t="str">
            <v>5C52373</v>
          </cell>
          <cell r="B2453" t="str">
            <v>AUJ1113</v>
          </cell>
          <cell r="C2453" t="str">
            <v>先生</v>
          </cell>
          <cell r="D2453" t="str">
            <v>林信佑</v>
          </cell>
          <cell r="E2453" t="str">
            <v>林信佑先生</v>
          </cell>
          <cell r="F2453">
            <v>935799810</v>
          </cell>
        </row>
        <row r="2454">
          <cell r="A2454" t="str">
            <v>5C52435</v>
          </cell>
          <cell r="B2454" t="str">
            <v>AQX5038</v>
          </cell>
          <cell r="C2454" t="str">
            <v>先生</v>
          </cell>
          <cell r="D2454" t="str">
            <v>黃燕雪</v>
          </cell>
          <cell r="E2454" t="str">
            <v>林家鴻先生</v>
          </cell>
          <cell r="F2454">
            <v>926485010</v>
          </cell>
        </row>
        <row r="2455">
          <cell r="A2455" t="str">
            <v>5C52844</v>
          </cell>
          <cell r="B2455" t="str">
            <v>AQX1587</v>
          </cell>
          <cell r="C2455" t="str">
            <v>先生</v>
          </cell>
          <cell r="D2455" t="str">
            <v>左媛元</v>
          </cell>
          <cell r="E2455" t="str">
            <v>黃立宣先生</v>
          </cell>
          <cell r="F2455">
            <v>935640892</v>
          </cell>
        </row>
        <row r="2456">
          <cell r="A2456" t="str">
            <v>5C52901</v>
          </cell>
          <cell r="B2456" t="str">
            <v>APH0218</v>
          </cell>
          <cell r="C2456" t="str">
            <v>先生</v>
          </cell>
          <cell r="D2456" t="str">
            <v>張詩珮</v>
          </cell>
          <cell r="E2456" t="str">
            <v>董淇中先生</v>
          </cell>
          <cell r="F2456">
            <v>909068818</v>
          </cell>
        </row>
        <row r="2457">
          <cell r="A2457" t="str">
            <v>5C53162</v>
          </cell>
          <cell r="B2457" t="str">
            <v>ATF8928</v>
          </cell>
          <cell r="C2457" t="str">
            <v>小姐</v>
          </cell>
          <cell r="D2457" t="str">
            <v>陳玉真</v>
          </cell>
          <cell r="E2457" t="str">
            <v>陳玉真小姐</v>
          </cell>
          <cell r="F2457">
            <v>989908697</v>
          </cell>
        </row>
        <row r="2458">
          <cell r="A2458" t="str">
            <v>5C53228</v>
          </cell>
          <cell r="B2458" t="str">
            <v>ATE3768</v>
          </cell>
          <cell r="C2458" t="str">
            <v>先生</v>
          </cell>
          <cell r="D2458" t="str">
            <v>李慧慧</v>
          </cell>
          <cell r="E2458" t="str">
            <v>賴建志先生</v>
          </cell>
          <cell r="F2458">
            <v>920285328</v>
          </cell>
        </row>
        <row r="2459">
          <cell r="A2459" t="str">
            <v>5C53249</v>
          </cell>
          <cell r="B2459" t="str">
            <v>ATF5163</v>
          </cell>
          <cell r="C2459" t="str">
            <v>小姐</v>
          </cell>
          <cell r="D2459" t="str">
            <v>何孟儒</v>
          </cell>
          <cell r="E2459" t="str">
            <v>江力妍小姐</v>
          </cell>
          <cell r="F2459">
            <v>910421123</v>
          </cell>
        </row>
        <row r="2460">
          <cell r="A2460" t="str">
            <v>5C53265</v>
          </cell>
          <cell r="B2460" t="str">
            <v>ATD7866</v>
          </cell>
          <cell r="C2460" t="str">
            <v>小姐</v>
          </cell>
          <cell r="D2460" t="str">
            <v>金若雯</v>
          </cell>
          <cell r="E2460" t="str">
            <v>金若雯小姐</v>
          </cell>
          <cell r="F2460">
            <v>930347711</v>
          </cell>
        </row>
        <row r="2461">
          <cell r="A2461" t="str">
            <v>5C53299</v>
          </cell>
          <cell r="B2461" t="str">
            <v>ARG6663</v>
          </cell>
          <cell r="C2461" t="str">
            <v>小姐</v>
          </cell>
          <cell r="D2461" t="str">
            <v>陳郁惟</v>
          </cell>
          <cell r="E2461" t="str">
            <v>陳郁惟小姐</v>
          </cell>
          <cell r="F2461">
            <v>910389909</v>
          </cell>
        </row>
        <row r="2462">
          <cell r="A2462" t="str">
            <v>5C53925</v>
          </cell>
          <cell r="B2462" t="str">
            <v>ARL5113</v>
          </cell>
          <cell r="C2462" t="str">
            <v>小姐</v>
          </cell>
          <cell r="D2462" t="str">
            <v>沄新有限公司陳心怡</v>
          </cell>
          <cell r="E2462" t="str">
            <v>陳心怡小姐</v>
          </cell>
          <cell r="F2462">
            <v>917800609</v>
          </cell>
        </row>
        <row r="2463">
          <cell r="A2463" t="str">
            <v>5C54740</v>
          </cell>
          <cell r="B2463" t="str">
            <v>ASB8002</v>
          </cell>
          <cell r="C2463" t="str">
            <v>小姐</v>
          </cell>
          <cell r="D2463" t="str">
            <v>鄭克偉</v>
          </cell>
          <cell r="E2463" t="str">
            <v>蔡惠茹小姐</v>
          </cell>
          <cell r="F2463">
            <v>939195338</v>
          </cell>
        </row>
        <row r="2464">
          <cell r="A2464" t="str">
            <v>5C54819</v>
          </cell>
          <cell r="B2464" t="str">
            <v>ATA6733</v>
          </cell>
          <cell r="C2464" t="str">
            <v>先生</v>
          </cell>
          <cell r="D2464" t="str">
            <v>李宗樺</v>
          </cell>
          <cell r="E2464" t="str">
            <v>李宗樺先生</v>
          </cell>
          <cell r="F2464">
            <v>955455011</v>
          </cell>
        </row>
        <row r="2465">
          <cell r="A2465" t="str">
            <v>5C54938</v>
          </cell>
          <cell r="B2465" t="str">
            <v>ATA8635</v>
          </cell>
          <cell r="C2465" t="str">
            <v>小姐</v>
          </cell>
          <cell r="D2465" t="str">
            <v>陳芃文</v>
          </cell>
          <cell r="E2465" t="str">
            <v>陳芃文小姐</v>
          </cell>
          <cell r="F2465">
            <v>956685043</v>
          </cell>
        </row>
        <row r="2466">
          <cell r="A2466" t="str">
            <v>5C55020</v>
          </cell>
          <cell r="B2466" t="str">
            <v>RBS1780</v>
          </cell>
          <cell r="C2466" t="str">
            <v>先生</v>
          </cell>
          <cell r="D2466" t="str">
            <v>亞路科技股份有限公司-荃能小客車租賃許世衛</v>
          </cell>
          <cell r="E2466" t="str">
            <v>許世衛先生</v>
          </cell>
          <cell r="F2466">
            <v>987203586</v>
          </cell>
        </row>
        <row r="2467">
          <cell r="A2467" t="str">
            <v>5C55134</v>
          </cell>
          <cell r="B2467" t="str">
            <v>ASC0812</v>
          </cell>
          <cell r="C2467" t="str">
            <v>先生</v>
          </cell>
          <cell r="D2467" t="str">
            <v>楊梅苓</v>
          </cell>
          <cell r="E2467" t="str">
            <v>劉冠宏先生</v>
          </cell>
          <cell r="F2467">
            <v>933039276</v>
          </cell>
        </row>
        <row r="2468">
          <cell r="A2468" t="str">
            <v>5C55152</v>
          </cell>
          <cell r="B2468" t="str">
            <v>ASC5778</v>
          </cell>
          <cell r="C2468" t="str">
            <v>小姐</v>
          </cell>
          <cell r="D2468" t="str">
            <v>張心穎</v>
          </cell>
          <cell r="E2468" t="str">
            <v>張心穎小姐</v>
          </cell>
          <cell r="F2468">
            <v>920734667</v>
          </cell>
        </row>
        <row r="2469">
          <cell r="A2469" t="str">
            <v>5C56103</v>
          </cell>
          <cell r="B2469" t="str">
            <v>ATH3232</v>
          </cell>
          <cell r="C2469" t="str">
            <v>先生</v>
          </cell>
          <cell r="D2469" t="str">
            <v>黃淑雯</v>
          </cell>
          <cell r="E2469" t="str">
            <v>姚俊吉先生</v>
          </cell>
          <cell r="F2469">
            <v>975391525</v>
          </cell>
        </row>
        <row r="2470">
          <cell r="A2470" t="str">
            <v>5C56336</v>
          </cell>
          <cell r="B2470" t="str">
            <v>ATH2720</v>
          </cell>
          <cell r="C2470" t="str">
            <v>先生</v>
          </cell>
          <cell r="D2470" t="str">
            <v>林柏志記帳士事務所林柏志</v>
          </cell>
          <cell r="E2470" t="str">
            <v>林柏志先生</v>
          </cell>
          <cell r="F2470">
            <v>920236453</v>
          </cell>
        </row>
        <row r="2471">
          <cell r="A2471" t="str">
            <v>5C56651</v>
          </cell>
          <cell r="B2471" t="str">
            <v>ATB3009</v>
          </cell>
          <cell r="C2471" t="str">
            <v>小姐</v>
          </cell>
          <cell r="D2471" t="str">
            <v>黃貴連</v>
          </cell>
          <cell r="E2471" t="str">
            <v>黃貴連小姐</v>
          </cell>
          <cell r="F2471">
            <v>987539399</v>
          </cell>
        </row>
        <row r="2472">
          <cell r="A2472" t="str">
            <v>5C56790</v>
          </cell>
          <cell r="B2472" t="str">
            <v>ATD6380</v>
          </cell>
          <cell r="C2472" t="str">
            <v>先生</v>
          </cell>
          <cell r="D2472" t="str">
            <v>黃信智</v>
          </cell>
          <cell r="E2472" t="str">
            <v>黃信智先生</v>
          </cell>
          <cell r="F2472">
            <v>938364259</v>
          </cell>
        </row>
        <row r="2473">
          <cell r="A2473" t="str">
            <v>5C56831</v>
          </cell>
          <cell r="B2473" t="str">
            <v>ATG9655</v>
          </cell>
          <cell r="C2473" t="str">
            <v>先生</v>
          </cell>
          <cell r="D2473" t="str">
            <v>曾紹評</v>
          </cell>
          <cell r="E2473" t="str">
            <v>曾紹評先生</v>
          </cell>
          <cell r="F2473">
            <v>983935391</v>
          </cell>
        </row>
        <row r="2474">
          <cell r="A2474" t="str">
            <v>5C56960</v>
          </cell>
          <cell r="B2474" t="str">
            <v>ATD9937</v>
          </cell>
          <cell r="C2474" t="str">
            <v>先生</v>
          </cell>
          <cell r="D2474" t="str">
            <v>姜軒墨</v>
          </cell>
          <cell r="E2474" t="str">
            <v>姜軒墨先生</v>
          </cell>
          <cell r="F2474">
            <v>933190290</v>
          </cell>
        </row>
        <row r="2475">
          <cell r="A2475" t="str">
            <v>5C57016</v>
          </cell>
          <cell r="B2475" t="str">
            <v>ATX8991</v>
          </cell>
          <cell r="C2475" t="str">
            <v>先生</v>
          </cell>
          <cell r="D2475" t="str">
            <v>王家俊</v>
          </cell>
          <cell r="E2475" t="str">
            <v>王家俊先生</v>
          </cell>
          <cell r="F2475">
            <v>922644899</v>
          </cell>
        </row>
        <row r="2476">
          <cell r="A2476" t="str">
            <v>5C57092</v>
          </cell>
          <cell r="B2476" t="str">
            <v>ANC6736</v>
          </cell>
          <cell r="C2476" t="str">
            <v>先生</v>
          </cell>
          <cell r="D2476" t="str">
            <v>0蔡東孟</v>
          </cell>
          <cell r="E2476" t="str">
            <v>蔡東孟先生</v>
          </cell>
          <cell r="F2476">
            <v>923610206</v>
          </cell>
        </row>
        <row r="2477">
          <cell r="A2477" t="str">
            <v>5C57146</v>
          </cell>
          <cell r="B2477" t="str">
            <v>AWY5597</v>
          </cell>
          <cell r="C2477" t="str">
            <v>小姐</v>
          </cell>
          <cell r="D2477" t="str">
            <v>李魁裕</v>
          </cell>
          <cell r="E2477" t="str">
            <v>陳品妤小姐</v>
          </cell>
          <cell r="F2477">
            <v>939577033</v>
          </cell>
        </row>
        <row r="2478">
          <cell r="A2478" t="str">
            <v>5C57418</v>
          </cell>
          <cell r="B2478" t="str">
            <v>ATE1251</v>
          </cell>
          <cell r="C2478" t="str">
            <v>先生</v>
          </cell>
          <cell r="D2478" t="str">
            <v>張俊元</v>
          </cell>
          <cell r="E2478" t="str">
            <v>張俊元先生</v>
          </cell>
          <cell r="F2478">
            <v>987369836</v>
          </cell>
        </row>
        <row r="2479">
          <cell r="A2479" t="str">
            <v>5C57468</v>
          </cell>
          <cell r="B2479" t="str">
            <v>ATU1072</v>
          </cell>
          <cell r="C2479" t="str">
            <v>先生</v>
          </cell>
          <cell r="D2479" t="str">
            <v>呂偉慈</v>
          </cell>
          <cell r="E2479" t="str">
            <v>吳泰均先生</v>
          </cell>
          <cell r="F2479">
            <v>979297512</v>
          </cell>
        </row>
        <row r="2480">
          <cell r="A2480" t="str">
            <v>5C57502</v>
          </cell>
          <cell r="B2480" t="str">
            <v>ATG0725</v>
          </cell>
          <cell r="C2480" t="str">
            <v>小姐</v>
          </cell>
          <cell r="D2480" t="str">
            <v>葉美希</v>
          </cell>
          <cell r="E2480" t="str">
            <v>葉美希小姐</v>
          </cell>
          <cell r="F2480">
            <v>952225073</v>
          </cell>
        </row>
        <row r="2481">
          <cell r="A2481" t="str">
            <v>5C57533</v>
          </cell>
          <cell r="B2481" t="str">
            <v>ATH2216</v>
          </cell>
          <cell r="C2481" t="str">
            <v>小姐</v>
          </cell>
          <cell r="D2481" t="str">
            <v>陳莉雯</v>
          </cell>
          <cell r="E2481" t="str">
            <v>陳莉雯小姐</v>
          </cell>
          <cell r="F2481">
            <v>921859009</v>
          </cell>
        </row>
        <row r="2482">
          <cell r="A2482" t="str">
            <v>5C57617</v>
          </cell>
          <cell r="B2482" t="str">
            <v>ATH0291</v>
          </cell>
          <cell r="C2482" t="str">
            <v>小姐</v>
          </cell>
          <cell r="D2482" t="str">
            <v>盧春梅</v>
          </cell>
          <cell r="E2482" t="str">
            <v>盧春梅小姐</v>
          </cell>
          <cell r="F2482">
            <v>933473152</v>
          </cell>
        </row>
        <row r="2483">
          <cell r="A2483" t="str">
            <v>5C57631</v>
          </cell>
          <cell r="B2483" t="str">
            <v>ATM1205</v>
          </cell>
          <cell r="C2483" t="str">
            <v>先生</v>
          </cell>
          <cell r="D2483" t="str">
            <v>廖偉玲</v>
          </cell>
          <cell r="E2483" t="str">
            <v>洪偉翔先生</v>
          </cell>
          <cell r="F2483">
            <v>988101095</v>
          </cell>
        </row>
        <row r="2484">
          <cell r="A2484" t="str">
            <v>5C57634</v>
          </cell>
          <cell r="B2484" t="str">
            <v>RBR3010</v>
          </cell>
          <cell r="C2484" t="str">
            <v>先生</v>
          </cell>
          <cell r="D2484" t="str">
            <v>蘇忠誠</v>
          </cell>
          <cell r="E2484" t="str">
            <v>蘇忠誠先生</v>
          </cell>
          <cell r="F2484">
            <v>936458747</v>
          </cell>
        </row>
        <row r="2485">
          <cell r="A2485" t="str">
            <v>5C57651</v>
          </cell>
          <cell r="B2485" t="str">
            <v>ATH3572</v>
          </cell>
          <cell r="C2485" t="str">
            <v>先生</v>
          </cell>
          <cell r="D2485" t="str">
            <v>鄭品騫</v>
          </cell>
          <cell r="E2485" t="str">
            <v>鄭品騫先生</v>
          </cell>
          <cell r="F2485">
            <v>935897452</v>
          </cell>
        </row>
        <row r="2486">
          <cell r="A2486" t="str">
            <v>5C57842</v>
          </cell>
          <cell r="B2486" t="str">
            <v>ATG1987</v>
          </cell>
          <cell r="C2486" t="str">
            <v>小姐</v>
          </cell>
          <cell r="D2486" t="str">
            <v>于善雯</v>
          </cell>
          <cell r="E2486" t="str">
            <v>于善雯小姐</v>
          </cell>
          <cell r="F2486">
            <v>928273154</v>
          </cell>
        </row>
        <row r="2487">
          <cell r="A2487" t="str">
            <v>5C57843</v>
          </cell>
          <cell r="B2487" t="str">
            <v>ATF8750</v>
          </cell>
          <cell r="C2487" t="str">
            <v>小姐</v>
          </cell>
          <cell r="D2487" t="str">
            <v>黃秀雲</v>
          </cell>
          <cell r="E2487" t="str">
            <v>黃秀雲小姐</v>
          </cell>
          <cell r="F2487">
            <v>918522146</v>
          </cell>
        </row>
        <row r="2488">
          <cell r="A2488" t="str">
            <v>5C58230</v>
          </cell>
          <cell r="B2488" t="str">
            <v>ATU6336</v>
          </cell>
          <cell r="C2488" t="str">
            <v>小姐</v>
          </cell>
          <cell r="D2488" t="str">
            <v>吳秋萍</v>
          </cell>
          <cell r="E2488" t="str">
            <v>吳秋萍小姐</v>
          </cell>
          <cell r="F2488">
            <v>928888719</v>
          </cell>
        </row>
        <row r="2489">
          <cell r="A2489" t="str">
            <v>5C58285</v>
          </cell>
          <cell r="B2489" t="str">
            <v>ATG6817</v>
          </cell>
          <cell r="C2489" t="str">
            <v>小姐</v>
          </cell>
          <cell r="D2489" t="str">
            <v>陳珮君</v>
          </cell>
          <cell r="E2489" t="str">
            <v>陳珮君小姐</v>
          </cell>
          <cell r="F2489">
            <v>921061842</v>
          </cell>
        </row>
        <row r="2490">
          <cell r="A2490" t="str">
            <v>5C58287</v>
          </cell>
          <cell r="B2490" t="str">
            <v>ATP5001</v>
          </cell>
          <cell r="C2490" t="str">
            <v>先生</v>
          </cell>
          <cell r="D2490" t="str">
            <v>謝明進</v>
          </cell>
          <cell r="E2490" t="str">
            <v>謝明進先生</v>
          </cell>
          <cell r="F2490">
            <v>921935115</v>
          </cell>
        </row>
        <row r="2491">
          <cell r="A2491" t="str">
            <v>5C59051</v>
          </cell>
          <cell r="B2491" t="str">
            <v>AXD1093</v>
          </cell>
          <cell r="C2491" t="str">
            <v>先生</v>
          </cell>
          <cell r="D2491" t="str">
            <v>翟希賢</v>
          </cell>
          <cell r="E2491" t="str">
            <v>翟希賢先生</v>
          </cell>
          <cell r="F2491">
            <v>921462755</v>
          </cell>
        </row>
        <row r="2492">
          <cell r="A2492" t="str">
            <v>5C59220</v>
          </cell>
          <cell r="B2492" t="str">
            <v>RCB6957</v>
          </cell>
          <cell r="C2492" t="str">
            <v>先生</v>
          </cell>
          <cell r="D2492" t="str">
            <v>新廣大造漆工業(限)-和運林峰瞬</v>
          </cell>
          <cell r="E2492" t="str">
            <v>林峰瞬先生</v>
          </cell>
          <cell r="F2492">
            <v>966827427</v>
          </cell>
        </row>
        <row r="2493">
          <cell r="A2493" t="str">
            <v>5C59226</v>
          </cell>
          <cell r="B2493" t="str">
            <v>AYM3658</v>
          </cell>
          <cell r="C2493" t="str">
            <v>小姐</v>
          </cell>
          <cell r="D2493" t="str">
            <v>宣正茹</v>
          </cell>
          <cell r="E2493" t="str">
            <v>宣正茹小姐</v>
          </cell>
          <cell r="F2493">
            <v>987703111</v>
          </cell>
        </row>
        <row r="2494">
          <cell r="A2494" t="str">
            <v>5C59365</v>
          </cell>
          <cell r="B2494" t="str">
            <v>AXE5237</v>
          </cell>
          <cell r="C2494" t="str">
            <v>先生</v>
          </cell>
          <cell r="D2494" t="str">
            <v>周郁傑</v>
          </cell>
          <cell r="E2494" t="str">
            <v>周郁傑先生</v>
          </cell>
          <cell r="F2494">
            <v>933268121</v>
          </cell>
        </row>
        <row r="2495">
          <cell r="A2495" t="str">
            <v>5C59427</v>
          </cell>
          <cell r="B2495" t="str">
            <v>5C59427</v>
          </cell>
          <cell r="C2495" t="str">
            <v>先生</v>
          </cell>
          <cell r="D2495" t="str">
            <v>鉑德汽車股份有限公司程柏盛</v>
          </cell>
          <cell r="E2495" t="str">
            <v>程柏盛先生</v>
          </cell>
          <cell r="F2495">
            <v>936033878</v>
          </cell>
        </row>
        <row r="2496">
          <cell r="A2496" t="str">
            <v>5C59959</v>
          </cell>
          <cell r="B2496" t="str">
            <v>AYH1358</v>
          </cell>
          <cell r="C2496" t="str">
            <v>先生</v>
          </cell>
          <cell r="D2496" t="str">
            <v>陳世杰</v>
          </cell>
          <cell r="E2496" t="str">
            <v>陳世杰先生</v>
          </cell>
          <cell r="F2496">
            <v>933787801</v>
          </cell>
        </row>
        <row r="2497">
          <cell r="A2497" t="str">
            <v>5C59962</v>
          </cell>
          <cell r="B2497" t="str">
            <v>RCC1176</v>
          </cell>
          <cell r="C2497" t="str">
            <v>先生</v>
          </cell>
          <cell r="D2497" t="str">
            <v>欣揚科技(限)-日盛郭啟沐</v>
          </cell>
          <cell r="E2497" t="str">
            <v>郭啟沐先生</v>
          </cell>
          <cell r="F2497">
            <v>917219006</v>
          </cell>
        </row>
        <row r="2498">
          <cell r="A2498" t="str">
            <v>5C60016</v>
          </cell>
          <cell r="B2498" t="str">
            <v>ASG7386</v>
          </cell>
          <cell r="C2498" t="str">
            <v>先生</v>
          </cell>
          <cell r="D2498" t="str">
            <v>林清輝</v>
          </cell>
          <cell r="E2498" t="str">
            <v>林清輝先生</v>
          </cell>
          <cell r="F2498">
            <v>937072509</v>
          </cell>
        </row>
        <row r="2499">
          <cell r="A2499" t="str">
            <v>5C83551</v>
          </cell>
          <cell r="B2499" t="str">
            <v>APP1616</v>
          </cell>
          <cell r="C2499" t="str">
            <v>先生</v>
          </cell>
          <cell r="D2499" t="str">
            <v>高欣傑</v>
          </cell>
          <cell r="E2499" t="str">
            <v>高欣傑先生</v>
          </cell>
          <cell r="F2499">
            <v>982068021</v>
          </cell>
        </row>
        <row r="2500">
          <cell r="A2500" t="str">
            <v>5C83558</v>
          </cell>
          <cell r="B2500" t="str">
            <v>ASA5589</v>
          </cell>
          <cell r="C2500" t="str">
            <v>先生</v>
          </cell>
          <cell r="D2500" t="str">
            <v>楊佳泓</v>
          </cell>
          <cell r="E2500" t="str">
            <v>楊佳泓先生</v>
          </cell>
          <cell r="F2500">
            <v>938300331</v>
          </cell>
        </row>
        <row r="2501">
          <cell r="A2501" t="str">
            <v>5C83679</v>
          </cell>
          <cell r="B2501" t="str">
            <v>ATN2600</v>
          </cell>
          <cell r="C2501" t="str">
            <v>先生</v>
          </cell>
          <cell r="D2501" t="str">
            <v>池國華</v>
          </cell>
          <cell r="E2501" t="str">
            <v>池國華先生</v>
          </cell>
          <cell r="F2501">
            <v>975775695</v>
          </cell>
        </row>
        <row r="2502">
          <cell r="A2502" t="str">
            <v>5C83681</v>
          </cell>
          <cell r="B2502" t="str">
            <v>ANW8826</v>
          </cell>
          <cell r="C2502" t="str">
            <v>先生</v>
          </cell>
          <cell r="D2502" t="str">
            <v>邱彥霖</v>
          </cell>
          <cell r="E2502" t="str">
            <v>邱彥霖先生</v>
          </cell>
          <cell r="F2502">
            <v>937530578</v>
          </cell>
        </row>
        <row r="2503">
          <cell r="A2503" t="str">
            <v>5C83698</v>
          </cell>
          <cell r="B2503" t="str">
            <v>ATN6060</v>
          </cell>
          <cell r="C2503" t="str">
            <v>先生</v>
          </cell>
          <cell r="D2503" t="str">
            <v>王兆田</v>
          </cell>
          <cell r="E2503" t="str">
            <v>王兆田先生</v>
          </cell>
          <cell r="F2503">
            <v>925119170</v>
          </cell>
        </row>
        <row r="2504">
          <cell r="A2504" t="str">
            <v>5C84077</v>
          </cell>
          <cell r="B2504" t="str">
            <v>ARL7215</v>
          </cell>
          <cell r="C2504" t="str">
            <v>先生</v>
          </cell>
          <cell r="D2504" t="str">
            <v>王國雄</v>
          </cell>
          <cell r="E2504" t="str">
            <v>王國雄先生</v>
          </cell>
          <cell r="F2504">
            <v>932188157</v>
          </cell>
        </row>
        <row r="2505">
          <cell r="A2505" t="str">
            <v>5C84134</v>
          </cell>
          <cell r="B2505" t="str">
            <v>ANV8321</v>
          </cell>
          <cell r="C2505" t="str">
            <v>小姐</v>
          </cell>
          <cell r="D2505" t="str">
            <v>許雅文</v>
          </cell>
          <cell r="E2505" t="str">
            <v>許雅文小姐</v>
          </cell>
          <cell r="F2505">
            <v>926668446</v>
          </cell>
        </row>
        <row r="2506">
          <cell r="A2506" t="str">
            <v>5C84190</v>
          </cell>
          <cell r="B2506" t="str">
            <v>ANX3000</v>
          </cell>
          <cell r="C2506" t="str">
            <v>小姐</v>
          </cell>
          <cell r="D2506" t="str">
            <v>黃思瑋</v>
          </cell>
          <cell r="E2506" t="str">
            <v>黃思瑋小姐</v>
          </cell>
          <cell r="F2506">
            <v>916335633</v>
          </cell>
        </row>
        <row r="2507">
          <cell r="A2507" t="str">
            <v>5C84260</v>
          </cell>
          <cell r="B2507" t="str">
            <v>APP9360</v>
          </cell>
          <cell r="C2507" t="str">
            <v>先生</v>
          </cell>
          <cell r="D2507" t="str">
            <v>鄭孟修</v>
          </cell>
          <cell r="E2507" t="str">
            <v>鄭孟修先生</v>
          </cell>
          <cell r="F2507">
            <v>938456321</v>
          </cell>
        </row>
        <row r="2508">
          <cell r="A2508" t="str">
            <v>5C84262</v>
          </cell>
          <cell r="B2508" t="str">
            <v>ARL0882</v>
          </cell>
          <cell r="C2508" t="str">
            <v>小姐</v>
          </cell>
          <cell r="D2508" t="str">
            <v>陳欣琳</v>
          </cell>
          <cell r="E2508" t="str">
            <v>陳欣琳小姐</v>
          </cell>
          <cell r="F2508">
            <v>931107055</v>
          </cell>
        </row>
        <row r="2509">
          <cell r="A2509" t="str">
            <v>5C84267</v>
          </cell>
          <cell r="B2509" t="str">
            <v>ANV5251</v>
          </cell>
          <cell r="C2509" t="str">
            <v>小姐</v>
          </cell>
          <cell r="D2509" t="str">
            <v>0翁郁蘋</v>
          </cell>
          <cell r="E2509" t="str">
            <v>翁郁蘋小姐</v>
          </cell>
          <cell r="F2509">
            <v>983900053</v>
          </cell>
        </row>
        <row r="2510">
          <cell r="A2510" t="str">
            <v>5C84272</v>
          </cell>
          <cell r="B2510" t="str">
            <v>APM2291</v>
          </cell>
          <cell r="C2510" t="str">
            <v>先生</v>
          </cell>
          <cell r="D2510" t="str">
            <v>陳冠學</v>
          </cell>
          <cell r="E2510" t="str">
            <v>陳冠學先生</v>
          </cell>
          <cell r="F2510">
            <v>939219722</v>
          </cell>
        </row>
        <row r="2511">
          <cell r="A2511" t="str">
            <v>5C84690</v>
          </cell>
          <cell r="B2511" t="str">
            <v>ANN9019</v>
          </cell>
          <cell r="C2511" t="str">
            <v>先生</v>
          </cell>
          <cell r="D2511" t="str">
            <v>徐麗雯</v>
          </cell>
          <cell r="E2511" t="str">
            <v>黃有為先生</v>
          </cell>
          <cell r="F2511">
            <v>966606719</v>
          </cell>
        </row>
        <row r="2512">
          <cell r="A2512" t="str">
            <v>5C84732</v>
          </cell>
          <cell r="B2512" t="str">
            <v>ANX0526</v>
          </cell>
          <cell r="C2512" t="str">
            <v>小姐</v>
          </cell>
          <cell r="D2512" t="str">
            <v>李亭逸</v>
          </cell>
          <cell r="E2512" t="str">
            <v>李亭逸小姐</v>
          </cell>
          <cell r="F2512">
            <v>913903973</v>
          </cell>
        </row>
        <row r="2513">
          <cell r="A2513" t="str">
            <v>5C84986</v>
          </cell>
          <cell r="B2513" t="str">
            <v>ARF1581</v>
          </cell>
          <cell r="C2513" t="str">
            <v>小姐</v>
          </cell>
          <cell r="D2513" t="str">
            <v>王語綸</v>
          </cell>
          <cell r="E2513" t="str">
            <v>王語綸小姐</v>
          </cell>
          <cell r="F2513">
            <v>963027755</v>
          </cell>
        </row>
        <row r="2514">
          <cell r="A2514" t="str">
            <v>5C86147</v>
          </cell>
          <cell r="B2514" t="str">
            <v>AJJ9765</v>
          </cell>
          <cell r="C2514" t="str">
            <v>先生</v>
          </cell>
          <cell r="D2514" t="str">
            <v>樂匡倫</v>
          </cell>
          <cell r="E2514" t="str">
            <v>樂匡倫先生</v>
          </cell>
          <cell r="F2514">
            <v>919783775</v>
          </cell>
        </row>
        <row r="2515">
          <cell r="A2515" t="str">
            <v>5C86257</v>
          </cell>
          <cell r="B2515" t="str">
            <v>ARG2831</v>
          </cell>
          <cell r="C2515" t="str">
            <v>先生</v>
          </cell>
          <cell r="D2515" t="str">
            <v>鄭婉羚</v>
          </cell>
          <cell r="E2515" t="str">
            <v>闕煒宸先生</v>
          </cell>
          <cell r="F2515">
            <v>958529611</v>
          </cell>
        </row>
        <row r="2516">
          <cell r="A2516" t="str">
            <v>5C86393</v>
          </cell>
          <cell r="B2516" t="str">
            <v>ANY8991</v>
          </cell>
          <cell r="C2516" t="str">
            <v>先生</v>
          </cell>
          <cell r="D2516" t="str">
            <v>陳信宗</v>
          </cell>
          <cell r="E2516" t="str">
            <v>陳信宗先生</v>
          </cell>
          <cell r="F2516">
            <v>926161321</v>
          </cell>
        </row>
        <row r="2517">
          <cell r="A2517" t="str">
            <v>5C86444</v>
          </cell>
          <cell r="B2517" t="str">
            <v>RAE2269</v>
          </cell>
          <cell r="C2517" t="str">
            <v>先生</v>
          </cell>
          <cell r="D2517" t="str">
            <v>陳泓明</v>
          </cell>
          <cell r="E2517" t="str">
            <v>陳泓明先生</v>
          </cell>
          <cell r="F2517">
            <v>903526587</v>
          </cell>
        </row>
        <row r="2518">
          <cell r="A2518" t="str">
            <v>5C86559</v>
          </cell>
          <cell r="B2518" t="str">
            <v>ASP6316</v>
          </cell>
          <cell r="C2518" t="str">
            <v>先生</v>
          </cell>
          <cell r="D2518" t="str">
            <v>張書承</v>
          </cell>
          <cell r="E2518" t="str">
            <v>張書承先生</v>
          </cell>
          <cell r="F2518">
            <v>937511235</v>
          </cell>
        </row>
        <row r="2519">
          <cell r="A2519" t="str">
            <v>5C86607</v>
          </cell>
          <cell r="B2519" t="str">
            <v>ANW5222</v>
          </cell>
          <cell r="C2519" t="str">
            <v>小姐</v>
          </cell>
          <cell r="D2519" t="str">
            <v>施幸宜</v>
          </cell>
          <cell r="E2519" t="str">
            <v>施幸宜小姐</v>
          </cell>
          <cell r="F2519">
            <v>955710123</v>
          </cell>
        </row>
        <row r="2520">
          <cell r="A2520" t="str">
            <v>5C86634</v>
          </cell>
          <cell r="B2520" t="str">
            <v>AJJ9393</v>
          </cell>
          <cell r="C2520" t="str">
            <v>先生</v>
          </cell>
          <cell r="D2520" t="str">
            <v>黃茂松</v>
          </cell>
          <cell r="E2520" t="str">
            <v>黃茂松先生</v>
          </cell>
          <cell r="F2520">
            <v>935229100</v>
          </cell>
        </row>
        <row r="2521">
          <cell r="A2521" t="str">
            <v>5C86636</v>
          </cell>
          <cell r="B2521" t="str">
            <v>AMX3073</v>
          </cell>
          <cell r="C2521" t="str">
            <v>小姐</v>
          </cell>
          <cell r="D2521" t="str">
            <v>陳美足</v>
          </cell>
          <cell r="E2521" t="str">
            <v>陳美足小姐</v>
          </cell>
          <cell r="F2521">
            <v>917821221</v>
          </cell>
        </row>
        <row r="2522">
          <cell r="A2522" t="str">
            <v>5C86788</v>
          </cell>
          <cell r="B2522" t="str">
            <v>ANW0597</v>
          </cell>
          <cell r="C2522" t="str">
            <v>小姐</v>
          </cell>
          <cell r="D2522" t="str">
            <v>張佳玲</v>
          </cell>
          <cell r="E2522" t="str">
            <v>張佳玲小姐</v>
          </cell>
          <cell r="F2522">
            <v>952033617</v>
          </cell>
        </row>
        <row r="2523">
          <cell r="A2523" t="str">
            <v>5C87071</v>
          </cell>
          <cell r="B2523" t="str">
            <v>ARE8763</v>
          </cell>
          <cell r="C2523" t="str">
            <v>先生</v>
          </cell>
          <cell r="D2523" t="str">
            <v>黃珮齊</v>
          </cell>
          <cell r="E2523" t="str">
            <v>黃珮齊先生</v>
          </cell>
          <cell r="F2523">
            <v>958998236</v>
          </cell>
        </row>
        <row r="2524">
          <cell r="A2524" t="str">
            <v>5C87078</v>
          </cell>
          <cell r="B2524" t="str">
            <v>ANX3859</v>
          </cell>
          <cell r="C2524" t="str">
            <v>小姐</v>
          </cell>
          <cell r="D2524" t="str">
            <v>林秀玉</v>
          </cell>
          <cell r="E2524" t="str">
            <v>林秀玉小姐</v>
          </cell>
          <cell r="F2524">
            <v>912205003</v>
          </cell>
        </row>
        <row r="2525">
          <cell r="A2525" t="str">
            <v>5C87085</v>
          </cell>
          <cell r="B2525" t="str">
            <v>AND3868</v>
          </cell>
          <cell r="C2525" t="str">
            <v>小姐</v>
          </cell>
          <cell r="D2525" t="str">
            <v>梁毓芳</v>
          </cell>
          <cell r="E2525" t="str">
            <v>梁毓芳小姐</v>
          </cell>
          <cell r="F2525">
            <v>976273977</v>
          </cell>
        </row>
        <row r="2526">
          <cell r="A2526" t="str">
            <v>5C87086</v>
          </cell>
          <cell r="B2526" t="str">
            <v>ANX9683</v>
          </cell>
          <cell r="C2526" t="str">
            <v>小姐</v>
          </cell>
          <cell r="D2526" t="str">
            <v>張裕婷</v>
          </cell>
          <cell r="E2526" t="str">
            <v>張裕婷小姐</v>
          </cell>
          <cell r="F2526">
            <v>989099039</v>
          </cell>
        </row>
        <row r="2527">
          <cell r="A2527" t="str">
            <v>5C87514</v>
          </cell>
          <cell r="B2527" t="str">
            <v>ANX6008</v>
          </cell>
          <cell r="C2527" t="str">
            <v>先生</v>
          </cell>
          <cell r="D2527" t="str">
            <v>江燦明</v>
          </cell>
          <cell r="E2527" t="str">
            <v>江燦明先生</v>
          </cell>
          <cell r="F2527">
            <v>937457422</v>
          </cell>
        </row>
        <row r="2528">
          <cell r="A2528" t="str">
            <v>5C87570</v>
          </cell>
          <cell r="B2528" t="str">
            <v>ANU3567</v>
          </cell>
          <cell r="C2528" t="str">
            <v>小姐</v>
          </cell>
          <cell r="D2528" t="str">
            <v>羅蜀美</v>
          </cell>
          <cell r="E2528" t="str">
            <v>羅蜀美小姐</v>
          </cell>
          <cell r="F2528">
            <v>972729258</v>
          </cell>
        </row>
        <row r="2529">
          <cell r="A2529" t="str">
            <v>5C87773</v>
          </cell>
          <cell r="B2529" t="str">
            <v>APX0222</v>
          </cell>
          <cell r="C2529" t="str">
            <v>先生</v>
          </cell>
          <cell r="D2529" t="str">
            <v>邱宇宏</v>
          </cell>
          <cell r="E2529" t="str">
            <v>邱宇宏先生</v>
          </cell>
          <cell r="F2529">
            <v>916829323</v>
          </cell>
        </row>
        <row r="2530">
          <cell r="A2530" t="str">
            <v>5C87838</v>
          </cell>
          <cell r="B2530" t="str">
            <v>APD2759</v>
          </cell>
          <cell r="C2530" t="str">
            <v>先生</v>
          </cell>
          <cell r="D2530" t="str">
            <v>黃威斌</v>
          </cell>
          <cell r="E2530" t="str">
            <v>黃威斌先生</v>
          </cell>
          <cell r="F2530">
            <v>918388301</v>
          </cell>
        </row>
        <row r="2531">
          <cell r="A2531" t="str">
            <v>5C87921</v>
          </cell>
          <cell r="B2531" t="str">
            <v>ARF3399</v>
          </cell>
          <cell r="C2531" t="str">
            <v>先生</v>
          </cell>
          <cell r="D2531" t="str">
            <v>弘集國際貿易(股)公司王主玉</v>
          </cell>
          <cell r="E2531" t="str">
            <v>王主玉先生</v>
          </cell>
          <cell r="F2531">
            <v>926117799</v>
          </cell>
        </row>
        <row r="2532">
          <cell r="A2532" t="str">
            <v>5C87922</v>
          </cell>
          <cell r="B2532" t="str">
            <v>APC6682</v>
          </cell>
          <cell r="C2532" t="str">
            <v>先生</v>
          </cell>
          <cell r="D2532" t="str">
            <v>王泓翔</v>
          </cell>
          <cell r="E2532" t="str">
            <v>王泓翔先生</v>
          </cell>
          <cell r="F2532">
            <v>917617587</v>
          </cell>
        </row>
        <row r="2533">
          <cell r="A2533" t="str">
            <v>5C87943</v>
          </cell>
          <cell r="B2533" t="str">
            <v>ANU6872</v>
          </cell>
          <cell r="C2533" t="str">
            <v>小姐</v>
          </cell>
          <cell r="D2533" t="str">
            <v>朱昱玲</v>
          </cell>
          <cell r="E2533" t="str">
            <v>朱昱玲小姐</v>
          </cell>
          <cell r="F2533">
            <v>987322803</v>
          </cell>
        </row>
        <row r="2534">
          <cell r="A2534" t="str">
            <v>5C88077</v>
          </cell>
          <cell r="B2534" t="str">
            <v>APP1880</v>
          </cell>
          <cell r="C2534" t="str">
            <v>小姐</v>
          </cell>
          <cell r="D2534" t="str">
            <v>王秀華</v>
          </cell>
          <cell r="E2534" t="str">
            <v>王秀華小姐</v>
          </cell>
          <cell r="F2534">
            <v>953847931</v>
          </cell>
        </row>
        <row r="2535">
          <cell r="A2535" t="str">
            <v>5C88088</v>
          </cell>
          <cell r="B2535" t="str">
            <v>ANX1816</v>
          </cell>
          <cell r="C2535" t="str">
            <v>小姐</v>
          </cell>
          <cell r="D2535" t="str">
            <v>楊心怡</v>
          </cell>
          <cell r="E2535" t="str">
            <v>楊心怡小姐</v>
          </cell>
          <cell r="F2535">
            <v>929117999</v>
          </cell>
        </row>
        <row r="2536">
          <cell r="A2536" t="str">
            <v>5C88089</v>
          </cell>
          <cell r="B2536" t="str">
            <v>APP1001</v>
          </cell>
          <cell r="C2536" t="str">
            <v>先生</v>
          </cell>
          <cell r="D2536" t="str">
            <v>楊承訓</v>
          </cell>
          <cell r="E2536" t="str">
            <v>楊承訓先生</v>
          </cell>
          <cell r="F2536">
            <v>917620121</v>
          </cell>
        </row>
        <row r="2537">
          <cell r="A2537" t="str">
            <v>5C88155</v>
          </cell>
          <cell r="B2537" t="str">
            <v>AQU1012</v>
          </cell>
          <cell r="C2537" t="str">
            <v>先生</v>
          </cell>
          <cell r="D2537" t="str">
            <v>王鵬惟</v>
          </cell>
          <cell r="E2537" t="str">
            <v>王鵬惟先生</v>
          </cell>
          <cell r="F2537">
            <v>978172071</v>
          </cell>
        </row>
        <row r="2538">
          <cell r="A2538" t="str">
            <v>5C89922</v>
          </cell>
          <cell r="B2538" t="str">
            <v>AND7396</v>
          </cell>
          <cell r="C2538" t="str">
            <v>先生</v>
          </cell>
          <cell r="D2538" t="str">
            <v>褚家和</v>
          </cell>
          <cell r="E2538" t="str">
            <v>褚家和先生</v>
          </cell>
          <cell r="F2538">
            <v>935806852</v>
          </cell>
        </row>
        <row r="2539">
          <cell r="A2539" t="str">
            <v>5D06609</v>
          </cell>
          <cell r="B2539" t="str">
            <v>ATC6612</v>
          </cell>
          <cell r="C2539" t="str">
            <v>小姐</v>
          </cell>
          <cell r="D2539" t="str">
            <v>曾亦孺</v>
          </cell>
          <cell r="E2539" t="str">
            <v>曾亦孺小姐</v>
          </cell>
          <cell r="F2539">
            <v>928119938</v>
          </cell>
        </row>
        <row r="2540">
          <cell r="A2540" t="str">
            <v>5D06641</v>
          </cell>
          <cell r="B2540" t="str">
            <v>AVP0222</v>
          </cell>
          <cell r="C2540" t="str">
            <v>小姐</v>
          </cell>
          <cell r="D2540" t="str">
            <v>張凱晴</v>
          </cell>
          <cell r="E2540" t="str">
            <v>張凱晴小姐</v>
          </cell>
          <cell r="F2540">
            <v>918380068</v>
          </cell>
        </row>
        <row r="2541">
          <cell r="A2541" t="str">
            <v>5D06745</v>
          </cell>
          <cell r="B2541" t="str">
            <v>ATG3060</v>
          </cell>
          <cell r="C2541" t="str">
            <v>先生</v>
          </cell>
          <cell r="D2541" t="str">
            <v>蕭煌耀</v>
          </cell>
          <cell r="E2541" t="str">
            <v>蕭煌耀先生</v>
          </cell>
          <cell r="F2541">
            <v>988413701</v>
          </cell>
        </row>
        <row r="2542">
          <cell r="A2542" t="str">
            <v>5D06777</v>
          </cell>
          <cell r="B2542" t="str">
            <v>RBZ3989</v>
          </cell>
          <cell r="C2542" t="str">
            <v>小姐</v>
          </cell>
          <cell r="D2542" t="str">
            <v>禾巢國際行銷有限公司-遠銀藍淑玉</v>
          </cell>
          <cell r="E2542" t="str">
            <v>藍淑玉小姐</v>
          </cell>
          <cell r="F2542">
            <v>933224716</v>
          </cell>
        </row>
        <row r="2543">
          <cell r="A2543" t="str">
            <v>5D07538</v>
          </cell>
          <cell r="B2543" t="str">
            <v>ASW1118</v>
          </cell>
          <cell r="C2543" t="str">
            <v>先生</v>
          </cell>
          <cell r="D2543" t="str">
            <v>朱紘濬</v>
          </cell>
          <cell r="E2543" t="str">
            <v>朱紘濬先生</v>
          </cell>
          <cell r="F2543">
            <v>912528086</v>
          </cell>
        </row>
        <row r="2544">
          <cell r="A2544" t="str">
            <v>5D07539</v>
          </cell>
          <cell r="B2544" t="str">
            <v>AUC1199</v>
          </cell>
          <cell r="C2544" t="str">
            <v>小姐</v>
          </cell>
          <cell r="D2544" t="str">
            <v>郭香秀</v>
          </cell>
          <cell r="E2544" t="str">
            <v>郭香秀小姐</v>
          </cell>
          <cell r="F2544">
            <v>925623766</v>
          </cell>
        </row>
        <row r="2545">
          <cell r="A2545" t="str">
            <v>5D07541</v>
          </cell>
          <cell r="B2545" t="str">
            <v>ASB8895</v>
          </cell>
          <cell r="C2545" t="str">
            <v>先生</v>
          </cell>
          <cell r="D2545" t="str">
            <v>邢健</v>
          </cell>
          <cell r="E2545" t="str">
            <v>邢健先生</v>
          </cell>
          <cell r="F2545">
            <v>988013500</v>
          </cell>
        </row>
        <row r="2546">
          <cell r="A2546" t="str">
            <v>5D07563</v>
          </cell>
          <cell r="B2546" t="str">
            <v>ARL1111</v>
          </cell>
          <cell r="C2546" t="str">
            <v>先生</v>
          </cell>
          <cell r="D2546" t="str">
            <v>許嘉秩</v>
          </cell>
          <cell r="E2546" t="str">
            <v>許嘉秩先生</v>
          </cell>
          <cell r="F2546">
            <v>932306060</v>
          </cell>
        </row>
        <row r="2547">
          <cell r="A2547" t="str">
            <v>5D07647</v>
          </cell>
          <cell r="B2547" t="str">
            <v>ASB5220</v>
          </cell>
          <cell r="C2547" t="str">
            <v>先生</v>
          </cell>
          <cell r="D2547" t="str">
            <v>林珊如</v>
          </cell>
          <cell r="E2547" t="str">
            <v>林啟文先生</v>
          </cell>
          <cell r="F2547">
            <v>935630691</v>
          </cell>
        </row>
        <row r="2548">
          <cell r="A2548" t="str">
            <v>5D07744</v>
          </cell>
          <cell r="B2548" t="str">
            <v>ARL3935</v>
          </cell>
          <cell r="C2548" t="str">
            <v>先生</v>
          </cell>
          <cell r="D2548" t="str">
            <v>陳敏生</v>
          </cell>
          <cell r="E2548" t="str">
            <v>陳敏生先生</v>
          </cell>
          <cell r="F2548">
            <v>935787177</v>
          </cell>
        </row>
        <row r="2549">
          <cell r="A2549" t="str">
            <v>5D07953</v>
          </cell>
          <cell r="B2549" t="str">
            <v>ATT5157</v>
          </cell>
          <cell r="C2549" t="str">
            <v>先生</v>
          </cell>
          <cell r="D2549" t="str">
            <v>戴慧宜</v>
          </cell>
          <cell r="E2549" t="str">
            <v>陳以倫先生</v>
          </cell>
          <cell r="F2549">
            <v>958526805</v>
          </cell>
        </row>
        <row r="2550">
          <cell r="A2550" t="str">
            <v>5D08051</v>
          </cell>
          <cell r="B2550" t="str">
            <v>AXF5709</v>
          </cell>
          <cell r="C2550" t="str">
            <v>先生</v>
          </cell>
          <cell r="D2550" t="str">
            <v>松果品牌行銷有限公司余致平</v>
          </cell>
          <cell r="E2550" t="str">
            <v>余致平先生</v>
          </cell>
          <cell r="F2550">
            <v>932227664</v>
          </cell>
        </row>
        <row r="2551">
          <cell r="A2551" t="str">
            <v>5D08053</v>
          </cell>
          <cell r="B2551" t="str">
            <v>ATF9730</v>
          </cell>
          <cell r="C2551" t="str">
            <v>先生</v>
          </cell>
          <cell r="D2551" t="str">
            <v>林皆佑</v>
          </cell>
          <cell r="E2551" t="str">
            <v>林皆佑先生</v>
          </cell>
          <cell r="F2551">
            <v>921160351</v>
          </cell>
        </row>
        <row r="2552">
          <cell r="A2552" t="str">
            <v>5D08121</v>
          </cell>
          <cell r="B2552" t="str">
            <v>ASC9516</v>
          </cell>
          <cell r="C2552" t="str">
            <v>先生</v>
          </cell>
          <cell r="D2552" t="str">
            <v>袁耀南</v>
          </cell>
          <cell r="E2552" t="str">
            <v>袁耀南先生</v>
          </cell>
          <cell r="F2552">
            <v>921192301</v>
          </cell>
        </row>
        <row r="2553">
          <cell r="A2553" t="str">
            <v>5D10606</v>
          </cell>
          <cell r="B2553" t="str">
            <v>ANU8906</v>
          </cell>
          <cell r="C2553" t="str">
            <v>先生</v>
          </cell>
          <cell r="D2553" t="str">
            <v>張繼陽</v>
          </cell>
          <cell r="E2553" t="str">
            <v>張繼陽先生</v>
          </cell>
          <cell r="F2553">
            <v>939153504</v>
          </cell>
        </row>
        <row r="2554">
          <cell r="A2554" t="str">
            <v>5D10607</v>
          </cell>
          <cell r="B2554" t="str">
            <v>AQR3699</v>
          </cell>
          <cell r="C2554" t="str">
            <v>先生</v>
          </cell>
          <cell r="D2554" t="str">
            <v>曾信懷</v>
          </cell>
          <cell r="E2554" t="str">
            <v>曾信懷先生</v>
          </cell>
          <cell r="F2554">
            <v>926065245</v>
          </cell>
        </row>
        <row r="2555">
          <cell r="A2555" t="str">
            <v>5D10658</v>
          </cell>
          <cell r="B2555" t="str">
            <v>ARE6666</v>
          </cell>
          <cell r="C2555" t="str">
            <v>小姐</v>
          </cell>
          <cell r="D2555" t="str">
            <v>姚妤諠</v>
          </cell>
          <cell r="E2555" t="str">
            <v>姚妤諠小姐</v>
          </cell>
          <cell r="F2555">
            <v>989989130</v>
          </cell>
        </row>
        <row r="2556">
          <cell r="A2556" t="str">
            <v>5D10686</v>
          </cell>
          <cell r="B2556" t="str">
            <v>AMX9238</v>
          </cell>
          <cell r="C2556" t="str">
            <v>先生</v>
          </cell>
          <cell r="D2556" t="str">
            <v>黃怡菁</v>
          </cell>
          <cell r="E2556" t="str">
            <v>周忠皜先生</v>
          </cell>
          <cell r="F2556">
            <v>975621399</v>
          </cell>
        </row>
        <row r="2557">
          <cell r="A2557" t="str">
            <v>5D10709</v>
          </cell>
          <cell r="B2557" t="str">
            <v>AMX3333</v>
          </cell>
          <cell r="C2557" t="str">
            <v>先生</v>
          </cell>
          <cell r="D2557" t="str">
            <v>謝承志</v>
          </cell>
          <cell r="E2557" t="str">
            <v>謝承志先生</v>
          </cell>
          <cell r="F2557">
            <v>989118722</v>
          </cell>
        </row>
        <row r="2558">
          <cell r="A2558" t="str">
            <v>5D13330</v>
          </cell>
          <cell r="B2558" t="str">
            <v>APJ6855</v>
          </cell>
          <cell r="C2558" t="str">
            <v>先生</v>
          </cell>
          <cell r="D2558" t="str">
            <v>古博仁</v>
          </cell>
          <cell r="E2558" t="str">
            <v>古博仁先生</v>
          </cell>
          <cell r="F2558">
            <v>922362838</v>
          </cell>
        </row>
        <row r="2559">
          <cell r="A2559" t="str">
            <v>5D13347</v>
          </cell>
          <cell r="B2559" t="str">
            <v>APJ8087</v>
          </cell>
          <cell r="C2559" t="str">
            <v>先生</v>
          </cell>
          <cell r="D2559" t="str">
            <v>林秉翰</v>
          </cell>
          <cell r="E2559" t="str">
            <v>林秉翰先生</v>
          </cell>
          <cell r="F2559">
            <v>921126424</v>
          </cell>
        </row>
        <row r="2560">
          <cell r="A2560" t="str">
            <v>5D13543</v>
          </cell>
          <cell r="B2560" t="str">
            <v>ATC7899</v>
          </cell>
          <cell r="C2560" t="str">
            <v>小姐</v>
          </cell>
          <cell r="D2560" t="str">
            <v>蔡惠娟</v>
          </cell>
          <cell r="E2560" t="str">
            <v>蔡惠娟小姐</v>
          </cell>
          <cell r="F2560">
            <v>938399228</v>
          </cell>
        </row>
        <row r="2561">
          <cell r="A2561" t="str">
            <v>5D13615</v>
          </cell>
          <cell r="B2561" t="str">
            <v>ATG6262</v>
          </cell>
          <cell r="C2561" t="str">
            <v>小姐</v>
          </cell>
          <cell r="D2561" t="str">
            <v>簡芮綺</v>
          </cell>
          <cell r="E2561" t="str">
            <v>簡芮綺小姐</v>
          </cell>
          <cell r="F2561">
            <v>933829326</v>
          </cell>
        </row>
        <row r="2562">
          <cell r="A2562" t="str">
            <v>5D13679</v>
          </cell>
          <cell r="B2562" t="str">
            <v>RBT6831</v>
          </cell>
          <cell r="C2562" t="str">
            <v>小姐</v>
          </cell>
          <cell r="D2562" t="str">
            <v>巨漮企業社-財盟周晏如</v>
          </cell>
          <cell r="E2562" t="str">
            <v>周晏如小姐</v>
          </cell>
          <cell r="F2562">
            <v>939000902</v>
          </cell>
        </row>
        <row r="2563">
          <cell r="A2563" t="str">
            <v>5D13929</v>
          </cell>
          <cell r="B2563" t="str">
            <v>ARL7880</v>
          </cell>
          <cell r="C2563" t="str">
            <v>先生</v>
          </cell>
          <cell r="D2563" t="str">
            <v>林敬凱</v>
          </cell>
          <cell r="E2563" t="str">
            <v>林敬凱先生</v>
          </cell>
          <cell r="F2563">
            <v>921063290</v>
          </cell>
        </row>
        <row r="2564">
          <cell r="A2564" t="str">
            <v>5D14129</v>
          </cell>
          <cell r="B2564" t="str">
            <v>ASV0011</v>
          </cell>
          <cell r="C2564" t="str">
            <v>先生</v>
          </cell>
          <cell r="D2564" t="str">
            <v>貿捷有限公司蔡奇璋</v>
          </cell>
          <cell r="E2564" t="str">
            <v>蔡奇璋先生</v>
          </cell>
          <cell r="F2564">
            <v>925660770</v>
          </cell>
        </row>
        <row r="2565">
          <cell r="A2565" t="str">
            <v>5D14131</v>
          </cell>
          <cell r="B2565" t="str">
            <v>AXA7996</v>
          </cell>
          <cell r="C2565" t="str">
            <v>先生</v>
          </cell>
          <cell r="D2565" t="str">
            <v>柯嘉勳</v>
          </cell>
          <cell r="E2565" t="str">
            <v>柯嘉勳先生</v>
          </cell>
          <cell r="F2565">
            <v>979094996</v>
          </cell>
        </row>
        <row r="2566">
          <cell r="A2566" t="str">
            <v>5D26531</v>
          </cell>
          <cell r="B2566" t="str">
            <v>RBE7095</v>
          </cell>
          <cell r="C2566" t="str">
            <v>先生</v>
          </cell>
          <cell r="D2566" t="str">
            <v>玉景科技(限)-歐力士租賃黃政峰</v>
          </cell>
          <cell r="E2566" t="str">
            <v>黃政峰先生</v>
          </cell>
          <cell r="F2566">
            <v>933826365</v>
          </cell>
        </row>
        <row r="2567">
          <cell r="A2567" t="str">
            <v>5D28333</v>
          </cell>
          <cell r="B2567" t="str">
            <v>ATT2022</v>
          </cell>
          <cell r="C2567" t="str">
            <v>先生</v>
          </cell>
          <cell r="D2567" t="str">
            <v>黃士倫</v>
          </cell>
          <cell r="E2567" t="str">
            <v>黃士倫先生</v>
          </cell>
          <cell r="F2567">
            <v>905735359</v>
          </cell>
        </row>
        <row r="2568">
          <cell r="A2568" t="str">
            <v>5D32240</v>
          </cell>
          <cell r="B2568" t="str">
            <v>ANW5102</v>
          </cell>
          <cell r="C2568" t="str">
            <v>小姐</v>
          </cell>
          <cell r="D2568" t="str">
            <v>陳怡儒</v>
          </cell>
          <cell r="E2568" t="str">
            <v>陳怡儒小姐</v>
          </cell>
          <cell r="F2568">
            <v>918086101</v>
          </cell>
        </row>
        <row r="2569">
          <cell r="A2569" t="str">
            <v>5D32910</v>
          </cell>
          <cell r="B2569" t="str">
            <v>ANY5583</v>
          </cell>
          <cell r="C2569" t="str">
            <v>小姐</v>
          </cell>
          <cell r="D2569" t="str">
            <v>王啟原</v>
          </cell>
          <cell r="E2569" t="str">
            <v>吳薏喬小姐</v>
          </cell>
          <cell r="F2569">
            <v>981889597</v>
          </cell>
        </row>
        <row r="2570">
          <cell r="A2570" t="str">
            <v>5D33244</v>
          </cell>
          <cell r="B2570" t="str">
            <v>ARZ3838</v>
          </cell>
          <cell r="C2570" t="str">
            <v>先生</v>
          </cell>
          <cell r="D2570" t="str">
            <v>巫鑒恩</v>
          </cell>
          <cell r="E2570" t="str">
            <v>巫鑒恩先生</v>
          </cell>
          <cell r="F2570">
            <v>936065163</v>
          </cell>
        </row>
        <row r="2571">
          <cell r="A2571" t="str">
            <v>5D33520</v>
          </cell>
          <cell r="B2571" t="str">
            <v>ARF9198</v>
          </cell>
          <cell r="C2571" t="str">
            <v>先生</v>
          </cell>
          <cell r="D2571" t="str">
            <v>過坤益</v>
          </cell>
          <cell r="E2571" t="str">
            <v>過坤益先生</v>
          </cell>
          <cell r="F2571">
            <v>980258492</v>
          </cell>
        </row>
        <row r="2572">
          <cell r="A2572" t="str">
            <v>5D33718</v>
          </cell>
          <cell r="B2572" t="str">
            <v>ARF3170</v>
          </cell>
          <cell r="C2572" t="str">
            <v>先生</v>
          </cell>
          <cell r="D2572" t="str">
            <v>彭羽軒</v>
          </cell>
          <cell r="E2572" t="str">
            <v>彭羽軒先生</v>
          </cell>
          <cell r="F2572">
            <v>930768422</v>
          </cell>
        </row>
        <row r="2573">
          <cell r="A2573" t="str">
            <v>5D33874</v>
          </cell>
          <cell r="B2573" t="str">
            <v>AND2923</v>
          </cell>
          <cell r="C2573" t="str">
            <v>先生</v>
          </cell>
          <cell r="D2573" t="str">
            <v>王鉞升</v>
          </cell>
          <cell r="E2573" t="str">
            <v>王鉞升先生</v>
          </cell>
          <cell r="F2573">
            <v>988615308</v>
          </cell>
        </row>
        <row r="2574">
          <cell r="A2574" t="str">
            <v>5D34211</v>
          </cell>
          <cell r="B2574" t="str">
            <v>AND5720</v>
          </cell>
          <cell r="C2574" t="str">
            <v>先生</v>
          </cell>
          <cell r="D2574" t="str">
            <v>郭旭晏</v>
          </cell>
          <cell r="E2574" t="str">
            <v>郭旭晏先生</v>
          </cell>
          <cell r="F2574">
            <v>934000568</v>
          </cell>
        </row>
        <row r="2575">
          <cell r="A2575" t="str">
            <v>5D34226</v>
          </cell>
          <cell r="B2575" t="str">
            <v>ATC0311</v>
          </cell>
          <cell r="C2575" t="str">
            <v>先生</v>
          </cell>
          <cell r="D2575" t="str">
            <v>陳庭維</v>
          </cell>
          <cell r="E2575" t="str">
            <v>陳庭維先生</v>
          </cell>
          <cell r="F2575">
            <v>938609338</v>
          </cell>
        </row>
        <row r="2576">
          <cell r="A2576" t="str">
            <v>5D34602</v>
          </cell>
          <cell r="B2576" t="str">
            <v>AMX9559</v>
          </cell>
          <cell r="C2576" t="str">
            <v>先生</v>
          </cell>
          <cell r="D2576" t="str">
            <v>旭基科技股份有限公司胡淑虹</v>
          </cell>
          <cell r="E2576" t="str">
            <v>胡淑虹先生</v>
          </cell>
          <cell r="F2576">
            <v>915389006</v>
          </cell>
        </row>
        <row r="2577">
          <cell r="A2577" t="str">
            <v>5D34603</v>
          </cell>
          <cell r="B2577" t="str">
            <v>ANY6001</v>
          </cell>
          <cell r="C2577" t="str">
            <v>先生</v>
          </cell>
          <cell r="D2577" t="str">
            <v>彭彬</v>
          </cell>
          <cell r="E2577" t="str">
            <v>彭彬先生</v>
          </cell>
          <cell r="F2577">
            <v>939025942</v>
          </cell>
        </row>
        <row r="2578">
          <cell r="A2578" t="str">
            <v>5D34718</v>
          </cell>
          <cell r="B2578" t="str">
            <v>APF9877</v>
          </cell>
          <cell r="C2578" t="str">
            <v>先生</v>
          </cell>
          <cell r="D2578" t="str">
            <v>鄭全宇</v>
          </cell>
          <cell r="E2578" t="str">
            <v>鄭全宇先生</v>
          </cell>
          <cell r="F2578">
            <v>918296668</v>
          </cell>
        </row>
        <row r="2579">
          <cell r="A2579" t="str">
            <v>5D34729</v>
          </cell>
          <cell r="B2579" t="str">
            <v>APB0578</v>
          </cell>
          <cell r="C2579" t="str">
            <v>先生</v>
          </cell>
          <cell r="D2579" t="str">
            <v>陳照恩</v>
          </cell>
          <cell r="E2579" t="str">
            <v>陳照恩先生</v>
          </cell>
          <cell r="F2579">
            <v>987102002</v>
          </cell>
        </row>
        <row r="2580">
          <cell r="A2580" t="str">
            <v>5D34738</v>
          </cell>
          <cell r="B2580" t="str">
            <v>ARV3709</v>
          </cell>
          <cell r="C2580" t="str">
            <v>先生</v>
          </cell>
          <cell r="D2580" t="str">
            <v>陳昱至</v>
          </cell>
          <cell r="E2580" t="str">
            <v>陳昱至先生</v>
          </cell>
          <cell r="F2580">
            <v>972179079</v>
          </cell>
        </row>
        <row r="2581">
          <cell r="A2581" t="str">
            <v>5D34756</v>
          </cell>
          <cell r="B2581" t="str">
            <v>AVS1688</v>
          </cell>
          <cell r="C2581" t="str">
            <v>先生</v>
          </cell>
          <cell r="D2581" t="str">
            <v>曾亦孺</v>
          </cell>
          <cell r="E2581" t="str">
            <v>李璧任先生</v>
          </cell>
          <cell r="F2581">
            <v>928119938</v>
          </cell>
        </row>
        <row r="2582">
          <cell r="A2582" t="str">
            <v>5D34759</v>
          </cell>
          <cell r="B2582" t="str">
            <v>ANY5557</v>
          </cell>
          <cell r="C2582" t="str">
            <v>小姐</v>
          </cell>
          <cell r="D2582" t="str">
            <v>蔡璧宇</v>
          </cell>
          <cell r="E2582" t="str">
            <v>蔡璧宇小姐</v>
          </cell>
          <cell r="F2582">
            <v>987278888</v>
          </cell>
        </row>
        <row r="2583">
          <cell r="A2583" t="str">
            <v>5D34778</v>
          </cell>
          <cell r="B2583" t="str">
            <v>ARK0125</v>
          </cell>
          <cell r="C2583" t="str">
            <v>先生</v>
          </cell>
          <cell r="D2583" t="str">
            <v>陳思翰</v>
          </cell>
          <cell r="E2583" t="str">
            <v>陳思翰先生</v>
          </cell>
          <cell r="F2583">
            <v>933156027</v>
          </cell>
        </row>
        <row r="2584">
          <cell r="A2584" t="str">
            <v>5D34822</v>
          </cell>
          <cell r="B2584" t="str">
            <v>AMX0911</v>
          </cell>
          <cell r="C2584" t="str">
            <v>先生</v>
          </cell>
          <cell r="D2584" t="str">
            <v>何南犬亨</v>
          </cell>
          <cell r="E2584" t="str">
            <v>何南犬亨先生</v>
          </cell>
          <cell r="F2584">
            <v>938013977</v>
          </cell>
        </row>
        <row r="2585">
          <cell r="A2585" t="str">
            <v>5D35374</v>
          </cell>
          <cell r="B2585" t="str">
            <v>AQY8889</v>
          </cell>
          <cell r="C2585" t="str">
            <v>先生</v>
          </cell>
          <cell r="D2585" t="str">
            <v>楊家軍</v>
          </cell>
          <cell r="E2585" t="str">
            <v>楊家軍先生</v>
          </cell>
          <cell r="F2585">
            <v>960523986</v>
          </cell>
        </row>
        <row r="2586">
          <cell r="A2586" t="str">
            <v>5D35600</v>
          </cell>
          <cell r="B2586" t="str">
            <v>AMX9102</v>
          </cell>
          <cell r="C2586" t="str">
            <v>先生</v>
          </cell>
          <cell r="D2586" t="str">
            <v>裕齊投資有限公司邱裕芳</v>
          </cell>
          <cell r="E2586" t="str">
            <v>邱裕芳先生</v>
          </cell>
          <cell r="F2586">
            <v>972909910</v>
          </cell>
        </row>
        <row r="2587">
          <cell r="A2587" t="str">
            <v>5D35602</v>
          </cell>
          <cell r="B2587" t="str">
            <v>ARD0755</v>
          </cell>
          <cell r="C2587" t="str">
            <v>先生</v>
          </cell>
          <cell r="D2587" t="str">
            <v>邱恆俊</v>
          </cell>
          <cell r="E2587" t="str">
            <v>邱恆俊先生</v>
          </cell>
          <cell r="F2587">
            <v>927785777</v>
          </cell>
        </row>
        <row r="2588">
          <cell r="A2588" t="str">
            <v>5D35610</v>
          </cell>
          <cell r="B2588" t="str">
            <v>AQX0527</v>
          </cell>
          <cell r="C2588" t="str">
            <v>先生</v>
          </cell>
          <cell r="D2588" t="str">
            <v>李仲興</v>
          </cell>
          <cell r="E2588" t="str">
            <v>李仲興先生</v>
          </cell>
          <cell r="F2588">
            <v>930084703</v>
          </cell>
        </row>
        <row r="2589">
          <cell r="A2589" t="str">
            <v>5D35611</v>
          </cell>
          <cell r="B2589" t="str">
            <v>AQX5782</v>
          </cell>
          <cell r="C2589" t="str">
            <v>先生</v>
          </cell>
          <cell r="D2589" t="str">
            <v>劉一駿</v>
          </cell>
          <cell r="E2589" t="str">
            <v>劉一駿先生</v>
          </cell>
          <cell r="F2589">
            <v>910252514</v>
          </cell>
        </row>
        <row r="2590">
          <cell r="A2590" t="str">
            <v>5D35961</v>
          </cell>
          <cell r="B2590" t="str">
            <v>AQX0728</v>
          </cell>
          <cell r="C2590" t="str">
            <v>先生</v>
          </cell>
          <cell r="D2590" t="str">
            <v>朱子進</v>
          </cell>
          <cell r="E2590" t="str">
            <v>彭世宏先生</v>
          </cell>
          <cell r="F2590">
            <v>918315221</v>
          </cell>
        </row>
        <row r="2591">
          <cell r="A2591" t="str">
            <v>5D36198</v>
          </cell>
          <cell r="B2591" t="str">
            <v>APH0722</v>
          </cell>
          <cell r="C2591" t="str">
            <v>先生</v>
          </cell>
          <cell r="D2591" t="str">
            <v>陳柏仁</v>
          </cell>
          <cell r="E2591" t="str">
            <v>陳柏仁先生</v>
          </cell>
          <cell r="F2591">
            <v>910688237</v>
          </cell>
        </row>
        <row r="2592">
          <cell r="A2592" t="str">
            <v>5D80300</v>
          </cell>
          <cell r="B2592" t="str">
            <v>ANS8188</v>
          </cell>
          <cell r="C2592" t="str">
            <v>先生</v>
          </cell>
          <cell r="D2592" t="str">
            <v>陳步全</v>
          </cell>
          <cell r="E2592" t="str">
            <v>陳步全先生</v>
          </cell>
          <cell r="F2592">
            <v>932040404</v>
          </cell>
        </row>
        <row r="2593">
          <cell r="A2593" t="str">
            <v>5D80534</v>
          </cell>
          <cell r="B2593" t="str">
            <v>ANY0008</v>
          </cell>
          <cell r="C2593" t="str">
            <v>先生</v>
          </cell>
          <cell r="D2593" t="str">
            <v>王曾慶</v>
          </cell>
          <cell r="E2593" t="str">
            <v>王曾慶先生</v>
          </cell>
          <cell r="F2593">
            <v>939965395</v>
          </cell>
        </row>
        <row r="2594">
          <cell r="A2594">
            <v>5.0000000000000003E+31</v>
          </cell>
          <cell r="B2594" t="str">
            <v>ANB7319</v>
          </cell>
          <cell r="C2594" t="str">
            <v>先生</v>
          </cell>
          <cell r="D2594" t="str">
            <v>詹育齊</v>
          </cell>
          <cell r="E2594" t="str">
            <v>詹育齊先生</v>
          </cell>
          <cell r="F2594">
            <v>930997842</v>
          </cell>
        </row>
        <row r="2595">
          <cell r="A2595">
            <v>4.9999999999999998E+81</v>
          </cell>
          <cell r="B2595" t="str">
            <v>APP2608</v>
          </cell>
          <cell r="C2595" t="str">
            <v>先生</v>
          </cell>
          <cell r="D2595" t="str">
            <v>蕭敦仁</v>
          </cell>
          <cell r="E2595" t="str">
            <v>蕭敦仁先生</v>
          </cell>
          <cell r="F2595">
            <v>933020458</v>
          </cell>
        </row>
        <row r="2596">
          <cell r="A2596">
            <v>5.0000000000000005E+105</v>
          </cell>
          <cell r="B2596" t="str">
            <v>APP1608</v>
          </cell>
          <cell r="C2596" t="str">
            <v>小姐</v>
          </cell>
          <cell r="D2596" t="str">
            <v>張君豪</v>
          </cell>
          <cell r="E2596" t="str">
            <v>陳禎如小姐</v>
          </cell>
          <cell r="F2596">
            <v>974311366</v>
          </cell>
        </row>
        <row r="2597">
          <cell r="A2597">
            <v>5E+163</v>
          </cell>
          <cell r="B2597" t="str">
            <v>RBD2181</v>
          </cell>
          <cell r="C2597" t="str">
            <v>先生</v>
          </cell>
          <cell r="D2597" t="str">
            <v>和運租車股份有限公司郭禹伸</v>
          </cell>
          <cell r="E2597" t="str">
            <v>郭禹伸先生</v>
          </cell>
          <cell r="F2597">
            <v>952137197</v>
          </cell>
        </row>
        <row r="2598">
          <cell r="A2598">
            <v>4.9999999999999995E+201</v>
          </cell>
          <cell r="B2598" t="str">
            <v>ANX6700</v>
          </cell>
          <cell r="C2598" t="str">
            <v>先生</v>
          </cell>
          <cell r="D2598" t="str">
            <v>海尉事業有限公司鄭文鴻</v>
          </cell>
          <cell r="E2598" t="str">
            <v>鄭文鴻先生</v>
          </cell>
          <cell r="F2598">
            <v>921095631</v>
          </cell>
        </row>
        <row r="2599">
          <cell r="A2599">
            <v>4.9999999999999998E+213</v>
          </cell>
          <cell r="B2599" t="str">
            <v>APP0119</v>
          </cell>
          <cell r="C2599" t="str">
            <v>先生</v>
          </cell>
          <cell r="D2599" t="str">
            <v>楊勝謹</v>
          </cell>
          <cell r="E2599" t="str">
            <v>楊勝謹先生</v>
          </cell>
          <cell r="F2599">
            <v>920926622</v>
          </cell>
        </row>
        <row r="2600">
          <cell r="A2600" t="str">
            <v>5E00308</v>
          </cell>
          <cell r="B2600" t="str">
            <v>APP9957</v>
          </cell>
          <cell r="C2600" t="str">
            <v>先生</v>
          </cell>
          <cell r="D2600" t="str">
            <v>秝平方視覺工作室曾秉宏</v>
          </cell>
          <cell r="E2600" t="str">
            <v>曾秉宏先生</v>
          </cell>
          <cell r="F2600">
            <v>933848611</v>
          </cell>
        </row>
        <row r="2601">
          <cell r="A2601" t="str">
            <v>5E00337</v>
          </cell>
          <cell r="B2601" t="str">
            <v>APW7088</v>
          </cell>
          <cell r="C2601" t="str">
            <v>先生</v>
          </cell>
          <cell r="D2601" t="str">
            <v>苗遠志</v>
          </cell>
          <cell r="E2601" t="str">
            <v>苗遠志先生</v>
          </cell>
          <cell r="F2601">
            <v>976370850</v>
          </cell>
        </row>
        <row r="2602">
          <cell r="A2602" t="str">
            <v>5E00418</v>
          </cell>
          <cell r="B2602" t="str">
            <v>APP6006</v>
          </cell>
          <cell r="C2602" t="str">
            <v>小姐</v>
          </cell>
          <cell r="D2602" t="str">
            <v>八分熟工作室林佳璽</v>
          </cell>
          <cell r="E2602" t="str">
            <v>林佳璽小姐</v>
          </cell>
          <cell r="F2602">
            <v>937893184</v>
          </cell>
        </row>
        <row r="2603">
          <cell r="A2603" t="str">
            <v>5E01264</v>
          </cell>
          <cell r="B2603" t="str">
            <v>ARE1726</v>
          </cell>
          <cell r="C2603" t="str">
            <v>小姐</v>
          </cell>
          <cell r="D2603" t="str">
            <v>顏芳馨</v>
          </cell>
          <cell r="E2603" t="str">
            <v>顏芳馨小姐</v>
          </cell>
          <cell r="F2603">
            <v>935216365</v>
          </cell>
        </row>
        <row r="2604">
          <cell r="A2604" t="str">
            <v>5E01340</v>
          </cell>
          <cell r="B2604" t="str">
            <v>APP6316</v>
          </cell>
          <cell r="C2604" t="str">
            <v>小姐</v>
          </cell>
          <cell r="D2604" t="str">
            <v>吳懷冰</v>
          </cell>
          <cell r="E2604" t="str">
            <v>吳懷冰小姐</v>
          </cell>
          <cell r="F2604">
            <v>936060151</v>
          </cell>
        </row>
        <row r="2605">
          <cell r="A2605" t="str">
            <v>5E01460</v>
          </cell>
          <cell r="B2605" t="str">
            <v>RBE6650</v>
          </cell>
          <cell r="C2605" t="str">
            <v>先生</v>
          </cell>
          <cell r="D2605" t="str">
            <v>財盟小客車租賃(股)劉念祖</v>
          </cell>
          <cell r="E2605" t="str">
            <v>劉念祖先生</v>
          </cell>
          <cell r="F2605">
            <v>931031913</v>
          </cell>
        </row>
        <row r="2606">
          <cell r="A2606" t="str">
            <v>5E01488</v>
          </cell>
          <cell r="B2606" t="str">
            <v>ARR5588</v>
          </cell>
          <cell r="C2606" t="str">
            <v>先生</v>
          </cell>
          <cell r="D2606" t="str">
            <v>車已賣</v>
          </cell>
          <cell r="E2606" t="str">
            <v>車已賣先生</v>
          </cell>
          <cell r="F2606">
            <v>900000000</v>
          </cell>
        </row>
        <row r="2607">
          <cell r="A2607" t="str">
            <v>5E01489</v>
          </cell>
          <cell r="B2607" t="str">
            <v>APT3298</v>
          </cell>
          <cell r="C2607" t="str">
            <v>先生</v>
          </cell>
          <cell r="D2607" t="str">
            <v>朝隆電機股份有限公司李金峰</v>
          </cell>
          <cell r="E2607" t="str">
            <v>李金峰先生</v>
          </cell>
          <cell r="F2607">
            <v>925986558</v>
          </cell>
        </row>
        <row r="2608">
          <cell r="A2608" t="str">
            <v>5E01540</v>
          </cell>
          <cell r="B2608" t="str">
            <v>ATE9668</v>
          </cell>
          <cell r="C2608" t="str">
            <v>小姐</v>
          </cell>
          <cell r="D2608" t="str">
            <v>辜玉菁</v>
          </cell>
          <cell r="E2608" t="str">
            <v>辜玉菁小姐</v>
          </cell>
          <cell r="F2608">
            <v>935617766</v>
          </cell>
        </row>
        <row r="2609">
          <cell r="A2609" t="str">
            <v>5E01577</v>
          </cell>
          <cell r="B2609" t="str">
            <v>ARE5809</v>
          </cell>
          <cell r="C2609" t="str">
            <v>小姐</v>
          </cell>
          <cell r="D2609" t="str">
            <v>張惠雯</v>
          </cell>
          <cell r="E2609" t="str">
            <v>張惠雯小姐</v>
          </cell>
          <cell r="F2609">
            <v>937573682</v>
          </cell>
        </row>
        <row r="2610">
          <cell r="A2610" t="str">
            <v>5E01635</v>
          </cell>
          <cell r="B2610" t="str">
            <v>APP9382</v>
          </cell>
          <cell r="C2610" t="str">
            <v>先生</v>
          </cell>
          <cell r="D2610" t="str">
            <v>張清諒</v>
          </cell>
          <cell r="E2610" t="str">
            <v>張清諒先生</v>
          </cell>
          <cell r="F2610">
            <v>926041451</v>
          </cell>
        </row>
        <row r="2611">
          <cell r="A2611" t="str">
            <v>5E01935</v>
          </cell>
          <cell r="B2611" t="str">
            <v>AWZ3565</v>
          </cell>
          <cell r="C2611" t="str">
            <v>小姐</v>
          </cell>
          <cell r="D2611" t="str">
            <v>吳雅柔</v>
          </cell>
          <cell r="E2611" t="str">
            <v>吳雅柔小姐</v>
          </cell>
          <cell r="F2611">
            <v>958332557</v>
          </cell>
        </row>
        <row r="2612">
          <cell r="A2612" t="str">
            <v>5E02519</v>
          </cell>
          <cell r="B2612" t="str">
            <v>ARF5799</v>
          </cell>
          <cell r="C2612" t="str">
            <v>小姐</v>
          </cell>
          <cell r="D2612" t="str">
            <v>程芷威</v>
          </cell>
          <cell r="E2612" t="str">
            <v>程芷威小姐</v>
          </cell>
          <cell r="F2612">
            <v>937478906</v>
          </cell>
        </row>
        <row r="2613">
          <cell r="A2613" t="str">
            <v>5E02521</v>
          </cell>
          <cell r="B2613" t="str">
            <v>ARF8858</v>
          </cell>
          <cell r="C2613" t="str">
            <v>先生</v>
          </cell>
          <cell r="D2613" t="str">
            <v>吳俊瑩</v>
          </cell>
          <cell r="E2613" t="str">
            <v>吳俊瑩先生</v>
          </cell>
          <cell r="F2613">
            <v>933829477</v>
          </cell>
        </row>
        <row r="2614">
          <cell r="A2614" t="str">
            <v>5E02581</v>
          </cell>
          <cell r="B2614" t="str">
            <v>ARF2199</v>
          </cell>
          <cell r="C2614" t="str">
            <v>先生</v>
          </cell>
          <cell r="D2614" t="str">
            <v>徐國盛</v>
          </cell>
          <cell r="E2614" t="str">
            <v>徐國盛先生</v>
          </cell>
          <cell r="F2614">
            <v>933076067</v>
          </cell>
        </row>
        <row r="2615">
          <cell r="A2615" t="str">
            <v>5E02699</v>
          </cell>
          <cell r="B2615" t="str">
            <v>APH7173</v>
          </cell>
          <cell r="C2615" t="str">
            <v>先生</v>
          </cell>
          <cell r="D2615" t="str">
            <v>高銘孝</v>
          </cell>
          <cell r="E2615" t="str">
            <v>高銘孝先生</v>
          </cell>
          <cell r="F2615">
            <v>922635703</v>
          </cell>
        </row>
        <row r="2616">
          <cell r="A2616" t="str">
            <v>5E02755</v>
          </cell>
          <cell r="B2616" t="str">
            <v>ARF3656</v>
          </cell>
          <cell r="C2616" t="str">
            <v>小姐</v>
          </cell>
          <cell r="D2616" t="str">
            <v>簡惠君</v>
          </cell>
          <cell r="E2616" t="str">
            <v>簡惠君小姐</v>
          </cell>
          <cell r="F2616">
            <v>932215879</v>
          </cell>
        </row>
        <row r="2617">
          <cell r="A2617" t="str">
            <v>5E02784</v>
          </cell>
          <cell r="B2617" t="str">
            <v>RCA8765</v>
          </cell>
          <cell r="C2617" t="str">
            <v>先生</v>
          </cell>
          <cell r="D2617" t="str">
            <v>楊景順</v>
          </cell>
          <cell r="E2617" t="str">
            <v>楊景順先生</v>
          </cell>
          <cell r="F2617">
            <v>975777556</v>
          </cell>
        </row>
        <row r="2618">
          <cell r="A2618" t="str">
            <v>5E02806</v>
          </cell>
          <cell r="B2618" t="str">
            <v>ARF2285</v>
          </cell>
          <cell r="C2618" t="str">
            <v>小姐</v>
          </cell>
          <cell r="D2618" t="str">
            <v>周建志</v>
          </cell>
          <cell r="E2618" t="str">
            <v>白幼美小姐</v>
          </cell>
          <cell r="F2618">
            <v>921432658</v>
          </cell>
        </row>
        <row r="2619">
          <cell r="A2619" t="str">
            <v>5E02857</v>
          </cell>
          <cell r="B2619" t="str">
            <v>ARF7328</v>
          </cell>
          <cell r="C2619" t="str">
            <v>先生</v>
          </cell>
          <cell r="D2619" t="str">
            <v>游朝傑</v>
          </cell>
          <cell r="E2619" t="str">
            <v>游朝傑先生</v>
          </cell>
          <cell r="F2619">
            <v>937701167</v>
          </cell>
        </row>
        <row r="2620">
          <cell r="A2620" t="str">
            <v>5E02864</v>
          </cell>
          <cell r="B2620" t="str">
            <v>ARF2113</v>
          </cell>
          <cell r="C2620" t="str">
            <v>小姐</v>
          </cell>
          <cell r="D2620" t="str">
            <v>藍清芝</v>
          </cell>
          <cell r="E2620" t="str">
            <v>藍清芝小姐</v>
          </cell>
          <cell r="F2620">
            <v>922305502</v>
          </cell>
        </row>
        <row r="2621">
          <cell r="A2621" t="str">
            <v>5E02908</v>
          </cell>
          <cell r="B2621" t="str">
            <v>ARF5897</v>
          </cell>
          <cell r="C2621" t="str">
            <v>先生</v>
          </cell>
          <cell r="D2621" t="str">
            <v>臻美牙醫診所鄭翔宇</v>
          </cell>
          <cell r="E2621" t="str">
            <v>鄭翔宇先生</v>
          </cell>
          <cell r="F2621">
            <v>955897512</v>
          </cell>
        </row>
        <row r="2622">
          <cell r="A2622" t="str">
            <v>5E02958</v>
          </cell>
          <cell r="B2622" t="str">
            <v>ARF2230</v>
          </cell>
          <cell r="C2622" t="str">
            <v>小姐</v>
          </cell>
          <cell r="D2622" t="str">
            <v>呂黃鶯花</v>
          </cell>
          <cell r="E2622" t="str">
            <v>呂黃鶯花小姐</v>
          </cell>
          <cell r="F2622">
            <v>918593112</v>
          </cell>
        </row>
        <row r="2623">
          <cell r="A2623" t="str">
            <v>5E03032</v>
          </cell>
          <cell r="B2623" t="str">
            <v>ARF9123</v>
          </cell>
          <cell r="C2623" t="str">
            <v>先生</v>
          </cell>
          <cell r="D2623" t="str">
            <v>程桂蓮</v>
          </cell>
          <cell r="E2623" t="str">
            <v>林聖雄先生</v>
          </cell>
          <cell r="F2623">
            <v>988830201</v>
          </cell>
        </row>
        <row r="2624">
          <cell r="A2624" t="str">
            <v>5E03452</v>
          </cell>
          <cell r="B2624" t="str">
            <v>ARF9292</v>
          </cell>
          <cell r="C2624" t="str">
            <v>先生</v>
          </cell>
          <cell r="D2624" t="str">
            <v>曠嶽慶</v>
          </cell>
          <cell r="E2624" t="str">
            <v>曠嶽慶先生</v>
          </cell>
          <cell r="F2624">
            <v>918170999</v>
          </cell>
        </row>
        <row r="2625">
          <cell r="A2625" t="str">
            <v>5E03475</v>
          </cell>
          <cell r="B2625" t="str">
            <v>AXD3939</v>
          </cell>
          <cell r="C2625" t="str">
            <v>小姐</v>
          </cell>
          <cell r="D2625" t="str">
            <v>林柔君</v>
          </cell>
          <cell r="E2625" t="str">
            <v>林柔君小姐</v>
          </cell>
          <cell r="F2625">
            <v>939939569</v>
          </cell>
        </row>
        <row r="2626">
          <cell r="A2626" t="str">
            <v>5E03514</v>
          </cell>
          <cell r="B2626" t="str">
            <v>RBE8377</v>
          </cell>
          <cell r="C2626" t="str">
            <v>先生</v>
          </cell>
          <cell r="D2626" t="str">
            <v>格上汽車租賃股份有限公司林義乾</v>
          </cell>
          <cell r="E2626" t="str">
            <v>林義乾先生</v>
          </cell>
          <cell r="F2626">
            <v>916329947</v>
          </cell>
        </row>
        <row r="2627">
          <cell r="A2627" t="str">
            <v>5E03767</v>
          </cell>
          <cell r="B2627" t="str">
            <v>APF2098</v>
          </cell>
          <cell r="C2627" t="str">
            <v>先生</v>
          </cell>
          <cell r="D2627" t="str">
            <v>徐鳳朱</v>
          </cell>
          <cell r="E2627" t="str">
            <v>李錦池先生</v>
          </cell>
          <cell r="F2627">
            <v>910298988</v>
          </cell>
        </row>
        <row r="2628">
          <cell r="A2628" t="str">
            <v>5E03861</v>
          </cell>
          <cell r="B2628" t="str">
            <v>5E03861</v>
          </cell>
          <cell r="C2628" t="str">
            <v>先生</v>
          </cell>
          <cell r="D2628" t="str">
            <v>汎德股份有限公司段逸安</v>
          </cell>
          <cell r="E2628" t="str">
            <v>段逸安先生</v>
          </cell>
          <cell r="F2628">
            <v>900000000</v>
          </cell>
        </row>
        <row r="2629">
          <cell r="A2629" t="str">
            <v>5E03862</v>
          </cell>
          <cell r="B2629" t="str">
            <v>ARG7711</v>
          </cell>
          <cell r="C2629" t="str">
            <v>先生</v>
          </cell>
          <cell r="D2629" t="str">
            <v>鄭雅文</v>
          </cell>
          <cell r="E2629" t="str">
            <v>簡義紋先生</v>
          </cell>
          <cell r="F2629">
            <v>982400013</v>
          </cell>
        </row>
        <row r="2630">
          <cell r="A2630" t="str">
            <v>5E04491</v>
          </cell>
          <cell r="B2630" t="str">
            <v>ARQ7763</v>
          </cell>
          <cell r="C2630" t="str">
            <v>先生</v>
          </cell>
          <cell r="D2630" t="str">
            <v>朱倩瑩</v>
          </cell>
          <cell r="E2630" t="str">
            <v>王冠宇先生</v>
          </cell>
          <cell r="F2630">
            <v>988134396</v>
          </cell>
        </row>
        <row r="2631">
          <cell r="A2631" t="str">
            <v>5E04495</v>
          </cell>
          <cell r="B2631" t="str">
            <v>RBN5838</v>
          </cell>
          <cell r="C2631" t="str">
            <v>小姐</v>
          </cell>
          <cell r="D2631" t="str">
            <v>財盟小客車租賃股份有限公司林佳臻</v>
          </cell>
          <cell r="E2631" t="str">
            <v>林佳臻小姐</v>
          </cell>
          <cell r="F2631">
            <v>920863143</v>
          </cell>
        </row>
        <row r="2632">
          <cell r="A2632" t="str">
            <v>5E04497</v>
          </cell>
          <cell r="B2632" t="str">
            <v>ANY1997</v>
          </cell>
          <cell r="C2632" t="str">
            <v>小姐</v>
          </cell>
          <cell r="D2632" t="str">
            <v>宜蘭縣私立育立幼兒園江淑冠</v>
          </cell>
          <cell r="E2632" t="str">
            <v>江淑冠小姐</v>
          </cell>
          <cell r="F2632">
            <v>972212248</v>
          </cell>
        </row>
        <row r="2633">
          <cell r="A2633" t="str">
            <v>5E04748</v>
          </cell>
          <cell r="B2633" t="str">
            <v>AMX3123</v>
          </cell>
          <cell r="C2633" t="str">
            <v>先生</v>
          </cell>
          <cell r="D2633" t="str">
            <v>首善有限公司袁世輝</v>
          </cell>
          <cell r="E2633" t="str">
            <v>袁世輝先生</v>
          </cell>
          <cell r="F2633">
            <v>955006458</v>
          </cell>
        </row>
        <row r="2634">
          <cell r="A2634" t="str">
            <v>5E04816</v>
          </cell>
          <cell r="B2634" t="str">
            <v>ANY6615</v>
          </cell>
          <cell r="C2634" t="str">
            <v>先生</v>
          </cell>
          <cell r="D2634" t="str">
            <v>施凱盛</v>
          </cell>
          <cell r="E2634" t="str">
            <v>施凱盛先生</v>
          </cell>
          <cell r="F2634">
            <v>911327276</v>
          </cell>
        </row>
        <row r="2635">
          <cell r="A2635" t="str">
            <v>5E04935</v>
          </cell>
          <cell r="B2635" t="str">
            <v>ANY2935</v>
          </cell>
          <cell r="C2635" t="str">
            <v>先生</v>
          </cell>
          <cell r="D2635" t="str">
            <v>陳宏霖</v>
          </cell>
          <cell r="E2635" t="str">
            <v>陳宏霖先生</v>
          </cell>
          <cell r="F2635">
            <v>928402538</v>
          </cell>
        </row>
        <row r="2636">
          <cell r="A2636" t="str">
            <v>5E05492</v>
          </cell>
          <cell r="B2636" t="str">
            <v>ARL0022</v>
          </cell>
          <cell r="C2636" t="str">
            <v>先生</v>
          </cell>
          <cell r="D2636" t="str">
            <v>佳沛玻璃有限公司謝坤男</v>
          </cell>
          <cell r="E2636" t="str">
            <v>謝坤男先生</v>
          </cell>
          <cell r="F2636">
            <v>911370480</v>
          </cell>
        </row>
        <row r="2637">
          <cell r="A2637" t="str">
            <v>5E05558</v>
          </cell>
          <cell r="B2637" t="str">
            <v>AMX0607</v>
          </cell>
          <cell r="C2637" t="str">
            <v>先生</v>
          </cell>
          <cell r="D2637" t="str">
            <v>林俊雄</v>
          </cell>
          <cell r="E2637" t="str">
            <v>林俊雄先生</v>
          </cell>
          <cell r="F2637">
            <v>932006291</v>
          </cell>
        </row>
        <row r="2638">
          <cell r="A2638" t="str">
            <v>5E05686</v>
          </cell>
          <cell r="B2638" t="str">
            <v>APH0111</v>
          </cell>
          <cell r="C2638" t="str">
            <v>先生</v>
          </cell>
          <cell r="D2638" t="str">
            <v>曾榮德</v>
          </cell>
          <cell r="E2638" t="str">
            <v>曾榮德先生</v>
          </cell>
          <cell r="F2638">
            <v>921191260</v>
          </cell>
        </row>
        <row r="2639">
          <cell r="A2639" t="str">
            <v>5E05689</v>
          </cell>
          <cell r="B2639" t="str">
            <v>AMX9762</v>
          </cell>
          <cell r="C2639" t="str">
            <v>先生</v>
          </cell>
          <cell r="D2639" t="str">
            <v>陳振銓</v>
          </cell>
          <cell r="E2639" t="str">
            <v>陳振銓先生</v>
          </cell>
          <cell r="F2639">
            <v>921036840</v>
          </cell>
        </row>
        <row r="2640">
          <cell r="A2640" t="str">
            <v>5E05845</v>
          </cell>
          <cell r="B2640" t="str">
            <v>AMQ1168</v>
          </cell>
          <cell r="C2640" t="str">
            <v>先生</v>
          </cell>
          <cell r="D2640" t="str">
            <v>合國營造股份有限公司焦保國</v>
          </cell>
          <cell r="E2640" t="str">
            <v>焦保國先生</v>
          </cell>
          <cell r="F2640">
            <v>935603650</v>
          </cell>
        </row>
        <row r="2641">
          <cell r="A2641" t="str">
            <v>5E05942</v>
          </cell>
          <cell r="B2641" t="str">
            <v>AMX8705</v>
          </cell>
          <cell r="C2641" t="str">
            <v>小姐</v>
          </cell>
          <cell r="D2641" t="str">
            <v>邱池淑媛</v>
          </cell>
          <cell r="E2641" t="str">
            <v>邱池淑媛小姐</v>
          </cell>
          <cell r="F2641">
            <v>910221202</v>
          </cell>
        </row>
        <row r="2642">
          <cell r="A2642" t="str">
            <v>5E06084</v>
          </cell>
          <cell r="B2642" t="str">
            <v>ASB2780</v>
          </cell>
          <cell r="C2642" t="str">
            <v>先生</v>
          </cell>
          <cell r="D2642" t="str">
            <v>陳郁媛</v>
          </cell>
          <cell r="E2642" t="str">
            <v>范揚鈞先生</v>
          </cell>
          <cell r="F2642">
            <v>987187940</v>
          </cell>
        </row>
        <row r="2643">
          <cell r="A2643" t="str">
            <v>5E06102</v>
          </cell>
          <cell r="B2643" t="str">
            <v>ASC8186</v>
          </cell>
          <cell r="C2643" t="str">
            <v>先生</v>
          </cell>
          <cell r="D2643" t="str">
            <v>戴世倫</v>
          </cell>
          <cell r="E2643" t="str">
            <v>戴世倫先生</v>
          </cell>
          <cell r="F2643">
            <v>955629124</v>
          </cell>
        </row>
        <row r="2644">
          <cell r="A2644" t="str">
            <v>5E06279</v>
          </cell>
          <cell r="B2644" t="str">
            <v>BMW0032</v>
          </cell>
          <cell r="C2644" t="str">
            <v>先生</v>
          </cell>
          <cell r="D2644" t="str">
            <v>蔡佩瑩</v>
          </cell>
          <cell r="E2644" t="str">
            <v>駱子仁先生</v>
          </cell>
          <cell r="F2644">
            <v>919936667</v>
          </cell>
        </row>
        <row r="2645">
          <cell r="A2645" t="str">
            <v>5E06425</v>
          </cell>
          <cell r="B2645" t="str">
            <v>APM5670</v>
          </cell>
          <cell r="C2645" t="str">
            <v>先生</v>
          </cell>
          <cell r="D2645" t="str">
            <v>林順河</v>
          </cell>
          <cell r="E2645" t="str">
            <v>林順河先生</v>
          </cell>
          <cell r="F2645">
            <v>910341234</v>
          </cell>
        </row>
        <row r="2646">
          <cell r="A2646" t="str">
            <v>5E06635</v>
          </cell>
          <cell r="B2646" t="str">
            <v>ATJ7079</v>
          </cell>
          <cell r="C2646" t="str">
            <v>先生</v>
          </cell>
          <cell r="D2646" t="str">
            <v>蔡欣磊</v>
          </cell>
          <cell r="E2646" t="str">
            <v>吳佳憲先生</v>
          </cell>
          <cell r="F2646">
            <v>933160579</v>
          </cell>
        </row>
        <row r="2647">
          <cell r="A2647" t="str">
            <v>5E06753</v>
          </cell>
          <cell r="B2647" t="str">
            <v>ARG0731</v>
          </cell>
          <cell r="C2647" t="str">
            <v>先生</v>
          </cell>
          <cell r="D2647" t="str">
            <v>林伯恆</v>
          </cell>
          <cell r="E2647" t="str">
            <v>林伯恆先生</v>
          </cell>
          <cell r="F2647">
            <v>920894996</v>
          </cell>
        </row>
        <row r="2648">
          <cell r="A2648" t="str">
            <v>5E07338</v>
          </cell>
          <cell r="B2648" t="str">
            <v>RBN8007</v>
          </cell>
          <cell r="C2648" t="str">
            <v>先生</v>
          </cell>
          <cell r="D2648" t="str">
            <v>程曦資訊整合股份有限公司-財盟小客車黃彥儒</v>
          </cell>
          <cell r="E2648" t="str">
            <v>黃彥儒先生</v>
          </cell>
          <cell r="F2648">
            <v>930306996</v>
          </cell>
        </row>
        <row r="2649">
          <cell r="A2649" t="str">
            <v>5E07447</v>
          </cell>
          <cell r="B2649" t="str">
            <v>ATN9177</v>
          </cell>
          <cell r="C2649" t="str">
            <v>小姐</v>
          </cell>
          <cell r="D2649" t="str">
            <v>田薪禾</v>
          </cell>
          <cell r="E2649" t="str">
            <v>田薪禾小姐</v>
          </cell>
          <cell r="F2649">
            <v>919455828</v>
          </cell>
        </row>
        <row r="2650">
          <cell r="A2650" t="str">
            <v>5E07763</v>
          </cell>
          <cell r="B2650" t="str">
            <v>ANX9058</v>
          </cell>
          <cell r="C2650" t="str">
            <v>小姐</v>
          </cell>
          <cell r="D2650" t="str">
            <v>邱惠珠</v>
          </cell>
          <cell r="E2650" t="str">
            <v>黃鈺玲小姐</v>
          </cell>
          <cell r="F2650">
            <v>920673179</v>
          </cell>
        </row>
        <row r="2651">
          <cell r="A2651" t="str">
            <v>5E08157</v>
          </cell>
          <cell r="B2651" t="str">
            <v>BMW0027</v>
          </cell>
          <cell r="C2651" t="str">
            <v>先生</v>
          </cell>
          <cell r="D2651" t="str">
            <v>阮俊翔</v>
          </cell>
          <cell r="E2651" t="str">
            <v>阮俊翔先生</v>
          </cell>
          <cell r="F2651">
            <v>963333530</v>
          </cell>
        </row>
        <row r="2652">
          <cell r="A2652" t="str">
            <v>5E08220</v>
          </cell>
          <cell r="B2652" t="str">
            <v>ANX2631</v>
          </cell>
          <cell r="C2652" t="str">
            <v>先生</v>
          </cell>
          <cell r="D2652" t="str">
            <v>林佳良</v>
          </cell>
          <cell r="E2652" t="str">
            <v>林佳良先生</v>
          </cell>
          <cell r="F2652">
            <v>960591108</v>
          </cell>
        </row>
        <row r="2653">
          <cell r="A2653" t="str">
            <v>5E08651</v>
          </cell>
          <cell r="B2653" t="str">
            <v>APP0531</v>
          </cell>
          <cell r="C2653" t="str">
            <v>先生</v>
          </cell>
          <cell r="D2653" t="str">
            <v>陳重霖</v>
          </cell>
          <cell r="E2653" t="str">
            <v>陳重霖先生</v>
          </cell>
          <cell r="F2653">
            <v>913661779</v>
          </cell>
        </row>
        <row r="2654">
          <cell r="A2654" t="str">
            <v>5E10481</v>
          </cell>
          <cell r="B2654" t="str">
            <v>ANU9808</v>
          </cell>
          <cell r="C2654" t="str">
            <v>小姐</v>
          </cell>
          <cell r="D2654" t="str">
            <v>謝綺芳</v>
          </cell>
          <cell r="E2654" t="str">
            <v>謝綺芳小姐</v>
          </cell>
          <cell r="F2654">
            <v>938751399</v>
          </cell>
        </row>
        <row r="2655">
          <cell r="A2655" t="str">
            <v>5E10770</v>
          </cell>
          <cell r="B2655" t="str">
            <v>ARE3768</v>
          </cell>
          <cell r="C2655" t="str">
            <v>小姐</v>
          </cell>
          <cell r="D2655" t="str">
            <v>許秀賓</v>
          </cell>
          <cell r="E2655" t="str">
            <v>許秀賓小姐</v>
          </cell>
          <cell r="F2655">
            <v>932151661</v>
          </cell>
        </row>
        <row r="2656">
          <cell r="A2656" t="str">
            <v>5E10787</v>
          </cell>
          <cell r="B2656" t="str">
            <v>ANU5272</v>
          </cell>
          <cell r="C2656" t="str">
            <v>先生</v>
          </cell>
          <cell r="D2656" t="str">
            <v>周少秦</v>
          </cell>
          <cell r="E2656" t="str">
            <v>周少秦先生</v>
          </cell>
          <cell r="F2656">
            <v>983322000</v>
          </cell>
        </row>
        <row r="2657">
          <cell r="A2657" t="str">
            <v>5E11018</v>
          </cell>
          <cell r="B2657" t="str">
            <v>RBE2880</v>
          </cell>
          <cell r="C2657" t="str">
            <v>小姐</v>
          </cell>
          <cell r="D2657" t="str">
            <v>格上汽車租賃股份有限公司韓鶯鶯</v>
          </cell>
          <cell r="E2657" t="str">
            <v>韓鶯鶯小姐</v>
          </cell>
          <cell r="F2657">
            <v>919301911</v>
          </cell>
        </row>
        <row r="2658">
          <cell r="A2658" t="str">
            <v>5E11762</v>
          </cell>
          <cell r="B2658" t="str">
            <v>RBE3136</v>
          </cell>
          <cell r="C2658" t="str">
            <v>先生</v>
          </cell>
          <cell r="D2658" t="str">
            <v>立宸實業有限公司-聯邦租賃朱立中</v>
          </cell>
          <cell r="E2658" t="str">
            <v>朱立中先生</v>
          </cell>
          <cell r="F2658">
            <v>915790588</v>
          </cell>
        </row>
        <row r="2659">
          <cell r="A2659" t="str">
            <v>5E11770</v>
          </cell>
          <cell r="B2659" t="str">
            <v>APT5338</v>
          </cell>
          <cell r="C2659" t="str">
            <v>小姐</v>
          </cell>
          <cell r="D2659" t="str">
            <v>李芝齡</v>
          </cell>
          <cell r="E2659" t="str">
            <v>李芝齡小姐</v>
          </cell>
          <cell r="F2659">
            <v>983668978</v>
          </cell>
        </row>
        <row r="2660">
          <cell r="A2660" t="str">
            <v>5E12012</v>
          </cell>
          <cell r="B2660" t="str">
            <v>ARF8166</v>
          </cell>
          <cell r="C2660" t="str">
            <v>小姐</v>
          </cell>
          <cell r="D2660" t="str">
            <v>葉俞勻</v>
          </cell>
          <cell r="E2660" t="str">
            <v>葉俞勻小姐</v>
          </cell>
          <cell r="F2660">
            <v>975206912</v>
          </cell>
        </row>
        <row r="2661">
          <cell r="A2661" t="str">
            <v>5E13807</v>
          </cell>
          <cell r="B2661" t="str">
            <v>AND3633</v>
          </cell>
          <cell r="C2661" t="str">
            <v>小姐</v>
          </cell>
          <cell r="D2661" t="str">
            <v>謝慧暹</v>
          </cell>
          <cell r="E2661" t="str">
            <v>謝慧暹小姐</v>
          </cell>
          <cell r="F2661">
            <v>912220031</v>
          </cell>
        </row>
        <row r="2662">
          <cell r="A2662" t="str">
            <v>5E14083</v>
          </cell>
          <cell r="B2662" t="str">
            <v>AND6690</v>
          </cell>
          <cell r="C2662" t="str">
            <v>小姐</v>
          </cell>
          <cell r="D2662" t="str">
            <v>溫芝妤</v>
          </cell>
          <cell r="E2662" t="str">
            <v>溫芝妤小姐</v>
          </cell>
          <cell r="F2662">
            <v>926940992</v>
          </cell>
        </row>
        <row r="2663">
          <cell r="A2663" t="str">
            <v>5E14088</v>
          </cell>
          <cell r="B2663" t="str">
            <v>RBE9881</v>
          </cell>
          <cell r="C2663">
            <v>0</v>
          </cell>
          <cell r="D2663" t="str">
            <v/>
          </cell>
          <cell r="E2663" t="str">
            <v/>
          </cell>
          <cell r="F2663">
            <v>0</v>
          </cell>
        </row>
        <row r="2664">
          <cell r="A2664" t="str">
            <v>5E14090</v>
          </cell>
          <cell r="B2664" t="str">
            <v>ARF9971</v>
          </cell>
          <cell r="C2664" t="str">
            <v>先生</v>
          </cell>
          <cell r="D2664" t="str">
            <v>黃國瑜</v>
          </cell>
          <cell r="E2664" t="str">
            <v>黃國瑜先生</v>
          </cell>
          <cell r="F2664">
            <v>928590633</v>
          </cell>
        </row>
        <row r="2665">
          <cell r="A2665" t="str">
            <v>5E15123</v>
          </cell>
          <cell r="B2665" t="str">
            <v>APF6605</v>
          </cell>
          <cell r="C2665" t="str">
            <v>先生</v>
          </cell>
          <cell r="D2665" t="str">
            <v>陳柏愷</v>
          </cell>
          <cell r="E2665" t="str">
            <v>陳柏愷先生</v>
          </cell>
          <cell r="F2665">
            <v>987760971</v>
          </cell>
        </row>
        <row r="2666">
          <cell r="A2666" t="str">
            <v>5E15124</v>
          </cell>
          <cell r="B2666" t="str">
            <v>APF7627</v>
          </cell>
          <cell r="C2666" t="str">
            <v>先生</v>
          </cell>
          <cell r="D2666" t="str">
            <v>呂承彥</v>
          </cell>
          <cell r="E2666" t="str">
            <v>呂承彥先生</v>
          </cell>
          <cell r="F2666">
            <v>983165730</v>
          </cell>
        </row>
        <row r="2667">
          <cell r="A2667" t="str">
            <v>5E15430</v>
          </cell>
          <cell r="B2667" t="str">
            <v>ANY5113</v>
          </cell>
          <cell r="C2667" t="str">
            <v>先生</v>
          </cell>
          <cell r="D2667" t="str">
            <v>龔景漢</v>
          </cell>
          <cell r="E2667" t="str">
            <v>龔景漢先生</v>
          </cell>
          <cell r="F2667">
            <v>919668113</v>
          </cell>
        </row>
        <row r="2668">
          <cell r="A2668" t="str">
            <v>5E16983</v>
          </cell>
          <cell r="B2668" t="str">
            <v>AQX2286</v>
          </cell>
          <cell r="C2668" t="str">
            <v>先生</v>
          </cell>
          <cell r="D2668" t="str">
            <v>邱王秋蘭</v>
          </cell>
          <cell r="E2668" t="str">
            <v>邱詔鴻先生</v>
          </cell>
          <cell r="F2668">
            <v>921256032</v>
          </cell>
        </row>
        <row r="2669">
          <cell r="A2669" t="str">
            <v>5E31020</v>
          </cell>
          <cell r="B2669" t="str">
            <v>ATN0973</v>
          </cell>
          <cell r="C2669" t="str">
            <v>先生</v>
          </cell>
          <cell r="D2669" t="str">
            <v>劉祖丞</v>
          </cell>
          <cell r="E2669" t="str">
            <v>劉祖丞先生</v>
          </cell>
          <cell r="F2669">
            <v>937077914</v>
          </cell>
        </row>
        <row r="2670">
          <cell r="A2670" t="str">
            <v>5E31028</v>
          </cell>
          <cell r="B2670" t="str">
            <v>ARL9222</v>
          </cell>
          <cell r="C2670" t="str">
            <v>先生</v>
          </cell>
          <cell r="D2670" t="str">
            <v>林宸毅</v>
          </cell>
          <cell r="E2670" t="str">
            <v>林宸毅先生</v>
          </cell>
          <cell r="F2670">
            <v>930111323</v>
          </cell>
        </row>
        <row r="2671">
          <cell r="A2671" t="str">
            <v>5E31084</v>
          </cell>
          <cell r="B2671" t="str">
            <v>ATG3927</v>
          </cell>
          <cell r="C2671" t="str">
            <v>先生</v>
          </cell>
          <cell r="D2671" t="str">
            <v>0廖欣慧</v>
          </cell>
          <cell r="E2671" t="str">
            <v>張子方先生</v>
          </cell>
          <cell r="F2671">
            <v>918083839</v>
          </cell>
        </row>
        <row r="2672">
          <cell r="A2672" t="str">
            <v>5E31085</v>
          </cell>
          <cell r="B2672" t="str">
            <v>RBR8555</v>
          </cell>
          <cell r="C2672" t="str">
            <v>先生</v>
          </cell>
          <cell r="D2672" t="str">
            <v>財盟小客車租賃股份有限公司李宗悌</v>
          </cell>
          <cell r="E2672" t="str">
            <v>李宗悌先生</v>
          </cell>
          <cell r="F2672">
            <v>958188258</v>
          </cell>
        </row>
        <row r="2673">
          <cell r="A2673" t="str">
            <v>5E31097</v>
          </cell>
          <cell r="B2673" t="str">
            <v>ATN2721</v>
          </cell>
          <cell r="C2673" t="str">
            <v>先生</v>
          </cell>
          <cell r="D2673" t="str">
            <v>致富寶股份有限公司林偉駿</v>
          </cell>
          <cell r="E2673" t="str">
            <v>林偉駿先生</v>
          </cell>
          <cell r="F2673">
            <v>922972557</v>
          </cell>
        </row>
        <row r="2674">
          <cell r="A2674" t="str">
            <v>5E45117</v>
          </cell>
          <cell r="B2674" t="str">
            <v>AQX1911</v>
          </cell>
          <cell r="C2674" t="str">
            <v>先生</v>
          </cell>
          <cell r="D2674" t="str">
            <v>曾長逸</v>
          </cell>
          <cell r="E2674" t="str">
            <v>曾長逸先生</v>
          </cell>
          <cell r="F2674">
            <v>900000000</v>
          </cell>
        </row>
        <row r="2675">
          <cell r="A2675" t="str">
            <v>5E45172</v>
          </cell>
          <cell r="B2675" t="str">
            <v>AND6985</v>
          </cell>
          <cell r="C2675" t="str">
            <v>小姐</v>
          </cell>
          <cell r="D2675" t="str">
            <v>游秀雯</v>
          </cell>
          <cell r="E2675" t="str">
            <v>游秀雯小姐</v>
          </cell>
          <cell r="F2675">
            <v>918222431</v>
          </cell>
        </row>
        <row r="2676">
          <cell r="A2676" t="str">
            <v>5E76978</v>
          </cell>
          <cell r="B2676" t="str">
            <v>ARR3668</v>
          </cell>
          <cell r="C2676" t="str">
            <v>先生</v>
          </cell>
          <cell r="D2676" t="str">
            <v>0劉力行</v>
          </cell>
          <cell r="E2676" t="str">
            <v>劉力行先生</v>
          </cell>
          <cell r="F2676">
            <v>958757786</v>
          </cell>
        </row>
        <row r="2677">
          <cell r="A2677" t="str">
            <v>5E77025</v>
          </cell>
          <cell r="B2677" t="str">
            <v>ARE3878</v>
          </cell>
          <cell r="C2677" t="str">
            <v>小姐</v>
          </cell>
          <cell r="D2677" t="str">
            <v>匡永紅</v>
          </cell>
          <cell r="E2677" t="str">
            <v>匡永紅小姐</v>
          </cell>
          <cell r="F2677">
            <v>979264738</v>
          </cell>
        </row>
        <row r="2678">
          <cell r="A2678" t="str">
            <v>5E77026</v>
          </cell>
          <cell r="B2678" t="str">
            <v>ARE1535</v>
          </cell>
          <cell r="C2678" t="str">
            <v>小姐</v>
          </cell>
          <cell r="D2678" t="str">
            <v>夢華印尼式餐坊有限公司邱夢娟</v>
          </cell>
          <cell r="E2678" t="str">
            <v>邱夢娟小姐</v>
          </cell>
          <cell r="F2678">
            <v>988891803</v>
          </cell>
        </row>
        <row r="2679">
          <cell r="A2679" t="str">
            <v>5E77027</v>
          </cell>
          <cell r="B2679" t="str">
            <v>ARE5918</v>
          </cell>
          <cell r="C2679" t="str">
            <v>先生</v>
          </cell>
          <cell r="D2679" t="str">
            <v>可全環境技術有限公司薛敦懋</v>
          </cell>
          <cell r="E2679" t="str">
            <v>薛敦懋先生</v>
          </cell>
          <cell r="F2679">
            <v>937516899</v>
          </cell>
        </row>
        <row r="2680">
          <cell r="A2680" t="str">
            <v>5E77039</v>
          </cell>
          <cell r="B2680" t="str">
            <v>RBL0620</v>
          </cell>
          <cell r="C2680" t="str">
            <v>先生</v>
          </cell>
          <cell r="D2680" t="str">
            <v>玩鉛筆玩文化創意有限公司-財盟謝介文</v>
          </cell>
          <cell r="E2680" t="str">
            <v>謝介文先生</v>
          </cell>
          <cell r="F2680">
            <v>958582168</v>
          </cell>
        </row>
        <row r="2681">
          <cell r="A2681" t="str">
            <v>5E77152</v>
          </cell>
          <cell r="B2681" t="str">
            <v>ARG3138</v>
          </cell>
          <cell r="C2681" t="str">
            <v>先生</v>
          </cell>
          <cell r="D2681" t="str">
            <v>楊學文</v>
          </cell>
          <cell r="E2681" t="str">
            <v>楊學文先生</v>
          </cell>
          <cell r="F2681">
            <v>916986886</v>
          </cell>
        </row>
        <row r="2682">
          <cell r="A2682" t="str">
            <v>5E77188</v>
          </cell>
          <cell r="B2682" t="str">
            <v>RBE0501</v>
          </cell>
          <cell r="C2682" t="str">
            <v>先生</v>
          </cell>
          <cell r="D2682" t="str">
            <v>中租迪和股份有限公司葉鎮</v>
          </cell>
          <cell r="E2682" t="str">
            <v>葉鎮先生</v>
          </cell>
          <cell r="F2682">
            <v>903071669</v>
          </cell>
        </row>
        <row r="2683">
          <cell r="A2683" t="str">
            <v>5E77200</v>
          </cell>
          <cell r="B2683" t="str">
            <v>ARL2601</v>
          </cell>
          <cell r="C2683" t="str">
            <v>先生</v>
          </cell>
          <cell r="D2683" t="str">
            <v>劉育如</v>
          </cell>
          <cell r="E2683" t="str">
            <v>王裕佑先生</v>
          </cell>
          <cell r="F2683">
            <v>987196133</v>
          </cell>
        </row>
        <row r="2684">
          <cell r="A2684" t="str">
            <v>5E77215</v>
          </cell>
          <cell r="B2684" t="str">
            <v>ATC8508</v>
          </cell>
          <cell r="C2684" t="str">
            <v>小姐</v>
          </cell>
          <cell r="D2684" t="str">
            <v>張瑞珍</v>
          </cell>
          <cell r="E2684" t="str">
            <v>張瑞珍小姐</v>
          </cell>
          <cell r="F2684">
            <v>972081235</v>
          </cell>
        </row>
        <row r="2685">
          <cell r="A2685" t="str">
            <v>5E77321</v>
          </cell>
          <cell r="B2685" t="str">
            <v>ARF2670</v>
          </cell>
          <cell r="C2685" t="str">
            <v>先生</v>
          </cell>
          <cell r="D2685" t="str">
            <v>郭文義</v>
          </cell>
          <cell r="E2685" t="str">
            <v>郭文義先生</v>
          </cell>
          <cell r="F2685">
            <v>989895025</v>
          </cell>
        </row>
        <row r="2686">
          <cell r="A2686" t="str">
            <v>5E78726</v>
          </cell>
          <cell r="B2686" t="str">
            <v>AYM5885</v>
          </cell>
          <cell r="C2686" t="str">
            <v>小姐</v>
          </cell>
          <cell r="D2686" t="str">
            <v>關雅之</v>
          </cell>
          <cell r="E2686" t="str">
            <v>關雅之小姐</v>
          </cell>
          <cell r="F2686">
            <v>935200821</v>
          </cell>
        </row>
        <row r="2687">
          <cell r="A2687" t="str">
            <v>5E78729</v>
          </cell>
          <cell r="B2687" t="str">
            <v>ARF0367</v>
          </cell>
          <cell r="C2687" t="str">
            <v>小姐</v>
          </cell>
          <cell r="D2687" t="str">
            <v>郎小玉</v>
          </cell>
          <cell r="E2687" t="str">
            <v>郎小玉小姐</v>
          </cell>
          <cell r="F2687">
            <v>936510376</v>
          </cell>
        </row>
        <row r="2688">
          <cell r="A2688" t="str">
            <v>5E78811</v>
          </cell>
          <cell r="B2688" t="str">
            <v>ARF2318</v>
          </cell>
          <cell r="C2688" t="str">
            <v>小姐</v>
          </cell>
          <cell r="D2688" t="str">
            <v>張方婷</v>
          </cell>
          <cell r="E2688" t="str">
            <v>張方婷小姐</v>
          </cell>
          <cell r="F2688">
            <v>921313539</v>
          </cell>
        </row>
        <row r="2689">
          <cell r="A2689" t="str">
            <v>5E79049</v>
          </cell>
          <cell r="B2689" t="str">
            <v>ARN0626</v>
          </cell>
          <cell r="C2689" t="str">
            <v>先生</v>
          </cell>
          <cell r="D2689" t="str">
            <v>翁賴貴妃</v>
          </cell>
          <cell r="E2689" t="str">
            <v>翁德旺先生</v>
          </cell>
          <cell r="F2689">
            <v>932391566</v>
          </cell>
        </row>
        <row r="2690">
          <cell r="A2690" t="str">
            <v>5E79078</v>
          </cell>
          <cell r="B2690" t="str">
            <v>ARF9285</v>
          </cell>
          <cell r="C2690" t="str">
            <v>先生</v>
          </cell>
          <cell r="D2690" t="str">
            <v>清波實業股份有限公司陳聖勳</v>
          </cell>
          <cell r="E2690" t="str">
            <v>陳聖勳先生</v>
          </cell>
          <cell r="F2690">
            <v>933906677</v>
          </cell>
        </row>
        <row r="2691">
          <cell r="A2691" t="str">
            <v>5E79316</v>
          </cell>
          <cell r="B2691" t="str">
            <v>AND1522</v>
          </cell>
          <cell r="C2691" t="str">
            <v>先生</v>
          </cell>
          <cell r="D2691" t="str">
            <v>林劭華</v>
          </cell>
          <cell r="E2691" t="str">
            <v>林劭華先生</v>
          </cell>
          <cell r="F2691">
            <v>972759896</v>
          </cell>
        </row>
        <row r="2692">
          <cell r="A2692" t="str">
            <v>5E79318</v>
          </cell>
          <cell r="B2692" t="str">
            <v>AMX5288</v>
          </cell>
          <cell r="C2692" t="str">
            <v>小姐</v>
          </cell>
          <cell r="D2692" t="str">
            <v>吳淑芳</v>
          </cell>
          <cell r="E2692" t="str">
            <v>吳淑芳小姐</v>
          </cell>
          <cell r="F2692">
            <v>900000000</v>
          </cell>
        </row>
        <row r="2693">
          <cell r="A2693" t="str">
            <v>5E79424</v>
          </cell>
          <cell r="B2693" t="str">
            <v>ARF3520</v>
          </cell>
          <cell r="C2693" t="str">
            <v>小姐</v>
          </cell>
          <cell r="D2693" t="str">
            <v>張毓芬</v>
          </cell>
          <cell r="E2693" t="str">
            <v>張毓芬小姐</v>
          </cell>
          <cell r="F2693">
            <v>928508115</v>
          </cell>
        </row>
        <row r="2694">
          <cell r="A2694" t="str">
            <v>5E79463</v>
          </cell>
          <cell r="B2694" t="str">
            <v>AND8501</v>
          </cell>
          <cell r="C2694" t="str">
            <v>小姐</v>
          </cell>
          <cell r="D2694" t="str">
            <v>邱筠景</v>
          </cell>
          <cell r="E2694" t="str">
            <v>邱筠景小姐</v>
          </cell>
          <cell r="F2694">
            <v>900000000</v>
          </cell>
        </row>
        <row r="2695">
          <cell r="A2695" t="str">
            <v>5E79527</v>
          </cell>
          <cell r="B2695" t="str">
            <v>AND5156</v>
          </cell>
          <cell r="C2695" t="str">
            <v>先生</v>
          </cell>
          <cell r="D2695" t="str">
            <v>吳御謙</v>
          </cell>
          <cell r="E2695" t="str">
            <v>吳御謙先生</v>
          </cell>
          <cell r="F2695">
            <v>972055747</v>
          </cell>
        </row>
        <row r="2696">
          <cell r="A2696" t="str">
            <v>5E79598</v>
          </cell>
          <cell r="B2696" t="str">
            <v>AND9998</v>
          </cell>
          <cell r="C2696" t="str">
            <v>先生</v>
          </cell>
          <cell r="D2696" t="str">
            <v>宋潔茹</v>
          </cell>
          <cell r="E2696" t="str">
            <v>鄭景駿先生</v>
          </cell>
          <cell r="F2696">
            <v>952012929</v>
          </cell>
        </row>
        <row r="2697">
          <cell r="A2697" t="str">
            <v>5E79599</v>
          </cell>
          <cell r="B2697" t="str">
            <v>APK7399</v>
          </cell>
          <cell r="C2697" t="str">
            <v>先生</v>
          </cell>
          <cell r="D2697" t="str">
            <v>友發貿易有限公司陳朝貴</v>
          </cell>
          <cell r="E2697" t="str">
            <v>陳朝貴先生</v>
          </cell>
          <cell r="F2697">
            <v>921050892</v>
          </cell>
        </row>
        <row r="2698">
          <cell r="A2698" t="str">
            <v>5E79620</v>
          </cell>
          <cell r="B2698" t="str">
            <v>ALE9128</v>
          </cell>
          <cell r="C2698" t="str">
            <v>先生</v>
          </cell>
          <cell r="D2698" t="str">
            <v>田恩沛</v>
          </cell>
          <cell r="E2698" t="str">
            <v>田恩沛先生</v>
          </cell>
          <cell r="F2698">
            <v>900000000</v>
          </cell>
        </row>
        <row r="2699">
          <cell r="A2699" t="str">
            <v>5E81380</v>
          </cell>
          <cell r="B2699" t="str">
            <v>APF7310</v>
          </cell>
          <cell r="C2699" t="str">
            <v>先生</v>
          </cell>
          <cell r="D2699" t="str">
            <v>許智清</v>
          </cell>
          <cell r="E2699" t="str">
            <v>許智清先生</v>
          </cell>
          <cell r="F2699">
            <v>928525973</v>
          </cell>
        </row>
        <row r="2700">
          <cell r="A2700" t="str">
            <v>5E81381</v>
          </cell>
          <cell r="B2700" t="str">
            <v>5E81381</v>
          </cell>
          <cell r="C2700" t="str">
            <v>先生</v>
          </cell>
          <cell r="D2700" t="str">
            <v>車已賣</v>
          </cell>
          <cell r="E2700" t="str">
            <v>車已賣先生</v>
          </cell>
          <cell r="F2700">
            <v>900000000</v>
          </cell>
        </row>
        <row r="2701">
          <cell r="A2701" t="str">
            <v>5E81514</v>
          </cell>
          <cell r="B2701" t="str">
            <v>ANY3208</v>
          </cell>
          <cell r="C2701" t="str">
            <v>小姐</v>
          </cell>
          <cell r="D2701" t="str">
            <v>保景企業有限公司鄧育慎</v>
          </cell>
          <cell r="E2701" t="str">
            <v>鄧育慎小姐</v>
          </cell>
          <cell r="F2701">
            <v>911590722</v>
          </cell>
        </row>
        <row r="2702">
          <cell r="A2702" t="str">
            <v>5E82195</v>
          </cell>
          <cell r="B2702" t="str">
            <v>APM8338</v>
          </cell>
          <cell r="C2702" t="str">
            <v>先生</v>
          </cell>
          <cell r="D2702" t="str">
            <v>黃家強</v>
          </cell>
          <cell r="E2702" t="str">
            <v>黃家強先生</v>
          </cell>
          <cell r="F2702">
            <v>920921978</v>
          </cell>
        </row>
        <row r="2703">
          <cell r="A2703" t="str">
            <v>5E82443</v>
          </cell>
          <cell r="B2703" t="str">
            <v>AQX9893</v>
          </cell>
          <cell r="C2703" t="str">
            <v>小姐</v>
          </cell>
          <cell r="D2703" t="str">
            <v>程宇文</v>
          </cell>
          <cell r="E2703" t="str">
            <v>程宇文小姐</v>
          </cell>
          <cell r="F2703">
            <v>920305466</v>
          </cell>
        </row>
        <row r="2704">
          <cell r="A2704" t="str">
            <v>5E85029</v>
          </cell>
          <cell r="B2704" t="str">
            <v>ATD6863</v>
          </cell>
          <cell r="C2704" t="str">
            <v>先生</v>
          </cell>
          <cell r="D2704" t="str">
            <v>曾翔越</v>
          </cell>
          <cell r="E2704" t="str">
            <v>曾翔越先生</v>
          </cell>
          <cell r="F2704">
            <v>911966074</v>
          </cell>
        </row>
        <row r="2705">
          <cell r="A2705" t="str">
            <v>5E85210</v>
          </cell>
          <cell r="B2705" t="str">
            <v>APB0156</v>
          </cell>
          <cell r="C2705" t="str">
            <v>小姐</v>
          </cell>
          <cell r="D2705" t="str">
            <v>廖少梅</v>
          </cell>
          <cell r="E2705" t="str">
            <v>廖少梅小姐</v>
          </cell>
          <cell r="F2705">
            <v>955333482</v>
          </cell>
        </row>
        <row r="2706">
          <cell r="A2706" t="str">
            <v>5E85236</v>
          </cell>
          <cell r="B2706" t="str">
            <v>APB2528</v>
          </cell>
          <cell r="C2706" t="str">
            <v>先生</v>
          </cell>
          <cell r="D2706" t="str">
            <v>馬仲甫</v>
          </cell>
          <cell r="E2706" t="str">
            <v>馬仲甫先生</v>
          </cell>
          <cell r="F2706">
            <v>977720910</v>
          </cell>
        </row>
        <row r="2707">
          <cell r="A2707" t="str">
            <v>5E85237</v>
          </cell>
          <cell r="B2707" t="str">
            <v>ARL0338</v>
          </cell>
          <cell r="C2707" t="str">
            <v>小姐</v>
          </cell>
          <cell r="D2707" t="str">
            <v>何若珊</v>
          </cell>
          <cell r="E2707" t="str">
            <v>何若珊小姐</v>
          </cell>
          <cell r="F2707">
            <v>932192188</v>
          </cell>
        </row>
        <row r="2708">
          <cell r="A2708" t="str">
            <v>5E85238</v>
          </cell>
          <cell r="B2708" t="str">
            <v>ARL7707</v>
          </cell>
          <cell r="C2708" t="str">
            <v>小姐</v>
          </cell>
          <cell r="D2708" t="str">
            <v>時求美</v>
          </cell>
          <cell r="E2708" t="str">
            <v>時求美小姐</v>
          </cell>
          <cell r="F2708">
            <v>988823864</v>
          </cell>
        </row>
        <row r="2709">
          <cell r="A2709" t="str">
            <v>5E85264</v>
          </cell>
          <cell r="B2709" t="str">
            <v>RBQ9891</v>
          </cell>
          <cell r="C2709" t="str">
            <v>小姐</v>
          </cell>
          <cell r="D2709" t="str">
            <v>野椿企業股份有限公司/遠銀小客車租賃錢安靜</v>
          </cell>
          <cell r="E2709" t="str">
            <v>錢安靜小姐</v>
          </cell>
          <cell r="F2709">
            <v>920940085</v>
          </cell>
        </row>
        <row r="2710">
          <cell r="A2710" t="str">
            <v>5E85265</v>
          </cell>
          <cell r="B2710" t="str">
            <v>ARL1070</v>
          </cell>
          <cell r="C2710" t="str">
            <v>小姐</v>
          </cell>
          <cell r="D2710" t="str">
            <v>蘇怡琪</v>
          </cell>
          <cell r="E2710" t="str">
            <v>蘇怡琪小姐</v>
          </cell>
          <cell r="F2710">
            <v>953501070</v>
          </cell>
        </row>
        <row r="2711">
          <cell r="A2711" t="str">
            <v>5E85273</v>
          </cell>
          <cell r="B2711" t="str">
            <v>APB3133</v>
          </cell>
          <cell r="C2711" t="str">
            <v>先生</v>
          </cell>
          <cell r="D2711" t="str">
            <v>吳淑華</v>
          </cell>
          <cell r="E2711" t="str">
            <v>吳博文先生</v>
          </cell>
          <cell r="F2711">
            <v>952674633</v>
          </cell>
        </row>
        <row r="2712">
          <cell r="A2712" t="str">
            <v>5E86281</v>
          </cell>
          <cell r="B2712" t="str">
            <v>ASE6166</v>
          </cell>
          <cell r="C2712" t="str">
            <v>小姐</v>
          </cell>
          <cell r="D2712" t="str">
            <v>馮依薇</v>
          </cell>
          <cell r="E2712" t="str">
            <v>馮依薇小姐</v>
          </cell>
          <cell r="F2712">
            <v>975951281</v>
          </cell>
        </row>
        <row r="2713">
          <cell r="A2713" t="str">
            <v>5E86287</v>
          </cell>
          <cell r="B2713" t="str">
            <v>AVS1188</v>
          </cell>
          <cell r="C2713" t="str">
            <v>小姐</v>
          </cell>
          <cell r="D2713" t="str">
            <v>周玉雯</v>
          </cell>
          <cell r="E2713" t="str">
            <v>周玉雯小姐</v>
          </cell>
          <cell r="F2713">
            <v>981101583</v>
          </cell>
        </row>
        <row r="2714">
          <cell r="A2714" t="str">
            <v>5E87446</v>
          </cell>
          <cell r="B2714" t="str">
            <v>ASC9990</v>
          </cell>
          <cell r="C2714" t="str">
            <v>小姐</v>
          </cell>
          <cell r="D2714" t="str">
            <v>林育瑄</v>
          </cell>
          <cell r="E2714" t="str">
            <v>林育瑄小姐</v>
          </cell>
          <cell r="F2714">
            <v>932122990</v>
          </cell>
        </row>
        <row r="2715">
          <cell r="A2715" t="str">
            <v>5E87498</v>
          </cell>
          <cell r="B2715" t="str">
            <v>ASC8000</v>
          </cell>
          <cell r="C2715" t="str">
            <v>先生</v>
          </cell>
          <cell r="D2715" t="str">
            <v>朱學珍</v>
          </cell>
          <cell r="E2715" t="str">
            <v>顏銘宏先生</v>
          </cell>
          <cell r="F2715">
            <v>979966281</v>
          </cell>
        </row>
        <row r="2716">
          <cell r="A2716" t="str">
            <v>5E87652</v>
          </cell>
          <cell r="B2716" t="str">
            <v>ATJ1181</v>
          </cell>
          <cell r="C2716" t="str">
            <v>先生</v>
          </cell>
          <cell r="D2716" t="str">
            <v>黃安明</v>
          </cell>
          <cell r="E2716" t="str">
            <v>黃安明先生</v>
          </cell>
          <cell r="F2716">
            <v>930760558</v>
          </cell>
        </row>
        <row r="2717">
          <cell r="A2717" t="str">
            <v>5E87678</v>
          </cell>
          <cell r="B2717" t="str">
            <v>AWZ0639</v>
          </cell>
          <cell r="C2717" t="str">
            <v>先生</v>
          </cell>
          <cell r="D2717" t="str">
            <v>台灣諾華(股)(格上租賃)陳慶緯</v>
          </cell>
          <cell r="E2717" t="str">
            <v>陳慶緯先生</v>
          </cell>
          <cell r="F2717">
            <v>931258033</v>
          </cell>
        </row>
        <row r="2718">
          <cell r="A2718" t="str">
            <v>5E87680</v>
          </cell>
          <cell r="B2718" t="str">
            <v>ATA0559</v>
          </cell>
          <cell r="C2718" t="str">
            <v>小姐</v>
          </cell>
          <cell r="D2718" t="str">
            <v>陳娜</v>
          </cell>
          <cell r="E2718" t="str">
            <v>陳娜小姐</v>
          </cell>
          <cell r="F2718">
            <v>976479255</v>
          </cell>
        </row>
        <row r="2719">
          <cell r="A2719" t="str">
            <v>5E87681</v>
          </cell>
          <cell r="B2719">
            <v>0</v>
          </cell>
          <cell r="C2719" t="str">
            <v>先生</v>
          </cell>
          <cell r="D2719" t="str">
            <v>劉嘉麟</v>
          </cell>
          <cell r="E2719" t="str">
            <v>劉嘉麟先生</v>
          </cell>
          <cell r="F2719">
            <v>978122225</v>
          </cell>
        </row>
        <row r="2720">
          <cell r="A2720" t="str">
            <v>5E87726</v>
          </cell>
          <cell r="B2720" t="str">
            <v>ASC7676</v>
          </cell>
          <cell r="C2720" t="str">
            <v>小姐</v>
          </cell>
          <cell r="D2720" t="str">
            <v>廖嘉君</v>
          </cell>
          <cell r="E2720" t="str">
            <v>廖嘉君小姐</v>
          </cell>
          <cell r="F2720">
            <v>938705715</v>
          </cell>
        </row>
        <row r="2721">
          <cell r="A2721" t="str">
            <v>5E88583</v>
          </cell>
          <cell r="B2721" t="str">
            <v>ATA9757</v>
          </cell>
          <cell r="C2721" t="str">
            <v>先生</v>
          </cell>
          <cell r="D2721" t="str">
            <v>王瑞鵬</v>
          </cell>
          <cell r="E2721" t="str">
            <v>王瑞鵬先生</v>
          </cell>
          <cell r="F2721">
            <v>932044046</v>
          </cell>
        </row>
        <row r="2722">
          <cell r="A2722" t="str">
            <v>5E88596</v>
          </cell>
          <cell r="B2722" t="str">
            <v>ATN1995</v>
          </cell>
          <cell r="C2722" t="str">
            <v>先生</v>
          </cell>
          <cell r="D2722" t="str">
            <v>高政雄</v>
          </cell>
          <cell r="E2722" t="str">
            <v>高政雄先生</v>
          </cell>
          <cell r="F2722">
            <v>956735208</v>
          </cell>
        </row>
        <row r="2723">
          <cell r="A2723" t="str">
            <v>5E88703</v>
          </cell>
          <cell r="B2723" t="str">
            <v>ATN8002</v>
          </cell>
          <cell r="C2723" t="str">
            <v>小姐</v>
          </cell>
          <cell r="D2723" t="str">
            <v>馬如怡</v>
          </cell>
          <cell r="E2723" t="str">
            <v>馬如怡小姐</v>
          </cell>
          <cell r="F2723">
            <v>987920719</v>
          </cell>
        </row>
        <row r="2724">
          <cell r="A2724" t="str">
            <v>5E88850</v>
          </cell>
          <cell r="B2724" t="str">
            <v>ASC9518</v>
          </cell>
          <cell r="C2724" t="str">
            <v>先生</v>
          </cell>
          <cell r="D2724" t="str">
            <v>黃凱宣</v>
          </cell>
          <cell r="E2724" t="str">
            <v>黃凱宣先生</v>
          </cell>
          <cell r="F2724">
            <v>939584606</v>
          </cell>
        </row>
        <row r="2725">
          <cell r="A2725" t="str">
            <v>5E88878</v>
          </cell>
          <cell r="B2725" t="str">
            <v>ASY2566</v>
          </cell>
          <cell r="C2725" t="str">
            <v>小姐</v>
          </cell>
          <cell r="D2725" t="str">
            <v>徐佳琳</v>
          </cell>
          <cell r="E2725" t="str">
            <v>徐佳琳小姐</v>
          </cell>
          <cell r="F2725">
            <v>960558469</v>
          </cell>
        </row>
        <row r="2726">
          <cell r="A2726" t="str">
            <v>5E90010</v>
          </cell>
          <cell r="B2726" t="str">
            <v>AZB0722</v>
          </cell>
          <cell r="C2726" t="str">
            <v>先生</v>
          </cell>
          <cell r="D2726" t="str">
            <v>陳建昌</v>
          </cell>
          <cell r="E2726" t="str">
            <v>陳建昌先生</v>
          </cell>
          <cell r="F2726">
            <v>928166793</v>
          </cell>
        </row>
        <row r="2727">
          <cell r="A2727" t="str">
            <v>5E90054</v>
          </cell>
          <cell r="B2727" t="str">
            <v>ATQ1786</v>
          </cell>
          <cell r="C2727" t="str">
            <v>小姐</v>
          </cell>
          <cell r="D2727" t="str">
            <v>曾華英</v>
          </cell>
          <cell r="E2727" t="str">
            <v>曾華英小姐</v>
          </cell>
          <cell r="F2727">
            <v>939093123</v>
          </cell>
        </row>
        <row r="2728">
          <cell r="A2728" t="str">
            <v>5E90500</v>
          </cell>
          <cell r="B2728" t="str">
            <v>AXC5020</v>
          </cell>
          <cell r="C2728" t="str">
            <v>先生</v>
          </cell>
          <cell r="D2728" t="str">
            <v>李俊翬</v>
          </cell>
          <cell r="E2728" t="str">
            <v>李俊翬先生</v>
          </cell>
          <cell r="F2728">
            <v>918060032</v>
          </cell>
        </row>
        <row r="2729">
          <cell r="A2729" t="str">
            <v>5E90564</v>
          </cell>
          <cell r="B2729" t="str">
            <v>ATL9685</v>
          </cell>
          <cell r="C2729" t="str">
            <v>小姐</v>
          </cell>
          <cell r="D2729" t="str">
            <v>大象工程科技有限公司鍾凰儀</v>
          </cell>
          <cell r="E2729" t="str">
            <v>鍾凰儀小姐</v>
          </cell>
          <cell r="F2729">
            <v>932290584</v>
          </cell>
        </row>
        <row r="2730">
          <cell r="A2730" t="str">
            <v>5E90589</v>
          </cell>
          <cell r="B2730" t="str">
            <v>ATE7328</v>
          </cell>
          <cell r="C2730" t="str">
            <v>小姐</v>
          </cell>
          <cell r="D2730" t="str">
            <v>劉雅芳</v>
          </cell>
          <cell r="E2730" t="str">
            <v>劉雅芳小姐</v>
          </cell>
          <cell r="F2730">
            <v>926966074</v>
          </cell>
        </row>
        <row r="2731">
          <cell r="A2731" t="str">
            <v>5E98843</v>
          </cell>
          <cell r="B2731" t="str">
            <v>ASF0116</v>
          </cell>
          <cell r="C2731" t="str">
            <v>先生</v>
          </cell>
          <cell r="D2731" t="str">
            <v>陳信璋</v>
          </cell>
          <cell r="E2731" t="str">
            <v>陳信璋先生</v>
          </cell>
          <cell r="F2731">
            <v>937011117</v>
          </cell>
        </row>
        <row r="2732">
          <cell r="A2732" t="str">
            <v>5F08395</v>
          </cell>
          <cell r="B2732" t="str">
            <v>ARF3086</v>
          </cell>
          <cell r="C2732" t="str">
            <v>小姐</v>
          </cell>
          <cell r="D2732" t="str">
            <v>沈佩憬</v>
          </cell>
          <cell r="E2732" t="str">
            <v>沈佩憬小姐</v>
          </cell>
          <cell r="F2732">
            <v>920523990</v>
          </cell>
        </row>
        <row r="2733">
          <cell r="A2733" t="str">
            <v>5F08616</v>
          </cell>
          <cell r="B2733" t="str">
            <v>ALC5166</v>
          </cell>
          <cell r="C2733" t="str">
            <v>先生</v>
          </cell>
          <cell r="D2733" t="str">
            <v>鄭慧霜</v>
          </cell>
          <cell r="E2733" t="str">
            <v>陳志隆先生</v>
          </cell>
          <cell r="F2733">
            <v>988679169</v>
          </cell>
        </row>
        <row r="2734">
          <cell r="A2734" t="str">
            <v>5F08656</v>
          </cell>
          <cell r="B2734" t="str">
            <v>ARF1715</v>
          </cell>
          <cell r="C2734" t="str">
            <v>先生</v>
          </cell>
          <cell r="D2734" t="str">
            <v>莊崇賢</v>
          </cell>
          <cell r="E2734" t="str">
            <v>莊崇賢先生</v>
          </cell>
          <cell r="F2734">
            <v>935946514</v>
          </cell>
        </row>
        <row r="2735">
          <cell r="A2735" t="str">
            <v>5F09070</v>
          </cell>
          <cell r="B2735" t="str">
            <v>AND5272</v>
          </cell>
          <cell r="C2735" t="str">
            <v>先生</v>
          </cell>
          <cell r="D2735" t="str">
            <v>林勤堯</v>
          </cell>
          <cell r="E2735" t="str">
            <v>林勤堯先生</v>
          </cell>
          <cell r="F2735">
            <v>953805432</v>
          </cell>
        </row>
        <row r="2736">
          <cell r="A2736" t="str">
            <v>5F09073</v>
          </cell>
          <cell r="B2736" t="str">
            <v>AND1279</v>
          </cell>
          <cell r="C2736" t="str">
            <v>先生</v>
          </cell>
          <cell r="D2736" t="str">
            <v>康紀漢</v>
          </cell>
          <cell r="E2736" t="str">
            <v>康紀漢先生</v>
          </cell>
          <cell r="F2736">
            <v>939118961</v>
          </cell>
        </row>
        <row r="2737">
          <cell r="A2737" t="str">
            <v>5F09433</v>
          </cell>
          <cell r="B2737" t="str">
            <v>AND9180</v>
          </cell>
          <cell r="C2737" t="str">
            <v>小姐</v>
          </cell>
          <cell r="D2737" t="str">
            <v>0陳瑋萍</v>
          </cell>
          <cell r="E2737" t="str">
            <v>陳瑋萍小姐</v>
          </cell>
          <cell r="F2737">
            <v>922940018</v>
          </cell>
        </row>
        <row r="2738">
          <cell r="A2738" t="str">
            <v>5F10525</v>
          </cell>
          <cell r="B2738" t="str">
            <v>AUJ5999</v>
          </cell>
          <cell r="C2738" t="str">
            <v>小姐</v>
          </cell>
          <cell r="D2738" t="str">
            <v>廖蓓芳</v>
          </cell>
          <cell r="E2738" t="str">
            <v>廖蓓芳小姐</v>
          </cell>
          <cell r="F2738">
            <v>921601719</v>
          </cell>
        </row>
        <row r="2739">
          <cell r="A2739" t="str">
            <v>5F10529</v>
          </cell>
          <cell r="B2739" t="str">
            <v>RBM5757</v>
          </cell>
          <cell r="C2739" t="str">
            <v>小姐</v>
          </cell>
          <cell r="D2739" t="str">
            <v>郭盈欒</v>
          </cell>
          <cell r="E2739" t="str">
            <v>郭盈欒小姐</v>
          </cell>
          <cell r="F2739">
            <v>921280099</v>
          </cell>
        </row>
        <row r="2740">
          <cell r="A2740" t="str">
            <v>5F10530</v>
          </cell>
          <cell r="B2740" t="str">
            <v>ATN2672</v>
          </cell>
          <cell r="C2740" t="str">
            <v>先生</v>
          </cell>
          <cell r="D2740" t="str">
            <v>黃琪</v>
          </cell>
          <cell r="E2740" t="str">
            <v>劉祖英先生</v>
          </cell>
          <cell r="F2740">
            <v>932033722</v>
          </cell>
        </row>
        <row r="2741">
          <cell r="A2741" t="str">
            <v>5F10590</v>
          </cell>
          <cell r="B2741" t="str">
            <v>AQX6318</v>
          </cell>
          <cell r="C2741" t="str">
            <v>小姐</v>
          </cell>
          <cell r="D2741" t="str">
            <v>鄭慧鶯</v>
          </cell>
          <cell r="E2741" t="str">
            <v>鄭慧鶯小姐</v>
          </cell>
          <cell r="F2741">
            <v>933062568</v>
          </cell>
        </row>
        <row r="2742">
          <cell r="A2742" t="str">
            <v>5F10698</v>
          </cell>
          <cell r="B2742" t="str">
            <v>ATC1916</v>
          </cell>
          <cell r="C2742" t="str">
            <v>先生</v>
          </cell>
          <cell r="D2742" t="str">
            <v>立軒廣告美術社黎明昇</v>
          </cell>
          <cell r="E2742" t="str">
            <v>黎明昇先生</v>
          </cell>
          <cell r="F2742">
            <v>913802803</v>
          </cell>
        </row>
        <row r="2743">
          <cell r="A2743" t="str">
            <v>5F11360</v>
          </cell>
          <cell r="B2743" t="str">
            <v>ARG1572</v>
          </cell>
          <cell r="C2743" t="str">
            <v>小姐</v>
          </cell>
          <cell r="D2743" t="str">
            <v>余孟婕</v>
          </cell>
          <cell r="E2743" t="str">
            <v>余孟婕小姐</v>
          </cell>
          <cell r="F2743">
            <v>928855220</v>
          </cell>
        </row>
        <row r="2744">
          <cell r="A2744" t="str">
            <v>5F11475</v>
          </cell>
          <cell r="B2744" t="str">
            <v>AQX0977</v>
          </cell>
          <cell r="C2744" t="str">
            <v>先生</v>
          </cell>
          <cell r="D2744" t="str">
            <v>王輝雄</v>
          </cell>
          <cell r="E2744" t="str">
            <v>王輝雄先生</v>
          </cell>
          <cell r="F2744">
            <v>937055115</v>
          </cell>
        </row>
        <row r="2745">
          <cell r="A2745" t="str">
            <v>5F11903</v>
          </cell>
          <cell r="B2745" t="str">
            <v>ARG5521</v>
          </cell>
          <cell r="C2745" t="str">
            <v>小姐</v>
          </cell>
          <cell r="D2745" t="str">
            <v>陳佳蓉</v>
          </cell>
          <cell r="E2745" t="str">
            <v>陳佳蓉小姐</v>
          </cell>
          <cell r="F2745">
            <v>952316795</v>
          </cell>
        </row>
        <row r="2746">
          <cell r="A2746" t="str">
            <v>5F12142</v>
          </cell>
          <cell r="B2746" t="str">
            <v>ASB6398</v>
          </cell>
          <cell r="C2746" t="str">
            <v>小姐</v>
          </cell>
          <cell r="D2746" t="str">
            <v>張宜珍</v>
          </cell>
          <cell r="E2746" t="str">
            <v>張宜珍小姐</v>
          </cell>
          <cell r="F2746">
            <v>975060928</v>
          </cell>
        </row>
        <row r="2747">
          <cell r="A2747" t="str">
            <v>5F12143</v>
          </cell>
          <cell r="B2747" t="str">
            <v>ARQ9132</v>
          </cell>
          <cell r="C2747" t="str">
            <v>先生</v>
          </cell>
          <cell r="D2747" t="str">
            <v>黃阿郎</v>
          </cell>
          <cell r="E2747" t="str">
            <v>黃阿郎先生</v>
          </cell>
          <cell r="F2747">
            <v>919358376</v>
          </cell>
        </row>
        <row r="2748">
          <cell r="A2748" t="str">
            <v>5F12290</v>
          </cell>
          <cell r="B2748" t="str">
            <v>ATC0523</v>
          </cell>
          <cell r="C2748" t="str">
            <v>小姐</v>
          </cell>
          <cell r="D2748" t="str">
            <v>張文貞</v>
          </cell>
          <cell r="E2748" t="str">
            <v>張文貞小姐</v>
          </cell>
          <cell r="F2748">
            <v>932206365</v>
          </cell>
        </row>
        <row r="2749">
          <cell r="A2749" t="str">
            <v>5F12327</v>
          </cell>
          <cell r="B2749" t="str">
            <v>ARL6032</v>
          </cell>
          <cell r="C2749" t="str">
            <v>先生</v>
          </cell>
          <cell r="D2749" t="str">
            <v>林志明</v>
          </cell>
          <cell r="E2749" t="str">
            <v>林志明先生</v>
          </cell>
          <cell r="F2749">
            <v>932938555</v>
          </cell>
        </row>
        <row r="2750">
          <cell r="A2750" t="str">
            <v>5F12345</v>
          </cell>
          <cell r="B2750" t="str">
            <v>ARG2898</v>
          </cell>
          <cell r="C2750" t="str">
            <v>先生</v>
          </cell>
          <cell r="D2750" t="str">
            <v>林柏洲</v>
          </cell>
          <cell r="E2750" t="str">
            <v>林柏洲先生</v>
          </cell>
          <cell r="F2750">
            <v>919962918</v>
          </cell>
        </row>
        <row r="2751">
          <cell r="A2751" t="str">
            <v>5F12686</v>
          </cell>
          <cell r="B2751" t="str">
            <v>RBN7619</v>
          </cell>
          <cell r="C2751" t="str">
            <v>先生</v>
          </cell>
          <cell r="D2751" t="str">
            <v>聯邦租賃股份有限公司李朝銘</v>
          </cell>
          <cell r="E2751" t="str">
            <v>李朝銘先生</v>
          </cell>
          <cell r="F2751">
            <v>975395001</v>
          </cell>
        </row>
        <row r="2752">
          <cell r="A2752" t="str">
            <v>5F12729</v>
          </cell>
          <cell r="B2752" t="str">
            <v>ATA8727</v>
          </cell>
          <cell r="C2752" t="str">
            <v>小姐</v>
          </cell>
          <cell r="D2752" t="str">
            <v>林穎婕</v>
          </cell>
          <cell r="E2752" t="str">
            <v>林穎婕小姐</v>
          </cell>
          <cell r="F2752">
            <v>939720872</v>
          </cell>
        </row>
        <row r="2753">
          <cell r="A2753" t="str">
            <v>5F12730</v>
          </cell>
          <cell r="B2753" t="str">
            <v>RBN8620</v>
          </cell>
          <cell r="C2753" t="str">
            <v>小姐</v>
          </cell>
          <cell r="D2753" t="str">
            <v>板橋默砌旅店股份有限公司-中租柯伊庭</v>
          </cell>
          <cell r="E2753" t="str">
            <v>柯伊庭小姐</v>
          </cell>
          <cell r="F2753">
            <v>953864233</v>
          </cell>
        </row>
        <row r="2754">
          <cell r="A2754" t="str">
            <v>5F12760</v>
          </cell>
          <cell r="B2754" t="str">
            <v>APM9738</v>
          </cell>
          <cell r="C2754" t="str">
            <v>先生</v>
          </cell>
          <cell r="D2754" t="str">
            <v>邱智仁</v>
          </cell>
          <cell r="E2754" t="str">
            <v>邱智仁先生</v>
          </cell>
          <cell r="F2754">
            <v>936585767</v>
          </cell>
        </row>
        <row r="2755">
          <cell r="A2755" t="str">
            <v>5F12761</v>
          </cell>
          <cell r="B2755" t="str">
            <v>ARJ0268</v>
          </cell>
          <cell r="C2755" t="str">
            <v>先生</v>
          </cell>
          <cell r="D2755" t="str">
            <v>熊美純</v>
          </cell>
          <cell r="E2755" t="str">
            <v>宋奇明先生</v>
          </cell>
          <cell r="F2755">
            <v>955404617</v>
          </cell>
        </row>
        <row r="2756">
          <cell r="A2756" t="str">
            <v>5F12899</v>
          </cell>
          <cell r="B2756" t="str">
            <v>ASP8526</v>
          </cell>
          <cell r="C2756" t="str">
            <v>小姐</v>
          </cell>
          <cell r="D2756" t="str">
            <v>黃盈琪</v>
          </cell>
          <cell r="E2756" t="str">
            <v>黃盈琪小姐</v>
          </cell>
          <cell r="F2756">
            <v>988425526</v>
          </cell>
        </row>
        <row r="2757">
          <cell r="A2757" t="str">
            <v>5F13198</v>
          </cell>
          <cell r="B2757" t="str">
            <v>ARL0120</v>
          </cell>
          <cell r="C2757" t="str">
            <v>先生</v>
          </cell>
          <cell r="D2757" t="str">
            <v>夏詩閔</v>
          </cell>
          <cell r="E2757" t="str">
            <v>夏詩閔先生</v>
          </cell>
          <cell r="F2757">
            <v>918099845</v>
          </cell>
        </row>
        <row r="2758">
          <cell r="A2758" t="str">
            <v>5F13488</v>
          </cell>
          <cell r="B2758" t="str">
            <v>ATC0258</v>
          </cell>
          <cell r="C2758" t="str">
            <v>小姐</v>
          </cell>
          <cell r="D2758" t="str">
            <v>洪藝民</v>
          </cell>
          <cell r="E2758" t="str">
            <v>洪佩珊小姐</v>
          </cell>
          <cell r="F2758">
            <v>920827516</v>
          </cell>
        </row>
        <row r="2759">
          <cell r="A2759" t="str">
            <v>5F13490</v>
          </cell>
          <cell r="B2759" t="str">
            <v>ASB2818</v>
          </cell>
          <cell r="C2759" t="str">
            <v>小姐</v>
          </cell>
          <cell r="D2759" t="str">
            <v>駱嘉郁</v>
          </cell>
          <cell r="E2759" t="str">
            <v>駱嘉郁小姐</v>
          </cell>
          <cell r="F2759">
            <v>988805281</v>
          </cell>
        </row>
        <row r="2760">
          <cell r="A2760" t="str">
            <v>5F13492</v>
          </cell>
          <cell r="B2760" t="str">
            <v>ARL6995</v>
          </cell>
          <cell r="C2760" t="str">
            <v>先生</v>
          </cell>
          <cell r="D2760" t="str">
            <v>翁于翔</v>
          </cell>
          <cell r="E2760" t="str">
            <v>翁于翔先生</v>
          </cell>
          <cell r="F2760">
            <v>953138689</v>
          </cell>
        </row>
        <row r="2761">
          <cell r="A2761" t="str">
            <v>5F13791</v>
          </cell>
          <cell r="B2761" t="str">
            <v>ATA1881</v>
          </cell>
          <cell r="C2761" t="str">
            <v>小姐</v>
          </cell>
          <cell r="D2761" t="str">
            <v>許嘉雯</v>
          </cell>
          <cell r="E2761" t="str">
            <v>許嘉雯小姐</v>
          </cell>
          <cell r="F2761">
            <v>938204837</v>
          </cell>
        </row>
        <row r="2762">
          <cell r="A2762" t="str">
            <v>5F55934</v>
          </cell>
          <cell r="B2762" t="str">
            <v>AND8605</v>
          </cell>
          <cell r="C2762" t="str">
            <v>先生</v>
          </cell>
          <cell r="D2762" t="str">
            <v>俞致維</v>
          </cell>
          <cell r="E2762" t="str">
            <v>俞致維先生</v>
          </cell>
          <cell r="F2762">
            <v>922443992</v>
          </cell>
        </row>
        <row r="2763">
          <cell r="A2763" t="str">
            <v>5F55935</v>
          </cell>
          <cell r="B2763" t="str">
            <v>AND7665</v>
          </cell>
          <cell r="C2763" t="str">
            <v>小姐</v>
          </cell>
          <cell r="D2763" t="str">
            <v>侯春妃</v>
          </cell>
          <cell r="E2763" t="str">
            <v>侯春妃小姐</v>
          </cell>
          <cell r="F2763">
            <v>937844585</v>
          </cell>
        </row>
        <row r="2764">
          <cell r="A2764" t="str">
            <v>5F56128</v>
          </cell>
          <cell r="B2764" t="str">
            <v>ANY6678</v>
          </cell>
          <cell r="C2764" t="str">
            <v>小姐</v>
          </cell>
          <cell r="D2764" t="str">
            <v>廖婧伶</v>
          </cell>
          <cell r="E2764" t="str">
            <v>廖婧伶小姐</v>
          </cell>
          <cell r="F2764">
            <v>988388336</v>
          </cell>
        </row>
        <row r="2765">
          <cell r="A2765" t="str">
            <v>5F56152</v>
          </cell>
          <cell r="B2765" t="str">
            <v>ANY0806</v>
          </cell>
          <cell r="C2765" t="str">
            <v>小姐</v>
          </cell>
          <cell r="D2765" t="str">
            <v>陸文秀</v>
          </cell>
          <cell r="E2765" t="str">
            <v>陸文秀小姐</v>
          </cell>
          <cell r="F2765">
            <v>931166298</v>
          </cell>
        </row>
        <row r="2766">
          <cell r="A2766" t="str">
            <v>5F56169</v>
          </cell>
          <cell r="B2766" t="str">
            <v>ANY8599</v>
          </cell>
          <cell r="C2766" t="str">
            <v>先生</v>
          </cell>
          <cell r="D2766" t="str">
            <v>林貞瑩</v>
          </cell>
          <cell r="E2766" t="str">
            <v>張志傑先生</v>
          </cell>
          <cell r="F2766">
            <v>921152506</v>
          </cell>
        </row>
        <row r="2767">
          <cell r="A2767" t="str">
            <v>5F56183</v>
          </cell>
          <cell r="B2767" t="str">
            <v>ANY7110</v>
          </cell>
          <cell r="C2767" t="str">
            <v>小姐</v>
          </cell>
          <cell r="D2767" t="str">
            <v>陶淑真</v>
          </cell>
          <cell r="E2767" t="str">
            <v>陶淑真小姐</v>
          </cell>
          <cell r="F2767">
            <v>936939452</v>
          </cell>
        </row>
        <row r="2768">
          <cell r="A2768" t="str">
            <v>5F56244</v>
          </cell>
          <cell r="B2768" t="str">
            <v>RBL9907</v>
          </cell>
          <cell r="C2768" t="str">
            <v>先生</v>
          </cell>
          <cell r="D2768" t="str">
            <v>有偶生活美學有限公司-財盟林宏諺</v>
          </cell>
          <cell r="E2768" t="str">
            <v>林宏諺先生</v>
          </cell>
          <cell r="F2768">
            <v>989272933</v>
          </cell>
        </row>
        <row r="2769">
          <cell r="A2769" t="str">
            <v>5F56333</v>
          </cell>
          <cell r="B2769" t="str">
            <v>APM1213</v>
          </cell>
          <cell r="C2769" t="str">
            <v>小姐</v>
          </cell>
          <cell r="D2769" t="str">
            <v>林佳蓉</v>
          </cell>
          <cell r="E2769" t="str">
            <v>林佳蓉小姐</v>
          </cell>
          <cell r="F2769">
            <v>988973060</v>
          </cell>
        </row>
        <row r="2770">
          <cell r="A2770" t="str">
            <v>5F56611</v>
          </cell>
          <cell r="B2770" t="str">
            <v>AMX1181</v>
          </cell>
          <cell r="C2770" t="str">
            <v>先生</v>
          </cell>
          <cell r="D2770" t="str">
            <v>黃俊銘</v>
          </cell>
          <cell r="E2770" t="str">
            <v>黃俊銘先生</v>
          </cell>
          <cell r="F2770">
            <v>981428984</v>
          </cell>
        </row>
        <row r="2771">
          <cell r="A2771" t="str">
            <v>5F56734</v>
          </cell>
          <cell r="B2771" t="str">
            <v>ARZ3298</v>
          </cell>
          <cell r="C2771" t="str">
            <v>小姐</v>
          </cell>
          <cell r="D2771" t="str">
            <v>施欣玫</v>
          </cell>
          <cell r="E2771" t="str">
            <v>施欣玫小姐</v>
          </cell>
          <cell r="F2771">
            <v>928226872</v>
          </cell>
        </row>
        <row r="2772">
          <cell r="A2772" t="str">
            <v>5F56750</v>
          </cell>
          <cell r="B2772" t="str">
            <v>AHZ2985</v>
          </cell>
          <cell r="C2772" t="str">
            <v>小姐</v>
          </cell>
          <cell r="D2772" t="str">
            <v>簡麗珠</v>
          </cell>
          <cell r="E2772" t="str">
            <v>簡麗珠小姐</v>
          </cell>
          <cell r="F2772">
            <v>916193414</v>
          </cell>
        </row>
        <row r="2773">
          <cell r="A2773" t="str">
            <v>5F56752</v>
          </cell>
          <cell r="B2773" t="str">
            <v>APG9108</v>
          </cell>
          <cell r="C2773" t="str">
            <v>先生</v>
          </cell>
          <cell r="D2773" t="str">
            <v>展麒實業有限公司吳適任</v>
          </cell>
          <cell r="E2773" t="str">
            <v>吳適任先生</v>
          </cell>
          <cell r="F2773">
            <v>952716989</v>
          </cell>
        </row>
        <row r="2774">
          <cell r="A2774" t="str">
            <v>5F56755</v>
          </cell>
          <cell r="B2774" t="str">
            <v>APH6618</v>
          </cell>
          <cell r="C2774" t="str">
            <v>先生</v>
          </cell>
          <cell r="D2774" t="str">
            <v>谷柏岡</v>
          </cell>
          <cell r="E2774" t="str">
            <v>谷柏岡先生</v>
          </cell>
          <cell r="F2774">
            <v>920288176</v>
          </cell>
        </row>
        <row r="2775">
          <cell r="A2775" t="str">
            <v>5F56778</v>
          </cell>
          <cell r="B2775" t="str">
            <v>AQY5689</v>
          </cell>
          <cell r="C2775" t="str">
            <v>小姐</v>
          </cell>
          <cell r="D2775" t="str">
            <v>楊馥瑄</v>
          </cell>
          <cell r="E2775" t="str">
            <v>楊馥瑄小姐</v>
          </cell>
          <cell r="F2775">
            <v>910965213</v>
          </cell>
        </row>
        <row r="2776">
          <cell r="A2776" t="str">
            <v>5F56834</v>
          </cell>
          <cell r="B2776" t="str">
            <v>APH5557</v>
          </cell>
          <cell r="C2776" t="str">
            <v>先生</v>
          </cell>
          <cell r="D2776" t="str">
            <v>張志賢</v>
          </cell>
          <cell r="E2776" t="str">
            <v>張志賢先生</v>
          </cell>
          <cell r="F2776">
            <v>938270068</v>
          </cell>
        </row>
        <row r="2777">
          <cell r="A2777" t="str">
            <v>5F56958</v>
          </cell>
          <cell r="B2777" t="str">
            <v>AQX8575</v>
          </cell>
          <cell r="C2777" t="str">
            <v>先生</v>
          </cell>
          <cell r="D2777" t="str">
            <v>林雨倫</v>
          </cell>
          <cell r="E2777" t="str">
            <v>林雨倫先生</v>
          </cell>
          <cell r="F2777">
            <v>915790555</v>
          </cell>
        </row>
        <row r="2778">
          <cell r="A2778" t="str">
            <v>5F57012</v>
          </cell>
          <cell r="B2778" t="str">
            <v>ARG2005</v>
          </cell>
          <cell r="C2778" t="str">
            <v>小姐</v>
          </cell>
          <cell r="D2778" t="str">
            <v>何怡慧</v>
          </cell>
          <cell r="E2778" t="str">
            <v>何怡慧小姐</v>
          </cell>
          <cell r="F2778">
            <v>955832001</v>
          </cell>
        </row>
        <row r="2779">
          <cell r="A2779" t="str">
            <v>5F57119</v>
          </cell>
          <cell r="B2779" t="str">
            <v>AQX7198</v>
          </cell>
          <cell r="C2779" t="str">
            <v>小姐</v>
          </cell>
          <cell r="D2779" t="str">
            <v>張鄭品</v>
          </cell>
          <cell r="E2779" t="str">
            <v>張鄭品小姐</v>
          </cell>
          <cell r="F2779">
            <v>937778399</v>
          </cell>
        </row>
        <row r="2780">
          <cell r="A2780" t="str">
            <v>5F57183</v>
          </cell>
          <cell r="B2780" t="str">
            <v>ARG7166</v>
          </cell>
          <cell r="C2780" t="str">
            <v>先生</v>
          </cell>
          <cell r="D2780" t="str">
            <v>章安杰</v>
          </cell>
          <cell r="E2780" t="str">
            <v>章安杰先生</v>
          </cell>
          <cell r="F2780">
            <v>975622716</v>
          </cell>
        </row>
        <row r="2781">
          <cell r="A2781" t="str">
            <v>5F57275</v>
          </cell>
          <cell r="B2781" t="str">
            <v>APM0301</v>
          </cell>
          <cell r="C2781" t="str">
            <v>小姐</v>
          </cell>
          <cell r="D2781" t="str">
            <v>邱思維</v>
          </cell>
          <cell r="E2781" t="str">
            <v>邱思維小姐</v>
          </cell>
          <cell r="F2781">
            <v>933890721</v>
          </cell>
        </row>
        <row r="2782">
          <cell r="A2782" t="str">
            <v>5F57490</v>
          </cell>
          <cell r="B2782" t="str">
            <v>ATK2900</v>
          </cell>
          <cell r="C2782" t="str">
            <v>小姐</v>
          </cell>
          <cell r="D2782" t="str">
            <v>辛盈慧</v>
          </cell>
          <cell r="E2782" t="str">
            <v>辛盈慧小姐</v>
          </cell>
          <cell r="F2782">
            <v>921194860</v>
          </cell>
        </row>
        <row r="2783">
          <cell r="A2783" t="str">
            <v>5F57511</v>
          </cell>
          <cell r="B2783" t="str">
            <v>ARL0831</v>
          </cell>
          <cell r="C2783" t="str">
            <v>小姐</v>
          </cell>
          <cell r="D2783" t="str">
            <v>林安麗</v>
          </cell>
          <cell r="E2783" t="str">
            <v>林安麗小姐</v>
          </cell>
          <cell r="F2783">
            <v>930885977</v>
          </cell>
        </row>
        <row r="2784">
          <cell r="A2784" t="str">
            <v>5F57518</v>
          </cell>
          <cell r="B2784" t="str">
            <v>ARL5100</v>
          </cell>
          <cell r="C2784" t="str">
            <v>小姐</v>
          </cell>
          <cell r="D2784" t="str">
            <v>張美玲</v>
          </cell>
          <cell r="E2784" t="str">
            <v>張美玲小姐</v>
          </cell>
          <cell r="F2784">
            <v>922576786</v>
          </cell>
        </row>
        <row r="2785">
          <cell r="A2785" t="str">
            <v>5F57520</v>
          </cell>
          <cell r="B2785" t="str">
            <v>ASB5781</v>
          </cell>
          <cell r="C2785" t="str">
            <v>小姐</v>
          </cell>
          <cell r="D2785" t="str">
            <v>許瑛芳</v>
          </cell>
          <cell r="E2785" t="str">
            <v>許瑛芳小姐</v>
          </cell>
          <cell r="F2785">
            <v>932021864</v>
          </cell>
        </row>
        <row r="2786">
          <cell r="A2786" t="str">
            <v>5F57525</v>
          </cell>
          <cell r="B2786" t="str">
            <v>ATA3338</v>
          </cell>
          <cell r="C2786" t="str">
            <v>先生</v>
          </cell>
          <cell r="D2786" t="str">
            <v>許翡珊</v>
          </cell>
          <cell r="E2786" t="str">
            <v>王昭順先生</v>
          </cell>
          <cell r="F2786">
            <v>939930931</v>
          </cell>
        </row>
        <row r="2787">
          <cell r="A2787" t="str">
            <v>5F57557</v>
          </cell>
          <cell r="B2787" t="str">
            <v>ATE8500</v>
          </cell>
          <cell r="C2787" t="str">
            <v>小姐</v>
          </cell>
          <cell r="D2787" t="str">
            <v>林香琳</v>
          </cell>
          <cell r="E2787" t="str">
            <v>林香琳小姐</v>
          </cell>
          <cell r="F2787">
            <v>970086553</v>
          </cell>
        </row>
        <row r="2788">
          <cell r="A2788" t="str">
            <v>5F57592</v>
          </cell>
          <cell r="B2788" t="str">
            <v>AUJ0885</v>
          </cell>
          <cell r="C2788" t="str">
            <v>先生</v>
          </cell>
          <cell r="D2788" t="str">
            <v>吳淑婷</v>
          </cell>
          <cell r="E2788" t="str">
            <v>李東銘先生</v>
          </cell>
          <cell r="F2788">
            <v>978068555</v>
          </cell>
        </row>
        <row r="2789">
          <cell r="A2789" t="str">
            <v>5F57769</v>
          </cell>
          <cell r="B2789" t="str">
            <v>ATJ7657</v>
          </cell>
          <cell r="C2789" t="str">
            <v>先生</v>
          </cell>
          <cell r="D2789" t="str">
            <v>林俊成</v>
          </cell>
          <cell r="E2789" t="str">
            <v>林俊成先生</v>
          </cell>
          <cell r="F2789">
            <v>919317272</v>
          </cell>
        </row>
        <row r="2790">
          <cell r="A2790" t="str">
            <v>5F57785</v>
          </cell>
          <cell r="B2790" t="str">
            <v>ASE3987</v>
          </cell>
          <cell r="C2790" t="str">
            <v>先生</v>
          </cell>
          <cell r="D2790" t="str">
            <v>李青穎</v>
          </cell>
          <cell r="E2790" t="str">
            <v>歐陽渭棠先生</v>
          </cell>
          <cell r="F2790">
            <v>926938936</v>
          </cell>
        </row>
        <row r="2791">
          <cell r="A2791" t="str">
            <v>5F57786</v>
          </cell>
          <cell r="B2791" t="str">
            <v>ASU0707</v>
          </cell>
          <cell r="C2791" t="str">
            <v>先生</v>
          </cell>
          <cell r="D2791" t="str">
            <v>黃國彥</v>
          </cell>
          <cell r="E2791" t="str">
            <v>黃國彥先生</v>
          </cell>
          <cell r="F2791">
            <v>920715905</v>
          </cell>
        </row>
        <row r="2792">
          <cell r="A2792" t="str">
            <v>5F57792</v>
          </cell>
          <cell r="B2792" t="str">
            <v>ATN6298</v>
          </cell>
          <cell r="C2792" t="str">
            <v>小姐</v>
          </cell>
          <cell r="D2792" t="str">
            <v>林保惜</v>
          </cell>
          <cell r="E2792" t="str">
            <v>林保惜小姐</v>
          </cell>
          <cell r="F2792">
            <v>939630886</v>
          </cell>
        </row>
        <row r="2793">
          <cell r="A2793" t="str">
            <v>5F57805</v>
          </cell>
          <cell r="B2793" t="str">
            <v>ARG5655</v>
          </cell>
          <cell r="C2793" t="str">
            <v>小姐</v>
          </cell>
          <cell r="D2793" t="str">
            <v>許惠芳</v>
          </cell>
          <cell r="E2793" t="str">
            <v>許惠芳小姐</v>
          </cell>
          <cell r="F2793">
            <v>935934609</v>
          </cell>
        </row>
        <row r="2794">
          <cell r="A2794" t="str">
            <v>5F57806</v>
          </cell>
          <cell r="B2794" t="str">
            <v>ATA9616</v>
          </cell>
          <cell r="C2794" t="str">
            <v>先生</v>
          </cell>
          <cell r="D2794" t="str">
            <v>羅唯銓</v>
          </cell>
          <cell r="E2794" t="str">
            <v>羅唯銓先生</v>
          </cell>
          <cell r="F2794">
            <v>955063857</v>
          </cell>
        </row>
        <row r="2795">
          <cell r="A2795" t="str">
            <v>5F57995</v>
          </cell>
          <cell r="B2795" t="str">
            <v>ATA0615</v>
          </cell>
          <cell r="C2795" t="str">
            <v>小姐</v>
          </cell>
          <cell r="D2795" t="str">
            <v>潘美雅</v>
          </cell>
          <cell r="E2795" t="str">
            <v>潘美雅小姐</v>
          </cell>
          <cell r="F2795">
            <v>938002881</v>
          </cell>
        </row>
        <row r="2796">
          <cell r="A2796" t="str">
            <v>5F58123</v>
          </cell>
          <cell r="B2796" t="str">
            <v>ARL8111</v>
          </cell>
          <cell r="C2796" t="str">
            <v>先生</v>
          </cell>
          <cell r="D2796" t="str">
            <v>楊祐權</v>
          </cell>
          <cell r="E2796" t="str">
            <v>楊祐權先生</v>
          </cell>
          <cell r="F2796">
            <v>922504601</v>
          </cell>
        </row>
        <row r="2797">
          <cell r="A2797" t="str">
            <v>5F58229</v>
          </cell>
          <cell r="B2797" t="str">
            <v>ASC5318</v>
          </cell>
          <cell r="C2797" t="str">
            <v>先生</v>
          </cell>
          <cell r="D2797" t="str">
            <v>林巍岡</v>
          </cell>
          <cell r="E2797" t="str">
            <v>林巍岡先生</v>
          </cell>
          <cell r="F2797">
            <v>988340300</v>
          </cell>
        </row>
        <row r="2798">
          <cell r="A2798" t="str">
            <v>5F58298</v>
          </cell>
          <cell r="B2798" t="str">
            <v>ASB6588</v>
          </cell>
          <cell r="C2798" t="str">
            <v>先生</v>
          </cell>
          <cell r="D2798" t="str">
            <v>研發貿易有限公司劉家宏</v>
          </cell>
          <cell r="E2798" t="str">
            <v>劉家宏先生</v>
          </cell>
          <cell r="F2798">
            <v>920618186</v>
          </cell>
        </row>
        <row r="2799">
          <cell r="A2799" t="str">
            <v>5F58304</v>
          </cell>
          <cell r="B2799" t="str">
            <v>ARL3976</v>
          </cell>
          <cell r="C2799" t="str">
            <v>先生</v>
          </cell>
          <cell r="D2799" t="str">
            <v>魏明哲</v>
          </cell>
          <cell r="E2799" t="str">
            <v>魏明哲先生</v>
          </cell>
          <cell r="F2799">
            <v>936638925</v>
          </cell>
        </row>
        <row r="2800">
          <cell r="A2800" t="str">
            <v>5F58474</v>
          </cell>
          <cell r="B2800" t="str">
            <v>RBT6001</v>
          </cell>
          <cell r="C2800" t="str">
            <v>先生</v>
          </cell>
          <cell r="D2800" t="str">
            <v>遠銀國際租賃股份有限公司麥建鋒</v>
          </cell>
          <cell r="E2800" t="str">
            <v>麥建鋒先生</v>
          </cell>
          <cell r="F2800">
            <v>989350006</v>
          </cell>
        </row>
        <row r="2801">
          <cell r="A2801" t="str">
            <v>5F58685</v>
          </cell>
          <cell r="B2801" t="str">
            <v>ARL7008</v>
          </cell>
          <cell r="C2801" t="str">
            <v>先生</v>
          </cell>
          <cell r="D2801" t="str">
            <v>江育霆</v>
          </cell>
          <cell r="E2801" t="str">
            <v>江育霆先生</v>
          </cell>
          <cell r="F2801">
            <v>988000178</v>
          </cell>
        </row>
        <row r="2802">
          <cell r="A2802" t="str">
            <v>5F58745</v>
          </cell>
          <cell r="B2802" t="str">
            <v>RBR9891</v>
          </cell>
          <cell r="C2802" t="str">
            <v>小姐</v>
          </cell>
          <cell r="D2802" t="str">
            <v>蘇煌凱</v>
          </cell>
          <cell r="E2802" t="str">
            <v>王瀅斐小姐</v>
          </cell>
          <cell r="F2802">
            <v>921911168</v>
          </cell>
        </row>
        <row r="2803">
          <cell r="A2803" t="str">
            <v>5F58751</v>
          </cell>
          <cell r="B2803" t="str">
            <v>ATB0560</v>
          </cell>
          <cell r="C2803" t="str">
            <v>先生</v>
          </cell>
          <cell r="D2803" t="str">
            <v>卞化</v>
          </cell>
          <cell r="E2803" t="str">
            <v>卞化先生</v>
          </cell>
          <cell r="F2803">
            <v>937392898</v>
          </cell>
        </row>
        <row r="2804">
          <cell r="A2804" t="str">
            <v>5F65813</v>
          </cell>
          <cell r="B2804" t="str">
            <v>ATG3132</v>
          </cell>
          <cell r="C2804" t="str">
            <v>先生</v>
          </cell>
          <cell r="D2804" t="str">
            <v>華創車電技術中心股份有限公司賴昭宇</v>
          </cell>
          <cell r="E2804" t="str">
            <v>賴昭宇先生</v>
          </cell>
          <cell r="F2804">
            <v>982270167</v>
          </cell>
        </row>
        <row r="2805">
          <cell r="A2805" t="str">
            <v>5F93948</v>
          </cell>
          <cell r="B2805" t="str">
            <v>AQX9393</v>
          </cell>
          <cell r="C2805" t="str">
            <v>先生</v>
          </cell>
          <cell r="D2805" t="str">
            <v>褚昱良</v>
          </cell>
          <cell r="E2805" t="str">
            <v>褚昱良先生</v>
          </cell>
          <cell r="F2805">
            <v>937059524</v>
          </cell>
        </row>
        <row r="2806">
          <cell r="A2806" t="str">
            <v>5F93994</v>
          </cell>
          <cell r="B2806" t="str">
            <v>RBE1133</v>
          </cell>
          <cell r="C2806" t="str">
            <v>先生</v>
          </cell>
          <cell r="D2806" t="str">
            <v>國豐輪胎有限公司曾國邦</v>
          </cell>
          <cell r="E2806" t="str">
            <v>曾國邦先生</v>
          </cell>
          <cell r="F2806">
            <v>936333353</v>
          </cell>
        </row>
        <row r="2807">
          <cell r="A2807" t="str">
            <v>5F94376</v>
          </cell>
          <cell r="B2807">
            <v>1347229</v>
          </cell>
          <cell r="C2807" t="str">
            <v>先生</v>
          </cell>
          <cell r="D2807" t="str">
            <v>龔嘉偉</v>
          </cell>
          <cell r="E2807" t="str">
            <v>龔嘉偉先生</v>
          </cell>
          <cell r="F2807">
            <v>933853123</v>
          </cell>
        </row>
        <row r="2808">
          <cell r="A2808" t="str">
            <v>5F94397</v>
          </cell>
          <cell r="B2808" t="str">
            <v>ASK6177</v>
          </cell>
          <cell r="C2808" t="str">
            <v>先生</v>
          </cell>
          <cell r="D2808" t="str">
            <v>王俊程</v>
          </cell>
          <cell r="E2808" t="str">
            <v>王俊程先生</v>
          </cell>
          <cell r="F2808">
            <v>932167777</v>
          </cell>
        </row>
        <row r="2809">
          <cell r="A2809" t="str">
            <v>5F94727</v>
          </cell>
          <cell r="B2809" t="str">
            <v>5F94727</v>
          </cell>
          <cell r="C2809" t="str">
            <v>先生</v>
          </cell>
          <cell r="D2809" t="str">
            <v>車已賣</v>
          </cell>
          <cell r="E2809" t="str">
            <v>車已賣先生</v>
          </cell>
          <cell r="F2809">
            <v>900000000</v>
          </cell>
        </row>
        <row r="2810">
          <cell r="A2810" t="str">
            <v>5F94787</v>
          </cell>
          <cell r="B2810" t="str">
            <v>ATP0608</v>
          </cell>
          <cell r="C2810" t="str">
            <v>先生</v>
          </cell>
          <cell r="D2810" t="str">
            <v>0陳慶生</v>
          </cell>
          <cell r="E2810" t="str">
            <v>陳慶生先生</v>
          </cell>
          <cell r="F2810">
            <v>918369040</v>
          </cell>
        </row>
        <row r="2811">
          <cell r="A2811" t="str">
            <v>5G22426</v>
          </cell>
          <cell r="B2811" t="str">
            <v>AQX5882</v>
          </cell>
          <cell r="C2811" t="str">
            <v>先生</v>
          </cell>
          <cell r="D2811" t="str">
            <v>鄭懋頤</v>
          </cell>
          <cell r="E2811" t="str">
            <v>鄭懋頤先生</v>
          </cell>
          <cell r="F2811">
            <v>932150510</v>
          </cell>
        </row>
        <row r="2812">
          <cell r="A2812" t="str">
            <v>5G23465</v>
          </cell>
          <cell r="B2812" t="str">
            <v>ASC7111</v>
          </cell>
          <cell r="C2812" t="str">
            <v>先生</v>
          </cell>
          <cell r="D2812" t="str">
            <v>張毅</v>
          </cell>
          <cell r="E2812" t="str">
            <v>張毅先生</v>
          </cell>
          <cell r="F2812">
            <v>986246806</v>
          </cell>
        </row>
        <row r="2813">
          <cell r="A2813" t="str">
            <v>5G23467</v>
          </cell>
          <cell r="B2813" t="str">
            <v>ARG5880</v>
          </cell>
          <cell r="C2813" t="str">
            <v>小姐</v>
          </cell>
          <cell r="D2813" t="str">
            <v>叢成滋</v>
          </cell>
          <cell r="E2813" t="str">
            <v>張文娜小姐</v>
          </cell>
          <cell r="F2813">
            <v>936073973</v>
          </cell>
        </row>
        <row r="2814">
          <cell r="A2814" t="str">
            <v>5G24086</v>
          </cell>
          <cell r="B2814" t="str">
            <v>RBN2289</v>
          </cell>
          <cell r="C2814" t="str">
            <v>先生</v>
          </cell>
          <cell r="D2814" t="str">
            <v>日盛全台通小客車租賃(股)公司簡銀谷</v>
          </cell>
          <cell r="E2814" t="str">
            <v>簡銀谷先生</v>
          </cell>
          <cell r="F2814">
            <v>933149571</v>
          </cell>
        </row>
        <row r="2815">
          <cell r="A2815" t="str">
            <v>5G24138</v>
          </cell>
          <cell r="B2815" t="str">
            <v>RAV9218</v>
          </cell>
          <cell r="C2815" t="str">
            <v>先生</v>
          </cell>
          <cell r="D2815" t="str">
            <v>立明精密(股)-聯邦租賃劉春田</v>
          </cell>
          <cell r="E2815" t="str">
            <v>劉春田先生</v>
          </cell>
          <cell r="F2815">
            <v>931755797</v>
          </cell>
        </row>
        <row r="2816">
          <cell r="A2816" t="str">
            <v>5G24145</v>
          </cell>
          <cell r="B2816" t="str">
            <v>5G24145</v>
          </cell>
          <cell r="C2816" t="str">
            <v>先生</v>
          </cell>
          <cell r="D2816" t="str">
            <v>車已賣</v>
          </cell>
          <cell r="E2816" t="str">
            <v>車已賣先生</v>
          </cell>
          <cell r="F2816">
            <v>900000000</v>
          </cell>
        </row>
        <row r="2817">
          <cell r="A2817" t="str">
            <v>5G25100</v>
          </cell>
          <cell r="B2817" t="str">
            <v>APL8229</v>
          </cell>
          <cell r="C2817" t="str">
            <v>先生</v>
          </cell>
          <cell r="D2817" t="str">
            <v>詹瑞勳</v>
          </cell>
          <cell r="E2817" t="str">
            <v>詹瑞勳先生</v>
          </cell>
          <cell r="F2817">
            <v>912202914</v>
          </cell>
        </row>
        <row r="2818">
          <cell r="A2818" t="str">
            <v>5G25126</v>
          </cell>
          <cell r="B2818" t="str">
            <v>RBN5881</v>
          </cell>
          <cell r="C2818" t="str">
            <v>小姐</v>
          </cell>
          <cell r="D2818" t="str">
            <v>荃能小客車租賃(股)邵瑢槿</v>
          </cell>
          <cell r="E2818" t="str">
            <v>邵瑢槿小姐</v>
          </cell>
          <cell r="F2818">
            <v>931556307</v>
          </cell>
        </row>
        <row r="2819">
          <cell r="A2819" t="str">
            <v>5G25644</v>
          </cell>
          <cell r="B2819" t="str">
            <v>ARG7011</v>
          </cell>
          <cell r="C2819" t="str">
            <v>小姐</v>
          </cell>
          <cell r="D2819" t="str">
            <v>黃曉貞</v>
          </cell>
          <cell r="E2819" t="str">
            <v>黃曉貞小姐</v>
          </cell>
          <cell r="F2819">
            <v>987299238</v>
          </cell>
        </row>
        <row r="2820">
          <cell r="A2820" t="str">
            <v>5G26532</v>
          </cell>
          <cell r="B2820" t="str">
            <v>RBN8892</v>
          </cell>
          <cell r="C2820" t="str">
            <v>先生</v>
          </cell>
          <cell r="D2820" t="str">
            <v>朱家德</v>
          </cell>
          <cell r="E2820" t="str">
            <v>朱家德先生</v>
          </cell>
          <cell r="F2820">
            <v>988623651</v>
          </cell>
        </row>
        <row r="2821">
          <cell r="A2821" t="str">
            <v>5G28197</v>
          </cell>
          <cell r="B2821" t="str">
            <v>RBT0780</v>
          </cell>
          <cell r="C2821" t="str">
            <v>小姐</v>
          </cell>
          <cell r="D2821" t="str">
            <v>陳玉緣</v>
          </cell>
          <cell r="E2821" t="str">
            <v>陳玉緣小姐</v>
          </cell>
          <cell r="F2821">
            <v>935704505</v>
          </cell>
        </row>
        <row r="2822">
          <cell r="A2822" t="str">
            <v>5G28241</v>
          </cell>
          <cell r="B2822" t="str">
            <v>ATA3528</v>
          </cell>
          <cell r="C2822" t="str">
            <v>小姐</v>
          </cell>
          <cell r="D2822" t="str">
            <v>駱吉蓮</v>
          </cell>
          <cell r="E2822" t="str">
            <v>駱吉蓮小姐</v>
          </cell>
          <cell r="F2822">
            <v>939087877</v>
          </cell>
        </row>
        <row r="2823">
          <cell r="A2823" t="str">
            <v>5G28304</v>
          </cell>
          <cell r="B2823" t="str">
            <v>ASB5532</v>
          </cell>
          <cell r="C2823" t="str">
            <v>先生</v>
          </cell>
          <cell r="D2823" t="str">
            <v>邱基坤</v>
          </cell>
          <cell r="E2823" t="str">
            <v>邱基坤先生</v>
          </cell>
          <cell r="F2823">
            <v>933021859</v>
          </cell>
        </row>
        <row r="2824">
          <cell r="A2824" t="str">
            <v>5G28309</v>
          </cell>
          <cell r="B2824" t="str">
            <v>ATT3637</v>
          </cell>
          <cell r="C2824" t="str">
            <v>小姐</v>
          </cell>
          <cell r="D2824" t="str">
            <v>吳宏珮</v>
          </cell>
          <cell r="E2824" t="str">
            <v>吳宏珮小姐</v>
          </cell>
          <cell r="F2824">
            <v>918708992</v>
          </cell>
        </row>
        <row r="2825">
          <cell r="A2825" t="str">
            <v>5G28836</v>
          </cell>
          <cell r="B2825" t="str">
            <v>ATT6698</v>
          </cell>
          <cell r="C2825" t="str">
            <v>先生</v>
          </cell>
          <cell r="D2825" t="str">
            <v>江建明</v>
          </cell>
          <cell r="E2825" t="str">
            <v>江建明先生</v>
          </cell>
          <cell r="F2825">
            <v>913888815</v>
          </cell>
        </row>
        <row r="2826">
          <cell r="A2826" t="str">
            <v>5G29072</v>
          </cell>
          <cell r="B2826" t="str">
            <v>RBT3809</v>
          </cell>
          <cell r="C2826" t="str">
            <v>先生</v>
          </cell>
          <cell r="D2826" t="str">
            <v>五崧捷運股份有限公司-日盛全台通邱承緯</v>
          </cell>
          <cell r="E2826" t="str">
            <v>邱承緯先生</v>
          </cell>
          <cell r="F2826">
            <v>917180995</v>
          </cell>
        </row>
        <row r="2827">
          <cell r="A2827" t="str">
            <v>5G29127</v>
          </cell>
          <cell r="B2827" t="str">
            <v>ASC9396</v>
          </cell>
          <cell r="C2827" t="str">
            <v>先生</v>
          </cell>
          <cell r="D2827" t="str">
            <v>潤林企業社林鍏佑</v>
          </cell>
          <cell r="E2827" t="str">
            <v>林鍏佑先生</v>
          </cell>
          <cell r="F2827">
            <v>988265520</v>
          </cell>
        </row>
        <row r="2828">
          <cell r="A2828" t="str">
            <v>5G30503</v>
          </cell>
          <cell r="B2828" t="str">
            <v>ATJ5580</v>
          </cell>
          <cell r="C2828" t="str">
            <v>先生</v>
          </cell>
          <cell r="D2828" t="str">
            <v>李孝威</v>
          </cell>
          <cell r="E2828" t="str">
            <v>李孝威先生</v>
          </cell>
          <cell r="F2828">
            <v>989705994</v>
          </cell>
        </row>
        <row r="2829">
          <cell r="A2829" t="str">
            <v>5G31079</v>
          </cell>
          <cell r="B2829" t="str">
            <v>RBT9181</v>
          </cell>
          <cell r="C2829" t="str">
            <v>先生</v>
          </cell>
          <cell r="D2829" t="str">
            <v>涂謙正</v>
          </cell>
          <cell r="E2829" t="str">
            <v>涂謙正先生</v>
          </cell>
          <cell r="F2829">
            <v>935273398</v>
          </cell>
        </row>
        <row r="2830">
          <cell r="A2830" t="str">
            <v>5G34407</v>
          </cell>
          <cell r="B2830" t="str">
            <v>ATM1229</v>
          </cell>
          <cell r="C2830" t="str">
            <v>小姐</v>
          </cell>
          <cell r="D2830" t="str">
            <v>林玉</v>
          </cell>
          <cell r="E2830" t="str">
            <v>林玉小姐</v>
          </cell>
          <cell r="F2830">
            <v>963332585</v>
          </cell>
        </row>
        <row r="2831">
          <cell r="A2831" t="str">
            <v>5G34416</v>
          </cell>
          <cell r="B2831" t="str">
            <v>ATB8529</v>
          </cell>
          <cell r="C2831" t="str">
            <v>小姐</v>
          </cell>
          <cell r="D2831" t="str">
            <v>黃文怡</v>
          </cell>
          <cell r="E2831" t="str">
            <v>黃文怡小姐</v>
          </cell>
          <cell r="F2831">
            <v>978289582</v>
          </cell>
        </row>
        <row r="2832">
          <cell r="A2832" t="str">
            <v>5G35075</v>
          </cell>
          <cell r="B2832" t="str">
            <v>ATP0169</v>
          </cell>
          <cell r="C2832" t="str">
            <v>小姐</v>
          </cell>
          <cell r="D2832" t="str">
            <v>陳瑞涵</v>
          </cell>
          <cell r="E2832" t="str">
            <v>陳瑞涵小姐</v>
          </cell>
          <cell r="F2832">
            <v>987653838</v>
          </cell>
        </row>
        <row r="2833">
          <cell r="A2833" t="str">
            <v>5G35080</v>
          </cell>
          <cell r="B2833" t="str">
            <v>ASC8778</v>
          </cell>
          <cell r="C2833" t="str">
            <v>先生</v>
          </cell>
          <cell r="D2833" t="str">
            <v>陳定甫</v>
          </cell>
          <cell r="E2833" t="str">
            <v>陳定甫先生</v>
          </cell>
          <cell r="F2833">
            <v>939399713</v>
          </cell>
        </row>
        <row r="2834">
          <cell r="A2834" t="str">
            <v>5G35084</v>
          </cell>
          <cell r="B2834" t="str">
            <v>ATD5863</v>
          </cell>
          <cell r="C2834" t="str">
            <v>先生</v>
          </cell>
          <cell r="D2834" t="str">
            <v>汎德股份有限公司魏翠如</v>
          </cell>
          <cell r="E2834" t="str">
            <v>林伯蔚先生</v>
          </cell>
          <cell r="F2834">
            <v>918616952</v>
          </cell>
        </row>
        <row r="2835">
          <cell r="A2835" t="str">
            <v>5G35298</v>
          </cell>
          <cell r="B2835" t="str">
            <v>RBQ6086</v>
          </cell>
          <cell r="C2835" t="str">
            <v>先生</v>
          </cell>
          <cell r="D2835" t="str">
            <v>博塔納設計有限公司-格上租賃莊世偉</v>
          </cell>
          <cell r="E2835" t="str">
            <v>莊世偉先生</v>
          </cell>
          <cell r="F2835">
            <v>911353342</v>
          </cell>
        </row>
        <row r="2836">
          <cell r="A2836" t="str">
            <v>5G45676</v>
          </cell>
          <cell r="B2836" t="str">
            <v>RBT6667</v>
          </cell>
          <cell r="C2836" t="str">
            <v>小姐</v>
          </cell>
          <cell r="D2836" t="str">
            <v>今源國際開發股份有限公司-財盟蔡朱芳儀</v>
          </cell>
          <cell r="E2836" t="str">
            <v>蔡朱芳儀小姐</v>
          </cell>
          <cell r="F2836">
            <v>987007098</v>
          </cell>
        </row>
        <row r="2837">
          <cell r="A2837" t="str">
            <v>5G45949</v>
          </cell>
          <cell r="B2837" t="str">
            <v>APJ2000</v>
          </cell>
          <cell r="C2837" t="str">
            <v>先生</v>
          </cell>
          <cell r="D2837" t="str">
            <v>陳柏江</v>
          </cell>
          <cell r="E2837" t="str">
            <v>陳柏江先生</v>
          </cell>
          <cell r="F2837">
            <v>930525802</v>
          </cell>
        </row>
        <row r="2838">
          <cell r="A2838" t="str">
            <v>5G50115</v>
          </cell>
          <cell r="B2838" t="str">
            <v>ASE1687</v>
          </cell>
          <cell r="C2838" t="str">
            <v>小姐</v>
          </cell>
          <cell r="D2838" t="str">
            <v>張恩寧</v>
          </cell>
          <cell r="E2838" t="str">
            <v>張恩寧小姐</v>
          </cell>
          <cell r="F2838">
            <v>953035955</v>
          </cell>
        </row>
        <row r="2839">
          <cell r="A2839" t="str">
            <v>5G50594</v>
          </cell>
          <cell r="B2839" t="str">
            <v>ARL9520</v>
          </cell>
          <cell r="C2839" t="str">
            <v>小姐</v>
          </cell>
          <cell r="D2839" t="str">
            <v>林怡姿</v>
          </cell>
          <cell r="E2839" t="str">
            <v>林怡姿小姐</v>
          </cell>
          <cell r="F2839">
            <v>908666260</v>
          </cell>
        </row>
        <row r="2840">
          <cell r="A2840" t="str">
            <v>5G50652</v>
          </cell>
          <cell r="B2840" t="str">
            <v>ASU6268</v>
          </cell>
          <cell r="C2840" t="str">
            <v>先生</v>
          </cell>
          <cell r="D2840" t="str">
            <v>李淑惠</v>
          </cell>
          <cell r="E2840" t="str">
            <v>葉正威先生</v>
          </cell>
          <cell r="F2840">
            <v>937912618</v>
          </cell>
        </row>
        <row r="2841">
          <cell r="A2841" t="str">
            <v>5G51032</v>
          </cell>
          <cell r="B2841" t="str">
            <v>RBT3993</v>
          </cell>
          <cell r="C2841" t="str">
            <v>先生</v>
          </cell>
          <cell r="D2841" t="str">
            <v>信威交通工程有限公司-遠銀蔡松年</v>
          </cell>
          <cell r="E2841" t="str">
            <v>蔡松年先生</v>
          </cell>
          <cell r="F2841">
            <v>922267431</v>
          </cell>
        </row>
        <row r="2842">
          <cell r="A2842" t="str">
            <v>5G51219</v>
          </cell>
          <cell r="B2842" t="str">
            <v>ATA0882</v>
          </cell>
          <cell r="C2842" t="str">
            <v>先生</v>
          </cell>
          <cell r="D2842" t="str">
            <v>劉黃守</v>
          </cell>
          <cell r="E2842" t="str">
            <v>劉黃守先生</v>
          </cell>
          <cell r="F2842">
            <v>937091507</v>
          </cell>
        </row>
        <row r="2843">
          <cell r="A2843" t="str">
            <v>5G51265</v>
          </cell>
          <cell r="B2843" t="str">
            <v>ASC8036</v>
          </cell>
          <cell r="C2843" t="str">
            <v>先生</v>
          </cell>
          <cell r="D2843" t="str">
            <v>王子榮</v>
          </cell>
          <cell r="E2843" t="str">
            <v>王子榮先生</v>
          </cell>
          <cell r="F2843">
            <v>972230801</v>
          </cell>
        </row>
        <row r="2844">
          <cell r="A2844" t="str">
            <v>5G51747</v>
          </cell>
          <cell r="B2844" t="str">
            <v>ATN3690</v>
          </cell>
          <cell r="C2844" t="str">
            <v>小姐</v>
          </cell>
          <cell r="D2844" t="str">
            <v>陳慧心</v>
          </cell>
          <cell r="E2844" t="str">
            <v>陳慧心小姐</v>
          </cell>
          <cell r="F2844">
            <v>955588985</v>
          </cell>
        </row>
        <row r="2845">
          <cell r="A2845" t="str">
            <v>5G51918</v>
          </cell>
          <cell r="B2845" t="str">
            <v>ATN5203</v>
          </cell>
          <cell r="C2845" t="str">
            <v>先生</v>
          </cell>
          <cell r="D2845" t="str">
            <v>莊欣瑜</v>
          </cell>
          <cell r="E2845" t="str">
            <v>張哲綱先生</v>
          </cell>
          <cell r="F2845">
            <v>919511418</v>
          </cell>
        </row>
        <row r="2846">
          <cell r="A2846" t="str">
            <v>5G53074</v>
          </cell>
          <cell r="B2846" t="str">
            <v>3013AC</v>
          </cell>
          <cell r="C2846" t="str">
            <v>小姐</v>
          </cell>
          <cell r="D2846" t="str">
            <v>陳韻湘</v>
          </cell>
          <cell r="E2846" t="str">
            <v>陳韻湘小姐</v>
          </cell>
          <cell r="F2846">
            <v>980865717</v>
          </cell>
        </row>
        <row r="2847">
          <cell r="A2847" t="str">
            <v>5G53717</v>
          </cell>
          <cell r="B2847" t="str">
            <v>ATL8979</v>
          </cell>
          <cell r="C2847" t="str">
            <v>先生</v>
          </cell>
          <cell r="D2847" t="str">
            <v>林怡君</v>
          </cell>
          <cell r="E2847" t="str">
            <v>莊泊晨先生</v>
          </cell>
          <cell r="F2847">
            <v>905568935</v>
          </cell>
        </row>
        <row r="2848">
          <cell r="A2848" t="str">
            <v>5G53996</v>
          </cell>
          <cell r="B2848" t="str">
            <v>ATD5096</v>
          </cell>
          <cell r="C2848" t="str">
            <v>小姐</v>
          </cell>
          <cell r="D2848" t="str">
            <v>吳沛璇</v>
          </cell>
          <cell r="E2848" t="str">
            <v>吳沛璇小姐</v>
          </cell>
          <cell r="F2848">
            <v>921025870</v>
          </cell>
        </row>
        <row r="2849">
          <cell r="A2849" t="str">
            <v>5G54729</v>
          </cell>
          <cell r="B2849" t="str">
            <v>ATK5227</v>
          </cell>
          <cell r="C2849" t="str">
            <v>先生</v>
          </cell>
          <cell r="D2849" t="str">
            <v>熊書堉</v>
          </cell>
          <cell r="E2849" t="str">
            <v>鍾阜軒先生</v>
          </cell>
          <cell r="F2849">
            <v>916699723</v>
          </cell>
        </row>
        <row r="2850">
          <cell r="A2850" t="str">
            <v>5G55404</v>
          </cell>
          <cell r="B2850" t="str">
            <v>ATK2029</v>
          </cell>
          <cell r="C2850" t="str">
            <v>先生</v>
          </cell>
          <cell r="D2850" t="str">
            <v>呂清棋</v>
          </cell>
          <cell r="E2850" t="str">
            <v>呂清棋先生</v>
          </cell>
          <cell r="F2850">
            <v>928898689</v>
          </cell>
        </row>
        <row r="2851">
          <cell r="A2851" t="str">
            <v>5G55417</v>
          </cell>
          <cell r="B2851" t="str">
            <v>ATV0726</v>
          </cell>
          <cell r="C2851" t="str">
            <v>小姐</v>
          </cell>
          <cell r="D2851" t="str">
            <v>黃淑娟</v>
          </cell>
          <cell r="E2851" t="str">
            <v>黃淑娟小姐</v>
          </cell>
          <cell r="F2851">
            <v>972248295</v>
          </cell>
        </row>
        <row r="2852">
          <cell r="A2852" t="str">
            <v>5G55451</v>
          </cell>
          <cell r="B2852" t="str">
            <v>AXA8977</v>
          </cell>
          <cell r="C2852" t="str">
            <v>小姐</v>
          </cell>
          <cell r="D2852" t="str">
            <v>立華貿易有限公司吳淑娟</v>
          </cell>
          <cell r="E2852" t="str">
            <v>吳淑娟小姐</v>
          </cell>
          <cell r="F2852">
            <v>936155965</v>
          </cell>
        </row>
        <row r="2853">
          <cell r="A2853" t="str">
            <v>5G55618</v>
          </cell>
          <cell r="B2853" t="str">
            <v>AXA2866</v>
          </cell>
          <cell r="C2853" t="str">
            <v>先生</v>
          </cell>
          <cell r="D2853" t="str">
            <v>歐志雄</v>
          </cell>
          <cell r="E2853" t="str">
            <v>歐志雄先生</v>
          </cell>
          <cell r="F2853">
            <v>935786255</v>
          </cell>
        </row>
        <row r="2854">
          <cell r="A2854" t="str">
            <v>5G56082</v>
          </cell>
          <cell r="B2854" t="str">
            <v>ATF7311</v>
          </cell>
          <cell r="C2854" t="str">
            <v>先生</v>
          </cell>
          <cell r="D2854" t="str">
            <v>張新君</v>
          </cell>
          <cell r="E2854" t="str">
            <v>張新君先生</v>
          </cell>
          <cell r="F2854">
            <v>919997054</v>
          </cell>
        </row>
        <row r="2855">
          <cell r="A2855" t="str">
            <v>5G56502</v>
          </cell>
          <cell r="B2855" t="str">
            <v>AXJ2218</v>
          </cell>
          <cell r="C2855" t="str">
            <v>先生</v>
          </cell>
          <cell r="D2855" t="str">
            <v>張家毅</v>
          </cell>
          <cell r="E2855" t="str">
            <v>張家毅先生</v>
          </cell>
          <cell r="F2855">
            <v>919625168</v>
          </cell>
        </row>
        <row r="2856">
          <cell r="A2856" t="str">
            <v>5G61110</v>
          </cell>
          <cell r="B2856" t="str">
            <v>ATF7630</v>
          </cell>
          <cell r="C2856" t="str">
            <v>小姐</v>
          </cell>
          <cell r="D2856" t="str">
            <v>游惠玲</v>
          </cell>
          <cell r="E2856" t="str">
            <v>游惠玲小姐</v>
          </cell>
          <cell r="F2856">
            <v>988000734</v>
          </cell>
        </row>
        <row r="2857">
          <cell r="A2857" t="str">
            <v>5G61112</v>
          </cell>
          <cell r="B2857" t="str">
            <v>ATL5856</v>
          </cell>
          <cell r="C2857" t="str">
            <v>小姐</v>
          </cell>
          <cell r="D2857" t="str">
            <v>蘇芳玉</v>
          </cell>
          <cell r="E2857" t="str">
            <v>蘇芳玉小姐</v>
          </cell>
          <cell r="F2857">
            <v>926195811</v>
          </cell>
        </row>
        <row r="2858">
          <cell r="A2858" t="str">
            <v>5G61114</v>
          </cell>
          <cell r="B2858" t="str">
            <v>AUH8376</v>
          </cell>
          <cell r="C2858" t="str">
            <v>先生</v>
          </cell>
          <cell r="D2858" t="str">
            <v>戴秀文</v>
          </cell>
          <cell r="E2858" t="str">
            <v>陳銘寬先生</v>
          </cell>
          <cell r="F2858">
            <v>939986835</v>
          </cell>
        </row>
        <row r="2859">
          <cell r="A2859" t="str">
            <v>5G61124</v>
          </cell>
          <cell r="B2859" t="str">
            <v>RCA2130</v>
          </cell>
          <cell r="C2859" t="str">
            <v>先生</v>
          </cell>
          <cell r="D2859" t="str">
            <v>中租汽車租賃股份有限公司傅士英</v>
          </cell>
          <cell r="E2859" t="str">
            <v>傅士英先生</v>
          </cell>
          <cell r="F2859">
            <v>932925076</v>
          </cell>
        </row>
        <row r="2860">
          <cell r="A2860" t="str">
            <v>5G61129</v>
          </cell>
          <cell r="B2860" t="str">
            <v>ATA0813</v>
          </cell>
          <cell r="C2860" t="str">
            <v>小姐</v>
          </cell>
          <cell r="D2860" t="str">
            <v>彭曉珍</v>
          </cell>
          <cell r="E2860" t="str">
            <v>彭曉珍小姐</v>
          </cell>
          <cell r="F2860">
            <v>922266730</v>
          </cell>
        </row>
        <row r="2861">
          <cell r="A2861" t="str">
            <v>5G61134</v>
          </cell>
          <cell r="B2861" t="str">
            <v>ATF1257</v>
          </cell>
          <cell r="C2861" t="str">
            <v>小姐</v>
          </cell>
          <cell r="D2861" t="str">
            <v>邱瑩鳳</v>
          </cell>
          <cell r="E2861" t="str">
            <v>邱瑩鳳小姐</v>
          </cell>
          <cell r="F2861">
            <v>931191473</v>
          </cell>
        </row>
        <row r="2862">
          <cell r="A2862" t="str">
            <v>5G61138</v>
          </cell>
          <cell r="B2862" t="str">
            <v>AUE0808</v>
          </cell>
          <cell r="C2862" t="str">
            <v>先生</v>
          </cell>
          <cell r="D2862" t="str">
            <v>黃永承</v>
          </cell>
          <cell r="E2862" t="str">
            <v>黃永承先生</v>
          </cell>
          <cell r="F2862">
            <v>913383222</v>
          </cell>
        </row>
        <row r="2863">
          <cell r="A2863" t="str">
            <v>5G61149</v>
          </cell>
          <cell r="B2863" t="str">
            <v>ATF6926</v>
          </cell>
          <cell r="C2863" t="str">
            <v>先生</v>
          </cell>
          <cell r="D2863" t="str">
            <v>謝明達</v>
          </cell>
          <cell r="E2863" t="str">
            <v>謝明達先生</v>
          </cell>
          <cell r="F2863">
            <v>989162387</v>
          </cell>
        </row>
        <row r="2864">
          <cell r="A2864" t="str">
            <v>5G61275</v>
          </cell>
          <cell r="B2864" t="str">
            <v>APL1799</v>
          </cell>
          <cell r="C2864" t="str">
            <v>小姐</v>
          </cell>
          <cell r="D2864" t="str">
            <v>林亭</v>
          </cell>
          <cell r="E2864" t="str">
            <v>林亭小姐</v>
          </cell>
          <cell r="F2864">
            <v>922347786</v>
          </cell>
        </row>
        <row r="2865">
          <cell r="A2865" t="str">
            <v>5G61339</v>
          </cell>
          <cell r="B2865" t="str">
            <v>APJ9001</v>
          </cell>
          <cell r="C2865" t="str">
            <v>先生</v>
          </cell>
          <cell r="D2865" t="str">
            <v>左右互聯網科技企業社余俊賢</v>
          </cell>
          <cell r="E2865" t="str">
            <v>余俊賢先生</v>
          </cell>
          <cell r="F2865">
            <v>905065789</v>
          </cell>
        </row>
        <row r="2866">
          <cell r="A2866" t="str">
            <v>5G61350</v>
          </cell>
          <cell r="B2866" t="str">
            <v>ASB7135</v>
          </cell>
          <cell r="C2866" t="str">
            <v>先生</v>
          </cell>
          <cell r="D2866" t="str">
            <v>林裕敦</v>
          </cell>
          <cell r="E2866" t="str">
            <v>林裕敦先生</v>
          </cell>
          <cell r="F2866">
            <v>937428056</v>
          </cell>
        </row>
        <row r="2867">
          <cell r="A2867" t="str">
            <v>5G62051</v>
          </cell>
          <cell r="B2867" t="str">
            <v>ATD1027</v>
          </cell>
          <cell r="C2867" t="str">
            <v>小姐</v>
          </cell>
          <cell r="D2867" t="str">
            <v>徐宜君</v>
          </cell>
          <cell r="E2867" t="str">
            <v>徐宜君小姐</v>
          </cell>
          <cell r="F2867">
            <v>921315122</v>
          </cell>
        </row>
        <row r="2868">
          <cell r="A2868" t="str">
            <v>5G87835</v>
          </cell>
          <cell r="B2868" t="str">
            <v>ASE9357</v>
          </cell>
          <cell r="C2868" t="str">
            <v>先生</v>
          </cell>
          <cell r="D2868" t="str">
            <v>李孟翰</v>
          </cell>
          <cell r="E2868" t="str">
            <v>李孟翰先生</v>
          </cell>
          <cell r="F2868">
            <v>978005053</v>
          </cell>
        </row>
        <row r="2869">
          <cell r="A2869" t="str">
            <v>5H01417</v>
          </cell>
          <cell r="B2869" t="str">
            <v>ARL8981</v>
          </cell>
          <cell r="C2869" t="str">
            <v>先生</v>
          </cell>
          <cell r="D2869" t="str">
            <v>王至剛</v>
          </cell>
          <cell r="E2869" t="str">
            <v>王至剛先生</v>
          </cell>
          <cell r="F2869">
            <v>939932479</v>
          </cell>
        </row>
        <row r="2870">
          <cell r="A2870" t="str">
            <v>5H01787</v>
          </cell>
          <cell r="B2870" t="str">
            <v>RBT2723</v>
          </cell>
          <cell r="C2870" t="str">
            <v>先生</v>
          </cell>
          <cell r="D2870" t="str">
            <v>財盟小客車租賃股份有限公司曾祥杰</v>
          </cell>
          <cell r="E2870" t="str">
            <v>曾祥杰先生</v>
          </cell>
          <cell r="F2870">
            <v>928554399</v>
          </cell>
        </row>
        <row r="2871">
          <cell r="A2871" t="str">
            <v>5H01878</v>
          </cell>
          <cell r="B2871" t="str">
            <v>ATF3326</v>
          </cell>
          <cell r="C2871" t="str">
            <v>小姐</v>
          </cell>
          <cell r="D2871" t="str">
            <v>和運租車股份有限公司林家卉</v>
          </cell>
          <cell r="E2871" t="str">
            <v>林家卉小姐</v>
          </cell>
          <cell r="F2871">
            <v>989088985</v>
          </cell>
        </row>
        <row r="2872">
          <cell r="A2872" t="str">
            <v>5H01928</v>
          </cell>
          <cell r="B2872" t="str">
            <v>ATA2686</v>
          </cell>
          <cell r="C2872" t="str">
            <v>小姐</v>
          </cell>
          <cell r="D2872" t="str">
            <v>劉彥君</v>
          </cell>
          <cell r="E2872" t="str">
            <v>劉彥君小姐</v>
          </cell>
          <cell r="F2872">
            <v>921739758</v>
          </cell>
        </row>
        <row r="2873">
          <cell r="A2873" t="str">
            <v>5H01932</v>
          </cell>
          <cell r="B2873" t="str">
            <v>BMW0070</v>
          </cell>
          <cell r="C2873" t="str">
            <v>先生</v>
          </cell>
          <cell r="D2873" t="str">
            <v>柳承志</v>
          </cell>
          <cell r="E2873" t="str">
            <v>柳承志先生</v>
          </cell>
          <cell r="F2873">
            <v>910030976</v>
          </cell>
        </row>
        <row r="2874">
          <cell r="A2874" t="str">
            <v>5H01973</v>
          </cell>
          <cell r="B2874" t="str">
            <v>ASY2238</v>
          </cell>
          <cell r="C2874" t="str">
            <v>先生</v>
          </cell>
          <cell r="D2874" t="str">
            <v>黃淑美</v>
          </cell>
          <cell r="E2874" t="str">
            <v>曹建民先生</v>
          </cell>
          <cell r="F2874">
            <v>955621602</v>
          </cell>
        </row>
        <row r="2875">
          <cell r="A2875" t="str">
            <v>5H02033</v>
          </cell>
          <cell r="B2875" t="str">
            <v>ARL6677</v>
          </cell>
          <cell r="C2875" t="str">
            <v>先生</v>
          </cell>
          <cell r="D2875" t="str">
            <v>楊翔皓</v>
          </cell>
          <cell r="E2875" t="str">
            <v>楊翔皓先生</v>
          </cell>
          <cell r="F2875">
            <v>921890830</v>
          </cell>
        </row>
        <row r="2876">
          <cell r="A2876" t="str">
            <v>5H02256</v>
          </cell>
          <cell r="B2876" t="str">
            <v>ASB9965</v>
          </cell>
          <cell r="C2876" t="str">
            <v>先生</v>
          </cell>
          <cell r="D2876" t="str">
            <v>楊明峰</v>
          </cell>
          <cell r="E2876" t="str">
            <v>楊明峰先生</v>
          </cell>
          <cell r="F2876">
            <v>970101897</v>
          </cell>
        </row>
        <row r="2877">
          <cell r="A2877" t="str">
            <v>5H02261</v>
          </cell>
          <cell r="B2877" t="str">
            <v>ASB8795</v>
          </cell>
          <cell r="C2877" t="str">
            <v>先生</v>
          </cell>
          <cell r="D2877" t="str">
            <v>林源升</v>
          </cell>
          <cell r="E2877" t="str">
            <v>林源升先生</v>
          </cell>
          <cell r="F2877">
            <v>935666260</v>
          </cell>
        </row>
        <row r="2878">
          <cell r="A2878" t="str">
            <v>5H02316</v>
          </cell>
          <cell r="B2878" t="str">
            <v>ATA1917</v>
          </cell>
          <cell r="C2878" t="str">
            <v>先生</v>
          </cell>
          <cell r="D2878" t="str">
            <v>朱雅文</v>
          </cell>
          <cell r="E2878" t="str">
            <v>周東彥先生</v>
          </cell>
          <cell r="F2878">
            <v>963065836</v>
          </cell>
        </row>
        <row r="2879">
          <cell r="A2879" t="str">
            <v>5H02350</v>
          </cell>
          <cell r="B2879" t="str">
            <v>ALC9369</v>
          </cell>
          <cell r="C2879" t="str">
            <v>小姐</v>
          </cell>
          <cell r="D2879" t="str">
            <v>賴雪貞</v>
          </cell>
          <cell r="E2879" t="str">
            <v>賴雪貞小姐</v>
          </cell>
          <cell r="F2879">
            <v>933999375</v>
          </cell>
        </row>
        <row r="2880">
          <cell r="A2880" t="str">
            <v>5H02978</v>
          </cell>
          <cell r="B2880" t="str">
            <v>APL7055</v>
          </cell>
          <cell r="C2880" t="str">
            <v>先生</v>
          </cell>
          <cell r="D2880" t="str">
            <v>簡于恆</v>
          </cell>
          <cell r="E2880" t="str">
            <v>簡于恆先生</v>
          </cell>
          <cell r="F2880">
            <v>927500150</v>
          </cell>
        </row>
        <row r="2881">
          <cell r="A2881" t="str">
            <v>5H03122</v>
          </cell>
          <cell r="B2881" t="str">
            <v>ATN6270</v>
          </cell>
          <cell r="C2881" t="str">
            <v>先生</v>
          </cell>
          <cell r="D2881" t="str">
            <v>黃正賢</v>
          </cell>
          <cell r="E2881" t="str">
            <v>黃正賢先生</v>
          </cell>
          <cell r="F2881">
            <v>955014202</v>
          </cell>
        </row>
        <row r="2882">
          <cell r="A2882" t="str">
            <v>5H03172</v>
          </cell>
          <cell r="B2882" t="str">
            <v>ATN2282</v>
          </cell>
          <cell r="C2882" t="str">
            <v>小姐</v>
          </cell>
          <cell r="D2882" t="str">
            <v>曾潘艷姿</v>
          </cell>
          <cell r="E2882" t="str">
            <v>曾潘艷姿小姐</v>
          </cell>
          <cell r="F2882">
            <v>922072260</v>
          </cell>
        </row>
        <row r="2883">
          <cell r="A2883" t="str">
            <v>5H03187</v>
          </cell>
          <cell r="B2883" t="str">
            <v>ATA8160</v>
          </cell>
          <cell r="C2883" t="str">
            <v>先生</v>
          </cell>
          <cell r="D2883" t="str">
            <v>陳冠州</v>
          </cell>
          <cell r="E2883" t="str">
            <v>陳冠州先生</v>
          </cell>
          <cell r="F2883">
            <v>922245859</v>
          </cell>
        </row>
        <row r="2884">
          <cell r="A2884" t="str">
            <v>5H03199</v>
          </cell>
          <cell r="B2884" t="str">
            <v>ATB5880</v>
          </cell>
          <cell r="C2884" t="str">
            <v>小姐</v>
          </cell>
          <cell r="D2884" t="str">
            <v>許玲玲</v>
          </cell>
          <cell r="E2884" t="str">
            <v>許玲玲小姐</v>
          </cell>
          <cell r="F2884">
            <v>932321708</v>
          </cell>
        </row>
        <row r="2885">
          <cell r="A2885" t="str">
            <v>5H03261</v>
          </cell>
          <cell r="B2885" t="str">
            <v>ATN0312</v>
          </cell>
          <cell r="C2885" t="str">
            <v>先生</v>
          </cell>
          <cell r="D2885" t="str">
            <v>李逸元</v>
          </cell>
          <cell r="E2885" t="str">
            <v>李逸元先生</v>
          </cell>
          <cell r="F2885">
            <v>919580724</v>
          </cell>
        </row>
        <row r="2886">
          <cell r="A2886" t="str">
            <v>5H03276</v>
          </cell>
          <cell r="B2886" t="str">
            <v>ATN6769</v>
          </cell>
          <cell r="C2886" t="str">
            <v>小姐</v>
          </cell>
          <cell r="D2886" t="str">
            <v>陳璋林</v>
          </cell>
          <cell r="E2886" t="str">
            <v>簡雅惠小姐</v>
          </cell>
          <cell r="F2886">
            <v>926131392</v>
          </cell>
        </row>
        <row r="2887">
          <cell r="A2887" t="str">
            <v>5H03277</v>
          </cell>
          <cell r="B2887" t="str">
            <v>ATN1855</v>
          </cell>
          <cell r="C2887" t="str">
            <v>先生</v>
          </cell>
          <cell r="D2887" t="str">
            <v>劉子祥</v>
          </cell>
          <cell r="E2887" t="str">
            <v>王華先生</v>
          </cell>
          <cell r="F2887">
            <v>922289555</v>
          </cell>
        </row>
        <row r="2888">
          <cell r="A2888" t="str">
            <v>5H04080</v>
          </cell>
          <cell r="B2888" t="str">
            <v>ARJ7737</v>
          </cell>
          <cell r="C2888" t="str">
            <v>先生</v>
          </cell>
          <cell r="D2888" t="str">
            <v>許俊蓬</v>
          </cell>
          <cell r="E2888" t="str">
            <v>許俊蓬先生</v>
          </cell>
          <cell r="F2888">
            <v>922660988</v>
          </cell>
        </row>
        <row r="2889">
          <cell r="A2889" t="str">
            <v>5H04170</v>
          </cell>
          <cell r="B2889" t="str">
            <v>ASC5115</v>
          </cell>
          <cell r="C2889" t="str">
            <v>小姐</v>
          </cell>
          <cell r="D2889" t="str">
            <v>孫筠</v>
          </cell>
          <cell r="E2889" t="str">
            <v>孫筠小姐</v>
          </cell>
          <cell r="F2889">
            <v>972218023</v>
          </cell>
        </row>
        <row r="2890">
          <cell r="A2890" t="str">
            <v>5H04211</v>
          </cell>
          <cell r="B2890" t="str">
            <v>AUF0357</v>
          </cell>
          <cell r="C2890" t="str">
            <v>小姐</v>
          </cell>
          <cell r="D2890" t="str">
            <v>李啟睿</v>
          </cell>
          <cell r="E2890" t="str">
            <v>李啟睿小姐</v>
          </cell>
          <cell r="F2890">
            <v>963398944</v>
          </cell>
        </row>
        <row r="2891">
          <cell r="A2891" t="str">
            <v>5H04222</v>
          </cell>
          <cell r="B2891" t="str">
            <v>5H04222</v>
          </cell>
          <cell r="C2891" t="str">
            <v>先生</v>
          </cell>
          <cell r="D2891" t="str">
            <v>張可瑜</v>
          </cell>
          <cell r="E2891" t="str">
            <v>謝松仁先生</v>
          </cell>
          <cell r="F2891">
            <v>955742212</v>
          </cell>
        </row>
        <row r="2892">
          <cell r="A2892" t="str">
            <v>5H04309</v>
          </cell>
          <cell r="B2892" t="str">
            <v>ATB6202</v>
          </cell>
          <cell r="C2892" t="str">
            <v>先生</v>
          </cell>
          <cell r="D2892" t="str">
            <v>林亞銳</v>
          </cell>
          <cell r="E2892" t="str">
            <v>林亞銳先生</v>
          </cell>
          <cell r="F2892">
            <v>912265036</v>
          </cell>
        </row>
        <row r="2893">
          <cell r="A2893" t="str">
            <v>5H04494</v>
          </cell>
          <cell r="B2893" t="str">
            <v>AVC9998</v>
          </cell>
          <cell r="C2893" t="str">
            <v>小姐</v>
          </cell>
          <cell r="D2893" t="str">
            <v>陳怡安</v>
          </cell>
          <cell r="E2893" t="str">
            <v>陳怡安小姐</v>
          </cell>
          <cell r="F2893">
            <v>939273642</v>
          </cell>
        </row>
        <row r="2894">
          <cell r="A2894" t="str">
            <v>5H04527</v>
          </cell>
          <cell r="B2894" t="str">
            <v>ATB5708</v>
          </cell>
          <cell r="C2894" t="str">
            <v>先生</v>
          </cell>
          <cell r="D2894" t="str">
            <v>傅士彰</v>
          </cell>
          <cell r="E2894" t="str">
            <v>傅士彰先生</v>
          </cell>
          <cell r="F2894">
            <v>956711214</v>
          </cell>
        </row>
        <row r="2895">
          <cell r="A2895" t="str">
            <v>5H04534</v>
          </cell>
          <cell r="B2895" t="str">
            <v>ATN9660</v>
          </cell>
          <cell r="C2895" t="str">
            <v>小姐</v>
          </cell>
          <cell r="D2895" t="str">
            <v>傅筱萍</v>
          </cell>
          <cell r="E2895" t="str">
            <v>傅筱萍小姐</v>
          </cell>
          <cell r="F2895">
            <v>958600389</v>
          </cell>
        </row>
        <row r="2896">
          <cell r="A2896" t="str">
            <v>5H04535</v>
          </cell>
          <cell r="B2896" t="str">
            <v>ATB5028</v>
          </cell>
          <cell r="C2896" t="str">
            <v>小姐</v>
          </cell>
          <cell r="D2896" t="str">
            <v>許靜鈺</v>
          </cell>
          <cell r="E2896" t="str">
            <v>許靜鈺小姐</v>
          </cell>
          <cell r="F2896">
            <v>911966601</v>
          </cell>
        </row>
        <row r="2897">
          <cell r="A2897" t="str">
            <v>5H04576</v>
          </cell>
          <cell r="B2897" t="str">
            <v>ATJ9855</v>
          </cell>
          <cell r="C2897" t="str">
            <v>小姐</v>
          </cell>
          <cell r="D2897" t="str">
            <v>杜青菁</v>
          </cell>
          <cell r="E2897" t="str">
            <v>杜青菁小姐</v>
          </cell>
          <cell r="F2897">
            <v>922000665</v>
          </cell>
        </row>
        <row r="2898">
          <cell r="A2898" t="str">
            <v>5H04939</v>
          </cell>
          <cell r="B2898" t="str">
            <v>ASF1732</v>
          </cell>
          <cell r="C2898" t="str">
            <v>先生</v>
          </cell>
          <cell r="D2898" t="str">
            <v>沈錦月</v>
          </cell>
          <cell r="E2898" t="str">
            <v>張安邦先生</v>
          </cell>
          <cell r="F2898">
            <v>988286114</v>
          </cell>
        </row>
        <row r="2899">
          <cell r="A2899" t="str">
            <v>5H05008</v>
          </cell>
          <cell r="B2899" t="str">
            <v>ATB7290</v>
          </cell>
          <cell r="C2899" t="str">
            <v>小姐</v>
          </cell>
          <cell r="D2899" t="str">
            <v>朱桂芳</v>
          </cell>
          <cell r="E2899" t="str">
            <v>朱桂芳小姐</v>
          </cell>
          <cell r="F2899">
            <v>937589580</v>
          </cell>
        </row>
        <row r="2900">
          <cell r="A2900" t="str">
            <v>5H05223</v>
          </cell>
          <cell r="B2900" t="str">
            <v>ATP6011</v>
          </cell>
          <cell r="C2900" t="str">
            <v>先生</v>
          </cell>
          <cell r="D2900" t="str">
            <v>許春勸</v>
          </cell>
          <cell r="E2900" t="str">
            <v>陳致銘先生</v>
          </cell>
          <cell r="F2900">
            <v>938699329</v>
          </cell>
        </row>
        <row r="2901">
          <cell r="A2901" t="str">
            <v>5H07614</v>
          </cell>
          <cell r="B2901" t="str">
            <v>ATN8387</v>
          </cell>
          <cell r="C2901" t="str">
            <v>小姐</v>
          </cell>
          <cell r="D2901" t="str">
            <v>圓永企業有限公司李依慈</v>
          </cell>
          <cell r="E2901" t="str">
            <v>李依慈小姐</v>
          </cell>
          <cell r="F2901">
            <v>913168686</v>
          </cell>
        </row>
        <row r="2902">
          <cell r="A2902" t="str">
            <v>5H07672</v>
          </cell>
          <cell r="B2902" t="str">
            <v>ASC7389</v>
          </cell>
          <cell r="C2902" t="str">
            <v>小姐</v>
          </cell>
          <cell r="D2902" t="str">
            <v>林麗慧</v>
          </cell>
          <cell r="E2902" t="str">
            <v>林麗慧小姐</v>
          </cell>
          <cell r="F2902">
            <v>912537958</v>
          </cell>
        </row>
        <row r="2903">
          <cell r="A2903" t="str">
            <v>5H07695</v>
          </cell>
          <cell r="B2903" t="str">
            <v>ATN8538</v>
          </cell>
          <cell r="C2903" t="str">
            <v>先生</v>
          </cell>
          <cell r="D2903" t="str">
            <v>林宏澤</v>
          </cell>
          <cell r="E2903" t="str">
            <v>林宏澤先生</v>
          </cell>
          <cell r="F2903">
            <v>935208105</v>
          </cell>
        </row>
        <row r="2904">
          <cell r="A2904" t="str">
            <v>5H07816</v>
          </cell>
          <cell r="B2904" t="str">
            <v>ATA0730</v>
          </cell>
          <cell r="C2904" t="str">
            <v>小姐</v>
          </cell>
          <cell r="D2904" t="str">
            <v>詹乃蓁</v>
          </cell>
          <cell r="E2904" t="str">
            <v>詹乃蓁小姐</v>
          </cell>
          <cell r="F2904">
            <v>925136375</v>
          </cell>
        </row>
        <row r="2905">
          <cell r="A2905" t="str">
            <v>5H07817</v>
          </cell>
          <cell r="B2905" t="str">
            <v>ATN6692</v>
          </cell>
          <cell r="C2905" t="str">
            <v>小姐</v>
          </cell>
          <cell r="D2905" t="str">
            <v>王佩蓮</v>
          </cell>
          <cell r="E2905" t="str">
            <v>王佩蓮小姐</v>
          </cell>
          <cell r="F2905">
            <v>958263392</v>
          </cell>
        </row>
        <row r="2906">
          <cell r="A2906" t="str">
            <v>5H07844</v>
          </cell>
          <cell r="B2906" t="str">
            <v>ATA0023</v>
          </cell>
          <cell r="C2906" t="str">
            <v>先生</v>
          </cell>
          <cell r="D2906" t="str">
            <v>又增企業股份有限公司簡聰銘</v>
          </cell>
          <cell r="E2906" t="str">
            <v>簡聰銘先生</v>
          </cell>
          <cell r="F2906">
            <v>910245268</v>
          </cell>
        </row>
        <row r="2907">
          <cell r="A2907" t="str">
            <v>5H07902</v>
          </cell>
          <cell r="B2907" t="str">
            <v>ATA1982</v>
          </cell>
          <cell r="C2907" t="str">
            <v>先生</v>
          </cell>
          <cell r="D2907" t="str">
            <v>李宜庭</v>
          </cell>
          <cell r="E2907" t="str">
            <v>李宜庭先生</v>
          </cell>
          <cell r="F2907">
            <v>926900092</v>
          </cell>
        </row>
        <row r="2908">
          <cell r="A2908" t="str">
            <v>5H08259</v>
          </cell>
          <cell r="B2908" t="str">
            <v>ASC0683</v>
          </cell>
          <cell r="C2908" t="str">
            <v>先生</v>
          </cell>
          <cell r="D2908" t="str">
            <v>謝盛全</v>
          </cell>
          <cell r="E2908" t="str">
            <v>謝盛全先生</v>
          </cell>
          <cell r="F2908">
            <v>988934930</v>
          </cell>
        </row>
        <row r="2909">
          <cell r="A2909" t="str">
            <v>5H08368</v>
          </cell>
          <cell r="B2909" t="str">
            <v>ATC9632</v>
          </cell>
          <cell r="C2909" t="str">
            <v>先生</v>
          </cell>
          <cell r="D2909" t="str">
            <v>吳明哲</v>
          </cell>
          <cell r="E2909" t="str">
            <v>吳明哲先生</v>
          </cell>
          <cell r="F2909">
            <v>936900935</v>
          </cell>
        </row>
        <row r="2910">
          <cell r="A2910" t="str">
            <v>5H08369</v>
          </cell>
          <cell r="B2910" t="str">
            <v>ANS9819</v>
          </cell>
          <cell r="C2910" t="str">
            <v>先生</v>
          </cell>
          <cell r="D2910" t="str">
            <v>陳韋廷</v>
          </cell>
          <cell r="E2910" t="str">
            <v>陳韋廷先生</v>
          </cell>
          <cell r="F2910">
            <v>988966955</v>
          </cell>
        </row>
        <row r="2911">
          <cell r="A2911" t="str">
            <v>5H08920</v>
          </cell>
          <cell r="B2911" t="str">
            <v>ATE8798</v>
          </cell>
          <cell r="C2911" t="str">
            <v>小姐</v>
          </cell>
          <cell r="D2911" t="str">
            <v>羅惠霞</v>
          </cell>
          <cell r="E2911" t="str">
            <v>羅惠霞小姐</v>
          </cell>
          <cell r="F2911">
            <v>918842611</v>
          </cell>
        </row>
        <row r="2912">
          <cell r="A2912" t="str">
            <v>5H08999</v>
          </cell>
          <cell r="B2912" t="str">
            <v>ATQ9230</v>
          </cell>
          <cell r="C2912" t="str">
            <v>小姐</v>
          </cell>
          <cell r="D2912" t="str">
            <v>張鈞斐</v>
          </cell>
          <cell r="E2912" t="str">
            <v>張鈞斐小姐</v>
          </cell>
          <cell r="F2912">
            <v>919135528</v>
          </cell>
        </row>
        <row r="2913">
          <cell r="A2913" t="str">
            <v>5H09051</v>
          </cell>
          <cell r="B2913" t="str">
            <v>ATH8833</v>
          </cell>
          <cell r="C2913" t="str">
            <v>小姐</v>
          </cell>
          <cell r="D2913" t="str">
            <v>劉晏伶</v>
          </cell>
          <cell r="E2913" t="str">
            <v>劉晏伶小姐</v>
          </cell>
          <cell r="F2913">
            <v>915712121</v>
          </cell>
        </row>
        <row r="2914">
          <cell r="A2914" t="str">
            <v>5H09338</v>
          </cell>
          <cell r="B2914" t="str">
            <v>AUX7966</v>
          </cell>
          <cell r="C2914" t="str">
            <v>小姐</v>
          </cell>
          <cell r="D2914" t="str">
            <v>陳美玲</v>
          </cell>
          <cell r="E2914" t="str">
            <v>陳美玲小姐</v>
          </cell>
          <cell r="F2914">
            <v>912891796</v>
          </cell>
        </row>
        <row r="2915">
          <cell r="A2915" t="str">
            <v>5H09370</v>
          </cell>
          <cell r="B2915" t="str">
            <v>ATD9838</v>
          </cell>
          <cell r="C2915" t="str">
            <v>小姐</v>
          </cell>
          <cell r="D2915" t="str">
            <v>黃麗玉</v>
          </cell>
          <cell r="E2915" t="str">
            <v>黃麗玉小姐</v>
          </cell>
          <cell r="F2915">
            <v>933726945</v>
          </cell>
        </row>
        <row r="2916">
          <cell r="A2916" t="str">
            <v>5H09389</v>
          </cell>
          <cell r="B2916" t="str">
            <v>ATB6586</v>
          </cell>
          <cell r="C2916" t="str">
            <v>小姐</v>
          </cell>
          <cell r="D2916" t="str">
            <v>謝毓娟</v>
          </cell>
          <cell r="E2916" t="str">
            <v>謝毓娟小姐</v>
          </cell>
          <cell r="F2916">
            <v>935624956</v>
          </cell>
        </row>
        <row r="2917">
          <cell r="A2917" t="str">
            <v>5H09395</v>
          </cell>
          <cell r="B2917" t="str">
            <v>ASC8953</v>
          </cell>
          <cell r="C2917" t="str">
            <v>先生</v>
          </cell>
          <cell r="D2917" t="str">
            <v>凱必達顧問有限公司歐書豪</v>
          </cell>
          <cell r="E2917" t="str">
            <v>歐書豪先生</v>
          </cell>
          <cell r="F2917">
            <v>933538621</v>
          </cell>
        </row>
        <row r="2918">
          <cell r="A2918" t="str">
            <v>5H09396</v>
          </cell>
          <cell r="B2918" t="str">
            <v>ATB1982</v>
          </cell>
          <cell r="C2918" t="str">
            <v>先生</v>
          </cell>
          <cell r="D2918" t="str">
            <v>呂彥德</v>
          </cell>
          <cell r="E2918" t="str">
            <v>呂彥德先生</v>
          </cell>
          <cell r="F2918">
            <v>929888360</v>
          </cell>
        </row>
        <row r="2919">
          <cell r="A2919" t="str">
            <v>5H09406</v>
          </cell>
          <cell r="B2919" t="str">
            <v>ATE7286</v>
          </cell>
          <cell r="C2919" t="str">
            <v>先生</v>
          </cell>
          <cell r="D2919" t="str">
            <v>匯通商行有限公司謝翔丞</v>
          </cell>
          <cell r="E2919" t="str">
            <v>謝翔丞先生</v>
          </cell>
          <cell r="F2919">
            <v>980361681</v>
          </cell>
        </row>
        <row r="2920">
          <cell r="A2920" t="str">
            <v>5H09456</v>
          </cell>
          <cell r="B2920" t="str">
            <v>ATP6655</v>
          </cell>
          <cell r="C2920" t="str">
            <v>先生</v>
          </cell>
          <cell r="D2920" t="str">
            <v>王宜強</v>
          </cell>
          <cell r="E2920" t="str">
            <v>王宜強先生</v>
          </cell>
          <cell r="F2920">
            <v>928051007</v>
          </cell>
        </row>
        <row r="2921">
          <cell r="A2921" t="str">
            <v>5H09512</v>
          </cell>
          <cell r="B2921" t="str">
            <v>ATE7272</v>
          </cell>
          <cell r="C2921" t="str">
            <v>先生</v>
          </cell>
          <cell r="D2921" t="str">
            <v>吳李順</v>
          </cell>
          <cell r="E2921" t="str">
            <v>吳李順先生</v>
          </cell>
          <cell r="F2921">
            <v>987232730</v>
          </cell>
        </row>
        <row r="2922">
          <cell r="A2922" t="str">
            <v>5H09560</v>
          </cell>
          <cell r="B2922" t="str">
            <v>ATL1228</v>
          </cell>
          <cell r="C2922" t="str">
            <v>先生</v>
          </cell>
          <cell r="D2922" t="str">
            <v>0邱顯榮</v>
          </cell>
          <cell r="E2922" t="str">
            <v>邱顯榮先生</v>
          </cell>
          <cell r="F2922">
            <v>900000000</v>
          </cell>
        </row>
        <row r="2923">
          <cell r="A2923" t="str">
            <v>5H09565</v>
          </cell>
          <cell r="B2923" t="str">
            <v>ATP8558</v>
          </cell>
          <cell r="C2923" t="str">
            <v>先生</v>
          </cell>
          <cell r="D2923" t="str">
            <v>洪秀慧</v>
          </cell>
          <cell r="E2923" t="str">
            <v>林晉毅先生</v>
          </cell>
          <cell r="F2923">
            <v>936461852</v>
          </cell>
        </row>
        <row r="2924">
          <cell r="A2924" t="str">
            <v>5H09802</v>
          </cell>
          <cell r="B2924" t="str">
            <v>ATJ9595</v>
          </cell>
          <cell r="C2924" t="str">
            <v>先生</v>
          </cell>
          <cell r="D2924" t="str">
            <v>台灣宏利股份有限公司張益通</v>
          </cell>
          <cell r="E2924" t="str">
            <v>張益通先生</v>
          </cell>
          <cell r="F2924">
            <v>939975241</v>
          </cell>
        </row>
        <row r="2925">
          <cell r="A2925" t="str">
            <v>5H09803</v>
          </cell>
          <cell r="B2925" t="str">
            <v>ATM6953</v>
          </cell>
          <cell r="C2925" t="str">
            <v>先生</v>
          </cell>
          <cell r="D2925" t="str">
            <v>徐志平</v>
          </cell>
          <cell r="E2925" t="str">
            <v>徐志平先生</v>
          </cell>
          <cell r="F2925">
            <v>928810590</v>
          </cell>
        </row>
        <row r="2926">
          <cell r="A2926" t="str">
            <v>5H09943</v>
          </cell>
          <cell r="B2926" t="str">
            <v>ATB5012</v>
          </cell>
          <cell r="C2926" t="str">
            <v>小姐</v>
          </cell>
          <cell r="D2926" t="str">
            <v>侯孟利</v>
          </cell>
          <cell r="E2926" t="str">
            <v>侯孟利小姐</v>
          </cell>
          <cell r="F2926">
            <v>963390630</v>
          </cell>
        </row>
        <row r="2927">
          <cell r="A2927" t="str">
            <v>5H09986</v>
          </cell>
          <cell r="B2927" t="str">
            <v>ATH1323</v>
          </cell>
          <cell r="C2927" t="str">
            <v>先生</v>
          </cell>
          <cell r="D2927" t="str">
            <v>柯添貴</v>
          </cell>
          <cell r="E2927" t="str">
            <v>柯添貴先生</v>
          </cell>
          <cell r="F2927">
            <v>937068161</v>
          </cell>
        </row>
        <row r="2928">
          <cell r="A2928" t="str">
            <v>5H10069</v>
          </cell>
          <cell r="B2928" t="str">
            <v>ATG3560</v>
          </cell>
          <cell r="C2928" t="str">
            <v>小姐</v>
          </cell>
          <cell r="D2928" t="str">
            <v>陳怡芳</v>
          </cell>
          <cell r="E2928" t="str">
            <v>陳怡芳小姐</v>
          </cell>
          <cell r="F2928">
            <v>986400744</v>
          </cell>
        </row>
        <row r="2929">
          <cell r="A2929" t="str">
            <v>5H10071</v>
          </cell>
          <cell r="B2929" t="str">
            <v>RBR6797</v>
          </cell>
          <cell r="C2929" t="str">
            <v>小姐</v>
          </cell>
          <cell r="D2929" t="str">
            <v>坤儀國際股份有限公司-歐力士林秋蘭</v>
          </cell>
          <cell r="E2929" t="str">
            <v>林秋蘭小姐</v>
          </cell>
          <cell r="F2929">
            <v>932035504</v>
          </cell>
        </row>
        <row r="2930">
          <cell r="A2930" t="str">
            <v>5H10296</v>
          </cell>
          <cell r="B2930" t="str">
            <v>AUX2017</v>
          </cell>
          <cell r="C2930" t="str">
            <v>小姐</v>
          </cell>
          <cell r="D2930" t="str">
            <v>黃仙蓓</v>
          </cell>
          <cell r="E2930" t="str">
            <v>黃仙蓓小姐</v>
          </cell>
          <cell r="F2930">
            <v>912010385</v>
          </cell>
        </row>
        <row r="2931">
          <cell r="A2931" t="str">
            <v>5H10432</v>
          </cell>
          <cell r="B2931" t="str">
            <v>ATD5855</v>
          </cell>
          <cell r="C2931" t="str">
            <v>小姐</v>
          </cell>
          <cell r="D2931" t="str">
            <v>林美君</v>
          </cell>
          <cell r="E2931" t="str">
            <v>林美君小姐</v>
          </cell>
          <cell r="F2931">
            <v>920664271</v>
          </cell>
        </row>
        <row r="2932">
          <cell r="A2932" t="str">
            <v>5H10473</v>
          </cell>
          <cell r="B2932" t="str">
            <v>ATD5735</v>
          </cell>
          <cell r="C2932" t="str">
            <v>小姐</v>
          </cell>
          <cell r="D2932" t="str">
            <v>黃怡瑋</v>
          </cell>
          <cell r="E2932" t="str">
            <v>黃怡瑋小姐</v>
          </cell>
          <cell r="F2932">
            <v>988775702</v>
          </cell>
        </row>
        <row r="2933">
          <cell r="A2933" t="str">
            <v>5H11000</v>
          </cell>
          <cell r="B2933" t="str">
            <v>ATF9385</v>
          </cell>
          <cell r="C2933" t="str">
            <v>小姐</v>
          </cell>
          <cell r="D2933" t="str">
            <v>誼鑫建設有限公司陳雅齡</v>
          </cell>
          <cell r="E2933" t="str">
            <v>陳雅齡小姐</v>
          </cell>
          <cell r="F2933">
            <v>938577885</v>
          </cell>
        </row>
        <row r="2934">
          <cell r="A2934" t="str">
            <v>5H11001</v>
          </cell>
          <cell r="B2934" t="str">
            <v>RBR7901</v>
          </cell>
          <cell r="C2934" t="str">
            <v>先生</v>
          </cell>
          <cell r="D2934" t="str">
            <v>中租汽車租賃股份有限公司洪嘉衍</v>
          </cell>
          <cell r="E2934" t="str">
            <v>洪嘉衍先生</v>
          </cell>
          <cell r="F2934">
            <v>921762790</v>
          </cell>
        </row>
        <row r="2935">
          <cell r="A2935" t="str">
            <v>5H11041</v>
          </cell>
          <cell r="B2935" t="str">
            <v>RBJ9261</v>
          </cell>
          <cell r="C2935" t="str">
            <v>小姐</v>
          </cell>
          <cell r="D2935" t="str">
            <v>聖峰興業股份有限公司-格上陳邵瀅</v>
          </cell>
          <cell r="E2935" t="str">
            <v>陳邵瀅小姐</v>
          </cell>
          <cell r="F2935">
            <v>960500552</v>
          </cell>
        </row>
        <row r="2936">
          <cell r="A2936" t="str">
            <v>5H11538</v>
          </cell>
          <cell r="B2936" t="str">
            <v>AWZ8819</v>
          </cell>
          <cell r="C2936" t="str">
            <v>小姐</v>
          </cell>
          <cell r="D2936" t="str">
            <v>吳盈潔</v>
          </cell>
          <cell r="E2936" t="str">
            <v>吳盈潔小姐</v>
          </cell>
          <cell r="F2936">
            <v>953585519</v>
          </cell>
        </row>
        <row r="2937">
          <cell r="A2937" t="str">
            <v>5H11556</v>
          </cell>
          <cell r="B2937" t="str">
            <v>ATM0527</v>
          </cell>
          <cell r="C2937" t="str">
            <v>先生</v>
          </cell>
          <cell r="D2937" t="str">
            <v>戴葦婷</v>
          </cell>
          <cell r="E2937" t="str">
            <v>林緯民先生</v>
          </cell>
          <cell r="F2937">
            <v>937877627</v>
          </cell>
        </row>
        <row r="2938">
          <cell r="A2938" t="str">
            <v>5H11572</v>
          </cell>
          <cell r="B2938" t="str">
            <v>ATG0560</v>
          </cell>
          <cell r="C2938" t="str">
            <v>小姐</v>
          </cell>
          <cell r="D2938" t="str">
            <v>洪奷禹</v>
          </cell>
          <cell r="E2938" t="str">
            <v>洪奷禹小姐</v>
          </cell>
          <cell r="F2938">
            <v>917447301</v>
          </cell>
        </row>
        <row r="2939">
          <cell r="A2939" t="str">
            <v>5H11599</v>
          </cell>
          <cell r="B2939" t="str">
            <v>AKC8799</v>
          </cell>
          <cell r="C2939" t="str">
            <v>小姐</v>
          </cell>
          <cell r="D2939" t="str">
            <v>陳玉鳳</v>
          </cell>
          <cell r="E2939" t="str">
            <v>陳玉鳳小姐</v>
          </cell>
          <cell r="F2939">
            <v>919938927</v>
          </cell>
        </row>
        <row r="2940">
          <cell r="A2940" t="str">
            <v>5H11613</v>
          </cell>
          <cell r="B2940" t="str">
            <v>ATK3580</v>
          </cell>
          <cell r="C2940" t="str">
            <v>先生</v>
          </cell>
          <cell r="D2940" t="str">
            <v>廖經杰</v>
          </cell>
          <cell r="E2940" t="str">
            <v>廖經杰先生</v>
          </cell>
          <cell r="F2940">
            <v>933205197</v>
          </cell>
        </row>
        <row r="2941">
          <cell r="A2941" t="str">
            <v>5H11925</v>
          </cell>
          <cell r="B2941" t="str">
            <v>AXB0881</v>
          </cell>
          <cell r="C2941" t="str">
            <v>先生</v>
          </cell>
          <cell r="D2941" t="str">
            <v>殷定國</v>
          </cell>
          <cell r="E2941" t="str">
            <v>殷定國先生</v>
          </cell>
          <cell r="F2941">
            <v>958921355</v>
          </cell>
        </row>
        <row r="2942">
          <cell r="A2942" t="str">
            <v>5H11934</v>
          </cell>
          <cell r="B2942" t="str">
            <v>ATU5062</v>
          </cell>
          <cell r="C2942" t="str">
            <v>先生</v>
          </cell>
          <cell r="D2942" t="str">
            <v>宜軒科技有限公司游少甫</v>
          </cell>
          <cell r="E2942" t="str">
            <v>游少甫先生</v>
          </cell>
          <cell r="F2942">
            <v>900785151</v>
          </cell>
        </row>
        <row r="2943">
          <cell r="A2943" t="str">
            <v>5H11944</v>
          </cell>
          <cell r="B2943" t="str">
            <v>ATH0719</v>
          </cell>
          <cell r="C2943" t="str">
            <v>小姐</v>
          </cell>
          <cell r="D2943" t="str">
            <v>陳小瑩</v>
          </cell>
          <cell r="E2943" t="str">
            <v>陳小瑩小姐</v>
          </cell>
          <cell r="F2943">
            <v>953195127</v>
          </cell>
        </row>
        <row r="2944">
          <cell r="A2944" t="str">
            <v>5H20550</v>
          </cell>
          <cell r="B2944" t="str">
            <v>ASB9509</v>
          </cell>
          <cell r="C2944" t="str">
            <v>先生</v>
          </cell>
          <cell r="D2944" t="str">
            <v>林伯倫</v>
          </cell>
          <cell r="E2944" t="str">
            <v>林伯倫先生</v>
          </cell>
          <cell r="F2944">
            <v>928664519</v>
          </cell>
        </row>
        <row r="2945">
          <cell r="A2945" t="str">
            <v>5H20867</v>
          </cell>
          <cell r="B2945" t="str">
            <v>AVE1788</v>
          </cell>
          <cell r="C2945" t="str">
            <v>先生</v>
          </cell>
          <cell r="D2945" t="str">
            <v>洪亦廷</v>
          </cell>
          <cell r="E2945" t="str">
            <v>洪亦廷先生</v>
          </cell>
          <cell r="F2945">
            <v>973079338</v>
          </cell>
        </row>
        <row r="2946">
          <cell r="A2946" t="str">
            <v>5H20969</v>
          </cell>
          <cell r="B2946" t="str">
            <v>ASE9198</v>
          </cell>
          <cell r="C2946" t="str">
            <v>先生</v>
          </cell>
          <cell r="D2946" t="str">
            <v>林庭孝</v>
          </cell>
          <cell r="E2946" t="str">
            <v>林庭孝先生</v>
          </cell>
          <cell r="F2946">
            <v>930127843</v>
          </cell>
        </row>
        <row r="2947">
          <cell r="A2947" t="str">
            <v>5H20979</v>
          </cell>
          <cell r="B2947" t="str">
            <v>RBT3565</v>
          </cell>
          <cell r="C2947" t="str">
            <v>小姐</v>
          </cell>
          <cell r="D2947" t="str">
            <v>遠銀租賃股份有限公司陳怡璇</v>
          </cell>
          <cell r="E2947" t="str">
            <v>陳怡璇小姐</v>
          </cell>
          <cell r="F2947">
            <v>955595115</v>
          </cell>
        </row>
        <row r="2948">
          <cell r="A2948" t="str">
            <v>5H21229</v>
          </cell>
          <cell r="B2948" t="str">
            <v>ATA3160</v>
          </cell>
          <cell r="C2948" t="str">
            <v>先生</v>
          </cell>
          <cell r="D2948" t="str">
            <v>莊智強</v>
          </cell>
          <cell r="E2948" t="str">
            <v>莊智強先生</v>
          </cell>
          <cell r="F2948">
            <v>980757696</v>
          </cell>
        </row>
        <row r="2949">
          <cell r="A2949" t="str">
            <v>5H21348</v>
          </cell>
          <cell r="B2949" t="str">
            <v>ASX7665</v>
          </cell>
          <cell r="C2949" t="str">
            <v>先生</v>
          </cell>
          <cell r="D2949" t="str">
            <v>胡立人</v>
          </cell>
          <cell r="E2949" t="str">
            <v>胡立人先生</v>
          </cell>
          <cell r="F2949">
            <v>937020868</v>
          </cell>
        </row>
        <row r="2950">
          <cell r="A2950" t="str">
            <v>5H22283</v>
          </cell>
          <cell r="B2950" t="str">
            <v>AXB7009</v>
          </cell>
          <cell r="C2950" t="str">
            <v>小姐</v>
          </cell>
          <cell r="D2950" t="str">
            <v>郭柏彤</v>
          </cell>
          <cell r="E2950" t="str">
            <v>郭柏彤小姐</v>
          </cell>
          <cell r="F2950">
            <v>935008556</v>
          </cell>
        </row>
        <row r="2951">
          <cell r="A2951" t="str">
            <v>5H22309</v>
          </cell>
          <cell r="B2951" t="str">
            <v>AWZ2783</v>
          </cell>
          <cell r="C2951" t="str">
            <v>先生</v>
          </cell>
          <cell r="D2951" t="str">
            <v>許世明</v>
          </cell>
          <cell r="E2951" t="str">
            <v>許世明先生</v>
          </cell>
          <cell r="F2951">
            <v>911023911</v>
          </cell>
        </row>
        <row r="2952">
          <cell r="A2952" t="str">
            <v>5H22713</v>
          </cell>
          <cell r="B2952" t="str">
            <v>ATP5538</v>
          </cell>
          <cell r="C2952" t="str">
            <v>先生</v>
          </cell>
          <cell r="D2952" t="str">
            <v>謝佳祐</v>
          </cell>
          <cell r="E2952" t="str">
            <v>謝佳祐先生</v>
          </cell>
          <cell r="F2952">
            <v>933050148</v>
          </cell>
        </row>
        <row r="2953">
          <cell r="A2953" t="str">
            <v>5H22739</v>
          </cell>
          <cell r="B2953" t="str">
            <v>AWT6768</v>
          </cell>
          <cell r="C2953" t="str">
            <v>先生</v>
          </cell>
          <cell r="D2953" t="str">
            <v>陳律諠</v>
          </cell>
          <cell r="E2953" t="str">
            <v>陳律諠先生</v>
          </cell>
          <cell r="F2953">
            <v>926861646</v>
          </cell>
        </row>
        <row r="2954">
          <cell r="A2954" t="str">
            <v>5H22881</v>
          </cell>
          <cell r="B2954" t="str">
            <v>ATU1678</v>
          </cell>
          <cell r="C2954" t="str">
            <v>先生</v>
          </cell>
          <cell r="D2954" t="str">
            <v>黃政堯</v>
          </cell>
          <cell r="E2954" t="str">
            <v>黃政堯先生</v>
          </cell>
          <cell r="F2954">
            <v>939987772</v>
          </cell>
        </row>
        <row r="2955">
          <cell r="A2955" t="str">
            <v>5H23271</v>
          </cell>
          <cell r="B2955" t="str">
            <v>ATU2567</v>
          </cell>
          <cell r="C2955" t="str">
            <v>先生</v>
          </cell>
          <cell r="D2955" t="str">
            <v>范國鉦</v>
          </cell>
          <cell r="E2955" t="str">
            <v>范國鉦先生</v>
          </cell>
          <cell r="F2955">
            <v>911356579</v>
          </cell>
        </row>
        <row r="2956">
          <cell r="A2956" t="str">
            <v>5H23562</v>
          </cell>
          <cell r="B2956" t="str">
            <v>ATE9296</v>
          </cell>
          <cell r="C2956" t="str">
            <v>小姐</v>
          </cell>
          <cell r="D2956" t="str">
            <v>欣昌塑膠股份有限公司杜致維</v>
          </cell>
          <cell r="E2956" t="str">
            <v>陳嬋婷小姐</v>
          </cell>
          <cell r="F2956">
            <v>937074226</v>
          </cell>
        </row>
        <row r="2957">
          <cell r="A2957" t="str">
            <v>5H23566</v>
          </cell>
          <cell r="B2957" t="str">
            <v>ATE3180</v>
          </cell>
          <cell r="C2957" t="str">
            <v>小姐</v>
          </cell>
          <cell r="D2957" t="str">
            <v>王怡雯</v>
          </cell>
          <cell r="E2957" t="str">
            <v>王怡雯小姐</v>
          </cell>
          <cell r="F2957">
            <v>988124318</v>
          </cell>
        </row>
        <row r="2958">
          <cell r="A2958" t="str">
            <v>5H24092</v>
          </cell>
          <cell r="B2958" t="str">
            <v>AYC0217</v>
          </cell>
          <cell r="C2958" t="str">
            <v>小姐</v>
          </cell>
          <cell r="D2958" t="str">
            <v>徐婉瑄</v>
          </cell>
          <cell r="E2958" t="str">
            <v>徐婉瑄小姐</v>
          </cell>
          <cell r="F2958">
            <v>919266785</v>
          </cell>
        </row>
        <row r="2959">
          <cell r="A2959" t="str">
            <v>5H24095</v>
          </cell>
          <cell r="B2959" t="str">
            <v>AWB6899</v>
          </cell>
          <cell r="C2959" t="str">
            <v>先生</v>
          </cell>
          <cell r="D2959" t="str">
            <v>張鈞昊</v>
          </cell>
          <cell r="E2959" t="str">
            <v>張鈞昊先生</v>
          </cell>
          <cell r="F2959">
            <v>966706986</v>
          </cell>
        </row>
        <row r="2960">
          <cell r="A2960" t="str">
            <v>5H24155</v>
          </cell>
          <cell r="B2960" t="str">
            <v>AWZ1588</v>
          </cell>
          <cell r="C2960" t="str">
            <v>小姐</v>
          </cell>
          <cell r="D2960" t="str">
            <v>黃熙</v>
          </cell>
          <cell r="E2960" t="str">
            <v>黃熙小姐</v>
          </cell>
          <cell r="F2960">
            <v>919391331</v>
          </cell>
        </row>
        <row r="2961">
          <cell r="A2961" t="str">
            <v>5H24198</v>
          </cell>
          <cell r="B2961" t="str">
            <v>ATH8991</v>
          </cell>
          <cell r="C2961" t="str">
            <v>小姐</v>
          </cell>
          <cell r="D2961" t="str">
            <v>林逸凡</v>
          </cell>
          <cell r="E2961" t="str">
            <v>林逸凡小姐</v>
          </cell>
          <cell r="F2961">
            <v>936281547</v>
          </cell>
        </row>
        <row r="2962">
          <cell r="A2962" t="str">
            <v>5H24201</v>
          </cell>
          <cell r="B2962" t="str">
            <v>ATL7913</v>
          </cell>
          <cell r="C2962" t="str">
            <v>先生</v>
          </cell>
          <cell r="D2962" t="str">
            <v>張覲麟</v>
          </cell>
          <cell r="E2962" t="str">
            <v>張覲麟先生</v>
          </cell>
          <cell r="F2962">
            <v>921923497</v>
          </cell>
        </row>
        <row r="2963">
          <cell r="A2963" t="str">
            <v>5H24258</v>
          </cell>
          <cell r="B2963" t="str">
            <v>ATY9899</v>
          </cell>
          <cell r="C2963" t="str">
            <v>先生</v>
          </cell>
          <cell r="D2963" t="str">
            <v>林明億</v>
          </cell>
          <cell r="E2963" t="str">
            <v>林明億先生</v>
          </cell>
          <cell r="F2963">
            <v>932157188</v>
          </cell>
        </row>
        <row r="2964">
          <cell r="A2964" t="str">
            <v>5H24382</v>
          </cell>
          <cell r="B2964" t="str">
            <v>AWY9985</v>
          </cell>
          <cell r="C2964" t="str">
            <v>小姐</v>
          </cell>
          <cell r="D2964" t="str">
            <v>梁淑媚</v>
          </cell>
          <cell r="E2964" t="str">
            <v>梁淑媚小姐</v>
          </cell>
          <cell r="F2964">
            <v>987378092</v>
          </cell>
        </row>
        <row r="2965">
          <cell r="A2965" t="str">
            <v>5H24389</v>
          </cell>
          <cell r="B2965" t="str">
            <v>ATX0227</v>
          </cell>
          <cell r="C2965" t="str">
            <v>先生</v>
          </cell>
          <cell r="D2965" t="str">
            <v>林志遠</v>
          </cell>
          <cell r="E2965" t="str">
            <v>林志遠先生</v>
          </cell>
          <cell r="F2965">
            <v>936543843</v>
          </cell>
        </row>
        <row r="2966">
          <cell r="A2966" t="str">
            <v>5H24390</v>
          </cell>
          <cell r="B2966" t="str">
            <v>RCA7158</v>
          </cell>
          <cell r="C2966" t="str">
            <v>先生</v>
          </cell>
          <cell r="D2966" t="str">
            <v>遠銀國際租賃股份有限公司王瑋成</v>
          </cell>
          <cell r="E2966" t="str">
            <v>王瑋成先生</v>
          </cell>
          <cell r="F2966">
            <v>930733433</v>
          </cell>
        </row>
        <row r="2967">
          <cell r="A2967" t="str">
            <v>5H24485</v>
          </cell>
          <cell r="B2967" t="str">
            <v>AWY2990</v>
          </cell>
          <cell r="C2967" t="str">
            <v>小姐</v>
          </cell>
          <cell r="D2967" t="str">
            <v>陳瑾怡</v>
          </cell>
          <cell r="E2967" t="str">
            <v>陳瑾怡小姐</v>
          </cell>
          <cell r="F2967">
            <v>989716885</v>
          </cell>
        </row>
        <row r="2968">
          <cell r="A2968" t="str">
            <v>5H24495</v>
          </cell>
          <cell r="B2968" t="str">
            <v>AWZ8628</v>
          </cell>
          <cell r="C2968" t="str">
            <v>小姐</v>
          </cell>
          <cell r="D2968" t="str">
            <v>陳乃綾</v>
          </cell>
          <cell r="E2968" t="str">
            <v>陳乃綾小姐</v>
          </cell>
          <cell r="F2968">
            <v>910752203</v>
          </cell>
        </row>
        <row r="2969">
          <cell r="A2969" t="str">
            <v>5H24751</v>
          </cell>
          <cell r="B2969" t="str">
            <v>AYC2966</v>
          </cell>
          <cell r="C2969" t="str">
            <v>先生</v>
          </cell>
          <cell r="D2969" t="str">
            <v>翁震泰</v>
          </cell>
          <cell r="E2969" t="str">
            <v>翁震泰先生</v>
          </cell>
          <cell r="F2969">
            <v>937782840</v>
          </cell>
        </row>
        <row r="2970">
          <cell r="A2970" t="str">
            <v>5H24772</v>
          </cell>
          <cell r="B2970" t="str">
            <v>ATX0158</v>
          </cell>
          <cell r="C2970" t="str">
            <v>先生</v>
          </cell>
          <cell r="D2970" t="str">
            <v>吳劭元</v>
          </cell>
          <cell r="E2970" t="str">
            <v>吳劭元先生</v>
          </cell>
          <cell r="F2970">
            <v>933922047</v>
          </cell>
        </row>
        <row r="2971">
          <cell r="A2971" t="str">
            <v>5H25013</v>
          </cell>
          <cell r="B2971" t="str">
            <v>ATQ1505</v>
          </cell>
          <cell r="C2971" t="str">
            <v>先生</v>
          </cell>
          <cell r="D2971" t="str">
            <v>耿自強</v>
          </cell>
          <cell r="E2971" t="str">
            <v>耿自強先生</v>
          </cell>
          <cell r="F2971">
            <v>939157583</v>
          </cell>
        </row>
        <row r="2972">
          <cell r="A2972" t="str">
            <v>5H25048</v>
          </cell>
          <cell r="B2972" t="str">
            <v>AWF0608</v>
          </cell>
          <cell r="C2972" t="str">
            <v>先生</v>
          </cell>
          <cell r="D2972" t="str">
            <v>張耀文</v>
          </cell>
          <cell r="E2972" t="str">
            <v>張耀文先生</v>
          </cell>
          <cell r="F2972">
            <v>918819128</v>
          </cell>
        </row>
        <row r="2973">
          <cell r="A2973" t="str">
            <v>5H25126</v>
          </cell>
          <cell r="B2973" t="str">
            <v>RCB7333</v>
          </cell>
          <cell r="C2973" t="str">
            <v>先生</v>
          </cell>
          <cell r="D2973" t="str">
            <v>達友科技(股)公司-財盟小客車游韻龍</v>
          </cell>
          <cell r="E2973" t="str">
            <v>游韻龍先生</v>
          </cell>
          <cell r="F2973">
            <v>926072515</v>
          </cell>
        </row>
        <row r="2974">
          <cell r="A2974" t="str">
            <v>5H25129</v>
          </cell>
          <cell r="B2974" t="str">
            <v>AYV2627</v>
          </cell>
          <cell r="C2974" t="str">
            <v>小姐</v>
          </cell>
          <cell r="D2974" t="str">
            <v>曲淳而</v>
          </cell>
          <cell r="E2974" t="str">
            <v>曲淳而小姐</v>
          </cell>
          <cell r="F2974">
            <v>914039194</v>
          </cell>
        </row>
        <row r="2975">
          <cell r="A2975" t="str">
            <v>5H25151</v>
          </cell>
          <cell r="B2975" t="str">
            <v>AWE1812</v>
          </cell>
          <cell r="C2975" t="str">
            <v>先生</v>
          </cell>
          <cell r="D2975" t="str">
            <v>陳唐順利</v>
          </cell>
          <cell r="E2975" t="str">
            <v>陳唐順利先生</v>
          </cell>
          <cell r="F2975">
            <v>919911000</v>
          </cell>
        </row>
        <row r="2976">
          <cell r="A2976" t="str">
            <v>5H25353</v>
          </cell>
          <cell r="B2976" t="str">
            <v>AXA6887</v>
          </cell>
          <cell r="C2976" t="str">
            <v>先生</v>
          </cell>
          <cell r="D2976" t="str">
            <v>博星工業股份有限公司毛啟鴻</v>
          </cell>
          <cell r="E2976" t="str">
            <v>毛啟鴻先生</v>
          </cell>
          <cell r="F2976">
            <v>935866577</v>
          </cell>
        </row>
        <row r="2977">
          <cell r="A2977" t="str">
            <v>5H26182</v>
          </cell>
          <cell r="B2977" t="str">
            <v>RCC2966</v>
          </cell>
          <cell r="C2977" t="str">
            <v>小姐</v>
          </cell>
          <cell r="D2977" t="str">
            <v>歐力士小客車租賃股份有限公司羅玟皓</v>
          </cell>
          <cell r="E2977" t="str">
            <v>羅玟皓小姐</v>
          </cell>
          <cell r="F2977">
            <v>975826747</v>
          </cell>
        </row>
        <row r="2978">
          <cell r="A2978" t="str">
            <v>5H26464</v>
          </cell>
          <cell r="B2978" t="str">
            <v>ASH1208</v>
          </cell>
          <cell r="C2978" t="str">
            <v>先生</v>
          </cell>
          <cell r="D2978" t="str">
            <v>余昂陞</v>
          </cell>
          <cell r="E2978" t="str">
            <v>余昂陞先生</v>
          </cell>
          <cell r="F2978">
            <v>930998540</v>
          </cell>
        </row>
        <row r="2979">
          <cell r="A2979" t="str">
            <v>5H27039</v>
          </cell>
          <cell r="B2979" t="str">
            <v>AXZ1222</v>
          </cell>
          <cell r="C2979" t="str">
            <v>小姐</v>
          </cell>
          <cell r="D2979" t="str">
            <v>劉雅玲</v>
          </cell>
          <cell r="E2979" t="str">
            <v>劉雅玲小姐</v>
          </cell>
          <cell r="F2979">
            <v>935645616</v>
          </cell>
        </row>
        <row r="2980">
          <cell r="A2980" t="str">
            <v>5J18089</v>
          </cell>
          <cell r="B2980" t="str">
            <v>ATG5396</v>
          </cell>
          <cell r="C2980" t="str">
            <v>先生</v>
          </cell>
          <cell r="D2980" t="str">
            <v>張芝明</v>
          </cell>
          <cell r="E2980" t="str">
            <v>林照挺先生</v>
          </cell>
          <cell r="F2980">
            <v>932095390</v>
          </cell>
        </row>
        <row r="2981">
          <cell r="A2981" t="str">
            <v>5J18126</v>
          </cell>
          <cell r="B2981" t="str">
            <v>ATE2508</v>
          </cell>
          <cell r="C2981" t="str">
            <v>小姐</v>
          </cell>
          <cell r="D2981" t="str">
            <v>林玫秀</v>
          </cell>
          <cell r="E2981" t="str">
            <v>林玫秀小姐</v>
          </cell>
          <cell r="F2981">
            <v>932316860</v>
          </cell>
        </row>
        <row r="2982">
          <cell r="A2982" t="str">
            <v>5J18175</v>
          </cell>
          <cell r="B2982" t="str">
            <v>ATG8220</v>
          </cell>
          <cell r="C2982" t="str">
            <v>小姐</v>
          </cell>
          <cell r="D2982" t="str">
            <v>黃怡婷</v>
          </cell>
          <cell r="E2982" t="str">
            <v>黃怡婷小姐</v>
          </cell>
          <cell r="F2982">
            <v>913158997</v>
          </cell>
        </row>
        <row r="2983">
          <cell r="A2983" t="str">
            <v>5J18325</v>
          </cell>
          <cell r="B2983" t="str">
            <v>AVY7988</v>
          </cell>
          <cell r="C2983" t="str">
            <v>先生</v>
          </cell>
          <cell r="D2983" t="str">
            <v>許家豪</v>
          </cell>
          <cell r="E2983" t="str">
            <v>許家豪先生</v>
          </cell>
          <cell r="F2983">
            <v>958378602</v>
          </cell>
        </row>
        <row r="2984">
          <cell r="A2984" t="str">
            <v>5J18327</v>
          </cell>
          <cell r="B2984" t="str">
            <v>ATE3339</v>
          </cell>
          <cell r="C2984" t="str">
            <v>先生</v>
          </cell>
          <cell r="D2984" t="str">
            <v>紀錦同</v>
          </cell>
          <cell r="E2984" t="str">
            <v>紀錦同先生</v>
          </cell>
          <cell r="F2984">
            <v>975567831</v>
          </cell>
        </row>
        <row r="2985">
          <cell r="A2985" t="str">
            <v>5J18401</v>
          </cell>
          <cell r="B2985" t="str">
            <v>AWY1196</v>
          </cell>
          <cell r="C2985" t="str">
            <v>先生</v>
          </cell>
          <cell r="D2985" t="str">
            <v>曾柏凱</v>
          </cell>
          <cell r="E2985" t="str">
            <v>曾柏凱先生</v>
          </cell>
          <cell r="F2985">
            <v>958915978</v>
          </cell>
        </row>
        <row r="2986">
          <cell r="A2986" t="str">
            <v>5J18432</v>
          </cell>
          <cell r="B2986" t="str">
            <v>ATE2582</v>
          </cell>
          <cell r="C2986" t="str">
            <v>小姐</v>
          </cell>
          <cell r="D2986" t="str">
            <v>顏景梅</v>
          </cell>
          <cell r="E2986" t="str">
            <v>顏景梅小姐</v>
          </cell>
          <cell r="F2986">
            <v>952615023</v>
          </cell>
        </row>
        <row r="2987">
          <cell r="A2987" t="str">
            <v>5J18439</v>
          </cell>
          <cell r="B2987" t="str">
            <v>ATF5785</v>
          </cell>
          <cell r="C2987" t="str">
            <v>先生</v>
          </cell>
          <cell r="D2987" t="str">
            <v>楊峻豪</v>
          </cell>
          <cell r="E2987" t="str">
            <v>楊峻豪先生</v>
          </cell>
          <cell r="F2987">
            <v>928680616</v>
          </cell>
        </row>
        <row r="2988">
          <cell r="A2988" t="str">
            <v>5J18442</v>
          </cell>
          <cell r="B2988" t="str">
            <v>ARJ6811</v>
          </cell>
          <cell r="C2988" t="str">
            <v>小姐</v>
          </cell>
          <cell r="D2988" t="str">
            <v>陳儀</v>
          </cell>
          <cell r="E2988" t="str">
            <v>陳儀小姐</v>
          </cell>
          <cell r="F2988">
            <v>928851195</v>
          </cell>
        </row>
        <row r="2989">
          <cell r="A2989" t="str">
            <v>5J18494</v>
          </cell>
          <cell r="B2989" t="str">
            <v>ATH2928</v>
          </cell>
          <cell r="C2989" t="str">
            <v>先生</v>
          </cell>
          <cell r="D2989" t="str">
            <v>郭國昭</v>
          </cell>
          <cell r="E2989" t="str">
            <v>郭國昭先生</v>
          </cell>
          <cell r="F2989">
            <v>935961961</v>
          </cell>
        </row>
        <row r="2990">
          <cell r="A2990" t="str">
            <v>5J18603</v>
          </cell>
          <cell r="B2990" t="str">
            <v>ATF8663</v>
          </cell>
          <cell r="C2990" t="str">
            <v>小姐</v>
          </cell>
          <cell r="D2990" t="str">
            <v>莊文如</v>
          </cell>
          <cell r="E2990" t="str">
            <v>莊文如小姐</v>
          </cell>
          <cell r="F2990">
            <v>989111372</v>
          </cell>
        </row>
        <row r="2991">
          <cell r="A2991" t="str">
            <v>5J18842</v>
          </cell>
          <cell r="B2991" t="str">
            <v>ATH6276</v>
          </cell>
          <cell r="C2991" t="str">
            <v>先生</v>
          </cell>
          <cell r="D2991" t="str">
            <v>吳柏翰</v>
          </cell>
          <cell r="E2991" t="str">
            <v>吳柏翰先生</v>
          </cell>
          <cell r="F2991">
            <v>928541689</v>
          </cell>
        </row>
        <row r="2992">
          <cell r="A2992" t="str">
            <v>5J18845</v>
          </cell>
          <cell r="B2992" t="str">
            <v>ATY2389</v>
          </cell>
          <cell r="C2992" t="str">
            <v>先生</v>
          </cell>
          <cell r="D2992" t="str">
            <v>矽晟實業有限公司許明賢</v>
          </cell>
          <cell r="E2992" t="str">
            <v>許明賢先生</v>
          </cell>
          <cell r="F2992">
            <v>936153893</v>
          </cell>
        </row>
        <row r="2993">
          <cell r="A2993" t="str">
            <v>5J19008</v>
          </cell>
          <cell r="B2993" t="str">
            <v>AXD0220</v>
          </cell>
          <cell r="C2993" t="str">
            <v>先生</v>
          </cell>
          <cell r="D2993" t="str">
            <v>陳協良</v>
          </cell>
          <cell r="E2993" t="str">
            <v>陳協良先生</v>
          </cell>
          <cell r="F2993">
            <v>939339390</v>
          </cell>
        </row>
        <row r="2994">
          <cell r="A2994" t="str">
            <v>5J19231</v>
          </cell>
          <cell r="B2994" t="str">
            <v>AWE6911</v>
          </cell>
          <cell r="C2994" t="str">
            <v>先生</v>
          </cell>
          <cell r="D2994" t="str">
            <v>竹科事業股份有限公司田騏維</v>
          </cell>
          <cell r="E2994" t="str">
            <v>田騏維先生</v>
          </cell>
          <cell r="F2994">
            <v>975068172</v>
          </cell>
        </row>
        <row r="2995">
          <cell r="A2995" t="str">
            <v>5J19324</v>
          </cell>
          <cell r="B2995" t="str">
            <v>AWY9893</v>
          </cell>
          <cell r="C2995" t="str">
            <v>小姐</v>
          </cell>
          <cell r="D2995" t="str">
            <v>陳慧儀</v>
          </cell>
          <cell r="E2995" t="str">
            <v>陳慧儀小姐</v>
          </cell>
          <cell r="F2995">
            <v>935693872</v>
          </cell>
        </row>
        <row r="2996">
          <cell r="A2996" t="str">
            <v>5J27947</v>
          </cell>
          <cell r="B2996" t="str">
            <v>ATM6698</v>
          </cell>
          <cell r="C2996" t="str">
            <v>小姐</v>
          </cell>
          <cell r="D2996" t="str">
            <v>苗秋萍</v>
          </cell>
          <cell r="E2996" t="str">
            <v>曾詩婷小姐</v>
          </cell>
          <cell r="F2996">
            <v>937505055</v>
          </cell>
        </row>
        <row r="2997">
          <cell r="A2997" t="str">
            <v>5J28417</v>
          </cell>
          <cell r="B2997" t="str">
            <v>AUK2911</v>
          </cell>
          <cell r="C2997" t="str">
            <v>小姐</v>
          </cell>
          <cell r="D2997" t="str">
            <v>彭美玲</v>
          </cell>
          <cell r="E2997" t="str">
            <v>彭美玲小姐</v>
          </cell>
          <cell r="F2997">
            <v>936525799</v>
          </cell>
        </row>
        <row r="2998">
          <cell r="A2998" t="str">
            <v>5J28418</v>
          </cell>
          <cell r="B2998" t="str">
            <v>ATQ8386</v>
          </cell>
          <cell r="C2998" t="str">
            <v>先生</v>
          </cell>
          <cell r="D2998" t="str">
            <v>陳偉欽</v>
          </cell>
          <cell r="E2998" t="str">
            <v>陳偉欽先生</v>
          </cell>
          <cell r="F2998">
            <v>912227709</v>
          </cell>
        </row>
        <row r="2999">
          <cell r="A2999" t="str">
            <v>5J28419</v>
          </cell>
          <cell r="B2999" t="str">
            <v>ATQ8611</v>
          </cell>
          <cell r="C2999" t="str">
            <v>先生</v>
          </cell>
          <cell r="D2999" t="str">
            <v>魏聖安</v>
          </cell>
          <cell r="E2999" t="str">
            <v>魏聖安先生</v>
          </cell>
          <cell r="F2999">
            <v>905015199</v>
          </cell>
        </row>
        <row r="3000">
          <cell r="A3000" t="str">
            <v>5J28449</v>
          </cell>
          <cell r="B3000" t="str">
            <v>ATH2226</v>
          </cell>
          <cell r="C3000" t="str">
            <v>先生</v>
          </cell>
          <cell r="D3000" t="str">
            <v>0陳志偉</v>
          </cell>
          <cell r="E3000" t="str">
            <v>陳志偉先生</v>
          </cell>
          <cell r="F3000">
            <v>953279597</v>
          </cell>
        </row>
        <row r="3001">
          <cell r="A3001" t="str">
            <v>5J28572</v>
          </cell>
          <cell r="B3001" t="str">
            <v>ATF0725</v>
          </cell>
          <cell r="C3001" t="str">
            <v>小姐</v>
          </cell>
          <cell r="D3001" t="str">
            <v>陳蓉蓉</v>
          </cell>
          <cell r="E3001" t="str">
            <v>陳蓉蓉小姐</v>
          </cell>
          <cell r="F3001">
            <v>982259455</v>
          </cell>
        </row>
        <row r="3002">
          <cell r="A3002" t="str">
            <v>5J28579</v>
          </cell>
          <cell r="B3002" t="str">
            <v>AWY9627</v>
          </cell>
          <cell r="C3002" t="str">
            <v>小姐</v>
          </cell>
          <cell r="D3002" t="str">
            <v>包歸雁</v>
          </cell>
          <cell r="E3002" t="str">
            <v>包歸雁小姐</v>
          </cell>
          <cell r="F3002">
            <v>935635309</v>
          </cell>
        </row>
        <row r="3003">
          <cell r="A3003" t="str">
            <v>5J28603</v>
          </cell>
          <cell r="B3003" t="str">
            <v>AWH9339</v>
          </cell>
          <cell r="C3003" t="str">
            <v>先生</v>
          </cell>
          <cell r="D3003" t="str">
            <v>邱奕懋</v>
          </cell>
          <cell r="E3003" t="str">
            <v>邱奕懋先生</v>
          </cell>
          <cell r="F3003">
            <v>930118118</v>
          </cell>
        </row>
        <row r="3004">
          <cell r="A3004" t="str">
            <v>5J28762</v>
          </cell>
          <cell r="B3004" t="str">
            <v>ATH7667</v>
          </cell>
          <cell r="C3004" t="str">
            <v>小姐</v>
          </cell>
          <cell r="D3004" t="str">
            <v>曾芝雅</v>
          </cell>
          <cell r="E3004" t="str">
            <v>曾芝雅小姐</v>
          </cell>
          <cell r="F3004">
            <v>910880700</v>
          </cell>
        </row>
        <row r="3005">
          <cell r="A3005" t="str">
            <v>5J28764</v>
          </cell>
          <cell r="B3005" t="str">
            <v>ATF5205</v>
          </cell>
          <cell r="C3005" t="str">
            <v>小姐</v>
          </cell>
          <cell r="D3005" t="str">
            <v>王美舲</v>
          </cell>
          <cell r="E3005" t="str">
            <v>王美舲小姐</v>
          </cell>
          <cell r="F3005">
            <v>932392445</v>
          </cell>
        </row>
        <row r="3006">
          <cell r="A3006" t="str">
            <v>5J28765</v>
          </cell>
          <cell r="B3006" t="str">
            <v>ATF8992</v>
          </cell>
          <cell r="C3006" t="str">
            <v>小姐</v>
          </cell>
          <cell r="D3006" t="str">
            <v>詹曉嵐</v>
          </cell>
          <cell r="E3006" t="str">
            <v>詹曉嵐小姐</v>
          </cell>
          <cell r="F3006">
            <v>928894882</v>
          </cell>
        </row>
        <row r="3007">
          <cell r="A3007" t="str">
            <v>5J28766</v>
          </cell>
          <cell r="B3007" t="str">
            <v>ATK7506</v>
          </cell>
          <cell r="C3007" t="str">
            <v>先生</v>
          </cell>
          <cell r="D3007" t="str">
            <v>顏寧佑</v>
          </cell>
          <cell r="E3007" t="str">
            <v>顏寧佑先生</v>
          </cell>
          <cell r="F3007">
            <v>918039691</v>
          </cell>
        </row>
        <row r="3008">
          <cell r="A3008" t="str">
            <v>5J28885</v>
          </cell>
          <cell r="B3008" t="str">
            <v>ATW0069</v>
          </cell>
          <cell r="C3008" t="str">
            <v>小姐</v>
          </cell>
          <cell r="D3008" t="str">
            <v>林家芸</v>
          </cell>
          <cell r="E3008" t="str">
            <v>林家芸小姐</v>
          </cell>
          <cell r="F3008">
            <v>911787502</v>
          </cell>
        </row>
        <row r="3009">
          <cell r="A3009" t="str">
            <v>5J28967</v>
          </cell>
          <cell r="B3009" t="str">
            <v>ATG7057</v>
          </cell>
          <cell r="C3009" t="str">
            <v>先生</v>
          </cell>
          <cell r="D3009" t="str">
            <v>盧瑞昌</v>
          </cell>
          <cell r="E3009" t="str">
            <v>盧瑞昌先生</v>
          </cell>
          <cell r="F3009">
            <v>931317969</v>
          </cell>
        </row>
        <row r="3010">
          <cell r="A3010" t="str">
            <v>5J29207</v>
          </cell>
          <cell r="B3010" t="str">
            <v>ATK9255</v>
          </cell>
          <cell r="C3010" t="str">
            <v>小姐</v>
          </cell>
          <cell r="D3010" t="str">
            <v>林秀貞</v>
          </cell>
          <cell r="E3010" t="str">
            <v>林秀貞小姐</v>
          </cell>
          <cell r="F3010">
            <v>955087338</v>
          </cell>
        </row>
        <row r="3011">
          <cell r="A3011" t="str">
            <v>5J29331</v>
          </cell>
          <cell r="B3011" t="str">
            <v>ATV1212</v>
          </cell>
          <cell r="C3011" t="str">
            <v>先生</v>
          </cell>
          <cell r="D3011" t="str">
            <v>蔡雨辰</v>
          </cell>
          <cell r="E3011" t="str">
            <v>蔡雨辰先生</v>
          </cell>
          <cell r="F3011">
            <v>920292949</v>
          </cell>
        </row>
        <row r="3012">
          <cell r="A3012" t="str">
            <v>5J30188</v>
          </cell>
          <cell r="B3012" t="str">
            <v>RCA5611</v>
          </cell>
          <cell r="C3012" t="str">
            <v>小姐</v>
          </cell>
          <cell r="D3012" t="str">
            <v>蔡雅雯</v>
          </cell>
          <cell r="E3012" t="str">
            <v>蔡雅雯小姐</v>
          </cell>
          <cell r="F3012">
            <v>920086168</v>
          </cell>
        </row>
        <row r="3013">
          <cell r="A3013" t="str">
            <v>5J30268</v>
          </cell>
          <cell r="B3013" t="str">
            <v>AWY1781</v>
          </cell>
          <cell r="C3013" t="str">
            <v>小姐</v>
          </cell>
          <cell r="D3013" t="str">
            <v>柳佳汝</v>
          </cell>
          <cell r="E3013" t="str">
            <v>柳佳汝小姐</v>
          </cell>
          <cell r="F3013">
            <v>919812116</v>
          </cell>
        </row>
        <row r="3014">
          <cell r="A3014" t="str">
            <v>5J30355</v>
          </cell>
          <cell r="B3014" t="str">
            <v>AXF7168</v>
          </cell>
          <cell r="C3014" t="str">
            <v>小姐</v>
          </cell>
          <cell r="D3014" t="str">
            <v>鄭美芳</v>
          </cell>
          <cell r="E3014" t="str">
            <v>鄭美芳小姐</v>
          </cell>
          <cell r="F3014">
            <v>952386295</v>
          </cell>
        </row>
        <row r="3015">
          <cell r="A3015" t="str">
            <v>5J30358</v>
          </cell>
          <cell r="B3015" t="str">
            <v>ATM6117</v>
          </cell>
          <cell r="C3015" t="str">
            <v>小姐</v>
          </cell>
          <cell r="D3015" t="str">
            <v>李宜萍</v>
          </cell>
          <cell r="E3015" t="str">
            <v>李宜萍小姐</v>
          </cell>
          <cell r="F3015">
            <v>911353144</v>
          </cell>
        </row>
        <row r="3016">
          <cell r="A3016" t="str">
            <v>5J30359</v>
          </cell>
          <cell r="B3016" t="str">
            <v>ATM8853</v>
          </cell>
          <cell r="C3016" t="str">
            <v>先生</v>
          </cell>
          <cell r="D3016" t="str">
            <v>張建焜</v>
          </cell>
          <cell r="E3016" t="str">
            <v>張建焜先生</v>
          </cell>
          <cell r="F3016">
            <v>917035903</v>
          </cell>
        </row>
        <row r="3017">
          <cell r="A3017" t="str">
            <v>5J30363</v>
          </cell>
          <cell r="B3017" t="str">
            <v>ATH8681</v>
          </cell>
          <cell r="C3017" t="str">
            <v>小姐</v>
          </cell>
          <cell r="D3017" t="str">
            <v>吳佳穎</v>
          </cell>
          <cell r="E3017" t="str">
            <v>吳佳穎小姐</v>
          </cell>
          <cell r="F3017">
            <v>939930810</v>
          </cell>
        </row>
        <row r="3018">
          <cell r="A3018" t="str">
            <v>5J30703</v>
          </cell>
          <cell r="B3018" t="str">
            <v>ANC9509</v>
          </cell>
          <cell r="C3018" t="str">
            <v>先生</v>
          </cell>
          <cell r="D3018" t="str">
            <v>劉貞伶</v>
          </cell>
          <cell r="E3018" t="str">
            <v>藍宏文先生</v>
          </cell>
          <cell r="F3018">
            <v>937007058</v>
          </cell>
        </row>
        <row r="3019">
          <cell r="A3019" t="str">
            <v>5J30773</v>
          </cell>
          <cell r="B3019" t="str">
            <v>AXJ1638</v>
          </cell>
          <cell r="C3019" t="str">
            <v>先生</v>
          </cell>
          <cell r="D3019" t="str">
            <v>蔡明勳</v>
          </cell>
          <cell r="E3019" t="str">
            <v>蔡明勳先生</v>
          </cell>
          <cell r="F3019">
            <v>989473680</v>
          </cell>
        </row>
        <row r="3020">
          <cell r="A3020" t="str">
            <v>5J30839</v>
          </cell>
          <cell r="B3020" t="str">
            <v>AXB2260</v>
          </cell>
          <cell r="C3020" t="str">
            <v>小姐</v>
          </cell>
          <cell r="D3020" t="str">
            <v>葉姿攸</v>
          </cell>
          <cell r="E3020" t="str">
            <v>葉姿攸小姐</v>
          </cell>
          <cell r="F3020">
            <v>918876634</v>
          </cell>
        </row>
        <row r="3021">
          <cell r="A3021" t="str">
            <v>5J30842</v>
          </cell>
          <cell r="B3021" t="str">
            <v>ATW9198</v>
          </cell>
          <cell r="C3021" t="str">
            <v>小姐</v>
          </cell>
          <cell r="D3021" t="str">
            <v>林姵辰</v>
          </cell>
          <cell r="E3021" t="str">
            <v>林姵辰小姐</v>
          </cell>
          <cell r="F3021">
            <v>970450718</v>
          </cell>
        </row>
        <row r="3022">
          <cell r="A3022" t="str">
            <v>5J30857</v>
          </cell>
          <cell r="B3022" t="str">
            <v>AXB1205</v>
          </cell>
          <cell r="C3022" t="str">
            <v>先生</v>
          </cell>
          <cell r="D3022" t="str">
            <v>賴昭富</v>
          </cell>
          <cell r="E3022" t="str">
            <v>賴昭富先生</v>
          </cell>
          <cell r="F3022">
            <v>971107689</v>
          </cell>
        </row>
        <row r="3023">
          <cell r="A3023" t="str">
            <v>5J30858</v>
          </cell>
          <cell r="B3023" t="str">
            <v>AWY0119</v>
          </cell>
          <cell r="C3023" t="str">
            <v>小姐</v>
          </cell>
          <cell r="D3023" t="str">
            <v>葉恬儀</v>
          </cell>
          <cell r="E3023" t="str">
            <v>葉恬儀小姐</v>
          </cell>
          <cell r="F3023">
            <v>987391811</v>
          </cell>
        </row>
        <row r="3024">
          <cell r="A3024" t="str">
            <v>5J30859</v>
          </cell>
          <cell r="B3024" t="str">
            <v>AXE5085</v>
          </cell>
          <cell r="C3024" t="str">
            <v>小姐</v>
          </cell>
          <cell r="D3024" t="str">
            <v>陳玟樺</v>
          </cell>
          <cell r="E3024" t="str">
            <v>陳玟樺小姐</v>
          </cell>
          <cell r="F3024">
            <v>900000000</v>
          </cell>
        </row>
        <row r="3025">
          <cell r="A3025" t="str">
            <v>5J31277</v>
          </cell>
          <cell r="B3025" t="str">
            <v>AWZ0913</v>
          </cell>
          <cell r="C3025" t="str">
            <v>先生</v>
          </cell>
          <cell r="D3025" t="str">
            <v>林承志</v>
          </cell>
          <cell r="E3025" t="str">
            <v>林承志先生</v>
          </cell>
          <cell r="F3025">
            <v>921294765</v>
          </cell>
        </row>
        <row r="3026">
          <cell r="A3026" t="str">
            <v>5J31278</v>
          </cell>
          <cell r="B3026" t="str">
            <v>ATW2111</v>
          </cell>
          <cell r="C3026" t="str">
            <v>小姐</v>
          </cell>
          <cell r="D3026" t="str">
            <v>林靜怡</v>
          </cell>
          <cell r="E3026" t="str">
            <v>林靜怡小姐</v>
          </cell>
          <cell r="F3026">
            <v>910929767</v>
          </cell>
        </row>
        <row r="3027">
          <cell r="A3027" t="str">
            <v>5J31293</v>
          </cell>
          <cell r="B3027" t="str">
            <v>AYY1102</v>
          </cell>
          <cell r="C3027" t="str">
            <v>先生</v>
          </cell>
          <cell r="D3027" t="str">
            <v>陳肇倫</v>
          </cell>
          <cell r="E3027" t="str">
            <v>陳肇倫先生</v>
          </cell>
          <cell r="F3027">
            <v>922693436</v>
          </cell>
        </row>
        <row r="3028">
          <cell r="A3028" t="str">
            <v>5J31294</v>
          </cell>
          <cell r="B3028" t="str">
            <v>ATQ1862</v>
          </cell>
          <cell r="C3028" t="str">
            <v>小姐</v>
          </cell>
          <cell r="D3028" t="str">
            <v>甯宥萱</v>
          </cell>
          <cell r="E3028" t="str">
            <v>甯宥萱小姐</v>
          </cell>
          <cell r="F3028">
            <v>927680481</v>
          </cell>
        </row>
        <row r="3029">
          <cell r="A3029" t="str">
            <v>5J31295</v>
          </cell>
          <cell r="B3029" t="str">
            <v>AWZ2205</v>
          </cell>
          <cell r="C3029" t="str">
            <v>小姐</v>
          </cell>
          <cell r="D3029" t="str">
            <v>卓素杏</v>
          </cell>
          <cell r="E3029" t="str">
            <v>卓素杏小姐</v>
          </cell>
          <cell r="F3029">
            <v>928500708</v>
          </cell>
        </row>
        <row r="3030">
          <cell r="A3030" t="str">
            <v>5J31301</v>
          </cell>
          <cell r="B3030" t="str">
            <v>ATX6787</v>
          </cell>
          <cell r="C3030" t="str">
            <v>小姐</v>
          </cell>
          <cell r="D3030" t="str">
            <v>曹峰</v>
          </cell>
          <cell r="E3030" t="str">
            <v>曹峰小姐</v>
          </cell>
          <cell r="F3030">
            <v>975538998</v>
          </cell>
        </row>
        <row r="3031">
          <cell r="A3031" t="str">
            <v>5J31366</v>
          </cell>
          <cell r="B3031" t="str">
            <v>AWD6262</v>
          </cell>
          <cell r="C3031" t="str">
            <v>小姐</v>
          </cell>
          <cell r="D3031" t="str">
            <v>洪吉達</v>
          </cell>
          <cell r="E3031" t="str">
            <v>洪吉達小姐</v>
          </cell>
          <cell r="F3031">
            <v>933918121</v>
          </cell>
        </row>
        <row r="3032">
          <cell r="A3032" t="str">
            <v>5J31939</v>
          </cell>
          <cell r="B3032" t="str">
            <v>ATQ1055</v>
          </cell>
          <cell r="C3032" t="str">
            <v>先生</v>
          </cell>
          <cell r="D3032" t="str">
            <v>蔡博丞</v>
          </cell>
          <cell r="E3032" t="str">
            <v>蔡博丞先生</v>
          </cell>
          <cell r="F3032">
            <v>981262313</v>
          </cell>
        </row>
        <row r="3033">
          <cell r="A3033" t="str">
            <v>5J32131</v>
          </cell>
          <cell r="B3033" t="str">
            <v>AWZ9177</v>
          </cell>
          <cell r="C3033" t="str">
            <v>先生</v>
          </cell>
          <cell r="D3033" t="str">
            <v>袁名裕</v>
          </cell>
          <cell r="E3033" t="str">
            <v>袁名裕先生</v>
          </cell>
          <cell r="F3033">
            <v>923761611</v>
          </cell>
        </row>
        <row r="3034">
          <cell r="A3034" t="str">
            <v>5J32183</v>
          </cell>
          <cell r="B3034" t="str">
            <v>AZK6588</v>
          </cell>
          <cell r="C3034" t="str">
            <v>小姐</v>
          </cell>
          <cell r="D3034" t="str">
            <v>王淑卿</v>
          </cell>
          <cell r="E3034" t="str">
            <v>王淑卿小姐</v>
          </cell>
          <cell r="F3034">
            <v>938965035</v>
          </cell>
        </row>
        <row r="3035">
          <cell r="A3035" t="str">
            <v>5J32184</v>
          </cell>
          <cell r="B3035" t="str">
            <v>AWZ2897</v>
          </cell>
          <cell r="C3035" t="str">
            <v>小姐</v>
          </cell>
          <cell r="D3035" t="str">
            <v>盧淑慎</v>
          </cell>
          <cell r="E3035" t="str">
            <v>盧淑慎小姐</v>
          </cell>
          <cell r="F3035">
            <v>919341897</v>
          </cell>
        </row>
        <row r="3036">
          <cell r="A3036" t="str">
            <v>5J32191</v>
          </cell>
          <cell r="B3036" t="str">
            <v>AXF1190</v>
          </cell>
          <cell r="C3036" t="str">
            <v>先生</v>
          </cell>
          <cell r="D3036" t="str">
            <v>鎔德股份有限公司陳欽榮</v>
          </cell>
          <cell r="E3036" t="str">
            <v>陳欽榮先生</v>
          </cell>
          <cell r="F3036">
            <v>933038417</v>
          </cell>
        </row>
        <row r="3037">
          <cell r="A3037" t="str">
            <v>5J32331</v>
          </cell>
          <cell r="B3037" t="str">
            <v>AXA6113</v>
          </cell>
          <cell r="C3037" t="str">
            <v>小姐</v>
          </cell>
          <cell r="D3037" t="str">
            <v>楊子樺</v>
          </cell>
          <cell r="E3037" t="str">
            <v>楊子樺小姐</v>
          </cell>
          <cell r="F3037">
            <v>975760602</v>
          </cell>
        </row>
        <row r="3038">
          <cell r="A3038" t="str">
            <v>5J33816</v>
          </cell>
          <cell r="B3038" t="str">
            <v>AWP8580</v>
          </cell>
          <cell r="C3038" t="str">
            <v>先生</v>
          </cell>
          <cell r="D3038" t="str">
            <v>高崇舜</v>
          </cell>
          <cell r="E3038" t="str">
            <v>高崇舜先生</v>
          </cell>
          <cell r="F3038">
            <v>926932982</v>
          </cell>
        </row>
        <row r="3039">
          <cell r="A3039" t="str">
            <v>5J33817</v>
          </cell>
          <cell r="B3039" t="str">
            <v>AWY9536</v>
          </cell>
          <cell r="C3039" t="str">
            <v>小姐</v>
          </cell>
          <cell r="D3039" t="str">
            <v>劉筱齡</v>
          </cell>
          <cell r="E3039" t="str">
            <v>劉筱齡小姐</v>
          </cell>
          <cell r="F3039">
            <v>933133707</v>
          </cell>
        </row>
        <row r="3040">
          <cell r="A3040" t="str">
            <v>5J33818</v>
          </cell>
          <cell r="B3040" t="str">
            <v>ATQ1283</v>
          </cell>
          <cell r="C3040" t="str">
            <v>小姐</v>
          </cell>
          <cell r="D3040" t="str">
            <v>蔡孟妮</v>
          </cell>
          <cell r="E3040" t="str">
            <v>蔡孟妮小姐</v>
          </cell>
          <cell r="F3040">
            <v>917795043</v>
          </cell>
        </row>
        <row r="3041">
          <cell r="A3041" t="str">
            <v>5J33819</v>
          </cell>
          <cell r="B3041" t="str">
            <v>AXD0210</v>
          </cell>
          <cell r="C3041" t="str">
            <v>先生</v>
          </cell>
          <cell r="D3041" t="str">
            <v>任培言</v>
          </cell>
          <cell r="E3041" t="str">
            <v>任培言先生</v>
          </cell>
          <cell r="F3041">
            <v>922808852</v>
          </cell>
        </row>
        <row r="3042">
          <cell r="A3042" t="str">
            <v>5J33821</v>
          </cell>
          <cell r="B3042" t="str">
            <v>ATQ2250</v>
          </cell>
          <cell r="C3042" t="str">
            <v>先生</v>
          </cell>
          <cell r="D3042" t="str">
            <v>鉑德汽車股份有限公司程柏盛</v>
          </cell>
          <cell r="E3042" t="str">
            <v>程柏盛先生</v>
          </cell>
          <cell r="F3042">
            <v>936033878</v>
          </cell>
        </row>
        <row r="3043">
          <cell r="A3043" t="str">
            <v>5J33823</v>
          </cell>
          <cell r="B3043" t="str">
            <v>ATQ2331</v>
          </cell>
          <cell r="C3043" t="str">
            <v>先生</v>
          </cell>
          <cell r="D3043" t="str">
            <v>賴逸達</v>
          </cell>
          <cell r="E3043" t="str">
            <v>賴逸達先生</v>
          </cell>
          <cell r="F3043">
            <v>970008871</v>
          </cell>
        </row>
        <row r="3044">
          <cell r="A3044" t="str">
            <v>5J35695</v>
          </cell>
          <cell r="B3044" t="str">
            <v>RAS1585</v>
          </cell>
          <cell r="C3044" t="str">
            <v>先生</v>
          </cell>
          <cell r="D3044" t="str">
            <v>敏捷汽車租賃有限公司賴瑋智</v>
          </cell>
          <cell r="E3044" t="str">
            <v>賴瑋智先生</v>
          </cell>
          <cell r="F3044">
            <v>905788178</v>
          </cell>
        </row>
        <row r="3045">
          <cell r="A3045" t="str">
            <v>5J35901</v>
          </cell>
          <cell r="B3045" t="str">
            <v>ATE0170</v>
          </cell>
          <cell r="C3045" t="str">
            <v>先生</v>
          </cell>
          <cell r="D3045" t="str">
            <v>玉景科技股份有限公司黃政峰</v>
          </cell>
          <cell r="E3045" t="str">
            <v>黃政峰先生</v>
          </cell>
          <cell r="F3045">
            <v>933826365</v>
          </cell>
        </row>
        <row r="3046">
          <cell r="A3046" t="str">
            <v>5J35991</v>
          </cell>
          <cell r="B3046" t="str">
            <v>ATF6007</v>
          </cell>
          <cell r="C3046" t="str">
            <v>小姐</v>
          </cell>
          <cell r="D3046" t="str">
            <v>黃瓊儀</v>
          </cell>
          <cell r="E3046" t="str">
            <v>黃瓊儀小姐</v>
          </cell>
          <cell r="F3046">
            <v>972058516</v>
          </cell>
        </row>
        <row r="3047">
          <cell r="A3047" t="str">
            <v>5J38561</v>
          </cell>
          <cell r="B3047" t="str">
            <v>RBQ8100</v>
          </cell>
          <cell r="C3047" t="str">
            <v>先生</v>
          </cell>
          <cell r="D3047" t="str">
            <v>卓玉科技(限)-中租羅天送</v>
          </cell>
          <cell r="E3047" t="str">
            <v>羅天送先生</v>
          </cell>
          <cell r="F3047">
            <v>915217766</v>
          </cell>
        </row>
        <row r="3048">
          <cell r="A3048" t="str">
            <v>5J38707</v>
          </cell>
          <cell r="B3048" t="str">
            <v>ATU8660</v>
          </cell>
          <cell r="C3048" t="str">
            <v>先生</v>
          </cell>
          <cell r="D3048" t="str">
            <v>時祐齡</v>
          </cell>
          <cell r="E3048" t="str">
            <v>時祐齡先生</v>
          </cell>
          <cell r="F3048">
            <v>936427075</v>
          </cell>
        </row>
        <row r="3049">
          <cell r="A3049" t="str">
            <v>5J40484</v>
          </cell>
          <cell r="B3049" t="str">
            <v>AWE2006</v>
          </cell>
          <cell r="C3049" t="str">
            <v>小姐</v>
          </cell>
          <cell r="D3049" t="str">
            <v>喜可士股份有限公司蔡舒琦</v>
          </cell>
          <cell r="E3049" t="str">
            <v>蔡舒琦小姐</v>
          </cell>
          <cell r="F3049">
            <v>935880762</v>
          </cell>
        </row>
        <row r="3050">
          <cell r="A3050" t="str">
            <v>5J40964</v>
          </cell>
          <cell r="B3050" t="str">
            <v>ATE6992</v>
          </cell>
          <cell r="C3050" t="str">
            <v>小姐</v>
          </cell>
          <cell r="D3050" t="str">
            <v>汎德股份有限公司李旻茜</v>
          </cell>
          <cell r="E3050" t="str">
            <v>李旻茜小姐</v>
          </cell>
          <cell r="F3050">
            <v>922221865</v>
          </cell>
        </row>
        <row r="3051">
          <cell r="A3051" t="str">
            <v>5J41071</v>
          </cell>
          <cell r="B3051" t="str">
            <v>ATQ6678</v>
          </cell>
          <cell r="C3051" t="str">
            <v>小姐</v>
          </cell>
          <cell r="D3051" t="str">
            <v>黃文英影像美術設計室黃文英</v>
          </cell>
          <cell r="E3051" t="str">
            <v>黃文英小姐</v>
          </cell>
          <cell r="F3051">
            <v>970998688</v>
          </cell>
        </row>
        <row r="3052">
          <cell r="A3052" t="str">
            <v>5J45035</v>
          </cell>
          <cell r="B3052" t="str">
            <v>AXE3659</v>
          </cell>
          <cell r="C3052" t="str">
            <v>先生</v>
          </cell>
          <cell r="D3052" t="str">
            <v>周瑞堯</v>
          </cell>
          <cell r="E3052" t="str">
            <v>周瑞堯先生</v>
          </cell>
          <cell r="F3052">
            <v>921973102</v>
          </cell>
        </row>
        <row r="3053">
          <cell r="A3053" t="str">
            <v>5J45403</v>
          </cell>
          <cell r="B3053" t="str">
            <v>RCD3781</v>
          </cell>
          <cell r="C3053" t="str">
            <v>先生</v>
          </cell>
          <cell r="D3053" t="str">
            <v>立眾企業有限公司-格上何宇宸</v>
          </cell>
          <cell r="E3053" t="str">
            <v>何宇宸先生</v>
          </cell>
          <cell r="F3053">
            <v>955178688</v>
          </cell>
        </row>
        <row r="3054">
          <cell r="A3054" t="str">
            <v>5J47254</v>
          </cell>
          <cell r="B3054" t="str">
            <v>RBZ8259</v>
          </cell>
          <cell r="C3054" t="str">
            <v>先生</v>
          </cell>
          <cell r="D3054" t="str">
            <v>歐力士小客車租賃股份有限公司魏志忠</v>
          </cell>
          <cell r="E3054" t="str">
            <v>魏志忠先生</v>
          </cell>
          <cell r="F3054">
            <v>919218939</v>
          </cell>
        </row>
        <row r="3055">
          <cell r="A3055" t="str">
            <v>5J47730</v>
          </cell>
          <cell r="B3055" t="str">
            <v>RCB3113</v>
          </cell>
          <cell r="C3055" t="str">
            <v>先生</v>
          </cell>
          <cell r="D3055" t="str">
            <v>晶湸股份有限公司-財盟小客車蔡文揚</v>
          </cell>
          <cell r="E3055" t="str">
            <v>蔡文揚先生</v>
          </cell>
          <cell r="F3055">
            <v>932203139</v>
          </cell>
        </row>
        <row r="3056">
          <cell r="A3056" t="str">
            <v>5J49350</v>
          </cell>
          <cell r="B3056" t="str">
            <v>AXA9277</v>
          </cell>
          <cell r="C3056" t="str">
            <v>先生</v>
          </cell>
          <cell r="D3056" t="str">
            <v>黃彬銓</v>
          </cell>
          <cell r="E3056" t="str">
            <v>黃彬銓先生</v>
          </cell>
          <cell r="F3056">
            <v>955933782</v>
          </cell>
        </row>
        <row r="3057">
          <cell r="A3057" t="str">
            <v>5J76854</v>
          </cell>
          <cell r="B3057" t="str">
            <v>RBP9887</v>
          </cell>
          <cell r="C3057" t="str">
            <v>先生</v>
          </cell>
          <cell r="D3057" t="str">
            <v>鄒佳宏</v>
          </cell>
          <cell r="E3057" t="str">
            <v>鄒佳宏先生</v>
          </cell>
          <cell r="F3057">
            <v>916696969</v>
          </cell>
        </row>
        <row r="3058">
          <cell r="A3058" t="str">
            <v>5J77264</v>
          </cell>
          <cell r="B3058" t="str">
            <v>AUN0055</v>
          </cell>
          <cell r="C3058" t="str">
            <v>先生</v>
          </cell>
          <cell r="D3058" t="str">
            <v>美商米福得有限公司顏銘宏</v>
          </cell>
          <cell r="E3058" t="str">
            <v>顏銘宏先生</v>
          </cell>
          <cell r="F3058">
            <v>979966281</v>
          </cell>
        </row>
        <row r="3059">
          <cell r="A3059" t="str">
            <v>5J77291</v>
          </cell>
          <cell r="B3059" t="str">
            <v>RBZ1911</v>
          </cell>
          <cell r="C3059" t="str">
            <v>先生</v>
          </cell>
          <cell r="D3059" t="str">
            <v>太亨化工有限公司-遠銀林韋吉</v>
          </cell>
          <cell r="E3059" t="str">
            <v>林韋吉先生</v>
          </cell>
          <cell r="F3059">
            <v>926873683</v>
          </cell>
        </row>
        <row r="3060">
          <cell r="A3060" t="str">
            <v>5J80387</v>
          </cell>
          <cell r="B3060" t="str">
            <v>ATD6565</v>
          </cell>
          <cell r="C3060" t="str">
            <v>先生</v>
          </cell>
          <cell r="D3060" t="str">
            <v>林恆如</v>
          </cell>
          <cell r="E3060" t="str">
            <v>林涵威先生</v>
          </cell>
          <cell r="F3060">
            <v>926010755</v>
          </cell>
        </row>
        <row r="3061">
          <cell r="A3061" t="str">
            <v>5J80467</v>
          </cell>
          <cell r="B3061" t="str">
            <v>AWK1608</v>
          </cell>
          <cell r="C3061" t="str">
            <v>小姐</v>
          </cell>
          <cell r="D3061" t="str">
            <v>蔡嫚尹</v>
          </cell>
          <cell r="E3061" t="str">
            <v>蔡嫚尹小姐</v>
          </cell>
          <cell r="F3061">
            <v>976171181</v>
          </cell>
        </row>
        <row r="3062">
          <cell r="A3062" t="str">
            <v>5J80558</v>
          </cell>
          <cell r="B3062" t="str">
            <v>ATP9885</v>
          </cell>
          <cell r="C3062" t="str">
            <v>先生</v>
          </cell>
          <cell r="D3062" t="str">
            <v>曾凱民</v>
          </cell>
          <cell r="E3062" t="str">
            <v>曾凱民先生</v>
          </cell>
          <cell r="F3062">
            <v>920798586</v>
          </cell>
        </row>
        <row r="3063">
          <cell r="A3063" t="str">
            <v>5J80560</v>
          </cell>
          <cell r="B3063" t="str">
            <v>AUF3111</v>
          </cell>
          <cell r="C3063" t="str">
            <v>先生</v>
          </cell>
          <cell r="D3063" t="str">
            <v>賴政旭</v>
          </cell>
          <cell r="E3063" t="str">
            <v>賴政旭先生</v>
          </cell>
          <cell r="F3063">
            <v>988576679</v>
          </cell>
        </row>
        <row r="3064">
          <cell r="A3064" t="str">
            <v>5J80567</v>
          </cell>
          <cell r="B3064" t="str">
            <v>ATB5906</v>
          </cell>
          <cell r="C3064" t="str">
            <v>小姐</v>
          </cell>
          <cell r="D3064" t="str">
            <v>黃怡潔</v>
          </cell>
          <cell r="E3064" t="str">
            <v>黃怡潔小姐</v>
          </cell>
          <cell r="F3064">
            <v>939633271</v>
          </cell>
        </row>
        <row r="3065">
          <cell r="A3065" t="str">
            <v>5J80855</v>
          </cell>
          <cell r="B3065" t="str">
            <v>ATK1688</v>
          </cell>
          <cell r="C3065" t="str">
            <v>小姐</v>
          </cell>
          <cell r="D3065" t="str">
            <v>劉笛榛</v>
          </cell>
          <cell r="E3065" t="str">
            <v>劉笛榛小姐</v>
          </cell>
          <cell r="F3065">
            <v>963002787</v>
          </cell>
        </row>
        <row r="3066">
          <cell r="A3066" t="str">
            <v>5J81025</v>
          </cell>
          <cell r="B3066" t="str">
            <v>ATF5808</v>
          </cell>
          <cell r="C3066" t="str">
            <v>小姐</v>
          </cell>
          <cell r="D3066" t="str">
            <v>蔣佩怡</v>
          </cell>
          <cell r="E3066" t="str">
            <v>蔣佩怡小姐</v>
          </cell>
          <cell r="F3066">
            <v>931382448</v>
          </cell>
        </row>
        <row r="3067">
          <cell r="A3067" t="str">
            <v>5J81308</v>
          </cell>
          <cell r="B3067" t="str">
            <v>AVG2377</v>
          </cell>
          <cell r="C3067" t="str">
            <v>先生</v>
          </cell>
          <cell r="D3067" t="str">
            <v>白錦松</v>
          </cell>
          <cell r="E3067" t="str">
            <v>白錦松先生</v>
          </cell>
          <cell r="F3067">
            <v>933873577</v>
          </cell>
        </row>
        <row r="3068">
          <cell r="A3068" t="str">
            <v>5J81318</v>
          </cell>
          <cell r="B3068" t="str">
            <v>ATD3379</v>
          </cell>
          <cell r="C3068" t="str">
            <v>先生</v>
          </cell>
          <cell r="D3068" t="str">
            <v>陳呈峰</v>
          </cell>
          <cell r="E3068" t="str">
            <v>陳呈峰先生</v>
          </cell>
          <cell r="F3068">
            <v>958322198</v>
          </cell>
        </row>
        <row r="3069">
          <cell r="A3069" t="str">
            <v>5J81408</v>
          </cell>
          <cell r="B3069" t="str">
            <v>ATF0516</v>
          </cell>
          <cell r="C3069" t="str">
            <v>先生</v>
          </cell>
          <cell r="D3069" t="str">
            <v>林士傑</v>
          </cell>
          <cell r="E3069" t="str">
            <v>林士傑先生</v>
          </cell>
          <cell r="F3069">
            <v>955416903</v>
          </cell>
        </row>
        <row r="3070">
          <cell r="A3070" t="str">
            <v>5J82020</v>
          </cell>
          <cell r="B3070" t="str">
            <v>ATF9392</v>
          </cell>
          <cell r="C3070" t="str">
            <v>先生</v>
          </cell>
          <cell r="D3070" t="str">
            <v>曹昌湋</v>
          </cell>
          <cell r="E3070" t="str">
            <v>曹昌湋先生</v>
          </cell>
          <cell r="F3070">
            <v>914030806</v>
          </cell>
        </row>
        <row r="3071">
          <cell r="A3071" t="str">
            <v>5J82103</v>
          </cell>
          <cell r="B3071" t="str">
            <v>RBR1810</v>
          </cell>
          <cell r="C3071" t="str">
            <v>先生</v>
          </cell>
          <cell r="D3071" t="str">
            <v>香蕉禮賓國際租車有限公司楊勝隆</v>
          </cell>
          <cell r="E3071" t="str">
            <v>楊勝隆先生</v>
          </cell>
          <cell r="F3071">
            <v>958550603</v>
          </cell>
        </row>
        <row r="3072">
          <cell r="A3072" t="str">
            <v>5J82144</v>
          </cell>
          <cell r="B3072" t="str">
            <v>ATE7269</v>
          </cell>
          <cell r="C3072" t="str">
            <v>先生</v>
          </cell>
          <cell r="D3072" t="str">
            <v>王思筠</v>
          </cell>
          <cell r="E3072" t="str">
            <v>黃聖臺先生</v>
          </cell>
          <cell r="F3072">
            <v>937146488</v>
          </cell>
        </row>
        <row r="3073">
          <cell r="A3073" t="str">
            <v>5J82147</v>
          </cell>
          <cell r="B3073" t="str">
            <v>ARJ7977</v>
          </cell>
          <cell r="C3073" t="str">
            <v>先生</v>
          </cell>
          <cell r="D3073" t="str">
            <v>陳瓏卿</v>
          </cell>
          <cell r="E3073" t="str">
            <v>陳瓏卿先生</v>
          </cell>
          <cell r="F3073">
            <v>989427071</v>
          </cell>
        </row>
        <row r="3074">
          <cell r="A3074" t="str">
            <v>5J82149</v>
          </cell>
          <cell r="B3074" t="str">
            <v>ATF5358</v>
          </cell>
          <cell r="C3074" t="str">
            <v>小姐</v>
          </cell>
          <cell r="D3074" t="str">
            <v>陳昱璇</v>
          </cell>
          <cell r="E3074" t="str">
            <v>陳昱璇小姐</v>
          </cell>
          <cell r="F3074">
            <v>932864431</v>
          </cell>
        </row>
        <row r="3075">
          <cell r="A3075" t="str">
            <v>5J82182</v>
          </cell>
          <cell r="B3075" t="str">
            <v>AUN6655</v>
          </cell>
          <cell r="C3075" t="str">
            <v>先生</v>
          </cell>
          <cell r="D3075" t="str">
            <v>劉明峰</v>
          </cell>
          <cell r="E3075" t="str">
            <v>劉明峰先生</v>
          </cell>
          <cell r="F3075">
            <v>937515132</v>
          </cell>
        </row>
        <row r="3076">
          <cell r="A3076" t="str">
            <v>5J82254</v>
          </cell>
          <cell r="B3076" t="str">
            <v>ATE5996</v>
          </cell>
          <cell r="C3076" t="str">
            <v>小姐</v>
          </cell>
          <cell r="D3076" t="str">
            <v>江竺穎</v>
          </cell>
          <cell r="E3076" t="str">
            <v>江竺穎小姐</v>
          </cell>
          <cell r="F3076">
            <v>929116168</v>
          </cell>
        </row>
        <row r="3077">
          <cell r="A3077" t="str">
            <v>5J82264</v>
          </cell>
          <cell r="B3077" t="str">
            <v>ATE1976</v>
          </cell>
          <cell r="C3077" t="str">
            <v>小姐</v>
          </cell>
          <cell r="D3077" t="str">
            <v>雷揚霖</v>
          </cell>
          <cell r="E3077" t="str">
            <v>雷揚霖小姐</v>
          </cell>
          <cell r="F3077">
            <v>919180298</v>
          </cell>
        </row>
        <row r="3078">
          <cell r="A3078" t="str">
            <v>5J82932</v>
          </cell>
          <cell r="B3078" t="str">
            <v>AWZ5822</v>
          </cell>
          <cell r="C3078" t="str">
            <v>先生</v>
          </cell>
          <cell r="D3078" t="str">
            <v>林信德</v>
          </cell>
          <cell r="E3078" t="str">
            <v>林信德先生</v>
          </cell>
          <cell r="F3078">
            <v>928256738</v>
          </cell>
        </row>
        <row r="3079">
          <cell r="A3079" t="str">
            <v>5J82934</v>
          </cell>
          <cell r="B3079" t="str">
            <v>ATL0518</v>
          </cell>
          <cell r="C3079" t="str">
            <v>先生</v>
          </cell>
          <cell r="D3079" t="str">
            <v>王志恆</v>
          </cell>
          <cell r="E3079" t="str">
            <v>王志恆先生</v>
          </cell>
          <cell r="F3079">
            <v>929885585</v>
          </cell>
        </row>
        <row r="3080">
          <cell r="A3080" t="str">
            <v>5J83088</v>
          </cell>
          <cell r="B3080" t="str">
            <v>ATF2656</v>
          </cell>
          <cell r="C3080" t="str">
            <v>小姐</v>
          </cell>
          <cell r="D3080" t="str">
            <v>曾鈺雯</v>
          </cell>
          <cell r="E3080" t="str">
            <v>曾鈺雯小姐</v>
          </cell>
          <cell r="F3080">
            <v>933155538</v>
          </cell>
        </row>
        <row r="3081">
          <cell r="A3081" t="str">
            <v>5J83089</v>
          </cell>
          <cell r="B3081" t="str">
            <v>ATL1319</v>
          </cell>
          <cell r="C3081" t="str">
            <v>小姐</v>
          </cell>
          <cell r="D3081" t="str">
            <v>黃馨慧</v>
          </cell>
          <cell r="E3081" t="str">
            <v>黃馨慧小姐</v>
          </cell>
          <cell r="F3081">
            <v>937918921</v>
          </cell>
        </row>
        <row r="3082">
          <cell r="A3082" t="str">
            <v>5J83090</v>
          </cell>
          <cell r="B3082" t="str">
            <v>ATG0320</v>
          </cell>
          <cell r="C3082" t="str">
            <v>先生</v>
          </cell>
          <cell r="D3082" t="str">
            <v>李奇穎</v>
          </cell>
          <cell r="E3082" t="str">
            <v>李奇穎先生</v>
          </cell>
          <cell r="F3082">
            <v>920010510</v>
          </cell>
        </row>
        <row r="3083">
          <cell r="A3083" t="str">
            <v>5J83257</v>
          </cell>
          <cell r="B3083" t="str">
            <v>RBR7373</v>
          </cell>
          <cell r="C3083" t="str">
            <v>小姐</v>
          </cell>
          <cell r="D3083" t="str">
            <v>洽成營造有限公司-財盟陳素卿</v>
          </cell>
          <cell r="E3083" t="str">
            <v>陳素卿小姐</v>
          </cell>
          <cell r="F3083">
            <v>963357373</v>
          </cell>
        </row>
        <row r="3084">
          <cell r="A3084" t="str">
            <v>5J83624</v>
          </cell>
          <cell r="B3084" t="str">
            <v>AUN9799</v>
          </cell>
          <cell r="C3084" t="str">
            <v>先生</v>
          </cell>
          <cell r="D3084" t="str">
            <v>洪啟東</v>
          </cell>
          <cell r="E3084" t="str">
            <v>洪啟東先生</v>
          </cell>
          <cell r="F3084">
            <v>910179917</v>
          </cell>
        </row>
        <row r="3085">
          <cell r="A3085" t="str">
            <v>5K19202</v>
          </cell>
          <cell r="B3085" t="str">
            <v>RBZ3322</v>
          </cell>
          <cell r="C3085" t="str">
            <v>先生</v>
          </cell>
          <cell r="D3085" t="str">
            <v>嘉馥貿易(財盟租賃)黃英杰</v>
          </cell>
          <cell r="E3085" t="str">
            <v>黃英杰先生</v>
          </cell>
          <cell r="F3085">
            <v>933061476</v>
          </cell>
        </row>
        <row r="3086">
          <cell r="A3086" t="str">
            <v>5K19235</v>
          </cell>
          <cell r="B3086" t="str">
            <v>AWZ6236</v>
          </cell>
          <cell r="C3086" t="str">
            <v>先生</v>
          </cell>
          <cell r="D3086" t="str">
            <v>美豐投資(股)公司苗華斌</v>
          </cell>
          <cell r="E3086" t="str">
            <v>苗華斌先生</v>
          </cell>
          <cell r="F3086">
            <v>988220755</v>
          </cell>
        </row>
        <row r="3087">
          <cell r="A3087" t="str">
            <v>5K52869</v>
          </cell>
          <cell r="B3087" t="str">
            <v>AWY3099</v>
          </cell>
          <cell r="C3087" t="str">
            <v>先生</v>
          </cell>
          <cell r="D3087" t="str">
            <v>張玉明</v>
          </cell>
          <cell r="E3087" t="str">
            <v>張玉明先生</v>
          </cell>
          <cell r="F3087">
            <v>928826979</v>
          </cell>
        </row>
        <row r="3088">
          <cell r="A3088" t="str">
            <v>5K52871</v>
          </cell>
          <cell r="B3088" t="str">
            <v>AWA7529</v>
          </cell>
          <cell r="C3088" t="str">
            <v>小姐</v>
          </cell>
          <cell r="D3088" t="str">
            <v>羅碧芸</v>
          </cell>
          <cell r="E3088" t="str">
            <v>羅碧芸小姐</v>
          </cell>
          <cell r="F3088">
            <v>989739987</v>
          </cell>
        </row>
        <row r="3089">
          <cell r="A3089" t="str">
            <v>5K52872</v>
          </cell>
          <cell r="B3089" t="str">
            <v>ATQ0251</v>
          </cell>
          <cell r="C3089" t="str">
            <v>先生</v>
          </cell>
          <cell r="D3089" t="str">
            <v>鎔德股份有限公司陳德益</v>
          </cell>
          <cell r="E3089" t="str">
            <v>陳德益先生</v>
          </cell>
          <cell r="F3089">
            <v>900000000</v>
          </cell>
        </row>
        <row r="3090">
          <cell r="A3090" t="str">
            <v>5K52874</v>
          </cell>
          <cell r="B3090" t="str">
            <v>AWZ0515</v>
          </cell>
          <cell r="C3090" t="str">
            <v>先生</v>
          </cell>
          <cell r="D3090" t="str">
            <v>王明祥</v>
          </cell>
          <cell r="E3090" t="str">
            <v>王明祥先生</v>
          </cell>
          <cell r="F3090">
            <v>935550182</v>
          </cell>
        </row>
        <row r="3091">
          <cell r="A3091" t="str">
            <v>5K52984</v>
          </cell>
          <cell r="B3091" t="str">
            <v>ATQ8639</v>
          </cell>
          <cell r="C3091" t="str">
            <v>先生</v>
          </cell>
          <cell r="D3091" t="str">
            <v>楊景湘</v>
          </cell>
          <cell r="E3091" t="str">
            <v>楊景湘先生</v>
          </cell>
          <cell r="F3091">
            <v>930246536</v>
          </cell>
        </row>
        <row r="3092">
          <cell r="A3092" t="str">
            <v>5K55143</v>
          </cell>
          <cell r="B3092" t="str">
            <v>5K55143</v>
          </cell>
          <cell r="C3092" t="str">
            <v>先生</v>
          </cell>
          <cell r="D3092" t="str">
            <v>鉑德汽車股份有限公司程柏盛</v>
          </cell>
          <cell r="E3092" t="str">
            <v>程柏盛先生</v>
          </cell>
          <cell r="F3092">
            <v>936033878</v>
          </cell>
        </row>
        <row r="3093">
          <cell r="A3093" t="str">
            <v>5K55294</v>
          </cell>
          <cell r="B3093" t="str">
            <v>AXD6280</v>
          </cell>
          <cell r="C3093" t="str">
            <v>先生</v>
          </cell>
          <cell r="D3093" t="str">
            <v>邱于華</v>
          </cell>
          <cell r="E3093" t="str">
            <v>邱于華先生</v>
          </cell>
          <cell r="F3093">
            <v>988587060</v>
          </cell>
        </row>
        <row r="3094">
          <cell r="A3094" t="str">
            <v>5K55697</v>
          </cell>
          <cell r="B3094" t="str">
            <v>AYG3575</v>
          </cell>
          <cell r="C3094" t="str">
            <v>先生</v>
          </cell>
          <cell r="D3094" t="str">
            <v>王德華</v>
          </cell>
          <cell r="E3094" t="str">
            <v>王德華先生</v>
          </cell>
          <cell r="F3094">
            <v>918525789</v>
          </cell>
        </row>
        <row r="3095">
          <cell r="A3095" t="str">
            <v>5K55702</v>
          </cell>
          <cell r="B3095" t="str">
            <v>RCD0778</v>
          </cell>
          <cell r="C3095" t="str">
            <v>小姐</v>
          </cell>
          <cell r="D3095" t="str">
            <v>明道興業(股)-格上許慈娟</v>
          </cell>
          <cell r="E3095" t="str">
            <v>許慈娟小姐</v>
          </cell>
          <cell r="F3095">
            <v>913700789</v>
          </cell>
        </row>
        <row r="3096">
          <cell r="A3096" t="str">
            <v>5K55706</v>
          </cell>
          <cell r="B3096" t="str">
            <v>AXE9229</v>
          </cell>
          <cell r="C3096" t="str">
            <v>小姐</v>
          </cell>
          <cell r="D3096" t="str">
            <v>陳芷廷</v>
          </cell>
          <cell r="E3096" t="str">
            <v>陳芷廷小姐</v>
          </cell>
          <cell r="F3096">
            <v>981591669</v>
          </cell>
        </row>
        <row r="3097">
          <cell r="A3097" t="str">
            <v>5K55944</v>
          </cell>
          <cell r="B3097" t="str">
            <v>AXD7699</v>
          </cell>
          <cell r="C3097" t="str">
            <v>女士</v>
          </cell>
          <cell r="D3097" t="str">
            <v>劉聖雲</v>
          </cell>
          <cell r="E3097" t="str">
            <v>劉聖雲女士</v>
          </cell>
          <cell r="F3097">
            <v>926334353</v>
          </cell>
        </row>
        <row r="3098">
          <cell r="A3098" t="str">
            <v>5K55997</v>
          </cell>
          <cell r="B3098" t="str">
            <v>AXE6192</v>
          </cell>
          <cell r="C3098" t="str">
            <v>先生</v>
          </cell>
          <cell r="D3098" t="str">
            <v>鎔德股份有限公司陳德益</v>
          </cell>
          <cell r="E3098" t="str">
            <v>陳德益先生</v>
          </cell>
          <cell r="F3098">
            <v>900000000</v>
          </cell>
        </row>
        <row r="3099">
          <cell r="A3099" t="str">
            <v>5K56074</v>
          </cell>
          <cell r="B3099" t="str">
            <v>AXJ5557</v>
          </cell>
          <cell r="C3099" t="str">
            <v>先生</v>
          </cell>
          <cell r="D3099" t="str">
            <v>十瀚設計(限)許育嘉</v>
          </cell>
          <cell r="E3099" t="str">
            <v>許育嘉先生</v>
          </cell>
          <cell r="F3099">
            <v>921255156</v>
          </cell>
        </row>
        <row r="3100">
          <cell r="A3100" t="str">
            <v>5K68796</v>
          </cell>
          <cell r="B3100" t="str">
            <v>AXL0316</v>
          </cell>
          <cell r="C3100" t="str">
            <v>小姐</v>
          </cell>
          <cell r="D3100" t="str">
            <v>王佳美</v>
          </cell>
          <cell r="E3100" t="str">
            <v>王佳美小姐</v>
          </cell>
          <cell r="F3100">
            <v>935601468</v>
          </cell>
        </row>
        <row r="3101">
          <cell r="A3101" t="str">
            <v>5K80117</v>
          </cell>
          <cell r="B3101" t="str">
            <v>AXA9379</v>
          </cell>
          <cell r="C3101" t="str">
            <v>先生</v>
          </cell>
          <cell r="D3101" t="str">
            <v>余信雄</v>
          </cell>
          <cell r="E3101" t="str">
            <v>余信雄先生</v>
          </cell>
          <cell r="F3101">
            <v>933037998</v>
          </cell>
        </row>
        <row r="3102">
          <cell r="A3102" t="str">
            <v>5L52467</v>
          </cell>
          <cell r="B3102" t="str">
            <v>AXE8686</v>
          </cell>
          <cell r="C3102" t="str">
            <v>先生</v>
          </cell>
          <cell r="D3102" t="str">
            <v>陳德益</v>
          </cell>
          <cell r="E3102" t="str">
            <v>陳德益先生</v>
          </cell>
          <cell r="F3102">
            <v>926478599</v>
          </cell>
        </row>
        <row r="3103">
          <cell r="A3103" t="str">
            <v>7A18630</v>
          </cell>
          <cell r="B3103" t="str">
            <v>ATX9285</v>
          </cell>
          <cell r="C3103" t="str">
            <v>先生</v>
          </cell>
          <cell r="D3103" t="str">
            <v>林永祥</v>
          </cell>
          <cell r="E3103" t="str">
            <v>林永祥先生</v>
          </cell>
          <cell r="F3103">
            <v>920111859</v>
          </cell>
        </row>
        <row r="3104">
          <cell r="A3104" t="str">
            <v>7A30558</v>
          </cell>
          <cell r="B3104" t="str">
            <v>AWY5655</v>
          </cell>
          <cell r="C3104" t="str">
            <v>小姐</v>
          </cell>
          <cell r="D3104" t="str">
            <v>蔡書侃</v>
          </cell>
          <cell r="E3104" t="str">
            <v>蔡書侃小姐</v>
          </cell>
          <cell r="F3104">
            <v>933965999</v>
          </cell>
        </row>
        <row r="3105">
          <cell r="A3105" t="str">
            <v>7A30802</v>
          </cell>
          <cell r="B3105" t="str">
            <v>7A30802</v>
          </cell>
          <cell r="C3105" t="str">
            <v>先生</v>
          </cell>
          <cell r="D3105" t="str">
            <v>鉑德汽車股份有限公司程柏盛</v>
          </cell>
          <cell r="E3105" t="str">
            <v>程柏盛先生</v>
          </cell>
          <cell r="F3105">
            <v>936033878</v>
          </cell>
        </row>
        <row r="3106">
          <cell r="A3106" t="str">
            <v>7A31179</v>
          </cell>
          <cell r="B3106" t="str">
            <v>AXA6383</v>
          </cell>
          <cell r="C3106" t="str">
            <v>小姐</v>
          </cell>
          <cell r="D3106" t="str">
            <v>盧弘茵</v>
          </cell>
          <cell r="E3106" t="str">
            <v>盧弘茵小姐</v>
          </cell>
          <cell r="F3106">
            <v>928311750</v>
          </cell>
        </row>
        <row r="3107">
          <cell r="A3107" t="str">
            <v>7A31220</v>
          </cell>
          <cell r="B3107" t="str">
            <v>7A31220</v>
          </cell>
          <cell r="C3107" t="str">
            <v>先生</v>
          </cell>
          <cell r="D3107" t="str">
            <v>鉑德汽車股份有限公司程柏盛</v>
          </cell>
          <cell r="E3107" t="str">
            <v>程柏盛先生</v>
          </cell>
          <cell r="F3107">
            <v>936033878</v>
          </cell>
        </row>
        <row r="3108">
          <cell r="A3108" t="str">
            <v>7A42256</v>
          </cell>
          <cell r="B3108" t="str">
            <v>ATH7999</v>
          </cell>
          <cell r="C3108" t="str">
            <v>先生</v>
          </cell>
          <cell r="D3108" t="str">
            <v>泰瑋工程有限公司陳冠瑋</v>
          </cell>
          <cell r="E3108" t="str">
            <v>陳冠瑋先生</v>
          </cell>
          <cell r="F3108">
            <v>975895387</v>
          </cell>
        </row>
        <row r="3109">
          <cell r="A3109" t="str">
            <v>7A42505</v>
          </cell>
          <cell r="B3109" t="str">
            <v>ATG9852</v>
          </cell>
          <cell r="C3109" t="str">
            <v>小姐</v>
          </cell>
          <cell r="D3109" t="str">
            <v>林碧娟</v>
          </cell>
          <cell r="E3109" t="str">
            <v>林碧娟小姐</v>
          </cell>
          <cell r="F3109">
            <v>937489041</v>
          </cell>
        </row>
        <row r="3110">
          <cell r="A3110" t="str">
            <v>7A43580</v>
          </cell>
          <cell r="B3110" t="str">
            <v>AWY8205</v>
          </cell>
          <cell r="C3110" t="str">
            <v>小姐</v>
          </cell>
          <cell r="D3110" t="str">
            <v>林千鈺</v>
          </cell>
          <cell r="E3110" t="str">
            <v>林千鈺小姐</v>
          </cell>
          <cell r="F3110">
            <v>926300145</v>
          </cell>
        </row>
        <row r="3111">
          <cell r="A3111" t="str">
            <v>7A46550</v>
          </cell>
          <cell r="B3111" t="str">
            <v>AZK1877</v>
          </cell>
          <cell r="C3111" t="str">
            <v>小姐</v>
          </cell>
          <cell r="D3111" t="str">
            <v>吳懿臻</v>
          </cell>
          <cell r="E3111" t="str">
            <v>吳懿臻小姐</v>
          </cell>
          <cell r="F3111">
            <v>912899176</v>
          </cell>
        </row>
        <row r="3112">
          <cell r="A3112" t="str">
            <v>7A58741</v>
          </cell>
          <cell r="B3112" t="str">
            <v>AXA5880</v>
          </cell>
          <cell r="C3112" t="str">
            <v>先生</v>
          </cell>
          <cell r="D3112" t="str">
            <v>魏廷勳</v>
          </cell>
          <cell r="E3112" t="str">
            <v>魏廷勳先生</v>
          </cell>
          <cell r="F3112">
            <v>961053960</v>
          </cell>
        </row>
        <row r="3113">
          <cell r="A3113" t="str">
            <v>7A59061</v>
          </cell>
          <cell r="B3113" t="str">
            <v>AXA6326</v>
          </cell>
          <cell r="C3113" t="str">
            <v>小姐</v>
          </cell>
          <cell r="D3113" t="str">
            <v>吳竺豫</v>
          </cell>
          <cell r="E3113" t="str">
            <v>吳竺豫小姐</v>
          </cell>
          <cell r="F3113">
            <v>903357326</v>
          </cell>
        </row>
        <row r="3114">
          <cell r="A3114" t="str">
            <v>7A59400</v>
          </cell>
          <cell r="B3114" t="str">
            <v>AXC0193</v>
          </cell>
          <cell r="C3114" t="str">
            <v>小姐</v>
          </cell>
          <cell r="D3114" t="str">
            <v>方香文</v>
          </cell>
          <cell r="E3114" t="str">
            <v>方香文小姐</v>
          </cell>
          <cell r="F3114">
            <v>933819479</v>
          </cell>
        </row>
        <row r="3115">
          <cell r="A3115" t="str">
            <v>7A59502</v>
          </cell>
          <cell r="B3115" t="str">
            <v>AXC5009</v>
          </cell>
          <cell r="C3115" t="str">
            <v>小姐</v>
          </cell>
          <cell r="D3115" t="str">
            <v>胡雅瑩</v>
          </cell>
          <cell r="E3115" t="str">
            <v>胡雅瑩小姐</v>
          </cell>
          <cell r="F3115">
            <v>911301662</v>
          </cell>
        </row>
        <row r="3116">
          <cell r="A3116" t="str">
            <v>7A59991</v>
          </cell>
          <cell r="B3116" t="str">
            <v>AXA1137</v>
          </cell>
          <cell r="C3116" t="str">
            <v>先生</v>
          </cell>
          <cell r="D3116" t="str">
            <v>林冠佐</v>
          </cell>
          <cell r="E3116" t="str">
            <v>林冠佐先生</v>
          </cell>
          <cell r="F3116">
            <v>919992017</v>
          </cell>
        </row>
        <row r="3117">
          <cell r="A3117" t="str">
            <v>7A60070</v>
          </cell>
          <cell r="B3117" t="str">
            <v>AXC6528</v>
          </cell>
          <cell r="C3117" t="str">
            <v>先生</v>
          </cell>
          <cell r="D3117" t="str">
            <v>李弘毅</v>
          </cell>
          <cell r="E3117" t="str">
            <v>李弘毅先生</v>
          </cell>
          <cell r="F3117">
            <v>958188258</v>
          </cell>
        </row>
        <row r="3118">
          <cell r="A3118" t="str">
            <v>7A60293</v>
          </cell>
          <cell r="B3118" t="str">
            <v>AXA7515</v>
          </cell>
          <cell r="C3118" t="str">
            <v>小姐</v>
          </cell>
          <cell r="D3118" t="str">
            <v>林嫚</v>
          </cell>
          <cell r="E3118" t="str">
            <v>林嫚小姐</v>
          </cell>
          <cell r="F3118">
            <v>915737255</v>
          </cell>
        </row>
        <row r="3119">
          <cell r="A3119" t="str">
            <v>7A60328</v>
          </cell>
          <cell r="B3119" t="str">
            <v>ATQ1657</v>
          </cell>
          <cell r="C3119" t="str">
            <v>小姐</v>
          </cell>
          <cell r="D3119" t="str">
            <v>王詩瑩</v>
          </cell>
          <cell r="E3119" t="str">
            <v>王詩瑩小姐</v>
          </cell>
          <cell r="F3119">
            <v>910987856</v>
          </cell>
        </row>
        <row r="3120">
          <cell r="A3120" t="str">
            <v>7A60336</v>
          </cell>
          <cell r="B3120" t="str">
            <v>AXA0860</v>
          </cell>
          <cell r="C3120" t="str">
            <v>小姐</v>
          </cell>
          <cell r="D3120" t="str">
            <v>謝美芬</v>
          </cell>
          <cell r="E3120" t="str">
            <v>謝美芬小姐</v>
          </cell>
          <cell r="F3120">
            <v>936611909</v>
          </cell>
        </row>
        <row r="3121">
          <cell r="A3121" t="str">
            <v>7A60366</v>
          </cell>
          <cell r="B3121" t="str">
            <v>ATQ8660</v>
          </cell>
          <cell r="C3121" t="str">
            <v>小姐</v>
          </cell>
          <cell r="D3121" t="str">
            <v>許珺涵</v>
          </cell>
          <cell r="E3121" t="str">
            <v>許珺涵小姐</v>
          </cell>
          <cell r="F3121">
            <v>937543361</v>
          </cell>
        </row>
        <row r="3122">
          <cell r="A3122" t="str">
            <v>7A60367</v>
          </cell>
          <cell r="B3122" t="str">
            <v>AXC3008</v>
          </cell>
          <cell r="C3122" t="str">
            <v>小姐</v>
          </cell>
          <cell r="D3122" t="str">
            <v>廖芷妍</v>
          </cell>
          <cell r="E3122" t="str">
            <v>廖芷妍小姐</v>
          </cell>
          <cell r="F3122">
            <v>922211147</v>
          </cell>
        </row>
        <row r="3123">
          <cell r="A3123" t="str">
            <v>7A60930</v>
          </cell>
          <cell r="B3123" t="str">
            <v>AXE-1200</v>
          </cell>
          <cell r="C3123" t="str">
            <v>小姐</v>
          </cell>
          <cell r="D3123" t="str">
            <v>周淑美</v>
          </cell>
          <cell r="E3123" t="str">
            <v>周淑美小姐</v>
          </cell>
          <cell r="F3123">
            <v>913522025</v>
          </cell>
        </row>
        <row r="3124">
          <cell r="A3124" t="str">
            <v>7A60931</v>
          </cell>
          <cell r="B3124" t="str">
            <v>AXC9950</v>
          </cell>
          <cell r="C3124" t="str">
            <v>小姐</v>
          </cell>
          <cell r="D3124" t="str">
            <v>0黃一敏</v>
          </cell>
          <cell r="E3124" t="str">
            <v>黃一敏小姐</v>
          </cell>
          <cell r="F3124">
            <v>975004145</v>
          </cell>
        </row>
        <row r="3125">
          <cell r="A3125" t="str">
            <v>7A60935</v>
          </cell>
          <cell r="B3125" t="str">
            <v>AXD2633</v>
          </cell>
          <cell r="C3125" t="str">
            <v>小姐</v>
          </cell>
          <cell r="D3125" t="str">
            <v>李明芳</v>
          </cell>
          <cell r="E3125" t="str">
            <v>李明芳小姐</v>
          </cell>
          <cell r="F3125">
            <v>928771768</v>
          </cell>
        </row>
        <row r="3126">
          <cell r="A3126" t="str">
            <v>7A60936</v>
          </cell>
          <cell r="B3126" t="str">
            <v>AXD9918</v>
          </cell>
          <cell r="C3126" t="str">
            <v>先生</v>
          </cell>
          <cell r="D3126" t="str">
            <v>葉忠源</v>
          </cell>
          <cell r="E3126" t="str">
            <v>葉忠源先生</v>
          </cell>
          <cell r="F3126">
            <v>918534999</v>
          </cell>
        </row>
        <row r="3127">
          <cell r="A3127" t="str">
            <v>7A60938</v>
          </cell>
          <cell r="B3127" t="str">
            <v>AXE0198</v>
          </cell>
          <cell r="C3127" t="str">
            <v>小姐</v>
          </cell>
          <cell r="D3127" t="str">
            <v>李旻軒</v>
          </cell>
          <cell r="E3127" t="str">
            <v>李旻軒小姐</v>
          </cell>
          <cell r="F3127">
            <v>932169228</v>
          </cell>
        </row>
        <row r="3128">
          <cell r="A3128" t="str">
            <v>7A61769</v>
          </cell>
          <cell r="B3128" t="str">
            <v>AXZ0689</v>
          </cell>
          <cell r="C3128" t="str">
            <v>先生</v>
          </cell>
          <cell r="D3128" t="str">
            <v>黃靖棠</v>
          </cell>
          <cell r="E3128" t="str">
            <v>黃靖棠先生</v>
          </cell>
          <cell r="F3128">
            <v>988839898</v>
          </cell>
        </row>
        <row r="3129">
          <cell r="A3129" t="str">
            <v>7A61770</v>
          </cell>
          <cell r="B3129" t="str">
            <v>AXF5668</v>
          </cell>
          <cell r="C3129" t="str">
            <v>先生</v>
          </cell>
          <cell r="D3129" t="str">
            <v>羅譽鑫</v>
          </cell>
          <cell r="E3129" t="str">
            <v>羅譽鑫先生</v>
          </cell>
          <cell r="F3129">
            <v>931388005</v>
          </cell>
        </row>
        <row r="3130">
          <cell r="A3130" t="str">
            <v>7A62449</v>
          </cell>
          <cell r="B3130" t="str">
            <v>AXZ1586</v>
          </cell>
          <cell r="C3130" t="str">
            <v>小姐</v>
          </cell>
          <cell r="D3130" t="str">
            <v>羅雅雪</v>
          </cell>
          <cell r="E3130" t="str">
            <v>羅雅雪小姐</v>
          </cell>
          <cell r="F3130">
            <v>955922955</v>
          </cell>
        </row>
        <row r="3131">
          <cell r="A3131" t="str">
            <v>7A62453</v>
          </cell>
          <cell r="B3131" t="str">
            <v>AXF5988</v>
          </cell>
          <cell r="C3131" t="str">
            <v>小姐</v>
          </cell>
          <cell r="D3131" t="str">
            <v>黃佩蓮</v>
          </cell>
          <cell r="E3131" t="str">
            <v>黃佩蓮小姐</v>
          </cell>
          <cell r="F3131">
            <v>910192858</v>
          </cell>
        </row>
        <row r="3132">
          <cell r="A3132" t="str">
            <v>7A83188</v>
          </cell>
          <cell r="B3132" t="str">
            <v>ASG2872</v>
          </cell>
          <cell r="C3132" t="str">
            <v>先生</v>
          </cell>
          <cell r="D3132" t="str">
            <v>黃力泓</v>
          </cell>
          <cell r="E3132" t="str">
            <v>黃力泓先生</v>
          </cell>
          <cell r="F3132">
            <v>901032867</v>
          </cell>
        </row>
        <row r="3133">
          <cell r="A3133" t="str">
            <v>7B05222</v>
          </cell>
          <cell r="B3133" t="str">
            <v>AXD7066</v>
          </cell>
          <cell r="C3133" t="str">
            <v>先生</v>
          </cell>
          <cell r="D3133" t="str">
            <v>許鴻文</v>
          </cell>
          <cell r="E3133" t="str">
            <v>許鴻文先生</v>
          </cell>
          <cell r="F3133">
            <v>928924778</v>
          </cell>
        </row>
        <row r="3134">
          <cell r="A3134" t="str">
            <v>7B05223</v>
          </cell>
          <cell r="B3134" t="str">
            <v>AXD9920</v>
          </cell>
          <cell r="C3134" t="str">
            <v>小姐</v>
          </cell>
          <cell r="D3134" t="str">
            <v>秦雅宸</v>
          </cell>
          <cell r="E3134" t="str">
            <v>秦雅宸小姐</v>
          </cell>
          <cell r="F3134">
            <v>912250027</v>
          </cell>
        </row>
        <row r="3135">
          <cell r="A3135" t="str">
            <v>7B05225</v>
          </cell>
          <cell r="B3135" t="str">
            <v>AXL5529</v>
          </cell>
          <cell r="C3135" t="str">
            <v>小姐</v>
          </cell>
          <cell r="D3135" t="str">
            <v>陳彥如</v>
          </cell>
          <cell r="E3135" t="str">
            <v>陳彥如小姐</v>
          </cell>
          <cell r="F3135">
            <v>987108100</v>
          </cell>
        </row>
        <row r="3136">
          <cell r="A3136" t="str">
            <v>7B05227</v>
          </cell>
          <cell r="B3136" t="str">
            <v>AXE3762</v>
          </cell>
          <cell r="C3136" t="str">
            <v>先生</v>
          </cell>
          <cell r="D3136" t="str">
            <v>鄭武烈</v>
          </cell>
          <cell r="E3136" t="str">
            <v>鄭武烈先生</v>
          </cell>
          <cell r="F3136">
            <v>989106356</v>
          </cell>
        </row>
        <row r="3137">
          <cell r="A3137" t="str">
            <v>7B05228</v>
          </cell>
          <cell r="B3137" t="str">
            <v>AXD6019</v>
          </cell>
          <cell r="C3137" t="str">
            <v>先生</v>
          </cell>
          <cell r="D3137" t="str">
            <v>林玉龍</v>
          </cell>
          <cell r="E3137" t="str">
            <v>林玉龍先生</v>
          </cell>
          <cell r="F3137">
            <v>939090299</v>
          </cell>
        </row>
        <row r="3138">
          <cell r="A3138" t="str">
            <v>7B05319</v>
          </cell>
          <cell r="B3138" t="str">
            <v>AWD1928</v>
          </cell>
          <cell r="C3138" t="str">
            <v>小姐</v>
          </cell>
          <cell r="D3138" t="str">
            <v>張佳雯</v>
          </cell>
          <cell r="E3138" t="str">
            <v>張佳雯小姐</v>
          </cell>
          <cell r="F3138">
            <v>975626253</v>
          </cell>
        </row>
        <row r="3139">
          <cell r="A3139" t="str">
            <v>7B05351</v>
          </cell>
          <cell r="B3139" t="str">
            <v>AXD2353</v>
          </cell>
          <cell r="C3139" t="str">
            <v>先生</v>
          </cell>
          <cell r="D3139" t="str">
            <v>吳祚嘉</v>
          </cell>
          <cell r="E3139" t="str">
            <v>吳祚嘉先生</v>
          </cell>
          <cell r="F3139">
            <v>952908162</v>
          </cell>
        </row>
        <row r="3140">
          <cell r="A3140" t="str">
            <v>7B05416</v>
          </cell>
          <cell r="B3140" t="str">
            <v>AXA6023</v>
          </cell>
          <cell r="C3140" t="str">
            <v>小姐</v>
          </cell>
          <cell r="D3140" t="str">
            <v>葉莞筠</v>
          </cell>
          <cell r="E3140" t="str">
            <v>葉莞筠小姐</v>
          </cell>
          <cell r="F3140">
            <v>921895932</v>
          </cell>
        </row>
        <row r="3141">
          <cell r="A3141" t="str">
            <v>7B05470</v>
          </cell>
          <cell r="B3141" t="str">
            <v>AXJ3078</v>
          </cell>
          <cell r="C3141" t="str">
            <v>小姐</v>
          </cell>
          <cell r="D3141" t="str">
            <v>游孟潔</v>
          </cell>
          <cell r="E3141" t="str">
            <v>游孟潔小姐</v>
          </cell>
          <cell r="F3141">
            <v>972892828</v>
          </cell>
        </row>
        <row r="3142">
          <cell r="A3142" t="str">
            <v>7B05471</v>
          </cell>
          <cell r="B3142" t="str">
            <v>AXJ2368</v>
          </cell>
          <cell r="C3142" t="str">
            <v>小姐</v>
          </cell>
          <cell r="D3142" t="str">
            <v>許瓊月</v>
          </cell>
          <cell r="E3142" t="str">
            <v>許瓊月小姐</v>
          </cell>
          <cell r="F3142">
            <v>911180538</v>
          </cell>
        </row>
        <row r="3143">
          <cell r="A3143" t="str">
            <v>7B05473</v>
          </cell>
          <cell r="B3143" t="str">
            <v>ATQ0882</v>
          </cell>
          <cell r="C3143" t="str">
            <v>小姐</v>
          </cell>
          <cell r="D3143" t="str">
            <v>張文菁</v>
          </cell>
          <cell r="E3143" t="str">
            <v>張文菁小姐</v>
          </cell>
          <cell r="F3143">
            <v>903237707</v>
          </cell>
        </row>
        <row r="3144">
          <cell r="A3144" t="str">
            <v>7B05474</v>
          </cell>
          <cell r="B3144" t="str">
            <v>AXD6930</v>
          </cell>
          <cell r="C3144" t="str">
            <v>先生</v>
          </cell>
          <cell r="D3144" t="str">
            <v>朱晉申</v>
          </cell>
          <cell r="E3144" t="str">
            <v>朱晉申先生</v>
          </cell>
          <cell r="F3144">
            <v>930775693</v>
          </cell>
        </row>
        <row r="3145">
          <cell r="A3145" t="str">
            <v>7B05799</v>
          </cell>
          <cell r="B3145" t="str">
            <v>AXC3591</v>
          </cell>
          <cell r="C3145" t="str">
            <v>小姐</v>
          </cell>
          <cell r="D3145" t="str">
            <v>林曼妮</v>
          </cell>
          <cell r="E3145" t="str">
            <v>林曼妮小姐</v>
          </cell>
          <cell r="F3145">
            <v>937567688</v>
          </cell>
        </row>
        <row r="3146">
          <cell r="A3146" t="str">
            <v>7B06024</v>
          </cell>
          <cell r="B3146" t="str">
            <v>RCB5850</v>
          </cell>
          <cell r="C3146" t="str">
            <v>小姐</v>
          </cell>
          <cell r="D3146" t="str">
            <v>鴻餘有限公司-財盟蕭子晴</v>
          </cell>
          <cell r="E3146" t="str">
            <v>蕭子晴小姐</v>
          </cell>
          <cell r="F3146">
            <v>928256061</v>
          </cell>
        </row>
        <row r="3147">
          <cell r="A3147" t="str">
            <v>7B06114</v>
          </cell>
          <cell r="B3147" t="str">
            <v>RCB1958</v>
          </cell>
          <cell r="C3147" t="str">
            <v>先生</v>
          </cell>
          <cell r="D3147" t="str">
            <v>皇品烘焙坊-和運游村為</v>
          </cell>
          <cell r="E3147" t="str">
            <v>游村為先生</v>
          </cell>
          <cell r="F3147">
            <v>986617095</v>
          </cell>
        </row>
        <row r="3148">
          <cell r="A3148" t="str">
            <v>7B07080</v>
          </cell>
          <cell r="B3148" t="str">
            <v>ATQ3918</v>
          </cell>
          <cell r="C3148" t="str">
            <v>小姐</v>
          </cell>
          <cell r="D3148" t="str">
            <v>台一保險經紀人股份有限公司黃麗夏</v>
          </cell>
          <cell r="E3148" t="str">
            <v>黃麗夏小姐</v>
          </cell>
          <cell r="F3148">
            <v>982962168</v>
          </cell>
        </row>
        <row r="3149">
          <cell r="A3149" t="str">
            <v>7B07081</v>
          </cell>
          <cell r="B3149" t="str">
            <v>ATQ7588</v>
          </cell>
          <cell r="C3149" t="str">
            <v>小姐</v>
          </cell>
          <cell r="D3149" t="str">
            <v>蔡雅如</v>
          </cell>
          <cell r="E3149" t="str">
            <v>蔡雅如小姐</v>
          </cell>
          <cell r="F3149">
            <v>937912737</v>
          </cell>
        </row>
        <row r="3150">
          <cell r="A3150" t="str">
            <v>7B07322</v>
          </cell>
          <cell r="B3150" t="str">
            <v>AXD7718</v>
          </cell>
          <cell r="C3150" t="str">
            <v>小姐</v>
          </cell>
          <cell r="D3150" t="str">
            <v>陳聖萍</v>
          </cell>
          <cell r="E3150" t="str">
            <v>陳聖萍小姐</v>
          </cell>
          <cell r="F3150">
            <v>910180767</v>
          </cell>
        </row>
        <row r="3151">
          <cell r="A3151" t="str">
            <v>7B07323</v>
          </cell>
          <cell r="B3151" t="str">
            <v>AXE2119</v>
          </cell>
          <cell r="C3151" t="str">
            <v>小姐</v>
          </cell>
          <cell r="D3151" t="str">
            <v>謝佳圻</v>
          </cell>
          <cell r="E3151" t="str">
            <v>謝佳圻小姐</v>
          </cell>
          <cell r="F3151">
            <v>909877333</v>
          </cell>
        </row>
        <row r="3152">
          <cell r="A3152" t="str">
            <v>7B07398</v>
          </cell>
          <cell r="B3152" t="str">
            <v>AXG9027</v>
          </cell>
          <cell r="C3152" t="str">
            <v>先生</v>
          </cell>
          <cell r="D3152" t="str">
            <v>謝癸鳳</v>
          </cell>
          <cell r="E3152" t="str">
            <v>謝癸鳳小姐</v>
          </cell>
          <cell r="F3152">
            <v>921121027</v>
          </cell>
        </row>
        <row r="3153">
          <cell r="A3153" t="str">
            <v>7B07400</v>
          </cell>
          <cell r="B3153" t="str">
            <v>AXF1187</v>
          </cell>
          <cell r="C3153" t="str">
            <v>先生</v>
          </cell>
          <cell r="D3153" t="str">
            <v>鎔德股份有限公司陳欽榮</v>
          </cell>
          <cell r="E3153" t="str">
            <v>陳欽榮先生</v>
          </cell>
          <cell r="F3153">
            <v>933038417</v>
          </cell>
        </row>
        <row r="3154">
          <cell r="A3154" t="str">
            <v>7B22892</v>
          </cell>
          <cell r="B3154" t="str">
            <v>AWF7179</v>
          </cell>
          <cell r="C3154" t="str">
            <v>先生</v>
          </cell>
          <cell r="D3154" t="str">
            <v>鄭竹軒</v>
          </cell>
          <cell r="E3154" t="str">
            <v>鄭竹軒先生</v>
          </cell>
          <cell r="F3154">
            <v>972138986</v>
          </cell>
        </row>
        <row r="3155">
          <cell r="A3155" t="str">
            <v>7B22913</v>
          </cell>
          <cell r="B3155" t="str">
            <v>AXJ6180</v>
          </cell>
          <cell r="C3155" t="str">
            <v>先生</v>
          </cell>
          <cell r="D3155" t="str">
            <v>翁裕勝</v>
          </cell>
          <cell r="E3155" t="str">
            <v>翁裕勝先生</v>
          </cell>
          <cell r="F3155">
            <v>966209669</v>
          </cell>
        </row>
        <row r="3156">
          <cell r="A3156" t="str">
            <v>7B61021</v>
          </cell>
          <cell r="B3156" t="str">
            <v>AXE7170</v>
          </cell>
          <cell r="C3156" t="str">
            <v>小姐</v>
          </cell>
          <cell r="D3156" t="str">
            <v>王宣怡</v>
          </cell>
          <cell r="E3156" t="str">
            <v>王宣怡小姐</v>
          </cell>
          <cell r="F3156">
            <v>955133310</v>
          </cell>
        </row>
        <row r="3157">
          <cell r="A3157">
            <v>9796317</v>
          </cell>
          <cell r="B3157" t="str">
            <v>APV1527</v>
          </cell>
          <cell r="C3157" t="str">
            <v>先生</v>
          </cell>
          <cell r="D3157" t="str">
            <v>林奇偉</v>
          </cell>
          <cell r="E3157" t="str">
            <v>林奇偉先生</v>
          </cell>
          <cell r="F3157">
            <v>900000000</v>
          </cell>
        </row>
        <row r="3158">
          <cell r="A3158" t="str">
            <v>A008760</v>
          </cell>
          <cell r="B3158" t="str">
            <v>1585UR</v>
          </cell>
          <cell r="C3158" t="str">
            <v>先生</v>
          </cell>
          <cell r="D3158" t="str">
            <v>陳董</v>
          </cell>
          <cell r="E3158" t="str">
            <v>陳董先生</v>
          </cell>
          <cell r="F3158">
            <v>953160997</v>
          </cell>
        </row>
        <row r="3159">
          <cell r="A3159" t="str">
            <v>A024215</v>
          </cell>
          <cell r="B3159" t="str">
            <v>ATL1323</v>
          </cell>
          <cell r="C3159" t="str">
            <v>先生</v>
          </cell>
          <cell r="D3159" t="str">
            <v>柯添貴</v>
          </cell>
          <cell r="E3159" t="str">
            <v>柯添貴先生</v>
          </cell>
          <cell r="F3159">
            <v>937068161</v>
          </cell>
        </row>
        <row r="3160">
          <cell r="A3160" t="str">
            <v>A123006</v>
          </cell>
          <cell r="B3160" t="str">
            <v>3330QY</v>
          </cell>
          <cell r="C3160" t="str">
            <v>先生</v>
          </cell>
          <cell r="D3160" t="str">
            <v>鄭永群</v>
          </cell>
          <cell r="E3160" t="str">
            <v>鄭永群先生</v>
          </cell>
          <cell r="F3160">
            <v>919271622</v>
          </cell>
        </row>
        <row r="3161">
          <cell r="A3161" t="str">
            <v>A193785</v>
          </cell>
          <cell r="B3161" t="str">
            <v>AGD0335</v>
          </cell>
          <cell r="C3161" t="str">
            <v>先生</v>
          </cell>
          <cell r="D3161" t="str">
            <v>李少群</v>
          </cell>
          <cell r="E3161" t="str">
            <v>李少群先生</v>
          </cell>
          <cell r="F3161">
            <v>920022535</v>
          </cell>
        </row>
        <row r="3162">
          <cell r="A3162" t="str">
            <v>A268064</v>
          </cell>
          <cell r="B3162" t="str">
            <v>AAD8299</v>
          </cell>
          <cell r="C3162" t="str">
            <v>先生</v>
          </cell>
          <cell r="D3162" t="str">
            <v>升松機械有限公司蔡勇志</v>
          </cell>
          <cell r="E3162" t="str">
            <v>蔡勇志先生</v>
          </cell>
          <cell r="F3162">
            <v>935470062</v>
          </cell>
        </row>
        <row r="3163">
          <cell r="A3163" t="str">
            <v>A268093</v>
          </cell>
          <cell r="B3163" t="str">
            <v>9738S2</v>
          </cell>
          <cell r="C3163" t="str">
            <v>女士</v>
          </cell>
          <cell r="D3163" t="str">
            <v>陳佳蔓</v>
          </cell>
          <cell r="E3163" t="str">
            <v>陳佳蔓女士</v>
          </cell>
          <cell r="F3163">
            <v>955545048</v>
          </cell>
        </row>
        <row r="3164">
          <cell r="A3164" t="str">
            <v>A268097</v>
          </cell>
          <cell r="B3164" t="str">
            <v>1208S5</v>
          </cell>
          <cell r="C3164" t="str">
            <v>小姐</v>
          </cell>
          <cell r="D3164" t="str">
            <v>周大安</v>
          </cell>
          <cell r="E3164" t="str">
            <v>簡秀小姐</v>
          </cell>
          <cell r="F3164">
            <v>910071868</v>
          </cell>
        </row>
        <row r="3165">
          <cell r="A3165" t="str">
            <v>A268483</v>
          </cell>
          <cell r="B3165" t="str">
            <v>AAD8798</v>
          </cell>
          <cell r="C3165" t="str">
            <v>先生</v>
          </cell>
          <cell r="D3165" t="str">
            <v>升松機械有限公司蔡宗弦</v>
          </cell>
          <cell r="E3165" t="str">
            <v>蔡宗弦先生</v>
          </cell>
          <cell r="F3165">
            <v>935470063</v>
          </cell>
        </row>
        <row r="3166">
          <cell r="A3166" t="str">
            <v>A316996</v>
          </cell>
          <cell r="B3166" t="str">
            <v>9757ZT</v>
          </cell>
          <cell r="C3166" t="str">
            <v>先生</v>
          </cell>
          <cell r="D3166" t="str">
            <v>林修良</v>
          </cell>
          <cell r="E3166" t="str">
            <v>林修良先生</v>
          </cell>
          <cell r="F3166">
            <v>934340300</v>
          </cell>
        </row>
        <row r="3167">
          <cell r="A3167" t="str">
            <v>A366565</v>
          </cell>
          <cell r="B3167" t="str">
            <v>AGC7893</v>
          </cell>
          <cell r="C3167" t="str">
            <v>先生</v>
          </cell>
          <cell r="D3167" t="str">
            <v>王子翰</v>
          </cell>
          <cell r="E3167" t="str">
            <v>王子翰先生</v>
          </cell>
          <cell r="F3167">
            <v>922875750</v>
          </cell>
        </row>
        <row r="3168">
          <cell r="A3168" t="str">
            <v>A438145</v>
          </cell>
          <cell r="B3168" t="str">
            <v>4283ZS</v>
          </cell>
          <cell r="C3168" t="str">
            <v>先生</v>
          </cell>
          <cell r="D3168" t="str">
            <v>賴比瑞亞商肇明工業(股)鄭詠康</v>
          </cell>
          <cell r="E3168" t="str">
            <v>鄭詠康先生</v>
          </cell>
          <cell r="F3168">
            <v>921884924</v>
          </cell>
        </row>
        <row r="3169">
          <cell r="A3169" t="str">
            <v>A598592</v>
          </cell>
          <cell r="B3169" t="str">
            <v>AXD5719</v>
          </cell>
          <cell r="C3169" t="str">
            <v>先生</v>
          </cell>
          <cell r="D3169" t="str">
            <v>楊坤旺</v>
          </cell>
          <cell r="E3169" t="str">
            <v>楊坤旺先生</v>
          </cell>
          <cell r="F3169">
            <v>929559918</v>
          </cell>
        </row>
        <row r="3170">
          <cell r="A3170" t="str">
            <v>A598637</v>
          </cell>
          <cell r="B3170" t="str">
            <v>AXE5069</v>
          </cell>
          <cell r="C3170" t="str">
            <v>小姐</v>
          </cell>
          <cell r="D3170" t="str">
            <v>0高紋雅</v>
          </cell>
          <cell r="E3170" t="str">
            <v>高紋雅小姐</v>
          </cell>
          <cell r="F3170">
            <v>977765796</v>
          </cell>
        </row>
        <row r="3171">
          <cell r="A3171" t="str">
            <v>A605686</v>
          </cell>
          <cell r="B3171" t="str">
            <v>AXZ8515</v>
          </cell>
          <cell r="C3171" t="str">
            <v>先生</v>
          </cell>
          <cell r="D3171" t="str">
            <v>楊凱儒</v>
          </cell>
          <cell r="E3171" t="str">
            <v>楊凱儒先生</v>
          </cell>
          <cell r="F3171">
            <v>921092953</v>
          </cell>
        </row>
        <row r="3172">
          <cell r="A3172" t="str">
            <v>A605711</v>
          </cell>
          <cell r="B3172" t="str">
            <v>AYH7227</v>
          </cell>
          <cell r="C3172" t="str">
            <v>先生</v>
          </cell>
          <cell r="D3172" t="str">
            <v>郭守寓</v>
          </cell>
          <cell r="E3172" t="str">
            <v>郭守寓先生</v>
          </cell>
          <cell r="F3172">
            <v>916083821</v>
          </cell>
        </row>
        <row r="3173">
          <cell r="A3173" t="str">
            <v>A616630</v>
          </cell>
          <cell r="B3173" t="str">
            <v>AXE2531</v>
          </cell>
          <cell r="C3173" t="str">
            <v>先生</v>
          </cell>
          <cell r="D3173" t="str">
            <v>鎔德股份有限公司陳德益</v>
          </cell>
          <cell r="E3173" t="str">
            <v>陳德益先生</v>
          </cell>
          <cell r="F3173">
            <v>900000000</v>
          </cell>
        </row>
        <row r="3174">
          <cell r="A3174" t="str">
            <v>A692593</v>
          </cell>
          <cell r="B3174" t="str">
            <v>AXF1335</v>
          </cell>
          <cell r="C3174" t="str">
            <v>先生</v>
          </cell>
          <cell r="D3174" t="str">
            <v>林俊彥</v>
          </cell>
          <cell r="E3174" t="str">
            <v>林俊彥先生</v>
          </cell>
          <cell r="F3174">
            <v>928215303</v>
          </cell>
        </row>
        <row r="3175">
          <cell r="A3175" t="str">
            <v>A692596</v>
          </cell>
          <cell r="B3175" t="str">
            <v>AXE2538</v>
          </cell>
          <cell r="C3175" t="str">
            <v>先生</v>
          </cell>
          <cell r="D3175" t="str">
            <v>鎔德股份有限公司陳德益</v>
          </cell>
          <cell r="E3175" t="str">
            <v>陳德益先生</v>
          </cell>
          <cell r="F3175">
            <v>900000000</v>
          </cell>
        </row>
        <row r="3176">
          <cell r="A3176" t="str">
            <v>A692639</v>
          </cell>
          <cell r="B3176" t="str">
            <v>AXF6890</v>
          </cell>
          <cell r="C3176" t="str">
            <v>先生</v>
          </cell>
          <cell r="D3176" t="str">
            <v>楊文棟</v>
          </cell>
          <cell r="E3176" t="str">
            <v>楊文棟先生</v>
          </cell>
          <cell r="F3176">
            <v>988067624</v>
          </cell>
        </row>
        <row r="3177">
          <cell r="A3177" t="str">
            <v>A696770</v>
          </cell>
          <cell r="B3177" t="str">
            <v>APF9960</v>
          </cell>
          <cell r="C3177" t="str">
            <v>先生</v>
          </cell>
          <cell r="D3177" t="str">
            <v>陳仲寧</v>
          </cell>
          <cell r="E3177" t="str">
            <v>陳仲寧先生</v>
          </cell>
          <cell r="F3177">
            <v>900065858</v>
          </cell>
        </row>
        <row r="3178">
          <cell r="A3178" t="str">
            <v>A807125</v>
          </cell>
          <cell r="B3178" t="str">
            <v>AXF1180</v>
          </cell>
          <cell r="C3178" t="str">
            <v>先生</v>
          </cell>
          <cell r="D3178" t="str">
            <v>王泰翔</v>
          </cell>
          <cell r="E3178" t="str">
            <v>王泰翔先生</v>
          </cell>
          <cell r="F3178">
            <v>980602438</v>
          </cell>
        </row>
        <row r="3179">
          <cell r="A3179" t="str">
            <v>A807187</v>
          </cell>
          <cell r="B3179" t="str">
            <v>AXF7282</v>
          </cell>
          <cell r="C3179" t="str">
            <v>小姐</v>
          </cell>
          <cell r="D3179" t="str">
            <v>李宛融</v>
          </cell>
          <cell r="E3179" t="str">
            <v>李宛融小姐</v>
          </cell>
          <cell r="F3179">
            <v>910505253</v>
          </cell>
        </row>
        <row r="3180">
          <cell r="A3180" t="str">
            <v>A867799</v>
          </cell>
          <cell r="B3180" t="str">
            <v>3989A6</v>
          </cell>
          <cell r="C3180" t="str">
            <v>先生</v>
          </cell>
          <cell r="D3180" t="str">
            <v>蕭天來</v>
          </cell>
          <cell r="E3180" t="str">
            <v>蕭金璋先生</v>
          </cell>
          <cell r="F3180">
            <v>987013078</v>
          </cell>
        </row>
        <row r="3181">
          <cell r="A3181" t="str">
            <v>A904809</v>
          </cell>
          <cell r="B3181" t="str">
            <v>8691YD</v>
          </cell>
          <cell r="C3181" t="str">
            <v>先生</v>
          </cell>
          <cell r="D3181" t="str">
            <v>香港商戈爾(遠東)有限公司張良嘉</v>
          </cell>
          <cell r="E3181" t="str">
            <v>張良嘉先生</v>
          </cell>
          <cell r="F3181">
            <v>910842207</v>
          </cell>
        </row>
        <row r="3182">
          <cell r="A3182" t="str">
            <v>A904883</v>
          </cell>
          <cell r="B3182" t="str">
            <v>AKF3866</v>
          </cell>
          <cell r="C3182" t="str">
            <v>先生</v>
          </cell>
          <cell r="D3182" t="str">
            <v>周凡鈞</v>
          </cell>
          <cell r="E3182" t="str">
            <v>周凡鈞先生</v>
          </cell>
          <cell r="F3182">
            <v>932393486</v>
          </cell>
        </row>
        <row r="3183">
          <cell r="A3183" t="str">
            <v>A905088</v>
          </cell>
          <cell r="B3183" t="str">
            <v>AAB8621</v>
          </cell>
          <cell r="C3183" t="str">
            <v>小姐</v>
          </cell>
          <cell r="D3183" t="str">
            <v>黃筠芸</v>
          </cell>
          <cell r="E3183" t="str">
            <v>黃筠芸小姐</v>
          </cell>
          <cell r="F3183">
            <v>952557598</v>
          </cell>
        </row>
        <row r="3184">
          <cell r="A3184" t="str">
            <v>A905329</v>
          </cell>
          <cell r="B3184" t="str">
            <v>7676A5</v>
          </cell>
          <cell r="C3184" t="str">
            <v>先生</v>
          </cell>
          <cell r="D3184" t="str">
            <v>林世恩</v>
          </cell>
          <cell r="E3184" t="str">
            <v>林世恩先生</v>
          </cell>
          <cell r="F3184">
            <v>932043779</v>
          </cell>
        </row>
        <row r="3185">
          <cell r="A3185" t="str">
            <v>A905355</v>
          </cell>
          <cell r="B3185" t="str">
            <v>AKZ9363</v>
          </cell>
          <cell r="C3185" t="str">
            <v>先生</v>
          </cell>
          <cell r="D3185" t="str">
            <v>林宗豪</v>
          </cell>
          <cell r="E3185" t="str">
            <v>林宗豪先生</v>
          </cell>
          <cell r="F3185">
            <v>972196713</v>
          </cell>
        </row>
        <row r="3186">
          <cell r="A3186" t="str">
            <v>A905356</v>
          </cell>
          <cell r="B3186" t="str">
            <v>AKJ0281</v>
          </cell>
          <cell r="C3186" t="str">
            <v>先生</v>
          </cell>
          <cell r="D3186" t="str">
            <v>謝地維</v>
          </cell>
          <cell r="E3186" t="str">
            <v>謝地維先生</v>
          </cell>
          <cell r="F3186">
            <v>937831633</v>
          </cell>
        </row>
        <row r="3187">
          <cell r="A3187" t="str">
            <v>A905481</v>
          </cell>
          <cell r="B3187" t="str">
            <v>3429YE</v>
          </cell>
          <cell r="C3187" t="str">
            <v>小姐</v>
          </cell>
          <cell r="D3187" t="str">
            <v>張正葳</v>
          </cell>
          <cell r="E3187" t="str">
            <v>張正葳小姐</v>
          </cell>
          <cell r="F3187">
            <v>939780210</v>
          </cell>
        </row>
        <row r="3188">
          <cell r="A3188" t="str">
            <v>A905488</v>
          </cell>
          <cell r="B3188" t="str">
            <v>1830R8</v>
          </cell>
          <cell r="C3188" t="str">
            <v>女士</v>
          </cell>
          <cell r="D3188" t="str">
            <v>賴玉英</v>
          </cell>
          <cell r="E3188" t="str">
            <v>賴玉英女士</v>
          </cell>
          <cell r="F3188">
            <v>988852377</v>
          </cell>
        </row>
        <row r="3189">
          <cell r="A3189" t="str">
            <v>A905492</v>
          </cell>
          <cell r="B3189" t="str">
            <v>2881A5</v>
          </cell>
          <cell r="C3189" t="str">
            <v>小姐</v>
          </cell>
          <cell r="D3189" t="str">
            <v>林芸如</v>
          </cell>
          <cell r="E3189" t="str">
            <v>林芸如小姐</v>
          </cell>
          <cell r="F3189">
            <v>921966888</v>
          </cell>
        </row>
        <row r="3190">
          <cell r="A3190" t="str">
            <v>A905551</v>
          </cell>
          <cell r="B3190" t="str">
            <v>9239YE</v>
          </cell>
          <cell r="C3190" t="str">
            <v>先生</v>
          </cell>
          <cell r="D3190" t="str">
            <v>周敦煌</v>
          </cell>
          <cell r="E3190" t="str">
            <v>周敦煌先生</v>
          </cell>
          <cell r="F3190">
            <v>931231226</v>
          </cell>
        </row>
        <row r="3191">
          <cell r="A3191" t="str">
            <v>A905578</v>
          </cell>
          <cell r="B3191" t="str">
            <v>3320ZR</v>
          </cell>
          <cell r="C3191" t="str">
            <v>先生</v>
          </cell>
          <cell r="D3191" t="str">
            <v>陳依弘</v>
          </cell>
          <cell r="E3191" t="str">
            <v>陳依弘先生</v>
          </cell>
          <cell r="F3191">
            <v>922645377</v>
          </cell>
        </row>
        <row r="3192">
          <cell r="A3192" t="str">
            <v>A908497</v>
          </cell>
          <cell r="B3192" t="str">
            <v>2838ZT</v>
          </cell>
          <cell r="C3192" t="str">
            <v>先生</v>
          </cell>
          <cell r="D3192" t="str">
            <v>倫健豪</v>
          </cell>
          <cell r="E3192" t="str">
            <v>倫健豪先生</v>
          </cell>
          <cell r="F3192">
            <v>911245992</v>
          </cell>
        </row>
        <row r="3193">
          <cell r="A3193" t="str">
            <v>A908512</v>
          </cell>
          <cell r="B3193" t="str">
            <v>2369D5</v>
          </cell>
          <cell r="C3193" t="str">
            <v>先生</v>
          </cell>
          <cell r="D3193" t="str">
            <v>盧彥夆</v>
          </cell>
          <cell r="E3193" t="str">
            <v>盧彥夆先生</v>
          </cell>
          <cell r="F3193">
            <v>911151132</v>
          </cell>
        </row>
        <row r="3194">
          <cell r="A3194" t="str">
            <v>A908522</v>
          </cell>
          <cell r="B3194" t="str">
            <v>5957T2</v>
          </cell>
          <cell r="C3194" t="str">
            <v>先生</v>
          </cell>
          <cell r="D3194" t="str">
            <v>車已賣</v>
          </cell>
          <cell r="E3194" t="str">
            <v>車已賣先生</v>
          </cell>
          <cell r="F3194">
            <v>900000000</v>
          </cell>
        </row>
        <row r="3195">
          <cell r="A3195" t="str">
            <v>A908792</v>
          </cell>
          <cell r="B3195" t="str">
            <v>5228ZT</v>
          </cell>
          <cell r="C3195" t="str">
            <v>先生</v>
          </cell>
          <cell r="D3195" t="str">
            <v>高思豪</v>
          </cell>
          <cell r="E3195" t="str">
            <v>高思豪先生</v>
          </cell>
          <cell r="F3195">
            <v>952080383</v>
          </cell>
        </row>
        <row r="3196">
          <cell r="A3196" t="str">
            <v>A997507</v>
          </cell>
          <cell r="B3196" t="str">
            <v>8686Q8</v>
          </cell>
          <cell r="C3196" t="str">
            <v>先生</v>
          </cell>
          <cell r="D3196" t="str">
            <v>陳麒全</v>
          </cell>
          <cell r="E3196" t="str">
            <v>陳麒全先生</v>
          </cell>
          <cell r="F3196">
            <v>937506785</v>
          </cell>
        </row>
        <row r="3197">
          <cell r="A3197" t="str">
            <v>A997515</v>
          </cell>
          <cell r="B3197" t="str">
            <v>0233J3</v>
          </cell>
          <cell r="C3197" t="str">
            <v>先生</v>
          </cell>
          <cell r="D3197" t="str">
            <v>林美</v>
          </cell>
          <cell r="E3197" t="str">
            <v>周昱劭先生</v>
          </cell>
          <cell r="F3197">
            <v>932777041</v>
          </cell>
        </row>
        <row r="3198">
          <cell r="A3198" t="str">
            <v>AA44505</v>
          </cell>
          <cell r="B3198" t="str">
            <v>AUK6689</v>
          </cell>
          <cell r="C3198" t="str">
            <v>小姐</v>
          </cell>
          <cell r="D3198" t="str">
            <v>斯玟菁</v>
          </cell>
          <cell r="E3198" t="str">
            <v>斯玟菁小姐</v>
          </cell>
          <cell r="F3198">
            <v>937835877</v>
          </cell>
        </row>
        <row r="3199">
          <cell r="A3199" t="str">
            <v>AA44521</v>
          </cell>
          <cell r="B3199" t="str">
            <v>ATM0617</v>
          </cell>
          <cell r="C3199" t="str">
            <v>先生</v>
          </cell>
          <cell r="D3199" t="str">
            <v>0王功亮</v>
          </cell>
          <cell r="E3199" t="str">
            <v>王功亮先生</v>
          </cell>
          <cell r="F3199">
            <v>903147883</v>
          </cell>
        </row>
        <row r="3200">
          <cell r="A3200" t="str">
            <v>AA95113</v>
          </cell>
          <cell r="B3200" t="str">
            <v>AXC9739</v>
          </cell>
          <cell r="C3200" t="str">
            <v>先生</v>
          </cell>
          <cell r="D3200" t="str">
            <v>蔡宏昇</v>
          </cell>
          <cell r="E3200" t="str">
            <v>蔡宏昇先生</v>
          </cell>
          <cell r="F3200">
            <v>975500159</v>
          </cell>
        </row>
        <row r="3201">
          <cell r="A3201" t="str">
            <v>AB08209</v>
          </cell>
          <cell r="B3201" t="str">
            <v>GL5038</v>
          </cell>
          <cell r="C3201" t="str">
            <v>先生</v>
          </cell>
          <cell r="D3201" t="str">
            <v>曹筆硯</v>
          </cell>
          <cell r="E3201" t="str">
            <v>曹筆硯先生</v>
          </cell>
          <cell r="F3201">
            <v>935164293</v>
          </cell>
        </row>
        <row r="3202">
          <cell r="A3202" t="str">
            <v>AB99360</v>
          </cell>
          <cell r="B3202" t="str">
            <v>ATD6066</v>
          </cell>
          <cell r="C3202" t="str">
            <v>先生</v>
          </cell>
          <cell r="D3202" t="str">
            <v>宇帝化學工業股份有限公司甘鎮豪</v>
          </cell>
          <cell r="E3202" t="str">
            <v>甘鎮豪先生</v>
          </cell>
          <cell r="F3202">
            <v>937177377</v>
          </cell>
        </row>
        <row r="3203">
          <cell r="A3203" t="str">
            <v>AB99423</v>
          </cell>
          <cell r="B3203" t="str">
            <v>AWH6633</v>
          </cell>
          <cell r="C3203" t="str">
            <v>先生</v>
          </cell>
          <cell r="D3203" t="str">
            <v>杜杰鍠</v>
          </cell>
          <cell r="E3203" t="str">
            <v>杜杰鍠先生</v>
          </cell>
          <cell r="F3203">
            <v>963069439</v>
          </cell>
        </row>
        <row r="3204">
          <cell r="A3204" t="str">
            <v>AB99611</v>
          </cell>
          <cell r="B3204" t="str">
            <v>ATP0719</v>
          </cell>
          <cell r="C3204" t="str">
            <v>先生</v>
          </cell>
          <cell r="D3204" t="str">
            <v>楊培安</v>
          </cell>
          <cell r="E3204" t="str">
            <v>楊培安先生</v>
          </cell>
          <cell r="F3204">
            <v>932508827</v>
          </cell>
        </row>
        <row r="3205">
          <cell r="A3205" t="str">
            <v>AB99897</v>
          </cell>
          <cell r="B3205" t="str">
            <v>AWE6177</v>
          </cell>
          <cell r="C3205" t="str">
            <v>先生</v>
          </cell>
          <cell r="D3205" t="str">
            <v>王俊程</v>
          </cell>
          <cell r="E3205" t="str">
            <v>王俊程先生</v>
          </cell>
          <cell r="F3205">
            <v>932167777</v>
          </cell>
        </row>
        <row r="3206">
          <cell r="A3206" t="str">
            <v>AC84733</v>
          </cell>
          <cell r="B3206" t="str">
            <v>AXB2196</v>
          </cell>
          <cell r="C3206" t="str">
            <v>小姐</v>
          </cell>
          <cell r="D3206" t="str">
            <v>李素雯</v>
          </cell>
          <cell r="E3206" t="str">
            <v>李素雯小姐</v>
          </cell>
          <cell r="F3206">
            <v>936206603</v>
          </cell>
        </row>
        <row r="3207">
          <cell r="A3207" t="str">
            <v>AC98336</v>
          </cell>
          <cell r="B3207" t="str">
            <v>RCC0006</v>
          </cell>
          <cell r="C3207" t="str">
            <v>先生</v>
          </cell>
          <cell r="D3207" t="str">
            <v>岳崴科技(股)-和運林柏芮</v>
          </cell>
          <cell r="E3207" t="str">
            <v>林柏芮先生</v>
          </cell>
          <cell r="F3207">
            <v>987861522</v>
          </cell>
        </row>
        <row r="3208">
          <cell r="A3208" t="str">
            <v>AD33959</v>
          </cell>
          <cell r="B3208" t="str">
            <v>AXZ7565</v>
          </cell>
          <cell r="C3208" t="str">
            <v>先生</v>
          </cell>
          <cell r="D3208" t="str">
            <v>黃培倫</v>
          </cell>
          <cell r="E3208" t="str">
            <v>黃培倫先生</v>
          </cell>
          <cell r="F3208">
            <v>920986936</v>
          </cell>
        </row>
        <row r="3209">
          <cell r="A3209" t="str">
            <v>AF81695</v>
          </cell>
          <cell r="B3209" t="str">
            <v>AXD3085</v>
          </cell>
          <cell r="C3209" t="str">
            <v>小姐</v>
          </cell>
          <cell r="D3209" t="str">
            <v>蔡麗雯</v>
          </cell>
          <cell r="E3209" t="str">
            <v>蔡麗雯小姐</v>
          </cell>
          <cell r="F3209">
            <v>958189417</v>
          </cell>
        </row>
        <row r="3210">
          <cell r="A3210" t="str">
            <v>AG79762</v>
          </cell>
          <cell r="B3210" t="str">
            <v>8702M9</v>
          </cell>
          <cell r="C3210" t="str">
            <v>先生</v>
          </cell>
          <cell r="D3210" t="str">
            <v>葉正維</v>
          </cell>
          <cell r="E3210" t="str">
            <v>葉正維先生</v>
          </cell>
          <cell r="F3210">
            <v>917871024</v>
          </cell>
        </row>
        <row r="3211">
          <cell r="A3211" t="str">
            <v>AG84278</v>
          </cell>
          <cell r="B3211" t="str">
            <v>SH7868</v>
          </cell>
          <cell r="C3211" t="str">
            <v>先生</v>
          </cell>
          <cell r="D3211" t="str">
            <v>吳輔弼</v>
          </cell>
          <cell r="E3211" t="str">
            <v>吳輔弼先生</v>
          </cell>
          <cell r="F3211">
            <v>900000000</v>
          </cell>
        </row>
        <row r="3212">
          <cell r="A3212" t="str">
            <v>AH91925</v>
          </cell>
          <cell r="B3212" t="str">
            <v>5299K7</v>
          </cell>
          <cell r="C3212" t="str">
            <v>先生</v>
          </cell>
          <cell r="D3212" t="str">
            <v>郭天南</v>
          </cell>
          <cell r="E3212" t="str">
            <v>郭天南先生</v>
          </cell>
          <cell r="F3212">
            <v>936033588</v>
          </cell>
        </row>
        <row r="3213">
          <cell r="A3213" t="str">
            <v>AND6025</v>
          </cell>
          <cell r="B3213" t="str">
            <v>AND6025</v>
          </cell>
          <cell r="C3213" t="str">
            <v>先生</v>
          </cell>
          <cell r="D3213" t="str">
            <v>王律師</v>
          </cell>
          <cell r="E3213" t="str">
            <v>王律師先生</v>
          </cell>
          <cell r="F3213">
            <v>936054221</v>
          </cell>
        </row>
        <row r="3214">
          <cell r="A3214" t="str">
            <v>AP88561</v>
          </cell>
          <cell r="B3214" t="str">
            <v>AGC5900</v>
          </cell>
          <cell r="C3214" t="str">
            <v>先生</v>
          </cell>
          <cell r="D3214" t="str">
            <v>陳靜樺</v>
          </cell>
          <cell r="E3214" t="str">
            <v>徐啟焄先生</v>
          </cell>
          <cell r="F3214">
            <v>912146857</v>
          </cell>
        </row>
        <row r="3215">
          <cell r="A3215" t="str">
            <v>AP93600</v>
          </cell>
          <cell r="B3215" t="str">
            <v>2998QE</v>
          </cell>
          <cell r="C3215" t="str">
            <v>先生</v>
          </cell>
          <cell r="D3215" t="str">
            <v>張迺康</v>
          </cell>
          <cell r="E3215" t="str">
            <v>張迺康先生</v>
          </cell>
          <cell r="F3215">
            <v>935008250</v>
          </cell>
        </row>
        <row r="3216">
          <cell r="A3216" t="str">
            <v>AP93669</v>
          </cell>
          <cell r="B3216" t="str">
            <v>7918VF</v>
          </cell>
          <cell r="C3216" t="str">
            <v>先生</v>
          </cell>
          <cell r="D3216" t="str">
            <v>陳明中</v>
          </cell>
          <cell r="E3216" t="str">
            <v>陳明中先生</v>
          </cell>
          <cell r="F3216">
            <v>920722500</v>
          </cell>
        </row>
        <row r="3217">
          <cell r="A3217" t="str">
            <v>AP93722</v>
          </cell>
          <cell r="B3217" t="str">
            <v>9169QJ</v>
          </cell>
          <cell r="C3217" t="str">
            <v>先生</v>
          </cell>
          <cell r="D3217" t="str">
            <v>陳俊瑋</v>
          </cell>
          <cell r="E3217" t="str">
            <v>陳俊瑋先生</v>
          </cell>
          <cell r="F3217">
            <v>921058978</v>
          </cell>
        </row>
        <row r="3218">
          <cell r="A3218" t="str">
            <v>AS70407</v>
          </cell>
          <cell r="B3218" t="str">
            <v>F86122</v>
          </cell>
          <cell r="C3218" t="str">
            <v>先生</v>
          </cell>
          <cell r="D3218" t="str">
            <v>黃益家</v>
          </cell>
          <cell r="E3218" t="str">
            <v>黃益家先生</v>
          </cell>
          <cell r="F3218">
            <v>975763255</v>
          </cell>
        </row>
        <row r="3219">
          <cell r="A3219" t="str">
            <v>AS71969</v>
          </cell>
          <cell r="B3219" t="str">
            <v>G54050</v>
          </cell>
          <cell r="C3219" t="str">
            <v>先生</v>
          </cell>
          <cell r="D3219" t="str">
            <v>趙偉助</v>
          </cell>
          <cell r="E3219" t="str">
            <v>趙偉助先生</v>
          </cell>
          <cell r="F3219">
            <v>936378498</v>
          </cell>
        </row>
        <row r="3220">
          <cell r="A3220" t="str">
            <v>AS73596</v>
          </cell>
          <cell r="B3220" t="str">
            <v>CQ5779</v>
          </cell>
          <cell r="C3220" t="str">
            <v>先生</v>
          </cell>
          <cell r="D3220" t="str">
            <v>歐昱言</v>
          </cell>
          <cell r="E3220" t="str">
            <v>歐昱言先生</v>
          </cell>
          <cell r="F3220">
            <v>922081567</v>
          </cell>
        </row>
        <row r="3221">
          <cell r="A3221" t="str">
            <v>AS74732</v>
          </cell>
          <cell r="B3221" t="str">
            <v>CT6888</v>
          </cell>
          <cell r="C3221" t="str">
            <v>先生</v>
          </cell>
          <cell r="D3221" t="str">
            <v>黃志鵬</v>
          </cell>
          <cell r="E3221" t="str">
            <v>黃志鵬先生</v>
          </cell>
          <cell r="F3221">
            <v>926753580</v>
          </cell>
        </row>
        <row r="3222">
          <cell r="A3222" t="str">
            <v>AS92557</v>
          </cell>
          <cell r="B3222" t="str">
            <v>DB7462</v>
          </cell>
          <cell r="C3222" t="str">
            <v>先生</v>
          </cell>
          <cell r="D3222" t="str">
            <v>黃丹生</v>
          </cell>
          <cell r="E3222" t="str">
            <v>黃丹生先生</v>
          </cell>
          <cell r="F3222">
            <v>935720965</v>
          </cell>
        </row>
        <row r="3223">
          <cell r="A3223" t="str">
            <v>AS93049</v>
          </cell>
          <cell r="B3223" t="str">
            <v>S76318</v>
          </cell>
          <cell r="C3223" t="str">
            <v>先生</v>
          </cell>
          <cell r="D3223" t="str">
            <v>殷啟修</v>
          </cell>
          <cell r="E3223" t="str">
            <v>殷啟修先生</v>
          </cell>
          <cell r="F3223">
            <v>917765999</v>
          </cell>
        </row>
        <row r="3224">
          <cell r="A3224" t="str">
            <v>AS93467</v>
          </cell>
          <cell r="B3224" t="str">
            <v>DE2662</v>
          </cell>
          <cell r="C3224" t="str">
            <v>小姐</v>
          </cell>
          <cell r="D3224" t="str">
            <v>林素珍</v>
          </cell>
          <cell r="E3224" t="str">
            <v>林素珍小姐</v>
          </cell>
          <cell r="F3224">
            <v>910030153</v>
          </cell>
        </row>
        <row r="3225">
          <cell r="A3225" t="str">
            <v>AS93872</v>
          </cell>
          <cell r="B3225" t="str">
            <v>DI4496</v>
          </cell>
          <cell r="C3225" t="str">
            <v>先生</v>
          </cell>
          <cell r="D3225" t="str">
            <v>蕭建偉</v>
          </cell>
          <cell r="E3225" t="str">
            <v>蕭建偉先生</v>
          </cell>
          <cell r="F3225">
            <v>905093566</v>
          </cell>
        </row>
        <row r="3226">
          <cell r="A3226" t="str">
            <v>AU10193</v>
          </cell>
          <cell r="B3226" t="str">
            <v>Y91273</v>
          </cell>
          <cell r="C3226" t="str">
            <v>先生</v>
          </cell>
          <cell r="D3226" t="str">
            <v>洪志成</v>
          </cell>
          <cell r="E3226" t="str">
            <v>洪志成先生</v>
          </cell>
          <cell r="F3226">
            <v>910825497</v>
          </cell>
        </row>
        <row r="3227">
          <cell r="A3227" t="str">
            <v>AU10289</v>
          </cell>
          <cell r="B3227" t="str">
            <v>6788RF</v>
          </cell>
          <cell r="C3227" t="str">
            <v>先生</v>
          </cell>
          <cell r="D3227" t="str">
            <v>廖偉傑</v>
          </cell>
          <cell r="E3227" t="str">
            <v>廖偉傑先生</v>
          </cell>
          <cell r="F3227">
            <v>976729285</v>
          </cell>
        </row>
        <row r="3228">
          <cell r="A3228" t="str">
            <v>AV50902</v>
          </cell>
          <cell r="B3228" t="str">
            <v>2B6788</v>
          </cell>
          <cell r="C3228" t="str">
            <v>先生</v>
          </cell>
          <cell r="D3228" t="str">
            <v>林彩霞</v>
          </cell>
          <cell r="E3228" t="str">
            <v>許東仁先生</v>
          </cell>
          <cell r="F3228">
            <v>933027296</v>
          </cell>
        </row>
        <row r="3229">
          <cell r="A3229" t="str">
            <v>B002222</v>
          </cell>
          <cell r="B3229" t="str">
            <v>ISPA-TES</v>
          </cell>
          <cell r="C3229" t="str">
            <v>MR</v>
          </cell>
          <cell r="D3229" t="str">
            <v>Ispa-TestFirstname</v>
          </cell>
          <cell r="E3229" t="str">
            <v>Ispa-TestFirstnameMR</v>
          </cell>
          <cell r="F3229" t="str">
            <v>MOBILEPRIVATE</v>
          </cell>
        </row>
        <row r="3230">
          <cell r="A3230" t="str">
            <v>B009718</v>
          </cell>
          <cell r="B3230" t="str">
            <v>B009718</v>
          </cell>
          <cell r="C3230" t="str">
            <v>小姐</v>
          </cell>
          <cell r="D3230" t="str">
            <v>陳芷檸</v>
          </cell>
          <cell r="E3230" t="str">
            <v>陳芷檸小姐</v>
          </cell>
          <cell r="F3230">
            <v>988010133</v>
          </cell>
        </row>
        <row r="3231">
          <cell r="A3231" t="str">
            <v>B037146</v>
          </cell>
          <cell r="B3231" t="str">
            <v>0133RX</v>
          </cell>
          <cell r="C3231" t="str">
            <v>先生</v>
          </cell>
          <cell r="D3231" t="str">
            <v>孫嘉良</v>
          </cell>
          <cell r="E3231" t="str">
            <v>孫嘉良先生</v>
          </cell>
          <cell r="F3231">
            <v>978319022</v>
          </cell>
        </row>
        <row r="3232">
          <cell r="A3232" t="str">
            <v>B039945</v>
          </cell>
          <cell r="B3232" t="str">
            <v>8809H6</v>
          </cell>
          <cell r="C3232" t="str">
            <v>先生</v>
          </cell>
          <cell r="D3232" t="str">
            <v>楊明官</v>
          </cell>
          <cell r="E3232" t="str">
            <v>楊明官先生</v>
          </cell>
          <cell r="F3232">
            <v>932222975</v>
          </cell>
        </row>
        <row r="3233">
          <cell r="A3233" t="str">
            <v>B041768</v>
          </cell>
          <cell r="B3233" t="str">
            <v>9860QT</v>
          </cell>
          <cell r="C3233" t="str">
            <v>先生</v>
          </cell>
          <cell r="D3233" t="str">
            <v>今稜企業(股)梁彥寅</v>
          </cell>
          <cell r="E3233" t="str">
            <v>梁彥寅先生</v>
          </cell>
          <cell r="F3233">
            <v>952059285</v>
          </cell>
        </row>
        <row r="3234">
          <cell r="A3234" t="str">
            <v>B042136</v>
          </cell>
          <cell r="B3234" t="str">
            <v>6311DX</v>
          </cell>
          <cell r="C3234" t="str">
            <v>小姐</v>
          </cell>
          <cell r="D3234" t="str">
            <v>朱淑敏</v>
          </cell>
          <cell r="E3234" t="str">
            <v>朱淑敏小姐</v>
          </cell>
          <cell r="F3234">
            <v>911115640</v>
          </cell>
        </row>
        <row r="3235">
          <cell r="A3235" t="str">
            <v>B042393</v>
          </cell>
          <cell r="B3235" t="str">
            <v>5728DY</v>
          </cell>
          <cell r="C3235" t="str">
            <v>先生</v>
          </cell>
          <cell r="D3235" t="str">
            <v>滕(吉吉)安</v>
          </cell>
          <cell r="E3235" t="str">
            <v>滕(吉吉)安先生</v>
          </cell>
          <cell r="F3235">
            <v>937912048</v>
          </cell>
        </row>
        <row r="3236">
          <cell r="A3236" t="str">
            <v>B043007</v>
          </cell>
          <cell r="B3236" t="str">
            <v>5398DW</v>
          </cell>
          <cell r="C3236" t="str">
            <v>先生</v>
          </cell>
          <cell r="D3236" t="str">
            <v>葛賢林</v>
          </cell>
          <cell r="E3236" t="str">
            <v>葛賢林先生</v>
          </cell>
          <cell r="F3236">
            <v>933126084</v>
          </cell>
        </row>
        <row r="3237">
          <cell r="A3237" t="str">
            <v>B044423</v>
          </cell>
          <cell r="B3237" t="str">
            <v>5138DW</v>
          </cell>
          <cell r="C3237" t="str">
            <v>小姐</v>
          </cell>
          <cell r="D3237" t="str">
            <v>王婉蓁</v>
          </cell>
          <cell r="E3237" t="str">
            <v>王婉蓁小姐</v>
          </cell>
          <cell r="F3237">
            <v>922629899</v>
          </cell>
        </row>
        <row r="3238">
          <cell r="A3238" t="str">
            <v>B045291</v>
          </cell>
          <cell r="B3238" t="str">
            <v>AGJ6600</v>
          </cell>
          <cell r="C3238" t="str">
            <v>先生</v>
          </cell>
          <cell r="D3238" t="str">
            <v>安馳科技股份有限公司黃俊豪</v>
          </cell>
          <cell r="E3238" t="str">
            <v>黃俊豪先生</v>
          </cell>
          <cell r="F3238">
            <v>921277937</v>
          </cell>
        </row>
        <row r="3239">
          <cell r="A3239" t="str">
            <v>B078947</v>
          </cell>
          <cell r="B3239" t="str">
            <v>0025GV</v>
          </cell>
          <cell r="C3239" t="str">
            <v>先生</v>
          </cell>
          <cell r="D3239" t="str">
            <v>王坤池</v>
          </cell>
          <cell r="E3239" t="str">
            <v>王坤池先生</v>
          </cell>
          <cell r="F3239">
            <v>939549908</v>
          </cell>
        </row>
        <row r="3240">
          <cell r="A3240" t="str">
            <v>B099462</v>
          </cell>
          <cell r="B3240" t="str">
            <v>AXE0969</v>
          </cell>
          <cell r="C3240" t="str">
            <v>小姐</v>
          </cell>
          <cell r="D3240" t="str">
            <v>路永佳</v>
          </cell>
          <cell r="E3240" t="str">
            <v>路永佳小姐</v>
          </cell>
          <cell r="F3240">
            <v>937099898</v>
          </cell>
        </row>
        <row r="3241">
          <cell r="A3241" t="str">
            <v>B099733</v>
          </cell>
          <cell r="B3241" t="str">
            <v>RCA0608</v>
          </cell>
          <cell r="C3241" t="str">
            <v>先生</v>
          </cell>
          <cell r="D3241" t="str">
            <v>財盟小客車租賃(股)顏銘宏</v>
          </cell>
          <cell r="E3241" t="str">
            <v>顏銘宏先生</v>
          </cell>
          <cell r="F3241">
            <v>979966281</v>
          </cell>
        </row>
        <row r="3242">
          <cell r="A3242" t="str">
            <v>B103314</v>
          </cell>
          <cell r="B3242" t="str">
            <v>3229DJ</v>
          </cell>
          <cell r="C3242" t="str">
            <v>先生</v>
          </cell>
          <cell r="D3242" t="str">
            <v>周伯勳</v>
          </cell>
          <cell r="E3242" t="str">
            <v>周伯勳先生</v>
          </cell>
          <cell r="F3242">
            <v>939918826</v>
          </cell>
        </row>
        <row r="3243">
          <cell r="A3243" t="str">
            <v>B114654</v>
          </cell>
          <cell r="B3243" t="str">
            <v>1401H6</v>
          </cell>
          <cell r="C3243" t="str">
            <v>先生</v>
          </cell>
          <cell r="D3243" t="str">
            <v>許坤城</v>
          </cell>
          <cell r="E3243" t="str">
            <v>許坤城先生</v>
          </cell>
          <cell r="F3243">
            <v>931768108</v>
          </cell>
        </row>
        <row r="3244">
          <cell r="A3244" t="str">
            <v>B156993</v>
          </cell>
          <cell r="B3244" t="str">
            <v>RCA7585</v>
          </cell>
          <cell r="C3244" t="str">
            <v>小姐</v>
          </cell>
          <cell r="D3244" t="str">
            <v>晃誼科技股份有限公司-財盟許卉均</v>
          </cell>
          <cell r="E3244" t="str">
            <v>許卉均小姐</v>
          </cell>
          <cell r="F3244">
            <v>972230675</v>
          </cell>
        </row>
        <row r="3245">
          <cell r="A3245" t="str">
            <v>B159911</v>
          </cell>
          <cell r="B3245" t="str">
            <v>6989GU</v>
          </cell>
          <cell r="C3245" t="str">
            <v>小姐</v>
          </cell>
          <cell r="D3245" t="str">
            <v>吳明璋</v>
          </cell>
          <cell r="E3245" t="str">
            <v>吳佳樺小姐</v>
          </cell>
          <cell r="F3245">
            <v>932931391</v>
          </cell>
        </row>
        <row r="3246">
          <cell r="A3246" t="str">
            <v>B161572</v>
          </cell>
          <cell r="B3246" t="str">
            <v>9956DT</v>
          </cell>
          <cell r="C3246" t="str">
            <v>先生</v>
          </cell>
          <cell r="D3246" t="str">
            <v>陳明雄</v>
          </cell>
          <cell r="E3246" t="str">
            <v>陳明雄先生</v>
          </cell>
          <cell r="F3246">
            <v>936460898</v>
          </cell>
        </row>
        <row r="3247">
          <cell r="A3247" t="str">
            <v>B163126</v>
          </cell>
          <cell r="B3247" t="str">
            <v>5188KA</v>
          </cell>
          <cell r="C3247" t="str">
            <v>先生</v>
          </cell>
          <cell r="D3247" t="str">
            <v>吳孟哲</v>
          </cell>
          <cell r="E3247" t="str">
            <v>吳孟哲先生</v>
          </cell>
          <cell r="F3247">
            <v>937125123</v>
          </cell>
        </row>
        <row r="3248">
          <cell r="A3248" t="str">
            <v>B163865</v>
          </cell>
          <cell r="B3248" t="str">
            <v>8399HF</v>
          </cell>
          <cell r="C3248" t="str">
            <v>先生</v>
          </cell>
          <cell r="D3248" t="str">
            <v>洪朝韋</v>
          </cell>
          <cell r="E3248" t="str">
            <v>洪朝韋先生</v>
          </cell>
          <cell r="F3248">
            <v>935007171</v>
          </cell>
        </row>
        <row r="3249">
          <cell r="A3249" t="str">
            <v>B164231</v>
          </cell>
          <cell r="B3249" t="str">
            <v>1677DZ</v>
          </cell>
          <cell r="C3249" t="str">
            <v>先生</v>
          </cell>
          <cell r="D3249" t="str">
            <v>昊亞科技股份有限公司林旼達</v>
          </cell>
          <cell r="E3249" t="str">
            <v>林旼達先生</v>
          </cell>
          <cell r="F3249">
            <v>928289395</v>
          </cell>
        </row>
        <row r="3250">
          <cell r="A3250" t="str">
            <v>B164536</v>
          </cell>
          <cell r="B3250" t="str">
            <v>7732QY</v>
          </cell>
          <cell r="C3250" t="str">
            <v>小姐</v>
          </cell>
          <cell r="D3250" t="str">
            <v>剛瓏</v>
          </cell>
          <cell r="E3250" t="str">
            <v>剛瓏小姐</v>
          </cell>
          <cell r="F3250">
            <v>972131136</v>
          </cell>
        </row>
        <row r="3251">
          <cell r="A3251" t="str">
            <v>B164537</v>
          </cell>
          <cell r="B3251" t="str">
            <v>2888DW</v>
          </cell>
          <cell r="C3251" t="str">
            <v>先生</v>
          </cell>
          <cell r="D3251" t="str">
            <v>吳妃英</v>
          </cell>
          <cell r="E3251" t="str">
            <v>陳冠仲先生</v>
          </cell>
          <cell r="F3251">
            <v>917608692</v>
          </cell>
        </row>
        <row r="3252">
          <cell r="A3252" t="str">
            <v>B164761</v>
          </cell>
          <cell r="B3252" t="str">
            <v>0826RE</v>
          </cell>
          <cell r="C3252" t="str">
            <v>先生</v>
          </cell>
          <cell r="D3252" t="str">
            <v>郭元凱</v>
          </cell>
          <cell r="E3252" t="str">
            <v>郭元凱先生</v>
          </cell>
          <cell r="F3252">
            <v>986456860</v>
          </cell>
        </row>
        <row r="3253">
          <cell r="A3253" t="str">
            <v>B166207</v>
          </cell>
          <cell r="B3253" t="str">
            <v>5267DY</v>
          </cell>
          <cell r="C3253" t="str">
            <v>先生</v>
          </cell>
          <cell r="D3253" t="str">
            <v>張鈺晨</v>
          </cell>
          <cell r="E3253" t="str">
            <v>陳敬文先生</v>
          </cell>
          <cell r="F3253">
            <v>972199720</v>
          </cell>
        </row>
        <row r="3254">
          <cell r="A3254" t="str">
            <v>B168454</v>
          </cell>
          <cell r="B3254" t="str">
            <v>AYA6930</v>
          </cell>
          <cell r="C3254" t="str">
            <v>先生</v>
          </cell>
          <cell r="D3254" t="str">
            <v>黃柏仁</v>
          </cell>
          <cell r="E3254" t="str">
            <v>黃柏仁先生</v>
          </cell>
          <cell r="F3254">
            <v>930362800</v>
          </cell>
        </row>
        <row r="3255">
          <cell r="A3255" t="str">
            <v>B168496</v>
          </cell>
          <cell r="B3255" t="str">
            <v>AXD5963</v>
          </cell>
          <cell r="C3255" t="str">
            <v>先生</v>
          </cell>
          <cell r="D3255" t="str">
            <v>陳德益</v>
          </cell>
          <cell r="E3255" t="str">
            <v>陳德益先生</v>
          </cell>
          <cell r="F3255">
            <v>900000000</v>
          </cell>
        </row>
        <row r="3256">
          <cell r="A3256" t="str">
            <v>B168673</v>
          </cell>
          <cell r="B3256" t="str">
            <v>RCD7399</v>
          </cell>
          <cell r="C3256" t="str">
            <v>先生</v>
          </cell>
          <cell r="D3256" t="str">
            <v>北圃企業有限公司李光平</v>
          </cell>
          <cell r="E3256" t="str">
            <v>李光平先生</v>
          </cell>
          <cell r="F3256">
            <v>933456112</v>
          </cell>
        </row>
        <row r="3257">
          <cell r="A3257" t="str">
            <v>B170097</v>
          </cell>
          <cell r="B3257" t="str">
            <v>AYB7759</v>
          </cell>
          <cell r="C3257" t="str">
            <v>先生</v>
          </cell>
          <cell r="D3257" t="str">
            <v>富碇實業有限公司楊濟匡</v>
          </cell>
          <cell r="E3257" t="str">
            <v>楊濟匡先生</v>
          </cell>
          <cell r="F3257">
            <v>931828997</v>
          </cell>
        </row>
        <row r="3258">
          <cell r="A3258" t="str">
            <v>B170440</v>
          </cell>
          <cell r="B3258" t="str">
            <v>AYE9888</v>
          </cell>
          <cell r="C3258" t="str">
            <v>小姐</v>
          </cell>
          <cell r="D3258" t="str">
            <v>趙振慧</v>
          </cell>
          <cell r="E3258" t="str">
            <v>趙振慧小姐</v>
          </cell>
          <cell r="F3258">
            <v>918949415</v>
          </cell>
        </row>
        <row r="3259">
          <cell r="A3259" t="str">
            <v>B171130</v>
          </cell>
          <cell r="B3259" t="str">
            <v>AZJ0868</v>
          </cell>
          <cell r="C3259" t="str">
            <v>先生</v>
          </cell>
          <cell r="D3259" t="str">
            <v>葉昱夆</v>
          </cell>
          <cell r="E3259" t="str">
            <v>葉昱夆先生</v>
          </cell>
          <cell r="F3259">
            <v>928507571</v>
          </cell>
        </row>
        <row r="3260">
          <cell r="A3260" t="str">
            <v>B193774</v>
          </cell>
          <cell r="B3260" t="str">
            <v>9688UR</v>
          </cell>
          <cell r="C3260" t="str">
            <v>先生</v>
          </cell>
          <cell r="D3260" t="str">
            <v>全營工業股份有限公司(財盟租賃)賴欣辰</v>
          </cell>
          <cell r="E3260" t="str">
            <v>賴欣辰先生</v>
          </cell>
          <cell r="F3260">
            <v>922718668</v>
          </cell>
        </row>
        <row r="3261">
          <cell r="A3261" t="str">
            <v>B194286</v>
          </cell>
          <cell r="B3261" t="str">
            <v>RCB0008</v>
          </cell>
          <cell r="C3261" t="str">
            <v>先生</v>
          </cell>
          <cell r="D3261" t="str">
            <v>詹文旗</v>
          </cell>
          <cell r="E3261" t="str">
            <v>詹文旗先生</v>
          </cell>
          <cell r="F3261">
            <v>933209585</v>
          </cell>
        </row>
        <row r="3262">
          <cell r="A3262" t="str">
            <v>B194293</v>
          </cell>
          <cell r="B3262" t="str">
            <v>ATL8016</v>
          </cell>
          <cell r="C3262" t="str">
            <v>小姐</v>
          </cell>
          <cell r="D3262" t="str">
            <v>林淑珮</v>
          </cell>
          <cell r="E3262" t="str">
            <v>林淑珮小姐</v>
          </cell>
          <cell r="F3262">
            <v>937985196</v>
          </cell>
        </row>
        <row r="3263">
          <cell r="A3263" t="str">
            <v>B194313</v>
          </cell>
          <cell r="B3263" t="str">
            <v>AXA7070</v>
          </cell>
          <cell r="C3263" t="str">
            <v>先生</v>
          </cell>
          <cell r="D3263" t="str">
            <v>麟揚股份有限公司黃俊豪</v>
          </cell>
          <cell r="E3263" t="str">
            <v>黃俊豪先生</v>
          </cell>
          <cell r="F3263">
            <v>936033878</v>
          </cell>
        </row>
        <row r="3264">
          <cell r="A3264" t="str">
            <v>B194324</v>
          </cell>
          <cell r="B3264" t="str">
            <v>AXA6951</v>
          </cell>
          <cell r="C3264" t="str">
            <v>先生</v>
          </cell>
          <cell r="D3264" t="str">
            <v>遠煇股份有限公司廖振隆</v>
          </cell>
          <cell r="E3264" t="str">
            <v>廖振隆先生</v>
          </cell>
          <cell r="F3264">
            <v>917099168</v>
          </cell>
        </row>
        <row r="3265">
          <cell r="A3265" t="str">
            <v>B194325</v>
          </cell>
          <cell r="B3265" t="str">
            <v>RCB2558</v>
          </cell>
          <cell r="C3265" t="str">
            <v>先生</v>
          </cell>
          <cell r="D3265" t="str">
            <v>格上租賃股份有限公司張文聰</v>
          </cell>
          <cell r="E3265" t="str">
            <v>張文聰先生</v>
          </cell>
          <cell r="F3265">
            <v>932340766</v>
          </cell>
        </row>
        <row r="3266">
          <cell r="A3266" t="str">
            <v>B194326</v>
          </cell>
          <cell r="B3266" t="str">
            <v>RCB1881</v>
          </cell>
          <cell r="C3266" t="str">
            <v>先生</v>
          </cell>
          <cell r="D3266" t="str">
            <v>新普興業(股)-財盟賀雋林</v>
          </cell>
          <cell r="E3266" t="str">
            <v>賀雋林先生</v>
          </cell>
          <cell r="F3266">
            <v>910181168</v>
          </cell>
        </row>
        <row r="3267">
          <cell r="A3267" t="str">
            <v>B194389</v>
          </cell>
          <cell r="B3267" t="str">
            <v>AXD5675</v>
          </cell>
          <cell r="C3267" t="str">
            <v>先生</v>
          </cell>
          <cell r="D3267" t="str">
            <v>袁聖評</v>
          </cell>
          <cell r="E3267" t="str">
            <v>袁聖評先生</v>
          </cell>
          <cell r="F3267">
            <v>917286548</v>
          </cell>
        </row>
        <row r="3268">
          <cell r="A3268" t="str">
            <v>B194394</v>
          </cell>
          <cell r="B3268" t="str">
            <v>B194394</v>
          </cell>
          <cell r="C3268" t="str">
            <v>先生</v>
          </cell>
          <cell r="D3268" t="str">
            <v>鉑德汽車股份有限公司程柏盛</v>
          </cell>
          <cell r="E3268" t="str">
            <v>程柏盛先生</v>
          </cell>
          <cell r="F3268">
            <v>936033878</v>
          </cell>
        </row>
        <row r="3269">
          <cell r="A3269" t="str">
            <v>B194395</v>
          </cell>
          <cell r="B3269" t="str">
            <v>RCB5730</v>
          </cell>
          <cell r="C3269" t="str">
            <v>先生</v>
          </cell>
          <cell r="D3269" t="str">
            <v>鎔德股份有限公司陳欽榮</v>
          </cell>
          <cell r="E3269" t="str">
            <v>陳欽榮先生</v>
          </cell>
          <cell r="F3269">
            <v>933038417</v>
          </cell>
        </row>
        <row r="3270">
          <cell r="A3270" t="str">
            <v>B194396</v>
          </cell>
          <cell r="B3270" t="str">
            <v>RCC5522</v>
          </cell>
          <cell r="C3270" t="str">
            <v>先生</v>
          </cell>
          <cell r="D3270" t="str">
            <v>黃仁謙</v>
          </cell>
          <cell r="E3270" t="str">
            <v>黃仁謙先生</v>
          </cell>
          <cell r="F3270">
            <v>932028023</v>
          </cell>
        </row>
        <row r="3271">
          <cell r="A3271" t="str">
            <v>B194398</v>
          </cell>
          <cell r="B3271" t="str">
            <v>AXC0133</v>
          </cell>
          <cell r="C3271" t="str">
            <v>小姐</v>
          </cell>
          <cell r="D3271" t="str">
            <v>張子宜</v>
          </cell>
          <cell r="E3271" t="str">
            <v>張子宜小姐</v>
          </cell>
          <cell r="F3271">
            <v>976999999</v>
          </cell>
        </row>
        <row r="3272">
          <cell r="A3272" t="str">
            <v>B194408</v>
          </cell>
          <cell r="B3272" t="str">
            <v>AXD5120</v>
          </cell>
          <cell r="C3272" t="str">
            <v>先生</v>
          </cell>
          <cell r="D3272" t="str">
            <v>王國峰</v>
          </cell>
          <cell r="E3272" t="str">
            <v>王國峰先生</v>
          </cell>
          <cell r="F3272">
            <v>937519210</v>
          </cell>
        </row>
        <row r="3273">
          <cell r="A3273" t="str">
            <v>B194410</v>
          </cell>
          <cell r="B3273" t="str">
            <v>AXD9295</v>
          </cell>
          <cell r="C3273" t="str">
            <v>先生</v>
          </cell>
          <cell r="D3273" t="str">
            <v>翁寬仁</v>
          </cell>
          <cell r="E3273" t="str">
            <v>翁寬仁先生</v>
          </cell>
          <cell r="F3273">
            <v>931962185</v>
          </cell>
        </row>
        <row r="3274">
          <cell r="A3274" t="str">
            <v>B234143</v>
          </cell>
          <cell r="B3274" t="str">
            <v>RCD1189</v>
          </cell>
          <cell r="C3274" t="str">
            <v>小姐</v>
          </cell>
          <cell r="D3274" t="str">
            <v>台灣網路認證(股)公司蕭郁帆</v>
          </cell>
          <cell r="E3274" t="str">
            <v>蕭郁帆小姐</v>
          </cell>
          <cell r="F3274">
            <v>958177292</v>
          </cell>
        </row>
        <row r="3275">
          <cell r="A3275" t="str">
            <v>B234205</v>
          </cell>
          <cell r="B3275" t="str">
            <v>ATQ7939</v>
          </cell>
          <cell r="C3275" t="str">
            <v>先生</v>
          </cell>
          <cell r="D3275" t="str">
            <v>梁智凱</v>
          </cell>
          <cell r="E3275" t="str">
            <v>梁智凱先生</v>
          </cell>
          <cell r="F3275">
            <v>955568270</v>
          </cell>
        </row>
        <row r="3276">
          <cell r="A3276" t="str">
            <v>B234841</v>
          </cell>
          <cell r="B3276" t="str">
            <v>RCD2298</v>
          </cell>
          <cell r="C3276" t="str">
            <v>小姐</v>
          </cell>
          <cell r="D3276" t="str">
            <v>陳詠麗</v>
          </cell>
          <cell r="E3276" t="str">
            <v>陳詠麗小姐</v>
          </cell>
          <cell r="F3276">
            <v>986520806</v>
          </cell>
        </row>
        <row r="3277">
          <cell r="A3277" t="str">
            <v>B234889</v>
          </cell>
          <cell r="B3277" t="str">
            <v>AXF0859</v>
          </cell>
          <cell r="C3277" t="str">
            <v>先生</v>
          </cell>
          <cell r="D3277" t="str">
            <v>徐鼎青</v>
          </cell>
          <cell r="E3277" t="str">
            <v>徐鼎青先生</v>
          </cell>
          <cell r="F3277">
            <v>919222995</v>
          </cell>
        </row>
        <row r="3278">
          <cell r="A3278" t="str">
            <v>B235331</v>
          </cell>
          <cell r="B3278" t="str">
            <v>AZM5589</v>
          </cell>
          <cell r="C3278" t="str">
            <v>先生</v>
          </cell>
          <cell r="D3278" t="str">
            <v>劉崑正</v>
          </cell>
          <cell r="E3278" t="str">
            <v>劉崑正先生</v>
          </cell>
          <cell r="F3278">
            <v>987252625</v>
          </cell>
        </row>
        <row r="3279">
          <cell r="A3279" t="str">
            <v>B244816</v>
          </cell>
          <cell r="B3279" t="str">
            <v>AXA1830</v>
          </cell>
          <cell r="C3279" t="str">
            <v>先生</v>
          </cell>
          <cell r="D3279" t="str">
            <v>淂剴工業有限公司吳安凱</v>
          </cell>
          <cell r="E3279" t="str">
            <v>吳安凱先生</v>
          </cell>
          <cell r="F3279">
            <v>900000000</v>
          </cell>
        </row>
        <row r="3280">
          <cell r="A3280" t="str">
            <v>B244986</v>
          </cell>
          <cell r="B3280" t="str">
            <v>AXE5196</v>
          </cell>
          <cell r="C3280" t="str">
            <v>先生</v>
          </cell>
          <cell r="D3280" t="str">
            <v>鎔德股份有限公司陳德益</v>
          </cell>
          <cell r="E3280" t="str">
            <v>陳德益先生</v>
          </cell>
          <cell r="F3280">
            <v>900000000</v>
          </cell>
        </row>
        <row r="3281">
          <cell r="A3281" t="str">
            <v>B245214</v>
          </cell>
          <cell r="B3281" t="str">
            <v>RCD3360</v>
          </cell>
          <cell r="C3281" t="str">
            <v>先生</v>
          </cell>
          <cell r="D3281" t="str">
            <v>友尚股份有限公司-遠銀國際租賃(股)莊志民</v>
          </cell>
          <cell r="E3281" t="str">
            <v>莊志民先生</v>
          </cell>
          <cell r="F3281">
            <v>913011959</v>
          </cell>
        </row>
        <row r="3282">
          <cell r="A3282" t="str">
            <v>B245224</v>
          </cell>
          <cell r="B3282" t="str">
            <v>AZJ6978</v>
          </cell>
          <cell r="C3282" t="str">
            <v>先生</v>
          </cell>
          <cell r="D3282" t="str">
            <v>弘磐投資有限公司張所金壽</v>
          </cell>
          <cell r="E3282" t="str">
            <v>張所金壽先生</v>
          </cell>
          <cell r="F3282">
            <v>936081081</v>
          </cell>
        </row>
        <row r="3283">
          <cell r="A3283" t="str">
            <v>B294543</v>
          </cell>
          <cell r="B3283" t="str">
            <v>6995VC</v>
          </cell>
          <cell r="C3283" t="str">
            <v>先生</v>
          </cell>
          <cell r="D3283" t="str">
            <v>偉群製刀王政樟</v>
          </cell>
          <cell r="E3283" t="str">
            <v>王政樟先生</v>
          </cell>
          <cell r="F3283">
            <v>932399392</v>
          </cell>
        </row>
        <row r="3284">
          <cell r="A3284" t="str">
            <v>B294570</v>
          </cell>
          <cell r="B3284" t="str">
            <v>8289DU</v>
          </cell>
          <cell r="C3284" t="str">
            <v>先生</v>
          </cell>
          <cell r="D3284" t="str">
            <v>張維斌</v>
          </cell>
          <cell r="E3284" t="str">
            <v>張維斌先生</v>
          </cell>
          <cell r="F3284">
            <v>939258326</v>
          </cell>
        </row>
        <row r="3285">
          <cell r="A3285" t="str">
            <v>B295037</v>
          </cell>
          <cell r="B3285" t="str">
            <v>7799EM</v>
          </cell>
          <cell r="C3285" t="str">
            <v>先生</v>
          </cell>
          <cell r="D3285" t="str">
            <v>林修平</v>
          </cell>
          <cell r="E3285" t="str">
            <v>林修平先生</v>
          </cell>
          <cell r="F3285">
            <v>975306576</v>
          </cell>
        </row>
        <row r="3286">
          <cell r="A3286" t="str">
            <v>B295320</v>
          </cell>
          <cell r="B3286" t="str">
            <v>6166LV</v>
          </cell>
          <cell r="C3286" t="str">
            <v>先生</v>
          </cell>
          <cell r="D3286" t="str">
            <v>全鋒國際股份有限公司丁俊文</v>
          </cell>
          <cell r="E3286" t="str">
            <v>丁俊文先生</v>
          </cell>
          <cell r="F3286">
            <v>939421126</v>
          </cell>
        </row>
        <row r="3287">
          <cell r="A3287" t="str">
            <v>B295900</v>
          </cell>
          <cell r="B3287" t="str">
            <v>2288DX</v>
          </cell>
          <cell r="C3287" t="str">
            <v>女士</v>
          </cell>
          <cell r="D3287" t="str">
            <v>趙芷林</v>
          </cell>
          <cell r="E3287" t="str">
            <v>趙芷林女士</v>
          </cell>
          <cell r="F3287">
            <v>916286818</v>
          </cell>
        </row>
        <row r="3288">
          <cell r="A3288" t="str">
            <v>B299017</v>
          </cell>
          <cell r="B3288" t="str">
            <v>AXE9878</v>
          </cell>
          <cell r="C3288" t="str">
            <v>先生</v>
          </cell>
          <cell r="D3288" t="str">
            <v>許顏霖</v>
          </cell>
          <cell r="E3288" t="str">
            <v>許顏霖先生</v>
          </cell>
          <cell r="F3288">
            <v>919939712</v>
          </cell>
        </row>
        <row r="3289">
          <cell r="A3289" t="str">
            <v>B299058</v>
          </cell>
          <cell r="B3289" t="str">
            <v>AXE5207</v>
          </cell>
          <cell r="C3289" t="str">
            <v>先生</v>
          </cell>
          <cell r="D3289" t="str">
            <v>鎔德股份有限公司陳德益</v>
          </cell>
          <cell r="E3289" t="str">
            <v>陳德益先生</v>
          </cell>
          <cell r="F3289">
            <v>900000000</v>
          </cell>
        </row>
        <row r="3290">
          <cell r="A3290" t="str">
            <v>B300099</v>
          </cell>
          <cell r="B3290" t="str">
            <v>5772DN</v>
          </cell>
          <cell r="C3290" t="str">
            <v>先生</v>
          </cell>
          <cell r="D3290" t="str">
            <v>陳東煌</v>
          </cell>
          <cell r="E3290" t="str">
            <v>陳東煌先生</v>
          </cell>
          <cell r="F3290">
            <v>932272955</v>
          </cell>
        </row>
        <row r="3291">
          <cell r="A3291" t="str">
            <v>B381722</v>
          </cell>
          <cell r="B3291" t="str">
            <v>AZR8788</v>
          </cell>
          <cell r="C3291" t="str">
            <v>先生</v>
          </cell>
          <cell r="D3291" t="str">
            <v>孫啟曾</v>
          </cell>
          <cell r="E3291" t="str">
            <v>孫啟曾先生</v>
          </cell>
          <cell r="F3291">
            <v>928103438</v>
          </cell>
        </row>
        <row r="3292">
          <cell r="A3292" t="str">
            <v>B397087</v>
          </cell>
          <cell r="B3292" t="str">
            <v>6666R7</v>
          </cell>
          <cell r="C3292" t="str">
            <v>先生</v>
          </cell>
          <cell r="D3292" t="str">
            <v>曾裴琳</v>
          </cell>
          <cell r="E3292" t="str">
            <v>曾裴琳先生</v>
          </cell>
          <cell r="F3292">
            <v>927666667</v>
          </cell>
        </row>
        <row r="3293">
          <cell r="A3293" t="str">
            <v>B397387</v>
          </cell>
          <cell r="B3293" t="str">
            <v>8875QM</v>
          </cell>
          <cell r="C3293" t="str">
            <v>先生</v>
          </cell>
          <cell r="D3293" t="str">
            <v>陳秉良</v>
          </cell>
          <cell r="E3293" t="str">
            <v>陳秉良先生</v>
          </cell>
          <cell r="F3293">
            <v>952848110</v>
          </cell>
        </row>
        <row r="3294">
          <cell r="A3294" t="str">
            <v>B561658</v>
          </cell>
          <cell r="B3294" t="str">
            <v>5199S9</v>
          </cell>
          <cell r="C3294" t="str">
            <v>先生</v>
          </cell>
          <cell r="D3294" t="str">
            <v>胡巍瀚</v>
          </cell>
          <cell r="E3294" t="str">
            <v>胡巍瀚先生</v>
          </cell>
          <cell r="F3294">
            <v>910182356</v>
          </cell>
        </row>
        <row r="3295">
          <cell r="A3295" t="str">
            <v>B561660</v>
          </cell>
          <cell r="B3295" t="str">
            <v>1055W5</v>
          </cell>
          <cell r="C3295" t="str">
            <v>先生</v>
          </cell>
          <cell r="D3295" t="str">
            <v>宋棋勝</v>
          </cell>
          <cell r="E3295" t="str">
            <v>宋棋勝先生</v>
          </cell>
          <cell r="F3295">
            <v>921034406</v>
          </cell>
        </row>
        <row r="3296">
          <cell r="A3296" t="str">
            <v>B561665</v>
          </cell>
          <cell r="B3296" t="str">
            <v>TY0589</v>
          </cell>
          <cell r="C3296" t="str">
            <v>先生</v>
          </cell>
          <cell r="D3296" t="str">
            <v>林雍益</v>
          </cell>
          <cell r="E3296" t="str">
            <v>林雍益先生</v>
          </cell>
          <cell r="F3296">
            <v>933903205</v>
          </cell>
        </row>
        <row r="3297">
          <cell r="A3297" t="str">
            <v>B562847</v>
          </cell>
          <cell r="B3297" t="str">
            <v>9066YH</v>
          </cell>
          <cell r="C3297" t="str">
            <v>先生</v>
          </cell>
          <cell r="D3297" t="str">
            <v>葉金水</v>
          </cell>
          <cell r="E3297" t="str">
            <v>葉金水先生</v>
          </cell>
          <cell r="F3297">
            <v>933746000</v>
          </cell>
        </row>
        <row r="3298">
          <cell r="A3298" t="str">
            <v>B562997</v>
          </cell>
          <cell r="B3298" t="str">
            <v>3098RJ</v>
          </cell>
          <cell r="C3298" t="str">
            <v>先生</v>
          </cell>
          <cell r="D3298" t="str">
            <v>周朝順</v>
          </cell>
          <cell r="E3298" t="str">
            <v>周朝順先生</v>
          </cell>
          <cell r="F3298">
            <v>937851235</v>
          </cell>
        </row>
        <row r="3299">
          <cell r="A3299" t="str">
            <v>B563853</v>
          </cell>
          <cell r="B3299" t="str">
            <v>APH7885</v>
          </cell>
          <cell r="C3299" t="str">
            <v>先生</v>
          </cell>
          <cell r="D3299" t="str">
            <v>丞成消防安全設備企業有限公司紀信全</v>
          </cell>
          <cell r="E3299" t="str">
            <v>紀信全先生</v>
          </cell>
          <cell r="F3299">
            <v>926045977</v>
          </cell>
        </row>
        <row r="3300">
          <cell r="A3300" t="str">
            <v>B600095</v>
          </cell>
          <cell r="B3300" t="str">
            <v>3633GU</v>
          </cell>
          <cell r="C3300" t="str">
            <v>先生</v>
          </cell>
          <cell r="D3300" t="str">
            <v>劉興堂</v>
          </cell>
          <cell r="E3300" t="str">
            <v>劉興堂先生</v>
          </cell>
          <cell r="F3300">
            <v>936998909</v>
          </cell>
        </row>
        <row r="3301">
          <cell r="A3301" t="str">
            <v>B600209</v>
          </cell>
          <cell r="B3301" t="str">
            <v>6530DK</v>
          </cell>
          <cell r="C3301" t="str">
            <v>先生</v>
          </cell>
          <cell r="D3301" t="str">
            <v>友創工業股份有限公司林威廷</v>
          </cell>
          <cell r="E3301" t="str">
            <v>林威廷先生</v>
          </cell>
          <cell r="F3301">
            <v>932230922</v>
          </cell>
        </row>
        <row r="3302">
          <cell r="A3302" t="str">
            <v>B600236</v>
          </cell>
          <cell r="B3302" t="str">
            <v>6298DK</v>
          </cell>
          <cell r="C3302" t="str">
            <v>先生</v>
          </cell>
          <cell r="D3302" t="str">
            <v>連淑鈴</v>
          </cell>
          <cell r="E3302" t="str">
            <v>馬譽先生</v>
          </cell>
          <cell r="F3302">
            <v>965303896</v>
          </cell>
        </row>
        <row r="3303">
          <cell r="A3303" t="str">
            <v>B600243</v>
          </cell>
          <cell r="B3303" t="str">
            <v>4599DK</v>
          </cell>
          <cell r="C3303" t="str">
            <v>先生</v>
          </cell>
          <cell r="D3303" t="str">
            <v>泰偉貿易有限公司邱柏翰</v>
          </cell>
          <cell r="E3303" t="str">
            <v>邱柏翰先生</v>
          </cell>
          <cell r="F3303">
            <v>953152268</v>
          </cell>
        </row>
        <row r="3304">
          <cell r="A3304" t="str">
            <v>B606872</v>
          </cell>
          <cell r="B3304" t="str">
            <v>3393EL</v>
          </cell>
          <cell r="C3304" t="str">
            <v>先生</v>
          </cell>
          <cell r="D3304" t="str">
            <v>李瑜瑛</v>
          </cell>
          <cell r="E3304" t="str">
            <v>顏銘宏先生</v>
          </cell>
          <cell r="F3304">
            <v>979966281</v>
          </cell>
        </row>
        <row r="3305">
          <cell r="A3305" t="str">
            <v>B609336</v>
          </cell>
          <cell r="B3305" t="str">
            <v>3113DW</v>
          </cell>
          <cell r="C3305" t="str">
            <v>小姐</v>
          </cell>
          <cell r="D3305" t="str">
            <v>周如賢</v>
          </cell>
          <cell r="E3305" t="str">
            <v>周如賢小姐</v>
          </cell>
          <cell r="F3305">
            <v>936346281</v>
          </cell>
        </row>
        <row r="3306">
          <cell r="A3306" t="str">
            <v>B611067</v>
          </cell>
          <cell r="B3306" t="str">
            <v>6111EH</v>
          </cell>
          <cell r="C3306" t="str">
            <v>先生</v>
          </cell>
          <cell r="D3306" t="str">
            <v>林添源</v>
          </cell>
          <cell r="E3306" t="str">
            <v>林添源先生</v>
          </cell>
          <cell r="F3306">
            <v>935284876</v>
          </cell>
        </row>
        <row r="3307">
          <cell r="A3307" t="str">
            <v>B613554</v>
          </cell>
          <cell r="B3307" t="str">
            <v>3530EQ</v>
          </cell>
          <cell r="C3307" t="str">
            <v>先生</v>
          </cell>
          <cell r="D3307" t="str">
            <v>凌明輝</v>
          </cell>
          <cell r="E3307" t="str">
            <v>凌明輝先生</v>
          </cell>
          <cell r="F3307">
            <v>955087730</v>
          </cell>
        </row>
        <row r="3308">
          <cell r="A3308" t="str">
            <v>B690824</v>
          </cell>
          <cell r="B3308" t="str">
            <v>8296S9</v>
          </cell>
          <cell r="C3308" t="str">
            <v>先生</v>
          </cell>
          <cell r="D3308" t="str">
            <v>風雲際會汽機車商行林秋堂</v>
          </cell>
          <cell r="E3308" t="str">
            <v>林秋堂先生</v>
          </cell>
          <cell r="F3308">
            <v>953886666</v>
          </cell>
        </row>
        <row r="3309">
          <cell r="A3309" t="str">
            <v>B700859</v>
          </cell>
          <cell r="B3309" t="str">
            <v>8855S7</v>
          </cell>
          <cell r="C3309" t="str">
            <v>先生</v>
          </cell>
          <cell r="D3309" t="str">
            <v>黃博祺</v>
          </cell>
          <cell r="E3309" t="str">
            <v>黃博祺先生</v>
          </cell>
          <cell r="F3309">
            <v>952980805</v>
          </cell>
        </row>
        <row r="3310">
          <cell r="A3310" t="str">
            <v>B700878</v>
          </cell>
          <cell r="B3310" t="str">
            <v>3996EJ</v>
          </cell>
          <cell r="C3310" t="str">
            <v>先生</v>
          </cell>
          <cell r="D3310" t="str">
            <v>蔡榮豪</v>
          </cell>
          <cell r="E3310" t="str">
            <v>游培瀰先生</v>
          </cell>
          <cell r="F3310">
            <v>936453411</v>
          </cell>
        </row>
        <row r="3311">
          <cell r="A3311" t="str">
            <v>B701080</v>
          </cell>
          <cell r="B3311" t="str">
            <v>6789EB</v>
          </cell>
          <cell r="C3311" t="str">
            <v>小姐</v>
          </cell>
          <cell r="D3311" t="str">
            <v>施美芳</v>
          </cell>
          <cell r="E3311" t="str">
            <v>施美芳小姐</v>
          </cell>
          <cell r="F3311">
            <v>975616999</v>
          </cell>
        </row>
        <row r="3312">
          <cell r="A3312" t="str">
            <v>B701800</v>
          </cell>
          <cell r="B3312" t="str">
            <v>5678UZ</v>
          </cell>
          <cell r="C3312" t="str">
            <v>小姐</v>
          </cell>
          <cell r="D3312" t="str">
            <v>耳一號股份有限公司蔡嘉如</v>
          </cell>
          <cell r="E3312" t="str">
            <v>蔡嘉如小姐</v>
          </cell>
          <cell r="F3312">
            <v>927888881</v>
          </cell>
        </row>
        <row r="3313">
          <cell r="A3313" t="str">
            <v>B778109</v>
          </cell>
          <cell r="B3313" t="str">
            <v>8888YU</v>
          </cell>
          <cell r="C3313" t="str">
            <v>先生</v>
          </cell>
          <cell r="D3313" t="str">
            <v>周裕榮</v>
          </cell>
          <cell r="E3313" t="str">
            <v>周裕榮先生</v>
          </cell>
          <cell r="F3313">
            <v>916939999</v>
          </cell>
        </row>
        <row r="3314">
          <cell r="A3314" t="str">
            <v>B778796</v>
          </cell>
          <cell r="B3314" t="str">
            <v>AKG8088</v>
          </cell>
          <cell r="C3314" t="str">
            <v>先生</v>
          </cell>
          <cell r="D3314" t="str">
            <v>吳泓毅</v>
          </cell>
          <cell r="E3314" t="str">
            <v>吳泓毅先生</v>
          </cell>
          <cell r="F3314">
            <v>925555547</v>
          </cell>
        </row>
        <row r="3315">
          <cell r="A3315" t="str">
            <v>B853168</v>
          </cell>
          <cell r="B3315" t="str">
            <v>AFP2983</v>
          </cell>
          <cell r="C3315" t="str">
            <v>先生</v>
          </cell>
          <cell r="D3315" t="str">
            <v>杜念軒</v>
          </cell>
          <cell r="E3315" t="str">
            <v>杜念軒先生</v>
          </cell>
          <cell r="F3315">
            <v>935911461</v>
          </cell>
        </row>
        <row r="3316">
          <cell r="A3316" t="str">
            <v>B910699</v>
          </cell>
          <cell r="B3316" t="str">
            <v>7998DX</v>
          </cell>
          <cell r="C3316" t="str">
            <v>先生</v>
          </cell>
          <cell r="D3316" t="str">
            <v>蘇作斌</v>
          </cell>
          <cell r="E3316" t="str">
            <v>蘇作斌先生</v>
          </cell>
          <cell r="F3316">
            <v>955965977</v>
          </cell>
        </row>
        <row r="3317">
          <cell r="A3317" t="str">
            <v>B912562</v>
          </cell>
          <cell r="B3317" t="str">
            <v>9699KD</v>
          </cell>
          <cell r="C3317" t="str">
            <v>先生</v>
          </cell>
          <cell r="D3317" t="str">
            <v>柯維濱</v>
          </cell>
          <cell r="E3317" t="str">
            <v>柯維濱先生</v>
          </cell>
          <cell r="F3317">
            <v>932573089</v>
          </cell>
        </row>
        <row r="3318">
          <cell r="A3318" t="str">
            <v>B912634</v>
          </cell>
          <cell r="B3318" t="str">
            <v>8922DY</v>
          </cell>
          <cell r="C3318" t="str">
            <v>先生</v>
          </cell>
          <cell r="D3318" t="str">
            <v>紀智偉</v>
          </cell>
          <cell r="E3318" t="str">
            <v>紀智偉先生</v>
          </cell>
          <cell r="F3318">
            <v>972878190</v>
          </cell>
        </row>
        <row r="3319">
          <cell r="A3319" t="str">
            <v>B915684</v>
          </cell>
          <cell r="B3319" t="str">
            <v>7887LM</v>
          </cell>
          <cell r="C3319" t="str">
            <v>先生</v>
          </cell>
          <cell r="D3319" t="str">
            <v>林晉加</v>
          </cell>
          <cell r="E3319" t="str">
            <v>林晉加先生</v>
          </cell>
          <cell r="F3319">
            <v>910323999</v>
          </cell>
        </row>
        <row r="3320">
          <cell r="A3320" t="str">
            <v>B916911</v>
          </cell>
          <cell r="B3320" t="str">
            <v>3687EB</v>
          </cell>
          <cell r="C3320" t="str">
            <v>小姐</v>
          </cell>
          <cell r="D3320" t="str">
            <v>哲鼎股份有限公司蕭月華</v>
          </cell>
          <cell r="E3320" t="str">
            <v>蕭月華小姐</v>
          </cell>
          <cell r="F3320">
            <v>911821288</v>
          </cell>
        </row>
        <row r="3321">
          <cell r="A3321" t="str">
            <v>B917476</v>
          </cell>
          <cell r="B3321" t="str">
            <v>9968EG</v>
          </cell>
          <cell r="C3321" t="str">
            <v>先生</v>
          </cell>
          <cell r="D3321" t="str">
            <v>協榮建材行顏銘宏</v>
          </cell>
          <cell r="E3321" t="str">
            <v>顏銘宏先生</v>
          </cell>
          <cell r="F3321">
            <v>979966281</v>
          </cell>
        </row>
        <row r="3322">
          <cell r="A3322" t="str">
            <v>B917625</v>
          </cell>
          <cell r="B3322" t="str">
            <v>8928EG</v>
          </cell>
          <cell r="C3322" t="str">
            <v>先生</v>
          </cell>
          <cell r="D3322" t="str">
            <v>陳彥安</v>
          </cell>
          <cell r="E3322" t="str">
            <v>陳彥安先生</v>
          </cell>
          <cell r="F3322">
            <v>928099061</v>
          </cell>
        </row>
        <row r="3323">
          <cell r="A3323" t="str">
            <v>B917869</v>
          </cell>
          <cell r="B3323" t="str">
            <v>3578EH</v>
          </cell>
          <cell r="C3323" t="str">
            <v>女士</v>
          </cell>
          <cell r="D3323" t="str">
            <v>林有慧</v>
          </cell>
          <cell r="E3323" t="str">
            <v>林有慧女士</v>
          </cell>
          <cell r="F3323">
            <v>952141242</v>
          </cell>
        </row>
        <row r="3324">
          <cell r="A3324" t="str">
            <v>B946615</v>
          </cell>
          <cell r="B3324" t="str">
            <v>5656EL</v>
          </cell>
          <cell r="C3324" t="str">
            <v>先生</v>
          </cell>
          <cell r="D3324" t="str">
            <v>臧家道</v>
          </cell>
          <cell r="E3324" t="str">
            <v>臧家道先生</v>
          </cell>
          <cell r="F3324">
            <v>923978158</v>
          </cell>
        </row>
        <row r="3325">
          <cell r="A3325" t="str">
            <v>B946855</v>
          </cell>
          <cell r="B3325" t="str">
            <v>5239EL</v>
          </cell>
          <cell r="C3325" t="str">
            <v>先生</v>
          </cell>
          <cell r="D3325" t="str">
            <v>吳明峰</v>
          </cell>
          <cell r="E3325" t="str">
            <v>吳明峰先生</v>
          </cell>
          <cell r="F3325">
            <v>921148489</v>
          </cell>
        </row>
        <row r="3326">
          <cell r="A3326" t="str">
            <v>B946866</v>
          </cell>
          <cell r="B3326" t="str">
            <v>ANN3123</v>
          </cell>
          <cell r="C3326" t="str">
            <v>先生</v>
          </cell>
          <cell r="D3326" t="str">
            <v>林文龍</v>
          </cell>
          <cell r="E3326" t="str">
            <v>林文龍先生</v>
          </cell>
          <cell r="F3326">
            <v>935819211</v>
          </cell>
        </row>
        <row r="3327">
          <cell r="A3327" t="str">
            <v>B946915</v>
          </cell>
          <cell r="B3327" t="str">
            <v>2898EP</v>
          </cell>
          <cell r="C3327" t="str">
            <v>先生</v>
          </cell>
          <cell r="D3327" t="str">
            <v>陳冠全</v>
          </cell>
          <cell r="E3327" t="str">
            <v>顏銘宏先生</v>
          </cell>
          <cell r="F3327">
            <v>979966281</v>
          </cell>
        </row>
        <row r="3328">
          <cell r="A3328" t="str">
            <v>B947854</v>
          </cell>
          <cell r="B3328" t="str">
            <v>9839S9</v>
          </cell>
          <cell r="C3328" t="str">
            <v>先生</v>
          </cell>
          <cell r="D3328" t="str">
            <v>吳慶明</v>
          </cell>
          <cell r="E3328" t="str">
            <v>吳慶明先生</v>
          </cell>
          <cell r="F3328">
            <v>955645558</v>
          </cell>
        </row>
        <row r="3329">
          <cell r="A3329" t="str">
            <v>B948107</v>
          </cell>
          <cell r="B3329" t="str">
            <v>3032EP</v>
          </cell>
          <cell r="C3329" t="str">
            <v>先生</v>
          </cell>
          <cell r="D3329" t="str">
            <v>林淵源</v>
          </cell>
          <cell r="E3329" t="str">
            <v>林淵源先生</v>
          </cell>
          <cell r="F3329">
            <v>986032032</v>
          </cell>
        </row>
        <row r="3330">
          <cell r="A3330" t="str">
            <v>B949252</v>
          </cell>
          <cell r="B3330" t="str">
            <v>1878MS</v>
          </cell>
          <cell r="C3330" t="str">
            <v>先生</v>
          </cell>
          <cell r="D3330" t="str">
            <v>曾盛宇</v>
          </cell>
          <cell r="E3330" t="str">
            <v>曾盛宇先生</v>
          </cell>
          <cell r="F3330">
            <v>915661878</v>
          </cell>
        </row>
        <row r="3331">
          <cell r="A3331" t="str">
            <v>B949457</v>
          </cell>
          <cell r="B3331" t="str">
            <v>1120ER</v>
          </cell>
          <cell r="C3331" t="str">
            <v>先生</v>
          </cell>
          <cell r="D3331" t="str">
            <v>林建成</v>
          </cell>
          <cell r="E3331" t="str">
            <v>林建成先生</v>
          </cell>
          <cell r="F3331">
            <v>963236746</v>
          </cell>
        </row>
        <row r="3332">
          <cell r="A3332" t="str">
            <v>B949478</v>
          </cell>
          <cell r="B3332" t="str">
            <v>2918VT</v>
          </cell>
          <cell r="C3332" t="str">
            <v>先生</v>
          </cell>
          <cell r="D3332" t="str">
            <v>楊雅婷</v>
          </cell>
          <cell r="E3332" t="str">
            <v>王國政先生</v>
          </cell>
          <cell r="F3332">
            <v>953953227</v>
          </cell>
        </row>
        <row r="3333">
          <cell r="A3333" t="str">
            <v>B950115</v>
          </cell>
          <cell r="B3333" t="str">
            <v>0217EV</v>
          </cell>
          <cell r="C3333" t="str">
            <v>先生</v>
          </cell>
          <cell r="D3333" t="str">
            <v>彭仕鈞</v>
          </cell>
          <cell r="E3333" t="str">
            <v>彭仕鈞先生</v>
          </cell>
          <cell r="F3333">
            <v>922020602</v>
          </cell>
        </row>
        <row r="3334">
          <cell r="A3334" t="str">
            <v>B951099</v>
          </cell>
          <cell r="B3334" t="str">
            <v>3700ES</v>
          </cell>
          <cell r="C3334" t="str">
            <v>小姐</v>
          </cell>
          <cell r="D3334" t="str">
            <v>呂文琴</v>
          </cell>
          <cell r="E3334" t="str">
            <v>呂文琴小姐</v>
          </cell>
          <cell r="F3334">
            <v>961335000</v>
          </cell>
        </row>
        <row r="3335">
          <cell r="A3335" t="str">
            <v>B951102</v>
          </cell>
          <cell r="B3335" t="str">
            <v>8438NT</v>
          </cell>
          <cell r="C3335" t="str">
            <v>先生</v>
          </cell>
          <cell r="D3335" t="str">
            <v>吳文斌</v>
          </cell>
          <cell r="E3335" t="str">
            <v>顏銘宏先生</v>
          </cell>
          <cell r="F3335">
            <v>979966281</v>
          </cell>
        </row>
        <row r="3336">
          <cell r="A3336" t="str">
            <v>B951951</v>
          </cell>
          <cell r="B3336" t="str">
            <v>7508EY</v>
          </cell>
          <cell r="C3336" t="str">
            <v>先生</v>
          </cell>
          <cell r="D3336" t="str">
            <v>江昶佑</v>
          </cell>
          <cell r="E3336" t="str">
            <v>江昶佑先生</v>
          </cell>
          <cell r="F3336">
            <v>932035370</v>
          </cell>
        </row>
        <row r="3337">
          <cell r="A3337" t="str">
            <v>B952006</v>
          </cell>
          <cell r="B3337" t="str">
            <v>ABM1030</v>
          </cell>
          <cell r="C3337" t="str">
            <v>先生</v>
          </cell>
          <cell r="D3337" t="str">
            <v>簡維成</v>
          </cell>
          <cell r="E3337" t="str">
            <v>簡維成先生</v>
          </cell>
          <cell r="F3337">
            <v>927666330</v>
          </cell>
        </row>
        <row r="3338">
          <cell r="A3338" t="str">
            <v>B952691</v>
          </cell>
          <cell r="B3338" t="str">
            <v>6066NM</v>
          </cell>
          <cell r="C3338" t="str">
            <v>先生</v>
          </cell>
          <cell r="D3338" t="str">
            <v>祐欣電機科技有限公司顏銘宏</v>
          </cell>
          <cell r="E3338" t="str">
            <v>顏銘宏先生</v>
          </cell>
          <cell r="F3338">
            <v>979966281</v>
          </cell>
        </row>
        <row r="3339">
          <cell r="A3339" t="str">
            <v>B952883</v>
          </cell>
          <cell r="B3339" t="str">
            <v>5659EY</v>
          </cell>
          <cell r="C3339" t="str">
            <v>先生</v>
          </cell>
          <cell r="D3339" t="str">
            <v>藍恩亮</v>
          </cell>
          <cell r="E3339" t="str">
            <v>藍恩亮先生</v>
          </cell>
          <cell r="F3339">
            <v>926695646</v>
          </cell>
        </row>
        <row r="3340">
          <cell r="A3340" t="str">
            <v>B952898</v>
          </cell>
          <cell r="B3340" t="str">
            <v>6263EY</v>
          </cell>
          <cell r="C3340" t="str">
            <v>先生</v>
          </cell>
          <cell r="D3340" t="str">
            <v>許月梅</v>
          </cell>
          <cell r="E3340" t="str">
            <v>林佳賢先生</v>
          </cell>
          <cell r="F3340">
            <v>987840450</v>
          </cell>
        </row>
        <row r="3341">
          <cell r="A3341" t="str">
            <v>B952907</v>
          </cell>
          <cell r="B3341" t="str">
            <v>3598QB</v>
          </cell>
          <cell r="C3341" t="str">
            <v>先生</v>
          </cell>
          <cell r="D3341" t="str">
            <v>清木工程行鄧凱譽</v>
          </cell>
          <cell r="E3341" t="str">
            <v>鄧凱譽先生</v>
          </cell>
          <cell r="F3341">
            <v>925391823</v>
          </cell>
        </row>
        <row r="3342">
          <cell r="A3342" t="str">
            <v>B952946</v>
          </cell>
          <cell r="B3342" t="str">
            <v>8278VA</v>
          </cell>
          <cell r="C3342" t="str">
            <v>先生</v>
          </cell>
          <cell r="D3342" t="str">
            <v>鄭騰榮</v>
          </cell>
          <cell r="E3342" t="str">
            <v>鄭騰榮先生</v>
          </cell>
          <cell r="F3342">
            <v>933233168</v>
          </cell>
        </row>
        <row r="3343">
          <cell r="A3343" t="str">
            <v>B953296</v>
          </cell>
          <cell r="B3343" t="str">
            <v>6066QB</v>
          </cell>
          <cell r="C3343" t="str">
            <v>先生</v>
          </cell>
          <cell r="D3343" t="str">
            <v>高逢時</v>
          </cell>
          <cell r="E3343" t="str">
            <v>高逢時先生</v>
          </cell>
          <cell r="F3343">
            <v>909089555</v>
          </cell>
        </row>
        <row r="3344">
          <cell r="A3344" t="str">
            <v>B953920</v>
          </cell>
          <cell r="B3344" t="str">
            <v>6639VC</v>
          </cell>
          <cell r="C3344" t="str">
            <v>小姐</v>
          </cell>
          <cell r="D3344" t="str">
            <v>廖淑玟</v>
          </cell>
          <cell r="E3344" t="str">
            <v>廖淑玟小姐</v>
          </cell>
          <cell r="F3344">
            <v>931912728</v>
          </cell>
        </row>
        <row r="3345">
          <cell r="A3345" t="str">
            <v>B954606</v>
          </cell>
          <cell r="B3345" t="str">
            <v>8765QD</v>
          </cell>
          <cell r="C3345" t="str">
            <v>先生</v>
          </cell>
          <cell r="D3345" t="str">
            <v>秦志祥</v>
          </cell>
          <cell r="E3345" t="str">
            <v>秦志祥先生</v>
          </cell>
          <cell r="F3345">
            <v>920652487</v>
          </cell>
        </row>
        <row r="3346">
          <cell r="A3346" t="str">
            <v>B954616</v>
          </cell>
          <cell r="B3346" t="str">
            <v>8855QD</v>
          </cell>
          <cell r="C3346" t="str">
            <v>先生</v>
          </cell>
          <cell r="D3346" t="str">
            <v>財盟小客車租賃(股)黃國麗</v>
          </cell>
          <cell r="E3346" t="str">
            <v>顏銘宏先生</v>
          </cell>
          <cell r="F3346">
            <v>979966281</v>
          </cell>
        </row>
        <row r="3347">
          <cell r="A3347" t="str">
            <v>B954675</v>
          </cell>
          <cell r="B3347" t="str">
            <v>0102UY</v>
          </cell>
          <cell r="C3347" t="str">
            <v>先生</v>
          </cell>
          <cell r="D3347" t="str">
            <v>張峰明</v>
          </cell>
          <cell r="E3347" t="str">
            <v>張峰明先生</v>
          </cell>
          <cell r="F3347">
            <v>932154238</v>
          </cell>
        </row>
        <row r="3348">
          <cell r="A3348" t="str">
            <v>B954992</v>
          </cell>
          <cell r="B3348" t="str">
            <v>ALC5003</v>
          </cell>
          <cell r="C3348" t="str">
            <v>先生</v>
          </cell>
          <cell r="D3348" t="str">
            <v>邱一平</v>
          </cell>
          <cell r="E3348" t="str">
            <v>邱一平先生</v>
          </cell>
          <cell r="F3348">
            <v>922384936</v>
          </cell>
        </row>
        <row r="3349">
          <cell r="A3349" t="str">
            <v>B956518</v>
          </cell>
          <cell r="B3349" t="str">
            <v>3018YA</v>
          </cell>
          <cell r="C3349" t="str">
            <v>先生</v>
          </cell>
          <cell r="D3349" t="str">
            <v>謝以洛</v>
          </cell>
          <cell r="E3349" t="str">
            <v>謝以洛先生</v>
          </cell>
          <cell r="F3349">
            <v>900000000</v>
          </cell>
        </row>
        <row r="3350">
          <cell r="A3350" t="str">
            <v>B956811</v>
          </cell>
          <cell r="B3350" t="str">
            <v>5168QM</v>
          </cell>
          <cell r="C3350" t="str">
            <v>先生</v>
          </cell>
          <cell r="D3350" t="str">
            <v>黃種培</v>
          </cell>
          <cell r="E3350" t="str">
            <v>黃種培先生</v>
          </cell>
          <cell r="F3350">
            <v>938766130</v>
          </cell>
        </row>
        <row r="3351">
          <cell r="A3351" t="str">
            <v>B956950</v>
          </cell>
          <cell r="B3351" t="str">
            <v>8523QJ</v>
          </cell>
          <cell r="C3351" t="str">
            <v>先生</v>
          </cell>
          <cell r="D3351" t="str">
            <v>林恬瑄</v>
          </cell>
          <cell r="E3351" t="str">
            <v>時禹先生</v>
          </cell>
          <cell r="F3351">
            <v>987117704</v>
          </cell>
        </row>
        <row r="3352">
          <cell r="A3352" t="str">
            <v>B958290</v>
          </cell>
          <cell r="B3352" t="str">
            <v>1689RJ</v>
          </cell>
          <cell r="C3352" t="str">
            <v>先生</v>
          </cell>
          <cell r="D3352" t="str">
            <v>羅麗玉</v>
          </cell>
          <cell r="E3352" t="str">
            <v>羅春雄先生</v>
          </cell>
          <cell r="F3352">
            <v>927921600</v>
          </cell>
        </row>
        <row r="3353">
          <cell r="A3353" t="str">
            <v>B958973</v>
          </cell>
          <cell r="B3353" t="str">
            <v>0088J9</v>
          </cell>
          <cell r="C3353" t="str">
            <v>先生</v>
          </cell>
          <cell r="D3353" t="str">
            <v>廖翎羽</v>
          </cell>
          <cell r="E3353" t="str">
            <v>邱文金先生</v>
          </cell>
          <cell r="F3353">
            <v>926663663</v>
          </cell>
        </row>
        <row r="3354">
          <cell r="A3354" t="str">
            <v>B959237</v>
          </cell>
          <cell r="B3354" t="str">
            <v>1337UZ</v>
          </cell>
          <cell r="C3354" t="str">
            <v>先生</v>
          </cell>
          <cell r="D3354" t="str">
            <v>瀚昱投資股份有限公司李季燁</v>
          </cell>
          <cell r="E3354" t="str">
            <v>李季燁先生</v>
          </cell>
          <cell r="F3354">
            <v>918065853</v>
          </cell>
        </row>
        <row r="3355">
          <cell r="A3355" t="str">
            <v>B964491</v>
          </cell>
          <cell r="B3355" t="str">
            <v>7523QJ</v>
          </cell>
          <cell r="C3355" t="str">
            <v>先生</v>
          </cell>
          <cell r="D3355" t="str">
            <v>劉憲明</v>
          </cell>
          <cell r="E3355" t="str">
            <v>劉憲明先生</v>
          </cell>
          <cell r="F3355">
            <v>938839085</v>
          </cell>
        </row>
        <row r="3356">
          <cell r="A3356" t="str">
            <v>B975449</v>
          </cell>
          <cell r="B3356" t="str">
            <v>7228LR</v>
          </cell>
          <cell r="C3356" t="str">
            <v>先生</v>
          </cell>
          <cell r="D3356" t="str">
            <v>林祐逵</v>
          </cell>
          <cell r="E3356" t="str">
            <v>林祐逵先生</v>
          </cell>
          <cell r="F3356">
            <v>930275338</v>
          </cell>
        </row>
        <row r="3357">
          <cell r="A3357" t="str">
            <v>B976140</v>
          </cell>
          <cell r="B3357" t="str">
            <v>9639QA</v>
          </cell>
          <cell r="C3357" t="str">
            <v>小姐</v>
          </cell>
          <cell r="D3357" t="str">
            <v>王紀男</v>
          </cell>
          <cell r="E3357" t="str">
            <v>呂命珊小姐</v>
          </cell>
          <cell r="F3357">
            <v>919371341</v>
          </cell>
        </row>
        <row r="3358">
          <cell r="A3358" t="str">
            <v>B976178</v>
          </cell>
          <cell r="B3358" t="str">
            <v>6236ER</v>
          </cell>
          <cell r="C3358" t="str">
            <v>先生</v>
          </cell>
          <cell r="D3358" t="str">
            <v>安致勤資聯合會計師事務所顏銘宏</v>
          </cell>
          <cell r="E3358" t="str">
            <v>顏銘宏先生</v>
          </cell>
          <cell r="F3358">
            <v>979966281</v>
          </cell>
        </row>
        <row r="3359">
          <cell r="A3359" t="str">
            <v>B976205</v>
          </cell>
          <cell r="B3359" t="str">
            <v>6879S9</v>
          </cell>
          <cell r="C3359" t="str">
            <v>先生</v>
          </cell>
          <cell r="D3359" t="str">
            <v>簡士超</v>
          </cell>
          <cell r="E3359" t="str">
            <v>簡士超先生</v>
          </cell>
          <cell r="F3359">
            <v>920287999</v>
          </cell>
        </row>
        <row r="3360">
          <cell r="A3360" t="str">
            <v>B976211</v>
          </cell>
          <cell r="B3360" t="str">
            <v>5558RN</v>
          </cell>
          <cell r="C3360" t="str">
            <v>先生</v>
          </cell>
          <cell r="D3360" t="str">
            <v>丁尹立</v>
          </cell>
          <cell r="E3360" t="str">
            <v>丁尹立先生</v>
          </cell>
          <cell r="F3360">
            <v>917989467</v>
          </cell>
        </row>
        <row r="3361">
          <cell r="A3361" t="str">
            <v>B981083</v>
          </cell>
          <cell r="B3361" t="str">
            <v>8362QB</v>
          </cell>
          <cell r="C3361" t="str">
            <v>小姐</v>
          </cell>
          <cell r="D3361" t="str">
            <v>簡秀枝</v>
          </cell>
          <cell r="E3361" t="str">
            <v>簡秀枝小姐</v>
          </cell>
          <cell r="F3361">
            <v>979966281</v>
          </cell>
        </row>
        <row r="3362">
          <cell r="A3362" t="str">
            <v>B981936</v>
          </cell>
          <cell r="B3362" t="str">
            <v>0880QG</v>
          </cell>
          <cell r="C3362" t="str">
            <v>先生</v>
          </cell>
          <cell r="D3362" t="str">
            <v>楊士弘</v>
          </cell>
          <cell r="E3362" t="str">
            <v>楊士弘先生</v>
          </cell>
          <cell r="F3362">
            <v>972651799</v>
          </cell>
        </row>
        <row r="3363">
          <cell r="A3363" t="str">
            <v>B982452</v>
          </cell>
          <cell r="B3363" t="str">
            <v>APK7609</v>
          </cell>
          <cell r="C3363" t="str">
            <v>小姐</v>
          </cell>
          <cell r="D3363" t="str">
            <v>蔡樹錦</v>
          </cell>
          <cell r="E3363" t="str">
            <v>蔡樹錦小姐</v>
          </cell>
          <cell r="F3363">
            <v>913559718</v>
          </cell>
        </row>
        <row r="3364">
          <cell r="A3364" t="str">
            <v>BA27785</v>
          </cell>
          <cell r="B3364" t="str">
            <v>ATH0198</v>
          </cell>
          <cell r="C3364" t="str">
            <v>先生</v>
          </cell>
          <cell r="D3364" t="str">
            <v>陳美觀</v>
          </cell>
          <cell r="E3364" t="str">
            <v>彭執炘先生</v>
          </cell>
          <cell r="F3364">
            <v>955542339</v>
          </cell>
        </row>
        <row r="3365">
          <cell r="A3365" t="str">
            <v>BA27797</v>
          </cell>
          <cell r="B3365" t="str">
            <v>RBP8509</v>
          </cell>
          <cell r="C3365" t="str">
            <v>先生</v>
          </cell>
          <cell r="D3365" t="str">
            <v>安捷飛航訓練中心(股)-中租汽車租賃(股)鄺晉德</v>
          </cell>
          <cell r="E3365" t="str">
            <v>鄺晉德先生</v>
          </cell>
          <cell r="F3365">
            <v>988338763</v>
          </cell>
        </row>
        <row r="3366">
          <cell r="A3366" t="str">
            <v>BA27814</v>
          </cell>
          <cell r="B3366" t="str">
            <v>RCA3800</v>
          </cell>
          <cell r="C3366" t="str">
            <v>先生</v>
          </cell>
          <cell r="D3366" t="str">
            <v>歐易企業(股)(財盟租賃)江衛台</v>
          </cell>
          <cell r="E3366" t="str">
            <v>江衛台先生</v>
          </cell>
          <cell r="F3366">
            <v>937503478</v>
          </cell>
        </row>
        <row r="3367">
          <cell r="A3367" t="str">
            <v>BA28061</v>
          </cell>
          <cell r="B3367" t="str">
            <v>ATE7675</v>
          </cell>
          <cell r="C3367" t="str">
            <v>小姐</v>
          </cell>
          <cell r="D3367" t="str">
            <v>游雅筑</v>
          </cell>
          <cell r="E3367" t="str">
            <v>游雅筑小姐</v>
          </cell>
          <cell r="F3367">
            <v>922791388</v>
          </cell>
        </row>
        <row r="3368">
          <cell r="A3368" t="str">
            <v>BA28064</v>
          </cell>
          <cell r="B3368" t="str">
            <v>ATE0016</v>
          </cell>
          <cell r="C3368" t="str">
            <v>先生</v>
          </cell>
          <cell r="D3368" t="str">
            <v>謝敏生</v>
          </cell>
          <cell r="E3368" t="str">
            <v>謝敏生先生</v>
          </cell>
          <cell r="F3368">
            <v>937991400</v>
          </cell>
        </row>
        <row r="3369">
          <cell r="A3369" t="str">
            <v>BA28367</v>
          </cell>
          <cell r="B3369" t="str">
            <v>ATG0101</v>
          </cell>
          <cell r="C3369" t="str">
            <v>先生</v>
          </cell>
          <cell r="D3369" t="str">
            <v>鴻揚科技有限公司許旻揚</v>
          </cell>
          <cell r="E3369" t="str">
            <v>許旻揚先生</v>
          </cell>
          <cell r="F3369">
            <v>917508919</v>
          </cell>
        </row>
        <row r="3370">
          <cell r="A3370" t="str">
            <v>BA28547</v>
          </cell>
          <cell r="B3370" t="str">
            <v>ATG9009</v>
          </cell>
          <cell r="C3370" t="str">
            <v>先生</v>
          </cell>
          <cell r="D3370" t="str">
            <v>標一隆</v>
          </cell>
          <cell r="E3370" t="str">
            <v>標一隆先生</v>
          </cell>
          <cell r="F3370">
            <v>987225008</v>
          </cell>
        </row>
        <row r="3371">
          <cell r="A3371" t="str">
            <v>BA28697</v>
          </cell>
          <cell r="B3371" t="str">
            <v>AWH1227</v>
          </cell>
          <cell r="C3371" t="str">
            <v>先生</v>
          </cell>
          <cell r="D3371" t="str">
            <v>黃麟鈞</v>
          </cell>
          <cell r="E3371" t="str">
            <v>黃麟鈞先生</v>
          </cell>
          <cell r="F3371">
            <v>928831600</v>
          </cell>
        </row>
        <row r="3372">
          <cell r="A3372" t="str">
            <v>BA28713</v>
          </cell>
          <cell r="B3372" t="str">
            <v>RBZ9636</v>
          </cell>
          <cell r="C3372" t="str">
            <v>先生</v>
          </cell>
          <cell r="D3372" t="str">
            <v>雍國建設開發(股)遠銀國際租賃黃致豪</v>
          </cell>
          <cell r="E3372" t="str">
            <v>黃致豪先生</v>
          </cell>
          <cell r="F3372">
            <v>937907411</v>
          </cell>
        </row>
        <row r="3373">
          <cell r="A3373" t="str">
            <v>BA30744</v>
          </cell>
          <cell r="B3373" t="str">
            <v>ASG1058</v>
          </cell>
          <cell r="C3373" t="str">
            <v>先生</v>
          </cell>
          <cell r="D3373" t="str">
            <v>林伯宇</v>
          </cell>
          <cell r="E3373" t="str">
            <v>林伯宇先生</v>
          </cell>
          <cell r="F3373">
            <v>928069163</v>
          </cell>
        </row>
        <row r="3374">
          <cell r="A3374" t="str">
            <v>BA68826</v>
          </cell>
          <cell r="B3374" t="str">
            <v>DH8918</v>
          </cell>
          <cell r="C3374" t="str">
            <v>小姐</v>
          </cell>
          <cell r="D3374" t="str">
            <v>翁容玉</v>
          </cell>
          <cell r="E3374" t="str">
            <v>翁容玉小姐</v>
          </cell>
          <cell r="F3374">
            <v>936363335</v>
          </cell>
        </row>
        <row r="3375">
          <cell r="A3375" t="str">
            <v>BB51625</v>
          </cell>
          <cell r="B3375" t="str">
            <v>AWY3855</v>
          </cell>
          <cell r="C3375" t="str">
            <v>先生</v>
          </cell>
          <cell r="D3375" t="str">
            <v>張嘉良</v>
          </cell>
          <cell r="E3375" t="str">
            <v>張嘉良先生</v>
          </cell>
          <cell r="F3375">
            <v>932223676</v>
          </cell>
        </row>
        <row r="3376">
          <cell r="A3376" t="str">
            <v>BB51628</v>
          </cell>
          <cell r="B3376" t="str">
            <v>AUU0919</v>
          </cell>
          <cell r="C3376" t="str">
            <v>小姐</v>
          </cell>
          <cell r="D3376" t="str">
            <v>王韻淳</v>
          </cell>
          <cell r="E3376" t="str">
            <v>王韻淳小姐</v>
          </cell>
          <cell r="F3376">
            <v>976132919</v>
          </cell>
        </row>
        <row r="3377">
          <cell r="A3377" t="str">
            <v>BB51629</v>
          </cell>
          <cell r="B3377" t="str">
            <v>RBP9886</v>
          </cell>
          <cell r="C3377" t="str">
            <v>先生</v>
          </cell>
          <cell r="D3377" t="str">
            <v>格上汽車租賃股份有限公司許鈞堤</v>
          </cell>
          <cell r="E3377" t="str">
            <v>許鈞堤先生</v>
          </cell>
          <cell r="F3377">
            <v>933156431</v>
          </cell>
        </row>
        <row r="3378">
          <cell r="A3378" t="str">
            <v>BB51655</v>
          </cell>
          <cell r="B3378" t="str">
            <v>ATE7218</v>
          </cell>
          <cell r="C3378" t="str">
            <v>小姐</v>
          </cell>
          <cell r="D3378" t="str">
            <v>林子琳</v>
          </cell>
          <cell r="E3378" t="str">
            <v>林子琳小姐</v>
          </cell>
          <cell r="F3378">
            <v>936990337</v>
          </cell>
        </row>
        <row r="3379">
          <cell r="A3379" t="str">
            <v>BB51811</v>
          </cell>
          <cell r="B3379" t="str">
            <v>AUU7527</v>
          </cell>
          <cell r="C3379" t="str">
            <v>先生</v>
          </cell>
          <cell r="D3379" t="str">
            <v>葉士弘</v>
          </cell>
          <cell r="E3379" t="str">
            <v>葉士弘先生</v>
          </cell>
          <cell r="F3379">
            <v>975238901</v>
          </cell>
        </row>
        <row r="3380">
          <cell r="A3380" t="str">
            <v>BB51842</v>
          </cell>
          <cell r="B3380" t="str">
            <v>ATE3501</v>
          </cell>
          <cell r="C3380" t="str">
            <v>小姐</v>
          </cell>
          <cell r="D3380" t="str">
            <v>黃映瑄</v>
          </cell>
          <cell r="E3380" t="str">
            <v>黃映瑄小姐</v>
          </cell>
          <cell r="F3380">
            <v>921134782</v>
          </cell>
        </row>
        <row r="3381">
          <cell r="A3381" t="str">
            <v>BB51846</v>
          </cell>
          <cell r="B3381" t="str">
            <v>ATH7738</v>
          </cell>
          <cell r="C3381" t="str">
            <v>先生</v>
          </cell>
          <cell r="D3381" t="str">
            <v>辜鼎雄</v>
          </cell>
          <cell r="E3381" t="str">
            <v>辜鼎雄先生</v>
          </cell>
          <cell r="F3381">
            <v>988480329</v>
          </cell>
        </row>
        <row r="3382">
          <cell r="A3382" t="str">
            <v>BB59648</v>
          </cell>
          <cell r="B3382" t="str">
            <v>RBR7888</v>
          </cell>
          <cell r="C3382" t="str">
            <v>先生</v>
          </cell>
          <cell r="D3382" t="str">
            <v>日盛全台通小客車租賃(股)公司張正杰</v>
          </cell>
          <cell r="E3382" t="str">
            <v>張正杰先生</v>
          </cell>
          <cell r="F3382">
            <v>920811611</v>
          </cell>
        </row>
        <row r="3383">
          <cell r="A3383" t="str">
            <v>BC50392</v>
          </cell>
          <cell r="B3383" t="str">
            <v>BC50392</v>
          </cell>
          <cell r="C3383" t="str">
            <v>先生</v>
          </cell>
          <cell r="D3383" t="str">
            <v>鉑德汽車股份有限公司程柏盛</v>
          </cell>
          <cell r="E3383" t="str">
            <v>程柏盛先生</v>
          </cell>
          <cell r="F3383">
            <v>936033878</v>
          </cell>
        </row>
        <row r="3384">
          <cell r="A3384" t="str">
            <v>BC50433</v>
          </cell>
          <cell r="B3384" t="str">
            <v>ATH9900</v>
          </cell>
          <cell r="C3384" t="str">
            <v>先生</v>
          </cell>
          <cell r="D3384" t="str">
            <v>林石貴</v>
          </cell>
          <cell r="E3384" t="str">
            <v>林石貴先生</v>
          </cell>
          <cell r="F3384">
            <v>937096081</v>
          </cell>
        </row>
        <row r="3385">
          <cell r="A3385" t="str">
            <v>BC50506</v>
          </cell>
          <cell r="B3385" t="str">
            <v>ATH3885</v>
          </cell>
          <cell r="C3385" t="str">
            <v>先生</v>
          </cell>
          <cell r="D3385" t="str">
            <v>楊尚哲</v>
          </cell>
          <cell r="E3385" t="str">
            <v>楊尚哲先生</v>
          </cell>
          <cell r="F3385">
            <v>989271918</v>
          </cell>
        </row>
        <row r="3386">
          <cell r="A3386" t="str">
            <v>BC50536</v>
          </cell>
          <cell r="B3386" t="str">
            <v>AWB9800</v>
          </cell>
          <cell r="C3386" t="str">
            <v>先生</v>
          </cell>
          <cell r="D3386" t="str">
            <v>吳克禎</v>
          </cell>
          <cell r="E3386" t="str">
            <v>顏銘宏先生</v>
          </cell>
          <cell r="F3386">
            <v>979966281</v>
          </cell>
        </row>
        <row r="3387">
          <cell r="A3387" t="str">
            <v>BC50542</v>
          </cell>
          <cell r="B3387" t="str">
            <v>AWY9096</v>
          </cell>
          <cell r="C3387" t="str">
            <v>先生</v>
          </cell>
          <cell r="D3387" t="str">
            <v>戴介文</v>
          </cell>
          <cell r="E3387" t="str">
            <v>戴介文先生</v>
          </cell>
          <cell r="F3387">
            <v>920796323</v>
          </cell>
        </row>
        <row r="3388">
          <cell r="A3388" t="str">
            <v>BC50552</v>
          </cell>
          <cell r="B3388" t="str">
            <v>ATV6518</v>
          </cell>
          <cell r="C3388" t="str">
            <v>小姐</v>
          </cell>
          <cell r="D3388" t="str">
            <v>郭素如</v>
          </cell>
          <cell r="E3388" t="str">
            <v>郭素如小姐</v>
          </cell>
          <cell r="F3388">
            <v>918090822</v>
          </cell>
        </row>
        <row r="3389">
          <cell r="A3389" t="str">
            <v>BC50553</v>
          </cell>
          <cell r="B3389" t="str">
            <v>RCA7708</v>
          </cell>
          <cell r="C3389" t="str">
            <v>小姐</v>
          </cell>
          <cell r="D3389" t="str">
            <v>華宇精密(限)-格上蔣梅芳</v>
          </cell>
          <cell r="E3389" t="str">
            <v>蔣梅芳小姐</v>
          </cell>
          <cell r="F3389">
            <v>939931262</v>
          </cell>
        </row>
        <row r="3390">
          <cell r="A3390" t="str">
            <v>BC50554</v>
          </cell>
          <cell r="B3390" t="str">
            <v>AWK1008</v>
          </cell>
          <cell r="C3390" t="str">
            <v>小姐</v>
          </cell>
          <cell r="D3390" t="str">
            <v>王睿莛</v>
          </cell>
          <cell r="E3390" t="str">
            <v>王睿莛小姐</v>
          </cell>
          <cell r="F3390">
            <v>922883306</v>
          </cell>
        </row>
        <row r="3391">
          <cell r="A3391" t="str">
            <v>BC50557</v>
          </cell>
          <cell r="B3391" t="str">
            <v>RBZ0520</v>
          </cell>
          <cell r="C3391" t="str">
            <v>先生</v>
          </cell>
          <cell r="D3391" t="str">
            <v>麗舍婚紗攝影有限公司-財盟蘇鳳淑</v>
          </cell>
          <cell r="E3391" t="str">
            <v>張文政先生</v>
          </cell>
          <cell r="F3391">
            <v>932306946</v>
          </cell>
        </row>
        <row r="3392">
          <cell r="A3392" t="str">
            <v>BC50562</v>
          </cell>
          <cell r="B3392" t="str">
            <v>ATG8671</v>
          </cell>
          <cell r="C3392" t="str">
            <v>先生</v>
          </cell>
          <cell r="D3392" t="str">
            <v>黃立果</v>
          </cell>
          <cell r="E3392" t="str">
            <v>顏銘宏先生</v>
          </cell>
          <cell r="F3392">
            <v>979966281</v>
          </cell>
        </row>
        <row r="3393">
          <cell r="A3393" t="str">
            <v>BC50569</v>
          </cell>
          <cell r="B3393" t="str">
            <v>AWB5899</v>
          </cell>
          <cell r="C3393" t="str">
            <v>先生</v>
          </cell>
          <cell r="D3393" t="str">
            <v>李彥宗</v>
          </cell>
          <cell r="E3393" t="str">
            <v>李彥宗先生</v>
          </cell>
          <cell r="F3393">
            <v>905258999</v>
          </cell>
        </row>
        <row r="3394">
          <cell r="A3394" t="str">
            <v>BC50578</v>
          </cell>
          <cell r="B3394" t="str">
            <v>ATH0611</v>
          </cell>
          <cell r="C3394" t="str">
            <v>小姐</v>
          </cell>
          <cell r="D3394" t="str">
            <v>林淑蕙</v>
          </cell>
          <cell r="E3394" t="str">
            <v>林淑蕙小姐</v>
          </cell>
          <cell r="F3394">
            <v>936041932</v>
          </cell>
        </row>
        <row r="3395">
          <cell r="A3395" t="str">
            <v>BC50615</v>
          </cell>
          <cell r="B3395" t="str">
            <v>AWZ0088</v>
          </cell>
          <cell r="C3395" t="str">
            <v>先生</v>
          </cell>
          <cell r="D3395" t="str">
            <v>施啟寅</v>
          </cell>
          <cell r="E3395" t="str">
            <v>施啟寅先生</v>
          </cell>
          <cell r="F3395">
            <v>912240168</v>
          </cell>
        </row>
        <row r="3396">
          <cell r="A3396" t="str">
            <v>BC50618</v>
          </cell>
          <cell r="B3396" t="str">
            <v>AXB0338</v>
          </cell>
          <cell r="C3396" t="str">
            <v>小姐</v>
          </cell>
          <cell r="D3396" t="str">
            <v>粘靜芳</v>
          </cell>
          <cell r="E3396" t="str">
            <v>粘靜芳小姐</v>
          </cell>
          <cell r="F3396">
            <v>919729505</v>
          </cell>
        </row>
        <row r="3397">
          <cell r="A3397" t="str">
            <v>BC50781</v>
          </cell>
          <cell r="B3397" t="str">
            <v>AWZ2569</v>
          </cell>
          <cell r="C3397" t="str">
            <v>先生</v>
          </cell>
          <cell r="D3397" t="str">
            <v>李財旺</v>
          </cell>
          <cell r="E3397" t="str">
            <v>李財旺先生</v>
          </cell>
          <cell r="F3397">
            <v>932305736</v>
          </cell>
        </row>
        <row r="3398">
          <cell r="A3398" t="str">
            <v>BC50801</v>
          </cell>
          <cell r="B3398" t="str">
            <v>BC50801</v>
          </cell>
          <cell r="C3398" t="str">
            <v>先生</v>
          </cell>
          <cell r="D3398" t="str">
            <v>鉑德汽車股份有限公司程柏盛</v>
          </cell>
          <cell r="E3398" t="str">
            <v>程柏盛先生</v>
          </cell>
          <cell r="F3398">
            <v>936033878</v>
          </cell>
        </row>
        <row r="3399">
          <cell r="A3399" t="str">
            <v>BC50817</v>
          </cell>
          <cell r="B3399" t="str">
            <v>ATV1918</v>
          </cell>
          <cell r="C3399" t="str">
            <v>先生</v>
          </cell>
          <cell r="D3399" t="str">
            <v>鐘朝熙</v>
          </cell>
          <cell r="E3399" t="str">
            <v>鐘朝熙先生</v>
          </cell>
          <cell r="F3399">
            <v>961007048</v>
          </cell>
        </row>
        <row r="3400">
          <cell r="A3400" t="str">
            <v>BC50818</v>
          </cell>
          <cell r="B3400" t="str">
            <v>AWY9962</v>
          </cell>
          <cell r="C3400" t="str">
            <v>小姐</v>
          </cell>
          <cell r="D3400" t="str">
            <v>謝美玲</v>
          </cell>
          <cell r="E3400" t="str">
            <v>謝美玲小姐</v>
          </cell>
          <cell r="F3400">
            <v>958117355</v>
          </cell>
        </row>
        <row r="3401">
          <cell r="A3401" t="str">
            <v>BC50819</v>
          </cell>
          <cell r="B3401" t="str">
            <v>AWZ2338</v>
          </cell>
          <cell r="C3401" t="str">
            <v>小姐</v>
          </cell>
          <cell r="D3401" t="str">
            <v>李榕茜</v>
          </cell>
          <cell r="E3401" t="str">
            <v>李榕茜小姐</v>
          </cell>
          <cell r="F3401">
            <v>933933497</v>
          </cell>
        </row>
        <row r="3402">
          <cell r="A3402" t="str">
            <v>BC50820</v>
          </cell>
          <cell r="B3402" t="str">
            <v>ATQ7317</v>
          </cell>
          <cell r="C3402" t="str">
            <v>先生</v>
          </cell>
          <cell r="D3402" t="str">
            <v>盛修業</v>
          </cell>
          <cell r="E3402" t="str">
            <v>盛修業先生</v>
          </cell>
          <cell r="F3402">
            <v>988728269</v>
          </cell>
        </row>
        <row r="3403">
          <cell r="A3403" t="str">
            <v>BC50824</v>
          </cell>
          <cell r="B3403" t="str">
            <v>AYA0117</v>
          </cell>
          <cell r="C3403" t="str">
            <v>先生</v>
          </cell>
          <cell r="D3403" t="str">
            <v>黃文中</v>
          </cell>
          <cell r="E3403" t="str">
            <v>黃文中先生</v>
          </cell>
          <cell r="F3403">
            <v>933637161</v>
          </cell>
        </row>
        <row r="3404">
          <cell r="A3404" t="str">
            <v>BC50840</v>
          </cell>
          <cell r="B3404" t="str">
            <v>AXJ1899</v>
          </cell>
          <cell r="C3404" t="str">
            <v>小姐</v>
          </cell>
          <cell r="D3404" t="str">
            <v>0林瓊惠</v>
          </cell>
          <cell r="E3404" t="str">
            <v>林瓊惠小姐</v>
          </cell>
          <cell r="F3404">
            <v>936082627</v>
          </cell>
        </row>
        <row r="3405">
          <cell r="A3405" t="str">
            <v>BC86803</v>
          </cell>
          <cell r="B3405" t="str">
            <v>RBZ9313</v>
          </cell>
          <cell r="C3405" t="str">
            <v>先生</v>
          </cell>
          <cell r="D3405" t="str">
            <v>勤業眾信聯合會計師事務所-格上虞成全</v>
          </cell>
          <cell r="E3405" t="str">
            <v>虞成全先生</v>
          </cell>
          <cell r="F3405">
            <v>928828964</v>
          </cell>
        </row>
        <row r="3406">
          <cell r="A3406" t="str">
            <v>BC88829</v>
          </cell>
          <cell r="B3406" t="str">
            <v>RCA5839</v>
          </cell>
          <cell r="C3406" t="str">
            <v>先生</v>
          </cell>
          <cell r="D3406" t="str">
            <v>鼎倉倉儲(限)-財盟袁德龍</v>
          </cell>
          <cell r="E3406" t="str">
            <v>袁德龍先生</v>
          </cell>
          <cell r="F3406">
            <v>920731066</v>
          </cell>
        </row>
        <row r="3407">
          <cell r="A3407" t="str">
            <v>BC88833</v>
          </cell>
          <cell r="B3407" t="str">
            <v>AXB0897</v>
          </cell>
          <cell r="C3407" t="str">
            <v>先生</v>
          </cell>
          <cell r="D3407" t="str">
            <v>萬岳義</v>
          </cell>
          <cell r="E3407" t="str">
            <v>萬岳義先生</v>
          </cell>
          <cell r="F3407">
            <v>933620565</v>
          </cell>
        </row>
        <row r="3408">
          <cell r="A3408" t="str">
            <v>BC88876</v>
          </cell>
          <cell r="B3408" t="str">
            <v>AXE0918</v>
          </cell>
          <cell r="C3408" t="str">
            <v>先生</v>
          </cell>
          <cell r="D3408" t="str">
            <v>林志明</v>
          </cell>
          <cell r="E3408" t="str">
            <v>林志明先生</v>
          </cell>
          <cell r="F3408">
            <v>913658366</v>
          </cell>
        </row>
        <row r="3409">
          <cell r="A3409" t="str">
            <v>BC88897</v>
          </cell>
          <cell r="B3409" t="str">
            <v>AXE8999</v>
          </cell>
          <cell r="C3409" t="str">
            <v>先生</v>
          </cell>
          <cell r="D3409" t="str">
            <v>徐鳳麟</v>
          </cell>
          <cell r="E3409" t="str">
            <v>徐鳳麟先生</v>
          </cell>
          <cell r="F3409">
            <v>932281666</v>
          </cell>
        </row>
        <row r="3410">
          <cell r="A3410" t="str">
            <v>BC88905</v>
          </cell>
          <cell r="B3410" t="str">
            <v>AXZ0357</v>
          </cell>
          <cell r="C3410" t="str">
            <v>小姐</v>
          </cell>
          <cell r="D3410" t="str">
            <v>王富美</v>
          </cell>
          <cell r="E3410" t="str">
            <v>王富美小姐</v>
          </cell>
          <cell r="F3410">
            <v>975291313</v>
          </cell>
        </row>
        <row r="3411">
          <cell r="A3411" t="str">
            <v>BC88931</v>
          </cell>
          <cell r="B3411" t="str">
            <v>AXC3778</v>
          </cell>
          <cell r="C3411" t="str">
            <v>先生</v>
          </cell>
          <cell r="D3411" t="str">
            <v>蔡永富</v>
          </cell>
          <cell r="E3411" t="str">
            <v>蔡永富先生</v>
          </cell>
          <cell r="F3411">
            <v>938122168</v>
          </cell>
        </row>
        <row r="3412">
          <cell r="A3412" t="str">
            <v>BC88987</v>
          </cell>
          <cell r="B3412" t="str">
            <v>AYG6558</v>
          </cell>
          <cell r="C3412" t="str">
            <v>先生</v>
          </cell>
          <cell r="D3412" t="str">
            <v>蔡守仁</v>
          </cell>
          <cell r="E3412" t="str">
            <v>蔡守仁先生</v>
          </cell>
          <cell r="F3412">
            <v>988336515</v>
          </cell>
        </row>
        <row r="3413">
          <cell r="A3413" t="str">
            <v>BC93627</v>
          </cell>
          <cell r="B3413" t="str">
            <v>AXJ3599</v>
          </cell>
          <cell r="C3413" t="str">
            <v>先生</v>
          </cell>
          <cell r="D3413" t="str">
            <v>中菱汽車租賃股份有限公司盧弘忠</v>
          </cell>
          <cell r="E3413" t="str">
            <v>盧弘忠先生</v>
          </cell>
          <cell r="F3413">
            <v>932312123</v>
          </cell>
        </row>
        <row r="3414">
          <cell r="A3414" t="str">
            <v>BC93635</v>
          </cell>
          <cell r="B3414" t="str">
            <v>AXL1987</v>
          </cell>
          <cell r="C3414" t="str">
            <v>小姐</v>
          </cell>
          <cell r="D3414" t="str">
            <v>徐祖迪</v>
          </cell>
          <cell r="E3414" t="str">
            <v>徐祖迪小姐</v>
          </cell>
          <cell r="F3414">
            <v>920380643</v>
          </cell>
        </row>
        <row r="3415">
          <cell r="A3415" t="str">
            <v>BC93648</v>
          </cell>
          <cell r="B3415" t="str">
            <v>AXD5290</v>
          </cell>
          <cell r="C3415" t="str">
            <v>小姐</v>
          </cell>
          <cell r="D3415" t="str">
            <v>0許秋琴</v>
          </cell>
          <cell r="E3415" t="str">
            <v>許秋琴小姐</v>
          </cell>
          <cell r="F3415">
            <v>934338827</v>
          </cell>
        </row>
        <row r="3416">
          <cell r="A3416" t="str">
            <v>BC93686</v>
          </cell>
          <cell r="B3416" t="str">
            <v>RCD5805</v>
          </cell>
          <cell r="C3416" t="str">
            <v>先生</v>
          </cell>
          <cell r="D3416" t="str">
            <v>問題甲國際(股)張煥昇</v>
          </cell>
          <cell r="E3416" t="str">
            <v>張煥昇先生</v>
          </cell>
          <cell r="F3416">
            <v>976570818</v>
          </cell>
        </row>
        <row r="3417">
          <cell r="A3417" t="str">
            <v>BE34458</v>
          </cell>
          <cell r="B3417" t="str">
            <v>ATQ8990</v>
          </cell>
          <cell r="C3417" t="str">
            <v>先生</v>
          </cell>
          <cell r="D3417" t="str">
            <v>許哲維</v>
          </cell>
          <cell r="E3417" t="str">
            <v>許哲維先生</v>
          </cell>
          <cell r="F3417">
            <v>958721828</v>
          </cell>
        </row>
        <row r="3418">
          <cell r="A3418" t="str">
            <v>BE34463</v>
          </cell>
          <cell r="B3418" t="str">
            <v>ATL9193</v>
          </cell>
          <cell r="C3418" t="str">
            <v>先生</v>
          </cell>
          <cell r="D3418" t="str">
            <v>郭偉宏</v>
          </cell>
          <cell r="E3418" t="str">
            <v>郭偉宏先生</v>
          </cell>
          <cell r="F3418">
            <v>928532091</v>
          </cell>
        </row>
        <row r="3419">
          <cell r="A3419" t="str">
            <v>BH06016</v>
          </cell>
          <cell r="B3419" t="str">
            <v>ATF7937</v>
          </cell>
          <cell r="C3419" t="str">
            <v>小姐</v>
          </cell>
          <cell r="D3419" t="str">
            <v>吳婉君</v>
          </cell>
          <cell r="E3419" t="str">
            <v>吳婉君小姐</v>
          </cell>
          <cell r="F3419">
            <v>982190225</v>
          </cell>
        </row>
        <row r="3420">
          <cell r="A3420" t="str">
            <v>BH06028</v>
          </cell>
          <cell r="B3420" t="str">
            <v>BH06028</v>
          </cell>
          <cell r="C3420" t="str">
            <v>先生</v>
          </cell>
          <cell r="D3420" t="str">
            <v>鉑德汽車股份有限公司程柏盛</v>
          </cell>
          <cell r="E3420" t="str">
            <v>程柏盛先生</v>
          </cell>
          <cell r="F3420">
            <v>936033878</v>
          </cell>
        </row>
        <row r="3421">
          <cell r="A3421" t="str">
            <v>BH06154</v>
          </cell>
          <cell r="B3421" t="str">
            <v>ATU1313</v>
          </cell>
          <cell r="C3421" t="str">
            <v>先生</v>
          </cell>
          <cell r="D3421" t="str">
            <v>李信宗</v>
          </cell>
          <cell r="E3421" t="str">
            <v>李建德先生</v>
          </cell>
          <cell r="F3421">
            <v>936326216</v>
          </cell>
        </row>
        <row r="3422">
          <cell r="A3422" t="str">
            <v>BH06620</v>
          </cell>
          <cell r="B3422" t="str">
            <v>ATM7119</v>
          </cell>
          <cell r="C3422" t="str">
            <v>先生</v>
          </cell>
          <cell r="D3422" t="str">
            <v>李威霖</v>
          </cell>
          <cell r="E3422" t="str">
            <v>李威霖先生</v>
          </cell>
          <cell r="F3422">
            <v>983650752</v>
          </cell>
        </row>
        <row r="3423">
          <cell r="A3423" t="str">
            <v>BH06622</v>
          </cell>
          <cell r="B3423" t="str">
            <v>ATX8388</v>
          </cell>
          <cell r="C3423" t="str">
            <v>小姐</v>
          </cell>
          <cell r="D3423" t="str">
            <v>蔡雪紅</v>
          </cell>
          <cell r="E3423" t="str">
            <v>蔡雪紅小姐</v>
          </cell>
          <cell r="F3423">
            <v>916197979</v>
          </cell>
        </row>
        <row r="3424">
          <cell r="A3424" t="str">
            <v>BH06623</v>
          </cell>
          <cell r="B3424" t="str">
            <v>ATH8221</v>
          </cell>
          <cell r="C3424" t="str">
            <v>先生</v>
          </cell>
          <cell r="D3424" t="str">
            <v>王珽弘</v>
          </cell>
          <cell r="E3424" t="str">
            <v>王珽弘先生</v>
          </cell>
          <cell r="F3424">
            <v>953134061</v>
          </cell>
        </row>
        <row r="3425">
          <cell r="A3425" t="str">
            <v>BH06624</v>
          </cell>
          <cell r="B3425" t="str">
            <v>ATV1137</v>
          </cell>
          <cell r="C3425" t="str">
            <v>小姐</v>
          </cell>
          <cell r="D3425" t="str">
            <v>陳怡文</v>
          </cell>
          <cell r="E3425" t="str">
            <v>陳怡文小姐</v>
          </cell>
          <cell r="F3425">
            <v>975831561</v>
          </cell>
        </row>
        <row r="3426">
          <cell r="A3426" t="str">
            <v>BH06715</v>
          </cell>
          <cell r="B3426" t="str">
            <v>ATV5290</v>
          </cell>
          <cell r="C3426" t="str">
            <v>先生</v>
          </cell>
          <cell r="D3426" t="str">
            <v>賴桓毅</v>
          </cell>
          <cell r="E3426" t="str">
            <v>賴桓毅先生</v>
          </cell>
          <cell r="F3426">
            <v>983951524</v>
          </cell>
        </row>
        <row r="3427">
          <cell r="A3427" t="str">
            <v>BH06975</v>
          </cell>
          <cell r="B3427" t="str">
            <v>ASG7028</v>
          </cell>
          <cell r="C3427" t="str">
            <v>先生</v>
          </cell>
          <cell r="D3427" t="str">
            <v>張宥薰</v>
          </cell>
          <cell r="E3427" t="str">
            <v>陳裔庭先生</v>
          </cell>
          <cell r="F3427">
            <v>921936621</v>
          </cell>
        </row>
        <row r="3428">
          <cell r="A3428" t="str">
            <v>BH07170</v>
          </cell>
          <cell r="B3428" t="str">
            <v>AYM8868</v>
          </cell>
          <cell r="C3428" t="str">
            <v>先生</v>
          </cell>
          <cell r="D3428" t="str">
            <v>張文聖</v>
          </cell>
          <cell r="E3428" t="str">
            <v>張文聖先生</v>
          </cell>
          <cell r="F3428">
            <v>931999627</v>
          </cell>
        </row>
        <row r="3429">
          <cell r="A3429" t="str">
            <v>BH07171</v>
          </cell>
          <cell r="B3429" t="str">
            <v>ATL8513</v>
          </cell>
          <cell r="C3429" t="str">
            <v>先生</v>
          </cell>
          <cell r="D3429" t="str">
            <v>蔡義傳</v>
          </cell>
          <cell r="E3429" t="str">
            <v>蔡義傳先生</v>
          </cell>
          <cell r="F3429">
            <v>912118110</v>
          </cell>
        </row>
        <row r="3430">
          <cell r="A3430" t="str">
            <v>BH07172</v>
          </cell>
          <cell r="B3430" t="str">
            <v>ATM8220</v>
          </cell>
          <cell r="C3430" t="str">
            <v>小姐</v>
          </cell>
          <cell r="D3430" t="str">
            <v>劉家妤</v>
          </cell>
          <cell r="E3430" t="str">
            <v>劉家妤小姐</v>
          </cell>
          <cell r="F3430">
            <v>920439332</v>
          </cell>
        </row>
        <row r="3431">
          <cell r="A3431" t="str">
            <v>BH07354</v>
          </cell>
          <cell r="B3431" t="str">
            <v>AXB0707</v>
          </cell>
          <cell r="C3431" t="str">
            <v>先生</v>
          </cell>
          <cell r="D3431" t="str">
            <v>王紹名</v>
          </cell>
          <cell r="E3431" t="str">
            <v>王紹名先生</v>
          </cell>
          <cell r="F3431">
            <v>912289111</v>
          </cell>
        </row>
        <row r="3432">
          <cell r="A3432" t="str">
            <v>BH07358</v>
          </cell>
          <cell r="B3432" t="str">
            <v>AWY8086</v>
          </cell>
          <cell r="C3432" t="str">
            <v>先生</v>
          </cell>
          <cell r="D3432" t="str">
            <v>楊昇翰</v>
          </cell>
          <cell r="E3432" t="str">
            <v>楊昇翰先生</v>
          </cell>
          <cell r="F3432">
            <v>917101016</v>
          </cell>
        </row>
        <row r="3433">
          <cell r="A3433" t="str">
            <v>BH07359</v>
          </cell>
          <cell r="B3433" t="str">
            <v>ATM9558</v>
          </cell>
          <cell r="C3433" t="str">
            <v>先生</v>
          </cell>
          <cell r="D3433" t="str">
            <v>柯運宇</v>
          </cell>
          <cell r="E3433" t="str">
            <v>柯運宇先生</v>
          </cell>
          <cell r="F3433">
            <v>955973562</v>
          </cell>
        </row>
        <row r="3434">
          <cell r="A3434" t="str">
            <v>BH07445</v>
          </cell>
          <cell r="B3434" t="str">
            <v>AYM1138</v>
          </cell>
          <cell r="C3434" t="str">
            <v>先生</v>
          </cell>
          <cell r="D3434" t="str">
            <v>張暐晟</v>
          </cell>
          <cell r="E3434" t="str">
            <v>張暐晟先生</v>
          </cell>
          <cell r="F3434">
            <v>933134572</v>
          </cell>
        </row>
        <row r="3435">
          <cell r="A3435" t="str">
            <v>BH07481</v>
          </cell>
          <cell r="B3435" t="str">
            <v>ATM8221</v>
          </cell>
          <cell r="C3435" t="str">
            <v>小姐</v>
          </cell>
          <cell r="D3435" t="str">
            <v>張君涵</v>
          </cell>
          <cell r="E3435" t="str">
            <v>張君涵小姐</v>
          </cell>
          <cell r="F3435">
            <v>921138411</v>
          </cell>
        </row>
        <row r="3436">
          <cell r="A3436" t="str">
            <v>BH07650</v>
          </cell>
          <cell r="B3436" t="str">
            <v>AWD5867</v>
          </cell>
          <cell r="C3436" t="str">
            <v>先生</v>
          </cell>
          <cell r="D3436" t="str">
            <v>李其諺</v>
          </cell>
          <cell r="E3436" t="str">
            <v>李其諺先生</v>
          </cell>
          <cell r="F3436">
            <v>909999806</v>
          </cell>
        </row>
        <row r="3437">
          <cell r="A3437" t="str">
            <v>BH07973</v>
          </cell>
          <cell r="B3437" t="str">
            <v>RCB3111</v>
          </cell>
          <cell r="C3437" t="str">
            <v>先生</v>
          </cell>
          <cell r="D3437" t="str">
            <v>巧鑫電機有限公司-中租柏皓明</v>
          </cell>
          <cell r="E3437" t="str">
            <v>柏皓明先生</v>
          </cell>
          <cell r="F3437">
            <v>917885731</v>
          </cell>
        </row>
        <row r="3438">
          <cell r="A3438" t="str">
            <v>BH08015</v>
          </cell>
          <cell r="B3438" t="str">
            <v>ATQ6296</v>
          </cell>
          <cell r="C3438" t="str">
            <v>小姐</v>
          </cell>
          <cell r="D3438" t="str">
            <v>王馨</v>
          </cell>
          <cell r="E3438" t="str">
            <v>王馨小姐</v>
          </cell>
          <cell r="F3438">
            <v>988086926</v>
          </cell>
        </row>
        <row r="3439">
          <cell r="A3439" t="str">
            <v>BH08058</v>
          </cell>
          <cell r="B3439" t="str">
            <v>AWD0593</v>
          </cell>
          <cell r="C3439" t="str">
            <v>先生</v>
          </cell>
          <cell r="D3439" t="str">
            <v>0蔡讚耀</v>
          </cell>
          <cell r="E3439" t="str">
            <v>蔡讚耀先生</v>
          </cell>
          <cell r="F3439">
            <v>926140386</v>
          </cell>
        </row>
        <row r="3440">
          <cell r="A3440" t="str">
            <v>BH08070</v>
          </cell>
          <cell r="B3440" t="str">
            <v>ATM0218</v>
          </cell>
          <cell r="C3440" t="str">
            <v>先生</v>
          </cell>
          <cell r="D3440" t="str">
            <v>呂美蓮</v>
          </cell>
          <cell r="E3440" t="str">
            <v>黃宏政先生</v>
          </cell>
          <cell r="F3440">
            <v>921967180</v>
          </cell>
        </row>
        <row r="3441">
          <cell r="A3441" t="str">
            <v>BH08136</v>
          </cell>
          <cell r="B3441" t="str">
            <v>AWD9598</v>
          </cell>
          <cell r="C3441" t="str">
            <v>先生</v>
          </cell>
          <cell r="D3441" t="str">
            <v>高永航</v>
          </cell>
          <cell r="E3441" t="str">
            <v>高永航先生</v>
          </cell>
          <cell r="F3441">
            <v>973065420</v>
          </cell>
        </row>
        <row r="3442">
          <cell r="A3442" t="str">
            <v>BH08744</v>
          </cell>
          <cell r="B3442" t="str">
            <v>ATH2663</v>
          </cell>
          <cell r="C3442" t="str">
            <v>先生</v>
          </cell>
          <cell r="D3442" t="str">
            <v>盛泓投資股份有限公司郭遠冀</v>
          </cell>
          <cell r="E3442" t="str">
            <v>郭遠冀先生</v>
          </cell>
          <cell r="F3442">
            <v>988485278</v>
          </cell>
        </row>
        <row r="3443">
          <cell r="A3443" t="str">
            <v>BH08970</v>
          </cell>
          <cell r="B3443" t="str">
            <v>AZB8988</v>
          </cell>
          <cell r="C3443" t="str">
            <v>先生</v>
          </cell>
          <cell r="D3443" t="str">
            <v>0蔡馥韓</v>
          </cell>
          <cell r="E3443" t="str">
            <v>蔡馥韓先生</v>
          </cell>
          <cell r="F3443">
            <v>931643059</v>
          </cell>
        </row>
        <row r="3444">
          <cell r="A3444" t="str">
            <v>BH08979</v>
          </cell>
          <cell r="B3444" t="str">
            <v>AXB8327</v>
          </cell>
          <cell r="C3444" t="str">
            <v>先生</v>
          </cell>
          <cell r="D3444" t="str">
            <v>陳品諺</v>
          </cell>
          <cell r="E3444" t="str">
            <v>陳品諺先生</v>
          </cell>
          <cell r="F3444">
            <v>910078786</v>
          </cell>
        </row>
        <row r="3445">
          <cell r="A3445" t="str">
            <v>BH09585</v>
          </cell>
          <cell r="B3445" t="str">
            <v>AXB0927</v>
          </cell>
          <cell r="C3445" t="str">
            <v>先生</v>
          </cell>
          <cell r="D3445" t="str">
            <v>0蘇鈞弘</v>
          </cell>
          <cell r="E3445" t="str">
            <v>蘇鈞弘先生</v>
          </cell>
          <cell r="F3445">
            <v>928028822</v>
          </cell>
        </row>
        <row r="3446">
          <cell r="A3446" t="str">
            <v>BH09730</v>
          </cell>
          <cell r="B3446" t="str">
            <v>ATX2103</v>
          </cell>
          <cell r="C3446" t="str">
            <v>小姐</v>
          </cell>
          <cell r="D3446" t="str">
            <v>彭瑩</v>
          </cell>
          <cell r="E3446" t="str">
            <v>彭瑩小姐</v>
          </cell>
          <cell r="F3446">
            <v>960721725</v>
          </cell>
        </row>
        <row r="3447">
          <cell r="A3447" t="str">
            <v>BH09731</v>
          </cell>
          <cell r="B3447" t="str">
            <v>AWZ9956</v>
          </cell>
          <cell r="C3447" t="str">
            <v>先生</v>
          </cell>
          <cell r="D3447" t="str">
            <v>全項實業有限公司張家瑋</v>
          </cell>
          <cell r="E3447" t="str">
            <v>張家瑋先生</v>
          </cell>
          <cell r="F3447">
            <v>952557876</v>
          </cell>
        </row>
        <row r="3448">
          <cell r="A3448" t="str">
            <v>BH09733</v>
          </cell>
          <cell r="B3448" t="str">
            <v>AWY8982</v>
          </cell>
          <cell r="C3448" t="str">
            <v>小姐</v>
          </cell>
          <cell r="D3448" t="str">
            <v>黃彩鳳</v>
          </cell>
          <cell r="E3448" t="str">
            <v>黃彩鳳小姐</v>
          </cell>
          <cell r="F3448">
            <v>935232708</v>
          </cell>
        </row>
        <row r="3449">
          <cell r="A3449" t="str">
            <v>BH09853</v>
          </cell>
          <cell r="B3449" t="str">
            <v>ATQ1279</v>
          </cell>
          <cell r="C3449" t="str">
            <v>小姐</v>
          </cell>
          <cell r="D3449" t="str">
            <v>蔡秀玲</v>
          </cell>
          <cell r="E3449" t="str">
            <v>蔡秀玲小姐</v>
          </cell>
          <cell r="F3449">
            <v>910129032</v>
          </cell>
        </row>
        <row r="3450">
          <cell r="A3450" t="str">
            <v>BH09856</v>
          </cell>
          <cell r="B3450" t="str">
            <v>AWD0201</v>
          </cell>
          <cell r="C3450" t="str">
            <v>先生</v>
          </cell>
          <cell r="D3450" t="str">
            <v>劉品均</v>
          </cell>
          <cell r="E3450" t="str">
            <v>劉品均先生</v>
          </cell>
          <cell r="F3450">
            <v>939605905</v>
          </cell>
        </row>
        <row r="3451">
          <cell r="A3451" t="str">
            <v>BH09857</v>
          </cell>
          <cell r="B3451" t="str">
            <v>ATQ3231</v>
          </cell>
          <cell r="C3451" t="str">
            <v>小姐</v>
          </cell>
          <cell r="D3451" t="str">
            <v>黃雅萍</v>
          </cell>
          <cell r="E3451" t="str">
            <v>黃雅萍小姐</v>
          </cell>
          <cell r="F3451">
            <v>939916090</v>
          </cell>
        </row>
        <row r="3452">
          <cell r="A3452" t="str">
            <v>BH09969</v>
          </cell>
          <cell r="B3452" t="str">
            <v>AXB8811</v>
          </cell>
          <cell r="C3452" t="str">
            <v>先生</v>
          </cell>
          <cell r="D3452" t="str">
            <v>劉仲倫</v>
          </cell>
          <cell r="E3452" t="str">
            <v>劉仲倫先生</v>
          </cell>
          <cell r="F3452">
            <v>978753090</v>
          </cell>
        </row>
        <row r="3453">
          <cell r="A3453" t="str">
            <v>BH10156</v>
          </cell>
          <cell r="B3453" t="str">
            <v>AYF3015</v>
          </cell>
          <cell r="C3453" t="str">
            <v>先生</v>
          </cell>
          <cell r="D3453" t="str">
            <v>陳柏仰</v>
          </cell>
          <cell r="E3453" t="str">
            <v>陳柏仰先生</v>
          </cell>
          <cell r="F3453">
            <v>979591140</v>
          </cell>
        </row>
        <row r="3454">
          <cell r="A3454" t="str">
            <v>BH10314</v>
          </cell>
          <cell r="B3454" t="str">
            <v>AXC8300</v>
          </cell>
          <cell r="C3454" t="str">
            <v>先生</v>
          </cell>
          <cell r="D3454" t="str">
            <v>陳銳</v>
          </cell>
          <cell r="E3454" t="str">
            <v>陳銳先生</v>
          </cell>
          <cell r="F3454">
            <v>918829392</v>
          </cell>
        </row>
        <row r="3455">
          <cell r="A3455" t="str">
            <v>BH10540</v>
          </cell>
          <cell r="B3455" t="str">
            <v>AXD2223</v>
          </cell>
          <cell r="C3455" t="str">
            <v>先生</v>
          </cell>
          <cell r="D3455" t="str">
            <v>陳宥蓁</v>
          </cell>
          <cell r="E3455" t="str">
            <v>余治家先生</v>
          </cell>
          <cell r="F3455">
            <v>919916809</v>
          </cell>
        </row>
        <row r="3456">
          <cell r="A3456" t="str">
            <v>BH10568</v>
          </cell>
          <cell r="B3456" t="str">
            <v>ATQ6012</v>
          </cell>
          <cell r="C3456" t="str">
            <v>小姐</v>
          </cell>
          <cell r="D3456" t="str">
            <v>吳惠卿</v>
          </cell>
          <cell r="E3456" t="str">
            <v>吳惠卿小姐</v>
          </cell>
          <cell r="F3456">
            <v>921844185</v>
          </cell>
        </row>
        <row r="3457">
          <cell r="A3457" t="str">
            <v>BH10569</v>
          </cell>
          <cell r="B3457" t="str">
            <v>AXD1002</v>
          </cell>
          <cell r="C3457" t="str">
            <v>先生</v>
          </cell>
          <cell r="D3457" t="str">
            <v>張秉勳</v>
          </cell>
          <cell r="E3457" t="str">
            <v>張秉勳先生</v>
          </cell>
          <cell r="F3457">
            <v>918199943</v>
          </cell>
        </row>
        <row r="3458">
          <cell r="A3458" t="str">
            <v>BH10653</v>
          </cell>
          <cell r="B3458" t="str">
            <v>BH10653</v>
          </cell>
          <cell r="C3458" t="str">
            <v>先生</v>
          </cell>
          <cell r="D3458" t="str">
            <v>車已賣</v>
          </cell>
          <cell r="E3458" t="str">
            <v>車已賣先生</v>
          </cell>
          <cell r="F3458">
            <v>900000000</v>
          </cell>
        </row>
        <row r="3459">
          <cell r="A3459" t="str">
            <v>BH10659</v>
          </cell>
          <cell r="B3459" t="str">
            <v>AXD0683</v>
          </cell>
          <cell r="C3459" t="str">
            <v>先生</v>
          </cell>
          <cell r="D3459" t="str">
            <v>張益民</v>
          </cell>
          <cell r="E3459" t="str">
            <v>張益民先生</v>
          </cell>
          <cell r="F3459">
            <v>982088644</v>
          </cell>
        </row>
        <row r="3460">
          <cell r="A3460" t="str">
            <v>BH28220</v>
          </cell>
          <cell r="B3460" t="str">
            <v>AWJ5678</v>
          </cell>
          <cell r="C3460" t="str">
            <v>先生</v>
          </cell>
          <cell r="D3460" t="str">
            <v>馬尚文</v>
          </cell>
          <cell r="E3460" t="str">
            <v>馬尚文先生</v>
          </cell>
          <cell r="F3460">
            <v>914085085</v>
          </cell>
        </row>
        <row r="3461">
          <cell r="A3461" t="str">
            <v>BH49200</v>
          </cell>
          <cell r="B3461" t="str">
            <v>3A9659</v>
          </cell>
          <cell r="C3461" t="str">
            <v>先生</v>
          </cell>
          <cell r="D3461" t="str">
            <v>李仁文</v>
          </cell>
          <cell r="E3461" t="str">
            <v>李仁文先生</v>
          </cell>
          <cell r="F3461">
            <v>936109131</v>
          </cell>
        </row>
        <row r="3462">
          <cell r="A3462" t="str">
            <v>BH59849</v>
          </cell>
          <cell r="B3462" t="str">
            <v>DA0268</v>
          </cell>
          <cell r="C3462" t="str">
            <v>小姐</v>
          </cell>
          <cell r="D3462" t="str">
            <v>瑋傑企業有限公司蔡瑋苓</v>
          </cell>
          <cell r="E3462" t="str">
            <v>蔡瑋苓小姐</v>
          </cell>
          <cell r="F3462">
            <v>937185721</v>
          </cell>
        </row>
        <row r="3463">
          <cell r="A3463" t="str">
            <v>BH63506</v>
          </cell>
          <cell r="B3463" t="str">
            <v>3T6576</v>
          </cell>
          <cell r="C3463" t="str">
            <v>先生</v>
          </cell>
          <cell r="D3463" t="str">
            <v>仲偉國</v>
          </cell>
          <cell r="E3463" t="str">
            <v>仲偉國先生</v>
          </cell>
          <cell r="F3463">
            <v>938166840</v>
          </cell>
        </row>
        <row r="3464">
          <cell r="A3464" t="str">
            <v>BH66127</v>
          </cell>
          <cell r="B3464" t="str">
            <v>7A6760</v>
          </cell>
          <cell r="C3464" t="str">
            <v>先生</v>
          </cell>
          <cell r="D3464" t="str">
            <v>郭怡孜</v>
          </cell>
          <cell r="E3464" t="str">
            <v>沈佑灃先生</v>
          </cell>
          <cell r="F3464">
            <v>933891986</v>
          </cell>
        </row>
        <row r="3465">
          <cell r="A3465" t="str">
            <v>BH66140</v>
          </cell>
          <cell r="B3465" t="str">
            <v>DF2766</v>
          </cell>
          <cell r="C3465" t="str">
            <v>先生</v>
          </cell>
          <cell r="D3465" t="str">
            <v>陳輝中</v>
          </cell>
          <cell r="E3465" t="str">
            <v>陳輝中先生</v>
          </cell>
          <cell r="F3465">
            <v>935270676</v>
          </cell>
        </row>
        <row r="3466">
          <cell r="A3466" t="str">
            <v>BH67520</v>
          </cell>
          <cell r="B3466" t="str">
            <v>D37828</v>
          </cell>
          <cell r="C3466" t="str">
            <v>先生</v>
          </cell>
          <cell r="D3466" t="str">
            <v>林礽錡</v>
          </cell>
          <cell r="E3466" t="str">
            <v>林礽錡先生</v>
          </cell>
          <cell r="F3466">
            <v>932008502</v>
          </cell>
        </row>
        <row r="3467">
          <cell r="A3467" t="str">
            <v>BH68433</v>
          </cell>
          <cell r="B3467" t="str">
            <v>4753YK</v>
          </cell>
          <cell r="C3467" t="str">
            <v>先生</v>
          </cell>
          <cell r="D3467" t="str">
            <v>劉建呈</v>
          </cell>
          <cell r="E3467" t="str">
            <v>劉建呈先生</v>
          </cell>
          <cell r="F3467">
            <v>932064960</v>
          </cell>
        </row>
        <row r="3468">
          <cell r="A3468" t="str">
            <v>BH68537</v>
          </cell>
          <cell r="B3468" t="str">
            <v>V21188</v>
          </cell>
          <cell r="C3468" t="str">
            <v>先生</v>
          </cell>
          <cell r="D3468" t="str">
            <v>簡玉華</v>
          </cell>
          <cell r="E3468" t="str">
            <v>黃勝昆先生</v>
          </cell>
          <cell r="F3468">
            <v>922686611</v>
          </cell>
        </row>
        <row r="3469">
          <cell r="A3469" t="str">
            <v>BH68826</v>
          </cell>
          <cell r="B3469" t="str">
            <v>DH8918</v>
          </cell>
          <cell r="C3469" t="str">
            <v>小姐</v>
          </cell>
          <cell r="D3469" t="str">
            <v>翁容玉</v>
          </cell>
          <cell r="E3469" t="str">
            <v>翁容玉小姐</v>
          </cell>
          <cell r="F3469">
            <v>936363335</v>
          </cell>
        </row>
        <row r="3470">
          <cell r="A3470" t="str">
            <v>BH70144</v>
          </cell>
          <cell r="B3470" t="str">
            <v>S95138</v>
          </cell>
          <cell r="C3470" t="str">
            <v>小姐</v>
          </cell>
          <cell r="D3470" t="str">
            <v>郭章甫</v>
          </cell>
          <cell r="E3470" t="str">
            <v>郭威伶小姐</v>
          </cell>
          <cell r="F3470">
            <v>918130921</v>
          </cell>
        </row>
        <row r="3471">
          <cell r="A3471" t="str">
            <v>BH84524</v>
          </cell>
          <cell r="B3471" t="str">
            <v>AXB0101</v>
          </cell>
          <cell r="C3471" t="str">
            <v>先生</v>
          </cell>
          <cell r="D3471" t="str">
            <v>王贊鈞</v>
          </cell>
          <cell r="E3471" t="str">
            <v>王贊鈞先生</v>
          </cell>
          <cell r="F3471">
            <v>987021838</v>
          </cell>
        </row>
        <row r="3472">
          <cell r="A3472" t="str">
            <v>BH84550</v>
          </cell>
          <cell r="B3472" t="str">
            <v>ATW9939</v>
          </cell>
          <cell r="C3472" t="str">
            <v>先生</v>
          </cell>
          <cell r="D3472" t="str">
            <v>吳盈德</v>
          </cell>
          <cell r="E3472" t="str">
            <v>吳盈德先生</v>
          </cell>
          <cell r="F3472">
            <v>933082814</v>
          </cell>
        </row>
        <row r="3473">
          <cell r="A3473" t="str">
            <v>BH84604</v>
          </cell>
          <cell r="B3473" t="str">
            <v>AWU6838</v>
          </cell>
          <cell r="C3473" t="str">
            <v>先生</v>
          </cell>
          <cell r="D3473" t="str">
            <v>蔡曉燦</v>
          </cell>
          <cell r="E3473" t="str">
            <v>蔡曉燦先生</v>
          </cell>
          <cell r="F3473">
            <v>952285869</v>
          </cell>
        </row>
        <row r="3474">
          <cell r="A3474" t="str">
            <v>BH84633</v>
          </cell>
          <cell r="B3474" t="str">
            <v>ATM9083</v>
          </cell>
          <cell r="C3474" t="str">
            <v>先生</v>
          </cell>
          <cell r="D3474" t="str">
            <v>優文國際股份有限公司黃國文</v>
          </cell>
          <cell r="E3474" t="str">
            <v>黃國文先生</v>
          </cell>
          <cell r="F3474">
            <v>935759902</v>
          </cell>
        </row>
        <row r="3475">
          <cell r="A3475" t="str">
            <v>BH84644</v>
          </cell>
          <cell r="B3475" t="str">
            <v>AYM0122</v>
          </cell>
          <cell r="C3475" t="str">
            <v>先生</v>
          </cell>
          <cell r="D3475" t="str">
            <v>趙志中</v>
          </cell>
          <cell r="E3475" t="str">
            <v>趙志中先生</v>
          </cell>
          <cell r="F3475">
            <v>960113636</v>
          </cell>
        </row>
        <row r="3476">
          <cell r="A3476" t="str">
            <v>BH84666</v>
          </cell>
          <cell r="B3476" t="str">
            <v>AWY9691</v>
          </cell>
          <cell r="C3476" t="str">
            <v>先生</v>
          </cell>
          <cell r="D3476" t="str">
            <v>蔡師正</v>
          </cell>
          <cell r="E3476" t="str">
            <v>蔡師正先生</v>
          </cell>
          <cell r="F3476">
            <v>955438334</v>
          </cell>
        </row>
        <row r="3477">
          <cell r="A3477" t="str">
            <v>BH84752</v>
          </cell>
          <cell r="B3477" t="str">
            <v>AWY8116</v>
          </cell>
          <cell r="C3477" t="str">
            <v>小姐</v>
          </cell>
          <cell r="D3477" t="str">
            <v>潘秋吟</v>
          </cell>
          <cell r="E3477" t="str">
            <v>潘秋吟小姐</v>
          </cell>
          <cell r="F3477">
            <v>988626861</v>
          </cell>
        </row>
        <row r="3478">
          <cell r="A3478" t="str">
            <v>BH84792</v>
          </cell>
          <cell r="B3478" t="str">
            <v>RCB0578</v>
          </cell>
          <cell r="C3478" t="str">
            <v>先生</v>
          </cell>
          <cell r="D3478" t="str">
            <v>普羅小客車租賃(股)張宏榮</v>
          </cell>
          <cell r="E3478" t="str">
            <v>張宏榮先生</v>
          </cell>
          <cell r="F3478">
            <v>937048237</v>
          </cell>
        </row>
        <row r="3479">
          <cell r="A3479" t="str">
            <v>BH84800</v>
          </cell>
          <cell r="B3479" t="str">
            <v>RBZ2880</v>
          </cell>
          <cell r="C3479" t="str">
            <v>先生</v>
          </cell>
          <cell r="D3479" t="str">
            <v>源芳基業(股)-聯邦租賃徐以民</v>
          </cell>
          <cell r="E3479" t="str">
            <v>徐以民先生</v>
          </cell>
          <cell r="F3479">
            <v>932385770</v>
          </cell>
        </row>
        <row r="3480">
          <cell r="A3480" t="str">
            <v>BH84813</v>
          </cell>
          <cell r="B3480" t="str">
            <v>ATM8858</v>
          </cell>
          <cell r="C3480" t="str">
            <v>先生</v>
          </cell>
          <cell r="D3480" t="str">
            <v>吳俊宏</v>
          </cell>
          <cell r="E3480" t="str">
            <v>吳俊宏先生</v>
          </cell>
          <cell r="F3480">
            <v>937535581</v>
          </cell>
        </row>
        <row r="3481">
          <cell r="A3481" t="str">
            <v>BH84853</v>
          </cell>
          <cell r="B3481" t="str">
            <v>AWY7250</v>
          </cell>
          <cell r="C3481" t="str">
            <v>小姐</v>
          </cell>
          <cell r="D3481" t="str">
            <v>施淑貞</v>
          </cell>
          <cell r="E3481" t="str">
            <v>施淑貞小姐</v>
          </cell>
          <cell r="F3481">
            <v>961151838</v>
          </cell>
        </row>
        <row r="3482">
          <cell r="A3482" t="str">
            <v>BH84856</v>
          </cell>
          <cell r="B3482" t="str">
            <v>ATW8779</v>
          </cell>
          <cell r="C3482" t="str">
            <v>先生</v>
          </cell>
          <cell r="D3482" t="str">
            <v>丁仁慈</v>
          </cell>
          <cell r="E3482" t="str">
            <v>林萬成先生</v>
          </cell>
          <cell r="F3482">
            <v>911866184</v>
          </cell>
        </row>
        <row r="3483">
          <cell r="A3483" t="str">
            <v>BH84864</v>
          </cell>
          <cell r="B3483" t="str">
            <v>RBZ7200</v>
          </cell>
          <cell r="C3483" t="str">
            <v>先生</v>
          </cell>
          <cell r="D3483" t="str">
            <v>遠銀小客車租賃股份有限公司蕭睦民</v>
          </cell>
          <cell r="E3483" t="str">
            <v>蕭睦民先生</v>
          </cell>
          <cell r="F3483">
            <v>988881852</v>
          </cell>
        </row>
        <row r="3484">
          <cell r="A3484" t="str">
            <v>BH84890</v>
          </cell>
          <cell r="B3484" t="str">
            <v>ATH1736</v>
          </cell>
          <cell r="C3484" t="str">
            <v>小姐</v>
          </cell>
          <cell r="D3484" t="str">
            <v>高文玲</v>
          </cell>
          <cell r="E3484" t="str">
            <v>高文玲小姐</v>
          </cell>
          <cell r="F3484">
            <v>937927495</v>
          </cell>
        </row>
        <row r="3485">
          <cell r="A3485" t="str">
            <v>BH84891</v>
          </cell>
          <cell r="B3485" t="str">
            <v>AXC0968</v>
          </cell>
          <cell r="C3485" t="str">
            <v>小姐</v>
          </cell>
          <cell r="D3485" t="str">
            <v>呂雯玲</v>
          </cell>
          <cell r="E3485" t="str">
            <v>呂雯玲小姐</v>
          </cell>
          <cell r="F3485">
            <v>917666599</v>
          </cell>
        </row>
        <row r="3486">
          <cell r="A3486" t="str">
            <v>BH84897</v>
          </cell>
          <cell r="B3486" t="str">
            <v>ATM0726</v>
          </cell>
          <cell r="C3486" t="str">
            <v>先生</v>
          </cell>
          <cell r="D3486" t="str">
            <v>蘇志哲</v>
          </cell>
          <cell r="E3486" t="str">
            <v>蘇志哲先生</v>
          </cell>
          <cell r="F3486">
            <v>936153505</v>
          </cell>
        </row>
        <row r="3487">
          <cell r="A3487" t="str">
            <v>BH84918</v>
          </cell>
          <cell r="B3487" t="str">
            <v>AZW5168</v>
          </cell>
          <cell r="C3487" t="str">
            <v>先生</v>
          </cell>
          <cell r="D3487" t="str">
            <v>王翊軒</v>
          </cell>
          <cell r="E3487" t="str">
            <v>王翊軒先生</v>
          </cell>
          <cell r="F3487">
            <v>931368878</v>
          </cell>
        </row>
        <row r="3488">
          <cell r="A3488" t="str">
            <v>BH84952</v>
          </cell>
          <cell r="B3488">
            <v>2909736</v>
          </cell>
          <cell r="C3488" t="str">
            <v>先生</v>
          </cell>
          <cell r="D3488" t="str">
            <v>張瀚益</v>
          </cell>
          <cell r="E3488" t="str">
            <v>張瀚益先生</v>
          </cell>
          <cell r="F3488">
            <v>975058223</v>
          </cell>
        </row>
        <row r="3489">
          <cell r="A3489" t="str">
            <v>BH84957</v>
          </cell>
          <cell r="B3489" t="str">
            <v>ATM8599</v>
          </cell>
          <cell r="C3489" t="str">
            <v>先生</v>
          </cell>
          <cell r="D3489" t="str">
            <v>李秋銘</v>
          </cell>
          <cell r="E3489" t="str">
            <v>李秋銘先生</v>
          </cell>
          <cell r="F3489">
            <v>953888779</v>
          </cell>
        </row>
        <row r="3490">
          <cell r="A3490" t="str">
            <v>BH84965</v>
          </cell>
          <cell r="B3490" t="str">
            <v>AXA0598</v>
          </cell>
          <cell r="C3490" t="str">
            <v>小姐</v>
          </cell>
          <cell r="D3490" t="str">
            <v>翔穩企業(限)蔡英君</v>
          </cell>
          <cell r="E3490" t="str">
            <v>蔡英君小姐</v>
          </cell>
          <cell r="F3490">
            <v>928822177</v>
          </cell>
        </row>
        <row r="3491">
          <cell r="A3491" t="str">
            <v>BH84997</v>
          </cell>
          <cell r="B3491" t="str">
            <v>RBZ3138</v>
          </cell>
          <cell r="C3491" t="str">
            <v>先生</v>
          </cell>
          <cell r="D3491" t="str">
            <v>台灣諾華(股)(格上租賃)黃志鋒</v>
          </cell>
          <cell r="E3491" t="str">
            <v>黃志鋒先生</v>
          </cell>
          <cell r="F3491">
            <v>911259125</v>
          </cell>
        </row>
        <row r="3492">
          <cell r="A3492" t="str">
            <v>BH85008</v>
          </cell>
          <cell r="B3492" t="str">
            <v>ATM0952</v>
          </cell>
          <cell r="C3492" t="str">
            <v>先生</v>
          </cell>
          <cell r="D3492" t="str">
            <v>祥馳室內裝修有限公司陳禮福</v>
          </cell>
          <cell r="E3492" t="str">
            <v>陳禮福先生</v>
          </cell>
          <cell r="F3492">
            <v>931109899</v>
          </cell>
        </row>
        <row r="3493">
          <cell r="A3493" t="str">
            <v>BH85025</v>
          </cell>
          <cell r="B3493" t="str">
            <v>ATW8688</v>
          </cell>
          <cell r="C3493" t="str">
            <v>小姐</v>
          </cell>
          <cell r="D3493" t="str">
            <v>許順蘭</v>
          </cell>
          <cell r="E3493" t="str">
            <v>許順蘭小姐</v>
          </cell>
          <cell r="F3493">
            <v>912010198</v>
          </cell>
        </row>
        <row r="3494">
          <cell r="A3494" t="str">
            <v>BH85028</v>
          </cell>
          <cell r="B3494" t="str">
            <v>RCA1608</v>
          </cell>
          <cell r="C3494" t="str">
            <v>先生</v>
          </cell>
          <cell r="D3494" t="str">
            <v>家城股份有限公司黃耀忠</v>
          </cell>
          <cell r="E3494" t="str">
            <v>黃耀忠先生</v>
          </cell>
          <cell r="F3494">
            <v>910921255</v>
          </cell>
        </row>
        <row r="3495">
          <cell r="A3495" t="str">
            <v>BH85032</v>
          </cell>
          <cell r="B3495" t="str">
            <v>AWV8520</v>
          </cell>
          <cell r="C3495" t="str">
            <v>小姐</v>
          </cell>
          <cell r="D3495" t="str">
            <v>洪淑琍</v>
          </cell>
          <cell r="E3495" t="str">
            <v>洪淑琍小姐</v>
          </cell>
          <cell r="F3495">
            <v>915394995</v>
          </cell>
        </row>
        <row r="3496">
          <cell r="A3496" t="str">
            <v>BH85034</v>
          </cell>
          <cell r="B3496" t="str">
            <v>ATS0999</v>
          </cell>
          <cell r="C3496" t="str">
            <v>小姐</v>
          </cell>
          <cell r="D3496" t="str">
            <v>趙妙真</v>
          </cell>
          <cell r="E3496" t="str">
            <v>趙妙真小姐</v>
          </cell>
          <cell r="F3496">
            <v>936213003</v>
          </cell>
        </row>
        <row r="3497">
          <cell r="A3497" t="str">
            <v>BH85056</v>
          </cell>
          <cell r="B3497" t="str">
            <v>AWZ0962</v>
          </cell>
          <cell r="C3497" t="str">
            <v>小姐</v>
          </cell>
          <cell r="D3497" t="str">
            <v>曾慧齡</v>
          </cell>
          <cell r="E3497" t="str">
            <v>曾慧齡小姐</v>
          </cell>
          <cell r="F3497">
            <v>987928163</v>
          </cell>
        </row>
        <row r="3498">
          <cell r="A3498" t="str">
            <v>BH85276</v>
          </cell>
          <cell r="B3498" t="str">
            <v>RCB0189</v>
          </cell>
          <cell r="C3498" t="str">
            <v>先生</v>
          </cell>
          <cell r="D3498" t="str">
            <v>普春環保工程(股)-財盟張永衽</v>
          </cell>
          <cell r="E3498" t="str">
            <v>張永衽先生</v>
          </cell>
          <cell r="F3498">
            <v>917358767</v>
          </cell>
        </row>
        <row r="3499">
          <cell r="A3499" t="str">
            <v>BH85306</v>
          </cell>
          <cell r="B3499" t="str">
            <v>AXA0011</v>
          </cell>
          <cell r="C3499" t="str">
            <v>先生</v>
          </cell>
          <cell r="D3499" t="str">
            <v>謝政宏</v>
          </cell>
          <cell r="E3499" t="str">
            <v>謝政宏先生</v>
          </cell>
          <cell r="F3499">
            <v>927270020</v>
          </cell>
        </row>
        <row r="3500">
          <cell r="A3500" t="str">
            <v>BH85309</v>
          </cell>
          <cell r="B3500" t="str">
            <v>AXA6771</v>
          </cell>
          <cell r="C3500" t="str">
            <v>先生</v>
          </cell>
          <cell r="D3500" t="str">
            <v>周霖晉</v>
          </cell>
          <cell r="E3500" t="str">
            <v>周霖晉先生</v>
          </cell>
          <cell r="F3500">
            <v>911671771</v>
          </cell>
        </row>
        <row r="3501">
          <cell r="A3501" t="str">
            <v>BH85313</v>
          </cell>
          <cell r="B3501" t="str">
            <v>AWZ5718</v>
          </cell>
          <cell r="C3501" t="str">
            <v>先生</v>
          </cell>
          <cell r="D3501" t="str">
            <v>友順有限公司林世延</v>
          </cell>
          <cell r="E3501" t="str">
            <v>林世延先生</v>
          </cell>
          <cell r="F3501">
            <v>932079406</v>
          </cell>
        </row>
        <row r="3502">
          <cell r="A3502" t="str">
            <v>BH85314</v>
          </cell>
          <cell r="B3502" t="str">
            <v>AXE8277</v>
          </cell>
          <cell r="C3502" t="str">
            <v>小姐</v>
          </cell>
          <cell r="D3502" t="str">
            <v>徐芳伶</v>
          </cell>
          <cell r="E3502" t="str">
            <v>徐芳伶小姐</v>
          </cell>
          <cell r="F3502">
            <v>937393647</v>
          </cell>
        </row>
        <row r="3503">
          <cell r="A3503" t="str">
            <v>BH85315</v>
          </cell>
          <cell r="B3503" t="str">
            <v>AYM6166</v>
          </cell>
          <cell r="C3503" t="str">
            <v>先生</v>
          </cell>
          <cell r="D3503" t="str">
            <v>凌文強</v>
          </cell>
          <cell r="E3503" t="str">
            <v>凌文強先生</v>
          </cell>
          <cell r="F3503">
            <v>935166000</v>
          </cell>
        </row>
        <row r="3504">
          <cell r="A3504" t="str">
            <v>BH85356</v>
          </cell>
          <cell r="B3504" t="str">
            <v>AWF0787</v>
          </cell>
          <cell r="C3504" t="str">
            <v>先生</v>
          </cell>
          <cell r="D3504" t="str">
            <v>趙耘</v>
          </cell>
          <cell r="E3504" t="str">
            <v>趙耘先生</v>
          </cell>
          <cell r="F3504">
            <v>910022828</v>
          </cell>
        </row>
        <row r="3505">
          <cell r="A3505" t="str">
            <v>BH85362</v>
          </cell>
          <cell r="B3505" t="str">
            <v>AWY2518</v>
          </cell>
          <cell r="C3505" t="str">
            <v>先生</v>
          </cell>
          <cell r="D3505" t="str">
            <v>丁嘉豐</v>
          </cell>
          <cell r="E3505" t="str">
            <v>丁嘉豐先生</v>
          </cell>
          <cell r="F3505">
            <v>987999739</v>
          </cell>
        </row>
        <row r="3506">
          <cell r="A3506" t="str">
            <v>BH85368</v>
          </cell>
          <cell r="B3506" t="str">
            <v>RCB8828</v>
          </cell>
          <cell r="C3506" t="str">
            <v>先生</v>
          </cell>
          <cell r="D3506" t="str">
            <v>大同齒輪股份有限公司-格上許正和</v>
          </cell>
          <cell r="E3506" t="str">
            <v>許正和先生</v>
          </cell>
          <cell r="F3506">
            <v>932349749</v>
          </cell>
        </row>
        <row r="3507">
          <cell r="A3507" t="str">
            <v>BH85372</v>
          </cell>
          <cell r="B3507" t="str">
            <v>RBC7218</v>
          </cell>
          <cell r="C3507" t="str">
            <v>小姐</v>
          </cell>
          <cell r="D3507" t="str">
            <v>唯逗國際有限公司張瑋玲</v>
          </cell>
          <cell r="E3507" t="str">
            <v>張瑋玲小姐</v>
          </cell>
          <cell r="F3507">
            <v>930659345</v>
          </cell>
        </row>
        <row r="3508">
          <cell r="A3508" t="str">
            <v>BH85549</v>
          </cell>
          <cell r="B3508" t="str">
            <v>AYN1688</v>
          </cell>
          <cell r="C3508" t="str">
            <v>先生</v>
          </cell>
          <cell r="D3508" t="str">
            <v>尹斯玄</v>
          </cell>
          <cell r="E3508" t="str">
            <v>尹斯玄先生</v>
          </cell>
          <cell r="F3508">
            <v>955159539</v>
          </cell>
        </row>
        <row r="3509">
          <cell r="A3509" t="str">
            <v>BH85555</v>
          </cell>
          <cell r="B3509" t="str">
            <v>AWD9936</v>
          </cell>
          <cell r="C3509" t="str">
            <v>先生</v>
          </cell>
          <cell r="D3509" t="str">
            <v>劉慧真</v>
          </cell>
          <cell r="E3509" t="str">
            <v>吳榮華先生</v>
          </cell>
          <cell r="F3509">
            <v>952504111</v>
          </cell>
        </row>
        <row r="3510">
          <cell r="A3510" t="str">
            <v>BH85591</v>
          </cell>
          <cell r="B3510" t="str">
            <v>AXD1230</v>
          </cell>
          <cell r="C3510" t="str">
            <v>先生</v>
          </cell>
          <cell r="D3510" t="str">
            <v>李成森</v>
          </cell>
          <cell r="E3510" t="str">
            <v>李成森先生</v>
          </cell>
          <cell r="F3510">
            <v>937110458</v>
          </cell>
        </row>
        <row r="3511">
          <cell r="A3511" t="str">
            <v>BH85664</v>
          </cell>
          <cell r="B3511" t="str">
            <v>AWD7718</v>
          </cell>
          <cell r="C3511" t="str">
            <v>先生</v>
          </cell>
          <cell r="D3511" t="str">
            <v>蔡俊文</v>
          </cell>
          <cell r="E3511" t="str">
            <v>蔡俊文先生</v>
          </cell>
          <cell r="F3511">
            <v>981527329</v>
          </cell>
        </row>
        <row r="3512">
          <cell r="A3512" t="str">
            <v>BH85669</v>
          </cell>
          <cell r="B3512" t="str">
            <v>RCC2866</v>
          </cell>
          <cell r="C3512" t="str">
            <v>小姐</v>
          </cell>
          <cell r="D3512" t="str">
            <v>台灣三星電子(股)-中租王怡婷</v>
          </cell>
          <cell r="E3512" t="str">
            <v>王怡婷小姐</v>
          </cell>
          <cell r="F3512">
            <v>955799399</v>
          </cell>
        </row>
        <row r="3513">
          <cell r="A3513" t="str">
            <v>BH85695</v>
          </cell>
          <cell r="B3513" t="str">
            <v>AXA2622</v>
          </cell>
          <cell r="C3513" t="str">
            <v>小姐</v>
          </cell>
          <cell r="D3513" t="str">
            <v>黃月玲</v>
          </cell>
          <cell r="E3513" t="str">
            <v>黃月玲小姐</v>
          </cell>
          <cell r="F3513">
            <v>937914586</v>
          </cell>
        </row>
        <row r="3514">
          <cell r="A3514" t="str">
            <v>BH85769</v>
          </cell>
          <cell r="B3514" t="str">
            <v>AXC0527</v>
          </cell>
          <cell r="C3514" t="str">
            <v>先生</v>
          </cell>
          <cell r="D3514" t="str">
            <v>江世良</v>
          </cell>
          <cell r="E3514" t="str">
            <v>江世良先生</v>
          </cell>
          <cell r="F3514">
            <v>970796712</v>
          </cell>
        </row>
        <row r="3515">
          <cell r="A3515" t="str">
            <v>BH85771</v>
          </cell>
          <cell r="B3515" t="str">
            <v>AXD5520</v>
          </cell>
          <cell r="C3515" t="str">
            <v>小姐</v>
          </cell>
          <cell r="D3515" t="str">
            <v>陳玉梅</v>
          </cell>
          <cell r="E3515" t="str">
            <v>陳玉梅小姐</v>
          </cell>
          <cell r="F3515">
            <v>935533997</v>
          </cell>
        </row>
        <row r="3516">
          <cell r="A3516" t="str">
            <v>BH85825</v>
          </cell>
          <cell r="B3516" t="str">
            <v>RCB1006</v>
          </cell>
          <cell r="C3516" t="str">
            <v>小姐</v>
          </cell>
          <cell r="D3516" t="str">
            <v>統一東京小客車租賃(股)沈碧琴</v>
          </cell>
          <cell r="E3516" t="str">
            <v>沈碧琴小姐</v>
          </cell>
          <cell r="F3516">
            <v>913391337</v>
          </cell>
        </row>
        <row r="3517">
          <cell r="A3517" t="str">
            <v>BH85827</v>
          </cell>
          <cell r="B3517" t="str">
            <v>AWW0513</v>
          </cell>
          <cell r="C3517" t="str">
            <v>先生</v>
          </cell>
          <cell r="D3517" t="str">
            <v>曹雲</v>
          </cell>
          <cell r="E3517" t="str">
            <v>曹雲先生</v>
          </cell>
          <cell r="F3517">
            <v>911012875</v>
          </cell>
        </row>
        <row r="3518">
          <cell r="A3518" t="str">
            <v>BH85867</v>
          </cell>
          <cell r="B3518" t="str">
            <v>AYY6789</v>
          </cell>
          <cell r="C3518" t="str">
            <v>先生</v>
          </cell>
          <cell r="D3518" t="str">
            <v>曾文豪</v>
          </cell>
          <cell r="E3518" t="str">
            <v>曾文豪先生</v>
          </cell>
          <cell r="F3518">
            <v>937123452</v>
          </cell>
        </row>
        <row r="3519">
          <cell r="A3519" t="str">
            <v>BH85868</v>
          </cell>
          <cell r="B3519" t="str">
            <v>RCC7607</v>
          </cell>
          <cell r="C3519" t="str">
            <v>先生</v>
          </cell>
          <cell r="D3519" t="str">
            <v>鴻宥工程技術顧問有限公司-財盟沈彙源</v>
          </cell>
          <cell r="E3519" t="str">
            <v>沈彙源先生</v>
          </cell>
          <cell r="F3519">
            <v>935256660</v>
          </cell>
        </row>
        <row r="3520">
          <cell r="A3520" t="str">
            <v>BH86056</v>
          </cell>
          <cell r="B3520" t="str">
            <v>ATQ3886</v>
          </cell>
          <cell r="C3520" t="str">
            <v>先生</v>
          </cell>
          <cell r="D3520" t="str">
            <v>柯冠宇</v>
          </cell>
          <cell r="E3520" t="str">
            <v>柯冠宇先生</v>
          </cell>
          <cell r="F3520">
            <v>978506878</v>
          </cell>
        </row>
        <row r="3521">
          <cell r="A3521" t="str">
            <v>BH86144</v>
          </cell>
          <cell r="B3521" t="str">
            <v>AWS7889</v>
          </cell>
          <cell r="C3521" t="str">
            <v>先生</v>
          </cell>
          <cell r="D3521" t="str">
            <v>吳宏文</v>
          </cell>
          <cell r="E3521" t="str">
            <v>吳宏文先生</v>
          </cell>
          <cell r="F3521">
            <v>987186918</v>
          </cell>
        </row>
        <row r="3522">
          <cell r="A3522" t="str">
            <v>BH86151</v>
          </cell>
          <cell r="B3522" t="str">
            <v>AXD8336</v>
          </cell>
          <cell r="C3522" t="str">
            <v>先生</v>
          </cell>
          <cell r="D3522" t="str">
            <v>楊旻錚</v>
          </cell>
          <cell r="E3522" t="str">
            <v>楊旻錚先生</v>
          </cell>
          <cell r="F3522">
            <v>928223933</v>
          </cell>
        </row>
        <row r="3523">
          <cell r="A3523" t="str">
            <v>BH86299</v>
          </cell>
          <cell r="B3523" t="str">
            <v>AXE0658</v>
          </cell>
          <cell r="C3523" t="str">
            <v>小姐</v>
          </cell>
          <cell r="D3523" t="str">
            <v>陳麗玉</v>
          </cell>
          <cell r="E3523" t="str">
            <v>陳麗玉小姐</v>
          </cell>
          <cell r="F3523">
            <v>958952268</v>
          </cell>
        </row>
        <row r="3524">
          <cell r="A3524" t="str">
            <v>BH86385</v>
          </cell>
          <cell r="B3524" t="str">
            <v>ATQ6879</v>
          </cell>
          <cell r="C3524" t="str">
            <v>先生</v>
          </cell>
          <cell r="D3524" t="str">
            <v>葉榮華</v>
          </cell>
          <cell r="E3524" t="str">
            <v>葉榮華先生</v>
          </cell>
          <cell r="F3524">
            <v>935977046</v>
          </cell>
        </row>
        <row r="3525">
          <cell r="A3525" t="str">
            <v>BH87643</v>
          </cell>
          <cell r="B3525" t="str">
            <v>RCA9593</v>
          </cell>
          <cell r="C3525" t="str">
            <v>小姐</v>
          </cell>
          <cell r="D3525" t="str">
            <v>泓揚企業(限)-遠銀陳渼楨</v>
          </cell>
          <cell r="E3525" t="str">
            <v>陳渼楨小姐</v>
          </cell>
          <cell r="F3525">
            <v>981226297</v>
          </cell>
        </row>
        <row r="3526">
          <cell r="A3526" t="str">
            <v>BH87644</v>
          </cell>
          <cell r="B3526" t="str">
            <v>AWY2366</v>
          </cell>
          <cell r="C3526" t="str">
            <v>先生</v>
          </cell>
          <cell r="D3526" t="str">
            <v>劉偉德</v>
          </cell>
          <cell r="E3526" t="str">
            <v>劉偉德先生</v>
          </cell>
          <cell r="F3526">
            <v>955006338</v>
          </cell>
        </row>
        <row r="3527">
          <cell r="A3527" t="str">
            <v>BH87678</v>
          </cell>
          <cell r="B3527" t="str">
            <v>AWY3512</v>
          </cell>
          <cell r="C3527" t="str">
            <v>先生</v>
          </cell>
          <cell r="D3527" t="str">
            <v>鉑德汽車股份有限公司程柏盛</v>
          </cell>
          <cell r="E3527" t="str">
            <v>程柏盛先生</v>
          </cell>
          <cell r="F3527">
            <v>936033878</v>
          </cell>
        </row>
        <row r="3528">
          <cell r="A3528" t="str">
            <v>BH87689</v>
          </cell>
          <cell r="B3528" t="str">
            <v>AFY6286</v>
          </cell>
          <cell r="C3528" t="str">
            <v>先生</v>
          </cell>
          <cell r="D3528" t="str">
            <v>楊振寧</v>
          </cell>
          <cell r="E3528" t="str">
            <v>楊振寧先生</v>
          </cell>
          <cell r="F3528">
            <v>932197085</v>
          </cell>
        </row>
        <row r="3529">
          <cell r="A3529" t="str">
            <v>BH87861</v>
          </cell>
          <cell r="B3529" t="str">
            <v>AZZ8968</v>
          </cell>
          <cell r="C3529" t="str">
            <v>小姐</v>
          </cell>
          <cell r="D3529" t="str">
            <v>鄧宇婷</v>
          </cell>
          <cell r="E3529" t="str">
            <v>鄧宇婷小姐</v>
          </cell>
          <cell r="F3529">
            <v>987633579</v>
          </cell>
        </row>
        <row r="3530">
          <cell r="A3530" t="str">
            <v>BH87905</v>
          </cell>
          <cell r="B3530" t="str">
            <v>AXA5691</v>
          </cell>
          <cell r="C3530" t="str">
            <v>先生</v>
          </cell>
          <cell r="D3530" t="str">
            <v>王郁琦</v>
          </cell>
          <cell r="E3530" t="str">
            <v>王郁琦先生</v>
          </cell>
          <cell r="F3530">
            <v>918292625</v>
          </cell>
        </row>
        <row r="3531">
          <cell r="A3531" t="str">
            <v>BH87959</v>
          </cell>
          <cell r="B3531" t="str">
            <v>AXF6516</v>
          </cell>
          <cell r="C3531" t="str">
            <v>先生</v>
          </cell>
          <cell r="D3531" t="str">
            <v>何宸漢</v>
          </cell>
          <cell r="E3531" t="str">
            <v>何宸漢先生</v>
          </cell>
          <cell r="F3531">
            <v>921147098</v>
          </cell>
        </row>
        <row r="3532">
          <cell r="A3532" t="str">
            <v>BH88327</v>
          </cell>
          <cell r="B3532" t="str">
            <v>AXC2779</v>
          </cell>
          <cell r="C3532" t="str">
            <v>小姐</v>
          </cell>
          <cell r="D3532" t="str">
            <v>尹珮瑤</v>
          </cell>
          <cell r="E3532" t="str">
            <v>尹珮瑤小姐</v>
          </cell>
          <cell r="F3532">
            <v>918222932</v>
          </cell>
        </row>
        <row r="3533">
          <cell r="A3533" t="str">
            <v>BH88379</v>
          </cell>
          <cell r="B3533" t="str">
            <v>AVN7799</v>
          </cell>
          <cell r="C3533" t="str">
            <v>先生</v>
          </cell>
          <cell r="D3533" t="str">
            <v>林文隆</v>
          </cell>
          <cell r="E3533" t="str">
            <v>林文隆先生</v>
          </cell>
          <cell r="F3533">
            <v>900000000</v>
          </cell>
        </row>
        <row r="3534">
          <cell r="A3534" t="str">
            <v>BH88658</v>
          </cell>
          <cell r="B3534" t="str">
            <v>AZJ5188</v>
          </cell>
          <cell r="C3534" t="str">
            <v>小姐</v>
          </cell>
          <cell r="D3534" t="str">
            <v>郭月華</v>
          </cell>
          <cell r="E3534" t="str">
            <v>郭月華小姐</v>
          </cell>
          <cell r="F3534">
            <v>932328408</v>
          </cell>
        </row>
        <row r="3535">
          <cell r="A3535" t="str">
            <v>BH88661</v>
          </cell>
          <cell r="B3535" t="str">
            <v>AWZ6699</v>
          </cell>
          <cell r="C3535" t="str">
            <v>先生</v>
          </cell>
          <cell r="D3535" t="str">
            <v>謝廖德</v>
          </cell>
          <cell r="E3535" t="str">
            <v>謝廖德先生</v>
          </cell>
          <cell r="F3535">
            <v>915588139</v>
          </cell>
        </row>
        <row r="3536">
          <cell r="A3536" t="str">
            <v>BH88665</v>
          </cell>
          <cell r="B3536" t="str">
            <v>ATS6989</v>
          </cell>
          <cell r="C3536" t="str">
            <v>先生</v>
          </cell>
          <cell r="D3536" t="str">
            <v>黃詩惟</v>
          </cell>
          <cell r="E3536" t="str">
            <v>洪浩恩先生</v>
          </cell>
          <cell r="F3536">
            <v>952660718</v>
          </cell>
        </row>
        <row r="3537">
          <cell r="A3537" t="str">
            <v>BH88929</v>
          </cell>
          <cell r="B3537" t="str">
            <v>ATQ1815</v>
          </cell>
          <cell r="C3537" t="str">
            <v>先生</v>
          </cell>
          <cell r="D3537" t="str">
            <v>許志文</v>
          </cell>
          <cell r="E3537" t="str">
            <v>許志文先生</v>
          </cell>
          <cell r="F3537">
            <v>987020815</v>
          </cell>
        </row>
        <row r="3538">
          <cell r="A3538" t="str">
            <v>BH89470</v>
          </cell>
          <cell r="B3538" t="str">
            <v>AWF6599</v>
          </cell>
          <cell r="C3538" t="str">
            <v>先生</v>
          </cell>
          <cell r="D3538" t="str">
            <v>訢寶企業股份有限公司黃智偉</v>
          </cell>
          <cell r="E3538" t="str">
            <v>黃智偉先生</v>
          </cell>
          <cell r="F3538">
            <v>932538181</v>
          </cell>
        </row>
        <row r="3539">
          <cell r="A3539" t="str">
            <v>BH89575</v>
          </cell>
          <cell r="B3539" t="str">
            <v>RCD3566</v>
          </cell>
          <cell r="C3539" t="str">
            <v>先生</v>
          </cell>
          <cell r="D3539" t="str">
            <v>全家便利商店(股)陳永清</v>
          </cell>
          <cell r="E3539" t="str">
            <v>陳永清先生</v>
          </cell>
          <cell r="F3539">
            <v>922888167</v>
          </cell>
        </row>
        <row r="3540">
          <cell r="A3540" t="str">
            <v>BH89836</v>
          </cell>
          <cell r="B3540" t="str">
            <v>AXC6888</v>
          </cell>
          <cell r="C3540" t="str">
            <v>小姐</v>
          </cell>
          <cell r="D3540" t="str">
            <v>皇冠文化出版有限公司平瑩</v>
          </cell>
          <cell r="E3540" t="str">
            <v>平瑩小姐</v>
          </cell>
          <cell r="F3540">
            <v>935550330</v>
          </cell>
        </row>
        <row r="3541">
          <cell r="A3541" t="str">
            <v>BH90955</v>
          </cell>
          <cell r="B3541" t="str">
            <v>RCC3007</v>
          </cell>
          <cell r="C3541" t="str">
            <v>小姐</v>
          </cell>
          <cell r="D3541" t="str">
            <v>韓英國際(限)-中租金英仙</v>
          </cell>
          <cell r="E3541" t="str">
            <v>金英仙小姐</v>
          </cell>
          <cell r="F3541">
            <v>921826411</v>
          </cell>
        </row>
        <row r="3542">
          <cell r="A3542" t="str">
            <v>BH91868</v>
          </cell>
          <cell r="B3542" t="str">
            <v>AXE2521</v>
          </cell>
          <cell r="C3542" t="str">
            <v>先生</v>
          </cell>
          <cell r="D3542" t="str">
            <v>鎔德股份有限公司陳德益</v>
          </cell>
          <cell r="E3542" t="str">
            <v>陳德益先生</v>
          </cell>
          <cell r="F3542">
            <v>900000000</v>
          </cell>
        </row>
        <row r="3543">
          <cell r="A3543" t="str">
            <v>BJ80514</v>
          </cell>
          <cell r="B3543" t="str">
            <v>0A5106</v>
          </cell>
          <cell r="C3543" t="str">
            <v>先生</v>
          </cell>
          <cell r="D3543" t="str">
            <v>楊喻憲</v>
          </cell>
          <cell r="E3543" t="str">
            <v>楊喻憲先生</v>
          </cell>
          <cell r="F3543">
            <v>933344808</v>
          </cell>
        </row>
        <row r="3544">
          <cell r="A3544" t="str">
            <v>BK67573</v>
          </cell>
          <cell r="B3544" t="str">
            <v>NC7179</v>
          </cell>
          <cell r="C3544" t="str">
            <v>小姐</v>
          </cell>
          <cell r="D3544" t="str">
            <v>陳貞伶</v>
          </cell>
          <cell r="E3544" t="str">
            <v>陳貞伶小姐</v>
          </cell>
          <cell r="F3544">
            <v>922565583</v>
          </cell>
        </row>
        <row r="3545">
          <cell r="A3545" t="str">
            <v>BK85357</v>
          </cell>
          <cell r="B3545" t="str">
            <v>TV3230</v>
          </cell>
          <cell r="C3545" t="str">
            <v>先生</v>
          </cell>
          <cell r="D3545" t="str">
            <v>蘇偉棋</v>
          </cell>
          <cell r="E3545" t="str">
            <v>蘇偉棋先生</v>
          </cell>
          <cell r="F3545">
            <v>956419292</v>
          </cell>
        </row>
        <row r="3546">
          <cell r="A3546" t="str">
            <v>BK87379</v>
          </cell>
          <cell r="B3546" t="str">
            <v>GI2555</v>
          </cell>
          <cell r="C3546" t="str">
            <v>小姐</v>
          </cell>
          <cell r="D3546" t="str">
            <v>彭月琴</v>
          </cell>
          <cell r="E3546" t="str">
            <v>彭月琴小姐</v>
          </cell>
          <cell r="F3546">
            <v>921882525</v>
          </cell>
        </row>
        <row r="3547">
          <cell r="A3547" t="str">
            <v>BK90775</v>
          </cell>
          <cell r="B3547" t="str">
            <v>SL4606</v>
          </cell>
          <cell r="C3547" t="str">
            <v>先生</v>
          </cell>
          <cell r="D3547" t="str">
            <v>高健發</v>
          </cell>
          <cell r="E3547" t="str">
            <v>高健發先生</v>
          </cell>
          <cell r="F3547">
            <v>963029372</v>
          </cell>
        </row>
        <row r="3548">
          <cell r="A3548" t="str">
            <v>BM29592</v>
          </cell>
          <cell r="B3548" t="str">
            <v>BZ6599</v>
          </cell>
          <cell r="C3548" t="str">
            <v>先生</v>
          </cell>
          <cell r="D3548" t="str">
            <v>謝承翰</v>
          </cell>
          <cell r="E3548" t="str">
            <v>謝承翰先生</v>
          </cell>
          <cell r="F3548">
            <v>939888842</v>
          </cell>
        </row>
        <row r="3549">
          <cell r="A3549" t="str">
            <v>BM32207</v>
          </cell>
          <cell r="B3549" t="str">
            <v>LR9205</v>
          </cell>
          <cell r="C3549" t="str">
            <v>先生</v>
          </cell>
          <cell r="D3549" t="str">
            <v>毛建翔</v>
          </cell>
          <cell r="E3549" t="str">
            <v>毛建翔先生</v>
          </cell>
          <cell r="F3549">
            <v>981512373</v>
          </cell>
        </row>
        <row r="3550">
          <cell r="A3550" t="str">
            <v>BM42361</v>
          </cell>
          <cell r="B3550" t="str">
            <v>AXE9992</v>
          </cell>
          <cell r="C3550" t="str">
            <v>先生</v>
          </cell>
          <cell r="D3550" t="str">
            <v>賴健隆</v>
          </cell>
          <cell r="E3550" t="str">
            <v>賴健隆先生</v>
          </cell>
          <cell r="F3550">
            <v>928177500</v>
          </cell>
        </row>
        <row r="3551">
          <cell r="A3551" t="str">
            <v>BM42528</v>
          </cell>
          <cell r="B3551" t="str">
            <v>AYV6661</v>
          </cell>
          <cell r="C3551" t="str">
            <v>先生</v>
          </cell>
          <cell r="D3551" t="str">
            <v>何菊修</v>
          </cell>
          <cell r="E3551" t="str">
            <v>何菊修先生</v>
          </cell>
          <cell r="F3551">
            <v>928746989</v>
          </cell>
        </row>
        <row r="3552">
          <cell r="A3552" t="str">
            <v>BM42723</v>
          </cell>
          <cell r="B3552" t="str">
            <v>RCC8015</v>
          </cell>
          <cell r="C3552" t="str">
            <v>小姐</v>
          </cell>
          <cell r="D3552" t="str">
            <v>晶達光電股份有限公司-荃能劉艾如</v>
          </cell>
          <cell r="E3552" t="str">
            <v>劉艾如小姐</v>
          </cell>
          <cell r="F3552">
            <v>956895740</v>
          </cell>
        </row>
        <row r="3553">
          <cell r="A3553" t="str">
            <v>BM43187</v>
          </cell>
          <cell r="B3553" t="str">
            <v>AXD5617</v>
          </cell>
          <cell r="C3553" t="str">
            <v>先生</v>
          </cell>
          <cell r="D3553" t="str">
            <v>王昌育</v>
          </cell>
          <cell r="E3553" t="str">
            <v>王昌育先生</v>
          </cell>
          <cell r="F3553">
            <v>920665750</v>
          </cell>
        </row>
        <row r="3554">
          <cell r="A3554" t="str">
            <v>BM43188</v>
          </cell>
          <cell r="B3554" t="str">
            <v>AXE2523</v>
          </cell>
          <cell r="C3554" t="str">
            <v>先生</v>
          </cell>
          <cell r="D3554" t="str">
            <v>鎔德股份有限公司陳德益</v>
          </cell>
          <cell r="E3554" t="str">
            <v>陳德益先生</v>
          </cell>
          <cell r="F3554">
            <v>900000000</v>
          </cell>
        </row>
        <row r="3555">
          <cell r="A3555" t="str">
            <v>BM43275</v>
          </cell>
          <cell r="B3555" t="str">
            <v>AXE2791</v>
          </cell>
          <cell r="C3555" t="str">
            <v>先生</v>
          </cell>
          <cell r="D3555" t="str">
            <v>侯鈞賀</v>
          </cell>
          <cell r="E3555" t="str">
            <v>侯鈞賀先生</v>
          </cell>
          <cell r="F3555">
            <v>975223230</v>
          </cell>
        </row>
        <row r="3556">
          <cell r="A3556" t="str">
            <v>BM43562</v>
          </cell>
          <cell r="B3556" t="str">
            <v>AXJ1985</v>
          </cell>
          <cell r="C3556" t="str">
            <v>先生</v>
          </cell>
          <cell r="D3556" t="str">
            <v>葉銜廷</v>
          </cell>
          <cell r="E3556" t="str">
            <v>葉銜廷先生</v>
          </cell>
          <cell r="F3556">
            <v>912053032</v>
          </cell>
        </row>
        <row r="3557">
          <cell r="A3557" t="str">
            <v>BM44350</v>
          </cell>
          <cell r="B3557" t="str">
            <v>AXF8080</v>
          </cell>
          <cell r="C3557" t="str">
            <v>先生</v>
          </cell>
          <cell r="D3557" t="str">
            <v>沈昌儀</v>
          </cell>
          <cell r="E3557" t="str">
            <v>沈昌儀先生</v>
          </cell>
          <cell r="F3557">
            <v>963359364</v>
          </cell>
        </row>
        <row r="3558">
          <cell r="A3558" t="str">
            <v>BM51608</v>
          </cell>
          <cell r="B3558" t="str">
            <v>AXF1809</v>
          </cell>
          <cell r="C3558" t="str">
            <v>先生</v>
          </cell>
          <cell r="D3558" t="str">
            <v>林悅嘉</v>
          </cell>
          <cell r="E3558" t="str">
            <v>林悅嘉先生</v>
          </cell>
          <cell r="F3558">
            <v>928008504</v>
          </cell>
        </row>
        <row r="3559">
          <cell r="A3559" t="str">
            <v>BM51665</v>
          </cell>
          <cell r="B3559" t="str">
            <v>AXD6962</v>
          </cell>
          <cell r="C3559" t="str">
            <v>先生</v>
          </cell>
          <cell r="D3559" t="str">
            <v>張鑑寬</v>
          </cell>
          <cell r="E3559" t="str">
            <v>張鑑寬先生</v>
          </cell>
          <cell r="F3559">
            <v>916029273</v>
          </cell>
        </row>
        <row r="3560">
          <cell r="A3560" t="str">
            <v>BM51839</v>
          </cell>
          <cell r="B3560" t="str">
            <v>AWF2336</v>
          </cell>
          <cell r="C3560" t="str">
            <v>小姐</v>
          </cell>
          <cell r="D3560" t="str">
            <v>蘇春秀</v>
          </cell>
          <cell r="E3560" t="str">
            <v>蘇春秀小姐</v>
          </cell>
          <cell r="F3560">
            <v>935256008</v>
          </cell>
        </row>
        <row r="3561">
          <cell r="A3561" t="str">
            <v>BM51866</v>
          </cell>
          <cell r="B3561" t="str">
            <v>AXD0158</v>
          </cell>
          <cell r="C3561" t="str">
            <v>先生</v>
          </cell>
          <cell r="D3561" t="str">
            <v>李昭墻</v>
          </cell>
          <cell r="E3561" t="str">
            <v>李昭墻先生</v>
          </cell>
          <cell r="F3561">
            <v>988190598</v>
          </cell>
        </row>
        <row r="3562">
          <cell r="A3562" t="str">
            <v>BM51999</v>
          </cell>
          <cell r="B3562" t="str">
            <v>AXE3776</v>
          </cell>
          <cell r="C3562" t="str">
            <v>先生</v>
          </cell>
          <cell r="D3562" t="str">
            <v>鎔德股份有限公司陳德益</v>
          </cell>
          <cell r="E3562" t="str">
            <v>陳德益先生</v>
          </cell>
          <cell r="F3562">
            <v>900000000</v>
          </cell>
        </row>
        <row r="3563">
          <cell r="A3563" t="str">
            <v>BM52057</v>
          </cell>
          <cell r="B3563" t="str">
            <v>RCD6157</v>
          </cell>
          <cell r="C3563" t="str">
            <v>先生</v>
          </cell>
          <cell r="D3563" t="str">
            <v>富邦期貨(股)-和運黃丁元</v>
          </cell>
          <cell r="E3563" t="str">
            <v>黃丁元先生</v>
          </cell>
          <cell r="F3563">
            <v>937034712</v>
          </cell>
        </row>
        <row r="3564">
          <cell r="A3564" t="str">
            <v>BM72347</v>
          </cell>
          <cell r="B3564" t="str">
            <v>AXE6890</v>
          </cell>
          <cell r="C3564" t="str">
            <v>先生</v>
          </cell>
          <cell r="D3564" t="str">
            <v>駱傳傑</v>
          </cell>
          <cell r="E3564" t="str">
            <v>駱傳傑先生</v>
          </cell>
          <cell r="F3564">
            <v>935956900</v>
          </cell>
        </row>
        <row r="3565">
          <cell r="A3565" t="str">
            <v>BM72522</v>
          </cell>
          <cell r="B3565" t="str">
            <v>AXE7771</v>
          </cell>
          <cell r="C3565" t="str">
            <v>小姐</v>
          </cell>
          <cell r="D3565" t="str">
            <v>倪佳筠</v>
          </cell>
          <cell r="E3565" t="str">
            <v>倪佳筠小姐</v>
          </cell>
          <cell r="F3565">
            <v>919294151</v>
          </cell>
        </row>
        <row r="3566">
          <cell r="A3566" t="str">
            <v>BM92079</v>
          </cell>
          <cell r="B3566" t="str">
            <v>AXE2513</v>
          </cell>
          <cell r="C3566" t="str">
            <v>先生</v>
          </cell>
          <cell r="D3566" t="str">
            <v>鎔德股份有限公司陳德益</v>
          </cell>
          <cell r="E3566" t="str">
            <v>陳德益先生</v>
          </cell>
          <cell r="F3566">
            <v>900000000</v>
          </cell>
        </row>
        <row r="3567">
          <cell r="A3567" t="str">
            <v>BMW8888</v>
          </cell>
          <cell r="B3567">
            <v>5345602</v>
          </cell>
          <cell r="C3567" t="str">
            <v>先生</v>
          </cell>
          <cell r="D3567" t="str">
            <v>鎔德股份有限公司李如峰</v>
          </cell>
          <cell r="E3567" t="str">
            <v>陳欽榮先生</v>
          </cell>
          <cell r="F3567">
            <v>933038417</v>
          </cell>
        </row>
        <row r="3568">
          <cell r="A3568" t="str">
            <v>BN84264</v>
          </cell>
          <cell r="B3568" t="str">
            <v>RCD6588</v>
          </cell>
          <cell r="C3568" t="str">
            <v>先生</v>
          </cell>
          <cell r="D3568" t="str">
            <v>交聯(股)公司-財盟呂景橙</v>
          </cell>
          <cell r="E3568" t="str">
            <v>呂景橙先生</v>
          </cell>
          <cell r="F3568">
            <v>933160411</v>
          </cell>
        </row>
        <row r="3569">
          <cell r="A3569" t="str">
            <v>BN84822</v>
          </cell>
          <cell r="B3569" t="str">
            <v>AXE6173</v>
          </cell>
          <cell r="C3569" t="str">
            <v>先生</v>
          </cell>
          <cell r="D3569" t="str">
            <v>鎔德股份有限公司陳德益</v>
          </cell>
          <cell r="E3569" t="str">
            <v>陳德益先生</v>
          </cell>
          <cell r="F3569">
            <v>900000000</v>
          </cell>
        </row>
        <row r="3570">
          <cell r="A3570" t="str">
            <v>BN85131</v>
          </cell>
          <cell r="B3570" t="str">
            <v>RCD9766</v>
          </cell>
          <cell r="C3570" t="str">
            <v>先生</v>
          </cell>
          <cell r="D3570" t="str">
            <v>三立電視股份有限公司張正賢</v>
          </cell>
          <cell r="E3570" t="str">
            <v>張正賢先生</v>
          </cell>
          <cell r="F3570">
            <v>953111966</v>
          </cell>
        </row>
        <row r="3571">
          <cell r="A3571" t="str">
            <v>BR01758</v>
          </cell>
          <cell r="B3571" t="str">
            <v>8553UX</v>
          </cell>
          <cell r="C3571" t="str">
            <v>小姐</v>
          </cell>
          <cell r="D3571" t="str">
            <v>洪秋香</v>
          </cell>
          <cell r="E3571" t="str">
            <v>洪秋香小姐</v>
          </cell>
          <cell r="F3571">
            <v>900000000</v>
          </cell>
        </row>
        <row r="3572">
          <cell r="A3572" t="str">
            <v>BR12212</v>
          </cell>
          <cell r="B3572" t="str">
            <v>5585VK</v>
          </cell>
          <cell r="C3572" t="str">
            <v>先生</v>
          </cell>
          <cell r="D3572" t="str">
            <v>張智盛</v>
          </cell>
          <cell r="E3572" t="str">
            <v>張智盛先生</v>
          </cell>
          <cell r="F3572">
            <v>917290192</v>
          </cell>
        </row>
        <row r="3573">
          <cell r="A3573" t="str">
            <v>BR43638</v>
          </cell>
          <cell r="B3573" t="str">
            <v>3E2655</v>
          </cell>
          <cell r="C3573" t="str">
            <v>小姐</v>
          </cell>
          <cell r="D3573" t="str">
            <v>福誠汽車(股)徐葉周南</v>
          </cell>
          <cell r="E3573" t="str">
            <v>徐葉周南小姐</v>
          </cell>
          <cell r="F3573">
            <v>0</v>
          </cell>
        </row>
        <row r="3574">
          <cell r="A3574" t="str">
            <v>BR44965</v>
          </cell>
          <cell r="B3574" t="str">
            <v>Y89858</v>
          </cell>
          <cell r="C3574" t="str">
            <v>先生</v>
          </cell>
          <cell r="D3574" t="str">
            <v>維勵投資股份有限公司孫維鴻</v>
          </cell>
          <cell r="E3574" t="str">
            <v>孫維鴻先生</v>
          </cell>
          <cell r="F3574">
            <v>918980088</v>
          </cell>
        </row>
        <row r="3575">
          <cell r="A3575" t="str">
            <v>BR49417</v>
          </cell>
          <cell r="B3575" t="str">
            <v>DR1108</v>
          </cell>
          <cell r="C3575" t="str">
            <v>先生</v>
          </cell>
          <cell r="D3575" t="str">
            <v>范志炯</v>
          </cell>
          <cell r="E3575" t="str">
            <v>范志炯先生</v>
          </cell>
          <cell r="F3575">
            <v>920492620</v>
          </cell>
        </row>
        <row r="3576">
          <cell r="A3576" t="str">
            <v>C003013</v>
          </cell>
          <cell r="B3576" t="str">
            <v>7787VE</v>
          </cell>
          <cell r="C3576" t="str">
            <v>先生</v>
          </cell>
          <cell r="D3576" t="str">
            <v>王世杰</v>
          </cell>
          <cell r="E3576" t="str">
            <v>王世杰先生</v>
          </cell>
          <cell r="F3576">
            <v>912545768</v>
          </cell>
        </row>
        <row r="3577">
          <cell r="A3577" t="str">
            <v>C004561</v>
          </cell>
          <cell r="B3577" t="str">
            <v>8596VA</v>
          </cell>
          <cell r="C3577" t="str">
            <v>先生</v>
          </cell>
          <cell r="D3577" t="str">
            <v>高驄文</v>
          </cell>
          <cell r="E3577" t="str">
            <v>高驄文先生</v>
          </cell>
          <cell r="F3577">
            <v>922463618</v>
          </cell>
        </row>
        <row r="3578">
          <cell r="A3578" t="str">
            <v>C005383</v>
          </cell>
          <cell r="B3578" t="str">
            <v>0611VA</v>
          </cell>
          <cell r="C3578" t="str">
            <v>先生</v>
          </cell>
          <cell r="D3578" t="str">
            <v>和毅股份有限公司張迪斌</v>
          </cell>
          <cell r="E3578" t="str">
            <v>張迪斌先生</v>
          </cell>
          <cell r="F3578">
            <v>916918938</v>
          </cell>
        </row>
        <row r="3579">
          <cell r="A3579" t="str">
            <v>C043053</v>
          </cell>
          <cell r="B3579" t="str">
            <v>2052H9</v>
          </cell>
          <cell r="C3579" t="str">
            <v>先生</v>
          </cell>
          <cell r="D3579" t="str">
            <v>應思漢</v>
          </cell>
          <cell r="E3579" t="str">
            <v>應思漢先生</v>
          </cell>
          <cell r="F3579">
            <v>920163271</v>
          </cell>
        </row>
        <row r="3580">
          <cell r="A3580" t="str">
            <v>C046054</v>
          </cell>
          <cell r="B3580" t="str">
            <v>7777ZC</v>
          </cell>
          <cell r="C3580" t="str">
            <v>先生</v>
          </cell>
          <cell r="D3580" t="str">
            <v>陳建志</v>
          </cell>
          <cell r="E3580" t="str">
            <v>陳建志先生</v>
          </cell>
          <cell r="F3580">
            <v>928889338</v>
          </cell>
        </row>
        <row r="3581">
          <cell r="A3581" t="str">
            <v>C047080</v>
          </cell>
          <cell r="B3581" t="str">
            <v>1007QZ</v>
          </cell>
          <cell r="C3581" t="str">
            <v>先生</v>
          </cell>
          <cell r="D3581" t="str">
            <v>高秋玉</v>
          </cell>
          <cell r="E3581" t="str">
            <v>黃逸明先生</v>
          </cell>
          <cell r="F3581">
            <v>936460969</v>
          </cell>
        </row>
        <row r="3582">
          <cell r="A3582" t="str">
            <v>C048090</v>
          </cell>
          <cell r="B3582" t="str">
            <v>AMT5506</v>
          </cell>
          <cell r="C3582" t="str">
            <v>先生</v>
          </cell>
          <cell r="D3582" t="str">
            <v>何宜政</v>
          </cell>
          <cell r="E3582" t="str">
            <v>何宜政先生</v>
          </cell>
          <cell r="F3582">
            <v>988678032</v>
          </cell>
        </row>
        <row r="3583">
          <cell r="A3583" t="str">
            <v>C048096</v>
          </cell>
          <cell r="B3583" t="str">
            <v>5271BV</v>
          </cell>
          <cell r="C3583" t="str">
            <v>先生</v>
          </cell>
          <cell r="D3583" t="str">
            <v>楊俊康</v>
          </cell>
          <cell r="E3583" t="str">
            <v>楊俊康先生</v>
          </cell>
          <cell r="F3583">
            <v>987676512</v>
          </cell>
        </row>
        <row r="3584">
          <cell r="A3584" t="str">
            <v>C049526</v>
          </cell>
          <cell r="B3584" t="str">
            <v>8699UW</v>
          </cell>
          <cell r="C3584" t="str">
            <v>先生</v>
          </cell>
          <cell r="D3584" t="str">
            <v>賴靖怡</v>
          </cell>
          <cell r="E3584" t="str">
            <v>高嘉宏先生</v>
          </cell>
          <cell r="F3584">
            <v>918218018</v>
          </cell>
        </row>
        <row r="3585">
          <cell r="A3585" t="str">
            <v>C049596</v>
          </cell>
          <cell r="B3585" t="str">
            <v>3177UW</v>
          </cell>
          <cell r="C3585" t="str">
            <v>小姐</v>
          </cell>
          <cell r="D3585" t="str">
            <v>藍瑞貞</v>
          </cell>
          <cell r="E3585" t="str">
            <v>藍瑞貞小姐</v>
          </cell>
          <cell r="F3585">
            <v>987277203</v>
          </cell>
        </row>
        <row r="3586">
          <cell r="A3586" t="str">
            <v>C055326</v>
          </cell>
          <cell r="B3586" t="str">
            <v>ALQ6888</v>
          </cell>
          <cell r="C3586" t="str">
            <v>先生</v>
          </cell>
          <cell r="D3586" t="str">
            <v>陳信宏</v>
          </cell>
          <cell r="E3586" t="str">
            <v>陳信宏先生</v>
          </cell>
          <cell r="F3586">
            <v>975733793</v>
          </cell>
        </row>
        <row r="3587">
          <cell r="A3587" t="str">
            <v>C055797</v>
          </cell>
          <cell r="B3587" t="str">
            <v>5586VB</v>
          </cell>
          <cell r="C3587" t="str">
            <v>先生</v>
          </cell>
          <cell r="D3587" t="str">
            <v>陳建著</v>
          </cell>
          <cell r="E3587" t="str">
            <v>陳建著先生</v>
          </cell>
          <cell r="F3587">
            <v>937865733</v>
          </cell>
        </row>
        <row r="3588">
          <cell r="A3588" t="str">
            <v>C135108</v>
          </cell>
          <cell r="B3588" t="str">
            <v>8815S9</v>
          </cell>
          <cell r="C3588" t="str">
            <v>小姐</v>
          </cell>
          <cell r="D3588" t="str">
            <v>譚慶鼎</v>
          </cell>
          <cell r="E3588" t="str">
            <v>譚慶鼎小姐</v>
          </cell>
          <cell r="F3588">
            <v>972651535</v>
          </cell>
        </row>
        <row r="3589">
          <cell r="A3589" t="str">
            <v>C165352</v>
          </cell>
          <cell r="B3589" t="str">
            <v>AGT0877</v>
          </cell>
          <cell r="C3589" t="str">
            <v>先生</v>
          </cell>
          <cell r="D3589" t="str">
            <v>莊閔翔</v>
          </cell>
          <cell r="E3589" t="str">
            <v>莊閔翔先生</v>
          </cell>
          <cell r="F3589">
            <v>929757060</v>
          </cell>
        </row>
        <row r="3590">
          <cell r="A3590" t="str">
            <v>C170094</v>
          </cell>
          <cell r="B3590" t="str">
            <v>3556UY</v>
          </cell>
          <cell r="C3590" t="str">
            <v>先生</v>
          </cell>
          <cell r="D3590" t="str">
            <v>姚辰和</v>
          </cell>
          <cell r="E3590" t="str">
            <v>姚辰和先生</v>
          </cell>
          <cell r="F3590">
            <v>921647680</v>
          </cell>
        </row>
        <row r="3591">
          <cell r="A3591" t="str">
            <v>C170522</v>
          </cell>
          <cell r="B3591" t="str">
            <v>7565UW</v>
          </cell>
          <cell r="C3591" t="str">
            <v>先生</v>
          </cell>
          <cell r="D3591" t="str">
            <v>李筱隆</v>
          </cell>
          <cell r="E3591" t="str">
            <v>李筱隆先生</v>
          </cell>
          <cell r="F3591">
            <v>933911931</v>
          </cell>
        </row>
        <row r="3592">
          <cell r="A3592" t="str">
            <v>C170576</v>
          </cell>
          <cell r="B3592" t="str">
            <v>9520J6</v>
          </cell>
          <cell r="C3592" t="str">
            <v>先生</v>
          </cell>
          <cell r="D3592" t="str">
            <v>莊凱博</v>
          </cell>
          <cell r="E3592" t="str">
            <v>莊凱博先生</v>
          </cell>
          <cell r="F3592">
            <v>958493509</v>
          </cell>
        </row>
        <row r="3593">
          <cell r="A3593" t="str">
            <v>C171160</v>
          </cell>
          <cell r="B3593" t="str">
            <v>8589TV</v>
          </cell>
          <cell r="C3593" t="str">
            <v>先生</v>
          </cell>
          <cell r="D3593" t="str">
            <v>王泰喬</v>
          </cell>
          <cell r="E3593" t="str">
            <v>王泰喬先生</v>
          </cell>
          <cell r="F3593">
            <v>937832646</v>
          </cell>
        </row>
        <row r="3594">
          <cell r="A3594" t="str">
            <v>C171427</v>
          </cell>
          <cell r="B3594" t="str">
            <v>5897UY</v>
          </cell>
          <cell r="C3594" t="str">
            <v>先生</v>
          </cell>
          <cell r="D3594" t="str">
            <v>潘育霖</v>
          </cell>
          <cell r="E3594" t="str">
            <v>潘育霖先生</v>
          </cell>
          <cell r="F3594">
            <v>916317987</v>
          </cell>
        </row>
        <row r="3595">
          <cell r="A3595" t="str">
            <v>C171470</v>
          </cell>
          <cell r="B3595" t="str">
            <v>AUJ7373</v>
          </cell>
          <cell r="C3595" t="str">
            <v>小姐</v>
          </cell>
          <cell r="D3595" t="str">
            <v>陳欣怡</v>
          </cell>
          <cell r="E3595" t="str">
            <v>陳欣怡小姐</v>
          </cell>
          <cell r="F3595">
            <v>913741115</v>
          </cell>
        </row>
        <row r="3596">
          <cell r="A3596" t="str">
            <v>C172961</v>
          </cell>
          <cell r="B3596" t="str">
            <v>2888VM</v>
          </cell>
          <cell r="C3596" t="str">
            <v>小姐</v>
          </cell>
          <cell r="D3596" t="str">
            <v>徐子晴</v>
          </cell>
          <cell r="E3596" t="str">
            <v>徐子晴小姐</v>
          </cell>
          <cell r="F3596">
            <v>921523120</v>
          </cell>
        </row>
        <row r="3597">
          <cell r="A3597" t="str">
            <v>C173494</v>
          </cell>
          <cell r="B3597" t="str">
            <v>1885VA</v>
          </cell>
          <cell r="C3597" t="str">
            <v>小姐</v>
          </cell>
          <cell r="D3597" t="str">
            <v>王慧慈</v>
          </cell>
          <cell r="E3597" t="str">
            <v>王慧慈小姐</v>
          </cell>
          <cell r="F3597">
            <v>933759024</v>
          </cell>
        </row>
        <row r="3598">
          <cell r="A3598" t="str">
            <v>C173738</v>
          </cell>
          <cell r="B3598" t="str">
            <v>8581UZ</v>
          </cell>
          <cell r="C3598" t="str">
            <v>先生</v>
          </cell>
          <cell r="D3598" t="str">
            <v>顏士偉</v>
          </cell>
          <cell r="E3598" t="str">
            <v>顏士偉先生</v>
          </cell>
          <cell r="F3598">
            <v>979911888</v>
          </cell>
        </row>
        <row r="3599">
          <cell r="A3599" t="str">
            <v>C179522</v>
          </cell>
          <cell r="B3599" t="str">
            <v>0355YL</v>
          </cell>
          <cell r="C3599" t="str">
            <v>先生</v>
          </cell>
          <cell r="D3599" t="str">
            <v>林向正</v>
          </cell>
          <cell r="E3599" t="str">
            <v>林向正先生</v>
          </cell>
          <cell r="F3599">
            <v>932248567</v>
          </cell>
        </row>
        <row r="3600">
          <cell r="A3600" t="str">
            <v>C182727</v>
          </cell>
          <cell r="B3600" t="str">
            <v>5085YL</v>
          </cell>
          <cell r="C3600" t="str">
            <v>女士</v>
          </cell>
          <cell r="D3600" t="str">
            <v>徐瑞敏</v>
          </cell>
          <cell r="E3600" t="str">
            <v>徐瑞敏女士</v>
          </cell>
          <cell r="F3600">
            <v>988001922</v>
          </cell>
        </row>
        <row r="3601">
          <cell r="A3601" t="str">
            <v>C184206</v>
          </cell>
          <cell r="B3601" t="str">
            <v>5129YM</v>
          </cell>
          <cell r="C3601" t="str">
            <v>先生</v>
          </cell>
          <cell r="D3601" t="str">
            <v>陳建榮</v>
          </cell>
          <cell r="E3601" t="str">
            <v>陳建榮先生</v>
          </cell>
          <cell r="F3601">
            <v>921854812</v>
          </cell>
        </row>
        <row r="3602">
          <cell r="A3602" t="str">
            <v>C184270</v>
          </cell>
          <cell r="B3602" t="str">
            <v>8877YM</v>
          </cell>
          <cell r="C3602" t="str">
            <v>先生</v>
          </cell>
          <cell r="D3602" t="str">
            <v>黃敬哲</v>
          </cell>
          <cell r="E3602" t="str">
            <v>黃敬哲先生</v>
          </cell>
          <cell r="F3602">
            <v>937938908</v>
          </cell>
        </row>
        <row r="3603">
          <cell r="A3603" t="str">
            <v>C189263</v>
          </cell>
          <cell r="B3603" t="str">
            <v>AAC3818</v>
          </cell>
          <cell r="C3603" t="str">
            <v>先生</v>
          </cell>
          <cell r="D3603" t="str">
            <v>林全楨</v>
          </cell>
          <cell r="E3603" t="str">
            <v>林全楨先生</v>
          </cell>
          <cell r="F3603">
            <v>910331644</v>
          </cell>
        </row>
        <row r="3604">
          <cell r="A3604" t="str">
            <v>C190588</v>
          </cell>
          <cell r="B3604" t="str">
            <v>ANE1999</v>
          </cell>
          <cell r="C3604" t="str">
            <v>小姐</v>
          </cell>
          <cell r="D3604" t="str">
            <v>謝美惠</v>
          </cell>
          <cell r="E3604" t="str">
            <v>謝美惠小姐</v>
          </cell>
          <cell r="F3604">
            <v>931589897</v>
          </cell>
        </row>
        <row r="3605">
          <cell r="A3605" t="str">
            <v>C190946</v>
          </cell>
          <cell r="B3605" t="str">
            <v>3995YC</v>
          </cell>
          <cell r="C3605" t="str">
            <v>先生</v>
          </cell>
          <cell r="D3605" t="str">
            <v>泰基投資股份有限公司許槐青</v>
          </cell>
          <cell r="E3605" t="str">
            <v>許槐青先生</v>
          </cell>
          <cell r="F3605">
            <v>900000000</v>
          </cell>
        </row>
        <row r="3606">
          <cell r="A3606" t="str">
            <v>C191115</v>
          </cell>
          <cell r="B3606" t="str">
            <v>3333H9</v>
          </cell>
          <cell r="C3606" t="str">
            <v>先生</v>
          </cell>
          <cell r="D3606" t="str">
            <v>顏鈺錡</v>
          </cell>
          <cell r="E3606" t="str">
            <v>顏鈺錡先生</v>
          </cell>
          <cell r="F3606">
            <v>981567846</v>
          </cell>
        </row>
        <row r="3607">
          <cell r="A3607" t="str">
            <v>C191940</v>
          </cell>
          <cell r="B3607" t="str">
            <v>AAL9000</v>
          </cell>
          <cell r="C3607" t="str">
            <v>先生</v>
          </cell>
          <cell r="D3607" t="str">
            <v>黃春月</v>
          </cell>
          <cell r="E3607" t="str">
            <v>葉宏仁先生</v>
          </cell>
          <cell r="F3607">
            <v>919149292</v>
          </cell>
        </row>
        <row r="3608">
          <cell r="A3608" t="str">
            <v>C197143</v>
          </cell>
          <cell r="B3608" t="str">
            <v>AKJ8981</v>
          </cell>
          <cell r="C3608" t="str">
            <v>先生</v>
          </cell>
          <cell r="D3608" t="str">
            <v>簡睿宏</v>
          </cell>
          <cell r="E3608" t="str">
            <v>簡睿宏先生</v>
          </cell>
          <cell r="F3608">
            <v>952160214</v>
          </cell>
        </row>
        <row r="3609">
          <cell r="A3609" t="str">
            <v>C197692</v>
          </cell>
          <cell r="B3609" t="str">
            <v>RBA2159</v>
          </cell>
          <cell r="C3609" t="str">
            <v>先生</v>
          </cell>
          <cell r="D3609" t="str">
            <v>立碁電子工業(股)-財盟租賃童義興</v>
          </cell>
          <cell r="E3609" t="str">
            <v>童義興先生</v>
          </cell>
          <cell r="F3609">
            <v>935716889</v>
          </cell>
        </row>
        <row r="3610">
          <cell r="A3610" t="str">
            <v>C197816</v>
          </cell>
          <cell r="B3610" t="str">
            <v>3888B8</v>
          </cell>
          <cell r="C3610" t="str">
            <v>先生</v>
          </cell>
          <cell r="D3610" t="str">
            <v>邱宏照</v>
          </cell>
          <cell r="E3610" t="str">
            <v>邱宏照先生</v>
          </cell>
          <cell r="F3610">
            <v>936988888</v>
          </cell>
        </row>
        <row r="3611">
          <cell r="A3611" t="str">
            <v>C197829</v>
          </cell>
          <cell r="B3611" t="str">
            <v>3067C6</v>
          </cell>
          <cell r="C3611" t="str">
            <v>先生</v>
          </cell>
          <cell r="D3611" t="str">
            <v>陳朝興</v>
          </cell>
          <cell r="E3611" t="str">
            <v>陳朝興先生</v>
          </cell>
          <cell r="F3611">
            <v>933417026</v>
          </cell>
        </row>
        <row r="3612">
          <cell r="A3612" t="str">
            <v>C197842</v>
          </cell>
          <cell r="B3612" t="str">
            <v>APU3166</v>
          </cell>
          <cell r="C3612" t="str">
            <v>小姐</v>
          </cell>
          <cell r="D3612" t="str">
            <v>林璉芳</v>
          </cell>
          <cell r="E3612" t="str">
            <v>林璉芳小姐</v>
          </cell>
          <cell r="F3612">
            <v>939920688</v>
          </cell>
        </row>
        <row r="3613">
          <cell r="A3613" t="str">
            <v>C197844</v>
          </cell>
          <cell r="B3613" t="str">
            <v>RBT0005</v>
          </cell>
          <cell r="C3613" t="str">
            <v>先生</v>
          </cell>
          <cell r="D3613" t="str">
            <v>和新小客車租賃徐堅恩</v>
          </cell>
          <cell r="E3613" t="str">
            <v>徐堅恩先生</v>
          </cell>
          <cell r="F3613">
            <v>922999903</v>
          </cell>
        </row>
        <row r="3614">
          <cell r="A3614" t="str">
            <v>C197871</v>
          </cell>
          <cell r="B3614" t="str">
            <v>8618A8</v>
          </cell>
          <cell r="C3614" t="str">
            <v>先生</v>
          </cell>
          <cell r="D3614" t="str">
            <v>王豫如</v>
          </cell>
          <cell r="E3614" t="str">
            <v>蔣維倫先生</v>
          </cell>
          <cell r="F3614">
            <v>988116652</v>
          </cell>
        </row>
        <row r="3615">
          <cell r="A3615" t="str">
            <v>C197884</v>
          </cell>
          <cell r="B3615" t="str">
            <v>AJG1950</v>
          </cell>
          <cell r="C3615" t="str">
            <v>先生</v>
          </cell>
          <cell r="D3615" t="str">
            <v>鉑德汽車股份有限公司吳佳翰</v>
          </cell>
          <cell r="E3615" t="str">
            <v>吳佳翰先生</v>
          </cell>
          <cell r="F3615">
            <v>921282497</v>
          </cell>
        </row>
        <row r="3616">
          <cell r="A3616" t="str">
            <v>C197885</v>
          </cell>
          <cell r="B3616">
            <v>805822</v>
          </cell>
          <cell r="C3616" t="str">
            <v>先生</v>
          </cell>
          <cell r="D3616" t="str">
            <v>李</v>
          </cell>
          <cell r="E3616" t="str">
            <v>李先生先生</v>
          </cell>
          <cell r="F3616">
            <v>928633209</v>
          </cell>
        </row>
        <row r="3617">
          <cell r="A3617" t="str">
            <v>C197886</v>
          </cell>
          <cell r="B3617" t="str">
            <v>AAA5313</v>
          </cell>
          <cell r="C3617" t="str">
            <v>先生</v>
          </cell>
          <cell r="D3617" t="str">
            <v>車已賣</v>
          </cell>
          <cell r="E3617" t="str">
            <v>車已賣先生</v>
          </cell>
          <cell r="F3617">
            <v>900000000</v>
          </cell>
        </row>
        <row r="3618">
          <cell r="A3618" t="str">
            <v>C197891</v>
          </cell>
          <cell r="B3618" t="str">
            <v>AKF9019</v>
          </cell>
          <cell r="C3618" t="str">
            <v>先生</v>
          </cell>
          <cell r="D3618" t="str">
            <v>朱國禎</v>
          </cell>
          <cell r="E3618" t="str">
            <v>朱國禎先生</v>
          </cell>
          <cell r="F3618">
            <v>952933833</v>
          </cell>
        </row>
        <row r="3619">
          <cell r="A3619" t="str">
            <v>C197940</v>
          </cell>
          <cell r="B3619" t="str">
            <v>AFF8916</v>
          </cell>
          <cell r="C3619" t="str">
            <v>先生</v>
          </cell>
          <cell r="D3619" t="str">
            <v>全僑企業有限公司林鋆洋</v>
          </cell>
          <cell r="E3619" t="str">
            <v>林鋆洋先生</v>
          </cell>
          <cell r="F3619">
            <v>937899932</v>
          </cell>
        </row>
        <row r="3620">
          <cell r="A3620" t="str">
            <v>C197942</v>
          </cell>
          <cell r="B3620" t="str">
            <v>AMD5588</v>
          </cell>
          <cell r="C3620" t="str">
            <v>先生</v>
          </cell>
          <cell r="D3620" t="str">
            <v>彭述光</v>
          </cell>
          <cell r="E3620" t="str">
            <v>彭述光先生</v>
          </cell>
          <cell r="F3620">
            <v>926901155</v>
          </cell>
        </row>
        <row r="3621">
          <cell r="A3621" t="str">
            <v>C197955</v>
          </cell>
          <cell r="B3621" t="str">
            <v>RAL3232</v>
          </cell>
          <cell r="C3621" t="str">
            <v>先生</v>
          </cell>
          <cell r="D3621" t="str">
            <v>遠銀國際租賃(股)陳駿仁</v>
          </cell>
          <cell r="E3621" t="str">
            <v>陳駿仁先生</v>
          </cell>
          <cell r="F3621">
            <v>932219459</v>
          </cell>
        </row>
        <row r="3622">
          <cell r="A3622" t="str">
            <v>C197959</v>
          </cell>
          <cell r="B3622" t="str">
            <v>9866A5</v>
          </cell>
          <cell r="C3622" t="str">
            <v>先生</v>
          </cell>
          <cell r="D3622" t="str">
            <v>車已賣</v>
          </cell>
          <cell r="E3622" t="str">
            <v>車已賣先生</v>
          </cell>
          <cell r="F3622">
            <v>900000000</v>
          </cell>
        </row>
        <row r="3623">
          <cell r="A3623" t="str">
            <v>C197962</v>
          </cell>
          <cell r="B3623" t="str">
            <v>ATN0858</v>
          </cell>
          <cell r="C3623" t="str">
            <v>先生</v>
          </cell>
          <cell r="D3623" t="str">
            <v>東盟經貿有限公司高盛隆</v>
          </cell>
          <cell r="E3623" t="str">
            <v>謝尚謙先生</v>
          </cell>
          <cell r="F3623">
            <v>939999625</v>
          </cell>
        </row>
        <row r="3624">
          <cell r="A3624" t="str">
            <v>C197963</v>
          </cell>
          <cell r="B3624" t="str">
            <v>RBM1368</v>
          </cell>
          <cell r="C3624" t="str">
            <v>先生</v>
          </cell>
          <cell r="D3624" t="str">
            <v>山進電子工業股份有限公司(日盛租賃)楊健志</v>
          </cell>
          <cell r="E3624" t="str">
            <v>楊健志先生</v>
          </cell>
          <cell r="F3624">
            <v>937012816</v>
          </cell>
        </row>
        <row r="3625">
          <cell r="A3625" t="str">
            <v>C198089</v>
          </cell>
          <cell r="B3625" t="str">
            <v>AGA5555</v>
          </cell>
          <cell r="C3625" t="str">
            <v>先生</v>
          </cell>
          <cell r="D3625" t="str">
            <v>功鼎建設有限公司陳振</v>
          </cell>
          <cell r="E3625" t="str">
            <v>陳振先生</v>
          </cell>
          <cell r="F3625">
            <v>910825188</v>
          </cell>
        </row>
        <row r="3626">
          <cell r="A3626" t="str">
            <v>C200567</v>
          </cell>
          <cell r="B3626" t="str">
            <v>3298K6</v>
          </cell>
          <cell r="C3626" t="str">
            <v>小姐</v>
          </cell>
          <cell r="D3626" t="str">
            <v>陸運嫻</v>
          </cell>
          <cell r="E3626" t="str">
            <v>陸運嫻小姐</v>
          </cell>
          <cell r="F3626">
            <v>989026007</v>
          </cell>
        </row>
        <row r="3627">
          <cell r="A3627" t="str">
            <v>C200791</v>
          </cell>
          <cell r="B3627" t="str">
            <v>AGF8726</v>
          </cell>
          <cell r="C3627" t="str">
            <v>先生</v>
          </cell>
          <cell r="D3627" t="str">
            <v>楊振寧</v>
          </cell>
          <cell r="E3627" t="str">
            <v>胡博翔先生</v>
          </cell>
          <cell r="F3627">
            <v>920521381</v>
          </cell>
        </row>
        <row r="3628">
          <cell r="A3628" t="str">
            <v>C200901</v>
          </cell>
          <cell r="B3628" t="str">
            <v>ALA1202</v>
          </cell>
          <cell r="C3628" t="str">
            <v>先生</v>
          </cell>
          <cell r="D3628" t="str">
            <v>李博涵</v>
          </cell>
          <cell r="E3628" t="str">
            <v>李博涵先生</v>
          </cell>
          <cell r="F3628">
            <v>935533352</v>
          </cell>
        </row>
        <row r="3629">
          <cell r="A3629" t="str">
            <v>C201203</v>
          </cell>
          <cell r="B3629" t="str">
            <v>AXB9697</v>
          </cell>
          <cell r="C3629" t="str">
            <v>先生</v>
          </cell>
          <cell r="D3629" t="str">
            <v>倪誌鋒</v>
          </cell>
          <cell r="E3629" t="str">
            <v>倪誌鋒先生</v>
          </cell>
          <cell r="F3629">
            <v>926885236</v>
          </cell>
        </row>
        <row r="3630">
          <cell r="A3630" t="str">
            <v>C201555</v>
          </cell>
          <cell r="B3630" t="str">
            <v>AKX3737</v>
          </cell>
          <cell r="C3630" t="str">
            <v>小姐</v>
          </cell>
          <cell r="D3630" t="str">
            <v>鄭婉琦</v>
          </cell>
          <cell r="E3630" t="str">
            <v>鄭婉琦小姐</v>
          </cell>
          <cell r="F3630">
            <v>983390983</v>
          </cell>
        </row>
        <row r="3631">
          <cell r="A3631" t="str">
            <v>C201994</v>
          </cell>
          <cell r="B3631" t="str">
            <v>RAW8587</v>
          </cell>
          <cell r="C3631" t="str">
            <v>先生</v>
          </cell>
          <cell r="D3631" t="str">
            <v>李彥琦</v>
          </cell>
          <cell r="E3631" t="str">
            <v>李彥琦先生</v>
          </cell>
          <cell r="F3631">
            <v>936867620</v>
          </cell>
        </row>
        <row r="3632">
          <cell r="A3632" t="str">
            <v>C202124</v>
          </cell>
          <cell r="B3632" t="str">
            <v>RAX5355</v>
          </cell>
          <cell r="C3632" t="str">
            <v>先生</v>
          </cell>
          <cell r="D3632" t="str">
            <v>遠銀國際租賃股份有限公司賴良在</v>
          </cell>
          <cell r="E3632" t="str">
            <v>賴良在先生</v>
          </cell>
          <cell r="F3632">
            <v>937076986</v>
          </cell>
        </row>
        <row r="3633">
          <cell r="A3633" t="str">
            <v>C202468</v>
          </cell>
          <cell r="B3633" t="str">
            <v>APP0535</v>
          </cell>
          <cell r="C3633" t="str">
            <v>先生</v>
          </cell>
          <cell r="D3633" t="str">
            <v>蔡岫洋</v>
          </cell>
          <cell r="E3633" t="str">
            <v>蔡岫洋先生</v>
          </cell>
          <cell r="F3633">
            <v>983311157</v>
          </cell>
        </row>
        <row r="3634">
          <cell r="A3634" t="str">
            <v>C202491</v>
          </cell>
          <cell r="B3634" t="str">
            <v>ANN2089</v>
          </cell>
          <cell r="C3634" t="str">
            <v>先生</v>
          </cell>
          <cell r="D3634" t="str">
            <v>馮葦祺</v>
          </cell>
          <cell r="E3634" t="str">
            <v>馮葦祺先生</v>
          </cell>
          <cell r="F3634">
            <v>903090333</v>
          </cell>
        </row>
        <row r="3635">
          <cell r="A3635" t="str">
            <v>C202537</v>
          </cell>
          <cell r="B3635" t="str">
            <v>AJK5668</v>
          </cell>
          <cell r="C3635" t="str">
            <v>先生</v>
          </cell>
          <cell r="D3635" t="str">
            <v>張愷育</v>
          </cell>
          <cell r="E3635" t="str">
            <v>張愷育先生</v>
          </cell>
          <cell r="F3635">
            <v>919181268</v>
          </cell>
        </row>
        <row r="3636">
          <cell r="A3636" t="str">
            <v>C204481</v>
          </cell>
          <cell r="B3636" t="str">
            <v>6153YB</v>
          </cell>
          <cell r="C3636" t="str">
            <v>先生</v>
          </cell>
          <cell r="D3636" t="str">
            <v>林明德</v>
          </cell>
          <cell r="E3636" t="str">
            <v>林明德先生</v>
          </cell>
          <cell r="F3636">
            <v>910673414</v>
          </cell>
        </row>
        <row r="3637">
          <cell r="A3637" t="str">
            <v>C204640</v>
          </cell>
          <cell r="B3637" t="str">
            <v>5335YD</v>
          </cell>
          <cell r="C3637" t="str">
            <v>先生</v>
          </cell>
          <cell r="D3637" t="str">
            <v>崔永茂</v>
          </cell>
          <cell r="E3637" t="str">
            <v>崔永茂先生</v>
          </cell>
          <cell r="F3637">
            <v>912268338</v>
          </cell>
        </row>
        <row r="3638">
          <cell r="A3638" t="str">
            <v>C204686</v>
          </cell>
          <cell r="B3638" t="str">
            <v>AKM8616</v>
          </cell>
          <cell r="C3638" t="str">
            <v>先生</v>
          </cell>
          <cell r="D3638" t="str">
            <v>顏守銓</v>
          </cell>
          <cell r="E3638" t="str">
            <v>顏守銓先生</v>
          </cell>
          <cell r="F3638">
            <v>910112334</v>
          </cell>
        </row>
        <row r="3639">
          <cell r="A3639" t="str">
            <v>C240030</v>
          </cell>
          <cell r="B3639" t="str">
            <v>7088VB</v>
          </cell>
          <cell r="C3639" t="str">
            <v>先生</v>
          </cell>
          <cell r="D3639" t="str">
            <v>董虹汝</v>
          </cell>
          <cell r="E3639" t="str">
            <v>邱靖寧先生</v>
          </cell>
          <cell r="F3639">
            <v>933134379</v>
          </cell>
        </row>
        <row r="3640">
          <cell r="A3640" t="str">
            <v>C240097</v>
          </cell>
          <cell r="B3640" t="str">
            <v>3196VB</v>
          </cell>
          <cell r="C3640" t="str">
            <v>先生</v>
          </cell>
          <cell r="D3640" t="str">
            <v>柯博仁</v>
          </cell>
          <cell r="E3640" t="str">
            <v>柯博仁先生</v>
          </cell>
          <cell r="F3640">
            <v>932940091</v>
          </cell>
        </row>
        <row r="3641">
          <cell r="A3641" t="str">
            <v>C240108</v>
          </cell>
          <cell r="B3641" t="str">
            <v>8096VB</v>
          </cell>
          <cell r="C3641" t="str">
            <v>小姐</v>
          </cell>
          <cell r="D3641" t="str">
            <v>林麗華</v>
          </cell>
          <cell r="E3641" t="str">
            <v>林麗華小姐</v>
          </cell>
          <cell r="F3641">
            <v>910021698</v>
          </cell>
        </row>
        <row r="3642">
          <cell r="A3642" t="str">
            <v>C240211</v>
          </cell>
          <cell r="B3642" t="str">
            <v>9675VB</v>
          </cell>
          <cell r="C3642" t="str">
            <v>先生</v>
          </cell>
          <cell r="D3642" t="str">
            <v>蘇家珍</v>
          </cell>
          <cell r="E3642" t="str">
            <v>洪家同先生</v>
          </cell>
          <cell r="F3642">
            <v>989521407</v>
          </cell>
        </row>
        <row r="3643">
          <cell r="A3643" t="str">
            <v>C240224</v>
          </cell>
          <cell r="B3643" t="str">
            <v>4062YL</v>
          </cell>
          <cell r="C3643" t="str">
            <v>小姐</v>
          </cell>
          <cell r="D3643" t="str">
            <v>王美靜</v>
          </cell>
          <cell r="E3643" t="str">
            <v>王美靜小姐</v>
          </cell>
          <cell r="F3643">
            <v>911368282</v>
          </cell>
        </row>
        <row r="3644">
          <cell r="A3644" t="str">
            <v>C240369</v>
          </cell>
          <cell r="B3644" t="str">
            <v>5099YM</v>
          </cell>
          <cell r="C3644" t="str">
            <v>小姐</v>
          </cell>
          <cell r="D3644" t="str">
            <v>林瑞玫</v>
          </cell>
          <cell r="E3644" t="str">
            <v>林瑞玫小姐</v>
          </cell>
          <cell r="F3644">
            <v>988835338</v>
          </cell>
        </row>
        <row r="3645">
          <cell r="A3645" t="str">
            <v>C240480</v>
          </cell>
          <cell r="B3645" t="str">
            <v>AKM5597</v>
          </cell>
          <cell r="C3645" t="str">
            <v>先生</v>
          </cell>
          <cell r="D3645" t="str">
            <v>鄧凱譽</v>
          </cell>
          <cell r="E3645" t="str">
            <v>鄧凱譽先生</v>
          </cell>
          <cell r="F3645">
            <v>925391823</v>
          </cell>
        </row>
        <row r="3646">
          <cell r="A3646" t="str">
            <v>C240501</v>
          </cell>
          <cell r="B3646" t="str">
            <v>9811VC</v>
          </cell>
          <cell r="C3646" t="str">
            <v>小姐</v>
          </cell>
          <cell r="D3646" t="str">
            <v>0楊美珠</v>
          </cell>
          <cell r="E3646" t="str">
            <v>楊美珠小姐</v>
          </cell>
          <cell r="F3646">
            <v>900000000</v>
          </cell>
        </row>
        <row r="3647">
          <cell r="A3647" t="str">
            <v>C240505</v>
          </cell>
          <cell r="B3647" t="str">
            <v>6208YA</v>
          </cell>
          <cell r="C3647" t="str">
            <v>先生</v>
          </cell>
          <cell r="D3647" t="str">
            <v>林孟勳</v>
          </cell>
          <cell r="E3647" t="str">
            <v>林孟勳先生</v>
          </cell>
          <cell r="F3647">
            <v>922511489</v>
          </cell>
        </row>
        <row r="3648">
          <cell r="A3648" t="str">
            <v>C240508</v>
          </cell>
          <cell r="B3648">
            <v>662600</v>
          </cell>
          <cell r="C3648" t="str">
            <v>先生</v>
          </cell>
          <cell r="D3648" t="str">
            <v>陳銘輝</v>
          </cell>
          <cell r="E3648" t="str">
            <v>陳銘輝先生</v>
          </cell>
          <cell r="F3648">
            <v>913801101</v>
          </cell>
        </row>
        <row r="3649">
          <cell r="A3649" t="str">
            <v>C240519</v>
          </cell>
          <cell r="B3649" t="str">
            <v>5071VC</v>
          </cell>
          <cell r="C3649" t="str">
            <v>先生</v>
          </cell>
          <cell r="D3649" t="str">
            <v>陳慶明</v>
          </cell>
          <cell r="E3649" t="str">
            <v>陳慶明先生</v>
          </cell>
          <cell r="F3649">
            <v>915916285</v>
          </cell>
        </row>
        <row r="3650">
          <cell r="A3650" t="str">
            <v>C240549</v>
          </cell>
          <cell r="B3650" t="str">
            <v>6685VD</v>
          </cell>
          <cell r="C3650" t="str">
            <v>先生</v>
          </cell>
          <cell r="D3650" t="str">
            <v>八號室內裝修設計有限公司簡育儒</v>
          </cell>
          <cell r="E3650" t="str">
            <v>簡育儒先生</v>
          </cell>
          <cell r="F3650">
            <v>928611401</v>
          </cell>
        </row>
        <row r="3651">
          <cell r="A3651" t="str">
            <v>C240566</v>
          </cell>
          <cell r="B3651" t="str">
            <v>1997YA</v>
          </cell>
          <cell r="C3651" t="str">
            <v>先生</v>
          </cell>
          <cell r="D3651" t="str">
            <v>李宜憲</v>
          </cell>
          <cell r="E3651" t="str">
            <v>李宜憲先生</v>
          </cell>
          <cell r="F3651">
            <v>983579562</v>
          </cell>
        </row>
        <row r="3652">
          <cell r="A3652" t="str">
            <v>C240577</v>
          </cell>
          <cell r="B3652" t="str">
            <v>AGS1588</v>
          </cell>
          <cell r="C3652" t="str">
            <v>先生</v>
          </cell>
          <cell r="D3652" t="str">
            <v>呂麗珠</v>
          </cell>
          <cell r="E3652" t="str">
            <v>周賢謹先生</v>
          </cell>
          <cell r="F3652">
            <v>920205210</v>
          </cell>
        </row>
        <row r="3653">
          <cell r="A3653" t="str">
            <v>C240580</v>
          </cell>
          <cell r="B3653" t="str">
            <v>7688YN</v>
          </cell>
          <cell r="C3653" t="str">
            <v>先生</v>
          </cell>
          <cell r="D3653" t="str">
            <v>江衍叡</v>
          </cell>
          <cell r="E3653" t="str">
            <v>江衍叡先生</v>
          </cell>
          <cell r="F3653">
            <v>917509247</v>
          </cell>
        </row>
        <row r="3654">
          <cell r="A3654" t="str">
            <v>C240593</v>
          </cell>
          <cell r="B3654" t="str">
            <v>5806S2</v>
          </cell>
          <cell r="C3654" t="str">
            <v>先生</v>
          </cell>
          <cell r="D3654" t="str">
            <v>林季翰</v>
          </cell>
          <cell r="E3654" t="str">
            <v>林季翰先生</v>
          </cell>
          <cell r="F3654">
            <v>936246236</v>
          </cell>
        </row>
        <row r="3655">
          <cell r="A3655" t="str">
            <v>C240618</v>
          </cell>
          <cell r="B3655" t="str">
            <v>7733TT</v>
          </cell>
          <cell r="C3655" t="str">
            <v>先生</v>
          </cell>
          <cell r="D3655" t="str">
            <v>遠銀國際租賃股份有限公司李俊陞</v>
          </cell>
          <cell r="E3655" t="str">
            <v>李俊陞先生</v>
          </cell>
          <cell r="F3655">
            <v>913935588</v>
          </cell>
        </row>
        <row r="3656">
          <cell r="A3656" t="str">
            <v>C240624</v>
          </cell>
          <cell r="B3656" t="str">
            <v>6516YA</v>
          </cell>
          <cell r="C3656" t="str">
            <v>先生</v>
          </cell>
          <cell r="D3656" t="str">
            <v>賴麗(女英)</v>
          </cell>
          <cell r="E3656" t="str">
            <v>賴建志先生</v>
          </cell>
          <cell r="F3656">
            <v>938111724</v>
          </cell>
        </row>
        <row r="3657">
          <cell r="A3657" t="str">
            <v>C240638</v>
          </cell>
          <cell r="B3657" t="str">
            <v>9689ZH</v>
          </cell>
          <cell r="C3657" t="str">
            <v>小姐</v>
          </cell>
          <cell r="D3657" t="str">
            <v>羅美英</v>
          </cell>
          <cell r="E3657" t="str">
            <v>羅美英小姐</v>
          </cell>
          <cell r="F3657">
            <v>928853367</v>
          </cell>
        </row>
        <row r="3658">
          <cell r="A3658" t="str">
            <v>C240683</v>
          </cell>
          <cell r="B3658" t="str">
            <v>ARU1088</v>
          </cell>
          <cell r="C3658" t="str">
            <v>小姐</v>
          </cell>
          <cell r="D3658" t="str">
            <v>賴鈺琳</v>
          </cell>
          <cell r="E3658" t="str">
            <v>賴鈺琳小姐</v>
          </cell>
          <cell r="F3658">
            <v>925338696</v>
          </cell>
        </row>
        <row r="3659">
          <cell r="A3659" t="str">
            <v>C240886</v>
          </cell>
          <cell r="B3659" t="str">
            <v>AAD3132</v>
          </cell>
          <cell r="C3659" t="str">
            <v>小姐</v>
          </cell>
          <cell r="D3659" t="str">
            <v>常在國際法律事務所陳瑞瑩</v>
          </cell>
          <cell r="E3659" t="str">
            <v>陳瑞瑩小姐</v>
          </cell>
          <cell r="F3659">
            <v>952682136</v>
          </cell>
        </row>
        <row r="3660">
          <cell r="A3660" t="str">
            <v>C258382</v>
          </cell>
          <cell r="B3660" t="str">
            <v>5528YH</v>
          </cell>
          <cell r="C3660" t="str">
            <v>先生</v>
          </cell>
          <cell r="D3660" t="str">
            <v>粘宇村</v>
          </cell>
          <cell r="E3660" t="str">
            <v>粘宇村先生</v>
          </cell>
          <cell r="F3660">
            <v>935599017</v>
          </cell>
        </row>
        <row r="3661">
          <cell r="A3661" t="str">
            <v>C296039</v>
          </cell>
          <cell r="B3661" t="str">
            <v>AJG3005</v>
          </cell>
          <cell r="C3661" t="str">
            <v>先生</v>
          </cell>
          <cell r="D3661" t="str">
            <v>王玉合</v>
          </cell>
          <cell r="E3661" t="str">
            <v>王玉合先生</v>
          </cell>
          <cell r="F3661">
            <v>955759035</v>
          </cell>
        </row>
        <row r="3662">
          <cell r="A3662" t="str">
            <v>C296515</v>
          </cell>
          <cell r="B3662" t="str">
            <v>ARE8886</v>
          </cell>
          <cell r="C3662" t="str">
            <v>先生</v>
          </cell>
          <cell r="D3662" t="str">
            <v>佘嘉程</v>
          </cell>
          <cell r="E3662" t="str">
            <v>佘嘉程先生</v>
          </cell>
          <cell r="F3662">
            <v>917631329</v>
          </cell>
        </row>
        <row r="3663">
          <cell r="A3663" t="str">
            <v>C296605</v>
          </cell>
          <cell r="B3663" t="str">
            <v>APF0168</v>
          </cell>
          <cell r="C3663" t="str">
            <v>先生</v>
          </cell>
          <cell r="D3663" t="str">
            <v>張楹翔</v>
          </cell>
          <cell r="E3663" t="str">
            <v>張楹翔先生</v>
          </cell>
          <cell r="F3663">
            <v>910978200</v>
          </cell>
        </row>
        <row r="3664">
          <cell r="A3664" t="str">
            <v>C297934</v>
          </cell>
          <cell r="B3664" t="str">
            <v>AKS8530</v>
          </cell>
          <cell r="C3664" t="str">
            <v>先生</v>
          </cell>
          <cell r="D3664" t="str">
            <v>李育儒</v>
          </cell>
          <cell r="E3664" t="str">
            <v>李育儒先生</v>
          </cell>
          <cell r="F3664">
            <v>937877652</v>
          </cell>
        </row>
        <row r="3665">
          <cell r="A3665" t="str">
            <v>C304022</v>
          </cell>
          <cell r="B3665" t="str">
            <v>ALB2516</v>
          </cell>
          <cell r="C3665" t="str">
            <v>小姐</v>
          </cell>
          <cell r="D3665" t="str">
            <v>鄭佩妮</v>
          </cell>
          <cell r="E3665" t="str">
            <v>鄭佩妮小姐</v>
          </cell>
          <cell r="F3665">
            <v>927212339</v>
          </cell>
        </row>
        <row r="3666">
          <cell r="A3666" t="str">
            <v>C304332</v>
          </cell>
          <cell r="B3666" t="str">
            <v>8399F7</v>
          </cell>
          <cell r="C3666" t="str">
            <v>先生</v>
          </cell>
          <cell r="D3666" t="str">
            <v>石尚諭</v>
          </cell>
          <cell r="E3666" t="str">
            <v>石尚諭先生</v>
          </cell>
          <cell r="F3666">
            <v>935202856</v>
          </cell>
        </row>
        <row r="3667">
          <cell r="A3667" t="str">
            <v>C304347</v>
          </cell>
          <cell r="B3667" t="str">
            <v>9430ZR</v>
          </cell>
          <cell r="C3667" t="str">
            <v>先生</v>
          </cell>
          <cell r="D3667" t="str">
            <v>楊桂蘭</v>
          </cell>
          <cell r="E3667" t="str">
            <v>簡源呈先生</v>
          </cell>
          <cell r="F3667">
            <v>978118190</v>
          </cell>
        </row>
        <row r="3668">
          <cell r="A3668" t="str">
            <v>C304348</v>
          </cell>
          <cell r="B3668" t="str">
            <v>ARE5200</v>
          </cell>
          <cell r="C3668" t="str">
            <v>先生</v>
          </cell>
          <cell r="D3668" t="str">
            <v>蘇世杰</v>
          </cell>
          <cell r="E3668" t="str">
            <v>蘇世杰先生</v>
          </cell>
          <cell r="F3668">
            <v>972203803</v>
          </cell>
        </row>
        <row r="3669">
          <cell r="A3669" t="str">
            <v>C304353</v>
          </cell>
          <cell r="B3669" t="str">
            <v>2656YJ</v>
          </cell>
          <cell r="C3669" t="str">
            <v>先生</v>
          </cell>
          <cell r="D3669" t="str">
            <v>劉怡婷</v>
          </cell>
          <cell r="E3669" t="str">
            <v>周宏隆先生</v>
          </cell>
          <cell r="F3669">
            <v>933904224</v>
          </cell>
        </row>
        <row r="3670">
          <cell r="A3670" t="str">
            <v>C304355</v>
          </cell>
          <cell r="B3670" t="str">
            <v>2638ZS</v>
          </cell>
          <cell r="C3670" t="str">
            <v>先生</v>
          </cell>
          <cell r="D3670" t="str">
            <v>陳盟仁</v>
          </cell>
          <cell r="E3670" t="str">
            <v>陳盟仁先生</v>
          </cell>
          <cell r="F3670">
            <v>936220042</v>
          </cell>
        </row>
        <row r="3671">
          <cell r="A3671" t="str">
            <v>C304397</v>
          </cell>
          <cell r="B3671" t="str">
            <v>APA5237</v>
          </cell>
          <cell r="C3671" t="str">
            <v>先生</v>
          </cell>
          <cell r="D3671" t="str">
            <v>張一彬</v>
          </cell>
          <cell r="E3671" t="str">
            <v>張一彬先生</v>
          </cell>
          <cell r="F3671">
            <v>926558260</v>
          </cell>
        </row>
        <row r="3672">
          <cell r="A3672" t="str">
            <v>C306289</v>
          </cell>
          <cell r="B3672" t="str">
            <v>AGJ8553</v>
          </cell>
          <cell r="C3672" t="str">
            <v>先生</v>
          </cell>
          <cell r="D3672" t="str">
            <v>陳恆志</v>
          </cell>
          <cell r="E3672" t="str">
            <v>陳恆志先生</v>
          </cell>
          <cell r="F3672">
            <v>933055226</v>
          </cell>
        </row>
        <row r="3673">
          <cell r="A3673" t="str">
            <v>C322464</v>
          </cell>
          <cell r="B3673" t="str">
            <v>7118VK</v>
          </cell>
          <cell r="C3673" t="str">
            <v>先生</v>
          </cell>
          <cell r="D3673" t="str">
            <v>洪桂彬</v>
          </cell>
          <cell r="E3673" t="str">
            <v>洪桂彬先生</v>
          </cell>
          <cell r="F3673">
            <v>987206899</v>
          </cell>
        </row>
        <row r="3674">
          <cell r="A3674" t="str">
            <v>C323739</v>
          </cell>
          <cell r="B3674" t="str">
            <v>9996VA</v>
          </cell>
          <cell r="C3674" t="str">
            <v>先生</v>
          </cell>
          <cell r="D3674" t="str">
            <v>楊澤明</v>
          </cell>
          <cell r="E3674" t="str">
            <v>楊澤明先生</v>
          </cell>
          <cell r="F3674">
            <v>955530760</v>
          </cell>
        </row>
        <row r="3675">
          <cell r="A3675" t="str">
            <v>C323771</v>
          </cell>
          <cell r="B3675" t="str">
            <v>AGJ7859</v>
          </cell>
          <cell r="C3675" t="str">
            <v>先生</v>
          </cell>
          <cell r="D3675" t="str">
            <v>李東諺</v>
          </cell>
          <cell r="E3675" t="str">
            <v>李東諺先生</v>
          </cell>
          <cell r="F3675">
            <v>911425402</v>
          </cell>
        </row>
        <row r="3676">
          <cell r="A3676" t="str">
            <v>C323888</v>
          </cell>
          <cell r="B3676" t="str">
            <v>ARG5626</v>
          </cell>
          <cell r="C3676" t="str">
            <v>先生</v>
          </cell>
          <cell r="D3676" t="str">
            <v>鄭永健</v>
          </cell>
          <cell r="E3676" t="str">
            <v>鄭永健先生</v>
          </cell>
          <cell r="F3676">
            <v>932149923</v>
          </cell>
        </row>
        <row r="3677">
          <cell r="A3677" t="str">
            <v>C324237</v>
          </cell>
          <cell r="B3677" t="str">
            <v>7399VC</v>
          </cell>
          <cell r="C3677" t="str">
            <v>先生</v>
          </cell>
          <cell r="D3677" t="str">
            <v>黃明義</v>
          </cell>
          <cell r="E3677" t="str">
            <v>黃明義先生</v>
          </cell>
          <cell r="F3677">
            <v>933004148</v>
          </cell>
        </row>
        <row r="3678">
          <cell r="A3678" t="str">
            <v>C325245</v>
          </cell>
          <cell r="B3678" t="str">
            <v>1399YA</v>
          </cell>
          <cell r="C3678" t="str">
            <v>先生</v>
          </cell>
          <cell r="D3678" t="str">
            <v>徐宏錡</v>
          </cell>
          <cell r="E3678" t="str">
            <v>徐宏錡先生</v>
          </cell>
          <cell r="F3678">
            <v>979165049</v>
          </cell>
        </row>
        <row r="3679">
          <cell r="A3679" t="str">
            <v>C325411</v>
          </cell>
          <cell r="B3679">
            <v>558299</v>
          </cell>
          <cell r="C3679" t="str">
            <v>先生</v>
          </cell>
          <cell r="D3679" t="str">
            <v>日盛全台通小客車租賃(股)游宏達</v>
          </cell>
          <cell r="E3679" t="str">
            <v>游宏達先生</v>
          </cell>
          <cell r="F3679">
            <v>955883747</v>
          </cell>
        </row>
        <row r="3680">
          <cell r="A3680" t="str">
            <v>C325536</v>
          </cell>
          <cell r="B3680" t="str">
            <v>1199YN</v>
          </cell>
          <cell r="C3680" t="str">
            <v>先生</v>
          </cell>
          <cell r="D3680" t="str">
            <v>林懿娟</v>
          </cell>
          <cell r="E3680" t="str">
            <v>宋慶福先生</v>
          </cell>
          <cell r="F3680">
            <v>939535167</v>
          </cell>
        </row>
        <row r="3681">
          <cell r="A3681" t="str">
            <v>C325919</v>
          </cell>
          <cell r="B3681" t="str">
            <v>RAH9968</v>
          </cell>
          <cell r="C3681" t="str">
            <v>先生</v>
          </cell>
          <cell r="D3681" t="str">
            <v>頂臺企業有限公司(和新組貸)陳勝煌</v>
          </cell>
          <cell r="E3681" t="str">
            <v>陳勝煌先生</v>
          </cell>
          <cell r="F3681">
            <v>912820864</v>
          </cell>
        </row>
        <row r="3682">
          <cell r="A3682" t="str">
            <v>C332318</v>
          </cell>
          <cell r="B3682" t="str">
            <v>APP6981</v>
          </cell>
          <cell r="C3682" t="str">
            <v>先生</v>
          </cell>
          <cell r="D3682" t="str">
            <v>緯衡建設開發有限公司-財盟李俊毅</v>
          </cell>
          <cell r="E3682" t="str">
            <v>李俊毅先生</v>
          </cell>
          <cell r="F3682">
            <v>919588388</v>
          </cell>
        </row>
        <row r="3683">
          <cell r="A3683" t="str">
            <v>C332523</v>
          </cell>
          <cell r="B3683" t="str">
            <v>7100YA</v>
          </cell>
          <cell r="C3683" t="str">
            <v>先生</v>
          </cell>
          <cell r="D3683" t="str">
            <v>李小綠</v>
          </cell>
          <cell r="E3683" t="str">
            <v>高國勛先生</v>
          </cell>
          <cell r="F3683">
            <v>970949368</v>
          </cell>
        </row>
        <row r="3684">
          <cell r="A3684" t="str">
            <v>C333109</v>
          </cell>
          <cell r="B3684" t="str">
            <v>AAD2998</v>
          </cell>
          <cell r="C3684" t="str">
            <v>先生</v>
          </cell>
          <cell r="D3684" t="str">
            <v>知佳實業股份有限公司翁建立</v>
          </cell>
          <cell r="E3684" t="str">
            <v>翁建立先生</v>
          </cell>
          <cell r="F3684">
            <v>932211036</v>
          </cell>
        </row>
        <row r="3685">
          <cell r="A3685" t="str">
            <v>C334260</v>
          </cell>
          <cell r="B3685" t="str">
            <v>AAC3883</v>
          </cell>
          <cell r="C3685" t="str">
            <v>先生</v>
          </cell>
          <cell r="D3685" t="str">
            <v>艾莉工程有限公司關中旻</v>
          </cell>
          <cell r="E3685" t="str">
            <v>關中旻先生</v>
          </cell>
          <cell r="F3685">
            <v>953117029</v>
          </cell>
        </row>
        <row r="3686">
          <cell r="A3686" t="str">
            <v>C334602</v>
          </cell>
          <cell r="B3686" t="str">
            <v>ABB1188</v>
          </cell>
          <cell r="C3686" t="str">
            <v>小姐</v>
          </cell>
          <cell r="D3686" t="str">
            <v>呂秋昭</v>
          </cell>
          <cell r="E3686" t="str">
            <v>呂秋昭小姐</v>
          </cell>
          <cell r="F3686">
            <v>933067021</v>
          </cell>
        </row>
        <row r="3687">
          <cell r="A3687" t="str">
            <v>C334839</v>
          </cell>
          <cell r="B3687" t="str">
            <v>9951WW</v>
          </cell>
          <cell r="C3687" t="str">
            <v>先生</v>
          </cell>
          <cell r="D3687" t="str">
            <v>林行憲</v>
          </cell>
          <cell r="E3687" t="str">
            <v>林行憲先生</v>
          </cell>
          <cell r="F3687">
            <v>933207879</v>
          </cell>
        </row>
        <row r="3688">
          <cell r="A3688" t="str">
            <v>C335513</v>
          </cell>
          <cell r="B3688" t="str">
            <v>0066YE</v>
          </cell>
          <cell r="C3688" t="str">
            <v>先生</v>
          </cell>
          <cell r="D3688" t="str">
            <v>僑泰興股份有限公司盧聯生</v>
          </cell>
          <cell r="E3688" t="str">
            <v>盧聯生先生</v>
          </cell>
          <cell r="F3688">
            <v>932316635</v>
          </cell>
        </row>
        <row r="3689">
          <cell r="A3689" t="str">
            <v>C335739</v>
          </cell>
          <cell r="B3689" t="str">
            <v>6565YE</v>
          </cell>
          <cell r="C3689" t="str">
            <v>先生</v>
          </cell>
          <cell r="D3689" t="str">
            <v>曾國權</v>
          </cell>
          <cell r="E3689" t="str">
            <v>曾國權先生</v>
          </cell>
          <cell r="F3689">
            <v>906536977</v>
          </cell>
        </row>
        <row r="3690">
          <cell r="A3690" t="str">
            <v>C336096</v>
          </cell>
          <cell r="B3690" t="str">
            <v>0857ZR</v>
          </cell>
          <cell r="C3690" t="str">
            <v>先生</v>
          </cell>
          <cell r="D3690" t="str">
            <v>郭天貴</v>
          </cell>
          <cell r="E3690" t="str">
            <v>郭天貴先生</v>
          </cell>
          <cell r="F3690">
            <v>928202817</v>
          </cell>
        </row>
        <row r="3691">
          <cell r="A3691" t="str">
            <v>C336200</v>
          </cell>
          <cell r="B3691" t="str">
            <v>9168A9</v>
          </cell>
          <cell r="C3691" t="str">
            <v>先生</v>
          </cell>
          <cell r="D3691" t="str">
            <v>鄭桂香</v>
          </cell>
          <cell r="E3691" t="str">
            <v>王裕民先生</v>
          </cell>
          <cell r="F3691">
            <v>975328108</v>
          </cell>
        </row>
        <row r="3692">
          <cell r="A3692" t="str">
            <v>C336231</v>
          </cell>
          <cell r="B3692" t="str">
            <v>RAX5239</v>
          </cell>
          <cell r="C3692" t="str">
            <v>先生</v>
          </cell>
          <cell r="D3692" t="str">
            <v>宥銘實業有限公司陳育峰</v>
          </cell>
          <cell r="E3692" t="str">
            <v>陳育峰先生</v>
          </cell>
          <cell r="F3692">
            <v>937898187</v>
          </cell>
        </row>
        <row r="3693">
          <cell r="A3693" t="str">
            <v>C336478</v>
          </cell>
          <cell r="B3693" t="str">
            <v>APP8099</v>
          </cell>
          <cell r="C3693" t="str">
            <v>先生</v>
          </cell>
          <cell r="D3693" t="str">
            <v>日盛全台通小客車租賃(股)杜金龍</v>
          </cell>
          <cell r="E3693" t="str">
            <v>杜金龍先生</v>
          </cell>
          <cell r="F3693">
            <v>932124989</v>
          </cell>
        </row>
        <row r="3694">
          <cell r="A3694" t="str">
            <v>C336811</v>
          </cell>
          <cell r="B3694" t="str">
            <v>RBB3880</v>
          </cell>
          <cell r="C3694" t="str">
            <v>先生</v>
          </cell>
          <cell r="D3694" t="str">
            <v>周玉堂</v>
          </cell>
          <cell r="E3694" t="str">
            <v>周玉堂先生</v>
          </cell>
          <cell r="F3694">
            <v>930368893</v>
          </cell>
        </row>
        <row r="3695">
          <cell r="A3695" t="str">
            <v>C336823</v>
          </cell>
          <cell r="B3695" t="str">
            <v>0178ZT</v>
          </cell>
          <cell r="C3695" t="str">
            <v>小姐</v>
          </cell>
          <cell r="D3695" t="str">
            <v>陳媚芳</v>
          </cell>
          <cell r="E3695" t="str">
            <v>陳媚芳小姐</v>
          </cell>
          <cell r="F3695">
            <v>913455799</v>
          </cell>
        </row>
        <row r="3696">
          <cell r="A3696" t="str">
            <v>C342285</v>
          </cell>
          <cell r="B3696" t="str">
            <v>AKJ8889</v>
          </cell>
          <cell r="C3696" t="str">
            <v>先生</v>
          </cell>
          <cell r="D3696" t="str">
            <v>蔡鴻丞</v>
          </cell>
          <cell r="E3696" t="str">
            <v>蔡鴻丞先生</v>
          </cell>
          <cell r="F3696">
            <v>918051888</v>
          </cell>
        </row>
        <row r="3697">
          <cell r="A3697" t="str">
            <v>C342460</v>
          </cell>
          <cell r="B3697" t="str">
            <v>6388ZK</v>
          </cell>
          <cell r="C3697" t="str">
            <v>先生</v>
          </cell>
          <cell r="D3697" t="str">
            <v>莊張秀薇</v>
          </cell>
          <cell r="E3697" t="str">
            <v>莊萬堂先生</v>
          </cell>
          <cell r="F3697">
            <v>900000000</v>
          </cell>
        </row>
        <row r="3698">
          <cell r="A3698" t="str">
            <v>C342464</v>
          </cell>
          <cell r="B3698" t="str">
            <v>AAE6779</v>
          </cell>
          <cell r="C3698" t="str">
            <v>女士</v>
          </cell>
          <cell r="D3698" t="str">
            <v>廖鳳</v>
          </cell>
          <cell r="E3698" t="str">
            <v>廖鳳女士</v>
          </cell>
          <cell r="F3698">
            <v>971020555</v>
          </cell>
        </row>
        <row r="3699">
          <cell r="A3699" t="str">
            <v>C342473</v>
          </cell>
          <cell r="B3699" t="str">
            <v>AKN8777</v>
          </cell>
          <cell r="C3699" t="str">
            <v>先生</v>
          </cell>
          <cell r="D3699" t="str">
            <v>海德生貿易股份有限公司周海峰</v>
          </cell>
          <cell r="E3699" t="str">
            <v>周海峰先生</v>
          </cell>
          <cell r="F3699">
            <v>937891464</v>
          </cell>
        </row>
        <row r="3700">
          <cell r="A3700" t="str">
            <v>C342474</v>
          </cell>
          <cell r="B3700" t="str">
            <v>1111YS</v>
          </cell>
          <cell r="C3700" t="str">
            <v>先生</v>
          </cell>
          <cell r="D3700" t="str">
            <v>吳進雄</v>
          </cell>
          <cell r="E3700" t="str">
            <v>林振生先生</v>
          </cell>
          <cell r="F3700">
            <v>918129013</v>
          </cell>
        </row>
        <row r="3701">
          <cell r="A3701" t="str">
            <v>C342719</v>
          </cell>
          <cell r="B3701" t="str">
            <v>5869YS</v>
          </cell>
          <cell r="C3701" t="str">
            <v>先生</v>
          </cell>
          <cell r="D3701" t="str">
            <v>瑞瓏企業有限公司邱瑞祥</v>
          </cell>
          <cell r="E3701" t="str">
            <v>邱瑞祥先生</v>
          </cell>
          <cell r="F3701">
            <v>933897398</v>
          </cell>
        </row>
        <row r="3702">
          <cell r="A3702" t="str">
            <v>C342725</v>
          </cell>
          <cell r="B3702" t="str">
            <v>AKL8508</v>
          </cell>
          <cell r="C3702" t="str">
            <v>小姐</v>
          </cell>
          <cell r="D3702" t="str">
            <v>福誠汽車謝明玲</v>
          </cell>
          <cell r="E3702" t="str">
            <v>謝明玲小姐</v>
          </cell>
          <cell r="F3702">
            <v>0</v>
          </cell>
        </row>
        <row r="3703">
          <cell r="A3703" t="str">
            <v>C342982</v>
          </cell>
          <cell r="B3703" t="str">
            <v>AAE2660</v>
          </cell>
          <cell r="C3703" t="str">
            <v>先生</v>
          </cell>
          <cell r="D3703" t="str">
            <v>業強科技股份有限公司張泉</v>
          </cell>
          <cell r="E3703" t="str">
            <v>張泉先生</v>
          </cell>
          <cell r="F3703">
            <v>928800228</v>
          </cell>
        </row>
        <row r="3704">
          <cell r="A3704" t="str">
            <v>C343369</v>
          </cell>
          <cell r="B3704" t="str">
            <v>8068YG</v>
          </cell>
          <cell r="C3704" t="str">
            <v>先生</v>
          </cell>
          <cell r="D3704" t="str">
            <v>南嶸機械廠股份有限公司陳韋祥</v>
          </cell>
          <cell r="E3704" t="str">
            <v>陳韋祥先生</v>
          </cell>
          <cell r="F3704">
            <v>958632288</v>
          </cell>
        </row>
        <row r="3705">
          <cell r="A3705" t="str">
            <v>C343489</v>
          </cell>
          <cell r="B3705" t="str">
            <v>ANL5888</v>
          </cell>
          <cell r="C3705" t="str">
            <v>小姐</v>
          </cell>
          <cell r="D3705" t="str">
            <v>陳天助</v>
          </cell>
          <cell r="E3705" t="str">
            <v>陳素芬小姐</v>
          </cell>
          <cell r="F3705">
            <v>932256688</v>
          </cell>
        </row>
        <row r="3706">
          <cell r="A3706" t="str">
            <v>C343821</v>
          </cell>
          <cell r="B3706" t="str">
            <v>6680YH</v>
          </cell>
          <cell r="C3706" t="str">
            <v>先生</v>
          </cell>
          <cell r="D3706" t="str">
            <v>智豐科技(股)有限公司范荃傑</v>
          </cell>
          <cell r="E3706" t="str">
            <v>范荃傑先生</v>
          </cell>
          <cell r="F3706">
            <v>982827459</v>
          </cell>
        </row>
        <row r="3707">
          <cell r="A3707" t="str">
            <v>C343960</v>
          </cell>
          <cell r="B3707" t="str">
            <v>9888YE</v>
          </cell>
          <cell r="C3707" t="str">
            <v>先生</v>
          </cell>
          <cell r="D3707" t="str">
            <v>冠鎮投資股份有限公司陳秋郎</v>
          </cell>
          <cell r="E3707" t="str">
            <v>陳秋郎先生</v>
          </cell>
          <cell r="F3707">
            <v>918607699</v>
          </cell>
        </row>
        <row r="3708">
          <cell r="A3708" t="str">
            <v>C345263</v>
          </cell>
          <cell r="B3708" t="str">
            <v>0826ZT</v>
          </cell>
          <cell r="C3708" t="str">
            <v>先生</v>
          </cell>
          <cell r="D3708" t="str">
            <v>捨先生</v>
          </cell>
          <cell r="E3708" t="str">
            <v>捨先生先生</v>
          </cell>
          <cell r="F3708">
            <v>900000000</v>
          </cell>
        </row>
        <row r="3709">
          <cell r="A3709" t="str">
            <v>C345990</v>
          </cell>
          <cell r="B3709" t="str">
            <v>AGJ9733</v>
          </cell>
          <cell r="C3709" t="str">
            <v>先生</v>
          </cell>
          <cell r="D3709" t="str">
            <v>汗音國際股份有限公司洪正宏</v>
          </cell>
          <cell r="E3709" t="str">
            <v>洪正宏先生</v>
          </cell>
          <cell r="F3709">
            <v>935579188</v>
          </cell>
        </row>
        <row r="3710">
          <cell r="A3710" t="str">
            <v>C346173</v>
          </cell>
          <cell r="B3710" t="str">
            <v>8018ZW</v>
          </cell>
          <cell r="C3710" t="str">
            <v>小姐</v>
          </cell>
          <cell r="D3710" t="str">
            <v>陳柯梅</v>
          </cell>
          <cell r="E3710" t="str">
            <v>陳柯梅小姐</v>
          </cell>
          <cell r="F3710">
            <v>926168888</v>
          </cell>
        </row>
        <row r="3711">
          <cell r="A3711" t="str">
            <v>C346824</v>
          </cell>
          <cell r="B3711">
            <v>335698</v>
          </cell>
          <cell r="C3711" t="str">
            <v>先生</v>
          </cell>
          <cell r="D3711" t="str">
            <v>普羅汽車股份有限公司乙永祥</v>
          </cell>
          <cell r="E3711" t="str">
            <v>乙永祥先生</v>
          </cell>
          <cell r="F3711">
            <v>913866298</v>
          </cell>
        </row>
        <row r="3712">
          <cell r="A3712" t="str">
            <v>C350038</v>
          </cell>
          <cell r="B3712" t="str">
            <v>AFJ8889</v>
          </cell>
          <cell r="C3712" t="str">
            <v>先生</v>
          </cell>
          <cell r="D3712" t="str">
            <v>許盛楷</v>
          </cell>
          <cell r="E3712" t="str">
            <v>許盛楷先生</v>
          </cell>
          <cell r="F3712">
            <v>920279567</v>
          </cell>
        </row>
        <row r="3713">
          <cell r="A3713" t="str">
            <v>C366792</v>
          </cell>
          <cell r="B3713" t="str">
            <v>ADD6699</v>
          </cell>
          <cell r="C3713" t="str">
            <v>先生</v>
          </cell>
          <cell r="D3713" t="str">
            <v>恆康工程顧問股份有限公司李秉全</v>
          </cell>
          <cell r="E3713" t="str">
            <v>李秉全先生</v>
          </cell>
          <cell r="F3713">
            <v>925928201</v>
          </cell>
        </row>
        <row r="3714">
          <cell r="A3714" t="str">
            <v>C366804</v>
          </cell>
          <cell r="B3714" t="str">
            <v>9909YM</v>
          </cell>
          <cell r="C3714" t="str">
            <v>先生</v>
          </cell>
          <cell r="D3714" t="str">
            <v>大豐貿易股份有限公司陳天地</v>
          </cell>
          <cell r="E3714" t="str">
            <v>陳天地先生</v>
          </cell>
          <cell r="F3714">
            <v>936055962</v>
          </cell>
        </row>
        <row r="3715">
          <cell r="A3715" t="str">
            <v>C367053</v>
          </cell>
          <cell r="B3715" t="str">
            <v>8835YB</v>
          </cell>
          <cell r="C3715" t="str">
            <v>女士</v>
          </cell>
          <cell r="D3715" t="str">
            <v>巫紅寬</v>
          </cell>
          <cell r="E3715" t="str">
            <v>巫紅寬女士</v>
          </cell>
          <cell r="F3715">
            <v>910000892</v>
          </cell>
        </row>
        <row r="3716">
          <cell r="A3716" t="str">
            <v>C367110</v>
          </cell>
          <cell r="B3716" t="str">
            <v>AKN8090</v>
          </cell>
          <cell r="C3716" t="str">
            <v>先生</v>
          </cell>
          <cell r="D3716" t="str">
            <v>南法香頌股份有限公司許原睿</v>
          </cell>
          <cell r="E3716" t="str">
            <v>許原睿先生</v>
          </cell>
          <cell r="F3716">
            <v>920385502</v>
          </cell>
        </row>
        <row r="3717">
          <cell r="A3717" t="str">
            <v>C367253</v>
          </cell>
          <cell r="B3717" t="str">
            <v>ATJ5526</v>
          </cell>
          <cell r="C3717" t="str">
            <v>先生</v>
          </cell>
          <cell r="D3717" t="str">
            <v>范曉文</v>
          </cell>
          <cell r="E3717" t="str">
            <v>方志男先生</v>
          </cell>
          <cell r="F3717">
            <v>933874592</v>
          </cell>
        </row>
        <row r="3718">
          <cell r="A3718" t="str">
            <v>C367334</v>
          </cell>
          <cell r="B3718" t="str">
            <v>9168B9</v>
          </cell>
          <cell r="C3718" t="str">
            <v>先生</v>
          </cell>
          <cell r="D3718" t="str">
            <v>謝永清</v>
          </cell>
          <cell r="E3718" t="str">
            <v>謝永清先生</v>
          </cell>
          <cell r="F3718">
            <v>987277203</v>
          </cell>
        </row>
        <row r="3719">
          <cell r="A3719" t="str">
            <v>C367337</v>
          </cell>
          <cell r="B3719" t="str">
            <v>AJF3138</v>
          </cell>
          <cell r="C3719" t="str">
            <v>先生</v>
          </cell>
          <cell r="D3719" t="str">
            <v>鄭永暉</v>
          </cell>
          <cell r="E3719" t="str">
            <v>鄭永暉先生</v>
          </cell>
          <cell r="F3719">
            <v>933120271</v>
          </cell>
        </row>
        <row r="3720">
          <cell r="A3720" t="str">
            <v>C368021</v>
          </cell>
          <cell r="B3720" t="str">
            <v>2988ZS</v>
          </cell>
          <cell r="C3720" t="str">
            <v>先生</v>
          </cell>
          <cell r="D3720" t="str">
            <v>周建成</v>
          </cell>
          <cell r="E3720" t="str">
            <v>周建成先生</v>
          </cell>
          <cell r="F3720">
            <v>958829987</v>
          </cell>
        </row>
        <row r="3721">
          <cell r="A3721" t="str">
            <v>C368366</v>
          </cell>
          <cell r="B3721" t="str">
            <v>1298B2</v>
          </cell>
          <cell r="C3721" t="str">
            <v>先生</v>
          </cell>
          <cell r="D3721" t="str">
            <v>劉榮</v>
          </cell>
          <cell r="E3721" t="str">
            <v>劉榮先生</v>
          </cell>
          <cell r="F3721">
            <v>932214930</v>
          </cell>
        </row>
        <row r="3722">
          <cell r="A3722" t="str">
            <v>C368443</v>
          </cell>
          <cell r="B3722" t="str">
            <v>AND3699</v>
          </cell>
          <cell r="C3722" t="str">
            <v>小姐</v>
          </cell>
          <cell r="D3722" t="str">
            <v>日盛全台通小客車租賃(股)公司傅玉姍</v>
          </cell>
          <cell r="E3722" t="str">
            <v>傅玉姍小姐</v>
          </cell>
          <cell r="F3722">
            <v>922298265</v>
          </cell>
        </row>
        <row r="3723">
          <cell r="A3723" t="str">
            <v>C368452</v>
          </cell>
          <cell r="B3723" t="str">
            <v>AND0838</v>
          </cell>
          <cell r="C3723" t="str">
            <v>先生</v>
          </cell>
          <cell r="D3723" t="str">
            <v>依德國際股份有限公司林明欣</v>
          </cell>
          <cell r="E3723" t="str">
            <v>林明欣先生</v>
          </cell>
          <cell r="F3723">
            <v>921616555</v>
          </cell>
        </row>
        <row r="3724">
          <cell r="A3724" t="str">
            <v>C368480</v>
          </cell>
          <cell r="B3724" t="str">
            <v>AGN8917</v>
          </cell>
          <cell r="C3724" t="str">
            <v>小姐</v>
          </cell>
          <cell r="D3724" t="str">
            <v>陳麗珠</v>
          </cell>
          <cell r="E3724" t="str">
            <v>陳芷檸小姐</v>
          </cell>
          <cell r="F3724">
            <v>988010133</v>
          </cell>
        </row>
        <row r="3725">
          <cell r="A3725" t="str">
            <v>C368559</v>
          </cell>
          <cell r="B3725" t="str">
            <v>5566K9</v>
          </cell>
          <cell r="C3725" t="str">
            <v>先生</v>
          </cell>
          <cell r="D3725" t="str">
            <v>葉啟偉</v>
          </cell>
          <cell r="E3725" t="str">
            <v>葉啟偉先生</v>
          </cell>
          <cell r="F3725">
            <v>932038615</v>
          </cell>
        </row>
        <row r="3726">
          <cell r="A3726" t="str">
            <v>C368753</v>
          </cell>
          <cell r="B3726">
            <v>617888</v>
          </cell>
          <cell r="C3726" t="str">
            <v>先生</v>
          </cell>
          <cell r="D3726" t="str">
            <v>何璟豐</v>
          </cell>
          <cell r="E3726" t="str">
            <v>何璟豐先生</v>
          </cell>
          <cell r="F3726">
            <v>979777702</v>
          </cell>
        </row>
        <row r="3727">
          <cell r="A3727" t="str">
            <v>C368754</v>
          </cell>
          <cell r="B3727" t="str">
            <v>ATN5777</v>
          </cell>
          <cell r="C3727" t="str">
            <v>先生</v>
          </cell>
          <cell r="D3727" t="str">
            <v>許家傑</v>
          </cell>
          <cell r="E3727" t="str">
            <v>許家傑先生</v>
          </cell>
          <cell r="F3727">
            <v>934278273</v>
          </cell>
        </row>
        <row r="3728">
          <cell r="A3728" t="str">
            <v>C368933</v>
          </cell>
          <cell r="B3728" t="str">
            <v>ANN6008</v>
          </cell>
          <cell r="C3728" t="str">
            <v>先生</v>
          </cell>
          <cell r="D3728" t="str">
            <v>冠魁電機股份有限公司劉育宏</v>
          </cell>
          <cell r="E3728" t="str">
            <v>劉育宏先生</v>
          </cell>
          <cell r="F3728">
            <v>928276161</v>
          </cell>
        </row>
        <row r="3729">
          <cell r="A3729" t="str">
            <v>C386697</v>
          </cell>
          <cell r="B3729" t="str">
            <v>9686YB</v>
          </cell>
          <cell r="C3729" t="str">
            <v>小姐</v>
          </cell>
          <cell r="D3729" t="str">
            <v>0盧月禪</v>
          </cell>
          <cell r="E3729" t="str">
            <v>盧月禪小姐</v>
          </cell>
          <cell r="F3729">
            <v>932158818</v>
          </cell>
        </row>
        <row r="3730">
          <cell r="A3730" t="str">
            <v>C386757</v>
          </cell>
          <cell r="B3730" t="str">
            <v>9859VX</v>
          </cell>
          <cell r="C3730" t="str">
            <v>小姐</v>
          </cell>
          <cell r="D3730" t="str">
            <v>張謙年</v>
          </cell>
          <cell r="E3730" t="str">
            <v>張謙年小姐</v>
          </cell>
          <cell r="F3730">
            <v>930990016</v>
          </cell>
        </row>
        <row r="3731">
          <cell r="A3731" t="str">
            <v>C386846</v>
          </cell>
          <cell r="B3731" t="str">
            <v>5011YB</v>
          </cell>
          <cell r="C3731" t="str">
            <v>先生</v>
          </cell>
          <cell r="D3731" t="str">
            <v>鄧觀成</v>
          </cell>
          <cell r="E3731" t="str">
            <v>鄧觀成先生</v>
          </cell>
          <cell r="F3731">
            <v>938821780</v>
          </cell>
        </row>
        <row r="3732">
          <cell r="A3732" t="str">
            <v>C386852</v>
          </cell>
          <cell r="B3732" t="str">
            <v>3583YB</v>
          </cell>
          <cell r="C3732" t="str">
            <v>先生</v>
          </cell>
          <cell r="D3732" t="str">
            <v>王照銓</v>
          </cell>
          <cell r="E3732" t="str">
            <v>王照銓先生</v>
          </cell>
          <cell r="F3732">
            <v>953302019</v>
          </cell>
        </row>
        <row r="3733">
          <cell r="A3733" t="str">
            <v>C387073</v>
          </cell>
          <cell r="B3733" t="str">
            <v>2600YS</v>
          </cell>
          <cell r="C3733" t="str">
            <v>先生</v>
          </cell>
          <cell r="D3733" t="str">
            <v>陳曉娟</v>
          </cell>
          <cell r="E3733" t="str">
            <v>侯榮興先生</v>
          </cell>
          <cell r="F3733">
            <v>920861486</v>
          </cell>
        </row>
        <row r="3734">
          <cell r="A3734" t="str">
            <v>C387212</v>
          </cell>
          <cell r="B3734" t="str">
            <v>ATV0938</v>
          </cell>
          <cell r="C3734" t="str">
            <v>先生</v>
          </cell>
          <cell r="D3734" t="str">
            <v>蔡韋恩</v>
          </cell>
          <cell r="E3734" t="str">
            <v>蔡韋恩先生</v>
          </cell>
          <cell r="F3734">
            <v>907691021</v>
          </cell>
        </row>
        <row r="3735">
          <cell r="A3735" t="str">
            <v>C387218</v>
          </cell>
          <cell r="B3735" t="str">
            <v>7096YB</v>
          </cell>
          <cell r="C3735" t="str">
            <v>先生</v>
          </cell>
          <cell r="D3735" t="str">
            <v>李志忠</v>
          </cell>
          <cell r="E3735" t="str">
            <v>李志忠先生</v>
          </cell>
          <cell r="F3735">
            <v>961155120</v>
          </cell>
        </row>
        <row r="3736">
          <cell r="A3736" t="str">
            <v>C387285</v>
          </cell>
          <cell r="B3736" t="str">
            <v>1558YS</v>
          </cell>
          <cell r="C3736" t="str">
            <v>先生</v>
          </cell>
          <cell r="D3736" t="str">
            <v>大復企業有限公司黃軒丞</v>
          </cell>
          <cell r="E3736" t="str">
            <v>黃軒丞先生</v>
          </cell>
          <cell r="F3736">
            <v>956171558</v>
          </cell>
        </row>
        <row r="3737">
          <cell r="A3737" t="str">
            <v>C387351</v>
          </cell>
          <cell r="B3737" t="str">
            <v>7278YB</v>
          </cell>
          <cell r="C3737" t="str">
            <v>女士</v>
          </cell>
          <cell r="D3737" t="str">
            <v>呂美珠</v>
          </cell>
          <cell r="E3737" t="str">
            <v>呂美珠女士</v>
          </cell>
          <cell r="F3737">
            <v>939508958</v>
          </cell>
        </row>
        <row r="3738">
          <cell r="A3738" t="str">
            <v>C387362</v>
          </cell>
          <cell r="B3738" t="str">
            <v>1177YX</v>
          </cell>
          <cell r="C3738" t="str">
            <v>先生</v>
          </cell>
          <cell r="D3738" t="str">
            <v>高紹哲</v>
          </cell>
          <cell r="E3738" t="str">
            <v>高紹哲先生</v>
          </cell>
          <cell r="F3738">
            <v>920697702</v>
          </cell>
        </row>
        <row r="3739">
          <cell r="A3739" t="str">
            <v>C399989</v>
          </cell>
          <cell r="B3739" t="str">
            <v>6316YK</v>
          </cell>
          <cell r="C3739" t="str">
            <v>先生</v>
          </cell>
          <cell r="D3739" t="str">
            <v>顏秋玲</v>
          </cell>
          <cell r="E3739" t="str">
            <v>胡文鑫先生</v>
          </cell>
          <cell r="F3739">
            <v>935257148</v>
          </cell>
        </row>
        <row r="3740">
          <cell r="A3740" t="str">
            <v>C406555</v>
          </cell>
          <cell r="B3740" t="str">
            <v>8239J5</v>
          </cell>
          <cell r="C3740" t="str">
            <v>先生</v>
          </cell>
          <cell r="D3740" t="str">
            <v>莉紳國際投資有限公司顏裕忠</v>
          </cell>
          <cell r="E3740" t="str">
            <v>顏裕忠先生</v>
          </cell>
          <cell r="F3740">
            <v>914200866</v>
          </cell>
        </row>
        <row r="3741">
          <cell r="A3741" t="str">
            <v>C420538</v>
          </cell>
          <cell r="B3741" t="str">
            <v>ANV9207</v>
          </cell>
          <cell r="C3741" t="str">
            <v>先生</v>
          </cell>
          <cell r="D3741" t="str">
            <v>蔡佳真</v>
          </cell>
          <cell r="E3741" t="str">
            <v>林長忠先生</v>
          </cell>
          <cell r="F3741">
            <v>987687953</v>
          </cell>
        </row>
        <row r="3742">
          <cell r="A3742" t="str">
            <v>C420611</v>
          </cell>
          <cell r="B3742" t="str">
            <v>AAD6122</v>
          </cell>
          <cell r="C3742" t="str">
            <v>先生</v>
          </cell>
          <cell r="D3742" t="str">
            <v>揚潤營造有限公司許仁忠</v>
          </cell>
          <cell r="E3742" t="str">
            <v>許仁忠先生</v>
          </cell>
          <cell r="F3742">
            <v>939429994</v>
          </cell>
        </row>
        <row r="3743">
          <cell r="A3743" t="str">
            <v>C421908</v>
          </cell>
          <cell r="B3743" t="str">
            <v>8899YX</v>
          </cell>
          <cell r="C3743" t="str">
            <v>先生</v>
          </cell>
          <cell r="D3743" t="str">
            <v>林財正</v>
          </cell>
          <cell r="E3743" t="str">
            <v>林懷瑞先生</v>
          </cell>
          <cell r="F3743">
            <v>918901158</v>
          </cell>
        </row>
        <row r="3744">
          <cell r="A3744" t="str">
            <v>C422901</v>
          </cell>
          <cell r="B3744" t="str">
            <v>AAC2982</v>
          </cell>
          <cell r="C3744" t="str">
            <v>先生</v>
          </cell>
          <cell r="D3744" t="str">
            <v>翁志堅</v>
          </cell>
          <cell r="E3744" t="str">
            <v>翁志堅先生</v>
          </cell>
          <cell r="F3744">
            <v>930791410</v>
          </cell>
        </row>
        <row r="3745">
          <cell r="A3745" t="str">
            <v>C423014</v>
          </cell>
          <cell r="B3745" t="str">
            <v>AGS6282</v>
          </cell>
          <cell r="C3745" t="str">
            <v>先生</v>
          </cell>
          <cell r="D3745" t="str">
            <v>張仕昇</v>
          </cell>
          <cell r="E3745" t="str">
            <v>王濬謙先生</v>
          </cell>
          <cell r="F3745">
            <v>903588678</v>
          </cell>
        </row>
        <row r="3746">
          <cell r="A3746" t="str">
            <v>C423024</v>
          </cell>
          <cell r="B3746" t="str">
            <v>AAQ9398</v>
          </cell>
          <cell r="C3746" t="str">
            <v>先生</v>
          </cell>
          <cell r="D3746" t="str">
            <v>郭宏毅</v>
          </cell>
          <cell r="E3746" t="str">
            <v>郭宏毅先生</v>
          </cell>
          <cell r="F3746">
            <v>900000000</v>
          </cell>
        </row>
        <row r="3747">
          <cell r="A3747" t="str">
            <v>C423140</v>
          </cell>
          <cell r="B3747" t="str">
            <v>9800H7</v>
          </cell>
          <cell r="C3747" t="str">
            <v>先生</v>
          </cell>
          <cell r="D3747" t="str">
            <v>台灣農林股份有限公司岡友峰</v>
          </cell>
          <cell r="E3747" t="str">
            <v>岡友峰先生</v>
          </cell>
          <cell r="F3747">
            <v>920270776</v>
          </cell>
        </row>
        <row r="3748">
          <cell r="A3748" t="str">
            <v>C423509</v>
          </cell>
          <cell r="B3748" t="str">
            <v>AAF8929</v>
          </cell>
          <cell r="C3748" t="str">
            <v>先生</v>
          </cell>
          <cell r="D3748" t="str">
            <v>鄭靜怡</v>
          </cell>
          <cell r="E3748" t="str">
            <v>莊德川先生</v>
          </cell>
          <cell r="F3748">
            <v>936046401</v>
          </cell>
        </row>
        <row r="3749">
          <cell r="A3749" t="str">
            <v>C423683</v>
          </cell>
          <cell r="B3749" t="str">
            <v>0098YA</v>
          </cell>
          <cell r="C3749" t="str">
            <v>先生</v>
          </cell>
          <cell r="D3749" t="str">
            <v>曾皇國</v>
          </cell>
          <cell r="E3749" t="str">
            <v>曾皇國先生</v>
          </cell>
          <cell r="F3749">
            <v>952770893</v>
          </cell>
        </row>
        <row r="3750">
          <cell r="A3750" t="str">
            <v>C423759</v>
          </cell>
          <cell r="B3750" t="str">
            <v>RAJ7890</v>
          </cell>
          <cell r="C3750" t="str">
            <v>先生</v>
          </cell>
          <cell r="D3750" t="str">
            <v>和運租車股份有限公司陳偉傑</v>
          </cell>
          <cell r="E3750" t="str">
            <v>陳偉傑先生</v>
          </cell>
          <cell r="F3750">
            <v>911899822</v>
          </cell>
        </row>
        <row r="3751">
          <cell r="A3751" t="str">
            <v>C424039</v>
          </cell>
          <cell r="B3751" t="str">
            <v>ATA1166</v>
          </cell>
          <cell r="C3751" t="str">
            <v>先生</v>
          </cell>
          <cell r="D3751" t="str">
            <v>遠銀小客車租賃股份有限公司莊志民</v>
          </cell>
          <cell r="E3751" t="str">
            <v>莊志民先生</v>
          </cell>
          <cell r="F3751">
            <v>913011959</v>
          </cell>
        </row>
        <row r="3752">
          <cell r="A3752" t="str">
            <v>C424088</v>
          </cell>
          <cell r="B3752" t="str">
            <v>AAF2586</v>
          </cell>
          <cell r="C3752" t="str">
            <v>先生</v>
          </cell>
          <cell r="D3752" t="str">
            <v>新普建設股份有限公司張家豪</v>
          </cell>
          <cell r="E3752" t="str">
            <v>張家豪先生</v>
          </cell>
          <cell r="F3752">
            <v>970778877</v>
          </cell>
        </row>
        <row r="3753">
          <cell r="A3753" t="str">
            <v>C424789</v>
          </cell>
          <cell r="B3753" t="str">
            <v>7217YW</v>
          </cell>
          <cell r="C3753" t="str">
            <v>小姐</v>
          </cell>
          <cell r="D3753" t="str">
            <v>李</v>
          </cell>
          <cell r="E3753" t="str">
            <v>李小姐</v>
          </cell>
          <cell r="F3753">
            <v>935641727</v>
          </cell>
        </row>
        <row r="3754">
          <cell r="A3754" t="str">
            <v>C424928</v>
          </cell>
          <cell r="B3754" t="str">
            <v>ACZ5953</v>
          </cell>
          <cell r="C3754" t="str">
            <v>先生</v>
          </cell>
          <cell r="D3754" t="str">
            <v>詹益進</v>
          </cell>
          <cell r="E3754" t="str">
            <v>詹益進先生</v>
          </cell>
          <cell r="F3754">
            <v>933003855</v>
          </cell>
        </row>
        <row r="3755">
          <cell r="A3755" t="str">
            <v>C425256</v>
          </cell>
          <cell r="B3755" t="str">
            <v>AAG5685</v>
          </cell>
          <cell r="C3755" t="str">
            <v>先生</v>
          </cell>
          <cell r="D3755" t="str">
            <v>龍吉堂紙品有限公司江文獻</v>
          </cell>
          <cell r="E3755" t="str">
            <v>江文獻先生</v>
          </cell>
          <cell r="F3755">
            <v>912827150</v>
          </cell>
        </row>
        <row r="3756">
          <cell r="A3756" t="str">
            <v>C426414</v>
          </cell>
          <cell r="B3756" t="str">
            <v>5885YD</v>
          </cell>
          <cell r="C3756" t="str">
            <v>先生</v>
          </cell>
          <cell r="D3756" t="str">
            <v>徐至強</v>
          </cell>
          <cell r="E3756" t="str">
            <v>徐至強先生</v>
          </cell>
          <cell r="F3756">
            <v>953771305</v>
          </cell>
        </row>
        <row r="3757">
          <cell r="A3757" t="str">
            <v>C426852</v>
          </cell>
          <cell r="B3757" t="str">
            <v>5528A5</v>
          </cell>
          <cell r="C3757" t="str">
            <v>先生</v>
          </cell>
          <cell r="D3757" t="str">
            <v>黃淑君</v>
          </cell>
          <cell r="E3757" t="str">
            <v>劉穎明先生</v>
          </cell>
          <cell r="F3757">
            <v>933905616</v>
          </cell>
        </row>
        <row r="3758">
          <cell r="A3758" t="str">
            <v>C427400</v>
          </cell>
          <cell r="B3758" t="str">
            <v>AFF2581</v>
          </cell>
          <cell r="C3758" t="str">
            <v>先生</v>
          </cell>
          <cell r="D3758" t="str">
            <v>亞洲衛星電視股份有限公司顏銘宏</v>
          </cell>
          <cell r="E3758" t="str">
            <v>顏銘宏先生</v>
          </cell>
          <cell r="F3758">
            <v>908925868</v>
          </cell>
        </row>
        <row r="3759">
          <cell r="A3759" t="str">
            <v>C427904</v>
          </cell>
          <cell r="B3759" t="str">
            <v>AAN1997</v>
          </cell>
          <cell r="C3759" t="str">
            <v>先生</v>
          </cell>
          <cell r="D3759" t="str">
            <v>盟霖實業股份有限公司(財盟租賃)林振能</v>
          </cell>
          <cell r="E3759" t="str">
            <v>林振能先生</v>
          </cell>
          <cell r="F3759">
            <v>932143897</v>
          </cell>
        </row>
        <row r="3760">
          <cell r="A3760" t="str">
            <v>C428054</v>
          </cell>
          <cell r="B3760" t="str">
            <v>ABC0880</v>
          </cell>
          <cell r="C3760" t="str">
            <v>先生</v>
          </cell>
          <cell r="D3760" t="str">
            <v>謝明峰</v>
          </cell>
          <cell r="E3760" t="str">
            <v>謝明峰先生</v>
          </cell>
          <cell r="F3760">
            <v>981533547</v>
          </cell>
        </row>
        <row r="3761">
          <cell r="A3761" t="str">
            <v>C428079</v>
          </cell>
          <cell r="B3761" t="str">
            <v>AGN2655</v>
          </cell>
          <cell r="C3761" t="str">
            <v>先生</v>
          </cell>
          <cell r="D3761" t="str">
            <v>黃其輝</v>
          </cell>
          <cell r="E3761" t="str">
            <v>黃其輝先生</v>
          </cell>
          <cell r="F3761">
            <v>982901688</v>
          </cell>
        </row>
        <row r="3762">
          <cell r="A3762" t="str">
            <v>C428080</v>
          </cell>
          <cell r="B3762" t="str">
            <v>RAX5709</v>
          </cell>
          <cell r="C3762" t="str">
            <v>先生</v>
          </cell>
          <cell r="D3762" t="str">
            <v>聯邦國際租賃(股)李朝銘</v>
          </cell>
          <cell r="E3762" t="str">
            <v>李朝銘先生</v>
          </cell>
          <cell r="F3762">
            <v>975395001</v>
          </cell>
        </row>
        <row r="3763">
          <cell r="A3763" t="str">
            <v>C428861</v>
          </cell>
          <cell r="B3763" t="str">
            <v>AFF0511</v>
          </cell>
          <cell r="C3763" t="str">
            <v>先生</v>
          </cell>
          <cell r="D3763" t="str">
            <v>國煖實業(股)-和運租賃蕭庭輝</v>
          </cell>
          <cell r="E3763" t="str">
            <v>蕭庭輝先生</v>
          </cell>
          <cell r="F3763">
            <v>935233009</v>
          </cell>
        </row>
        <row r="3764">
          <cell r="A3764" t="str">
            <v>C429193</v>
          </cell>
          <cell r="B3764" t="str">
            <v>AFF9781</v>
          </cell>
          <cell r="C3764" t="str">
            <v>小姐</v>
          </cell>
          <cell r="D3764" t="str">
            <v>東洲國際股份有限公司(依德國際股份有限公司)陳郁樺</v>
          </cell>
          <cell r="E3764" t="str">
            <v>陳郁樺小姐</v>
          </cell>
          <cell r="F3764">
            <v>975725609</v>
          </cell>
        </row>
        <row r="3765">
          <cell r="A3765" t="str">
            <v>C440008</v>
          </cell>
          <cell r="B3765" t="str">
            <v>7123ZS</v>
          </cell>
          <cell r="C3765" t="str">
            <v>先生</v>
          </cell>
          <cell r="D3765" t="str">
            <v>豐鑫開發投資股份有限公司江家明</v>
          </cell>
          <cell r="E3765" t="str">
            <v>江家明先生</v>
          </cell>
          <cell r="F3765">
            <v>920229222</v>
          </cell>
        </row>
        <row r="3766">
          <cell r="A3766" t="str">
            <v>C440026</v>
          </cell>
          <cell r="B3766" t="str">
            <v>AKX1109</v>
          </cell>
          <cell r="C3766" t="str">
            <v>先生</v>
          </cell>
          <cell r="D3766" t="str">
            <v>蔡正淳</v>
          </cell>
          <cell r="E3766" t="str">
            <v>陳維哲先生</v>
          </cell>
          <cell r="F3766">
            <v>981674203</v>
          </cell>
        </row>
        <row r="3767">
          <cell r="A3767" t="str">
            <v>C440037</v>
          </cell>
          <cell r="B3767" t="str">
            <v>3393ZW</v>
          </cell>
          <cell r="C3767" t="str">
            <v>小姐</v>
          </cell>
          <cell r="D3767" t="str">
            <v>蔡秉芳</v>
          </cell>
          <cell r="E3767" t="str">
            <v>蔡秉芳小姐</v>
          </cell>
          <cell r="F3767">
            <v>938938396</v>
          </cell>
        </row>
        <row r="3768">
          <cell r="A3768" t="str">
            <v>C454403</v>
          </cell>
          <cell r="B3768" t="str">
            <v>AKP0060</v>
          </cell>
          <cell r="C3768" t="str">
            <v>先生</v>
          </cell>
          <cell r="D3768" t="str">
            <v>黃建融</v>
          </cell>
          <cell r="E3768" t="str">
            <v>黃建融先生</v>
          </cell>
          <cell r="F3768">
            <v>910103115</v>
          </cell>
        </row>
        <row r="3769">
          <cell r="A3769" t="str">
            <v>C456425</v>
          </cell>
          <cell r="B3769" t="str">
            <v>AGD0068</v>
          </cell>
          <cell r="C3769" t="str">
            <v>先生</v>
          </cell>
          <cell r="D3769" t="str">
            <v>高偉豪</v>
          </cell>
          <cell r="E3769" t="str">
            <v>高偉豪先生</v>
          </cell>
          <cell r="F3769">
            <v>926000404</v>
          </cell>
        </row>
        <row r="3770">
          <cell r="A3770" t="str">
            <v>C457260</v>
          </cell>
          <cell r="B3770">
            <v>67890000000</v>
          </cell>
          <cell r="C3770" t="str">
            <v>先生</v>
          </cell>
          <cell r="D3770" t="str">
            <v>黃志誠</v>
          </cell>
          <cell r="E3770" t="str">
            <v>黃志誠先生</v>
          </cell>
          <cell r="F3770">
            <v>958855555</v>
          </cell>
        </row>
        <row r="3771">
          <cell r="A3771" t="str">
            <v>C457321</v>
          </cell>
          <cell r="B3771" t="str">
            <v>6257A8</v>
          </cell>
          <cell r="C3771" t="str">
            <v>先生</v>
          </cell>
          <cell r="D3771" t="str">
            <v>林佳欣</v>
          </cell>
          <cell r="E3771" t="str">
            <v>潘福康先生</v>
          </cell>
          <cell r="F3771">
            <v>928216662</v>
          </cell>
        </row>
        <row r="3772">
          <cell r="A3772" t="str">
            <v>C458227</v>
          </cell>
          <cell r="B3772" t="str">
            <v>4899D8</v>
          </cell>
          <cell r="C3772" t="str">
            <v>先生</v>
          </cell>
          <cell r="D3772" t="str">
            <v>辰杰投資有限公司陳建宏</v>
          </cell>
          <cell r="E3772" t="str">
            <v>陳建宏先生</v>
          </cell>
          <cell r="F3772">
            <v>978319988</v>
          </cell>
        </row>
        <row r="3773">
          <cell r="A3773" t="str">
            <v>C458652</v>
          </cell>
          <cell r="B3773" t="str">
            <v>AGQ8599</v>
          </cell>
          <cell r="C3773" t="str">
            <v>小姐</v>
          </cell>
          <cell r="D3773" t="str">
            <v>呂金娟</v>
          </cell>
          <cell r="E3773" t="str">
            <v>呂金娟小姐</v>
          </cell>
          <cell r="F3773">
            <v>938545571</v>
          </cell>
        </row>
        <row r="3774">
          <cell r="A3774" t="str">
            <v>C458665</v>
          </cell>
          <cell r="B3774" t="str">
            <v>0409H8</v>
          </cell>
          <cell r="C3774" t="str">
            <v>先生</v>
          </cell>
          <cell r="D3774" t="str">
            <v>陳耀仁</v>
          </cell>
          <cell r="E3774" t="str">
            <v>陳耀仁先生</v>
          </cell>
          <cell r="F3774">
            <v>932217026</v>
          </cell>
        </row>
        <row r="3775">
          <cell r="A3775" t="str">
            <v>C459107</v>
          </cell>
          <cell r="B3775" t="str">
            <v>8589K7</v>
          </cell>
          <cell r="C3775" t="str">
            <v>先生</v>
          </cell>
          <cell r="D3775" t="str">
            <v>博崴電子股份有限公司顏銘宏</v>
          </cell>
          <cell r="E3775" t="str">
            <v>顏銘宏先生</v>
          </cell>
          <cell r="F3775">
            <v>979966281</v>
          </cell>
        </row>
        <row r="3776">
          <cell r="A3776" t="str">
            <v>C500279</v>
          </cell>
          <cell r="B3776" t="str">
            <v>3769YJ</v>
          </cell>
          <cell r="C3776" t="str">
            <v>先生</v>
          </cell>
          <cell r="D3776" t="str">
            <v>0蒲逸華</v>
          </cell>
          <cell r="E3776" t="str">
            <v>蒲逸華先生</v>
          </cell>
          <cell r="F3776">
            <v>975008215</v>
          </cell>
        </row>
        <row r="3777">
          <cell r="A3777" t="str">
            <v>C500285</v>
          </cell>
          <cell r="B3777" t="str">
            <v>8528YC</v>
          </cell>
          <cell r="C3777" t="str">
            <v>先生</v>
          </cell>
          <cell r="D3777" t="str">
            <v>林宜欣</v>
          </cell>
          <cell r="E3777" t="str">
            <v>趙建榮先生</v>
          </cell>
          <cell r="F3777">
            <v>939858572</v>
          </cell>
        </row>
        <row r="3778">
          <cell r="A3778" t="str">
            <v>C500563</v>
          </cell>
          <cell r="B3778" t="str">
            <v>ANM5208</v>
          </cell>
          <cell r="C3778" t="str">
            <v>小姐</v>
          </cell>
          <cell r="D3778" t="str">
            <v>李美怡</v>
          </cell>
          <cell r="E3778" t="str">
            <v>李美怡小姐</v>
          </cell>
          <cell r="F3778">
            <v>952278528</v>
          </cell>
        </row>
        <row r="3779">
          <cell r="A3779" t="str">
            <v>C500937</v>
          </cell>
          <cell r="B3779" t="str">
            <v>8323YC</v>
          </cell>
          <cell r="C3779" t="str">
            <v>先生</v>
          </cell>
          <cell r="D3779" t="str">
            <v>迦一科技有限公司蔣育政</v>
          </cell>
          <cell r="E3779" t="str">
            <v>蔣育政先生</v>
          </cell>
          <cell r="F3779">
            <v>988851155</v>
          </cell>
        </row>
        <row r="3780">
          <cell r="A3780" t="str">
            <v>C501190</v>
          </cell>
          <cell r="B3780" t="str">
            <v>9936YC</v>
          </cell>
          <cell r="C3780" t="str">
            <v>小姐</v>
          </cell>
          <cell r="D3780" t="str">
            <v>劉慧真</v>
          </cell>
          <cell r="E3780" t="str">
            <v>劉慧真小姐</v>
          </cell>
          <cell r="F3780">
            <v>936341111</v>
          </cell>
        </row>
        <row r="3781">
          <cell r="A3781" t="str">
            <v>C501242</v>
          </cell>
          <cell r="B3781" t="str">
            <v>5552A2</v>
          </cell>
          <cell r="C3781" t="str">
            <v>先生</v>
          </cell>
          <cell r="D3781" t="str">
            <v>溫文君</v>
          </cell>
          <cell r="E3781" t="str">
            <v>溫文君先生</v>
          </cell>
          <cell r="F3781">
            <v>970597878</v>
          </cell>
        </row>
        <row r="3782">
          <cell r="A3782" t="str">
            <v>C501299</v>
          </cell>
          <cell r="B3782" t="str">
            <v>ALH0999</v>
          </cell>
          <cell r="C3782" t="str">
            <v>先生</v>
          </cell>
          <cell r="D3782" t="str">
            <v>羅健銘</v>
          </cell>
          <cell r="E3782" t="str">
            <v>羅健銘先生</v>
          </cell>
          <cell r="F3782">
            <v>913051163</v>
          </cell>
        </row>
        <row r="3783">
          <cell r="A3783" t="str">
            <v>C501345</v>
          </cell>
          <cell r="B3783" t="str">
            <v>4125S2</v>
          </cell>
          <cell r="C3783" t="str">
            <v>先生</v>
          </cell>
          <cell r="D3783" t="str">
            <v>林松根</v>
          </cell>
          <cell r="E3783" t="str">
            <v>林松根先生</v>
          </cell>
          <cell r="F3783">
            <v>921822313</v>
          </cell>
        </row>
        <row r="3784">
          <cell r="A3784" t="str">
            <v>C501350</v>
          </cell>
          <cell r="B3784" t="str">
            <v>7366XX</v>
          </cell>
          <cell r="C3784" t="str">
            <v>先生</v>
          </cell>
          <cell r="D3784" t="str">
            <v>創迅科技股份有限公司江博閔</v>
          </cell>
          <cell r="E3784" t="str">
            <v>江博閔先生</v>
          </cell>
          <cell r="F3784">
            <v>935242199</v>
          </cell>
        </row>
        <row r="3785">
          <cell r="A3785" t="str">
            <v>C501368</v>
          </cell>
          <cell r="B3785" t="str">
            <v>6699ZL</v>
          </cell>
          <cell r="C3785" t="str">
            <v>先生</v>
          </cell>
          <cell r="D3785" t="str">
            <v>陳曾玉葉</v>
          </cell>
          <cell r="E3785" t="str">
            <v>陳天生先生</v>
          </cell>
          <cell r="F3785">
            <v>955223311</v>
          </cell>
        </row>
        <row r="3786">
          <cell r="A3786" t="str">
            <v>C501470</v>
          </cell>
          <cell r="B3786" t="str">
            <v>AKR7378</v>
          </cell>
          <cell r="C3786" t="str">
            <v>先生</v>
          </cell>
          <cell r="D3786" t="str">
            <v>宏羚股份有限公司林坤生</v>
          </cell>
          <cell r="E3786" t="str">
            <v>林坤生先生</v>
          </cell>
          <cell r="F3786">
            <v>932318400</v>
          </cell>
        </row>
        <row r="3787">
          <cell r="A3787" t="str">
            <v>C501527</v>
          </cell>
          <cell r="B3787" t="str">
            <v>2257YD</v>
          </cell>
          <cell r="C3787" t="str">
            <v>先生</v>
          </cell>
          <cell r="D3787" t="str">
            <v>梁智為</v>
          </cell>
          <cell r="E3787" t="str">
            <v>梁智為先生</v>
          </cell>
          <cell r="F3787">
            <v>939664811</v>
          </cell>
        </row>
        <row r="3788">
          <cell r="A3788" t="str">
            <v>C501711</v>
          </cell>
          <cell r="B3788" t="str">
            <v>6285YD</v>
          </cell>
          <cell r="C3788" t="str">
            <v>先生</v>
          </cell>
          <cell r="D3788" t="str">
            <v>郭炳輝</v>
          </cell>
          <cell r="E3788" t="str">
            <v>郭炳輝先生</v>
          </cell>
          <cell r="F3788">
            <v>922749000</v>
          </cell>
        </row>
        <row r="3789">
          <cell r="A3789" t="str">
            <v>C501751</v>
          </cell>
          <cell r="B3789" t="str">
            <v>AHP9152</v>
          </cell>
          <cell r="C3789" t="str">
            <v>先生</v>
          </cell>
          <cell r="D3789" t="str">
            <v>潘清源</v>
          </cell>
          <cell r="E3789" t="str">
            <v>潘清源先生</v>
          </cell>
          <cell r="F3789">
            <v>910593955</v>
          </cell>
        </row>
        <row r="3790">
          <cell r="A3790" t="str">
            <v>C501783</v>
          </cell>
          <cell r="B3790" t="str">
            <v>0888ZL</v>
          </cell>
          <cell r="C3790" t="str">
            <v>小姐</v>
          </cell>
          <cell r="D3790" t="str">
            <v>溫偉利</v>
          </cell>
          <cell r="E3790" t="str">
            <v>溫偉利小姐</v>
          </cell>
          <cell r="F3790">
            <v>916050293</v>
          </cell>
        </row>
        <row r="3791">
          <cell r="A3791" t="str">
            <v>C501848</v>
          </cell>
          <cell r="B3791" t="str">
            <v>8011YZ</v>
          </cell>
          <cell r="C3791" t="str">
            <v>小姐</v>
          </cell>
          <cell r="D3791" t="str">
            <v>江曉苓</v>
          </cell>
          <cell r="E3791" t="str">
            <v>江曉苓小姐</v>
          </cell>
          <cell r="F3791">
            <v>939641259</v>
          </cell>
        </row>
        <row r="3792">
          <cell r="A3792" t="str">
            <v>C501858</v>
          </cell>
          <cell r="B3792" t="str">
            <v>8679ZP</v>
          </cell>
          <cell r="C3792" t="str">
            <v>先生</v>
          </cell>
          <cell r="D3792" t="str">
            <v>蔡惠子</v>
          </cell>
          <cell r="E3792" t="str">
            <v>陳國祥先生</v>
          </cell>
          <cell r="F3792">
            <v>936375657</v>
          </cell>
        </row>
        <row r="3793">
          <cell r="A3793" t="str">
            <v>C501893</v>
          </cell>
          <cell r="B3793" t="str">
            <v>AGE8896</v>
          </cell>
          <cell r="C3793" t="str">
            <v>先生</v>
          </cell>
          <cell r="D3793" t="str">
            <v>聖育科技股份有限公司許恆壽</v>
          </cell>
          <cell r="E3793" t="str">
            <v>許恆壽先生</v>
          </cell>
          <cell r="F3793">
            <v>932026604</v>
          </cell>
        </row>
        <row r="3794">
          <cell r="A3794" t="str">
            <v>C501961</v>
          </cell>
          <cell r="B3794" t="str">
            <v>0808B9</v>
          </cell>
          <cell r="C3794" t="str">
            <v>先生</v>
          </cell>
          <cell r="D3794" t="str">
            <v>曾廣智</v>
          </cell>
          <cell r="E3794" t="str">
            <v>曾廣智先生</v>
          </cell>
          <cell r="F3794">
            <v>933024524</v>
          </cell>
        </row>
        <row r="3795">
          <cell r="A3795" t="str">
            <v>C502106</v>
          </cell>
          <cell r="B3795" t="str">
            <v>RAD9755</v>
          </cell>
          <cell r="C3795" t="str">
            <v>小姐</v>
          </cell>
          <cell r="D3795" t="str">
            <v>李慧珠</v>
          </cell>
          <cell r="E3795" t="str">
            <v>李慧珠小姐</v>
          </cell>
          <cell r="F3795">
            <v>939923611</v>
          </cell>
        </row>
        <row r="3796">
          <cell r="A3796" t="str">
            <v>C502248</v>
          </cell>
          <cell r="B3796" t="str">
            <v>1889YD</v>
          </cell>
          <cell r="C3796" t="str">
            <v>先生</v>
          </cell>
          <cell r="D3796" t="str">
            <v>蔡翠玲</v>
          </cell>
          <cell r="E3796" t="str">
            <v>張添昌先生</v>
          </cell>
          <cell r="F3796">
            <v>975939653</v>
          </cell>
        </row>
        <row r="3797">
          <cell r="A3797" t="str">
            <v>C502264</v>
          </cell>
          <cell r="B3797" t="str">
            <v>1138YE</v>
          </cell>
          <cell r="C3797" t="str">
            <v>先生</v>
          </cell>
          <cell r="D3797" t="str">
            <v>夏志偉</v>
          </cell>
          <cell r="E3797" t="str">
            <v>夏志偉先生</v>
          </cell>
          <cell r="F3797">
            <v>938617679</v>
          </cell>
        </row>
        <row r="3798">
          <cell r="A3798" t="str">
            <v>C502472</v>
          </cell>
          <cell r="B3798" t="str">
            <v>C502472</v>
          </cell>
          <cell r="C3798" t="str">
            <v>先生</v>
          </cell>
          <cell r="D3798" t="str">
            <v>車已賣</v>
          </cell>
          <cell r="E3798" t="str">
            <v>車已賣先生</v>
          </cell>
          <cell r="F3798">
            <v>900000000</v>
          </cell>
        </row>
        <row r="3799">
          <cell r="A3799" t="str">
            <v>C502784</v>
          </cell>
          <cell r="B3799" t="str">
            <v>8688YD</v>
          </cell>
          <cell r="C3799" t="str">
            <v>先生</v>
          </cell>
          <cell r="D3799" t="str">
            <v>林孝熹</v>
          </cell>
          <cell r="E3799" t="str">
            <v>林孝熹先生</v>
          </cell>
          <cell r="F3799">
            <v>987089988</v>
          </cell>
        </row>
        <row r="3800">
          <cell r="A3800" t="str">
            <v>C504509</v>
          </cell>
          <cell r="B3800" t="str">
            <v>6882YJ</v>
          </cell>
          <cell r="C3800" t="str">
            <v>先生</v>
          </cell>
          <cell r="D3800" t="str">
            <v>馮敦承</v>
          </cell>
          <cell r="E3800" t="str">
            <v>馮敦承先生</v>
          </cell>
          <cell r="F3800">
            <v>937006773</v>
          </cell>
        </row>
        <row r="3801">
          <cell r="A3801" t="str">
            <v>C504571</v>
          </cell>
          <cell r="B3801" t="str">
            <v>1133YD</v>
          </cell>
          <cell r="C3801" t="str">
            <v>小姐</v>
          </cell>
          <cell r="D3801" t="str">
            <v>許弘俊</v>
          </cell>
          <cell r="E3801" t="str">
            <v>許林蘭珍小姐</v>
          </cell>
          <cell r="F3801">
            <v>972600132</v>
          </cell>
        </row>
        <row r="3802">
          <cell r="A3802" t="str">
            <v>C506496</v>
          </cell>
          <cell r="B3802" t="str">
            <v>3828YH</v>
          </cell>
          <cell r="C3802" t="str">
            <v>女士</v>
          </cell>
          <cell r="D3802" t="str">
            <v>陳佳慧</v>
          </cell>
          <cell r="E3802" t="str">
            <v>陳佳慧女士</v>
          </cell>
          <cell r="F3802">
            <v>956998007</v>
          </cell>
        </row>
        <row r="3803">
          <cell r="A3803" t="str">
            <v>C513711</v>
          </cell>
          <cell r="B3803" t="str">
            <v>RAL9567</v>
          </cell>
          <cell r="C3803" t="str">
            <v>先生</v>
          </cell>
          <cell r="D3803" t="str">
            <v>依德國際股份有限公司鄧文山</v>
          </cell>
          <cell r="E3803" t="str">
            <v>鄧文山先生</v>
          </cell>
          <cell r="F3803">
            <v>935527070</v>
          </cell>
        </row>
        <row r="3804">
          <cell r="A3804" t="str">
            <v>C514684</v>
          </cell>
          <cell r="B3804" t="str">
            <v>RAB7706</v>
          </cell>
          <cell r="C3804" t="str">
            <v>先生</v>
          </cell>
          <cell r="D3804" t="str">
            <v>普羅小客車租賃股份有限公司林裕峰</v>
          </cell>
          <cell r="E3804" t="str">
            <v>林裕峰先生</v>
          </cell>
          <cell r="F3804">
            <v>920028999</v>
          </cell>
        </row>
        <row r="3805">
          <cell r="A3805" t="str">
            <v>C515096</v>
          </cell>
          <cell r="B3805" t="str">
            <v>AKQ7185</v>
          </cell>
          <cell r="C3805" t="str">
            <v>先生</v>
          </cell>
          <cell r="D3805" t="str">
            <v>魯雲翔</v>
          </cell>
          <cell r="E3805" t="str">
            <v>魯雲翔先生</v>
          </cell>
          <cell r="F3805">
            <v>938959577</v>
          </cell>
        </row>
        <row r="3806">
          <cell r="A3806" t="str">
            <v>C516108</v>
          </cell>
          <cell r="B3806" t="str">
            <v>6515K7</v>
          </cell>
          <cell r="C3806" t="str">
            <v>先生</v>
          </cell>
          <cell r="D3806" t="str">
            <v>謝明峰</v>
          </cell>
          <cell r="E3806" t="str">
            <v>謝明峰先生</v>
          </cell>
          <cell r="F3806">
            <v>981533547</v>
          </cell>
        </row>
        <row r="3807">
          <cell r="A3807" t="str">
            <v>C516205</v>
          </cell>
          <cell r="B3807" t="str">
            <v>5168Q8</v>
          </cell>
          <cell r="C3807" t="str">
            <v>先生</v>
          </cell>
          <cell r="D3807" t="str">
            <v>劉育儕</v>
          </cell>
          <cell r="E3807" t="str">
            <v>劉育儕先生</v>
          </cell>
          <cell r="F3807">
            <v>913030883</v>
          </cell>
        </row>
        <row r="3808">
          <cell r="A3808" t="str">
            <v>C516512</v>
          </cell>
          <cell r="B3808" t="str">
            <v>RAQ5799</v>
          </cell>
          <cell r="C3808" t="str">
            <v>先生</v>
          </cell>
          <cell r="D3808" t="str">
            <v>和運租車股份有限公司翁昭銘</v>
          </cell>
          <cell r="E3808" t="str">
            <v>翁昭銘先生</v>
          </cell>
          <cell r="F3808">
            <v>936147896</v>
          </cell>
        </row>
        <row r="3809">
          <cell r="A3809" t="str">
            <v>C516655</v>
          </cell>
          <cell r="B3809">
            <v>667688</v>
          </cell>
          <cell r="C3809" t="str">
            <v>小姐</v>
          </cell>
          <cell r="D3809" t="str">
            <v>羅氏大藥廠(股)-歐力士租賃彭士家</v>
          </cell>
          <cell r="E3809" t="str">
            <v>彭士家小姐</v>
          </cell>
          <cell r="F3809">
            <v>905816978</v>
          </cell>
        </row>
        <row r="3810">
          <cell r="A3810" t="str">
            <v>C516692</v>
          </cell>
          <cell r="B3810" t="str">
            <v>9960P5</v>
          </cell>
          <cell r="C3810" t="str">
            <v>先生</v>
          </cell>
          <cell r="D3810" t="str">
            <v>林生娟</v>
          </cell>
          <cell r="E3810" t="str">
            <v>歐燕宗先生</v>
          </cell>
          <cell r="F3810">
            <v>937836266</v>
          </cell>
        </row>
        <row r="3811">
          <cell r="A3811" t="str">
            <v>C529959</v>
          </cell>
          <cell r="B3811" t="str">
            <v>AGK3205</v>
          </cell>
          <cell r="C3811" t="str">
            <v>先生</v>
          </cell>
          <cell r="D3811" t="str">
            <v>葉俊男</v>
          </cell>
          <cell r="E3811" t="str">
            <v>葉俊男先生</v>
          </cell>
          <cell r="F3811">
            <v>932391423</v>
          </cell>
        </row>
        <row r="3812">
          <cell r="A3812" t="str">
            <v>C530850</v>
          </cell>
          <cell r="B3812" t="str">
            <v>8998YD</v>
          </cell>
          <cell r="C3812" t="str">
            <v>先生</v>
          </cell>
          <cell r="D3812" t="str">
            <v>王崇懿</v>
          </cell>
          <cell r="E3812" t="str">
            <v>王崇懿先生</v>
          </cell>
          <cell r="F3812">
            <v>986132128</v>
          </cell>
        </row>
        <row r="3813">
          <cell r="A3813" t="str">
            <v>C531139</v>
          </cell>
          <cell r="B3813" t="str">
            <v>AAN2239</v>
          </cell>
          <cell r="C3813" t="str">
            <v>先生</v>
          </cell>
          <cell r="D3813" t="str">
            <v>粘怡瑄</v>
          </cell>
          <cell r="E3813" t="str">
            <v>何柏毅先生</v>
          </cell>
          <cell r="F3813">
            <v>922790795</v>
          </cell>
        </row>
        <row r="3814">
          <cell r="A3814" t="str">
            <v>C531859</v>
          </cell>
          <cell r="B3814" t="str">
            <v>5758YD</v>
          </cell>
          <cell r="C3814" t="str">
            <v>先生</v>
          </cell>
          <cell r="D3814" t="str">
            <v>謝明峰</v>
          </cell>
          <cell r="E3814" t="str">
            <v>謝明峰先生</v>
          </cell>
          <cell r="F3814">
            <v>981533547</v>
          </cell>
        </row>
        <row r="3815">
          <cell r="A3815" t="str">
            <v>C531860</v>
          </cell>
          <cell r="B3815" t="str">
            <v>AAG8778</v>
          </cell>
          <cell r="C3815" t="str">
            <v>先生</v>
          </cell>
          <cell r="D3815" t="str">
            <v>台灣衍比斯有限公司Louismiller</v>
          </cell>
          <cell r="E3815" t="str">
            <v>Louismiller先生</v>
          </cell>
          <cell r="F3815">
            <v>988983837</v>
          </cell>
        </row>
        <row r="3816">
          <cell r="A3816" t="str">
            <v>C531978</v>
          </cell>
          <cell r="B3816" t="str">
            <v>ABP8592</v>
          </cell>
          <cell r="C3816" t="str">
            <v>先生</v>
          </cell>
          <cell r="D3816" t="str">
            <v>陳漢和</v>
          </cell>
          <cell r="E3816" t="str">
            <v>陳漢和先生</v>
          </cell>
          <cell r="F3816">
            <v>958518509</v>
          </cell>
        </row>
        <row r="3817">
          <cell r="A3817" t="str">
            <v>C534691</v>
          </cell>
          <cell r="B3817" t="str">
            <v>0025A5</v>
          </cell>
          <cell r="C3817" t="str">
            <v>先生</v>
          </cell>
          <cell r="D3817" t="str">
            <v>莊承德</v>
          </cell>
          <cell r="E3817" t="str">
            <v>莊承德先生</v>
          </cell>
          <cell r="F3817">
            <v>922336038</v>
          </cell>
        </row>
        <row r="3818">
          <cell r="A3818" t="str">
            <v>C535264</v>
          </cell>
          <cell r="B3818" t="str">
            <v>2668A6</v>
          </cell>
          <cell r="C3818" t="str">
            <v>女士</v>
          </cell>
          <cell r="D3818" t="str">
            <v>何寶娥</v>
          </cell>
          <cell r="E3818" t="str">
            <v>何寶娥女士</v>
          </cell>
          <cell r="F3818">
            <v>935152112</v>
          </cell>
        </row>
        <row r="3819">
          <cell r="A3819" t="str">
            <v>C536037</v>
          </cell>
          <cell r="B3819" t="str">
            <v>3999B7</v>
          </cell>
          <cell r="C3819" t="str">
            <v>先生</v>
          </cell>
          <cell r="D3819" t="str">
            <v>胡則威</v>
          </cell>
          <cell r="E3819" t="str">
            <v>胡則威先生</v>
          </cell>
          <cell r="F3819">
            <v>919376006</v>
          </cell>
        </row>
        <row r="3820">
          <cell r="A3820" t="str">
            <v>C536519</v>
          </cell>
          <cell r="B3820" t="str">
            <v>AFG2655</v>
          </cell>
          <cell r="C3820" t="str">
            <v>先生</v>
          </cell>
          <cell r="D3820" t="str">
            <v>王偉峻</v>
          </cell>
          <cell r="E3820" t="str">
            <v>王偉峻先生</v>
          </cell>
          <cell r="F3820">
            <v>916849122</v>
          </cell>
        </row>
        <row r="3821">
          <cell r="A3821" t="str">
            <v>C537085</v>
          </cell>
          <cell r="B3821" t="str">
            <v>8108ZS</v>
          </cell>
          <cell r="C3821" t="str">
            <v>先生</v>
          </cell>
          <cell r="D3821" t="str">
            <v>亦星工業股份有限公司周翔瑜</v>
          </cell>
          <cell r="E3821" t="str">
            <v>周翔瑜先生</v>
          </cell>
          <cell r="F3821">
            <v>917281302</v>
          </cell>
        </row>
        <row r="3822">
          <cell r="A3822" t="str">
            <v>C537114</v>
          </cell>
          <cell r="B3822" t="str">
            <v>0535YK</v>
          </cell>
          <cell r="C3822" t="str">
            <v>先生</v>
          </cell>
          <cell r="D3822" t="str">
            <v>彭武元</v>
          </cell>
          <cell r="E3822" t="str">
            <v>彭武元先生</v>
          </cell>
          <cell r="F3822">
            <v>922559775</v>
          </cell>
        </row>
        <row r="3823">
          <cell r="A3823" t="str">
            <v>C537423</v>
          </cell>
          <cell r="B3823" t="str">
            <v>AKR6793</v>
          </cell>
          <cell r="C3823" t="str">
            <v>小姐</v>
          </cell>
          <cell r="D3823" t="str">
            <v>李銘玲</v>
          </cell>
          <cell r="E3823" t="str">
            <v>李銘玲小姐</v>
          </cell>
          <cell r="F3823">
            <v>935014626</v>
          </cell>
        </row>
        <row r="3824">
          <cell r="A3824" t="str">
            <v>C537426</v>
          </cell>
          <cell r="B3824" t="str">
            <v>AAN8882</v>
          </cell>
          <cell r="C3824" t="str">
            <v>先生</v>
          </cell>
          <cell r="D3824" t="str">
            <v>胡弘昌</v>
          </cell>
          <cell r="E3824" t="str">
            <v>胡弘昌先生</v>
          </cell>
          <cell r="F3824">
            <v>939750667</v>
          </cell>
        </row>
        <row r="3825">
          <cell r="A3825" t="str">
            <v>C537502</v>
          </cell>
          <cell r="B3825" t="str">
            <v>8058ZS</v>
          </cell>
          <cell r="C3825" t="str">
            <v>先生</v>
          </cell>
          <cell r="D3825" t="str">
            <v>邱聰明</v>
          </cell>
          <cell r="E3825" t="str">
            <v>邱聰明先生</v>
          </cell>
          <cell r="F3825">
            <v>922477139</v>
          </cell>
        </row>
        <row r="3826">
          <cell r="A3826" t="str">
            <v>C539778</v>
          </cell>
          <cell r="B3826" t="str">
            <v>9698A9</v>
          </cell>
          <cell r="C3826" t="str">
            <v>先生</v>
          </cell>
          <cell r="D3826" t="str">
            <v>鍾文華</v>
          </cell>
          <cell r="E3826" t="str">
            <v>江文佑先生</v>
          </cell>
          <cell r="F3826">
            <v>922363988</v>
          </cell>
        </row>
        <row r="3827">
          <cell r="A3827" t="str">
            <v>C540285</v>
          </cell>
          <cell r="B3827" t="str">
            <v>ATY9333</v>
          </cell>
          <cell r="C3827" t="str">
            <v>先生</v>
          </cell>
          <cell r="D3827" t="str">
            <v>游忠山</v>
          </cell>
          <cell r="E3827" t="str">
            <v>游忠山先生</v>
          </cell>
          <cell r="F3827">
            <v>966606596</v>
          </cell>
        </row>
        <row r="3828">
          <cell r="A3828" t="str">
            <v>C540288</v>
          </cell>
          <cell r="B3828" t="str">
            <v>AAL9508</v>
          </cell>
          <cell r="C3828" t="str">
            <v>先生</v>
          </cell>
          <cell r="D3828" t="str">
            <v>余亮賢</v>
          </cell>
          <cell r="E3828" t="str">
            <v>余亮賢先生</v>
          </cell>
          <cell r="F3828">
            <v>981532728</v>
          </cell>
        </row>
        <row r="3829">
          <cell r="A3829" t="str">
            <v>C540290</v>
          </cell>
          <cell r="B3829" t="str">
            <v>3223T2</v>
          </cell>
          <cell r="C3829" t="str">
            <v>先生</v>
          </cell>
          <cell r="D3829" t="str">
            <v>林天彥</v>
          </cell>
          <cell r="E3829" t="str">
            <v>林天彥先生</v>
          </cell>
          <cell r="F3829">
            <v>952666006</v>
          </cell>
        </row>
        <row r="3830">
          <cell r="A3830" t="str">
            <v>C540549</v>
          </cell>
          <cell r="B3830" t="str">
            <v>ATC8885</v>
          </cell>
          <cell r="C3830" t="str">
            <v>先生</v>
          </cell>
          <cell r="D3830" t="str">
            <v>黃鈺程</v>
          </cell>
          <cell r="E3830" t="str">
            <v>黃鈺程先生</v>
          </cell>
          <cell r="F3830">
            <v>988038678</v>
          </cell>
        </row>
        <row r="3831">
          <cell r="A3831" t="str">
            <v>C540564</v>
          </cell>
          <cell r="B3831" t="str">
            <v>AKK1389</v>
          </cell>
          <cell r="C3831" t="str">
            <v>先生</v>
          </cell>
          <cell r="D3831" t="str">
            <v>兆山辰精密科技股份有限公司周新弘</v>
          </cell>
          <cell r="E3831" t="str">
            <v>周新弘先生</v>
          </cell>
          <cell r="F3831">
            <v>932393823</v>
          </cell>
        </row>
        <row r="3832">
          <cell r="A3832" t="str">
            <v>C540940</v>
          </cell>
          <cell r="B3832" t="str">
            <v>5353YX</v>
          </cell>
          <cell r="C3832" t="str">
            <v>先生</v>
          </cell>
          <cell r="D3832" t="str">
            <v>蔣鎮和</v>
          </cell>
          <cell r="E3832" t="str">
            <v>蔣鎮和先生</v>
          </cell>
          <cell r="F3832">
            <v>935002445</v>
          </cell>
        </row>
        <row r="3833">
          <cell r="A3833" t="str">
            <v>C540988</v>
          </cell>
          <cell r="B3833" t="str">
            <v>1221YD</v>
          </cell>
          <cell r="C3833" t="str">
            <v>先生</v>
          </cell>
          <cell r="D3833" t="str">
            <v>星弘宇有限公司周衛民</v>
          </cell>
          <cell r="E3833" t="str">
            <v>周衛民先生</v>
          </cell>
          <cell r="F3833">
            <v>918361279</v>
          </cell>
        </row>
        <row r="3834">
          <cell r="A3834" t="str">
            <v>C541371</v>
          </cell>
          <cell r="B3834" t="str">
            <v>9929ZN</v>
          </cell>
          <cell r="C3834" t="str">
            <v>先生</v>
          </cell>
          <cell r="D3834" t="str">
            <v>臧維新</v>
          </cell>
          <cell r="E3834" t="str">
            <v>臧維新先生</v>
          </cell>
          <cell r="F3834">
            <v>932501241</v>
          </cell>
        </row>
        <row r="3835">
          <cell r="A3835" t="str">
            <v>C541538</v>
          </cell>
          <cell r="B3835" t="str">
            <v>9669YD</v>
          </cell>
          <cell r="C3835" t="str">
            <v>先生</v>
          </cell>
          <cell r="D3835" t="str">
            <v>黃世明</v>
          </cell>
          <cell r="E3835" t="str">
            <v>黃世明先生</v>
          </cell>
          <cell r="F3835">
            <v>933127838</v>
          </cell>
        </row>
        <row r="3836">
          <cell r="A3836" t="str">
            <v>C542968</v>
          </cell>
          <cell r="B3836" t="str">
            <v>8588ZR</v>
          </cell>
          <cell r="C3836" t="str">
            <v>先生</v>
          </cell>
          <cell r="D3836" t="str">
            <v>林文偉</v>
          </cell>
          <cell r="E3836" t="str">
            <v>林文偉先生</v>
          </cell>
          <cell r="F3836">
            <v>935624158</v>
          </cell>
        </row>
        <row r="3837">
          <cell r="A3837" t="str">
            <v>C543052</v>
          </cell>
          <cell r="B3837" t="str">
            <v>8161YE</v>
          </cell>
          <cell r="C3837" t="str">
            <v>先生</v>
          </cell>
          <cell r="D3837" t="str">
            <v>海外電通股份有限公司留秋明</v>
          </cell>
          <cell r="E3837" t="str">
            <v>留秋明先生</v>
          </cell>
          <cell r="F3837">
            <v>932028500</v>
          </cell>
        </row>
        <row r="3838">
          <cell r="A3838" t="str">
            <v>C543384</v>
          </cell>
          <cell r="B3838" t="str">
            <v>ABC7566</v>
          </cell>
          <cell r="C3838" t="str">
            <v>先生</v>
          </cell>
          <cell r="D3838" t="str">
            <v>晃誼科技股份有限公司-財盟林昆玉</v>
          </cell>
          <cell r="E3838" t="str">
            <v>林昆玉先生</v>
          </cell>
          <cell r="F3838">
            <v>912429855</v>
          </cell>
        </row>
        <row r="3839">
          <cell r="A3839" t="str">
            <v>C566017</v>
          </cell>
          <cell r="B3839" t="str">
            <v>3116YD</v>
          </cell>
          <cell r="C3839" t="str">
            <v>先生</v>
          </cell>
          <cell r="D3839" t="str">
            <v>盧建源</v>
          </cell>
          <cell r="E3839" t="str">
            <v>盧建源先生</v>
          </cell>
          <cell r="F3839">
            <v>921591651</v>
          </cell>
        </row>
        <row r="3840">
          <cell r="A3840" t="str">
            <v>C566094</v>
          </cell>
          <cell r="B3840" t="str">
            <v>7328YJ</v>
          </cell>
          <cell r="C3840" t="str">
            <v>先生</v>
          </cell>
          <cell r="D3840" t="str">
            <v>戴道源</v>
          </cell>
          <cell r="E3840" t="str">
            <v>戴道源先生</v>
          </cell>
          <cell r="F3840">
            <v>952207391</v>
          </cell>
        </row>
        <row r="3841">
          <cell r="A3841" t="str">
            <v>C566177</v>
          </cell>
          <cell r="B3841" t="str">
            <v>AAF5959</v>
          </cell>
          <cell r="C3841" t="str">
            <v>先生</v>
          </cell>
          <cell r="D3841" t="str">
            <v>仲洋實業股份有限公司簡志豪</v>
          </cell>
          <cell r="E3841" t="str">
            <v>簡志豪先生</v>
          </cell>
          <cell r="F3841">
            <v>958276506</v>
          </cell>
        </row>
        <row r="3842">
          <cell r="A3842" t="str">
            <v>C566193</v>
          </cell>
          <cell r="B3842" t="str">
            <v>ANM8815</v>
          </cell>
          <cell r="C3842" t="str">
            <v>先生</v>
          </cell>
          <cell r="D3842" t="str">
            <v>張君正</v>
          </cell>
          <cell r="E3842" t="str">
            <v>張君正先生</v>
          </cell>
          <cell r="F3842">
            <v>911588510</v>
          </cell>
        </row>
        <row r="3843">
          <cell r="A3843" t="str">
            <v>C566210</v>
          </cell>
          <cell r="B3843" t="str">
            <v>RAZ5863</v>
          </cell>
          <cell r="C3843" t="str">
            <v>先生</v>
          </cell>
          <cell r="D3843" t="str">
            <v>普羅汽車股份有限公司李寶樹</v>
          </cell>
          <cell r="E3843" t="str">
            <v>李寶樹先生</v>
          </cell>
          <cell r="F3843">
            <v>922980117</v>
          </cell>
        </row>
        <row r="3844">
          <cell r="A3844" t="str">
            <v>C567201</v>
          </cell>
          <cell r="B3844" t="str">
            <v>8985YE</v>
          </cell>
          <cell r="C3844" t="str">
            <v>先生</v>
          </cell>
          <cell r="D3844" t="str">
            <v>楊賢泰</v>
          </cell>
          <cell r="E3844" t="str">
            <v>楊賢泰先生</v>
          </cell>
          <cell r="F3844">
            <v>936943455</v>
          </cell>
        </row>
        <row r="3845">
          <cell r="A3845" t="str">
            <v>C567362</v>
          </cell>
          <cell r="B3845" t="str">
            <v>ATX3169</v>
          </cell>
          <cell r="C3845" t="str">
            <v>先生</v>
          </cell>
          <cell r="D3845" t="str">
            <v>鄭玉珠</v>
          </cell>
          <cell r="E3845" t="str">
            <v>呂順正先生</v>
          </cell>
          <cell r="F3845">
            <v>937048091</v>
          </cell>
        </row>
        <row r="3846">
          <cell r="A3846" t="str">
            <v>C567583</v>
          </cell>
          <cell r="B3846" t="str">
            <v>AKJ1190</v>
          </cell>
          <cell r="C3846" t="str">
            <v>先生</v>
          </cell>
          <cell r="D3846" t="str">
            <v>黃柏貿</v>
          </cell>
          <cell r="E3846" t="str">
            <v>黃柏貿先生</v>
          </cell>
          <cell r="F3846">
            <v>919306387</v>
          </cell>
        </row>
        <row r="3847">
          <cell r="A3847" t="str">
            <v>C568237</v>
          </cell>
          <cell r="B3847" t="str">
            <v>ABC9368</v>
          </cell>
          <cell r="C3847" t="str">
            <v>先生</v>
          </cell>
          <cell r="D3847" t="str">
            <v>柏德瑞克科技股份有限公司(財盟租賃)林逢春</v>
          </cell>
          <cell r="E3847" t="str">
            <v>林逢春先生</v>
          </cell>
          <cell r="F3847">
            <v>933189641</v>
          </cell>
        </row>
        <row r="3848">
          <cell r="A3848" t="str">
            <v>C569056</v>
          </cell>
          <cell r="B3848" t="str">
            <v>5518ZR</v>
          </cell>
          <cell r="C3848" t="str">
            <v>先生</v>
          </cell>
          <cell r="D3848" t="str">
            <v>國際半導體(有)曾陽晴</v>
          </cell>
          <cell r="E3848" t="str">
            <v>曾陽晴先生</v>
          </cell>
          <cell r="F3848">
            <v>928326011</v>
          </cell>
        </row>
        <row r="3849">
          <cell r="A3849" t="str">
            <v>C569233</v>
          </cell>
          <cell r="B3849" t="str">
            <v>ATT5712</v>
          </cell>
          <cell r="C3849" t="str">
            <v>小姐</v>
          </cell>
          <cell r="D3849" t="str">
            <v>胡琬琳</v>
          </cell>
          <cell r="E3849" t="str">
            <v>胡琬琳小姐</v>
          </cell>
          <cell r="F3849">
            <v>922568162</v>
          </cell>
        </row>
        <row r="3850">
          <cell r="A3850" t="str">
            <v>C570555</v>
          </cell>
          <cell r="B3850" t="str">
            <v>RAH9620</v>
          </cell>
          <cell r="C3850" t="str">
            <v>小姐</v>
          </cell>
          <cell r="D3850" t="str">
            <v>致伸科技(股)-和運租車吳小姐</v>
          </cell>
          <cell r="E3850" t="str">
            <v>吳小姐小姐</v>
          </cell>
          <cell r="F3850">
            <v>933066265</v>
          </cell>
        </row>
        <row r="3851">
          <cell r="A3851" t="str">
            <v>C571059</v>
          </cell>
          <cell r="B3851" t="str">
            <v>0009A7</v>
          </cell>
          <cell r="C3851" t="str">
            <v>先生</v>
          </cell>
          <cell r="D3851" t="str">
            <v>林培元</v>
          </cell>
          <cell r="E3851" t="str">
            <v>林培元先生</v>
          </cell>
          <cell r="F3851">
            <v>916053650</v>
          </cell>
        </row>
        <row r="3852">
          <cell r="A3852" t="str">
            <v>C571069</v>
          </cell>
          <cell r="B3852" t="str">
            <v>5627ZS</v>
          </cell>
          <cell r="C3852" t="str">
            <v>先生</v>
          </cell>
          <cell r="D3852" t="str">
            <v>陳永芳</v>
          </cell>
          <cell r="E3852" t="str">
            <v>劉天來先生</v>
          </cell>
          <cell r="F3852">
            <v>932013874</v>
          </cell>
        </row>
        <row r="3853">
          <cell r="A3853" t="str">
            <v>C571074</v>
          </cell>
          <cell r="B3853" t="str">
            <v>2589A7</v>
          </cell>
          <cell r="C3853" t="str">
            <v>先生</v>
          </cell>
          <cell r="D3853" t="str">
            <v>皇保實業股份有限公司張瑞陽</v>
          </cell>
          <cell r="E3853" t="str">
            <v>張瑞陽先生</v>
          </cell>
          <cell r="F3853">
            <v>919502663</v>
          </cell>
        </row>
        <row r="3854">
          <cell r="A3854" t="str">
            <v>C571106</v>
          </cell>
          <cell r="B3854" t="str">
            <v>7688YJ</v>
          </cell>
          <cell r="C3854" t="str">
            <v>先生</v>
          </cell>
          <cell r="D3854" t="str">
            <v>林子傑</v>
          </cell>
          <cell r="E3854" t="str">
            <v>林子傑先生</v>
          </cell>
          <cell r="F3854">
            <v>972148078</v>
          </cell>
        </row>
        <row r="3855">
          <cell r="A3855" t="str">
            <v>C571111</v>
          </cell>
          <cell r="B3855" t="str">
            <v>AGQ8285</v>
          </cell>
          <cell r="C3855" t="str">
            <v>先生</v>
          </cell>
          <cell r="D3855" t="str">
            <v>欣成紙器股份有限公司劉原菁</v>
          </cell>
          <cell r="E3855" t="str">
            <v>劉原菁先生</v>
          </cell>
          <cell r="F3855">
            <v>955854115</v>
          </cell>
        </row>
        <row r="3856">
          <cell r="A3856" t="str">
            <v>C571148</v>
          </cell>
          <cell r="B3856" t="str">
            <v>ATA3023</v>
          </cell>
          <cell r="C3856" t="str">
            <v>先生</v>
          </cell>
          <cell r="D3856" t="str">
            <v>吳岳翰</v>
          </cell>
          <cell r="E3856" t="str">
            <v>吳岳翰先生</v>
          </cell>
          <cell r="F3856">
            <v>924069878</v>
          </cell>
        </row>
        <row r="3857">
          <cell r="A3857" t="str">
            <v>C571271</v>
          </cell>
          <cell r="B3857" t="str">
            <v>ATC2123</v>
          </cell>
          <cell r="C3857" t="str">
            <v>先生</v>
          </cell>
          <cell r="D3857" t="str">
            <v>林家麟</v>
          </cell>
          <cell r="E3857" t="str">
            <v>林家麟先生</v>
          </cell>
          <cell r="F3857">
            <v>915585858</v>
          </cell>
        </row>
        <row r="3858">
          <cell r="A3858" t="str">
            <v>C575060</v>
          </cell>
          <cell r="B3858" t="str">
            <v>AMN0925</v>
          </cell>
          <cell r="C3858" t="str">
            <v>先生</v>
          </cell>
          <cell r="D3858" t="str">
            <v>陳威屹</v>
          </cell>
          <cell r="E3858" t="str">
            <v>陳威屹先生</v>
          </cell>
          <cell r="F3858">
            <v>930180802</v>
          </cell>
        </row>
        <row r="3859">
          <cell r="A3859" t="str">
            <v>C581792</v>
          </cell>
          <cell r="B3859" t="str">
            <v>AND3568</v>
          </cell>
          <cell r="C3859" t="str">
            <v>先生</v>
          </cell>
          <cell r="D3859" t="str">
            <v>傅群皓</v>
          </cell>
          <cell r="E3859" t="str">
            <v>傅群皓先生</v>
          </cell>
          <cell r="F3859">
            <v>972716607</v>
          </cell>
        </row>
        <row r="3860">
          <cell r="A3860" t="str">
            <v>C581798</v>
          </cell>
          <cell r="B3860" t="str">
            <v>ANV2226</v>
          </cell>
          <cell r="C3860" t="str">
            <v>先生</v>
          </cell>
          <cell r="D3860" t="str">
            <v>楊煥文</v>
          </cell>
          <cell r="E3860" t="str">
            <v>黃奕傑先生</v>
          </cell>
          <cell r="F3860">
            <v>935375370</v>
          </cell>
        </row>
        <row r="3861">
          <cell r="A3861" t="str">
            <v>C591365</v>
          </cell>
          <cell r="B3861">
            <v>167288</v>
          </cell>
          <cell r="C3861" t="str">
            <v>先生</v>
          </cell>
          <cell r="D3861" t="str">
            <v>車已賣</v>
          </cell>
          <cell r="E3861" t="str">
            <v>車已賣先生</v>
          </cell>
          <cell r="F3861">
            <v>900000000</v>
          </cell>
        </row>
        <row r="3862">
          <cell r="A3862" t="str">
            <v>C591469</v>
          </cell>
          <cell r="B3862" t="str">
            <v>7988N2</v>
          </cell>
          <cell r="C3862" t="str">
            <v>先生</v>
          </cell>
          <cell r="D3862" t="str">
            <v>陳正輝</v>
          </cell>
          <cell r="E3862" t="str">
            <v>陳正輝先生</v>
          </cell>
          <cell r="F3862">
            <v>910005947</v>
          </cell>
        </row>
        <row r="3863">
          <cell r="A3863" t="str">
            <v>C591487</v>
          </cell>
          <cell r="B3863" t="str">
            <v>8989T8</v>
          </cell>
          <cell r="C3863" t="str">
            <v>先生</v>
          </cell>
          <cell r="D3863" t="str">
            <v>黃泰彬</v>
          </cell>
          <cell r="E3863" t="str">
            <v>黃泰彬先生</v>
          </cell>
          <cell r="F3863">
            <v>932071013</v>
          </cell>
        </row>
        <row r="3864">
          <cell r="A3864" t="str">
            <v>C591500</v>
          </cell>
          <cell r="B3864" t="str">
            <v>1926J6</v>
          </cell>
          <cell r="C3864" t="str">
            <v>女士</v>
          </cell>
          <cell r="D3864" t="str">
            <v>黃婷芳</v>
          </cell>
          <cell r="E3864" t="str">
            <v>黃婷芳女士</v>
          </cell>
          <cell r="F3864">
            <v>953065098</v>
          </cell>
        </row>
        <row r="3865">
          <cell r="A3865" t="str">
            <v>C591614</v>
          </cell>
          <cell r="B3865" t="str">
            <v>AKL6880</v>
          </cell>
          <cell r="C3865" t="str">
            <v>小姐</v>
          </cell>
          <cell r="D3865" t="str">
            <v>陳芷檸</v>
          </cell>
          <cell r="E3865" t="str">
            <v>陳芷檸小姐</v>
          </cell>
          <cell r="F3865">
            <v>988010133</v>
          </cell>
        </row>
        <row r="3866">
          <cell r="A3866" t="str">
            <v>C591635</v>
          </cell>
          <cell r="B3866" t="str">
            <v>AGH0822</v>
          </cell>
          <cell r="C3866" t="str">
            <v>小姐</v>
          </cell>
          <cell r="D3866" t="str">
            <v>潘玉紋</v>
          </cell>
          <cell r="E3866" t="str">
            <v>潘玉紋小姐</v>
          </cell>
          <cell r="F3866">
            <v>935338765</v>
          </cell>
        </row>
        <row r="3867">
          <cell r="A3867" t="str">
            <v>C591653</v>
          </cell>
          <cell r="B3867" t="str">
            <v>6823H8</v>
          </cell>
          <cell r="C3867" t="str">
            <v>先生</v>
          </cell>
          <cell r="D3867" t="str">
            <v>蘇敏惠</v>
          </cell>
          <cell r="E3867" t="str">
            <v>柯正書先生</v>
          </cell>
          <cell r="F3867">
            <v>983979121</v>
          </cell>
        </row>
        <row r="3868">
          <cell r="A3868" t="str">
            <v>C591657</v>
          </cell>
          <cell r="B3868" t="str">
            <v>8282T7</v>
          </cell>
          <cell r="C3868" t="str">
            <v>先生</v>
          </cell>
          <cell r="D3868" t="str">
            <v>詹偉添</v>
          </cell>
          <cell r="E3868" t="str">
            <v>詹偉添先生</v>
          </cell>
          <cell r="F3868">
            <v>975836269</v>
          </cell>
        </row>
        <row r="3869">
          <cell r="A3869" t="str">
            <v>C592527</v>
          </cell>
          <cell r="B3869" t="str">
            <v>RAW1308</v>
          </cell>
          <cell r="C3869" t="str">
            <v>先生</v>
          </cell>
          <cell r="D3869" t="str">
            <v>興鋼貿易有限公司顏銘宏</v>
          </cell>
          <cell r="E3869" t="str">
            <v>顏銘宏先生</v>
          </cell>
          <cell r="F3869">
            <v>979966281</v>
          </cell>
        </row>
        <row r="3870">
          <cell r="A3870" t="str">
            <v>C595395</v>
          </cell>
          <cell r="B3870" t="str">
            <v>AKL6116</v>
          </cell>
          <cell r="C3870" t="str">
            <v>先生</v>
          </cell>
          <cell r="D3870" t="str">
            <v>簡乃惇</v>
          </cell>
          <cell r="E3870" t="str">
            <v>簡乃惇先生</v>
          </cell>
          <cell r="F3870">
            <v>939321333</v>
          </cell>
        </row>
        <row r="3871">
          <cell r="A3871" t="str">
            <v>C595415</v>
          </cell>
          <cell r="B3871" t="str">
            <v>RAR7778</v>
          </cell>
          <cell r="C3871" t="str">
            <v>先生</v>
          </cell>
          <cell r="D3871" t="str">
            <v>江書霖</v>
          </cell>
          <cell r="E3871" t="str">
            <v>江書霖先生</v>
          </cell>
          <cell r="F3871">
            <v>938882550</v>
          </cell>
        </row>
        <row r="3872">
          <cell r="A3872" t="str">
            <v>C595562</v>
          </cell>
          <cell r="B3872" t="str">
            <v>9008L3</v>
          </cell>
          <cell r="C3872" t="str">
            <v>小姐</v>
          </cell>
          <cell r="D3872" t="str">
            <v>陳安安</v>
          </cell>
          <cell r="E3872" t="str">
            <v>陳安安小姐</v>
          </cell>
          <cell r="F3872">
            <v>955187422</v>
          </cell>
        </row>
        <row r="3873">
          <cell r="A3873" t="str">
            <v>C595564</v>
          </cell>
          <cell r="B3873" t="str">
            <v>AAQ3268</v>
          </cell>
          <cell r="C3873" t="str">
            <v>先生</v>
          </cell>
          <cell r="D3873" t="str">
            <v>邱國桐</v>
          </cell>
          <cell r="E3873" t="str">
            <v>邱國桐先生</v>
          </cell>
          <cell r="F3873">
            <v>911369131</v>
          </cell>
        </row>
        <row r="3874">
          <cell r="A3874" t="str">
            <v>C595572</v>
          </cell>
          <cell r="B3874" t="str">
            <v>AAM7878</v>
          </cell>
          <cell r="C3874" t="str">
            <v>小姐</v>
          </cell>
          <cell r="D3874" t="str">
            <v>呂意心</v>
          </cell>
          <cell r="E3874" t="str">
            <v>呂意心小姐</v>
          </cell>
          <cell r="F3874">
            <v>926666898</v>
          </cell>
        </row>
        <row r="3875">
          <cell r="A3875" t="str">
            <v>C595618</v>
          </cell>
          <cell r="B3875" t="str">
            <v>APH6279</v>
          </cell>
          <cell r="C3875" t="str">
            <v>先生</v>
          </cell>
          <cell r="D3875" t="str">
            <v>王登翊</v>
          </cell>
          <cell r="E3875" t="str">
            <v>王登翊先生</v>
          </cell>
          <cell r="F3875">
            <v>936998339</v>
          </cell>
        </row>
        <row r="3876">
          <cell r="A3876" t="str">
            <v>C595645</v>
          </cell>
          <cell r="B3876" t="str">
            <v>0911M2</v>
          </cell>
          <cell r="C3876" t="str">
            <v>先生</v>
          </cell>
          <cell r="D3876" t="str">
            <v>古安妮</v>
          </cell>
          <cell r="E3876" t="str">
            <v>葉俊男先生</v>
          </cell>
          <cell r="F3876">
            <v>932232324</v>
          </cell>
        </row>
        <row r="3877">
          <cell r="A3877" t="str">
            <v>C595674</v>
          </cell>
          <cell r="B3877" t="str">
            <v>6869N3</v>
          </cell>
          <cell r="C3877" t="str">
            <v>先生</v>
          </cell>
          <cell r="D3877" t="str">
            <v>張逸群</v>
          </cell>
          <cell r="E3877" t="str">
            <v>張逸群先生</v>
          </cell>
          <cell r="F3877">
            <v>938046033</v>
          </cell>
        </row>
        <row r="3878">
          <cell r="A3878" t="str">
            <v>C595680</v>
          </cell>
          <cell r="B3878" t="str">
            <v>ANV7587</v>
          </cell>
          <cell r="C3878" t="str">
            <v>先生</v>
          </cell>
          <cell r="D3878" t="str">
            <v>鄧文山</v>
          </cell>
          <cell r="E3878" t="str">
            <v>鄧文山先生</v>
          </cell>
          <cell r="F3878">
            <v>935527070</v>
          </cell>
        </row>
        <row r="3879">
          <cell r="A3879" t="str">
            <v>C595691</v>
          </cell>
          <cell r="B3879" t="str">
            <v>9159J8</v>
          </cell>
          <cell r="C3879" t="str">
            <v>先生</v>
          </cell>
          <cell r="D3879" t="str">
            <v>吳柏瑜</v>
          </cell>
          <cell r="E3879" t="str">
            <v>吳柏瑜先生</v>
          </cell>
          <cell r="F3879">
            <v>937520707</v>
          </cell>
        </row>
        <row r="3880">
          <cell r="A3880" t="str">
            <v>C595707</v>
          </cell>
          <cell r="B3880" t="str">
            <v>9800P5</v>
          </cell>
          <cell r="C3880" t="str">
            <v>先生</v>
          </cell>
          <cell r="D3880" t="str">
            <v>張昭寬</v>
          </cell>
          <cell r="E3880" t="str">
            <v>張昭寬先生</v>
          </cell>
          <cell r="F3880">
            <v>935240360</v>
          </cell>
        </row>
        <row r="3881">
          <cell r="A3881" t="str">
            <v>C595708</v>
          </cell>
          <cell r="B3881" t="str">
            <v>8288T9</v>
          </cell>
          <cell r="C3881" t="str">
            <v>先生</v>
          </cell>
          <cell r="D3881" t="str">
            <v>洪耀仁</v>
          </cell>
          <cell r="E3881" t="str">
            <v>洪耀仁先生</v>
          </cell>
          <cell r="F3881">
            <v>910669561</v>
          </cell>
        </row>
        <row r="3882">
          <cell r="A3882" t="str">
            <v>C595709</v>
          </cell>
          <cell r="B3882" t="str">
            <v>1116J9</v>
          </cell>
          <cell r="C3882" t="str">
            <v>先生</v>
          </cell>
          <cell r="D3882" t="str">
            <v>黃晴怡</v>
          </cell>
          <cell r="E3882" t="str">
            <v>陳煜順先生</v>
          </cell>
          <cell r="F3882">
            <v>916344263</v>
          </cell>
        </row>
        <row r="3883">
          <cell r="A3883" t="str">
            <v>C595715</v>
          </cell>
          <cell r="B3883" t="str">
            <v>ATN0851</v>
          </cell>
          <cell r="C3883" t="str">
            <v>先生</v>
          </cell>
          <cell r="D3883" t="str">
            <v>許懷賢</v>
          </cell>
          <cell r="E3883" t="str">
            <v>許懷賢先生</v>
          </cell>
          <cell r="F3883">
            <v>933066085</v>
          </cell>
        </row>
        <row r="3884">
          <cell r="A3884" t="str">
            <v>C596359</v>
          </cell>
          <cell r="B3884" t="str">
            <v>RAK7968</v>
          </cell>
          <cell r="C3884" t="str">
            <v>先生</v>
          </cell>
          <cell r="D3884" t="str">
            <v>一銀租賃股份有限公司吳大正</v>
          </cell>
          <cell r="E3884" t="str">
            <v>吳大正先生</v>
          </cell>
          <cell r="F3884">
            <v>936074558</v>
          </cell>
        </row>
        <row r="3885">
          <cell r="A3885" t="str">
            <v>C596782</v>
          </cell>
          <cell r="B3885" t="str">
            <v>5889S2</v>
          </cell>
          <cell r="C3885" t="str">
            <v>先生</v>
          </cell>
          <cell r="D3885" t="str">
            <v>林晉田</v>
          </cell>
          <cell r="E3885" t="str">
            <v>林晉田先生</v>
          </cell>
          <cell r="F3885">
            <v>975076588</v>
          </cell>
        </row>
        <row r="3886">
          <cell r="A3886" t="str">
            <v>C597621</v>
          </cell>
          <cell r="B3886" t="str">
            <v>ANU7776</v>
          </cell>
          <cell r="C3886" t="str">
            <v>先生</v>
          </cell>
          <cell r="D3886" t="str">
            <v>韋長華</v>
          </cell>
          <cell r="E3886" t="str">
            <v>韋長華先生</v>
          </cell>
          <cell r="F3886">
            <v>914015331</v>
          </cell>
        </row>
        <row r="3887">
          <cell r="A3887" t="str">
            <v>C606155</v>
          </cell>
          <cell r="B3887" t="str">
            <v>AVA6820</v>
          </cell>
          <cell r="C3887" t="str">
            <v>先生</v>
          </cell>
          <cell r="D3887" t="str">
            <v>王均</v>
          </cell>
          <cell r="E3887" t="str">
            <v>王均先生</v>
          </cell>
          <cell r="F3887">
            <v>901139503</v>
          </cell>
        </row>
        <row r="3888">
          <cell r="A3888" t="str">
            <v>C606940</v>
          </cell>
          <cell r="B3888" t="str">
            <v>8400UX</v>
          </cell>
          <cell r="C3888" t="str">
            <v>先生</v>
          </cell>
          <cell r="D3888" t="str">
            <v>張揚</v>
          </cell>
          <cell r="E3888" t="str">
            <v>張揚先生</v>
          </cell>
          <cell r="F3888">
            <v>955553853</v>
          </cell>
        </row>
        <row r="3889">
          <cell r="A3889" t="str">
            <v>C614023</v>
          </cell>
          <cell r="B3889" t="str">
            <v>8730ZS</v>
          </cell>
          <cell r="C3889" t="str">
            <v>先生</v>
          </cell>
          <cell r="D3889" t="str">
            <v>陳光仁</v>
          </cell>
          <cell r="E3889" t="str">
            <v>陳光仁先生</v>
          </cell>
          <cell r="F3889">
            <v>937021868</v>
          </cell>
        </row>
        <row r="3890">
          <cell r="A3890" t="str">
            <v>C614783</v>
          </cell>
          <cell r="B3890" t="str">
            <v>AGJ2618</v>
          </cell>
          <cell r="C3890" t="str">
            <v>小姐</v>
          </cell>
          <cell r="D3890" t="str">
            <v>簡貝亦</v>
          </cell>
          <cell r="E3890" t="str">
            <v>簡貝亦小姐</v>
          </cell>
          <cell r="F3890">
            <v>975159569</v>
          </cell>
        </row>
        <row r="3891">
          <cell r="A3891" t="str">
            <v>C614802</v>
          </cell>
          <cell r="B3891" t="str">
            <v>0798ZW</v>
          </cell>
          <cell r="C3891" t="str">
            <v>小姐</v>
          </cell>
          <cell r="D3891" t="str">
            <v>丁艷芳</v>
          </cell>
          <cell r="E3891" t="str">
            <v>丁艷芳小姐</v>
          </cell>
          <cell r="F3891">
            <v>937064462</v>
          </cell>
        </row>
        <row r="3892">
          <cell r="A3892" t="str">
            <v>C614810</v>
          </cell>
          <cell r="B3892" t="str">
            <v>8730ZT</v>
          </cell>
          <cell r="C3892" t="str">
            <v>先生</v>
          </cell>
          <cell r="D3892" t="str">
            <v>陳兆惠</v>
          </cell>
          <cell r="E3892" t="str">
            <v>呂昶先生</v>
          </cell>
          <cell r="F3892">
            <v>916849279</v>
          </cell>
        </row>
        <row r="3893">
          <cell r="A3893" t="str">
            <v>C614811</v>
          </cell>
          <cell r="B3893" t="str">
            <v>RAL1368</v>
          </cell>
          <cell r="C3893" t="str">
            <v>先生</v>
          </cell>
          <cell r="D3893" t="str">
            <v>格上汽車租賃(股)-瑭承實業顏銘宏</v>
          </cell>
          <cell r="E3893" t="str">
            <v>顏銘宏先生</v>
          </cell>
          <cell r="F3893">
            <v>979966281</v>
          </cell>
        </row>
        <row r="3894">
          <cell r="A3894" t="str">
            <v>C614879</v>
          </cell>
          <cell r="B3894" t="str">
            <v>6699G3</v>
          </cell>
          <cell r="C3894" t="str">
            <v>先生</v>
          </cell>
          <cell r="D3894" t="str">
            <v>謝明峰</v>
          </cell>
          <cell r="E3894" t="str">
            <v>謝明峰先生</v>
          </cell>
          <cell r="F3894">
            <v>981533547</v>
          </cell>
        </row>
        <row r="3895">
          <cell r="A3895" t="str">
            <v>C614922</v>
          </cell>
          <cell r="B3895" t="str">
            <v>6789A8</v>
          </cell>
          <cell r="C3895" t="str">
            <v>先生</v>
          </cell>
          <cell r="D3895" t="str">
            <v>英屬維京群島商友灃國際室內裝修設計股份有限公司洪濬哲</v>
          </cell>
          <cell r="E3895" t="str">
            <v>洪濬哲先生</v>
          </cell>
          <cell r="F3895">
            <v>955196888</v>
          </cell>
        </row>
        <row r="3896">
          <cell r="A3896" t="str">
            <v>C614942</v>
          </cell>
          <cell r="B3896" t="str">
            <v>7697ZU</v>
          </cell>
          <cell r="C3896" t="str">
            <v>先生</v>
          </cell>
          <cell r="D3896" t="str">
            <v>必九有限公司許天祥</v>
          </cell>
          <cell r="E3896" t="str">
            <v>許天祥先生</v>
          </cell>
          <cell r="F3896">
            <v>937907066</v>
          </cell>
        </row>
        <row r="3897">
          <cell r="A3897" t="str">
            <v>C615051</v>
          </cell>
          <cell r="B3897">
            <v>6255000000000</v>
          </cell>
          <cell r="C3897" t="str">
            <v>先生</v>
          </cell>
          <cell r="D3897" t="str">
            <v>陳才成</v>
          </cell>
          <cell r="E3897" t="str">
            <v>陳才成先生</v>
          </cell>
          <cell r="F3897">
            <v>900000000</v>
          </cell>
        </row>
        <row r="3898">
          <cell r="A3898" t="str">
            <v>C615154</v>
          </cell>
          <cell r="B3898" t="str">
            <v>AGJ9698</v>
          </cell>
          <cell r="C3898" t="str">
            <v>先生</v>
          </cell>
          <cell r="D3898" t="str">
            <v>陳國哲</v>
          </cell>
          <cell r="E3898" t="str">
            <v>王建邦先生</v>
          </cell>
          <cell r="F3898">
            <v>931594028</v>
          </cell>
        </row>
        <row r="3899">
          <cell r="A3899" t="str">
            <v>C615204</v>
          </cell>
          <cell r="B3899" t="str">
            <v>2999ZW</v>
          </cell>
          <cell r="C3899" t="str">
            <v>先生</v>
          </cell>
          <cell r="D3899" t="str">
            <v>高享國際有限公司陳昭偉</v>
          </cell>
          <cell r="E3899" t="str">
            <v>顏銘宏先生</v>
          </cell>
          <cell r="F3899">
            <v>908925868</v>
          </cell>
        </row>
        <row r="3900">
          <cell r="A3900" t="str">
            <v>C615349</v>
          </cell>
          <cell r="B3900" t="str">
            <v>AGJ9003</v>
          </cell>
          <cell r="C3900" t="str">
            <v>先生</v>
          </cell>
          <cell r="D3900" t="str">
            <v>穩德文具印刷工業股份有限公司歐亦汎</v>
          </cell>
          <cell r="E3900" t="str">
            <v>歐亦汎先生</v>
          </cell>
          <cell r="F3900">
            <v>913085785</v>
          </cell>
        </row>
        <row r="3901">
          <cell r="A3901" t="str">
            <v>C615456</v>
          </cell>
          <cell r="B3901" t="str">
            <v>AGK9892</v>
          </cell>
          <cell r="C3901" t="str">
            <v>先生</v>
          </cell>
          <cell r="D3901" t="str">
            <v>陳玉惠</v>
          </cell>
          <cell r="E3901" t="str">
            <v>郭世洋先生</v>
          </cell>
          <cell r="F3901">
            <v>928110568</v>
          </cell>
        </row>
        <row r="3902">
          <cell r="A3902" t="str">
            <v>C615522</v>
          </cell>
          <cell r="B3902" t="str">
            <v>RAM1895</v>
          </cell>
          <cell r="C3902" t="str">
            <v>先生</v>
          </cell>
          <cell r="D3902" t="str">
            <v>香港商寶欽國際有限公司劉俊裕</v>
          </cell>
          <cell r="E3902" t="str">
            <v>劉俊裕先生</v>
          </cell>
          <cell r="F3902">
            <v>909111056</v>
          </cell>
        </row>
        <row r="3903">
          <cell r="A3903" t="str">
            <v>C615954</v>
          </cell>
          <cell r="B3903" t="str">
            <v>AKG8578</v>
          </cell>
          <cell r="C3903" t="str">
            <v>先生</v>
          </cell>
          <cell r="D3903" t="str">
            <v>賴昇宏</v>
          </cell>
          <cell r="E3903" t="str">
            <v>賴昇宏先生</v>
          </cell>
          <cell r="F3903">
            <v>938377707</v>
          </cell>
        </row>
        <row r="3904">
          <cell r="A3904" t="str">
            <v>C615955</v>
          </cell>
          <cell r="B3904" t="str">
            <v>0878H6</v>
          </cell>
          <cell r="C3904" t="str">
            <v>先生</v>
          </cell>
          <cell r="D3904" t="str">
            <v>陳威岐</v>
          </cell>
          <cell r="E3904" t="str">
            <v>陳威岐先生</v>
          </cell>
          <cell r="F3904">
            <v>930917808</v>
          </cell>
        </row>
        <row r="3905">
          <cell r="A3905" t="str">
            <v>C616053</v>
          </cell>
          <cell r="B3905" t="str">
            <v>AKJ7877</v>
          </cell>
          <cell r="C3905" t="str">
            <v>先生</v>
          </cell>
          <cell r="D3905" t="str">
            <v>群鋒企業有限公司張志安</v>
          </cell>
          <cell r="E3905" t="str">
            <v>張志安先生</v>
          </cell>
          <cell r="F3905">
            <v>935100772</v>
          </cell>
        </row>
        <row r="3906">
          <cell r="A3906" t="str">
            <v>C616191</v>
          </cell>
          <cell r="B3906" t="str">
            <v>AGH7726</v>
          </cell>
          <cell r="C3906" t="str">
            <v>小姐</v>
          </cell>
          <cell r="D3906" t="str">
            <v>歐業準</v>
          </cell>
          <cell r="E3906" t="str">
            <v>楊于萱小姐</v>
          </cell>
          <cell r="F3906">
            <v>920988664</v>
          </cell>
        </row>
        <row r="3907">
          <cell r="A3907" t="str">
            <v>C616329</v>
          </cell>
          <cell r="B3907" t="str">
            <v>RAR2829</v>
          </cell>
          <cell r="C3907" t="str">
            <v>先生</v>
          </cell>
          <cell r="D3907" t="str">
            <v>鈦思科技(股)-和運租車申強華</v>
          </cell>
          <cell r="E3907" t="str">
            <v>申強華先生</v>
          </cell>
          <cell r="F3907">
            <v>932393942</v>
          </cell>
        </row>
        <row r="3908">
          <cell r="A3908" t="str">
            <v>C616493</v>
          </cell>
          <cell r="B3908" t="str">
            <v>AKX8817</v>
          </cell>
          <cell r="C3908" t="str">
            <v>先生</v>
          </cell>
          <cell r="D3908" t="str">
            <v>陳瑞玉</v>
          </cell>
          <cell r="E3908" t="str">
            <v>陳瑞玉先生</v>
          </cell>
          <cell r="F3908">
            <v>910120088</v>
          </cell>
        </row>
        <row r="3909">
          <cell r="A3909" t="str">
            <v>C616524</v>
          </cell>
          <cell r="B3909">
            <v>332889</v>
          </cell>
          <cell r="C3909" t="str">
            <v>先生</v>
          </cell>
          <cell r="D3909" t="str">
            <v>澤豐貿易有限公司江俊銘</v>
          </cell>
          <cell r="E3909" t="str">
            <v>江俊銘先生</v>
          </cell>
          <cell r="F3909">
            <v>928622820</v>
          </cell>
        </row>
        <row r="3910">
          <cell r="A3910" t="str">
            <v>C616751</v>
          </cell>
          <cell r="B3910" t="str">
            <v>1567J7</v>
          </cell>
          <cell r="C3910" t="str">
            <v>先生</v>
          </cell>
          <cell r="D3910" t="str">
            <v>啟邑建設股份有公司宋龍信</v>
          </cell>
          <cell r="E3910" t="str">
            <v>宋龍信先生</v>
          </cell>
          <cell r="F3910">
            <v>910274386</v>
          </cell>
        </row>
        <row r="3911">
          <cell r="A3911" t="str">
            <v>C616777</v>
          </cell>
          <cell r="B3911" t="str">
            <v>ABL7997</v>
          </cell>
          <cell r="C3911" t="str">
            <v>小姐</v>
          </cell>
          <cell r="D3911" t="str">
            <v>徐瑛讌</v>
          </cell>
          <cell r="E3911" t="str">
            <v>徐瑛讌小姐</v>
          </cell>
          <cell r="F3911">
            <v>939001279</v>
          </cell>
        </row>
        <row r="3912">
          <cell r="A3912" t="str">
            <v>C616833</v>
          </cell>
          <cell r="B3912" t="str">
            <v>RAX5797</v>
          </cell>
          <cell r="C3912" t="str">
            <v>先生</v>
          </cell>
          <cell r="D3912" t="str">
            <v>依德國際(股)租賃陳俊良</v>
          </cell>
          <cell r="E3912" t="str">
            <v>陳俊良先生</v>
          </cell>
          <cell r="F3912">
            <v>930889516</v>
          </cell>
        </row>
        <row r="3913">
          <cell r="A3913" t="str">
            <v>C617331</v>
          </cell>
          <cell r="B3913" t="str">
            <v>RAA8882</v>
          </cell>
          <cell r="C3913" t="str">
            <v>先生</v>
          </cell>
          <cell r="D3913" t="str">
            <v>遠銀國際租賃股份有限公司薛宗華</v>
          </cell>
          <cell r="E3913" t="str">
            <v>薛宗華先生</v>
          </cell>
          <cell r="F3913">
            <v>933236266</v>
          </cell>
        </row>
        <row r="3914">
          <cell r="A3914" t="str">
            <v>C617371</v>
          </cell>
          <cell r="B3914" t="str">
            <v>RBE8637</v>
          </cell>
          <cell r="C3914" t="str">
            <v>先生</v>
          </cell>
          <cell r="D3914" t="str">
            <v>遠銀國際租賃股份有限公司羅啟正</v>
          </cell>
          <cell r="E3914" t="str">
            <v>羅啟正先生</v>
          </cell>
          <cell r="F3914">
            <v>913236303</v>
          </cell>
        </row>
        <row r="3915">
          <cell r="A3915" t="str">
            <v>C620089</v>
          </cell>
          <cell r="B3915" t="str">
            <v>1589A9</v>
          </cell>
          <cell r="C3915" t="str">
            <v>女士</v>
          </cell>
          <cell r="D3915" t="str">
            <v>吳倩如</v>
          </cell>
          <cell r="E3915" t="str">
            <v>吳倩如女士</v>
          </cell>
          <cell r="F3915">
            <v>920991018</v>
          </cell>
        </row>
        <row r="3916">
          <cell r="A3916" t="str">
            <v>C620114</v>
          </cell>
          <cell r="B3916" t="str">
            <v>5326F7</v>
          </cell>
          <cell r="C3916" t="str">
            <v>先生</v>
          </cell>
          <cell r="D3916" t="str">
            <v>林雅慧</v>
          </cell>
          <cell r="E3916" t="str">
            <v>吳彥宏先生</v>
          </cell>
          <cell r="F3916">
            <v>922520345</v>
          </cell>
        </row>
        <row r="3917">
          <cell r="A3917" t="str">
            <v>C620117</v>
          </cell>
          <cell r="B3917" t="str">
            <v>ACG0963</v>
          </cell>
          <cell r="C3917" t="str">
            <v>先生</v>
          </cell>
          <cell r="D3917" t="str">
            <v>吳淵明</v>
          </cell>
          <cell r="E3917" t="str">
            <v>吳淵明先生</v>
          </cell>
          <cell r="F3917">
            <v>922591266</v>
          </cell>
        </row>
        <row r="3918">
          <cell r="A3918" t="str">
            <v>C620870</v>
          </cell>
          <cell r="B3918" t="str">
            <v>AAN5278</v>
          </cell>
          <cell r="C3918" t="str">
            <v>先生</v>
          </cell>
          <cell r="D3918" t="str">
            <v>賴松吟</v>
          </cell>
          <cell r="E3918" t="str">
            <v>賴松吟先生</v>
          </cell>
          <cell r="F3918">
            <v>935552559</v>
          </cell>
        </row>
        <row r="3919">
          <cell r="A3919" t="str">
            <v>C620874</v>
          </cell>
          <cell r="B3919" t="str">
            <v>2230ZS</v>
          </cell>
          <cell r="C3919" t="str">
            <v>先生</v>
          </cell>
          <cell r="D3919" t="str">
            <v>王凱</v>
          </cell>
          <cell r="E3919" t="str">
            <v>王凱先生</v>
          </cell>
          <cell r="F3919">
            <v>988010951</v>
          </cell>
        </row>
        <row r="3920">
          <cell r="A3920" t="str">
            <v>C620879</v>
          </cell>
          <cell r="B3920" t="str">
            <v>AGJ6969</v>
          </cell>
          <cell r="C3920" t="str">
            <v>先生</v>
          </cell>
          <cell r="D3920" t="str">
            <v>袁靖鈞</v>
          </cell>
          <cell r="E3920" t="str">
            <v>袁靖鈞先生</v>
          </cell>
          <cell r="F3920">
            <v>914026828</v>
          </cell>
        </row>
        <row r="3921">
          <cell r="A3921" t="str">
            <v>C620884</v>
          </cell>
          <cell r="B3921" t="str">
            <v>AFG8753</v>
          </cell>
          <cell r="C3921" t="str">
            <v>先生</v>
          </cell>
          <cell r="D3921" t="str">
            <v>林玉倩</v>
          </cell>
          <cell r="E3921" t="str">
            <v>吳宗南先生</v>
          </cell>
          <cell r="F3921">
            <v>933127696</v>
          </cell>
        </row>
        <row r="3922">
          <cell r="A3922" t="str">
            <v>C621004</v>
          </cell>
          <cell r="B3922" t="str">
            <v>1525H7</v>
          </cell>
          <cell r="C3922" t="str">
            <v>先生</v>
          </cell>
          <cell r="D3922" t="str">
            <v>段國偉</v>
          </cell>
          <cell r="E3922" t="str">
            <v>段國偉先生</v>
          </cell>
          <cell r="F3922">
            <v>932779955</v>
          </cell>
        </row>
        <row r="3923">
          <cell r="A3923" t="str">
            <v>C621134</v>
          </cell>
          <cell r="B3923" t="str">
            <v>5266ZS</v>
          </cell>
          <cell r="C3923" t="str">
            <v>小姐</v>
          </cell>
          <cell r="D3923" t="str">
            <v>涂嘉玲</v>
          </cell>
          <cell r="E3923" t="str">
            <v>涂嘉玲小姐</v>
          </cell>
          <cell r="F3923">
            <v>928098220</v>
          </cell>
        </row>
        <row r="3924">
          <cell r="A3924" t="str">
            <v>C621214</v>
          </cell>
          <cell r="B3924" t="str">
            <v>9151ZR</v>
          </cell>
          <cell r="C3924" t="str">
            <v>小姐</v>
          </cell>
          <cell r="D3924" t="str">
            <v>劉寶珠</v>
          </cell>
          <cell r="E3924" t="str">
            <v>劉寶珠小姐</v>
          </cell>
          <cell r="F3924">
            <v>921130088</v>
          </cell>
        </row>
        <row r="3925">
          <cell r="A3925" t="str">
            <v>C621217</v>
          </cell>
          <cell r="B3925" t="str">
            <v>8833ZS</v>
          </cell>
          <cell r="C3925" t="str">
            <v>先生</v>
          </cell>
          <cell r="D3925" t="str">
            <v>柏盛生物科技股份有限公司孫達之</v>
          </cell>
          <cell r="E3925" t="str">
            <v>孫達之先生</v>
          </cell>
          <cell r="F3925">
            <v>920228899</v>
          </cell>
        </row>
        <row r="3926">
          <cell r="A3926" t="str">
            <v>C621676</v>
          </cell>
          <cell r="B3926" t="str">
            <v>AGE9776</v>
          </cell>
          <cell r="C3926" t="str">
            <v>小姐</v>
          </cell>
          <cell r="D3926" t="str">
            <v>陳曉貞</v>
          </cell>
          <cell r="E3926" t="str">
            <v>陳曉貞小姐</v>
          </cell>
          <cell r="F3926">
            <v>919549066</v>
          </cell>
        </row>
        <row r="3927">
          <cell r="A3927" t="str">
            <v>C621936</v>
          </cell>
          <cell r="B3927" t="str">
            <v>6677A8</v>
          </cell>
          <cell r="C3927" t="str">
            <v>先生</v>
          </cell>
          <cell r="D3927" t="str">
            <v>謝明峰</v>
          </cell>
          <cell r="E3927" t="str">
            <v>謝明峰先生</v>
          </cell>
          <cell r="F3927">
            <v>981533547</v>
          </cell>
        </row>
        <row r="3928">
          <cell r="A3928" t="str">
            <v>C621937</v>
          </cell>
          <cell r="B3928" t="str">
            <v>6889N2</v>
          </cell>
          <cell r="C3928" t="str">
            <v>先生</v>
          </cell>
          <cell r="D3928" t="str">
            <v>林俊宏</v>
          </cell>
          <cell r="E3928" t="str">
            <v>林俊宏先生</v>
          </cell>
          <cell r="F3928">
            <v>919151515</v>
          </cell>
        </row>
        <row r="3929">
          <cell r="A3929" t="str">
            <v>C622047</v>
          </cell>
          <cell r="B3929">
            <v>352933</v>
          </cell>
          <cell r="C3929" t="str">
            <v>先生</v>
          </cell>
          <cell r="D3929" t="str">
            <v>遠傳電信股份有限公司(遠銀租賃)張淵智</v>
          </cell>
          <cell r="E3929" t="str">
            <v>張淵智先生</v>
          </cell>
          <cell r="F3929">
            <v>976180258</v>
          </cell>
        </row>
        <row r="3930">
          <cell r="A3930" t="str">
            <v>C622051</v>
          </cell>
          <cell r="B3930" t="str">
            <v>9981ZU</v>
          </cell>
          <cell r="C3930" t="str">
            <v>先生</v>
          </cell>
          <cell r="D3930" t="str">
            <v>林宜慧</v>
          </cell>
          <cell r="E3930" t="str">
            <v>許祖銘先生</v>
          </cell>
          <cell r="F3930">
            <v>910276562</v>
          </cell>
        </row>
        <row r="3931">
          <cell r="A3931" t="str">
            <v>C622318</v>
          </cell>
          <cell r="B3931" t="str">
            <v>1728A8</v>
          </cell>
          <cell r="C3931" t="str">
            <v>先生</v>
          </cell>
          <cell r="D3931" t="str">
            <v>林承興</v>
          </cell>
          <cell r="E3931" t="str">
            <v>林承興先生</v>
          </cell>
          <cell r="F3931">
            <v>928175666</v>
          </cell>
        </row>
        <row r="3932">
          <cell r="A3932" t="str">
            <v>C622320</v>
          </cell>
          <cell r="B3932" t="str">
            <v>ARE9867</v>
          </cell>
          <cell r="C3932" t="str">
            <v>先生</v>
          </cell>
          <cell r="D3932" t="str">
            <v>陳琬玲</v>
          </cell>
          <cell r="E3932" t="str">
            <v>曾俊凱先生</v>
          </cell>
          <cell r="F3932">
            <v>928642056</v>
          </cell>
        </row>
        <row r="3933">
          <cell r="A3933" t="str">
            <v>C622434</v>
          </cell>
          <cell r="B3933" t="str">
            <v>6600F3</v>
          </cell>
          <cell r="C3933" t="str">
            <v>先生</v>
          </cell>
          <cell r="D3933" t="str">
            <v>張繼莊</v>
          </cell>
          <cell r="E3933" t="str">
            <v>管敏雄先生</v>
          </cell>
          <cell r="F3933">
            <v>981845728</v>
          </cell>
        </row>
        <row r="3934">
          <cell r="A3934" t="str">
            <v>C622512</v>
          </cell>
          <cell r="B3934" t="str">
            <v>AKG8838</v>
          </cell>
          <cell r="C3934" t="str">
            <v>先生</v>
          </cell>
          <cell r="D3934" t="str">
            <v>尤朝亮</v>
          </cell>
          <cell r="E3934" t="str">
            <v>尤朝亮先生</v>
          </cell>
          <cell r="F3934">
            <v>912405405</v>
          </cell>
        </row>
        <row r="3935">
          <cell r="A3935" t="str">
            <v>C622563</v>
          </cell>
          <cell r="B3935" t="str">
            <v>8988F3</v>
          </cell>
          <cell r="C3935" t="str">
            <v>先生</v>
          </cell>
          <cell r="D3935" t="str">
            <v>陳文瑞</v>
          </cell>
          <cell r="E3935" t="str">
            <v>陳文瑞先生</v>
          </cell>
          <cell r="F3935">
            <v>936032858</v>
          </cell>
        </row>
        <row r="3936">
          <cell r="A3936" t="str">
            <v>C622565</v>
          </cell>
          <cell r="B3936" t="str">
            <v>AGH0003</v>
          </cell>
          <cell r="C3936" t="str">
            <v>先生</v>
          </cell>
          <cell r="D3936" t="str">
            <v>正合村股份有限公司李健豪</v>
          </cell>
          <cell r="E3936" t="str">
            <v>李健豪先生</v>
          </cell>
          <cell r="F3936">
            <v>939617771</v>
          </cell>
        </row>
        <row r="3937">
          <cell r="A3937" t="str">
            <v>C622616</v>
          </cell>
          <cell r="B3937" t="str">
            <v>1969ZU</v>
          </cell>
          <cell r="C3937" t="str">
            <v>小姐</v>
          </cell>
          <cell r="D3937" t="str">
            <v>大華鋼鐵機械股份有限公司郭淑瑛</v>
          </cell>
          <cell r="E3937" t="str">
            <v>郭淑瑛小姐</v>
          </cell>
          <cell r="F3937">
            <v>921615369</v>
          </cell>
        </row>
        <row r="3938">
          <cell r="A3938" t="str">
            <v>C622702</v>
          </cell>
          <cell r="B3938" t="str">
            <v>6018ZU</v>
          </cell>
          <cell r="C3938" t="str">
            <v>先生</v>
          </cell>
          <cell r="D3938" t="str">
            <v>劉益銘</v>
          </cell>
          <cell r="E3938" t="str">
            <v>劉益銘先生</v>
          </cell>
          <cell r="F3938">
            <v>952854922</v>
          </cell>
        </row>
        <row r="3939">
          <cell r="A3939" t="str">
            <v>C622779</v>
          </cell>
          <cell r="B3939" t="str">
            <v>8867A8</v>
          </cell>
          <cell r="C3939" t="str">
            <v>先生</v>
          </cell>
          <cell r="D3939" t="str">
            <v>黃秀環</v>
          </cell>
          <cell r="E3939" t="str">
            <v>王政都先生</v>
          </cell>
          <cell r="F3939">
            <v>922128327</v>
          </cell>
        </row>
        <row r="3940">
          <cell r="A3940" t="str">
            <v>C622809</v>
          </cell>
          <cell r="B3940" t="str">
            <v>3166K7</v>
          </cell>
          <cell r="C3940" t="str">
            <v>小姐</v>
          </cell>
          <cell r="D3940" t="str">
            <v>蕭彩華</v>
          </cell>
          <cell r="E3940" t="str">
            <v>郭雅梅小姐</v>
          </cell>
          <cell r="F3940">
            <v>966025138</v>
          </cell>
        </row>
        <row r="3941">
          <cell r="A3941" t="str">
            <v>C622881</v>
          </cell>
          <cell r="B3941" t="str">
            <v>7968J5</v>
          </cell>
          <cell r="C3941" t="str">
            <v>小姐</v>
          </cell>
          <cell r="D3941" t="str">
            <v>陳奕如</v>
          </cell>
          <cell r="E3941" t="str">
            <v>陳奕如小姐</v>
          </cell>
          <cell r="F3941">
            <v>989098792</v>
          </cell>
        </row>
        <row r="3942">
          <cell r="A3942" t="str">
            <v>C622884</v>
          </cell>
          <cell r="B3942" t="str">
            <v>AGH9229</v>
          </cell>
          <cell r="C3942" t="str">
            <v>小姐</v>
          </cell>
          <cell r="D3942" t="str">
            <v>吳瑞蓉</v>
          </cell>
          <cell r="E3942" t="str">
            <v>吳瑞蓉小姐</v>
          </cell>
          <cell r="F3942">
            <v>928539014</v>
          </cell>
        </row>
        <row r="3943">
          <cell r="A3943" t="str">
            <v>C623010</v>
          </cell>
          <cell r="B3943" t="str">
            <v>3682J3</v>
          </cell>
          <cell r="C3943" t="str">
            <v>先生</v>
          </cell>
          <cell r="D3943" t="str">
            <v>謝瑋倫</v>
          </cell>
          <cell r="E3943" t="str">
            <v>謝瑋倫先生</v>
          </cell>
          <cell r="F3943">
            <v>913907575</v>
          </cell>
        </row>
        <row r="3944">
          <cell r="A3944" t="str">
            <v>C623011</v>
          </cell>
          <cell r="B3944" t="str">
            <v>8388F8</v>
          </cell>
          <cell r="C3944" t="str">
            <v>先生</v>
          </cell>
          <cell r="D3944" t="str">
            <v>陳錫慶</v>
          </cell>
          <cell r="E3944" t="str">
            <v>陳錫慶先生</v>
          </cell>
          <cell r="F3944">
            <v>988590985</v>
          </cell>
        </row>
        <row r="3945">
          <cell r="A3945" t="str">
            <v>C623034</v>
          </cell>
          <cell r="B3945" t="str">
            <v>6288YK</v>
          </cell>
          <cell r="C3945" t="str">
            <v>先生</v>
          </cell>
          <cell r="D3945" t="str">
            <v>許皓鈞</v>
          </cell>
          <cell r="E3945" t="str">
            <v>許皓鈞先生</v>
          </cell>
          <cell r="F3945">
            <v>920700377</v>
          </cell>
        </row>
        <row r="3946">
          <cell r="A3946" t="str">
            <v>C623106</v>
          </cell>
          <cell r="B3946" t="str">
            <v>6699G6</v>
          </cell>
          <cell r="C3946" t="str">
            <v>女士</v>
          </cell>
          <cell r="D3946" t="str">
            <v>陳蔡英</v>
          </cell>
          <cell r="E3946" t="str">
            <v>陳蔡英女士</v>
          </cell>
          <cell r="F3946">
            <v>939313111</v>
          </cell>
        </row>
        <row r="3947">
          <cell r="A3947" t="str">
            <v>C623359</v>
          </cell>
          <cell r="B3947" t="str">
            <v>6713ZU</v>
          </cell>
          <cell r="C3947" t="str">
            <v>先生</v>
          </cell>
          <cell r="D3947" t="str">
            <v>儷氏化妝品股份有限公司曾柏允</v>
          </cell>
          <cell r="E3947" t="str">
            <v>曾柏允先生</v>
          </cell>
          <cell r="F3947">
            <v>937932427</v>
          </cell>
        </row>
        <row r="3948">
          <cell r="A3948" t="str">
            <v>C623367</v>
          </cell>
          <cell r="B3948" t="str">
            <v>AGK8595</v>
          </cell>
          <cell r="C3948" t="str">
            <v>先生</v>
          </cell>
          <cell r="D3948" t="str">
            <v>李明宗</v>
          </cell>
          <cell r="E3948" t="str">
            <v>李明宗先生</v>
          </cell>
          <cell r="F3948">
            <v>918610677</v>
          </cell>
        </row>
        <row r="3949">
          <cell r="A3949" t="str">
            <v>C623395</v>
          </cell>
          <cell r="B3949">
            <v>211855</v>
          </cell>
          <cell r="C3949" t="str">
            <v>先生</v>
          </cell>
          <cell r="D3949" t="str">
            <v>統一東京小客車租賃(股)蘇漢文</v>
          </cell>
          <cell r="E3949" t="str">
            <v>蘇漢文先生</v>
          </cell>
          <cell r="F3949">
            <v>933235752</v>
          </cell>
        </row>
        <row r="3950">
          <cell r="A3950" t="str">
            <v>C623516</v>
          </cell>
          <cell r="B3950" t="str">
            <v>RAJ3523</v>
          </cell>
          <cell r="C3950" t="str">
            <v>先生</v>
          </cell>
          <cell r="D3950" t="str">
            <v>台壽保資融股份有限公司李志岱</v>
          </cell>
          <cell r="E3950" t="str">
            <v>李志岱先生</v>
          </cell>
          <cell r="F3950">
            <v>929335777</v>
          </cell>
        </row>
        <row r="3951">
          <cell r="A3951" t="str">
            <v>C623536</v>
          </cell>
          <cell r="B3951" t="str">
            <v>5599K7</v>
          </cell>
          <cell r="C3951" t="str">
            <v>先生</v>
          </cell>
          <cell r="D3951" t="str">
            <v>陳建村</v>
          </cell>
          <cell r="E3951" t="str">
            <v>陳建村先生</v>
          </cell>
          <cell r="F3951">
            <v>926283331</v>
          </cell>
        </row>
        <row r="3952">
          <cell r="A3952" t="str">
            <v>C623599</v>
          </cell>
          <cell r="B3952">
            <v>98770000000</v>
          </cell>
          <cell r="C3952" t="str">
            <v>小姐</v>
          </cell>
          <cell r="D3952" t="str">
            <v>李宜真</v>
          </cell>
          <cell r="E3952" t="str">
            <v>李宜真小姐</v>
          </cell>
          <cell r="F3952">
            <v>930030575</v>
          </cell>
        </row>
        <row r="3953">
          <cell r="A3953" t="str">
            <v>C623613</v>
          </cell>
          <cell r="B3953" t="str">
            <v>AGJ7931</v>
          </cell>
          <cell r="C3953" t="str">
            <v>先生</v>
          </cell>
          <cell r="D3953" t="str">
            <v>吳昭顯</v>
          </cell>
          <cell r="E3953" t="str">
            <v>吳昭顯先生</v>
          </cell>
          <cell r="F3953">
            <v>937912137</v>
          </cell>
        </row>
        <row r="3954">
          <cell r="A3954" t="str">
            <v>C623616</v>
          </cell>
          <cell r="B3954" t="str">
            <v>0366K7</v>
          </cell>
          <cell r="C3954" t="str">
            <v>先生</v>
          </cell>
          <cell r="D3954" t="str">
            <v>周建文</v>
          </cell>
          <cell r="E3954" t="str">
            <v>周建文先生</v>
          </cell>
          <cell r="F3954">
            <v>919251877</v>
          </cell>
        </row>
        <row r="3955">
          <cell r="A3955" t="str">
            <v>C623626</v>
          </cell>
          <cell r="B3955">
            <v>3055</v>
          </cell>
          <cell r="C3955" t="str">
            <v>小姐</v>
          </cell>
          <cell r="D3955" t="str">
            <v>遠銀國際租賃股份有限公司張小姐</v>
          </cell>
          <cell r="E3955" t="str">
            <v>張小姐小姐</v>
          </cell>
          <cell r="F3955">
            <v>978853567</v>
          </cell>
        </row>
        <row r="3956">
          <cell r="A3956" t="str">
            <v>C623630</v>
          </cell>
          <cell r="B3956" t="str">
            <v>AGK1279</v>
          </cell>
          <cell r="C3956" t="str">
            <v>先生</v>
          </cell>
          <cell r="D3956" t="str">
            <v>林英偉</v>
          </cell>
          <cell r="E3956" t="str">
            <v>林英偉先生</v>
          </cell>
          <cell r="F3956">
            <v>939288523</v>
          </cell>
        </row>
        <row r="3957">
          <cell r="A3957" t="str">
            <v>C623727</v>
          </cell>
          <cell r="B3957" t="str">
            <v>AKN9685</v>
          </cell>
          <cell r="C3957" t="str">
            <v>先生</v>
          </cell>
          <cell r="D3957" t="str">
            <v>李晟凱</v>
          </cell>
          <cell r="E3957" t="str">
            <v>李晟凱先生</v>
          </cell>
          <cell r="F3957">
            <v>920902323</v>
          </cell>
        </row>
        <row r="3958">
          <cell r="A3958" t="str">
            <v>C624108</v>
          </cell>
          <cell r="B3958" t="str">
            <v>6228K7</v>
          </cell>
          <cell r="C3958" t="str">
            <v>先生</v>
          </cell>
          <cell r="D3958" t="str">
            <v>美雄投資股份有限公司劉書宏</v>
          </cell>
          <cell r="E3958" t="str">
            <v>劉書宏先生</v>
          </cell>
          <cell r="F3958">
            <v>921502065</v>
          </cell>
        </row>
        <row r="3959">
          <cell r="A3959" t="str">
            <v>C624146</v>
          </cell>
          <cell r="B3959" t="str">
            <v>5868K7</v>
          </cell>
          <cell r="C3959" t="str">
            <v>先生</v>
          </cell>
          <cell r="D3959" t="str">
            <v>張台龍</v>
          </cell>
          <cell r="E3959" t="str">
            <v>吳明達先生</v>
          </cell>
          <cell r="F3959">
            <v>927199669</v>
          </cell>
        </row>
        <row r="3960">
          <cell r="A3960" t="str">
            <v>C624231</v>
          </cell>
          <cell r="B3960" t="str">
            <v>AKL8208</v>
          </cell>
          <cell r="C3960" t="str">
            <v>先生</v>
          </cell>
          <cell r="D3960" t="str">
            <v>陳振鴻</v>
          </cell>
          <cell r="E3960" t="str">
            <v>陳振鴻先生</v>
          </cell>
          <cell r="F3960">
            <v>928490093</v>
          </cell>
        </row>
        <row r="3961">
          <cell r="A3961" t="str">
            <v>C624344</v>
          </cell>
          <cell r="B3961" t="str">
            <v>4889ZW</v>
          </cell>
          <cell r="C3961" t="str">
            <v>先生</v>
          </cell>
          <cell r="D3961" t="str">
            <v>黃宛婷</v>
          </cell>
          <cell r="E3961" t="str">
            <v>王傳杰先生</v>
          </cell>
          <cell r="F3961">
            <v>935030351</v>
          </cell>
        </row>
        <row r="3962">
          <cell r="A3962" t="str">
            <v>C624998</v>
          </cell>
          <cell r="B3962" t="str">
            <v>9285K7</v>
          </cell>
          <cell r="C3962" t="str">
            <v>先生</v>
          </cell>
          <cell r="D3962" t="str">
            <v>吳適任</v>
          </cell>
          <cell r="E3962" t="str">
            <v>吳適任先生</v>
          </cell>
          <cell r="F3962">
            <v>963491825</v>
          </cell>
        </row>
        <row r="3963">
          <cell r="A3963" t="str">
            <v>C625245</v>
          </cell>
          <cell r="B3963" t="str">
            <v>AJF7582</v>
          </cell>
          <cell r="C3963" t="str">
            <v>先生</v>
          </cell>
          <cell r="D3963" t="str">
            <v>林柏鋒</v>
          </cell>
          <cell r="E3963" t="str">
            <v>林柏鋒先生</v>
          </cell>
          <cell r="F3963">
            <v>932257602</v>
          </cell>
        </row>
        <row r="3964">
          <cell r="A3964" t="str">
            <v>C625419</v>
          </cell>
          <cell r="B3964" t="str">
            <v>RAK6912</v>
          </cell>
          <cell r="C3964" t="str">
            <v>先生</v>
          </cell>
          <cell r="D3964" t="str">
            <v>普羅小客車租賃有限公司(股)陳峰專</v>
          </cell>
          <cell r="E3964" t="str">
            <v>陳峰專先生</v>
          </cell>
          <cell r="F3964">
            <v>933181979</v>
          </cell>
        </row>
        <row r="3965">
          <cell r="A3965" t="str">
            <v>C625429</v>
          </cell>
          <cell r="B3965" t="str">
            <v>6338J2</v>
          </cell>
          <cell r="C3965" t="str">
            <v>先生</v>
          </cell>
          <cell r="D3965" t="str">
            <v>銳隆實業(有)白植仁</v>
          </cell>
          <cell r="E3965" t="str">
            <v>白植仁先生</v>
          </cell>
          <cell r="F3965">
            <v>928855213</v>
          </cell>
        </row>
        <row r="3966">
          <cell r="A3966" t="str">
            <v>C625584</v>
          </cell>
          <cell r="B3966" t="str">
            <v>2958K8</v>
          </cell>
          <cell r="C3966" t="str">
            <v>先生</v>
          </cell>
          <cell r="D3966" t="str">
            <v>邱隆興</v>
          </cell>
          <cell r="E3966" t="str">
            <v>邱隆興先生</v>
          </cell>
          <cell r="F3966">
            <v>933895565</v>
          </cell>
        </row>
        <row r="3967">
          <cell r="A3967" t="str">
            <v>C628488</v>
          </cell>
          <cell r="B3967" t="str">
            <v>ABC7178</v>
          </cell>
          <cell r="C3967" t="str">
            <v>先生</v>
          </cell>
          <cell r="D3967" t="str">
            <v>禾揚堂企業有限公司陳惠郎</v>
          </cell>
          <cell r="E3967" t="str">
            <v>陳惠郎先生</v>
          </cell>
          <cell r="F3967">
            <v>937081006</v>
          </cell>
        </row>
        <row r="3968">
          <cell r="A3968" t="str">
            <v>C628490</v>
          </cell>
          <cell r="B3968" t="str">
            <v>AGL9688</v>
          </cell>
          <cell r="C3968" t="str">
            <v>先生</v>
          </cell>
          <cell r="D3968" t="str">
            <v>車已賣</v>
          </cell>
          <cell r="E3968" t="str">
            <v>車已賣先生</v>
          </cell>
          <cell r="F3968">
            <v>900000000</v>
          </cell>
        </row>
        <row r="3969">
          <cell r="A3969" t="str">
            <v>C628496</v>
          </cell>
          <cell r="B3969" t="str">
            <v>AFG5575</v>
          </cell>
          <cell r="C3969" t="str">
            <v>先生</v>
          </cell>
          <cell r="D3969" t="str">
            <v>法蘭克投資股份有限公司黃明祥</v>
          </cell>
          <cell r="E3969" t="str">
            <v>黃明祥先生</v>
          </cell>
          <cell r="F3969">
            <v>983124986</v>
          </cell>
        </row>
        <row r="3970">
          <cell r="A3970" t="str">
            <v>C628502</v>
          </cell>
          <cell r="B3970" t="str">
            <v>ADC7798</v>
          </cell>
          <cell r="C3970" t="str">
            <v>先生</v>
          </cell>
          <cell r="D3970" t="str">
            <v>黃月嬌</v>
          </cell>
          <cell r="E3970" t="str">
            <v>鄭慶隆先生</v>
          </cell>
          <cell r="F3970">
            <v>929000886</v>
          </cell>
        </row>
        <row r="3971">
          <cell r="A3971" t="str">
            <v>C628507</v>
          </cell>
          <cell r="B3971" t="str">
            <v>6077ZU</v>
          </cell>
          <cell r="C3971" t="str">
            <v>先生</v>
          </cell>
          <cell r="D3971" t="str">
            <v>顏德水</v>
          </cell>
          <cell r="E3971" t="str">
            <v>顏德水先生</v>
          </cell>
          <cell r="F3971">
            <v>932194089</v>
          </cell>
        </row>
        <row r="3972">
          <cell r="A3972" t="str">
            <v>C628516</v>
          </cell>
          <cell r="B3972" t="str">
            <v>8888P8</v>
          </cell>
          <cell r="C3972" t="str">
            <v>先生</v>
          </cell>
          <cell r="D3972" t="str">
            <v>興富發建設股份有限公司戴國良</v>
          </cell>
          <cell r="E3972" t="str">
            <v>戴國良先生</v>
          </cell>
          <cell r="F3972">
            <v>936198358</v>
          </cell>
        </row>
        <row r="3973">
          <cell r="A3973" t="str">
            <v>C628555</v>
          </cell>
          <cell r="B3973" t="str">
            <v>AGH9050</v>
          </cell>
          <cell r="C3973" t="str">
            <v>先生</v>
          </cell>
          <cell r="D3973" t="str">
            <v>黃楚鈞</v>
          </cell>
          <cell r="E3973" t="str">
            <v>黃楚鈞先生</v>
          </cell>
          <cell r="F3973">
            <v>981308995</v>
          </cell>
        </row>
        <row r="3974">
          <cell r="A3974" t="str">
            <v>C628590</v>
          </cell>
          <cell r="B3974" t="str">
            <v>2772ZU</v>
          </cell>
          <cell r="C3974" t="str">
            <v>先生</v>
          </cell>
          <cell r="D3974" t="str">
            <v>高享國際有限公司顏銘宏</v>
          </cell>
          <cell r="E3974" t="str">
            <v>顏銘宏先生</v>
          </cell>
          <cell r="F3974">
            <v>908925868</v>
          </cell>
        </row>
        <row r="3975">
          <cell r="A3975" t="str">
            <v>C628591</v>
          </cell>
          <cell r="B3975" t="str">
            <v>AGH9336</v>
          </cell>
          <cell r="C3975" t="str">
            <v>先生</v>
          </cell>
          <cell r="D3975" t="str">
            <v>晉德實業有限公司劉志昶</v>
          </cell>
          <cell r="E3975" t="str">
            <v>劉志昶先生</v>
          </cell>
          <cell r="F3975">
            <v>936346281</v>
          </cell>
        </row>
        <row r="3976">
          <cell r="A3976" t="str">
            <v>C628621</v>
          </cell>
          <cell r="B3976" t="str">
            <v>AKF5229</v>
          </cell>
          <cell r="C3976" t="str">
            <v>小姐</v>
          </cell>
          <cell r="D3976" t="str">
            <v>九街國際精品有限公司林慕雲</v>
          </cell>
          <cell r="E3976" t="str">
            <v>林慕雲小姐</v>
          </cell>
          <cell r="F3976">
            <v>917603959</v>
          </cell>
        </row>
        <row r="3977">
          <cell r="A3977" t="str">
            <v>C628826</v>
          </cell>
          <cell r="B3977" t="str">
            <v>2066ZW</v>
          </cell>
          <cell r="C3977" t="str">
            <v>先生</v>
          </cell>
          <cell r="D3977" t="str">
            <v>東榮布行黃瑞東</v>
          </cell>
          <cell r="E3977" t="str">
            <v>黃瑞東先生</v>
          </cell>
          <cell r="F3977">
            <v>937985050</v>
          </cell>
        </row>
        <row r="3978">
          <cell r="A3978" t="str">
            <v>C628833</v>
          </cell>
          <cell r="B3978" t="str">
            <v>6789G6</v>
          </cell>
          <cell r="C3978" t="str">
            <v>先生</v>
          </cell>
          <cell r="D3978" t="str">
            <v>佳峰企業股份有限公司黃章銘</v>
          </cell>
          <cell r="E3978" t="str">
            <v>黃章銘先生</v>
          </cell>
          <cell r="F3978">
            <v>988225588</v>
          </cell>
        </row>
        <row r="3979">
          <cell r="A3979" t="str">
            <v>C628897</v>
          </cell>
          <cell r="B3979" t="str">
            <v>1688T5</v>
          </cell>
          <cell r="C3979" t="str">
            <v>先生</v>
          </cell>
          <cell r="D3979" t="str">
            <v>吳進男</v>
          </cell>
          <cell r="E3979" t="str">
            <v>吳進男先生</v>
          </cell>
          <cell r="F3979">
            <v>910899289</v>
          </cell>
        </row>
        <row r="3980">
          <cell r="A3980" t="str">
            <v>C628905</v>
          </cell>
          <cell r="B3980" t="str">
            <v>AJG2117</v>
          </cell>
          <cell r="C3980" t="str">
            <v>先生</v>
          </cell>
          <cell r="D3980" t="str">
            <v>華展光電股份有限公司邱仁城</v>
          </cell>
          <cell r="E3980" t="str">
            <v>邱仁城先生</v>
          </cell>
          <cell r="F3980">
            <v>937147313</v>
          </cell>
        </row>
        <row r="3981">
          <cell r="A3981" t="str">
            <v>C628956</v>
          </cell>
          <cell r="B3981" t="str">
            <v>9996L2</v>
          </cell>
          <cell r="C3981" t="str">
            <v>先生</v>
          </cell>
          <cell r="D3981" t="str">
            <v>吳俊賢</v>
          </cell>
          <cell r="E3981" t="str">
            <v>吳俊賢先生</v>
          </cell>
          <cell r="F3981">
            <v>926308491</v>
          </cell>
        </row>
        <row r="3982">
          <cell r="A3982" t="str">
            <v>C628958</v>
          </cell>
          <cell r="B3982" t="str">
            <v>1927H7</v>
          </cell>
          <cell r="C3982" t="str">
            <v>先生</v>
          </cell>
          <cell r="D3982" t="str">
            <v>長榮國際股份有限公司袁金坤</v>
          </cell>
          <cell r="E3982" t="str">
            <v>袁金坤先生</v>
          </cell>
          <cell r="F3982">
            <v>955664663</v>
          </cell>
        </row>
        <row r="3983">
          <cell r="A3983" t="str">
            <v>C628998</v>
          </cell>
          <cell r="B3983" t="str">
            <v>3808T5</v>
          </cell>
          <cell r="C3983" t="str">
            <v>先生</v>
          </cell>
          <cell r="D3983" t="str">
            <v>廖明宏</v>
          </cell>
          <cell r="E3983" t="str">
            <v>廖明宏先生</v>
          </cell>
          <cell r="F3983">
            <v>920030411</v>
          </cell>
        </row>
        <row r="3984">
          <cell r="A3984" t="str">
            <v>C629000</v>
          </cell>
          <cell r="B3984" t="str">
            <v>ATW0701</v>
          </cell>
          <cell r="C3984" t="str">
            <v>先生</v>
          </cell>
          <cell r="D3984" t="str">
            <v>卓越電通(股)-財盟租賃宋威揚</v>
          </cell>
          <cell r="E3984" t="str">
            <v>鐘明先生</v>
          </cell>
          <cell r="F3984">
            <v>933033312</v>
          </cell>
        </row>
        <row r="3985">
          <cell r="A3985" t="str">
            <v>C629002</v>
          </cell>
          <cell r="B3985" t="str">
            <v>3363R8</v>
          </cell>
          <cell r="C3985" t="str">
            <v>先生</v>
          </cell>
          <cell r="D3985" t="str">
            <v>勝一化工股份有限公司蔡進安</v>
          </cell>
          <cell r="E3985" t="str">
            <v>蔡進安先生</v>
          </cell>
          <cell r="F3985">
            <v>933705945</v>
          </cell>
        </row>
        <row r="3986">
          <cell r="A3986" t="str">
            <v>C629003</v>
          </cell>
          <cell r="B3986" t="str">
            <v>ANN5226</v>
          </cell>
          <cell r="C3986" t="str">
            <v>先生</v>
          </cell>
          <cell r="D3986" t="str">
            <v>車已賣</v>
          </cell>
          <cell r="E3986" t="str">
            <v>車已賣先生</v>
          </cell>
          <cell r="F3986">
            <v>900000000</v>
          </cell>
        </row>
        <row r="3987">
          <cell r="A3987" t="str">
            <v>C629010</v>
          </cell>
          <cell r="B3987" t="str">
            <v>AKR3603</v>
          </cell>
          <cell r="C3987" t="str">
            <v>先生</v>
          </cell>
          <cell r="D3987" t="str">
            <v>東菊金屬工業股份有限公司袁偉仁</v>
          </cell>
          <cell r="E3987" t="str">
            <v>袁偉仁先生</v>
          </cell>
          <cell r="F3987">
            <v>936824952</v>
          </cell>
        </row>
        <row r="3988">
          <cell r="A3988" t="str">
            <v>C629015</v>
          </cell>
          <cell r="B3988" t="str">
            <v>RAA6738</v>
          </cell>
          <cell r="C3988" t="str">
            <v>先生</v>
          </cell>
          <cell r="D3988" t="str">
            <v>財盟小客車租賃股份有限公司顏銘宏</v>
          </cell>
          <cell r="E3988" t="str">
            <v>顏銘宏先生</v>
          </cell>
          <cell r="F3988">
            <v>979966281</v>
          </cell>
        </row>
        <row r="3989">
          <cell r="A3989" t="str">
            <v>C629033</v>
          </cell>
          <cell r="B3989" t="str">
            <v>RAB3662</v>
          </cell>
          <cell r="C3989" t="str">
            <v>先生</v>
          </cell>
          <cell r="D3989" t="str">
            <v>車已賣</v>
          </cell>
          <cell r="E3989" t="str">
            <v>車已賣先生</v>
          </cell>
          <cell r="F3989">
            <v>900000000</v>
          </cell>
        </row>
        <row r="3990">
          <cell r="A3990" t="str">
            <v>C629039</v>
          </cell>
          <cell r="B3990" t="str">
            <v>ANV1638</v>
          </cell>
          <cell r="C3990" t="str">
            <v>先生</v>
          </cell>
          <cell r="D3990" t="str">
            <v>春迪企業股份有限公司陳茂仁</v>
          </cell>
          <cell r="E3990" t="str">
            <v>陳茂仁先生</v>
          </cell>
          <cell r="F3990">
            <v>918886177</v>
          </cell>
        </row>
        <row r="3991">
          <cell r="A3991" t="str">
            <v>C629440</v>
          </cell>
          <cell r="B3991">
            <v>568322</v>
          </cell>
          <cell r="C3991" t="str">
            <v>先生</v>
          </cell>
          <cell r="D3991" t="str">
            <v>格上租賃股份有限公司林志鴻</v>
          </cell>
          <cell r="E3991" t="str">
            <v>林志鴻先生</v>
          </cell>
          <cell r="F3991">
            <v>926570309</v>
          </cell>
        </row>
        <row r="3992">
          <cell r="A3992" t="str">
            <v>C629704</v>
          </cell>
          <cell r="B3992" t="str">
            <v>ARE1761</v>
          </cell>
          <cell r="C3992" t="str">
            <v>先生</v>
          </cell>
          <cell r="D3992" t="str">
            <v>陳梅子</v>
          </cell>
          <cell r="E3992" t="str">
            <v>高鴻朴先生</v>
          </cell>
          <cell r="F3992">
            <v>983790328</v>
          </cell>
        </row>
        <row r="3993">
          <cell r="A3993" t="str">
            <v>C629803</v>
          </cell>
          <cell r="B3993" t="str">
            <v>AGL5568</v>
          </cell>
          <cell r="C3993" t="str">
            <v>先生</v>
          </cell>
          <cell r="D3993" t="str">
            <v>聯發科技股份有限公司許金輝</v>
          </cell>
          <cell r="E3993" t="str">
            <v>許金輝先生</v>
          </cell>
          <cell r="F3993">
            <v>935576898</v>
          </cell>
        </row>
        <row r="3994">
          <cell r="A3994" t="str">
            <v>C629804</v>
          </cell>
          <cell r="B3994" t="str">
            <v>AFG2566</v>
          </cell>
          <cell r="C3994" t="str">
            <v>先生</v>
          </cell>
          <cell r="D3994" t="str">
            <v>李素貞</v>
          </cell>
          <cell r="E3994" t="str">
            <v>何文生先生</v>
          </cell>
          <cell r="F3994">
            <v>910920901</v>
          </cell>
        </row>
        <row r="3995">
          <cell r="A3995" t="str">
            <v>C629858</v>
          </cell>
          <cell r="B3995" t="str">
            <v>9777ZR</v>
          </cell>
          <cell r="C3995" t="str">
            <v>先生</v>
          </cell>
          <cell r="D3995" t="str">
            <v>智仁科技開發股份有限公司洪堯桐</v>
          </cell>
          <cell r="E3995" t="str">
            <v>洪堯桐先生</v>
          </cell>
          <cell r="F3995">
            <v>936369556</v>
          </cell>
        </row>
        <row r="3996">
          <cell r="A3996" t="str">
            <v>C630053</v>
          </cell>
          <cell r="B3996" t="str">
            <v>AHL3885</v>
          </cell>
          <cell r="C3996" t="str">
            <v>小姐</v>
          </cell>
          <cell r="D3996" t="str">
            <v>鴻茂管理顧問股份有限公司林慧真</v>
          </cell>
          <cell r="E3996" t="str">
            <v>林慧真小姐</v>
          </cell>
          <cell r="F3996">
            <v>938605809</v>
          </cell>
        </row>
        <row r="3997">
          <cell r="A3997" t="str">
            <v>C630157</v>
          </cell>
          <cell r="B3997" t="str">
            <v>RBM8665</v>
          </cell>
          <cell r="C3997" t="str">
            <v>先生</v>
          </cell>
          <cell r="D3997" t="str">
            <v>闕勝騏</v>
          </cell>
          <cell r="E3997" t="str">
            <v>闕勝騏先生</v>
          </cell>
          <cell r="F3997">
            <v>910124033</v>
          </cell>
        </row>
        <row r="3998">
          <cell r="A3998" t="str">
            <v>C630912</v>
          </cell>
          <cell r="B3998" t="str">
            <v>RBN7897</v>
          </cell>
          <cell r="C3998" t="str">
            <v>先生</v>
          </cell>
          <cell r="D3998" t="str">
            <v>和運租車股份有限公司翁昭銘</v>
          </cell>
          <cell r="E3998" t="str">
            <v>翁昭銘先生</v>
          </cell>
          <cell r="F3998">
            <v>936147896</v>
          </cell>
        </row>
        <row r="3999">
          <cell r="A3999" t="str">
            <v>C631167</v>
          </cell>
          <cell r="B3999">
            <v>128633</v>
          </cell>
          <cell r="C3999" t="str">
            <v>先生</v>
          </cell>
          <cell r="D3999" t="str">
            <v>普羅小客車租賃股份有限公司許鈞翔</v>
          </cell>
          <cell r="E3999" t="str">
            <v>許鈞翔先生</v>
          </cell>
          <cell r="F3999">
            <v>933719311</v>
          </cell>
        </row>
        <row r="4000">
          <cell r="A4000" t="str">
            <v>C631548</v>
          </cell>
          <cell r="B4000" t="str">
            <v>AGK1670</v>
          </cell>
          <cell r="C4000" t="str">
            <v>先生</v>
          </cell>
          <cell r="D4000" t="str">
            <v>邱智徽</v>
          </cell>
          <cell r="E4000" t="str">
            <v>邱智徽先生</v>
          </cell>
          <cell r="F4000">
            <v>900000000</v>
          </cell>
        </row>
        <row r="4001">
          <cell r="A4001" t="str">
            <v>C631802</v>
          </cell>
          <cell r="B4001" t="str">
            <v>5666F6</v>
          </cell>
          <cell r="C4001" t="str">
            <v>先生</v>
          </cell>
          <cell r="D4001" t="str">
            <v>林鴻榮</v>
          </cell>
          <cell r="E4001" t="str">
            <v>林鴻榮先生</v>
          </cell>
          <cell r="F4001">
            <v>939526666</v>
          </cell>
        </row>
        <row r="4002">
          <cell r="A4002" t="str">
            <v>C632948</v>
          </cell>
          <cell r="B4002" t="str">
            <v>AND7025</v>
          </cell>
          <cell r="C4002" t="str">
            <v>先生</v>
          </cell>
          <cell r="D4002" t="str">
            <v>黃宥壹</v>
          </cell>
          <cell r="E4002" t="str">
            <v>劉少川先生</v>
          </cell>
          <cell r="F4002">
            <v>918626799</v>
          </cell>
        </row>
        <row r="4003">
          <cell r="A4003" t="str">
            <v>C633738</v>
          </cell>
          <cell r="B4003">
            <v>696622</v>
          </cell>
          <cell r="C4003" t="str">
            <v>先生</v>
          </cell>
          <cell r="D4003" t="str">
            <v>京蒲企業(股)-遠銀租賃吳偉洲</v>
          </cell>
          <cell r="E4003" t="str">
            <v>吳偉洲先生</v>
          </cell>
          <cell r="F4003">
            <v>933898411</v>
          </cell>
        </row>
        <row r="4004">
          <cell r="A4004" t="str">
            <v>C636543</v>
          </cell>
          <cell r="B4004" t="str">
            <v>7158YH</v>
          </cell>
          <cell r="C4004" t="str">
            <v>先生</v>
          </cell>
          <cell r="D4004" t="str">
            <v>王佑生</v>
          </cell>
          <cell r="E4004" t="str">
            <v>王佑生先生</v>
          </cell>
          <cell r="F4004">
            <v>926579193</v>
          </cell>
        </row>
        <row r="4005">
          <cell r="A4005" t="str">
            <v>C636954</v>
          </cell>
          <cell r="B4005" t="str">
            <v>5787YH</v>
          </cell>
          <cell r="C4005" t="str">
            <v>小姐</v>
          </cell>
          <cell r="D4005" t="str">
            <v>周麗芬</v>
          </cell>
          <cell r="E4005" t="str">
            <v>周麗芬小姐</v>
          </cell>
          <cell r="F4005">
            <v>932038796</v>
          </cell>
        </row>
        <row r="4006">
          <cell r="A4006" t="str">
            <v>C637152</v>
          </cell>
          <cell r="B4006" t="str">
            <v>3582YY</v>
          </cell>
          <cell r="C4006" t="str">
            <v>先生</v>
          </cell>
          <cell r="D4006" t="str">
            <v>普羅小客車租賃股份有限公司許鈞翔</v>
          </cell>
          <cell r="E4006" t="str">
            <v>許鈞翔先生</v>
          </cell>
          <cell r="F4006">
            <v>933719311</v>
          </cell>
        </row>
        <row r="4007">
          <cell r="A4007" t="str">
            <v>C646344</v>
          </cell>
          <cell r="B4007" t="str">
            <v>6438ZT</v>
          </cell>
          <cell r="C4007" t="str">
            <v>先生</v>
          </cell>
          <cell r="D4007" t="str">
            <v>陳美玲</v>
          </cell>
          <cell r="E4007" t="str">
            <v>林政賢先生</v>
          </cell>
          <cell r="F4007">
            <v>933001695</v>
          </cell>
        </row>
        <row r="4008">
          <cell r="A4008" t="str">
            <v>C647118</v>
          </cell>
          <cell r="B4008">
            <v>3333000</v>
          </cell>
          <cell r="C4008" t="str">
            <v>先生</v>
          </cell>
          <cell r="D4008" t="str">
            <v>周芬芳</v>
          </cell>
          <cell r="E4008" t="str">
            <v>楊志宏先生</v>
          </cell>
          <cell r="F4008">
            <v>921615898</v>
          </cell>
        </row>
        <row r="4009">
          <cell r="A4009" t="str">
            <v>C647474</v>
          </cell>
          <cell r="B4009" t="str">
            <v>2883ZS</v>
          </cell>
          <cell r="C4009" t="str">
            <v>先生</v>
          </cell>
          <cell r="D4009" t="str">
            <v>黃柏青</v>
          </cell>
          <cell r="E4009" t="str">
            <v>黃柏青先生</v>
          </cell>
          <cell r="F4009">
            <v>918888826</v>
          </cell>
        </row>
        <row r="4010">
          <cell r="A4010" t="str">
            <v>C647497</v>
          </cell>
          <cell r="B4010" t="str">
            <v>1377ZS</v>
          </cell>
          <cell r="C4010" t="str">
            <v>小姐</v>
          </cell>
          <cell r="D4010" t="str">
            <v>陳顥</v>
          </cell>
          <cell r="E4010" t="str">
            <v>陳顥小姐</v>
          </cell>
          <cell r="F4010">
            <v>966168966</v>
          </cell>
        </row>
        <row r="4011">
          <cell r="A4011" t="str">
            <v>C647651</v>
          </cell>
          <cell r="B4011" t="str">
            <v>RAJ2027</v>
          </cell>
          <cell r="C4011" t="str">
            <v>先生</v>
          </cell>
          <cell r="D4011" t="str">
            <v>一銀租賃(股)黃俊哲</v>
          </cell>
          <cell r="E4011" t="str">
            <v>黃俊哲先生</v>
          </cell>
          <cell r="F4011">
            <v>926949933</v>
          </cell>
        </row>
        <row r="4012">
          <cell r="A4012" t="str">
            <v>C651340</v>
          </cell>
          <cell r="B4012" t="str">
            <v>8080ZY</v>
          </cell>
          <cell r="C4012" t="str">
            <v>先生</v>
          </cell>
          <cell r="D4012" t="str">
            <v>陳明吉</v>
          </cell>
          <cell r="E4012" t="str">
            <v>陳明吉先生</v>
          </cell>
          <cell r="F4012">
            <v>921231102</v>
          </cell>
        </row>
        <row r="4013">
          <cell r="A4013" t="str">
            <v>C651834</v>
          </cell>
          <cell r="B4013" t="str">
            <v>AKN0866</v>
          </cell>
          <cell r="C4013" t="str">
            <v>先生</v>
          </cell>
          <cell r="D4013" t="str">
            <v>林品廷</v>
          </cell>
          <cell r="E4013" t="str">
            <v>林品廷先生</v>
          </cell>
          <cell r="F4013">
            <v>926926971</v>
          </cell>
        </row>
        <row r="4014">
          <cell r="A4014" t="str">
            <v>C653250</v>
          </cell>
          <cell r="B4014" t="str">
            <v>RAE5987</v>
          </cell>
          <cell r="C4014" t="str">
            <v>先生</v>
          </cell>
          <cell r="D4014" t="str">
            <v>格上租車租賃(股)廖陳慶</v>
          </cell>
          <cell r="E4014" t="str">
            <v>廖陳慶先生</v>
          </cell>
          <cell r="F4014">
            <v>953433720</v>
          </cell>
        </row>
        <row r="4015">
          <cell r="A4015" t="str">
            <v>C653652</v>
          </cell>
          <cell r="B4015" t="str">
            <v>ATD1682</v>
          </cell>
          <cell r="C4015" t="str">
            <v>先生</v>
          </cell>
          <cell r="D4015" t="str">
            <v>謝明峰</v>
          </cell>
          <cell r="E4015" t="str">
            <v>謝明峰先生</v>
          </cell>
          <cell r="F4015">
            <v>981533547</v>
          </cell>
        </row>
        <row r="4016">
          <cell r="A4016" t="str">
            <v>C653812</v>
          </cell>
          <cell r="B4016" t="str">
            <v>5756ZT</v>
          </cell>
          <cell r="C4016" t="str">
            <v>先生</v>
          </cell>
          <cell r="D4016" t="str">
            <v>吳明兆</v>
          </cell>
          <cell r="E4016" t="str">
            <v>吳明兆先生</v>
          </cell>
          <cell r="F4016">
            <v>932038328</v>
          </cell>
        </row>
        <row r="4017">
          <cell r="A4017" t="str">
            <v>C654141</v>
          </cell>
          <cell r="B4017" t="str">
            <v>6859A8</v>
          </cell>
          <cell r="C4017" t="str">
            <v>女士</v>
          </cell>
          <cell r="D4017" t="str">
            <v>林秋昭</v>
          </cell>
          <cell r="E4017" t="str">
            <v>林秋昭女士</v>
          </cell>
          <cell r="F4017">
            <v>922298806</v>
          </cell>
        </row>
        <row r="4018">
          <cell r="A4018" t="str">
            <v>C654165</v>
          </cell>
          <cell r="B4018" t="str">
            <v>5605A8</v>
          </cell>
          <cell r="C4018" t="str">
            <v>先生</v>
          </cell>
          <cell r="D4018" t="str">
            <v>陳弘傑</v>
          </cell>
          <cell r="E4018" t="str">
            <v>陳弘傑先生</v>
          </cell>
          <cell r="F4018">
            <v>915758807</v>
          </cell>
        </row>
        <row r="4019">
          <cell r="A4019" t="str">
            <v>C655042</v>
          </cell>
          <cell r="B4019" t="str">
            <v>APJ5207</v>
          </cell>
          <cell r="C4019" t="str">
            <v>先生</v>
          </cell>
          <cell r="D4019" t="str">
            <v>吳健榕</v>
          </cell>
          <cell r="E4019" t="str">
            <v>吳健榕先生</v>
          </cell>
          <cell r="F4019">
            <v>935616155</v>
          </cell>
        </row>
        <row r="4020">
          <cell r="A4020" t="str">
            <v>C655047</v>
          </cell>
          <cell r="B4020" t="str">
            <v>9867ZT</v>
          </cell>
          <cell r="C4020" t="str">
            <v>先生</v>
          </cell>
          <cell r="D4020" t="str">
            <v>中磊電子股份有限公司張東源</v>
          </cell>
          <cell r="E4020" t="str">
            <v>張東源先生</v>
          </cell>
          <cell r="F4020">
            <v>963351078</v>
          </cell>
        </row>
        <row r="4021">
          <cell r="A4021" t="str">
            <v>C655053</v>
          </cell>
          <cell r="B4021" t="str">
            <v>5209ZT</v>
          </cell>
          <cell r="C4021" t="str">
            <v>先生</v>
          </cell>
          <cell r="D4021" t="str">
            <v>蔡哲輝</v>
          </cell>
          <cell r="E4021" t="str">
            <v>蔡哲輝先生</v>
          </cell>
          <cell r="F4021">
            <v>937917377</v>
          </cell>
        </row>
        <row r="4022">
          <cell r="A4022" t="str">
            <v>C656126</v>
          </cell>
          <cell r="B4022" t="str">
            <v>6277A8</v>
          </cell>
          <cell r="C4022" t="str">
            <v>先生</v>
          </cell>
          <cell r="D4022" t="str">
            <v>曹毓中</v>
          </cell>
          <cell r="E4022" t="str">
            <v>曹毓中先生</v>
          </cell>
          <cell r="F4022">
            <v>918119321</v>
          </cell>
        </row>
        <row r="4023">
          <cell r="A4023" t="str">
            <v>C656458</v>
          </cell>
          <cell r="B4023" t="str">
            <v>0518ZU</v>
          </cell>
          <cell r="C4023" t="str">
            <v>先生</v>
          </cell>
          <cell r="D4023" t="str">
            <v>高偉育</v>
          </cell>
          <cell r="E4023" t="str">
            <v>高偉育先生</v>
          </cell>
          <cell r="F4023">
            <v>939888699</v>
          </cell>
        </row>
        <row r="4024">
          <cell r="A4024" t="str">
            <v>C656461</v>
          </cell>
          <cell r="B4024" t="str">
            <v>ATB3337</v>
          </cell>
          <cell r="C4024" t="str">
            <v>先生</v>
          </cell>
          <cell r="D4024" t="str">
            <v>陳怡誠</v>
          </cell>
          <cell r="E4024" t="str">
            <v>陳怡誠先生</v>
          </cell>
          <cell r="F4024">
            <v>920920831</v>
          </cell>
        </row>
        <row r="4025">
          <cell r="A4025" t="str">
            <v>C657383</v>
          </cell>
          <cell r="B4025" t="str">
            <v>AJF9225</v>
          </cell>
          <cell r="C4025" t="str">
            <v>先生</v>
          </cell>
          <cell r="D4025" t="str">
            <v>李中勳</v>
          </cell>
          <cell r="E4025" t="str">
            <v>李中勳先生</v>
          </cell>
          <cell r="F4025">
            <v>983133818</v>
          </cell>
        </row>
        <row r="4026">
          <cell r="A4026" t="str">
            <v>C657497</v>
          </cell>
          <cell r="B4026" t="str">
            <v>RAD1568</v>
          </cell>
          <cell r="C4026" t="str">
            <v>先生</v>
          </cell>
          <cell r="D4026" t="str">
            <v>格上汽車租賃股份有限公司洪章尉</v>
          </cell>
          <cell r="E4026" t="str">
            <v>洪章尉先生</v>
          </cell>
          <cell r="F4026">
            <v>922919712</v>
          </cell>
        </row>
        <row r="4027">
          <cell r="A4027" t="str">
            <v>C657811</v>
          </cell>
          <cell r="B4027" t="str">
            <v>0929YK</v>
          </cell>
          <cell r="C4027" t="str">
            <v>先生</v>
          </cell>
          <cell r="D4027" t="str">
            <v>劉建煌</v>
          </cell>
          <cell r="E4027" t="str">
            <v>劉建煌先生</v>
          </cell>
          <cell r="F4027">
            <v>921108653</v>
          </cell>
        </row>
        <row r="4028">
          <cell r="A4028" t="str">
            <v>C657872</v>
          </cell>
          <cell r="B4028">
            <v>8889000000000</v>
          </cell>
          <cell r="C4028" t="str">
            <v>先生</v>
          </cell>
          <cell r="D4028" t="str">
            <v>吳欽旭</v>
          </cell>
          <cell r="E4028" t="str">
            <v>吳欽旭先生</v>
          </cell>
          <cell r="F4028">
            <v>936919111</v>
          </cell>
        </row>
        <row r="4029">
          <cell r="A4029" t="str">
            <v>C658502</v>
          </cell>
          <cell r="B4029" t="str">
            <v>5581ZU</v>
          </cell>
          <cell r="C4029" t="str">
            <v>小姐</v>
          </cell>
          <cell r="D4029" t="str">
            <v>鄭明娟</v>
          </cell>
          <cell r="E4029" t="str">
            <v>陳姿云小姐</v>
          </cell>
          <cell r="F4029">
            <v>919729820</v>
          </cell>
        </row>
        <row r="4030">
          <cell r="A4030" t="str">
            <v>C658587</v>
          </cell>
          <cell r="B4030" t="str">
            <v>6190A8</v>
          </cell>
          <cell r="C4030" t="str">
            <v>先生</v>
          </cell>
          <cell r="D4030" t="str">
            <v>曹小惠</v>
          </cell>
          <cell r="E4030" t="str">
            <v>陳冠吾先生</v>
          </cell>
          <cell r="F4030">
            <v>953550855</v>
          </cell>
        </row>
        <row r="4031">
          <cell r="A4031" t="str">
            <v>C658897</v>
          </cell>
          <cell r="B4031" t="str">
            <v>0520F2</v>
          </cell>
          <cell r="C4031" t="str">
            <v>先生</v>
          </cell>
          <cell r="D4031" t="str">
            <v>瑞豐水電材料行陳瑞城</v>
          </cell>
          <cell r="E4031" t="str">
            <v>陳瑞城先生</v>
          </cell>
          <cell r="F4031">
            <v>932817696</v>
          </cell>
        </row>
        <row r="4032">
          <cell r="A4032" t="str">
            <v>C658941</v>
          </cell>
          <cell r="B4032" t="str">
            <v>APD0018</v>
          </cell>
          <cell r="C4032" t="str">
            <v>先生</v>
          </cell>
          <cell r="D4032" t="str">
            <v>郭秉榮</v>
          </cell>
          <cell r="E4032" t="str">
            <v>郭秉榮先生</v>
          </cell>
          <cell r="F4032">
            <v>912690990</v>
          </cell>
        </row>
        <row r="4033">
          <cell r="A4033" t="str">
            <v>C659692</v>
          </cell>
          <cell r="B4033" t="str">
            <v>6638G2</v>
          </cell>
          <cell r="C4033" t="str">
            <v>先生</v>
          </cell>
          <cell r="D4033" t="str">
            <v>王玉蘭</v>
          </cell>
          <cell r="E4033" t="str">
            <v>洪翔先生</v>
          </cell>
          <cell r="F4033">
            <v>979795878</v>
          </cell>
        </row>
        <row r="4034">
          <cell r="A4034" t="str">
            <v>C659889</v>
          </cell>
          <cell r="B4034" t="str">
            <v>AGK3869</v>
          </cell>
          <cell r="C4034" t="str">
            <v>小姐</v>
          </cell>
          <cell r="D4034" t="str">
            <v>廖伊麗</v>
          </cell>
          <cell r="E4034" t="str">
            <v>廖伊麗小姐</v>
          </cell>
          <cell r="F4034">
            <v>933910855</v>
          </cell>
        </row>
        <row r="4035">
          <cell r="A4035" t="str">
            <v>C660243</v>
          </cell>
          <cell r="B4035" t="str">
            <v>1888ZW</v>
          </cell>
          <cell r="C4035" t="str">
            <v>先生</v>
          </cell>
          <cell r="D4035" t="str">
            <v>人楊長遠科技股份有限公司戴立成</v>
          </cell>
          <cell r="E4035" t="str">
            <v>戴立成先生</v>
          </cell>
          <cell r="F4035">
            <v>932017169</v>
          </cell>
        </row>
        <row r="4036">
          <cell r="A4036" t="str">
            <v>C660271</v>
          </cell>
          <cell r="B4036" t="str">
            <v>2567G3</v>
          </cell>
          <cell r="C4036" t="str">
            <v>小姐</v>
          </cell>
          <cell r="D4036" t="str">
            <v>詹樂娜</v>
          </cell>
          <cell r="E4036" t="str">
            <v>詹樂娜小姐</v>
          </cell>
          <cell r="F4036">
            <v>923240531</v>
          </cell>
        </row>
        <row r="4037">
          <cell r="A4037" t="str">
            <v>C660700</v>
          </cell>
          <cell r="B4037" t="str">
            <v>ABM9766</v>
          </cell>
          <cell r="C4037" t="str">
            <v>先生</v>
          </cell>
          <cell r="D4037" t="str">
            <v>林家宇</v>
          </cell>
          <cell r="E4037" t="str">
            <v>林家宇先生</v>
          </cell>
          <cell r="F4037">
            <v>975726569</v>
          </cell>
        </row>
        <row r="4038">
          <cell r="A4038" t="str">
            <v>C660832</v>
          </cell>
          <cell r="B4038" t="str">
            <v>1559ZW</v>
          </cell>
          <cell r="C4038" t="str">
            <v>先生</v>
          </cell>
          <cell r="D4038" t="str">
            <v>柳蜀君</v>
          </cell>
          <cell r="E4038" t="str">
            <v>李明鴻先生</v>
          </cell>
          <cell r="F4038">
            <v>916383612</v>
          </cell>
        </row>
        <row r="4039">
          <cell r="A4039" t="str">
            <v>C661217</v>
          </cell>
          <cell r="B4039" t="str">
            <v>8116G3</v>
          </cell>
          <cell r="C4039" t="str">
            <v>小姐</v>
          </cell>
          <cell r="D4039" t="str">
            <v>泰森化工工業有限公司黃美娟</v>
          </cell>
          <cell r="E4039" t="str">
            <v>黃美娟小姐</v>
          </cell>
          <cell r="F4039">
            <v>937062311</v>
          </cell>
        </row>
        <row r="4040">
          <cell r="A4040" t="str">
            <v>C662639</v>
          </cell>
          <cell r="B4040" t="str">
            <v>6168M7</v>
          </cell>
          <cell r="C4040" t="str">
            <v>先生</v>
          </cell>
          <cell r="D4040" t="str">
            <v>藍健榮</v>
          </cell>
          <cell r="E4040" t="str">
            <v>藍健榮先生</v>
          </cell>
          <cell r="F4040">
            <v>939010050</v>
          </cell>
        </row>
        <row r="4041">
          <cell r="A4041" t="str">
            <v>C662640</v>
          </cell>
          <cell r="B4041" t="str">
            <v>1776J2</v>
          </cell>
          <cell r="C4041" t="str">
            <v>先生</v>
          </cell>
          <cell r="D4041" t="str">
            <v>蕭金款</v>
          </cell>
          <cell r="E4041" t="str">
            <v>蕭金款先生</v>
          </cell>
          <cell r="F4041">
            <v>927975857</v>
          </cell>
        </row>
        <row r="4042">
          <cell r="A4042" t="str">
            <v>C662697</v>
          </cell>
          <cell r="B4042" t="str">
            <v>1138ZU</v>
          </cell>
          <cell r="C4042" t="str">
            <v>小姐</v>
          </cell>
          <cell r="D4042" t="str">
            <v>柯及瑩</v>
          </cell>
          <cell r="E4042" t="str">
            <v>柯及瑩小姐</v>
          </cell>
          <cell r="F4042">
            <v>935638392</v>
          </cell>
        </row>
        <row r="4043">
          <cell r="A4043" t="str">
            <v>C663362</v>
          </cell>
          <cell r="B4043" t="str">
            <v>5198K7</v>
          </cell>
          <cell r="C4043" t="str">
            <v>小姐</v>
          </cell>
          <cell r="D4043" t="str">
            <v>陳芷檸</v>
          </cell>
          <cell r="E4043" t="str">
            <v>陳芷檸小姐</v>
          </cell>
          <cell r="F4043">
            <v>988010133</v>
          </cell>
        </row>
        <row r="4044">
          <cell r="A4044" t="str">
            <v>C663385</v>
          </cell>
          <cell r="B4044" t="str">
            <v>3325K7</v>
          </cell>
          <cell r="C4044" t="str">
            <v>先生</v>
          </cell>
          <cell r="D4044" t="str">
            <v>林金安</v>
          </cell>
          <cell r="E4044" t="str">
            <v>林金安先生</v>
          </cell>
          <cell r="F4044">
            <v>927027717</v>
          </cell>
        </row>
        <row r="4045">
          <cell r="A4045" t="str">
            <v>C664282</v>
          </cell>
          <cell r="B4045" t="str">
            <v>RAZ6609</v>
          </cell>
          <cell r="C4045" t="str">
            <v>先生</v>
          </cell>
          <cell r="D4045" t="str">
            <v>楊裕寬</v>
          </cell>
          <cell r="E4045" t="str">
            <v>楊裕寬先生</v>
          </cell>
          <cell r="F4045">
            <v>926527777</v>
          </cell>
        </row>
        <row r="4046">
          <cell r="A4046" t="str">
            <v>C664564</v>
          </cell>
          <cell r="B4046" t="str">
            <v>AJQ3588</v>
          </cell>
          <cell r="C4046" t="str">
            <v>先生</v>
          </cell>
          <cell r="D4046" t="str">
            <v>戴速</v>
          </cell>
          <cell r="E4046" t="str">
            <v>鄭博仁先生</v>
          </cell>
          <cell r="F4046">
            <v>935818569</v>
          </cell>
        </row>
        <row r="4047">
          <cell r="A4047" t="str">
            <v>C665414</v>
          </cell>
          <cell r="B4047" t="str">
            <v>5520K8</v>
          </cell>
          <cell r="C4047" t="str">
            <v>先生</v>
          </cell>
          <cell r="D4047" t="str">
            <v>林建雄</v>
          </cell>
          <cell r="E4047" t="str">
            <v>林建雄先生</v>
          </cell>
          <cell r="F4047">
            <v>930170506</v>
          </cell>
        </row>
        <row r="4048">
          <cell r="A4048" t="str">
            <v>C697575</v>
          </cell>
          <cell r="B4048" t="str">
            <v>C697575</v>
          </cell>
          <cell r="C4048" t="str">
            <v>先生</v>
          </cell>
          <cell r="D4048" t="str">
            <v>李聖詩</v>
          </cell>
          <cell r="E4048" t="str">
            <v>李聖詩先生</v>
          </cell>
          <cell r="F4048">
            <v>932218665</v>
          </cell>
        </row>
        <row r="4049">
          <cell r="A4049" t="str">
            <v>C697585</v>
          </cell>
          <cell r="B4049" t="str">
            <v>APA0909</v>
          </cell>
          <cell r="C4049" t="str">
            <v>先生</v>
          </cell>
          <cell r="D4049" t="str">
            <v>高振祥</v>
          </cell>
          <cell r="E4049" t="str">
            <v>高振祥先生</v>
          </cell>
          <cell r="F4049">
            <v>982070663</v>
          </cell>
        </row>
        <row r="4050">
          <cell r="A4050" t="str">
            <v>C697862</v>
          </cell>
          <cell r="B4050" t="str">
            <v>AKS8802</v>
          </cell>
          <cell r="C4050" t="str">
            <v>先生</v>
          </cell>
          <cell r="D4050" t="str">
            <v>翰喬傳播股份有限公司施柏聖</v>
          </cell>
          <cell r="E4050" t="str">
            <v>施柏聖先生</v>
          </cell>
          <cell r="F4050">
            <v>920880631</v>
          </cell>
        </row>
        <row r="4051">
          <cell r="A4051" t="str">
            <v>C723519</v>
          </cell>
          <cell r="B4051" t="str">
            <v>6858ZR</v>
          </cell>
          <cell r="C4051" t="str">
            <v>先生</v>
          </cell>
          <cell r="D4051" t="str">
            <v>陳建義</v>
          </cell>
          <cell r="E4051" t="str">
            <v>陳建義先生</v>
          </cell>
          <cell r="F4051">
            <v>919013305</v>
          </cell>
        </row>
        <row r="4052">
          <cell r="A4052" t="str">
            <v>C725753</v>
          </cell>
          <cell r="B4052" t="str">
            <v>0006ZT</v>
          </cell>
          <cell r="C4052" t="str">
            <v>先生</v>
          </cell>
          <cell r="D4052" t="str">
            <v>吳明軒</v>
          </cell>
          <cell r="E4052" t="str">
            <v>吳明軒先生</v>
          </cell>
          <cell r="F4052">
            <v>918835808</v>
          </cell>
        </row>
        <row r="4053">
          <cell r="A4053" t="str">
            <v>C725852</v>
          </cell>
          <cell r="B4053" t="str">
            <v>3393YJ</v>
          </cell>
          <cell r="C4053" t="str">
            <v>先生</v>
          </cell>
          <cell r="D4053" t="str">
            <v>百大葡萄酒有限公司成群傑</v>
          </cell>
          <cell r="E4053" t="str">
            <v>顏銘宏先生</v>
          </cell>
          <cell r="F4053">
            <v>979966281</v>
          </cell>
        </row>
        <row r="4054">
          <cell r="A4054" t="str">
            <v>C745033</v>
          </cell>
          <cell r="B4054" t="str">
            <v>AJG5670</v>
          </cell>
          <cell r="C4054" t="str">
            <v>先生</v>
          </cell>
          <cell r="D4054" t="str">
            <v>江美玲</v>
          </cell>
          <cell r="E4054" t="str">
            <v>曾英斌先生</v>
          </cell>
          <cell r="F4054">
            <v>925295295</v>
          </cell>
        </row>
        <row r="4055">
          <cell r="A4055" t="str">
            <v>C747111</v>
          </cell>
          <cell r="B4055" t="str">
            <v>RAB6568</v>
          </cell>
          <cell r="C4055" t="str">
            <v>先生</v>
          </cell>
          <cell r="D4055" t="str">
            <v>和運租車股份有限公司顏銘宏</v>
          </cell>
          <cell r="E4055" t="str">
            <v>顏銘宏先生</v>
          </cell>
          <cell r="F4055">
            <v>979966281</v>
          </cell>
        </row>
        <row r="4056">
          <cell r="A4056" t="str">
            <v>C747686</v>
          </cell>
          <cell r="B4056" t="str">
            <v>AND1963</v>
          </cell>
          <cell r="C4056" t="str">
            <v>先生</v>
          </cell>
          <cell r="D4056" t="str">
            <v>張凱翔</v>
          </cell>
          <cell r="E4056" t="str">
            <v>張凱翔先生</v>
          </cell>
          <cell r="F4056">
            <v>926826839</v>
          </cell>
        </row>
        <row r="4057">
          <cell r="A4057" t="str">
            <v>C750666</v>
          </cell>
          <cell r="B4057" t="str">
            <v>AKG1235</v>
          </cell>
          <cell r="C4057" t="str">
            <v>先生</v>
          </cell>
          <cell r="D4057" t="str">
            <v>吳銓耿</v>
          </cell>
          <cell r="E4057" t="str">
            <v>吳銓耿先生</v>
          </cell>
          <cell r="F4057">
            <v>935236943</v>
          </cell>
        </row>
        <row r="4058">
          <cell r="A4058" t="str">
            <v>C752701</v>
          </cell>
          <cell r="B4058" t="str">
            <v>RBT8791</v>
          </cell>
          <cell r="C4058" t="str">
            <v>先生</v>
          </cell>
          <cell r="D4058" t="str">
            <v>林昇永</v>
          </cell>
          <cell r="E4058" t="str">
            <v>林昇永先生</v>
          </cell>
          <cell r="F4058">
            <v>920581200</v>
          </cell>
        </row>
        <row r="4059">
          <cell r="A4059" t="str">
            <v>C752779</v>
          </cell>
          <cell r="B4059" t="str">
            <v>AUJ3595</v>
          </cell>
          <cell r="C4059" t="str">
            <v>先生</v>
          </cell>
          <cell r="D4059" t="str">
            <v>鍾明君</v>
          </cell>
          <cell r="E4059" t="str">
            <v>鍾明君先生</v>
          </cell>
          <cell r="F4059">
            <v>933991991</v>
          </cell>
        </row>
        <row r="4060">
          <cell r="A4060" t="str">
            <v>C752916</v>
          </cell>
          <cell r="B4060" t="str">
            <v>ABD8908</v>
          </cell>
          <cell r="C4060" t="str">
            <v>先生</v>
          </cell>
          <cell r="D4060" t="str">
            <v>張博維</v>
          </cell>
          <cell r="E4060" t="str">
            <v>張博維先生</v>
          </cell>
          <cell r="F4060">
            <v>972895150</v>
          </cell>
        </row>
        <row r="4061">
          <cell r="A4061" t="str">
            <v>C752928</v>
          </cell>
          <cell r="B4061" t="str">
            <v>3596S2</v>
          </cell>
          <cell r="C4061" t="str">
            <v>小姐</v>
          </cell>
          <cell r="D4061" t="str">
            <v>魏妤芳</v>
          </cell>
          <cell r="E4061" t="str">
            <v>魏妤芳小姐</v>
          </cell>
          <cell r="F4061">
            <v>903018890</v>
          </cell>
        </row>
        <row r="4062">
          <cell r="A4062" t="str">
            <v>C752990</v>
          </cell>
          <cell r="B4062" t="str">
            <v>ABB5099</v>
          </cell>
          <cell r="C4062" t="str">
            <v>先生</v>
          </cell>
          <cell r="D4062" t="str">
            <v>伍菱電機股份有限公司顏銘宏</v>
          </cell>
          <cell r="E4062" t="str">
            <v>顏銘宏先生</v>
          </cell>
          <cell r="F4062">
            <v>979966281</v>
          </cell>
        </row>
        <row r="4063">
          <cell r="A4063" t="str">
            <v>C758741</v>
          </cell>
          <cell r="B4063" t="str">
            <v>AGD8870</v>
          </cell>
          <cell r="C4063" t="str">
            <v>先生</v>
          </cell>
          <cell r="D4063" t="str">
            <v>楊紅玉</v>
          </cell>
          <cell r="E4063" t="str">
            <v>楊洺鴻先生</v>
          </cell>
          <cell r="F4063">
            <v>938979536</v>
          </cell>
        </row>
        <row r="4064">
          <cell r="A4064" t="str">
            <v>C764933</v>
          </cell>
          <cell r="B4064" t="str">
            <v>3928ZU</v>
          </cell>
          <cell r="C4064" t="str">
            <v>女士</v>
          </cell>
          <cell r="D4064" t="str">
            <v>蔡佩芸</v>
          </cell>
          <cell r="E4064" t="str">
            <v>蔡佩芸女士</v>
          </cell>
          <cell r="F4064">
            <v>933843919</v>
          </cell>
        </row>
        <row r="4065">
          <cell r="A4065" t="str">
            <v>C765536</v>
          </cell>
          <cell r="B4065" t="str">
            <v>1188ZW</v>
          </cell>
          <cell r="C4065" t="str">
            <v>先生</v>
          </cell>
          <cell r="D4065" t="str">
            <v>張永青</v>
          </cell>
          <cell r="E4065" t="str">
            <v>顏銘宏先生</v>
          </cell>
          <cell r="F4065">
            <v>979966281</v>
          </cell>
        </row>
        <row r="4066">
          <cell r="A4066" t="str">
            <v>C775677</v>
          </cell>
          <cell r="B4066" t="str">
            <v>RBQ2238</v>
          </cell>
          <cell r="C4066" t="str">
            <v>先生</v>
          </cell>
          <cell r="D4066" t="str">
            <v>施億民</v>
          </cell>
          <cell r="E4066" t="str">
            <v>施億民先生</v>
          </cell>
          <cell r="F4066">
            <v>988225438</v>
          </cell>
        </row>
        <row r="4067">
          <cell r="A4067" t="str">
            <v>C777703</v>
          </cell>
          <cell r="B4067" t="str">
            <v>AJH2779</v>
          </cell>
          <cell r="C4067" t="str">
            <v>先生</v>
          </cell>
          <cell r="D4067" t="str">
            <v>鄭融</v>
          </cell>
          <cell r="E4067" t="str">
            <v>邱家錚先生</v>
          </cell>
          <cell r="F4067">
            <v>972236399</v>
          </cell>
        </row>
        <row r="4068">
          <cell r="A4068" t="str">
            <v>C782342</v>
          </cell>
          <cell r="B4068" t="str">
            <v>C782342</v>
          </cell>
          <cell r="C4068" t="str">
            <v>先生</v>
          </cell>
          <cell r="D4068" t="str">
            <v>李聖詩</v>
          </cell>
          <cell r="E4068" t="str">
            <v>李聖詩先生</v>
          </cell>
          <cell r="F4068">
            <v>932218665</v>
          </cell>
        </row>
        <row r="4069">
          <cell r="A4069" t="str">
            <v>C800234</v>
          </cell>
          <cell r="B4069" t="str">
            <v>AGT5890</v>
          </cell>
          <cell r="C4069" t="str">
            <v>先生</v>
          </cell>
          <cell r="D4069" t="str">
            <v>邱品元</v>
          </cell>
          <cell r="E4069" t="str">
            <v>郭俊毅先生</v>
          </cell>
          <cell r="F4069">
            <v>958252339</v>
          </cell>
        </row>
        <row r="4070">
          <cell r="A4070" t="str">
            <v>C801217</v>
          </cell>
          <cell r="B4070" t="str">
            <v>AKW1638</v>
          </cell>
          <cell r="C4070" t="str">
            <v>先生</v>
          </cell>
          <cell r="D4070" t="str">
            <v>陳克偉</v>
          </cell>
          <cell r="E4070" t="str">
            <v>陳克偉先生</v>
          </cell>
          <cell r="F4070">
            <v>920804027</v>
          </cell>
        </row>
        <row r="4071">
          <cell r="A4071" t="str">
            <v>C801751</v>
          </cell>
          <cell r="B4071" t="str">
            <v>AKZ9993</v>
          </cell>
          <cell r="C4071" t="str">
            <v>先生</v>
          </cell>
          <cell r="D4071" t="str">
            <v>潘清源</v>
          </cell>
          <cell r="E4071" t="str">
            <v>潘清源先生</v>
          </cell>
          <cell r="F4071">
            <v>910593955</v>
          </cell>
        </row>
        <row r="4072">
          <cell r="A4072" t="str">
            <v>C802085</v>
          </cell>
          <cell r="B4072" t="str">
            <v>AAJ5555</v>
          </cell>
          <cell r="C4072" t="str">
            <v>先生</v>
          </cell>
          <cell r="D4072" t="str">
            <v>陳政義</v>
          </cell>
          <cell r="E4072" t="str">
            <v>陳政義先生</v>
          </cell>
          <cell r="F4072">
            <v>916720627</v>
          </cell>
        </row>
        <row r="4073">
          <cell r="A4073" t="str">
            <v>C802420</v>
          </cell>
          <cell r="B4073" t="str">
            <v>AKJ5858</v>
          </cell>
          <cell r="C4073" t="str">
            <v>先生</v>
          </cell>
          <cell r="D4073" t="str">
            <v>李柏霖</v>
          </cell>
          <cell r="E4073" t="str">
            <v>李柏霖先生</v>
          </cell>
          <cell r="F4073">
            <v>930579677</v>
          </cell>
        </row>
        <row r="4074">
          <cell r="A4074" t="str">
            <v>C802941</v>
          </cell>
          <cell r="B4074" t="str">
            <v>AGD3118</v>
          </cell>
          <cell r="C4074" t="str">
            <v>先生</v>
          </cell>
          <cell r="D4074" t="str">
            <v>施博嘉</v>
          </cell>
          <cell r="E4074" t="str">
            <v>施博嘉先生</v>
          </cell>
          <cell r="F4074">
            <v>978166683</v>
          </cell>
        </row>
        <row r="4075">
          <cell r="A4075" t="str">
            <v>C803035</v>
          </cell>
          <cell r="B4075" t="str">
            <v>AVE1028</v>
          </cell>
          <cell r="C4075" t="str">
            <v>先生</v>
          </cell>
          <cell r="D4075" t="str">
            <v>日盛全台通小客車租賃(股)張汎德</v>
          </cell>
          <cell r="E4075" t="str">
            <v>張汎德先生</v>
          </cell>
          <cell r="F4075">
            <v>927777702</v>
          </cell>
        </row>
        <row r="4076">
          <cell r="A4076" t="str">
            <v>C803313</v>
          </cell>
          <cell r="B4076" t="str">
            <v>AKL6630</v>
          </cell>
          <cell r="C4076" t="str">
            <v>先生</v>
          </cell>
          <cell r="D4076" t="str">
            <v>謝欣言</v>
          </cell>
          <cell r="E4076" t="str">
            <v>翁銘隆先生</v>
          </cell>
          <cell r="F4076">
            <v>955967819</v>
          </cell>
        </row>
        <row r="4077">
          <cell r="A4077" t="str">
            <v>C804568</v>
          </cell>
          <cell r="B4077" t="str">
            <v>AKJ0215</v>
          </cell>
          <cell r="C4077" t="str">
            <v>先生</v>
          </cell>
          <cell r="D4077" t="str">
            <v>莊家竣</v>
          </cell>
          <cell r="E4077" t="str">
            <v>莊家竣先生</v>
          </cell>
          <cell r="F4077">
            <v>921154076</v>
          </cell>
        </row>
        <row r="4078">
          <cell r="A4078" t="str">
            <v>C804835</v>
          </cell>
          <cell r="B4078" t="str">
            <v>C804835</v>
          </cell>
          <cell r="C4078" t="str">
            <v>先生</v>
          </cell>
          <cell r="D4078" t="str">
            <v>黃嘉稜</v>
          </cell>
          <cell r="E4078" t="str">
            <v>黃嘉稜先生</v>
          </cell>
          <cell r="F4078">
            <v>916058258</v>
          </cell>
        </row>
        <row r="4079">
          <cell r="A4079" t="str">
            <v>C804853</v>
          </cell>
          <cell r="B4079" t="str">
            <v>ASF8599</v>
          </cell>
          <cell r="C4079" t="str">
            <v>先生</v>
          </cell>
          <cell r="D4079" t="str">
            <v>黃嘉稜</v>
          </cell>
          <cell r="E4079" t="str">
            <v>黃嘉稜先生</v>
          </cell>
          <cell r="F4079">
            <v>916058258</v>
          </cell>
        </row>
        <row r="4080">
          <cell r="A4080" t="str">
            <v>C804921</v>
          </cell>
          <cell r="B4080" t="str">
            <v>AKZ1552</v>
          </cell>
          <cell r="C4080" t="str">
            <v>先生</v>
          </cell>
          <cell r="D4080" t="str">
            <v>陳文欽</v>
          </cell>
          <cell r="E4080" t="str">
            <v>陳文欽先生</v>
          </cell>
          <cell r="F4080">
            <v>988723228</v>
          </cell>
        </row>
        <row r="4081">
          <cell r="A4081" t="str">
            <v>C805652</v>
          </cell>
          <cell r="B4081" t="str">
            <v>AKA9692</v>
          </cell>
          <cell r="C4081" t="str">
            <v>先生</v>
          </cell>
          <cell r="D4081" t="str">
            <v>武永生</v>
          </cell>
          <cell r="E4081" t="str">
            <v>武永生先生</v>
          </cell>
          <cell r="F4081">
            <v>973031515</v>
          </cell>
        </row>
        <row r="4082">
          <cell r="A4082" t="str">
            <v>C805672</v>
          </cell>
          <cell r="B4082" t="str">
            <v>ABK7859</v>
          </cell>
          <cell r="C4082" t="str">
            <v>先生</v>
          </cell>
          <cell r="D4082" t="str">
            <v>林星佑</v>
          </cell>
          <cell r="E4082" t="str">
            <v>林星佑先生</v>
          </cell>
          <cell r="F4082">
            <v>983181213</v>
          </cell>
        </row>
        <row r="4083">
          <cell r="A4083" t="str">
            <v>C806450</v>
          </cell>
          <cell r="B4083" t="str">
            <v>AKK8688</v>
          </cell>
          <cell r="C4083" t="str">
            <v>小姐</v>
          </cell>
          <cell r="D4083" t="str">
            <v>楊淑慧</v>
          </cell>
          <cell r="E4083" t="str">
            <v>楊淑慧小姐</v>
          </cell>
          <cell r="F4083">
            <v>910140021</v>
          </cell>
        </row>
        <row r="4084">
          <cell r="A4084" t="str">
            <v>C806994</v>
          </cell>
          <cell r="B4084" t="str">
            <v>AAE9117</v>
          </cell>
          <cell r="C4084" t="str">
            <v>先生</v>
          </cell>
          <cell r="D4084" t="str">
            <v>林肇宏</v>
          </cell>
          <cell r="E4084" t="str">
            <v>林侑德先生</v>
          </cell>
          <cell r="F4084">
            <v>922767721</v>
          </cell>
        </row>
        <row r="4085">
          <cell r="A4085" t="str">
            <v>C808689</v>
          </cell>
          <cell r="B4085" t="str">
            <v>AKK8890</v>
          </cell>
          <cell r="C4085" t="str">
            <v>先生</v>
          </cell>
          <cell r="D4085" t="str">
            <v>江俊煇</v>
          </cell>
          <cell r="E4085" t="str">
            <v>江俊煇先生</v>
          </cell>
          <cell r="F4085">
            <v>935619728</v>
          </cell>
        </row>
        <row r="4086">
          <cell r="A4086" t="str">
            <v>C811402</v>
          </cell>
          <cell r="B4086" t="str">
            <v>AGD8569</v>
          </cell>
          <cell r="C4086" t="str">
            <v>小姐</v>
          </cell>
          <cell r="D4086" t="str">
            <v>林依潔</v>
          </cell>
          <cell r="E4086" t="str">
            <v>林依潔小姐</v>
          </cell>
          <cell r="F4086">
            <v>987870888</v>
          </cell>
        </row>
        <row r="4087">
          <cell r="A4087" t="str">
            <v>C812775</v>
          </cell>
          <cell r="B4087" t="str">
            <v>AKG2592</v>
          </cell>
          <cell r="C4087" t="str">
            <v>先生</v>
          </cell>
          <cell r="D4087" t="str">
            <v>陳宥瑋</v>
          </cell>
          <cell r="E4087" t="str">
            <v>陳宥瑋先生</v>
          </cell>
          <cell r="F4087">
            <v>978579390</v>
          </cell>
        </row>
        <row r="4088">
          <cell r="A4088" t="str">
            <v>C813144</v>
          </cell>
          <cell r="B4088" t="str">
            <v>APJ8535</v>
          </cell>
          <cell r="C4088" t="str">
            <v>小姐</v>
          </cell>
          <cell r="D4088" t="str">
            <v>蔡瑋寧</v>
          </cell>
          <cell r="E4088" t="str">
            <v>蔡瑋寧小姐</v>
          </cell>
          <cell r="F4088">
            <v>936344997</v>
          </cell>
        </row>
        <row r="4089">
          <cell r="A4089" t="str">
            <v>C813199</v>
          </cell>
          <cell r="B4089" t="str">
            <v>C813199</v>
          </cell>
          <cell r="C4089" t="str">
            <v>先生</v>
          </cell>
          <cell r="D4089" t="str">
            <v>李聖詩</v>
          </cell>
          <cell r="E4089" t="str">
            <v>李聖詩先生</v>
          </cell>
          <cell r="F4089">
            <v>932218665</v>
          </cell>
        </row>
        <row r="4090">
          <cell r="A4090" t="str">
            <v>C817886</v>
          </cell>
          <cell r="B4090" t="str">
            <v>AQD8238</v>
          </cell>
          <cell r="C4090" t="str">
            <v>先生</v>
          </cell>
          <cell r="D4090" t="str">
            <v>劉志毅</v>
          </cell>
          <cell r="E4090" t="str">
            <v>劉志毅先生</v>
          </cell>
          <cell r="F4090">
            <v>938180776</v>
          </cell>
        </row>
        <row r="4091">
          <cell r="A4091" t="str">
            <v>C819128</v>
          </cell>
          <cell r="B4091" t="str">
            <v>C819128</v>
          </cell>
          <cell r="C4091" t="str">
            <v>先生</v>
          </cell>
          <cell r="D4091" t="str">
            <v>李聖詩</v>
          </cell>
          <cell r="E4091" t="str">
            <v>李聖詩先生</v>
          </cell>
          <cell r="F4091">
            <v>932218665</v>
          </cell>
        </row>
        <row r="4092">
          <cell r="A4092" t="str">
            <v>C825948</v>
          </cell>
          <cell r="B4092" t="str">
            <v>C825948</v>
          </cell>
          <cell r="C4092" t="str">
            <v>先生</v>
          </cell>
          <cell r="D4092" t="str">
            <v>李聖詩</v>
          </cell>
          <cell r="E4092" t="str">
            <v>李聖詩先生</v>
          </cell>
          <cell r="F4092">
            <v>932218665</v>
          </cell>
        </row>
        <row r="4093">
          <cell r="A4093" t="str">
            <v>C854685</v>
          </cell>
          <cell r="B4093" t="str">
            <v>AGJ6698</v>
          </cell>
          <cell r="C4093" t="str">
            <v>先生</v>
          </cell>
          <cell r="D4093" t="str">
            <v>李德勇</v>
          </cell>
          <cell r="E4093" t="str">
            <v>李德勇先生</v>
          </cell>
          <cell r="F4093">
            <v>952051388</v>
          </cell>
        </row>
        <row r="4094">
          <cell r="A4094" t="str">
            <v>C855706</v>
          </cell>
          <cell r="B4094" t="str">
            <v>AGH3783</v>
          </cell>
          <cell r="C4094" t="str">
            <v>先生</v>
          </cell>
          <cell r="D4094" t="str">
            <v>楊宗樺</v>
          </cell>
          <cell r="E4094" t="str">
            <v>楊宗樺先生</v>
          </cell>
          <cell r="F4094">
            <v>912836628</v>
          </cell>
        </row>
        <row r="4095">
          <cell r="A4095" t="str">
            <v>C855958</v>
          </cell>
          <cell r="B4095" t="str">
            <v>ALL9578</v>
          </cell>
          <cell r="C4095" t="str">
            <v>先生</v>
          </cell>
          <cell r="D4095" t="str">
            <v>古春森</v>
          </cell>
          <cell r="E4095" t="str">
            <v>古春森先生</v>
          </cell>
          <cell r="F4095">
            <v>960548670</v>
          </cell>
        </row>
        <row r="4096">
          <cell r="A4096" t="str">
            <v>C856873</v>
          </cell>
          <cell r="B4096" t="str">
            <v>8999F8</v>
          </cell>
          <cell r="C4096" t="str">
            <v>先生</v>
          </cell>
          <cell r="D4096" t="str">
            <v>劉世興</v>
          </cell>
          <cell r="E4096" t="str">
            <v>劉世興先生</v>
          </cell>
          <cell r="F4096">
            <v>910385683</v>
          </cell>
        </row>
        <row r="4097">
          <cell r="A4097" t="str">
            <v>C857037</v>
          </cell>
          <cell r="B4097" t="str">
            <v>AKF2836</v>
          </cell>
          <cell r="C4097" t="str">
            <v>先生</v>
          </cell>
          <cell r="D4097" t="str">
            <v>王文郁</v>
          </cell>
          <cell r="E4097" t="str">
            <v>郭文權先生</v>
          </cell>
          <cell r="F4097">
            <v>921059777</v>
          </cell>
        </row>
        <row r="4098">
          <cell r="A4098" t="str">
            <v>C857175</v>
          </cell>
          <cell r="B4098" t="str">
            <v>2288K7</v>
          </cell>
          <cell r="C4098" t="str">
            <v>先生</v>
          </cell>
          <cell r="D4098" t="str">
            <v>李志中</v>
          </cell>
          <cell r="E4098" t="str">
            <v>李志中先生</v>
          </cell>
          <cell r="F4098">
            <v>936346281</v>
          </cell>
        </row>
        <row r="4099">
          <cell r="A4099" t="str">
            <v>C857475</v>
          </cell>
          <cell r="B4099" t="str">
            <v>AKN0798</v>
          </cell>
          <cell r="C4099" t="str">
            <v>先生</v>
          </cell>
          <cell r="D4099" t="str">
            <v>林聖華</v>
          </cell>
          <cell r="E4099" t="str">
            <v>林聖華先生</v>
          </cell>
          <cell r="F4099">
            <v>910682100</v>
          </cell>
        </row>
        <row r="4100">
          <cell r="A4100" t="str">
            <v>C858046</v>
          </cell>
          <cell r="B4100" t="str">
            <v>AGL6208</v>
          </cell>
          <cell r="C4100" t="str">
            <v>先生</v>
          </cell>
          <cell r="D4100" t="str">
            <v>冠魁電機股份有限公司呂能蘭</v>
          </cell>
          <cell r="E4100" t="str">
            <v>呂能蘭先生</v>
          </cell>
          <cell r="F4100">
            <v>928595647</v>
          </cell>
        </row>
        <row r="4101">
          <cell r="A4101" t="str">
            <v>C858174</v>
          </cell>
          <cell r="B4101" t="str">
            <v>1551J2</v>
          </cell>
          <cell r="C4101" t="str">
            <v>先生</v>
          </cell>
          <cell r="D4101" t="str">
            <v>司徒麗雲</v>
          </cell>
          <cell r="E4101" t="str">
            <v>陳一峰先生</v>
          </cell>
          <cell r="F4101">
            <v>919373432</v>
          </cell>
        </row>
        <row r="4102">
          <cell r="A4102" t="str">
            <v>C858177</v>
          </cell>
          <cell r="B4102" t="str">
            <v>AGL9588</v>
          </cell>
          <cell r="C4102" t="str">
            <v>先生</v>
          </cell>
          <cell r="D4102" t="str">
            <v>車已賣</v>
          </cell>
          <cell r="E4102" t="str">
            <v>車已賣先生</v>
          </cell>
          <cell r="F4102">
            <v>900000000</v>
          </cell>
        </row>
        <row r="4103">
          <cell r="A4103" t="str">
            <v>C858206</v>
          </cell>
          <cell r="B4103" t="str">
            <v>AGL2966</v>
          </cell>
          <cell r="C4103" t="str">
            <v>先生</v>
          </cell>
          <cell r="D4103" t="str">
            <v>魏黎美</v>
          </cell>
          <cell r="E4103" t="str">
            <v>林清連先生</v>
          </cell>
          <cell r="F4103">
            <v>920515888</v>
          </cell>
        </row>
        <row r="4104">
          <cell r="A4104" t="str">
            <v>C858210</v>
          </cell>
          <cell r="B4104" t="str">
            <v>AGL5828</v>
          </cell>
          <cell r="C4104" t="str">
            <v>先生</v>
          </cell>
          <cell r="D4104" t="str">
            <v>宜惍企業社吳祥緯</v>
          </cell>
          <cell r="E4104" t="str">
            <v>吳祥緯先生</v>
          </cell>
          <cell r="F4104">
            <v>928238157</v>
          </cell>
        </row>
        <row r="4105">
          <cell r="A4105" t="str">
            <v>C858811</v>
          </cell>
          <cell r="B4105" t="str">
            <v>AGL9609</v>
          </cell>
          <cell r="C4105" t="str">
            <v>先生</v>
          </cell>
          <cell r="D4105" t="str">
            <v>原大聯合建築師事務所黃文旭</v>
          </cell>
          <cell r="E4105" t="str">
            <v>黃文旭先生</v>
          </cell>
          <cell r="F4105">
            <v>935285265</v>
          </cell>
        </row>
        <row r="4106">
          <cell r="A4106" t="str">
            <v>C858918</v>
          </cell>
          <cell r="B4106" t="str">
            <v>ANZ9178</v>
          </cell>
          <cell r="C4106" t="str">
            <v>先生</v>
          </cell>
          <cell r="D4106" t="str">
            <v>陳柏亞</v>
          </cell>
          <cell r="E4106" t="str">
            <v>陳柏亞先生</v>
          </cell>
          <cell r="F4106">
            <v>903103128</v>
          </cell>
        </row>
        <row r="4107">
          <cell r="A4107" t="str">
            <v>C858921</v>
          </cell>
          <cell r="B4107" t="str">
            <v>AGL8972</v>
          </cell>
          <cell r="C4107" t="str">
            <v>先生</v>
          </cell>
          <cell r="D4107" t="str">
            <v>吳文圳</v>
          </cell>
          <cell r="E4107" t="str">
            <v>吳文圳先生</v>
          </cell>
          <cell r="F4107">
            <v>932031638</v>
          </cell>
        </row>
        <row r="4108">
          <cell r="A4108" t="str">
            <v>C858994</v>
          </cell>
          <cell r="B4108" t="str">
            <v>7550H6</v>
          </cell>
          <cell r="C4108" t="str">
            <v>先生</v>
          </cell>
          <cell r="D4108" t="str">
            <v>詮昇國際股份有限公司蕭建棠</v>
          </cell>
          <cell r="E4108" t="str">
            <v>蕭建棠先生</v>
          </cell>
          <cell r="F4108">
            <v>975519365</v>
          </cell>
        </row>
        <row r="4109">
          <cell r="A4109" t="str">
            <v>C859287</v>
          </cell>
          <cell r="B4109" t="str">
            <v>6200J7</v>
          </cell>
          <cell r="C4109" t="str">
            <v>先生</v>
          </cell>
          <cell r="D4109" t="str">
            <v>李曜新</v>
          </cell>
          <cell r="E4109" t="str">
            <v>李曜新先生</v>
          </cell>
          <cell r="F4109">
            <v>926611543</v>
          </cell>
        </row>
        <row r="4110">
          <cell r="A4110" t="str">
            <v>C859329</v>
          </cell>
          <cell r="B4110" t="str">
            <v>ATE2528</v>
          </cell>
          <cell r="C4110" t="str">
            <v>先生</v>
          </cell>
          <cell r="D4110" t="str">
            <v>陳韋宏</v>
          </cell>
          <cell r="E4110" t="str">
            <v>陳韋宏先生</v>
          </cell>
          <cell r="F4110">
            <v>953405212</v>
          </cell>
        </row>
        <row r="4111">
          <cell r="A4111" t="str">
            <v>C859422</v>
          </cell>
          <cell r="B4111" t="str">
            <v>AJG3528</v>
          </cell>
          <cell r="C4111" t="str">
            <v>先生</v>
          </cell>
          <cell r="D4111" t="str">
            <v>黃俊超</v>
          </cell>
          <cell r="E4111" t="str">
            <v>黃俊超先生</v>
          </cell>
          <cell r="F4111">
            <v>911115752</v>
          </cell>
        </row>
        <row r="4112">
          <cell r="A4112" t="str">
            <v>C859442</v>
          </cell>
          <cell r="B4112" t="str">
            <v>AKA6008</v>
          </cell>
          <cell r="C4112" t="str">
            <v>先生</v>
          </cell>
          <cell r="D4112" t="str">
            <v>冠魁電機股份有限公司陳穎堂</v>
          </cell>
          <cell r="E4112" t="str">
            <v>陳穎堂先生</v>
          </cell>
          <cell r="F4112">
            <v>912556848</v>
          </cell>
        </row>
        <row r="4113">
          <cell r="A4113" t="str">
            <v>C859453</v>
          </cell>
          <cell r="B4113" t="str">
            <v>6168Q8</v>
          </cell>
          <cell r="C4113" t="str">
            <v>先生</v>
          </cell>
          <cell r="D4113" t="str">
            <v>王源傑</v>
          </cell>
          <cell r="E4113" t="str">
            <v>王源傑先生</v>
          </cell>
          <cell r="F4113">
            <v>932318312</v>
          </cell>
        </row>
        <row r="4114">
          <cell r="A4114" t="str">
            <v>C859458</v>
          </cell>
          <cell r="B4114">
            <v>600177</v>
          </cell>
          <cell r="C4114" t="str">
            <v>先生</v>
          </cell>
          <cell r="D4114" t="str">
            <v>歐力士小客車租賃有限公司(股)鄭建志</v>
          </cell>
          <cell r="E4114" t="str">
            <v>鄭建志先生</v>
          </cell>
          <cell r="F4114">
            <v>922220151</v>
          </cell>
        </row>
        <row r="4115">
          <cell r="A4115" t="str">
            <v>C859465</v>
          </cell>
          <cell r="B4115" t="str">
            <v>5609ZW</v>
          </cell>
          <cell r="C4115" t="str">
            <v>先生</v>
          </cell>
          <cell r="D4115" t="str">
            <v>廖錫星</v>
          </cell>
          <cell r="E4115" t="str">
            <v>廖錫星先生</v>
          </cell>
          <cell r="F4115">
            <v>912936628</v>
          </cell>
        </row>
        <row r="4116">
          <cell r="A4116" t="str">
            <v>C859471</v>
          </cell>
          <cell r="B4116" t="str">
            <v>RBZ6839</v>
          </cell>
          <cell r="C4116" t="str">
            <v>先生</v>
          </cell>
          <cell r="D4116" t="str">
            <v>騰旭股份有限公司黃泰勳</v>
          </cell>
          <cell r="E4116" t="str">
            <v>黃泰勳先生</v>
          </cell>
          <cell r="F4116">
            <v>936093314</v>
          </cell>
        </row>
        <row r="4117">
          <cell r="A4117" t="str">
            <v>C859497</v>
          </cell>
          <cell r="B4117" t="str">
            <v>RAR8078</v>
          </cell>
          <cell r="C4117" t="str">
            <v>先生</v>
          </cell>
          <cell r="D4117" t="str">
            <v>村泉建設股份有限公司(財盟租賃)洪志鴻</v>
          </cell>
          <cell r="E4117" t="str">
            <v>洪志鴻先生</v>
          </cell>
          <cell r="F4117">
            <v>932306097</v>
          </cell>
        </row>
        <row r="4118">
          <cell r="A4118" t="str">
            <v>C859530</v>
          </cell>
          <cell r="B4118" t="str">
            <v>8856ZW</v>
          </cell>
          <cell r="C4118" t="str">
            <v>先生</v>
          </cell>
          <cell r="D4118" t="str">
            <v>莊燦鴻</v>
          </cell>
          <cell r="E4118" t="str">
            <v>莊燦鴻先生</v>
          </cell>
          <cell r="F4118">
            <v>963056616</v>
          </cell>
        </row>
        <row r="4119">
          <cell r="A4119" t="str">
            <v>C859541</v>
          </cell>
          <cell r="B4119" t="str">
            <v>3136J5</v>
          </cell>
          <cell r="C4119" t="str">
            <v>先生</v>
          </cell>
          <cell r="D4119" t="str">
            <v>李國鴻</v>
          </cell>
          <cell r="E4119" t="str">
            <v>李國鴻先生</v>
          </cell>
          <cell r="F4119">
            <v>933163529</v>
          </cell>
        </row>
        <row r="4120">
          <cell r="A4120" t="str">
            <v>C859562</v>
          </cell>
          <cell r="B4120" t="str">
            <v>3385J5</v>
          </cell>
          <cell r="C4120" t="str">
            <v>小姐</v>
          </cell>
          <cell r="D4120" t="str">
            <v>鄧文杰</v>
          </cell>
          <cell r="E4120" t="str">
            <v>黃秀慧小姐</v>
          </cell>
          <cell r="F4120">
            <v>932330698</v>
          </cell>
        </row>
        <row r="4121">
          <cell r="A4121" t="str">
            <v>C859574</v>
          </cell>
          <cell r="B4121" t="str">
            <v>AKL5308</v>
          </cell>
          <cell r="C4121" t="str">
            <v>先生</v>
          </cell>
          <cell r="D4121" t="str">
            <v>0林星宏</v>
          </cell>
          <cell r="E4121" t="str">
            <v>顏銘宏先生</v>
          </cell>
          <cell r="F4121">
            <v>979966281</v>
          </cell>
        </row>
        <row r="4122">
          <cell r="A4122" t="str">
            <v>C859580</v>
          </cell>
          <cell r="B4122" t="str">
            <v>ATA2153</v>
          </cell>
          <cell r="C4122" t="str">
            <v>先生</v>
          </cell>
          <cell r="D4122" t="str">
            <v>証傳實業(有)-財盟租賃王冠程</v>
          </cell>
          <cell r="E4122" t="str">
            <v>王冠程先生</v>
          </cell>
          <cell r="F4122">
            <v>936090676</v>
          </cell>
        </row>
        <row r="4123">
          <cell r="A4123" t="str">
            <v>C859602</v>
          </cell>
          <cell r="B4123" t="str">
            <v>1868J6</v>
          </cell>
          <cell r="C4123" t="str">
            <v>先生</v>
          </cell>
          <cell r="D4123" t="str">
            <v>孫康倫</v>
          </cell>
          <cell r="E4123" t="str">
            <v>孫康倫先生</v>
          </cell>
          <cell r="F4123">
            <v>955992828</v>
          </cell>
        </row>
        <row r="4124">
          <cell r="A4124" t="str">
            <v>C859604</v>
          </cell>
          <cell r="B4124" t="str">
            <v>1800L2</v>
          </cell>
          <cell r="C4124" t="str">
            <v>小姐</v>
          </cell>
          <cell r="D4124" t="str">
            <v>李淑玢</v>
          </cell>
          <cell r="E4124" t="str">
            <v>李淑玢小姐</v>
          </cell>
          <cell r="F4124">
            <v>932013240</v>
          </cell>
        </row>
        <row r="4125">
          <cell r="A4125" t="str">
            <v>C859712</v>
          </cell>
          <cell r="B4125" t="str">
            <v>RAW3380</v>
          </cell>
          <cell r="C4125" t="str">
            <v>先生</v>
          </cell>
          <cell r="D4125" t="str">
            <v>和運租車股份有限公司黃文興</v>
          </cell>
          <cell r="E4125" t="str">
            <v>黃文興先生</v>
          </cell>
          <cell r="F4125">
            <v>961055710</v>
          </cell>
        </row>
        <row r="4126">
          <cell r="A4126" t="str">
            <v>C859733</v>
          </cell>
          <cell r="B4126" t="str">
            <v>8188H7</v>
          </cell>
          <cell r="C4126" t="str">
            <v>先生</v>
          </cell>
          <cell r="D4126" t="str">
            <v>匯星貿易有限公司陳顥方</v>
          </cell>
          <cell r="E4126" t="str">
            <v>陳顥方先生</v>
          </cell>
          <cell r="F4126">
            <v>912050328</v>
          </cell>
        </row>
        <row r="4127">
          <cell r="A4127" t="str">
            <v>C859759</v>
          </cell>
          <cell r="B4127" t="str">
            <v>5168H6</v>
          </cell>
          <cell r="C4127" t="str">
            <v>小姐</v>
          </cell>
          <cell r="D4127" t="str">
            <v>林偉時</v>
          </cell>
          <cell r="E4127" t="str">
            <v>施鴻玲小姐</v>
          </cell>
          <cell r="F4127">
            <v>936346281</v>
          </cell>
        </row>
        <row r="4128">
          <cell r="A4128" t="str">
            <v>C859774</v>
          </cell>
          <cell r="B4128" t="str">
            <v>8123H7</v>
          </cell>
          <cell r="C4128" t="str">
            <v>先生</v>
          </cell>
          <cell r="D4128" t="str">
            <v>洋琪投資股份有限公司宋政隆</v>
          </cell>
          <cell r="E4128" t="str">
            <v>宋政隆先生</v>
          </cell>
          <cell r="F4128">
            <v>988655600</v>
          </cell>
        </row>
        <row r="4129">
          <cell r="A4129" t="str">
            <v>C859778</v>
          </cell>
          <cell r="B4129" t="str">
            <v>AKQ9169</v>
          </cell>
          <cell r="C4129" t="str">
            <v>先生</v>
          </cell>
          <cell r="D4129" t="str">
            <v>楊志偉</v>
          </cell>
          <cell r="E4129" t="str">
            <v>楊志偉先生</v>
          </cell>
          <cell r="F4129">
            <v>933876999</v>
          </cell>
        </row>
        <row r="4130">
          <cell r="A4130" t="str">
            <v>C859790</v>
          </cell>
          <cell r="B4130" t="str">
            <v>0168U7</v>
          </cell>
          <cell r="C4130" t="str">
            <v>先生</v>
          </cell>
          <cell r="D4130" t="str">
            <v>尹竹紳</v>
          </cell>
          <cell r="E4130" t="str">
            <v>尹竹紳先生</v>
          </cell>
          <cell r="F4130">
            <v>932918958</v>
          </cell>
        </row>
        <row r="4131">
          <cell r="A4131" t="str">
            <v>C860333</v>
          </cell>
          <cell r="B4131" t="str">
            <v>8219J9</v>
          </cell>
          <cell r="C4131" t="str">
            <v>先生</v>
          </cell>
          <cell r="D4131" t="str">
            <v>葉寬忠</v>
          </cell>
          <cell r="E4131" t="str">
            <v>葉寬忠先生</v>
          </cell>
          <cell r="F4131">
            <v>933025085</v>
          </cell>
        </row>
        <row r="4132">
          <cell r="A4132" t="str">
            <v>C861522</v>
          </cell>
          <cell r="B4132" t="str">
            <v>大使車3</v>
          </cell>
          <cell r="C4132" t="str">
            <v>先生</v>
          </cell>
          <cell r="D4132" t="str">
            <v>大使車三</v>
          </cell>
          <cell r="E4132" t="str">
            <v>大使車三先生</v>
          </cell>
          <cell r="F4132">
            <v>900000000</v>
          </cell>
        </row>
        <row r="4133">
          <cell r="A4133" t="str">
            <v>C877465</v>
          </cell>
          <cell r="B4133" t="str">
            <v>8781J7</v>
          </cell>
          <cell r="C4133" t="str">
            <v>先生</v>
          </cell>
          <cell r="D4133" t="str">
            <v>田湘影藝事業有限公司李幼喬</v>
          </cell>
          <cell r="E4133" t="str">
            <v>李幼喬先生</v>
          </cell>
          <cell r="F4133">
            <v>913180068</v>
          </cell>
        </row>
        <row r="4134">
          <cell r="A4134" t="str">
            <v>C884371</v>
          </cell>
          <cell r="B4134" t="str">
            <v>9786ZT</v>
          </cell>
          <cell r="C4134" t="str">
            <v>小姐</v>
          </cell>
          <cell r="D4134" t="str">
            <v>邱春瑩</v>
          </cell>
          <cell r="E4134" t="str">
            <v>邱春瑩小姐</v>
          </cell>
          <cell r="F4134">
            <v>933054572</v>
          </cell>
        </row>
        <row r="4135">
          <cell r="A4135" t="str">
            <v>C885352</v>
          </cell>
          <cell r="B4135" t="str">
            <v>ATE1520</v>
          </cell>
          <cell r="C4135" t="str">
            <v>先生</v>
          </cell>
          <cell r="D4135" t="str">
            <v>財盟小客車租賃(股)吳紀宏</v>
          </cell>
          <cell r="E4135" t="str">
            <v>顏銘宏先生</v>
          </cell>
          <cell r="F4135">
            <v>979966281</v>
          </cell>
        </row>
        <row r="4136">
          <cell r="A4136" t="str">
            <v>C885441</v>
          </cell>
          <cell r="B4136" t="str">
            <v>8282ZV</v>
          </cell>
          <cell r="C4136" t="str">
            <v>先生</v>
          </cell>
          <cell r="D4136" t="str">
            <v>林松澤</v>
          </cell>
          <cell r="E4136" t="str">
            <v>林松澤先生</v>
          </cell>
          <cell r="F4136">
            <v>922939555</v>
          </cell>
        </row>
        <row r="4137">
          <cell r="A4137" t="str">
            <v>C887903</v>
          </cell>
          <cell r="B4137" t="str">
            <v>3889B5</v>
          </cell>
          <cell r="C4137" t="str">
            <v>先生</v>
          </cell>
          <cell r="D4137" t="str">
            <v>古贊平</v>
          </cell>
          <cell r="E4137" t="str">
            <v>古贊平先生</v>
          </cell>
          <cell r="F4137">
            <v>937086895</v>
          </cell>
        </row>
        <row r="4138">
          <cell r="A4138" t="str">
            <v>C887958</v>
          </cell>
          <cell r="B4138" t="str">
            <v>AGH7077</v>
          </cell>
          <cell r="C4138" t="str">
            <v>先生</v>
          </cell>
          <cell r="D4138" t="str">
            <v>劉建成</v>
          </cell>
          <cell r="E4138" t="str">
            <v>劉建成先生</v>
          </cell>
          <cell r="F4138">
            <v>933835243</v>
          </cell>
        </row>
        <row r="4139">
          <cell r="A4139" t="str">
            <v>C887968</v>
          </cell>
          <cell r="B4139" t="str">
            <v>0990K7</v>
          </cell>
          <cell r="C4139" t="str">
            <v>先生</v>
          </cell>
          <cell r="D4139" t="str">
            <v>朱子隆</v>
          </cell>
          <cell r="E4139" t="str">
            <v>朱慶漢先生</v>
          </cell>
          <cell r="F4139">
            <v>988739282</v>
          </cell>
        </row>
        <row r="4140">
          <cell r="A4140" t="str">
            <v>C888884</v>
          </cell>
          <cell r="B4140" t="str">
            <v>AKE2829</v>
          </cell>
          <cell r="C4140" t="str">
            <v>先生</v>
          </cell>
          <cell r="D4140" t="str">
            <v>車已賣</v>
          </cell>
          <cell r="E4140" t="str">
            <v>車已賣先生</v>
          </cell>
          <cell r="F4140">
            <v>900000000</v>
          </cell>
        </row>
        <row r="4141">
          <cell r="A4141" t="str">
            <v>C896480</v>
          </cell>
          <cell r="B4141">
            <v>579133</v>
          </cell>
          <cell r="C4141" t="str">
            <v>先生</v>
          </cell>
          <cell r="D4141" t="str">
            <v>漢民微測科技(股)-聯邦租賃張研</v>
          </cell>
          <cell r="E4141" t="str">
            <v>張研先生</v>
          </cell>
          <cell r="F4141">
            <v>933151444</v>
          </cell>
        </row>
        <row r="4142">
          <cell r="A4142" t="str">
            <v>C896682</v>
          </cell>
          <cell r="B4142" t="str">
            <v>AGR5358</v>
          </cell>
          <cell r="C4142" t="str">
            <v>先生</v>
          </cell>
          <cell r="D4142" t="str">
            <v>徐國晃</v>
          </cell>
          <cell r="E4142" t="str">
            <v>徐國晃先生</v>
          </cell>
          <cell r="F4142">
            <v>958199902</v>
          </cell>
        </row>
        <row r="4143">
          <cell r="A4143" t="str">
            <v>C900499</v>
          </cell>
          <cell r="B4143" t="str">
            <v>5535A8</v>
          </cell>
          <cell r="C4143" t="str">
            <v>小姐</v>
          </cell>
          <cell r="D4143" t="str">
            <v>周碧玉</v>
          </cell>
          <cell r="E4143" t="str">
            <v>周碧玉小姐</v>
          </cell>
          <cell r="F4143">
            <v>937602429</v>
          </cell>
        </row>
        <row r="4144">
          <cell r="A4144" t="str">
            <v>C900669</v>
          </cell>
          <cell r="B4144" t="str">
            <v>5029ZU</v>
          </cell>
          <cell r="C4144" t="str">
            <v>先生</v>
          </cell>
          <cell r="D4144" t="str">
            <v>陳皇全</v>
          </cell>
          <cell r="E4144" t="str">
            <v>陳皇全先生</v>
          </cell>
          <cell r="F4144">
            <v>933021687</v>
          </cell>
        </row>
        <row r="4145">
          <cell r="A4145" t="str">
            <v>C900934</v>
          </cell>
          <cell r="B4145" t="str">
            <v>ANU5356</v>
          </cell>
          <cell r="C4145" t="str">
            <v>先生</v>
          </cell>
          <cell r="D4145" t="str">
            <v>財團法人中華跨域管理教育基金會李銘凱</v>
          </cell>
          <cell r="E4145" t="str">
            <v>李銘凱先生</v>
          </cell>
          <cell r="F4145">
            <v>937023236</v>
          </cell>
        </row>
        <row r="4146">
          <cell r="A4146" t="str">
            <v>C901633</v>
          </cell>
          <cell r="B4146" t="str">
            <v>8000B2</v>
          </cell>
          <cell r="C4146" t="str">
            <v>小姐</v>
          </cell>
          <cell r="D4146" t="str">
            <v>莊樹蘭</v>
          </cell>
          <cell r="E4146" t="str">
            <v>莊樹蘭小姐</v>
          </cell>
          <cell r="F4146">
            <v>933569061</v>
          </cell>
        </row>
        <row r="4147">
          <cell r="A4147" t="str">
            <v>C901808</v>
          </cell>
          <cell r="B4147" t="str">
            <v>6580ZU</v>
          </cell>
          <cell r="C4147" t="str">
            <v>小姐</v>
          </cell>
          <cell r="D4147" t="str">
            <v>互利康生物科技有限公司曾淳芬</v>
          </cell>
          <cell r="E4147" t="str">
            <v>曾淳芬小姐</v>
          </cell>
          <cell r="F4147">
            <v>975783198</v>
          </cell>
        </row>
        <row r="4148">
          <cell r="A4148" t="str">
            <v>C902772</v>
          </cell>
          <cell r="B4148" t="str">
            <v>ARV3886</v>
          </cell>
          <cell r="C4148" t="str">
            <v>先生</v>
          </cell>
          <cell r="D4148" t="str">
            <v>蔡佳玲</v>
          </cell>
          <cell r="E4148" t="str">
            <v>張志峰先生</v>
          </cell>
          <cell r="F4148">
            <v>933336110</v>
          </cell>
        </row>
        <row r="4149">
          <cell r="A4149" t="str">
            <v>C902937</v>
          </cell>
          <cell r="B4149" t="str">
            <v>AGL3699</v>
          </cell>
          <cell r="C4149" t="str">
            <v>先生</v>
          </cell>
          <cell r="D4149" t="str">
            <v>良維科技(股)-財盟小客車租賃(股)林學正</v>
          </cell>
          <cell r="E4149" t="str">
            <v>林學正先生</v>
          </cell>
          <cell r="F4149">
            <v>922355537</v>
          </cell>
        </row>
        <row r="4150">
          <cell r="A4150" t="str">
            <v>C903111</v>
          </cell>
          <cell r="B4150" t="str">
            <v>AGK2253</v>
          </cell>
          <cell r="C4150" t="str">
            <v>先生</v>
          </cell>
          <cell r="D4150" t="str">
            <v>車已賣</v>
          </cell>
          <cell r="E4150" t="str">
            <v>車已賣先生</v>
          </cell>
          <cell r="F4150">
            <v>900000000</v>
          </cell>
        </row>
        <row r="4151">
          <cell r="A4151" t="str">
            <v>C903180</v>
          </cell>
          <cell r="B4151" t="str">
            <v>5619K7</v>
          </cell>
          <cell r="C4151" t="str">
            <v>先生</v>
          </cell>
          <cell r="D4151" t="str">
            <v>皇興建設股份有限公司楊佳璋</v>
          </cell>
          <cell r="E4151" t="str">
            <v>楊佳璋先生</v>
          </cell>
          <cell r="F4151">
            <v>937839500</v>
          </cell>
        </row>
        <row r="4152">
          <cell r="A4152" t="str">
            <v>C903601</v>
          </cell>
          <cell r="B4152" t="str">
            <v>ASW1260</v>
          </cell>
          <cell r="C4152" t="str">
            <v>先生</v>
          </cell>
          <cell r="D4152" t="str">
            <v>李宗原</v>
          </cell>
          <cell r="E4152" t="str">
            <v>李宗原先生</v>
          </cell>
          <cell r="F4152">
            <v>922302699</v>
          </cell>
        </row>
        <row r="4153">
          <cell r="A4153" t="str">
            <v>C903922</v>
          </cell>
          <cell r="B4153" t="str">
            <v>6666K9</v>
          </cell>
          <cell r="C4153" t="str">
            <v>先生</v>
          </cell>
          <cell r="D4153" t="str">
            <v>林中文</v>
          </cell>
          <cell r="E4153" t="str">
            <v>林中文先生</v>
          </cell>
          <cell r="F4153">
            <v>988218381</v>
          </cell>
        </row>
        <row r="4154">
          <cell r="A4154" t="str">
            <v>C904815</v>
          </cell>
          <cell r="B4154" t="str">
            <v>AKQ1331</v>
          </cell>
          <cell r="C4154" t="str">
            <v>先生</v>
          </cell>
          <cell r="D4154" t="str">
            <v>合昌國際物流有限公司竺家正</v>
          </cell>
          <cell r="E4154" t="str">
            <v>竺家正先生</v>
          </cell>
          <cell r="F4154">
            <v>955815820</v>
          </cell>
        </row>
        <row r="4155">
          <cell r="A4155" t="str">
            <v>C904909</v>
          </cell>
          <cell r="B4155" t="str">
            <v>5758M8</v>
          </cell>
          <cell r="C4155" t="str">
            <v>小姐</v>
          </cell>
          <cell r="D4155" t="str">
            <v>劉冠麟</v>
          </cell>
          <cell r="E4155" t="str">
            <v>鄭家蓁小姐</v>
          </cell>
          <cell r="F4155">
            <v>958731113</v>
          </cell>
        </row>
        <row r="4156">
          <cell r="A4156" t="str">
            <v>C905027</v>
          </cell>
          <cell r="B4156" t="str">
            <v>RAR6579</v>
          </cell>
          <cell r="C4156" t="str">
            <v>先生</v>
          </cell>
          <cell r="D4156" t="str">
            <v>格上汽車租賃股份有限公司吳存彬</v>
          </cell>
          <cell r="E4156" t="str">
            <v>吳存彬先生</v>
          </cell>
          <cell r="F4156">
            <v>963388133</v>
          </cell>
        </row>
        <row r="4157">
          <cell r="A4157" t="str">
            <v>C906776</v>
          </cell>
          <cell r="B4157" t="str">
            <v>2996L3</v>
          </cell>
          <cell r="C4157" t="str">
            <v>先生</v>
          </cell>
          <cell r="D4157" t="str">
            <v>昱城貿易有限公司李翔毓</v>
          </cell>
          <cell r="E4157" t="str">
            <v>李翔毓先生</v>
          </cell>
          <cell r="F4157">
            <v>921451234</v>
          </cell>
        </row>
        <row r="4158">
          <cell r="A4158" t="str">
            <v>C906777</v>
          </cell>
          <cell r="B4158" t="str">
            <v>APY9588</v>
          </cell>
          <cell r="C4158" t="str">
            <v>先生</v>
          </cell>
          <cell r="D4158" t="str">
            <v>楊少源</v>
          </cell>
          <cell r="E4158" t="str">
            <v>楊少源先生</v>
          </cell>
          <cell r="F4158">
            <v>932465876</v>
          </cell>
        </row>
        <row r="4159">
          <cell r="A4159" t="str">
            <v>C907424</v>
          </cell>
          <cell r="B4159" t="str">
            <v>AAR8828</v>
          </cell>
          <cell r="C4159" t="str">
            <v>先生</v>
          </cell>
          <cell r="D4159" t="str">
            <v>劉孟哲</v>
          </cell>
          <cell r="E4159" t="str">
            <v>劉孟哲先生</v>
          </cell>
          <cell r="F4159">
            <v>921735695</v>
          </cell>
        </row>
        <row r="4160">
          <cell r="A4160" t="str">
            <v>C907635</v>
          </cell>
          <cell r="B4160" t="str">
            <v>ATB6667</v>
          </cell>
          <cell r="C4160" t="str">
            <v>先生</v>
          </cell>
          <cell r="D4160" t="str">
            <v>貫中貿易有限公司-財盟郭揚鈞</v>
          </cell>
          <cell r="E4160" t="str">
            <v>郭揚鈞先生</v>
          </cell>
          <cell r="F4160">
            <v>932067812</v>
          </cell>
        </row>
        <row r="4161">
          <cell r="A4161" t="str">
            <v>C907944</v>
          </cell>
          <cell r="B4161" t="str">
            <v>1535J6</v>
          </cell>
          <cell r="C4161" t="str">
            <v>先生</v>
          </cell>
          <cell r="D4161" t="str">
            <v>百辰創新有限公司詹德騫</v>
          </cell>
          <cell r="E4161" t="str">
            <v>詹德騫先生</v>
          </cell>
          <cell r="F4161">
            <v>938901935</v>
          </cell>
        </row>
        <row r="4162">
          <cell r="A4162" t="str">
            <v>C911216</v>
          </cell>
          <cell r="B4162" t="str">
            <v>9996U8</v>
          </cell>
          <cell r="C4162" t="str">
            <v>先生</v>
          </cell>
          <cell r="D4162" t="str">
            <v>康仲然</v>
          </cell>
          <cell r="E4162" t="str">
            <v>張嘉哲先生</v>
          </cell>
          <cell r="F4162">
            <v>933891640</v>
          </cell>
        </row>
        <row r="4163">
          <cell r="A4163" t="str">
            <v>C911223</v>
          </cell>
          <cell r="B4163" t="str">
            <v>AMY7575</v>
          </cell>
          <cell r="C4163" t="str">
            <v>先生</v>
          </cell>
          <cell r="D4163" t="str">
            <v>敏鷹保險經紀人(股)-財盟租賃余承洋</v>
          </cell>
          <cell r="E4163" t="str">
            <v>余承洋先生</v>
          </cell>
          <cell r="F4163">
            <v>933515077</v>
          </cell>
        </row>
        <row r="4164">
          <cell r="A4164" t="str">
            <v>C911288</v>
          </cell>
          <cell r="B4164" t="str">
            <v>RBA7965</v>
          </cell>
          <cell r="C4164" t="str">
            <v>先生</v>
          </cell>
          <cell r="D4164" t="str">
            <v>和運租車股份有限公司段培琛</v>
          </cell>
          <cell r="E4164" t="str">
            <v>段培琛先生</v>
          </cell>
          <cell r="F4164">
            <v>912929282</v>
          </cell>
        </row>
        <row r="4165">
          <cell r="A4165" t="str">
            <v>C916727</v>
          </cell>
          <cell r="B4165" t="str">
            <v>AXC0075</v>
          </cell>
          <cell r="C4165" t="str">
            <v>先生</v>
          </cell>
          <cell r="D4165" t="str">
            <v>江立偉</v>
          </cell>
          <cell r="E4165" t="str">
            <v>江立偉先生</v>
          </cell>
          <cell r="F4165">
            <v>939206777</v>
          </cell>
        </row>
        <row r="4166">
          <cell r="A4166" t="str">
            <v>C916752</v>
          </cell>
          <cell r="B4166" t="str">
            <v>AGL5921</v>
          </cell>
          <cell r="C4166" t="str">
            <v>小姐</v>
          </cell>
          <cell r="D4166" t="str">
            <v>家登精密工業股份有限公司李承玫</v>
          </cell>
          <cell r="E4166" t="str">
            <v>李承玫小姐</v>
          </cell>
          <cell r="F4166">
            <v>963975191</v>
          </cell>
        </row>
        <row r="4167">
          <cell r="A4167" t="str">
            <v>C916824</v>
          </cell>
          <cell r="B4167" t="str">
            <v>RAL1532</v>
          </cell>
          <cell r="C4167" t="str">
            <v>先生</v>
          </cell>
          <cell r="D4167" t="str">
            <v>依德國際股份有限公司(租賃)程仕龍</v>
          </cell>
          <cell r="E4167" t="str">
            <v>程仕龍先生</v>
          </cell>
          <cell r="F4167">
            <v>987128462</v>
          </cell>
        </row>
        <row r="4168">
          <cell r="A4168" t="str">
            <v>C916897</v>
          </cell>
          <cell r="B4168" t="str">
            <v>ARE8655</v>
          </cell>
          <cell r="C4168" t="str">
            <v>先生</v>
          </cell>
          <cell r="D4168" t="str">
            <v>博精儀器股份(有)-和新租賃李典忠</v>
          </cell>
          <cell r="E4168" t="str">
            <v>李典忠先生</v>
          </cell>
          <cell r="F4168">
            <v>936118097</v>
          </cell>
        </row>
        <row r="4169">
          <cell r="A4169" t="str">
            <v>C917422</v>
          </cell>
          <cell r="B4169" t="str">
            <v>AKU9989</v>
          </cell>
          <cell r="C4169" t="str">
            <v>先生</v>
          </cell>
          <cell r="D4169" t="str">
            <v>周鍏盛</v>
          </cell>
          <cell r="E4169" t="str">
            <v>周鍏盛先生</v>
          </cell>
          <cell r="F4169">
            <v>970328264</v>
          </cell>
        </row>
        <row r="4170">
          <cell r="A4170" t="str">
            <v>C917749</v>
          </cell>
          <cell r="B4170" t="str">
            <v>9769F9</v>
          </cell>
          <cell r="C4170" t="str">
            <v>小姐</v>
          </cell>
          <cell r="D4170" t="str">
            <v>林秀珍</v>
          </cell>
          <cell r="E4170" t="str">
            <v>林秀珍小姐</v>
          </cell>
          <cell r="F4170">
            <v>933725367</v>
          </cell>
        </row>
        <row r="4171">
          <cell r="A4171" t="str">
            <v>C918374</v>
          </cell>
          <cell r="B4171" t="str">
            <v>AGJ0202</v>
          </cell>
          <cell r="C4171" t="str">
            <v>先生</v>
          </cell>
          <cell r="D4171" t="str">
            <v>黃金國</v>
          </cell>
          <cell r="E4171" t="str">
            <v>黃金國先生</v>
          </cell>
          <cell r="F4171">
            <v>915538185</v>
          </cell>
        </row>
        <row r="4172">
          <cell r="A4172" t="str">
            <v>C918811</v>
          </cell>
          <cell r="B4172" t="str">
            <v>5889B2</v>
          </cell>
          <cell r="C4172" t="str">
            <v>先生</v>
          </cell>
          <cell r="D4172" t="str">
            <v>汪德明</v>
          </cell>
          <cell r="E4172" t="str">
            <v>汪德明先生</v>
          </cell>
          <cell r="F4172">
            <v>987380580</v>
          </cell>
        </row>
        <row r="4173">
          <cell r="A4173" t="str">
            <v>C919632</v>
          </cell>
          <cell r="B4173" t="str">
            <v>5699M3</v>
          </cell>
          <cell r="C4173" t="str">
            <v>先生</v>
          </cell>
          <cell r="D4173" t="str">
            <v>張垂弘</v>
          </cell>
          <cell r="E4173" t="str">
            <v>張垂弘先生</v>
          </cell>
          <cell r="F4173">
            <v>900000000</v>
          </cell>
        </row>
        <row r="4174">
          <cell r="A4174" t="str">
            <v>C919689</v>
          </cell>
          <cell r="B4174" t="str">
            <v>2139B2</v>
          </cell>
          <cell r="C4174" t="str">
            <v>先生</v>
          </cell>
          <cell r="D4174" t="str">
            <v>永量工業有限公司郭學賢</v>
          </cell>
          <cell r="E4174" t="str">
            <v>郭學賢先生</v>
          </cell>
          <cell r="F4174">
            <v>928261409</v>
          </cell>
        </row>
        <row r="4175">
          <cell r="A4175" t="str">
            <v>C919798</v>
          </cell>
          <cell r="B4175" t="str">
            <v>AGK8868</v>
          </cell>
          <cell r="C4175" t="str">
            <v>先生</v>
          </cell>
          <cell r="D4175" t="str">
            <v>欣義達(有)-財盟租賃侯欽忠</v>
          </cell>
          <cell r="E4175" t="str">
            <v>侯欽忠先生</v>
          </cell>
          <cell r="F4175">
            <v>935920109</v>
          </cell>
        </row>
        <row r="4176">
          <cell r="A4176" t="str">
            <v>C919807</v>
          </cell>
          <cell r="B4176" t="str">
            <v>2068ZW</v>
          </cell>
          <cell r="C4176" t="str">
            <v>先生</v>
          </cell>
          <cell r="D4176" t="str">
            <v>聯詠科技股份有限公司王守仁</v>
          </cell>
          <cell r="E4176" t="str">
            <v>王守仁先生</v>
          </cell>
          <cell r="F4176">
            <v>910171250</v>
          </cell>
        </row>
        <row r="4177">
          <cell r="A4177" t="str">
            <v>C919813</v>
          </cell>
          <cell r="B4177" t="str">
            <v>1888M6</v>
          </cell>
          <cell r="C4177" t="str">
            <v>小姐</v>
          </cell>
          <cell r="D4177" t="str">
            <v>辰彗股份有限公司黃素玲</v>
          </cell>
          <cell r="E4177" t="str">
            <v>黃素玲小姐</v>
          </cell>
          <cell r="F4177">
            <v>932180269</v>
          </cell>
        </row>
        <row r="4178">
          <cell r="A4178" t="str">
            <v>C920146</v>
          </cell>
          <cell r="B4178" t="str">
            <v>8866K7</v>
          </cell>
          <cell r="C4178" t="str">
            <v>先生</v>
          </cell>
          <cell r="D4178" t="str">
            <v>萬芳開發股份有限公司林清連</v>
          </cell>
          <cell r="E4178" t="str">
            <v>林清連先生</v>
          </cell>
          <cell r="F4178">
            <v>920515888</v>
          </cell>
        </row>
        <row r="4179">
          <cell r="A4179" t="str">
            <v>C920646</v>
          </cell>
          <cell r="B4179" t="str">
            <v>AGL9559</v>
          </cell>
          <cell r="C4179" t="str">
            <v>先生</v>
          </cell>
          <cell r="D4179" t="str">
            <v>網技科技股份有限公司林錦泰</v>
          </cell>
          <cell r="E4179" t="str">
            <v>林錦泰先生</v>
          </cell>
          <cell r="F4179">
            <v>939307777</v>
          </cell>
        </row>
        <row r="4180">
          <cell r="A4180" t="str">
            <v>C921002</v>
          </cell>
          <cell r="B4180" t="str">
            <v>RBL0896</v>
          </cell>
          <cell r="C4180" t="str">
            <v>先生</v>
          </cell>
          <cell r="D4180" t="str">
            <v>遠銀小客車租賃股份有限公司簡傳明</v>
          </cell>
          <cell r="E4180" t="str">
            <v>簡傳明先生</v>
          </cell>
          <cell r="F4180">
            <v>912230880</v>
          </cell>
        </row>
        <row r="4181">
          <cell r="A4181" t="str">
            <v>C922154</v>
          </cell>
          <cell r="B4181">
            <v>445877</v>
          </cell>
          <cell r="C4181" t="str">
            <v>先生</v>
          </cell>
          <cell r="D4181" t="str">
            <v>遠銀國際租賃股份有限公司黃宇延</v>
          </cell>
          <cell r="E4181" t="str">
            <v>黃宇延先生</v>
          </cell>
          <cell r="F4181">
            <v>916130210</v>
          </cell>
        </row>
        <row r="4182">
          <cell r="A4182" t="str">
            <v>C922880</v>
          </cell>
          <cell r="B4182" t="str">
            <v>AKF2686</v>
          </cell>
          <cell r="C4182" t="str">
            <v>先生</v>
          </cell>
          <cell r="D4182" t="str">
            <v>陳榮論</v>
          </cell>
          <cell r="E4182" t="str">
            <v>陳榮論先生</v>
          </cell>
          <cell r="F4182">
            <v>913115522</v>
          </cell>
        </row>
        <row r="4183">
          <cell r="A4183" t="str">
            <v>C923326</v>
          </cell>
          <cell r="B4183">
            <v>259877</v>
          </cell>
          <cell r="C4183" t="str">
            <v>先生</v>
          </cell>
          <cell r="D4183" t="str">
            <v>普羅小客車租賃(股)徐添隆</v>
          </cell>
          <cell r="E4183" t="str">
            <v>徐添隆先生</v>
          </cell>
          <cell r="F4183">
            <v>933044761</v>
          </cell>
        </row>
        <row r="4184">
          <cell r="A4184" t="str">
            <v>C923964</v>
          </cell>
          <cell r="B4184" t="str">
            <v>2368J5</v>
          </cell>
          <cell r="C4184" t="str">
            <v>先生</v>
          </cell>
          <cell r="D4184" t="str">
            <v>潘柏冠</v>
          </cell>
          <cell r="E4184" t="str">
            <v>潘柏冠先生</v>
          </cell>
          <cell r="F4184">
            <v>972795716</v>
          </cell>
        </row>
        <row r="4185">
          <cell r="A4185" t="str">
            <v>C924303</v>
          </cell>
          <cell r="B4185" t="str">
            <v>8899M8</v>
          </cell>
          <cell r="C4185" t="str">
            <v>先生</v>
          </cell>
          <cell r="D4185" t="str">
            <v>周芳美</v>
          </cell>
          <cell r="E4185" t="str">
            <v>鄭英俊先生</v>
          </cell>
          <cell r="F4185">
            <v>918636666</v>
          </cell>
        </row>
        <row r="4186">
          <cell r="A4186" t="str">
            <v>C925294</v>
          </cell>
          <cell r="B4186" t="str">
            <v>0898M8</v>
          </cell>
          <cell r="C4186" t="str">
            <v>先生</v>
          </cell>
          <cell r="D4186" t="str">
            <v>陳童阿屘</v>
          </cell>
          <cell r="E4186" t="str">
            <v>陳童阿屘先生</v>
          </cell>
          <cell r="F4186">
            <v>910283967</v>
          </cell>
        </row>
        <row r="4187">
          <cell r="A4187" t="str">
            <v>C925835</v>
          </cell>
          <cell r="B4187" t="str">
            <v>AKJ2355</v>
          </cell>
          <cell r="C4187" t="str">
            <v>先生</v>
          </cell>
          <cell r="D4187" t="str">
            <v>張鄴文</v>
          </cell>
          <cell r="E4187" t="str">
            <v>張鄴文先生</v>
          </cell>
          <cell r="F4187">
            <v>922506207</v>
          </cell>
        </row>
        <row r="4188">
          <cell r="A4188" t="str">
            <v>C925846</v>
          </cell>
          <cell r="B4188" t="str">
            <v>AKL5138</v>
          </cell>
          <cell r="C4188" t="str">
            <v>先生</v>
          </cell>
          <cell r="D4188" t="str">
            <v>薛美珠</v>
          </cell>
          <cell r="E4188" t="str">
            <v>王廷芳先生</v>
          </cell>
          <cell r="F4188">
            <v>937059692</v>
          </cell>
        </row>
        <row r="4189">
          <cell r="A4189" t="str">
            <v>C926181</v>
          </cell>
          <cell r="B4189" t="str">
            <v>9338P2</v>
          </cell>
          <cell r="C4189" t="str">
            <v>先生</v>
          </cell>
          <cell r="D4189" t="str">
            <v>鏡明企業有限公司(股)宋嘉鴻</v>
          </cell>
          <cell r="E4189" t="str">
            <v>宋嘉鴻先生</v>
          </cell>
          <cell r="F4189">
            <v>913909777</v>
          </cell>
        </row>
        <row r="4190">
          <cell r="A4190" t="str">
            <v>C926242</v>
          </cell>
          <cell r="B4190" t="str">
            <v>1898H6</v>
          </cell>
          <cell r="C4190" t="str">
            <v>先生</v>
          </cell>
          <cell r="D4190" t="str">
            <v>黃光明</v>
          </cell>
          <cell r="E4190" t="str">
            <v>黃光明先生</v>
          </cell>
          <cell r="F4190">
            <v>937081802</v>
          </cell>
        </row>
        <row r="4191">
          <cell r="A4191" t="str">
            <v>C926278</v>
          </cell>
          <cell r="B4191" t="str">
            <v>AKF8278</v>
          </cell>
          <cell r="C4191" t="str">
            <v>先生</v>
          </cell>
          <cell r="D4191" t="str">
            <v>騰旭股份有限公司黃泰勳</v>
          </cell>
          <cell r="E4191" t="str">
            <v>黃泰勳先生</v>
          </cell>
          <cell r="F4191">
            <v>936093314</v>
          </cell>
        </row>
        <row r="4192">
          <cell r="A4192" t="str">
            <v>C926289</v>
          </cell>
          <cell r="B4192" t="str">
            <v>5399N9</v>
          </cell>
          <cell r="C4192" t="str">
            <v>先生</v>
          </cell>
          <cell r="D4192" t="str">
            <v>暐太實業有限公司陳立人</v>
          </cell>
          <cell r="E4192" t="str">
            <v>陳立人先生</v>
          </cell>
          <cell r="F4192">
            <v>960085085</v>
          </cell>
        </row>
        <row r="4193">
          <cell r="A4193" t="str">
            <v>C926782</v>
          </cell>
          <cell r="B4193" t="str">
            <v>AWF7367</v>
          </cell>
          <cell r="C4193" t="str">
            <v>先生</v>
          </cell>
          <cell r="D4193" t="str">
            <v>鼎盛海鮮樓林彥樞</v>
          </cell>
          <cell r="E4193" t="str">
            <v>林彥樞先生</v>
          </cell>
          <cell r="F4193">
            <v>932310420</v>
          </cell>
        </row>
        <row r="4194">
          <cell r="A4194" t="str">
            <v>C926787</v>
          </cell>
          <cell r="B4194" t="str">
            <v>RBT8667</v>
          </cell>
          <cell r="C4194" t="str">
            <v>先生</v>
          </cell>
          <cell r="D4194" t="str">
            <v>禾進營造工程(有)-財盟租賃藍慶茂</v>
          </cell>
          <cell r="E4194" t="str">
            <v>藍慶茂先生</v>
          </cell>
          <cell r="F4194">
            <v>919322337</v>
          </cell>
        </row>
        <row r="4195">
          <cell r="A4195" t="str">
            <v>C926789</v>
          </cell>
          <cell r="B4195" t="str">
            <v>RBT3327</v>
          </cell>
          <cell r="C4195" t="str">
            <v>先生</v>
          </cell>
          <cell r="D4195" t="str">
            <v>依德國際股份有限公司秦嚙褊</v>
          </cell>
          <cell r="E4195" t="str">
            <v>秦嚙褊先生</v>
          </cell>
          <cell r="F4195">
            <v>936185187</v>
          </cell>
        </row>
        <row r="4196">
          <cell r="A4196" t="str">
            <v>C930186</v>
          </cell>
          <cell r="B4196" t="str">
            <v>5168R3</v>
          </cell>
          <cell r="C4196" t="str">
            <v>先生</v>
          </cell>
          <cell r="D4196" t="str">
            <v>喬翰金屬股份有限公司顏銘宏</v>
          </cell>
          <cell r="E4196" t="str">
            <v>顏銘宏先生</v>
          </cell>
          <cell r="F4196">
            <v>979966281</v>
          </cell>
        </row>
        <row r="4197">
          <cell r="A4197" t="str">
            <v>C930206</v>
          </cell>
          <cell r="B4197" t="str">
            <v>6996L6</v>
          </cell>
          <cell r="C4197" t="str">
            <v>先生</v>
          </cell>
          <cell r="D4197" t="str">
            <v>中磊電子股份有限公司張東源</v>
          </cell>
          <cell r="E4197" t="str">
            <v>張東源先生</v>
          </cell>
          <cell r="F4197">
            <v>963351078</v>
          </cell>
        </row>
        <row r="4198">
          <cell r="A4198" t="str">
            <v>C930557</v>
          </cell>
          <cell r="B4198" t="str">
            <v>RAY5698</v>
          </cell>
          <cell r="C4198" t="str">
            <v>先生</v>
          </cell>
          <cell r="D4198" t="str">
            <v>依德國際股份有限公司李瑞三</v>
          </cell>
          <cell r="E4198" t="str">
            <v>程仕龍先生</v>
          </cell>
          <cell r="F4198">
            <v>919265936</v>
          </cell>
        </row>
        <row r="4199">
          <cell r="A4199" t="str">
            <v>C931242</v>
          </cell>
          <cell r="B4199">
            <v>589888</v>
          </cell>
          <cell r="C4199" t="str">
            <v>小姐</v>
          </cell>
          <cell r="D4199" t="str">
            <v>日盛全台通小客車租賃(股)陳鵑</v>
          </cell>
          <cell r="E4199" t="str">
            <v>陳鵑小姐</v>
          </cell>
          <cell r="F4199">
            <v>975387882</v>
          </cell>
        </row>
        <row r="4200">
          <cell r="A4200" t="str">
            <v>C933993</v>
          </cell>
          <cell r="B4200" t="str">
            <v>AGJ1687</v>
          </cell>
          <cell r="C4200" t="str">
            <v>先生</v>
          </cell>
          <cell r="D4200" t="str">
            <v>三立電視股份有限公司張正賢</v>
          </cell>
          <cell r="E4200" t="str">
            <v>張正賢先生</v>
          </cell>
          <cell r="F4200">
            <v>953111966</v>
          </cell>
        </row>
        <row r="4201">
          <cell r="A4201" t="str">
            <v>C934493</v>
          </cell>
          <cell r="B4201" t="str">
            <v>RBQ1676</v>
          </cell>
          <cell r="C4201" t="str">
            <v>小姐</v>
          </cell>
          <cell r="D4201" t="str">
            <v>格上汽車租賃股份有限公司蔡慈懿</v>
          </cell>
          <cell r="E4201" t="str">
            <v>蔡慈懿小姐</v>
          </cell>
          <cell r="F4201">
            <v>918047541</v>
          </cell>
        </row>
        <row r="4202">
          <cell r="A4202" t="str">
            <v>C934655</v>
          </cell>
          <cell r="B4202" t="str">
            <v>1577T2</v>
          </cell>
          <cell r="C4202" t="str">
            <v>先生</v>
          </cell>
          <cell r="D4202" t="str">
            <v>王純萍</v>
          </cell>
          <cell r="E4202" t="str">
            <v>羅賴斌先生</v>
          </cell>
          <cell r="F4202">
            <v>953991246</v>
          </cell>
        </row>
        <row r="4203">
          <cell r="A4203" t="str">
            <v>C943997</v>
          </cell>
          <cell r="B4203" t="str">
            <v>5530J8</v>
          </cell>
          <cell r="C4203" t="str">
            <v>先生</v>
          </cell>
          <cell r="D4203" t="str">
            <v>車已賣</v>
          </cell>
          <cell r="E4203" t="str">
            <v>車已賣先生</v>
          </cell>
          <cell r="F4203">
            <v>900000000</v>
          </cell>
        </row>
        <row r="4204">
          <cell r="A4204" t="str">
            <v>C947381</v>
          </cell>
          <cell r="B4204" t="str">
            <v>7168B2</v>
          </cell>
          <cell r="C4204" t="str">
            <v>先生</v>
          </cell>
          <cell r="D4204" t="str">
            <v>林秉恆</v>
          </cell>
          <cell r="E4204" t="str">
            <v>林秉恆先生</v>
          </cell>
          <cell r="F4204">
            <v>925168535</v>
          </cell>
        </row>
        <row r="4205">
          <cell r="A4205" t="str">
            <v>C948083</v>
          </cell>
          <cell r="B4205" t="str">
            <v>AAA5577</v>
          </cell>
          <cell r="C4205" t="str">
            <v>先生</v>
          </cell>
          <cell r="D4205" t="str">
            <v>王潤邑</v>
          </cell>
          <cell r="E4205" t="str">
            <v>王潤邑先生</v>
          </cell>
          <cell r="F4205">
            <v>910608132</v>
          </cell>
        </row>
        <row r="4206">
          <cell r="A4206" t="str">
            <v>C948270</v>
          </cell>
          <cell r="B4206" t="str">
            <v>2256ZW</v>
          </cell>
          <cell r="C4206" t="str">
            <v>先生</v>
          </cell>
          <cell r="D4206" t="str">
            <v>昌旭開發建設有限公司廖昌誠</v>
          </cell>
          <cell r="E4206" t="str">
            <v>廖昌誠先生</v>
          </cell>
          <cell r="F4206">
            <v>933737886</v>
          </cell>
        </row>
        <row r="4207">
          <cell r="A4207" t="str">
            <v>C948440</v>
          </cell>
          <cell r="B4207" t="str">
            <v>6198G6</v>
          </cell>
          <cell r="C4207" t="str">
            <v>先生</v>
          </cell>
          <cell r="D4207" t="str">
            <v>許錫淵</v>
          </cell>
          <cell r="E4207" t="str">
            <v>許錫淵先生</v>
          </cell>
          <cell r="F4207">
            <v>935299463</v>
          </cell>
        </row>
        <row r="4208">
          <cell r="A4208" t="str">
            <v>C949009</v>
          </cell>
          <cell r="B4208" t="str">
            <v>RBB5985</v>
          </cell>
          <cell r="C4208" t="str">
            <v>先生</v>
          </cell>
          <cell r="D4208" t="str">
            <v>興社工業(股)有限公司-格上魏德茂</v>
          </cell>
          <cell r="E4208" t="str">
            <v>魏德茂先生</v>
          </cell>
          <cell r="F4208">
            <v>937894030</v>
          </cell>
        </row>
        <row r="4209">
          <cell r="A4209" t="str">
            <v>C949586</v>
          </cell>
          <cell r="B4209" t="str">
            <v>5800J3</v>
          </cell>
          <cell r="C4209" t="str">
            <v>先生</v>
          </cell>
          <cell r="D4209" t="str">
            <v>鄒永任</v>
          </cell>
          <cell r="E4209" t="str">
            <v>鄒永任先生</v>
          </cell>
          <cell r="F4209">
            <v>912793099</v>
          </cell>
        </row>
        <row r="4210">
          <cell r="A4210" t="str">
            <v>C952885</v>
          </cell>
          <cell r="B4210">
            <v>153988</v>
          </cell>
          <cell r="C4210" t="str">
            <v>先生</v>
          </cell>
          <cell r="D4210" t="str">
            <v>許首謙</v>
          </cell>
          <cell r="E4210" t="str">
            <v>許首謙先生</v>
          </cell>
          <cell r="F4210">
            <v>935246460</v>
          </cell>
        </row>
        <row r="4211">
          <cell r="A4211" t="str">
            <v>C985565</v>
          </cell>
          <cell r="B4211" t="str">
            <v>AGM1981</v>
          </cell>
          <cell r="C4211" t="str">
            <v>先生</v>
          </cell>
          <cell r="D4211" t="str">
            <v>林亦融</v>
          </cell>
          <cell r="E4211" t="str">
            <v>林亦融先生</v>
          </cell>
          <cell r="F4211">
            <v>926700369</v>
          </cell>
        </row>
        <row r="4212">
          <cell r="A4212" t="str">
            <v>C986106</v>
          </cell>
          <cell r="B4212" t="str">
            <v>AGE5575</v>
          </cell>
          <cell r="C4212" t="str">
            <v>先生</v>
          </cell>
          <cell r="D4212" t="str">
            <v>張春隆</v>
          </cell>
          <cell r="E4212" t="str">
            <v>張春隆先生</v>
          </cell>
          <cell r="F4212">
            <v>918988012</v>
          </cell>
        </row>
        <row r="4213">
          <cell r="A4213" t="str">
            <v>C986256</v>
          </cell>
          <cell r="B4213" t="str">
            <v>3888S5</v>
          </cell>
          <cell r="C4213" t="str">
            <v>小姐</v>
          </cell>
          <cell r="D4213" t="str">
            <v>蕭玉葉</v>
          </cell>
          <cell r="E4213" t="str">
            <v>蕭玉葉小姐</v>
          </cell>
          <cell r="F4213">
            <v>900000000</v>
          </cell>
        </row>
        <row r="4214">
          <cell r="A4214" t="str">
            <v>C988982</v>
          </cell>
          <cell r="B4214" t="str">
            <v>7512H8</v>
          </cell>
          <cell r="C4214" t="str">
            <v>先生</v>
          </cell>
          <cell r="D4214" t="str">
            <v>張藝真</v>
          </cell>
          <cell r="E4214" t="str">
            <v>毛宏鑫先生</v>
          </cell>
          <cell r="F4214">
            <v>955401802</v>
          </cell>
        </row>
        <row r="4215">
          <cell r="A4215" t="str">
            <v>C989072</v>
          </cell>
          <cell r="B4215" t="str">
            <v>0599S9</v>
          </cell>
          <cell r="C4215" t="str">
            <v>先生</v>
          </cell>
          <cell r="D4215" t="str">
            <v>陳明顯</v>
          </cell>
          <cell r="E4215" t="str">
            <v>陳明顯先生</v>
          </cell>
          <cell r="F4215">
            <v>952616237</v>
          </cell>
        </row>
        <row r="4216">
          <cell r="A4216" t="str">
            <v>C989101</v>
          </cell>
          <cell r="B4216" t="str">
            <v>0803S2</v>
          </cell>
          <cell r="C4216" t="str">
            <v>先生</v>
          </cell>
          <cell r="D4216" t="str">
            <v>陳坤鴻</v>
          </cell>
          <cell r="E4216" t="str">
            <v>陳坤鴻先生</v>
          </cell>
          <cell r="F4216">
            <v>932012028</v>
          </cell>
        </row>
        <row r="4217">
          <cell r="A4217" t="str">
            <v>C989294</v>
          </cell>
          <cell r="B4217" t="str">
            <v>AAT1189</v>
          </cell>
          <cell r="C4217" t="str">
            <v>先生</v>
          </cell>
          <cell r="D4217" t="str">
            <v>黃文麗</v>
          </cell>
          <cell r="E4217" t="str">
            <v>張義中先生</v>
          </cell>
          <cell r="F4217">
            <v>935735369</v>
          </cell>
        </row>
        <row r="4218">
          <cell r="A4218" t="str">
            <v>C992446</v>
          </cell>
          <cell r="B4218" t="str">
            <v>RBD2368</v>
          </cell>
          <cell r="C4218" t="str">
            <v>先生</v>
          </cell>
          <cell r="D4218" t="str">
            <v>興鋼貿易有限公司顏銘宏</v>
          </cell>
          <cell r="E4218" t="str">
            <v>顏銘宏先生</v>
          </cell>
          <cell r="F4218">
            <v>979966281</v>
          </cell>
        </row>
        <row r="4219">
          <cell r="A4219" t="str">
            <v>C992503</v>
          </cell>
          <cell r="B4219" t="str">
            <v>RAE3818</v>
          </cell>
          <cell r="C4219" t="str">
            <v>先生</v>
          </cell>
          <cell r="D4219" t="str">
            <v>村日建設(限)(格上租賃)闕敬倫</v>
          </cell>
          <cell r="E4219" t="str">
            <v>闕敬倫先生</v>
          </cell>
          <cell r="F4219">
            <v>936074996</v>
          </cell>
        </row>
        <row r="4220">
          <cell r="A4220" t="str">
            <v>C992545</v>
          </cell>
          <cell r="B4220" t="str">
            <v>ARL6389</v>
          </cell>
          <cell r="C4220" t="str">
            <v>先生</v>
          </cell>
          <cell r="D4220" t="str">
            <v>東亞運輸倉儲股份有限公司林道偉</v>
          </cell>
          <cell r="E4220" t="str">
            <v>林道偉先生</v>
          </cell>
          <cell r="F4220">
            <v>955547555</v>
          </cell>
        </row>
        <row r="4221">
          <cell r="A4221" t="str">
            <v>C993419</v>
          </cell>
          <cell r="B4221" t="str">
            <v>8979H8</v>
          </cell>
          <cell r="C4221" t="str">
            <v>女士</v>
          </cell>
          <cell r="D4221" t="str">
            <v>賴曉萱</v>
          </cell>
          <cell r="E4221" t="str">
            <v>賴曉萱女士</v>
          </cell>
          <cell r="F4221">
            <v>932810288</v>
          </cell>
        </row>
        <row r="4222">
          <cell r="A4222" t="str">
            <v>C993439</v>
          </cell>
          <cell r="B4222" t="str">
            <v>AAE1888</v>
          </cell>
          <cell r="C4222" t="str">
            <v>先生</v>
          </cell>
          <cell r="D4222" t="str">
            <v>黃世玄</v>
          </cell>
          <cell r="E4222" t="str">
            <v>黃世玄先生</v>
          </cell>
          <cell r="F4222">
            <v>935551853</v>
          </cell>
        </row>
        <row r="4223">
          <cell r="A4223" t="str">
            <v>C993441</v>
          </cell>
          <cell r="B4223" t="str">
            <v>RAB1338</v>
          </cell>
          <cell r="C4223" t="str">
            <v>先生</v>
          </cell>
          <cell r="D4223" t="str">
            <v>林生</v>
          </cell>
          <cell r="E4223" t="str">
            <v>林生先生</v>
          </cell>
          <cell r="F4223">
            <v>932124824</v>
          </cell>
        </row>
        <row r="4224">
          <cell r="A4224" t="str">
            <v>C993468</v>
          </cell>
          <cell r="B4224" t="str">
            <v>AAY8987</v>
          </cell>
          <cell r="C4224" t="str">
            <v>先生</v>
          </cell>
          <cell r="D4224" t="str">
            <v>呂光宇</v>
          </cell>
          <cell r="E4224" t="str">
            <v>呂光宇先生</v>
          </cell>
          <cell r="F4224">
            <v>925383785</v>
          </cell>
        </row>
        <row r="4225">
          <cell r="A4225" t="str">
            <v>C993523</v>
          </cell>
          <cell r="B4225" t="str">
            <v>ABB7206</v>
          </cell>
          <cell r="C4225" t="str">
            <v>先生</v>
          </cell>
          <cell r="D4225" t="str">
            <v>黃文益</v>
          </cell>
          <cell r="E4225" t="str">
            <v>黃文益先生</v>
          </cell>
          <cell r="F4225">
            <v>930355355</v>
          </cell>
        </row>
        <row r="4226">
          <cell r="A4226" t="str">
            <v>C993543</v>
          </cell>
          <cell r="B4226" t="str">
            <v>RAD8321</v>
          </cell>
          <cell r="C4226" t="str">
            <v>先生</v>
          </cell>
          <cell r="D4226" t="str">
            <v>財盟小客車租賃(股)程仕龍</v>
          </cell>
          <cell r="E4226" t="str">
            <v>程仕龍先生</v>
          </cell>
          <cell r="F4226">
            <v>987128462</v>
          </cell>
        </row>
        <row r="4227">
          <cell r="A4227" t="str">
            <v>C993561</v>
          </cell>
          <cell r="B4227" t="str">
            <v>AAN7308</v>
          </cell>
          <cell r="C4227" t="str">
            <v>先生</v>
          </cell>
          <cell r="D4227" t="str">
            <v>周正濤</v>
          </cell>
          <cell r="E4227" t="str">
            <v>周正濤先生</v>
          </cell>
          <cell r="F4227">
            <v>988352155</v>
          </cell>
        </row>
        <row r="4228">
          <cell r="A4228" t="str">
            <v>C993575</v>
          </cell>
          <cell r="B4228" t="str">
            <v>AFF7372</v>
          </cell>
          <cell r="C4228" t="str">
            <v>先生</v>
          </cell>
          <cell r="D4228" t="str">
            <v>鄒家勝</v>
          </cell>
          <cell r="E4228" t="str">
            <v>鄒家勝先生</v>
          </cell>
          <cell r="F4228">
            <v>900000000</v>
          </cell>
        </row>
        <row r="4229">
          <cell r="A4229" t="str">
            <v>C993587</v>
          </cell>
          <cell r="B4229" t="str">
            <v>RAW8187</v>
          </cell>
          <cell r="C4229" t="str">
            <v>先生</v>
          </cell>
          <cell r="D4229" t="str">
            <v>遠銀國際租賃股份有限公司陳冠宇</v>
          </cell>
          <cell r="E4229" t="str">
            <v>陳冠宇先生</v>
          </cell>
          <cell r="F4229">
            <v>932009724</v>
          </cell>
        </row>
        <row r="4230">
          <cell r="A4230" t="str">
            <v>C993638</v>
          </cell>
          <cell r="B4230" t="str">
            <v>ATJ5358</v>
          </cell>
          <cell r="C4230" t="str">
            <v>先生</v>
          </cell>
          <cell r="D4230" t="str">
            <v>林志誠</v>
          </cell>
          <cell r="E4230" t="str">
            <v>林志誠先生</v>
          </cell>
          <cell r="F4230">
            <v>900000000</v>
          </cell>
        </row>
        <row r="4231">
          <cell r="A4231" t="str">
            <v>C993661</v>
          </cell>
          <cell r="B4231" t="str">
            <v>AMX8288</v>
          </cell>
          <cell r="C4231" t="str">
            <v>先生</v>
          </cell>
          <cell r="D4231" t="str">
            <v>李善民</v>
          </cell>
          <cell r="E4231" t="str">
            <v>李善民先生</v>
          </cell>
          <cell r="F4231">
            <v>935200560</v>
          </cell>
        </row>
        <row r="4232">
          <cell r="A4232" t="str">
            <v>C993679</v>
          </cell>
          <cell r="B4232" t="str">
            <v>AJD9998</v>
          </cell>
          <cell r="C4232" t="str">
            <v>先生</v>
          </cell>
          <cell r="D4232" t="str">
            <v>吳鴻明</v>
          </cell>
          <cell r="E4232" t="str">
            <v>吳鴻明先生</v>
          </cell>
          <cell r="F4232">
            <v>931061990</v>
          </cell>
        </row>
        <row r="4233">
          <cell r="A4233" t="str">
            <v>C993702</v>
          </cell>
          <cell r="B4233" t="str">
            <v>AJG9878</v>
          </cell>
          <cell r="C4233" t="str">
            <v>先生</v>
          </cell>
          <cell r="D4233" t="str">
            <v>呂旭民</v>
          </cell>
          <cell r="E4233" t="str">
            <v>顏銘宏先生</v>
          </cell>
          <cell r="F4233">
            <v>979966281</v>
          </cell>
        </row>
        <row r="4234">
          <cell r="A4234" t="str">
            <v>C993744</v>
          </cell>
          <cell r="B4234" t="str">
            <v>AXC5879</v>
          </cell>
          <cell r="C4234" t="str">
            <v>先生</v>
          </cell>
          <cell r="D4234" t="str">
            <v>鄭清縹</v>
          </cell>
          <cell r="E4234" t="str">
            <v>鄭清縹先生</v>
          </cell>
          <cell r="F4234">
            <v>910305786</v>
          </cell>
        </row>
        <row r="4235">
          <cell r="A4235" t="str">
            <v>C993746</v>
          </cell>
          <cell r="B4235" t="str">
            <v>RAY6628</v>
          </cell>
          <cell r="C4235" t="str">
            <v>先生</v>
          </cell>
          <cell r="D4235" t="str">
            <v>台灣之星電信股份有限公司(和運)黃建統</v>
          </cell>
          <cell r="E4235" t="str">
            <v>黃建統先生</v>
          </cell>
          <cell r="F4235">
            <v>938004168</v>
          </cell>
        </row>
        <row r="4236">
          <cell r="A4236" t="str">
            <v>C993758</v>
          </cell>
          <cell r="B4236" t="str">
            <v>RBM6728</v>
          </cell>
          <cell r="C4236" t="str">
            <v>先生</v>
          </cell>
          <cell r="D4236" t="str">
            <v>鄭伯俊</v>
          </cell>
          <cell r="E4236" t="str">
            <v>鄭伯俊先生</v>
          </cell>
          <cell r="F4236">
            <v>922020612</v>
          </cell>
        </row>
        <row r="4237">
          <cell r="A4237" t="str">
            <v>C993955</v>
          </cell>
          <cell r="B4237" t="str">
            <v>大使車5</v>
          </cell>
          <cell r="C4237" t="str">
            <v>先生</v>
          </cell>
          <cell r="D4237" t="str">
            <v>大使車五</v>
          </cell>
          <cell r="E4237" t="str">
            <v>大使車五先生</v>
          </cell>
          <cell r="F4237">
            <v>900000000</v>
          </cell>
        </row>
        <row r="4238">
          <cell r="A4238" t="str">
            <v>C994041</v>
          </cell>
          <cell r="B4238" t="str">
            <v>ABE9619</v>
          </cell>
          <cell r="C4238" t="str">
            <v>先生</v>
          </cell>
          <cell r="D4238" t="str">
            <v>劉萬金</v>
          </cell>
          <cell r="E4238" t="str">
            <v>劉萬金先生</v>
          </cell>
          <cell r="F4238">
            <v>932105653</v>
          </cell>
        </row>
        <row r="4239">
          <cell r="A4239" t="str">
            <v>C994042</v>
          </cell>
          <cell r="B4239" t="str">
            <v>RAB2867</v>
          </cell>
          <cell r="C4239" t="str">
            <v>先生</v>
          </cell>
          <cell r="D4239" t="str">
            <v>歐力士小客車租賃(股)周宏光</v>
          </cell>
          <cell r="E4239" t="str">
            <v>周宏光先生</v>
          </cell>
          <cell r="F4239">
            <v>932026489</v>
          </cell>
        </row>
        <row r="4240">
          <cell r="A4240" t="str">
            <v>C994153</v>
          </cell>
          <cell r="B4240" t="str">
            <v>AAQ7658</v>
          </cell>
          <cell r="C4240" t="str">
            <v>先生</v>
          </cell>
          <cell r="D4240" t="str">
            <v>陳淑娟</v>
          </cell>
          <cell r="E4240" t="str">
            <v>黃天貴先生</v>
          </cell>
          <cell r="F4240">
            <v>975717237</v>
          </cell>
        </row>
        <row r="4241">
          <cell r="A4241" t="str">
            <v>C994273</v>
          </cell>
          <cell r="B4241" t="str">
            <v>RAD5688</v>
          </cell>
          <cell r="C4241" t="str">
            <v>先生</v>
          </cell>
          <cell r="D4241" t="str">
            <v>廣積科技(股)-格上租賃林明男</v>
          </cell>
          <cell r="E4241" t="str">
            <v>林明男先生</v>
          </cell>
          <cell r="F4241">
            <v>911038599</v>
          </cell>
        </row>
        <row r="4242">
          <cell r="A4242" t="str">
            <v>C998974</v>
          </cell>
          <cell r="B4242" t="str">
            <v>AAB6818</v>
          </cell>
          <cell r="C4242" t="str">
            <v>先生</v>
          </cell>
          <cell r="D4242" t="str">
            <v>陳潮源</v>
          </cell>
          <cell r="E4242" t="str">
            <v>陳潮源先生</v>
          </cell>
          <cell r="F4242">
            <v>937068270</v>
          </cell>
        </row>
        <row r="4243">
          <cell r="A4243" t="str">
            <v>C999017</v>
          </cell>
          <cell r="B4243" t="str">
            <v>RBB8280</v>
          </cell>
          <cell r="C4243" t="str">
            <v>先生</v>
          </cell>
          <cell r="D4243" t="str">
            <v>依德國際股份有限公司陳士元</v>
          </cell>
          <cell r="E4243" t="str">
            <v>陳士元先生</v>
          </cell>
          <cell r="F4243">
            <v>955557866</v>
          </cell>
        </row>
        <row r="4244">
          <cell r="A4244" t="str">
            <v>C999050</v>
          </cell>
          <cell r="B4244" t="str">
            <v>ATM1505</v>
          </cell>
          <cell r="C4244" t="str">
            <v>先生</v>
          </cell>
          <cell r="D4244" t="str">
            <v>楊宗穎</v>
          </cell>
          <cell r="E4244" t="str">
            <v>楊宗穎先生</v>
          </cell>
          <cell r="F4244">
            <v>930656311</v>
          </cell>
        </row>
        <row r="4245">
          <cell r="A4245" t="str">
            <v>C999216</v>
          </cell>
          <cell r="B4245" t="str">
            <v>5257V8</v>
          </cell>
          <cell r="C4245" t="str">
            <v>女士</v>
          </cell>
          <cell r="D4245" t="str">
            <v>鄭淑婉</v>
          </cell>
          <cell r="E4245" t="str">
            <v>鄭淑婉女士</v>
          </cell>
          <cell r="F4245">
            <v>932002101</v>
          </cell>
        </row>
        <row r="4246">
          <cell r="A4246" t="str">
            <v>C999225</v>
          </cell>
          <cell r="B4246" t="str">
            <v>ABK2168</v>
          </cell>
          <cell r="C4246" t="str">
            <v>先生</v>
          </cell>
          <cell r="D4246" t="str">
            <v>陳獻忠</v>
          </cell>
          <cell r="E4246" t="str">
            <v>陳獻忠先生</v>
          </cell>
          <cell r="F4246">
            <v>921098985</v>
          </cell>
        </row>
        <row r="4247">
          <cell r="A4247" t="str">
            <v>C999228</v>
          </cell>
          <cell r="B4247" t="str">
            <v>ACA1688</v>
          </cell>
          <cell r="C4247" t="str">
            <v>小姐</v>
          </cell>
          <cell r="D4247" t="str">
            <v>李梅</v>
          </cell>
          <cell r="E4247" t="str">
            <v>李梅小姐</v>
          </cell>
          <cell r="F4247">
            <v>937139388</v>
          </cell>
        </row>
        <row r="4248">
          <cell r="A4248" t="str">
            <v>CA94498</v>
          </cell>
          <cell r="B4248" t="str">
            <v>8606DF</v>
          </cell>
          <cell r="C4248" t="str">
            <v>先生</v>
          </cell>
          <cell r="D4248" t="str">
            <v>陳俐汎</v>
          </cell>
          <cell r="E4248" t="str">
            <v>楊慰祖先生</v>
          </cell>
          <cell r="F4248">
            <v>923666902</v>
          </cell>
        </row>
        <row r="4249">
          <cell r="A4249" t="str">
            <v>CC69260</v>
          </cell>
          <cell r="B4249" t="str">
            <v>8708J2</v>
          </cell>
          <cell r="C4249" t="str">
            <v>先生</v>
          </cell>
          <cell r="D4249" t="str">
            <v>張昱勛</v>
          </cell>
          <cell r="E4249" t="str">
            <v>張昱勛先生</v>
          </cell>
          <cell r="F4249">
            <v>931913731</v>
          </cell>
        </row>
        <row r="4250">
          <cell r="A4250" t="str">
            <v>CC69293</v>
          </cell>
          <cell r="B4250" t="str">
            <v>3358QK</v>
          </cell>
          <cell r="C4250" t="str">
            <v>小姐</v>
          </cell>
          <cell r="D4250" t="str">
            <v>陳思蘭</v>
          </cell>
          <cell r="E4250" t="str">
            <v>陳思蘭小姐</v>
          </cell>
          <cell r="F4250">
            <v>937932233</v>
          </cell>
        </row>
        <row r="4251">
          <cell r="A4251" t="str">
            <v>CC69296</v>
          </cell>
          <cell r="B4251" t="str">
            <v>8678QL</v>
          </cell>
          <cell r="C4251" t="str">
            <v>先生</v>
          </cell>
          <cell r="D4251" t="str">
            <v>張素芬</v>
          </cell>
          <cell r="E4251" t="str">
            <v>林怡德先生</v>
          </cell>
          <cell r="F4251">
            <v>936118314</v>
          </cell>
        </row>
        <row r="4252">
          <cell r="A4252" t="str">
            <v>CE50235</v>
          </cell>
          <cell r="B4252" t="str">
            <v>7B8929</v>
          </cell>
          <cell r="C4252" t="str">
            <v>先生</v>
          </cell>
          <cell r="D4252" t="str">
            <v>楊志偉</v>
          </cell>
          <cell r="E4252" t="str">
            <v>楊志偉先生</v>
          </cell>
          <cell r="F4252">
            <v>933876999</v>
          </cell>
        </row>
        <row r="4253">
          <cell r="A4253" t="str">
            <v>CJ25297</v>
          </cell>
          <cell r="B4253" t="str">
            <v>6019A2</v>
          </cell>
          <cell r="C4253" t="str">
            <v>先生</v>
          </cell>
          <cell r="D4253" t="str">
            <v>黃一桂</v>
          </cell>
          <cell r="E4253" t="str">
            <v>黃一桂先生</v>
          </cell>
          <cell r="F4253">
            <v>963752949</v>
          </cell>
        </row>
        <row r="4254">
          <cell r="A4254" t="str">
            <v>CJ25535</v>
          </cell>
          <cell r="B4254" t="str">
            <v>AQX5801</v>
          </cell>
          <cell r="C4254" t="str">
            <v>先生</v>
          </cell>
          <cell r="D4254" t="str">
            <v>嚴珮文</v>
          </cell>
          <cell r="E4254" t="str">
            <v>林嘉俊先生</v>
          </cell>
          <cell r="F4254">
            <v>932212130</v>
          </cell>
        </row>
        <row r="4255">
          <cell r="A4255" t="str">
            <v>CJ25792</v>
          </cell>
          <cell r="B4255" t="str">
            <v>8017YE</v>
          </cell>
          <cell r="C4255" t="str">
            <v>先生</v>
          </cell>
          <cell r="D4255" t="str">
            <v>名揚電通股份有限公司林義清</v>
          </cell>
          <cell r="E4255" t="str">
            <v>林義清先生</v>
          </cell>
          <cell r="F4255">
            <v>932338202</v>
          </cell>
        </row>
        <row r="4256">
          <cell r="A4256" t="str">
            <v>CJ25818</v>
          </cell>
          <cell r="B4256" t="str">
            <v>2686ZS</v>
          </cell>
          <cell r="C4256" t="str">
            <v>小姐</v>
          </cell>
          <cell r="D4256" t="str">
            <v>曾峙穎</v>
          </cell>
          <cell r="E4256" t="str">
            <v>曾峙穎小姐</v>
          </cell>
          <cell r="F4256">
            <v>932274205</v>
          </cell>
        </row>
        <row r="4257">
          <cell r="A4257" t="str">
            <v>CJ25927</v>
          </cell>
          <cell r="B4257" t="str">
            <v>6266QT</v>
          </cell>
          <cell r="C4257" t="str">
            <v>先生</v>
          </cell>
          <cell r="D4257" t="str">
            <v>0湯建揚</v>
          </cell>
          <cell r="E4257" t="str">
            <v>湯建揚先生</v>
          </cell>
          <cell r="F4257">
            <v>932033738</v>
          </cell>
        </row>
        <row r="4258">
          <cell r="A4258" t="str">
            <v>CJ25959</v>
          </cell>
          <cell r="B4258" t="str">
            <v>9808K6</v>
          </cell>
          <cell r="C4258" t="str">
            <v>先生</v>
          </cell>
          <cell r="D4258" t="str">
            <v>黃龍奇</v>
          </cell>
          <cell r="E4258" t="str">
            <v>黃龍奇先生</v>
          </cell>
          <cell r="F4258">
            <v>937605860</v>
          </cell>
        </row>
        <row r="4259">
          <cell r="A4259" t="str">
            <v>CJ25995</v>
          </cell>
          <cell r="B4259" t="str">
            <v>1339TS</v>
          </cell>
          <cell r="C4259" t="str">
            <v>小姐</v>
          </cell>
          <cell r="D4259" t="str">
            <v>銳力建設企業有限公司游馥賓</v>
          </cell>
          <cell r="E4259" t="str">
            <v>游馥賓小姐</v>
          </cell>
          <cell r="F4259">
            <v>922121000</v>
          </cell>
        </row>
        <row r="4260">
          <cell r="A4260" t="str">
            <v>CJ26043</v>
          </cell>
          <cell r="B4260" t="str">
            <v>5206QT</v>
          </cell>
          <cell r="C4260" t="str">
            <v>先生</v>
          </cell>
          <cell r="D4260" t="str">
            <v>李正宇</v>
          </cell>
          <cell r="E4260" t="str">
            <v>李正宇先生</v>
          </cell>
          <cell r="F4260">
            <v>955098780</v>
          </cell>
        </row>
        <row r="4261">
          <cell r="A4261" t="str">
            <v>CJ26044</v>
          </cell>
          <cell r="B4261" t="str">
            <v>7070RH</v>
          </cell>
          <cell r="C4261" t="str">
            <v>先生</v>
          </cell>
          <cell r="D4261" t="str">
            <v>謝明峰</v>
          </cell>
          <cell r="E4261" t="str">
            <v>謝明峰先生</v>
          </cell>
          <cell r="F4261">
            <v>981533547</v>
          </cell>
        </row>
        <row r="4262">
          <cell r="A4262" t="str">
            <v>CJ26050</v>
          </cell>
          <cell r="B4262" t="str">
            <v>8885UH</v>
          </cell>
          <cell r="C4262" t="str">
            <v>先生</v>
          </cell>
          <cell r="D4262" t="str">
            <v>鄭凱文</v>
          </cell>
          <cell r="E4262" t="str">
            <v>鄭凱文先生</v>
          </cell>
          <cell r="F4262">
            <v>918491250</v>
          </cell>
        </row>
        <row r="4263">
          <cell r="A4263" t="str">
            <v>CJ26098</v>
          </cell>
          <cell r="B4263" t="str">
            <v>7555TJ</v>
          </cell>
          <cell r="C4263" t="str">
            <v>女士</v>
          </cell>
          <cell r="D4263" t="str">
            <v>劉欣美</v>
          </cell>
          <cell r="E4263" t="str">
            <v>劉欣美女士</v>
          </cell>
          <cell r="F4263">
            <v>933206546</v>
          </cell>
        </row>
        <row r="4264">
          <cell r="A4264" t="str">
            <v>CJ26099</v>
          </cell>
          <cell r="B4264" t="str">
            <v>1125QT</v>
          </cell>
          <cell r="C4264" t="str">
            <v>先生</v>
          </cell>
          <cell r="D4264" t="str">
            <v>林伯宇</v>
          </cell>
          <cell r="E4264" t="str">
            <v>林伯宇先生</v>
          </cell>
          <cell r="F4264">
            <v>928069163</v>
          </cell>
        </row>
        <row r="4265">
          <cell r="A4265" t="str">
            <v>CJ26100</v>
          </cell>
          <cell r="B4265" t="str">
            <v>8538TH</v>
          </cell>
          <cell r="C4265" t="str">
            <v>先生</v>
          </cell>
          <cell r="D4265" t="str">
            <v>黃啟倫</v>
          </cell>
          <cell r="E4265" t="str">
            <v>黃啟倫先生</v>
          </cell>
          <cell r="F4265">
            <v>936088889</v>
          </cell>
        </row>
        <row r="4266">
          <cell r="A4266" t="str">
            <v>CJ26476</v>
          </cell>
          <cell r="B4266" t="str">
            <v>5850ZR</v>
          </cell>
          <cell r="C4266" t="str">
            <v>先生</v>
          </cell>
          <cell r="D4266" t="str">
            <v>同榮營造工程有限公司羅伯卿</v>
          </cell>
          <cell r="E4266" t="str">
            <v>羅伯卿先生</v>
          </cell>
          <cell r="F4266">
            <v>988681800</v>
          </cell>
        </row>
        <row r="4267">
          <cell r="A4267" t="str">
            <v>CJ26773</v>
          </cell>
          <cell r="B4267" t="str">
            <v>7698QX</v>
          </cell>
          <cell r="C4267" t="str">
            <v>先生</v>
          </cell>
          <cell r="D4267" t="str">
            <v>許榮生</v>
          </cell>
          <cell r="E4267" t="str">
            <v>許榮生先生</v>
          </cell>
          <cell r="F4267">
            <v>958346998</v>
          </cell>
        </row>
        <row r="4268">
          <cell r="A4268" t="str">
            <v>CJ26783</v>
          </cell>
          <cell r="B4268" t="str">
            <v>ARM6580</v>
          </cell>
          <cell r="C4268" t="str">
            <v>先生</v>
          </cell>
          <cell r="D4268" t="str">
            <v>林榮華</v>
          </cell>
          <cell r="E4268" t="str">
            <v>林榮華先生</v>
          </cell>
          <cell r="F4268">
            <v>968688168</v>
          </cell>
        </row>
        <row r="4269">
          <cell r="A4269" t="str">
            <v>CJ26874</v>
          </cell>
          <cell r="B4269" t="str">
            <v>AND2655</v>
          </cell>
          <cell r="C4269" t="str">
            <v>先生</v>
          </cell>
          <cell r="D4269" t="str">
            <v>蘇得明</v>
          </cell>
          <cell r="E4269" t="str">
            <v>蘇得明先生</v>
          </cell>
          <cell r="F4269">
            <v>928239724</v>
          </cell>
        </row>
        <row r="4270">
          <cell r="A4270" t="str">
            <v>CJ26881</v>
          </cell>
          <cell r="B4270" t="str">
            <v>7799QX</v>
          </cell>
          <cell r="C4270" t="str">
            <v>先生</v>
          </cell>
          <cell r="D4270" t="str">
            <v>于仕文</v>
          </cell>
          <cell r="E4270" t="str">
            <v>于仕文先生</v>
          </cell>
          <cell r="F4270">
            <v>939701507</v>
          </cell>
        </row>
        <row r="4271">
          <cell r="A4271" t="str">
            <v>CJ26886</v>
          </cell>
          <cell r="B4271" t="str">
            <v>4855QX</v>
          </cell>
          <cell r="C4271" t="str">
            <v>先生</v>
          </cell>
          <cell r="D4271" t="str">
            <v>陳明秀</v>
          </cell>
          <cell r="E4271" t="str">
            <v>葉健群先生</v>
          </cell>
          <cell r="F4271">
            <v>932037727</v>
          </cell>
        </row>
        <row r="4272">
          <cell r="A4272" t="str">
            <v>CJ26978</v>
          </cell>
          <cell r="B4272" t="str">
            <v>2529QX</v>
          </cell>
          <cell r="C4272" t="str">
            <v>先生</v>
          </cell>
          <cell r="D4272" t="str">
            <v>魏若喬</v>
          </cell>
          <cell r="E4272" t="str">
            <v>張定宏先生</v>
          </cell>
          <cell r="F4272">
            <v>936222767</v>
          </cell>
        </row>
        <row r="4273">
          <cell r="A4273" t="str">
            <v>CJ53313</v>
          </cell>
          <cell r="B4273" t="str">
            <v>5T5688</v>
          </cell>
          <cell r="C4273" t="str">
            <v>先生</v>
          </cell>
          <cell r="D4273" t="str">
            <v>林瑞祥</v>
          </cell>
          <cell r="E4273" t="str">
            <v>林瑞祥先生</v>
          </cell>
          <cell r="F4273">
            <v>920861472</v>
          </cell>
        </row>
        <row r="4274">
          <cell r="A4274" t="str">
            <v>CK78034</v>
          </cell>
          <cell r="B4274" t="str">
            <v>AKK5776</v>
          </cell>
          <cell r="C4274" t="str">
            <v>先生</v>
          </cell>
          <cell r="D4274" t="str">
            <v>陳宣任</v>
          </cell>
          <cell r="E4274" t="str">
            <v>陳宣任先生</v>
          </cell>
          <cell r="F4274">
            <v>916513510</v>
          </cell>
        </row>
        <row r="4275">
          <cell r="A4275" t="str">
            <v>CL39078</v>
          </cell>
          <cell r="B4275" t="str">
            <v>5557ER</v>
          </cell>
          <cell r="C4275" t="str">
            <v>先生</v>
          </cell>
          <cell r="D4275" t="str">
            <v>法蘭克投資股份有限公司黃明祥</v>
          </cell>
          <cell r="E4275" t="str">
            <v>黃明祥先生</v>
          </cell>
          <cell r="F4275">
            <v>983124986</v>
          </cell>
        </row>
        <row r="4276">
          <cell r="A4276" t="str">
            <v>CM00218</v>
          </cell>
          <cell r="B4276" t="str">
            <v>ALJ8383</v>
          </cell>
          <cell r="C4276" t="str">
            <v>小姐</v>
          </cell>
          <cell r="D4276" t="str">
            <v>鍾正枝</v>
          </cell>
          <cell r="E4276" t="str">
            <v>鍾正枝小姐</v>
          </cell>
          <cell r="F4276">
            <v>937886087</v>
          </cell>
        </row>
        <row r="4277">
          <cell r="A4277" t="str">
            <v>CM01715</v>
          </cell>
          <cell r="B4277" t="str">
            <v>ATC5985</v>
          </cell>
          <cell r="C4277" t="str">
            <v>小姐</v>
          </cell>
          <cell r="D4277" t="str">
            <v>陳彥同</v>
          </cell>
          <cell r="E4277" t="str">
            <v>劉鳳至小姐</v>
          </cell>
          <cell r="F4277">
            <v>973153071</v>
          </cell>
        </row>
        <row r="4278">
          <cell r="A4278" t="str">
            <v>CM01778</v>
          </cell>
          <cell r="B4278" t="str">
            <v>0888MP</v>
          </cell>
          <cell r="C4278" t="str">
            <v>先生</v>
          </cell>
          <cell r="D4278" t="str">
            <v>張朱金鳳</v>
          </cell>
          <cell r="E4278" t="str">
            <v>張智盛先生</v>
          </cell>
          <cell r="F4278">
            <v>917290192</v>
          </cell>
        </row>
        <row r="4279">
          <cell r="A4279" t="str">
            <v>CM03682</v>
          </cell>
          <cell r="B4279" t="str">
            <v>7888MS</v>
          </cell>
          <cell r="C4279" t="str">
            <v>先生</v>
          </cell>
          <cell r="D4279" t="str">
            <v>楊裕全</v>
          </cell>
          <cell r="E4279" t="str">
            <v>楊裕全先生</v>
          </cell>
          <cell r="F4279">
            <v>926357980</v>
          </cell>
        </row>
        <row r="4280">
          <cell r="A4280" t="str">
            <v>CM04404</v>
          </cell>
          <cell r="B4280" t="str">
            <v>7959ZU</v>
          </cell>
          <cell r="C4280" t="str">
            <v>先生</v>
          </cell>
          <cell r="D4280" t="str">
            <v>林秀銘</v>
          </cell>
          <cell r="E4280" t="str">
            <v>林秀銘先生</v>
          </cell>
          <cell r="F4280">
            <v>930976978</v>
          </cell>
        </row>
        <row r="4281">
          <cell r="A4281" t="str">
            <v>CM61325</v>
          </cell>
          <cell r="B4281" t="str">
            <v>AKG9800</v>
          </cell>
          <cell r="C4281" t="str">
            <v>先生</v>
          </cell>
          <cell r="D4281" t="str">
            <v>郭建中</v>
          </cell>
          <cell r="E4281" t="str">
            <v>郭建中先生</v>
          </cell>
          <cell r="F4281">
            <v>939628916</v>
          </cell>
        </row>
        <row r="4282">
          <cell r="A4282" t="str">
            <v>CN02049</v>
          </cell>
          <cell r="B4282" t="str">
            <v>AKG9681</v>
          </cell>
          <cell r="C4282" t="str">
            <v>先生</v>
          </cell>
          <cell r="D4282" t="str">
            <v>葉政達</v>
          </cell>
          <cell r="E4282" t="str">
            <v>葉政達先生</v>
          </cell>
          <cell r="F4282">
            <v>918707072</v>
          </cell>
        </row>
        <row r="4283">
          <cell r="A4283" t="str">
            <v>CN16157</v>
          </cell>
          <cell r="B4283" t="str">
            <v>6868NH</v>
          </cell>
          <cell r="C4283" t="str">
            <v>女士</v>
          </cell>
          <cell r="D4283" t="str">
            <v>羅麗雪</v>
          </cell>
          <cell r="E4283" t="str">
            <v>羅麗雪女士</v>
          </cell>
          <cell r="F4283">
            <v>935599399</v>
          </cell>
        </row>
        <row r="4284">
          <cell r="A4284" t="str">
            <v>CN16733</v>
          </cell>
          <cell r="B4284" t="str">
            <v>2068EY</v>
          </cell>
          <cell r="C4284" t="str">
            <v>小姐</v>
          </cell>
          <cell r="D4284" t="str">
            <v>廣和企業股份有限公司馬照琪</v>
          </cell>
          <cell r="E4284" t="str">
            <v>馬照琪小姐</v>
          </cell>
          <cell r="F4284">
            <v>922265886</v>
          </cell>
        </row>
        <row r="4285">
          <cell r="A4285" t="str">
            <v>CN16861</v>
          </cell>
          <cell r="B4285" t="str">
            <v>ANC5992</v>
          </cell>
          <cell r="C4285" t="str">
            <v>小姐</v>
          </cell>
          <cell r="D4285" t="str">
            <v>蔡依陵</v>
          </cell>
          <cell r="E4285" t="str">
            <v>蔡依陵小姐</v>
          </cell>
          <cell r="F4285">
            <v>975314868</v>
          </cell>
        </row>
        <row r="4286">
          <cell r="A4286" t="str">
            <v>CN16870</v>
          </cell>
          <cell r="B4286" t="str">
            <v>8266EY</v>
          </cell>
          <cell r="C4286" t="str">
            <v>先生</v>
          </cell>
          <cell r="D4286" t="str">
            <v>王永順</v>
          </cell>
          <cell r="E4286" t="str">
            <v>王永順先生</v>
          </cell>
          <cell r="F4286">
            <v>976326948</v>
          </cell>
        </row>
        <row r="4287">
          <cell r="A4287" t="str">
            <v>CN16990</v>
          </cell>
          <cell r="B4287" t="str">
            <v>1538YJ</v>
          </cell>
          <cell r="C4287" t="str">
            <v>先生</v>
          </cell>
          <cell r="D4287" t="str">
            <v>李友仁</v>
          </cell>
          <cell r="E4287" t="str">
            <v>李友仁先生</v>
          </cell>
          <cell r="F4287">
            <v>933110935</v>
          </cell>
        </row>
        <row r="4288">
          <cell r="A4288" t="str">
            <v>CN17406</v>
          </cell>
          <cell r="B4288" t="str">
            <v>3399YM</v>
          </cell>
          <cell r="C4288" t="str">
            <v>先生</v>
          </cell>
          <cell r="D4288" t="str">
            <v>蔡果蒼</v>
          </cell>
          <cell r="E4288" t="str">
            <v>蔡果蒼先生</v>
          </cell>
          <cell r="F4288">
            <v>982291520</v>
          </cell>
        </row>
        <row r="4289">
          <cell r="A4289" t="str">
            <v>CN18582</v>
          </cell>
          <cell r="B4289" t="str">
            <v>8888WU</v>
          </cell>
          <cell r="C4289" t="str">
            <v>先生</v>
          </cell>
          <cell r="D4289" t="str">
            <v>葉博鈞</v>
          </cell>
          <cell r="E4289" t="str">
            <v>葉博鈞先生</v>
          </cell>
          <cell r="F4289">
            <v>953881888</v>
          </cell>
        </row>
        <row r="4290">
          <cell r="A4290" t="str">
            <v>CN57141</v>
          </cell>
          <cell r="B4290" t="str">
            <v>2233M3</v>
          </cell>
          <cell r="C4290" t="str">
            <v>先生</v>
          </cell>
          <cell r="D4290" t="str">
            <v>林伯松</v>
          </cell>
          <cell r="E4290" t="str">
            <v>林伯松先生</v>
          </cell>
          <cell r="F4290">
            <v>916222352</v>
          </cell>
        </row>
        <row r="4291">
          <cell r="A4291" t="str">
            <v>CN71034</v>
          </cell>
          <cell r="B4291" t="str">
            <v>6019YH</v>
          </cell>
          <cell r="C4291" t="str">
            <v>先生</v>
          </cell>
          <cell r="D4291" t="str">
            <v>魏守萍</v>
          </cell>
          <cell r="E4291" t="str">
            <v>杜朝宗先生</v>
          </cell>
          <cell r="F4291">
            <v>915700088</v>
          </cell>
        </row>
        <row r="4292">
          <cell r="A4292" t="str">
            <v>CN71073</v>
          </cell>
          <cell r="B4292" t="str">
            <v>7882YA</v>
          </cell>
          <cell r="C4292" t="str">
            <v>先生</v>
          </cell>
          <cell r="D4292" t="str">
            <v>新萬盟有限公司劉元鈞</v>
          </cell>
          <cell r="E4292" t="str">
            <v>劉元鈞先生</v>
          </cell>
          <cell r="F4292">
            <v>928644966</v>
          </cell>
        </row>
        <row r="4293">
          <cell r="A4293" t="str">
            <v>CN71123</v>
          </cell>
          <cell r="B4293" t="str">
            <v>AGC3528</v>
          </cell>
          <cell r="C4293" t="str">
            <v>小姐</v>
          </cell>
          <cell r="D4293" t="str">
            <v>柳燕儒</v>
          </cell>
          <cell r="E4293" t="str">
            <v>柳燕儒小姐</v>
          </cell>
          <cell r="F4293">
            <v>937582695</v>
          </cell>
        </row>
        <row r="4294">
          <cell r="A4294" t="str">
            <v>CN71245</v>
          </cell>
          <cell r="B4294" t="str">
            <v>3667ZR</v>
          </cell>
          <cell r="C4294" t="str">
            <v>先生</v>
          </cell>
          <cell r="D4294" t="str">
            <v>日豪有限公司蔡青勳</v>
          </cell>
          <cell r="E4294" t="str">
            <v>蔡青勳先生</v>
          </cell>
          <cell r="F4294">
            <v>932301830</v>
          </cell>
        </row>
        <row r="4295">
          <cell r="A4295" t="str">
            <v>CN71294</v>
          </cell>
          <cell r="B4295" t="str">
            <v>0889ZV</v>
          </cell>
          <cell r="C4295" t="str">
            <v>先生</v>
          </cell>
          <cell r="D4295" t="str">
            <v>葉德泉</v>
          </cell>
          <cell r="E4295" t="str">
            <v>葉德泉先生</v>
          </cell>
          <cell r="F4295">
            <v>955165013</v>
          </cell>
        </row>
        <row r="4296">
          <cell r="A4296" t="str">
            <v>CN71363</v>
          </cell>
          <cell r="B4296" t="str">
            <v>APD9698</v>
          </cell>
          <cell r="C4296" t="str">
            <v>先生</v>
          </cell>
          <cell r="D4296" t="str">
            <v>洪森鎮</v>
          </cell>
          <cell r="E4296" t="str">
            <v>洪森鎮先生</v>
          </cell>
          <cell r="F4296">
            <v>937007233</v>
          </cell>
        </row>
        <row r="4297">
          <cell r="A4297" t="str">
            <v>CN71402</v>
          </cell>
          <cell r="B4297" t="str">
            <v>9959ZU</v>
          </cell>
          <cell r="C4297" t="str">
            <v>先生</v>
          </cell>
          <cell r="D4297" t="str">
            <v>陳宏恩</v>
          </cell>
          <cell r="E4297" t="str">
            <v>陳宏恩先生</v>
          </cell>
          <cell r="F4297">
            <v>986578989</v>
          </cell>
        </row>
        <row r="4298">
          <cell r="A4298" t="str">
            <v>CN71413</v>
          </cell>
          <cell r="B4298" t="str">
            <v>AAG1369</v>
          </cell>
          <cell r="C4298" t="str">
            <v>先生</v>
          </cell>
          <cell r="D4298" t="str">
            <v>陳基勳</v>
          </cell>
          <cell r="E4298" t="str">
            <v>陳基勳先生</v>
          </cell>
          <cell r="F4298">
            <v>970962255</v>
          </cell>
        </row>
        <row r="4299">
          <cell r="A4299" t="str">
            <v>CN71424</v>
          </cell>
          <cell r="B4299" t="str">
            <v>3385ZW</v>
          </cell>
          <cell r="C4299" t="str">
            <v>先生</v>
          </cell>
          <cell r="D4299" t="str">
            <v>簡俊男</v>
          </cell>
          <cell r="E4299" t="str">
            <v>簡俊男先生</v>
          </cell>
          <cell r="F4299">
            <v>972871138</v>
          </cell>
        </row>
        <row r="4300">
          <cell r="A4300" t="str">
            <v>CN71426</v>
          </cell>
          <cell r="B4300" t="str">
            <v>5589ZW</v>
          </cell>
          <cell r="C4300" t="str">
            <v>先生</v>
          </cell>
          <cell r="D4300" t="str">
            <v>李宜生</v>
          </cell>
          <cell r="E4300" t="str">
            <v>李宜生先生</v>
          </cell>
          <cell r="F4300">
            <v>932016686</v>
          </cell>
        </row>
        <row r="4301">
          <cell r="A4301" t="str">
            <v>CN71476</v>
          </cell>
          <cell r="B4301" t="str">
            <v>8688K9</v>
          </cell>
          <cell r="C4301" t="str">
            <v>先生</v>
          </cell>
          <cell r="D4301" t="str">
            <v>貴州醬業有限公司余正齡</v>
          </cell>
          <cell r="E4301" t="str">
            <v>余正齡先生</v>
          </cell>
          <cell r="F4301">
            <v>932246390</v>
          </cell>
        </row>
        <row r="4302">
          <cell r="A4302" t="str">
            <v>CN71571</v>
          </cell>
          <cell r="B4302">
            <v>802588</v>
          </cell>
          <cell r="C4302" t="str">
            <v>先生</v>
          </cell>
          <cell r="D4302" t="str">
            <v>林雨燊</v>
          </cell>
          <cell r="E4302" t="str">
            <v>林雨燊先生</v>
          </cell>
          <cell r="F4302">
            <v>918898989</v>
          </cell>
        </row>
        <row r="4303">
          <cell r="A4303" t="str">
            <v>CN71648</v>
          </cell>
          <cell r="B4303" t="str">
            <v>7222J8</v>
          </cell>
          <cell r="C4303" t="str">
            <v>先生</v>
          </cell>
          <cell r="D4303" t="str">
            <v>莊正</v>
          </cell>
          <cell r="E4303" t="str">
            <v>莊正先生</v>
          </cell>
          <cell r="F4303">
            <v>932656165</v>
          </cell>
        </row>
        <row r="4304">
          <cell r="A4304" t="str">
            <v>CN71707</v>
          </cell>
          <cell r="B4304" t="str">
            <v>APN8885</v>
          </cell>
          <cell r="C4304" t="str">
            <v>先生</v>
          </cell>
          <cell r="D4304" t="str">
            <v>俞鈞耀</v>
          </cell>
          <cell r="E4304" t="str">
            <v>俞鈞耀先生</v>
          </cell>
          <cell r="F4304">
            <v>955268358</v>
          </cell>
        </row>
        <row r="4305">
          <cell r="A4305" t="str">
            <v>CS97043</v>
          </cell>
          <cell r="B4305" t="str">
            <v>8998QK</v>
          </cell>
          <cell r="C4305" t="str">
            <v>先生</v>
          </cell>
          <cell r="D4305" t="str">
            <v>周世清</v>
          </cell>
          <cell r="E4305" t="str">
            <v>周世清先生</v>
          </cell>
          <cell r="F4305">
            <v>910682121</v>
          </cell>
        </row>
        <row r="4306">
          <cell r="A4306" t="str">
            <v>CT25299</v>
          </cell>
          <cell r="B4306" t="str">
            <v>5861QL</v>
          </cell>
          <cell r="C4306" t="str">
            <v>先生</v>
          </cell>
          <cell r="D4306" t="str">
            <v>王賢成</v>
          </cell>
          <cell r="E4306" t="str">
            <v>王賢成先生</v>
          </cell>
          <cell r="F4306">
            <v>936346281</v>
          </cell>
        </row>
        <row r="4307">
          <cell r="A4307" t="str">
            <v>CT25510</v>
          </cell>
          <cell r="B4307" t="str">
            <v>9809QK</v>
          </cell>
          <cell r="C4307" t="str">
            <v>先生</v>
          </cell>
          <cell r="D4307" t="str">
            <v>夏聖青</v>
          </cell>
          <cell r="E4307" t="str">
            <v>洪元忠先生</v>
          </cell>
          <cell r="F4307">
            <v>937757016</v>
          </cell>
        </row>
        <row r="4308">
          <cell r="A4308" t="str">
            <v>CT25912</v>
          </cell>
          <cell r="B4308" t="str">
            <v>9168QT</v>
          </cell>
          <cell r="C4308" t="str">
            <v>先生</v>
          </cell>
          <cell r="D4308" t="str">
            <v>群益金鼎證券股份有限公司-歐力士林郁真</v>
          </cell>
          <cell r="E4308" t="str">
            <v>林彥棻先生</v>
          </cell>
          <cell r="F4308">
            <v>933626995</v>
          </cell>
        </row>
        <row r="4309">
          <cell r="A4309" t="str">
            <v>CT25975</v>
          </cell>
          <cell r="B4309" t="str">
            <v>0473S2</v>
          </cell>
          <cell r="C4309" t="str">
            <v>小姐</v>
          </cell>
          <cell r="D4309" t="str">
            <v>周信佑</v>
          </cell>
          <cell r="E4309" t="str">
            <v>周信佑小姐</v>
          </cell>
          <cell r="F4309">
            <v>932031546</v>
          </cell>
        </row>
        <row r="4310">
          <cell r="A4310" t="str">
            <v>CT26098</v>
          </cell>
          <cell r="B4310" t="str">
            <v>ABC7283</v>
          </cell>
          <cell r="C4310" t="str">
            <v>先生</v>
          </cell>
          <cell r="D4310" t="str">
            <v>王存孝</v>
          </cell>
          <cell r="E4310" t="str">
            <v>王存孝先生</v>
          </cell>
          <cell r="F4310">
            <v>918793093</v>
          </cell>
        </row>
        <row r="4311">
          <cell r="A4311" t="str">
            <v>CT26418</v>
          </cell>
          <cell r="B4311" t="str">
            <v>0530QW</v>
          </cell>
          <cell r="C4311" t="str">
            <v>先生</v>
          </cell>
          <cell r="D4311" t="str">
            <v>吳尚勳</v>
          </cell>
          <cell r="E4311" t="str">
            <v>吳尚勳先生</v>
          </cell>
          <cell r="F4311">
            <v>928465465</v>
          </cell>
        </row>
        <row r="4312">
          <cell r="A4312" t="str">
            <v>CT26431</v>
          </cell>
          <cell r="B4312" t="str">
            <v>0719QU</v>
          </cell>
          <cell r="C4312" t="str">
            <v>先生</v>
          </cell>
          <cell r="D4312" t="str">
            <v>吳金玲</v>
          </cell>
          <cell r="E4312" t="str">
            <v>顏銘宏先生</v>
          </cell>
          <cell r="F4312">
            <v>979966281</v>
          </cell>
        </row>
        <row r="4313">
          <cell r="A4313" t="str">
            <v>CT26528</v>
          </cell>
          <cell r="B4313" t="str">
            <v>1028TN</v>
          </cell>
          <cell r="C4313" t="str">
            <v>小姐</v>
          </cell>
          <cell r="D4313" t="str">
            <v>財團法人羅許基金會羅東博愛醫院徐雪紅</v>
          </cell>
          <cell r="E4313" t="str">
            <v>徐雪紅小姐</v>
          </cell>
          <cell r="F4313">
            <v>963357058</v>
          </cell>
        </row>
        <row r="4314">
          <cell r="A4314" t="str">
            <v>CT26653</v>
          </cell>
          <cell r="B4314" t="str">
            <v>3565ZS</v>
          </cell>
          <cell r="C4314" t="str">
            <v>小姐</v>
          </cell>
          <cell r="D4314" t="str">
            <v>李佳芸</v>
          </cell>
          <cell r="E4314" t="str">
            <v>李佳芸小姐</v>
          </cell>
          <cell r="F4314">
            <v>988721965</v>
          </cell>
        </row>
        <row r="4315">
          <cell r="A4315" t="str">
            <v>CT26749</v>
          </cell>
          <cell r="B4315" t="str">
            <v>APM1063</v>
          </cell>
          <cell r="C4315" t="str">
            <v>先生</v>
          </cell>
          <cell r="D4315" t="str">
            <v>鍾侑庭</v>
          </cell>
          <cell r="E4315" t="str">
            <v>鍾侑庭先生</v>
          </cell>
          <cell r="F4315">
            <v>927572300</v>
          </cell>
        </row>
        <row r="4316">
          <cell r="A4316" t="str">
            <v>CT27024</v>
          </cell>
          <cell r="B4316" t="str">
            <v>8366TJ</v>
          </cell>
          <cell r="C4316" t="str">
            <v>先生</v>
          </cell>
          <cell r="D4316" t="str">
            <v>林孝倫</v>
          </cell>
          <cell r="E4316" t="str">
            <v>林孝倫先生</v>
          </cell>
          <cell r="F4316">
            <v>972991168</v>
          </cell>
        </row>
        <row r="4317">
          <cell r="A4317" t="str">
            <v>CT27059</v>
          </cell>
          <cell r="B4317" t="str">
            <v>3881H6</v>
          </cell>
          <cell r="C4317" t="str">
            <v>先生</v>
          </cell>
          <cell r="D4317" t="str">
            <v>鄭旭辰</v>
          </cell>
          <cell r="E4317" t="str">
            <v>鄭旭辰先生</v>
          </cell>
          <cell r="F4317">
            <v>927696880</v>
          </cell>
        </row>
        <row r="4318">
          <cell r="A4318" t="str">
            <v>CT27698</v>
          </cell>
          <cell r="B4318" t="str">
            <v>6177UZ</v>
          </cell>
          <cell r="C4318" t="str">
            <v>先生</v>
          </cell>
          <cell r="D4318" t="str">
            <v>0王俊程</v>
          </cell>
          <cell r="E4318" t="str">
            <v>王俊程先生</v>
          </cell>
          <cell r="F4318">
            <v>932167777</v>
          </cell>
        </row>
        <row r="4319">
          <cell r="A4319" t="str">
            <v>CT28077</v>
          </cell>
          <cell r="B4319" t="str">
            <v>5237J2</v>
          </cell>
          <cell r="C4319" t="str">
            <v>先生</v>
          </cell>
          <cell r="D4319" t="str">
            <v>陳澄芳</v>
          </cell>
          <cell r="E4319" t="str">
            <v>陳澄芳先生</v>
          </cell>
          <cell r="F4319">
            <v>988221228</v>
          </cell>
        </row>
        <row r="4320">
          <cell r="A4320" t="str">
            <v>CT28147</v>
          </cell>
          <cell r="B4320" t="str">
            <v>6419VN</v>
          </cell>
          <cell r="C4320" t="str">
            <v>先生</v>
          </cell>
          <cell r="D4320" t="str">
            <v>林淳熹</v>
          </cell>
          <cell r="E4320" t="str">
            <v>林淳熹先生</v>
          </cell>
          <cell r="F4320">
            <v>978710515</v>
          </cell>
        </row>
        <row r="4321">
          <cell r="A4321" t="str">
            <v>CT29193</v>
          </cell>
          <cell r="B4321" t="str">
            <v>0687VC</v>
          </cell>
          <cell r="C4321" t="str">
            <v>先生</v>
          </cell>
          <cell r="D4321" t="str">
            <v>顏銘達</v>
          </cell>
          <cell r="E4321" t="str">
            <v>顏銘達先生</v>
          </cell>
          <cell r="F4321">
            <v>917106668</v>
          </cell>
        </row>
        <row r="4322">
          <cell r="A4322" t="str">
            <v>CT29455</v>
          </cell>
          <cell r="B4322" t="str">
            <v>2730J8</v>
          </cell>
          <cell r="C4322" t="str">
            <v>先生</v>
          </cell>
          <cell r="D4322" t="str">
            <v>劉振偉</v>
          </cell>
          <cell r="E4322" t="str">
            <v>劉振偉先生</v>
          </cell>
          <cell r="F4322">
            <v>988335034</v>
          </cell>
        </row>
        <row r="4323">
          <cell r="A4323" t="str">
            <v>CT29463</v>
          </cell>
          <cell r="B4323" t="str">
            <v>AGC3618</v>
          </cell>
          <cell r="C4323" t="str">
            <v>先生</v>
          </cell>
          <cell r="D4323" t="str">
            <v>劉明達</v>
          </cell>
          <cell r="E4323" t="str">
            <v>劉明達先生</v>
          </cell>
          <cell r="F4323">
            <v>920806016</v>
          </cell>
        </row>
        <row r="4324">
          <cell r="A4324" t="str">
            <v>CT29576</v>
          </cell>
          <cell r="B4324" t="str">
            <v>8629S2</v>
          </cell>
          <cell r="C4324" t="str">
            <v>先生</v>
          </cell>
          <cell r="D4324" t="str">
            <v>東利達(股)(財盟租賃)林立維</v>
          </cell>
          <cell r="E4324" t="str">
            <v>林立維先生</v>
          </cell>
          <cell r="F4324">
            <v>932150043</v>
          </cell>
        </row>
        <row r="4325">
          <cell r="A4325" t="str">
            <v>CT29738</v>
          </cell>
          <cell r="B4325" t="str">
            <v>RAA6909</v>
          </cell>
          <cell r="C4325" t="str">
            <v>先生</v>
          </cell>
          <cell r="D4325" t="str">
            <v>凌特國際(股)格上汽車租賃王思龍</v>
          </cell>
          <cell r="E4325" t="str">
            <v>王思龍先生</v>
          </cell>
          <cell r="F4325">
            <v>909024626</v>
          </cell>
        </row>
        <row r="4326">
          <cell r="A4326" t="str">
            <v>CT29749</v>
          </cell>
          <cell r="B4326" t="str">
            <v>9158YM</v>
          </cell>
          <cell r="C4326" t="str">
            <v>先生</v>
          </cell>
          <cell r="D4326" t="str">
            <v>邱奕龍</v>
          </cell>
          <cell r="E4326" t="str">
            <v>邱奕龍先生</v>
          </cell>
          <cell r="F4326">
            <v>935548818</v>
          </cell>
        </row>
        <row r="4327">
          <cell r="A4327" t="str">
            <v>CT29891</v>
          </cell>
          <cell r="B4327" t="str">
            <v>9718VD</v>
          </cell>
          <cell r="C4327" t="str">
            <v>先生</v>
          </cell>
          <cell r="D4327" t="str">
            <v>詹明榮</v>
          </cell>
          <cell r="E4327" t="str">
            <v>詹明榮先生</v>
          </cell>
          <cell r="F4327">
            <v>933209585</v>
          </cell>
        </row>
        <row r="4328">
          <cell r="A4328" t="str">
            <v>CT29913</v>
          </cell>
          <cell r="B4328" t="str">
            <v>8398YN</v>
          </cell>
          <cell r="C4328" t="str">
            <v>小姐</v>
          </cell>
          <cell r="D4328" t="str">
            <v>陳玉雪</v>
          </cell>
          <cell r="E4328" t="str">
            <v>陳玉雪小姐</v>
          </cell>
          <cell r="F4328">
            <v>922123319</v>
          </cell>
        </row>
        <row r="4329">
          <cell r="A4329" t="str">
            <v>CT29998</v>
          </cell>
          <cell r="B4329" t="str">
            <v>RAA8027</v>
          </cell>
          <cell r="C4329" t="str">
            <v>先生</v>
          </cell>
          <cell r="D4329" t="str">
            <v>德安開發(股)-財盟租賃蕭敏聰</v>
          </cell>
          <cell r="E4329" t="str">
            <v>蕭敏聰先生</v>
          </cell>
          <cell r="F4329">
            <v>935739228</v>
          </cell>
        </row>
        <row r="4330">
          <cell r="A4330" t="str">
            <v>CT67635</v>
          </cell>
          <cell r="B4330" t="str">
            <v>ANU5597</v>
          </cell>
          <cell r="C4330" t="str">
            <v>先生</v>
          </cell>
          <cell r="D4330" t="str">
            <v>鄧凱譽</v>
          </cell>
          <cell r="E4330" t="str">
            <v>鄧凱譽先生</v>
          </cell>
          <cell r="F4330">
            <v>925391823</v>
          </cell>
        </row>
        <row r="4331">
          <cell r="A4331" t="str">
            <v>CT67640</v>
          </cell>
          <cell r="B4331" t="str">
            <v>2837VF</v>
          </cell>
          <cell r="C4331" t="str">
            <v>先生</v>
          </cell>
          <cell r="D4331" t="str">
            <v>林梅錚</v>
          </cell>
          <cell r="E4331" t="str">
            <v>張馨聲先生</v>
          </cell>
          <cell r="F4331">
            <v>958215190</v>
          </cell>
        </row>
        <row r="4332">
          <cell r="A4332" t="str">
            <v>CT67657</v>
          </cell>
          <cell r="B4332" t="str">
            <v>5256VM</v>
          </cell>
          <cell r="C4332" t="str">
            <v>先生</v>
          </cell>
          <cell r="D4332" t="str">
            <v>張慎餘</v>
          </cell>
          <cell r="E4332" t="str">
            <v>張慎餘先生</v>
          </cell>
          <cell r="F4332">
            <v>935932887</v>
          </cell>
        </row>
        <row r="4333">
          <cell r="A4333" t="str">
            <v>CT67658</v>
          </cell>
          <cell r="B4333" t="str">
            <v>5368VF</v>
          </cell>
          <cell r="C4333" t="str">
            <v>先生</v>
          </cell>
          <cell r="D4333" t="str">
            <v>黃靖棠</v>
          </cell>
          <cell r="E4333" t="str">
            <v>黃靖棠先生</v>
          </cell>
          <cell r="F4333">
            <v>988839898</v>
          </cell>
        </row>
        <row r="4334">
          <cell r="A4334" t="str">
            <v>CT67684</v>
          </cell>
          <cell r="B4334" t="str">
            <v>5269VE</v>
          </cell>
          <cell r="C4334" t="str">
            <v>先生</v>
          </cell>
          <cell r="D4334" t="str">
            <v>凌力網科技股分有限公司林清敏</v>
          </cell>
          <cell r="E4334" t="str">
            <v>林清敏先生</v>
          </cell>
          <cell r="F4334">
            <v>975139208</v>
          </cell>
        </row>
        <row r="4335">
          <cell r="A4335" t="str">
            <v>CU43268</v>
          </cell>
          <cell r="B4335" t="str">
            <v>5358QK</v>
          </cell>
          <cell r="C4335" t="str">
            <v>先生</v>
          </cell>
          <cell r="D4335" t="str">
            <v>謝欽洲</v>
          </cell>
          <cell r="E4335" t="str">
            <v>謝欽洲先生</v>
          </cell>
          <cell r="F4335">
            <v>918697135</v>
          </cell>
        </row>
        <row r="4336">
          <cell r="A4336" t="str">
            <v>CU43928</v>
          </cell>
          <cell r="B4336" t="str">
            <v>2535QT</v>
          </cell>
          <cell r="C4336" t="str">
            <v>先生</v>
          </cell>
          <cell r="D4336" t="str">
            <v>台睿生技股份有限公司簡督憲</v>
          </cell>
          <cell r="E4336" t="str">
            <v>簡督憲先生</v>
          </cell>
          <cell r="F4336">
            <v>911068111</v>
          </cell>
        </row>
        <row r="4337">
          <cell r="A4337" t="str">
            <v>CU44552</v>
          </cell>
          <cell r="B4337" t="str">
            <v>5585P6</v>
          </cell>
          <cell r="C4337" t="str">
            <v>先生</v>
          </cell>
          <cell r="D4337" t="str">
            <v>東煒營造工程有限公司黃鵬宇</v>
          </cell>
          <cell r="E4337" t="str">
            <v>黃鵬宇先生</v>
          </cell>
          <cell r="F4337">
            <v>932234066</v>
          </cell>
        </row>
        <row r="4338">
          <cell r="A4338" t="str">
            <v>CU44638</v>
          </cell>
          <cell r="B4338" t="str">
            <v>1189TJ</v>
          </cell>
          <cell r="C4338" t="str">
            <v>先生</v>
          </cell>
          <cell r="D4338" t="str">
            <v>劉星港</v>
          </cell>
          <cell r="E4338" t="str">
            <v>劉星港先生</v>
          </cell>
          <cell r="F4338">
            <v>936171498</v>
          </cell>
        </row>
        <row r="4339">
          <cell r="A4339" t="str">
            <v>CU44691</v>
          </cell>
          <cell r="B4339" t="str">
            <v>0718TJ</v>
          </cell>
          <cell r="C4339" t="str">
            <v>小姐</v>
          </cell>
          <cell r="D4339" t="str">
            <v>劉慕斌</v>
          </cell>
          <cell r="E4339" t="str">
            <v>劉慕斌小姐</v>
          </cell>
          <cell r="F4339">
            <v>988188688</v>
          </cell>
        </row>
        <row r="4340">
          <cell r="A4340" t="str">
            <v>CU45902</v>
          </cell>
          <cell r="B4340" t="str">
            <v>1688UT</v>
          </cell>
          <cell r="C4340" t="str">
            <v>小姐</v>
          </cell>
          <cell r="D4340" t="str">
            <v>華遠有限公司王麗芳</v>
          </cell>
          <cell r="E4340" t="str">
            <v>王麗芳小姐</v>
          </cell>
          <cell r="F4340">
            <v>936170661</v>
          </cell>
        </row>
        <row r="4341">
          <cell r="A4341" t="str">
            <v>CU46502</v>
          </cell>
          <cell r="B4341" t="str">
            <v>1962J2</v>
          </cell>
          <cell r="C4341" t="str">
            <v>先生</v>
          </cell>
          <cell r="D4341" t="str">
            <v>吳建輝</v>
          </cell>
          <cell r="E4341" t="str">
            <v>吳建輝先生</v>
          </cell>
          <cell r="F4341">
            <v>960553668</v>
          </cell>
        </row>
        <row r="4342">
          <cell r="A4342" t="str">
            <v>CU46837</v>
          </cell>
          <cell r="B4342" t="str">
            <v>0880VJ</v>
          </cell>
          <cell r="C4342" t="str">
            <v>先生</v>
          </cell>
          <cell r="D4342" t="str">
            <v>光閎投資有限公司呂友麒</v>
          </cell>
          <cell r="E4342" t="str">
            <v>呂友麒先生</v>
          </cell>
          <cell r="F4342">
            <v>953258682</v>
          </cell>
        </row>
        <row r="4343">
          <cell r="A4343" t="str">
            <v>CU75034</v>
          </cell>
          <cell r="B4343" t="str">
            <v>ALD5687</v>
          </cell>
          <cell r="C4343" t="str">
            <v>先生</v>
          </cell>
          <cell r="D4343" t="str">
            <v>邱孔寬</v>
          </cell>
          <cell r="E4343" t="str">
            <v>邱孔寬先生</v>
          </cell>
          <cell r="F4343">
            <v>958576687</v>
          </cell>
        </row>
        <row r="4344">
          <cell r="A4344" t="str">
            <v>CU75084</v>
          </cell>
          <cell r="B4344" t="str">
            <v>CU75084</v>
          </cell>
          <cell r="C4344" t="str">
            <v>先生</v>
          </cell>
          <cell r="D4344" t="str">
            <v>李聖詩</v>
          </cell>
          <cell r="E4344" t="str">
            <v>李聖詩先生</v>
          </cell>
          <cell r="F4344">
            <v>932218665</v>
          </cell>
        </row>
        <row r="4345">
          <cell r="A4345" t="str">
            <v>CU75088</v>
          </cell>
          <cell r="B4345" t="str">
            <v>0770W9</v>
          </cell>
          <cell r="C4345" t="str">
            <v>先生</v>
          </cell>
          <cell r="D4345" t="str">
            <v>曾建維</v>
          </cell>
          <cell r="E4345" t="str">
            <v>曾建維先生</v>
          </cell>
          <cell r="F4345">
            <v>922973653</v>
          </cell>
        </row>
        <row r="4346">
          <cell r="A4346" t="str">
            <v>CV35108</v>
          </cell>
          <cell r="B4346" t="str">
            <v>8815S9</v>
          </cell>
          <cell r="C4346" t="str">
            <v>小姐</v>
          </cell>
          <cell r="D4346" t="str">
            <v>譚慶鼎</v>
          </cell>
          <cell r="E4346" t="str">
            <v>譚慶鼎小姐</v>
          </cell>
          <cell r="F4346">
            <v>972651535</v>
          </cell>
        </row>
        <row r="4347">
          <cell r="A4347" t="str">
            <v>CV55411</v>
          </cell>
          <cell r="B4347" t="str">
            <v>5233VR</v>
          </cell>
          <cell r="C4347" t="str">
            <v>女士</v>
          </cell>
          <cell r="D4347" t="str">
            <v>呂秀芬</v>
          </cell>
          <cell r="E4347" t="str">
            <v>呂秀芬女士</v>
          </cell>
          <cell r="F4347">
            <v>931051449</v>
          </cell>
        </row>
        <row r="4348">
          <cell r="A4348" t="str">
            <v>CV55693</v>
          </cell>
          <cell r="B4348" t="str">
            <v>6989S2</v>
          </cell>
          <cell r="C4348" t="str">
            <v>先生</v>
          </cell>
          <cell r="D4348" t="str">
            <v>楊亮</v>
          </cell>
          <cell r="E4348" t="str">
            <v>楊亮先生</v>
          </cell>
          <cell r="F4348">
            <v>905195935</v>
          </cell>
        </row>
        <row r="4349">
          <cell r="A4349" t="str">
            <v>CV55929</v>
          </cell>
          <cell r="B4349" t="str">
            <v>0728UY</v>
          </cell>
          <cell r="C4349" t="str">
            <v>先生</v>
          </cell>
          <cell r="D4349" t="str">
            <v>佳蘭食品股份有限公司王志剛</v>
          </cell>
          <cell r="E4349" t="str">
            <v>王志剛先生</v>
          </cell>
          <cell r="F4349">
            <v>937054389</v>
          </cell>
        </row>
        <row r="4350">
          <cell r="A4350" t="str">
            <v>CV56225</v>
          </cell>
          <cell r="B4350" t="str">
            <v>6185W6</v>
          </cell>
          <cell r="C4350" t="str">
            <v>先生</v>
          </cell>
          <cell r="D4350" t="str">
            <v>張光佐</v>
          </cell>
          <cell r="E4350" t="str">
            <v>張光佐先生</v>
          </cell>
          <cell r="F4350">
            <v>963352265</v>
          </cell>
        </row>
        <row r="4351">
          <cell r="A4351" t="str">
            <v>CV85074</v>
          </cell>
          <cell r="B4351" t="str">
            <v>9887T5</v>
          </cell>
          <cell r="C4351" t="str">
            <v>先生</v>
          </cell>
          <cell r="D4351" t="str">
            <v>郭威廷</v>
          </cell>
          <cell r="E4351" t="str">
            <v>郭威廷先生</v>
          </cell>
          <cell r="F4351">
            <v>975183081</v>
          </cell>
        </row>
        <row r="4352">
          <cell r="A4352" t="str">
            <v>CW34584</v>
          </cell>
          <cell r="B4352" t="str">
            <v>2099VT</v>
          </cell>
          <cell r="C4352" t="str">
            <v>先生</v>
          </cell>
          <cell r="D4352" t="str">
            <v>黃士毅</v>
          </cell>
          <cell r="E4352" t="str">
            <v>黃士毅先生</v>
          </cell>
          <cell r="F4352">
            <v>917259300</v>
          </cell>
        </row>
        <row r="4353">
          <cell r="A4353" t="str">
            <v>CW40299</v>
          </cell>
          <cell r="B4353" t="str">
            <v>2982VF</v>
          </cell>
          <cell r="C4353" t="str">
            <v>小姐</v>
          </cell>
          <cell r="D4353" t="str">
            <v>許碧華</v>
          </cell>
          <cell r="E4353" t="str">
            <v>許碧華小姐</v>
          </cell>
          <cell r="F4353">
            <v>955252357</v>
          </cell>
        </row>
        <row r="4354">
          <cell r="A4354" t="str">
            <v>CW41021</v>
          </cell>
          <cell r="B4354" t="str">
            <v>1538ZU</v>
          </cell>
          <cell r="C4354" t="str">
            <v>女士</v>
          </cell>
          <cell r="D4354" t="str">
            <v>楊孟琪</v>
          </cell>
          <cell r="E4354" t="str">
            <v>楊孟琪女士</v>
          </cell>
          <cell r="F4354">
            <v>952152225</v>
          </cell>
        </row>
        <row r="4355">
          <cell r="A4355" t="str">
            <v>CW41028</v>
          </cell>
          <cell r="B4355" t="str">
            <v>2869ZU</v>
          </cell>
          <cell r="C4355" t="str">
            <v>小姐</v>
          </cell>
          <cell r="D4355" t="str">
            <v>儲平</v>
          </cell>
          <cell r="E4355" t="str">
            <v>儲平小姐</v>
          </cell>
          <cell r="F4355">
            <v>910063547</v>
          </cell>
        </row>
        <row r="4356">
          <cell r="A4356" t="str">
            <v>CW41071</v>
          </cell>
          <cell r="B4356" t="str">
            <v>9615UW</v>
          </cell>
          <cell r="C4356" t="str">
            <v>先生</v>
          </cell>
          <cell r="D4356" t="str">
            <v>楊杰達</v>
          </cell>
          <cell r="E4356" t="str">
            <v>楊杰達先生</v>
          </cell>
          <cell r="F4356">
            <v>952007551</v>
          </cell>
        </row>
        <row r="4357">
          <cell r="A4357" t="str">
            <v>CW41163</v>
          </cell>
          <cell r="B4357" t="str">
            <v>1156J6</v>
          </cell>
          <cell r="C4357" t="str">
            <v>小姐</v>
          </cell>
          <cell r="D4357" t="str">
            <v>鉅景科技股份有限公司賴淑楓</v>
          </cell>
          <cell r="E4357" t="str">
            <v>賴淑楓小姐</v>
          </cell>
          <cell r="F4357">
            <v>952899566</v>
          </cell>
        </row>
        <row r="4358">
          <cell r="A4358" t="str">
            <v>CW41195</v>
          </cell>
          <cell r="B4358" t="str">
            <v>7985ZT</v>
          </cell>
          <cell r="C4358" t="str">
            <v>先生</v>
          </cell>
          <cell r="D4358" t="str">
            <v>東利達(股)(財盟租賃)林立維</v>
          </cell>
          <cell r="E4358" t="str">
            <v>林立維先生</v>
          </cell>
          <cell r="F4358">
            <v>932150043</v>
          </cell>
        </row>
        <row r="4359">
          <cell r="A4359" t="str">
            <v>CW41268</v>
          </cell>
          <cell r="B4359" t="str">
            <v>8668VE</v>
          </cell>
          <cell r="C4359" t="str">
            <v>先生</v>
          </cell>
          <cell r="D4359" t="str">
            <v>黃秀容</v>
          </cell>
          <cell r="E4359" t="str">
            <v>毛冠人先生</v>
          </cell>
          <cell r="F4359">
            <v>919398882</v>
          </cell>
        </row>
        <row r="4360">
          <cell r="A4360" t="str">
            <v>CW41397</v>
          </cell>
          <cell r="B4360" t="str">
            <v>9826QZ</v>
          </cell>
          <cell r="C4360" t="str">
            <v>先生</v>
          </cell>
          <cell r="D4360" t="str">
            <v>林竣乘</v>
          </cell>
          <cell r="E4360" t="str">
            <v>林竣乘先生</v>
          </cell>
          <cell r="F4360">
            <v>937582512</v>
          </cell>
        </row>
        <row r="4361">
          <cell r="A4361" t="str">
            <v>CW41490</v>
          </cell>
          <cell r="B4361" t="str">
            <v>5599XM</v>
          </cell>
          <cell r="C4361" t="str">
            <v>先生</v>
          </cell>
          <cell r="D4361" t="str">
            <v>莊仕勇</v>
          </cell>
          <cell r="E4361" t="str">
            <v>莊仕勇先生</v>
          </cell>
          <cell r="F4361">
            <v>972235208</v>
          </cell>
        </row>
        <row r="4362">
          <cell r="A4362" t="str">
            <v>CW41608</v>
          </cell>
          <cell r="B4362" t="str">
            <v>5018VR</v>
          </cell>
          <cell r="C4362" t="str">
            <v>女士</v>
          </cell>
          <cell r="D4362" t="str">
            <v>黃慧嘉</v>
          </cell>
          <cell r="E4362" t="str">
            <v>黃慧嘉女士</v>
          </cell>
          <cell r="F4362">
            <v>952605209</v>
          </cell>
        </row>
        <row r="4363">
          <cell r="A4363" t="str">
            <v>CW41627</v>
          </cell>
          <cell r="B4363" t="str">
            <v>8523QY</v>
          </cell>
          <cell r="C4363" t="str">
            <v>先生</v>
          </cell>
          <cell r="D4363" t="str">
            <v>蔡欣原</v>
          </cell>
          <cell r="E4363" t="str">
            <v>蔡欣原先生</v>
          </cell>
          <cell r="F4363">
            <v>937394888</v>
          </cell>
        </row>
        <row r="4364">
          <cell r="A4364" t="str">
            <v>CW41633</v>
          </cell>
          <cell r="B4364" t="str">
            <v>6389QV</v>
          </cell>
          <cell r="C4364" t="str">
            <v>先生</v>
          </cell>
          <cell r="D4364" t="str">
            <v>惟瓦地建設股份有限公司陳聰明</v>
          </cell>
          <cell r="E4364" t="str">
            <v>陳聰明先生</v>
          </cell>
          <cell r="F4364">
            <v>936266299</v>
          </cell>
        </row>
        <row r="4365">
          <cell r="A4365" t="str">
            <v>CW41652</v>
          </cell>
          <cell r="B4365" t="str">
            <v>1888QZ</v>
          </cell>
          <cell r="C4365" t="str">
            <v>先生</v>
          </cell>
          <cell r="D4365" t="str">
            <v>沈志宏</v>
          </cell>
          <cell r="E4365" t="str">
            <v>沈志宏先生</v>
          </cell>
          <cell r="F4365">
            <v>933896353</v>
          </cell>
        </row>
        <row r="4366">
          <cell r="A4366" t="str">
            <v>CW41673</v>
          </cell>
          <cell r="B4366" t="str">
            <v>1396UZ</v>
          </cell>
          <cell r="C4366" t="str">
            <v>小姐</v>
          </cell>
          <cell r="D4366" t="str">
            <v>潘馨姮</v>
          </cell>
          <cell r="E4366" t="str">
            <v>潘馨姮小姐</v>
          </cell>
          <cell r="F4366">
            <v>918999323</v>
          </cell>
        </row>
        <row r="4367">
          <cell r="A4367" t="str">
            <v>CW41708</v>
          </cell>
          <cell r="B4367" t="str">
            <v>8398QZ</v>
          </cell>
          <cell r="C4367" t="str">
            <v>先生</v>
          </cell>
          <cell r="D4367" t="str">
            <v>謝仁勇</v>
          </cell>
          <cell r="E4367" t="str">
            <v>謝仁勇先生</v>
          </cell>
          <cell r="F4367">
            <v>910931597</v>
          </cell>
        </row>
        <row r="4368">
          <cell r="A4368" t="str">
            <v>CW41789</v>
          </cell>
          <cell r="B4368" t="str">
            <v>5259UW</v>
          </cell>
          <cell r="C4368" t="str">
            <v>先生</v>
          </cell>
          <cell r="D4368" t="str">
            <v>凱元國際企業有限公司林鋒志</v>
          </cell>
          <cell r="E4368" t="str">
            <v>林鋒志先生</v>
          </cell>
          <cell r="F4368">
            <v>933012659</v>
          </cell>
        </row>
        <row r="4369">
          <cell r="A4369" t="str">
            <v>CW41893</v>
          </cell>
          <cell r="B4369" t="str">
            <v>7088ZR</v>
          </cell>
          <cell r="C4369" t="str">
            <v>先生</v>
          </cell>
          <cell r="D4369" t="str">
            <v>劉心怡</v>
          </cell>
          <cell r="E4369" t="str">
            <v>陳逸航先生</v>
          </cell>
          <cell r="F4369">
            <v>933925202</v>
          </cell>
        </row>
        <row r="4370">
          <cell r="A4370" t="str">
            <v>CW42066</v>
          </cell>
          <cell r="B4370" t="str">
            <v>5257VK</v>
          </cell>
          <cell r="C4370" t="str">
            <v>女士</v>
          </cell>
          <cell r="D4370" t="str">
            <v>鄭淑婉</v>
          </cell>
          <cell r="E4370" t="str">
            <v>鄭淑婉女士</v>
          </cell>
          <cell r="F4370">
            <v>932002101</v>
          </cell>
        </row>
        <row r="4371">
          <cell r="A4371" t="str">
            <v>CW42099</v>
          </cell>
          <cell r="B4371" t="str">
            <v>2982VF</v>
          </cell>
          <cell r="C4371" t="str">
            <v>先生</v>
          </cell>
          <cell r="D4371" t="str">
            <v>林季雄</v>
          </cell>
          <cell r="E4371" t="str">
            <v>林季雄先生</v>
          </cell>
          <cell r="F4371">
            <v>918871085</v>
          </cell>
        </row>
        <row r="4372">
          <cell r="A4372" t="str">
            <v>CW42154</v>
          </cell>
          <cell r="B4372" t="str">
            <v>CW42154</v>
          </cell>
          <cell r="C4372" t="str">
            <v>先生</v>
          </cell>
          <cell r="D4372" t="str">
            <v>孔雲登</v>
          </cell>
          <cell r="E4372" t="str">
            <v>花志明先生</v>
          </cell>
          <cell r="F4372">
            <v>921690315</v>
          </cell>
        </row>
        <row r="4373">
          <cell r="A4373" t="str">
            <v>CW42355</v>
          </cell>
          <cell r="B4373" t="str">
            <v>5790UZ</v>
          </cell>
          <cell r="C4373" t="str">
            <v>先生</v>
          </cell>
          <cell r="D4373" t="str">
            <v>陳集峰</v>
          </cell>
          <cell r="E4373" t="str">
            <v>陳集峰先生</v>
          </cell>
          <cell r="F4373">
            <v>931863999</v>
          </cell>
        </row>
        <row r="4374">
          <cell r="A4374" t="str">
            <v>CW42474</v>
          </cell>
          <cell r="B4374" t="str">
            <v>0969XT</v>
          </cell>
          <cell r="C4374" t="str">
            <v>先生</v>
          </cell>
          <cell r="D4374" t="str">
            <v>洪壽宏</v>
          </cell>
          <cell r="E4374" t="str">
            <v>洪壽宏先生</v>
          </cell>
          <cell r="F4374">
            <v>972655509</v>
          </cell>
        </row>
        <row r="4375">
          <cell r="A4375" t="str">
            <v>CW42475</v>
          </cell>
          <cell r="B4375" t="str">
            <v>ASB9087</v>
          </cell>
          <cell r="C4375" t="str">
            <v>先生</v>
          </cell>
          <cell r="D4375" t="str">
            <v>林世杰</v>
          </cell>
          <cell r="E4375" t="str">
            <v>林世杰先生</v>
          </cell>
          <cell r="F4375">
            <v>955497118</v>
          </cell>
        </row>
        <row r="4376">
          <cell r="A4376" t="str">
            <v>CW42620</v>
          </cell>
          <cell r="B4376" t="str">
            <v>2356VA</v>
          </cell>
          <cell r="C4376" t="str">
            <v>先生</v>
          </cell>
          <cell r="D4376" t="str">
            <v>鍾雄宇</v>
          </cell>
          <cell r="E4376" t="str">
            <v>鍾雄宇先生</v>
          </cell>
          <cell r="F4376">
            <v>916002163</v>
          </cell>
        </row>
        <row r="4377">
          <cell r="A4377" t="str">
            <v>CW42624</v>
          </cell>
          <cell r="B4377" t="str">
            <v>5788VA</v>
          </cell>
          <cell r="C4377" t="str">
            <v>先生</v>
          </cell>
          <cell r="D4377" t="str">
            <v>陳敏華</v>
          </cell>
          <cell r="E4377" t="str">
            <v>何欣哲先生</v>
          </cell>
          <cell r="F4377">
            <v>958297050</v>
          </cell>
        </row>
        <row r="4378">
          <cell r="A4378" t="str">
            <v>CW42631</v>
          </cell>
          <cell r="B4378" t="str">
            <v>8768VA</v>
          </cell>
          <cell r="C4378" t="str">
            <v>先生</v>
          </cell>
          <cell r="D4378" t="str">
            <v>王恒聰</v>
          </cell>
          <cell r="E4378" t="str">
            <v>王恒聰先生</v>
          </cell>
          <cell r="F4378">
            <v>988482017</v>
          </cell>
        </row>
        <row r="4379">
          <cell r="A4379" t="str">
            <v>CW42682</v>
          </cell>
          <cell r="B4379" t="str">
            <v>9828VJ</v>
          </cell>
          <cell r="C4379" t="str">
            <v>先生</v>
          </cell>
          <cell r="D4379" t="str">
            <v>許好樣</v>
          </cell>
          <cell r="E4379" t="str">
            <v>洪福元先生</v>
          </cell>
          <cell r="F4379">
            <v>910191916</v>
          </cell>
        </row>
        <row r="4380">
          <cell r="A4380" t="str">
            <v>CW42772</v>
          </cell>
          <cell r="B4380" t="str">
            <v>APG5332</v>
          </cell>
          <cell r="C4380" t="str">
            <v>先生</v>
          </cell>
          <cell r="D4380" t="str">
            <v>楊瑞森</v>
          </cell>
          <cell r="E4380" t="str">
            <v>楊瑞森先生</v>
          </cell>
          <cell r="F4380">
            <v>978761627</v>
          </cell>
        </row>
        <row r="4381">
          <cell r="A4381" t="str">
            <v>CW42945</v>
          </cell>
          <cell r="B4381" t="str">
            <v>0178YA</v>
          </cell>
          <cell r="C4381" t="str">
            <v>小姐</v>
          </cell>
          <cell r="D4381" t="str">
            <v>李錦芬</v>
          </cell>
          <cell r="E4381" t="str">
            <v>李錦芬小姐</v>
          </cell>
          <cell r="F4381">
            <v>935558533</v>
          </cell>
        </row>
        <row r="4382">
          <cell r="A4382" t="str">
            <v>CW42975</v>
          </cell>
          <cell r="B4382" t="str">
            <v>AKZ3877</v>
          </cell>
          <cell r="C4382" t="str">
            <v>先生</v>
          </cell>
          <cell r="D4382" t="str">
            <v>林琨翔</v>
          </cell>
          <cell r="E4382" t="str">
            <v>林琨翔先生</v>
          </cell>
          <cell r="F4382">
            <v>933038417</v>
          </cell>
        </row>
        <row r="4383">
          <cell r="A4383" t="str">
            <v>CW42999</v>
          </cell>
          <cell r="B4383" t="str">
            <v>4735VA</v>
          </cell>
          <cell r="C4383" t="str">
            <v>先生</v>
          </cell>
          <cell r="D4383" t="str">
            <v>錢明厚</v>
          </cell>
          <cell r="E4383" t="str">
            <v>錢明厚先生</v>
          </cell>
          <cell r="F4383">
            <v>927386349</v>
          </cell>
        </row>
        <row r="4384">
          <cell r="A4384" t="str">
            <v>CW80551</v>
          </cell>
          <cell r="B4384" t="str">
            <v>3266QY</v>
          </cell>
          <cell r="C4384" t="str">
            <v>先生</v>
          </cell>
          <cell r="D4384" t="str">
            <v>鄭中蕙</v>
          </cell>
          <cell r="E4384" t="str">
            <v>鄭中蕙先生</v>
          </cell>
          <cell r="F4384">
            <v>932001005</v>
          </cell>
        </row>
        <row r="4385">
          <cell r="A4385" t="str">
            <v>CW81908</v>
          </cell>
          <cell r="B4385" t="str">
            <v>6012F5</v>
          </cell>
          <cell r="C4385" t="str">
            <v>先生</v>
          </cell>
          <cell r="D4385" t="str">
            <v>黃緯豪</v>
          </cell>
          <cell r="E4385" t="str">
            <v>黃緯豪先生</v>
          </cell>
          <cell r="F4385">
            <v>983873909</v>
          </cell>
        </row>
        <row r="4386">
          <cell r="A4386" t="str">
            <v>CX24948</v>
          </cell>
          <cell r="B4386" t="str">
            <v>ASG6632</v>
          </cell>
          <cell r="C4386" t="str">
            <v>先生</v>
          </cell>
          <cell r="D4386" t="str">
            <v>陳健嘉</v>
          </cell>
          <cell r="E4386" t="str">
            <v>陳健嘉先生</v>
          </cell>
          <cell r="F4386">
            <v>905482452</v>
          </cell>
        </row>
        <row r="4387">
          <cell r="A4387" t="str">
            <v>CX24990</v>
          </cell>
          <cell r="B4387" t="str">
            <v>5119PE</v>
          </cell>
          <cell r="C4387" t="str">
            <v>先生</v>
          </cell>
          <cell r="D4387" t="str">
            <v>陳詩韻</v>
          </cell>
          <cell r="E4387" t="str">
            <v>呂偉慶先生</v>
          </cell>
          <cell r="F4387">
            <v>922322000</v>
          </cell>
        </row>
        <row r="4388">
          <cell r="A4388" t="str">
            <v>CX25331</v>
          </cell>
          <cell r="B4388" t="str">
            <v>6396QE</v>
          </cell>
          <cell r="C4388" t="str">
            <v>先生</v>
          </cell>
          <cell r="D4388" t="str">
            <v>謝佳容</v>
          </cell>
          <cell r="E4388" t="str">
            <v>范永祺先生</v>
          </cell>
          <cell r="F4388">
            <v>911224866</v>
          </cell>
        </row>
        <row r="4389">
          <cell r="A4389" t="str">
            <v>CX46314</v>
          </cell>
          <cell r="B4389" t="str">
            <v>6880QY</v>
          </cell>
          <cell r="C4389" t="str">
            <v>先生</v>
          </cell>
          <cell r="D4389" t="str">
            <v>645鄭漢君</v>
          </cell>
          <cell r="E4389" t="str">
            <v>鄭漢君先生</v>
          </cell>
          <cell r="F4389">
            <v>921311039</v>
          </cell>
        </row>
        <row r="4390">
          <cell r="A4390" t="str">
            <v>CX46714</v>
          </cell>
          <cell r="B4390" t="str">
            <v>2888VE</v>
          </cell>
          <cell r="C4390" t="str">
            <v>先生</v>
          </cell>
          <cell r="D4390" t="str">
            <v>0張文豪</v>
          </cell>
          <cell r="E4390" t="str">
            <v>張文豪先生</v>
          </cell>
          <cell r="F4390">
            <v>937225888</v>
          </cell>
        </row>
        <row r="4391">
          <cell r="A4391" t="str">
            <v>CX46953</v>
          </cell>
          <cell r="B4391" t="str">
            <v>6606VN</v>
          </cell>
          <cell r="C4391" t="str">
            <v>先生</v>
          </cell>
          <cell r="D4391" t="str">
            <v>謝明峰</v>
          </cell>
          <cell r="E4391" t="str">
            <v>謝明峰先生</v>
          </cell>
          <cell r="F4391">
            <v>981533547</v>
          </cell>
        </row>
        <row r="4392">
          <cell r="A4392" t="str">
            <v>CX47517</v>
          </cell>
          <cell r="B4392" t="str">
            <v>6255ZS</v>
          </cell>
          <cell r="C4392" t="str">
            <v>先生</v>
          </cell>
          <cell r="D4392" t="str">
            <v>張永康</v>
          </cell>
          <cell r="E4392" t="str">
            <v>張永康先生</v>
          </cell>
          <cell r="F4392">
            <v>936346281</v>
          </cell>
        </row>
        <row r="4393">
          <cell r="A4393" t="str">
            <v>CX86102</v>
          </cell>
          <cell r="B4393" t="str">
            <v>1010TJ</v>
          </cell>
          <cell r="C4393" t="str">
            <v>先生</v>
          </cell>
          <cell r="D4393" t="str">
            <v>林湘銘</v>
          </cell>
          <cell r="E4393" t="str">
            <v>林湘銘先生</v>
          </cell>
          <cell r="F4393">
            <v>987277203</v>
          </cell>
        </row>
        <row r="4394">
          <cell r="A4394" t="str">
            <v>CX88213</v>
          </cell>
          <cell r="B4394" t="str">
            <v>6595TH</v>
          </cell>
          <cell r="C4394" t="str">
            <v>小姐</v>
          </cell>
          <cell r="D4394" t="str">
            <v>陳翠頻</v>
          </cell>
          <cell r="E4394" t="str">
            <v>陳翠頻小姐</v>
          </cell>
          <cell r="F4394">
            <v>932346799</v>
          </cell>
        </row>
        <row r="4395">
          <cell r="A4395" t="str">
            <v>CX88226</v>
          </cell>
          <cell r="B4395" t="str">
            <v>AHH2299</v>
          </cell>
          <cell r="C4395" t="str">
            <v>先生</v>
          </cell>
          <cell r="D4395" t="str">
            <v>許家洋</v>
          </cell>
          <cell r="E4395" t="str">
            <v>許家洋先生</v>
          </cell>
          <cell r="F4395">
            <v>932627448</v>
          </cell>
        </row>
        <row r="4396">
          <cell r="A4396" t="str">
            <v>CX88977</v>
          </cell>
          <cell r="B4396" t="str">
            <v>7532QT</v>
          </cell>
          <cell r="C4396" t="str">
            <v>女士</v>
          </cell>
          <cell r="D4396" t="str">
            <v>林碧芬</v>
          </cell>
          <cell r="E4396" t="str">
            <v>林碧芬女士</v>
          </cell>
          <cell r="F4396">
            <v>936100531</v>
          </cell>
        </row>
        <row r="4397">
          <cell r="A4397" t="str">
            <v>CY24768</v>
          </cell>
          <cell r="B4397" t="str">
            <v>5498R8</v>
          </cell>
          <cell r="C4397" t="str">
            <v>小姐</v>
          </cell>
          <cell r="D4397" t="str">
            <v>簡秀容</v>
          </cell>
          <cell r="E4397" t="str">
            <v>簡秀容小姐</v>
          </cell>
          <cell r="F4397">
            <v>938925866</v>
          </cell>
        </row>
        <row r="4398">
          <cell r="A4398" t="str">
            <v>CY30796</v>
          </cell>
          <cell r="B4398" t="str">
            <v>9568VB</v>
          </cell>
          <cell r="C4398" t="str">
            <v>先生</v>
          </cell>
          <cell r="D4398" t="str">
            <v>溫明君</v>
          </cell>
          <cell r="E4398" t="str">
            <v>溫明君先生</v>
          </cell>
          <cell r="F4398">
            <v>932936726</v>
          </cell>
        </row>
        <row r="4399">
          <cell r="A4399" t="str">
            <v>CY30797</v>
          </cell>
          <cell r="B4399" t="str">
            <v>8568VB</v>
          </cell>
          <cell r="C4399" t="str">
            <v>先生</v>
          </cell>
          <cell r="D4399" t="str">
            <v>劉立國</v>
          </cell>
          <cell r="E4399" t="str">
            <v>劉立國先生</v>
          </cell>
          <cell r="F4399">
            <v>922770727</v>
          </cell>
        </row>
        <row r="4400">
          <cell r="A4400" t="str">
            <v>CY38579</v>
          </cell>
          <cell r="B4400" t="str">
            <v>ARF7610</v>
          </cell>
          <cell r="C4400" t="str">
            <v>先生</v>
          </cell>
          <cell r="D4400" t="str">
            <v>四維航運股份有限公司何錦全</v>
          </cell>
          <cell r="E4400" t="str">
            <v>何錦全先生</v>
          </cell>
          <cell r="F4400">
            <v>922417077</v>
          </cell>
        </row>
        <row r="4401">
          <cell r="A4401" t="str">
            <v>CY38619</v>
          </cell>
          <cell r="B4401" t="str">
            <v>RAR3631</v>
          </cell>
          <cell r="C4401" t="str">
            <v>先生</v>
          </cell>
          <cell r="D4401" t="str">
            <v>王濬謙</v>
          </cell>
          <cell r="E4401" t="str">
            <v>王濬謙先生</v>
          </cell>
          <cell r="F4401">
            <v>903588678</v>
          </cell>
        </row>
        <row r="4402">
          <cell r="A4402" t="str">
            <v>CY43019</v>
          </cell>
          <cell r="B4402" t="str">
            <v>8730ZU</v>
          </cell>
          <cell r="C4402" t="str">
            <v>先生</v>
          </cell>
          <cell r="D4402" t="str">
            <v>松芬貿易有限公司溫忠章</v>
          </cell>
          <cell r="E4402" t="str">
            <v>溫忠章先生</v>
          </cell>
          <cell r="F4402">
            <v>963717218</v>
          </cell>
        </row>
        <row r="4403">
          <cell r="A4403" t="str">
            <v>CY45278</v>
          </cell>
          <cell r="B4403" t="str">
            <v>8633VM</v>
          </cell>
          <cell r="C4403" t="str">
            <v>先生</v>
          </cell>
          <cell r="D4403" t="str">
            <v>信貿投資股份有限公司楊勝武</v>
          </cell>
          <cell r="E4403" t="str">
            <v>楊勝武先生</v>
          </cell>
          <cell r="F4403">
            <v>932064539</v>
          </cell>
        </row>
        <row r="4404">
          <cell r="A4404" t="str">
            <v>CY48270</v>
          </cell>
          <cell r="B4404" t="str">
            <v>6891ZU</v>
          </cell>
          <cell r="C4404" t="str">
            <v>小姐</v>
          </cell>
          <cell r="D4404" t="str">
            <v>何雨錡</v>
          </cell>
          <cell r="E4404" t="str">
            <v>何雨錡小姐</v>
          </cell>
          <cell r="F4404">
            <v>989580524</v>
          </cell>
        </row>
        <row r="4405">
          <cell r="A4405" t="str">
            <v>CY49197</v>
          </cell>
          <cell r="B4405" t="str">
            <v>6299WK</v>
          </cell>
          <cell r="C4405" t="str">
            <v>先生</v>
          </cell>
          <cell r="D4405" t="str">
            <v>楊清潭</v>
          </cell>
          <cell r="E4405" t="str">
            <v>楊清潭先生</v>
          </cell>
          <cell r="F4405">
            <v>926361736</v>
          </cell>
        </row>
        <row r="4406">
          <cell r="A4406" t="str">
            <v>CY49829</v>
          </cell>
          <cell r="B4406" t="str">
            <v>AAM7955</v>
          </cell>
          <cell r="C4406" t="str">
            <v>先生</v>
          </cell>
          <cell r="D4406" t="str">
            <v>林玉德</v>
          </cell>
          <cell r="E4406" t="str">
            <v>林玉德先生</v>
          </cell>
          <cell r="F4406">
            <v>930559792</v>
          </cell>
        </row>
        <row r="4407">
          <cell r="A4407" t="str">
            <v>CY53641</v>
          </cell>
          <cell r="B4407" t="str">
            <v>0333VA</v>
          </cell>
          <cell r="C4407" t="str">
            <v>小姐</v>
          </cell>
          <cell r="D4407" t="str">
            <v>錢文琦</v>
          </cell>
          <cell r="E4407" t="str">
            <v>錢文琦小姐</v>
          </cell>
          <cell r="F4407">
            <v>933885292</v>
          </cell>
        </row>
        <row r="4408">
          <cell r="A4408" t="str">
            <v>CY53948</v>
          </cell>
          <cell r="B4408" t="str">
            <v>2388VB</v>
          </cell>
          <cell r="C4408" t="str">
            <v>先生</v>
          </cell>
          <cell r="D4408" t="str">
            <v>台北馥敦旅館股份有限公司林家瑭</v>
          </cell>
          <cell r="E4408" t="str">
            <v>林家瑭先生</v>
          </cell>
          <cell r="F4408">
            <v>922134359</v>
          </cell>
        </row>
        <row r="4409">
          <cell r="A4409" t="str">
            <v>CY54102</v>
          </cell>
          <cell r="B4409" t="str">
            <v>AUJ8729</v>
          </cell>
          <cell r="C4409" t="str">
            <v>先生</v>
          </cell>
          <cell r="D4409" t="str">
            <v>李開泉</v>
          </cell>
          <cell r="E4409" t="str">
            <v>李開泉先生</v>
          </cell>
          <cell r="F4409">
            <v>933005729</v>
          </cell>
        </row>
        <row r="4410">
          <cell r="A4410" t="str">
            <v>CY54362</v>
          </cell>
          <cell r="B4410" t="str">
            <v>9899VB</v>
          </cell>
          <cell r="C4410" t="str">
            <v>先生</v>
          </cell>
          <cell r="D4410" t="str">
            <v>陳柏有</v>
          </cell>
          <cell r="E4410" t="str">
            <v>陳柏有先生</v>
          </cell>
          <cell r="F4410">
            <v>937117334</v>
          </cell>
        </row>
        <row r="4411">
          <cell r="A4411" t="str">
            <v>CY54755</v>
          </cell>
          <cell r="B4411" t="str">
            <v>5189YL</v>
          </cell>
          <cell r="C4411" t="str">
            <v>先生</v>
          </cell>
          <cell r="D4411" t="str">
            <v>凱格運動事業股份有限公司鄭資盛</v>
          </cell>
          <cell r="E4411" t="str">
            <v>鄭資盛先生</v>
          </cell>
          <cell r="F4411">
            <v>932947555</v>
          </cell>
        </row>
        <row r="4412">
          <cell r="A4412" t="str">
            <v>CY61328</v>
          </cell>
          <cell r="B4412" t="str">
            <v>AAJ6789</v>
          </cell>
          <cell r="C4412" t="str">
            <v>先生</v>
          </cell>
          <cell r="D4412" t="str">
            <v>吳宸祥</v>
          </cell>
          <cell r="E4412" t="str">
            <v>吳宸祥先生</v>
          </cell>
          <cell r="F4412">
            <v>903170857</v>
          </cell>
        </row>
        <row r="4413">
          <cell r="A4413" t="str">
            <v>CY73375</v>
          </cell>
          <cell r="B4413" t="str">
            <v>7787VC</v>
          </cell>
          <cell r="C4413" t="str">
            <v>先生</v>
          </cell>
          <cell r="D4413" t="str">
            <v>葉俊宏</v>
          </cell>
          <cell r="E4413" t="str">
            <v>葉俊宏先生</v>
          </cell>
          <cell r="F4413">
            <v>932129262</v>
          </cell>
        </row>
        <row r="4414">
          <cell r="A4414" t="str">
            <v>CY73593</v>
          </cell>
          <cell r="B4414" t="str">
            <v>AGK1758</v>
          </cell>
          <cell r="C4414" t="str">
            <v>小姐</v>
          </cell>
          <cell r="D4414" t="str">
            <v>良盟塑膠股份有限公司留家蓉</v>
          </cell>
          <cell r="E4414" t="str">
            <v>留家蓉小姐</v>
          </cell>
          <cell r="F4414">
            <v>915538185</v>
          </cell>
        </row>
        <row r="4415">
          <cell r="A4415" t="str">
            <v>CY73624</v>
          </cell>
          <cell r="B4415" t="str">
            <v>ABP6069</v>
          </cell>
          <cell r="C4415" t="str">
            <v>先生</v>
          </cell>
          <cell r="D4415" t="str">
            <v>良鑫開發建設股份有限公司盧良敏</v>
          </cell>
          <cell r="E4415" t="str">
            <v>盧良敏先生</v>
          </cell>
          <cell r="F4415">
            <v>900000000</v>
          </cell>
        </row>
        <row r="4416">
          <cell r="A4416" t="str">
            <v>CY76789</v>
          </cell>
          <cell r="B4416" t="str">
            <v>RBN6980</v>
          </cell>
          <cell r="C4416" t="str">
            <v>先生</v>
          </cell>
          <cell r="D4416" t="str">
            <v>台壽保資融股份有限公司吳秉中</v>
          </cell>
          <cell r="E4416" t="str">
            <v>吳秉中先生</v>
          </cell>
          <cell r="F4416">
            <v>975099539</v>
          </cell>
        </row>
        <row r="4417">
          <cell r="A4417" t="str">
            <v>CY80112</v>
          </cell>
          <cell r="B4417">
            <v>660798</v>
          </cell>
          <cell r="C4417" t="str">
            <v>先生</v>
          </cell>
          <cell r="D4417" t="str">
            <v>廖文判</v>
          </cell>
          <cell r="E4417" t="str">
            <v>廖文判先生</v>
          </cell>
          <cell r="F4417">
            <v>931315430</v>
          </cell>
        </row>
        <row r="4418">
          <cell r="A4418" t="str">
            <v>CZ78453</v>
          </cell>
          <cell r="B4418" t="str">
            <v>ATG1331</v>
          </cell>
          <cell r="C4418" t="str">
            <v>小姐</v>
          </cell>
          <cell r="D4418" t="str">
            <v>詹秋香</v>
          </cell>
          <cell r="E4418" t="str">
            <v>詹秋香小姐</v>
          </cell>
          <cell r="F4418">
            <v>914093143</v>
          </cell>
        </row>
        <row r="4419">
          <cell r="A4419" t="str">
            <v>CZ83802</v>
          </cell>
          <cell r="B4419" t="str">
            <v>AJG0953</v>
          </cell>
          <cell r="C4419" t="str">
            <v>先生</v>
          </cell>
          <cell r="D4419" t="str">
            <v>張哲愷</v>
          </cell>
          <cell r="E4419" t="str">
            <v>張哲愷先生</v>
          </cell>
          <cell r="F4419">
            <v>935219168</v>
          </cell>
        </row>
        <row r="4420">
          <cell r="A4420" t="str">
            <v>CZ85280</v>
          </cell>
          <cell r="B4420" t="str">
            <v>5352L5</v>
          </cell>
          <cell r="C4420" t="str">
            <v>先生</v>
          </cell>
          <cell r="D4420" t="str">
            <v>林佑俊</v>
          </cell>
          <cell r="E4420" t="str">
            <v>林佑俊先生</v>
          </cell>
          <cell r="F4420">
            <v>925825571</v>
          </cell>
        </row>
        <row r="4421">
          <cell r="A4421" t="str">
            <v>CZ96753</v>
          </cell>
          <cell r="B4421" t="str">
            <v>8886XL</v>
          </cell>
          <cell r="C4421" t="str">
            <v>小姐</v>
          </cell>
          <cell r="D4421" t="str">
            <v>李月青</v>
          </cell>
          <cell r="E4421" t="str">
            <v>李月青小姐</v>
          </cell>
          <cell r="F4421">
            <v>988219307</v>
          </cell>
        </row>
        <row r="4422">
          <cell r="A4422" t="str">
            <v>D008539</v>
          </cell>
          <cell r="B4422" t="str">
            <v>RBN5830</v>
          </cell>
          <cell r="C4422" t="str">
            <v>先生</v>
          </cell>
          <cell r="D4422" t="str">
            <v>財盟租賃-台壽保險融股份有限公司莊永成</v>
          </cell>
          <cell r="E4422" t="str">
            <v>莊永成先生</v>
          </cell>
          <cell r="F4422">
            <v>928522507</v>
          </cell>
        </row>
        <row r="4423">
          <cell r="A4423" t="str">
            <v>D008547</v>
          </cell>
          <cell r="B4423" t="str">
            <v>AFF3359</v>
          </cell>
          <cell r="C4423" t="str">
            <v>先生</v>
          </cell>
          <cell r="D4423" t="str">
            <v>董力鳴</v>
          </cell>
          <cell r="E4423" t="str">
            <v>董力鳴先生</v>
          </cell>
          <cell r="F4423">
            <v>900000000</v>
          </cell>
        </row>
        <row r="4424">
          <cell r="A4424" t="str">
            <v>D008548</v>
          </cell>
          <cell r="B4424" t="str">
            <v>AFF5553</v>
          </cell>
          <cell r="C4424" t="str">
            <v>小姐</v>
          </cell>
          <cell r="D4424" t="str">
            <v>張書睿</v>
          </cell>
          <cell r="E4424" t="str">
            <v>梁蕙如小姐</v>
          </cell>
          <cell r="F4424">
            <v>989599888</v>
          </cell>
        </row>
        <row r="4425">
          <cell r="A4425" t="str">
            <v>D008559</v>
          </cell>
          <cell r="B4425" t="str">
            <v>AFQ6611</v>
          </cell>
          <cell r="C4425" t="str">
            <v>小姐</v>
          </cell>
          <cell r="D4425" t="str">
            <v>張品鳳</v>
          </cell>
          <cell r="E4425" t="str">
            <v>張品鳳小姐</v>
          </cell>
          <cell r="F4425">
            <v>915666800</v>
          </cell>
        </row>
        <row r="4426">
          <cell r="A4426" t="str">
            <v>D008563</v>
          </cell>
          <cell r="B4426" t="str">
            <v>AGJ2288</v>
          </cell>
          <cell r="C4426" t="str">
            <v>先生</v>
          </cell>
          <cell r="D4426" t="str">
            <v>林許能</v>
          </cell>
          <cell r="E4426" t="str">
            <v>林許能先生</v>
          </cell>
          <cell r="F4426">
            <v>935066018</v>
          </cell>
        </row>
        <row r="4427">
          <cell r="A4427" t="str">
            <v>D008574</v>
          </cell>
          <cell r="B4427" t="str">
            <v>AHP2157</v>
          </cell>
          <cell r="C4427" t="str">
            <v>先生</v>
          </cell>
          <cell r="D4427" t="str">
            <v>李洳藝</v>
          </cell>
          <cell r="E4427" t="str">
            <v>劉木生先生</v>
          </cell>
          <cell r="F4427">
            <v>918808478</v>
          </cell>
        </row>
        <row r="4428">
          <cell r="A4428" t="str">
            <v>D008582</v>
          </cell>
          <cell r="B4428" t="str">
            <v>AFF6617</v>
          </cell>
          <cell r="C4428" t="str">
            <v>小姐</v>
          </cell>
          <cell r="D4428" t="str">
            <v>莊詠涵</v>
          </cell>
          <cell r="E4428" t="str">
            <v>莊詠涵小姐</v>
          </cell>
          <cell r="F4428">
            <v>931104226</v>
          </cell>
        </row>
        <row r="4429">
          <cell r="A4429" t="str">
            <v>D008596</v>
          </cell>
          <cell r="B4429" t="str">
            <v>ARL8807</v>
          </cell>
          <cell r="C4429" t="str">
            <v>先生</v>
          </cell>
          <cell r="D4429" t="str">
            <v>建寶食品股份有限公司林汶泰</v>
          </cell>
          <cell r="E4429" t="str">
            <v>林汶泰先生</v>
          </cell>
          <cell r="F4429">
            <v>937872123</v>
          </cell>
        </row>
        <row r="4430">
          <cell r="A4430" t="str">
            <v>D008597</v>
          </cell>
          <cell r="B4430" t="str">
            <v>AKK1698</v>
          </cell>
          <cell r="C4430" t="str">
            <v>小姐</v>
          </cell>
          <cell r="D4430" t="str">
            <v>廖鳳燕</v>
          </cell>
          <cell r="E4430" t="str">
            <v>廖鳳燕小姐</v>
          </cell>
          <cell r="F4430">
            <v>918777687</v>
          </cell>
        </row>
        <row r="4431">
          <cell r="A4431" t="str">
            <v>D008599</v>
          </cell>
          <cell r="B4431" t="str">
            <v>AGM1071</v>
          </cell>
          <cell r="C4431" t="str">
            <v>先生</v>
          </cell>
          <cell r="D4431" t="str">
            <v>祁敏</v>
          </cell>
          <cell r="E4431" t="str">
            <v>祁敏先生</v>
          </cell>
          <cell r="F4431">
            <v>939510158</v>
          </cell>
        </row>
        <row r="4432">
          <cell r="A4432" t="str">
            <v>D008600</v>
          </cell>
          <cell r="B4432" t="str">
            <v>AGD8893</v>
          </cell>
          <cell r="C4432" t="str">
            <v>先生</v>
          </cell>
          <cell r="D4432" t="str">
            <v>王立明</v>
          </cell>
          <cell r="E4432" t="str">
            <v>王立明先生</v>
          </cell>
          <cell r="F4432">
            <v>972211802</v>
          </cell>
        </row>
        <row r="4433">
          <cell r="A4433" t="str">
            <v>D008612</v>
          </cell>
          <cell r="B4433" t="str">
            <v>AKJ5928</v>
          </cell>
          <cell r="C4433" t="str">
            <v>先生</v>
          </cell>
          <cell r="D4433" t="str">
            <v>蘇麗珠</v>
          </cell>
          <cell r="E4433" t="str">
            <v>張致朋先生</v>
          </cell>
          <cell r="F4433">
            <v>928467615</v>
          </cell>
        </row>
        <row r="4434">
          <cell r="A4434" t="str">
            <v>D008613</v>
          </cell>
          <cell r="B4434" t="str">
            <v>AGN6108</v>
          </cell>
          <cell r="C4434" t="str">
            <v>先生</v>
          </cell>
          <cell r="D4434" t="str">
            <v>林宗毅</v>
          </cell>
          <cell r="E4434" t="str">
            <v>林宗毅先生</v>
          </cell>
          <cell r="F4434">
            <v>900000000</v>
          </cell>
        </row>
        <row r="4435">
          <cell r="A4435" t="str">
            <v>D008622</v>
          </cell>
          <cell r="B4435" t="str">
            <v>AGD7527</v>
          </cell>
          <cell r="C4435" t="str">
            <v>女士</v>
          </cell>
          <cell r="D4435" t="str">
            <v>陳淑蓉</v>
          </cell>
          <cell r="E4435" t="str">
            <v>陳淑蓉女士</v>
          </cell>
          <cell r="F4435">
            <v>920608523</v>
          </cell>
        </row>
        <row r="4436">
          <cell r="A4436" t="str">
            <v>D008644</v>
          </cell>
          <cell r="B4436" t="str">
            <v>RAH6339</v>
          </cell>
          <cell r="C4436" t="str">
            <v>先生</v>
          </cell>
          <cell r="D4436" t="str">
            <v>和運租車股份有限公司段培琛</v>
          </cell>
          <cell r="E4436" t="str">
            <v>段培琛先生</v>
          </cell>
          <cell r="F4436">
            <v>912929282</v>
          </cell>
        </row>
        <row r="4437">
          <cell r="A4437" t="str">
            <v>D008654</v>
          </cell>
          <cell r="B4437" t="str">
            <v>ARL1198</v>
          </cell>
          <cell r="C4437" t="str">
            <v>先生</v>
          </cell>
          <cell r="D4437" t="str">
            <v>張璨鱗</v>
          </cell>
          <cell r="E4437" t="str">
            <v>張璨鱗先生</v>
          </cell>
          <cell r="F4437">
            <v>986666911</v>
          </cell>
        </row>
        <row r="4438">
          <cell r="A4438" t="str">
            <v>D008661</v>
          </cell>
          <cell r="B4438" t="str">
            <v>RAH3609</v>
          </cell>
          <cell r="C4438" t="str">
            <v>先生</v>
          </cell>
          <cell r="D4438" t="str">
            <v>遠銀國際租賃股份有限公司邱彥凱</v>
          </cell>
          <cell r="E4438" t="str">
            <v>邱彥凱先生</v>
          </cell>
          <cell r="F4438">
            <v>926775050</v>
          </cell>
        </row>
        <row r="4439">
          <cell r="A4439" t="str">
            <v>D008668</v>
          </cell>
          <cell r="B4439" t="str">
            <v>AFH9036</v>
          </cell>
          <cell r="C4439" t="str">
            <v>先生</v>
          </cell>
          <cell r="D4439" t="str">
            <v>張玲蘭</v>
          </cell>
          <cell r="E4439" t="str">
            <v>吳俊朋先生</v>
          </cell>
          <cell r="F4439">
            <v>936576829</v>
          </cell>
        </row>
        <row r="4440">
          <cell r="A4440" t="str">
            <v>D008680</v>
          </cell>
          <cell r="B4440" t="str">
            <v>AFP5888</v>
          </cell>
          <cell r="C4440" t="str">
            <v>先生</v>
          </cell>
          <cell r="D4440" t="str">
            <v>呂明燿</v>
          </cell>
          <cell r="E4440" t="str">
            <v>呂明燿先生</v>
          </cell>
          <cell r="F4440">
            <v>936202168</v>
          </cell>
        </row>
        <row r="4441">
          <cell r="A4441" t="str">
            <v>D008681</v>
          </cell>
          <cell r="B4441" t="str">
            <v>ATC9520</v>
          </cell>
          <cell r="C4441" t="str">
            <v>小姐</v>
          </cell>
          <cell r="D4441" t="str">
            <v>黃貞嘉</v>
          </cell>
          <cell r="E4441" t="str">
            <v>黃貞嘉小姐</v>
          </cell>
          <cell r="F4441">
            <v>960048008</v>
          </cell>
        </row>
        <row r="4442">
          <cell r="A4442" t="str">
            <v>D008691</v>
          </cell>
          <cell r="B4442" t="str">
            <v>AFF2731</v>
          </cell>
          <cell r="C4442" t="str">
            <v>先生</v>
          </cell>
          <cell r="D4442" t="str">
            <v>侯作良</v>
          </cell>
          <cell r="E4442" t="str">
            <v>侯作良先生</v>
          </cell>
          <cell r="F4442">
            <v>930948870</v>
          </cell>
        </row>
        <row r="4443">
          <cell r="A4443" t="str">
            <v>D008734</v>
          </cell>
          <cell r="B4443" t="str">
            <v>AFF7679</v>
          </cell>
          <cell r="C4443" t="str">
            <v>先生</v>
          </cell>
          <cell r="D4443" t="str">
            <v>吳慕良</v>
          </cell>
          <cell r="E4443" t="str">
            <v>吳慕良先生</v>
          </cell>
          <cell r="F4443">
            <v>910105221</v>
          </cell>
        </row>
        <row r="4444">
          <cell r="A4444" t="str">
            <v>D008738</v>
          </cell>
          <cell r="B4444" t="str">
            <v>ALA9979</v>
          </cell>
          <cell r="C4444" t="str">
            <v>先生</v>
          </cell>
          <cell r="D4444" t="str">
            <v>林炳男</v>
          </cell>
          <cell r="E4444" t="str">
            <v>林炳男先生</v>
          </cell>
          <cell r="F4444">
            <v>935263601</v>
          </cell>
        </row>
        <row r="4445">
          <cell r="A4445" t="str">
            <v>D008739</v>
          </cell>
          <cell r="B4445" t="str">
            <v>AFK2736</v>
          </cell>
          <cell r="C4445" t="str">
            <v>先生</v>
          </cell>
          <cell r="D4445" t="str">
            <v>邢金鳳</v>
          </cell>
          <cell r="E4445" t="str">
            <v>郭龍耀先生</v>
          </cell>
          <cell r="F4445">
            <v>932264990</v>
          </cell>
        </row>
        <row r="4446">
          <cell r="A4446" t="str">
            <v>D008746</v>
          </cell>
          <cell r="B4446" t="str">
            <v>AFF1638</v>
          </cell>
          <cell r="C4446" t="str">
            <v>女士</v>
          </cell>
          <cell r="D4446" t="str">
            <v>黃威綾</v>
          </cell>
          <cell r="E4446" t="str">
            <v>黃威綾女士</v>
          </cell>
          <cell r="F4446">
            <v>961168936</v>
          </cell>
        </row>
        <row r="4447">
          <cell r="A4447" t="str">
            <v>D008763</v>
          </cell>
          <cell r="B4447" t="str">
            <v>AGF7258</v>
          </cell>
          <cell r="C4447" t="str">
            <v>先生</v>
          </cell>
          <cell r="D4447" t="str">
            <v>劉思漢</v>
          </cell>
          <cell r="E4447" t="str">
            <v>劉思漢先生</v>
          </cell>
          <cell r="F4447">
            <v>910012845</v>
          </cell>
        </row>
        <row r="4448">
          <cell r="A4448" t="str">
            <v>D008770</v>
          </cell>
          <cell r="B4448" t="str">
            <v>ACG8688</v>
          </cell>
          <cell r="C4448" t="str">
            <v>先生</v>
          </cell>
          <cell r="D4448" t="str">
            <v>陳雙河</v>
          </cell>
          <cell r="E4448" t="str">
            <v>陳雙河先生</v>
          </cell>
          <cell r="F4448">
            <v>933923500</v>
          </cell>
        </row>
        <row r="4449">
          <cell r="A4449" t="str">
            <v>D008771</v>
          </cell>
          <cell r="B4449" t="str">
            <v>AAN8126</v>
          </cell>
          <cell r="C4449" t="str">
            <v>女士</v>
          </cell>
          <cell r="D4449" t="str">
            <v>張淑箐</v>
          </cell>
          <cell r="E4449" t="str">
            <v>張淑箐女士</v>
          </cell>
          <cell r="F4449">
            <v>925577666</v>
          </cell>
        </row>
        <row r="4450">
          <cell r="A4450" t="str">
            <v>D008774</v>
          </cell>
          <cell r="B4450" t="str">
            <v>APH9669</v>
          </cell>
          <cell r="C4450" t="str">
            <v>先生</v>
          </cell>
          <cell r="D4450" t="str">
            <v>王永川</v>
          </cell>
          <cell r="E4450" t="str">
            <v>王永川先生</v>
          </cell>
          <cell r="F4450">
            <v>905288996</v>
          </cell>
        </row>
        <row r="4451">
          <cell r="A4451" t="str">
            <v>D008779</v>
          </cell>
          <cell r="B4451" t="str">
            <v>ABD9518</v>
          </cell>
          <cell r="C4451" t="str">
            <v>先生</v>
          </cell>
          <cell r="D4451" t="str">
            <v>許家偉</v>
          </cell>
          <cell r="E4451" t="str">
            <v>許家偉先生</v>
          </cell>
          <cell r="F4451">
            <v>911262050</v>
          </cell>
        </row>
        <row r="4452">
          <cell r="A4452" t="str">
            <v>D008821</v>
          </cell>
          <cell r="B4452" t="str">
            <v>AGE9595</v>
          </cell>
          <cell r="C4452" t="str">
            <v>先生</v>
          </cell>
          <cell r="D4452" t="str">
            <v>郭明新</v>
          </cell>
          <cell r="E4452" t="str">
            <v>郭明新先生</v>
          </cell>
          <cell r="F4452">
            <v>921603899</v>
          </cell>
        </row>
        <row r="4453">
          <cell r="A4453" t="str">
            <v>D008827</v>
          </cell>
          <cell r="B4453" t="str">
            <v>AGM6899</v>
          </cell>
          <cell r="C4453" t="str">
            <v>先生</v>
          </cell>
          <cell r="D4453" t="str">
            <v>蕭煜倫</v>
          </cell>
          <cell r="E4453" t="str">
            <v>蕭煜倫先生</v>
          </cell>
          <cell r="F4453">
            <v>978081275</v>
          </cell>
        </row>
        <row r="4454">
          <cell r="A4454" t="str">
            <v>D008831</v>
          </cell>
          <cell r="B4454" t="str">
            <v>AGF1156</v>
          </cell>
          <cell r="C4454" t="str">
            <v>先生</v>
          </cell>
          <cell r="D4454" t="str">
            <v>日祥生命科學股份有限公司鄭宏峰</v>
          </cell>
          <cell r="E4454" t="str">
            <v>鄭宏峰先生</v>
          </cell>
          <cell r="F4454">
            <v>932187721</v>
          </cell>
        </row>
        <row r="4455">
          <cell r="A4455" t="str">
            <v>D008842</v>
          </cell>
          <cell r="B4455" t="str">
            <v>AGD5060</v>
          </cell>
          <cell r="C4455" t="str">
            <v>先生</v>
          </cell>
          <cell r="D4455" t="str">
            <v>孟慶豫</v>
          </cell>
          <cell r="E4455" t="str">
            <v>孟慶豫先生</v>
          </cell>
          <cell r="F4455">
            <v>910056986</v>
          </cell>
        </row>
        <row r="4456">
          <cell r="A4456" t="str">
            <v>D008857</v>
          </cell>
          <cell r="B4456" t="str">
            <v>AFJ0828</v>
          </cell>
          <cell r="C4456" t="str">
            <v>先生</v>
          </cell>
          <cell r="D4456" t="str">
            <v>鄭青宗</v>
          </cell>
          <cell r="E4456" t="str">
            <v>鄭青宗先生</v>
          </cell>
          <cell r="F4456">
            <v>922531817</v>
          </cell>
        </row>
        <row r="4457">
          <cell r="A4457" t="str">
            <v>D008880</v>
          </cell>
          <cell r="B4457" t="str">
            <v>RBT0533</v>
          </cell>
          <cell r="C4457" t="str">
            <v>先生</v>
          </cell>
          <cell r="D4457" t="str">
            <v>大椽股份有限公司蔡丞哲</v>
          </cell>
          <cell r="E4457" t="str">
            <v>蔡丞哲先生</v>
          </cell>
          <cell r="F4457">
            <v>953633538</v>
          </cell>
        </row>
        <row r="4458">
          <cell r="A4458" t="str">
            <v>D008891</v>
          </cell>
          <cell r="B4458" t="str">
            <v>RAJ8577</v>
          </cell>
          <cell r="C4458" t="str">
            <v>先生</v>
          </cell>
          <cell r="D4458" t="str">
            <v>爵品傢俱(有)-財盟租賃賴弘笙</v>
          </cell>
          <cell r="E4458" t="str">
            <v>賴弘笙先生</v>
          </cell>
          <cell r="F4458">
            <v>989116833</v>
          </cell>
        </row>
        <row r="4459">
          <cell r="A4459" t="str">
            <v>D008906</v>
          </cell>
          <cell r="B4459" t="str">
            <v>ASB3386</v>
          </cell>
          <cell r="C4459" t="str">
            <v>先生</v>
          </cell>
          <cell r="D4459" t="str">
            <v>市民大道刷刷鍋(財盟租賃)劉仁力</v>
          </cell>
          <cell r="E4459" t="str">
            <v>劉仁力先生</v>
          </cell>
          <cell r="F4459">
            <v>916869986</v>
          </cell>
        </row>
        <row r="4460">
          <cell r="A4460" t="str">
            <v>D008910</v>
          </cell>
          <cell r="B4460" t="str">
            <v>AKL8861</v>
          </cell>
          <cell r="C4460" t="str">
            <v>先生</v>
          </cell>
          <cell r="D4460" t="str">
            <v>許富棋</v>
          </cell>
          <cell r="E4460" t="str">
            <v>楊興宗先生</v>
          </cell>
          <cell r="F4460">
            <v>961068840</v>
          </cell>
        </row>
        <row r="4461">
          <cell r="A4461" t="str">
            <v>D008931</v>
          </cell>
          <cell r="B4461" t="str">
            <v>ARL5276</v>
          </cell>
          <cell r="C4461" t="str">
            <v>先生</v>
          </cell>
          <cell r="D4461" t="str">
            <v>富真國際(有)-財盟租賃吳三真</v>
          </cell>
          <cell r="E4461" t="str">
            <v>吳三真先生</v>
          </cell>
          <cell r="F4461">
            <v>916131611</v>
          </cell>
        </row>
        <row r="4462">
          <cell r="A4462" t="str">
            <v>D008950</v>
          </cell>
          <cell r="B4462" t="str">
            <v>AFZ1025</v>
          </cell>
          <cell r="C4462" t="str">
            <v>先生</v>
          </cell>
          <cell r="D4462" t="str">
            <v>林耿仲</v>
          </cell>
          <cell r="E4462" t="str">
            <v>林耿仲先生</v>
          </cell>
          <cell r="F4462">
            <v>928512982</v>
          </cell>
        </row>
        <row r="4463">
          <cell r="A4463" t="str">
            <v>D008971</v>
          </cell>
          <cell r="B4463" t="str">
            <v>ANY9700</v>
          </cell>
          <cell r="C4463" t="str">
            <v>先生</v>
          </cell>
          <cell r="D4463" t="str">
            <v>黃雅甄</v>
          </cell>
          <cell r="E4463" t="str">
            <v>郭峰鳴先生</v>
          </cell>
          <cell r="F4463">
            <v>988212131</v>
          </cell>
        </row>
        <row r="4464">
          <cell r="A4464" t="str">
            <v>D008985</v>
          </cell>
          <cell r="B4464" t="str">
            <v>AFF8876</v>
          </cell>
          <cell r="C4464" t="str">
            <v>先生</v>
          </cell>
          <cell r="D4464" t="str">
            <v>645鄭漢君</v>
          </cell>
          <cell r="E4464" t="str">
            <v>鄭漢君先生</v>
          </cell>
          <cell r="F4464">
            <v>921311039</v>
          </cell>
        </row>
        <row r="4465">
          <cell r="A4465" t="str">
            <v>D008995</v>
          </cell>
          <cell r="B4465" t="str">
            <v>ARL3115</v>
          </cell>
          <cell r="C4465" t="str">
            <v>先生</v>
          </cell>
          <cell r="D4465" t="str">
            <v>陳文振</v>
          </cell>
          <cell r="E4465" t="str">
            <v>陳文振先生</v>
          </cell>
          <cell r="F4465">
            <v>937981471</v>
          </cell>
        </row>
        <row r="4466">
          <cell r="A4466" t="str">
            <v>D008997</v>
          </cell>
          <cell r="B4466" t="str">
            <v>AGD9698</v>
          </cell>
          <cell r="C4466" t="str">
            <v>先生</v>
          </cell>
          <cell r="D4466" t="str">
            <v>姚世淳</v>
          </cell>
          <cell r="E4466" t="str">
            <v>姚世淳先生</v>
          </cell>
          <cell r="F4466">
            <v>938876899</v>
          </cell>
        </row>
        <row r="4467">
          <cell r="A4467" t="str">
            <v>D009006</v>
          </cell>
          <cell r="B4467" t="str">
            <v>AGP6688</v>
          </cell>
          <cell r="C4467" t="str">
            <v>先生</v>
          </cell>
          <cell r="D4467" t="str">
            <v>許素琴</v>
          </cell>
          <cell r="E4467" t="str">
            <v>吳俊德先生</v>
          </cell>
          <cell r="F4467">
            <v>913111023</v>
          </cell>
        </row>
        <row r="4468">
          <cell r="A4468" t="str">
            <v>D009011</v>
          </cell>
          <cell r="B4468" t="str">
            <v>AFQ9269</v>
          </cell>
          <cell r="C4468" t="str">
            <v>先生</v>
          </cell>
          <cell r="D4468" t="str">
            <v>游直翰</v>
          </cell>
          <cell r="E4468" t="str">
            <v>游直翰先生</v>
          </cell>
          <cell r="F4468">
            <v>939530563</v>
          </cell>
        </row>
        <row r="4469">
          <cell r="A4469" t="str">
            <v>D009020</v>
          </cell>
          <cell r="B4469" t="str">
            <v>AGD3996</v>
          </cell>
          <cell r="C4469" t="str">
            <v>先生</v>
          </cell>
          <cell r="D4469" t="str">
            <v>劉明燦</v>
          </cell>
          <cell r="E4469" t="str">
            <v>劉明燦先生</v>
          </cell>
          <cell r="F4469">
            <v>935222926</v>
          </cell>
        </row>
        <row r="4470">
          <cell r="A4470" t="str">
            <v>D009021</v>
          </cell>
          <cell r="B4470" t="str">
            <v>RAH6379</v>
          </cell>
          <cell r="C4470" t="str">
            <v>先生</v>
          </cell>
          <cell r="D4470" t="str">
            <v>盧文桐</v>
          </cell>
          <cell r="E4470" t="str">
            <v>盧文桐先生</v>
          </cell>
          <cell r="F4470">
            <v>982186919</v>
          </cell>
        </row>
        <row r="4471">
          <cell r="A4471" t="str">
            <v>D009022</v>
          </cell>
          <cell r="B4471" t="str">
            <v>AFG6218</v>
          </cell>
          <cell r="C4471" t="str">
            <v>小姐</v>
          </cell>
          <cell r="D4471" t="str">
            <v>舒美興業股份有限公司吳蕙如</v>
          </cell>
          <cell r="E4471" t="str">
            <v>吳蕙如小姐</v>
          </cell>
          <cell r="F4471">
            <v>911567737</v>
          </cell>
        </row>
        <row r="4472">
          <cell r="A4472" t="str">
            <v>D009034</v>
          </cell>
          <cell r="B4472" t="str">
            <v>RAY8608</v>
          </cell>
          <cell r="C4472" t="str">
            <v>先生</v>
          </cell>
          <cell r="D4472" t="str">
            <v>張正明</v>
          </cell>
          <cell r="E4472" t="str">
            <v>張正明先生</v>
          </cell>
          <cell r="F4472">
            <v>988696769</v>
          </cell>
        </row>
        <row r="4473">
          <cell r="A4473" t="str">
            <v>D009035</v>
          </cell>
          <cell r="B4473" t="str">
            <v>RAJ5390</v>
          </cell>
          <cell r="C4473" t="str">
            <v>先生</v>
          </cell>
          <cell r="D4473" t="str">
            <v>普羅小客車租賃(股)張淵智</v>
          </cell>
          <cell r="E4473" t="str">
            <v>張淵智先生</v>
          </cell>
          <cell r="F4473">
            <v>906680906</v>
          </cell>
        </row>
        <row r="4474">
          <cell r="A4474" t="str">
            <v>D009039</v>
          </cell>
          <cell r="B4474" t="str">
            <v>AGC0912</v>
          </cell>
          <cell r="C4474" t="str">
            <v>先生</v>
          </cell>
          <cell r="D4474" t="str">
            <v>廖品歡</v>
          </cell>
          <cell r="E4474" t="str">
            <v>廖品歡先生</v>
          </cell>
          <cell r="F4474">
            <v>918808541</v>
          </cell>
        </row>
        <row r="4475">
          <cell r="A4475" t="str">
            <v>D009041</v>
          </cell>
          <cell r="B4475" t="str">
            <v>AGH6986</v>
          </cell>
          <cell r="C4475" t="str">
            <v>先生</v>
          </cell>
          <cell r="D4475" t="str">
            <v>蔡政諺</v>
          </cell>
          <cell r="E4475" t="str">
            <v>蔡政諺先生</v>
          </cell>
          <cell r="F4475">
            <v>933862580</v>
          </cell>
        </row>
        <row r="4476">
          <cell r="A4476" t="str">
            <v>D009096</v>
          </cell>
          <cell r="B4476" t="str">
            <v>AGU1366</v>
          </cell>
          <cell r="C4476" t="str">
            <v>小姐</v>
          </cell>
          <cell r="D4476" t="str">
            <v>李銘玲</v>
          </cell>
          <cell r="E4476" t="str">
            <v>李銘玲小姐</v>
          </cell>
          <cell r="F4476">
            <v>935014626</v>
          </cell>
        </row>
        <row r="4477">
          <cell r="A4477" t="str">
            <v>D009100</v>
          </cell>
          <cell r="B4477" t="str">
            <v>AGF0310</v>
          </cell>
          <cell r="C4477" t="str">
            <v>先生</v>
          </cell>
          <cell r="D4477" t="str">
            <v>詹景閎</v>
          </cell>
          <cell r="E4477" t="str">
            <v>詹景閎先生</v>
          </cell>
          <cell r="F4477">
            <v>913668152</v>
          </cell>
        </row>
        <row r="4478">
          <cell r="A4478" t="str">
            <v>D009105</v>
          </cell>
          <cell r="B4478" t="str">
            <v>APM5696</v>
          </cell>
          <cell r="C4478" t="str">
            <v>先生</v>
          </cell>
          <cell r="D4478" t="str">
            <v>王瑞</v>
          </cell>
          <cell r="E4478" t="str">
            <v>王瑞先生</v>
          </cell>
          <cell r="F4478">
            <v>922558919</v>
          </cell>
        </row>
        <row r="4479">
          <cell r="A4479" t="str">
            <v>D009134</v>
          </cell>
          <cell r="B4479" t="str">
            <v>AFG9063</v>
          </cell>
          <cell r="C4479" t="str">
            <v>先生</v>
          </cell>
          <cell r="D4479" t="str">
            <v>陳正和</v>
          </cell>
          <cell r="E4479" t="str">
            <v>陳正和先生</v>
          </cell>
          <cell r="F4479">
            <v>937075412</v>
          </cell>
        </row>
        <row r="4480">
          <cell r="A4480" t="str">
            <v>D009137</v>
          </cell>
          <cell r="B4480" t="str">
            <v>ASB9008</v>
          </cell>
          <cell r="C4480" t="str">
            <v>先生</v>
          </cell>
          <cell r="D4480" t="str">
            <v>力泰國際股份有限公司(財盟租賃)黃瀚傑</v>
          </cell>
          <cell r="E4480" t="str">
            <v>黃瀚傑先生</v>
          </cell>
          <cell r="F4480">
            <v>955879987</v>
          </cell>
        </row>
        <row r="4481">
          <cell r="A4481" t="str">
            <v>D009158</v>
          </cell>
          <cell r="B4481" t="str">
            <v>AGU1368</v>
          </cell>
          <cell r="C4481" t="str">
            <v>先生</v>
          </cell>
          <cell r="D4481" t="str">
            <v>謝宗賢</v>
          </cell>
          <cell r="E4481" t="str">
            <v>謝宗賢先生</v>
          </cell>
          <cell r="F4481">
            <v>955821461</v>
          </cell>
        </row>
        <row r="4482">
          <cell r="A4482" t="str">
            <v>D009159</v>
          </cell>
          <cell r="B4482" t="str">
            <v>AGF1358</v>
          </cell>
          <cell r="C4482" t="str">
            <v>先生</v>
          </cell>
          <cell r="D4482" t="str">
            <v>許祿沛</v>
          </cell>
          <cell r="E4482" t="str">
            <v>許祿沛先生</v>
          </cell>
          <cell r="F4482">
            <v>930970869</v>
          </cell>
        </row>
        <row r="4483">
          <cell r="A4483" t="str">
            <v>D009187</v>
          </cell>
          <cell r="B4483" t="str">
            <v>AAU9990</v>
          </cell>
          <cell r="C4483" t="str">
            <v>先生</v>
          </cell>
          <cell r="D4483" t="str">
            <v>陳旭東</v>
          </cell>
          <cell r="E4483" t="str">
            <v>陳旭東先生</v>
          </cell>
          <cell r="F4483">
            <v>910304506</v>
          </cell>
        </row>
        <row r="4484">
          <cell r="A4484" t="str">
            <v>D009200</v>
          </cell>
          <cell r="B4484" t="str">
            <v>AWY8736</v>
          </cell>
          <cell r="C4484" t="str">
            <v>先生</v>
          </cell>
          <cell r="D4484" t="str">
            <v>歐陽章王民</v>
          </cell>
          <cell r="E4484" t="str">
            <v>歐陽章王民先生</v>
          </cell>
          <cell r="F4484">
            <v>933074282</v>
          </cell>
        </row>
        <row r="4485">
          <cell r="A4485" t="str">
            <v>D009213</v>
          </cell>
          <cell r="B4485" t="str">
            <v>AGD3667</v>
          </cell>
          <cell r="C4485" t="str">
            <v>先生</v>
          </cell>
          <cell r="D4485" t="str">
            <v>亞成有限公司王清奇</v>
          </cell>
          <cell r="E4485" t="str">
            <v>王清奇先生</v>
          </cell>
          <cell r="F4485">
            <v>910120585</v>
          </cell>
        </row>
        <row r="4486">
          <cell r="A4486" t="str">
            <v>D009220</v>
          </cell>
          <cell r="B4486" t="str">
            <v>AGF1885</v>
          </cell>
          <cell r="C4486" t="str">
            <v>先生</v>
          </cell>
          <cell r="D4486" t="str">
            <v>黃韻柔</v>
          </cell>
          <cell r="E4486" t="str">
            <v>蔡義興先生</v>
          </cell>
          <cell r="F4486">
            <v>936223918</v>
          </cell>
        </row>
        <row r="4487">
          <cell r="A4487" t="str">
            <v>D009233</v>
          </cell>
          <cell r="B4487" t="str">
            <v>ASC9853</v>
          </cell>
          <cell r="C4487" t="str">
            <v>先生</v>
          </cell>
          <cell r="D4487" t="str">
            <v>許琇茹</v>
          </cell>
          <cell r="E4487" t="str">
            <v>徐宗杰先生</v>
          </cell>
          <cell r="F4487">
            <v>926119963</v>
          </cell>
        </row>
        <row r="4488">
          <cell r="A4488" t="str">
            <v>D009243</v>
          </cell>
          <cell r="B4488" t="str">
            <v>AGD5606</v>
          </cell>
          <cell r="C4488" t="str">
            <v>先生</v>
          </cell>
          <cell r="D4488" t="str">
            <v>李玉佩</v>
          </cell>
          <cell r="E4488" t="str">
            <v>王宏哲先生</v>
          </cell>
          <cell r="F4488">
            <v>910666676</v>
          </cell>
        </row>
        <row r="4489">
          <cell r="A4489" t="str">
            <v>D009249</v>
          </cell>
          <cell r="B4489" t="str">
            <v>AGD0377</v>
          </cell>
          <cell r="C4489" t="str">
            <v>先生</v>
          </cell>
          <cell r="D4489" t="str">
            <v>梁正江</v>
          </cell>
          <cell r="E4489" t="str">
            <v>梁正江先生</v>
          </cell>
          <cell r="F4489">
            <v>936416972</v>
          </cell>
        </row>
        <row r="4490">
          <cell r="A4490" t="str">
            <v>D009282</v>
          </cell>
          <cell r="B4490" t="str">
            <v>AGQ5569</v>
          </cell>
          <cell r="C4490" t="str">
            <v>先生</v>
          </cell>
          <cell r="D4490" t="str">
            <v>林欲發</v>
          </cell>
          <cell r="E4490" t="str">
            <v>林欲發先生</v>
          </cell>
          <cell r="F4490">
            <v>932228037</v>
          </cell>
        </row>
        <row r="4491">
          <cell r="A4491" t="str">
            <v>D009285</v>
          </cell>
          <cell r="B4491" t="str">
            <v>AGH6566</v>
          </cell>
          <cell r="C4491" t="str">
            <v>先生</v>
          </cell>
          <cell r="D4491" t="str">
            <v>楊瑞芳</v>
          </cell>
          <cell r="E4491" t="str">
            <v>羅世杰先生</v>
          </cell>
          <cell r="F4491">
            <v>987971960</v>
          </cell>
        </row>
        <row r="4492">
          <cell r="A4492" t="str">
            <v>D009290</v>
          </cell>
          <cell r="B4492" t="str">
            <v>AGF3658</v>
          </cell>
          <cell r="C4492" t="str">
            <v>先生</v>
          </cell>
          <cell r="D4492" t="str">
            <v>游弼翔</v>
          </cell>
          <cell r="E4492" t="str">
            <v>游弼翔先生</v>
          </cell>
          <cell r="F4492">
            <v>933067263</v>
          </cell>
        </row>
        <row r="4493">
          <cell r="A4493" t="str">
            <v>D009293</v>
          </cell>
          <cell r="B4493" t="str">
            <v>AJU1166</v>
          </cell>
          <cell r="C4493" t="str">
            <v>小姐</v>
          </cell>
          <cell r="D4493" t="str">
            <v>楊佩娟</v>
          </cell>
          <cell r="E4493" t="str">
            <v>楊佩娟小姐</v>
          </cell>
          <cell r="F4493">
            <v>932308212</v>
          </cell>
        </row>
        <row r="4494">
          <cell r="A4494" t="str">
            <v>D009295</v>
          </cell>
          <cell r="B4494" t="str">
            <v>AGZ5088</v>
          </cell>
          <cell r="C4494" t="str">
            <v>先生</v>
          </cell>
          <cell r="D4494" t="str">
            <v>方志維</v>
          </cell>
          <cell r="E4494" t="str">
            <v>方志維先生</v>
          </cell>
          <cell r="F4494">
            <v>953829911</v>
          </cell>
        </row>
        <row r="4495">
          <cell r="A4495" t="str">
            <v>D009300</v>
          </cell>
          <cell r="B4495" t="str">
            <v>AGU6806</v>
          </cell>
          <cell r="C4495" t="str">
            <v>先生</v>
          </cell>
          <cell r="D4495" t="str">
            <v>黃雅玉</v>
          </cell>
          <cell r="E4495" t="str">
            <v>李人傑先生</v>
          </cell>
          <cell r="F4495">
            <v>922647601</v>
          </cell>
        </row>
        <row r="4496">
          <cell r="A4496" t="str">
            <v>D009312</v>
          </cell>
          <cell r="B4496" t="str">
            <v>AGD8378</v>
          </cell>
          <cell r="C4496" t="str">
            <v>先生</v>
          </cell>
          <cell r="D4496" t="str">
            <v>車已賣</v>
          </cell>
          <cell r="E4496" t="str">
            <v>車已賣先生</v>
          </cell>
          <cell r="F4496">
            <v>900000000</v>
          </cell>
        </row>
        <row r="4497">
          <cell r="A4497" t="str">
            <v>D009313</v>
          </cell>
          <cell r="B4497" t="str">
            <v>AGF6320</v>
          </cell>
          <cell r="C4497" t="str">
            <v>先生</v>
          </cell>
          <cell r="D4497" t="str">
            <v>吳宗峻</v>
          </cell>
          <cell r="E4497" t="str">
            <v>吳宗峻先生</v>
          </cell>
          <cell r="F4497">
            <v>937856617</v>
          </cell>
        </row>
        <row r="4498">
          <cell r="A4498" t="str">
            <v>D009322</v>
          </cell>
          <cell r="B4498" t="str">
            <v>AGF5858</v>
          </cell>
          <cell r="C4498" t="str">
            <v>先生</v>
          </cell>
          <cell r="D4498" t="str">
            <v>闕國輝</v>
          </cell>
          <cell r="E4498" t="str">
            <v>闕國輝先生</v>
          </cell>
          <cell r="F4498">
            <v>979115858</v>
          </cell>
        </row>
        <row r="4499">
          <cell r="A4499" t="str">
            <v>D009353</v>
          </cell>
          <cell r="B4499" t="str">
            <v>RBP1835</v>
          </cell>
          <cell r="C4499" t="str">
            <v>先生</v>
          </cell>
          <cell r="D4499" t="str">
            <v>和運租車股份有限公司翁昭銘</v>
          </cell>
          <cell r="E4499" t="str">
            <v>翁昭銘先生</v>
          </cell>
          <cell r="F4499">
            <v>936147896</v>
          </cell>
        </row>
        <row r="4500">
          <cell r="A4500" t="str">
            <v>D009360</v>
          </cell>
          <cell r="B4500" t="str">
            <v>AGC0108</v>
          </cell>
          <cell r="C4500" t="str">
            <v>先生</v>
          </cell>
          <cell r="D4500" t="str">
            <v>金仲豪</v>
          </cell>
          <cell r="E4500" t="str">
            <v>金仲豪先生</v>
          </cell>
          <cell r="F4500">
            <v>935419807</v>
          </cell>
        </row>
        <row r="4501">
          <cell r="A4501" t="str">
            <v>D009382</v>
          </cell>
          <cell r="B4501" t="str">
            <v>AGF1308</v>
          </cell>
          <cell r="C4501" t="str">
            <v>先生</v>
          </cell>
          <cell r="D4501" t="str">
            <v>莊啟天</v>
          </cell>
          <cell r="E4501" t="str">
            <v>莊啟天先生</v>
          </cell>
          <cell r="F4501">
            <v>923897772</v>
          </cell>
        </row>
        <row r="4502">
          <cell r="A4502" t="str">
            <v>D009399</v>
          </cell>
          <cell r="B4502" t="str">
            <v>AGD6368</v>
          </cell>
          <cell r="C4502" t="str">
            <v>先生</v>
          </cell>
          <cell r="D4502" t="str">
            <v>蕭正可</v>
          </cell>
          <cell r="E4502" t="str">
            <v>蕭正可先生</v>
          </cell>
          <cell r="F4502">
            <v>938012349</v>
          </cell>
        </row>
        <row r="4503">
          <cell r="A4503" t="str">
            <v>D009415</v>
          </cell>
          <cell r="B4503" t="str">
            <v>AHP1358</v>
          </cell>
          <cell r="C4503" t="str">
            <v>小姐</v>
          </cell>
          <cell r="D4503" t="str">
            <v>高斐蘭</v>
          </cell>
          <cell r="E4503" t="str">
            <v>高斐蘭小姐</v>
          </cell>
          <cell r="F4503">
            <v>936132318</v>
          </cell>
        </row>
        <row r="4504">
          <cell r="A4504" t="str">
            <v>D009525</v>
          </cell>
          <cell r="B4504" t="str">
            <v>AGL1212</v>
          </cell>
          <cell r="C4504" t="str">
            <v>小姐</v>
          </cell>
          <cell r="D4504" t="str">
            <v>曾淨雯</v>
          </cell>
          <cell r="E4504" t="str">
            <v>曾淨雯小姐</v>
          </cell>
          <cell r="F4504">
            <v>961000195</v>
          </cell>
        </row>
        <row r="4505">
          <cell r="A4505" t="str">
            <v>D009533</v>
          </cell>
          <cell r="B4505" t="str">
            <v>AHF6788</v>
          </cell>
          <cell r="C4505" t="str">
            <v>先生</v>
          </cell>
          <cell r="D4505" t="str">
            <v>鄭士皓</v>
          </cell>
          <cell r="E4505" t="str">
            <v>鄭士皓先生</v>
          </cell>
          <cell r="F4505">
            <v>918665718</v>
          </cell>
        </row>
        <row r="4506">
          <cell r="A4506" t="str">
            <v>D009537</v>
          </cell>
          <cell r="B4506" t="str">
            <v>AGL5758</v>
          </cell>
          <cell r="C4506" t="str">
            <v>先生</v>
          </cell>
          <cell r="D4506" t="str">
            <v>陳信良</v>
          </cell>
          <cell r="E4506" t="str">
            <v>陳信良先生</v>
          </cell>
          <cell r="F4506">
            <v>917263080</v>
          </cell>
        </row>
        <row r="4507">
          <cell r="A4507" t="str">
            <v>D009610</v>
          </cell>
          <cell r="B4507" t="str">
            <v>AKK9712</v>
          </cell>
          <cell r="C4507" t="str">
            <v>先生</v>
          </cell>
          <cell r="D4507" t="str">
            <v>簡世福</v>
          </cell>
          <cell r="E4507" t="str">
            <v>簡世福先生</v>
          </cell>
          <cell r="F4507">
            <v>955762575</v>
          </cell>
        </row>
        <row r="4508">
          <cell r="A4508" t="str">
            <v>D009613</v>
          </cell>
          <cell r="B4508" t="str">
            <v>RAW5389</v>
          </cell>
          <cell r="C4508" t="str">
            <v>小姐</v>
          </cell>
          <cell r="D4508" t="str">
            <v>和運租車股份有限公司周讌如</v>
          </cell>
          <cell r="E4508" t="str">
            <v>周讌如小姐</v>
          </cell>
          <cell r="F4508">
            <v>913496666</v>
          </cell>
        </row>
        <row r="4509">
          <cell r="A4509" t="str">
            <v>D009625</v>
          </cell>
          <cell r="B4509" t="str">
            <v>AGH3678</v>
          </cell>
          <cell r="C4509" t="str">
            <v>小姐</v>
          </cell>
          <cell r="D4509" t="str">
            <v>吳佳玲</v>
          </cell>
          <cell r="E4509" t="str">
            <v>吳佳玲小姐</v>
          </cell>
          <cell r="F4509">
            <v>915192135</v>
          </cell>
        </row>
        <row r="4510">
          <cell r="A4510" t="str">
            <v>D009631</v>
          </cell>
          <cell r="B4510" t="str">
            <v>AJF6889</v>
          </cell>
          <cell r="C4510" t="str">
            <v>小姐</v>
          </cell>
          <cell r="D4510" t="str">
            <v>廖素菱</v>
          </cell>
          <cell r="E4510" t="str">
            <v>邱暄予小姐</v>
          </cell>
          <cell r="F4510">
            <v>987639801</v>
          </cell>
        </row>
        <row r="4511">
          <cell r="A4511" t="str">
            <v>D009641</v>
          </cell>
          <cell r="B4511" t="str">
            <v>AJG8177</v>
          </cell>
          <cell r="C4511" t="str">
            <v>先生</v>
          </cell>
          <cell r="D4511" t="str">
            <v>林世華</v>
          </cell>
          <cell r="E4511" t="str">
            <v>林世華先生</v>
          </cell>
          <cell r="F4511">
            <v>932341995</v>
          </cell>
        </row>
        <row r="4512">
          <cell r="A4512" t="str">
            <v>D009660</v>
          </cell>
          <cell r="B4512" t="str">
            <v>AGH9857</v>
          </cell>
          <cell r="C4512" t="str">
            <v>先生</v>
          </cell>
          <cell r="D4512" t="str">
            <v>姚江山</v>
          </cell>
          <cell r="E4512" t="str">
            <v>姚江山先生</v>
          </cell>
          <cell r="F4512">
            <v>937022902</v>
          </cell>
        </row>
        <row r="4513">
          <cell r="A4513" t="str">
            <v>D009666</v>
          </cell>
          <cell r="B4513" t="str">
            <v>AGQ0022</v>
          </cell>
          <cell r="C4513" t="str">
            <v>先生</v>
          </cell>
          <cell r="D4513" t="str">
            <v>徐朝君</v>
          </cell>
          <cell r="E4513" t="str">
            <v>徐朝君先生</v>
          </cell>
          <cell r="F4513">
            <v>912712706</v>
          </cell>
        </row>
        <row r="4514">
          <cell r="A4514" t="str">
            <v>D009680</v>
          </cell>
          <cell r="B4514" t="str">
            <v>AGH3178</v>
          </cell>
          <cell r="C4514" t="str">
            <v>先生</v>
          </cell>
          <cell r="D4514" t="str">
            <v>王源豐</v>
          </cell>
          <cell r="E4514" t="str">
            <v>王源豐先生</v>
          </cell>
          <cell r="F4514">
            <v>920391241</v>
          </cell>
        </row>
        <row r="4515">
          <cell r="A4515" t="str">
            <v>D009706</v>
          </cell>
          <cell r="B4515" t="str">
            <v>RAQ8595</v>
          </cell>
          <cell r="C4515" t="str">
            <v>先生</v>
          </cell>
          <cell r="D4515" t="str">
            <v>華電聯網(股)鄭炤仁</v>
          </cell>
          <cell r="E4515" t="str">
            <v>鄭炤仁先生</v>
          </cell>
          <cell r="F4515">
            <v>955326094</v>
          </cell>
        </row>
        <row r="4516">
          <cell r="A4516" t="str">
            <v>D009712</v>
          </cell>
          <cell r="B4516" t="str">
            <v>RAK7073</v>
          </cell>
          <cell r="C4516" t="str">
            <v>先生</v>
          </cell>
          <cell r="D4516" t="str">
            <v>中租汽車租賃股份有限公司葉鎮</v>
          </cell>
          <cell r="E4516" t="str">
            <v>葉鎮先生</v>
          </cell>
          <cell r="F4516">
            <v>926228190</v>
          </cell>
        </row>
        <row r="4517">
          <cell r="A4517" t="str">
            <v>D009718</v>
          </cell>
          <cell r="B4517" t="str">
            <v>AGK8338</v>
          </cell>
          <cell r="C4517" t="str">
            <v>先生</v>
          </cell>
          <cell r="D4517" t="str">
            <v>璞石科技股份有限公司張自然</v>
          </cell>
          <cell r="E4517" t="str">
            <v>張自然先生</v>
          </cell>
          <cell r="F4517">
            <v>931370688</v>
          </cell>
        </row>
        <row r="4518">
          <cell r="A4518" t="str">
            <v>D009721</v>
          </cell>
          <cell r="B4518" t="str">
            <v>RBS3626</v>
          </cell>
          <cell r="C4518" t="str">
            <v>先生</v>
          </cell>
          <cell r="D4518" t="str">
            <v>炘展企業社-依德國際租賃李健明</v>
          </cell>
          <cell r="E4518" t="str">
            <v>李健明先生</v>
          </cell>
          <cell r="F4518">
            <v>937458258</v>
          </cell>
        </row>
        <row r="4519">
          <cell r="A4519" t="str">
            <v>D009739</v>
          </cell>
          <cell r="B4519" t="str">
            <v>AKG0060</v>
          </cell>
          <cell r="C4519" t="str">
            <v>先生</v>
          </cell>
          <cell r="D4519" t="str">
            <v>葉志銘</v>
          </cell>
          <cell r="E4519" t="str">
            <v>葉志銘先生</v>
          </cell>
          <cell r="F4519">
            <v>936174366</v>
          </cell>
        </row>
        <row r="4520">
          <cell r="A4520" t="str">
            <v>D009745</v>
          </cell>
          <cell r="B4520" t="str">
            <v>AGJ6088</v>
          </cell>
          <cell r="C4520" t="str">
            <v>小姐</v>
          </cell>
          <cell r="D4520" t="str">
            <v>羅幸玲</v>
          </cell>
          <cell r="E4520" t="str">
            <v>羅幸玲小姐</v>
          </cell>
          <cell r="F4520">
            <v>936206421</v>
          </cell>
        </row>
        <row r="4521">
          <cell r="A4521" t="str">
            <v>D009753</v>
          </cell>
          <cell r="B4521" t="str">
            <v>AJF1983</v>
          </cell>
          <cell r="C4521" t="str">
            <v>先生</v>
          </cell>
          <cell r="D4521" t="str">
            <v>廖書賢</v>
          </cell>
          <cell r="E4521" t="str">
            <v>廖書賢先生</v>
          </cell>
          <cell r="F4521">
            <v>916780733</v>
          </cell>
        </row>
        <row r="4522">
          <cell r="A4522" t="str">
            <v>D009814</v>
          </cell>
          <cell r="B4522" t="str">
            <v>AGH8580</v>
          </cell>
          <cell r="C4522" t="str">
            <v>小姐</v>
          </cell>
          <cell r="D4522" t="str">
            <v>邦朵廣告製作有限公司蔡惠萍</v>
          </cell>
          <cell r="E4522" t="str">
            <v>蔡惠萍小姐</v>
          </cell>
          <cell r="F4522">
            <v>932761737</v>
          </cell>
        </row>
        <row r="4523">
          <cell r="A4523" t="str">
            <v>D009863</v>
          </cell>
          <cell r="B4523" t="str">
            <v>AGK9676</v>
          </cell>
          <cell r="C4523" t="str">
            <v>先生</v>
          </cell>
          <cell r="D4523" t="str">
            <v>林裕森</v>
          </cell>
          <cell r="E4523" t="str">
            <v>林裕森先生</v>
          </cell>
          <cell r="F4523">
            <v>956304918</v>
          </cell>
        </row>
        <row r="4524">
          <cell r="A4524" t="str">
            <v>D009865</v>
          </cell>
          <cell r="B4524" t="str">
            <v>RBQ0098</v>
          </cell>
          <cell r="C4524" t="str">
            <v>先生</v>
          </cell>
          <cell r="D4524" t="str">
            <v>和運租車(股)有限公司莊昱宏</v>
          </cell>
          <cell r="E4524" t="str">
            <v>莊昱宏先生</v>
          </cell>
          <cell r="F4524">
            <v>932304623</v>
          </cell>
        </row>
        <row r="4525">
          <cell r="A4525" t="str">
            <v>D009874</v>
          </cell>
          <cell r="B4525" t="str">
            <v>AGP6565</v>
          </cell>
          <cell r="C4525" t="str">
            <v>先生</v>
          </cell>
          <cell r="D4525" t="str">
            <v>成教尚</v>
          </cell>
          <cell r="E4525" t="str">
            <v>成教尚先生</v>
          </cell>
          <cell r="F4525">
            <v>975097995</v>
          </cell>
        </row>
        <row r="4526">
          <cell r="A4526" t="str">
            <v>D009876</v>
          </cell>
          <cell r="B4526" t="str">
            <v>RAK9117</v>
          </cell>
          <cell r="C4526" t="str">
            <v>先生</v>
          </cell>
          <cell r="D4526" t="str">
            <v>台壽保資融股份有限公司龐乃皓</v>
          </cell>
          <cell r="E4526" t="str">
            <v>龐乃皓先生</v>
          </cell>
          <cell r="F4526">
            <v>922190834</v>
          </cell>
        </row>
        <row r="4527">
          <cell r="A4527" t="str">
            <v>D009884</v>
          </cell>
          <cell r="B4527" t="str">
            <v>AGS2628</v>
          </cell>
          <cell r="C4527" t="str">
            <v>先生</v>
          </cell>
          <cell r="D4527" t="str">
            <v>蔡淑儀</v>
          </cell>
          <cell r="E4527" t="str">
            <v>鍾慶榮先生</v>
          </cell>
          <cell r="F4527">
            <v>932032969</v>
          </cell>
        </row>
        <row r="4528">
          <cell r="A4528" t="str">
            <v>D009891</v>
          </cell>
          <cell r="B4528" t="str">
            <v>RAK9797</v>
          </cell>
          <cell r="C4528" t="str">
            <v>小姐</v>
          </cell>
          <cell r="D4528" t="str">
            <v>德綺實業(限)-財盟劉淑蘭</v>
          </cell>
          <cell r="E4528" t="str">
            <v>劉淑蘭小姐</v>
          </cell>
          <cell r="F4528">
            <v>937066510</v>
          </cell>
        </row>
        <row r="4529">
          <cell r="A4529" t="str">
            <v>D009892</v>
          </cell>
          <cell r="B4529" t="str">
            <v>AGQ3937</v>
          </cell>
          <cell r="C4529" t="str">
            <v>小姐</v>
          </cell>
          <cell r="D4529" t="str">
            <v>呂蔡美妍</v>
          </cell>
          <cell r="E4529" t="str">
            <v>呂蔡美妍小姐</v>
          </cell>
          <cell r="F4529">
            <v>922289775</v>
          </cell>
        </row>
        <row r="4530">
          <cell r="A4530" t="str">
            <v>D009915</v>
          </cell>
          <cell r="B4530" t="str">
            <v>AJF7686</v>
          </cell>
          <cell r="C4530" t="str">
            <v>先生</v>
          </cell>
          <cell r="D4530" t="str">
            <v>劉紘瑞</v>
          </cell>
          <cell r="E4530" t="str">
            <v>劉紘瑞先生</v>
          </cell>
          <cell r="F4530">
            <v>987343599</v>
          </cell>
        </row>
        <row r="4531">
          <cell r="A4531" t="str">
            <v>D009924</v>
          </cell>
          <cell r="B4531" t="str">
            <v>RAK7383</v>
          </cell>
          <cell r="C4531" t="str">
            <v>先生</v>
          </cell>
          <cell r="D4531" t="str">
            <v>中租迪和股份有限公司陳明宏</v>
          </cell>
          <cell r="E4531" t="str">
            <v>陳明宏先生</v>
          </cell>
          <cell r="F4531">
            <v>911770700</v>
          </cell>
        </row>
        <row r="4532">
          <cell r="A4532" t="str">
            <v>D009933</v>
          </cell>
          <cell r="B4532" t="str">
            <v>RBQ5811</v>
          </cell>
          <cell r="C4532" t="str">
            <v>先生</v>
          </cell>
          <cell r="D4532" t="str">
            <v>依德國際股份有限公司程仕龍</v>
          </cell>
          <cell r="E4532" t="str">
            <v>程仕龍先生</v>
          </cell>
          <cell r="F4532">
            <v>919265936</v>
          </cell>
        </row>
        <row r="4533">
          <cell r="A4533" t="str">
            <v>D009936</v>
          </cell>
          <cell r="B4533" t="str">
            <v>AGK8135</v>
          </cell>
          <cell r="C4533" t="str">
            <v>先生</v>
          </cell>
          <cell r="D4533" t="str">
            <v>劉美玲</v>
          </cell>
          <cell r="E4533" t="str">
            <v>蕭清柳先生</v>
          </cell>
          <cell r="F4533">
            <v>938011342</v>
          </cell>
        </row>
        <row r="4534">
          <cell r="A4534" t="str">
            <v>D009939</v>
          </cell>
          <cell r="B4534" t="str">
            <v>AGJ9509</v>
          </cell>
          <cell r="C4534" t="str">
            <v>先生</v>
          </cell>
          <cell r="D4534" t="str">
            <v>黃奕鈞</v>
          </cell>
          <cell r="E4534" t="str">
            <v>黃奕鈞先生</v>
          </cell>
          <cell r="F4534">
            <v>910838939</v>
          </cell>
        </row>
        <row r="4535">
          <cell r="A4535" t="str">
            <v>D009970</v>
          </cell>
          <cell r="B4535" t="str">
            <v>RAF6582</v>
          </cell>
          <cell r="C4535" t="str">
            <v>先生</v>
          </cell>
          <cell r="D4535" t="str">
            <v>伯捷汽車租賃股份有限公司詹明叡</v>
          </cell>
          <cell r="E4535" t="str">
            <v>詹明叡先生</v>
          </cell>
          <cell r="F4535">
            <v>952821778</v>
          </cell>
        </row>
        <row r="4536">
          <cell r="A4536" t="str">
            <v>D010023</v>
          </cell>
          <cell r="B4536" t="str">
            <v>AGL8389</v>
          </cell>
          <cell r="C4536" t="str">
            <v>先生</v>
          </cell>
          <cell r="D4536" t="str">
            <v>易俊傑</v>
          </cell>
          <cell r="E4536" t="str">
            <v>易俊傑先生</v>
          </cell>
          <cell r="F4536">
            <v>939895230</v>
          </cell>
        </row>
        <row r="4537">
          <cell r="A4537" t="str">
            <v>D010028</v>
          </cell>
          <cell r="B4537" t="str">
            <v>ALN8968</v>
          </cell>
          <cell r="C4537" t="str">
            <v>先生</v>
          </cell>
          <cell r="D4537" t="str">
            <v>林曼玲</v>
          </cell>
          <cell r="E4537" t="str">
            <v>陳慶東先生</v>
          </cell>
          <cell r="F4537">
            <v>988515019</v>
          </cell>
        </row>
        <row r="4538">
          <cell r="A4538" t="str">
            <v>D010030</v>
          </cell>
          <cell r="B4538" t="str">
            <v>AGL9557</v>
          </cell>
          <cell r="C4538" t="str">
            <v>小姐</v>
          </cell>
          <cell r="D4538" t="str">
            <v>許藍芳</v>
          </cell>
          <cell r="E4538" t="str">
            <v>許藍芳小姐</v>
          </cell>
          <cell r="F4538">
            <v>939289662</v>
          </cell>
        </row>
        <row r="4539">
          <cell r="A4539" t="str">
            <v>D010049</v>
          </cell>
          <cell r="B4539" t="str">
            <v>ATB9571</v>
          </cell>
          <cell r="C4539" t="str">
            <v>先生</v>
          </cell>
          <cell r="D4539" t="str">
            <v>0許惠婷</v>
          </cell>
          <cell r="E4539" t="str">
            <v>徐詩豪先生</v>
          </cell>
          <cell r="F4539">
            <v>910899334</v>
          </cell>
        </row>
        <row r="4540">
          <cell r="A4540" t="str">
            <v>D010052</v>
          </cell>
          <cell r="B4540" t="str">
            <v>AGJ7518</v>
          </cell>
          <cell r="C4540" t="str">
            <v>先生</v>
          </cell>
          <cell r="D4540" t="str">
            <v>王俞文</v>
          </cell>
          <cell r="E4540" t="str">
            <v>黃泰豪先生</v>
          </cell>
          <cell r="F4540">
            <v>952806560</v>
          </cell>
        </row>
        <row r="4541">
          <cell r="A4541" t="str">
            <v>D010058</v>
          </cell>
          <cell r="B4541" t="str">
            <v>AGN0656</v>
          </cell>
          <cell r="C4541" t="str">
            <v>先生</v>
          </cell>
          <cell r="D4541" t="str">
            <v>威樺實業有限公司李孟霖</v>
          </cell>
          <cell r="E4541" t="str">
            <v>李孟霖先生</v>
          </cell>
          <cell r="F4541">
            <v>972928730</v>
          </cell>
        </row>
        <row r="4542">
          <cell r="A4542" t="str">
            <v>D010076</v>
          </cell>
          <cell r="B4542" t="str">
            <v>AGJ9826</v>
          </cell>
          <cell r="C4542" t="str">
            <v>小姐</v>
          </cell>
          <cell r="D4542" t="str">
            <v>藝美皮件有限公司胡桂蓉</v>
          </cell>
          <cell r="E4542" t="str">
            <v>胡桂蓉小姐</v>
          </cell>
          <cell r="F4542">
            <v>937885020</v>
          </cell>
        </row>
        <row r="4543">
          <cell r="A4543" t="str">
            <v>D010093</v>
          </cell>
          <cell r="B4543" t="str">
            <v>RAL9728</v>
          </cell>
          <cell r="C4543" t="str">
            <v>先生</v>
          </cell>
          <cell r="D4543" t="str">
            <v>兆紳管理顧問(有)-和運租車劉兆生</v>
          </cell>
          <cell r="E4543" t="str">
            <v>劉兆生先生</v>
          </cell>
          <cell r="F4543">
            <v>975281536</v>
          </cell>
        </row>
        <row r="4544">
          <cell r="A4544" t="str">
            <v>D010117</v>
          </cell>
          <cell r="B4544" t="str">
            <v>RAQ3796</v>
          </cell>
          <cell r="C4544" t="str">
            <v>小姐</v>
          </cell>
          <cell r="D4544" t="str">
            <v>賴昭蓉</v>
          </cell>
          <cell r="E4544" t="str">
            <v>賴昭蓉小姐</v>
          </cell>
          <cell r="F4544">
            <v>972175868</v>
          </cell>
        </row>
        <row r="4545">
          <cell r="A4545" t="str">
            <v>D010124</v>
          </cell>
          <cell r="B4545" t="str">
            <v>AKM8100</v>
          </cell>
          <cell r="C4545" t="str">
            <v>先生</v>
          </cell>
          <cell r="D4545" t="str">
            <v>陳財旺</v>
          </cell>
          <cell r="E4545" t="str">
            <v>陳財旺先生</v>
          </cell>
          <cell r="F4545">
            <v>932132345</v>
          </cell>
        </row>
        <row r="4546">
          <cell r="A4546" t="str">
            <v>D010138</v>
          </cell>
          <cell r="B4546" t="str">
            <v>AJF5698</v>
          </cell>
          <cell r="C4546" t="str">
            <v>先生</v>
          </cell>
          <cell r="D4546" t="str">
            <v>黃文仁</v>
          </cell>
          <cell r="E4546" t="str">
            <v>黃文仁先生</v>
          </cell>
          <cell r="F4546">
            <v>910387838</v>
          </cell>
        </row>
        <row r="4547">
          <cell r="A4547" t="str">
            <v>D010163</v>
          </cell>
          <cell r="B4547" t="str">
            <v>AJU3689</v>
          </cell>
          <cell r="C4547" t="str">
            <v>先生</v>
          </cell>
          <cell r="D4547" t="str">
            <v>顏厥龍</v>
          </cell>
          <cell r="E4547" t="str">
            <v>顏厥龍先生</v>
          </cell>
          <cell r="F4547">
            <v>932248672</v>
          </cell>
        </row>
        <row r="4548">
          <cell r="A4548" t="str">
            <v>D010164</v>
          </cell>
          <cell r="B4548" t="str">
            <v>AJF8708</v>
          </cell>
          <cell r="C4548" t="str">
            <v>先生</v>
          </cell>
          <cell r="D4548" t="str">
            <v>王丕勳</v>
          </cell>
          <cell r="E4548" t="str">
            <v>王丕勳先生</v>
          </cell>
          <cell r="F4548">
            <v>932393193</v>
          </cell>
        </row>
        <row r="4549">
          <cell r="A4549" t="str">
            <v>D010186</v>
          </cell>
          <cell r="B4549" t="str">
            <v>AME1966</v>
          </cell>
          <cell r="C4549" t="str">
            <v>小姐</v>
          </cell>
          <cell r="D4549" t="str">
            <v>林宜靜</v>
          </cell>
          <cell r="E4549" t="str">
            <v>林宜靜小姐</v>
          </cell>
          <cell r="F4549">
            <v>922492072</v>
          </cell>
        </row>
        <row r="4550">
          <cell r="A4550" t="str">
            <v>D010190</v>
          </cell>
          <cell r="B4550" t="str">
            <v>AJG2089</v>
          </cell>
          <cell r="C4550" t="str">
            <v>先生</v>
          </cell>
          <cell r="D4550" t="str">
            <v>蔚采科技股份有限公司陳祐宸</v>
          </cell>
          <cell r="E4550" t="str">
            <v>陳祐宸先生</v>
          </cell>
          <cell r="F4550">
            <v>933822282</v>
          </cell>
        </row>
        <row r="4551">
          <cell r="A4551" t="str">
            <v>D010226</v>
          </cell>
          <cell r="B4551" t="str">
            <v>AKF0200</v>
          </cell>
          <cell r="C4551" t="str">
            <v>先生</v>
          </cell>
          <cell r="D4551" t="str">
            <v>李宜昇</v>
          </cell>
          <cell r="E4551" t="str">
            <v>李宜昇先生</v>
          </cell>
          <cell r="F4551">
            <v>939993743</v>
          </cell>
        </row>
        <row r="4552">
          <cell r="A4552" t="str">
            <v>D010238</v>
          </cell>
          <cell r="B4552" t="str">
            <v>AGK8577</v>
          </cell>
          <cell r="C4552" t="str">
            <v>先生</v>
          </cell>
          <cell r="D4552" t="str">
            <v>莊廖秀麗</v>
          </cell>
          <cell r="E4552" t="str">
            <v>莊程翔先生</v>
          </cell>
          <cell r="F4552">
            <v>960606496</v>
          </cell>
        </row>
        <row r="4553">
          <cell r="A4553" t="str">
            <v>D010268</v>
          </cell>
          <cell r="B4553" t="str">
            <v>AGS2312</v>
          </cell>
          <cell r="C4553" t="str">
            <v>先生</v>
          </cell>
          <cell r="D4553" t="str">
            <v>楊智綸</v>
          </cell>
          <cell r="E4553" t="str">
            <v>楊智綸先生</v>
          </cell>
          <cell r="F4553">
            <v>928755543</v>
          </cell>
        </row>
        <row r="4554">
          <cell r="A4554" t="str">
            <v>D010277</v>
          </cell>
          <cell r="B4554" t="str">
            <v>AGL9875</v>
          </cell>
          <cell r="C4554" t="str">
            <v>先生</v>
          </cell>
          <cell r="D4554" t="str">
            <v>東怡航空顧問事業有限公司陳惠明</v>
          </cell>
          <cell r="E4554" t="str">
            <v>陳惠明先生</v>
          </cell>
          <cell r="F4554">
            <v>952588575</v>
          </cell>
        </row>
        <row r="4555">
          <cell r="A4555" t="str">
            <v>D010292</v>
          </cell>
          <cell r="B4555" t="str">
            <v>AJG1686</v>
          </cell>
          <cell r="C4555" t="str">
            <v>先生</v>
          </cell>
          <cell r="D4555" t="str">
            <v>皇璽建設有限公司顏銘宏</v>
          </cell>
          <cell r="E4555" t="str">
            <v>顏銘宏先生</v>
          </cell>
          <cell r="F4555">
            <v>979966281</v>
          </cell>
        </row>
        <row r="4556">
          <cell r="A4556" t="str">
            <v>D010356</v>
          </cell>
          <cell r="B4556" t="str">
            <v>AKK3339</v>
          </cell>
          <cell r="C4556" t="str">
            <v>小姐</v>
          </cell>
          <cell r="D4556" t="str">
            <v>魏培仁</v>
          </cell>
          <cell r="E4556" t="str">
            <v>魏培仁小姐</v>
          </cell>
          <cell r="F4556">
            <v>913056568</v>
          </cell>
        </row>
        <row r="4557">
          <cell r="A4557" t="str">
            <v>D010357</v>
          </cell>
          <cell r="B4557" t="str">
            <v>AJP3658</v>
          </cell>
          <cell r="C4557" t="str">
            <v>先生</v>
          </cell>
          <cell r="D4557" t="str">
            <v>李子昂</v>
          </cell>
          <cell r="E4557" t="str">
            <v>李子昂先生</v>
          </cell>
          <cell r="F4557">
            <v>930973127</v>
          </cell>
        </row>
        <row r="4558">
          <cell r="A4558" t="str">
            <v>D010371</v>
          </cell>
          <cell r="B4558" t="str">
            <v>AKF7811</v>
          </cell>
          <cell r="C4558" t="str">
            <v>先生</v>
          </cell>
          <cell r="D4558" t="str">
            <v>林偉本</v>
          </cell>
          <cell r="E4558" t="str">
            <v>林偉本先生</v>
          </cell>
          <cell r="F4558">
            <v>935533020</v>
          </cell>
        </row>
        <row r="4559">
          <cell r="A4559" t="str">
            <v>D010373</v>
          </cell>
          <cell r="B4559" t="str">
            <v>AJG5328</v>
          </cell>
          <cell r="C4559" t="str">
            <v>先生</v>
          </cell>
          <cell r="D4559" t="str">
            <v>陳文毓</v>
          </cell>
          <cell r="E4559" t="str">
            <v>陳文毓先生</v>
          </cell>
          <cell r="F4559">
            <v>936346281</v>
          </cell>
        </row>
        <row r="4560">
          <cell r="A4560" t="str">
            <v>D010403</v>
          </cell>
          <cell r="B4560" t="str">
            <v>AJF6769</v>
          </cell>
          <cell r="C4560" t="str">
            <v>小姐</v>
          </cell>
          <cell r="D4560" t="str">
            <v>李玉蘭</v>
          </cell>
          <cell r="E4560" t="str">
            <v>李玉蘭小姐</v>
          </cell>
          <cell r="F4560">
            <v>937194038</v>
          </cell>
        </row>
        <row r="4561">
          <cell r="A4561" t="str">
            <v>D010408</v>
          </cell>
          <cell r="B4561" t="str">
            <v>AAE9798</v>
          </cell>
          <cell r="C4561" t="str">
            <v>先生</v>
          </cell>
          <cell r="D4561" t="str">
            <v>宏領企業(股)林乾祥</v>
          </cell>
          <cell r="E4561" t="str">
            <v>林乾祥先生</v>
          </cell>
          <cell r="F4561">
            <v>932848267</v>
          </cell>
        </row>
        <row r="4562">
          <cell r="A4562" t="str">
            <v>D010409</v>
          </cell>
          <cell r="B4562" t="str">
            <v>AJG2958</v>
          </cell>
          <cell r="C4562" t="str">
            <v>先生</v>
          </cell>
          <cell r="D4562" t="str">
            <v>吳松島</v>
          </cell>
          <cell r="E4562" t="str">
            <v>吳松島先生</v>
          </cell>
          <cell r="F4562">
            <v>935553647</v>
          </cell>
        </row>
        <row r="4563">
          <cell r="A4563" t="str">
            <v>D010411</v>
          </cell>
          <cell r="B4563" t="str">
            <v>AKF5191</v>
          </cell>
          <cell r="C4563" t="str">
            <v>先生</v>
          </cell>
          <cell r="D4563" t="str">
            <v>謝冠琦</v>
          </cell>
          <cell r="E4563" t="str">
            <v>謝冠琦先生</v>
          </cell>
          <cell r="F4563">
            <v>958516192</v>
          </cell>
        </row>
        <row r="4564">
          <cell r="A4564" t="str">
            <v>D010438</v>
          </cell>
          <cell r="B4564" t="str">
            <v>AJG8875</v>
          </cell>
          <cell r="C4564" t="str">
            <v>先生</v>
          </cell>
          <cell r="D4564" t="str">
            <v>張南立</v>
          </cell>
          <cell r="E4564" t="str">
            <v>張南立先生</v>
          </cell>
          <cell r="F4564">
            <v>905800660</v>
          </cell>
        </row>
        <row r="4565">
          <cell r="A4565" t="str">
            <v>D010440</v>
          </cell>
          <cell r="B4565" t="str">
            <v>AJF7065</v>
          </cell>
          <cell r="C4565" t="str">
            <v>先生</v>
          </cell>
          <cell r="D4565" t="str">
            <v>黃信達</v>
          </cell>
          <cell r="E4565" t="str">
            <v>黃信達先生</v>
          </cell>
          <cell r="F4565">
            <v>958987316</v>
          </cell>
        </row>
        <row r="4566">
          <cell r="A4566" t="str">
            <v>D010460</v>
          </cell>
          <cell r="B4566" t="str">
            <v>AGP9893</v>
          </cell>
          <cell r="C4566" t="str">
            <v>先生</v>
          </cell>
          <cell r="D4566" t="str">
            <v>劉祖富</v>
          </cell>
          <cell r="E4566" t="str">
            <v>劉祖富先生</v>
          </cell>
          <cell r="F4566">
            <v>953816819</v>
          </cell>
        </row>
        <row r="4567">
          <cell r="A4567" t="str">
            <v>D010463</v>
          </cell>
          <cell r="B4567" t="str">
            <v>AKF1778</v>
          </cell>
          <cell r="C4567" t="str">
            <v>先生</v>
          </cell>
          <cell r="D4567" t="str">
            <v>鄭歆于</v>
          </cell>
          <cell r="E4567" t="str">
            <v>黃奕鈞先生</v>
          </cell>
          <cell r="F4567">
            <v>910226339</v>
          </cell>
        </row>
        <row r="4568">
          <cell r="A4568" t="str">
            <v>D010464</v>
          </cell>
          <cell r="B4568" t="str">
            <v>AGL2829</v>
          </cell>
          <cell r="C4568" t="str">
            <v>先生</v>
          </cell>
          <cell r="D4568" t="str">
            <v>劉智明</v>
          </cell>
          <cell r="E4568" t="str">
            <v>劉智明先生</v>
          </cell>
          <cell r="F4568">
            <v>932212987</v>
          </cell>
        </row>
        <row r="4569">
          <cell r="A4569" t="str">
            <v>D010469</v>
          </cell>
          <cell r="B4569" t="str">
            <v>AJF7078</v>
          </cell>
          <cell r="C4569" t="str">
            <v>先生</v>
          </cell>
          <cell r="D4569" t="str">
            <v>弘毅有限公司聞可祥</v>
          </cell>
          <cell r="E4569" t="str">
            <v>聞可祥先生</v>
          </cell>
          <cell r="F4569">
            <v>911225690</v>
          </cell>
        </row>
        <row r="4570">
          <cell r="A4570" t="str">
            <v>D010535</v>
          </cell>
          <cell r="B4570" t="str">
            <v>AKF8018</v>
          </cell>
          <cell r="C4570" t="str">
            <v>小姐</v>
          </cell>
          <cell r="D4570" t="str">
            <v>鄭建興</v>
          </cell>
          <cell r="E4570" t="str">
            <v>吳襄君小姐</v>
          </cell>
          <cell r="F4570">
            <v>928229538</v>
          </cell>
        </row>
        <row r="4571">
          <cell r="A4571" t="str">
            <v>D010536</v>
          </cell>
          <cell r="B4571" t="str">
            <v>AJR0518</v>
          </cell>
          <cell r="C4571" t="str">
            <v>小姐</v>
          </cell>
          <cell r="D4571" t="str">
            <v>徐秀綾</v>
          </cell>
          <cell r="E4571" t="str">
            <v>徐秀綾小姐</v>
          </cell>
          <cell r="F4571">
            <v>958510812</v>
          </cell>
        </row>
        <row r="4572">
          <cell r="A4572" t="str">
            <v>D010557</v>
          </cell>
          <cell r="B4572" t="str">
            <v>AGS5315</v>
          </cell>
          <cell r="C4572" t="str">
            <v>先生</v>
          </cell>
          <cell r="D4572" t="str">
            <v>張建邦</v>
          </cell>
          <cell r="E4572" t="str">
            <v>張建邦先生</v>
          </cell>
          <cell r="F4572">
            <v>958600677</v>
          </cell>
        </row>
        <row r="4573">
          <cell r="A4573" t="str">
            <v>D010561</v>
          </cell>
          <cell r="B4573" t="str">
            <v>RBR6585</v>
          </cell>
          <cell r="C4573" t="str">
            <v>先生</v>
          </cell>
          <cell r="D4573" t="str">
            <v>依德國際股份有限公司陳弘淼</v>
          </cell>
          <cell r="E4573" t="str">
            <v>陳弘淼先生</v>
          </cell>
          <cell r="F4573">
            <v>910229144</v>
          </cell>
        </row>
        <row r="4574">
          <cell r="A4574" t="str">
            <v>D010563</v>
          </cell>
          <cell r="B4574" t="str">
            <v>AGT6993</v>
          </cell>
          <cell r="C4574" t="str">
            <v>先生</v>
          </cell>
          <cell r="D4574" t="str">
            <v>宏順裝潢工程有限公司王得慶</v>
          </cell>
          <cell r="E4574" t="str">
            <v>王得慶先生</v>
          </cell>
          <cell r="F4574">
            <v>920263032</v>
          </cell>
        </row>
        <row r="4575">
          <cell r="A4575" t="str">
            <v>D010569</v>
          </cell>
          <cell r="B4575" t="str">
            <v>AKF6908</v>
          </cell>
          <cell r="C4575" t="str">
            <v>先生</v>
          </cell>
          <cell r="D4575" t="str">
            <v>徐淑惠</v>
          </cell>
          <cell r="E4575" t="str">
            <v>陳澤祥先生</v>
          </cell>
          <cell r="F4575">
            <v>939859352</v>
          </cell>
        </row>
        <row r="4576">
          <cell r="A4576" t="str">
            <v>D010571</v>
          </cell>
          <cell r="B4576" t="str">
            <v>AKF5193</v>
          </cell>
          <cell r="C4576" t="str">
            <v>先生</v>
          </cell>
          <cell r="D4576" t="str">
            <v>林淑惠</v>
          </cell>
          <cell r="E4576" t="str">
            <v>張中平先生</v>
          </cell>
          <cell r="F4576">
            <v>921077183</v>
          </cell>
        </row>
        <row r="4577">
          <cell r="A4577" t="str">
            <v>D010574</v>
          </cell>
          <cell r="B4577" t="str">
            <v>AJF0528</v>
          </cell>
          <cell r="C4577" t="str">
            <v>先生</v>
          </cell>
          <cell r="D4577" t="str">
            <v>吳錫銘</v>
          </cell>
          <cell r="E4577" t="str">
            <v>吳錫銘先生</v>
          </cell>
          <cell r="F4577">
            <v>932228367</v>
          </cell>
        </row>
        <row r="4578">
          <cell r="A4578" t="str">
            <v>D010575</v>
          </cell>
          <cell r="B4578" t="str">
            <v>AHE9676</v>
          </cell>
          <cell r="C4578" t="str">
            <v>先生</v>
          </cell>
          <cell r="D4578" t="str">
            <v>王前鋒</v>
          </cell>
          <cell r="E4578" t="str">
            <v>王崧竹先生</v>
          </cell>
          <cell r="F4578">
            <v>989152663</v>
          </cell>
        </row>
        <row r="4579">
          <cell r="A4579" t="str">
            <v>D010589</v>
          </cell>
          <cell r="B4579" t="str">
            <v>RAR7123</v>
          </cell>
          <cell r="C4579" t="str">
            <v>先生</v>
          </cell>
          <cell r="D4579" t="str">
            <v>財盟小客車租賃股份有限公司曾盟斌</v>
          </cell>
          <cell r="E4579" t="str">
            <v>曾盟斌先生</v>
          </cell>
          <cell r="F4579">
            <v>987121196</v>
          </cell>
        </row>
        <row r="4580">
          <cell r="A4580" t="str">
            <v>D010623</v>
          </cell>
          <cell r="B4580" t="str">
            <v>AGS9939</v>
          </cell>
          <cell r="C4580" t="str">
            <v>小姐</v>
          </cell>
          <cell r="D4580" t="str">
            <v>鄭慈千</v>
          </cell>
          <cell r="E4580" t="str">
            <v>鄭慈千小姐</v>
          </cell>
          <cell r="F4580">
            <v>932923662</v>
          </cell>
        </row>
        <row r="4581">
          <cell r="A4581" t="str">
            <v>D010624</v>
          </cell>
          <cell r="B4581" t="str">
            <v>AJG0985</v>
          </cell>
          <cell r="C4581" t="str">
            <v>先生</v>
          </cell>
          <cell r="D4581" t="str">
            <v>英屬維京群島商太古國際汽車(股)羅游德</v>
          </cell>
          <cell r="E4581" t="str">
            <v>陳書緯先生</v>
          </cell>
          <cell r="F4581">
            <v>988052041</v>
          </cell>
        </row>
        <row r="4582">
          <cell r="A4582" t="str">
            <v>D010639</v>
          </cell>
          <cell r="B4582" t="str">
            <v>AJR6336</v>
          </cell>
          <cell r="C4582" t="str">
            <v>先生</v>
          </cell>
          <cell r="D4582" t="str">
            <v>廖振貿</v>
          </cell>
          <cell r="E4582" t="str">
            <v>廖振貿先生</v>
          </cell>
          <cell r="F4582">
            <v>963806653</v>
          </cell>
        </row>
        <row r="4583">
          <cell r="A4583" t="str">
            <v>D010652</v>
          </cell>
          <cell r="B4583" t="str">
            <v>AME8665</v>
          </cell>
          <cell r="C4583" t="str">
            <v>小姐</v>
          </cell>
          <cell r="D4583" t="str">
            <v>魏秀珊</v>
          </cell>
          <cell r="E4583" t="str">
            <v>魏秀珊小姐</v>
          </cell>
          <cell r="F4583">
            <v>939371152</v>
          </cell>
        </row>
        <row r="4584">
          <cell r="A4584" t="str">
            <v>D010660</v>
          </cell>
          <cell r="B4584" t="str">
            <v>AKF1682</v>
          </cell>
          <cell r="C4584" t="str">
            <v>先生</v>
          </cell>
          <cell r="D4584" t="str">
            <v>李叔強</v>
          </cell>
          <cell r="E4584" t="str">
            <v>李叔強先生</v>
          </cell>
          <cell r="F4584">
            <v>920886782</v>
          </cell>
        </row>
        <row r="4585">
          <cell r="A4585" t="str">
            <v>D010661</v>
          </cell>
          <cell r="B4585" t="str">
            <v>AKF1669</v>
          </cell>
          <cell r="C4585" t="str">
            <v>先生</v>
          </cell>
          <cell r="D4585" t="str">
            <v>許瓊吉</v>
          </cell>
          <cell r="E4585" t="str">
            <v>陳永昌先生</v>
          </cell>
          <cell r="F4585">
            <v>918530917</v>
          </cell>
        </row>
        <row r="4586">
          <cell r="A4586" t="str">
            <v>D010666</v>
          </cell>
          <cell r="B4586" t="str">
            <v>AJX8801</v>
          </cell>
          <cell r="C4586" t="str">
            <v>先生</v>
          </cell>
          <cell r="D4586" t="str">
            <v>羅其暐</v>
          </cell>
          <cell r="E4586" t="str">
            <v>羅其暐先生</v>
          </cell>
          <cell r="F4586">
            <v>911937335</v>
          </cell>
        </row>
        <row r="4587">
          <cell r="A4587" t="str">
            <v>D010671</v>
          </cell>
          <cell r="B4587" t="str">
            <v>ALG6669</v>
          </cell>
          <cell r="C4587" t="str">
            <v>先生</v>
          </cell>
          <cell r="D4587" t="str">
            <v>陳俊宏</v>
          </cell>
          <cell r="E4587" t="str">
            <v>陳俊宏先生</v>
          </cell>
          <cell r="F4587">
            <v>935529000</v>
          </cell>
        </row>
        <row r="4588">
          <cell r="A4588" t="str">
            <v>D010699</v>
          </cell>
          <cell r="B4588" t="str">
            <v>AKF9597</v>
          </cell>
          <cell r="C4588" t="str">
            <v>先生</v>
          </cell>
          <cell r="D4588" t="str">
            <v>詹卉米</v>
          </cell>
          <cell r="E4588" t="str">
            <v>楊朝富先生</v>
          </cell>
          <cell r="F4588">
            <v>933802609</v>
          </cell>
        </row>
        <row r="4589">
          <cell r="A4589" t="str">
            <v>D010706</v>
          </cell>
          <cell r="B4589" t="str">
            <v>AKA0002</v>
          </cell>
          <cell r="C4589" t="str">
            <v>先生</v>
          </cell>
          <cell r="D4589" t="str">
            <v>林薛秀香</v>
          </cell>
          <cell r="E4589" t="str">
            <v>林佳宏先生</v>
          </cell>
          <cell r="F4589">
            <v>986001711</v>
          </cell>
        </row>
        <row r="4590">
          <cell r="A4590" t="str">
            <v>D010718</v>
          </cell>
          <cell r="B4590" t="str">
            <v>AGN7266</v>
          </cell>
          <cell r="C4590" t="str">
            <v>先生</v>
          </cell>
          <cell r="D4590" t="str">
            <v>張明河</v>
          </cell>
          <cell r="E4590" t="str">
            <v>張明河先生</v>
          </cell>
          <cell r="F4590">
            <v>938628048</v>
          </cell>
        </row>
        <row r="4591">
          <cell r="A4591" t="str">
            <v>D010724</v>
          </cell>
          <cell r="B4591" t="str">
            <v>AJG5033</v>
          </cell>
          <cell r="C4591" t="str">
            <v>先生</v>
          </cell>
          <cell r="D4591" t="str">
            <v>夏德枝</v>
          </cell>
          <cell r="E4591" t="str">
            <v>林宗甫先生</v>
          </cell>
          <cell r="F4591">
            <v>935118556</v>
          </cell>
        </row>
        <row r="4592">
          <cell r="A4592" t="str">
            <v>D010756</v>
          </cell>
          <cell r="B4592" t="str">
            <v>RAQ5710</v>
          </cell>
          <cell r="C4592" t="str">
            <v>先生</v>
          </cell>
          <cell r="D4592" t="str">
            <v>財盟小客車租賃股份有限公司林高凱</v>
          </cell>
          <cell r="E4592" t="str">
            <v>林高凱先生</v>
          </cell>
          <cell r="F4592">
            <v>972131238</v>
          </cell>
        </row>
        <row r="4593">
          <cell r="A4593" t="str">
            <v>D010797</v>
          </cell>
          <cell r="B4593" t="str">
            <v>AGH6889</v>
          </cell>
          <cell r="C4593" t="str">
            <v>小姐</v>
          </cell>
          <cell r="D4593" t="str">
            <v>陳怡蓉</v>
          </cell>
          <cell r="E4593" t="str">
            <v>陳怡蓉小姐</v>
          </cell>
          <cell r="F4593">
            <v>931101411</v>
          </cell>
        </row>
        <row r="4594">
          <cell r="A4594" t="str">
            <v>D010850</v>
          </cell>
          <cell r="B4594" t="str">
            <v>AKU1608</v>
          </cell>
          <cell r="C4594" t="str">
            <v>小姐</v>
          </cell>
          <cell r="D4594" t="str">
            <v>洺豐室內裝修工程有限公司蔡易璇</v>
          </cell>
          <cell r="E4594" t="str">
            <v>蔡易璇小姐</v>
          </cell>
          <cell r="F4594">
            <v>935199035</v>
          </cell>
        </row>
        <row r="4595">
          <cell r="A4595" t="str">
            <v>D010945</v>
          </cell>
          <cell r="B4595" t="str">
            <v>ABD3253</v>
          </cell>
          <cell r="C4595" t="str">
            <v>先生</v>
          </cell>
          <cell r="D4595" t="str">
            <v>楊志正</v>
          </cell>
          <cell r="E4595" t="str">
            <v>楊志正先生</v>
          </cell>
          <cell r="F4595">
            <v>909333422</v>
          </cell>
        </row>
        <row r="4596">
          <cell r="A4596" t="str">
            <v>D010967</v>
          </cell>
          <cell r="B4596" t="str">
            <v>AKG2085</v>
          </cell>
          <cell r="C4596" t="str">
            <v>先生</v>
          </cell>
          <cell r="D4596" t="str">
            <v>楊秉錡</v>
          </cell>
          <cell r="E4596" t="str">
            <v>楊秉錡先生</v>
          </cell>
          <cell r="F4596">
            <v>952962789</v>
          </cell>
        </row>
        <row r="4597">
          <cell r="A4597" t="str">
            <v>D010978</v>
          </cell>
          <cell r="B4597" t="str">
            <v>AKQ6889</v>
          </cell>
          <cell r="C4597" t="str">
            <v>小姐</v>
          </cell>
          <cell r="D4597" t="str">
            <v>劉美惠</v>
          </cell>
          <cell r="E4597" t="str">
            <v>劉美惠小姐</v>
          </cell>
          <cell r="F4597">
            <v>932241076</v>
          </cell>
        </row>
        <row r="4598">
          <cell r="A4598" t="str">
            <v>D010986</v>
          </cell>
          <cell r="B4598" t="str">
            <v>AKK2605</v>
          </cell>
          <cell r="C4598" t="str">
            <v>先生</v>
          </cell>
          <cell r="D4598" t="str">
            <v>江建誠</v>
          </cell>
          <cell r="E4598" t="str">
            <v>江建誠先生</v>
          </cell>
          <cell r="F4598">
            <v>932026717</v>
          </cell>
        </row>
        <row r="4599">
          <cell r="A4599" t="str">
            <v>D010987</v>
          </cell>
          <cell r="B4599" t="str">
            <v>AKG5885</v>
          </cell>
          <cell r="C4599" t="str">
            <v>先生</v>
          </cell>
          <cell r="D4599" t="str">
            <v>劉家銘</v>
          </cell>
          <cell r="E4599" t="str">
            <v>劉家銘先生</v>
          </cell>
          <cell r="F4599">
            <v>955146527</v>
          </cell>
        </row>
        <row r="4600">
          <cell r="A4600" t="str">
            <v>D010990</v>
          </cell>
          <cell r="B4600" t="str">
            <v>AKN3158</v>
          </cell>
          <cell r="C4600" t="str">
            <v>先生</v>
          </cell>
          <cell r="D4600" t="str">
            <v>張倍榮</v>
          </cell>
          <cell r="E4600" t="str">
            <v>張倍榮先生</v>
          </cell>
          <cell r="F4600">
            <v>933269678</v>
          </cell>
        </row>
        <row r="4601">
          <cell r="A4601" t="str">
            <v>D010998</v>
          </cell>
          <cell r="B4601" t="str">
            <v>AKK2553</v>
          </cell>
          <cell r="C4601" t="str">
            <v>先生</v>
          </cell>
          <cell r="D4601" t="str">
            <v>林益生</v>
          </cell>
          <cell r="E4601" t="str">
            <v>林益生先生</v>
          </cell>
          <cell r="F4601">
            <v>921052623</v>
          </cell>
        </row>
        <row r="4602">
          <cell r="A4602" t="str">
            <v>D011001</v>
          </cell>
          <cell r="B4602" t="str">
            <v>RAY6799</v>
          </cell>
          <cell r="C4602" t="str">
            <v>先生</v>
          </cell>
          <cell r="D4602" t="str">
            <v>許力珩</v>
          </cell>
          <cell r="E4602" t="str">
            <v>許力珩先生</v>
          </cell>
          <cell r="F4602">
            <v>983773659</v>
          </cell>
        </row>
        <row r="4603">
          <cell r="A4603" t="str">
            <v>D011003</v>
          </cell>
          <cell r="B4603" t="str">
            <v>AKK9966</v>
          </cell>
          <cell r="C4603" t="str">
            <v>先生</v>
          </cell>
          <cell r="D4603" t="str">
            <v>富宏有限公司林建宏</v>
          </cell>
          <cell r="E4603" t="str">
            <v>林建宏先生</v>
          </cell>
          <cell r="F4603">
            <v>937930815</v>
          </cell>
        </row>
        <row r="4604">
          <cell r="A4604" t="str">
            <v>D011015</v>
          </cell>
          <cell r="B4604" t="str">
            <v>AKT7778</v>
          </cell>
          <cell r="C4604" t="str">
            <v>先生</v>
          </cell>
          <cell r="D4604" t="str">
            <v>蔡政達</v>
          </cell>
          <cell r="E4604" t="str">
            <v>蔡政達先生</v>
          </cell>
          <cell r="F4604">
            <v>939307878</v>
          </cell>
        </row>
        <row r="4605">
          <cell r="A4605" t="str">
            <v>D011017</v>
          </cell>
          <cell r="B4605" t="str">
            <v>RAW2887</v>
          </cell>
          <cell r="C4605" t="str">
            <v>先生</v>
          </cell>
          <cell r="D4605" t="str">
            <v>格上汽車租賃股份有限公司謝禮彬</v>
          </cell>
          <cell r="E4605" t="str">
            <v>謝禮彬先生</v>
          </cell>
          <cell r="F4605">
            <v>958100741</v>
          </cell>
        </row>
        <row r="4606">
          <cell r="A4606" t="str">
            <v>D011026</v>
          </cell>
          <cell r="B4606" t="str">
            <v>ANA0896</v>
          </cell>
          <cell r="C4606" t="str">
            <v>先生</v>
          </cell>
          <cell r="D4606" t="str">
            <v>賴運智</v>
          </cell>
          <cell r="E4606" t="str">
            <v>賴運智先生</v>
          </cell>
          <cell r="F4606">
            <v>917458808</v>
          </cell>
        </row>
        <row r="4607">
          <cell r="A4607" t="str">
            <v>D011031</v>
          </cell>
          <cell r="B4607" t="str">
            <v>ANX5378</v>
          </cell>
          <cell r="C4607" t="str">
            <v>小姐</v>
          </cell>
          <cell r="D4607" t="str">
            <v>蔡英愛</v>
          </cell>
          <cell r="E4607" t="str">
            <v>蔡英愛小姐</v>
          </cell>
          <cell r="F4607">
            <v>938216999</v>
          </cell>
        </row>
        <row r="4608">
          <cell r="A4608" t="str">
            <v>D011032</v>
          </cell>
          <cell r="B4608" t="str">
            <v>ANM2317</v>
          </cell>
          <cell r="C4608" t="str">
            <v>先生</v>
          </cell>
          <cell r="D4608" t="str">
            <v>許地名</v>
          </cell>
          <cell r="E4608" t="str">
            <v>許地名先生</v>
          </cell>
          <cell r="F4608">
            <v>932757184</v>
          </cell>
        </row>
        <row r="4609">
          <cell r="A4609" t="str">
            <v>D011035</v>
          </cell>
          <cell r="B4609" t="str">
            <v>AGT7057</v>
          </cell>
          <cell r="C4609" t="str">
            <v>先生</v>
          </cell>
          <cell r="D4609" t="str">
            <v>許智聰</v>
          </cell>
          <cell r="E4609" t="str">
            <v>許智聰先生</v>
          </cell>
          <cell r="F4609">
            <v>915645085</v>
          </cell>
        </row>
        <row r="4610">
          <cell r="A4610" t="str">
            <v>D011036</v>
          </cell>
          <cell r="B4610" t="str">
            <v>RAW1267</v>
          </cell>
          <cell r="C4610" t="str">
            <v>先生</v>
          </cell>
          <cell r="D4610" t="str">
            <v>欣泰石油氣(股)有限公司-中租陳士軒</v>
          </cell>
          <cell r="E4610" t="str">
            <v>陳士軒先生</v>
          </cell>
          <cell r="F4610">
            <v>911770700</v>
          </cell>
        </row>
        <row r="4611">
          <cell r="A4611" t="str">
            <v>D011050</v>
          </cell>
          <cell r="B4611" t="str">
            <v>APQ8306</v>
          </cell>
          <cell r="C4611" t="str">
            <v>先生</v>
          </cell>
          <cell r="D4611" t="str">
            <v>蔡佳衛</v>
          </cell>
          <cell r="E4611" t="str">
            <v>蔡佳衛先生</v>
          </cell>
          <cell r="F4611">
            <v>956135002</v>
          </cell>
        </row>
        <row r="4612">
          <cell r="A4612" t="str">
            <v>D011053</v>
          </cell>
          <cell r="B4612" t="str">
            <v>RAW7785</v>
          </cell>
          <cell r="C4612" t="str">
            <v>小姐</v>
          </cell>
          <cell r="D4612" t="str">
            <v>羿洲工程有限公司-財盟何素娟</v>
          </cell>
          <cell r="E4612" t="str">
            <v>何素娟小姐</v>
          </cell>
          <cell r="F4612">
            <v>933920100</v>
          </cell>
        </row>
        <row r="4613">
          <cell r="A4613" t="str">
            <v>D011060</v>
          </cell>
          <cell r="B4613" t="str">
            <v>AKA8997</v>
          </cell>
          <cell r="C4613" t="str">
            <v>小姐</v>
          </cell>
          <cell r="D4613" t="str">
            <v>紀玟萍</v>
          </cell>
          <cell r="E4613" t="str">
            <v>紀玟萍小姐</v>
          </cell>
          <cell r="F4613">
            <v>988196950</v>
          </cell>
        </row>
        <row r="4614">
          <cell r="A4614" t="str">
            <v>D011062</v>
          </cell>
          <cell r="B4614" t="str">
            <v>RBZ7790</v>
          </cell>
          <cell r="C4614" t="str">
            <v>先生</v>
          </cell>
          <cell r="D4614" t="str">
            <v>陸右川</v>
          </cell>
          <cell r="E4614" t="str">
            <v>陸右川先生</v>
          </cell>
          <cell r="F4614">
            <v>926696389</v>
          </cell>
        </row>
        <row r="4615">
          <cell r="A4615" t="str">
            <v>D011100</v>
          </cell>
          <cell r="B4615" t="str">
            <v>AJG8727</v>
          </cell>
          <cell r="C4615" t="str">
            <v>小姐</v>
          </cell>
          <cell r="D4615" t="str">
            <v>林妙</v>
          </cell>
          <cell r="E4615" t="str">
            <v>林妙小姐</v>
          </cell>
          <cell r="F4615">
            <v>910115100</v>
          </cell>
        </row>
        <row r="4616">
          <cell r="A4616" t="str">
            <v>D011149</v>
          </cell>
          <cell r="B4616" t="str">
            <v>AKL0825</v>
          </cell>
          <cell r="C4616" t="str">
            <v>先生</v>
          </cell>
          <cell r="D4616" t="str">
            <v>黃文益</v>
          </cell>
          <cell r="E4616" t="str">
            <v>黃文益先生</v>
          </cell>
          <cell r="F4616">
            <v>930355355</v>
          </cell>
        </row>
        <row r="4617">
          <cell r="A4617" t="str">
            <v>D011152</v>
          </cell>
          <cell r="B4617" t="str">
            <v>AKL2728</v>
          </cell>
          <cell r="C4617" t="str">
            <v>先生</v>
          </cell>
          <cell r="D4617" t="str">
            <v>蔡文聖</v>
          </cell>
          <cell r="E4617" t="str">
            <v>蔡文聖先生</v>
          </cell>
          <cell r="F4617">
            <v>932347218</v>
          </cell>
        </row>
        <row r="4618">
          <cell r="A4618" t="str">
            <v>D011155</v>
          </cell>
          <cell r="B4618" t="str">
            <v>AKL0167</v>
          </cell>
          <cell r="C4618" t="str">
            <v>小姐</v>
          </cell>
          <cell r="D4618" t="str">
            <v>康月喜</v>
          </cell>
          <cell r="E4618" t="str">
            <v>康月喜小姐</v>
          </cell>
          <cell r="F4618">
            <v>971233515</v>
          </cell>
        </row>
        <row r="4619">
          <cell r="A4619" t="str">
            <v>D011158</v>
          </cell>
          <cell r="B4619" t="str">
            <v>AVL2299</v>
          </cell>
          <cell r="C4619" t="str">
            <v>先生</v>
          </cell>
          <cell r="D4619" t="str">
            <v>楊維麟</v>
          </cell>
          <cell r="E4619" t="str">
            <v>楊維麟先生</v>
          </cell>
          <cell r="F4619">
            <v>922288111</v>
          </cell>
        </row>
        <row r="4620">
          <cell r="A4620" t="str">
            <v>D011160</v>
          </cell>
          <cell r="B4620" t="str">
            <v>AKK2991</v>
          </cell>
          <cell r="C4620" t="str">
            <v>先生</v>
          </cell>
          <cell r="D4620" t="str">
            <v>方福仁</v>
          </cell>
          <cell r="E4620" t="str">
            <v>方福仁先生</v>
          </cell>
          <cell r="F4620">
            <v>917935311</v>
          </cell>
        </row>
        <row r="4621">
          <cell r="A4621" t="str">
            <v>D011161</v>
          </cell>
          <cell r="B4621" t="str">
            <v>RAW5502</v>
          </cell>
          <cell r="C4621" t="str">
            <v>先生</v>
          </cell>
          <cell r="D4621" t="str">
            <v>歐力士小客車租賃股份有限公司林思維</v>
          </cell>
          <cell r="E4621" t="str">
            <v>林思維先生</v>
          </cell>
          <cell r="F4621">
            <v>975871707</v>
          </cell>
        </row>
        <row r="4622">
          <cell r="A4622" t="str">
            <v>D011162</v>
          </cell>
          <cell r="B4622" t="str">
            <v>AKL2586</v>
          </cell>
          <cell r="C4622" t="str">
            <v>小姐</v>
          </cell>
          <cell r="D4622" t="str">
            <v>張文琴</v>
          </cell>
          <cell r="E4622" t="str">
            <v>張文琴小姐</v>
          </cell>
          <cell r="F4622">
            <v>915059369</v>
          </cell>
        </row>
        <row r="4623">
          <cell r="A4623" t="str">
            <v>D011184</v>
          </cell>
          <cell r="B4623" t="str">
            <v>AKN5675</v>
          </cell>
          <cell r="C4623" t="str">
            <v>先生</v>
          </cell>
          <cell r="D4623" t="str">
            <v>曾柯武</v>
          </cell>
          <cell r="E4623" t="str">
            <v>曾柯武先生</v>
          </cell>
          <cell r="F4623">
            <v>935571595</v>
          </cell>
        </row>
        <row r="4624">
          <cell r="A4624" t="str">
            <v>D011189</v>
          </cell>
          <cell r="B4624" t="str">
            <v>AKK5538</v>
          </cell>
          <cell r="C4624" t="str">
            <v>先生</v>
          </cell>
          <cell r="D4624" t="str">
            <v>劉添旺</v>
          </cell>
          <cell r="E4624" t="str">
            <v>劉添旺先生</v>
          </cell>
          <cell r="F4624">
            <v>933834941</v>
          </cell>
        </row>
        <row r="4625">
          <cell r="A4625" t="str">
            <v>D011192</v>
          </cell>
          <cell r="B4625" t="str">
            <v>ALH8822</v>
          </cell>
          <cell r="C4625" t="str">
            <v>先生</v>
          </cell>
          <cell r="D4625" t="str">
            <v>振勝股份有限公司劉謝永</v>
          </cell>
          <cell r="E4625" t="str">
            <v>劉謝永先生</v>
          </cell>
          <cell r="F4625">
            <v>919521262</v>
          </cell>
        </row>
        <row r="4626">
          <cell r="A4626" t="str">
            <v>D011202</v>
          </cell>
          <cell r="B4626" t="str">
            <v>ARA6236</v>
          </cell>
          <cell r="C4626" t="str">
            <v>先生</v>
          </cell>
          <cell r="D4626" t="str">
            <v>洪鴻文</v>
          </cell>
          <cell r="E4626" t="str">
            <v>洪鴻文先生</v>
          </cell>
          <cell r="F4626">
            <v>930850120</v>
          </cell>
        </row>
        <row r="4627">
          <cell r="A4627" t="str">
            <v>D011211</v>
          </cell>
          <cell r="B4627" t="str">
            <v>AKK7699</v>
          </cell>
          <cell r="C4627" t="str">
            <v>先生</v>
          </cell>
          <cell r="D4627" t="str">
            <v>許明哲</v>
          </cell>
          <cell r="E4627" t="str">
            <v>許明哲先生</v>
          </cell>
          <cell r="F4627">
            <v>925509175</v>
          </cell>
        </row>
        <row r="4628">
          <cell r="A4628" t="str">
            <v>D011217</v>
          </cell>
          <cell r="B4628" t="str">
            <v>AKM8863</v>
          </cell>
          <cell r="C4628" t="str">
            <v>先生</v>
          </cell>
          <cell r="D4628" t="str">
            <v>池恩</v>
          </cell>
          <cell r="E4628" t="str">
            <v>池恩先生</v>
          </cell>
          <cell r="F4628">
            <v>920332712</v>
          </cell>
        </row>
        <row r="4629">
          <cell r="A4629" t="str">
            <v>D011232</v>
          </cell>
          <cell r="B4629" t="str">
            <v>AKG0836</v>
          </cell>
          <cell r="C4629" t="str">
            <v>先生</v>
          </cell>
          <cell r="D4629" t="str">
            <v>高佩瑋</v>
          </cell>
          <cell r="E4629" t="str">
            <v>高佩瑋先生</v>
          </cell>
          <cell r="F4629">
            <v>909222186</v>
          </cell>
        </row>
        <row r="4630">
          <cell r="A4630" t="str">
            <v>D011274</v>
          </cell>
          <cell r="B4630" t="str">
            <v>AKW5668</v>
          </cell>
          <cell r="C4630" t="str">
            <v>先生</v>
          </cell>
          <cell r="D4630" t="str">
            <v>莊玉雯</v>
          </cell>
          <cell r="E4630" t="str">
            <v>林志恩先生</v>
          </cell>
          <cell r="F4630">
            <v>937878574</v>
          </cell>
        </row>
        <row r="4631">
          <cell r="A4631" t="str">
            <v>D011280</v>
          </cell>
          <cell r="B4631" t="str">
            <v>AKW6689</v>
          </cell>
          <cell r="C4631" t="str">
            <v>先生</v>
          </cell>
          <cell r="D4631" t="str">
            <v>林淑娟</v>
          </cell>
          <cell r="E4631" t="str">
            <v>程俊敏先生</v>
          </cell>
          <cell r="F4631">
            <v>939330367</v>
          </cell>
        </row>
        <row r="4632">
          <cell r="A4632" t="str">
            <v>D011297</v>
          </cell>
          <cell r="B4632" t="str">
            <v>AKL8857</v>
          </cell>
          <cell r="C4632" t="str">
            <v>小姐</v>
          </cell>
          <cell r="D4632" t="str">
            <v>蔣鳳妮</v>
          </cell>
          <cell r="E4632" t="str">
            <v>蔣鳳妮小姐</v>
          </cell>
          <cell r="F4632">
            <v>963083038</v>
          </cell>
        </row>
        <row r="4633">
          <cell r="A4633" t="str">
            <v>D011308</v>
          </cell>
          <cell r="B4633" t="str">
            <v>AKL3586</v>
          </cell>
          <cell r="C4633" t="str">
            <v>先生</v>
          </cell>
          <cell r="D4633" t="str">
            <v>廖先生</v>
          </cell>
          <cell r="E4633" t="str">
            <v>廖先生先生</v>
          </cell>
          <cell r="F4633">
            <v>928221676</v>
          </cell>
        </row>
        <row r="4634">
          <cell r="A4634" t="str">
            <v>D011311</v>
          </cell>
          <cell r="B4634" t="str">
            <v>AKL0863</v>
          </cell>
          <cell r="C4634" t="str">
            <v>先生</v>
          </cell>
          <cell r="D4634" t="str">
            <v>游宗彥</v>
          </cell>
          <cell r="E4634" t="str">
            <v>游宗彥先生</v>
          </cell>
          <cell r="F4634">
            <v>958256609</v>
          </cell>
        </row>
        <row r="4635">
          <cell r="A4635" t="str">
            <v>D011314</v>
          </cell>
          <cell r="B4635" t="str">
            <v>AKM8557</v>
          </cell>
          <cell r="C4635" t="str">
            <v>小姐</v>
          </cell>
          <cell r="D4635" t="str">
            <v>邱千芝</v>
          </cell>
          <cell r="E4635" t="str">
            <v>邱千芝小姐</v>
          </cell>
          <cell r="F4635">
            <v>930653730</v>
          </cell>
        </row>
        <row r="4636">
          <cell r="A4636" t="str">
            <v>D011348</v>
          </cell>
          <cell r="B4636" t="str">
            <v>AKP9608</v>
          </cell>
          <cell r="C4636" t="str">
            <v>先生</v>
          </cell>
          <cell r="D4636" t="str">
            <v>凌維廉</v>
          </cell>
          <cell r="E4636" t="str">
            <v>凌維廉先生</v>
          </cell>
          <cell r="F4636">
            <v>935899603</v>
          </cell>
        </row>
        <row r="4637">
          <cell r="A4637" t="str">
            <v>D011350</v>
          </cell>
          <cell r="B4637" t="str">
            <v>AKL8310</v>
          </cell>
          <cell r="C4637" t="str">
            <v>先生</v>
          </cell>
          <cell r="D4637" t="str">
            <v>黃麗雅</v>
          </cell>
          <cell r="E4637" t="str">
            <v>楊金德先生</v>
          </cell>
          <cell r="F4637">
            <v>988130432</v>
          </cell>
        </row>
        <row r="4638">
          <cell r="A4638" t="str">
            <v>D011354</v>
          </cell>
          <cell r="B4638" t="str">
            <v>AXA5800</v>
          </cell>
          <cell r="C4638" t="str">
            <v>先生</v>
          </cell>
          <cell r="D4638" t="str">
            <v>陳聲銘</v>
          </cell>
          <cell r="E4638" t="str">
            <v>陳聲銘先生</v>
          </cell>
          <cell r="F4638">
            <v>935727482</v>
          </cell>
        </row>
        <row r="4639">
          <cell r="A4639" t="str">
            <v>D011381</v>
          </cell>
          <cell r="B4639" t="str">
            <v>AKM2776</v>
          </cell>
          <cell r="C4639" t="str">
            <v>先生</v>
          </cell>
          <cell r="D4639" t="str">
            <v>張鶴耀</v>
          </cell>
          <cell r="E4639" t="str">
            <v>張鶴耀先生</v>
          </cell>
          <cell r="F4639">
            <v>938176338</v>
          </cell>
        </row>
        <row r="4640">
          <cell r="A4640" t="str">
            <v>D011419</v>
          </cell>
          <cell r="B4640" t="str">
            <v>AMY5399</v>
          </cell>
          <cell r="C4640" t="str">
            <v>先生</v>
          </cell>
          <cell r="D4640" t="str">
            <v>楊清福</v>
          </cell>
          <cell r="E4640" t="str">
            <v>楊清福先生</v>
          </cell>
          <cell r="F4640">
            <v>966515809</v>
          </cell>
        </row>
        <row r="4641">
          <cell r="A4641" t="str">
            <v>D011423</v>
          </cell>
          <cell r="B4641" t="str">
            <v>AKN5726</v>
          </cell>
          <cell r="C4641" t="str">
            <v>先生</v>
          </cell>
          <cell r="D4641" t="str">
            <v>劉順仁</v>
          </cell>
          <cell r="E4641" t="str">
            <v>劉順仁先生</v>
          </cell>
          <cell r="F4641">
            <v>937949510</v>
          </cell>
        </row>
        <row r="4642">
          <cell r="A4642" t="str">
            <v>D011435</v>
          </cell>
          <cell r="B4642" t="str">
            <v>AKQ7985</v>
          </cell>
          <cell r="C4642" t="str">
            <v>先生</v>
          </cell>
          <cell r="D4642" t="str">
            <v>峰衍工程開發有限公司林儹穆</v>
          </cell>
          <cell r="E4642" t="str">
            <v>林儹穆先生</v>
          </cell>
          <cell r="F4642">
            <v>972985701</v>
          </cell>
        </row>
        <row r="4643">
          <cell r="A4643" t="str">
            <v>D011476</v>
          </cell>
          <cell r="B4643" t="str">
            <v>RCC3639</v>
          </cell>
          <cell r="C4643" t="str">
            <v>先生</v>
          </cell>
          <cell r="D4643" t="str">
            <v>聯訊管理顧問(股)-財盟租賃王子博</v>
          </cell>
          <cell r="E4643" t="str">
            <v>王子博先生</v>
          </cell>
          <cell r="F4643">
            <v>935986870</v>
          </cell>
        </row>
        <row r="4644">
          <cell r="A4644" t="str">
            <v>D011494</v>
          </cell>
          <cell r="B4644" t="str">
            <v>AZA1938</v>
          </cell>
          <cell r="C4644" t="str">
            <v>先生</v>
          </cell>
          <cell r="D4644" t="str">
            <v>渥達數位(股)(財盟租賃)張所鵬</v>
          </cell>
          <cell r="E4644" t="str">
            <v>張所鵬先生</v>
          </cell>
          <cell r="F4644">
            <v>918831046</v>
          </cell>
        </row>
        <row r="4645">
          <cell r="A4645" t="str">
            <v>D011496</v>
          </cell>
          <cell r="B4645" t="str">
            <v>AKM8879</v>
          </cell>
          <cell r="C4645" t="str">
            <v>小姐</v>
          </cell>
          <cell r="D4645" t="str">
            <v>梁瑞苓</v>
          </cell>
          <cell r="E4645" t="str">
            <v>梁瑞苓小姐</v>
          </cell>
          <cell r="F4645">
            <v>935309012</v>
          </cell>
        </row>
        <row r="4646">
          <cell r="A4646" t="str">
            <v>D011498</v>
          </cell>
          <cell r="B4646" t="str">
            <v>AKN8398</v>
          </cell>
          <cell r="C4646" t="str">
            <v>先生</v>
          </cell>
          <cell r="D4646" t="str">
            <v>劉嘉宸</v>
          </cell>
          <cell r="E4646" t="str">
            <v>劉嘉宸先生</v>
          </cell>
          <cell r="F4646">
            <v>988106486</v>
          </cell>
        </row>
        <row r="4647">
          <cell r="A4647" t="str">
            <v>D011502</v>
          </cell>
          <cell r="B4647" t="str">
            <v>AKN5209</v>
          </cell>
          <cell r="C4647" t="str">
            <v>小姐</v>
          </cell>
          <cell r="D4647" t="str">
            <v>羅雅文</v>
          </cell>
          <cell r="E4647" t="str">
            <v>羅雅文小姐</v>
          </cell>
          <cell r="F4647">
            <v>930987833</v>
          </cell>
        </row>
        <row r="4648">
          <cell r="A4648" t="str">
            <v>D011525</v>
          </cell>
          <cell r="B4648" t="str">
            <v>RAX2616</v>
          </cell>
          <cell r="C4648" t="str">
            <v>先生</v>
          </cell>
          <cell r="D4648" t="str">
            <v>鄭元欣</v>
          </cell>
          <cell r="E4648" t="str">
            <v>許萬錦先生</v>
          </cell>
          <cell r="F4648">
            <v>913855670</v>
          </cell>
        </row>
        <row r="4649">
          <cell r="A4649" t="str">
            <v>D011549</v>
          </cell>
          <cell r="B4649" t="str">
            <v>AKQ0050</v>
          </cell>
          <cell r="C4649" t="str">
            <v>先生</v>
          </cell>
          <cell r="D4649" t="str">
            <v>博瑞司希維亞投資股份有限公司李永健</v>
          </cell>
          <cell r="E4649" t="str">
            <v>李永健先生</v>
          </cell>
          <cell r="F4649">
            <v>937096320</v>
          </cell>
        </row>
        <row r="4650">
          <cell r="A4650" t="str">
            <v>D011557</v>
          </cell>
          <cell r="B4650" t="str">
            <v>D011557</v>
          </cell>
          <cell r="C4650" t="str">
            <v>先生</v>
          </cell>
          <cell r="D4650" t="str">
            <v>車已賣</v>
          </cell>
          <cell r="E4650" t="str">
            <v>車已賣先生</v>
          </cell>
          <cell r="F4650">
            <v>900000000</v>
          </cell>
        </row>
        <row r="4651">
          <cell r="A4651" t="str">
            <v>D011613</v>
          </cell>
          <cell r="B4651" t="str">
            <v>AMY7376</v>
          </cell>
          <cell r="C4651" t="str">
            <v>小姐</v>
          </cell>
          <cell r="D4651" t="str">
            <v>吳筱芬</v>
          </cell>
          <cell r="E4651" t="str">
            <v>吳筱芬小姐</v>
          </cell>
          <cell r="F4651">
            <v>918384007</v>
          </cell>
        </row>
        <row r="4652">
          <cell r="A4652" t="str">
            <v>D011618</v>
          </cell>
          <cell r="B4652" t="str">
            <v>ANV5785</v>
          </cell>
          <cell r="C4652" t="str">
            <v>先生</v>
          </cell>
          <cell r="D4652" t="str">
            <v>施祖倫</v>
          </cell>
          <cell r="E4652" t="str">
            <v>施祖倫先生</v>
          </cell>
          <cell r="F4652">
            <v>928286059</v>
          </cell>
        </row>
        <row r="4653">
          <cell r="A4653" t="str">
            <v>D011624</v>
          </cell>
          <cell r="B4653" t="str">
            <v>AKW3623</v>
          </cell>
          <cell r="C4653" t="str">
            <v>先生</v>
          </cell>
          <cell r="D4653" t="str">
            <v>劉福君</v>
          </cell>
          <cell r="E4653" t="str">
            <v>劉福君先生</v>
          </cell>
          <cell r="F4653">
            <v>938099858</v>
          </cell>
        </row>
        <row r="4654">
          <cell r="A4654" t="str">
            <v>D011626</v>
          </cell>
          <cell r="B4654" t="str">
            <v>ANV8096</v>
          </cell>
          <cell r="C4654" t="str">
            <v>小姐</v>
          </cell>
          <cell r="D4654" t="str">
            <v>林麗珊</v>
          </cell>
          <cell r="E4654" t="str">
            <v>林麗珊小姐</v>
          </cell>
          <cell r="F4654">
            <v>910301888</v>
          </cell>
        </row>
        <row r="4655">
          <cell r="A4655" t="str">
            <v>D011631</v>
          </cell>
          <cell r="B4655" t="str">
            <v>AXC2626</v>
          </cell>
          <cell r="C4655" t="str">
            <v>小姐</v>
          </cell>
          <cell r="D4655" t="str">
            <v>瑋旻科技(限)(財盟租賃)陳天寶</v>
          </cell>
          <cell r="E4655" t="str">
            <v>許錦雲小姐</v>
          </cell>
          <cell r="F4655">
            <v>939237869</v>
          </cell>
        </row>
        <row r="4656">
          <cell r="A4656" t="str">
            <v>D011632</v>
          </cell>
          <cell r="B4656" t="str">
            <v>AKW9758</v>
          </cell>
          <cell r="C4656" t="str">
            <v>先生</v>
          </cell>
          <cell r="D4656" t="str">
            <v>朱懷恩</v>
          </cell>
          <cell r="E4656" t="str">
            <v>朱懷恩先生</v>
          </cell>
          <cell r="F4656">
            <v>930910662</v>
          </cell>
        </row>
        <row r="4657">
          <cell r="A4657" t="str">
            <v>D011650</v>
          </cell>
          <cell r="B4657" t="str">
            <v>AKX8018</v>
          </cell>
          <cell r="C4657" t="str">
            <v>先生</v>
          </cell>
          <cell r="D4657" t="str">
            <v>陳明淞</v>
          </cell>
          <cell r="E4657" t="str">
            <v>陳明淞先生</v>
          </cell>
          <cell r="F4657">
            <v>938987010</v>
          </cell>
        </row>
        <row r="4658">
          <cell r="A4658" t="str">
            <v>D011655</v>
          </cell>
          <cell r="B4658" t="str">
            <v>D011655</v>
          </cell>
          <cell r="C4658" t="str">
            <v>先生</v>
          </cell>
          <cell r="D4658" t="str">
            <v>車已賣</v>
          </cell>
          <cell r="E4658" t="str">
            <v>車已賣先生</v>
          </cell>
          <cell r="F4658">
            <v>900000000</v>
          </cell>
        </row>
        <row r="4659">
          <cell r="A4659" t="str">
            <v>D011657</v>
          </cell>
          <cell r="B4659" t="str">
            <v>AKP0879</v>
          </cell>
          <cell r="C4659" t="str">
            <v>先生</v>
          </cell>
          <cell r="D4659" t="str">
            <v>陳諭松</v>
          </cell>
          <cell r="E4659" t="str">
            <v>陳諭松先生</v>
          </cell>
          <cell r="F4659">
            <v>932068282</v>
          </cell>
        </row>
        <row r="4660">
          <cell r="A4660" t="str">
            <v>D011658</v>
          </cell>
          <cell r="B4660" t="str">
            <v>AMD1331</v>
          </cell>
          <cell r="C4660" t="str">
            <v>先生</v>
          </cell>
          <cell r="D4660" t="str">
            <v>賴淙仁</v>
          </cell>
          <cell r="E4660" t="str">
            <v>賴淙仁先生</v>
          </cell>
          <cell r="F4660">
            <v>982224592</v>
          </cell>
        </row>
        <row r="4661">
          <cell r="A4661" t="str">
            <v>D011672</v>
          </cell>
          <cell r="B4661" t="str">
            <v>RBB1939</v>
          </cell>
          <cell r="C4661" t="str">
            <v>先生</v>
          </cell>
          <cell r="D4661" t="str">
            <v>日盛全台通小客車租賃股份有限公司呂瑞瞳</v>
          </cell>
          <cell r="E4661" t="str">
            <v>呂瑞瞳先生</v>
          </cell>
          <cell r="F4661">
            <v>919391413</v>
          </cell>
        </row>
        <row r="4662">
          <cell r="A4662" t="str">
            <v>D011673</v>
          </cell>
          <cell r="B4662" t="str">
            <v>ANM2020</v>
          </cell>
          <cell r="C4662" t="str">
            <v>先生</v>
          </cell>
          <cell r="D4662" t="str">
            <v>林宇軒</v>
          </cell>
          <cell r="E4662" t="str">
            <v>林宇軒先生</v>
          </cell>
          <cell r="F4662">
            <v>975177160</v>
          </cell>
        </row>
        <row r="4663">
          <cell r="A4663" t="str">
            <v>D011674</v>
          </cell>
          <cell r="B4663" t="str">
            <v>AKP3638</v>
          </cell>
          <cell r="C4663" t="str">
            <v>先生</v>
          </cell>
          <cell r="D4663" t="str">
            <v>吳泰熙</v>
          </cell>
          <cell r="E4663" t="str">
            <v>吳泰熙先生</v>
          </cell>
          <cell r="F4663">
            <v>923553383</v>
          </cell>
        </row>
        <row r="4664">
          <cell r="A4664" t="str">
            <v>D011676</v>
          </cell>
          <cell r="B4664" t="str">
            <v>AKR5833</v>
          </cell>
          <cell r="C4664" t="str">
            <v>先生</v>
          </cell>
          <cell r="D4664" t="str">
            <v>高銘</v>
          </cell>
          <cell r="E4664" t="str">
            <v>高銘先生</v>
          </cell>
          <cell r="F4664">
            <v>921426371</v>
          </cell>
        </row>
        <row r="4665">
          <cell r="A4665" t="str">
            <v>D011706</v>
          </cell>
          <cell r="B4665" t="str">
            <v>AKR7258</v>
          </cell>
          <cell r="C4665" t="str">
            <v>先生</v>
          </cell>
          <cell r="D4665" t="str">
            <v>林建志</v>
          </cell>
          <cell r="E4665" t="str">
            <v>林建志先生</v>
          </cell>
          <cell r="F4665">
            <v>932320384</v>
          </cell>
        </row>
        <row r="4666">
          <cell r="A4666" t="str">
            <v>D011724</v>
          </cell>
          <cell r="B4666" t="str">
            <v>AKZ6786</v>
          </cell>
          <cell r="C4666" t="str">
            <v>先生</v>
          </cell>
          <cell r="D4666" t="str">
            <v>林寶元</v>
          </cell>
          <cell r="E4666" t="str">
            <v>林寶元先生</v>
          </cell>
          <cell r="F4666">
            <v>988309168</v>
          </cell>
        </row>
        <row r="4667">
          <cell r="A4667" t="str">
            <v>D011727</v>
          </cell>
          <cell r="B4667" t="str">
            <v>D011727</v>
          </cell>
          <cell r="C4667" t="str">
            <v>先生</v>
          </cell>
          <cell r="D4667" t="str">
            <v>車已賣</v>
          </cell>
          <cell r="E4667" t="str">
            <v>車已賣先生</v>
          </cell>
          <cell r="F4667">
            <v>900000000</v>
          </cell>
        </row>
        <row r="4668">
          <cell r="A4668" t="str">
            <v>D011773</v>
          </cell>
          <cell r="B4668" t="str">
            <v>APC3579</v>
          </cell>
          <cell r="C4668" t="str">
            <v>先生</v>
          </cell>
          <cell r="D4668" t="str">
            <v>夏光宇</v>
          </cell>
          <cell r="E4668" t="str">
            <v>夏光宇先生</v>
          </cell>
          <cell r="F4668">
            <v>922106823</v>
          </cell>
        </row>
        <row r="4669">
          <cell r="A4669" t="str">
            <v>D011782</v>
          </cell>
          <cell r="B4669" t="str">
            <v>AMY3968</v>
          </cell>
          <cell r="C4669" t="str">
            <v>先生</v>
          </cell>
          <cell r="D4669" t="str">
            <v>宏威保全股份有限公司孫佩民</v>
          </cell>
          <cell r="E4669" t="str">
            <v>孫佩民先生</v>
          </cell>
          <cell r="F4669">
            <v>933745706</v>
          </cell>
        </row>
        <row r="4670">
          <cell r="A4670" t="str">
            <v>D011787</v>
          </cell>
          <cell r="B4670" t="str">
            <v>AKR6800</v>
          </cell>
          <cell r="C4670" t="str">
            <v>先生</v>
          </cell>
          <cell r="D4670" t="str">
            <v>裕齊投資有限公司黃美惠</v>
          </cell>
          <cell r="E4670" t="str">
            <v>邱裕芳先生</v>
          </cell>
          <cell r="F4670">
            <v>972909910</v>
          </cell>
        </row>
        <row r="4671">
          <cell r="A4671" t="str">
            <v>D011824</v>
          </cell>
          <cell r="B4671" t="str">
            <v>AKP2196</v>
          </cell>
          <cell r="C4671" t="str">
            <v>先生</v>
          </cell>
          <cell r="D4671" t="str">
            <v>汎德股份有限公司呂學懿</v>
          </cell>
          <cell r="E4671" t="str">
            <v>呂學懿先生</v>
          </cell>
          <cell r="F4671">
            <v>900000000</v>
          </cell>
        </row>
        <row r="4672">
          <cell r="A4672" t="str">
            <v>D011827</v>
          </cell>
          <cell r="B4672" t="str">
            <v>AKP2190</v>
          </cell>
          <cell r="C4672" t="str">
            <v>先生</v>
          </cell>
          <cell r="D4672" t="str">
            <v>汎德股份有限公司林永國</v>
          </cell>
          <cell r="E4672" t="str">
            <v>林永國先生</v>
          </cell>
          <cell r="F4672">
            <v>900000000</v>
          </cell>
        </row>
        <row r="4673">
          <cell r="A4673" t="str">
            <v>D011828</v>
          </cell>
          <cell r="B4673" t="str">
            <v>RBE2013</v>
          </cell>
          <cell r="C4673" t="str">
            <v>先生</v>
          </cell>
          <cell r="D4673" t="str">
            <v>汎德股份有限公司許晟銘</v>
          </cell>
          <cell r="E4673" t="str">
            <v>許晟銘先生</v>
          </cell>
          <cell r="F4673">
            <v>900000000</v>
          </cell>
        </row>
        <row r="4674">
          <cell r="A4674" t="str">
            <v>D011830</v>
          </cell>
          <cell r="B4674" t="str">
            <v>AKP2187</v>
          </cell>
          <cell r="C4674" t="str">
            <v>先生</v>
          </cell>
          <cell r="D4674" t="str">
            <v>汎德股份有限公司李松諺</v>
          </cell>
          <cell r="E4674" t="str">
            <v>李松諺先生</v>
          </cell>
          <cell r="F4674">
            <v>900000000</v>
          </cell>
        </row>
        <row r="4675">
          <cell r="A4675" t="str">
            <v>D011832</v>
          </cell>
          <cell r="B4675" t="str">
            <v>AKP2197</v>
          </cell>
          <cell r="C4675" t="str">
            <v>先生</v>
          </cell>
          <cell r="D4675" t="str">
            <v>汎德股份有限公司林維鴻</v>
          </cell>
          <cell r="E4675" t="str">
            <v>林維鴻先生</v>
          </cell>
          <cell r="F4675">
            <v>900000000</v>
          </cell>
        </row>
        <row r="4676">
          <cell r="A4676" t="str">
            <v>D011833</v>
          </cell>
          <cell r="B4676" t="str">
            <v>ANB1025</v>
          </cell>
          <cell r="C4676" t="str">
            <v>先生</v>
          </cell>
          <cell r="D4676" t="str">
            <v>黃世坤</v>
          </cell>
          <cell r="E4676" t="str">
            <v>黃世坤先生</v>
          </cell>
          <cell r="F4676">
            <v>986751889</v>
          </cell>
        </row>
        <row r="4677">
          <cell r="A4677" t="str">
            <v>D011838</v>
          </cell>
          <cell r="B4677" t="str">
            <v>RAY9218</v>
          </cell>
          <cell r="C4677" t="str">
            <v>先生</v>
          </cell>
          <cell r="D4677" t="str">
            <v>東方聚利食品工業(限)-和運租賃高建忠</v>
          </cell>
          <cell r="E4677" t="str">
            <v>高建忠先生</v>
          </cell>
          <cell r="F4677">
            <v>933728526</v>
          </cell>
        </row>
        <row r="4678">
          <cell r="A4678" t="str">
            <v>D011839</v>
          </cell>
          <cell r="B4678" t="str">
            <v>AKR3758</v>
          </cell>
          <cell r="C4678" t="str">
            <v>小姐</v>
          </cell>
          <cell r="D4678" t="str">
            <v>徐瑞蓮</v>
          </cell>
          <cell r="E4678" t="str">
            <v>徐瑞蓮小姐</v>
          </cell>
          <cell r="F4678">
            <v>987676280</v>
          </cell>
        </row>
        <row r="4679">
          <cell r="A4679" t="str">
            <v>D011840</v>
          </cell>
          <cell r="B4679" t="str">
            <v>APP5168</v>
          </cell>
          <cell r="C4679" t="str">
            <v>先生</v>
          </cell>
          <cell r="D4679" t="str">
            <v>蔡憶潔</v>
          </cell>
          <cell r="E4679" t="str">
            <v>黃世景先生</v>
          </cell>
          <cell r="F4679">
            <v>935000395</v>
          </cell>
        </row>
        <row r="4680">
          <cell r="A4680" t="str">
            <v>D011846</v>
          </cell>
          <cell r="B4680" t="str">
            <v>ANX0269</v>
          </cell>
          <cell r="C4680" t="str">
            <v>先生</v>
          </cell>
          <cell r="D4680" t="str">
            <v>劉康壤</v>
          </cell>
          <cell r="E4680" t="str">
            <v>劉康壤先生</v>
          </cell>
          <cell r="F4680">
            <v>963050769</v>
          </cell>
        </row>
        <row r="4681">
          <cell r="A4681" t="str">
            <v>D011860</v>
          </cell>
          <cell r="B4681" t="str">
            <v>AKQ8509</v>
          </cell>
          <cell r="C4681" t="str">
            <v>先生</v>
          </cell>
          <cell r="D4681" t="str">
            <v>蔡政君</v>
          </cell>
          <cell r="E4681" t="str">
            <v>蔡政君先生</v>
          </cell>
          <cell r="F4681">
            <v>921094661</v>
          </cell>
        </row>
        <row r="4682">
          <cell r="A4682" t="str">
            <v>D011863</v>
          </cell>
          <cell r="B4682" t="str">
            <v>AKQ8609</v>
          </cell>
          <cell r="C4682" t="str">
            <v>先生</v>
          </cell>
          <cell r="D4682" t="str">
            <v>黃信函</v>
          </cell>
          <cell r="E4682" t="str">
            <v>黃信函先生</v>
          </cell>
          <cell r="F4682">
            <v>910603990</v>
          </cell>
        </row>
        <row r="4683">
          <cell r="A4683" t="str">
            <v>D011867</v>
          </cell>
          <cell r="B4683" t="str">
            <v>RBA8832</v>
          </cell>
          <cell r="C4683" t="str">
            <v>先生</v>
          </cell>
          <cell r="D4683" t="str">
            <v>歐力士小客車租賃股份有限公司陳啟陽</v>
          </cell>
          <cell r="E4683" t="str">
            <v>魏志忠先生</v>
          </cell>
          <cell r="F4683">
            <v>919218939</v>
          </cell>
        </row>
        <row r="4684">
          <cell r="A4684" t="str">
            <v>D011900</v>
          </cell>
          <cell r="B4684" t="str">
            <v>ANV3398</v>
          </cell>
          <cell r="C4684" t="str">
            <v>先生</v>
          </cell>
          <cell r="D4684" t="str">
            <v>台灣席夢思股份有限公司(統一東京租賃)王惟仁</v>
          </cell>
          <cell r="E4684" t="str">
            <v>王惟仁先生</v>
          </cell>
          <cell r="F4684">
            <v>960031700</v>
          </cell>
        </row>
        <row r="4685">
          <cell r="A4685" t="str">
            <v>D011909</v>
          </cell>
          <cell r="B4685" t="str">
            <v>ANV3398</v>
          </cell>
          <cell r="C4685" t="str">
            <v>先生</v>
          </cell>
          <cell r="D4685" t="str">
            <v>台灣席夢思股份有限公司(統一東京租賃)王惟仁</v>
          </cell>
          <cell r="E4685" t="str">
            <v>王惟仁先生</v>
          </cell>
          <cell r="F4685">
            <v>960031700</v>
          </cell>
        </row>
        <row r="4686">
          <cell r="A4686" t="str">
            <v>D011912</v>
          </cell>
          <cell r="B4686" t="str">
            <v>AMS5880</v>
          </cell>
          <cell r="C4686" t="str">
            <v>小姐</v>
          </cell>
          <cell r="D4686" t="str">
            <v>陸敬怡</v>
          </cell>
          <cell r="E4686" t="str">
            <v>陸敬怡小姐</v>
          </cell>
          <cell r="F4686">
            <v>932030960</v>
          </cell>
        </row>
        <row r="4687">
          <cell r="A4687" t="str">
            <v>D011925</v>
          </cell>
          <cell r="B4687" t="str">
            <v>ANQ8889</v>
          </cell>
          <cell r="C4687" t="str">
            <v>先生</v>
          </cell>
          <cell r="D4687" t="str">
            <v>林家文</v>
          </cell>
          <cell r="E4687" t="str">
            <v>林家文先生</v>
          </cell>
          <cell r="F4687">
            <v>955695510</v>
          </cell>
        </row>
        <row r="4688">
          <cell r="A4688" t="str">
            <v>D011929</v>
          </cell>
          <cell r="B4688" t="str">
            <v>AMZ5888</v>
          </cell>
          <cell r="C4688" t="str">
            <v>先生</v>
          </cell>
          <cell r="D4688" t="str">
            <v>陳昱翰</v>
          </cell>
          <cell r="E4688" t="str">
            <v>陳昱翰先生</v>
          </cell>
          <cell r="F4688">
            <v>900000000</v>
          </cell>
        </row>
        <row r="4689">
          <cell r="A4689" t="str">
            <v>D011932</v>
          </cell>
          <cell r="B4689" t="str">
            <v>AKP6826</v>
          </cell>
          <cell r="C4689" t="str">
            <v>先生</v>
          </cell>
          <cell r="D4689" t="str">
            <v>蘇桂祥</v>
          </cell>
          <cell r="E4689" t="str">
            <v>蘇桂祥先生</v>
          </cell>
          <cell r="F4689">
            <v>975984828</v>
          </cell>
        </row>
        <row r="4690">
          <cell r="A4690" t="str">
            <v>D011933</v>
          </cell>
          <cell r="B4690" t="str">
            <v>AKP2351</v>
          </cell>
          <cell r="C4690" t="str">
            <v>先生</v>
          </cell>
          <cell r="D4690" t="str">
            <v>張積偉</v>
          </cell>
          <cell r="E4690" t="str">
            <v>張積偉先生</v>
          </cell>
          <cell r="F4690">
            <v>932140090</v>
          </cell>
        </row>
        <row r="4691">
          <cell r="A4691" t="str">
            <v>D011935</v>
          </cell>
          <cell r="B4691" t="str">
            <v>RBA7597</v>
          </cell>
          <cell r="C4691" t="str">
            <v>先生</v>
          </cell>
          <cell r="D4691" t="str">
            <v>元大人造樹脂廠股份有限公司(財盟租賃)林昭雄</v>
          </cell>
          <cell r="E4691" t="str">
            <v>林昭雄先生</v>
          </cell>
          <cell r="F4691">
            <v>921053607</v>
          </cell>
        </row>
        <row r="4692">
          <cell r="A4692" t="str">
            <v>D011943</v>
          </cell>
          <cell r="B4692" t="str">
            <v>AKR2339</v>
          </cell>
          <cell r="C4692" t="str">
            <v>先生</v>
          </cell>
          <cell r="D4692" t="str">
            <v>黃陸雀</v>
          </cell>
          <cell r="E4692" t="str">
            <v>黃陸雀先生</v>
          </cell>
          <cell r="F4692">
            <v>937525606</v>
          </cell>
        </row>
        <row r="4693">
          <cell r="A4693" t="str">
            <v>D011977</v>
          </cell>
          <cell r="B4693" t="str">
            <v>AKR1727</v>
          </cell>
          <cell r="C4693" t="str">
            <v>先生</v>
          </cell>
          <cell r="D4693" t="str">
            <v>林連興</v>
          </cell>
          <cell r="E4693" t="str">
            <v>林連興先生</v>
          </cell>
          <cell r="F4693">
            <v>955210893</v>
          </cell>
        </row>
        <row r="4694">
          <cell r="A4694" t="str">
            <v>D011978</v>
          </cell>
          <cell r="B4694" t="str">
            <v>ANF2289</v>
          </cell>
          <cell r="C4694" t="str">
            <v>小姐</v>
          </cell>
          <cell r="D4694" t="str">
            <v>蔡佩穎</v>
          </cell>
          <cell r="E4694" t="str">
            <v>蔡佩穎小姐</v>
          </cell>
          <cell r="F4694">
            <v>921204469</v>
          </cell>
        </row>
        <row r="4695">
          <cell r="A4695" t="str">
            <v>D011989</v>
          </cell>
          <cell r="B4695" t="str">
            <v>AKS3369</v>
          </cell>
          <cell r="C4695" t="str">
            <v>先生</v>
          </cell>
          <cell r="D4695" t="str">
            <v>王振宇</v>
          </cell>
          <cell r="E4695" t="str">
            <v>王振宇先生</v>
          </cell>
          <cell r="F4695">
            <v>911456937</v>
          </cell>
        </row>
        <row r="4696">
          <cell r="A4696" t="str">
            <v>D011992</v>
          </cell>
          <cell r="B4696" t="str">
            <v>AKR7128</v>
          </cell>
          <cell r="C4696" t="str">
            <v>先生</v>
          </cell>
          <cell r="D4696" t="str">
            <v>呂麗娟</v>
          </cell>
          <cell r="E4696" t="str">
            <v>連志峰先生</v>
          </cell>
          <cell r="F4696">
            <v>988359228</v>
          </cell>
        </row>
        <row r="4697">
          <cell r="A4697" t="str">
            <v>D011993</v>
          </cell>
          <cell r="B4697" t="str">
            <v>AKR8932</v>
          </cell>
          <cell r="C4697" t="str">
            <v>先生</v>
          </cell>
          <cell r="D4697" t="str">
            <v>林岳楓</v>
          </cell>
          <cell r="E4697" t="str">
            <v>林岳楓先生</v>
          </cell>
          <cell r="F4697">
            <v>921963708</v>
          </cell>
        </row>
        <row r="4698">
          <cell r="A4698" t="str">
            <v>D011995</v>
          </cell>
          <cell r="B4698" t="str">
            <v>APD1098</v>
          </cell>
          <cell r="C4698" t="str">
            <v>小姐</v>
          </cell>
          <cell r="D4698" t="str">
            <v>簡秋萍</v>
          </cell>
          <cell r="E4698" t="str">
            <v>簡秋萍小姐</v>
          </cell>
          <cell r="F4698">
            <v>937501677</v>
          </cell>
        </row>
        <row r="4699">
          <cell r="A4699" t="str">
            <v>D012017</v>
          </cell>
          <cell r="B4699" t="str">
            <v>ANW2065</v>
          </cell>
          <cell r="C4699" t="str">
            <v>先生</v>
          </cell>
          <cell r="D4699" t="str">
            <v>古永嘉</v>
          </cell>
          <cell r="E4699" t="str">
            <v>古永嘉先生</v>
          </cell>
          <cell r="F4699">
            <v>937056568</v>
          </cell>
        </row>
        <row r="4700">
          <cell r="A4700" t="str">
            <v>D012032</v>
          </cell>
          <cell r="B4700" t="str">
            <v>ANA3303</v>
          </cell>
          <cell r="C4700" t="str">
            <v>小姐</v>
          </cell>
          <cell r="D4700" t="str">
            <v>張雅茹</v>
          </cell>
          <cell r="E4700" t="str">
            <v>張雅茹小姐</v>
          </cell>
          <cell r="F4700">
            <v>930036220</v>
          </cell>
        </row>
        <row r="4701">
          <cell r="A4701" t="str">
            <v>D012096</v>
          </cell>
          <cell r="B4701" t="str">
            <v>ANA7998</v>
          </cell>
          <cell r="C4701" t="str">
            <v>小姐</v>
          </cell>
          <cell r="D4701" t="str">
            <v>銳力建設企業有限公司游馥賓</v>
          </cell>
          <cell r="E4701" t="str">
            <v>游馥賓小姐</v>
          </cell>
          <cell r="F4701">
            <v>922121000</v>
          </cell>
        </row>
        <row r="4702">
          <cell r="A4702" t="str">
            <v>D012101</v>
          </cell>
          <cell r="B4702" t="str">
            <v>RBC5816</v>
          </cell>
          <cell r="C4702" t="str">
            <v>先生</v>
          </cell>
          <cell r="D4702" t="str">
            <v>嶸合企業(有)-永鑫租賃胡瑞祥</v>
          </cell>
          <cell r="E4702" t="str">
            <v>胡瑞祥先生</v>
          </cell>
          <cell r="F4702">
            <v>936810533</v>
          </cell>
        </row>
        <row r="4703">
          <cell r="A4703" t="str">
            <v>D012138</v>
          </cell>
          <cell r="B4703" t="str">
            <v>AMY2135</v>
          </cell>
          <cell r="C4703" t="str">
            <v>先生</v>
          </cell>
          <cell r="D4703" t="str">
            <v>恆隆行貿易股份有限公司曾逸晉</v>
          </cell>
          <cell r="E4703" t="str">
            <v>曾逸晉先生</v>
          </cell>
          <cell r="F4703">
            <v>939196134</v>
          </cell>
        </row>
        <row r="4704">
          <cell r="A4704" t="str">
            <v>D012145</v>
          </cell>
          <cell r="B4704" t="str">
            <v>RBM3001</v>
          </cell>
          <cell r="C4704" t="str">
            <v>先生</v>
          </cell>
          <cell r="D4704" t="str">
            <v>陳達元</v>
          </cell>
          <cell r="E4704" t="str">
            <v>陳達元先生</v>
          </cell>
          <cell r="F4704">
            <v>935785290</v>
          </cell>
        </row>
        <row r="4705">
          <cell r="A4705" t="str">
            <v>D012146</v>
          </cell>
          <cell r="B4705" t="str">
            <v>AKZ9855</v>
          </cell>
          <cell r="C4705" t="str">
            <v>先生</v>
          </cell>
          <cell r="D4705" t="str">
            <v>鄧淑鶯</v>
          </cell>
          <cell r="E4705" t="str">
            <v>鍾旭奇先生</v>
          </cell>
          <cell r="F4705">
            <v>936120105</v>
          </cell>
        </row>
        <row r="4706">
          <cell r="A4706" t="str">
            <v>D012157</v>
          </cell>
          <cell r="B4706" t="str">
            <v>RBB5158</v>
          </cell>
          <cell r="C4706" t="str">
            <v>先生</v>
          </cell>
          <cell r="D4706" t="str">
            <v>捷登管理有限公司(財盟)陳奕良</v>
          </cell>
          <cell r="E4706" t="str">
            <v>陳奕良先生</v>
          </cell>
          <cell r="F4706">
            <v>934030601</v>
          </cell>
        </row>
        <row r="4707">
          <cell r="A4707" t="str">
            <v>D012167</v>
          </cell>
          <cell r="B4707" t="str">
            <v>ANN9579</v>
          </cell>
          <cell r="C4707" t="str">
            <v>小姐</v>
          </cell>
          <cell r="D4707" t="str">
            <v>何麗珍</v>
          </cell>
          <cell r="E4707" t="str">
            <v>何麗珍小姐</v>
          </cell>
          <cell r="F4707">
            <v>932135894</v>
          </cell>
        </row>
        <row r="4708">
          <cell r="A4708" t="str">
            <v>D012205</v>
          </cell>
          <cell r="B4708" t="str">
            <v>APQ8615</v>
          </cell>
          <cell r="C4708" t="str">
            <v>先生</v>
          </cell>
          <cell r="D4708" t="str">
            <v>游象錫</v>
          </cell>
          <cell r="E4708" t="str">
            <v>游象錫先生</v>
          </cell>
          <cell r="F4708">
            <v>920291510</v>
          </cell>
        </row>
        <row r="4709">
          <cell r="A4709" t="str">
            <v>D012208</v>
          </cell>
          <cell r="B4709" t="str">
            <v>RBM7111</v>
          </cell>
          <cell r="C4709" t="str">
            <v>先生</v>
          </cell>
          <cell r="D4709" t="str">
            <v>日盛全台通小客車租賃(股)謝銘元</v>
          </cell>
          <cell r="E4709" t="str">
            <v>謝銘元先生</v>
          </cell>
          <cell r="F4709">
            <v>955468353</v>
          </cell>
        </row>
        <row r="4710">
          <cell r="A4710" t="str">
            <v>D012212</v>
          </cell>
          <cell r="B4710" t="str">
            <v>ANN3537</v>
          </cell>
          <cell r="C4710" t="str">
            <v>先生</v>
          </cell>
          <cell r="D4710" t="str">
            <v>陳永結</v>
          </cell>
          <cell r="E4710" t="str">
            <v>陳永結先生</v>
          </cell>
          <cell r="F4710">
            <v>975260891</v>
          </cell>
        </row>
        <row r="4711">
          <cell r="A4711" t="str">
            <v>D012213</v>
          </cell>
          <cell r="B4711" t="str">
            <v>ANW5595</v>
          </cell>
          <cell r="C4711" t="str">
            <v>先生</v>
          </cell>
          <cell r="D4711" t="str">
            <v>施慶鴻</v>
          </cell>
          <cell r="E4711" t="str">
            <v>施慶鴻先生</v>
          </cell>
          <cell r="F4711">
            <v>952333275</v>
          </cell>
        </row>
        <row r="4712">
          <cell r="A4712" t="str">
            <v>D012215</v>
          </cell>
          <cell r="B4712" t="str">
            <v>AQL1588</v>
          </cell>
          <cell r="C4712" t="str">
            <v>先生</v>
          </cell>
          <cell r="D4712" t="str">
            <v>莊仕勇</v>
          </cell>
          <cell r="E4712" t="str">
            <v>莊仕勇先生</v>
          </cell>
          <cell r="F4712">
            <v>987860590</v>
          </cell>
        </row>
        <row r="4713">
          <cell r="A4713" t="str">
            <v>D012228</v>
          </cell>
          <cell r="B4713" t="str">
            <v>ANA6580</v>
          </cell>
          <cell r="C4713" t="str">
            <v>小姐</v>
          </cell>
          <cell r="D4713" t="str">
            <v>劉奕汝</v>
          </cell>
          <cell r="E4713" t="str">
            <v>劉奕汝小姐</v>
          </cell>
          <cell r="F4713">
            <v>922100008</v>
          </cell>
        </row>
        <row r="4714">
          <cell r="A4714" t="str">
            <v>D012229</v>
          </cell>
          <cell r="B4714" t="str">
            <v>AMY6676</v>
          </cell>
          <cell r="C4714" t="str">
            <v>先生</v>
          </cell>
          <cell r="D4714" t="str">
            <v>楹裕電子有限公司王鴻淵</v>
          </cell>
          <cell r="E4714" t="str">
            <v>王鴻淵先生</v>
          </cell>
          <cell r="F4714">
            <v>978336697</v>
          </cell>
        </row>
        <row r="4715">
          <cell r="A4715" t="str">
            <v>D012230</v>
          </cell>
          <cell r="B4715" t="str">
            <v>AMY9059</v>
          </cell>
          <cell r="C4715" t="str">
            <v>先生</v>
          </cell>
          <cell r="D4715" t="str">
            <v>洪燕祥</v>
          </cell>
          <cell r="E4715" t="str">
            <v>洪燕祥先生</v>
          </cell>
          <cell r="F4715">
            <v>932016198</v>
          </cell>
        </row>
        <row r="4716">
          <cell r="A4716" t="str">
            <v>D012236</v>
          </cell>
          <cell r="B4716" t="str">
            <v>RBA5206</v>
          </cell>
          <cell r="C4716" t="str">
            <v>小姐</v>
          </cell>
          <cell r="D4716" t="str">
            <v>東方聚利食品工業(限)-和運租賃黃白玉</v>
          </cell>
          <cell r="E4716" t="str">
            <v>黃白玉小姐</v>
          </cell>
          <cell r="F4716">
            <v>937561245</v>
          </cell>
        </row>
        <row r="4717">
          <cell r="A4717" t="str">
            <v>D012241</v>
          </cell>
          <cell r="B4717" t="str">
            <v>ALB6985</v>
          </cell>
          <cell r="C4717" t="str">
            <v>先生</v>
          </cell>
          <cell r="D4717" t="str">
            <v>朱貽德</v>
          </cell>
          <cell r="E4717" t="str">
            <v>朱宏文先生</v>
          </cell>
          <cell r="F4717">
            <v>955146903</v>
          </cell>
        </row>
        <row r="4718">
          <cell r="A4718" t="str">
            <v>D012303</v>
          </cell>
          <cell r="B4718" t="str">
            <v>ANA0368</v>
          </cell>
          <cell r="C4718" t="str">
            <v>先生</v>
          </cell>
          <cell r="D4718" t="str">
            <v>徐文仁</v>
          </cell>
          <cell r="E4718" t="str">
            <v>徐文仁先生</v>
          </cell>
          <cell r="F4718">
            <v>917163623</v>
          </cell>
        </row>
        <row r="4719">
          <cell r="A4719" t="str">
            <v>D012328</v>
          </cell>
          <cell r="B4719" t="str">
            <v>RAS6830</v>
          </cell>
          <cell r="C4719" t="str">
            <v>先生</v>
          </cell>
          <cell r="D4719" t="str">
            <v>吳富超</v>
          </cell>
          <cell r="E4719" t="str">
            <v>林年昇先生</v>
          </cell>
          <cell r="F4719">
            <v>925316793</v>
          </cell>
        </row>
        <row r="4720">
          <cell r="A4720" t="str">
            <v>D012346</v>
          </cell>
          <cell r="B4720" t="str">
            <v>AQA2288</v>
          </cell>
          <cell r="C4720" t="str">
            <v>先生</v>
          </cell>
          <cell r="D4720" t="str">
            <v>鄭安宗</v>
          </cell>
          <cell r="E4720" t="str">
            <v>鄭安宗先生</v>
          </cell>
          <cell r="F4720">
            <v>988263739</v>
          </cell>
        </row>
        <row r="4721">
          <cell r="A4721" t="str">
            <v>D012362</v>
          </cell>
          <cell r="B4721" t="str">
            <v>RBC2980</v>
          </cell>
          <cell r="C4721" t="str">
            <v>先生</v>
          </cell>
          <cell r="D4721" t="str">
            <v>財盟小客車租賃(股)程仕龍</v>
          </cell>
          <cell r="E4721" t="str">
            <v>程仕龍先生</v>
          </cell>
          <cell r="F4721">
            <v>987128462</v>
          </cell>
        </row>
        <row r="4722">
          <cell r="A4722" t="str">
            <v>D012379</v>
          </cell>
          <cell r="B4722" t="str">
            <v>ANW5000</v>
          </cell>
          <cell r="C4722" t="str">
            <v>先生</v>
          </cell>
          <cell r="D4722" t="str">
            <v>茆裕源</v>
          </cell>
          <cell r="E4722" t="str">
            <v>茆裕源先生</v>
          </cell>
          <cell r="F4722">
            <v>975900057</v>
          </cell>
        </row>
        <row r="4723">
          <cell r="A4723" t="str">
            <v>D012391</v>
          </cell>
          <cell r="B4723" t="str">
            <v>ALQ1166</v>
          </cell>
          <cell r="C4723" t="str">
            <v>先生</v>
          </cell>
          <cell r="D4723" t="str">
            <v>劉翰霖</v>
          </cell>
          <cell r="E4723" t="str">
            <v>劉翰霖先生</v>
          </cell>
          <cell r="F4723">
            <v>926713986</v>
          </cell>
        </row>
        <row r="4724">
          <cell r="A4724" t="str">
            <v>D012394</v>
          </cell>
          <cell r="B4724" t="str">
            <v>ANN2357</v>
          </cell>
          <cell r="C4724" t="str">
            <v>先生</v>
          </cell>
          <cell r="D4724" t="str">
            <v>張宜旻</v>
          </cell>
          <cell r="E4724" t="str">
            <v>張宜旻先生</v>
          </cell>
          <cell r="F4724">
            <v>928288289</v>
          </cell>
        </row>
        <row r="4725">
          <cell r="A4725" t="str">
            <v>D012397</v>
          </cell>
          <cell r="B4725" t="str">
            <v>ATN6616</v>
          </cell>
          <cell r="C4725" t="str">
            <v>小姐</v>
          </cell>
          <cell r="D4725" t="str">
            <v>戴綻鈴</v>
          </cell>
          <cell r="E4725" t="str">
            <v>戴綻鈴小姐</v>
          </cell>
          <cell r="F4725">
            <v>921801199</v>
          </cell>
        </row>
        <row r="4726">
          <cell r="A4726" t="str">
            <v>D012409</v>
          </cell>
          <cell r="B4726" t="str">
            <v>ANZ5528</v>
          </cell>
          <cell r="C4726" t="str">
            <v>小姐</v>
          </cell>
          <cell r="D4726" t="str">
            <v>董苾萱</v>
          </cell>
          <cell r="E4726" t="str">
            <v>董苾萱小姐</v>
          </cell>
          <cell r="F4726">
            <v>979222989</v>
          </cell>
        </row>
        <row r="4727">
          <cell r="A4727" t="str">
            <v>D012415</v>
          </cell>
          <cell r="B4727" t="str">
            <v>ANA3052</v>
          </cell>
          <cell r="C4727" t="str">
            <v>先生</v>
          </cell>
          <cell r="D4727" t="str">
            <v>曾瑞成</v>
          </cell>
          <cell r="E4727" t="str">
            <v>曾瑞成先生</v>
          </cell>
          <cell r="F4727">
            <v>939473852</v>
          </cell>
        </row>
        <row r="4728">
          <cell r="A4728" t="str">
            <v>D012416</v>
          </cell>
          <cell r="B4728" t="str">
            <v>RBA9528</v>
          </cell>
          <cell r="C4728" t="str">
            <v>先生</v>
          </cell>
          <cell r="D4728" t="str">
            <v>東建工程顧問有限公司(財盟)蔡東和</v>
          </cell>
          <cell r="E4728" t="str">
            <v>蔡東和先生</v>
          </cell>
          <cell r="F4728">
            <v>936102185</v>
          </cell>
        </row>
        <row r="4729">
          <cell r="A4729" t="str">
            <v>D012417</v>
          </cell>
          <cell r="B4729" t="str">
            <v>ANM3255</v>
          </cell>
          <cell r="C4729" t="str">
            <v>小姐</v>
          </cell>
          <cell r="D4729" t="str">
            <v>域相墨湧設計事業有限公司高麗鳳</v>
          </cell>
          <cell r="E4729" t="str">
            <v>高麗鳳小姐</v>
          </cell>
          <cell r="F4729">
            <v>955991445</v>
          </cell>
        </row>
        <row r="4730">
          <cell r="A4730" t="str">
            <v>D012419</v>
          </cell>
          <cell r="B4730" t="str">
            <v>D012419</v>
          </cell>
          <cell r="C4730" t="str">
            <v>先生</v>
          </cell>
          <cell r="D4730" t="str">
            <v>車已賣</v>
          </cell>
          <cell r="E4730" t="str">
            <v>車已賣先生</v>
          </cell>
          <cell r="F4730">
            <v>900000000</v>
          </cell>
        </row>
        <row r="4731">
          <cell r="A4731" t="str">
            <v>D012420</v>
          </cell>
          <cell r="B4731" t="str">
            <v>RBA9991</v>
          </cell>
          <cell r="C4731" t="str">
            <v>先生</v>
          </cell>
          <cell r="D4731" t="str">
            <v>寶吉第建設(股)有限公司-財盟蘇義閔</v>
          </cell>
          <cell r="E4731" t="str">
            <v>蘇義閔先生</v>
          </cell>
          <cell r="F4731">
            <v>900000000</v>
          </cell>
        </row>
        <row r="4732">
          <cell r="A4732" t="str">
            <v>D012428</v>
          </cell>
          <cell r="B4732" t="str">
            <v>RBC0170</v>
          </cell>
          <cell r="C4732" t="str">
            <v>先生</v>
          </cell>
          <cell r="D4732" t="str">
            <v>普羅小客車租賃股份有限公司許鈞翔</v>
          </cell>
          <cell r="E4732" t="str">
            <v>許鈞翔先生</v>
          </cell>
          <cell r="F4732">
            <v>933719311</v>
          </cell>
        </row>
        <row r="4733">
          <cell r="A4733" t="str">
            <v>D012456</v>
          </cell>
          <cell r="B4733" t="str">
            <v>RBA3966</v>
          </cell>
          <cell r="C4733" t="str">
            <v>小姐</v>
          </cell>
          <cell r="D4733" t="str">
            <v>朱碧珠</v>
          </cell>
          <cell r="E4733" t="str">
            <v>朱碧珠小姐</v>
          </cell>
          <cell r="F4733">
            <v>937079489</v>
          </cell>
        </row>
        <row r="4734">
          <cell r="A4734" t="str">
            <v>D012475</v>
          </cell>
          <cell r="B4734" t="str">
            <v>AKY9362</v>
          </cell>
          <cell r="C4734" t="str">
            <v>先生</v>
          </cell>
          <cell r="D4734" t="str">
            <v>李文濤</v>
          </cell>
          <cell r="E4734" t="str">
            <v>李文濤先生</v>
          </cell>
          <cell r="F4734">
            <v>972498028</v>
          </cell>
        </row>
        <row r="4735">
          <cell r="A4735" t="str">
            <v>D012501</v>
          </cell>
          <cell r="B4735" t="str">
            <v>ANB5833</v>
          </cell>
          <cell r="C4735" t="str">
            <v>先生</v>
          </cell>
          <cell r="D4735" t="str">
            <v>陳俊沖</v>
          </cell>
          <cell r="E4735" t="str">
            <v>陳俊沖先生</v>
          </cell>
          <cell r="F4735">
            <v>958788881</v>
          </cell>
        </row>
        <row r="4736">
          <cell r="A4736" t="str">
            <v>D012507</v>
          </cell>
          <cell r="B4736" t="str">
            <v>ANN8615</v>
          </cell>
          <cell r="C4736" t="str">
            <v>先生</v>
          </cell>
          <cell r="D4736" t="str">
            <v>姚東興</v>
          </cell>
          <cell r="E4736" t="str">
            <v>姚東興先生</v>
          </cell>
          <cell r="F4736">
            <v>963622033</v>
          </cell>
        </row>
        <row r="4737">
          <cell r="A4737" t="str">
            <v>D012531</v>
          </cell>
          <cell r="B4737" t="str">
            <v>ARL7608</v>
          </cell>
          <cell r="C4737" t="str">
            <v>先生</v>
          </cell>
          <cell r="D4737" t="str">
            <v>許惠菁</v>
          </cell>
          <cell r="E4737" t="str">
            <v>林居賢先生</v>
          </cell>
          <cell r="F4737">
            <v>936575083</v>
          </cell>
        </row>
        <row r="4738">
          <cell r="A4738" t="str">
            <v>D012554</v>
          </cell>
          <cell r="B4738" t="str">
            <v>ARE7578</v>
          </cell>
          <cell r="C4738" t="str">
            <v>小姐</v>
          </cell>
          <cell r="D4738" t="str">
            <v>林雅蕙</v>
          </cell>
          <cell r="E4738" t="str">
            <v>林雅蕙小姐</v>
          </cell>
          <cell r="F4738">
            <v>918813750</v>
          </cell>
        </row>
        <row r="4739">
          <cell r="A4739" t="str">
            <v>D012574</v>
          </cell>
          <cell r="B4739" t="str">
            <v>ANU5883</v>
          </cell>
          <cell r="C4739" t="str">
            <v>小姐</v>
          </cell>
          <cell r="D4739" t="str">
            <v>龐文蓮</v>
          </cell>
          <cell r="E4739" t="str">
            <v>龐文蓮小姐</v>
          </cell>
          <cell r="F4739">
            <v>910625158</v>
          </cell>
        </row>
        <row r="4740">
          <cell r="A4740" t="str">
            <v>D012577</v>
          </cell>
          <cell r="B4740" t="str">
            <v>ARM1587</v>
          </cell>
          <cell r="C4740" t="str">
            <v>先生</v>
          </cell>
          <cell r="D4740" t="str">
            <v>陳鴻德</v>
          </cell>
          <cell r="E4740" t="str">
            <v>陳鴻德先生</v>
          </cell>
          <cell r="F4740">
            <v>952282683</v>
          </cell>
        </row>
        <row r="4741">
          <cell r="A4741" t="str">
            <v>D012592</v>
          </cell>
          <cell r="B4741" t="str">
            <v>ARE8805</v>
          </cell>
          <cell r="C4741" t="str">
            <v>先生</v>
          </cell>
          <cell r="D4741" t="str">
            <v>林書薰</v>
          </cell>
          <cell r="E4741" t="str">
            <v>吳元裕先生</v>
          </cell>
          <cell r="F4741">
            <v>920550992</v>
          </cell>
        </row>
        <row r="4742">
          <cell r="A4742" t="str">
            <v>D012600</v>
          </cell>
          <cell r="B4742" t="str">
            <v>AVD1218</v>
          </cell>
          <cell r="C4742" t="str">
            <v>先生</v>
          </cell>
          <cell r="D4742" t="str">
            <v>張霈鈴</v>
          </cell>
          <cell r="E4742" t="str">
            <v>李秉紘先生</v>
          </cell>
          <cell r="F4742">
            <v>956295286</v>
          </cell>
        </row>
        <row r="4743">
          <cell r="A4743" t="str">
            <v>D012632</v>
          </cell>
          <cell r="B4743" t="str">
            <v>ARN9888</v>
          </cell>
          <cell r="C4743" t="str">
            <v>先生</v>
          </cell>
          <cell r="D4743" t="str">
            <v>陳智欽</v>
          </cell>
          <cell r="E4743" t="str">
            <v>陳智欽先生</v>
          </cell>
          <cell r="F4743">
            <v>921927692</v>
          </cell>
        </row>
        <row r="4744">
          <cell r="A4744" t="str">
            <v>D012643</v>
          </cell>
          <cell r="B4744" t="str">
            <v>ARG9258</v>
          </cell>
          <cell r="C4744" t="str">
            <v>小姐</v>
          </cell>
          <cell r="D4744" t="str">
            <v>王若蘋</v>
          </cell>
          <cell r="E4744" t="str">
            <v>王若蘋小姐</v>
          </cell>
          <cell r="F4744">
            <v>976796283</v>
          </cell>
        </row>
        <row r="4745">
          <cell r="A4745" t="str">
            <v>D012650</v>
          </cell>
          <cell r="B4745" t="str">
            <v>ANB8520</v>
          </cell>
          <cell r="C4745" t="str">
            <v>先生</v>
          </cell>
          <cell r="D4745" t="str">
            <v>蔡宗泰</v>
          </cell>
          <cell r="E4745" t="str">
            <v>蔡宗泰先生</v>
          </cell>
          <cell r="F4745">
            <v>917653216</v>
          </cell>
        </row>
        <row r="4746">
          <cell r="A4746" t="str">
            <v>D012653</v>
          </cell>
          <cell r="B4746" t="str">
            <v>RBC1989</v>
          </cell>
          <cell r="C4746" t="str">
            <v>先生</v>
          </cell>
          <cell r="D4746" t="str">
            <v>和運租車股份有限公司張震東</v>
          </cell>
          <cell r="E4746" t="str">
            <v>張震東先生</v>
          </cell>
          <cell r="F4746">
            <v>932156738</v>
          </cell>
        </row>
        <row r="4747">
          <cell r="A4747" t="str">
            <v>D012654</v>
          </cell>
          <cell r="B4747" t="str">
            <v>ANZ1207</v>
          </cell>
          <cell r="C4747" t="str">
            <v>小姐</v>
          </cell>
          <cell r="D4747" t="str">
            <v>蕭喨綺</v>
          </cell>
          <cell r="E4747" t="str">
            <v>蕭喨綺小姐</v>
          </cell>
          <cell r="F4747">
            <v>921608280</v>
          </cell>
        </row>
        <row r="4748">
          <cell r="A4748" t="str">
            <v>D012655</v>
          </cell>
          <cell r="B4748" t="str">
            <v>RBL5321</v>
          </cell>
          <cell r="C4748" t="str">
            <v>先生</v>
          </cell>
          <cell r="D4748" t="str">
            <v>達程建設(股)公司-聯邦國際租賃(股)公司林世凱</v>
          </cell>
          <cell r="E4748" t="str">
            <v>林世凱先生</v>
          </cell>
          <cell r="F4748">
            <v>930328338</v>
          </cell>
        </row>
        <row r="4749">
          <cell r="A4749" t="str">
            <v>D012656</v>
          </cell>
          <cell r="B4749" t="str">
            <v>ANW2022</v>
          </cell>
          <cell r="C4749" t="str">
            <v>先生</v>
          </cell>
          <cell r="D4749" t="str">
            <v>蔡政翰</v>
          </cell>
          <cell r="E4749" t="str">
            <v>蔡政翰先生</v>
          </cell>
          <cell r="F4749">
            <v>937626550</v>
          </cell>
        </row>
        <row r="4750">
          <cell r="A4750" t="str">
            <v>D012661</v>
          </cell>
          <cell r="B4750" t="str">
            <v>APM5660</v>
          </cell>
          <cell r="C4750" t="str">
            <v>先生</v>
          </cell>
          <cell r="D4750" t="str">
            <v>高金女</v>
          </cell>
          <cell r="E4750" t="str">
            <v>林李國先生</v>
          </cell>
          <cell r="F4750">
            <v>913076076</v>
          </cell>
        </row>
        <row r="4751">
          <cell r="A4751" t="str">
            <v>D012662</v>
          </cell>
          <cell r="B4751" t="str">
            <v>RBC7389</v>
          </cell>
          <cell r="C4751" t="str">
            <v>先生</v>
          </cell>
          <cell r="D4751" t="str">
            <v>和運租車股份有限公司陳義昇</v>
          </cell>
          <cell r="E4751" t="str">
            <v>陳義昇先生</v>
          </cell>
          <cell r="F4751">
            <v>988129332</v>
          </cell>
        </row>
        <row r="4752">
          <cell r="A4752" t="str">
            <v>D012685</v>
          </cell>
          <cell r="B4752" t="str">
            <v>ARF7966</v>
          </cell>
          <cell r="C4752" t="str">
            <v>先生</v>
          </cell>
          <cell r="D4752" t="str">
            <v>左昭德</v>
          </cell>
          <cell r="E4752" t="str">
            <v>左昭德先生</v>
          </cell>
          <cell r="F4752">
            <v>988111218</v>
          </cell>
        </row>
        <row r="4753">
          <cell r="A4753" t="str">
            <v>D012687</v>
          </cell>
          <cell r="B4753" t="str">
            <v>ALD1010</v>
          </cell>
          <cell r="C4753" t="str">
            <v>先生</v>
          </cell>
          <cell r="D4753" t="str">
            <v>吳德芬</v>
          </cell>
          <cell r="E4753" t="str">
            <v>汪柏弘先生</v>
          </cell>
          <cell r="F4753">
            <v>918042157</v>
          </cell>
        </row>
        <row r="4754">
          <cell r="A4754" t="str">
            <v>D012691</v>
          </cell>
          <cell r="B4754" t="str">
            <v>APP9872</v>
          </cell>
          <cell r="C4754" t="str">
            <v>先生</v>
          </cell>
          <cell r="D4754" t="str">
            <v>侯俊安</v>
          </cell>
          <cell r="E4754" t="str">
            <v>侯俊安先生</v>
          </cell>
          <cell r="F4754">
            <v>908925868</v>
          </cell>
        </row>
        <row r="4755">
          <cell r="A4755" t="str">
            <v>D012699</v>
          </cell>
          <cell r="B4755" t="str">
            <v>ANX3936</v>
          </cell>
          <cell r="C4755" t="str">
            <v>先生</v>
          </cell>
          <cell r="D4755" t="str">
            <v>陳勇志</v>
          </cell>
          <cell r="E4755" t="str">
            <v>陳勇志先生</v>
          </cell>
          <cell r="F4755">
            <v>919330133</v>
          </cell>
        </row>
        <row r="4756">
          <cell r="A4756" t="str">
            <v>D012718</v>
          </cell>
          <cell r="B4756" t="str">
            <v>ATA8555</v>
          </cell>
          <cell r="C4756" t="str">
            <v>先生</v>
          </cell>
          <cell r="D4756" t="str">
            <v>劉鴻輝</v>
          </cell>
          <cell r="E4756" t="str">
            <v>劉鴻輝先生</v>
          </cell>
          <cell r="F4756">
            <v>983351898</v>
          </cell>
        </row>
        <row r="4757">
          <cell r="A4757" t="str">
            <v>D012803</v>
          </cell>
          <cell r="B4757" t="str">
            <v>APP6858</v>
          </cell>
          <cell r="C4757" t="str">
            <v>先生</v>
          </cell>
          <cell r="D4757" t="str">
            <v>林士超</v>
          </cell>
          <cell r="E4757" t="str">
            <v>林士超先生</v>
          </cell>
          <cell r="F4757">
            <v>930753998</v>
          </cell>
        </row>
        <row r="4758">
          <cell r="A4758" t="str">
            <v>D012806</v>
          </cell>
          <cell r="B4758" t="str">
            <v>APK8998</v>
          </cell>
          <cell r="C4758" t="str">
            <v>先生</v>
          </cell>
          <cell r="D4758" t="str">
            <v>黃啟倫</v>
          </cell>
          <cell r="E4758" t="str">
            <v>黃啟倫先生</v>
          </cell>
          <cell r="F4758">
            <v>987154451</v>
          </cell>
        </row>
        <row r="4759">
          <cell r="A4759" t="str">
            <v>D012813</v>
          </cell>
          <cell r="B4759" t="str">
            <v>ANX0516</v>
          </cell>
          <cell r="C4759" t="str">
            <v>先生</v>
          </cell>
          <cell r="D4759" t="str">
            <v>王馨怡</v>
          </cell>
          <cell r="E4759" t="str">
            <v>林獻祥先生</v>
          </cell>
          <cell r="F4759">
            <v>916854007</v>
          </cell>
        </row>
        <row r="4760">
          <cell r="A4760" t="str">
            <v>D012814</v>
          </cell>
          <cell r="B4760" t="str">
            <v>APP6370</v>
          </cell>
          <cell r="C4760" t="str">
            <v>小姐</v>
          </cell>
          <cell r="D4760" t="str">
            <v>李如峰</v>
          </cell>
          <cell r="E4760" t="str">
            <v>李如峰小姐</v>
          </cell>
          <cell r="F4760">
            <v>900000000</v>
          </cell>
        </row>
        <row r="4761">
          <cell r="A4761" t="str">
            <v>D012816</v>
          </cell>
          <cell r="B4761" t="str">
            <v>ANB6867</v>
          </cell>
          <cell r="C4761" t="str">
            <v>先生</v>
          </cell>
          <cell r="D4761" t="str">
            <v>芙瑞納國際事業股份有限公司黃致堯</v>
          </cell>
          <cell r="E4761" t="str">
            <v>黃致堯先生</v>
          </cell>
          <cell r="F4761">
            <v>933968400</v>
          </cell>
        </row>
        <row r="4762">
          <cell r="A4762" t="str">
            <v>D012818</v>
          </cell>
          <cell r="B4762" t="str">
            <v>ANN9060</v>
          </cell>
          <cell r="C4762" t="str">
            <v>先生</v>
          </cell>
          <cell r="D4762" t="str">
            <v>陳權澤</v>
          </cell>
          <cell r="E4762" t="str">
            <v>陳權澤先生</v>
          </cell>
          <cell r="F4762">
            <v>928136266</v>
          </cell>
        </row>
        <row r="4763">
          <cell r="A4763" t="str">
            <v>D012828</v>
          </cell>
          <cell r="B4763" t="str">
            <v>AMX2859</v>
          </cell>
          <cell r="C4763" t="str">
            <v>先生</v>
          </cell>
          <cell r="D4763" t="str">
            <v>陳健隆</v>
          </cell>
          <cell r="E4763" t="str">
            <v>陳健隆先生</v>
          </cell>
          <cell r="F4763">
            <v>910001110</v>
          </cell>
        </row>
        <row r="4764">
          <cell r="A4764" t="str">
            <v>D012847</v>
          </cell>
          <cell r="B4764" t="str">
            <v>ARJ2188</v>
          </cell>
          <cell r="C4764" t="str">
            <v>先生</v>
          </cell>
          <cell r="D4764" t="str">
            <v>楊世豪</v>
          </cell>
          <cell r="E4764" t="str">
            <v>楊世豪先生</v>
          </cell>
          <cell r="F4764">
            <v>918218884</v>
          </cell>
        </row>
        <row r="4765">
          <cell r="A4765" t="str">
            <v>D012852</v>
          </cell>
          <cell r="B4765" t="str">
            <v>RBD6937</v>
          </cell>
          <cell r="C4765" t="str">
            <v>小姐</v>
          </cell>
          <cell r="D4765" t="str">
            <v>富禾電器有限公司-財盟李明芳</v>
          </cell>
          <cell r="E4765" t="str">
            <v>李明芳小姐</v>
          </cell>
          <cell r="F4765">
            <v>975788718</v>
          </cell>
        </row>
        <row r="4766">
          <cell r="A4766" t="str">
            <v>D012878</v>
          </cell>
          <cell r="B4766" t="str">
            <v>ANW9383</v>
          </cell>
          <cell r="C4766" t="str">
            <v>先生</v>
          </cell>
          <cell r="D4766" t="str">
            <v>周磊</v>
          </cell>
          <cell r="E4766" t="str">
            <v>周磊先生</v>
          </cell>
          <cell r="F4766">
            <v>922801841</v>
          </cell>
        </row>
        <row r="4767">
          <cell r="A4767" t="str">
            <v>D012885</v>
          </cell>
          <cell r="B4767" t="str">
            <v>ANX9296</v>
          </cell>
          <cell r="C4767" t="str">
            <v>先生</v>
          </cell>
          <cell r="D4767" t="str">
            <v>陳伯康</v>
          </cell>
          <cell r="E4767" t="str">
            <v>陳伯康先生</v>
          </cell>
          <cell r="F4767">
            <v>975388651</v>
          </cell>
        </row>
        <row r="4768">
          <cell r="A4768" t="str">
            <v>D012900</v>
          </cell>
          <cell r="B4768" t="str">
            <v>APM5088</v>
          </cell>
          <cell r="C4768" t="str">
            <v>先生</v>
          </cell>
          <cell r="D4768" t="str">
            <v>張宏如</v>
          </cell>
          <cell r="E4768" t="str">
            <v>張宏如先生</v>
          </cell>
          <cell r="F4768">
            <v>915957498</v>
          </cell>
        </row>
        <row r="4769">
          <cell r="A4769" t="str">
            <v>D012925</v>
          </cell>
          <cell r="B4769" t="str">
            <v>ANN8372</v>
          </cell>
          <cell r="C4769" t="str">
            <v>先生</v>
          </cell>
          <cell r="D4769" t="str">
            <v>趙子寬</v>
          </cell>
          <cell r="E4769" t="str">
            <v>趙子寬先生</v>
          </cell>
          <cell r="F4769">
            <v>911078062</v>
          </cell>
        </row>
        <row r="4770">
          <cell r="A4770" t="str">
            <v>D012926</v>
          </cell>
          <cell r="B4770" t="str">
            <v>ANX6728</v>
          </cell>
          <cell r="C4770" t="str">
            <v>先生</v>
          </cell>
          <cell r="D4770" t="str">
            <v>0何國雄</v>
          </cell>
          <cell r="E4770" t="str">
            <v>何國雄先生</v>
          </cell>
          <cell r="F4770">
            <v>910561031</v>
          </cell>
        </row>
        <row r="4771">
          <cell r="A4771" t="str">
            <v>D012929</v>
          </cell>
          <cell r="B4771" t="str">
            <v>D012929</v>
          </cell>
          <cell r="C4771" t="str">
            <v>先生</v>
          </cell>
          <cell r="D4771" t="str">
            <v>鉑德汽車股份有限公司洪增富</v>
          </cell>
          <cell r="E4771" t="str">
            <v>洪增富先生</v>
          </cell>
          <cell r="F4771">
            <v>900000000</v>
          </cell>
        </row>
        <row r="4772">
          <cell r="A4772" t="str">
            <v>D013025</v>
          </cell>
          <cell r="B4772" t="str">
            <v>ANU2855</v>
          </cell>
          <cell r="C4772" t="str">
            <v>先生</v>
          </cell>
          <cell r="D4772" t="str">
            <v>黃木財</v>
          </cell>
          <cell r="E4772" t="str">
            <v>黃木財先生</v>
          </cell>
          <cell r="F4772">
            <v>937539770</v>
          </cell>
        </row>
        <row r="4773">
          <cell r="A4773" t="str">
            <v>D013030</v>
          </cell>
          <cell r="B4773" t="str">
            <v>APC8277</v>
          </cell>
          <cell r="C4773" t="str">
            <v>先生</v>
          </cell>
          <cell r="D4773" t="str">
            <v>黃世傑</v>
          </cell>
          <cell r="E4773" t="str">
            <v>黃世傑先生</v>
          </cell>
          <cell r="F4773">
            <v>937726586</v>
          </cell>
        </row>
        <row r="4774">
          <cell r="A4774" t="str">
            <v>D013036</v>
          </cell>
          <cell r="B4774" t="str">
            <v>RBC6079</v>
          </cell>
          <cell r="C4774" t="str">
            <v>先生</v>
          </cell>
          <cell r="D4774" t="str">
            <v>和運租賃股份有限公司鍾宛達</v>
          </cell>
          <cell r="E4774" t="str">
            <v>鍾宛達先生</v>
          </cell>
          <cell r="F4774">
            <v>928017553</v>
          </cell>
        </row>
        <row r="4775">
          <cell r="A4775" t="str">
            <v>D013044</v>
          </cell>
          <cell r="B4775" t="str">
            <v>ANX7927</v>
          </cell>
          <cell r="C4775" t="str">
            <v>先生</v>
          </cell>
          <cell r="D4775" t="str">
            <v>0陳韋任</v>
          </cell>
          <cell r="E4775" t="str">
            <v>陳韋任先生</v>
          </cell>
          <cell r="F4775">
            <v>955772949</v>
          </cell>
        </row>
        <row r="4776">
          <cell r="A4776" t="str">
            <v>D013057</v>
          </cell>
          <cell r="B4776" t="str">
            <v>ANW1126</v>
          </cell>
          <cell r="C4776" t="str">
            <v>先生</v>
          </cell>
          <cell r="D4776" t="str">
            <v>張進聰</v>
          </cell>
          <cell r="E4776" t="str">
            <v>張進聰先生</v>
          </cell>
          <cell r="F4776">
            <v>936324247</v>
          </cell>
        </row>
        <row r="4777">
          <cell r="A4777" t="str">
            <v>D013058</v>
          </cell>
          <cell r="B4777" t="str">
            <v>APB3067</v>
          </cell>
          <cell r="C4777" t="str">
            <v>小姐</v>
          </cell>
          <cell r="D4777" t="str">
            <v>張淑真</v>
          </cell>
          <cell r="E4777" t="str">
            <v>張淑真小姐</v>
          </cell>
          <cell r="F4777">
            <v>936333556</v>
          </cell>
        </row>
        <row r="4778">
          <cell r="A4778" t="str">
            <v>D013074</v>
          </cell>
          <cell r="B4778" t="str">
            <v>ANV8579</v>
          </cell>
          <cell r="C4778" t="str">
            <v>先生</v>
          </cell>
          <cell r="D4778" t="str">
            <v>偉棋油漆工程企業社邱讚棋</v>
          </cell>
          <cell r="E4778" t="str">
            <v>邱讚棋先生</v>
          </cell>
          <cell r="F4778">
            <v>935038023</v>
          </cell>
        </row>
        <row r="4779">
          <cell r="A4779" t="str">
            <v>D013122</v>
          </cell>
          <cell r="B4779" t="str">
            <v>ANW5201</v>
          </cell>
          <cell r="C4779" t="str">
            <v>先生</v>
          </cell>
          <cell r="D4779" t="str">
            <v>吳柏慶</v>
          </cell>
          <cell r="E4779" t="str">
            <v>吳柏慶先生</v>
          </cell>
          <cell r="F4779">
            <v>910222700</v>
          </cell>
        </row>
        <row r="4780">
          <cell r="A4780" t="str">
            <v>D013164</v>
          </cell>
          <cell r="B4780" t="str">
            <v>ARE8071</v>
          </cell>
          <cell r="C4780" t="str">
            <v>小姐</v>
          </cell>
          <cell r="D4780" t="str">
            <v>王慰慈</v>
          </cell>
          <cell r="E4780" t="str">
            <v>王慰慈小姐</v>
          </cell>
          <cell r="F4780">
            <v>935118117</v>
          </cell>
        </row>
        <row r="4781">
          <cell r="A4781" t="str">
            <v>D013178</v>
          </cell>
          <cell r="B4781" t="str">
            <v>ANU9037</v>
          </cell>
          <cell r="C4781" t="str">
            <v>先生</v>
          </cell>
          <cell r="D4781" t="str">
            <v>錞鐿科技(股)有限公司李忠勳</v>
          </cell>
          <cell r="E4781" t="str">
            <v>李忠勳先生</v>
          </cell>
          <cell r="F4781">
            <v>926117799</v>
          </cell>
        </row>
        <row r="4782">
          <cell r="A4782" t="str">
            <v>D013197</v>
          </cell>
          <cell r="B4782" t="str">
            <v>ANW6386</v>
          </cell>
          <cell r="C4782" t="str">
            <v>先生</v>
          </cell>
          <cell r="D4782" t="str">
            <v>李文勝建築師事務所李文勝</v>
          </cell>
          <cell r="E4782" t="str">
            <v>李文勝先生</v>
          </cell>
          <cell r="F4782">
            <v>913303525</v>
          </cell>
        </row>
        <row r="4783">
          <cell r="A4783" t="str">
            <v>D013242</v>
          </cell>
          <cell r="B4783" t="str">
            <v>APP6188</v>
          </cell>
          <cell r="C4783" t="str">
            <v>先生</v>
          </cell>
          <cell r="D4783" t="str">
            <v>江志銘</v>
          </cell>
          <cell r="E4783" t="str">
            <v>江志銘先生</v>
          </cell>
          <cell r="F4783">
            <v>937962055</v>
          </cell>
        </row>
        <row r="4784">
          <cell r="A4784" t="str">
            <v>D013255</v>
          </cell>
          <cell r="B4784" t="str">
            <v>APP7771</v>
          </cell>
          <cell r="C4784" t="str">
            <v>小姐</v>
          </cell>
          <cell r="D4784" t="str">
            <v>邱榆樺</v>
          </cell>
          <cell r="E4784" t="str">
            <v>邱榆樺小姐</v>
          </cell>
          <cell r="F4784">
            <v>920337193</v>
          </cell>
        </row>
        <row r="4785">
          <cell r="A4785" t="str">
            <v>D013258</v>
          </cell>
          <cell r="B4785" t="str">
            <v>ATL5201</v>
          </cell>
          <cell r="C4785" t="str">
            <v>先生</v>
          </cell>
          <cell r="D4785" t="str">
            <v>高書偉</v>
          </cell>
          <cell r="E4785" t="str">
            <v>宋嘉偉先生</v>
          </cell>
          <cell r="F4785">
            <v>987102258</v>
          </cell>
        </row>
        <row r="4786">
          <cell r="A4786" t="str">
            <v>D013261</v>
          </cell>
          <cell r="B4786" t="str">
            <v>D013261</v>
          </cell>
          <cell r="C4786" t="str">
            <v>先生</v>
          </cell>
          <cell r="D4786" t="str">
            <v>車已賣</v>
          </cell>
          <cell r="E4786" t="str">
            <v>車已賣先生</v>
          </cell>
          <cell r="F4786">
            <v>900000000</v>
          </cell>
        </row>
        <row r="4787">
          <cell r="A4787" t="str">
            <v>D013286</v>
          </cell>
          <cell r="B4787" t="str">
            <v>APP5130</v>
          </cell>
          <cell r="C4787" t="str">
            <v>先生</v>
          </cell>
          <cell r="D4787" t="str">
            <v>李國義</v>
          </cell>
          <cell r="E4787" t="str">
            <v>李國義先生</v>
          </cell>
          <cell r="F4787">
            <v>939778977</v>
          </cell>
        </row>
        <row r="4788">
          <cell r="A4788" t="str">
            <v>D013368</v>
          </cell>
          <cell r="B4788" t="str">
            <v>RBE1220</v>
          </cell>
          <cell r="C4788" t="str">
            <v>先生</v>
          </cell>
          <cell r="D4788" t="str">
            <v>統一東京股份有限公司林彥岑</v>
          </cell>
          <cell r="E4788" t="str">
            <v>林彥岑先生</v>
          </cell>
          <cell r="F4788">
            <v>965589110</v>
          </cell>
        </row>
        <row r="4789">
          <cell r="A4789" t="str">
            <v>D013378</v>
          </cell>
          <cell r="B4789" t="str">
            <v>ARB5298</v>
          </cell>
          <cell r="C4789" t="str">
            <v>先生</v>
          </cell>
          <cell r="D4789" t="str">
            <v>林惟盈</v>
          </cell>
          <cell r="E4789" t="str">
            <v>蔡惠名先生</v>
          </cell>
          <cell r="F4789">
            <v>975310037</v>
          </cell>
        </row>
        <row r="4790">
          <cell r="A4790" t="str">
            <v>D013383</v>
          </cell>
          <cell r="B4790" t="str">
            <v>APF2888</v>
          </cell>
          <cell r="C4790" t="str">
            <v>小姐</v>
          </cell>
          <cell r="D4790" t="str">
            <v>林佩玉</v>
          </cell>
          <cell r="E4790" t="str">
            <v>林佩玉小姐</v>
          </cell>
          <cell r="F4790">
            <v>926387541</v>
          </cell>
        </row>
        <row r="4791">
          <cell r="A4791" t="str">
            <v>D013400</v>
          </cell>
          <cell r="B4791" t="str">
            <v>ARE2779</v>
          </cell>
          <cell r="C4791" t="str">
            <v>先生</v>
          </cell>
          <cell r="D4791" t="str">
            <v>江丕杰</v>
          </cell>
          <cell r="E4791" t="str">
            <v>江丕杰先生</v>
          </cell>
          <cell r="F4791">
            <v>918222932</v>
          </cell>
        </row>
        <row r="4792">
          <cell r="A4792" t="str">
            <v>D013402</v>
          </cell>
          <cell r="B4792" t="str">
            <v>ATB1755</v>
          </cell>
          <cell r="C4792" t="str">
            <v>先生</v>
          </cell>
          <cell r="D4792" t="str">
            <v>溫偉辰</v>
          </cell>
          <cell r="E4792" t="str">
            <v>溫偉辰先生</v>
          </cell>
          <cell r="F4792">
            <v>910851117</v>
          </cell>
        </row>
        <row r="4793">
          <cell r="A4793" t="str">
            <v>D013403</v>
          </cell>
          <cell r="B4793" t="str">
            <v>ARL5201</v>
          </cell>
          <cell r="C4793" t="str">
            <v>小姐</v>
          </cell>
          <cell r="D4793" t="str">
            <v>李傳侯</v>
          </cell>
          <cell r="E4793" t="str">
            <v>陳容蓉小姐</v>
          </cell>
          <cell r="F4793">
            <v>913310939</v>
          </cell>
        </row>
        <row r="4794">
          <cell r="A4794" t="str">
            <v>D013423</v>
          </cell>
          <cell r="B4794" t="str">
            <v>AMR1125</v>
          </cell>
          <cell r="C4794" t="str">
            <v>小姐</v>
          </cell>
          <cell r="D4794" t="str">
            <v>石琦麗</v>
          </cell>
          <cell r="E4794" t="str">
            <v>石琦麗小姐</v>
          </cell>
          <cell r="F4794">
            <v>989754810</v>
          </cell>
        </row>
        <row r="4795">
          <cell r="A4795" t="str">
            <v>D013440</v>
          </cell>
          <cell r="B4795" t="str">
            <v>RBE0368</v>
          </cell>
          <cell r="C4795" t="str">
            <v>先生</v>
          </cell>
          <cell r="D4795" t="str">
            <v>法商法國興業銀行股份-台壽保融資(股)林俊良</v>
          </cell>
          <cell r="E4795" t="str">
            <v>林俊良先生</v>
          </cell>
          <cell r="F4795">
            <v>989801670</v>
          </cell>
        </row>
        <row r="4796">
          <cell r="A4796" t="str">
            <v>D013445</v>
          </cell>
          <cell r="B4796" t="str">
            <v>ARE9218</v>
          </cell>
          <cell r="C4796" t="str">
            <v>先生</v>
          </cell>
          <cell r="D4796" t="str">
            <v>人和興業股份有限公司游高魁</v>
          </cell>
          <cell r="E4796" t="str">
            <v>游高魁先生</v>
          </cell>
          <cell r="F4796">
            <v>937061771</v>
          </cell>
        </row>
        <row r="4797">
          <cell r="A4797" t="str">
            <v>D013446</v>
          </cell>
          <cell r="B4797" t="str">
            <v>ARE9956</v>
          </cell>
          <cell r="C4797" t="str">
            <v>先生</v>
          </cell>
          <cell r="D4797" t="str">
            <v>廖金池</v>
          </cell>
          <cell r="E4797" t="str">
            <v>廖金池先生</v>
          </cell>
          <cell r="F4797">
            <v>932086840</v>
          </cell>
        </row>
        <row r="4798">
          <cell r="A4798" t="str">
            <v>D013447</v>
          </cell>
          <cell r="B4798" t="str">
            <v>RAZ2913</v>
          </cell>
          <cell r="C4798" t="str">
            <v>小姐</v>
          </cell>
          <cell r="D4798" t="str">
            <v>小馬小客車租賃股份有限公司馮怡晶</v>
          </cell>
          <cell r="E4798" t="str">
            <v>馮怡晶小姐</v>
          </cell>
          <cell r="F4798">
            <v>920890088</v>
          </cell>
        </row>
        <row r="4799">
          <cell r="A4799" t="str">
            <v>D013448</v>
          </cell>
          <cell r="B4799" t="str">
            <v>ARF2337</v>
          </cell>
          <cell r="C4799" t="str">
            <v>先生</v>
          </cell>
          <cell r="D4799" t="str">
            <v>陳義方</v>
          </cell>
          <cell r="E4799" t="str">
            <v>陳義方先生</v>
          </cell>
          <cell r="F4799">
            <v>921867179</v>
          </cell>
        </row>
        <row r="4800">
          <cell r="A4800" t="str">
            <v>D013452</v>
          </cell>
          <cell r="B4800" t="str">
            <v>AUM8789</v>
          </cell>
          <cell r="C4800" t="str">
            <v>先生</v>
          </cell>
          <cell r="D4800" t="str">
            <v>凌文賢</v>
          </cell>
          <cell r="E4800" t="str">
            <v>凌文賢先生</v>
          </cell>
          <cell r="F4800">
            <v>953317909</v>
          </cell>
        </row>
        <row r="4801">
          <cell r="A4801" t="str">
            <v>D013473</v>
          </cell>
          <cell r="B4801" t="str">
            <v>ARG8520</v>
          </cell>
          <cell r="C4801" t="str">
            <v>先生</v>
          </cell>
          <cell r="D4801" t="str">
            <v>漢旭股份有限公司陳智明</v>
          </cell>
          <cell r="E4801" t="str">
            <v>陳智明先生</v>
          </cell>
          <cell r="F4801">
            <v>970808134</v>
          </cell>
        </row>
        <row r="4802">
          <cell r="A4802" t="str">
            <v>D013890</v>
          </cell>
          <cell r="B4802" t="str">
            <v>AGF5553</v>
          </cell>
          <cell r="C4802" t="str">
            <v>先生</v>
          </cell>
          <cell r="D4802" t="str">
            <v>旭亞國際蕭博仁</v>
          </cell>
          <cell r="E4802" t="str">
            <v>蕭博仁先生</v>
          </cell>
          <cell r="F4802">
            <v>918660918</v>
          </cell>
        </row>
        <row r="4803">
          <cell r="A4803" t="str">
            <v>D014028</v>
          </cell>
          <cell r="B4803" t="str">
            <v>AFG3999</v>
          </cell>
          <cell r="C4803" t="str">
            <v>女士</v>
          </cell>
          <cell r="D4803" t="str">
            <v>李雯玲</v>
          </cell>
          <cell r="E4803" t="str">
            <v>李雯玲女士</v>
          </cell>
          <cell r="F4803">
            <v>900000000</v>
          </cell>
        </row>
        <row r="4804">
          <cell r="A4804" t="str">
            <v>D014130</v>
          </cell>
          <cell r="B4804" t="str">
            <v>RAH6986</v>
          </cell>
          <cell r="C4804" t="str">
            <v>先生</v>
          </cell>
          <cell r="D4804" t="str">
            <v>聯昌電子企業股份有限公司(和運租賃)吳文忠</v>
          </cell>
          <cell r="E4804" t="str">
            <v>陳義昇先生</v>
          </cell>
          <cell r="F4804">
            <v>988129332</v>
          </cell>
        </row>
        <row r="4805">
          <cell r="A4805" t="str">
            <v>D014139</v>
          </cell>
          <cell r="B4805" t="str">
            <v>APJ9976</v>
          </cell>
          <cell r="C4805" t="str">
            <v>先生</v>
          </cell>
          <cell r="D4805" t="str">
            <v>張慶豐</v>
          </cell>
          <cell r="E4805" t="str">
            <v>張慶豐先生</v>
          </cell>
          <cell r="F4805">
            <v>935906309</v>
          </cell>
        </row>
        <row r="4806">
          <cell r="A4806" t="str">
            <v>D014145</v>
          </cell>
          <cell r="B4806" t="str">
            <v>AGM2239</v>
          </cell>
          <cell r="C4806" t="str">
            <v>先生</v>
          </cell>
          <cell r="D4806" t="str">
            <v>廖進文</v>
          </cell>
          <cell r="E4806" t="str">
            <v>廖進文先生</v>
          </cell>
          <cell r="F4806">
            <v>928881236</v>
          </cell>
        </row>
        <row r="4807">
          <cell r="A4807" t="str">
            <v>D014151</v>
          </cell>
          <cell r="B4807" t="str">
            <v>AFF5286</v>
          </cell>
          <cell r="C4807" t="str">
            <v>先生</v>
          </cell>
          <cell r="D4807" t="str">
            <v>蘇永騰</v>
          </cell>
          <cell r="E4807" t="str">
            <v>蘇永騰先生</v>
          </cell>
          <cell r="F4807">
            <v>939766625</v>
          </cell>
        </row>
        <row r="4808">
          <cell r="A4808" t="str">
            <v>D014158</v>
          </cell>
          <cell r="B4808" t="str">
            <v>ATW6886</v>
          </cell>
          <cell r="C4808" t="str">
            <v>先生</v>
          </cell>
          <cell r="D4808" t="str">
            <v>郭家豪</v>
          </cell>
          <cell r="E4808" t="str">
            <v>郭家豪先生</v>
          </cell>
          <cell r="F4808">
            <v>955006886</v>
          </cell>
        </row>
        <row r="4809">
          <cell r="A4809" t="str">
            <v>D014180</v>
          </cell>
          <cell r="B4809" t="str">
            <v>AFH8663</v>
          </cell>
          <cell r="C4809" t="str">
            <v>先生</v>
          </cell>
          <cell r="D4809" t="str">
            <v>譚光榮</v>
          </cell>
          <cell r="E4809" t="str">
            <v>譚光榮先生</v>
          </cell>
          <cell r="F4809">
            <v>939282375</v>
          </cell>
        </row>
        <row r="4810">
          <cell r="A4810" t="str">
            <v>D014182</v>
          </cell>
          <cell r="B4810" t="str">
            <v>AGJ7031</v>
          </cell>
          <cell r="C4810" t="str">
            <v>先生</v>
          </cell>
          <cell r="D4810" t="str">
            <v>邱富貴</v>
          </cell>
          <cell r="E4810" t="str">
            <v>邱富貴先生</v>
          </cell>
          <cell r="F4810">
            <v>930873983</v>
          </cell>
        </row>
        <row r="4811">
          <cell r="A4811" t="str">
            <v>D014326</v>
          </cell>
          <cell r="B4811" t="str">
            <v>ARG7708</v>
          </cell>
          <cell r="C4811" t="str">
            <v>先生</v>
          </cell>
          <cell r="D4811" t="str">
            <v>李建業</v>
          </cell>
          <cell r="E4811" t="str">
            <v>李建業先生</v>
          </cell>
          <cell r="F4811">
            <v>919374803</v>
          </cell>
        </row>
        <row r="4812">
          <cell r="A4812" t="str">
            <v>D014397</v>
          </cell>
          <cell r="B4812" t="str">
            <v>AGD1175</v>
          </cell>
          <cell r="C4812" t="str">
            <v>先生</v>
          </cell>
          <cell r="D4812" t="str">
            <v>臺豐食品罐頭工廠股份有限公司江勢原</v>
          </cell>
          <cell r="E4812" t="str">
            <v>江勢原先生</v>
          </cell>
          <cell r="F4812">
            <v>933506083</v>
          </cell>
        </row>
        <row r="4813">
          <cell r="A4813" t="str">
            <v>D014405</v>
          </cell>
          <cell r="B4813" t="str">
            <v>RAK6938</v>
          </cell>
          <cell r="C4813" t="str">
            <v>先生</v>
          </cell>
          <cell r="D4813" t="str">
            <v>和運租賃(股)陳義昇</v>
          </cell>
          <cell r="E4813" t="str">
            <v>陳義昇先生</v>
          </cell>
          <cell r="F4813">
            <v>988129332</v>
          </cell>
        </row>
        <row r="4814">
          <cell r="A4814" t="str">
            <v>D014406</v>
          </cell>
          <cell r="B4814" t="str">
            <v>AFH6589</v>
          </cell>
          <cell r="C4814" t="str">
            <v>先生</v>
          </cell>
          <cell r="D4814" t="str">
            <v>黃重道</v>
          </cell>
          <cell r="E4814" t="str">
            <v>黃重道先生</v>
          </cell>
          <cell r="F4814">
            <v>932006018</v>
          </cell>
        </row>
        <row r="4815">
          <cell r="A4815" t="str">
            <v>D014407</v>
          </cell>
          <cell r="B4815" t="str">
            <v>AGD1819</v>
          </cell>
          <cell r="C4815" t="str">
            <v>先生</v>
          </cell>
          <cell r="D4815" t="str">
            <v>李俊毅</v>
          </cell>
          <cell r="E4815" t="str">
            <v>李俊毅先生</v>
          </cell>
          <cell r="F4815">
            <v>955657200</v>
          </cell>
        </row>
        <row r="4816">
          <cell r="A4816" t="str">
            <v>D014900</v>
          </cell>
          <cell r="B4816" t="str">
            <v>AGE0287</v>
          </cell>
          <cell r="C4816" t="str">
            <v>先生</v>
          </cell>
          <cell r="D4816" t="str">
            <v>李錦榮</v>
          </cell>
          <cell r="E4816" t="str">
            <v>李明道先生</v>
          </cell>
          <cell r="F4816">
            <v>939704758</v>
          </cell>
        </row>
        <row r="4817">
          <cell r="A4817" t="str">
            <v>D014934</v>
          </cell>
          <cell r="B4817" t="str">
            <v>AFV9889</v>
          </cell>
          <cell r="C4817" t="str">
            <v>先生</v>
          </cell>
          <cell r="D4817" t="str">
            <v>林永隆</v>
          </cell>
          <cell r="E4817" t="str">
            <v>林永隆先生</v>
          </cell>
          <cell r="F4817">
            <v>937080973</v>
          </cell>
        </row>
        <row r="4818">
          <cell r="A4818" t="str">
            <v>D014961</v>
          </cell>
          <cell r="B4818" t="str">
            <v>AGU8389</v>
          </cell>
          <cell r="C4818" t="str">
            <v>先生</v>
          </cell>
          <cell r="D4818" t="str">
            <v>綿春纖維工業股份有限公司郭豐年</v>
          </cell>
          <cell r="E4818" t="str">
            <v>郭豐年先生</v>
          </cell>
          <cell r="F4818">
            <v>928643396</v>
          </cell>
        </row>
        <row r="4819">
          <cell r="A4819" t="str">
            <v>D014962</v>
          </cell>
          <cell r="B4819" t="str">
            <v>AGP9189</v>
          </cell>
          <cell r="C4819" t="str">
            <v>先生</v>
          </cell>
          <cell r="D4819" t="str">
            <v>連世媛</v>
          </cell>
          <cell r="E4819" t="str">
            <v>林祺燮先生</v>
          </cell>
          <cell r="F4819">
            <v>933023380</v>
          </cell>
        </row>
        <row r="4820">
          <cell r="A4820" t="str">
            <v>D014972</v>
          </cell>
          <cell r="B4820" t="str">
            <v>AGU0099</v>
          </cell>
          <cell r="C4820" t="str">
            <v>女士</v>
          </cell>
          <cell r="D4820" t="str">
            <v>余靜宜</v>
          </cell>
          <cell r="E4820" t="str">
            <v>余靜宜女士</v>
          </cell>
          <cell r="F4820">
            <v>905666997</v>
          </cell>
        </row>
        <row r="4821">
          <cell r="A4821" t="str">
            <v>D015465</v>
          </cell>
          <cell r="B4821" t="str">
            <v>ASB6060</v>
          </cell>
          <cell r="C4821" t="str">
            <v>先生</v>
          </cell>
          <cell r="D4821" t="str">
            <v>許瑜芳</v>
          </cell>
          <cell r="E4821" t="str">
            <v>黃裕漢先生</v>
          </cell>
          <cell r="F4821">
            <v>989483988</v>
          </cell>
        </row>
        <row r="4822">
          <cell r="A4822" t="str">
            <v>D015473</v>
          </cell>
          <cell r="B4822" t="str">
            <v>AGD7696</v>
          </cell>
          <cell r="C4822" t="str">
            <v>先生</v>
          </cell>
          <cell r="D4822" t="str">
            <v>百洋會計師事務所黃主佳</v>
          </cell>
          <cell r="E4822" t="str">
            <v>黃主佳先生</v>
          </cell>
          <cell r="F4822">
            <v>923207352</v>
          </cell>
        </row>
        <row r="4823">
          <cell r="A4823" t="str">
            <v>D015488</v>
          </cell>
          <cell r="B4823" t="str">
            <v>ATA8196</v>
          </cell>
          <cell r="C4823" t="str">
            <v>先生</v>
          </cell>
          <cell r="D4823" t="str">
            <v>林騰輝</v>
          </cell>
          <cell r="E4823" t="str">
            <v>陳嘉興先生</v>
          </cell>
          <cell r="F4823">
            <v>900000000</v>
          </cell>
        </row>
        <row r="4824">
          <cell r="A4824" t="str">
            <v>D015842</v>
          </cell>
          <cell r="B4824" t="str">
            <v>AFJ8078</v>
          </cell>
          <cell r="C4824" t="str">
            <v>先生</v>
          </cell>
          <cell r="D4824" t="str">
            <v>劉昇昌</v>
          </cell>
          <cell r="E4824" t="str">
            <v>劉昇昌先生</v>
          </cell>
          <cell r="F4824">
            <v>932041366</v>
          </cell>
        </row>
        <row r="4825">
          <cell r="A4825" t="str">
            <v>D016406</v>
          </cell>
          <cell r="B4825" t="str">
            <v>AGF8587</v>
          </cell>
          <cell r="C4825" t="str">
            <v>先生</v>
          </cell>
          <cell r="D4825" t="str">
            <v>0楊尚儒</v>
          </cell>
          <cell r="E4825" t="str">
            <v>楊尚儒先生</v>
          </cell>
          <cell r="F4825">
            <v>900000000</v>
          </cell>
        </row>
        <row r="4826">
          <cell r="A4826" t="str">
            <v>D016484</v>
          </cell>
          <cell r="B4826" t="str">
            <v>AFJ5528</v>
          </cell>
          <cell r="C4826" t="str">
            <v>先生</v>
          </cell>
          <cell r="D4826" t="str">
            <v>勝瀚建設股份有限公司游振泰</v>
          </cell>
          <cell r="E4826" t="str">
            <v>游振泰先生</v>
          </cell>
          <cell r="F4826">
            <v>935556800</v>
          </cell>
        </row>
        <row r="4827">
          <cell r="A4827" t="str">
            <v>D031294</v>
          </cell>
          <cell r="B4827" t="str">
            <v>AXD6290</v>
          </cell>
          <cell r="C4827" t="str">
            <v>先生</v>
          </cell>
          <cell r="D4827" t="str">
            <v>鎔德股份有限公司陳欽榮</v>
          </cell>
          <cell r="E4827" t="str">
            <v>陳欽榮先生</v>
          </cell>
          <cell r="F4827">
            <v>933038417</v>
          </cell>
        </row>
        <row r="4828">
          <cell r="A4828" t="str">
            <v>D031585</v>
          </cell>
          <cell r="B4828" t="str">
            <v>AXE2393</v>
          </cell>
          <cell r="C4828" t="str">
            <v>先生</v>
          </cell>
          <cell r="D4828" t="str">
            <v>鎔德股份有限公司陳德益</v>
          </cell>
          <cell r="E4828" t="str">
            <v>陳德益先生</v>
          </cell>
          <cell r="F4828">
            <v>900000000</v>
          </cell>
        </row>
        <row r="4829">
          <cell r="A4829" t="str">
            <v>D031722</v>
          </cell>
          <cell r="B4829" t="str">
            <v>RCH0819</v>
          </cell>
          <cell r="C4829" t="str">
            <v>先生</v>
          </cell>
          <cell r="D4829" t="str">
            <v>協合國際法律事務所謝文欽</v>
          </cell>
          <cell r="E4829" t="str">
            <v>謝文欽先生</v>
          </cell>
          <cell r="F4829">
            <v>922055819</v>
          </cell>
        </row>
        <row r="4830">
          <cell r="A4830" t="str">
            <v>D031725</v>
          </cell>
          <cell r="B4830" t="str">
            <v>AXF1167</v>
          </cell>
          <cell r="C4830" t="str">
            <v>先生</v>
          </cell>
          <cell r="D4830" t="str">
            <v>鄭益智</v>
          </cell>
          <cell r="E4830" t="str">
            <v>鄭益智先生</v>
          </cell>
          <cell r="F4830">
            <v>988868657</v>
          </cell>
        </row>
        <row r="4831">
          <cell r="A4831" t="str">
            <v>D045143</v>
          </cell>
          <cell r="B4831" t="str">
            <v>AHF5869</v>
          </cell>
          <cell r="C4831" t="str">
            <v>小姐</v>
          </cell>
          <cell r="D4831" t="str">
            <v>孫淑萍</v>
          </cell>
          <cell r="E4831" t="str">
            <v>孫淑萍小姐</v>
          </cell>
          <cell r="F4831">
            <v>970790747</v>
          </cell>
        </row>
        <row r="4832">
          <cell r="A4832" t="str">
            <v>D045174</v>
          </cell>
          <cell r="B4832" t="str">
            <v>RAH5893</v>
          </cell>
          <cell r="C4832" t="str">
            <v>先生</v>
          </cell>
          <cell r="D4832" t="str">
            <v>和新小客車租賃股份有限公司柯有鵬</v>
          </cell>
          <cell r="E4832" t="str">
            <v>柯有鵬先生</v>
          </cell>
          <cell r="F4832">
            <v>936169272</v>
          </cell>
        </row>
        <row r="4833">
          <cell r="A4833" t="str">
            <v>D045203</v>
          </cell>
          <cell r="B4833" t="str">
            <v>AGD6689</v>
          </cell>
          <cell r="C4833" t="str">
            <v>先生</v>
          </cell>
          <cell r="D4833" t="str">
            <v>吳鎮耀</v>
          </cell>
          <cell r="E4833" t="str">
            <v>吳鎮耀先生</v>
          </cell>
          <cell r="F4833">
            <v>932336083</v>
          </cell>
        </row>
        <row r="4834">
          <cell r="A4834" t="str">
            <v>D045204</v>
          </cell>
          <cell r="B4834" t="str">
            <v>AXC1619</v>
          </cell>
          <cell r="C4834" t="str">
            <v>小姐</v>
          </cell>
          <cell r="D4834" t="str">
            <v>田詩瑜</v>
          </cell>
          <cell r="E4834" t="str">
            <v>田詩瑜小姐</v>
          </cell>
          <cell r="F4834">
            <v>918812835</v>
          </cell>
        </row>
        <row r="4835">
          <cell r="A4835" t="str">
            <v>D045266</v>
          </cell>
          <cell r="B4835" t="str">
            <v>AGJ5899</v>
          </cell>
          <cell r="C4835" t="str">
            <v>小姐</v>
          </cell>
          <cell r="D4835" t="str">
            <v>楊麗燕</v>
          </cell>
          <cell r="E4835" t="str">
            <v>楊麗燕小姐</v>
          </cell>
          <cell r="F4835">
            <v>929017599</v>
          </cell>
        </row>
        <row r="4836">
          <cell r="A4836" t="str">
            <v>D045291</v>
          </cell>
          <cell r="B4836" t="str">
            <v>AGJ6600</v>
          </cell>
          <cell r="C4836" t="str">
            <v>先生</v>
          </cell>
          <cell r="D4836" t="str">
            <v>安馳科技股份有限公司黃俊豪</v>
          </cell>
          <cell r="E4836" t="str">
            <v>黃俊豪先生</v>
          </cell>
          <cell r="F4836">
            <v>921277937</v>
          </cell>
        </row>
        <row r="4837">
          <cell r="A4837" t="str">
            <v>D045303</v>
          </cell>
          <cell r="B4837" t="str">
            <v>AFJ1007</v>
          </cell>
          <cell r="C4837" t="str">
            <v>先生</v>
          </cell>
          <cell r="D4837" t="str">
            <v>楊傑安</v>
          </cell>
          <cell r="E4837" t="str">
            <v>楊傑安先生</v>
          </cell>
          <cell r="F4837">
            <v>917032247</v>
          </cell>
        </row>
        <row r="4838">
          <cell r="A4838" t="str">
            <v>D045315</v>
          </cell>
          <cell r="B4838" t="str">
            <v>AGL0589</v>
          </cell>
          <cell r="C4838" t="str">
            <v>先生</v>
          </cell>
          <cell r="D4838" t="str">
            <v>周嘉榮</v>
          </cell>
          <cell r="E4838" t="str">
            <v>周嘉榮先生</v>
          </cell>
          <cell r="F4838">
            <v>952716259</v>
          </cell>
        </row>
        <row r="4839">
          <cell r="A4839" t="str">
            <v>D045325</v>
          </cell>
          <cell r="B4839" t="str">
            <v>ACL9273</v>
          </cell>
          <cell r="C4839" t="str">
            <v>先生</v>
          </cell>
          <cell r="D4839" t="str">
            <v>吳國洲</v>
          </cell>
          <cell r="E4839" t="str">
            <v>吳國洲先生</v>
          </cell>
          <cell r="F4839">
            <v>988481899</v>
          </cell>
        </row>
        <row r="4840">
          <cell r="A4840" t="str">
            <v>D045354</v>
          </cell>
          <cell r="B4840" t="str">
            <v>RAX5207</v>
          </cell>
          <cell r="C4840" t="str">
            <v>先生</v>
          </cell>
          <cell r="D4840" t="str">
            <v>和運租車股份有限公司李寶文</v>
          </cell>
          <cell r="E4840" t="str">
            <v>李寶文先生</v>
          </cell>
          <cell r="F4840">
            <v>977118718</v>
          </cell>
        </row>
        <row r="4841">
          <cell r="A4841" t="str">
            <v>D045358</v>
          </cell>
          <cell r="B4841" t="str">
            <v>ATA5567</v>
          </cell>
          <cell r="C4841" t="str">
            <v>先生</v>
          </cell>
          <cell r="D4841" t="str">
            <v>弘傳科技股份有限公司溫弘裕</v>
          </cell>
          <cell r="E4841" t="str">
            <v>溫弘裕先生</v>
          </cell>
          <cell r="F4841">
            <v>981365978</v>
          </cell>
        </row>
        <row r="4842">
          <cell r="A4842" t="str">
            <v>D045359</v>
          </cell>
          <cell r="B4842" t="str">
            <v>AGD7255</v>
          </cell>
          <cell r="C4842" t="str">
            <v>先生</v>
          </cell>
          <cell r="D4842" t="str">
            <v>李秉育</v>
          </cell>
          <cell r="E4842" t="str">
            <v>李秉育先生</v>
          </cell>
          <cell r="F4842">
            <v>920625585</v>
          </cell>
        </row>
        <row r="4843">
          <cell r="A4843" t="str">
            <v>D045365</v>
          </cell>
          <cell r="B4843" t="str">
            <v>AFJ6698</v>
          </cell>
          <cell r="C4843" t="str">
            <v>小姐</v>
          </cell>
          <cell r="D4843" t="str">
            <v>陳麗玲</v>
          </cell>
          <cell r="E4843" t="str">
            <v>陳麗玲小姐</v>
          </cell>
          <cell r="F4843">
            <v>932256451</v>
          </cell>
        </row>
        <row r="4844">
          <cell r="A4844" t="str">
            <v>D045415</v>
          </cell>
          <cell r="B4844" t="str">
            <v>AGD7879</v>
          </cell>
          <cell r="C4844" t="str">
            <v>小姐</v>
          </cell>
          <cell r="D4844" t="str">
            <v>突破整合行銷股份有限公司李思思</v>
          </cell>
          <cell r="E4844" t="str">
            <v>李思思小姐</v>
          </cell>
          <cell r="F4844">
            <v>912005859</v>
          </cell>
        </row>
        <row r="4845">
          <cell r="A4845" t="str">
            <v>D045429</v>
          </cell>
          <cell r="B4845" t="str">
            <v>ACQ9516</v>
          </cell>
          <cell r="C4845" t="str">
            <v>先生</v>
          </cell>
          <cell r="D4845" t="str">
            <v>劉宜殷</v>
          </cell>
          <cell r="E4845" t="str">
            <v>劉宜殷先生</v>
          </cell>
          <cell r="F4845">
            <v>983367000</v>
          </cell>
        </row>
        <row r="4846">
          <cell r="A4846" t="str">
            <v>D045449</v>
          </cell>
          <cell r="B4846" t="str">
            <v>AHU6688</v>
          </cell>
          <cell r="C4846" t="str">
            <v>先生</v>
          </cell>
          <cell r="D4846" t="str">
            <v>何志白</v>
          </cell>
          <cell r="E4846" t="str">
            <v>何志白先生</v>
          </cell>
          <cell r="F4846">
            <v>937425388</v>
          </cell>
        </row>
        <row r="4847">
          <cell r="A4847" t="str">
            <v>D045450</v>
          </cell>
          <cell r="B4847" t="str">
            <v>AJH6819</v>
          </cell>
          <cell r="C4847" t="str">
            <v>先生</v>
          </cell>
          <cell r="D4847" t="str">
            <v>依德股份有限公司蕭敏聰</v>
          </cell>
          <cell r="E4847" t="str">
            <v>蕭敏聰先生</v>
          </cell>
          <cell r="F4847">
            <v>935739228</v>
          </cell>
        </row>
        <row r="4848">
          <cell r="A4848" t="str">
            <v>D045456</v>
          </cell>
          <cell r="B4848" t="str">
            <v>AJG7160</v>
          </cell>
          <cell r="C4848" t="str">
            <v>先生</v>
          </cell>
          <cell r="D4848" t="str">
            <v>張巍永</v>
          </cell>
          <cell r="E4848" t="str">
            <v>張巍永先生</v>
          </cell>
          <cell r="F4848">
            <v>918619068</v>
          </cell>
        </row>
        <row r="4849">
          <cell r="A4849" t="str">
            <v>D045458</v>
          </cell>
          <cell r="B4849" t="str">
            <v>AGD5706</v>
          </cell>
          <cell r="C4849" t="str">
            <v>先生</v>
          </cell>
          <cell r="D4849" t="str">
            <v>周雙安</v>
          </cell>
          <cell r="E4849" t="str">
            <v>周雙安先生</v>
          </cell>
          <cell r="F4849">
            <v>963334417</v>
          </cell>
        </row>
        <row r="4850">
          <cell r="A4850" t="str">
            <v>D045468</v>
          </cell>
          <cell r="B4850" t="str">
            <v>ATA2518</v>
          </cell>
          <cell r="C4850" t="str">
            <v>小姐</v>
          </cell>
          <cell r="D4850" t="str">
            <v>偉敦實業(股)-財盟租賃李靜娥</v>
          </cell>
          <cell r="E4850" t="str">
            <v>李靜娥小姐</v>
          </cell>
          <cell r="F4850">
            <v>908925868</v>
          </cell>
        </row>
        <row r="4851">
          <cell r="A4851" t="str">
            <v>D045476</v>
          </cell>
          <cell r="B4851" t="str">
            <v>AGD1566</v>
          </cell>
          <cell r="C4851" t="str">
            <v>先生</v>
          </cell>
          <cell r="D4851" t="str">
            <v>鄧可欣</v>
          </cell>
          <cell r="E4851" t="str">
            <v>鄧可欣先生</v>
          </cell>
          <cell r="F4851">
            <v>935575673</v>
          </cell>
        </row>
        <row r="4852">
          <cell r="A4852" t="str">
            <v>D045506</v>
          </cell>
          <cell r="B4852" t="str">
            <v>AGN6386</v>
          </cell>
          <cell r="C4852" t="str">
            <v>先生</v>
          </cell>
          <cell r="D4852" t="str">
            <v>趙梵均</v>
          </cell>
          <cell r="E4852" t="str">
            <v>趙梵均先生</v>
          </cell>
          <cell r="F4852">
            <v>910033387</v>
          </cell>
        </row>
        <row r="4853">
          <cell r="A4853" t="str">
            <v>D045513</v>
          </cell>
          <cell r="B4853" t="str">
            <v>AFG2298</v>
          </cell>
          <cell r="C4853" t="str">
            <v>先生</v>
          </cell>
          <cell r="D4853" t="str">
            <v>謝長錦</v>
          </cell>
          <cell r="E4853" t="str">
            <v>謝長錦先生</v>
          </cell>
          <cell r="F4853">
            <v>910211918</v>
          </cell>
        </row>
        <row r="4854">
          <cell r="A4854" t="str">
            <v>D045705</v>
          </cell>
          <cell r="B4854" t="str">
            <v>AFG7058</v>
          </cell>
          <cell r="C4854" t="str">
            <v>先生</v>
          </cell>
          <cell r="D4854" t="str">
            <v>賴保嘉</v>
          </cell>
          <cell r="E4854" t="str">
            <v>賴保嘉先生</v>
          </cell>
          <cell r="F4854">
            <v>921527058</v>
          </cell>
        </row>
        <row r="4855">
          <cell r="A4855" t="str">
            <v>D045740</v>
          </cell>
          <cell r="B4855" t="str">
            <v>AGM8656</v>
          </cell>
          <cell r="C4855" t="str">
            <v>先生</v>
          </cell>
          <cell r="D4855" t="str">
            <v>林昌傑</v>
          </cell>
          <cell r="E4855" t="str">
            <v>林昌傑先生</v>
          </cell>
          <cell r="F4855">
            <v>978075631</v>
          </cell>
        </row>
        <row r="4856">
          <cell r="A4856" t="str">
            <v>D045842</v>
          </cell>
          <cell r="B4856" t="str">
            <v>AFG5708</v>
          </cell>
          <cell r="C4856" t="str">
            <v>先生</v>
          </cell>
          <cell r="D4856" t="str">
            <v>郭昆昌</v>
          </cell>
          <cell r="E4856" t="str">
            <v>郭昆昌先生</v>
          </cell>
          <cell r="F4856">
            <v>922577355</v>
          </cell>
        </row>
        <row r="4857">
          <cell r="A4857" t="str">
            <v>D045852</v>
          </cell>
          <cell r="B4857" t="str">
            <v>AGD0816</v>
          </cell>
          <cell r="C4857" t="str">
            <v>先生</v>
          </cell>
          <cell r="D4857" t="str">
            <v>顏建達</v>
          </cell>
          <cell r="E4857" t="str">
            <v>顏建達先生</v>
          </cell>
          <cell r="F4857">
            <v>937888391</v>
          </cell>
        </row>
        <row r="4858">
          <cell r="A4858" t="str">
            <v>D046099</v>
          </cell>
          <cell r="B4858" t="str">
            <v>AGE6056</v>
          </cell>
          <cell r="C4858" t="str">
            <v>先生</v>
          </cell>
          <cell r="D4858" t="str">
            <v>翁毓潔</v>
          </cell>
          <cell r="E4858" t="str">
            <v>葉慶人先生</v>
          </cell>
          <cell r="F4858">
            <v>930002506</v>
          </cell>
        </row>
        <row r="4859">
          <cell r="A4859" t="str">
            <v>D046100</v>
          </cell>
          <cell r="B4859" t="str">
            <v>RBS2166</v>
          </cell>
          <cell r="C4859" t="str">
            <v>先生</v>
          </cell>
          <cell r="D4859" t="str">
            <v>和運租車股份有限公司莊國忠</v>
          </cell>
          <cell r="E4859" t="str">
            <v>莊國忠先生</v>
          </cell>
          <cell r="F4859">
            <v>936039858</v>
          </cell>
        </row>
        <row r="4860">
          <cell r="A4860" t="str">
            <v>D046123</v>
          </cell>
          <cell r="B4860" t="str">
            <v>AFK7278</v>
          </cell>
          <cell r="C4860" t="str">
            <v>先生</v>
          </cell>
          <cell r="D4860" t="str">
            <v>吉全有限公司包聖毅</v>
          </cell>
          <cell r="E4860" t="str">
            <v>包聖毅先生</v>
          </cell>
          <cell r="F4860">
            <v>932009036</v>
          </cell>
        </row>
        <row r="4861">
          <cell r="A4861" t="str">
            <v>D046129</v>
          </cell>
          <cell r="B4861" t="str">
            <v>AFJ0727</v>
          </cell>
          <cell r="C4861" t="str">
            <v>先生</v>
          </cell>
          <cell r="D4861" t="str">
            <v>王心怡</v>
          </cell>
          <cell r="E4861" t="str">
            <v>廖京鵬先生</v>
          </cell>
          <cell r="F4861">
            <v>988867111</v>
          </cell>
        </row>
        <row r="4862">
          <cell r="A4862" t="str">
            <v>D046224</v>
          </cell>
          <cell r="B4862" t="str">
            <v>RAH9178</v>
          </cell>
          <cell r="C4862" t="str">
            <v>先生</v>
          </cell>
          <cell r="D4862" t="str">
            <v>單嘉祺</v>
          </cell>
          <cell r="E4862" t="str">
            <v>陳光裕先生</v>
          </cell>
          <cell r="F4862">
            <v>931363072</v>
          </cell>
        </row>
        <row r="4863">
          <cell r="A4863" t="str">
            <v>D046242</v>
          </cell>
          <cell r="B4863" t="str">
            <v>AGC0227</v>
          </cell>
          <cell r="C4863" t="str">
            <v>先生</v>
          </cell>
          <cell r="D4863" t="str">
            <v>闕永宗</v>
          </cell>
          <cell r="E4863" t="str">
            <v>闕永宗先生</v>
          </cell>
          <cell r="F4863">
            <v>955797718</v>
          </cell>
        </row>
        <row r="4864">
          <cell r="A4864" t="str">
            <v>D046244</v>
          </cell>
          <cell r="B4864" t="str">
            <v>AGD8835</v>
          </cell>
          <cell r="C4864" t="str">
            <v>先生</v>
          </cell>
          <cell r="D4864" t="str">
            <v>景煒實業有限公司李建豪</v>
          </cell>
          <cell r="E4864" t="str">
            <v>李建豪先生</v>
          </cell>
          <cell r="F4864">
            <v>922711683</v>
          </cell>
        </row>
        <row r="4865">
          <cell r="A4865" t="str">
            <v>D046255</v>
          </cell>
          <cell r="B4865" t="str">
            <v>AFR6785</v>
          </cell>
          <cell r="C4865" t="str">
            <v>先生</v>
          </cell>
          <cell r="D4865" t="str">
            <v>簡志遠</v>
          </cell>
          <cell r="E4865" t="str">
            <v>簡志遠先生</v>
          </cell>
          <cell r="F4865">
            <v>937452822</v>
          </cell>
        </row>
        <row r="4866">
          <cell r="A4866" t="str">
            <v>D046258</v>
          </cell>
          <cell r="B4866" t="str">
            <v>RAJ7958</v>
          </cell>
          <cell r="C4866" t="str">
            <v>先生</v>
          </cell>
          <cell r="D4866" t="str">
            <v>中租迪和租賃股份有限公司陳士軒</v>
          </cell>
          <cell r="E4866" t="str">
            <v>陳士軒先生</v>
          </cell>
          <cell r="F4866">
            <v>911770700</v>
          </cell>
        </row>
        <row r="4867">
          <cell r="A4867" t="str">
            <v>D046265</v>
          </cell>
          <cell r="B4867" t="str">
            <v>AGD5011</v>
          </cell>
          <cell r="C4867" t="str">
            <v>先生</v>
          </cell>
          <cell r="D4867" t="str">
            <v>譚之寰</v>
          </cell>
          <cell r="E4867" t="str">
            <v>譚之寰先生</v>
          </cell>
          <cell r="F4867">
            <v>928133703</v>
          </cell>
        </row>
        <row r="4868">
          <cell r="A4868" t="str">
            <v>D046266</v>
          </cell>
          <cell r="B4868" t="str">
            <v>ANX0638</v>
          </cell>
          <cell r="C4868" t="str">
            <v>先生</v>
          </cell>
          <cell r="D4868" t="str">
            <v>智新國際有限公司莊俊良</v>
          </cell>
          <cell r="E4868" t="str">
            <v>莊俊良先生</v>
          </cell>
          <cell r="F4868">
            <v>917684608</v>
          </cell>
        </row>
        <row r="4869">
          <cell r="A4869" t="str">
            <v>D046284</v>
          </cell>
          <cell r="B4869" t="str">
            <v>AHK6006</v>
          </cell>
          <cell r="C4869" t="str">
            <v>先生</v>
          </cell>
          <cell r="D4869" t="str">
            <v>吳逸杰</v>
          </cell>
          <cell r="E4869" t="str">
            <v>吳逸杰先生</v>
          </cell>
          <cell r="F4869">
            <v>939418578</v>
          </cell>
        </row>
        <row r="4870">
          <cell r="A4870" t="str">
            <v>D046287</v>
          </cell>
          <cell r="B4870" t="str">
            <v>AKA2700</v>
          </cell>
          <cell r="C4870" t="str">
            <v>先生</v>
          </cell>
          <cell r="D4870" t="str">
            <v>羅偉倫</v>
          </cell>
          <cell r="E4870" t="str">
            <v>羅偉倫先生</v>
          </cell>
          <cell r="F4870">
            <v>987158655</v>
          </cell>
        </row>
        <row r="4871">
          <cell r="A4871" t="str">
            <v>D046294</v>
          </cell>
          <cell r="B4871" t="str">
            <v>AGH3688</v>
          </cell>
          <cell r="C4871" t="str">
            <v>先生</v>
          </cell>
          <cell r="D4871" t="str">
            <v>陳明生</v>
          </cell>
          <cell r="E4871" t="str">
            <v>陳明生先生</v>
          </cell>
          <cell r="F4871">
            <v>963396521</v>
          </cell>
        </row>
        <row r="4872">
          <cell r="A4872" t="str">
            <v>D046295</v>
          </cell>
          <cell r="B4872" t="str">
            <v>AGH9388</v>
          </cell>
          <cell r="C4872" t="str">
            <v>先生</v>
          </cell>
          <cell r="D4872" t="str">
            <v>林泉佑</v>
          </cell>
          <cell r="E4872" t="str">
            <v>林泉佑先生</v>
          </cell>
          <cell r="F4872">
            <v>918260319</v>
          </cell>
        </row>
        <row r="4873">
          <cell r="A4873" t="str">
            <v>D046306</v>
          </cell>
          <cell r="B4873" t="str">
            <v>AGD0818</v>
          </cell>
          <cell r="C4873" t="str">
            <v>先生</v>
          </cell>
          <cell r="D4873" t="str">
            <v>黃世彬</v>
          </cell>
          <cell r="E4873" t="str">
            <v>黃世彬先生</v>
          </cell>
          <cell r="F4873">
            <v>932203603</v>
          </cell>
        </row>
        <row r="4874">
          <cell r="A4874" t="str">
            <v>D046307</v>
          </cell>
          <cell r="B4874" t="str">
            <v>AGD8222</v>
          </cell>
          <cell r="C4874" t="str">
            <v>先生</v>
          </cell>
          <cell r="D4874" t="str">
            <v>王佑五</v>
          </cell>
          <cell r="E4874" t="str">
            <v>王佑五先生</v>
          </cell>
          <cell r="F4874">
            <v>933762207</v>
          </cell>
        </row>
        <row r="4875">
          <cell r="A4875" t="str">
            <v>D046349</v>
          </cell>
          <cell r="B4875" t="str">
            <v>AHU1369</v>
          </cell>
          <cell r="C4875" t="str">
            <v>先生</v>
          </cell>
          <cell r="D4875" t="str">
            <v>張恒芳</v>
          </cell>
          <cell r="E4875" t="str">
            <v>吳佳明先生</v>
          </cell>
          <cell r="F4875">
            <v>932190461</v>
          </cell>
        </row>
        <row r="4876">
          <cell r="A4876" t="str">
            <v>D046350</v>
          </cell>
          <cell r="B4876" t="str">
            <v>AHD9998</v>
          </cell>
          <cell r="C4876" t="str">
            <v>先生</v>
          </cell>
          <cell r="D4876" t="str">
            <v>何晟菖</v>
          </cell>
          <cell r="E4876" t="str">
            <v>何晟菖先生</v>
          </cell>
          <cell r="F4876">
            <v>932256912</v>
          </cell>
        </row>
        <row r="4877">
          <cell r="A4877" t="str">
            <v>D046362</v>
          </cell>
          <cell r="B4877" t="str">
            <v>D046362</v>
          </cell>
          <cell r="C4877" t="str">
            <v>先生</v>
          </cell>
          <cell r="D4877" t="str">
            <v>謝明峰</v>
          </cell>
          <cell r="E4877" t="str">
            <v>謝明峰先生</v>
          </cell>
          <cell r="F4877">
            <v>981533547</v>
          </cell>
        </row>
        <row r="4878">
          <cell r="A4878" t="str">
            <v>D046363</v>
          </cell>
          <cell r="B4878" t="str">
            <v>AGH2790</v>
          </cell>
          <cell r="C4878" t="str">
            <v>先生</v>
          </cell>
          <cell r="D4878" t="str">
            <v>李道瑞</v>
          </cell>
          <cell r="E4878" t="str">
            <v>李道瑞先生</v>
          </cell>
          <cell r="F4878">
            <v>963767626</v>
          </cell>
        </row>
        <row r="4879">
          <cell r="A4879" t="str">
            <v>D046375</v>
          </cell>
          <cell r="B4879" t="str">
            <v>AHS8688</v>
          </cell>
          <cell r="C4879" t="str">
            <v>女士</v>
          </cell>
          <cell r="D4879" t="str">
            <v>張中慧</v>
          </cell>
          <cell r="E4879" t="str">
            <v>張中慧女士</v>
          </cell>
          <cell r="F4879">
            <v>911942308</v>
          </cell>
        </row>
        <row r="4880">
          <cell r="A4880" t="str">
            <v>D046540</v>
          </cell>
          <cell r="B4880" t="str">
            <v>AHB7776</v>
          </cell>
          <cell r="C4880" t="str">
            <v>小姐</v>
          </cell>
          <cell r="D4880" t="str">
            <v>戴麗玉</v>
          </cell>
          <cell r="E4880" t="str">
            <v>戴麗玉小姐</v>
          </cell>
          <cell r="F4880">
            <v>988659253</v>
          </cell>
        </row>
        <row r="4881">
          <cell r="A4881" t="str">
            <v>D046544</v>
          </cell>
          <cell r="B4881" t="str">
            <v>AGH5787</v>
          </cell>
          <cell r="C4881" t="str">
            <v>女士</v>
          </cell>
          <cell r="D4881" t="str">
            <v>蔡樹錦</v>
          </cell>
          <cell r="E4881" t="str">
            <v>蔡樹錦女士</v>
          </cell>
          <cell r="F4881">
            <v>913277208</v>
          </cell>
        </row>
        <row r="4882">
          <cell r="A4882" t="str">
            <v>D046576</v>
          </cell>
          <cell r="B4882" t="str">
            <v>RAK3852</v>
          </cell>
          <cell r="C4882" t="str">
            <v>小姐</v>
          </cell>
          <cell r="D4882" t="str">
            <v>陳芷檸</v>
          </cell>
          <cell r="E4882" t="str">
            <v>陳芷檸小姐</v>
          </cell>
          <cell r="F4882">
            <v>988010133</v>
          </cell>
        </row>
        <row r="4883">
          <cell r="A4883" t="str">
            <v>D046578</v>
          </cell>
          <cell r="B4883" t="str">
            <v>AGH0823</v>
          </cell>
          <cell r="C4883" t="str">
            <v>先生</v>
          </cell>
          <cell r="D4883" t="str">
            <v>謝恩倉</v>
          </cell>
          <cell r="E4883" t="str">
            <v>謝恩倉先生</v>
          </cell>
          <cell r="F4883">
            <v>915662233</v>
          </cell>
        </row>
        <row r="4884">
          <cell r="A4884" t="str">
            <v>D046678</v>
          </cell>
          <cell r="B4884" t="str">
            <v>AHL1111</v>
          </cell>
          <cell r="C4884" t="str">
            <v>先生</v>
          </cell>
          <cell r="D4884" t="str">
            <v>梁智強</v>
          </cell>
          <cell r="E4884" t="str">
            <v>梁智強先生</v>
          </cell>
          <cell r="F4884">
            <v>938117705</v>
          </cell>
        </row>
        <row r="4885">
          <cell r="A4885" t="str">
            <v>D046695</v>
          </cell>
          <cell r="B4885" t="str">
            <v>AGU8388</v>
          </cell>
          <cell r="C4885" t="str">
            <v>先生</v>
          </cell>
          <cell r="D4885" t="str">
            <v>黃燕昭</v>
          </cell>
          <cell r="E4885" t="str">
            <v>王琨先生</v>
          </cell>
          <cell r="F4885">
            <v>936333723</v>
          </cell>
        </row>
        <row r="4886">
          <cell r="A4886" t="str">
            <v>D046696</v>
          </cell>
          <cell r="B4886" t="str">
            <v>AGF8168</v>
          </cell>
          <cell r="C4886" t="str">
            <v>先生</v>
          </cell>
          <cell r="D4886" t="str">
            <v>林美月</v>
          </cell>
          <cell r="E4886" t="str">
            <v>洪金鐘先生</v>
          </cell>
          <cell r="F4886">
            <v>933069681</v>
          </cell>
        </row>
        <row r="4887">
          <cell r="A4887" t="str">
            <v>D046697</v>
          </cell>
          <cell r="B4887" t="str">
            <v>AGU3198</v>
          </cell>
          <cell r="C4887" t="str">
            <v>先生</v>
          </cell>
          <cell r="D4887" t="str">
            <v>林妙玲</v>
          </cell>
          <cell r="E4887" t="str">
            <v>黃奕彰先生</v>
          </cell>
          <cell r="F4887">
            <v>952551167</v>
          </cell>
        </row>
        <row r="4888">
          <cell r="A4888" t="str">
            <v>D046699</v>
          </cell>
          <cell r="B4888" t="str">
            <v>AFJ6691</v>
          </cell>
          <cell r="C4888" t="str">
            <v>先生</v>
          </cell>
          <cell r="D4888" t="str">
            <v>林淑惠</v>
          </cell>
          <cell r="E4888" t="str">
            <v>管彥隆先生</v>
          </cell>
          <cell r="F4888">
            <v>981849723</v>
          </cell>
        </row>
        <row r="4889">
          <cell r="A4889" t="str">
            <v>D046705</v>
          </cell>
          <cell r="B4889" t="str">
            <v>AGC3155</v>
          </cell>
          <cell r="C4889" t="str">
            <v>小姐</v>
          </cell>
          <cell r="D4889" t="str">
            <v>昌漢開發工程有限公司李惠雯</v>
          </cell>
          <cell r="E4889" t="str">
            <v>李惠雯小姐</v>
          </cell>
          <cell r="F4889">
            <v>922535177</v>
          </cell>
        </row>
        <row r="4890">
          <cell r="A4890" t="str">
            <v>D046780</v>
          </cell>
          <cell r="B4890" t="str">
            <v>AGF2601</v>
          </cell>
          <cell r="C4890" t="str">
            <v>先生</v>
          </cell>
          <cell r="D4890" t="str">
            <v>王淑慧</v>
          </cell>
          <cell r="E4890" t="str">
            <v>洪裕哲先生</v>
          </cell>
          <cell r="F4890">
            <v>986123003</v>
          </cell>
        </row>
        <row r="4891">
          <cell r="A4891" t="str">
            <v>D046790</v>
          </cell>
          <cell r="B4891" t="str">
            <v>AGF5898</v>
          </cell>
          <cell r="C4891" t="str">
            <v>先生</v>
          </cell>
          <cell r="D4891" t="str">
            <v>黃錫塏</v>
          </cell>
          <cell r="E4891" t="str">
            <v>黃錫塏先生</v>
          </cell>
          <cell r="F4891">
            <v>935098667</v>
          </cell>
        </row>
        <row r="4892">
          <cell r="A4892" t="str">
            <v>D046896</v>
          </cell>
          <cell r="B4892" t="str">
            <v>AGH1380</v>
          </cell>
          <cell r="C4892" t="str">
            <v>先生</v>
          </cell>
          <cell r="D4892" t="str">
            <v>林君宙</v>
          </cell>
          <cell r="E4892" t="str">
            <v>林君宙先生</v>
          </cell>
          <cell r="F4892">
            <v>972727281</v>
          </cell>
        </row>
        <row r="4893">
          <cell r="A4893" t="str">
            <v>D046898</v>
          </cell>
          <cell r="B4893" t="str">
            <v>AGH1569</v>
          </cell>
          <cell r="C4893" t="str">
            <v>先生</v>
          </cell>
          <cell r="D4893" t="str">
            <v>永興證券股份有限公司蔡振竹</v>
          </cell>
          <cell r="E4893" t="str">
            <v>蔡振竹先生</v>
          </cell>
          <cell r="F4893">
            <v>910306953</v>
          </cell>
        </row>
        <row r="4894">
          <cell r="A4894" t="str">
            <v>D046970</v>
          </cell>
          <cell r="B4894" t="str">
            <v>AGC9900</v>
          </cell>
          <cell r="C4894" t="str">
            <v>先生</v>
          </cell>
          <cell r="D4894" t="str">
            <v>張發添</v>
          </cell>
          <cell r="E4894" t="str">
            <v>張嘉彥先生</v>
          </cell>
          <cell r="F4894">
            <v>952261389</v>
          </cell>
        </row>
        <row r="4895">
          <cell r="A4895" t="str">
            <v>D046972</v>
          </cell>
          <cell r="B4895" t="str">
            <v>AGU6588</v>
          </cell>
          <cell r="C4895" t="str">
            <v>先生</v>
          </cell>
          <cell r="D4895" t="str">
            <v>王偉輝</v>
          </cell>
          <cell r="E4895" t="str">
            <v>王偉輝先生</v>
          </cell>
          <cell r="F4895">
            <v>988029767</v>
          </cell>
        </row>
        <row r="4896">
          <cell r="A4896" t="str">
            <v>D047058</v>
          </cell>
          <cell r="B4896" t="str">
            <v>ARJ0888</v>
          </cell>
          <cell r="C4896" t="str">
            <v>先生</v>
          </cell>
          <cell r="D4896" t="str">
            <v>甲等土木包工業許文賢</v>
          </cell>
          <cell r="E4896" t="str">
            <v>許文賢先生</v>
          </cell>
          <cell r="F4896">
            <v>918784343</v>
          </cell>
        </row>
        <row r="4897">
          <cell r="A4897" t="str">
            <v>D047060</v>
          </cell>
          <cell r="B4897" t="str">
            <v>AKJ3539</v>
          </cell>
          <cell r="C4897" t="str">
            <v>先生</v>
          </cell>
          <cell r="D4897" t="str">
            <v>汪睿煥</v>
          </cell>
          <cell r="E4897" t="str">
            <v>汪睿煥先生</v>
          </cell>
          <cell r="F4897">
            <v>988353339</v>
          </cell>
        </row>
        <row r="4898">
          <cell r="A4898" t="str">
            <v>D047120</v>
          </cell>
          <cell r="B4898" t="str">
            <v>ASC0995</v>
          </cell>
          <cell r="C4898" t="str">
            <v>先生</v>
          </cell>
          <cell r="D4898" t="str">
            <v>張志祥</v>
          </cell>
          <cell r="E4898" t="str">
            <v>張志祥先生</v>
          </cell>
          <cell r="F4898">
            <v>921985523</v>
          </cell>
        </row>
        <row r="4899">
          <cell r="A4899" t="str">
            <v>D047121</v>
          </cell>
          <cell r="B4899" t="str">
            <v>AGF8806</v>
          </cell>
          <cell r="C4899" t="str">
            <v>先生</v>
          </cell>
          <cell r="D4899" t="str">
            <v>劉永銓</v>
          </cell>
          <cell r="E4899" t="str">
            <v>劉永銓先生</v>
          </cell>
          <cell r="F4899">
            <v>936075517</v>
          </cell>
        </row>
        <row r="4900">
          <cell r="A4900" t="str">
            <v>D047235</v>
          </cell>
          <cell r="B4900" t="str">
            <v>ASC1229</v>
          </cell>
          <cell r="C4900" t="str">
            <v>先生</v>
          </cell>
          <cell r="D4900" t="str">
            <v>銘鋒企業有限公司(財盟租賃)謝嘉峰</v>
          </cell>
          <cell r="E4900" t="str">
            <v>謝嘉峰先生</v>
          </cell>
          <cell r="F4900">
            <v>937842667</v>
          </cell>
        </row>
        <row r="4901">
          <cell r="A4901" t="str">
            <v>D047236</v>
          </cell>
          <cell r="B4901" t="str">
            <v>AGF9718</v>
          </cell>
          <cell r="C4901" t="str">
            <v>先生</v>
          </cell>
          <cell r="D4901" t="str">
            <v>許金淑</v>
          </cell>
          <cell r="E4901" t="str">
            <v>陳世朋先生</v>
          </cell>
          <cell r="F4901">
            <v>912685411</v>
          </cell>
        </row>
        <row r="4902">
          <cell r="A4902" t="str">
            <v>D047238</v>
          </cell>
          <cell r="B4902" t="str">
            <v>RBA9231</v>
          </cell>
          <cell r="C4902" t="str">
            <v>先生</v>
          </cell>
          <cell r="D4902" t="str">
            <v>聯邦國際租賃股份有限公司彭成偉</v>
          </cell>
          <cell r="E4902" t="str">
            <v>彭成偉先生</v>
          </cell>
          <cell r="F4902">
            <v>917884282</v>
          </cell>
        </row>
        <row r="4903">
          <cell r="A4903" t="str">
            <v>D047249</v>
          </cell>
          <cell r="B4903" t="str">
            <v>AHX7890</v>
          </cell>
          <cell r="C4903" t="str">
            <v>先生</v>
          </cell>
          <cell r="D4903" t="str">
            <v>楊戰</v>
          </cell>
          <cell r="E4903" t="str">
            <v>楊戰先生</v>
          </cell>
          <cell r="F4903">
            <v>916139973</v>
          </cell>
        </row>
        <row r="4904">
          <cell r="A4904" t="str">
            <v>D047580</v>
          </cell>
          <cell r="B4904" t="str">
            <v>AJG1059</v>
          </cell>
          <cell r="C4904" t="str">
            <v>先生</v>
          </cell>
          <cell r="D4904" t="str">
            <v>林黃竣</v>
          </cell>
          <cell r="E4904" t="str">
            <v>林黃竣先生</v>
          </cell>
          <cell r="F4904">
            <v>927910802</v>
          </cell>
        </row>
        <row r="4905">
          <cell r="A4905" t="str">
            <v>D047586</v>
          </cell>
          <cell r="B4905" t="str">
            <v>AGJ0233</v>
          </cell>
          <cell r="C4905" t="str">
            <v>先生</v>
          </cell>
          <cell r="D4905" t="str">
            <v>黃議德</v>
          </cell>
          <cell r="E4905" t="str">
            <v>黃議德先生</v>
          </cell>
          <cell r="F4905">
            <v>937889950</v>
          </cell>
        </row>
        <row r="4906">
          <cell r="A4906" t="str">
            <v>D047592</v>
          </cell>
          <cell r="B4906" t="str">
            <v>AGF8782</v>
          </cell>
          <cell r="C4906" t="str">
            <v>先生</v>
          </cell>
          <cell r="D4906" t="str">
            <v>翁宏平</v>
          </cell>
          <cell r="E4906" t="str">
            <v>蔡忠穎先生</v>
          </cell>
          <cell r="F4906">
            <v>973500790</v>
          </cell>
        </row>
        <row r="4907">
          <cell r="A4907" t="str">
            <v>D047599</v>
          </cell>
          <cell r="B4907" t="str">
            <v>AKF9198</v>
          </cell>
          <cell r="C4907" t="str">
            <v>小姐</v>
          </cell>
          <cell r="D4907" t="str">
            <v>黃盈毓</v>
          </cell>
          <cell r="E4907" t="str">
            <v>黃盈毓小姐</v>
          </cell>
          <cell r="F4907">
            <v>936883038</v>
          </cell>
        </row>
        <row r="4908">
          <cell r="A4908" t="str">
            <v>D047670</v>
          </cell>
          <cell r="B4908" t="str">
            <v>AGJ5186</v>
          </cell>
          <cell r="C4908" t="str">
            <v>小姐</v>
          </cell>
          <cell r="D4908" t="str">
            <v>陳生婉</v>
          </cell>
          <cell r="E4908" t="str">
            <v>陳生婉小姐</v>
          </cell>
          <cell r="F4908">
            <v>932960587</v>
          </cell>
        </row>
        <row r="4909">
          <cell r="A4909" t="str">
            <v>D047702</v>
          </cell>
          <cell r="B4909" t="str">
            <v>AKA5625</v>
          </cell>
          <cell r="C4909" t="str">
            <v>先生</v>
          </cell>
          <cell r="D4909" t="str">
            <v>林昭宏</v>
          </cell>
          <cell r="E4909" t="str">
            <v>林昭宏先生</v>
          </cell>
          <cell r="F4909">
            <v>988522525</v>
          </cell>
        </row>
        <row r="4910">
          <cell r="A4910" t="str">
            <v>D047715</v>
          </cell>
          <cell r="B4910" t="str">
            <v>AKA2273</v>
          </cell>
          <cell r="C4910" t="str">
            <v>先生</v>
          </cell>
          <cell r="D4910" t="str">
            <v>李俊鋒</v>
          </cell>
          <cell r="E4910" t="str">
            <v>李俊鋒先生</v>
          </cell>
          <cell r="F4910">
            <v>937093039</v>
          </cell>
        </row>
        <row r="4911">
          <cell r="A4911" t="str">
            <v>D047716</v>
          </cell>
          <cell r="B4911" t="str">
            <v>AKN5779</v>
          </cell>
          <cell r="C4911" t="str">
            <v>先生</v>
          </cell>
          <cell r="D4911" t="str">
            <v>巫金翰</v>
          </cell>
          <cell r="E4911" t="str">
            <v>巫金翰先生</v>
          </cell>
          <cell r="F4911">
            <v>958710790</v>
          </cell>
        </row>
        <row r="4912">
          <cell r="A4912" t="str">
            <v>D047847</v>
          </cell>
          <cell r="B4912" t="str">
            <v>待配額車</v>
          </cell>
          <cell r="C4912" t="str">
            <v>小姐</v>
          </cell>
          <cell r="D4912" t="str">
            <v>李沂蓁</v>
          </cell>
          <cell r="E4912" t="str">
            <v>李沂蓁小姐</v>
          </cell>
          <cell r="F4912">
            <v>938880610</v>
          </cell>
        </row>
        <row r="4913">
          <cell r="A4913" t="str">
            <v>D047854</v>
          </cell>
          <cell r="B4913" t="str">
            <v>RAW6139</v>
          </cell>
          <cell r="C4913" t="str">
            <v>小姐</v>
          </cell>
          <cell r="D4913" t="str">
            <v>林昱廷</v>
          </cell>
          <cell r="E4913" t="str">
            <v>林昱廷小姐</v>
          </cell>
          <cell r="F4913">
            <v>963332585</v>
          </cell>
        </row>
        <row r="4914">
          <cell r="A4914" t="str">
            <v>D047906</v>
          </cell>
          <cell r="B4914" t="str">
            <v>AGK3608</v>
          </cell>
          <cell r="C4914" t="str">
            <v>先生</v>
          </cell>
          <cell r="D4914" t="str">
            <v>賴智照</v>
          </cell>
          <cell r="E4914" t="str">
            <v>賴智照先生</v>
          </cell>
          <cell r="F4914">
            <v>937079508</v>
          </cell>
        </row>
        <row r="4915">
          <cell r="A4915" t="str">
            <v>D047987</v>
          </cell>
          <cell r="B4915" t="str">
            <v>RAR9313</v>
          </cell>
          <cell r="C4915" t="str">
            <v>先生</v>
          </cell>
          <cell r="D4915" t="str">
            <v>遠銀國際租賃(股)公司林加璋</v>
          </cell>
          <cell r="E4915" t="str">
            <v>林加璋先生</v>
          </cell>
          <cell r="F4915">
            <v>935559151</v>
          </cell>
        </row>
        <row r="4916">
          <cell r="A4916" t="str">
            <v>D047988</v>
          </cell>
          <cell r="B4916" t="str">
            <v>AGS6096</v>
          </cell>
          <cell r="C4916" t="str">
            <v>先生</v>
          </cell>
          <cell r="D4916" t="str">
            <v>李靜唯</v>
          </cell>
          <cell r="E4916" t="str">
            <v>王漢英先生</v>
          </cell>
          <cell r="F4916">
            <v>933708925</v>
          </cell>
        </row>
        <row r="4917">
          <cell r="A4917" t="str">
            <v>D048011</v>
          </cell>
          <cell r="B4917" t="str">
            <v>AGJ8867</v>
          </cell>
          <cell r="C4917" t="str">
            <v>先生</v>
          </cell>
          <cell r="D4917" t="str">
            <v>張哲銘</v>
          </cell>
          <cell r="E4917" t="str">
            <v>張哲銘先生</v>
          </cell>
          <cell r="F4917">
            <v>918857969</v>
          </cell>
        </row>
        <row r="4918">
          <cell r="A4918" t="str">
            <v>D048081</v>
          </cell>
          <cell r="B4918" t="str">
            <v>AJF6270</v>
          </cell>
          <cell r="C4918" t="str">
            <v>先生</v>
          </cell>
          <cell r="D4918" t="str">
            <v>賴怡文</v>
          </cell>
          <cell r="E4918" t="str">
            <v>徐之鴻先生</v>
          </cell>
          <cell r="F4918">
            <v>937639205</v>
          </cell>
        </row>
        <row r="4919">
          <cell r="A4919" t="str">
            <v>D048090</v>
          </cell>
          <cell r="B4919" t="str">
            <v>APA2878</v>
          </cell>
          <cell r="C4919" t="str">
            <v>先生</v>
          </cell>
          <cell r="D4919" t="str">
            <v>永慶不動產礁溪國小店游品陞</v>
          </cell>
          <cell r="E4919" t="str">
            <v>游品陞先生</v>
          </cell>
          <cell r="F4919">
            <v>979115888</v>
          </cell>
        </row>
        <row r="4920">
          <cell r="A4920" t="str">
            <v>D048092</v>
          </cell>
          <cell r="B4920" t="str">
            <v>AGJ0888</v>
          </cell>
          <cell r="C4920" t="str">
            <v>先生</v>
          </cell>
          <cell r="D4920" t="str">
            <v>李培瑞</v>
          </cell>
          <cell r="E4920" t="str">
            <v>李培瑞先生</v>
          </cell>
          <cell r="F4920">
            <v>922070002</v>
          </cell>
        </row>
        <row r="4921">
          <cell r="A4921" t="str">
            <v>D048111</v>
          </cell>
          <cell r="B4921" t="str">
            <v>AJX1138</v>
          </cell>
          <cell r="C4921" t="str">
            <v>先生</v>
          </cell>
          <cell r="D4921" t="str">
            <v>奇銘電子股份有限公司張克彰</v>
          </cell>
          <cell r="E4921" t="str">
            <v>張克彰先生</v>
          </cell>
          <cell r="F4921">
            <v>933469576</v>
          </cell>
        </row>
        <row r="4922">
          <cell r="A4922" t="str">
            <v>D048213</v>
          </cell>
          <cell r="B4922" t="str">
            <v>AMC7777</v>
          </cell>
          <cell r="C4922" t="str">
            <v>先生</v>
          </cell>
          <cell r="D4922" t="str">
            <v>王盈盈</v>
          </cell>
          <cell r="E4922" t="str">
            <v>韓雨辰先生</v>
          </cell>
          <cell r="F4922">
            <v>919635558</v>
          </cell>
        </row>
        <row r="4923">
          <cell r="A4923" t="str">
            <v>D048215</v>
          </cell>
          <cell r="B4923" t="str">
            <v>AHN0088</v>
          </cell>
          <cell r="C4923" t="str">
            <v>先生</v>
          </cell>
          <cell r="D4923" t="str">
            <v>蘇中一</v>
          </cell>
          <cell r="E4923" t="str">
            <v>蘇中一先生</v>
          </cell>
          <cell r="F4923">
            <v>936149999</v>
          </cell>
        </row>
        <row r="4924">
          <cell r="A4924" t="str">
            <v>D048300</v>
          </cell>
          <cell r="B4924" t="str">
            <v>RAL3658</v>
          </cell>
          <cell r="C4924" t="str">
            <v>先生</v>
          </cell>
          <cell r="D4924" t="str">
            <v>陳立惠</v>
          </cell>
          <cell r="E4924" t="str">
            <v>林顯金先生</v>
          </cell>
          <cell r="F4924">
            <v>936152600</v>
          </cell>
        </row>
        <row r="4925">
          <cell r="A4925" t="str">
            <v>D048341</v>
          </cell>
          <cell r="B4925" t="str">
            <v>AKG6100</v>
          </cell>
          <cell r="C4925" t="str">
            <v>先生</v>
          </cell>
          <cell r="D4925" t="str">
            <v>德州儀器工業股份有限公司台北分公司周武億</v>
          </cell>
          <cell r="E4925" t="str">
            <v>周武億先生</v>
          </cell>
          <cell r="F4925">
            <v>921905414</v>
          </cell>
        </row>
        <row r="4926">
          <cell r="A4926" t="str">
            <v>D048417</v>
          </cell>
          <cell r="B4926" t="str">
            <v>RAL1109</v>
          </cell>
          <cell r="C4926" t="str">
            <v>小姐</v>
          </cell>
          <cell r="D4926" t="str">
            <v>統一東京股份有限公司黃雅萍</v>
          </cell>
          <cell r="E4926" t="str">
            <v>黃雅萍小姐</v>
          </cell>
          <cell r="F4926">
            <v>987777945</v>
          </cell>
        </row>
        <row r="4927">
          <cell r="A4927" t="str">
            <v>D048431</v>
          </cell>
          <cell r="B4927" t="str">
            <v>AGK5788</v>
          </cell>
          <cell r="C4927" t="str">
            <v>小姐</v>
          </cell>
          <cell r="D4927" t="str">
            <v>張覲柔</v>
          </cell>
          <cell r="E4927" t="str">
            <v>張覲柔小姐</v>
          </cell>
          <cell r="F4927">
            <v>917010847</v>
          </cell>
        </row>
        <row r="4928">
          <cell r="A4928" t="str">
            <v>D048462</v>
          </cell>
          <cell r="B4928" t="str">
            <v>AGL6727</v>
          </cell>
          <cell r="C4928" t="str">
            <v>先生</v>
          </cell>
          <cell r="D4928" t="str">
            <v>王玫珍</v>
          </cell>
          <cell r="E4928" t="str">
            <v>倪辰碩先生</v>
          </cell>
          <cell r="F4928">
            <v>973153803</v>
          </cell>
        </row>
        <row r="4929">
          <cell r="A4929" t="str">
            <v>D048647</v>
          </cell>
          <cell r="B4929" t="str">
            <v>AGV5555</v>
          </cell>
          <cell r="C4929" t="str">
            <v>先生</v>
          </cell>
          <cell r="D4929" t="str">
            <v>何宏文</v>
          </cell>
          <cell r="E4929" t="str">
            <v>何宏文先生</v>
          </cell>
          <cell r="F4929">
            <v>958043506</v>
          </cell>
        </row>
        <row r="4930">
          <cell r="A4930" t="str">
            <v>D048700</v>
          </cell>
          <cell r="B4930" t="str">
            <v>AGK0877</v>
          </cell>
          <cell r="C4930" t="str">
            <v>小姐</v>
          </cell>
          <cell r="D4930" t="str">
            <v>黃淑萍</v>
          </cell>
          <cell r="E4930" t="str">
            <v>黃淑萍小姐</v>
          </cell>
          <cell r="F4930">
            <v>937071265</v>
          </cell>
        </row>
        <row r="4931">
          <cell r="A4931" t="str">
            <v>D048715</v>
          </cell>
          <cell r="B4931" t="str">
            <v>AGK7523</v>
          </cell>
          <cell r="C4931" t="str">
            <v>先生</v>
          </cell>
          <cell r="D4931" t="str">
            <v>柯光榮</v>
          </cell>
          <cell r="E4931" t="str">
            <v>柯光榮先生</v>
          </cell>
          <cell r="F4931">
            <v>972139566</v>
          </cell>
        </row>
        <row r="4932">
          <cell r="A4932" t="str">
            <v>D048719</v>
          </cell>
          <cell r="B4932" t="str">
            <v>RAL8832</v>
          </cell>
          <cell r="C4932" t="str">
            <v>先生</v>
          </cell>
          <cell r="D4932" t="str">
            <v>依德國際股份有限公司(財盟)程仕龍</v>
          </cell>
          <cell r="E4932" t="str">
            <v>程仕龍先生</v>
          </cell>
          <cell r="F4932">
            <v>987128462</v>
          </cell>
        </row>
        <row r="4933">
          <cell r="A4933" t="str">
            <v>D048765</v>
          </cell>
          <cell r="B4933" t="str">
            <v>RAR1809</v>
          </cell>
          <cell r="C4933" t="str">
            <v>小姐</v>
          </cell>
          <cell r="D4933" t="str">
            <v>明展工程有限公司(格上租賃)陳冠嘉</v>
          </cell>
          <cell r="E4933" t="str">
            <v>陳昭伶小姐</v>
          </cell>
          <cell r="F4933">
            <v>920657087</v>
          </cell>
        </row>
        <row r="4934">
          <cell r="A4934" t="str">
            <v>D048802</v>
          </cell>
          <cell r="B4934" t="str">
            <v>RAL8853</v>
          </cell>
          <cell r="C4934" t="str">
            <v>先生</v>
          </cell>
          <cell r="D4934" t="str">
            <v>張賢良</v>
          </cell>
          <cell r="E4934" t="str">
            <v>張賢良先生</v>
          </cell>
          <cell r="F4934">
            <v>935454903</v>
          </cell>
        </row>
        <row r="4935">
          <cell r="A4935" t="str">
            <v>D048835</v>
          </cell>
          <cell r="B4935" t="str">
            <v>AGS7128</v>
          </cell>
          <cell r="C4935" t="str">
            <v>小姐</v>
          </cell>
          <cell r="D4935" t="str">
            <v>魏妤芳</v>
          </cell>
          <cell r="E4935" t="str">
            <v>魏妤芳小姐</v>
          </cell>
          <cell r="F4935">
            <v>952338588</v>
          </cell>
        </row>
        <row r="4936">
          <cell r="A4936" t="str">
            <v>D048836</v>
          </cell>
          <cell r="B4936" t="str">
            <v>AKK5025</v>
          </cell>
          <cell r="C4936" t="str">
            <v>先生</v>
          </cell>
          <cell r="D4936" t="str">
            <v>張祥暐</v>
          </cell>
          <cell r="E4936" t="str">
            <v>張祥暐先生</v>
          </cell>
          <cell r="F4936">
            <v>937198558</v>
          </cell>
        </row>
        <row r="4937">
          <cell r="A4937" t="str">
            <v>D048837</v>
          </cell>
          <cell r="B4937" t="str">
            <v>AGK5786</v>
          </cell>
          <cell r="C4937" t="str">
            <v>先生</v>
          </cell>
          <cell r="D4937" t="str">
            <v>張子瀧</v>
          </cell>
          <cell r="E4937" t="str">
            <v>張子瀧先生</v>
          </cell>
          <cell r="F4937">
            <v>937290171</v>
          </cell>
        </row>
        <row r="4938">
          <cell r="A4938" t="str">
            <v>D048864</v>
          </cell>
          <cell r="B4938" t="str">
            <v>AGK3339</v>
          </cell>
          <cell r="C4938" t="str">
            <v>先生</v>
          </cell>
          <cell r="D4938" t="str">
            <v>緯創軟體股份有限公司李文詳</v>
          </cell>
          <cell r="E4938" t="str">
            <v>李文詳先生</v>
          </cell>
          <cell r="F4938">
            <v>987806581</v>
          </cell>
        </row>
        <row r="4939">
          <cell r="A4939" t="str">
            <v>D048876</v>
          </cell>
          <cell r="B4939" t="str">
            <v>RAM6880</v>
          </cell>
          <cell r="C4939" t="str">
            <v>先生</v>
          </cell>
          <cell r="D4939" t="str">
            <v>蔡東翰</v>
          </cell>
          <cell r="E4939" t="str">
            <v>蔡東翰先生</v>
          </cell>
          <cell r="F4939">
            <v>915192135</v>
          </cell>
        </row>
        <row r="4940">
          <cell r="A4940" t="str">
            <v>D048893</v>
          </cell>
          <cell r="B4940" t="str">
            <v>AJR3616</v>
          </cell>
          <cell r="C4940" t="str">
            <v>先生</v>
          </cell>
          <cell r="D4940" t="str">
            <v>聯合醫療器材股份有限公司湯鴻賢</v>
          </cell>
          <cell r="E4940" t="str">
            <v>湯鴻賢先生</v>
          </cell>
          <cell r="F4940">
            <v>972232280</v>
          </cell>
        </row>
        <row r="4941">
          <cell r="A4941" t="str">
            <v>D048894</v>
          </cell>
          <cell r="B4941" t="str">
            <v>AGM2920</v>
          </cell>
          <cell r="C4941" t="str">
            <v>先生</v>
          </cell>
          <cell r="D4941" t="str">
            <v>蘇碧玉</v>
          </cell>
          <cell r="E4941" t="str">
            <v>趙家鋒先生</v>
          </cell>
          <cell r="F4941">
            <v>938938168</v>
          </cell>
        </row>
        <row r="4942">
          <cell r="A4942" t="str">
            <v>D048895</v>
          </cell>
          <cell r="B4942" t="str">
            <v>AGM3938</v>
          </cell>
          <cell r="C4942" t="str">
            <v>先生</v>
          </cell>
          <cell r="D4942" t="str">
            <v>何其昀</v>
          </cell>
          <cell r="E4942" t="str">
            <v>何其昀先生</v>
          </cell>
          <cell r="F4942">
            <v>932146338</v>
          </cell>
        </row>
        <row r="4943">
          <cell r="A4943" t="str">
            <v>D048973</v>
          </cell>
          <cell r="B4943" t="str">
            <v>AGL3815</v>
          </cell>
          <cell r="C4943" t="str">
            <v>先生</v>
          </cell>
          <cell r="D4943" t="str">
            <v>吳蘭心</v>
          </cell>
          <cell r="E4943" t="str">
            <v>邵昭誠先生</v>
          </cell>
          <cell r="F4943">
            <v>930948235</v>
          </cell>
        </row>
        <row r="4944">
          <cell r="A4944" t="str">
            <v>D048982</v>
          </cell>
          <cell r="B4944" t="str">
            <v>AGK2878</v>
          </cell>
          <cell r="C4944" t="str">
            <v>先生</v>
          </cell>
          <cell r="D4944" t="str">
            <v>陳勁霖</v>
          </cell>
          <cell r="E4944" t="str">
            <v>陳勁霖先生</v>
          </cell>
          <cell r="F4944">
            <v>966716787</v>
          </cell>
        </row>
        <row r="4945">
          <cell r="A4945" t="str">
            <v>D048999</v>
          </cell>
          <cell r="B4945" t="str">
            <v>ATL0230</v>
          </cell>
          <cell r="C4945" t="str">
            <v>先生</v>
          </cell>
          <cell r="D4945" t="str">
            <v>林素珍</v>
          </cell>
          <cell r="E4945" t="str">
            <v>曾仁暉先生</v>
          </cell>
          <cell r="F4945">
            <v>910030153</v>
          </cell>
        </row>
        <row r="4946">
          <cell r="A4946" t="str">
            <v>D049003</v>
          </cell>
          <cell r="B4946" t="str">
            <v>RAR7791</v>
          </cell>
          <cell r="C4946" t="str">
            <v>先生</v>
          </cell>
          <cell r="D4946" t="str">
            <v>鷹康科技股份有限公司-財盟小客車金大剛</v>
          </cell>
          <cell r="E4946" t="str">
            <v>金大剛先生</v>
          </cell>
          <cell r="F4946">
            <v>958788315</v>
          </cell>
        </row>
        <row r="4947">
          <cell r="A4947" t="str">
            <v>D049083</v>
          </cell>
          <cell r="B4947" t="str">
            <v>AJG3780</v>
          </cell>
          <cell r="C4947" t="str">
            <v>先生</v>
          </cell>
          <cell r="D4947" t="str">
            <v>東菊金屬工業股份有限公司周裕勝</v>
          </cell>
          <cell r="E4947" t="str">
            <v>周裕勝先生</v>
          </cell>
          <cell r="F4947">
            <v>936824955</v>
          </cell>
        </row>
        <row r="4948">
          <cell r="A4948" t="str">
            <v>D049086</v>
          </cell>
          <cell r="B4948" t="str">
            <v>AGS0758</v>
          </cell>
          <cell r="C4948" t="str">
            <v>先生</v>
          </cell>
          <cell r="D4948" t="str">
            <v>雷振國</v>
          </cell>
          <cell r="E4948" t="str">
            <v>雷振國先生</v>
          </cell>
          <cell r="F4948">
            <v>937864369</v>
          </cell>
        </row>
        <row r="4949">
          <cell r="A4949" t="str">
            <v>D049142</v>
          </cell>
          <cell r="B4949" t="str">
            <v>AKF8167</v>
          </cell>
          <cell r="C4949" t="str">
            <v>先生</v>
          </cell>
          <cell r="D4949" t="str">
            <v>陳錫福</v>
          </cell>
          <cell r="E4949" t="str">
            <v>陳錫福先生</v>
          </cell>
          <cell r="F4949">
            <v>935085618</v>
          </cell>
        </row>
        <row r="4950">
          <cell r="A4950" t="str">
            <v>D049144</v>
          </cell>
          <cell r="B4950" t="str">
            <v>AKG0356</v>
          </cell>
          <cell r="C4950" t="str">
            <v>先生</v>
          </cell>
          <cell r="D4950" t="str">
            <v>郭駿燊</v>
          </cell>
          <cell r="E4950" t="str">
            <v>郭駿燊先生</v>
          </cell>
          <cell r="F4950">
            <v>938885760</v>
          </cell>
        </row>
        <row r="4951">
          <cell r="A4951" t="str">
            <v>D049164</v>
          </cell>
          <cell r="B4951" t="str">
            <v>AMT8989</v>
          </cell>
          <cell r="C4951" t="str">
            <v>小姐</v>
          </cell>
          <cell r="D4951" t="str">
            <v>吳淑玲</v>
          </cell>
          <cell r="E4951" t="str">
            <v>吳淑玲小姐</v>
          </cell>
          <cell r="F4951">
            <v>926197487</v>
          </cell>
        </row>
        <row r="4952">
          <cell r="A4952" t="str">
            <v>D049181</v>
          </cell>
          <cell r="B4952" t="str">
            <v>AGK8336</v>
          </cell>
          <cell r="C4952" t="str">
            <v>小姐</v>
          </cell>
          <cell r="D4952" t="str">
            <v>翁珮琪</v>
          </cell>
          <cell r="E4952" t="str">
            <v>翁珮琪小姐</v>
          </cell>
          <cell r="F4952">
            <v>953350188</v>
          </cell>
        </row>
        <row r="4953">
          <cell r="A4953" t="str">
            <v>D049182</v>
          </cell>
          <cell r="B4953" t="str">
            <v>AGL7696</v>
          </cell>
          <cell r="C4953" t="str">
            <v>先生</v>
          </cell>
          <cell r="D4953" t="str">
            <v>邱長星</v>
          </cell>
          <cell r="E4953" t="str">
            <v>邱長星先生</v>
          </cell>
          <cell r="F4953">
            <v>910095159</v>
          </cell>
        </row>
        <row r="4954">
          <cell r="A4954" t="str">
            <v>D049183</v>
          </cell>
          <cell r="B4954" t="str">
            <v>RAQ6369</v>
          </cell>
          <cell r="C4954" t="str">
            <v>先生</v>
          </cell>
          <cell r="D4954" t="str">
            <v>中租迪和股份有限公司葉鎮</v>
          </cell>
          <cell r="E4954" t="str">
            <v>葉鎮先生</v>
          </cell>
          <cell r="F4954">
            <v>903071669</v>
          </cell>
        </row>
        <row r="4955">
          <cell r="A4955" t="str">
            <v>D049244</v>
          </cell>
          <cell r="B4955" t="str">
            <v>AJG7238</v>
          </cell>
          <cell r="C4955" t="str">
            <v>先生</v>
          </cell>
          <cell r="D4955" t="str">
            <v>林國團</v>
          </cell>
          <cell r="E4955" t="str">
            <v>林國團先生</v>
          </cell>
          <cell r="F4955">
            <v>935377603</v>
          </cell>
        </row>
        <row r="4956">
          <cell r="A4956" t="str">
            <v>D049245</v>
          </cell>
          <cell r="B4956" t="str">
            <v>AJF1057</v>
          </cell>
          <cell r="C4956" t="str">
            <v>先生</v>
          </cell>
          <cell r="D4956" t="str">
            <v>胡殿謙</v>
          </cell>
          <cell r="E4956" t="str">
            <v>胡殿謙先生</v>
          </cell>
          <cell r="F4956">
            <v>928945890</v>
          </cell>
        </row>
        <row r="4957">
          <cell r="A4957" t="str">
            <v>D049269</v>
          </cell>
          <cell r="B4957" t="str">
            <v>ATE7619</v>
          </cell>
          <cell r="C4957" t="str">
            <v>先生</v>
          </cell>
          <cell r="D4957" t="str">
            <v>黃建源</v>
          </cell>
          <cell r="E4957" t="str">
            <v>黃建源先生</v>
          </cell>
          <cell r="F4957">
            <v>933764981</v>
          </cell>
        </row>
        <row r="4958">
          <cell r="A4958" t="str">
            <v>D049308</v>
          </cell>
          <cell r="B4958" t="str">
            <v>AKJ9869</v>
          </cell>
          <cell r="C4958" t="str">
            <v>先生</v>
          </cell>
          <cell r="D4958" t="str">
            <v>東亞油漆股份有限公司王保亞</v>
          </cell>
          <cell r="E4958" t="str">
            <v>王保亞先生</v>
          </cell>
          <cell r="F4958">
            <v>936385549</v>
          </cell>
        </row>
        <row r="4959">
          <cell r="A4959" t="str">
            <v>D049314</v>
          </cell>
          <cell r="B4959" t="str">
            <v>ANU0585</v>
          </cell>
          <cell r="C4959" t="str">
            <v>小姐</v>
          </cell>
          <cell r="D4959" t="str">
            <v>楊翠萍</v>
          </cell>
          <cell r="E4959" t="str">
            <v>楊翠萍小姐</v>
          </cell>
          <cell r="F4959">
            <v>937552913</v>
          </cell>
        </row>
        <row r="4960">
          <cell r="A4960" t="str">
            <v>D049334</v>
          </cell>
          <cell r="B4960" t="str">
            <v>AJG6333</v>
          </cell>
          <cell r="C4960" t="str">
            <v>小姐</v>
          </cell>
          <cell r="D4960" t="str">
            <v>洪嘉琳</v>
          </cell>
          <cell r="E4960" t="str">
            <v>洪嘉琳小姐</v>
          </cell>
          <cell r="F4960">
            <v>988285558</v>
          </cell>
        </row>
        <row r="4961">
          <cell r="A4961" t="str">
            <v>D049356</v>
          </cell>
          <cell r="B4961" t="str">
            <v>AJS0106</v>
          </cell>
          <cell r="C4961" t="str">
            <v>先生</v>
          </cell>
          <cell r="D4961" t="str">
            <v>方坤崗</v>
          </cell>
          <cell r="E4961" t="str">
            <v>方坤崗先生</v>
          </cell>
          <cell r="F4961">
            <v>970731519</v>
          </cell>
        </row>
        <row r="4962">
          <cell r="A4962" t="str">
            <v>D049400</v>
          </cell>
          <cell r="B4962" t="str">
            <v>AJT1155</v>
          </cell>
          <cell r="C4962" t="str">
            <v>小姐</v>
          </cell>
          <cell r="D4962" t="str">
            <v>周祈宏</v>
          </cell>
          <cell r="E4962" t="str">
            <v>戴國旋小姐</v>
          </cell>
          <cell r="F4962">
            <v>932212863</v>
          </cell>
        </row>
        <row r="4963">
          <cell r="A4963" t="str">
            <v>D049401</v>
          </cell>
          <cell r="B4963" t="str">
            <v>AJG9678</v>
          </cell>
          <cell r="C4963" t="str">
            <v>先生</v>
          </cell>
          <cell r="D4963" t="str">
            <v>徐承偉</v>
          </cell>
          <cell r="E4963" t="str">
            <v>徐承偉先生</v>
          </cell>
          <cell r="F4963">
            <v>937070778</v>
          </cell>
        </row>
        <row r="4964">
          <cell r="A4964" t="str">
            <v>D049403</v>
          </cell>
          <cell r="B4964" t="str">
            <v>AKF1110</v>
          </cell>
          <cell r="C4964" t="str">
            <v>先生</v>
          </cell>
          <cell r="D4964" t="str">
            <v>劉建宏</v>
          </cell>
          <cell r="E4964" t="str">
            <v>劉建宏先生</v>
          </cell>
          <cell r="F4964">
            <v>930617825</v>
          </cell>
        </row>
        <row r="4965">
          <cell r="A4965" t="str">
            <v>D049415</v>
          </cell>
          <cell r="B4965" t="str">
            <v>AJH9166</v>
          </cell>
          <cell r="C4965" t="str">
            <v>先生</v>
          </cell>
          <cell r="D4965" t="str">
            <v>劉麒緯</v>
          </cell>
          <cell r="E4965" t="str">
            <v>劉麒緯先生</v>
          </cell>
          <cell r="F4965">
            <v>918669366</v>
          </cell>
        </row>
        <row r="4966">
          <cell r="A4966" t="str">
            <v>D049435</v>
          </cell>
          <cell r="B4966" t="str">
            <v>AJG9033</v>
          </cell>
          <cell r="C4966" t="str">
            <v>先生</v>
          </cell>
          <cell r="D4966" t="str">
            <v>吳壽進</v>
          </cell>
          <cell r="E4966" t="str">
            <v>吳壽進先生</v>
          </cell>
          <cell r="F4966">
            <v>972850705</v>
          </cell>
        </row>
        <row r="4967">
          <cell r="A4967" t="str">
            <v>D049467</v>
          </cell>
          <cell r="B4967" t="str">
            <v>AJG3781</v>
          </cell>
          <cell r="C4967" t="str">
            <v>先生</v>
          </cell>
          <cell r="D4967" t="str">
            <v>東菊金屬工業股份有限公司袁偉仁</v>
          </cell>
          <cell r="E4967" t="str">
            <v>袁偉仁先生</v>
          </cell>
          <cell r="F4967">
            <v>936824952</v>
          </cell>
        </row>
        <row r="4968">
          <cell r="A4968" t="str">
            <v>D049468</v>
          </cell>
          <cell r="B4968" t="str">
            <v>AJZ3939</v>
          </cell>
          <cell r="C4968" t="str">
            <v>小姐</v>
          </cell>
          <cell r="D4968" t="str">
            <v>陳雅惠</v>
          </cell>
          <cell r="E4968" t="str">
            <v>陳雅惠小姐</v>
          </cell>
          <cell r="F4968">
            <v>975568800</v>
          </cell>
        </row>
        <row r="4969">
          <cell r="A4969" t="str">
            <v>D049469</v>
          </cell>
          <cell r="B4969" t="str">
            <v>AKF3268</v>
          </cell>
          <cell r="C4969" t="str">
            <v>先生</v>
          </cell>
          <cell r="D4969" t="str">
            <v>謝敏華</v>
          </cell>
          <cell r="E4969" t="str">
            <v>林坤枝先生</v>
          </cell>
          <cell r="F4969">
            <v>921424455</v>
          </cell>
        </row>
        <row r="4970">
          <cell r="A4970" t="str">
            <v>D049470</v>
          </cell>
          <cell r="B4970" t="str">
            <v>AKF8886</v>
          </cell>
          <cell r="C4970" t="str">
            <v>先生</v>
          </cell>
          <cell r="D4970" t="str">
            <v>張淑惠</v>
          </cell>
          <cell r="E4970" t="str">
            <v>林世鎮先生</v>
          </cell>
          <cell r="F4970">
            <v>912691838</v>
          </cell>
        </row>
        <row r="4971">
          <cell r="A4971" t="str">
            <v>D049472</v>
          </cell>
          <cell r="B4971" t="str">
            <v>AJG8729</v>
          </cell>
          <cell r="C4971" t="str">
            <v>先生</v>
          </cell>
          <cell r="D4971" t="str">
            <v>北聖工程股份有限公司林登貴</v>
          </cell>
          <cell r="E4971" t="str">
            <v>林登貴先生</v>
          </cell>
          <cell r="F4971">
            <v>936919598</v>
          </cell>
        </row>
        <row r="4972">
          <cell r="A4972" t="str">
            <v>D049480</v>
          </cell>
          <cell r="B4972" t="str">
            <v>AGT1869</v>
          </cell>
          <cell r="C4972" t="str">
            <v>先生</v>
          </cell>
          <cell r="D4972" t="str">
            <v>陳信艙</v>
          </cell>
          <cell r="E4972" t="str">
            <v>陳信艙先生</v>
          </cell>
          <cell r="F4972">
            <v>939809564</v>
          </cell>
        </row>
        <row r="4973">
          <cell r="A4973" t="str">
            <v>D049485</v>
          </cell>
          <cell r="B4973" t="str">
            <v>AGT9877</v>
          </cell>
          <cell r="C4973" t="str">
            <v>先生</v>
          </cell>
          <cell r="D4973" t="str">
            <v>王力建</v>
          </cell>
          <cell r="E4973" t="str">
            <v>王力建先生</v>
          </cell>
          <cell r="F4973">
            <v>937938122</v>
          </cell>
        </row>
        <row r="4974">
          <cell r="A4974" t="str">
            <v>D049486</v>
          </cell>
          <cell r="B4974" t="str">
            <v>AGV6208</v>
          </cell>
          <cell r="C4974" t="str">
            <v>先生</v>
          </cell>
          <cell r="D4974" t="str">
            <v>董曉寧</v>
          </cell>
          <cell r="E4974" t="str">
            <v>張晉誠先生</v>
          </cell>
          <cell r="F4974">
            <v>955620777</v>
          </cell>
        </row>
        <row r="4975">
          <cell r="A4975" t="str">
            <v>D049490</v>
          </cell>
          <cell r="B4975" t="str">
            <v>AGN6955</v>
          </cell>
          <cell r="C4975" t="str">
            <v>先生</v>
          </cell>
          <cell r="D4975" t="str">
            <v>李育叡</v>
          </cell>
          <cell r="E4975" t="str">
            <v>李育叡先生</v>
          </cell>
          <cell r="F4975">
            <v>975075368</v>
          </cell>
        </row>
        <row r="4976">
          <cell r="A4976" t="str">
            <v>D049512</v>
          </cell>
          <cell r="B4976" t="str">
            <v>ATQ5528</v>
          </cell>
          <cell r="C4976" t="str">
            <v>先生</v>
          </cell>
          <cell r="D4976" t="str">
            <v>陳泓彰</v>
          </cell>
          <cell r="E4976" t="str">
            <v>陳泓彰先生</v>
          </cell>
          <cell r="F4976">
            <v>987510911</v>
          </cell>
        </row>
        <row r="4977">
          <cell r="A4977" t="str">
            <v>D049642</v>
          </cell>
          <cell r="B4977" t="str">
            <v>ALS5888</v>
          </cell>
          <cell r="C4977" t="str">
            <v>小姐</v>
          </cell>
          <cell r="D4977" t="str">
            <v>李春美</v>
          </cell>
          <cell r="E4977" t="str">
            <v>李春美小姐</v>
          </cell>
          <cell r="F4977">
            <v>921886276</v>
          </cell>
        </row>
        <row r="4978">
          <cell r="A4978" t="str">
            <v>D049847</v>
          </cell>
          <cell r="B4978" t="str">
            <v>AKJ1916</v>
          </cell>
          <cell r="C4978" t="str">
            <v>先生</v>
          </cell>
          <cell r="D4978" t="str">
            <v>顏吉邦</v>
          </cell>
          <cell r="E4978" t="str">
            <v>顏吉邦先生</v>
          </cell>
          <cell r="F4978">
            <v>952437152</v>
          </cell>
        </row>
        <row r="4979">
          <cell r="A4979" t="str">
            <v>D049872</v>
          </cell>
          <cell r="B4979" t="str">
            <v>ANN7897</v>
          </cell>
          <cell r="C4979" t="str">
            <v>先生</v>
          </cell>
          <cell r="D4979" t="str">
            <v>開誠設計有限公司歐信嘉</v>
          </cell>
          <cell r="E4979" t="str">
            <v>歐信嘉先生</v>
          </cell>
          <cell r="F4979">
            <v>918078256</v>
          </cell>
        </row>
        <row r="4980">
          <cell r="A4980" t="str">
            <v>D049952</v>
          </cell>
          <cell r="B4980" t="str">
            <v>AKJ2172</v>
          </cell>
          <cell r="C4980" t="str">
            <v>先生</v>
          </cell>
          <cell r="D4980" t="str">
            <v>陳建文</v>
          </cell>
          <cell r="E4980" t="str">
            <v>陳建文先生</v>
          </cell>
          <cell r="F4980">
            <v>937891136</v>
          </cell>
        </row>
        <row r="4981">
          <cell r="A4981" t="str">
            <v>D049967</v>
          </cell>
          <cell r="B4981" t="str">
            <v>ATB0908</v>
          </cell>
          <cell r="C4981" t="str">
            <v>先生</v>
          </cell>
          <cell r="D4981" t="str">
            <v>劉宜宗</v>
          </cell>
          <cell r="E4981" t="str">
            <v>劉宜宗先生</v>
          </cell>
          <cell r="F4981">
            <v>910500372</v>
          </cell>
        </row>
        <row r="4982">
          <cell r="A4982" t="str">
            <v>D049980</v>
          </cell>
          <cell r="B4982" t="str">
            <v>AKJ3589</v>
          </cell>
          <cell r="C4982" t="str">
            <v>先生</v>
          </cell>
          <cell r="D4982" t="str">
            <v>蔡俊宏</v>
          </cell>
          <cell r="E4982" t="str">
            <v>蔡俊宏先生</v>
          </cell>
          <cell r="F4982">
            <v>910319077</v>
          </cell>
        </row>
        <row r="4983">
          <cell r="A4983" t="str">
            <v>D049991</v>
          </cell>
          <cell r="B4983" t="str">
            <v>AKJ0188</v>
          </cell>
          <cell r="C4983" t="str">
            <v>先生</v>
          </cell>
          <cell r="D4983" t="str">
            <v>彭康君</v>
          </cell>
          <cell r="E4983" t="str">
            <v>彭康君先生</v>
          </cell>
          <cell r="F4983">
            <v>937928365</v>
          </cell>
        </row>
        <row r="4984">
          <cell r="A4984" t="str">
            <v>D062421</v>
          </cell>
          <cell r="B4984" t="str">
            <v>AKF2852</v>
          </cell>
          <cell r="C4984" t="str">
            <v>先生</v>
          </cell>
          <cell r="D4984" t="str">
            <v>645鄭漢君</v>
          </cell>
          <cell r="E4984" t="str">
            <v>鄭漢君先生</v>
          </cell>
          <cell r="F4984">
            <v>921311039</v>
          </cell>
        </row>
        <row r="4985">
          <cell r="A4985" t="str">
            <v>D070083</v>
          </cell>
          <cell r="B4985" t="str">
            <v>AMX8525</v>
          </cell>
          <cell r="C4985" t="str">
            <v>先生</v>
          </cell>
          <cell r="D4985" t="str">
            <v>郭驊儀</v>
          </cell>
          <cell r="E4985" t="str">
            <v>郭驊儀先生</v>
          </cell>
          <cell r="F4985">
            <v>922693723</v>
          </cell>
        </row>
        <row r="4986">
          <cell r="A4986" t="str">
            <v>D070158</v>
          </cell>
          <cell r="B4986" t="str">
            <v>RAJ9689</v>
          </cell>
          <cell r="C4986" t="str">
            <v>先生</v>
          </cell>
          <cell r="D4986" t="str">
            <v>盟傑工業(股)-依德租賃張忠傑</v>
          </cell>
          <cell r="E4986" t="str">
            <v>張忠傑先生</v>
          </cell>
          <cell r="F4986">
            <v>936320387</v>
          </cell>
        </row>
        <row r="4987">
          <cell r="A4987" t="str">
            <v>D070188</v>
          </cell>
          <cell r="B4987" t="str">
            <v>D070188</v>
          </cell>
          <cell r="C4987" t="str">
            <v>先生</v>
          </cell>
          <cell r="D4987" t="str">
            <v>車已賣</v>
          </cell>
          <cell r="E4987" t="str">
            <v>車已賣先生</v>
          </cell>
          <cell r="F4987">
            <v>900000000</v>
          </cell>
        </row>
        <row r="4988">
          <cell r="A4988" t="str">
            <v>D070277</v>
          </cell>
          <cell r="B4988" t="str">
            <v>RAH8033</v>
          </cell>
          <cell r="C4988" t="str">
            <v>先生</v>
          </cell>
          <cell r="D4988" t="str">
            <v>銘尚科技股份有限公司王琳彬</v>
          </cell>
          <cell r="E4988" t="str">
            <v>王琳彬先生</v>
          </cell>
          <cell r="F4988">
            <v>926349930</v>
          </cell>
        </row>
        <row r="4989">
          <cell r="A4989" t="str">
            <v>D070280</v>
          </cell>
          <cell r="B4989" t="str">
            <v>AGE8288</v>
          </cell>
          <cell r="C4989" t="str">
            <v>先生</v>
          </cell>
          <cell r="D4989" t="str">
            <v>張崇德</v>
          </cell>
          <cell r="E4989" t="str">
            <v>張崇德先生</v>
          </cell>
          <cell r="F4989">
            <v>939735363</v>
          </cell>
        </row>
        <row r="4990">
          <cell r="A4990" t="str">
            <v>D070281</v>
          </cell>
          <cell r="B4990" t="str">
            <v>AFJ8131</v>
          </cell>
          <cell r="C4990" t="str">
            <v>先生</v>
          </cell>
          <cell r="D4990" t="str">
            <v>吳睿彧</v>
          </cell>
          <cell r="E4990" t="str">
            <v>黃偉先生</v>
          </cell>
          <cell r="F4990">
            <v>932213052</v>
          </cell>
        </row>
        <row r="4991">
          <cell r="A4991" t="str">
            <v>D070288</v>
          </cell>
          <cell r="B4991" t="str">
            <v>AGQ8669</v>
          </cell>
          <cell r="C4991" t="str">
            <v>先生</v>
          </cell>
          <cell r="D4991" t="str">
            <v>劉永權</v>
          </cell>
          <cell r="E4991" t="str">
            <v>劉永權先生</v>
          </cell>
          <cell r="F4991">
            <v>935516788</v>
          </cell>
        </row>
        <row r="4992">
          <cell r="A4992" t="str">
            <v>D070442</v>
          </cell>
          <cell r="B4992" t="str">
            <v>AVM8898</v>
          </cell>
          <cell r="C4992" t="str">
            <v>先生</v>
          </cell>
          <cell r="D4992" t="str">
            <v>黃瀚德</v>
          </cell>
          <cell r="E4992" t="str">
            <v>黃瀚德先生</v>
          </cell>
          <cell r="F4992">
            <v>933579797</v>
          </cell>
        </row>
        <row r="4993">
          <cell r="A4993" t="str">
            <v>D070706</v>
          </cell>
          <cell r="B4993" t="str">
            <v>D070706</v>
          </cell>
          <cell r="C4993" t="str">
            <v>先生</v>
          </cell>
          <cell r="D4993" t="str">
            <v>車已賣</v>
          </cell>
          <cell r="E4993" t="str">
            <v>車已賣先生</v>
          </cell>
          <cell r="F4993">
            <v>900000000</v>
          </cell>
        </row>
        <row r="4994">
          <cell r="A4994" t="str">
            <v>D071229</v>
          </cell>
          <cell r="B4994" t="str">
            <v>AGZ1877</v>
          </cell>
          <cell r="C4994" t="str">
            <v>先生</v>
          </cell>
          <cell r="D4994" t="str">
            <v>陳安順</v>
          </cell>
          <cell r="E4994" t="str">
            <v>陳安順先生</v>
          </cell>
          <cell r="F4994">
            <v>939251713</v>
          </cell>
        </row>
        <row r="4995">
          <cell r="A4995" t="str">
            <v>D072215</v>
          </cell>
          <cell r="B4995" t="str">
            <v>RAK7918</v>
          </cell>
          <cell r="C4995" t="str">
            <v>先生</v>
          </cell>
          <cell r="D4995" t="str">
            <v>遠銀國際租賃股份有限公司張桂山</v>
          </cell>
          <cell r="E4995" t="str">
            <v>張桂山先生</v>
          </cell>
          <cell r="F4995">
            <v>926800082</v>
          </cell>
        </row>
        <row r="4996">
          <cell r="A4996" t="str">
            <v>D072244</v>
          </cell>
          <cell r="B4996" t="str">
            <v>AKQ5215</v>
          </cell>
          <cell r="C4996" t="str">
            <v>先生</v>
          </cell>
          <cell r="D4996" t="str">
            <v>黃文德</v>
          </cell>
          <cell r="E4996" t="str">
            <v>黃文德先生</v>
          </cell>
          <cell r="F4996">
            <v>987105121</v>
          </cell>
        </row>
        <row r="4997">
          <cell r="A4997" t="str">
            <v>D072313</v>
          </cell>
          <cell r="B4997" t="str">
            <v>AGK7159</v>
          </cell>
          <cell r="C4997" t="str">
            <v>先生</v>
          </cell>
          <cell r="D4997" t="str">
            <v>王儷穎</v>
          </cell>
          <cell r="E4997" t="str">
            <v>管庭瑋先生</v>
          </cell>
          <cell r="F4997">
            <v>981705296</v>
          </cell>
        </row>
        <row r="4998">
          <cell r="A4998" t="str">
            <v>D072331</v>
          </cell>
          <cell r="B4998" t="str">
            <v>RAL5338</v>
          </cell>
          <cell r="C4998" t="str">
            <v>先生</v>
          </cell>
          <cell r="D4998" t="str">
            <v>璟騰設計工程(有)和運租車王哲旻</v>
          </cell>
          <cell r="E4998" t="str">
            <v>王哲旻先生</v>
          </cell>
          <cell r="F4998">
            <v>935023059</v>
          </cell>
        </row>
        <row r="4999">
          <cell r="A4999" t="str">
            <v>D072344</v>
          </cell>
          <cell r="B4999" t="str">
            <v>AKQ5215</v>
          </cell>
          <cell r="C4999" t="str">
            <v>先生</v>
          </cell>
          <cell r="D4999" t="str">
            <v>黃文德</v>
          </cell>
          <cell r="E4999" t="str">
            <v>黃文德先生</v>
          </cell>
          <cell r="F4999">
            <v>987105121</v>
          </cell>
        </row>
        <row r="5000">
          <cell r="A5000" t="str">
            <v>D073166</v>
          </cell>
          <cell r="B5000" t="str">
            <v>AJQ7168</v>
          </cell>
          <cell r="C5000" t="str">
            <v>先生</v>
          </cell>
          <cell r="D5000" t="str">
            <v>李國禎</v>
          </cell>
          <cell r="E5000" t="str">
            <v>李國禎先生</v>
          </cell>
          <cell r="F5000">
            <v>935625471</v>
          </cell>
        </row>
        <row r="5001">
          <cell r="A5001" t="str">
            <v>D080657</v>
          </cell>
          <cell r="B5001" t="str">
            <v>ASB7299</v>
          </cell>
          <cell r="C5001" t="str">
            <v>先生</v>
          </cell>
          <cell r="D5001" t="str">
            <v>網技科技(股)-遠銀租賃魏裕豐</v>
          </cell>
          <cell r="E5001" t="str">
            <v>魏裕豐先生</v>
          </cell>
          <cell r="F5001">
            <v>930066440</v>
          </cell>
        </row>
        <row r="5002">
          <cell r="A5002" t="str">
            <v>D088570</v>
          </cell>
          <cell r="B5002" t="str">
            <v>APX2239</v>
          </cell>
          <cell r="C5002" t="str">
            <v>先生</v>
          </cell>
          <cell r="D5002" t="str">
            <v>粘怡瑄</v>
          </cell>
          <cell r="E5002" t="str">
            <v>何柏毅先生</v>
          </cell>
          <cell r="F5002">
            <v>922790795</v>
          </cell>
        </row>
        <row r="5003">
          <cell r="A5003" t="str">
            <v>D088583</v>
          </cell>
          <cell r="B5003" t="str">
            <v>AQX9738</v>
          </cell>
          <cell r="C5003" t="str">
            <v>先生</v>
          </cell>
          <cell r="D5003" t="str">
            <v>吳承憲</v>
          </cell>
          <cell r="E5003" t="str">
            <v>吳承憲先生</v>
          </cell>
          <cell r="F5003">
            <v>927196487</v>
          </cell>
        </row>
        <row r="5004">
          <cell r="A5004" t="str">
            <v>D090896</v>
          </cell>
          <cell r="B5004" t="str">
            <v>AMU5688</v>
          </cell>
          <cell r="C5004" t="str">
            <v>先生</v>
          </cell>
          <cell r="D5004" t="str">
            <v>林素菁</v>
          </cell>
          <cell r="E5004" t="str">
            <v>蔣祖丞先生</v>
          </cell>
          <cell r="F5004">
            <v>919202193</v>
          </cell>
        </row>
        <row r="5005">
          <cell r="A5005" t="str">
            <v>D093455</v>
          </cell>
          <cell r="B5005" t="str">
            <v>ABE1031</v>
          </cell>
          <cell r="C5005" t="str">
            <v>先生</v>
          </cell>
          <cell r="D5005" t="str">
            <v>邱世林</v>
          </cell>
          <cell r="E5005" t="str">
            <v>邱世林先生</v>
          </cell>
          <cell r="F5005">
            <v>936580046</v>
          </cell>
        </row>
        <row r="5006">
          <cell r="A5006" t="str">
            <v>D093645</v>
          </cell>
          <cell r="B5006" t="str">
            <v>ANY5539</v>
          </cell>
          <cell r="C5006" t="str">
            <v>先生</v>
          </cell>
          <cell r="D5006" t="str">
            <v>車已賣</v>
          </cell>
          <cell r="E5006" t="str">
            <v>車已賣先生</v>
          </cell>
          <cell r="F5006">
            <v>900000000</v>
          </cell>
        </row>
        <row r="5007">
          <cell r="A5007" t="str">
            <v>D093875</v>
          </cell>
          <cell r="B5007" t="str">
            <v>AGQ6872</v>
          </cell>
          <cell r="C5007" t="str">
            <v>先生</v>
          </cell>
          <cell r="D5007" t="str">
            <v>貝里斯商財俊有限公司-台灣分公司胡財騵</v>
          </cell>
          <cell r="E5007" t="str">
            <v>胡財騵先生</v>
          </cell>
          <cell r="F5007">
            <v>928833228</v>
          </cell>
        </row>
        <row r="5008">
          <cell r="A5008" t="str">
            <v>D094140</v>
          </cell>
          <cell r="B5008" t="str">
            <v>RAJ1975</v>
          </cell>
          <cell r="C5008" t="str">
            <v>先生</v>
          </cell>
          <cell r="D5008" t="str">
            <v>康泉源</v>
          </cell>
          <cell r="E5008" t="str">
            <v>康泉源先生</v>
          </cell>
          <cell r="F5008">
            <v>975631688</v>
          </cell>
        </row>
        <row r="5009">
          <cell r="A5009" t="str">
            <v>D094165</v>
          </cell>
          <cell r="B5009" t="str">
            <v>AFG5889</v>
          </cell>
          <cell r="C5009" t="str">
            <v>先生</v>
          </cell>
          <cell r="D5009" t="str">
            <v>徐水長</v>
          </cell>
          <cell r="E5009" t="str">
            <v>徐水長先生</v>
          </cell>
          <cell r="F5009">
            <v>915369057</v>
          </cell>
        </row>
        <row r="5010">
          <cell r="A5010" t="str">
            <v>D094389</v>
          </cell>
          <cell r="B5010" t="str">
            <v>AGH8817</v>
          </cell>
          <cell r="C5010" t="str">
            <v>先生</v>
          </cell>
          <cell r="D5010" t="str">
            <v>楊金彬</v>
          </cell>
          <cell r="E5010" t="str">
            <v>楊金彬先生</v>
          </cell>
          <cell r="F5010">
            <v>922320331</v>
          </cell>
        </row>
        <row r="5011">
          <cell r="A5011" t="str">
            <v>D094410</v>
          </cell>
          <cell r="B5011" t="str">
            <v>AGN5689</v>
          </cell>
          <cell r="C5011" t="str">
            <v>先生</v>
          </cell>
          <cell r="D5011" t="str">
            <v>陳衛黎</v>
          </cell>
          <cell r="E5011" t="str">
            <v>陳衛黎先生</v>
          </cell>
          <cell r="F5011">
            <v>900000000</v>
          </cell>
        </row>
        <row r="5012">
          <cell r="A5012" t="str">
            <v>D094420</v>
          </cell>
          <cell r="B5012" t="str">
            <v>AJU5559</v>
          </cell>
          <cell r="C5012" t="str">
            <v>先生</v>
          </cell>
          <cell r="D5012" t="str">
            <v>嚴天驥</v>
          </cell>
          <cell r="E5012" t="str">
            <v>嚴天驥先生</v>
          </cell>
          <cell r="F5012">
            <v>916883999</v>
          </cell>
        </row>
        <row r="5013">
          <cell r="A5013" t="str">
            <v>D094803</v>
          </cell>
          <cell r="B5013" t="str">
            <v>APC6363</v>
          </cell>
          <cell r="C5013" t="str">
            <v>小姐</v>
          </cell>
          <cell r="D5013" t="str">
            <v>張雅茹</v>
          </cell>
          <cell r="E5013" t="str">
            <v>張雅茹小姐</v>
          </cell>
          <cell r="F5013">
            <v>930036220</v>
          </cell>
        </row>
        <row r="5014">
          <cell r="A5014" t="str">
            <v>D094917</v>
          </cell>
          <cell r="B5014" t="str">
            <v>RAW9911</v>
          </cell>
          <cell r="C5014" t="str">
            <v>先生</v>
          </cell>
          <cell r="D5014" t="str">
            <v>林傳凱</v>
          </cell>
          <cell r="E5014" t="str">
            <v>林傳凱先生</v>
          </cell>
          <cell r="F5014">
            <v>939311910</v>
          </cell>
        </row>
        <row r="5015">
          <cell r="A5015" t="str">
            <v>D095085</v>
          </cell>
          <cell r="B5015" t="str">
            <v>RAY0318</v>
          </cell>
          <cell r="C5015" t="str">
            <v>先生</v>
          </cell>
          <cell r="D5015" t="str">
            <v>謝明峰</v>
          </cell>
          <cell r="E5015" t="str">
            <v>謝明峰先生</v>
          </cell>
          <cell r="F5015">
            <v>981533547</v>
          </cell>
        </row>
        <row r="5016">
          <cell r="A5016" t="str">
            <v>D095361</v>
          </cell>
          <cell r="B5016" t="str">
            <v>ATC9991</v>
          </cell>
          <cell r="C5016" t="str">
            <v>先生</v>
          </cell>
          <cell r="D5016" t="str">
            <v>巫柏廷</v>
          </cell>
          <cell r="E5016" t="str">
            <v>巫柏廷先生</v>
          </cell>
          <cell r="F5016">
            <v>917315898</v>
          </cell>
        </row>
        <row r="5017">
          <cell r="A5017" t="str">
            <v>D095362</v>
          </cell>
          <cell r="B5017" t="str">
            <v>ANQ0222</v>
          </cell>
          <cell r="C5017" t="str">
            <v>小姐</v>
          </cell>
          <cell r="D5017" t="str">
            <v>尤詡鑫</v>
          </cell>
          <cell r="E5017" t="str">
            <v>陳慈蕙小姐</v>
          </cell>
          <cell r="F5017">
            <v>920760547</v>
          </cell>
        </row>
        <row r="5018">
          <cell r="A5018" t="str">
            <v>D124351</v>
          </cell>
          <cell r="B5018" t="str">
            <v>ANW2887</v>
          </cell>
          <cell r="C5018" t="str">
            <v>先生</v>
          </cell>
          <cell r="D5018" t="str">
            <v>邱冠銘</v>
          </cell>
          <cell r="E5018" t="str">
            <v>邱冠銘先生</v>
          </cell>
          <cell r="F5018">
            <v>918268168</v>
          </cell>
        </row>
        <row r="5019">
          <cell r="A5019" t="str">
            <v>D124355</v>
          </cell>
          <cell r="B5019" t="str">
            <v>AAD3580</v>
          </cell>
          <cell r="C5019" t="str">
            <v>女士</v>
          </cell>
          <cell r="D5019" t="str">
            <v>張惠玲</v>
          </cell>
          <cell r="E5019" t="str">
            <v>張惠玲女士</v>
          </cell>
          <cell r="F5019">
            <v>937020838</v>
          </cell>
        </row>
        <row r="5020">
          <cell r="A5020" t="str">
            <v>D124411</v>
          </cell>
          <cell r="B5020" t="str">
            <v>AAN9805</v>
          </cell>
          <cell r="C5020" t="str">
            <v>先生</v>
          </cell>
          <cell r="D5020" t="str">
            <v>黃堉烜</v>
          </cell>
          <cell r="E5020" t="str">
            <v>陳世根先生</v>
          </cell>
          <cell r="F5020">
            <v>975289562</v>
          </cell>
        </row>
        <row r="5021">
          <cell r="A5021" t="str">
            <v>D124413</v>
          </cell>
          <cell r="B5021" t="str">
            <v>RAE2857</v>
          </cell>
          <cell r="C5021" t="str">
            <v>先生</v>
          </cell>
          <cell r="D5021" t="str">
            <v>聯邦租賃股份有限公司許瑞昌</v>
          </cell>
          <cell r="E5021" t="str">
            <v>許瑞昌先生</v>
          </cell>
          <cell r="F5021">
            <v>910236456</v>
          </cell>
        </row>
        <row r="5022">
          <cell r="A5022" t="str">
            <v>D124417</v>
          </cell>
          <cell r="B5022" t="str">
            <v>ABC1398</v>
          </cell>
          <cell r="C5022" t="str">
            <v>先生</v>
          </cell>
          <cell r="D5022" t="str">
            <v>上和建材養護材料有限公司林義順</v>
          </cell>
          <cell r="E5022" t="str">
            <v>林義順先生</v>
          </cell>
          <cell r="F5022">
            <v>937025895</v>
          </cell>
        </row>
        <row r="5023">
          <cell r="A5023" t="str">
            <v>D124667</v>
          </cell>
          <cell r="B5023" t="str">
            <v>APP6889</v>
          </cell>
          <cell r="C5023" t="str">
            <v>先生</v>
          </cell>
          <cell r="D5023" t="str">
            <v>蕭維德律師事務所(財盟小客車租賃股份)蕭維德</v>
          </cell>
          <cell r="E5023" t="str">
            <v>蕭維德先生</v>
          </cell>
          <cell r="F5023">
            <v>933468536</v>
          </cell>
        </row>
        <row r="5024">
          <cell r="A5024" t="str">
            <v>D124679</v>
          </cell>
          <cell r="B5024" t="str">
            <v>AAY6177</v>
          </cell>
          <cell r="C5024" t="str">
            <v>先生</v>
          </cell>
          <cell r="D5024" t="str">
            <v>沈陳碧霞</v>
          </cell>
          <cell r="E5024" t="str">
            <v>沈昱宏先生</v>
          </cell>
          <cell r="F5024">
            <v>912852688</v>
          </cell>
        </row>
        <row r="5025">
          <cell r="A5025" t="str">
            <v>D124686</v>
          </cell>
          <cell r="B5025" t="str">
            <v>RAB0016</v>
          </cell>
          <cell r="C5025" t="str">
            <v>先生</v>
          </cell>
          <cell r="D5025" t="str">
            <v>龍大昌精密工業有限公司(中租租賃)楊煌龍</v>
          </cell>
          <cell r="E5025" t="str">
            <v>楊煌龍先生</v>
          </cell>
          <cell r="F5025">
            <v>924021021</v>
          </cell>
        </row>
        <row r="5026">
          <cell r="A5026" t="str">
            <v>D125219</v>
          </cell>
          <cell r="B5026" t="str">
            <v>AND5521</v>
          </cell>
          <cell r="C5026" t="str">
            <v>先生</v>
          </cell>
          <cell r="D5026" t="str">
            <v>曹學賢</v>
          </cell>
          <cell r="E5026" t="str">
            <v>曹學賢先生</v>
          </cell>
          <cell r="F5026">
            <v>912583513</v>
          </cell>
        </row>
        <row r="5027">
          <cell r="A5027" t="str">
            <v>D125222</v>
          </cell>
          <cell r="B5027" t="str">
            <v>RAC1099</v>
          </cell>
          <cell r="C5027" t="str">
            <v>先生</v>
          </cell>
          <cell r="D5027" t="str">
            <v>蔡明鏡</v>
          </cell>
          <cell r="E5027" t="str">
            <v>顏郁文先生</v>
          </cell>
          <cell r="F5027">
            <v>913770395</v>
          </cell>
        </row>
        <row r="5028">
          <cell r="A5028" t="str">
            <v>D125276</v>
          </cell>
          <cell r="B5028" t="str">
            <v>RAB8368</v>
          </cell>
          <cell r="C5028" t="str">
            <v>先生</v>
          </cell>
          <cell r="D5028" t="str">
            <v>日盛全台通小客車租賃(股)公司林弘基</v>
          </cell>
          <cell r="E5028" t="str">
            <v>林弘基先生</v>
          </cell>
          <cell r="F5028">
            <v>970390536</v>
          </cell>
        </row>
        <row r="5029">
          <cell r="A5029" t="str">
            <v>D125283</v>
          </cell>
          <cell r="B5029" t="str">
            <v>ARF5855</v>
          </cell>
          <cell r="C5029" t="str">
            <v>先生</v>
          </cell>
          <cell r="D5029" t="str">
            <v>王暉雄</v>
          </cell>
          <cell r="E5029" t="str">
            <v>王暉雄先生</v>
          </cell>
          <cell r="F5029">
            <v>928838018</v>
          </cell>
        </row>
        <row r="5030">
          <cell r="A5030" t="str">
            <v>D129563</v>
          </cell>
          <cell r="B5030" t="str">
            <v>AKQ9839</v>
          </cell>
          <cell r="C5030" t="str">
            <v>先生</v>
          </cell>
          <cell r="D5030" t="str">
            <v>張典儒</v>
          </cell>
          <cell r="E5030" t="str">
            <v>張典儒先生</v>
          </cell>
          <cell r="F5030">
            <v>933538582</v>
          </cell>
        </row>
        <row r="5031">
          <cell r="A5031" t="str">
            <v>D138526</v>
          </cell>
          <cell r="B5031" t="str">
            <v>ARB0399</v>
          </cell>
          <cell r="C5031" t="str">
            <v>先生</v>
          </cell>
          <cell r="D5031" t="str">
            <v>福誠汽車(股)陳文能</v>
          </cell>
          <cell r="E5031" t="str">
            <v>陳文能先生</v>
          </cell>
          <cell r="F5031">
            <v>900000000</v>
          </cell>
        </row>
        <row r="5032">
          <cell r="A5032" t="str">
            <v>D139214</v>
          </cell>
          <cell r="B5032" t="str">
            <v>AGE7628</v>
          </cell>
          <cell r="C5032" t="str">
            <v>先生</v>
          </cell>
          <cell r="D5032" t="str">
            <v>加連登實業股份有限公司(財盟租賃)劉立國</v>
          </cell>
          <cell r="E5032" t="str">
            <v>劉立國先生</v>
          </cell>
          <cell r="F5032">
            <v>933837389</v>
          </cell>
        </row>
        <row r="5033">
          <cell r="A5033" t="str">
            <v>D139395</v>
          </cell>
          <cell r="B5033" t="str">
            <v>RBR6589</v>
          </cell>
          <cell r="C5033" t="str">
            <v>先生</v>
          </cell>
          <cell r="D5033" t="str">
            <v>俞翰成</v>
          </cell>
          <cell r="E5033" t="str">
            <v>俞翰成先生</v>
          </cell>
          <cell r="F5033">
            <v>936038838</v>
          </cell>
        </row>
        <row r="5034">
          <cell r="A5034" t="str">
            <v>D139412</v>
          </cell>
          <cell r="B5034" t="str">
            <v>AMA5888</v>
          </cell>
          <cell r="C5034" t="str">
            <v>先生</v>
          </cell>
          <cell r="D5034" t="str">
            <v>方維豪</v>
          </cell>
          <cell r="E5034" t="str">
            <v>周裕榮先生</v>
          </cell>
          <cell r="F5034">
            <v>916939999</v>
          </cell>
        </row>
        <row r="5035">
          <cell r="A5035" t="str">
            <v>D139525</v>
          </cell>
          <cell r="B5035" t="str">
            <v>AMY6626</v>
          </cell>
          <cell r="C5035" t="str">
            <v>先生</v>
          </cell>
          <cell r="D5035" t="str">
            <v>呂偉綸</v>
          </cell>
          <cell r="E5035" t="str">
            <v>呂偉綸先生</v>
          </cell>
          <cell r="F5035">
            <v>910219905</v>
          </cell>
        </row>
        <row r="5036">
          <cell r="A5036" t="str">
            <v>D145072</v>
          </cell>
          <cell r="B5036" t="str">
            <v>RAJ6788</v>
          </cell>
          <cell r="C5036" t="str">
            <v>先生</v>
          </cell>
          <cell r="D5036" t="str">
            <v>得益順企業(有)-日盛租賃林幼光</v>
          </cell>
          <cell r="E5036" t="str">
            <v>林幼光先生</v>
          </cell>
          <cell r="F5036">
            <v>939328326</v>
          </cell>
        </row>
        <row r="5037">
          <cell r="A5037" t="str">
            <v>D145129</v>
          </cell>
          <cell r="B5037" t="str">
            <v>AGF2769</v>
          </cell>
          <cell r="C5037" t="str">
            <v>先生</v>
          </cell>
          <cell r="D5037" t="str">
            <v>許榮龍</v>
          </cell>
          <cell r="E5037" t="str">
            <v>許榮龍先生</v>
          </cell>
          <cell r="F5037">
            <v>933942056</v>
          </cell>
        </row>
        <row r="5038">
          <cell r="A5038" t="str">
            <v>D145371</v>
          </cell>
          <cell r="B5038" t="str">
            <v>RBS5026</v>
          </cell>
          <cell r="C5038" t="str">
            <v>先生</v>
          </cell>
          <cell r="D5038" t="str">
            <v>李正義</v>
          </cell>
          <cell r="E5038" t="str">
            <v>李正義先生</v>
          </cell>
          <cell r="F5038">
            <v>928227722</v>
          </cell>
        </row>
        <row r="5039">
          <cell r="A5039" t="str">
            <v>D145488</v>
          </cell>
          <cell r="B5039" t="str">
            <v>ATF9578</v>
          </cell>
          <cell r="C5039" t="str">
            <v>先生</v>
          </cell>
          <cell r="D5039" t="str">
            <v>普羅小客車租賃(股)陳進富</v>
          </cell>
          <cell r="E5039" t="str">
            <v>陳進富先生</v>
          </cell>
          <cell r="F5039">
            <v>965250790</v>
          </cell>
        </row>
        <row r="5040">
          <cell r="A5040" t="str">
            <v>D145502</v>
          </cell>
          <cell r="B5040" t="str">
            <v>RAW7989</v>
          </cell>
          <cell r="C5040" t="str">
            <v>先生</v>
          </cell>
          <cell r="D5040" t="str">
            <v>健策精密工業股份有限公司趙永昌</v>
          </cell>
          <cell r="E5040" t="str">
            <v>趙永昌先生</v>
          </cell>
          <cell r="F5040">
            <v>932920418</v>
          </cell>
        </row>
        <row r="5041">
          <cell r="A5041" t="str">
            <v>D146449</v>
          </cell>
          <cell r="B5041" t="str">
            <v>RBS1685</v>
          </cell>
          <cell r="C5041" t="str">
            <v>先生</v>
          </cell>
          <cell r="D5041" t="str">
            <v>依德國際股份有限公司(租賃)計冠兆</v>
          </cell>
          <cell r="E5041" t="str">
            <v>計冠兆先生</v>
          </cell>
          <cell r="F5041">
            <v>965077507</v>
          </cell>
        </row>
        <row r="5042">
          <cell r="A5042" t="str">
            <v>D146626</v>
          </cell>
          <cell r="B5042" t="str">
            <v>RAQ0765</v>
          </cell>
          <cell r="C5042" t="str">
            <v>先生</v>
          </cell>
          <cell r="D5042" t="str">
            <v>和運租賃(股)陳義昇</v>
          </cell>
          <cell r="E5042" t="str">
            <v>陳義昇先生</v>
          </cell>
          <cell r="F5042">
            <v>988129332</v>
          </cell>
        </row>
        <row r="5043">
          <cell r="A5043" t="str">
            <v>D146639</v>
          </cell>
          <cell r="B5043" t="str">
            <v>RAL3377</v>
          </cell>
          <cell r="C5043" t="str">
            <v>先生</v>
          </cell>
          <cell r="D5043" t="str">
            <v>普羅汽車股份有限公司李明光</v>
          </cell>
          <cell r="E5043" t="str">
            <v>李明光先生</v>
          </cell>
          <cell r="F5043">
            <v>953483707</v>
          </cell>
        </row>
        <row r="5044">
          <cell r="A5044" t="str">
            <v>D159843</v>
          </cell>
          <cell r="B5044" t="str">
            <v>AKS0789</v>
          </cell>
          <cell r="C5044" t="str">
            <v>小姐</v>
          </cell>
          <cell r="D5044" t="str">
            <v>陳秋玉</v>
          </cell>
          <cell r="E5044" t="str">
            <v>陳秋玉小姐</v>
          </cell>
          <cell r="F5044">
            <v>936139999</v>
          </cell>
        </row>
        <row r="5045">
          <cell r="A5045" t="str">
            <v>D167926</v>
          </cell>
          <cell r="B5045" t="str">
            <v>RAH5626</v>
          </cell>
          <cell r="C5045" t="str">
            <v>先生</v>
          </cell>
          <cell r="D5045" t="str">
            <v>中勝國際(股)-依德國際童世豪</v>
          </cell>
          <cell r="E5045" t="str">
            <v>童世豪先生</v>
          </cell>
          <cell r="F5045">
            <v>937234373</v>
          </cell>
        </row>
        <row r="5046">
          <cell r="A5046" t="str">
            <v>D171620</v>
          </cell>
          <cell r="B5046" t="str">
            <v>AXD9108</v>
          </cell>
          <cell r="C5046" t="str">
            <v>小姐</v>
          </cell>
          <cell r="D5046" t="str">
            <v>許明安</v>
          </cell>
          <cell r="E5046" t="str">
            <v>許明安小姐</v>
          </cell>
          <cell r="F5046">
            <v>921650559</v>
          </cell>
        </row>
        <row r="5047">
          <cell r="A5047" t="str">
            <v>D171625</v>
          </cell>
          <cell r="B5047" t="str">
            <v>AAC5822</v>
          </cell>
          <cell r="C5047" t="str">
            <v>先生</v>
          </cell>
          <cell r="D5047" t="str">
            <v>森元洋線股份有限公司沈育正</v>
          </cell>
          <cell r="E5047" t="str">
            <v>沈育正先生</v>
          </cell>
          <cell r="F5047">
            <v>922362295</v>
          </cell>
        </row>
        <row r="5048">
          <cell r="A5048" t="str">
            <v>D171729</v>
          </cell>
          <cell r="B5048" t="str">
            <v>AAE0578</v>
          </cell>
          <cell r="C5048" t="str">
            <v>女士</v>
          </cell>
          <cell r="D5048" t="str">
            <v>林忻盈</v>
          </cell>
          <cell r="E5048" t="str">
            <v>林忻盈女士</v>
          </cell>
          <cell r="F5048">
            <v>928002721</v>
          </cell>
        </row>
        <row r="5049">
          <cell r="A5049" t="str">
            <v>D171786</v>
          </cell>
          <cell r="B5049" t="str">
            <v>ARE8296</v>
          </cell>
          <cell r="C5049" t="str">
            <v>先生</v>
          </cell>
          <cell r="D5049" t="str">
            <v>張鴻基</v>
          </cell>
          <cell r="E5049" t="str">
            <v>張鴻基先生</v>
          </cell>
          <cell r="F5049">
            <v>910687899</v>
          </cell>
        </row>
        <row r="5050">
          <cell r="A5050" t="str">
            <v>D171835</v>
          </cell>
          <cell r="B5050" t="str">
            <v>AND2278</v>
          </cell>
          <cell r="C5050" t="str">
            <v>先生</v>
          </cell>
          <cell r="D5050" t="str">
            <v>王意雄</v>
          </cell>
          <cell r="E5050" t="str">
            <v>王意雄先生</v>
          </cell>
          <cell r="F5050">
            <v>970000027</v>
          </cell>
        </row>
        <row r="5051">
          <cell r="A5051" t="str">
            <v>D172465</v>
          </cell>
          <cell r="B5051" t="str">
            <v>RAC0939</v>
          </cell>
          <cell r="C5051" t="str">
            <v>先生</v>
          </cell>
          <cell r="D5051" t="str">
            <v>渣打國際商業銀行(股)(格上租賃)遲毓華</v>
          </cell>
          <cell r="E5051" t="str">
            <v>遲毓華先生</v>
          </cell>
          <cell r="F5051">
            <v>983005888</v>
          </cell>
        </row>
        <row r="5052">
          <cell r="A5052" t="str">
            <v>D172483</v>
          </cell>
          <cell r="B5052" t="str">
            <v>ABB5869</v>
          </cell>
          <cell r="C5052" t="str">
            <v>小姐</v>
          </cell>
          <cell r="D5052" t="str">
            <v>詹秀玲</v>
          </cell>
          <cell r="E5052" t="str">
            <v>詹秀玲小姐</v>
          </cell>
          <cell r="F5052">
            <v>912836628</v>
          </cell>
        </row>
        <row r="5053">
          <cell r="A5053" t="str">
            <v>D172508</v>
          </cell>
          <cell r="B5053" t="str">
            <v>AAF6506</v>
          </cell>
          <cell r="C5053" t="str">
            <v>先生</v>
          </cell>
          <cell r="D5053" t="str">
            <v>詹萬來</v>
          </cell>
          <cell r="E5053" t="str">
            <v>詹萬來先生</v>
          </cell>
          <cell r="F5053">
            <v>935295427</v>
          </cell>
        </row>
        <row r="5054">
          <cell r="A5054" t="str">
            <v>D172516</v>
          </cell>
          <cell r="B5054" t="str">
            <v>AAG0708</v>
          </cell>
          <cell r="C5054" t="str">
            <v>先生</v>
          </cell>
          <cell r="D5054" t="str">
            <v>耀群興業有限公司林禹辰</v>
          </cell>
          <cell r="E5054" t="str">
            <v>林禹辰先生</v>
          </cell>
          <cell r="F5054">
            <v>937822855</v>
          </cell>
        </row>
        <row r="5055">
          <cell r="A5055" t="str">
            <v>D172523</v>
          </cell>
          <cell r="B5055" t="str">
            <v>RAB7722</v>
          </cell>
          <cell r="C5055" t="str">
            <v>先生</v>
          </cell>
          <cell r="D5055" t="str">
            <v>張明德</v>
          </cell>
          <cell r="E5055" t="str">
            <v>張明德先生</v>
          </cell>
          <cell r="F5055">
            <v>933906193</v>
          </cell>
        </row>
        <row r="5056">
          <cell r="A5056" t="str">
            <v>D172798</v>
          </cell>
          <cell r="B5056" t="str">
            <v>ATG6680</v>
          </cell>
          <cell r="C5056" t="str">
            <v>小姐</v>
          </cell>
          <cell r="D5056" t="str">
            <v>陳玫穎</v>
          </cell>
          <cell r="E5056" t="str">
            <v>陳玫穎小姐</v>
          </cell>
          <cell r="F5056">
            <v>916008860</v>
          </cell>
        </row>
        <row r="5057">
          <cell r="A5057" t="str">
            <v>D172997</v>
          </cell>
          <cell r="B5057" t="str">
            <v>ABC7676</v>
          </cell>
          <cell r="C5057" t="str">
            <v>先生</v>
          </cell>
          <cell r="D5057" t="str">
            <v>蔡志勇</v>
          </cell>
          <cell r="E5057" t="str">
            <v>蔡志勇先生</v>
          </cell>
          <cell r="F5057">
            <v>935166272</v>
          </cell>
        </row>
        <row r="5058">
          <cell r="A5058" t="str">
            <v>D173000</v>
          </cell>
          <cell r="B5058" t="str">
            <v>ABC6160</v>
          </cell>
          <cell r="C5058" t="str">
            <v>先生</v>
          </cell>
          <cell r="D5058" t="str">
            <v>張銍鎰</v>
          </cell>
          <cell r="E5058" t="str">
            <v>張銍鎰先生</v>
          </cell>
          <cell r="F5058">
            <v>975671261</v>
          </cell>
        </row>
        <row r="5059">
          <cell r="A5059" t="str">
            <v>D173218</v>
          </cell>
          <cell r="B5059" t="str">
            <v>AAF9887</v>
          </cell>
          <cell r="C5059" t="str">
            <v>先生</v>
          </cell>
          <cell r="D5059" t="str">
            <v>日茂精密實業有限公司楊佳明</v>
          </cell>
          <cell r="E5059" t="str">
            <v>楊佳明先生</v>
          </cell>
          <cell r="F5059">
            <v>932262007</v>
          </cell>
        </row>
        <row r="5060">
          <cell r="A5060" t="str">
            <v>D173310</v>
          </cell>
          <cell r="B5060" t="str">
            <v>ABB6966</v>
          </cell>
          <cell r="C5060" t="str">
            <v>小姐</v>
          </cell>
          <cell r="D5060" t="str">
            <v>張瑋芩</v>
          </cell>
          <cell r="E5060" t="str">
            <v>張瑋芩小姐</v>
          </cell>
          <cell r="F5060">
            <v>932052960</v>
          </cell>
        </row>
        <row r="5061">
          <cell r="A5061" t="str">
            <v>D173325</v>
          </cell>
          <cell r="B5061" t="str">
            <v>RAC3005</v>
          </cell>
          <cell r="C5061" t="str">
            <v>先生</v>
          </cell>
          <cell r="D5061" t="str">
            <v>格上汽車租賃股份有李正為</v>
          </cell>
          <cell r="E5061" t="str">
            <v>李正為先生</v>
          </cell>
          <cell r="F5061">
            <v>965101081</v>
          </cell>
        </row>
        <row r="5062">
          <cell r="A5062" t="str">
            <v>D173327</v>
          </cell>
          <cell r="B5062" t="str">
            <v>AAG7599</v>
          </cell>
          <cell r="C5062" t="str">
            <v>先生</v>
          </cell>
          <cell r="D5062" t="str">
            <v>陳英足</v>
          </cell>
          <cell r="E5062" t="str">
            <v>林天清先生</v>
          </cell>
          <cell r="F5062">
            <v>932350725</v>
          </cell>
        </row>
        <row r="5063">
          <cell r="A5063" t="str">
            <v>D173328</v>
          </cell>
          <cell r="B5063" t="str">
            <v>AAB7357</v>
          </cell>
          <cell r="C5063" t="str">
            <v>先生</v>
          </cell>
          <cell r="D5063" t="str">
            <v>老達利貿易股份有限公司鄭炳宏</v>
          </cell>
          <cell r="E5063" t="str">
            <v>鄭炳宏先生</v>
          </cell>
          <cell r="F5063">
            <v>932353240</v>
          </cell>
        </row>
        <row r="5064">
          <cell r="A5064" t="str">
            <v>D173329</v>
          </cell>
          <cell r="B5064" t="str">
            <v>AAG8835</v>
          </cell>
          <cell r="C5064" t="str">
            <v>先生</v>
          </cell>
          <cell r="D5064" t="str">
            <v>劉添進</v>
          </cell>
          <cell r="E5064" t="str">
            <v>劉添進先生</v>
          </cell>
          <cell r="F5064">
            <v>931072885</v>
          </cell>
        </row>
        <row r="5065">
          <cell r="A5065" t="str">
            <v>D173330</v>
          </cell>
          <cell r="B5065" t="str">
            <v>ABD9995</v>
          </cell>
          <cell r="C5065" t="str">
            <v>先生</v>
          </cell>
          <cell r="D5065" t="str">
            <v>騰一資產管理有限公司劉忠正</v>
          </cell>
          <cell r="E5065" t="str">
            <v>劉忠正先生</v>
          </cell>
          <cell r="F5065">
            <v>922682107</v>
          </cell>
        </row>
        <row r="5066">
          <cell r="A5066" t="str">
            <v>D173332</v>
          </cell>
          <cell r="B5066" t="str">
            <v>AAB5201</v>
          </cell>
          <cell r="C5066" t="str">
            <v>先生</v>
          </cell>
          <cell r="D5066" t="str">
            <v>何建新</v>
          </cell>
          <cell r="E5066" t="str">
            <v>何建新先生</v>
          </cell>
          <cell r="F5066">
            <v>932309707</v>
          </cell>
        </row>
        <row r="5067">
          <cell r="A5067" t="str">
            <v>D173333</v>
          </cell>
          <cell r="B5067" t="str">
            <v>ABC0569</v>
          </cell>
          <cell r="C5067" t="str">
            <v>先生</v>
          </cell>
          <cell r="D5067" t="str">
            <v>葉璟宗</v>
          </cell>
          <cell r="E5067" t="str">
            <v>葉璟宗先生</v>
          </cell>
          <cell r="F5067">
            <v>978825611</v>
          </cell>
        </row>
        <row r="5068">
          <cell r="A5068" t="str">
            <v>D173335</v>
          </cell>
          <cell r="B5068" t="str">
            <v>RAC7520</v>
          </cell>
          <cell r="C5068" t="str">
            <v>先生</v>
          </cell>
          <cell r="D5068" t="str">
            <v>普雷威(股)和運租賃陳義昇</v>
          </cell>
          <cell r="E5068" t="str">
            <v>陳義昇先生</v>
          </cell>
          <cell r="F5068">
            <v>988129332</v>
          </cell>
        </row>
        <row r="5069">
          <cell r="A5069" t="str">
            <v>D173339</v>
          </cell>
          <cell r="B5069" t="str">
            <v>AAF8198</v>
          </cell>
          <cell r="C5069" t="str">
            <v>先生</v>
          </cell>
          <cell r="D5069" t="str">
            <v>王偉華</v>
          </cell>
          <cell r="E5069" t="str">
            <v>王偉華先生</v>
          </cell>
          <cell r="F5069">
            <v>933026890</v>
          </cell>
        </row>
        <row r="5070">
          <cell r="A5070" t="str">
            <v>D173404</v>
          </cell>
          <cell r="B5070" t="str">
            <v>RAD7869</v>
          </cell>
          <cell r="C5070" t="str">
            <v>先生</v>
          </cell>
          <cell r="D5070" t="str">
            <v>大華建設(股)-日盛租賃傅小姐</v>
          </cell>
          <cell r="E5070" t="str">
            <v>孫敏峰先生</v>
          </cell>
          <cell r="F5070">
            <v>970390536</v>
          </cell>
        </row>
        <row r="5071">
          <cell r="A5071" t="str">
            <v>D173409</v>
          </cell>
          <cell r="B5071" t="str">
            <v>AAN9718</v>
          </cell>
          <cell r="C5071" t="str">
            <v>先生</v>
          </cell>
          <cell r="D5071" t="str">
            <v>陳世芬</v>
          </cell>
          <cell r="E5071" t="str">
            <v>陳上民先生</v>
          </cell>
          <cell r="F5071">
            <v>918169789</v>
          </cell>
        </row>
        <row r="5072">
          <cell r="A5072" t="str">
            <v>D173417</v>
          </cell>
          <cell r="B5072" t="str">
            <v>AAF5611</v>
          </cell>
          <cell r="C5072" t="str">
            <v>先生</v>
          </cell>
          <cell r="D5072" t="str">
            <v>許伯彥</v>
          </cell>
          <cell r="E5072" t="str">
            <v>許伯彥先生</v>
          </cell>
          <cell r="F5072">
            <v>933032271</v>
          </cell>
        </row>
        <row r="5073">
          <cell r="A5073" t="str">
            <v>D173421</v>
          </cell>
          <cell r="B5073" t="str">
            <v>AFG8595</v>
          </cell>
          <cell r="C5073" t="str">
            <v>小姐</v>
          </cell>
          <cell r="D5073" t="str">
            <v>蔡穎</v>
          </cell>
          <cell r="E5073" t="str">
            <v>林美玲小姐</v>
          </cell>
          <cell r="F5073">
            <v>972617380</v>
          </cell>
        </row>
        <row r="5074">
          <cell r="A5074" t="str">
            <v>D173452</v>
          </cell>
          <cell r="B5074" t="str">
            <v>AFF6988</v>
          </cell>
          <cell r="C5074" t="str">
            <v>小姐</v>
          </cell>
          <cell r="D5074" t="str">
            <v>黃林雪梅</v>
          </cell>
          <cell r="E5074" t="str">
            <v>黃林雪梅小姐</v>
          </cell>
          <cell r="F5074">
            <v>937826651</v>
          </cell>
        </row>
        <row r="5075">
          <cell r="A5075" t="str">
            <v>D173562</v>
          </cell>
          <cell r="B5075" t="str">
            <v>APD8520</v>
          </cell>
          <cell r="C5075" t="str">
            <v>先生</v>
          </cell>
          <cell r="D5075" t="str">
            <v>謝逸淇</v>
          </cell>
          <cell r="E5075" t="str">
            <v>謝逸淇先生</v>
          </cell>
          <cell r="F5075">
            <v>989883777</v>
          </cell>
        </row>
        <row r="5076">
          <cell r="A5076" t="str">
            <v>D173705</v>
          </cell>
          <cell r="B5076" t="str">
            <v>AAF6676</v>
          </cell>
          <cell r="C5076" t="str">
            <v>先生</v>
          </cell>
          <cell r="D5076" t="str">
            <v>林光彥</v>
          </cell>
          <cell r="E5076" t="str">
            <v>林光彥先生</v>
          </cell>
          <cell r="F5076">
            <v>939542722</v>
          </cell>
        </row>
        <row r="5077">
          <cell r="A5077" t="str">
            <v>D174284</v>
          </cell>
          <cell r="B5077" t="str">
            <v>AAG7959</v>
          </cell>
          <cell r="C5077" t="str">
            <v>先生</v>
          </cell>
          <cell r="D5077" t="str">
            <v>徐國維</v>
          </cell>
          <cell r="E5077" t="str">
            <v>徐國維先生</v>
          </cell>
          <cell r="F5077">
            <v>939035601</v>
          </cell>
        </row>
        <row r="5078">
          <cell r="A5078" t="str">
            <v>D174287</v>
          </cell>
          <cell r="B5078" t="str">
            <v>AAG8566</v>
          </cell>
          <cell r="C5078" t="str">
            <v>小姐</v>
          </cell>
          <cell r="D5078" t="str">
            <v>李海崧</v>
          </cell>
          <cell r="E5078" t="str">
            <v>李海崧小姐</v>
          </cell>
          <cell r="F5078">
            <v>975166315</v>
          </cell>
        </row>
        <row r="5079">
          <cell r="A5079" t="str">
            <v>D174477</v>
          </cell>
          <cell r="B5079" t="str">
            <v>AAB3528</v>
          </cell>
          <cell r="C5079" t="str">
            <v>小姐</v>
          </cell>
          <cell r="D5079" t="str">
            <v>大列車服裝開發有限公司劉香香</v>
          </cell>
          <cell r="E5079" t="str">
            <v>劉香香小姐</v>
          </cell>
          <cell r="F5079">
            <v>915222383</v>
          </cell>
        </row>
        <row r="5080">
          <cell r="A5080" t="str">
            <v>D174593</v>
          </cell>
          <cell r="B5080" t="str">
            <v>ABC5986</v>
          </cell>
          <cell r="C5080" t="str">
            <v>先生</v>
          </cell>
          <cell r="D5080" t="str">
            <v>旭亞人力資源管理顧問有限公司吳玲雅</v>
          </cell>
          <cell r="E5080" t="str">
            <v>吳玲雅先生</v>
          </cell>
          <cell r="F5080">
            <v>932029848</v>
          </cell>
        </row>
        <row r="5081">
          <cell r="A5081" t="str">
            <v>D174595</v>
          </cell>
          <cell r="B5081" t="str">
            <v>AAS8018</v>
          </cell>
          <cell r="C5081" t="str">
            <v>先生</v>
          </cell>
          <cell r="D5081" t="str">
            <v>張啟川</v>
          </cell>
          <cell r="E5081" t="str">
            <v>張啟川先生</v>
          </cell>
          <cell r="F5081">
            <v>912171516</v>
          </cell>
        </row>
        <row r="5082">
          <cell r="A5082" t="str">
            <v>D174598</v>
          </cell>
          <cell r="B5082" t="str">
            <v>ABC7976</v>
          </cell>
          <cell r="C5082" t="str">
            <v>女士</v>
          </cell>
          <cell r="D5082" t="str">
            <v>邱苡菱</v>
          </cell>
          <cell r="E5082" t="str">
            <v>邱苡菱女士</v>
          </cell>
          <cell r="F5082">
            <v>912243262</v>
          </cell>
        </row>
        <row r="5083">
          <cell r="A5083" t="str">
            <v>D174599</v>
          </cell>
          <cell r="B5083" t="str">
            <v>AGQ3199</v>
          </cell>
          <cell r="C5083" t="str">
            <v>先生</v>
          </cell>
          <cell r="D5083" t="str">
            <v>陳振雄</v>
          </cell>
          <cell r="E5083" t="str">
            <v>陳振雄先生</v>
          </cell>
          <cell r="F5083">
            <v>910043721</v>
          </cell>
        </row>
        <row r="5084">
          <cell r="A5084" t="str">
            <v>D174603</v>
          </cell>
          <cell r="B5084" t="str">
            <v>ABC8166</v>
          </cell>
          <cell r="C5084" t="str">
            <v>先生</v>
          </cell>
          <cell r="D5084" t="str">
            <v>友眾企業股份有限公司蔡裕芳</v>
          </cell>
          <cell r="E5084" t="str">
            <v>蔡裕芳先生</v>
          </cell>
          <cell r="F5084">
            <v>939935588</v>
          </cell>
        </row>
        <row r="5085">
          <cell r="A5085" t="str">
            <v>D174717</v>
          </cell>
          <cell r="B5085" t="str">
            <v>AGC2066</v>
          </cell>
          <cell r="C5085" t="str">
            <v>先生</v>
          </cell>
          <cell r="D5085" t="str">
            <v>紀信宏</v>
          </cell>
          <cell r="E5085" t="str">
            <v>紀信宏先生</v>
          </cell>
          <cell r="F5085">
            <v>918231254</v>
          </cell>
        </row>
        <row r="5086">
          <cell r="A5086" t="str">
            <v>D174748</v>
          </cell>
          <cell r="B5086" t="str">
            <v>AGC8558</v>
          </cell>
          <cell r="C5086" t="str">
            <v>先生</v>
          </cell>
          <cell r="D5086" t="str">
            <v>游任辰</v>
          </cell>
          <cell r="E5086" t="str">
            <v>游任辰先生</v>
          </cell>
          <cell r="F5086">
            <v>928806077</v>
          </cell>
        </row>
        <row r="5087">
          <cell r="A5087" t="str">
            <v>D174794</v>
          </cell>
          <cell r="B5087" t="str">
            <v>AFF5889</v>
          </cell>
          <cell r="C5087" t="str">
            <v>先生</v>
          </cell>
          <cell r="D5087" t="str">
            <v>韋康知識科技有限公司王文煜</v>
          </cell>
          <cell r="E5087" t="str">
            <v>王文煜先生</v>
          </cell>
          <cell r="F5087">
            <v>931081181</v>
          </cell>
        </row>
        <row r="5088">
          <cell r="A5088" t="str">
            <v>D174795</v>
          </cell>
          <cell r="B5088" t="str">
            <v>AKU3085</v>
          </cell>
          <cell r="C5088" t="str">
            <v>先生</v>
          </cell>
          <cell r="D5088" t="str">
            <v>王惠民</v>
          </cell>
          <cell r="E5088" t="str">
            <v>王惠民先生</v>
          </cell>
          <cell r="F5088">
            <v>936930093</v>
          </cell>
        </row>
        <row r="5089">
          <cell r="A5089" t="str">
            <v>D174829</v>
          </cell>
          <cell r="B5089" t="str">
            <v>ABC9669</v>
          </cell>
          <cell r="C5089" t="str">
            <v>先生</v>
          </cell>
          <cell r="D5089" t="str">
            <v>張柏暉</v>
          </cell>
          <cell r="E5089" t="str">
            <v>張柏暉先生</v>
          </cell>
          <cell r="F5089">
            <v>936171588</v>
          </cell>
        </row>
        <row r="5090">
          <cell r="A5090" t="str">
            <v>D174844</v>
          </cell>
          <cell r="B5090" t="str">
            <v>ACG1680</v>
          </cell>
          <cell r="C5090" t="str">
            <v>先生</v>
          </cell>
          <cell r="D5090" t="str">
            <v>鄒昌妮</v>
          </cell>
          <cell r="E5090" t="str">
            <v>顏銘宏先生</v>
          </cell>
          <cell r="F5090">
            <v>979966281</v>
          </cell>
        </row>
        <row r="5091">
          <cell r="A5091" t="str">
            <v>D174865</v>
          </cell>
          <cell r="B5091" t="str">
            <v>ABC7513</v>
          </cell>
          <cell r="C5091" t="str">
            <v>先生</v>
          </cell>
          <cell r="D5091" t="str">
            <v>高享國際有限公司歐祥義</v>
          </cell>
          <cell r="E5091" t="str">
            <v>顏銘宏先生</v>
          </cell>
          <cell r="F5091">
            <v>908925868</v>
          </cell>
        </row>
        <row r="5092">
          <cell r="A5092" t="str">
            <v>D174890</v>
          </cell>
          <cell r="B5092" t="str">
            <v>AAG9921</v>
          </cell>
          <cell r="C5092" t="str">
            <v>先生</v>
          </cell>
          <cell r="D5092" t="str">
            <v>廖宏仁</v>
          </cell>
          <cell r="E5092" t="str">
            <v>廖宏仁先生</v>
          </cell>
          <cell r="F5092">
            <v>939837373</v>
          </cell>
        </row>
        <row r="5093">
          <cell r="A5093" t="str">
            <v>D175084</v>
          </cell>
          <cell r="B5093" t="str">
            <v>AAB5606</v>
          </cell>
          <cell r="C5093" t="str">
            <v>先生</v>
          </cell>
          <cell r="D5093" t="str">
            <v>李珮綺</v>
          </cell>
          <cell r="E5093" t="str">
            <v>藍睿虎先生</v>
          </cell>
          <cell r="F5093">
            <v>975321283</v>
          </cell>
        </row>
        <row r="5094">
          <cell r="A5094" t="str">
            <v>D175085</v>
          </cell>
          <cell r="B5094" t="str">
            <v>AAB7070</v>
          </cell>
          <cell r="C5094" t="str">
            <v>先生</v>
          </cell>
          <cell r="D5094" t="str">
            <v>田之溫</v>
          </cell>
          <cell r="E5094" t="str">
            <v>田之溫先生</v>
          </cell>
          <cell r="F5094">
            <v>952120946</v>
          </cell>
        </row>
        <row r="5095">
          <cell r="A5095" t="str">
            <v>D175086</v>
          </cell>
          <cell r="B5095" t="str">
            <v>ACT3751</v>
          </cell>
          <cell r="C5095" t="str">
            <v>先生</v>
          </cell>
          <cell r="D5095" t="str">
            <v>0郭秋子</v>
          </cell>
          <cell r="E5095" t="str">
            <v>池庭成先生</v>
          </cell>
          <cell r="F5095">
            <v>939981111</v>
          </cell>
        </row>
        <row r="5096">
          <cell r="A5096" t="str">
            <v>D175155</v>
          </cell>
          <cell r="B5096" t="str">
            <v>AAB7708</v>
          </cell>
          <cell r="C5096" t="str">
            <v>先生</v>
          </cell>
          <cell r="D5096" t="str">
            <v>許美華</v>
          </cell>
          <cell r="E5096" t="str">
            <v>姚冀寧先生</v>
          </cell>
          <cell r="F5096">
            <v>911966826</v>
          </cell>
        </row>
        <row r="5097">
          <cell r="A5097" t="str">
            <v>D175740</v>
          </cell>
          <cell r="B5097" t="str">
            <v>RAQ7776</v>
          </cell>
          <cell r="C5097" t="str">
            <v>先生</v>
          </cell>
          <cell r="D5097" t="str">
            <v>劉吉峻</v>
          </cell>
          <cell r="E5097" t="str">
            <v>劉吉峻先生</v>
          </cell>
          <cell r="F5097">
            <v>921073622</v>
          </cell>
        </row>
        <row r="5098">
          <cell r="A5098" t="str">
            <v>D175828</v>
          </cell>
          <cell r="B5098" t="str">
            <v>RAH5992</v>
          </cell>
          <cell r="C5098" t="str">
            <v>先生</v>
          </cell>
          <cell r="D5098" t="str">
            <v>財盟小客車租賃(股)程仕龍</v>
          </cell>
          <cell r="E5098" t="str">
            <v>程仕龍先生</v>
          </cell>
          <cell r="F5098">
            <v>987128462</v>
          </cell>
        </row>
        <row r="5099">
          <cell r="A5099" t="str">
            <v>D175881</v>
          </cell>
          <cell r="B5099" t="str">
            <v>RBQ6568</v>
          </cell>
          <cell r="C5099" t="str">
            <v>先生</v>
          </cell>
          <cell r="D5099" t="str">
            <v>伊特建材(有)-財盟租賃涂凱政</v>
          </cell>
          <cell r="E5099" t="str">
            <v>涂凱政先生</v>
          </cell>
          <cell r="F5099">
            <v>918386689</v>
          </cell>
        </row>
        <row r="5100">
          <cell r="A5100" t="str">
            <v>D176224</v>
          </cell>
          <cell r="B5100" t="str">
            <v>AKG2582</v>
          </cell>
          <cell r="C5100" t="str">
            <v>先生</v>
          </cell>
          <cell r="D5100" t="str">
            <v>包耀華</v>
          </cell>
          <cell r="E5100" t="str">
            <v>包耀華先生</v>
          </cell>
          <cell r="F5100">
            <v>935518212</v>
          </cell>
        </row>
        <row r="5101">
          <cell r="A5101" t="str">
            <v>D176240</v>
          </cell>
          <cell r="B5101" t="str">
            <v>ANZ8208</v>
          </cell>
          <cell r="C5101" t="str">
            <v>先生</v>
          </cell>
          <cell r="D5101" t="str">
            <v>蕭美惠</v>
          </cell>
          <cell r="E5101" t="str">
            <v>陳炳宏先生</v>
          </cell>
          <cell r="F5101">
            <v>966556008</v>
          </cell>
        </row>
        <row r="5102">
          <cell r="A5102" t="str">
            <v>D203165</v>
          </cell>
          <cell r="B5102" t="str">
            <v>AAG8859</v>
          </cell>
          <cell r="C5102" t="str">
            <v>小姐</v>
          </cell>
          <cell r="D5102" t="str">
            <v>陳惠莉</v>
          </cell>
          <cell r="E5102" t="str">
            <v>陳惠莉小姐</v>
          </cell>
          <cell r="F5102">
            <v>989477828</v>
          </cell>
        </row>
        <row r="5103">
          <cell r="A5103" t="str">
            <v>D225507</v>
          </cell>
          <cell r="B5103" t="str">
            <v>AGM8395</v>
          </cell>
          <cell r="C5103" t="str">
            <v>先生</v>
          </cell>
          <cell r="D5103" t="str">
            <v>陳重宇</v>
          </cell>
          <cell r="E5103" t="str">
            <v>陳重宇先生</v>
          </cell>
          <cell r="F5103">
            <v>939151468</v>
          </cell>
        </row>
        <row r="5104">
          <cell r="A5104" t="str">
            <v>D225514</v>
          </cell>
          <cell r="B5104" t="str">
            <v>RAK3258</v>
          </cell>
          <cell r="C5104" t="str">
            <v>先生</v>
          </cell>
          <cell r="D5104" t="str">
            <v>於保羅</v>
          </cell>
          <cell r="E5104" t="str">
            <v>於保羅先生</v>
          </cell>
          <cell r="F5104">
            <v>989895151</v>
          </cell>
        </row>
        <row r="5105">
          <cell r="A5105" t="str">
            <v>D225536</v>
          </cell>
          <cell r="B5105" t="str">
            <v>AGF6976</v>
          </cell>
          <cell r="C5105" t="str">
            <v>先生</v>
          </cell>
          <cell r="D5105" t="str">
            <v>鍾成偉</v>
          </cell>
          <cell r="E5105" t="str">
            <v>鍾成偉先生</v>
          </cell>
          <cell r="F5105">
            <v>932213084</v>
          </cell>
        </row>
        <row r="5106">
          <cell r="A5106" t="str">
            <v>D225606</v>
          </cell>
          <cell r="B5106" t="str">
            <v>AUN0611</v>
          </cell>
          <cell r="C5106" t="str">
            <v>先生</v>
          </cell>
          <cell r="D5106" t="str">
            <v>吳忠燕</v>
          </cell>
          <cell r="E5106" t="str">
            <v>吳忠燕先生</v>
          </cell>
          <cell r="F5106">
            <v>933186926</v>
          </cell>
        </row>
        <row r="5107">
          <cell r="A5107" t="str">
            <v>D225607</v>
          </cell>
          <cell r="B5107" t="str">
            <v>ASB8885</v>
          </cell>
          <cell r="C5107" t="str">
            <v>先生</v>
          </cell>
          <cell r="D5107" t="str">
            <v>吳書懷</v>
          </cell>
          <cell r="E5107" t="str">
            <v>吳書懷先生</v>
          </cell>
          <cell r="F5107">
            <v>955456678</v>
          </cell>
        </row>
        <row r="5108">
          <cell r="A5108" t="str">
            <v>D225649</v>
          </cell>
          <cell r="B5108" t="str">
            <v>RAL9915</v>
          </cell>
          <cell r="C5108" t="str">
            <v>先生</v>
          </cell>
          <cell r="D5108" t="str">
            <v>遠銀國際租賃股份有限公司蘇致帆</v>
          </cell>
          <cell r="E5108" t="str">
            <v>蘇致帆先生</v>
          </cell>
          <cell r="F5108">
            <v>989089061</v>
          </cell>
        </row>
        <row r="5109">
          <cell r="A5109" t="str">
            <v>D225697</v>
          </cell>
          <cell r="B5109" t="str">
            <v>ALF1358</v>
          </cell>
          <cell r="C5109" t="str">
            <v>先生</v>
          </cell>
          <cell r="D5109" t="str">
            <v>黃柏涵</v>
          </cell>
          <cell r="E5109" t="str">
            <v>黃柏涵先生</v>
          </cell>
          <cell r="F5109">
            <v>922552005</v>
          </cell>
        </row>
        <row r="5110">
          <cell r="A5110" t="str">
            <v>D225699</v>
          </cell>
          <cell r="B5110" t="str">
            <v>AKJ6888</v>
          </cell>
          <cell r="C5110" t="str">
            <v>小姐</v>
          </cell>
          <cell r="D5110" t="str">
            <v>任孝萱</v>
          </cell>
          <cell r="E5110" t="str">
            <v>任孝萱小姐</v>
          </cell>
          <cell r="F5110">
            <v>918331121</v>
          </cell>
        </row>
        <row r="5111">
          <cell r="A5111" t="str">
            <v>D225854</v>
          </cell>
          <cell r="B5111" t="str">
            <v>ANM5201</v>
          </cell>
          <cell r="C5111" t="str">
            <v>先生</v>
          </cell>
          <cell r="D5111" t="str">
            <v>陳正偉</v>
          </cell>
          <cell r="E5111" t="str">
            <v>陳正偉先生</v>
          </cell>
          <cell r="F5111">
            <v>922711199</v>
          </cell>
        </row>
        <row r="5112">
          <cell r="A5112" t="str">
            <v>D225869</v>
          </cell>
          <cell r="B5112" t="str">
            <v>ANN5289</v>
          </cell>
          <cell r="C5112" t="str">
            <v>先生</v>
          </cell>
          <cell r="D5112" t="str">
            <v>高志豪</v>
          </cell>
          <cell r="E5112" t="str">
            <v>高志豪先生</v>
          </cell>
          <cell r="F5112">
            <v>933852972</v>
          </cell>
        </row>
        <row r="5113">
          <cell r="A5113" t="str">
            <v>D225876</v>
          </cell>
          <cell r="B5113" t="str">
            <v>ANM9226</v>
          </cell>
          <cell r="C5113" t="str">
            <v>小姐</v>
          </cell>
          <cell r="D5113" t="str">
            <v>陳姵喻</v>
          </cell>
          <cell r="E5113" t="str">
            <v>陳姵喻小姐</v>
          </cell>
          <cell r="F5113">
            <v>932041715</v>
          </cell>
        </row>
        <row r="5114">
          <cell r="A5114" t="str">
            <v>D225878</v>
          </cell>
          <cell r="B5114" t="str">
            <v>AMD8756</v>
          </cell>
          <cell r="C5114" t="str">
            <v>先生</v>
          </cell>
          <cell r="D5114" t="str">
            <v>林曉瑜</v>
          </cell>
          <cell r="E5114" t="str">
            <v>李名京先生</v>
          </cell>
          <cell r="F5114">
            <v>922266513</v>
          </cell>
        </row>
        <row r="5115">
          <cell r="A5115" t="str">
            <v>D225890</v>
          </cell>
          <cell r="B5115" t="str">
            <v>APP0091</v>
          </cell>
          <cell r="C5115" t="str">
            <v>先生</v>
          </cell>
          <cell r="D5115" t="str">
            <v>泰立電子有限公司顏銘宏</v>
          </cell>
          <cell r="E5115" t="str">
            <v>顏銘宏先生</v>
          </cell>
          <cell r="F5115">
            <v>936346281</v>
          </cell>
        </row>
        <row r="5116">
          <cell r="A5116" t="str">
            <v>D225896</v>
          </cell>
          <cell r="B5116" t="str">
            <v>ATM8087</v>
          </cell>
          <cell r="C5116" t="str">
            <v>先生</v>
          </cell>
          <cell r="D5116" t="str">
            <v>詹谷元</v>
          </cell>
          <cell r="E5116" t="str">
            <v>詹谷元先生</v>
          </cell>
          <cell r="F5116">
            <v>935757040</v>
          </cell>
        </row>
        <row r="5117">
          <cell r="A5117" t="str">
            <v>D225930</v>
          </cell>
          <cell r="B5117" t="str">
            <v>APM6086</v>
          </cell>
          <cell r="C5117" t="str">
            <v>先生</v>
          </cell>
          <cell r="D5117" t="str">
            <v>黃心怡</v>
          </cell>
          <cell r="E5117" t="str">
            <v>郭偉民先生</v>
          </cell>
          <cell r="F5117">
            <v>926062848</v>
          </cell>
        </row>
        <row r="5118">
          <cell r="A5118" t="str">
            <v>D225934</v>
          </cell>
          <cell r="B5118" t="str">
            <v>APC8998</v>
          </cell>
          <cell r="C5118" t="str">
            <v>先生</v>
          </cell>
          <cell r="D5118" t="str">
            <v>艾鍗科技有限公司蔣佳安</v>
          </cell>
          <cell r="E5118" t="str">
            <v>蔣佳安先生</v>
          </cell>
          <cell r="F5118">
            <v>913919981</v>
          </cell>
        </row>
        <row r="5119">
          <cell r="A5119" t="str">
            <v>D225975</v>
          </cell>
          <cell r="B5119" t="str">
            <v>RBG5285</v>
          </cell>
          <cell r="C5119" t="str">
            <v>先生</v>
          </cell>
          <cell r="D5119" t="str">
            <v>何劦</v>
          </cell>
          <cell r="E5119" t="str">
            <v>何劦先生</v>
          </cell>
          <cell r="F5119">
            <v>939022249</v>
          </cell>
        </row>
        <row r="5120">
          <cell r="A5120" t="str">
            <v>D225981</v>
          </cell>
          <cell r="B5120" t="str">
            <v>AXD3789</v>
          </cell>
          <cell r="C5120">
            <v>0</v>
          </cell>
          <cell r="D5120" t="str">
            <v/>
          </cell>
          <cell r="E5120" t="str">
            <v/>
          </cell>
          <cell r="F5120">
            <v>0</v>
          </cell>
        </row>
        <row r="5121">
          <cell r="A5121" t="str">
            <v>D225985</v>
          </cell>
          <cell r="B5121" t="str">
            <v>RBM9799</v>
          </cell>
          <cell r="C5121" t="str">
            <v>先生</v>
          </cell>
          <cell r="D5121" t="str">
            <v>格上租賃股份有限公司楊志寬</v>
          </cell>
          <cell r="E5121" t="str">
            <v>楊志寬先生</v>
          </cell>
          <cell r="F5121">
            <v>921819686</v>
          </cell>
        </row>
        <row r="5122">
          <cell r="A5122" t="str">
            <v>D226038</v>
          </cell>
          <cell r="B5122" t="str">
            <v>ATA2568</v>
          </cell>
          <cell r="C5122" t="str">
            <v>小姐</v>
          </cell>
          <cell r="D5122" t="str">
            <v>余尚善</v>
          </cell>
          <cell r="E5122" t="str">
            <v>余尚善小姐</v>
          </cell>
          <cell r="F5122">
            <v>916123323</v>
          </cell>
        </row>
        <row r="5123">
          <cell r="A5123" t="str">
            <v>D226040</v>
          </cell>
          <cell r="B5123" t="str">
            <v>ASM5858</v>
          </cell>
          <cell r="C5123" t="str">
            <v>先生</v>
          </cell>
          <cell r="D5123" t="str">
            <v>吳明鴻</v>
          </cell>
          <cell r="E5123" t="str">
            <v>吳明鴻先生</v>
          </cell>
          <cell r="F5123">
            <v>910533779</v>
          </cell>
        </row>
        <row r="5124">
          <cell r="A5124" t="str">
            <v>D226118</v>
          </cell>
          <cell r="B5124" t="str">
            <v>ASE1199</v>
          </cell>
          <cell r="C5124" t="str">
            <v>小姐</v>
          </cell>
          <cell r="D5124" t="str">
            <v>易曉怡</v>
          </cell>
          <cell r="E5124" t="str">
            <v>易曉怡小姐</v>
          </cell>
          <cell r="F5124">
            <v>987992818</v>
          </cell>
        </row>
        <row r="5125">
          <cell r="A5125" t="str">
            <v>D226133</v>
          </cell>
          <cell r="B5125" t="str">
            <v>RBN8392</v>
          </cell>
          <cell r="C5125" t="str">
            <v>先生</v>
          </cell>
          <cell r="D5125" t="str">
            <v>歐力士小客車租賃股份有限公司林韋志</v>
          </cell>
          <cell r="E5125" t="str">
            <v>林韋志先生</v>
          </cell>
          <cell r="F5125">
            <v>900000000</v>
          </cell>
        </row>
        <row r="5126">
          <cell r="A5126" t="str">
            <v>D232827</v>
          </cell>
          <cell r="B5126" t="str">
            <v>AKK0528</v>
          </cell>
          <cell r="C5126" t="str">
            <v>先生</v>
          </cell>
          <cell r="D5126" t="str">
            <v>張旭成</v>
          </cell>
          <cell r="E5126" t="str">
            <v>張旭成先生</v>
          </cell>
          <cell r="F5126">
            <v>916230461</v>
          </cell>
        </row>
        <row r="5127">
          <cell r="A5127" t="str">
            <v>D233802</v>
          </cell>
          <cell r="B5127" t="str">
            <v>臨G25899</v>
          </cell>
          <cell r="C5127" t="str">
            <v>先生</v>
          </cell>
          <cell r="D5127" t="str">
            <v>楊長陵</v>
          </cell>
          <cell r="E5127" t="str">
            <v>楊長陵先生</v>
          </cell>
          <cell r="F5127">
            <v>937194040</v>
          </cell>
        </row>
        <row r="5128">
          <cell r="A5128" t="str">
            <v>D234805</v>
          </cell>
          <cell r="B5128" t="str">
            <v>ANM0866</v>
          </cell>
          <cell r="C5128" t="str">
            <v>先生</v>
          </cell>
          <cell r="D5128" t="str">
            <v>張訓誠</v>
          </cell>
          <cell r="E5128" t="str">
            <v>張訓誠先生</v>
          </cell>
          <cell r="F5128">
            <v>978666575</v>
          </cell>
        </row>
        <row r="5129">
          <cell r="A5129" t="str">
            <v>D243217</v>
          </cell>
          <cell r="B5129" t="str">
            <v>ATW3281</v>
          </cell>
          <cell r="C5129" t="str">
            <v>先生</v>
          </cell>
          <cell r="D5129" t="str">
            <v>林維國</v>
          </cell>
          <cell r="E5129" t="str">
            <v>林維國先生</v>
          </cell>
          <cell r="F5129">
            <v>917181145</v>
          </cell>
        </row>
        <row r="5130">
          <cell r="A5130" t="str">
            <v>D244979</v>
          </cell>
          <cell r="B5130" t="str">
            <v>ARG8936</v>
          </cell>
          <cell r="C5130" t="str">
            <v>先生</v>
          </cell>
          <cell r="D5130" t="str">
            <v>梁智強</v>
          </cell>
          <cell r="E5130" t="str">
            <v>梁智強先生</v>
          </cell>
          <cell r="F5130">
            <v>938117705</v>
          </cell>
        </row>
        <row r="5131">
          <cell r="A5131" t="str">
            <v>D245038</v>
          </cell>
          <cell r="B5131" t="str">
            <v>AND6333</v>
          </cell>
          <cell r="C5131" t="str">
            <v>先生</v>
          </cell>
          <cell r="D5131" t="str">
            <v>楊宗翰</v>
          </cell>
          <cell r="E5131" t="str">
            <v>楊宗翰先生</v>
          </cell>
          <cell r="F5131">
            <v>989106666</v>
          </cell>
        </row>
        <row r="5132">
          <cell r="A5132" t="str">
            <v>D245053</v>
          </cell>
          <cell r="B5132" t="str">
            <v>ATN9578</v>
          </cell>
          <cell r="C5132" t="str">
            <v>先生</v>
          </cell>
          <cell r="D5132" t="str">
            <v>美商傑明工程顧問公司(財盟租賃)黃建源</v>
          </cell>
          <cell r="E5132" t="str">
            <v>黃建源先生</v>
          </cell>
          <cell r="F5132">
            <v>935031134</v>
          </cell>
        </row>
        <row r="5133">
          <cell r="A5133" t="str">
            <v>D245111</v>
          </cell>
          <cell r="B5133" t="str">
            <v>AAX7289</v>
          </cell>
          <cell r="C5133" t="str">
            <v>先生</v>
          </cell>
          <cell r="D5133" t="str">
            <v>友達光電股份有限公司孫綬昶</v>
          </cell>
          <cell r="E5133" t="str">
            <v>孫綬昶先生</v>
          </cell>
          <cell r="F5133">
            <v>919965700</v>
          </cell>
        </row>
        <row r="5134">
          <cell r="A5134" t="str">
            <v>D245112</v>
          </cell>
          <cell r="B5134" t="str">
            <v>AAR2518</v>
          </cell>
          <cell r="C5134" t="str">
            <v>先生</v>
          </cell>
          <cell r="D5134" t="str">
            <v>王茂恒</v>
          </cell>
          <cell r="E5134" t="str">
            <v>王茂恒先生</v>
          </cell>
          <cell r="F5134">
            <v>932224505</v>
          </cell>
        </row>
        <row r="5135">
          <cell r="A5135" t="str">
            <v>D245303</v>
          </cell>
          <cell r="B5135" t="str">
            <v>ACN9528</v>
          </cell>
          <cell r="C5135" t="str">
            <v>先生</v>
          </cell>
          <cell r="D5135" t="str">
            <v>李季鴻</v>
          </cell>
          <cell r="E5135" t="str">
            <v>李季鴻先生</v>
          </cell>
          <cell r="F5135">
            <v>939007755</v>
          </cell>
        </row>
        <row r="5136">
          <cell r="A5136" t="str">
            <v>D245772</v>
          </cell>
          <cell r="B5136" t="str">
            <v>ARL3078</v>
          </cell>
          <cell r="C5136" t="str">
            <v>先生</v>
          </cell>
          <cell r="D5136" t="str">
            <v>耀生貿易(有)-安維斯租賃李琚淞</v>
          </cell>
          <cell r="E5136" t="str">
            <v>李琚淞先生</v>
          </cell>
          <cell r="F5136">
            <v>932157321</v>
          </cell>
        </row>
        <row r="5137">
          <cell r="A5137" t="str">
            <v>D253097</v>
          </cell>
          <cell r="B5137" t="str">
            <v>AKH5266</v>
          </cell>
          <cell r="C5137" t="str">
            <v>先生</v>
          </cell>
          <cell r="D5137" t="str">
            <v>邱大為</v>
          </cell>
          <cell r="E5137" t="str">
            <v>邱大為先生</v>
          </cell>
          <cell r="F5137">
            <v>926122361</v>
          </cell>
        </row>
        <row r="5138">
          <cell r="A5138" t="str">
            <v>D253272</v>
          </cell>
          <cell r="B5138" t="str">
            <v>ATH0510</v>
          </cell>
          <cell r="C5138" t="str">
            <v>先生</v>
          </cell>
          <cell r="D5138" t="str">
            <v>葉慶銓</v>
          </cell>
          <cell r="E5138" t="str">
            <v>葉慶銓先生</v>
          </cell>
          <cell r="F5138">
            <v>935001698</v>
          </cell>
        </row>
        <row r="5139">
          <cell r="A5139" t="str">
            <v>D262108</v>
          </cell>
          <cell r="B5139" t="str">
            <v>AAF1250</v>
          </cell>
          <cell r="C5139" t="str">
            <v>女士</v>
          </cell>
          <cell r="D5139" t="str">
            <v>鍾佳紋</v>
          </cell>
          <cell r="E5139" t="str">
            <v>鍾佳紋女士</v>
          </cell>
          <cell r="F5139">
            <v>919758636</v>
          </cell>
        </row>
        <row r="5140">
          <cell r="A5140" t="str">
            <v>D262941</v>
          </cell>
          <cell r="B5140" t="str">
            <v>ALJ9606</v>
          </cell>
          <cell r="C5140" t="str">
            <v>先生</v>
          </cell>
          <cell r="D5140" t="str">
            <v>權亞石材股份有限公司曾文彥</v>
          </cell>
          <cell r="E5140" t="str">
            <v>曾文彥先生</v>
          </cell>
          <cell r="F5140">
            <v>913720668</v>
          </cell>
        </row>
        <row r="5141">
          <cell r="A5141" t="str">
            <v>D262984</v>
          </cell>
          <cell r="B5141" t="str">
            <v>ABM5698</v>
          </cell>
          <cell r="C5141" t="str">
            <v>女士</v>
          </cell>
          <cell r="D5141" t="str">
            <v>高莉婷</v>
          </cell>
          <cell r="E5141" t="str">
            <v>高莉婷女士</v>
          </cell>
          <cell r="F5141">
            <v>935201902</v>
          </cell>
        </row>
        <row r="5142">
          <cell r="A5142" t="str">
            <v>D262985</v>
          </cell>
          <cell r="B5142" t="str">
            <v>AAL5009</v>
          </cell>
          <cell r="C5142" t="str">
            <v>先生</v>
          </cell>
          <cell r="D5142" t="str">
            <v>吳伯峰</v>
          </cell>
          <cell r="E5142" t="str">
            <v>吳伯峰先生</v>
          </cell>
          <cell r="F5142">
            <v>953279879</v>
          </cell>
        </row>
        <row r="5143">
          <cell r="A5143" t="str">
            <v>D263057</v>
          </cell>
          <cell r="B5143" t="str">
            <v>RBS6125</v>
          </cell>
          <cell r="C5143" t="str">
            <v>先生</v>
          </cell>
          <cell r="D5143" t="str">
            <v>日盛全台通小客車租賃(股)公司李承龍</v>
          </cell>
          <cell r="E5143" t="str">
            <v>李承龍先生</v>
          </cell>
          <cell r="F5143">
            <v>970200020</v>
          </cell>
        </row>
        <row r="5144">
          <cell r="A5144" t="str">
            <v>D263955</v>
          </cell>
          <cell r="B5144" t="str">
            <v>AAF3520</v>
          </cell>
          <cell r="C5144" t="str">
            <v>先生</v>
          </cell>
          <cell r="D5144" t="str">
            <v>廖智勇</v>
          </cell>
          <cell r="E5144" t="str">
            <v>廖智勇先生</v>
          </cell>
          <cell r="F5144">
            <v>935100715</v>
          </cell>
        </row>
        <row r="5145">
          <cell r="A5145" t="str">
            <v>D264136</v>
          </cell>
          <cell r="B5145" t="str">
            <v>ABB6885</v>
          </cell>
          <cell r="C5145" t="str">
            <v>先生</v>
          </cell>
          <cell r="D5145" t="str">
            <v>溫奇偉</v>
          </cell>
          <cell r="E5145" t="str">
            <v>溫奇偉先生</v>
          </cell>
          <cell r="F5145">
            <v>916877185</v>
          </cell>
        </row>
        <row r="5146">
          <cell r="A5146" t="str">
            <v>D264252</v>
          </cell>
          <cell r="B5146" t="str">
            <v>AAG1318</v>
          </cell>
          <cell r="C5146" t="str">
            <v>先生</v>
          </cell>
          <cell r="D5146" t="str">
            <v>許擎信</v>
          </cell>
          <cell r="E5146" t="str">
            <v>許擎信先生</v>
          </cell>
          <cell r="F5146">
            <v>925589898</v>
          </cell>
        </row>
        <row r="5147">
          <cell r="A5147" t="str">
            <v>D264439</v>
          </cell>
          <cell r="B5147" t="str">
            <v>AGF7008</v>
          </cell>
          <cell r="C5147" t="str">
            <v>先生</v>
          </cell>
          <cell r="D5147" t="str">
            <v>何文綺</v>
          </cell>
          <cell r="E5147" t="str">
            <v>何文綺先生</v>
          </cell>
          <cell r="F5147">
            <v>921520858</v>
          </cell>
        </row>
        <row r="5148">
          <cell r="A5148" t="str">
            <v>D264515</v>
          </cell>
          <cell r="B5148" t="str">
            <v>AAG5181</v>
          </cell>
          <cell r="C5148" t="str">
            <v>女士</v>
          </cell>
          <cell r="D5148" t="str">
            <v>黃美蓮</v>
          </cell>
          <cell r="E5148" t="str">
            <v>黃美蓮女士</v>
          </cell>
          <cell r="F5148">
            <v>910165184</v>
          </cell>
        </row>
        <row r="5149">
          <cell r="A5149" t="str">
            <v>D264657</v>
          </cell>
          <cell r="B5149" t="str">
            <v>ABQ7809</v>
          </cell>
          <cell r="C5149" t="str">
            <v>小姐</v>
          </cell>
          <cell r="D5149" t="str">
            <v>蘇威元</v>
          </cell>
          <cell r="E5149" t="str">
            <v>唐可芸小姐</v>
          </cell>
          <cell r="F5149">
            <v>979000039</v>
          </cell>
        </row>
        <row r="5150">
          <cell r="A5150" t="str">
            <v>D264870</v>
          </cell>
          <cell r="B5150" t="str">
            <v>RBE9726</v>
          </cell>
          <cell r="C5150" t="str">
            <v>先生</v>
          </cell>
          <cell r="D5150" t="str">
            <v>依德國際股份有限公司何文碩</v>
          </cell>
          <cell r="E5150" t="str">
            <v>何文碩先生</v>
          </cell>
          <cell r="F5150">
            <v>988176509</v>
          </cell>
        </row>
        <row r="5151">
          <cell r="A5151" t="str">
            <v>D264876</v>
          </cell>
          <cell r="B5151" t="str">
            <v>AAG2117</v>
          </cell>
          <cell r="C5151" t="str">
            <v>先生</v>
          </cell>
          <cell r="D5151" t="str">
            <v>劉辰康</v>
          </cell>
          <cell r="E5151" t="str">
            <v>劉辰康先生</v>
          </cell>
          <cell r="F5151">
            <v>988067719</v>
          </cell>
        </row>
        <row r="5152">
          <cell r="A5152" t="str">
            <v>D265043</v>
          </cell>
          <cell r="B5152" t="str">
            <v>AAG7260</v>
          </cell>
          <cell r="C5152" t="str">
            <v>先生</v>
          </cell>
          <cell r="D5152" t="str">
            <v>福斯汽車(股)台北分公司曾飛忠</v>
          </cell>
          <cell r="E5152" t="str">
            <v>曾飛忠先生</v>
          </cell>
          <cell r="F5152">
            <v>910074475</v>
          </cell>
        </row>
        <row r="5153">
          <cell r="A5153" t="str">
            <v>D265278</v>
          </cell>
          <cell r="B5153" t="str">
            <v>AAG7667</v>
          </cell>
          <cell r="C5153" t="str">
            <v>女士</v>
          </cell>
          <cell r="D5153" t="str">
            <v>柯金珠</v>
          </cell>
          <cell r="E5153" t="str">
            <v>柯金珠女士</v>
          </cell>
          <cell r="F5153">
            <v>921850690</v>
          </cell>
        </row>
        <row r="5154">
          <cell r="A5154" t="str">
            <v>D265319</v>
          </cell>
          <cell r="B5154" t="str">
            <v>AAN9657</v>
          </cell>
          <cell r="C5154" t="str">
            <v>先生</v>
          </cell>
          <cell r="D5154" t="str">
            <v>陳進德</v>
          </cell>
          <cell r="E5154" t="str">
            <v>陳進德先生</v>
          </cell>
          <cell r="F5154">
            <v>988010133</v>
          </cell>
        </row>
        <row r="5155">
          <cell r="A5155" t="str">
            <v>D265342</v>
          </cell>
          <cell r="B5155" t="str">
            <v>AGF0885</v>
          </cell>
          <cell r="C5155" t="str">
            <v>先生</v>
          </cell>
          <cell r="D5155" t="str">
            <v>張吉田</v>
          </cell>
          <cell r="E5155" t="str">
            <v>張吉田先生</v>
          </cell>
          <cell r="F5155">
            <v>938322932</v>
          </cell>
        </row>
        <row r="5156">
          <cell r="A5156" t="str">
            <v>D265351</v>
          </cell>
          <cell r="B5156" t="str">
            <v>AGE7018</v>
          </cell>
          <cell r="C5156" t="str">
            <v>先生</v>
          </cell>
          <cell r="D5156" t="str">
            <v>林玟利</v>
          </cell>
          <cell r="E5156" t="str">
            <v>林玟利先生</v>
          </cell>
          <cell r="F5156">
            <v>920181852</v>
          </cell>
        </row>
        <row r="5157">
          <cell r="A5157" t="str">
            <v>D265352</v>
          </cell>
          <cell r="B5157" t="str">
            <v>RBB2166</v>
          </cell>
          <cell r="C5157" t="str">
            <v>先生</v>
          </cell>
          <cell r="D5157" t="str">
            <v>楊志惇</v>
          </cell>
          <cell r="E5157" t="str">
            <v>楊志惇先生</v>
          </cell>
          <cell r="F5157">
            <v>986583999</v>
          </cell>
        </row>
        <row r="5158">
          <cell r="A5158" t="str">
            <v>D265360</v>
          </cell>
          <cell r="B5158" t="str">
            <v>AAB7872</v>
          </cell>
          <cell r="C5158" t="str">
            <v>女士</v>
          </cell>
          <cell r="D5158" t="str">
            <v>李月梅</v>
          </cell>
          <cell r="E5158" t="str">
            <v>李月梅女士</v>
          </cell>
          <cell r="F5158">
            <v>935269788</v>
          </cell>
        </row>
        <row r="5159">
          <cell r="A5159" t="str">
            <v>D266811</v>
          </cell>
          <cell r="B5159" t="str">
            <v>ABB9913</v>
          </cell>
          <cell r="C5159" t="str">
            <v>先生</v>
          </cell>
          <cell r="D5159" t="str">
            <v>蔡婉玉</v>
          </cell>
          <cell r="E5159" t="str">
            <v>劉克彬先生</v>
          </cell>
          <cell r="F5159">
            <v>920095588</v>
          </cell>
        </row>
        <row r="5160">
          <cell r="A5160" t="str">
            <v>D266813</v>
          </cell>
          <cell r="B5160" t="str">
            <v>AAS0928</v>
          </cell>
          <cell r="C5160" t="str">
            <v>先生</v>
          </cell>
          <cell r="D5160" t="str">
            <v>陳怡君</v>
          </cell>
          <cell r="E5160" t="str">
            <v>章君吾先生</v>
          </cell>
          <cell r="F5160">
            <v>939835048</v>
          </cell>
        </row>
        <row r="5161">
          <cell r="A5161" t="str">
            <v>D266821</v>
          </cell>
          <cell r="B5161" t="str">
            <v>ABB6756</v>
          </cell>
          <cell r="C5161" t="str">
            <v>先生</v>
          </cell>
          <cell r="D5161" t="str">
            <v>游震宇</v>
          </cell>
          <cell r="E5161" t="str">
            <v>游震宇先生</v>
          </cell>
          <cell r="F5161">
            <v>955086217</v>
          </cell>
        </row>
        <row r="5162">
          <cell r="A5162" t="str">
            <v>D266939</v>
          </cell>
          <cell r="B5162" t="str">
            <v>AAB3367</v>
          </cell>
          <cell r="C5162" t="str">
            <v>先生</v>
          </cell>
          <cell r="D5162" t="str">
            <v>林清裕</v>
          </cell>
          <cell r="E5162" t="str">
            <v>林清裕先生</v>
          </cell>
          <cell r="F5162">
            <v>937099609</v>
          </cell>
        </row>
        <row r="5163">
          <cell r="A5163" t="str">
            <v>D266953</v>
          </cell>
          <cell r="B5163" t="str">
            <v>AAG9662</v>
          </cell>
          <cell r="C5163" t="str">
            <v>小姐</v>
          </cell>
          <cell r="D5163" t="str">
            <v>張月珠</v>
          </cell>
          <cell r="E5163" t="str">
            <v>張月珠小姐</v>
          </cell>
          <cell r="F5163">
            <v>915006323</v>
          </cell>
        </row>
        <row r="5164">
          <cell r="A5164" t="str">
            <v>D267008</v>
          </cell>
          <cell r="B5164" t="str">
            <v>ABC2888</v>
          </cell>
          <cell r="C5164" t="str">
            <v>先生</v>
          </cell>
          <cell r="D5164" t="str">
            <v>多特業有限公司陳志強</v>
          </cell>
          <cell r="E5164" t="str">
            <v>陳志強先生</v>
          </cell>
          <cell r="F5164">
            <v>925705888</v>
          </cell>
        </row>
        <row r="5165">
          <cell r="A5165" t="str">
            <v>D267015</v>
          </cell>
          <cell r="B5165" t="str">
            <v>AKA1230</v>
          </cell>
          <cell r="C5165" t="str">
            <v>先生</v>
          </cell>
          <cell r="D5165" t="str">
            <v>楊舒棣</v>
          </cell>
          <cell r="E5165" t="str">
            <v>楊舒棣先生</v>
          </cell>
          <cell r="F5165">
            <v>900000000</v>
          </cell>
        </row>
        <row r="5166">
          <cell r="A5166" t="str">
            <v>D267016</v>
          </cell>
          <cell r="B5166" t="str">
            <v>AAB8036</v>
          </cell>
          <cell r="C5166" t="str">
            <v>先生</v>
          </cell>
          <cell r="D5166" t="str">
            <v>徐守謙</v>
          </cell>
          <cell r="E5166" t="str">
            <v>徐守謙先生</v>
          </cell>
          <cell r="F5166">
            <v>937398104</v>
          </cell>
        </row>
        <row r="5167">
          <cell r="A5167" t="str">
            <v>D267022</v>
          </cell>
          <cell r="B5167" t="str">
            <v>AQX0301</v>
          </cell>
          <cell r="C5167" t="str">
            <v>先生</v>
          </cell>
          <cell r="D5167" t="str">
            <v>愛佩斯國際(有)-財盟租賃羅韋翔</v>
          </cell>
          <cell r="E5167" t="str">
            <v>羅韋翔先生</v>
          </cell>
          <cell r="F5167">
            <v>988168188</v>
          </cell>
        </row>
        <row r="5168">
          <cell r="A5168" t="str">
            <v>D267134</v>
          </cell>
          <cell r="B5168" t="str">
            <v>AAS3385</v>
          </cell>
          <cell r="C5168" t="str">
            <v>先生</v>
          </cell>
          <cell r="D5168" t="str">
            <v>陳聿聖</v>
          </cell>
          <cell r="E5168" t="str">
            <v>陳聿聖先生</v>
          </cell>
          <cell r="F5168">
            <v>932148868</v>
          </cell>
        </row>
        <row r="5169">
          <cell r="A5169" t="str">
            <v>D267758</v>
          </cell>
          <cell r="B5169" t="str">
            <v>ABL3537</v>
          </cell>
          <cell r="C5169" t="str">
            <v>小姐</v>
          </cell>
          <cell r="D5169" t="str">
            <v>廖月惠</v>
          </cell>
          <cell r="E5169" t="str">
            <v>廖月惠小姐</v>
          </cell>
          <cell r="F5169">
            <v>988692732</v>
          </cell>
        </row>
        <row r="5170">
          <cell r="A5170" t="str">
            <v>D267782</v>
          </cell>
          <cell r="B5170" t="str">
            <v>AAG1919</v>
          </cell>
          <cell r="C5170" t="str">
            <v>先生</v>
          </cell>
          <cell r="D5170" t="str">
            <v>富麒工程有限公司張幃翔</v>
          </cell>
          <cell r="E5170" t="str">
            <v>張幃翔先生</v>
          </cell>
          <cell r="F5170">
            <v>955002581</v>
          </cell>
        </row>
        <row r="5171">
          <cell r="A5171" t="str">
            <v>D267788</v>
          </cell>
          <cell r="B5171" t="str">
            <v>AAB9278</v>
          </cell>
          <cell r="C5171" t="str">
            <v>先生</v>
          </cell>
          <cell r="D5171" t="str">
            <v>呂東穎</v>
          </cell>
          <cell r="E5171" t="str">
            <v>呂東穎先生</v>
          </cell>
          <cell r="F5171">
            <v>928638389</v>
          </cell>
        </row>
        <row r="5172">
          <cell r="A5172" t="str">
            <v>D267800</v>
          </cell>
          <cell r="B5172" t="str">
            <v>ABC8520</v>
          </cell>
          <cell r="C5172" t="str">
            <v>先生</v>
          </cell>
          <cell r="D5172" t="str">
            <v>劉國雄</v>
          </cell>
          <cell r="E5172" t="str">
            <v>劉國雄先生</v>
          </cell>
          <cell r="F5172">
            <v>935449355</v>
          </cell>
        </row>
        <row r="5173">
          <cell r="A5173" t="str">
            <v>D267809</v>
          </cell>
          <cell r="B5173" t="str">
            <v>AAU1556</v>
          </cell>
          <cell r="C5173" t="str">
            <v>先生</v>
          </cell>
          <cell r="D5173" t="str">
            <v>楊慶賢</v>
          </cell>
          <cell r="E5173" t="str">
            <v>楊慶賢先生</v>
          </cell>
          <cell r="F5173">
            <v>910317973</v>
          </cell>
        </row>
        <row r="5174">
          <cell r="A5174" t="str">
            <v>D268006</v>
          </cell>
          <cell r="B5174" t="str">
            <v>AAF7792</v>
          </cell>
          <cell r="C5174" t="str">
            <v>先生</v>
          </cell>
          <cell r="D5174" t="str">
            <v>高文彥</v>
          </cell>
          <cell r="E5174" t="str">
            <v>高文彥先生</v>
          </cell>
          <cell r="F5174">
            <v>958968393</v>
          </cell>
        </row>
        <row r="5175">
          <cell r="A5175" t="str">
            <v>D268100</v>
          </cell>
          <cell r="B5175" t="str">
            <v>AAJ6932</v>
          </cell>
          <cell r="C5175" t="str">
            <v>先生</v>
          </cell>
          <cell r="D5175" t="str">
            <v>徐紹勛</v>
          </cell>
          <cell r="E5175" t="str">
            <v>徐紹勛先生</v>
          </cell>
          <cell r="F5175">
            <v>972651420</v>
          </cell>
        </row>
        <row r="5176">
          <cell r="A5176" t="str">
            <v>D268141</v>
          </cell>
          <cell r="B5176" t="str">
            <v>ABC5580</v>
          </cell>
          <cell r="C5176" t="str">
            <v>先生</v>
          </cell>
          <cell r="D5176" t="str">
            <v>李孝龍</v>
          </cell>
          <cell r="E5176" t="str">
            <v>李孝龍先生</v>
          </cell>
          <cell r="F5176">
            <v>933928965</v>
          </cell>
        </row>
        <row r="5177">
          <cell r="A5177" t="str">
            <v>D268146</v>
          </cell>
          <cell r="B5177" t="str">
            <v>AAG9970</v>
          </cell>
          <cell r="C5177" t="str">
            <v>女士</v>
          </cell>
          <cell r="D5177" t="str">
            <v>邱麗錡</v>
          </cell>
          <cell r="E5177" t="str">
            <v>邱麗錡女士</v>
          </cell>
          <cell r="F5177">
            <v>932209709</v>
          </cell>
        </row>
        <row r="5178">
          <cell r="A5178" t="str">
            <v>D268149</v>
          </cell>
          <cell r="B5178" t="str">
            <v>AQX8879</v>
          </cell>
          <cell r="C5178" t="str">
            <v>先生</v>
          </cell>
          <cell r="D5178" t="str">
            <v>信男國際貿易(有)陳彥廷</v>
          </cell>
          <cell r="E5178" t="str">
            <v>陳彥廷先生</v>
          </cell>
          <cell r="F5178">
            <v>937849009</v>
          </cell>
        </row>
        <row r="5179">
          <cell r="A5179" t="str">
            <v>D268152</v>
          </cell>
          <cell r="B5179" t="str">
            <v>ABC5585</v>
          </cell>
          <cell r="C5179" t="str">
            <v>先生</v>
          </cell>
          <cell r="D5179" t="str">
            <v>官志良</v>
          </cell>
          <cell r="E5179" t="str">
            <v>官志良先生</v>
          </cell>
          <cell r="F5179">
            <v>912573878</v>
          </cell>
        </row>
        <row r="5180">
          <cell r="A5180" t="str">
            <v>D268406</v>
          </cell>
          <cell r="B5180" t="str">
            <v>ABB9728</v>
          </cell>
          <cell r="C5180" t="str">
            <v>先生</v>
          </cell>
          <cell r="D5180" t="str">
            <v>吳李春菊</v>
          </cell>
          <cell r="E5180" t="str">
            <v>吳嘉峰先生</v>
          </cell>
          <cell r="F5180">
            <v>935716758</v>
          </cell>
        </row>
        <row r="5181">
          <cell r="A5181" t="str">
            <v>D268410</v>
          </cell>
          <cell r="B5181" t="str">
            <v>AKX6188</v>
          </cell>
          <cell r="C5181" t="str">
            <v>先生</v>
          </cell>
          <cell r="D5181" t="str">
            <v>林竹村</v>
          </cell>
          <cell r="E5181" t="str">
            <v>林竹村先生</v>
          </cell>
          <cell r="F5181">
            <v>928255355</v>
          </cell>
        </row>
        <row r="5182">
          <cell r="A5182" t="str">
            <v>D268611</v>
          </cell>
          <cell r="B5182" t="str">
            <v>ABJ7666</v>
          </cell>
          <cell r="C5182" t="str">
            <v>先生</v>
          </cell>
          <cell r="D5182" t="str">
            <v>顏智鴻</v>
          </cell>
          <cell r="E5182" t="str">
            <v>顏智鴻先生</v>
          </cell>
          <cell r="F5182">
            <v>909772586</v>
          </cell>
        </row>
        <row r="5183">
          <cell r="A5183" t="str">
            <v>D268663</v>
          </cell>
          <cell r="B5183" t="str">
            <v>ABB9553</v>
          </cell>
          <cell r="C5183" t="str">
            <v>小姐</v>
          </cell>
          <cell r="D5183" t="str">
            <v>張圓圓</v>
          </cell>
          <cell r="E5183" t="str">
            <v>張圓圓小姐</v>
          </cell>
          <cell r="F5183">
            <v>932204808</v>
          </cell>
        </row>
        <row r="5184">
          <cell r="A5184" t="str">
            <v>D268666</v>
          </cell>
          <cell r="B5184" t="str">
            <v>AAG1116</v>
          </cell>
          <cell r="C5184" t="str">
            <v>先生</v>
          </cell>
          <cell r="D5184" t="str">
            <v>高源坤</v>
          </cell>
          <cell r="E5184" t="str">
            <v>高源坤先生</v>
          </cell>
          <cell r="F5184">
            <v>932182794</v>
          </cell>
        </row>
        <row r="5185">
          <cell r="A5185" t="str">
            <v>D268667</v>
          </cell>
          <cell r="B5185" t="str">
            <v>RAC6587</v>
          </cell>
          <cell r="C5185" t="str">
            <v>先生</v>
          </cell>
          <cell r="D5185" t="str">
            <v>翊江科技(有)-財盟租賃陳威成</v>
          </cell>
          <cell r="E5185" t="str">
            <v>陳威成先生</v>
          </cell>
          <cell r="F5185">
            <v>939791538</v>
          </cell>
        </row>
        <row r="5186">
          <cell r="A5186" t="str">
            <v>D268749</v>
          </cell>
          <cell r="B5186" t="str">
            <v>1390AC</v>
          </cell>
          <cell r="C5186" t="str">
            <v>小姐</v>
          </cell>
          <cell r="D5186" t="str">
            <v>陳秀娟</v>
          </cell>
          <cell r="E5186" t="str">
            <v>陳秀娟小姐</v>
          </cell>
          <cell r="F5186">
            <v>919502406</v>
          </cell>
        </row>
        <row r="5187">
          <cell r="A5187" t="str">
            <v>D268776</v>
          </cell>
          <cell r="B5187" t="str">
            <v>AAS5968</v>
          </cell>
          <cell r="C5187" t="str">
            <v>女士</v>
          </cell>
          <cell r="D5187" t="str">
            <v>郭玳伶</v>
          </cell>
          <cell r="E5187" t="str">
            <v>郭玳伶女士</v>
          </cell>
          <cell r="F5187">
            <v>913955856</v>
          </cell>
        </row>
        <row r="5188">
          <cell r="A5188" t="str">
            <v>D269291</v>
          </cell>
          <cell r="B5188" t="str">
            <v>AAH8828</v>
          </cell>
          <cell r="C5188" t="str">
            <v>先生</v>
          </cell>
          <cell r="D5188" t="str">
            <v>陳鳳意</v>
          </cell>
          <cell r="E5188" t="str">
            <v>陳鳳意先生</v>
          </cell>
          <cell r="F5188">
            <v>932327059</v>
          </cell>
        </row>
        <row r="5189">
          <cell r="A5189" t="str">
            <v>D269294</v>
          </cell>
          <cell r="B5189" t="str">
            <v>ABC8583</v>
          </cell>
          <cell r="C5189" t="str">
            <v>先生</v>
          </cell>
          <cell r="D5189" t="str">
            <v>沈金煉</v>
          </cell>
          <cell r="E5189" t="str">
            <v>沈金煉先生</v>
          </cell>
          <cell r="F5189">
            <v>911225658</v>
          </cell>
        </row>
        <row r="5190">
          <cell r="A5190" t="str">
            <v>D269623</v>
          </cell>
          <cell r="B5190" t="str">
            <v>ARN6329</v>
          </cell>
          <cell r="C5190" t="str">
            <v>先生</v>
          </cell>
          <cell r="D5190" t="str">
            <v>林威宏</v>
          </cell>
          <cell r="E5190" t="str">
            <v>林威宏先生</v>
          </cell>
          <cell r="F5190">
            <v>978375578</v>
          </cell>
        </row>
        <row r="5191">
          <cell r="A5191" t="str">
            <v>D269632</v>
          </cell>
          <cell r="B5191" t="str">
            <v>車已賣</v>
          </cell>
          <cell r="C5191" t="str">
            <v>先生</v>
          </cell>
          <cell r="D5191" t="str">
            <v>謝明峰</v>
          </cell>
          <cell r="E5191" t="str">
            <v>謝明峰先生</v>
          </cell>
          <cell r="F5191">
            <v>981533547</v>
          </cell>
        </row>
        <row r="5192">
          <cell r="A5192" t="str">
            <v>D269638</v>
          </cell>
          <cell r="B5192" t="str">
            <v>APK7030</v>
          </cell>
          <cell r="C5192" t="str">
            <v>先生</v>
          </cell>
          <cell r="D5192" t="str">
            <v>呂逸夫</v>
          </cell>
          <cell r="E5192" t="str">
            <v>呂逸夫先生</v>
          </cell>
          <cell r="F5192">
            <v>933058627</v>
          </cell>
        </row>
        <row r="5193">
          <cell r="A5193" t="str">
            <v>D269931</v>
          </cell>
          <cell r="B5193" t="str">
            <v>RAE2328</v>
          </cell>
          <cell r="C5193" t="str">
            <v>先生</v>
          </cell>
          <cell r="D5193" t="str">
            <v>優杰科技股份有限公司連建欽</v>
          </cell>
          <cell r="E5193" t="str">
            <v>連建欽先生</v>
          </cell>
          <cell r="F5193">
            <v>975090902</v>
          </cell>
        </row>
        <row r="5194">
          <cell r="A5194" t="str">
            <v>D269944</v>
          </cell>
          <cell r="B5194" t="str">
            <v>AAS9658</v>
          </cell>
          <cell r="C5194" t="str">
            <v>先生</v>
          </cell>
          <cell r="D5194" t="str">
            <v>彭楦耀</v>
          </cell>
          <cell r="E5194" t="str">
            <v>彭楦耀先生</v>
          </cell>
          <cell r="F5194">
            <v>952534376</v>
          </cell>
        </row>
        <row r="5195">
          <cell r="A5195" t="str">
            <v>D270059</v>
          </cell>
          <cell r="B5195" t="str">
            <v>ABC1119</v>
          </cell>
          <cell r="C5195" t="str">
            <v>先生</v>
          </cell>
          <cell r="D5195" t="str">
            <v>王苑雲</v>
          </cell>
          <cell r="E5195" t="str">
            <v>王苑雲先生</v>
          </cell>
          <cell r="F5195">
            <v>989527110</v>
          </cell>
        </row>
        <row r="5196">
          <cell r="A5196" t="str">
            <v>D270326</v>
          </cell>
          <cell r="B5196" t="str">
            <v>ABC6226</v>
          </cell>
          <cell r="C5196" t="str">
            <v>先生</v>
          </cell>
          <cell r="D5196" t="str">
            <v>黃嘉呈</v>
          </cell>
          <cell r="E5196" t="str">
            <v>黃嘉兆先生</v>
          </cell>
          <cell r="F5196">
            <v>985881905</v>
          </cell>
        </row>
        <row r="5197">
          <cell r="A5197" t="str">
            <v>D270408</v>
          </cell>
          <cell r="B5197" t="str">
            <v>RAF1375</v>
          </cell>
          <cell r="C5197" t="str">
            <v>先生</v>
          </cell>
          <cell r="D5197" t="str">
            <v>屈繼堯</v>
          </cell>
          <cell r="E5197" t="str">
            <v>屈繼堯先生</v>
          </cell>
          <cell r="F5197">
            <v>936346281</v>
          </cell>
        </row>
        <row r="5198">
          <cell r="A5198" t="str">
            <v>D270464</v>
          </cell>
          <cell r="B5198" t="str">
            <v>AAB9970</v>
          </cell>
          <cell r="C5198" t="str">
            <v>先生</v>
          </cell>
          <cell r="D5198" t="str">
            <v>江孟勳</v>
          </cell>
          <cell r="E5198" t="str">
            <v>江孟勳先生</v>
          </cell>
          <cell r="F5198">
            <v>921510359</v>
          </cell>
        </row>
        <row r="5199">
          <cell r="A5199" t="str">
            <v>D270608</v>
          </cell>
          <cell r="B5199" t="str">
            <v>ABC0225</v>
          </cell>
          <cell r="C5199" t="str">
            <v>先生</v>
          </cell>
          <cell r="D5199" t="str">
            <v>吳蒙恩</v>
          </cell>
          <cell r="E5199" t="str">
            <v>吳蒙恩先生</v>
          </cell>
          <cell r="F5199">
            <v>955157740</v>
          </cell>
        </row>
        <row r="5200">
          <cell r="A5200" t="str">
            <v>D270651</v>
          </cell>
          <cell r="B5200" t="str">
            <v>AAR2787</v>
          </cell>
          <cell r="C5200" t="str">
            <v>先生</v>
          </cell>
          <cell r="D5200" t="str">
            <v>陳思亮</v>
          </cell>
          <cell r="E5200" t="str">
            <v>陳思亮先生</v>
          </cell>
          <cell r="F5200">
            <v>937543300</v>
          </cell>
        </row>
        <row r="5201">
          <cell r="A5201" t="str">
            <v>D270659</v>
          </cell>
          <cell r="B5201" t="str">
            <v>AAR5169</v>
          </cell>
          <cell r="C5201" t="str">
            <v>先生</v>
          </cell>
          <cell r="D5201" t="str">
            <v>徐國欽</v>
          </cell>
          <cell r="E5201" t="str">
            <v>徐國欽先生</v>
          </cell>
          <cell r="F5201">
            <v>922542191</v>
          </cell>
        </row>
        <row r="5202">
          <cell r="A5202" t="str">
            <v>D270665</v>
          </cell>
          <cell r="B5202" t="str">
            <v>AAR1799</v>
          </cell>
          <cell r="C5202" t="str">
            <v>先生</v>
          </cell>
          <cell r="D5202" t="str">
            <v>陳素真</v>
          </cell>
          <cell r="E5202" t="str">
            <v>周慶宗先生</v>
          </cell>
          <cell r="F5202">
            <v>937903616</v>
          </cell>
        </row>
        <row r="5203">
          <cell r="A5203" t="str">
            <v>D270719</v>
          </cell>
          <cell r="B5203" t="str">
            <v>ABC8852</v>
          </cell>
          <cell r="C5203" t="str">
            <v>女士</v>
          </cell>
          <cell r="D5203" t="str">
            <v>方娜娜</v>
          </cell>
          <cell r="E5203" t="str">
            <v>方娜娜女士</v>
          </cell>
          <cell r="F5203">
            <v>988191955</v>
          </cell>
        </row>
        <row r="5204">
          <cell r="A5204" t="str">
            <v>D270759</v>
          </cell>
          <cell r="B5204" t="str">
            <v>ABC9811</v>
          </cell>
          <cell r="C5204" t="str">
            <v>先生</v>
          </cell>
          <cell r="D5204" t="str">
            <v>吳聲達</v>
          </cell>
          <cell r="E5204" t="str">
            <v>吳聲達先生</v>
          </cell>
          <cell r="F5204">
            <v>928288809</v>
          </cell>
        </row>
        <row r="5205">
          <cell r="A5205" t="str">
            <v>D270778</v>
          </cell>
          <cell r="B5205" t="str">
            <v>ARG3335</v>
          </cell>
          <cell r="C5205" t="str">
            <v>先生</v>
          </cell>
          <cell r="D5205" t="str">
            <v>聿光科技(有)財盟租賃陳家進</v>
          </cell>
          <cell r="E5205" t="str">
            <v>陳家進先生</v>
          </cell>
          <cell r="F5205">
            <v>926010902</v>
          </cell>
        </row>
        <row r="5206">
          <cell r="A5206" t="str">
            <v>D270779</v>
          </cell>
          <cell r="B5206" t="str">
            <v>AGD1779</v>
          </cell>
          <cell r="C5206" t="str">
            <v>女士</v>
          </cell>
          <cell r="D5206" t="str">
            <v>劉昱琪</v>
          </cell>
          <cell r="E5206" t="str">
            <v>劉昱琪女士</v>
          </cell>
          <cell r="F5206">
            <v>919919131</v>
          </cell>
        </row>
        <row r="5207">
          <cell r="A5207" t="str">
            <v>D282325</v>
          </cell>
          <cell r="B5207" t="str">
            <v>AAF8399</v>
          </cell>
          <cell r="C5207" t="str">
            <v>先生</v>
          </cell>
          <cell r="D5207" t="str">
            <v>許建隆</v>
          </cell>
          <cell r="E5207" t="str">
            <v>許建隆先生</v>
          </cell>
          <cell r="F5207">
            <v>919637358</v>
          </cell>
        </row>
        <row r="5208">
          <cell r="A5208" t="str">
            <v>D282403</v>
          </cell>
          <cell r="B5208" t="str">
            <v>RAC0881</v>
          </cell>
          <cell r="C5208" t="str">
            <v>小姐</v>
          </cell>
          <cell r="D5208" t="str">
            <v>黃素瑛</v>
          </cell>
          <cell r="E5208" t="str">
            <v>黃素瑛小姐</v>
          </cell>
          <cell r="F5208">
            <v>921455331</v>
          </cell>
        </row>
        <row r="5209">
          <cell r="A5209" t="str">
            <v>D282509</v>
          </cell>
          <cell r="B5209" t="str">
            <v>AGC8806</v>
          </cell>
          <cell r="C5209" t="str">
            <v>先生</v>
          </cell>
          <cell r="D5209" t="str">
            <v>陳茂榮</v>
          </cell>
          <cell r="E5209" t="str">
            <v>陳茂榮先生</v>
          </cell>
          <cell r="F5209">
            <v>955585819</v>
          </cell>
        </row>
        <row r="5210">
          <cell r="A5210" t="str">
            <v>D282563</v>
          </cell>
          <cell r="B5210" t="str">
            <v>RAC5860</v>
          </cell>
          <cell r="C5210" t="str">
            <v>小姐</v>
          </cell>
          <cell r="D5210" t="str">
            <v>謝碧華</v>
          </cell>
          <cell r="E5210" t="str">
            <v>謝碧華小姐</v>
          </cell>
          <cell r="F5210">
            <v>937887229</v>
          </cell>
        </row>
        <row r="5211">
          <cell r="A5211" t="str">
            <v>D282604</v>
          </cell>
          <cell r="B5211" t="str">
            <v>AFF0618</v>
          </cell>
          <cell r="C5211" t="str">
            <v>先生</v>
          </cell>
          <cell r="D5211" t="str">
            <v>潘威榮</v>
          </cell>
          <cell r="E5211" t="str">
            <v>潘威榮先生</v>
          </cell>
          <cell r="F5211">
            <v>963050457</v>
          </cell>
        </row>
        <row r="5212">
          <cell r="A5212" t="str">
            <v>D282605</v>
          </cell>
          <cell r="B5212" t="str">
            <v>RBN8081</v>
          </cell>
          <cell r="C5212" t="str">
            <v>先生</v>
          </cell>
          <cell r="D5212" t="str">
            <v>郁光栩</v>
          </cell>
          <cell r="E5212" t="str">
            <v>郁光栩先生</v>
          </cell>
          <cell r="F5212">
            <v>966545772</v>
          </cell>
        </row>
        <row r="5213">
          <cell r="A5213" t="str">
            <v>D282608</v>
          </cell>
          <cell r="B5213" t="str">
            <v>AQX7769</v>
          </cell>
          <cell r="C5213" t="str">
            <v>先生</v>
          </cell>
          <cell r="D5213" t="str">
            <v>許原彰</v>
          </cell>
          <cell r="E5213" t="str">
            <v>許原彰先生</v>
          </cell>
          <cell r="F5213">
            <v>937923363</v>
          </cell>
        </row>
        <row r="5214">
          <cell r="A5214" t="str">
            <v>D282693</v>
          </cell>
          <cell r="B5214" t="str">
            <v>ARG8182</v>
          </cell>
          <cell r="C5214" t="str">
            <v>小姐</v>
          </cell>
          <cell r="D5214" t="str">
            <v>合盛隆(有)鄭錦樺</v>
          </cell>
          <cell r="E5214" t="str">
            <v>鄭錦樺小姐</v>
          </cell>
          <cell r="F5214">
            <v>937854626</v>
          </cell>
        </row>
        <row r="5215">
          <cell r="A5215" t="str">
            <v>D282809</v>
          </cell>
          <cell r="B5215" t="str">
            <v>AFF8176</v>
          </cell>
          <cell r="C5215" t="str">
            <v>先生</v>
          </cell>
          <cell r="D5215" t="str">
            <v>鄭瑞明</v>
          </cell>
          <cell r="E5215" t="str">
            <v>鄭瑞明先生</v>
          </cell>
          <cell r="F5215">
            <v>922877396</v>
          </cell>
        </row>
        <row r="5216">
          <cell r="A5216" t="str">
            <v>D282814</v>
          </cell>
          <cell r="B5216" t="str">
            <v>AWL0917</v>
          </cell>
          <cell r="C5216" t="str">
            <v>先生</v>
          </cell>
          <cell r="D5216" t="str">
            <v>亞信檢測股份有限公司詹曜陽</v>
          </cell>
          <cell r="E5216" t="str">
            <v>詹曜陽先生</v>
          </cell>
          <cell r="F5216">
            <v>920313645</v>
          </cell>
        </row>
        <row r="5217">
          <cell r="A5217" t="str">
            <v>D282818</v>
          </cell>
          <cell r="B5217" t="str">
            <v>RAH9789</v>
          </cell>
          <cell r="C5217" t="str">
            <v>先生</v>
          </cell>
          <cell r="D5217" t="str">
            <v>文中資訊股(財盟租賃)陳和揚</v>
          </cell>
          <cell r="E5217" t="str">
            <v>陳和揚先生</v>
          </cell>
          <cell r="F5217">
            <v>916797500</v>
          </cell>
        </row>
        <row r="5218">
          <cell r="A5218" t="str">
            <v>D282866</v>
          </cell>
          <cell r="B5218" t="str">
            <v>AGD5683</v>
          </cell>
          <cell r="C5218" t="str">
            <v>先生</v>
          </cell>
          <cell r="D5218" t="str">
            <v>張良桓</v>
          </cell>
          <cell r="E5218" t="str">
            <v>張良桓先生</v>
          </cell>
          <cell r="F5218">
            <v>952291192</v>
          </cell>
        </row>
        <row r="5219">
          <cell r="A5219" t="str">
            <v>D282892</v>
          </cell>
          <cell r="B5219" t="str">
            <v>ASB0622</v>
          </cell>
          <cell r="C5219" t="str">
            <v>先生</v>
          </cell>
          <cell r="D5219" t="str">
            <v>吳明駿</v>
          </cell>
          <cell r="E5219" t="str">
            <v>吳明駿先生</v>
          </cell>
          <cell r="F5219">
            <v>933907060</v>
          </cell>
        </row>
        <row r="5220">
          <cell r="A5220" t="str">
            <v>D282911</v>
          </cell>
          <cell r="B5220" t="str">
            <v>AGC2116</v>
          </cell>
          <cell r="C5220" t="str">
            <v>先生</v>
          </cell>
          <cell r="D5220" t="str">
            <v>江政龍</v>
          </cell>
          <cell r="E5220" t="str">
            <v>江政龍先生</v>
          </cell>
          <cell r="F5220">
            <v>953736471</v>
          </cell>
        </row>
        <row r="5221">
          <cell r="A5221" t="str">
            <v>D282945</v>
          </cell>
          <cell r="B5221" t="str">
            <v>ATN7999</v>
          </cell>
          <cell r="C5221" t="str">
            <v>先生</v>
          </cell>
          <cell r="D5221" t="str">
            <v>品濬科技(有)-財盟租賃張克戎</v>
          </cell>
          <cell r="E5221" t="str">
            <v>張克戎先生</v>
          </cell>
          <cell r="F5221">
            <v>918325598</v>
          </cell>
        </row>
        <row r="5222">
          <cell r="A5222" t="str">
            <v>D282955</v>
          </cell>
          <cell r="B5222" t="str">
            <v>AKX5855</v>
          </cell>
          <cell r="C5222" t="str">
            <v>先生</v>
          </cell>
          <cell r="D5222" t="str">
            <v>李仲居</v>
          </cell>
          <cell r="E5222" t="str">
            <v>李仲居先生</v>
          </cell>
          <cell r="F5222">
            <v>937930573</v>
          </cell>
        </row>
        <row r="5223">
          <cell r="A5223" t="str">
            <v>D282960</v>
          </cell>
          <cell r="B5223" t="str">
            <v>RAY8586</v>
          </cell>
          <cell r="C5223" t="str">
            <v>先生</v>
          </cell>
          <cell r="D5223" t="str">
            <v>日盛全台通小客車租賃(股)萬俊龍</v>
          </cell>
          <cell r="E5223" t="str">
            <v>萬俊龍先生</v>
          </cell>
          <cell r="F5223">
            <v>939027115</v>
          </cell>
        </row>
        <row r="5224">
          <cell r="A5224" t="str">
            <v>D282966</v>
          </cell>
          <cell r="B5224" t="str">
            <v>ARL6627</v>
          </cell>
          <cell r="C5224" t="str">
            <v>先生</v>
          </cell>
          <cell r="D5224" t="str">
            <v>林成龍</v>
          </cell>
          <cell r="E5224" t="str">
            <v>林成龍先生</v>
          </cell>
          <cell r="F5224">
            <v>955927603</v>
          </cell>
        </row>
        <row r="5225">
          <cell r="A5225" t="str">
            <v>D283024</v>
          </cell>
          <cell r="B5225" t="str">
            <v>AGU3969</v>
          </cell>
          <cell r="C5225" t="str">
            <v>先生</v>
          </cell>
          <cell r="D5225" t="str">
            <v>建泓科技實業股份有限公司郭志弘</v>
          </cell>
          <cell r="E5225" t="str">
            <v>郭志弘先生</v>
          </cell>
          <cell r="F5225">
            <v>912928965</v>
          </cell>
        </row>
        <row r="5226">
          <cell r="A5226" t="str">
            <v>D283037</v>
          </cell>
          <cell r="B5226" t="str">
            <v>AGD5577</v>
          </cell>
          <cell r="C5226" t="str">
            <v>先生</v>
          </cell>
          <cell r="D5226" t="str">
            <v>洪小雯</v>
          </cell>
          <cell r="E5226" t="str">
            <v>錢羨申先生</v>
          </cell>
          <cell r="F5226">
            <v>933947000</v>
          </cell>
        </row>
        <row r="5227">
          <cell r="A5227" t="str">
            <v>D283038</v>
          </cell>
          <cell r="B5227" t="str">
            <v>RAH9126</v>
          </cell>
          <cell r="C5227" t="str">
            <v>先生</v>
          </cell>
          <cell r="D5227" t="str">
            <v>車已賣</v>
          </cell>
          <cell r="E5227" t="str">
            <v>車已賣先生</v>
          </cell>
          <cell r="F5227">
            <v>900000000</v>
          </cell>
        </row>
        <row r="5228">
          <cell r="A5228" t="str">
            <v>D283042</v>
          </cell>
          <cell r="B5228" t="str">
            <v>AFG8300</v>
          </cell>
          <cell r="C5228" t="str">
            <v>先生</v>
          </cell>
          <cell r="D5228" t="str">
            <v>邱勉修</v>
          </cell>
          <cell r="E5228" t="str">
            <v>邱勉修先生</v>
          </cell>
          <cell r="F5228">
            <v>937059950</v>
          </cell>
        </row>
        <row r="5229">
          <cell r="A5229" t="str">
            <v>D283067</v>
          </cell>
          <cell r="B5229" t="str">
            <v>AKU5588</v>
          </cell>
          <cell r="C5229" t="str">
            <v>先生</v>
          </cell>
          <cell r="D5229" t="str">
            <v>官宥節</v>
          </cell>
          <cell r="E5229" t="str">
            <v>官宥節先生</v>
          </cell>
          <cell r="F5229">
            <v>922532307</v>
          </cell>
        </row>
        <row r="5230">
          <cell r="A5230" t="str">
            <v>D283087</v>
          </cell>
          <cell r="B5230" t="str">
            <v>ATM2130</v>
          </cell>
          <cell r="C5230" t="str">
            <v>先生</v>
          </cell>
          <cell r="D5230" t="str">
            <v>鄭名道</v>
          </cell>
          <cell r="E5230" t="str">
            <v>鄭名道先生</v>
          </cell>
          <cell r="F5230">
            <v>915666621</v>
          </cell>
        </row>
        <row r="5231">
          <cell r="A5231" t="str">
            <v>D283088</v>
          </cell>
          <cell r="B5231" t="str">
            <v>AKK5838</v>
          </cell>
          <cell r="C5231" t="str">
            <v>小姐</v>
          </cell>
          <cell r="D5231" t="str">
            <v>李月敏</v>
          </cell>
          <cell r="E5231" t="str">
            <v>李月敏小姐</v>
          </cell>
          <cell r="F5231">
            <v>933892448</v>
          </cell>
        </row>
        <row r="5232">
          <cell r="A5232" t="str">
            <v>D283112</v>
          </cell>
          <cell r="B5232" t="str">
            <v>AGF5819</v>
          </cell>
          <cell r="C5232" t="str">
            <v>先生</v>
          </cell>
          <cell r="D5232" t="str">
            <v>古蘭梅</v>
          </cell>
          <cell r="E5232" t="str">
            <v>曾仁厚先生</v>
          </cell>
          <cell r="F5232">
            <v>932209670</v>
          </cell>
        </row>
        <row r="5233">
          <cell r="A5233" t="str">
            <v>D283149</v>
          </cell>
          <cell r="B5233" t="str">
            <v>AGE3333</v>
          </cell>
          <cell r="C5233" t="str">
            <v>先生</v>
          </cell>
          <cell r="D5233" t="str">
            <v>林貞儀</v>
          </cell>
          <cell r="E5233" t="str">
            <v>陳季輝先生</v>
          </cell>
          <cell r="F5233">
            <v>927012720</v>
          </cell>
        </row>
        <row r="5234">
          <cell r="A5234" t="str">
            <v>D283173</v>
          </cell>
          <cell r="B5234" t="str">
            <v>RBS5890</v>
          </cell>
          <cell r="C5234" t="str">
            <v>先生</v>
          </cell>
          <cell r="D5234" t="str">
            <v>財盟小客車租賃股份有限公司張文龍</v>
          </cell>
          <cell r="E5234" t="str">
            <v>張文龍先生</v>
          </cell>
          <cell r="F5234">
            <v>937957795</v>
          </cell>
        </row>
        <row r="5235">
          <cell r="A5235" t="str">
            <v>D283176</v>
          </cell>
          <cell r="B5235" t="str">
            <v>AGH3699</v>
          </cell>
          <cell r="C5235" t="str">
            <v>先生</v>
          </cell>
          <cell r="D5235" t="str">
            <v>欣毓股份有限公司洪重御</v>
          </cell>
          <cell r="E5235" t="str">
            <v>洪重御先生</v>
          </cell>
          <cell r="F5235">
            <v>926585668</v>
          </cell>
        </row>
        <row r="5236">
          <cell r="A5236" t="str">
            <v>D283177</v>
          </cell>
          <cell r="B5236" t="str">
            <v>RAK5525</v>
          </cell>
          <cell r="C5236" t="str">
            <v>先生</v>
          </cell>
          <cell r="D5236" t="str">
            <v>楊子貴</v>
          </cell>
          <cell r="E5236" t="str">
            <v>楊子貴先生</v>
          </cell>
          <cell r="F5236">
            <v>984297000</v>
          </cell>
        </row>
        <row r="5237">
          <cell r="A5237" t="str">
            <v>D283203</v>
          </cell>
          <cell r="B5237" t="str">
            <v>AGH2888</v>
          </cell>
          <cell r="C5237" t="str">
            <v>先生</v>
          </cell>
          <cell r="D5237" t="str">
            <v>曾淑卿</v>
          </cell>
          <cell r="E5237" t="str">
            <v>吳威進先生</v>
          </cell>
          <cell r="F5237">
            <v>953705690</v>
          </cell>
        </row>
        <row r="5238">
          <cell r="A5238" t="str">
            <v>D283247</v>
          </cell>
          <cell r="B5238" t="str">
            <v>AGH9678</v>
          </cell>
          <cell r="C5238" t="str">
            <v>先生</v>
          </cell>
          <cell r="D5238" t="str">
            <v>郭軒岷</v>
          </cell>
          <cell r="E5238" t="str">
            <v>郭軒岷先生</v>
          </cell>
          <cell r="F5238">
            <v>928257128</v>
          </cell>
        </row>
        <row r="5239">
          <cell r="A5239" t="str">
            <v>D283250</v>
          </cell>
          <cell r="B5239" t="str">
            <v>AKF9371</v>
          </cell>
          <cell r="C5239" t="str">
            <v>先生</v>
          </cell>
          <cell r="D5239" t="str">
            <v>江仁愷</v>
          </cell>
          <cell r="E5239" t="str">
            <v>江仁愷先生</v>
          </cell>
          <cell r="F5239">
            <v>932395095</v>
          </cell>
        </row>
        <row r="5240">
          <cell r="A5240" t="str">
            <v>D283343</v>
          </cell>
          <cell r="B5240" t="str">
            <v>RAL6001</v>
          </cell>
          <cell r="C5240" t="str">
            <v>先生</v>
          </cell>
          <cell r="D5240" t="str">
            <v>中租迪和股份有限公司謝明益</v>
          </cell>
          <cell r="E5240" t="str">
            <v>謝明益先生</v>
          </cell>
          <cell r="F5240">
            <v>935150767</v>
          </cell>
        </row>
        <row r="5241">
          <cell r="A5241" t="str">
            <v>D283347</v>
          </cell>
          <cell r="B5241" t="str">
            <v>AJG5205</v>
          </cell>
          <cell r="C5241" t="str">
            <v>小姐</v>
          </cell>
          <cell r="D5241" t="str">
            <v>石雯文</v>
          </cell>
          <cell r="E5241" t="str">
            <v>石雯文小姐</v>
          </cell>
          <cell r="F5241">
            <v>978330383</v>
          </cell>
        </row>
        <row r="5242">
          <cell r="A5242" t="str">
            <v>D283376</v>
          </cell>
          <cell r="B5242" t="str">
            <v>ATD2566</v>
          </cell>
          <cell r="C5242" t="str">
            <v>先生</v>
          </cell>
          <cell r="D5242" t="str">
            <v>楊智翔</v>
          </cell>
          <cell r="E5242" t="str">
            <v>楊智翔先生</v>
          </cell>
          <cell r="F5242">
            <v>935162725</v>
          </cell>
        </row>
        <row r="5243">
          <cell r="A5243" t="str">
            <v>D283383</v>
          </cell>
          <cell r="B5243" t="str">
            <v>AHM8123</v>
          </cell>
          <cell r="C5243" t="str">
            <v>先生</v>
          </cell>
          <cell r="D5243" t="str">
            <v>蘇</v>
          </cell>
          <cell r="E5243" t="str">
            <v>蘇先生</v>
          </cell>
          <cell r="F5243">
            <v>972796771</v>
          </cell>
        </row>
        <row r="5244">
          <cell r="A5244" t="str">
            <v>D283401</v>
          </cell>
          <cell r="B5244" t="str">
            <v>RBP8196</v>
          </cell>
          <cell r="C5244" t="str">
            <v>先生</v>
          </cell>
          <cell r="D5244" t="str">
            <v>璞政創新實業(有)謝總政</v>
          </cell>
          <cell r="E5244" t="str">
            <v>謝總政先生</v>
          </cell>
          <cell r="F5244">
            <v>935373218</v>
          </cell>
        </row>
        <row r="5245">
          <cell r="A5245" t="str">
            <v>D283421</v>
          </cell>
          <cell r="B5245" t="str">
            <v>AGN9687</v>
          </cell>
          <cell r="C5245" t="str">
            <v>先生</v>
          </cell>
          <cell r="D5245" t="str">
            <v>洪榮震</v>
          </cell>
          <cell r="E5245" t="str">
            <v>洪榮震先生</v>
          </cell>
          <cell r="F5245">
            <v>916769101</v>
          </cell>
        </row>
        <row r="5246">
          <cell r="A5246" t="str">
            <v>D283428</v>
          </cell>
          <cell r="B5246" t="str">
            <v>AKG3889</v>
          </cell>
          <cell r="C5246" t="str">
            <v>先生</v>
          </cell>
          <cell r="D5246" t="str">
            <v>彭雪紅</v>
          </cell>
          <cell r="E5246" t="str">
            <v>林清河先生</v>
          </cell>
          <cell r="F5246">
            <v>976285288</v>
          </cell>
        </row>
        <row r="5247">
          <cell r="A5247" t="str">
            <v>D283437</v>
          </cell>
          <cell r="B5247" t="str">
            <v>AKM9059</v>
          </cell>
          <cell r="C5247" t="str">
            <v>小姐</v>
          </cell>
          <cell r="D5247" t="str">
            <v>彭茜怡</v>
          </cell>
          <cell r="E5247" t="str">
            <v>彭茜怡小姐</v>
          </cell>
          <cell r="F5247">
            <v>955295795</v>
          </cell>
        </row>
        <row r="5248">
          <cell r="A5248" t="str">
            <v>D283442</v>
          </cell>
          <cell r="B5248" t="str">
            <v>AJF0166</v>
          </cell>
          <cell r="C5248" t="str">
            <v>先生</v>
          </cell>
          <cell r="D5248" t="str">
            <v>大魯閣投資股份有限公司施秉易</v>
          </cell>
          <cell r="E5248" t="str">
            <v>施秉易先生</v>
          </cell>
          <cell r="F5248">
            <v>981892591</v>
          </cell>
        </row>
        <row r="5249">
          <cell r="A5249" t="str">
            <v>D283462</v>
          </cell>
          <cell r="B5249" t="str">
            <v>AHW8826</v>
          </cell>
          <cell r="C5249" t="str">
            <v>小姐</v>
          </cell>
          <cell r="D5249" t="str">
            <v>呂奕慧</v>
          </cell>
          <cell r="E5249" t="str">
            <v>呂奕慧小姐</v>
          </cell>
          <cell r="F5249">
            <v>937089658</v>
          </cell>
        </row>
        <row r="5250">
          <cell r="A5250" t="str">
            <v>D283467</v>
          </cell>
          <cell r="B5250" t="str">
            <v>AGS9977</v>
          </cell>
          <cell r="C5250" t="str">
            <v>先生</v>
          </cell>
          <cell r="D5250" t="str">
            <v>蔡建華</v>
          </cell>
          <cell r="E5250" t="str">
            <v>蔡建華先生</v>
          </cell>
          <cell r="F5250">
            <v>919510498</v>
          </cell>
        </row>
        <row r="5251">
          <cell r="A5251" t="str">
            <v>D283476</v>
          </cell>
          <cell r="B5251" t="str">
            <v>AJG1191</v>
          </cell>
          <cell r="C5251" t="str">
            <v>先生</v>
          </cell>
          <cell r="D5251" t="str">
            <v>鎔德(股)劉恆升</v>
          </cell>
          <cell r="E5251" t="str">
            <v>劉恆升先生</v>
          </cell>
          <cell r="F5251">
            <v>937159628</v>
          </cell>
        </row>
        <row r="5252">
          <cell r="A5252" t="str">
            <v>D283481</v>
          </cell>
          <cell r="B5252" t="str">
            <v>AGT1098</v>
          </cell>
          <cell r="C5252" t="str">
            <v>先生</v>
          </cell>
          <cell r="D5252" t="str">
            <v>范發程</v>
          </cell>
          <cell r="E5252" t="str">
            <v>范發程先生</v>
          </cell>
          <cell r="F5252">
            <v>937004115</v>
          </cell>
        </row>
        <row r="5253">
          <cell r="A5253" t="str">
            <v>D283482</v>
          </cell>
          <cell r="B5253" t="str">
            <v>AGL1999</v>
          </cell>
          <cell r="C5253" t="str">
            <v>先生</v>
          </cell>
          <cell r="D5253" t="str">
            <v>杰昕實業有限公司賴富文</v>
          </cell>
          <cell r="E5253" t="str">
            <v>賴富文先生</v>
          </cell>
          <cell r="F5253">
            <v>933165199</v>
          </cell>
        </row>
        <row r="5254">
          <cell r="A5254" t="str">
            <v>D283490</v>
          </cell>
          <cell r="B5254" t="str">
            <v>ALG9898</v>
          </cell>
          <cell r="C5254" t="str">
            <v>先生</v>
          </cell>
          <cell r="D5254" t="str">
            <v>浩辰企業何啟道</v>
          </cell>
          <cell r="E5254" t="str">
            <v>何啟道先生</v>
          </cell>
          <cell r="F5254">
            <v>933205590</v>
          </cell>
        </row>
        <row r="5255">
          <cell r="A5255" t="str">
            <v>D283492</v>
          </cell>
          <cell r="B5255" t="str">
            <v>AJJ7890</v>
          </cell>
          <cell r="C5255" t="str">
            <v>先生</v>
          </cell>
          <cell r="D5255" t="str">
            <v>邢金勝</v>
          </cell>
          <cell r="E5255" t="str">
            <v>邢金勝先生</v>
          </cell>
          <cell r="F5255">
            <v>937865733</v>
          </cell>
        </row>
        <row r="5256">
          <cell r="A5256" t="str">
            <v>D283529</v>
          </cell>
          <cell r="B5256" t="str">
            <v>RAQ3617</v>
          </cell>
          <cell r="C5256" t="str">
            <v>先生</v>
          </cell>
          <cell r="D5256" t="str">
            <v>王志恆</v>
          </cell>
          <cell r="E5256" t="str">
            <v>王志恆先生</v>
          </cell>
          <cell r="F5256">
            <v>916298809</v>
          </cell>
        </row>
        <row r="5257">
          <cell r="A5257" t="str">
            <v>D283536</v>
          </cell>
          <cell r="B5257" t="str">
            <v>RAP1285</v>
          </cell>
          <cell r="C5257" t="str">
            <v>先生</v>
          </cell>
          <cell r="D5257" t="str">
            <v>遠銀國際租賃股份有限公司王堅勇</v>
          </cell>
          <cell r="E5257" t="str">
            <v>王堅勇先生</v>
          </cell>
          <cell r="F5257">
            <v>917793789</v>
          </cell>
        </row>
        <row r="5258">
          <cell r="A5258" t="str">
            <v>D283544</v>
          </cell>
          <cell r="B5258" t="str">
            <v>ATE0580</v>
          </cell>
          <cell r="C5258" t="str">
            <v>先生</v>
          </cell>
          <cell r="D5258" t="str">
            <v>陳亮旭</v>
          </cell>
          <cell r="E5258" t="str">
            <v>陳麒文先生</v>
          </cell>
          <cell r="F5258">
            <v>920334580</v>
          </cell>
        </row>
        <row r="5259">
          <cell r="A5259" t="str">
            <v>D283554</v>
          </cell>
          <cell r="B5259" t="str">
            <v>ANA6387</v>
          </cell>
          <cell r="C5259" t="str">
            <v>先生</v>
          </cell>
          <cell r="D5259" t="str">
            <v>賴志維</v>
          </cell>
          <cell r="E5259" t="str">
            <v>賴志維先生</v>
          </cell>
          <cell r="F5259">
            <v>960159639</v>
          </cell>
        </row>
        <row r="5260">
          <cell r="A5260" t="str">
            <v>D283596</v>
          </cell>
          <cell r="B5260" t="str">
            <v>待配額車</v>
          </cell>
          <cell r="C5260" t="str">
            <v>先生</v>
          </cell>
          <cell r="D5260" t="str">
            <v>鉑德汽車股份有限公司莊朝清</v>
          </cell>
          <cell r="E5260" t="str">
            <v>莊朝清先生</v>
          </cell>
          <cell r="F5260">
            <v>932301518</v>
          </cell>
        </row>
        <row r="5261">
          <cell r="A5261" t="str">
            <v>D283599</v>
          </cell>
          <cell r="B5261" t="str">
            <v>RBD1680</v>
          </cell>
          <cell r="C5261" t="str">
            <v>先生</v>
          </cell>
          <cell r="D5261" t="str">
            <v>和運股份有限公司楊政龍</v>
          </cell>
          <cell r="E5261" t="str">
            <v>楊政龍先生</v>
          </cell>
          <cell r="F5261">
            <v>225219158</v>
          </cell>
        </row>
        <row r="5262">
          <cell r="A5262" t="str">
            <v>D283606</v>
          </cell>
          <cell r="B5262" t="str">
            <v>帶配額車</v>
          </cell>
          <cell r="C5262" t="str">
            <v>先生</v>
          </cell>
          <cell r="D5262" t="str">
            <v>鉑德汽車股份有限公司吳佳翰</v>
          </cell>
          <cell r="E5262" t="str">
            <v>吳佳翰先生</v>
          </cell>
          <cell r="F5262">
            <v>921282497</v>
          </cell>
        </row>
        <row r="5263">
          <cell r="A5263" t="str">
            <v>D283627</v>
          </cell>
          <cell r="B5263" t="str">
            <v>RBC9866</v>
          </cell>
          <cell r="C5263" t="str">
            <v>先生</v>
          </cell>
          <cell r="D5263" t="str">
            <v>李德明</v>
          </cell>
          <cell r="E5263" t="str">
            <v>李德明先生</v>
          </cell>
          <cell r="F5263">
            <v>926133121</v>
          </cell>
        </row>
        <row r="5264">
          <cell r="A5264" t="str">
            <v>D283634</v>
          </cell>
          <cell r="B5264" t="str">
            <v>AKF2258</v>
          </cell>
          <cell r="C5264" t="str">
            <v>先生</v>
          </cell>
          <cell r="D5264" t="str">
            <v>陳正春</v>
          </cell>
          <cell r="E5264" t="str">
            <v>楊漢陽先生</v>
          </cell>
          <cell r="F5264">
            <v>932077676</v>
          </cell>
        </row>
        <row r="5265">
          <cell r="A5265" t="str">
            <v>D283636</v>
          </cell>
          <cell r="B5265" t="str">
            <v>AKF7989</v>
          </cell>
          <cell r="C5265" t="str">
            <v>先生</v>
          </cell>
          <cell r="D5265" t="str">
            <v>游明憲</v>
          </cell>
          <cell r="E5265" t="str">
            <v>游明憲先生</v>
          </cell>
          <cell r="F5265">
            <v>933833935</v>
          </cell>
        </row>
        <row r="5266">
          <cell r="A5266" t="str">
            <v>D283638</v>
          </cell>
          <cell r="B5266" t="str">
            <v>ATH5972</v>
          </cell>
          <cell r="C5266" t="str">
            <v>先生</v>
          </cell>
          <cell r="D5266" t="str">
            <v>裕強生技(股)顧中達</v>
          </cell>
          <cell r="E5266" t="str">
            <v>顧中達先生</v>
          </cell>
          <cell r="F5266">
            <v>933161151</v>
          </cell>
        </row>
        <row r="5267">
          <cell r="A5267" t="str">
            <v>D283655</v>
          </cell>
          <cell r="B5267" t="str">
            <v>AJF0882</v>
          </cell>
          <cell r="C5267" t="str">
            <v>小姐</v>
          </cell>
          <cell r="D5267" t="str">
            <v>黃資裡</v>
          </cell>
          <cell r="E5267" t="str">
            <v>黃資裡小姐</v>
          </cell>
          <cell r="F5267">
            <v>955811877</v>
          </cell>
        </row>
        <row r="5268">
          <cell r="A5268" t="str">
            <v>D283681</v>
          </cell>
          <cell r="B5268" t="str">
            <v>AKF7777</v>
          </cell>
          <cell r="C5268" t="str">
            <v>小姐</v>
          </cell>
          <cell r="D5268" t="str">
            <v>林邑蓁</v>
          </cell>
          <cell r="E5268" t="str">
            <v>林邑蓁小姐</v>
          </cell>
          <cell r="F5268">
            <v>929939968</v>
          </cell>
        </row>
        <row r="5269">
          <cell r="A5269" t="str">
            <v>D283715</v>
          </cell>
          <cell r="B5269" t="str">
            <v>AKF9382</v>
          </cell>
          <cell r="C5269" t="str">
            <v>先生</v>
          </cell>
          <cell r="D5269" t="str">
            <v>李崇譽</v>
          </cell>
          <cell r="E5269" t="str">
            <v>李崇譽先生</v>
          </cell>
          <cell r="F5269">
            <v>937101241</v>
          </cell>
        </row>
        <row r="5270">
          <cell r="A5270" t="str">
            <v>D283720</v>
          </cell>
          <cell r="B5270" t="str">
            <v>AMY3900</v>
          </cell>
          <cell r="C5270" t="str">
            <v>先生</v>
          </cell>
          <cell r="D5270" t="str">
            <v>劉存偉</v>
          </cell>
          <cell r="E5270" t="str">
            <v>劉存偉先生</v>
          </cell>
          <cell r="F5270">
            <v>933156863</v>
          </cell>
        </row>
        <row r="5271">
          <cell r="A5271" t="str">
            <v>D283732</v>
          </cell>
          <cell r="B5271" t="str">
            <v>RAW8857</v>
          </cell>
          <cell r="C5271" t="str">
            <v>先生</v>
          </cell>
          <cell r="D5271" t="str">
            <v>財盟小客車租賃股份有限公司高健銘</v>
          </cell>
          <cell r="E5271" t="str">
            <v>高健銘先生</v>
          </cell>
          <cell r="F5271">
            <v>936195116</v>
          </cell>
        </row>
        <row r="5272">
          <cell r="A5272" t="str">
            <v>D283737</v>
          </cell>
          <cell r="B5272" t="str">
            <v>APB0018</v>
          </cell>
          <cell r="C5272" t="str">
            <v>小姐</v>
          </cell>
          <cell r="D5272" t="str">
            <v>鄭秀如</v>
          </cell>
          <cell r="E5272" t="str">
            <v>鄭秀如小姐</v>
          </cell>
          <cell r="F5272">
            <v>910453693</v>
          </cell>
        </row>
        <row r="5273">
          <cell r="A5273" t="str">
            <v>D283744</v>
          </cell>
          <cell r="B5273" t="str">
            <v>ANU5589</v>
          </cell>
          <cell r="C5273" t="str">
            <v>小姐</v>
          </cell>
          <cell r="D5273" t="str">
            <v>吳靜欣</v>
          </cell>
          <cell r="E5273" t="str">
            <v>吳靜欣小姐</v>
          </cell>
          <cell r="F5273">
            <v>921801389</v>
          </cell>
        </row>
        <row r="5274">
          <cell r="A5274" t="str">
            <v>D283756</v>
          </cell>
          <cell r="B5274" t="str">
            <v>D283756</v>
          </cell>
          <cell r="C5274" t="str">
            <v>先生</v>
          </cell>
          <cell r="D5274" t="str">
            <v>車已賣</v>
          </cell>
          <cell r="E5274" t="str">
            <v>車已賣先生</v>
          </cell>
          <cell r="F5274">
            <v>900000000</v>
          </cell>
        </row>
        <row r="5275">
          <cell r="A5275" t="str">
            <v>D283759</v>
          </cell>
          <cell r="B5275" t="str">
            <v>ANW9363</v>
          </cell>
          <cell r="C5275" t="str">
            <v>先生</v>
          </cell>
          <cell r="D5275" t="str">
            <v>王世杰</v>
          </cell>
          <cell r="E5275" t="str">
            <v>王世杰先生</v>
          </cell>
          <cell r="F5275">
            <v>912545768</v>
          </cell>
        </row>
        <row r="5276">
          <cell r="A5276" t="str">
            <v>D283787</v>
          </cell>
          <cell r="B5276" t="str">
            <v>RAR6338</v>
          </cell>
          <cell r="C5276" t="str">
            <v>先生</v>
          </cell>
          <cell r="D5276" t="str">
            <v>祥慶興業有限公司-財盟小客車汪國祥</v>
          </cell>
          <cell r="E5276" t="str">
            <v>汪國祥先生</v>
          </cell>
          <cell r="F5276">
            <v>939330380</v>
          </cell>
        </row>
        <row r="5277">
          <cell r="A5277" t="str">
            <v>D283788</v>
          </cell>
          <cell r="B5277" t="str">
            <v>RAW6573</v>
          </cell>
          <cell r="C5277" t="str">
            <v>小姐</v>
          </cell>
          <cell r="D5277" t="str">
            <v>鎔德股份有限公司李如峰</v>
          </cell>
          <cell r="E5277" t="str">
            <v>李如峰小姐</v>
          </cell>
          <cell r="F5277">
            <v>900000000</v>
          </cell>
        </row>
        <row r="5278">
          <cell r="A5278" t="str">
            <v>D283791</v>
          </cell>
          <cell r="B5278" t="str">
            <v>AKQ5878</v>
          </cell>
          <cell r="C5278" t="str">
            <v>先生</v>
          </cell>
          <cell r="D5278" t="str">
            <v>羅光華</v>
          </cell>
          <cell r="E5278" t="str">
            <v>羅光華先生</v>
          </cell>
          <cell r="F5278">
            <v>921925908</v>
          </cell>
        </row>
        <row r="5279">
          <cell r="A5279" t="str">
            <v>D283796</v>
          </cell>
          <cell r="B5279" t="str">
            <v>ANZ9055</v>
          </cell>
          <cell r="C5279" t="str">
            <v>先生</v>
          </cell>
          <cell r="D5279" t="str">
            <v>謝晨彥</v>
          </cell>
          <cell r="E5279" t="str">
            <v>謝晨彥先生</v>
          </cell>
          <cell r="F5279">
            <v>980156111</v>
          </cell>
        </row>
        <row r="5280">
          <cell r="A5280" t="str">
            <v>D283837</v>
          </cell>
          <cell r="B5280" t="str">
            <v>APM5388</v>
          </cell>
          <cell r="C5280" t="str">
            <v>先生</v>
          </cell>
          <cell r="D5280" t="str">
            <v>林瓊瑤</v>
          </cell>
          <cell r="E5280" t="str">
            <v>林瓊瑤先生</v>
          </cell>
          <cell r="F5280">
            <v>979309797</v>
          </cell>
        </row>
        <row r="5281">
          <cell r="A5281" t="str">
            <v>D283898</v>
          </cell>
          <cell r="B5281" t="str">
            <v>ATQ9881</v>
          </cell>
          <cell r="C5281" t="str">
            <v>先生</v>
          </cell>
          <cell r="D5281" t="str">
            <v>騰緣實業(限)(財盟租賃)許庭豪</v>
          </cell>
          <cell r="E5281" t="str">
            <v>許庭豪先生</v>
          </cell>
          <cell r="F5281">
            <v>933897196</v>
          </cell>
        </row>
        <row r="5282">
          <cell r="A5282" t="str">
            <v>D283929</v>
          </cell>
          <cell r="B5282" t="str">
            <v>AJJ3737</v>
          </cell>
          <cell r="C5282" t="str">
            <v>先生</v>
          </cell>
          <cell r="D5282" t="str">
            <v>朋城股份有限公司黃文益</v>
          </cell>
          <cell r="E5282" t="str">
            <v>黃文益先生</v>
          </cell>
          <cell r="F5282">
            <v>930355355</v>
          </cell>
        </row>
        <row r="5283">
          <cell r="A5283" t="str">
            <v>D283954</v>
          </cell>
          <cell r="B5283" t="str">
            <v>RAY9398</v>
          </cell>
          <cell r="C5283" t="str">
            <v>先生</v>
          </cell>
          <cell r="D5283" t="str">
            <v>華開租賃股份有限公司賴健哲</v>
          </cell>
          <cell r="E5283" t="str">
            <v>賴健哲先生</v>
          </cell>
          <cell r="F5283">
            <v>913595518</v>
          </cell>
        </row>
        <row r="5284">
          <cell r="A5284" t="str">
            <v>D283958</v>
          </cell>
          <cell r="B5284" t="str">
            <v>D283958</v>
          </cell>
          <cell r="C5284" t="str">
            <v>先生</v>
          </cell>
          <cell r="D5284" t="str">
            <v>車已賣</v>
          </cell>
          <cell r="E5284" t="str">
            <v>車已賣先生</v>
          </cell>
          <cell r="F5284">
            <v>900000000</v>
          </cell>
        </row>
        <row r="5285">
          <cell r="A5285" t="str">
            <v>D283970</v>
          </cell>
          <cell r="B5285" t="str">
            <v>RAX2808</v>
          </cell>
          <cell r="C5285" t="str">
            <v>先生</v>
          </cell>
          <cell r="D5285" t="str">
            <v>和運租車股份有限公司段培琛</v>
          </cell>
          <cell r="E5285" t="str">
            <v>段培琛先生</v>
          </cell>
          <cell r="F5285">
            <v>912929282</v>
          </cell>
        </row>
        <row r="5286">
          <cell r="A5286" t="str">
            <v>D284131</v>
          </cell>
          <cell r="B5286" t="str">
            <v>AMY0388</v>
          </cell>
          <cell r="C5286" t="str">
            <v>先生</v>
          </cell>
          <cell r="D5286" t="str">
            <v>友聚工業有限公司許永長</v>
          </cell>
          <cell r="E5286" t="str">
            <v>許永長先生</v>
          </cell>
          <cell r="F5286">
            <v>939180171</v>
          </cell>
        </row>
        <row r="5287">
          <cell r="A5287" t="str">
            <v>D284146</v>
          </cell>
          <cell r="B5287" t="str">
            <v>RAY2510</v>
          </cell>
          <cell r="C5287" t="str">
            <v>先生</v>
          </cell>
          <cell r="D5287" t="str">
            <v>吳明致</v>
          </cell>
          <cell r="E5287" t="str">
            <v>吳明致先生</v>
          </cell>
          <cell r="F5287">
            <v>936062107</v>
          </cell>
        </row>
        <row r="5288">
          <cell r="A5288" t="str">
            <v>D284192</v>
          </cell>
          <cell r="B5288" t="str">
            <v>AKZ5567</v>
          </cell>
          <cell r="C5288" t="str">
            <v>先生</v>
          </cell>
          <cell r="D5288" t="str">
            <v>黃郁軒</v>
          </cell>
          <cell r="E5288" t="str">
            <v>黃郁軒先生</v>
          </cell>
          <cell r="F5288">
            <v>955628331</v>
          </cell>
        </row>
        <row r="5289">
          <cell r="A5289" t="str">
            <v>D284223</v>
          </cell>
          <cell r="B5289" t="str">
            <v>RAY7711</v>
          </cell>
          <cell r="C5289" t="str">
            <v>先生</v>
          </cell>
          <cell r="D5289" t="str">
            <v>翊發印刷股份有限公司(財盟租賃)盧益璋</v>
          </cell>
          <cell r="E5289" t="str">
            <v>盧益璋先生</v>
          </cell>
          <cell r="F5289">
            <v>910300649</v>
          </cell>
        </row>
        <row r="5290">
          <cell r="A5290" t="str">
            <v>D284224</v>
          </cell>
          <cell r="B5290" t="str">
            <v>AKR3092</v>
          </cell>
          <cell r="C5290" t="str">
            <v>先生</v>
          </cell>
          <cell r="D5290" t="str">
            <v>鎔德股份有限公司林明國</v>
          </cell>
          <cell r="E5290" t="str">
            <v>林明國先生</v>
          </cell>
          <cell r="F5290">
            <v>922407258</v>
          </cell>
        </row>
        <row r="5291">
          <cell r="A5291" t="str">
            <v>D284246</v>
          </cell>
          <cell r="B5291" t="str">
            <v>AJK7168</v>
          </cell>
          <cell r="C5291" t="str">
            <v>先生</v>
          </cell>
          <cell r="D5291" t="str">
            <v>邱建松</v>
          </cell>
          <cell r="E5291" t="str">
            <v>邱建松先生</v>
          </cell>
          <cell r="F5291">
            <v>921633480</v>
          </cell>
        </row>
        <row r="5292">
          <cell r="A5292" t="str">
            <v>D284286</v>
          </cell>
          <cell r="B5292" t="str">
            <v>AMY2636</v>
          </cell>
          <cell r="C5292" t="str">
            <v>先生</v>
          </cell>
          <cell r="D5292" t="str">
            <v>蔡國興</v>
          </cell>
          <cell r="E5292" t="str">
            <v>蔡國興先生</v>
          </cell>
          <cell r="F5292">
            <v>912909037</v>
          </cell>
        </row>
        <row r="5293">
          <cell r="A5293" t="str">
            <v>D284289</v>
          </cell>
          <cell r="B5293" t="str">
            <v>AMY3508</v>
          </cell>
          <cell r="C5293" t="str">
            <v>先生</v>
          </cell>
          <cell r="D5293" t="str">
            <v>陳憲政</v>
          </cell>
          <cell r="E5293" t="str">
            <v>陳憲政先生</v>
          </cell>
          <cell r="F5293">
            <v>986361595</v>
          </cell>
        </row>
        <row r="5294">
          <cell r="A5294" t="str">
            <v>D284292</v>
          </cell>
          <cell r="B5294" t="str">
            <v>AMY3979</v>
          </cell>
          <cell r="C5294" t="str">
            <v>先生</v>
          </cell>
          <cell r="D5294" t="str">
            <v>陳文掌</v>
          </cell>
          <cell r="E5294" t="str">
            <v>陳文掌先生</v>
          </cell>
          <cell r="F5294">
            <v>928559990</v>
          </cell>
        </row>
        <row r="5295">
          <cell r="A5295" t="str">
            <v>D284293</v>
          </cell>
          <cell r="B5295" t="str">
            <v>AMY6599</v>
          </cell>
          <cell r="C5295" t="str">
            <v>先生</v>
          </cell>
          <cell r="D5295" t="str">
            <v>姚辰和</v>
          </cell>
          <cell r="E5295" t="str">
            <v>姚辰和先生</v>
          </cell>
          <cell r="F5295">
            <v>921647680</v>
          </cell>
        </row>
        <row r="5296">
          <cell r="A5296" t="str">
            <v>D284296</v>
          </cell>
          <cell r="B5296" t="str">
            <v>AMY9962</v>
          </cell>
          <cell r="C5296" t="str">
            <v>先生</v>
          </cell>
          <cell r="D5296" t="str">
            <v>王瑞淵</v>
          </cell>
          <cell r="E5296" t="str">
            <v>王瑞淵先生</v>
          </cell>
          <cell r="F5296">
            <v>988204662</v>
          </cell>
        </row>
        <row r="5297">
          <cell r="A5297" t="str">
            <v>D317846</v>
          </cell>
          <cell r="B5297" t="str">
            <v>APK1208</v>
          </cell>
          <cell r="C5297" t="str">
            <v>先生</v>
          </cell>
          <cell r="D5297" t="str">
            <v>許溢庭</v>
          </cell>
          <cell r="E5297" t="str">
            <v>許溢庭先生</v>
          </cell>
          <cell r="F5297">
            <v>933778577</v>
          </cell>
        </row>
        <row r="5298">
          <cell r="A5298" t="str">
            <v>D326298</v>
          </cell>
          <cell r="B5298" t="str">
            <v>RAK3398</v>
          </cell>
          <cell r="C5298" t="str">
            <v>先生</v>
          </cell>
          <cell r="D5298" t="str">
            <v>藍俊清</v>
          </cell>
          <cell r="E5298" t="str">
            <v>藍俊清先生</v>
          </cell>
          <cell r="F5298">
            <v>932321211</v>
          </cell>
        </row>
        <row r="5299">
          <cell r="A5299" t="str">
            <v>D343437</v>
          </cell>
          <cell r="B5299" t="str">
            <v>AGF5617</v>
          </cell>
          <cell r="C5299" t="str">
            <v>先生</v>
          </cell>
          <cell r="D5299" t="str">
            <v>張聰富</v>
          </cell>
          <cell r="E5299" t="str">
            <v>李翔斌先生</v>
          </cell>
          <cell r="F5299">
            <v>952200306</v>
          </cell>
        </row>
        <row r="5300">
          <cell r="A5300" t="str">
            <v>D343552</v>
          </cell>
          <cell r="B5300" t="str">
            <v>AAB3320</v>
          </cell>
          <cell r="C5300" t="str">
            <v>先生</v>
          </cell>
          <cell r="D5300" t="str">
            <v>黃浩剛</v>
          </cell>
          <cell r="E5300" t="str">
            <v>黃浩剛先生</v>
          </cell>
          <cell r="F5300">
            <v>919222873</v>
          </cell>
        </row>
        <row r="5301">
          <cell r="A5301" t="str">
            <v>D343555</v>
          </cell>
          <cell r="B5301" t="str">
            <v>AAG5197</v>
          </cell>
          <cell r="C5301" t="str">
            <v>先生</v>
          </cell>
          <cell r="D5301" t="str">
            <v>田奇偉</v>
          </cell>
          <cell r="E5301" t="str">
            <v>田奇偉先生</v>
          </cell>
          <cell r="F5301">
            <v>983775670</v>
          </cell>
        </row>
        <row r="5302">
          <cell r="A5302" t="str">
            <v>D343556</v>
          </cell>
          <cell r="B5302" t="str">
            <v>AAG6665</v>
          </cell>
          <cell r="C5302" t="str">
            <v>先生</v>
          </cell>
          <cell r="D5302" t="str">
            <v>郭文峰</v>
          </cell>
          <cell r="E5302" t="str">
            <v>郭文峰先生</v>
          </cell>
          <cell r="F5302">
            <v>935813606</v>
          </cell>
        </row>
        <row r="5303">
          <cell r="A5303" t="str">
            <v>D343604</v>
          </cell>
          <cell r="B5303" t="str">
            <v>AAN0905</v>
          </cell>
          <cell r="C5303" t="str">
            <v>女士</v>
          </cell>
          <cell r="D5303" t="str">
            <v>林其慧</v>
          </cell>
          <cell r="E5303" t="str">
            <v>林其慧女士</v>
          </cell>
          <cell r="F5303">
            <v>910007805</v>
          </cell>
        </row>
        <row r="5304">
          <cell r="A5304" t="str">
            <v>D343628</v>
          </cell>
          <cell r="B5304" t="str">
            <v>AAG8387</v>
          </cell>
          <cell r="C5304" t="str">
            <v>女士</v>
          </cell>
          <cell r="D5304" t="str">
            <v>黃秀真</v>
          </cell>
          <cell r="E5304" t="str">
            <v>黃秀真女士</v>
          </cell>
          <cell r="F5304">
            <v>963092039</v>
          </cell>
        </row>
        <row r="5305">
          <cell r="A5305" t="str">
            <v>D343631</v>
          </cell>
          <cell r="B5305" t="str">
            <v>AAG8860</v>
          </cell>
          <cell r="C5305" t="str">
            <v>女士</v>
          </cell>
          <cell r="D5305" t="str">
            <v>張齡之</v>
          </cell>
          <cell r="E5305" t="str">
            <v>張齡之女士</v>
          </cell>
          <cell r="F5305">
            <v>911288404</v>
          </cell>
        </row>
        <row r="5306">
          <cell r="A5306" t="str">
            <v>D343750</v>
          </cell>
          <cell r="B5306" t="str">
            <v>AWZ0900</v>
          </cell>
          <cell r="C5306" t="str">
            <v>先生</v>
          </cell>
          <cell r="D5306" t="str">
            <v>大氣城事業有限公司陳榮安</v>
          </cell>
          <cell r="E5306" t="str">
            <v>陳榮安先生</v>
          </cell>
          <cell r="F5306">
            <v>935184888</v>
          </cell>
        </row>
        <row r="5307">
          <cell r="A5307" t="str">
            <v>D343752</v>
          </cell>
          <cell r="B5307" t="str">
            <v>AMX6366</v>
          </cell>
          <cell r="C5307" t="str">
            <v>先生</v>
          </cell>
          <cell r="D5307" t="str">
            <v>張泰山</v>
          </cell>
          <cell r="E5307" t="str">
            <v>張泰山先生</v>
          </cell>
          <cell r="F5307">
            <v>963337886</v>
          </cell>
        </row>
        <row r="5308">
          <cell r="A5308" t="str">
            <v>D343757</v>
          </cell>
          <cell r="B5308" t="str">
            <v>AAS3598</v>
          </cell>
          <cell r="C5308" t="str">
            <v>先生</v>
          </cell>
          <cell r="D5308" t="str">
            <v>黃基瑤</v>
          </cell>
          <cell r="E5308" t="str">
            <v>黃基瑤先生</v>
          </cell>
          <cell r="F5308">
            <v>989923820</v>
          </cell>
        </row>
        <row r="5309">
          <cell r="A5309" t="str">
            <v>D343760</v>
          </cell>
          <cell r="B5309" t="str">
            <v>AAB7882</v>
          </cell>
          <cell r="C5309" t="str">
            <v>先生</v>
          </cell>
          <cell r="D5309" t="str">
            <v>力通國際開發股份有限公司劉志鴻</v>
          </cell>
          <cell r="E5309" t="str">
            <v>劉志鴻先生</v>
          </cell>
          <cell r="F5309">
            <v>916001077</v>
          </cell>
        </row>
        <row r="5310">
          <cell r="A5310" t="str">
            <v>D343773</v>
          </cell>
          <cell r="B5310" t="str">
            <v>RAK2025</v>
          </cell>
          <cell r="C5310" t="str">
            <v>先生</v>
          </cell>
          <cell r="D5310" t="str">
            <v>聯邦國際租賃股份有限公司張俊傑</v>
          </cell>
          <cell r="E5310" t="str">
            <v>張俊傑先生</v>
          </cell>
          <cell r="F5310">
            <v>918129619</v>
          </cell>
        </row>
        <row r="5311">
          <cell r="A5311" t="str">
            <v>D343798</v>
          </cell>
          <cell r="B5311" t="str">
            <v>AAB6557</v>
          </cell>
          <cell r="C5311" t="str">
            <v>先生</v>
          </cell>
          <cell r="D5311" t="str">
            <v>陶盛貿易有限公司林石城</v>
          </cell>
          <cell r="E5311" t="str">
            <v>林石城先生</v>
          </cell>
          <cell r="F5311">
            <v>928806811</v>
          </cell>
        </row>
        <row r="5312">
          <cell r="A5312" t="str">
            <v>D343799</v>
          </cell>
          <cell r="B5312" t="str">
            <v>AAS6528</v>
          </cell>
          <cell r="C5312" t="str">
            <v>先生</v>
          </cell>
          <cell r="D5312" t="str">
            <v>賴憲能</v>
          </cell>
          <cell r="E5312" t="str">
            <v>賴憲能先生</v>
          </cell>
          <cell r="F5312">
            <v>988232963</v>
          </cell>
        </row>
        <row r="5313">
          <cell r="A5313" t="str">
            <v>D343899</v>
          </cell>
          <cell r="B5313" t="str">
            <v>ARB5168</v>
          </cell>
          <cell r="C5313" t="str">
            <v>先生</v>
          </cell>
          <cell r="D5313" t="str">
            <v>劉長榮</v>
          </cell>
          <cell r="E5313" t="str">
            <v>劉長榮先生</v>
          </cell>
          <cell r="F5313">
            <v>915736637</v>
          </cell>
        </row>
        <row r="5314">
          <cell r="A5314" t="str">
            <v>D344076</v>
          </cell>
          <cell r="B5314" t="str">
            <v>AAW6186</v>
          </cell>
          <cell r="C5314" t="str">
            <v>先生</v>
          </cell>
          <cell r="D5314" t="str">
            <v>游象雲</v>
          </cell>
          <cell r="E5314" t="str">
            <v>游象雲先生</v>
          </cell>
          <cell r="F5314">
            <v>928130797</v>
          </cell>
        </row>
        <row r="5315">
          <cell r="A5315" t="str">
            <v>D344118</v>
          </cell>
          <cell r="B5315" t="str">
            <v>AFK0888</v>
          </cell>
          <cell r="C5315" t="str">
            <v>小姐</v>
          </cell>
          <cell r="D5315" t="str">
            <v>林秀琴</v>
          </cell>
          <cell r="E5315" t="str">
            <v>林秀琴小姐</v>
          </cell>
          <cell r="F5315">
            <v>936057997</v>
          </cell>
        </row>
        <row r="5316">
          <cell r="A5316" t="str">
            <v>D344122</v>
          </cell>
          <cell r="B5316" t="str">
            <v>AAN9295</v>
          </cell>
          <cell r="C5316" t="str">
            <v>女士</v>
          </cell>
          <cell r="D5316" t="str">
            <v>吳美素</v>
          </cell>
          <cell r="E5316" t="str">
            <v>吳美素女士</v>
          </cell>
          <cell r="F5316">
            <v>935822767</v>
          </cell>
        </row>
        <row r="5317">
          <cell r="A5317" t="str">
            <v>D357438</v>
          </cell>
          <cell r="B5317" t="str">
            <v>AJQ7699</v>
          </cell>
          <cell r="C5317" t="str">
            <v>先生</v>
          </cell>
          <cell r="D5317" t="str">
            <v>林佳靜</v>
          </cell>
          <cell r="E5317" t="str">
            <v>徐茂勝先生</v>
          </cell>
          <cell r="F5317">
            <v>935333448</v>
          </cell>
        </row>
        <row r="5318">
          <cell r="A5318" t="str">
            <v>D357439</v>
          </cell>
          <cell r="B5318" t="str">
            <v>AAG9885</v>
          </cell>
          <cell r="C5318" t="str">
            <v>先生</v>
          </cell>
          <cell r="D5318" t="str">
            <v>林懷達</v>
          </cell>
          <cell r="E5318" t="str">
            <v>林懷達先生</v>
          </cell>
          <cell r="F5318">
            <v>939433050</v>
          </cell>
        </row>
        <row r="5319">
          <cell r="A5319" t="str">
            <v>D357442</v>
          </cell>
          <cell r="B5319" t="str">
            <v>RAD7355</v>
          </cell>
          <cell r="C5319" t="str">
            <v>先生</v>
          </cell>
          <cell r="D5319" t="str">
            <v>王勝弘</v>
          </cell>
          <cell r="E5319" t="str">
            <v>王勝弘先生</v>
          </cell>
          <cell r="F5319">
            <v>932571035</v>
          </cell>
        </row>
        <row r="5320">
          <cell r="A5320" t="str">
            <v>D357447</v>
          </cell>
          <cell r="B5320" t="str">
            <v>AAX7722</v>
          </cell>
          <cell r="C5320" t="str">
            <v>小姐</v>
          </cell>
          <cell r="D5320" t="str">
            <v>張莒如</v>
          </cell>
          <cell r="E5320" t="str">
            <v>楊惠茹小姐</v>
          </cell>
          <cell r="F5320">
            <v>936888159</v>
          </cell>
        </row>
        <row r="5321">
          <cell r="A5321" t="str">
            <v>D357473</v>
          </cell>
          <cell r="B5321" t="str">
            <v>AKE8899</v>
          </cell>
          <cell r="C5321" t="str">
            <v>先生</v>
          </cell>
          <cell r="D5321" t="str">
            <v>劉智紘</v>
          </cell>
          <cell r="E5321" t="str">
            <v>劉慶祥先生</v>
          </cell>
          <cell r="F5321">
            <v>932040488</v>
          </cell>
        </row>
        <row r="5322">
          <cell r="A5322" t="str">
            <v>D357569</v>
          </cell>
          <cell r="B5322" t="str">
            <v>AAR0125</v>
          </cell>
          <cell r="C5322" t="str">
            <v>先生</v>
          </cell>
          <cell r="D5322" t="str">
            <v>王志堯</v>
          </cell>
          <cell r="E5322" t="str">
            <v>王志堯先生</v>
          </cell>
          <cell r="F5322">
            <v>989087129</v>
          </cell>
        </row>
        <row r="5323">
          <cell r="A5323" t="str">
            <v>D357597</v>
          </cell>
          <cell r="B5323" t="str">
            <v>RAL5178</v>
          </cell>
          <cell r="C5323" t="str">
            <v>先生</v>
          </cell>
          <cell r="D5323" t="str">
            <v>台壽保資融股份有限公司薛添祥</v>
          </cell>
          <cell r="E5323" t="str">
            <v>薛添祥先生</v>
          </cell>
          <cell r="F5323">
            <v>989975568</v>
          </cell>
        </row>
        <row r="5324">
          <cell r="A5324" t="str">
            <v>D357705</v>
          </cell>
          <cell r="B5324" t="str">
            <v>RAD9837</v>
          </cell>
          <cell r="C5324" t="str">
            <v>先生</v>
          </cell>
          <cell r="D5324" t="str">
            <v>煜曜科技(股)-格上租賃洪憲燁</v>
          </cell>
          <cell r="E5324" t="str">
            <v>洪憲燁先生</v>
          </cell>
          <cell r="F5324">
            <v>922461837</v>
          </cell>
        </row>
        <row r="5325">
          <cell r="A5325" t="str">
            <v>D357783</v>
          </cell>
          <cell r="B5325" t="str">
            <v>ABC9227</v>
          </cell>
          <cell r="C5325" t="str">
            <v>女士</v>
          </cell>
          <cell r="D5325" t="str">
            <v>張鳳珠</v>
          </cell>
          <cell r="E5325" t="str">
            <v>張鳳珠女士</v>
          </cell>
          <cell r="F5325">
            <v>972727978</v>
          </cell>
        </row>
        <row r="5326">
          <cell r="A5326" t="str">
            <v>D357943</v>
          </cell>
          <cell r="B5326" t="str">
            <v>AFR2368</v>
          </cell>
          <cell r="C5326" t="str">
            <v>先生</v>
          </cell>
          <cell r="D5326" t="str">
            <v>黃竑哲</v>
          </cell>
          <cell r="E5326" t="str">
            <v>黃竑哲先生</v>
          </cell>
          <cell r="F5326">
            <v>916146096</v>
          </cell>
        </row>
        <row r="5327">
          <cell r="A5327" t="str">
            <v>D357986</v>
          </cell>
          <cell r="B5327" t="str">
            <v>AFF5203</v>
          </cell>
          <cell r="C5327" t="str">
            <v>先生</v>
          </cell>
          <cell r="D5327" t="str">
            <v>林德輝</v>
          </cell>
          <cell r="E5327" t="str">
            <v>林德輝先生</v>
          </cell>
          <cell r="F5327">
            <v>920010156</v>
          </cell>
        </row>
        <row r="5328">
          <cell r="A5328" t="str">
            <v>D358214</v>
          </cell>
          <cell r="B5328" t="str">
            <v>RAJ5898</v>
          </cell>
          <cell r="C5328" t="str">
            <v>小姐</v>
          </cell>
          <cell r="D5328" t="str">
            <v>張思惠</v>
          </cell>
          <cell r="E5328" t="str">
            <v>張思惠小姐</v>
          </cell>
          <cell r="F5328">
            <v>936169233</v>
          </cell>
        </row>
        <row r="5329">
          <cell r="A5329" t="str">
            <v>D358215</v>
          </cell>
          <cell r="B5329" t="str">
            <v>AGL7676</v>
          </cell>
          <cell r="C5329" t="str">
            <v>小姐</v>
          </cell>
          <cell r="D5329" t="str">
            <v>李佩玲</v>
          </cell>
          <cell r="E5329" t="str">
            <v>李佩玲小姐</v>
          </cell>
          <cell r="F5329">
            <v>935121258</v>
          </cell>
        </row>
        <row r="5330">
          <cell r="A5330" t="str">
            <v>D358234</v>
          </cell>
          <cell r="B5330" t="str">
            <v>AHS9388</v>
          </cell>
          <cell r="C5330" t="str">
            <v>先生</v>
          </cell>
          <cell r="D5330" t="str">
            <v>慶泰大飯店股份有限公司康陳平</v>
          </cell>
          <cell r="E5330" t="str">
            <v>康陳平先生</v>
          </cell>
          <cell r="F5330">
            <v>939368639</v>
          </cell>
        </row>
        <row r="5331">
          <cell r="A5331" t="str">
            <v>D358239</v>
          </cell>
          <cell r="B5331" t="str">
            <v>AFJ6868</v>
          </cell>
          <cell r="C5331" t="str">
            <v>先生</v>
          </cell>
          <cell r="D5331" t="str">
            <v>羅麗雪</v>
          </cell>
          <cell r="E5331" t="str">
            <v>張超俊先生</v>
          </cell>
          <cell r="F5331">
            <v>987113382</v>
          </cell>
        </row>
        <row r="5332">
          <cell r="A5332" t="str">
            <v>D358350</v>
          </cell>
          <cell r="B5332" t="str">
            <v>AGE5333</v>
          </cell>
          <cell r="C5332" t="str">
            <v>小姐</v>
          </cell>
          <cell r="D5332" t="str">
            <v>郭明禮</v>
          </cell>
          <cell r="E5332" t="str">
            <v>郭明禮小姐</v>
          </cell>
          <cell r="F5332">
            <v>963333533</v>
          </cell>
        </row>
        <row r="5333">
          <cell r="A5333" t="str">
            <v>D358512</v>
          </cell>
          <cell r="B5333" t="str">
            <v>AGD5185</v>
          </cell>
          <cell r="C5333" t="str">
            <v>小姐</v>
          </cell>
          <cell r="D5333" t="str">
            <v>皓安萱有限公司黃綠雲</v>
          </cell>
          <cell r="E5333" t="str">
            <v>黃綠雲小姐</v>
          </cell>
          <cell r="F5333">
            <v>960536792</v>
          </cell>
        </row>
        <row r="5334">
          <cell r="A5334" t="str">
            <v>D358550</v>
          </cell>
          <cell r="B5334" t="str">
            <v>AKA9328</v>
          </cell>
          <cell r="C5334" t="str">
            <v>先生</v>
          </cell>
          <cell r="D5334" t="str">
            <v>劉亮甫</v>
          </cell>
          <cell r="E5334" t="str">
            <v>劉亮甫先生</v>
          </cell>
          <cell r="F5334">
            <v>928101273</v>
          </cell>
        </row>
        <row r="5335">
          <cell r="A5335" t="str">
            <v>D358630</v>
          </cell>
          <cell r="B5335" t="str">
            <v>AGA2588</v>
          </cell>
          <cell r="C5335" t="str">
            <v>先生</v>
          </cell>
          <cell r="D5335" t="str">
            <v>鄧慶安</v>
          </cell>
          <cell r="E5335" t="str">
            <v>鄧慶安先生</v>
          </cell>
          <cell r="F5335">
            <v>988390186</v>
          </cell>
        </row>
        <row r="5336">
          <cell r="A5336" t="str">
            <v>D358699</v>
          </cell>
          <cell r="B5336" t="str">
            <v>AFF0917</v>
          </cell>
          <cell r="C5336" t="str">
            <v>先生</v>
          </cell>
          <cell r="D5336" t="str">
            <v>周靖海</v>
          </cell>
          <cell r="E5336" t="str">
            <v>周靖海先生</v>
          </cell>
          <cell r="F5336">
            <v>978016629</v>
          </cell>
        </row>
        <row r="5337">
          <cell r="A5337" t="str">
            <v>D358709</v>
          </cell>
          <cell r="B5337" t="str">
            <v>AGE0511</v>
          </cell>
          <cell r="C5337" t="str">
            <v>先生</v>
          </cell>
          <cell r="D5337" t="str">
            <v>陳月卿</v>
          </cell>
          <cell r="E5337" t="str">
            <v>莊朱福先生</v>
          </cell>
          <cell r="F5337">
            <v>932051653</v>
          </cell>
        </row>
        <row r="5338">
          <cell r="A5338" t="str">
            <v>D358732</v>
          </cell>
          <cell r="B5338" t="str">
            <v>AKM7158</v>
          </cell>
          <cell r="C5338" t="str">
            <v>先生</v>
          </cell>
          <cell r="D5338" t="str">
            <v>李思儀</v>
          </cell>
          <cell r="E5338" t="str">
            <v>江振龍先生</v>
          </cell>
          <cell r="F5338">
            <v>930088903</v>
          </cell>
        </row>
        <row r="5339">
          <cell r="A5339" t="str">
            <v>D358738</v>
          </cell>
          <cell r="B5339" t="str">
            <v>AGD5553</v>
          </cell>
          <cell r="C5339" t="str">
            <v>先生</v>
          </cell>
          <cell r="D5339" t="str">
            <v>高政裕</v>
          </cell>
          <cell r="E5339" t="str">
            <v>高政裕先生</v>
          </cell>
          <cell r="F5339">
            <v>916078632</v>
          </cell>
        </row>
        <row r="5340">
          <cell r="A5340" t="str">
            <v>D358748</v>
          </cell>
          <cell r="B5340" t="str">
            <v>AGC2885</v>
          </cell>
          <cell r="C5340" t="str">
            <v>先生</v>
          </cell>
          <cell r="D5340" t="str">
            <v>宏穩冷凍空調工程有限公司徐一峰</v>
          </cell>
          <cell r="E5340" t="str">
            <v>徐一峰先生</v>
          </cell>
          <cell r="F5340">
            <v>935115665</v>
          </cell>
        </row>
        <row r="5341">
          <cell r="A5341" t="str">
            <v>D358776</v>
          </cell>
          <cell r="B5341" t="str">
            <v>ASC7729</v>
          </cell>
          <cell r="C5341" t="str">
            <v>小姐</v>
          </cell>
          <cell r="D5341" t="str">
            <v>林冠廷</v>
          </cell>
          <cell r="E5341" t="str">
            <v>陳卉紋小姐</v>
          </cell>
          <cell r="F5341">
            <v>937224252</v>
          </cell>
        </row>
        <row r="5342">
          <cell r="A5342" t="str">
            <v>D358784</v>
          </cell>
          <cell r="B5342" t="str">
            <v>AGM9899</v>
          </cell>
          <cell r="C5342" t="str">
            <v>先生</v>
          </cell>
          <cell r="D5342" t="str">
            <v>蔡宜軒</v>
          </cell>
          <cell r="E5342" t="str">
            <v>蔡宜軒先生</v>
          </cell>
          <cell r="F5342">
            <v>922833008</v>
          </cell>
        </row>
        <row r="5343">
          <cell r="A5343" t="str">
            <v>D358801</v>
          </cell>
          <cell r="B5343" t="str">
            <v>AKM8159</v>
          </cell>
          <cell r="C5343" t="str">
            <v>先生</v>
          </cell>
          <cell r="D5343" t="str">
            <v>柯華實業有限公司李倉廷</v>
          </cell>
          <cell r="E5343" t="str">
            <v>李倉廷先生</v>
          </cell>
          <cell r="F5343">
            <v>937076738</v>
          </cell>
        </row>
        <row r="5344">
          <cell r="A5344" t="str">
            <v>D358880</v>
          </cell>
          <cell r="B5344" t="str">
            <v>AGX5858</v>
          </cell>
          <cell r="C5344" t="str">
            <v>先生</v>
          </cell>
          <cell r="D5344" t="str">
            <v>曹桂榮</v>
          </cell>
          <cell r="E5344" t="str">
            <v>曹鈞凱先生</v>
          </cell>
          <cell r="F5344">
            <v>937228543</v>
          </cell>
        </row>
        <row r="5345">
          <cell r="A5345" t="str">
            <v>D358892</v>
          </cell>
          <cell r="B5345" t="str">
            <v>AGT8825</v>
          </cell>
          <cell r="C5345" t="str">
            <v>先生</v>
          </cell>
          <cell r="D5345" t="str">
            <v>顏靜瑜</v>
          </cell>
          <cell r="E5345" t="str">
            <v>趙翌翔先生</v>
          </cell>
          <cell r="F5345">
            <v>955416605</v>
          </cell>
        </row>
        <row r="5346">
          <cell r="A5346" t="str">
            <v>D358893</v>
          </cell>
          <cell r="B5346" t="str">
            <v>AGE9011</v>
          </cell>
          <cell r="C5346" t="str">
            <v>先生</v>
          </cell>
          <cell r="D5346" t="str">
            <v>源香堂股份有限公司李鼎元</v>
          </cell>
          <cell r="E5346" t="str">
            <v>李鼎元先生</v>
          </cell>
          <cell r="F5346">
            <v>930855393</v>
          </cell>
        </row>
        <row r="5347">
          <cell r="A5347" t="str">
            <v>D358904</v>
          </cell>
          <cell r="B5347" t="str">
            <v>AJG9959</v>
          </cell>
          <cell r="C5347" t="str">
            <v>先生</v>
          </cell>
          <cell r="D5347" t="str">
            <v>詹精忠</v>
          </cell>
          <cell r="E5347" t="str">
            <v>詹精忠先生</v>
          </cell>
          <cell r="F5347">
            <v>937507698</v>
          </cell>
        </row>
        <row r="5348">
          <cell r="A5348" t="str">
            <v>D358912</v>
          </cell>
          <cell r="B5348" t="str">
            <v>RAJ9900</v>
          </cell>
          <cell r="C5348" t="str">
            <v>先生</v>
          </cell>
          <cell r="D5348" t="str">
            <v>中租迪和(股)何文碩</v>
          </cell>
          <cell r="E5348" t="str">
            <v>何文碩先生</v>
          </cell>
          <cell r="F5348">
            <v>933901140</v>
          </cell>
        </row>
        <row r="5349">
          <cell r="A5349" t="str">
            <v>D359289</v>
          </cell>
          <cell r="B5349" t="str">
            <v>AGQ3328</v>
          </cell>
          <cell r="C5349" t="str">
            <v>先生</v>
          </cell>
          <cell r="D5349" t="str">
            <v>邱雅婷</v>
          </cell>
          <cell r="E5349" t="str">
            <v>陳國賢先生</v>
          </cell>
          <cell r="F5349">
            <v>953740117</v>
          </cell>
        </row>
        <row r="5350">
          <cell r="A5350" t="str">
            <v>D359292</v>
          </cell>
          <cell r="B5350" t="str">
            <v>AGS5978</v>
          </cell>
          <cell r="C5350" t="str">
            <v>先生</v>
          </cell>
          <cell r="D5350" t="str">
            <v>葉子清</v>
          </cell>
          <cell r="E5350" t="str">
            <v>葉子清先生</v>
          </cell>
          <cell r="F5350">
            <v>918603539</v>
          </cell>
        </row>
        <row r="5351">
          <cell r="A5351" t="str">
            <v>D359321</v>
          </cell>
          <cell r="B5351" t="str">
            <v>AGH2138</v>
          </cell>
          <cell r="C5351" t="str">
            <v>小姐</v>
          </cell>
          <cell r="D5351" t="str">
            <v>葉國暉</v>
          </cell>
          <cell r="E5351" t="str">
            <v>蔡媛婷小姐</v>
          </cell>
          <cell r="F5351">
            <v>916281362</v>
          </cell>
        </row>
        <row r="5352">
          <cell r="A5352" t="str">
            <v>D359356</v>
          </cell>
          <cell r="B5352" t="str">
            <v>AGH2726</v>
          </cell>
          <cell r="C5352" t="str">
            <v>先生</v>
          </cell>
          <cell r="D5352" t="str">
            <v>周繼芳</v>
          </cell>
          <cell r="E5352" t="str">
            <v>衛新凱先生</v>
          </cell>
          <cell r="F5352">
            <v>958795802</v>
          </cell>
        </row>
        <row r="5353">
          <cell r="A5353" t="str">
            <v>D359386</v>
          </cell>
          <cell r="B5353" t="str">
            <v>AHX7778</v>
          </cell>
          <cell r="C5353" t="str">
            <v>先生</v>
          </cell>
          <cell r="D5353" t="str">
            <v>謝明峰</v>
          </cell>
          <cell r="E5353" t="str">
            <v>謝明峰先生</v>
          </cell>
          <cell r="F5353">
            <v>981533547</v>
          </cell>
        </row>
        <row r="5354">
          <cell r="A5354" t="str">
            <v>D359415</v>
          </cell>
          <cell r="B5354" t="str">
            <v>RAY9928</v>
          </cell>
          <cell r="C5354" t="str">
            <v>先生</v>
          </cell>
          <cell r="D5354" t="str">
            <v>日盛全台通小客車租賃股份有限公司劉秋林</v>
          </cell>
          <cell r="E5354" t="str">
            <v>劉秋林先生</v>
          </cell>
          <cell r="F5354">
            <v>937059547</v>
          </cell>
        </row>
        <row r="5355">
          <cell r="A5355" t="str">
            <v>D359416</v>
          </cell>
          <cell r="B5355" t="str">
            <v>AKK1518</v>
          </cell>
          <cell r="C5355" t="str">
            <v>先生</v>
          </cell>
          <cell r="D5355" t="str">
            <v>敦年建設股份有限公司梁志銓</v>
          </cell>
          <cell r="E5355" t="str">
            <v>梁志銓先生</v>
          </cell>
          <cell r="F5355">
            <v>939900351</v>
          </cell>
        </row>
        <row r="5356">
          <cell r="A5356" t="str">
            <v>D359682</v>
          </cell>
          <cell r="B5356" t="str">
            <v>RAL7686</v>
          </cell>
          <cell r="C5356" t="str">
            <v>先生</v>
          </cell>
          <cell r="D5356" t="str">
            <v>日盛全台通小客車租賃(股)蕭良政</v>
          </cell>
          <cell r="E5356" t="str">
            <v>蕭良政先生</v>
          </cell>
          <cell r="F5356">
            <v>920275568</v>
          </cell>
        </row>
        <row r="5357">
          <cell r="A5357" t="str">
            <v>D359805</v>
          </cell>
          <cell r="B5357" t="str">
            <v>AJG5890</v>
          </cell>
          <cell r="C5357" t="str">
            <v>先生</v>
          </cell>
          <cell r="D5357" t="str">
            <v>葛家駒</v>
          </cell>
          <cell r="E5357" t="str">
            <v>葛家駒先生</v>
          </cell>
          <cell r="F5357">
            <v>922885775</v>
          </cell>
        </row>
        <row r="5358">
          <cell r="A5358" t="str">
            <v>D359833</v>
          </cell>
          <cell r="B5358" t="str">
            <v>AGK9112</v>
          </cell>
          <cell r="C5358" t="str">
            <v>小姐</v>
          </cell>
          <cell r="D5358" t="str">
            <v>梁美瑩</v>
          </cell>
          <cell r="E5358" t="str">
            <v>梁美瑩小姐</v>
          </cell>
          <cell r="F5358">
            <v>937051753</v>
          </cell>
        </row>
        <row r="5359">
          <cell r="A5359" t="str">
            <v>D359836</v>
          </cell>
          <cell r="B5359" t="str">
            <v>AKF1869</v>
          </cell>
          <cell r="C5359" t="str">
            <v>小姐</v>
          </cell>
          <cell r="D5359" t="str">
            <v>強坤實業有限公司張桂英</v>
          </cell>
          <cell r="E5359" t="str">
            <v>張桂英小姐</v>
          </cell>
          <cell r="F5359">
            <v>929172724</v>
          </cell>
        </row>
        <row r="5360">
          <cell r="A5360" t="str">
            <v>D359837</v>
          </cell>
          <cell r="B5360" t="str">
            <v>AGT9777</v>
          </cell>
          <cell r="C5360" t="str">
            <v>先生</v>
          </cell>
          <cell r="D5360" t="str">
            <v>巫秋毅</v>
          </cell>
          <cell r="E5360" t="str">
            <v>巫秋毅先生</v>
          </cell>
          <cell r="F5360">
            <v>933925200</v>
          </cell>
        </row>
        <row r="5361">
          <cell r="A5361" t="str">
            <v>D360091</v>
          </cell>
          <cell r="B5361" t="str">
            <v>AGJ7506</v>
          </cell>
          <cell r="C5361" t="str">
            <v>先生</v>
          </cell>
          <cell r="D5361" t="str">
            <v>博見科技股份有限公司卓永睿</v>
          </cell>
          <cell r="E5361" t="str">
            <v>卓永睿先生</v>
          </cell>
          <cell r="F5361">
            <v>926881997</v>
          </cell>
        </row>
        <row r="5362">
          <cell r="A5362" t="str">
            <v>D360125</v>
          </cell>
          <cell r="B5362" t="str">
            <v>AJX9395</v>
          </cell>
          <cell r="C5362" t="str">
            <v>先生</v>
          </cell>
          <cell r="D5362" t="str">
            <v>李沛澋</v>
          </cell>
          <cell r="E5362" t="str">
            <v>李沛澋先生</v>
          </cell>
          <cell r="F5362">
            <v>966592807</v>
          </cell>
        </row>
        <row r="5363">
          <cell r="A5363" t="str">
            <v>D360164</v>
          </cell>
          <cell r="B5363" t="str">
            <v>AGN3127</v>
          </cell>
          <cell r="C5363" t="str">
            <v>先生</v>
          </cell>
          <cell r="D5363" t="str">
            <v>鄭登隆</v>
          </cell>
          <cell r="E5363" t="str">
            <v>鄭登隆先生</v>
          </cell>
          <cell r="F5363">
            <v>933703127</v>
          </cell>
        </row>
        <row r="5364">
          <cell r="A5364" t="str">
            <v>D360184</v>
          </cell>
          <cell r="B5364" t="str">
            <v>ATD5781</v>
          </cell>
          <cell r="C5364" t="str">
            <v>先生</v>
          </cell>
          <cell r="D5364" t="str">
            <v>東樺投資有限公司(財盟)呂國良</v>
          </cell>
          <cell r="E5364" t="str">
            <v>呂國良先生</v>
          </cell>
          <cell r="F5364">
            <v>900000000</v>
          </cell>
        </row>
        <row r="5365">
          <cell r="A5365" t="str">
            <v>D360186</v>
          </cell>
          <cell r="B5365" t="str">
            <v>ATE2637</v>
          </cell>
          <cell r="C5365" t="str">
            <v>先生</v>
          </cell>
          <cell r="D5365" t="str">
            <v>林健彬</v>
          </cell>
          <cell r="E5365" t="str">
            <v>林健彬先生</v>
          </cell>
          <cell r="F5365">
            <v>922808852</v>
          </cell>
        </row>
        <row r="5366">
          <cell r="A5366" t="str">
            <v>D360187</v>
          </cell>
          <cell r="B5366" t="str">
            <v>RAQ7168</v>
          </cell>
          <cell r="C5366" t="str">
            <v>先生</v>
          </cell>
          <cell r="D5366" t="str">
            <v>財盟租賃(股)林逸昌</v>
          </cell>
          <cell r="E5366" t="str">
            <v>林逸昌先生</v>
          </cell>
          <cell r="F5366">
            <v>937803850</v>
          </cell>
        </row>
        <row r="5367">
          <cell r="A5367" t="str">
            <v>D360194</v>
          </cell>
          <cell r="B5367" t="str">
            <v>AJZ6886</v>
          </cell>
          <cell r="C5367" t="str">
            <v>小姐</v>
          </cell>
          <cell r="D5367" t="str">
            <v>呂姿瑩</v>
          </cell>
          <cell r="E5367" t="str">
            <v>呂姿瑩小姐</v>
          </cell>
          <cell r="F5367">
            <v>922321707</v>
          </cell>
        </row>
        <row r="5368">
          <cell r="A5368" t="str">
            <v>D360577</v>
          </cell>
          <cell r="B5368" t="str">
            <v>ABC8025</v>
          </cell>
          <cell r="C5368" t="str">
            <v>先生</v>
          </cell>
          <cell r="D5368" t="str">
            <v>曾永泉</v>
          </cell>
          <cell r="E5368" t="str">
            <v>曾永泉先生</v>
          </cell>
          <cell r="F5368">
            <v>922194071</v>
          </cell>
        </row>
        <row r="5369">
          <cell r="A5369" t="str">
            <v>D360591</v>
          </cell>
          <cell r="B5369" t="str">
            <v>AAG5368</v>
          </cell>
          <cell r="C5369" t="str">
            <v>先生</v>
          </cell>
          <cell r="D5369" t="str">
            <v>籃志千</v>
          </cell>
          <cell r="E5369" t="str">
            <v>籃志千先生</v>
          </cell>
          <cell r="F5369">
            <v>938511123</v>
          </cell>
        </row>
        <row r="5370">
          <cell r="A5370" t="str">
            <v>D360703</v>
          </cell>
          <cell r="B5370" t="str">
            <v>RAD7829</v>
          </cell>
          <cell r="C5370" t="str">
            <v>先生</v>
          </cell>
          <cell r="D5370" t="str">
            <v>太予創意設計股份有限公司周志明</v>
          </cell>
          <cell r="E5370" t="str">
            <v>周志明先生</v>
          </cell>
          <cell r="F5370">
            <v>922083876</v>
          </cell>
        </row>
        <row r="5371">
          <cell r="A5371" t="str">
            <v>D360709</v>
          </cell>
          <cell r="B5371" t="str">
            <v>ARG9839</v>
          </cell>
          <cell r="C5371" t="str">
            <v>先生</v>
          </cell>
          <cell r="D5371" t="str">
            <v>陳亭瑩</v>
          </cell>
          <cell r="E5371" t="str">
            <v>劉輝強先生</v>
          </cell>
          <cell r="F5371">
            <v>937091954</v>
          </cell>
        </row>
        <row r="5372">
          <cell r="A5372" t="str">
            <v>D361053</v>
          </cell>
          <cell r="B5372" t="str">
            <v>ABC1528</v>
          </cell>
          <cell r="C5372" t="str">
            <v>女士</v>
          </cell>
          <cell r="D5372" t="str">
            <v>陳譓如</v>
          </cell>
          <cell r="E5372" t="str">
            <v>陳譓如女士</v>
          </cell>
          <cell r="F5372">
            <v>922412881</v>
          </cell>
        </row>
        <row r="5373">
          <cell r="A5373" t="str">
            <v>D361054</v>
          </cell>
          <cell r="B5373" t="str">
            <v>ABC9903</v>
          </cell>
          <cell r="C5373" t="str">
            <v>先生</v>
          </cell>
          <cell r="D5373" t="str">
            <v>欣棣亞有限公司趙正之</v>
          </cell>
          <cell r="E5373" t="str">
            <v>趙正之先生</v>
          </cell>
          <cell r="F5373">
            <v>922042273</v>
          </cell>
        </row>
        <row r="5374">
          <cell r="A5374" t="str">
            <v>D361055</v>
          </cell>
          <cell r="B5374" t="str">
            <v>ACG1819</v>
          </cell>
          <cell r="C5374" t="str">
            <v>先生</v>
          </cell>
          <cell r="D5374" t="str">
            <v>黃治濠</v>
          </cell>
          <cell r="E5374" t="str">
            <v>黃治濠先生</v>
          </cell>
          <cell r="F5374">
            <v>928835627</v>
          </cell>
        </row>
        <row r="5375">
          <cell r="A5375" t="str">
            <v>D361056</v>
          </cell>
          <cell r="B5375" t="str">
            <v>ABC9893</v>
          </cell>
          <cell r="C5375" t="str">
            <v>先生</v>
          </cell>
          <cell r="D5375" t="str">
            <v>程慧芬</v>
          </cell>
          <cell r="E5375" t="str">
            <v>蔡重奇先生</v>
          </cell>
          <cell r="F5375">
            <v>955289899</v>
          </cell>
        </row>
        <row r="5376">
          <cell r="A5376" t="str">
            <v>D361057</v>
          </cell>
          <cell r="B5376" t="str">
            <v>ABC9633</v>
          </cell>
          <cell r="C5376" t="str">
            <v>先生</v>
          </cell>
          <cell r="D5376" t="str">
            <v>0王清仁</v>
          </cell>
          <cell r="E5376" t="str">
            <v>王清仁先生</v>
          </cell>
          <cell r="F5376">
            <v>932255990</v>
          </cell>
        </row>
        <row r="5377">
          <cell r="A5377" t="str">
            <v>D361058</v>
          </cell>
          <cell r="B5377" t="str">
            <v>ACN9258</v>
          </cell>
          <cell r="C5377" t="str">
            <v>先生</v>
          </cell>
          <cell r="D5377" t="str">
            <v>賴信興</v>
          </cell>
          <cell r="E5377" t="str">
            <v>賴信興先生</v>
          </cell>
          <cell r="F5377">
            <v>918913578</v>
          </cell>
        </row>
        <row r="5378">
          <cell r="A5378" t="str">
            <v>D361059</v>
          </cell>
          <cell r="B5378" t="str">
            <v>ABC9398</v>
          </cell>
          <cell r="C5378" t="str">
            <v>先生</v>
          </cell>
          <cell r="D5378" t="str">
            <v>周向志</v>
          </cell>
          <cell r="E5378" t="str">
            <v>周向志先生</v>
          </cell>
          <cell r="F5378">
            <v>921059905</v>
          </cell>
        </row>
        <row r="5379">
          <cell r="A5379" t="str">
            <v>D361064</v>
          </cell>
          <cell r="B5379" t="str">
            <v>RAG1978</v>
          </cell>
          <cell r="C5379" t="str">
            <v>先生</v>
          </cell>
          <cell r="D5379" t="str">
            <v>桂昌營造工程(股)-萬和租賃陳翔升</v>
          </cell>
          <cell r="E5379" t="str">
            <v>陳翔升先生</v>
          </cell>
          <cell r="F5379">
            <v>911566865</v>
          </cell>
        </row>
        <row r="5380">
          <cell r="A5380" t="str">
            <v>D361086</v>
          </cell>
          <cell r="B5380" t="str">
            <v>AAR6277</v>
          </cell>
          <cell r="C5380" t="str">
            <v>先生</v>
          </cell>
          <cell r="D5380" t="str">
            <v>林光彥</v>
          </cell>
          <cell r="E5380" t="str">
            <v>林光彥先生</v>
          </cell>
          <cell r="F5380">
            <v>953957985</v>
          </cell>
        </row>
        <row r="5381">
          <cell r="A5381" t="str">
            <v>D361265</v>
          </cell>
          <cell r="B5381" t="str">
            <v>ACG0869</v>
          </cell>
          <cell r="C5381" t="str">
            <v>先生</v>
          </cell>
          <cell r="D5381" t="str">
            <v>楊欣儒</v>
          </cell>
          <cell r="E5381" t="str">
            <v>楊欣儒先生</v>
          </cell>
          <cell r="F5381">
            <v>932038419</v>
          </cell>
        </row>
        <row r="5382">
          <cell r="A5382" t="str">
            <v>D361274</v>
          </cell>
          <cell r="B5382" t="str">
            <v>ABC9972</v>
          </cell>
          <cell r="C5382" t="str">
            <v>先生</v>
          </cell>
          <cell r="D5382" t="str">
            <v>程椿遠</v>
          </cell>
          <cell r="E5382" t="str">
            <v>程椿遠先生</v>
          </cell>
          <cell r="F5382">
            <v>921420246</v>
          </cell>
        </row>
        <row r="5383">
          <cell r="A5383" t="str">
            <v>D361289</v>
          </cell>
          <cell r="B5383" t="str">
            <v>RBN1925</v>
          </cell>
          <cell r="C5383" t="str">
            <v>先生</v>
          </cell>
          <cell r="D5383" t="str">
            <v>億元貿易(有)-財盟租賃賴健全</v>
          </cell>
          <cell r="E5383" t="str">
            <v>賴健全先生</v>
          </cell>
          <cell r="F5383">
            <v>912206526</v>
          </cell>
        </row>
        <row r="5384">
          <cell r="A5384" t="str">
            <v>D385409</v>
          </cell>
          <cell r="B5384" t="str">
            <v>AGD1588</v>
          </cell>
          <cell r="C5384" t="str">
            <v>先生</v>
          </cell>
          <cell r="D5384" t="str">
            <v>唯一資產開發股份有限公司林冠宇</v>
          </cell>
          <cell r="E5384" t="str">
            <v>林冠宇先生</v>
          </cell>
          <cell r="F5384">
            <v>978948185</v>
          </cell>
        </row>
        <row r="5385">
          <cell r="A5385" t="str">
            <v>D385410</v>
          </cell>
          <cell r="B5385" t="str">
            <v>AFT6666</v>
          </cell>
          <cell r="C5385" t="str">
            <v>先生</v>
          </cell>
          <cell r="D5385" t="str">
            <v>楊祺民</v>
          </cell>
          <cell r="E5385" t="str">
            <v>楊祺民先生</v>
          </cell>
          <cell r="F5385">
            <v>972026363</v>
          </cell>
        </row>
        <row r="5386">
          <cell r="A5386" t="str">
            <v>D385764</v>
          </cell>
          <cell r="B5386" t="str">
            <v>AKK6668</v>
          </cell>
          <cell r="C5386" t="str">
            <v>先生</v>
          </cell>
          <cell r="D5386" t="str">
            <v>任崇堯</v>
          </cell>
          <cell r="E5386" t="str">
            <v>任崇堯先生</v>
          </cell>
          <cell r="F5386">
            <v>955326782</v>
          </cell>
        </row>
        <row r="5387">
          <cell r="A5387" t="str">
            <v>D386138</v>
          </cell>
          <cell r="B5387" t="str">
            <v>AKY8866</v>
          </cell>
          <cell r="C5387" t="str">
            <v>先生</v>
          </cell>
          <cell r="D5387" t="str">
            <v>黃黎明</v>
          </cell>
          <cell r="E5387" t="str">
            <v>黃黎明先生</v>
          </cell>
          <cell r="F5387">
            <v>922862798</v>
          </cell>
        </row>
        <row r="5388">
          <cell r="A5388" t="str">
            <v>D399268</v>
          </cell>
          <cell r="B5388" t="str">
            <v>AKJ8933</v>
          </cell>
          <cell r="C5388" t="str">
            <v>先生</v>
          </cell>
          <cell r="D5388" t="str">
            <v>施相如</v>
          </cell>
          <cell r="E5388" t="str">
            <v>蔡樂清先生</v>
          </cell>
          <cell r="F5388">
            <v>932199721</v>
          </cell>
        </row>
        <row r="5389">
          <cell r="A5389" t="str">
            <v>D399392</v>
          </cell>
          <cell r="B5389" t="str">
            <v>RAX0228</v>
          </cell>
          <cell r="C5389" t="str">
            <v>先生</v>
          </cell>
          <cell r="D5389" t="str">
            <v>遠博資產管理股份有限公司(遠銀租賃)闕正豪</v>
          </cell>
          <cell r="E5389" t="str">
            <v>闕正豪先生</v>
          </cell>
          <cell r="F5389">
            <v>988239400</v>
          </cell>
        </row>
        <row r="5390">
          <cell r="A5390" t="str">
            <v>D399546</v>
          </cell>
          <cell r="B5390" t="str">
            <v>AKA7777</v>
          </cell>
          <cell r="C5390" t="str">
            <v>先生</v>
          </cell>
          <cell r="D5390" t="str">
            <v>劉厚耕</v>
          </cell>
          <cell r="E5390" t="str">
            <v>劉厚耕先生</v>
          </cell>
          <cell r="F5390">
            <v>925252309</v>
          </cell>
        </row>
        <row r="5391">
          <cell r="A5391" t="str">
            <v>D399553</v>
          </cell>
          <cell r="B5391" t="str">
            <v>ATL0980</v>
          </cell>
          <cell r="C5391" t="str">
            <v>先生</v>
          </cell>
          <cell r="D5391" t="str">
            <v>吳永泰</v>
          </cell>
          <cell r="E5391" t="str">
            <v>吳永泰先生</v>
          </cell>
          <cell r="F5391">
            <v>936870540</v>
          </cell>
        </row>
        <row r="5392">
          <cell r="A5392" t="str">
            <v>D399556</v>
          </cell>
          <cell r="B5392" t="str">
            <v>ALG0815</v>
          </cell>
          <cell r="C5392" t="str">
            <v>先生</v>
          </cell>
          <cell r="D5392" t="str">
            <v>林然強</v>
          </cell>
          <cell r="E5392" t="str">
            <v>林然強先生</v>
          </cell>
          <cell r="F5392">
            <v>930021978</v>
          </cell>
        </row>
        <row r="5393">
          <cell r="A5393" t="str">
            <v>D400234</v>
          </cell>
          <cell r="B5393" t="str">
            <v>ALG0820</v>
          </cell>
          <cell r="C5393" t="str">
            <v>先生</v>
          </cell>
          <cell r="D5393" t="str">
            <v>陳建穎</v>
          </cell>
          <cell r="E5393" t="str">
            <v>陳建穎先生</v>
          </cell>
          <cell r="F5393">
            <v>918999089</v>
          </cell>
        </row>
        <row r="5394">
          <cell r="A5394" t="str">
            <v>D400237</v>
          </cell>
          <cell r="B5394" t="str">
            <v>AKU1683</v>
          </cell>
          <cell r="C5394" t="str">
            <v>先生</v>
          </cell>
          <cell r="D5394" t="str">
            <v>陳建平</v>
          </cell>
          <cell r="E5394" t="str">
            <v>陳建平先生</v>
          </cell>
          <cell r="F5394">
            <v>928126175</v>
          </cell>
        </row>
        <row r="5395">
          <cell r="A5395" t="str">
            <v>D400238</v>
          </cell>
          <cell r="B5395" t="str">
            <v>AKT9991</v>
          </cell>
          <cell r="C5395" t="str">
            <v>先生</v>
          </cell>
          <cell r="D5395" t="str">
            <v>鄭如芳</v>
          </cell>
          <cell r="E5395" t="str">
            <v>彭武元先生</v>
          </cell>
          <cell r="F5395">
            <v>922559775</v>
          </cell>
        </row>
        <row r="5396">
          <cell r="A5396" t="str">
            <v>D400677</v>
          </cell>
          <cell r="B5396" t="str">
            <v>AJG5100</v>
          </cell>
          <cell r="C5396" t="str">
            <v>小姐</v>
          </cell>
          <cell r="D5396" t="str">
            <v>張鼎螢</v>
          </cell>
          <cell r="E5396" t="str">
            <v>張鼎螢小姐</v>
          </cell>
          <cell r="F5396">
            <v>938002524</v>
          </cell>
        </row>
        <row r="5397">
          <cell r="A5397" t="str">
            <v>D400836</v>
          </cell>
          <cell r="B5397" t="str">
            <v>D400836</v>
          </cell>
          <cell r="C5397" t="str">
            <v>先生</v>
          </cell>
          <cell r="D5397" t="str">
            <v>車已賣</v>
          </cell>
          <cell r="E5397" t="str">
            <v>車已賣先生</v>
          </cell>
          <cell r="F5397">
            <v>900000000</v>
          </cell>
        </row>
        <row r="5398">
          <cell r="A5398" t="str">
            <v>D400913</v>
          </cell>
          <cell r="B5398" t="str">
            <v>AKT0709</v>
          </cell>
          <cell r="C5398" t="str">
            <v>小姐</v>
          </cell>
          <cell r="D5398" t="str">
            <v>王嘉璟</v>
          </cell>
          <cell r="E5398" t="str">
            <v>王嘉璟小姐</v>
          </cell>
          <cell r="F5398">
            <v>927928008</v>
          </cell>
        </row>
        <row r="5399">
          <cell r="A5399" t="str">
            <v>D401480</v>
          </cell>
          <cell r="B5399" t="str">
            <v>APK8208</v>
          </cell>
          <cell r="C5399" t="str">
            <v>先生</v>
          </cell>
          <cell r="D5399" t="str">
            <v>谷印企業有限公司林桑民</v>
          </cell>
          <cell r="E5399" t="str">
            <v>林桑民先生</v>
          </cell>
          <cell r="F5399">
            <v>922817868</v>
          </cell>
        </row>
        <row r="5400">
          <cell r="A5400" t="str">
            <v>D401493</v>
          </cell>
          <cell r="B5400" t="str">
            <v>AKJ2728</v>
          </cell>
          <cell r="C5400" t="str">
            <v>先生</v>
          </cell>
          <cell r="D5400" t="str">
            <v>NakatoYuko</v>
          </cell>
          <cell r="E5400" t="str">
            <v>朱壽軒先生</v>
          </cell>
          <cell r="F5400">
            <v>921051731</v>
          </cell>
        </row>
        <row r="5401">
          <cell r="A5401" t="str">
            <v>D401494</v>
          </cell>
          <cell r="B5401" t="str">
            <v>ALZ8898</v>
          </cell>
          <cell r="C5401" t="str">
            <v>先生</v>
          </cell>
          <cell r="D5401" t="str">
            <v>李政穎</v>
          </cell>
          <cell r="E5401" t="str">
            <v>李政穎先生</v>
          </cell>
          <cell r="F5401">
            <v>922638505</v>
          </cell>
        </row>
        <row r="5402">
          <cell r="A5402" t="str">
            <v>D401533</v>
          </cell>
          <cell r="B5402" t="str">
            <v>RBZ5577</v>
          </cell>
          <cell r="C5402" t="str">
            <v>先生</v>
          </cell>
          <cell r="D5402" t="str">
            <v>日盛全台通小客車租賃(股)蘇俊豪</v>
          </cell>
          <cell r="E5402" t="str">
            <v>蘇俊豪先生</v>
          </cell>
          <cell r="F5402">
            <v>931332766</v>
          </cell>
        </row>
        <row r="5403">
          <cell r="A5403" t="str">
            <v>D401561</v>
          </cell>
          <cell r="B5403" t="str">
            <v>AJG8669</v>
          </cell>
          <cell r="C5403" t="str">
            <v>先生</v>
          </cell>
          <cell r="D5403" t="str">
            <v>李政桓</v>
          </cell>
          <cell r="E5403" t="str">
            <v>李政桓先生</v>
          </cell>
          <cell r="F5403">
            <v>936800762</v>
          </cell>
        </row>
        <row r="5404">
          <cell r="A5404" t="str">
            <v>D401625</v>
          </cell>
          <cell r="B5404" t="str">
            <v>AGT8718</v>
          </cell>
          <cell r="C5404" t="str">
            <v>小姐</v>
          </cell>
          <cell r="D5404" t="str">
            <v>潘品岑</v>
          </cell>
          <cell r="E5404" t="str">
            <v>潘品岑小姐</v>
          </cell>
          <cell r="F5404">
            <v>935159899</v>
          </cell>
        </row>
        <row r="5405">
          <cell r="A5405" t="str">
            <v>D401698</v>
          </cell>
          <cell r="B5405" t="str">
            <v>ANU9938</v>
          </cell>
          <cell r="C5405" t="str">
            <v>先生</v>
          </cell>
          <cell r="D5405" t="str">
            <v>林華志</v>
          </cell>
          <cell r="E5405" t="str">
            <v>林華志先生</v>
          </cell>
          <cell r="F5405">
            <v>918777785</v>
          </cell>
        </row>
        <row r="5406">
          <cell r="A5406" t="str">
            <v>D401821</v>
          </cell>
          <cell r="B5406" t="str">
            <v>AKK9265</v>
          </cell>
          <cell r="C5406" t="str">
            <v>先生</v>
          </cell>
          <cell r="D5406" t="str">
            <v>李振銓</v>
          </cell>
          <cell r="E5406" t="str">
            <v>李振銓先生</v>
          </cell>
          <cell r="F5406">
            <v>972852789</v>
          </cell>
        </row>
        <row r="5407">
          <cell r="A5407" t="str">
            <v>D401835</v>
          </cell>
          <cell r="B5407" t="str">
            <v>AKW1039</v>
          </cell>
          <cell r="C5407" t="str">
            <v>先生</v>
          </cell>
          <cell r="D5407" t="str">
            <v>許振峰</v>
          </cell>
          <cell r="E5407" t="str">
            <v>許振峰先生</v>
          </cell>
          <cell r="F5407">
            <v>937500485</v>
          </cell>
        </row>
        <row r="5408">
          <cell r="A5408" t="str">
            <v>D401878</v>
          </cell>
          <cell r="B5408" t="str">
            <v>AKN7657</v>
          </cell>
          <cell r="C5408" t="str">
            <v>先生</v>
          </cell>
          <cell r="D5408" t="str">
            <v>林俊成</v>
          </cell>
          <cell r="E5408" t="str">
            <v>林俊成先生</v>
          </cell>
          <cell r="F5408">
            <v>919317272</v>
          </cell>
        </row>
        <row r="5409">
          <cell r="A5409" t="str">
            <v>D401884</v>
          </cell>
          <cell r="B5409" t="str">
            <v>AKN9293</v>
          </cell>
          <cell r="C5409" t="str">
            <v>先生</v>
          </cell>
          <cell r="D5409" t="str">
            <v>許書榮</v>
          </cell>
          <cell r="E5409" t="str">
            <v>許書榮先生</v>
          </cell>
          <cell r="F5409">
            <v>920821211</v>
          </cell>
        </row>
        <row r="5410">
          <cell r="A5410" t="str">
            <v>D401889</v>
          </cell>
          <cell r="B5410" t="str">
            <v>AJG8229</v>
          </cell>
          <cell r="C5410" t="str">
            <v>先生</v>
          </cell>
          <cell r="D5410" t="str">
            <v>達沛實業股份有限公司張志成</v>
          </cell>
          <cell r="E5410" t="str">
            <v>張志成先生</v>
          </cell>
          <cell r="F5410">
            <v>918258489</v>
          </cell>
        </row>
        <row r="5411">
          <cell r="A5411" t="str">
            <v>D401926</v>
          </cell>
          <cell r="B5411" t="str">
            <v>AKF1766</v>
          </cell>
          <cell r="C5411" t="str">
            <v>先生</v>
          </cell>
          <cell r="D5411" t="str">
            <v>陳雅萍</v>
          </cell>
          <cell r="E5411" t="str">
            <v>楊佳峰先生</v>
          </cell>
          <cell r="F5411">
            <v>928375534</v>
          </cell>
        </row>
        <row r="5412">
          <cell r="A5412" t="str">
            <v>D401967</v>
          </cell>
          <cell r="B5412" t="str">
            <v>RAW8262</v>
          </cell>
          <cell r="C5412" t="str">
            <v>先生</v>
          </cell>
          <cell r="D5412" t="str">
            <v>遠銀國際租賃股份有限公司邱彥凱</v>
          </cell>
          <cell r="E5412" t="str">
            <v>邱彥凱先生</v>
          </cell>
          <cell r="F5412">
            <v>926775050</v>
          </cell>
        </row>
        <row r="5413">
          <cell r="A5413" t="str">
            <v>D402025</v>
          </cell>
          <cell r="B5413" t="str">
            <v>AKJ7112</v>
          </cell>
          <cell r="C5413" t="str">
            <v>先生</v>
          </cell>
          <cell r="D5413" t="str">
            <v>陳漢祐</v>
          </cell>
          <cell r="E5413" t="str">
            <v>陳漢祐先生</v>
          </cell>
          <cell r="F5413">
            <v>919379101</v>
          </cell>
        </row>
        <row r="5414">
          <cell r="A5414" t="str">
            <v>D402047</v>
          </cell>
          <cell r="B5414" t="str">
            <v>AJH9588</v>
          </cell>
          <cell r="C5414" t="str">
            <v>先生</v>
          </cell>
          <cell r="D5414" t="str">
            <v>張弘慶</v>
          </cell>
          <cell r="E5414" t="str">
            <v>張弘慶先生</v>
          </cell>
          <cell r="F5414">
            <v>972852896</v>
          </cell>
        </row>
        <row r="5415">
          <cell r="A5415" t="str">
            <v>D402957</v>
          </cell>
          <cell r="B5415" t="str">
            <v>AKK6300</v>
          </cell>
          <cell r="C5415" t="str">
            <v>小姐</v>
          </cell>
          <cell r="D5415" t="str">
            <v>柯藹真</v>
          </cell>
          <cell r="E5415" t="str">
            <v>柯藹真小姐</v>
          </cell>
          <cell r="F5415">
            <v>918131296</v>
          </cell>
        </row>
        <row r="5416">
          <cell r="A5416" t="str">
            <v>D406152</v>
          </cell>
          <cell r="B5416" t="str">
            <v>AKX5023</v>
          </cell>
          <cell r="C5416" t="str">
            <v>先生</v>
          </cell>
          <cell r="D5416" t="str">
            <v>王奕程</v>
          </cell>
          <cell r="E5416" t="str">
            <v>王奕程先生</v>
          </cell>
          <cell r="F5416">
            <v>915652818</v>
          </cell>
        </row>
        <row r="5417">
          <cell r="A5417" t="str">
            <v>D406300</v>
          </cell>
          <cell r="B5417" t="str">
            <v>APK8858</v>
          </cell>
          <cell r="C5417" t="str">
            <v>先生</v>
          </cell>
          <cell r="D5417" t="str">
            <v>黃文鑑</v>
          </cell>
          <cell r="E5417" t="str">
            <v>黃文鑑先生</v>
          </cell>
          <cell r="F5417">
            <v>937085908</v>
          </cell>
        </row>
        <row r="5418">
          <cell r="A5418" t="str">
            <v>D406363</v>
          </cell>
          <cell r="B5418" t="str">
            <v>RAZ8801</v>
          </cell>
          <cell r="C5418" t="str">
            <v>先生</v>
          </cell>
          <cell r="D5418" t="str">
            <v>日盛全台通小客車(股)公司白浩宇</v>
          </cell>
          <cell r="E5418" t="str">
            <v>白浩宇先生</v>
          </cell>
          <cell r="F5418">
            <v>988123818</v>
          </cell>
        </row>
        <row r="5419">
          <cell r="A5419" t="str">
            <v>D406549</v>
          </cell>
          <cell r="B5419" t="str">
            <v>RAR3899</v>
          </cell>
          <cell r="C5419" t="str">
            <v>先生</v>
          </cell>
          <cell r="D5419" t="str">
            <v>財盟小客車租賃股份有限公司李承翰</v>
          </cell>
          <cell r="E5419" t="str">
            <v>李承翰先生</v>
          </cell>
          <cell r="F5419">
            <v>972193088</v>
          </cell>
        </row>
        <row r="5420">
          <cell r="A5420" t="str">
            <v>D406783</v>
          </cell>
          <cell r="B5420" t="str">
            <v>AKA5189</v>
          </cell>
          <cell r="C5420" t="str">
            <v>先生</v>
          </cell>
          <cell r="D5420" t="str">
            <v>暐誠國際驗證股份有限公司林晉田</v>
          </cell>
          <cell r="E5420" t="str">
            <v>林晉田先生</v>
          </cell>
          <cell r="F5420">
            <v>919511562</v>
          </cell>
        </row>
        <row r="5421">
          <cell r="A5421" t="str">
            <v>D406801</v>
          </cell>
          <cell r="B5421" t="str">
            <v>AJH0827</v>
          </cell>
          <cell r="C5421" t="str">
            <v>先生</v>
          </cell>
          <cell r="D5421" t="str">
            <v>穩得客實業有限公司戴耀宏</v>
          </cell>
          <cell r="E5421" t="str">
            <v>戴耀宏先生</v>
          </cell>
          <cell r="F5421">
            <v>928539024</v>
          </cell>
        </row>
        <row r="5422">
          <cell r="A5422" t="str">
            <v>D406806</v>
          </cell>
          <cell r="B5422" t="str">
            <v>AKF5877</v>
          </cell>
          <cell r="C5422" t="str">
            <v>先生</v>
          </cell>
          <cell r="D5422" t="str">
            <v>李秋惠</v>
          </cell>
          <cell r="E5422" t="str">
            <v>郭政謙先生</v>
          </cell>
          <cell r="F5422">
            <v>920881490</v>
          </cell>
        </row>
        <row r="5423">
          <cell r="A5423" t="str">
            <v>D406808</v>
          </cell>
          <cell r="B5423" t="str">
            <v>AKF2678</v>
          </cell>
          <cell r="C5423" t="str">
            <v>先生</v>
          </cell>
          <cell r="D5423" t="str">
            <v>陳佳珮</v>
          </cell>
          <cell r="E5423" t="str">
            <v>郭泰志先生</v>
          </cell>
          <cell r="F5423">
            <v>905726629</v>
          </cell>
        </row>
        <row r="5424">
          <cell r="A5424" t="str">
            <v>D406823</v>
          </cell>
          <cell r="B5424" t="str">
            <v>AKF5758</v>
          </cell>
          <cell r="C5424" t="str">
            <v>先生</v>
          </cell>
          <cell r="D5424" t="str">
            <v>陳嘉華</v>
          </cell>
          <cell r="E5424" t="str">
            <v>陳嘉華先生</v>
          </cell>
          <cell r="F5424">
            <v>919208870</v>
          </cell>
        </row>
        <row r="5425">
          <cell r="A5425" t="str">
            <v>D407206</v>
          </cell>
          <cell r="B5425" t="str">
            <v>ALQ6789</v>
          </cell>
          <cell r="C5425" t="str">
            <v>先生</v>
          </cell>
          <cell r="D5425" t="str">
            <v>謝明峰</v>
          </cell>
          <cell r="E5425" t="str">
            <v>謝明峰先生</v>
          </cell>
          <cell r="F5425">
            <v>981533547</v>
          </cell>
        </row>
        <row r="5426">
          <cell r="A5426" t="str">
            <v>D407214</v>
          </cell>
          <cell r="B5426" t="str">
            <v>RAW8626</v>
          </cell>
          <cell r="C5426" t="str">
            <v>先生</v>
          </cell>
          <cell r="D5426" t="str">
            <v>李昱璽</v>
          </cell>
          <cell r="E5426" t="str">
            <v>李昱璽先生</v>
          </cell>
          <cell r="F5426">
            <v>975705071</v>
          </cell>
        </row>
        <row r="5427">
          <cell r="A5427" t="str">
            <v>D407223</v>
          </cell>
          <cell r="B5427" t="str">
            <v>ANU9077</v>
          </cell>
          <cell r="C5427" t="str">
            <v>先生</v>
          </cell>
          <cell r="D5427" t="str">
            <v>高胤齊</v>
          </cell>
          <cell r="E5427" t="str">
            <v>高胤齊先生</v>
          </cell>
          <cell r="F5427">
            <v>988304224</v>
          </cell>
        </row>
        <row r="5428">
          <cell r="A5428" t="str">
            <v>D407236</v>
          </cell>
          <cell r="B5428" t="str">
            <v>AKA7910</v>
          </cell>
          <cell r="C5428" t="str">
            <v>先生</v>
          </cell>
          <cell r="D5428" t="str">
            <v>林倩如</v>
          </cell>
          <cell r="E5428" t="str">
            <v>陳致維先生</v>
          </cell>
          <cell r="F5428">
            <v>983785763</v>
          </cell>
        </row>
        <row r="5429">
          <cell r="A5429" t="str">
            <v>D407247</v>
          </cell>
          <cell r="B5429" t="str">
            <v>ANN3650</v>
          </cell>
          <cell r="C5429" t="str">
            <v>先生</v>
          </cell>
          <cell r="D5429" t="str">
            <v>游子萱</v>
          </cell>
          <cell r="E5429" t="str">
            <v>周慶華先生</v>
          </cell>
          <cell r="F5429">
            <v>921898983</v>
          </cell>
        </row>
        <row r="5430">
          <cell r="A5430" t="str">
            <v>D407260</v>
          </cell>
          <cell r="B5430" t="str">
            <v>AKK9338</v>
          </cell>
          <cell r="C5430" t="str">
            <v>先生</v>
          </cell>
          <cell r="D5430" t="str">
            <v>沁譽國際有限公司林佑勳</v>
          </cell>
          <cell r="E5430" t="str">
            <v>林佑勳先生</v>
          </cell>
          <cell r="F5430">
            <v>988360772</v>
          </cell>
        </row>
        <row r="5431">
          <cell r="A5431" t="str">
            <v>D407325</v>
          </cell>
          <cell r="B5431" t="str">
            <v>AKM3966</v>
          </cell>
          <cell r="C5431" t="str">
            <v>先生</v>
          </cell>
          <cell r="D5431" t="str">
            <v>王紹安</v>
          </cell>
          <cell r="E5431" t="str">
            <v>黃俊利先生</v>
          </cell>
          <cell r="F5431">
            <v>989053512</v>
          </cell>
        </row>
        <row r="5432">
          <cell r="A5432" t="str">
            <v>D407331</v>
          </cell>
          <cell r="B5432" t="str">
            <v>AJJ9899</v>
          </cell>
          <cell r="C5432" t="str">
            <v>先生</v>
          </cell>
          <cell r="D5432" t="str">
            <v>台積電陳志亮</v>
          </cell>
          <cell r="E5432" t="str">
            <v>陳志亮先生</v>
          </cell>
          <cell r="F5432">
            <v>921019061</v>
          </cell>
        </row>
        <row r="5433">
          <cell r="A5433" t="str">
            <v>D407354</v>
          </cell>
          <cell r="B5433" t="str">
            <v>AKK7959</v>
          </cell>
          <cell r="C5433" t="str">
            <v>小姐</v>
          </cell>
          <cell r="D5433" t="str">
            <v>黃維君</v>
          </cell>
          <cell r="E5433" t="str">
            <v>黃維君小姐</v>
          </cell>
          <cell r="F5433">
            <v>988058986</v>
          </cell>
        </row>
        <row r="5434">
          <cell r="A5434" t="str">
            <v>D407418</v>
          </cell>
          <cell r="B5434" t="str">
            <v>ARC1126</v>
          </cell>
          <cell r="C5434" t="str">
            <v>先生</v>
          </cell>
          <cell r="D5434" t="str">
            <v>李揚善</v>
          </cell>
          <cell r="E5434" t="str">
            <v>李揚善先生</v>
          </cell>
          <cell r="F5434">
            <v>961063069</v>
          </cell>
        </row>
        <row r="5435">
          <cell r="A5435" t="str">
            <v>D407420</v>
          </cell>
          <cell r="B5435" t="str">
            <v>AKN2800</v>
          </cell>
          <cell r="C5435" t="str">
            <v>先生</v>
          </cell>
          <cell r="D5435" t="str">
            <v>王辭箴</v>
          </cell>
          <cell r="E5435" t="str">
            <v>王辭箴先生</v>
          </cell>
          <cell r="F5435">
            <v>975756592</v>
          </cell>
        </row>
        <row r="5436">
          <cell r="A5436" t="str">
            <v>D407421</v>
          </cell>
          <cell r="B5436" t="str">
            <v>AKP6000</v>
          </cell>
          <cell r="C5436" t="str">
            <v>先生</v>
          </cell>
          <cell r="D5436" t="str">
            <v>美麗樂國際股份有限公司游旭村</v>
          </cell>
          <cell r="E5436" t="str">
            <v>游旭村先生</v>
          </cell>
          <cell r="F5436">
            <v>989932113</v>
          </cell>
        </row>
        <row r="5437">
          <cell r="A5437" t="str">
            <v>D407422</v>
          </cell>
          <cell r="B5437" t="str">
            <v>AKS8567</v>
          </cell>
          <cell r="C5437" t="str">
            <v>先生</v>
          </cell>
          <cell r="D5437" t="str">
            <v>陳榮展</v>
          </cell>
          <cell r="E5437" t="str">
            <v>陳榮展先生</v>
          </cell>
          <cell r="F5437">
            <v>933873992</v>
          </cell>
        </row>
        <row r="5438">
          <cell r="A5438" t="str">
            <v>D407529</v>
          </cell>
          <cell r="B5438" t="str">
            <v>D407529</v>
          </cell>
          <cell r="C5438" t="str">
            <v>先生</v>
          </cell>
          <cell r="D5438" t="str">
            <v>車已賣</v>
          </cell>
          <cell r="E5438" t="str">
            <v>車已賣先生</v>
          </cell>
          <cell r="F5438">
            <v>900000000</v>
          </cell>
        </row>
        <row r="5439">
          <cell r="A5439" t="str">
            <v>D407619</v>
          </cell>
          <cell r="B5439" t="str">
            <v>ALL6988</v>
          </cell>
          <cell r="C5439" t="str">
            <v>先生</v>
          </cell>
          <cell r="D5439" t="str">
            <v>周大鑫</v>
          </cell>
          <cell r="E5439" t="str">
            <v>周大鑫先生</v>
          </cell>
          <cell r="F5439">
            <v>952582888</v>
          </cell>
        </row>
        <row r="5440">
          <cell r="A5440" t="str">
            <v>D407725</v>
          </cell>
          <cell r="B5440" t="str">
            <v>AKP7388</v>
          </cell>
          <cell r="C5440" t="str">
            <v>先生</v>
          </cell>
          <cell r="D5440" t="str">
            <v>鄭博文</v>
          </cell>
          <cell r="E5440" t="str">
            <v>鄭博文先生</v>
          </cell>
          <cell r="F5440">
            <v>919268248</v>
          </cell>
        </row>
        <row r="5441">
          <cell r="A5441" t="str">
            <v>D407734</v>
          </cell>
          <cell r="B5441" t="str">
            <v>RAY0999</v>
          </cell>
          <cell r="C5441" t="str">
            <v>先生</v>
          </cell>
          <cell r="D5441" t="str">
            <v>正豐纖維股份有限公司尤淳永</v>
          </cell>
          <cell r="E5441" t="str">
            <v>尤淳永先生</v>
          </cell>
          <cell r="F5441">
            <v>937925106</v>
          </cell>
        </row>
        <row r="5442">
          <cell r="A5442" t="str">
            <v>D407737</v>
          </cell>
          <cell r="B5442" t="str">
            <v>AXF7070</v>
          </cell>
          <cell r="C5442" t="str">
            <v>小姐</v>
          </cell>
          <cell r="D5442" t="str">
            <v>周怡伶</v>
          </cell>
          <cell r="E5442" t="str">
            <v>周怡伶小姐</v>
          </cell>
          <cell r="F5442">
            <v>982883155</v>
          </cell>
        </row>
        <row r="5443">
          <cell r="A5443" t="str">
            <v>D407765</v>
          </cell>
          <cell r="B5443" t="str">
            <v>AKZ9929</v>
          </cell>
          <cell r="C5443" t="str">
            <v>先生</v>
          </cell>
          <cell r="D5443" t="str">
            <v>楊璿</v>
          </cell>
          <cell r="E5443" t="str">
            <v>楊璿先生</v>
          </cell>
          <cell r="F5443">
            <v>939770119</v>
          </cell>
        </row>
        <row r="5444">
          <cell r="A5444" t="str">
            <v>D407785</v>
          </cell>
          <cell r="B5444" t="str">
            <v>AXC6700</v>
          </cell>
          <cell r="C5444" t="str">
            <v>先生</v>
          </cell>
          <cell r="D5444" t="str">
            <v>周謨昌</v>
          </cell>
          <cell r="E5444" t="str">
            <v>周謨昌先生</v>
          </cell>
          <cell r="F5444">
            <v>933270045</v>
          </cell>
        </row>
        <row r="5445">
          <cell r="A5445" t="str">
            <v>D410731</v>
          </cell>
          <cell r="B5445" t="str">
            <v>ARL5209</v>
          </cell>
          <cell r="C5445" t="str">
            <v>小姐</v>
          </cell>
          <cell r="D5445" t="str">
            <v>林蕙萱</v>
          </cell>
          <cell r="E5445" t="str">
            <v>林蕙萱小姐</v>
          </cell>
          <cell r="F5445">
            <v>922319883</v>
          </cell>
        </row>
        <row r="5446">
          <cell r="A5446" t="str">
            <v>D416048</v>
          </cell>
          <cell r="B5446" t="str">
            <v>ATV2200</v>
          </cell>
          <cell r="C5446" t="str">
            <v>先生</v>
          </cell>
          <cell r="D5446" t="str">
            <v>陳致綸</v>
          </cell>
          <cell r="E5446" t="str">
            <v>陳致綸先生</v>
          </cell>
          <cell r="F5446">
            <v>970760754</v>
          </cell>
        </row>
        <row r="5447">
          <cell r="A5447" t="str">
            <v>D440165</v>
          </cell>
          <cell r="B5447" t="str">
            <v>AGH8615</v>
          </cell>
          <cell r="C5447" t="str">
            <v>先生</v>
          </cell>
          <cell r="D5447" t="str">
            <v>甘凱元</v>
          </cell>
          <cell r="E5447" t="str">
            <v>甘凱元先生</v>
          </cell>
          <cell r="F5447">
            <v>981303202</v>
          </cell>
        </row>
        <row r="5448">
          <cell r="A5448" t="str">
            <v>D440166</v>
          </cell>
          <cell r="B5448" t="str">
            <v>AAM1133</v>
          </cell>
          <cell r="C5448" t="str">
            <v>女士</v>
          </cell>
          <cell r="D5448" t="str">
            <v>鄭麗玉</v>
          </cell>
          <cell r="E5448" t="str">
            <v>鄭麗玉女士</v>
          </cell>
          <cell r="F5448">
            <v>936322325</v>
          </cell>
        </row>
        <row r="5449">
          <cell r="A5449" t="str">
            <v>D440178</v>
          </cell>
          <cell r="B5449" t="str">
            <v>AND8117</v>
          </cell>
          <cell r="C5449" t="str">
            <v>先生</v>
          </cell>
          <cell r="D5449" t="str">
            <v>劉世煒</v>
          </cell>
          <cell r="E5449" t="str">
            <v>劉世煒先生</v>
          </cell>
          <cell r="F5449">
            <v>933018302</v>
          </cell>
        </row>
        <row r="5450">
          <cell r="A5450" t="str">
            <v>D440191</v>
          </cell>
          <cell r="B5450" t="str">
            <v>AFF1568</v>
          </cell>
          <cell r="C5450" t="str">
            <v>先生</v>
          </cell>
          <cell r="D5450" t="str">
            <v>吳南毅</v>
          </cell>
          <cell r="E5450" t="str">
            <v>吳南毅先生</v>
          </cell>
          <cell r="F5450">
            <v>972691559</v>
          </cell>
        </row>
        <row r="5451">
          <cell r="A5451" t="str">
            <v>D440237</v>
          </cell>
          <cell r="B5451" t="str">
            <v>AAN8955</v>
          </cell>
          <cell r="C5451" t="str">
            <v>先生</v>
          </cell>
          <cell r="D5451" t="str">
            <v>林思瑋</v>
          </cell>
          <cell r="E5451" t="str">
            <v>徐健鈞先生</v>
          </cell>
          <cell r="F5451">
            <v>917944086</v>
          </cell>
        </row>
        <row r="5452">
          <cell r="A5452" t="str">
            <v>D440239</v>
          </cell>
          <cell r="B5452" t="str">
            <v>ABC1997</v>
          </cell>
          <cell r="C5452" t="str">
            <v>小姐</v>
          </cell>
          <cell r="D5452" t="str">
            <v>百里為</v>
          </cell>
          <cell r="E5452" t="str">
            <v>杜嘉樂小姐</v>
          </cell>
          <cell r="F5452">
            <v>933090892</v>
          </cell>
        </row>
        <row r="5453">
          <cell r="A5453" t="str">
            <v>D440240</v>
          </cell>
          <cell r="B5453" t="str">
            <v>ABC3878</v>
          </cell>
          <cell r="C5453" t="str">
            <v>先生</v>
          </cell>
          <cell r="D5453" t="str">
            <v>金門化工有限公司劉靖國</v>
          </cell>
          <cell r="E5453" t="str">
            <v>劉靖國先生</v>
          </cell>
          <cell r="F5453">
            <v>933164028</v>
          </cell>
        </row>
        <row r="5454">
          <cell r="A5454" t="str">
            <v>D440258</v>
          </cell>
          <cell r="B5454" t="str">
            <v>AFF0528</v>
          </cell>
          <cell r="C5454" t="str">
            <v>小姐</v>
          </cell>
          <cell r="D5454" t="str">
            <v>田家仁</v>
          </cell>
          <cell r="E5454" t="str">
            <v>田家仁小姐</v>
          </cell>
          <cell r="F5454">
            <v>970999998</v>
          </cell>
        </row>
        <row r="5455">
          <cell r="A5455" t="str">
            <v>D440260</v>
          </cell>
          <cell r="B5455" t="str">
            <v>AAR3575</v>
          </cell>
          <cell r="C5455" t="str">
            <v>先生</v>
          </cell>
          <cell r="D5455" t="str">
            <v>林玉如</v>
          </cell>
          <cell r="E5455" t="str">
            <v>林圓智先生</v>
          </cell>
          <cell r="F5455">
            <v>935790932</v>
          </cell>
        </row>
        <row r="5456">
          <cell r="A5456" t="str">
            <v>D440364</v>
          </cell>
          <cell r="B5456" t="str">
            <v>RAD0667</v>
          </cell>
          <cell r="C5456" t="str">
            <v>先生</v>
          </cell>
          <cell r="D5456" t="str">
            <v>品翫室內設計(有)-財盟租賃李庠穎</v>
          </cell>
          <cell r="E5456" t="str">
            <v>李庠穎先生</v>
          </cell>
          <cell r="F5456">
            <v>910201801</v>
          </cell>
        </row>
        <row r="5457">
          <cell r="A5457" t="str">
            <v>D440374</v>
          </cell>
          <cell r="B5457" t="str">
            <v>AAR8858</v>
          </cell>
          <cell r="C5457" t="str">
            <v>先生</v>
          </cell>
          <cell r="D5457" t="str">
            <v>范光昊</v>
          </cell>
          <cell r="E5457" t="str">
            <v>范光昊先生</v>
          </cell>
          <cell r="F5457">
            <v>988302778</v>
          </cell>
        </row>
        <row r="5458">
          <cell r="A5458" t="str">
            <v>D440376</v>
          </cell>
          <cell r="B5458" t="str">
            <v>AAN6165</v>
          </cell>
          <cell r="C5458" t="str">
            <v>先生</v>
          </cell>
          <cell r="D5458" t="str">
            <v>開嶸實業股份有限公司吳宜儒</v>
          </cell>
          <cell r="E5458" t="str">
            <v>吳宜儒先生</v>
          </cell>
          <cell r="F5458">
            <v>910012497</v>
          </cell>
        </row>
        <row r="5459">
          <cell r="A5459" t="str">
            <v>D440382</v>
          </cell>
          <cell r="B5459" t="str">
            <v>ARG7958</v>
          </cell>
          <cell r="C5459" t="str">
            <v>小姐</v>
          </cell>
          <cell r="D5459" t="str">
            <v>美福食品(股)-財盟租賃唐慧中</v>
          </cell>
          <cell r="E5459" t="str">
            <v>唐慧中小姐</v>
          </cell>
          <cell r="F5459">
            <v>928278666</v>
          </cell>
        </row>
        <row r="5460">
          <cell r="A5460" t="str">
            <v>D440714</v>
          </cell>
          <cell r="B5460" t="str">
            <v>AFN7198</v>
          </cell>
          <cell r="C5460" t="str">
            <v>先生</v>
          </cell>
          <cell r="D5460" t="str">
            <v>張欽華</v>
          </cell>
          <cell r="E5460" t="str">
            <v>張欽華先生</v>
          </cell>
          <cell r="F5460">
            <v>963089897</v>
          </cell>
        </row>
        <row r="5461">
          <cell r="A5461" t="str">
            <v>D440785</v>
          </cell>
          <cell r="B5461" t="str">
            <v>AAR8655</v>
          </cell>
          <cell r="C5461" t="str">
            <v>先生</v>
          </cell>
          <cell r="D5461" t="str">
            <v>袁家祥</v>
          </cell>
          <cell r="E5461" t="str">
            <v>袁家祥先生</v>
          </cell>
          <cell r="F5461">
            <v>927217086</v>
          </cell>
        </row>
        <row r="5462">
          <cell r="A5462" t="str">
            <v>D440916</v>
          </cell>
          <cell r="B5462" t="str">
            <v>ANA9089</v>
          </cell>
          <cell r="C5462" t="str">
            <v>先生</v>
          </cell>
          <cell r="D5462" t="str">
            <v>財盟租賃車詹麗玉</v>
          </cell>
          <cell r="E5462" t="str">
            <v>蕭喬先生</v>
          </cell>
          <cell r="F5462">
            <v>988966628</v>
          </cell>
        </row>
        <row r="5463">
          <cell r="A5463" t="str">
            <v>D440921</v>
          </cell>
          <cell r="B5463" t="str">
            <v>AFF6698</v>
          </cell>
          <cell r="C5463" t="str">
            <v>先生</v>
          </cell>
          <cell r="D5463" t="str">
            <v>蘇子瑜</v>
          </cell>
          <cell r="E5463" t="str">
            <v>蘇子瑜先生</v>
          </cell>
          <cell r="F5463">
            <v>966671525</v>
          </cell>
        </row>
        <row r="5464">
          <cell r="A5464" t="str">
            <v>D441012</v>
          </cell>
          <cell r="B5464" t="str">
            <v>AFH5872</v>
          </cell>
          <cell r="C5464" t="str">
            <v>女士</v>
          </cell>
          <cell r="D5464" t="str">
            <v>周雅卉</v>
          </cell>
          <cell r="E5464" t="str">
            <v>周雅卉女士</v>
          </cell>
          <cell r="F5464">
            <v>988373670</v>
          </cell>
        </row>
        <row r="5465">
          <cell r="A5465" t="str">
            <v>D441013</v>
          </cell>
          <cell r="B5465" t="str">
            <v>AFF1598</v>
          </cell>
          <cell r="C5465" t="str">
            <v>先生</v>
          </cell>
          <cell r="D5465" t="str">
            <v>廖光榮</v>
          </cell>
          <cell r="E5465" t="str">
            <v>廖光榮先生</v>
          </cell>
          <cell r="F5465">
            <v>937904759</v>
          </cell>
        </row>
        <row r="5466">
          <cell r="A5466" t="str">
            <v>D441592</v>
          </cell>
          <cell r="B5466" t="str">
            <v>AGD5007</v>
          </cell>
          <cell r="C5466" t="str">
            <v>女士</v>
          </cell>
          <cell r="D5466" t="str">
            <v>鄭麗卿</v>
          </cell>
          <cell r="E5466" t="str">
            <v>鄭麗卿女士</v>
          </cell>
          <cell r="F5466">
            <v>986395430</v>
          </cell>
        </row>
        <row r="5467">
          <cell r="A5467" t="str">
            <v>D441666</v>
          </cell>
          <cell r="B5467" t="str">
            <v>ARL2013</v>
          </cell>
          <cell r="C5467" t="str">
            <v>先生</v>
          </cell>
          <cell r="D5467" t="str">
            <v>秦舒凡</v>
          </cell>
          <cell r="E5467" t="str">
            <v>秦舒凡先生</v>
          </cell>
          <cell r="F5467">
            <v>939926517</v>
          </cell>
        </row>
        <row r="5468">
          <cell r="A5468" t="str">
            <v>D441670</v>
          </cell>
          <cell r="B5468" t="str">
            <v>AFF7112</v>
          </cell>
          <cell r="C5468" t="str">
            <v>先生</v>
          </cell>
          <cell r="D5468" t="str">
            <v>鄭育誠</v>
          </cell>
          <cell r="E5468" t="str">
            <v>鄭育誠先生</v>
          </cell>
          <cell r="F5468">
            <v>976334545</v>
          </cell>
        </row>
        <row r="5469">
          <cell r="A5469" t="str">
            <v>D441671</v>
          </cell>
          <cell r="B5469" t="str">
            <v>ARL1391</v>
          </cell>
          <cell r="C5469" t="str">
            <v>先生</v>
          </cell>
          <cell r="D5469" t="str">
            <v>優質旅行社王敬諺</v>
          </cell>
          <cell r="E5469" t="str">
            <v>王敬諺先生</v>
          </cell>
          <cell r="F5469">
            <v>975272256</v>
          </cell>
        </row>
        <row r="5470">
          <cell r="A5470" t="str">
            <v>D441676</v>
          </cell>
          <cell r="B5470" t="str">
            <v>AFF8525</v>
          </cell>
          <cell r="C5470" t="str">
            <v>先生</v>
          </cell>
          <cell r="D5470" t="str">
            <v>孫應欽</v>
          </cell>
          <cell r="E5470" t="str">
            <v>孫應欽先生</v>
          </cell>
          <cell r="F5470">
            <v>933613988</v>
          </cell>
        </row>
        <row r="5471">
          <cell r="A5471" t="str">
            <v>D441681</v>
          </cell>
          <cell r="B5471" t="str">
            <v>ABM7130</v>
          </cell>
          <cell r="C5471" t="str">
            <v>先生</v>
          </cell>
          <cell r="D5471" t="str">
            <v>關智毅</v>
          </cell>
          <cell r="E5471" t="str">
            <v>關智毅先生</v>
          </cell>
          <cell r="F5471">
            <v>912873830</v>
          </cell>
        </row>
        <row r="5472">
          <cell r="A5472" t="str">
            <v>D441706</v>
          </cell>
          <cell r="B5472" t="str">
            <v>AGE1866</v>
          </cell>
          <cell r="C5472" t="str">
            <v>先生</v>
          </cell>
          <cell r="D5472" t="str">
            <v>蕭清清</v>
          </cell>
          <cell r="E5472" t="str">
            <v>劉穎俊先生</v>
          </cell>
          <cell r="F5472">
            <v>963620618</v>
          </cell>
        </row>
        <row r="5473">
          <cell r="A5473" t="str">
            <v>D441721</v>
          </cell>
          <cell r="B5473" t="str">
            <v>AFF8256</v>
          </cell>
          <cell r="C5473" t="str">
            <v>先生</v>
          </cell>
          <cell r="D5473" t="str">
            <v>吳明(吉吉)</v>
          </cell>
          <cell r="E5473" t="str">
            <v>吳明(吉吉)先生</v>
          </cell>
          <cell r="F5473">
            <v>988661862</v>
          </cell>
        </row>
        <row r="5474">
          <cell r="A5474" t="str">
            <v>D441726</v>
          </cell>
          <cell r="B5474" t="str">
            <v>AFF9951</v>
          </cell>
          <cell r="C5474" t="str">
            <v>先生</v>
          </cell>
          <cell r="D5474" t="str">
            <v>張孝慈</v>
          </cell>
          <cell r="E5474" t="str">
            <v>張孝慈先生</v>
          </cell>
          <cell r="F5474">
            <v>921104934</v>
          </cell>
        </row>
        <row r="5475">
          <cell r="A5475" t="str">
            <v>D441822</v>
          </cell>
          <cell r="B5475" t="str">
            <v>ARL5657</v>
          </cell>
          <cell r="C5475" t="str">
            <v>先生</v>
          </cell>
          <cell r="D5475" t="str">
            <v>潘少宏</v>
          </cell>
          <cell r="E5475" t="str">
            <v>潘少宏先生</v>
          </cell>
          <cell r="F5475">
            <v>985799999</v>
          </cell>
        </row>
        <row r="5476">
          <cell r="A5476" t="str">
            <v>D441870</v>
          </cell>
          <cell r="B5476" t="str">
            <v>AFG0102</v>
          </cell>
          <cell r="C5476" t="str">
            <v>先生</v>
          </cell>
          <cell r="D5476" t="str">
            <v>張晉</v>
          </cell>
          <cell r="E5476" t="str">
            <v>張晉先生</v>
          </cell>
          <cell r="F5476">
            <v>975865771</v>
          </cell>
        </row>
        <row r="5477">
          <cell r="A5477" t="str">
            <v>D441882</v>
          </cell>
          <cell r="B5477" t="str">
            <v>AFG9618</v>
          </cell>
          <cell r="C5477" t="str">
            <v>先生</v>
          </cell>
          <cell r="D5477" t="str">
            <v>克拉子軸承企業有限公司郭宗原</v>
          </cell>
          <cell r="E5477" t="str">
            <v>郭宗原先生</v>
          </cell>
          <cell r="F5477">
            <v>935838273</v>
          </cell>
        </row>
        <row r="5478">
          <cell r="A5478" t="str">
            <v>D441885</v>
          </cell>
          <cell r="B5478" t="str">
            <v>AFG8283</v>
          </cell>
          <cell r="C5478" t="str">
            <v>先生</v>
          </cell>
          <cell r="D5478" t="str">
            <v>張維德</v>
          </cell>
          <cell r="E5478" t="str">
            <v>張維德先生</v>
          </cell>
          <cell r="F5478">
            <v>936246153</v>
          </cell>
        </row>
        <row r="5479">
          <cell r="A5479" t="str">
            <v>D441893</v>
          </cell>
          <cell r="B5479" t="str">
            <v>AFJ5678</v>
          </cell>
          <cell r="C5479" t="str">
            <v>先生</v>
          </cell>
          <cell r="D5479" t="str">
            <v>鄭富元</v>
          </cell>
          <cell r="E5479" t="str">
            <v>鄭富元先生</v>
          </cell>
          <cell r="F5479">
            <v>989603777</v>
          </cell>
        </row>
        <row r="5480">
          <cell r="A5480" t="str">
            <v>D441900</v>
          </cell>
          <cell r="B5480" t="str">
            <v>AFG2333</v>
          </cell>
          <cell r="C5480" t="str">
            <v>先生</v>
          </cell>
          <cell r="D5480" t="str">
            <v>張瑋玲</v>
          </cell>
          <cell r="E5480" t="str">
            <v>卓舜文先生</v>
          </cell>
          <cell r="F5480">
            <v>928234963</v>
          </cell>
        </row>
        <row r="5481">
          <cell r="A5481" t="str">
            <v>D441986</v>
          </cell>
          <cell r="B5481" t="str">
            <v>ARL9333</v>
          </cell>
          <cell r="C5481" t="str">
            <v>先生</v>
          </cell>
          <cell r="D5481" t="str">
            <v>久順塑膠工廠-財盟租賃吳忠原</v>
          </cell>
          <cell r="E5481" t="str">
            <v>吳忠原先生</v>
          </cell>
          <cell r="F5481">
            <v>928514848</v>
          </cell>
        </row>
        <row r="5482">
          <cell r="A5482" t="str">
            <v>D442025</v>
          </cell>
          <cell r="B5482" t="str">
            <v>AFG8833</v>
          </cell>
          <cell r="C5482" t="str">
            <v>先生</v>
          </cell>
          <cell r="D5482" t="str">
            <v>徐達勇</v>
          </cell>
          <cell r="E5482" t="str">
            <v>徐達勇先生</v>
          </cell>
          <cell r="F5482">
            <v>975369635</v>
          </cell>
        </row>
        <row r="5483">
          <cell r="A5483" t="str">
            <v>D443701</v>
          </cell>
          <cell r="B5483" t="str">
            <v>AMT9679</v>
          </cell>
          <cell r="C5483" t="str">
            <v>先生</v>
          </cell>
          <cell r="D5483" t="str">
            <v>陳企湖</v>
          </cell>
          <cell r="E5483" t="str">
            <v>陳企湖先生</v>
          </cell>
          <cell r="F5483">
            <v>972967979</v>
          </cell>
        </row>
        <row r="5484">
          <cell r="A5484" t="str">
            <v>D443706</v>
          </cell>
          <cell r="B5484" t="str">
            <v>RAQ2511</v>
          </cell>
          <cell r="C5484" t="str">
            <v>先生</v>
          </cell>
          <cell r="D5484" t="str">
            <v>普羅小客車租賃股份有限公司許鈞翔</v>
          </cell>
          <cell r="E5484" t="str">
            <v>許鈞翔先生</v>
          </cell>
          <cell r="F5484">
            <v>933719311</v>
          </cell>
        </row>
        <row r="5485">
          <cell r="A5485" t="str">
            <v>D443709</v>
          </cell>
          <cell r="B5485" t="str">
            <v>RAQ2828</v>
          </cell>
          <cell r="C5485" t="str">
            <v>先生</v>
          </cell>
          <cell r="D5485" t="str">
            <v>陳瑞龍</v>
          </cell>
          <cell r="E5485" t="str">
            <v>褚群揚先生</v>
          </cell>
          <cell r="F5485">
            <v>920395077</v>
          </cell>
        </row>
        <row r="5486">
          <cell r="A5486" t="str">
            <v>D443727</v>
          </cell>
          <cell r="B5486" t="str">
            <v>AWY0689</v>
          </cell>
          <cell r="C5486" t="str">
            <v>先生</v>
          </cell>
          <cell r="D5486" t="str">
            <v>財盟小客車租賃股份有限公司陳柏穎</v>
          </cell>
          <cell r="E5486" t="str">
            <v>陳柏穎先生</v>
          </cell>
          <cell r="F5486">
            <v>931288820</v>
          </cell>
        </row>
        <row r="5487">
          <cell r="A5487" t="str">
            <v>D443744</v>
          </cell>
          <cell r="B5487" t="str">
            <v>RAW3838</v>
          </cell>
          <cell r="C5487" t="str">
            <v>先生</v>
          </cell>
          <cell r="D5487" t="str">
            <v>黃泓鈞</v>
          </cell>
          <cell r="E5487" t="str">
            <v>黃泓鈞先生</v>
          </cell>
          <cell r="F5487">
            <v>935336111</v>
          </cell>
        </row>
        <row r="5488">
          <cell r="A5488" t="str">
            <v>D443749</v>
          </cell>
          <cell r="B5488" t="str">
            <v>AKG1912</v>
          </cell>
          <cell r="C5488" t="str">
            <v>先生</v>
          </cell>
          <cell r="D5488" t="str">
            <v>驊薇堂投資有限公司黃明堂</v>
          </cell>
          <cell r="E5488" t="str">
            <v>黃明堂先生</v>
          </cell>
          <cell r="F5488">
            <v>987891457</v>
          </cell>
        </row>
        <row r="5489">
          <cell r="A5489" t="str">
            <v>D443750</v>
          </cell>
          <cell r="B5489" t="str">
            <v>AKL2211</v>
          </cell>
          <cell r="C5489" t="str">
            <v>先生</v>
          </cell>
          <cell r="D5489" t="str">
            <v>財團法人創新智庫暨企業大學基金會林文雄</v>
          </cell>
          <cell r="E5489" t="str">
            <v>林文雄先生</v>
          </cell>
          <cell r="F5489">
            <v>912225267</v>
          </cell>
        </row>
        <row r="5490">
          <cell r="A5490" t="str">
            <v>D443752</v>
          </cell>
          <cell r="B5490" t="str">
            <v>AJQ8908</v>
          </cell>
          <cell r="C5490" t="str">
            <v>小姐</v>
          </cell>
          <cell r="D5490" t="str">
            <v>賴麒瑜</v>
          </cell>
          <cell r="E5490" t="str">
            <v>洪小姐小姐</v>
          </cell>
          <cell r="F5490">
            <v>937745746</v>
          </cell>
        </row>
        <row r="5491">
          <cell r="A5491" t="str">
            <v>D443774</v>
          </cell>
          <cell r="B5491" t="str">
            <v>AKL0598</v>
          </cell>
          <cell r="C5491" t="str">
            <v>先生</v>
          </cell>
          <cell r="D5491" t="str">
            <v>呂宗耀</v>
          </cell>
          <cell r="E5491" t="str">
            <v>陳孔盛先生</v>
          </cell>
          <cell r="F5491">
            <v>921812118</v>
          </cell>
        </row>
        <row r="5492">
          <cell r="A5492" t="str">
            <v>D443786</v>
          </cell>
          <cell r="B5492" t="str">
            <v>AKU8788</v>
          </cell>
          <cell r="C5492" t="str">
            <v>先生</v>
          </cell>
          <cell r="D5492" t="str">
            <v>增你強股份有限公司王文沰</v>
          </cell>
          <cell r="E5492" t="str">
            <v>王文沰先生</v>
          </cell>
          <cell r="F5492">
            <v>936871023</v>
          </cell>
        </row>
        <row r="5493">
          <cell r="A5493" t="str">
            <v>D443788</v>
          </cell>
          <cell r="B5493" t="str">
            <v>AKG0908</v>
          </cell>
          <cell r="C5493" t="str">
            <v>先生</v>
          </cell>
          <cell r="D5493" t="str">
            <v>寇世勳</v>
          </cell>
          <cell r="E5493" t="str">
            <v>寇世勳先生</v>
          </cell>
          <cell r="F5493">
            <v>932192377</v>
          </cell>
        </row>
        <row r="5494">
          <cell r="A5494" t="str">
            <v>D443791</v>
          </cell>
          <cell r="B5494" t="str">
            <v>D443791</v>
          </cell>
          <cell r="C5494" t="str">
            <v>先生</v>
          </cell>
          <cell r="D5494" t="str">
            <v>車已賣</v>
          </cell>
          <cell r="E5494" t="str">
            <v>車已賣先生</v>
          </cell>
          <cell r="F5494">
            <v>900000000</v>
          </cell>
        </row>
        <row r="5495">
          <cell r="A5495" t="str">
            <v>D443793</v>
          </cell>
          <cell r="B5495" t="str">
            <v>AKL7709</v>
          </cell>
          <cell r="C5495" t="str">
            <v>先生</v>
          </cell>
          <cell r="D5495" t="str">
            <v>國賓影城(股)公司張中周</v>
          </cell>
          <cell r="E5495" t="str">
            <v>張中周先生</v>
          </cell>
          <cell r="F5495">
            <v>922790989</v>
          </cell>
        </row>
        <row r="5496">
          <cell r="A5496" t="str">
            <v>D443796</v>
          </cell>
          <cell r="B5496" t="str">
            <v>AWY9531</v>
          </cell>
          <cell r="C5496" t="str">
            <v>先生</v>
          </cell>
          <cell r="D5496" t="str">
            <v>禾鼎有限公司吳家凱</v>
          </cell>
          <cell r="E5496" t="str">
            <v>吳家凱先生</v>
          </cell>
          <cell r="F5496">
            <v>921811233</v>
          </cell>
        </row>
        <row r="5497">
          <cell r="A5497" t="str">
            <v>D466839</v>
          </cell>
          <cell r="B5497" t="str">
            <v>APF9989</v>
          </cell>
          <cell r="C5497" t="str">
            <v>先生</v>
          </cell>
          <cell r="D5497" t="str">
            <v>陳建豪</v>
          </cell>
          <cell r="E5497" t="str">
            <v>陳建豪先生</v>
          </cell>
          <cell r="F5497">
            <v>925417858</v>
          </cell>
        </row>
        <row r="5498">
          <cell r="A5498" t="str">
            <v>D480116</v>
          </cell>
          <cell r="B5498" t="str">
            <v>ATK6329</v>
          </cell>
          <cell r="C5498" t="str">
            <v>先生</v>
          </cell>
          <cell r="D5498" t="str">
            <v>洪國順</v>
          </cell>
          <cell r="E5498" t="str">
            <v>洪國順先生</v>
          </cell>
          <cell r="F5498">
            <v>935159083</v>
          </cell>
        </row>
        <row r="5499">
          <cell r="A5499" t="str">
            <v>D494257</v>
          </cell>
          <cell r="B5499" t="str">
            <v>ANN8398</v>
          </cell>
          <cell r="C5499" t="str">
            <v>先生</v>
          </cell>
          <cell r="D5499" t="str">
            <v>吳淑瑜</v>
          </cell>
          <cell r="E5499" t="str">
            <v>馮勝軍先生</v>
          </cell>
          <cell r="F5499">
            <v>935556675</v>
          </cell>
        </row>
        <row r="5500">
          <cell r="A5500" t="str">
            <v>D494359</v>
          </cell>
          <cell r="B5500" t="str">
            <v>ACU7888</v>
          </cell>
          <cell r="C5500" t="str">
            <v>小姐</v>
          </cell>
          <cell r="D5500" t="str">
            <v>林秀雲</v>
          </cell>
          <cell r="E5500" t="str">
            <v>林秀雲小姐</v>
          </cell>
          <cell r="F5500">
            <v>988670670</v>
          </cell>
        </row>
        <row r="5501">
          <cell r="A5501" t="str">
            <v>D494369</v>
          </cell>
          <cell r="B5501" t="str">
            <v>AHU0008</v>
          </cell>
          <cell r="C5501" t="str">
            <v>先生</v>
          </cell>
          <cell r="D5501" t="str">
            <v>崇光金品股份有限公司孫繼正</v>
          </cell>
          <cell r="E5501" t="str">
            <v>孫繼正先生</v>
          </cell>
          <cell r="F5501">
            <v>932902080</v>
          </cell>
        </row>
        <row r="5502">
          <cell r="A5502" t="str">
            <v>D494382</v>
          </cell>
          <cell r="B5502" t="str">
            <v>RBT2662</v>
          </cell>
          <cell r="C5502" t="str">
            <v>先生</v>
          </cell>
          <cell r="D5502" t="str">
            <v>鄭哲昇</v>
          </cell>
          <cell r="E5502" t="str">
            <v>鄭哲昇先生</v>
          </cell>
          <cell r="F5502">
            <v>975037266</v>
          </cell>
        </row>
        <row r="5503">
          <cell r="A5503" t="str">
            <v>D494405</v>
          </cell>
          <cell r="B5503" t="str">
            <v>AFK9369</v>
          </cell>
          <cell r="C5503" t="str">
            <v>先生</v>
          </cell>
          <cell r="D5503" t="str">
            <v>陳美芳</v>
          </cell>
          <cell r="E5503" t="str">
            <v>沈志先生</v>
          </cell>
          <cell r="F5503">
            <v>987369506</v>
          </cell>
        </row>
        <row r="5504">
          <cell r="A5504" t="str">
            <v>D494685</v>
          </cell>
          <cell r="B5504" t="str">
            <v>AHA8168</v>
          </cell>
          <cell r="C5504" t="str">
            <v>女士</v>
          </cell>
          <cell r="D5504" t="str">
            <v>林佩璇</v>
          </cell>
          <cell r="E5504" t="str">
            <v>林佩璇女士</v>
          </cell>
          <cell r="F5504">
            <v>933832185</v>
          </cell>
        </row>
        <row r="5505">
          <cell r="A5505" t="str">
            <v>D494737</v>
          </cell>
          <cell r="B5505" t="str">
            <v>AFG2268</v>
          </cell>
          <cell r="C5505" t="str">
            <v>小姐</v>
          </cell>
          <cell r="D5505" t="str">
            <v>何映霏</v>
          </cell>
          <cell r="E5505" t="str">
            <v>何映霏小姐</v>
          </cell>
          <cell r="F5505">
            <v>937196698</v>
          </cell>
        </row>
        <row r="5506">
          <cell r="A5506" t="str">
            <v>D494776</v>
          </cell>
          <cell r="B5506" t="str">
            <v>AFF3666</v>
          </cell>
          <cell r="C5506" t="str">
            <v>先生</v>
          </cell>
          <cell r="D5506" t="str">
            <v>劉孟輔</v>
          </cell>
          <cell r="E5506" t="str">
            <v>劉孟輔先生</v>
          </cell>
          <cell r="F5506">
            <v>921605271</v>
          </cell>
        </row>
        <row r="5507">
          <cell r="A5507" t="str">
            <v>D495020</v>
          </cell>
          <cell r="B5507" t="str">
            <v>AGX9369</v>
          </cell>
          <cell r="C5507" t="str">
            <v>先生</v>
          </cell>
          <cell r="D5507" t="str">
            <v>李聯昇</v>
          </cell>
          <cell r="E5507" t="str">
            <v>李聯昇先生</v>
          </cell>
          <cell r="F5507">
            <v>928889729</v>
          </cell>
        </row>
        <row r="5508">
          <cell r="A5508" t="str">
            <v>D495727</v>
          </cell>
          <cell r="B5508" t="str">
            <v>AGF9771</v>
          </cell>
          <cell r="C5508" t="str">
            <v>女士</v>
          </cell>
          <cell r="D5508" t="str">
            <v>陳美虹</v>
          </cell>
          <cell r="E5508" t="str">
            <v>陳美虹女士</v>
          </cell>
          <cell r="F5508">
            <v>935000379</v>
          </cell>
        </row>
        <row r="5509">
          <cell r="A5509" t="str">
            <v>D495760</v>
          </cell>
          <cell r="B5509" t="str">
            <v>RAK5520</v>
          </cell>
          <cell r="C5509" t="str">
            <v>先生</v>
          </cell>
          <cell r="D5509" t="str">
            <v>和運租車(股)戴志城</v>
          </cell>
          <cell r="E5509" t="str">
            <v>戴志城先生</v>
          </cell>
          <cell r="F5509">
            <v>913959980</v>
          </cell>
        </row>
        <row r="5510">
          <cell r="A5510" t="str">
            <v>D495783</v>
          </cell>
          <cell r="B5510" t="str">
            <v>AKG2528</v>
          </cell>
          <cell r="C5510" t="str">
            <v>先生</v>
          </cell>
          <cell r="D5510" t="str">
            <v>黃雅堂</v>
          </cell>
          <cell r="E5510" t="str">
            <v>黃雅堂先生</v>
          </cell>
          <cell r="F5510">
            <v>955061343</v>
          </cell>
        </row>
        <row r="5511">
          <cell r="A5511" t="str">
            <v>D495806</v>
          </cell>
          <cell r="B5511" t="str">
            <v>AMG0515</v>
          </cell>
          <cell r="C5511" t="str">
            <v>先生</v>
          </cell>
          <cell r="D5511" t="str">
            <v>陳國維</v>
          </cell>
          <cell r="E5511" t="str">
            <v>陳國維先生</v>
          </cell>
          <cell r="F5511">
            <v>963425524</v>
          </cell>
        </row>
        <row r="5512">
          <cell r="A5512" t="str">
            <v>D495873</v>
          </cell>
          <cell r="B5512" t="str">
            <v>RBD5321</v>
          </cell>
          <cell r="C5512" t="str">
            <v>先生</v>
          </cell>
          <cell r="D5512" t="str">
            <v>聯邦國際租賃股份有限公司潘正皓</v>
          </cell>
          <cell r="E5512" t="str">
            <v>潘正皓先生</v>
          </cell>
          <cell r="F5512">
            <v>988118853</v>
          </cell>
        </row>
        <row r="5513">
          <cell r="A5513" t="str">
            <v>D495876</v>
          </cell>
          <cell r="B5513" t="str">
            <v>ATB7263</v>
          </cell>
          <cell r="C5513" t="str">
            <v>先生</v>
          </cell>
          <cell r="D5513" t="str">
            <v>許敏楓</v>
          </cell>
          <cell r="E5513" t="str">
            <v>許敏楓先生</v>
          </cell>
          <cell r="F5513">
            <v>955365136</v>
          </cell>
        </row>
        <row r="5514">
          <cell r="A5514" t="str">
            <v>D495912</v>
          </cell>
          <cell r="B5514" t="str">
            <v>RAL9389</v>
          </cell>
          <cell r="C5514" t="str">
            <v>先生</v>
          </cell>
          <cell r="D5514" t="str">
            <v>羅文暘</v>
          </cell>
          <cell r="E5514" t="str">
            <v>羅文暘先生</v>
          </cell>
          <cell r="F5514">
            <v>988006332</v>
          </cell>
        </row>
        <row r="5515">
          <cell r="A5515" t="str">
            <v>D496035</v>
          </cell>
          <cell r="B5515" t="str">
            <v>ANM0603</v>
          </cell>
          <cell r="C5515" t="str">
            <v>先生</v>
          </cell>
          <cell r="D5515" t="str">
            <v>簡國維</v>
          </cell>
          <cell r="E5515" t="str">
            <v>簡國維先生</v>
          </cell>
          <cell r="F5515">
            <v>913009055</v>
          </cell>
        </row>
        <row r="5516">
          <cell r="A5516" t="str">
            <v>D496050</v>
          </cell>
          <cell r="B5516" t="str">
            <v>ATD6130</v>
          </cell>
          <cell r="C5516" t="str">
            <v>先生</v>
          </cell>
          <cell r="D5516" t="str">
            <v>朱家麟</v>
          </cell>
          <cell r="E5516" t="str">
            <v>朱家麟先生</v>
          </cell>
          <cell r="F5516">
            <v>926843326</v>
          </cell>
        </row>
        <row r="5517">
          <cell r="A5517" t="str">
            <v>D496145</v>
          </cell>
          <cell r="B5517" t="str">
            <v>AKF2225</v>
          </cell>
          <cell r="C5517" t="str">
            <v>先生</v>
          </cell>
          <cell r="D5517" t="str">
            <v>王聰欽</v>
          </cell>
          <cell r="E5517" t="str">
            <v>黃御翔先生</v>
          </cell>
          <cell r="F5517">
            <v>937081925</v>
          </cell>
        </row>
        <row r="5518">
          <cell r="A5518" t="str">
            <v>D496164</v>
          </cell>
          <cell r="B5518" t="str">
            <v>AJG8982</v>
          </cell>
          <cell r="C5518" t="str">
            <v>先生</v>
          </cell>
          <cell r="D5518" t="str">
            <v>陳福星</v>
          </cell>
          <cell r="E5518" t="str">
            <v>陳福星先生</v>
          </cell>
          <cell r="F5518">
            <v>932315488</v>
          </cell>
        </row>
        <row r="5519">
          <cell r="A5519" t="str">
            <v>D496166</v>
          </cell>
          <cell r="B5519" t="str">
            <v>AGL8099</v>
          </cell>
          <cell r="C5519" t="str">
            <v>先生</v>
          </cell>
          <cell r="D5519" t="str">
            <v>陳錦聖</v>
          </cell>
          <cell r="E5519" t="str">
            <v>陳錦聖先生</v>
          </cell>
          <cell r="F5519">
            <v>920832896</v>
          </cell>
        </row>
        <row r="5520">
          <cell r="A5520" t="str">
            <v>D496226</v>
          </cell>
          <cell r="B5520" t="str">
            <v>ATD1505</v>
          </cell>
          <cell r="C5520" t="str">
            <v>先生</v>
          </cell>
          <cell r="D5520" t="str">
            <v>楊宗穎</v>
          </cell>
          <cell r="E5520" t="str">
            <v>楊宗穎先生</v>
          </cell>
          <cell r="F5520">
            <v>930656311</v>
          </cell>
        </row>
        <row r="5521">
          <cell r="A5521" t="str">
            <v>D496278</v>
          </cell>
          <cell r="B5521" t="str">
            <v>AJT9658</v>
          </cell>
          <cell r="C5521" t="str">
            <v>小姐</v>
          </cell>
          <cell r="D5521" t="str">
            <v>陳怡菁</v>
          </cell>
          <cell r="E5521" t="str">
            <v>陳怡菁小姐</v>
          </cell>
          <cell r="F5521">
            <v>937505794</v>
          </cell>
        </row>
        <row r="5522">
          <cell r="A5522" t="str">
            <v>D496436</v>
          </cell>
          <cell r="B5522" t="str">
            <v>RAR8968</v>
          </cell>
          <cell r="C5522" t="str">
            <v>先生</v>
          </cell>
          <cell r="D5522" t="str">
            <v>和車股份有限公司詹文旗</v>
          </cell>
          <cell r="E5522" t="str">
            <v>詹文旗先生</v>
          </cell>
          <cell r="F5522">
            <v>933209585</v>
          </cell>
        </row>
        <row r="5523">
          <cell r="A5523" t="str">
            <v>D496466</v>
          </cell>
          <cell r="B5523" t="str">
            <v>D496466</v>
          </cell>
          <cell r="C5523" t="str">
            <v>先生</v>
          </cell>
          <cell r="D5523" t="str">
            <v>鉑德汽車股份有限公司吳佳翰</v>
          </cell>
          <cell r="E5523" t="str">
            <v>吳佳翰先生</v>
          </cell>
          <cell r="F5523">
            <v>921282497</v>
          </cell>
        </row>
        <row r="5524">
          <cell r="A5524" t="str">
            <v>D496554</v>
          </cell>
          <cell r="B5524" t="str">
            <v>RAX3368</v>
          </cell>
          <cell r="C5524" t="str">
            <v>先生</v>
          </cell>
          <cell r="D5524" t="str">
            <v>遠煇股份有限公司(遠銀國際租賃股份有限公司)趙定翔</v>
          </cell>
          <cell r="E5524" t="str">
            <v>趙定翔先生</v>
          </cell>
          <cell r="F5524">
            <v>955656868</v>
          </cell>
        </row>
        <row r="5525">
          <cell r="A5525" t="str">
            <v>D496608</v>
          </cell>
          <cell r="B5525" t="str">
            <v>RAR8195</v>
          </cell>
          <cell r="C5525" t="str">
            <v>先生</v>
          </cell>
          <cell r="D5525" t="str">
            <v>楊漢廷</v>
          </cell>
          <cell r="E5525" t="str">
            <v>楊漢廷先生</v>
          </cell>
          <cell r="F5525">
            <v>983582315</v>
          </cell>
        </row>
        <row r="5526">
          <cell r="A5526" t="str">
            <v>D496746</v>
          </cell>
          <cell r="B5526" t="str">
            <v>AJT9699</v>
          </cell>
          <cell r="C5526" t="str">
            <v>小姐</v>
          </cell>
          <cell r="D5526" t="str">
            <v>0王安蘭</v>
          </cell>
          <cell r="E5526" t="str">
            <v>王安蘭小姐</v>
          </cell>
          <cell r="F5526">
            <v>933890669</v>
          </cell>
        </row>
        <row r="5527">
          <cell r="A5527" t="str">
            <v>D496760</v>
          </cell>
          <cell r="B5527" t="str">
            <v>AGL8197</v>
          </cell>
          <cell r="C5527" t="str">
            <v>先生</v>
          </cell>
          <cell r="D5527" t="str">
            <v>馬進達</v>
          </cell>
          <cell r="E5527" t="str">
            <v>馬進達先生</v>
          </cell>
          <cell r="F5527">
            <v>916571372</v>
          </cell>
        </row>
        <row r="5528">
          <cell r="A5528" t="str">
            <v>D496790</v>
          </cell>
          <cell r="B5528" t="str">
            <v>AKL7152</v>
          </cell>
          <cell r="C5528" t="str">
            <v>小姐</v>
          </cell>
          <cell r="D5528" t="str">
            <v>范瓅文</v>
          </cell>
          <cell r="E5528" t="str">
            <v>范瓅文小姐</v>
          </cell>
          <cell r="F5528">
            <v>930209943</v>
          </cell>
        </row>
        <row r="5529">
          <cell r="A5529" t="str">
            <v>D496843</v>
          </cell>
          <cell r="B5529" t="str">
            <v>AJU9988</v>
          </cell>
          <cell r="C5529" t="str">
            <v>先生</v>
          </cell>
          <cell r="D5529" t="str">
            <v>騰一資產管理有限公司謝家鴻</v>
          </cell>
          <cell r="E5529" t="str">
            <v>謝家鴻先生</v>
          </cell>
          <cell r="F5529">
            <v>970979988</v>
          </cell>
        </row>
        <row r="5530">
          <cell r="A5530" t="str">
            <v>D497097</v>
          </cell>
          <cell r="B5530" t="str">
            <v>2756AC</v>
          </cell>
          <cell r="C5530" t="str">
            <v>先生</v>
          </cell>
          <cell r="D5530" t="str">
            <v>楊宗祐</v>
          </cell>
          <cell r="E5530" t="str">
            <v>楊宗祐先生</v>
          </cell>
          <cell r="F5530">
            <v>933065418</v>
          </cell>
        </row>
        <row r="5531">
          <cell r="A5531" t="str">
            <v>D497140</v>
          </cell>
          <cell r="B5531" t="str">
            <v>ANV6885</v>
          </cell>
          <cell r="C5531" t="str">
            <v>先生</v>
          </cell>
          <cell r="D5531" t="str">
            <v>陳詩璇</v>
          </cell>
          <cell r="E5531" t="str">
            <v>葉統融先生</v>
          </cell>
          <cell r="F5531">
            <v>933207523</v>
          </cell>
        </row>
        <row r="5532">
          <cell r="A5532" t="str">
            <v>D497171</v>
          </cell>
          <cell r="B5532" t="str">
            <v>RCA7635</v>
          </cell>
          <cell r="C5532" t="str">
            <v>先生</v>
          </cell>
          <cell r="D5532" t="str">
            <v>鉅泓(股)-財盟租賃何嘉隆</v>
          </cell>
          <cell r="E5532" t="str">
            <v>何嘉隆先生</v>
          </cell>
          <cell r="F5532">
            <v>983111971</v>
          </cell>
        </row>
        <row r="5533">
          <cell r="A5533" t="str">
            <v>D497421</v>
          </cell>
          <cell r="B5533" t="str">
            <v>RAW0850</v>
          </cell>
          <cell r="C5533" t="str">
            <v>先生</v>
          </cell>
          <cell r="D5533" t="str">
            <v>中租迪和股份有限公司施國榮</v>
          </cell>
          <cell r="E5533" t="str">
            <v>施國榮先生</v>
          </cell>
          <cell r="F5533">
            <v>958588380</v>
          </cell>
        </row>
        <row r="5534">
          <cell r="A5534" t="str">
            <v>D497436</v>
          </cell>
          <cell r="B5534" t="str">
            <v>AKQ6777</v>
          </cell>
          <cell r="C5534" t="str">
            <v>小姐</v>
          </cell>
          <cell r="D5534" t="str">
            <v>李淑津</v>
          </cell>
          <cell r="E5534" t="str">
            <v>李淑津小姐</v>
          </cell>
          <cell r="F5534">
            <v>936233383</v>
          </cell>
        </row>
        <row r="5535">
          <cell r="A5535" t="str">
            <v>D497486</v>
          </cell>
          <cell r="B5535" t="str">
            <v>RBN6865</v>
          </cell>
          <cell r="C5535" t="str">
            <v>小姐</v>
          </cell>
          <cell r="D5535" t="str">
            <v>日盛全台通小客車租賃股份有限公司楊采筑</v>
          </cell>
          <cell r="E5535" t="str">
            <v>楊采筑小姐</v>
          </cell>
          <cell r="F5535">
            <v>987611711</v>
          </cell>
        </row>
        <row r="5536">
          <cell r="A5536" t="str">
            <v>D497488</v>
          </cell>
          <cell r="B5536" t="str">
            <v>AKF2589</v>
          </cell>
          <cell r="C5536" t="str">
            <v>先生</v>
          </cell>
          <cell r="D5536" t="str">
            <v>伍嘉志</v>
          </cell>
          <cell r="E5536" t="str">
            <v>伍嘉志先生</v>
          </cell>
          <cell r="F5536">
            <v>903297777</v>
          </cell>
        </row>
        <row r="5537">
          <cell r="A5537" t="str">
            <v>D497507</v>
          </cell>
          <cell r="B5537" t="str">
            <v>RAX9880</v>
          </cell>
          <cell r="C5537" t="str">
            <v>先生</v>
          </cell>
          <cell r="D5537" t="str">
            <v>和運租車股份有限公司張偉庭</v>
          </cell>
          <cell r="E5537" t="str">
            <v>張偉庭先生</v>
          </cell>
          <cell r="F5537">
            <v>988211371</v>
          </cell>
        </row>
        <row r="5538">
          <cell r="A5538" t="str">
            <v>D497540</v>
          </cell>
          <cell r="B5538" t="str">
            <v>D497540</v>
          </cell>
          <cell r="C5538" t="str">
            <v>先生</v>
          </cell>
          <cell r="D5538" t="str">
            <v>鉑德汽車股份有限公司吳佳翰</v>
          </cell>
          <cell r="E5538" t="str">
            <v>吳佳翰先生</v>
          </cell>
          <cell r="F5538">
            <v>921282497</v>
          </cell>
        </row>
        <row r="5539">
          <cell r="A5539" t="str">
            <v>D497543</v>
          </cell>
          <cell r="B5539" t="str">
            <v>APG9387</v>
          </cell>
          <cell r="C5539" t="str">
            <v>先生</v>
          </cell>
          <cell r="D5539" t="str">
            <v>財旺實業有限公司-日盛全台通小客車租賃股份有限公司李家嫺</v>
          </cell>
          <cell r="E5539" t="str">
            <v>李安倉先生</v>
          </cell>
          <cell r="F5539">
            <v>966227168</v>
          </cell>
        </row>
        <row r="5540">
          <cell r="A5540" t="str">
            <v>D497592</v>
          </cell>
          <cell r="B5540" t="str">
            <v>AQX6909</v>
          </cell>
          <cell r="C5540" t="str">
            <v>先生</v>
          </cell>
          <cell r="D5540" t="str">
            <v>林厚年</v>
          </cell>
          <cell r="E5540" t="str">
            <v>林厚年先生</v>
          </cell>
          <cell r="F5540">
            <v>975519152</v>
          </cell>
        </row>
        <row r="5541">
          <cell r="A5541" t="str">
            <v>D497608</v>
          </cell>
          <cell r="B5541" t="str">
            <v>RBA8283</v>
          </cell>
          <cell r="C5541" t="str">
            <v>先生</v>
          </cell>
          <cell r="D5541" t="str">
            <v>遠銀國際租賃股份有限公司張榮豐</v>
          </cell>
          <cell r="E5541" t="str">
            <v>張榮豐先生</v>
          </cell>
          <cell r="F5541">
            <v>955258999</v>
          </cell>
        </row>
        <row r="5542">
          <cell r="A5542" t="str">
            <v>D497624</v>
          </cell>
          <cell r="B5542" t="str">
            <v>AWD9563</v>
          </cell>
          <cell r="C5542" t="str">
            <v>先生</v>
          </cell>
          <cell r="D5542" t="str">
            <v>朱宏清</v>
          </cell>
          <cell r="E5542" t="str">
            <v>朱宏清先生</v>
          </cell>
          <cell r="F5542">
            <v>936806011</v>
          </cell>
        </row>
        <row r="5543">
          <cell r="A5543" t="str">
            <v>D497655</v>
          </cell>
          <cell r="B5543" t="str">
            <v>AKK3811</v>
          </cell>
          <cell r="C5543" t="str">
            <v>先生</v>
          </cell>
          <cell r="D5543" t="str">
            <v>鄭文欽</v>
          </cell>
          <cell r="E5543" t="str">
            <v>鄭文欽先生</v>
          </cell>
          <cell r="F5543">
            <v>961199277</v>
          </cell>
        </row>
        <row r="5544">
          <cell r="A5544" t="str">
            <v>D497936</v>
          </cell>
          <cell r="B5544" t="str">
            <v>AWJ5001</v>
          </cell>
          <cell r="C5544" t="str">
            <v>小姐</v>
          </cell>
          <cell r="D5544" t="str">
            <v>權亞石材(股)(格上租賃)曾蘭香</v>
          </cell>
          <cell r="E5544" t="str">
            <v>曾蘭香小姐</v>
          </cell>
          <cell r="F5544">
            <v>913111670</v>
          </cell>
        </row>
        <row r="5545">
          <cell r="A5545" t="str">
            <v>D497978</v>
          </cell>
          <cell r="B5545" t="str">
            <v>AKS8968</v>
          </cell>
          <cell r="C5545" t="str">
            <v>先生</v>
          </cell>
          <cell r="D5545" t="str">
            <v>王萬喜</v>
          </cell>
          <cell r="E5545" t="str">
            <v>王萬喜先生</v>
          </cell>
          <cell r="F5545">
            <v>920038296</v>
          </cell>
        </row>
        <row r="5546">
          <cell r="A5546" t="str">
            <v>D498046</v>
          </cell>
          <cell r="B5546" t="str">
            <v>AKQ2388</v>
          </cell>
          <cell r="C5546" t="str">
            <v>先生</v>
          </cell>
          <cell r="D5546" t="str">
            <v>闕連成</v>
          </cell>
          <cell r="E5546" t="str">
            <v>闕連成先生</v>
          </cell>
          <cell r="F5546">
            <v>935759827</v>
          </cell>
        </row>
        <row r="5547">
          <cell r="A5547" t="str">
            <v>D498133</v>
          </cell>
          <cell r="B5547" t="str">
            <v>ARQ8851</v>
          </cell>
          <cell r="C5547" t="str">
            <v>先生</v>
          </cell>
          <cell r="D5547" t="str">
            <v>許婷婷</v>
          </cell>
          <cell r="E5547" t="str">
            <v>楊志晟先生</v>
          </cell>
          <cell r="F5547">
            <v>955524979</v>
          </cell>
        </row>
        <row r="5548">
          <cell r="A5548" t="str">
            <v>D498190</v>
          </cell>
          <cell r="B5548" t="str">
            <v>AKS3562</v>
          </cell>
          <cell r="C5548" t="str">
            <v>先生</v>
          </cell>
          <cell r="D5548" t="str">
            <v>李仁豪</v>
          </cell>
          <cell r="E5548" t="str">
            <v>李仁豪先生</v>
          </cell>
          <cell r="F5548">
            <v>955009754</v>
          </cell>
        </row>
        <row r="5549">
          <cell r="A5549" t="str">
            <v>D498210</v>
          </cell>
          <cell r="B5549" t="str">
            <v>RBT1969</v>
          </cell>
          <cell r="C5549" t="str">
            <v>先生</v>
          </cell>
          <cell r="D5549" t="str">
            <v>宏世通國際(限)(財盟租賃)陳欽銘</v>
          </cell>
          <cell r="E5549" t="str">
            <v>陳欽銘先生</v>
          </cell>
          <cell r="F5549">
            <v>937014213</v>
          </cell>
        </row>
        <row r="5550">
          <cell r="A5550" t="str">
            <v>D498237</v>
          </cell>
          <cell r="B5550" t="str">
            <v>AKL9168</v>
          </cell>
          <cell r="C5550" t="str">
            <v>先生</v>
          </cell>
          <cell r="D5550" t="str">
            <v>陳佳</v>
          </cell>
          <cell r="E5550" t="str">
            <v>陳佳先生</v>
          </cell>
          <cell r="F5550">
            <v>937889036</v>
          </cell>
        </row>
        <row r="5551">
          <cell r="A5551" t="str">
            <v>D498343</v>
          </cell>
          <cell r="B5551" t="str">
            <v>ALV2588</v>
          </cell>
          <cell r="C5551" t="str">
            <v>小姐</v>
          </cell>
          <cell r="D5551" t="str">
            <v>王慧慈</v>
          </cell>
          <cell r="E5551" t="str">
            <v>王慧慈小姐</v>
          </cell>
          <cell r="F5551">
            <v>933759024</v>
          </cell>
        </row>
        <row r="5552">
          <cell r="A5552" t="str">
            <v>D498356</v>
          </cell>
          <cell r="B5552" t="str">
            <v>AKL1208</v>
          </cell>
          <cell r="C5552" t="str">
            <v>先生</v>
          </cell>
          <cell r="D5552" t="str">
            <v>吳智仁</v>
          </cell>
          <cell r="E5552" t="str">
            <v>吳智仁先生</v>
          </cell>
          <cell r="F5552">
            <v>936080852</v>
          </cell>
        </row>
        <row r="5553">
          <cell r="A5553" t="str">
            <v>D498373</v>
          </cell>
          <cell r="B5553" t="str">
            <v>RAZ8859</v>
          </cell>
          <cell r="C5553" t="str">
            <v>先生</v>
          </cell>
          <cell r="D5553" t="str">
            <v>郁昕科技(限)公司(財盟)江博閔</v>
          </cell>
          <cell r="E5553" t="str">
            <v>江博閔先生</v>
          </cell>
          <cell r="F5553">
            <v>935242199</v>
          </cell>
        </row>
        <row r="5554">
          <cell r="A5554" t="str">
            <v>D505948</v>
          </cell>
          <cell r="B5554" t="str">
            <v>AWC1331</v>
          </cell>
          <cell r="C5554" t="str">
            <v>先生</v>
          </cell>
          <cell r="D5554" t="str">
            <v>陳世偉</v>
          </cell>
          <cell r="E5554" t="str">
            <v>陳世偉先生</v>
          </cell>
          <cell r="F5554">
            <v>953113301</v>
          </cell>
        </row>
        <row r="5555">
          <cell r="A5555" t="str">
            <v>D506267</v>
          </cell>
          <cell r="B5555" t="str">
            <v>AUN2829</v>
          </cell>
          <cell r="C5555" t="str">
            <v>先生</v>
          </cell>
          <cell r="D5555" t="str">
            <v>董家瑋</v>
          </cell>
          <cell r="E5555" t="str">
            <v>董家瑋先生</v>
          </cell>
          <cell r="F5555">
            <v>900000000</v>
          </cell>
        </row>
        <row r="5556">
          <cell r="A5556" t="str">
            <v>D512425</v>
          </cell>
          <cell r="B5556" t="str">
            <v>AXA8528</v>
          </cell>
          <cell r="C5556" t="str">
            <v>先生</v>
          </cell>
          <cell r="D5556" t="str">
            <v>邱信堯</v>
          </cell>
          <cell r="E5556" t="str">
            <v>邱信堯先生</v>
          </cell>
          <cell r="F5556">
            <v>932328987</v>
          </cell>
        </row>
        <row r="5557">
          <cell r="A5557" t="str">
            <v>D551249</v>
          </cell>
          <cell r="B5557" t="str">
            <v>AKL8865</v>
          </cell>
          <cell r="C5557" t="str">
            <v>先生</v>
          </cell>
          <cell r="D5557" t="str">
            <v>陳澄宇</v>
          </cell>
          <cell r="E5557" t="str">
            <v>陳澄宇先生</v>
          </cell>
          <cell r="F5557">
            <v>936117667</v>
          </cell>
        </row>
        <row r="5558">
          <cell r="A5558" t="str">
            <v>D551620</v>
          </cell>
          <cell r="B5558" t="str">
            <v>AGH8231</v>
          </cell>
          <cell r="C5558" t="str">
            <v>先生</v>
          </cell>
          <cell r="D5558" t="str">
            <v>黃正維</v>
          </cell>
          <cell r="E5558" t="str">
            <v>黃正維先生</v>
          </cell>
          <cell r="F5558">
            <v>920156126</v>
          </cell>
        </row>
        <row r="5559">
          <cell r="A5559" t="str">
            <v>D552582</v>
          </cell>
          <cell r="B5559" t="str">
            <v>AKU2188</v>
          </cell>
          <cell r="C5559" t="str">
            <v>小姐</v>
          </cell>
          <cell r="D5559" t="str">
            <v>協展車業(股)李玲玲</v>
          </cell>
          <cell r="E5559" t="str">
            <v>李玲玲小姐</v>
          </cell>
          <cell r="F5559">
            <v>921554355</v>
          </cell>
        </row>
        <row r="5560">
          <cell r="A5560" t="str">
            <v>D554070</v>
          </cell>
          <cell r="B5560" t="str">
            <v>RAR7367</v>
          </cell>
          <cell r="C5560" t="str">
            <v>先生</v>
          </cell>
          <cell r="D5560" t="str">
            <v>葉建廷</v>
          </cell>
          <cell r="E5560" t="str">
            <v>葉建廷先生</v>
          </cell>
          <cell r="F5560">
            <v>912613315</v>
          </cell>
        </row>
        <row r="5561">
          <cell r="A5561" t="str">
            <v>D554787</v>
          </cell>
          <cell r="B5561" t="str">
            <v>RAR8382</v>
          </cell>
          <cell r="C5561" t="str">
            <v>小姐</v>
          </cell>
          <cell r="D5561" t="str">
            <v>財盟小客車租賃股份有限公司陳梅萍</v>
          </cell>
          <cell r="E5561" t="str">
            <v>陳梅萍小姐</v>
          </cell>
          <cell r="F5561">
            <v>931300666</v>
          </cell>
        </row>
        <row r="5562">
          <cell r="A5562" t="str">
            <v>D554838</v>
          </cell>
          <cell r="B5562" t="str">
            <v>AXC0706</v>
          </cell>
          <cell r="C5562" t="str">
            <v>先生</v>
          </cell>
          <cell r="D5562" t="str">
            <v>吳宗勳</v>
          </cell>
          <cell r="E5562" t="str">
            <v>吳宗勳先生</v>
          </cell>
          <cell r="F5562">
            <v>919229061</v>
          </cell>
        </row>
        <row r="5563">
          <cell r="A5563" t="str">
            <v>D558889</v>
          </cell>
          <cell r="B5563" t="str">
            <v>ATW0119</v>
          </cell>
          <cell r="C5563" t="str">
            <v>先生</v>
          </cell>
          <cell r="D5563" t="str">
            <v>賴丞毅</v>
          </cell>
          <cell r="E5563" t="str">
            <v>賴丞毅先生</v>
          </cell>
          <cell r="F5563">
            <v>927096178</v>
          </cell>
        </row>
        <row r="5564">
          <cell r="A5564" t="str">
            <v>D586460</v>
          </cell>
          <cell r="B5564" t="str">
            <v>AGF9811</v>
          </cell>
          <cell r="C5564" t="str">
            <v>小姐</v>
          </cell>
          <cell r="D5564" t="str">
            <v>劉雲涵</v>
          </cell>
          <cell r="E5564" t="str">
            <v>劉雲涵小姐</v>
          </cell>
          <cell r="F5564">
            <v>912437111</v>
          </cell>
        </row>
        <row r="5565">
          <cell r="A5565" t="str">
            <v>D586510</v>
          </cell>
          <cell r="B5565" t="str">
            <v>AGQ5508</v>
          </cell>
          <cell r="C5565" t="str">
            <v>先生</v>
          </cell>
          <cell r="D5565" t="str">
            <v>0何祥瑾</v>
          </cell>
          <cell r="E5565" t="str">
            <v>何祥瑾先生</v>
          </cell>
          <cell r="F5565">
            <v>910690412</v>
          </cell>
        </row>
        <row r="5566">
          <cell r="A5566" t="str">
            <v>D586947</v>
          </cell>
          <cell r="B5566" t="str">
            <v>AGH9690</v>
          </cell>
          <cell r="C5566" t="str">
            <v>先生</v>
          </cell>
          <cell r="D5566" t="str">
            <v>張宏如</v>
          </cell>
          <cell r="E5566" t="str">
            <v>劉耀昌先生</v>
          </cell>
          <cell r="F5566">
            <v>939595959</v>
          </cell>
        </row>
        <row r="5567">
          <cell r="A5567" t="str">
            <v>D586970</v>
          </cell>
          <cell r="B5567" t="str">
            <v>AGK0369</v>
          </cell>
          <cell r="C5567" t="str">
            <v>先生</v>
          </cell>
          <cell r="D5567" t="str">
            <v>易兆企業有限公司楊木榮</v>
          </cell>
          <cell r="E5567" t="str">
            <v>楊木榮先生</v>
          </cell>
          <cell r="F5567">
            <v>939520016</v>
          </cell>
        </row>
        <row r="5568">
          <cell r="A5568" t="str">
            <v>D587226</v>
          </cell>
          <cell r="B5568" t="str">
            <v>AGK0395</v>
          </cell>
          <cell r="C5568" t="str">
            <v>先生</v>
          </cell>
          <cell r="D5568" t="str">
            <v>黃福財</v>
          </cell>
          <cell r="E5568" t="str">
            <v>黃福財先生</v>
          </cell>
          <cell r="F5568">
            <v>928100117</v>
          </cell>
        </row>
        <row r="5569">
          <cell r="A5569" t="str">
            <v>D587702</v>
          </cell>
          <cell r="B5569" t="str">
            <v>AGL3191</v>
          </cell>
          <cell r="C5569" t="str">
            <v>先生</v>
          </cell>
          <cell r="D5569" t="str">
            <v>楊大弘</v>
          </cell>
          <cell r="E5569" t="str">
            <v>楊大弘先生</v>
          </cell>
          <cell r="F5569">
            <v>987941913</v>
          </cell>
        </row>
        <row r="5570">
          <cell r="A5570" t="str">
            <v>D588461</v>
          </cell>
          <cell r="B5570" t="str">
            <v>RAX6826</v>
          </cell>
          <cell r="C5570" t="str">
            <v>先生</v>
          </cell>
          <cell r="D5570" t="str">
            <v>財盟租賃股份有限公司高大鈞</v>
          </cell>
          <cell r="E5570" t="str">
            <v>高大鈞先生</v>
          </cell>
          <cell r="F5570">
            <v>936164971</v>
          </cell>
        </row>
        <row r="5571">
          <cell r="A5571" t="str">
            <v>D588561</v>
          </cell>
          <cell r="B5571" t="str">
            <v>RCB5930</v>
          </cell>
          <cell r="C5571" t="str">
            <v>先生</v>
          </cell>
          <cell r="D5571" t="str">
            <v>伯茂事業(股)(財盟租賃)吳國秀</v>
          </cell>
          <cell r="E5571" t="str">
            <v>吳國秀先生</v>
          </cell>
          <cell r="F5571">
            <v>933919111</v>
          </cell>
        </row>
        <row r="5572">
          <cell r="A5572" t="str">
            <v>D588566</v>
          </cell>
          <cell r="B5572" t="str">
            <v>RAW9982</v>
          </cell>
          <cell r="C5572" t="str">
            <v>先生</v>
          </cell>
          <cell r="D5572" t="str">
            <v>普羅汽車股份有限公司蔡宗益</v>
          </cell>
          <cell r="E5572" t="str">
            <v>蔡宗益先生</v>
          </cell>
          <cell r="F5572">
            <v>921222742</v>
          </cell>
        </row>
        <row r="5573">
          <cell r="A5573" t="str">
            <v>D588678</v>
          </cell>
          <cell r="B5573" t="str">
            <v>AKQ0117</v>
          </cell>
          <cell r="C5573" t="str">
            <v>先生</v>
          </cell>
          <cell r="D5573" t="str">
            <v>林立中</v>
          </cell>
          <cell r="E5573" t="str">
            <v>林立中先生</v>
          </cell>
          <cell r="F5573">
            <v>926190999</v>
          </cell>
        </row>
        <row r="5574">
          <cell r="A5574" t="str">
            <v>D588804</v>
          </cell>
          <cell r="B5574" t="str">
            <v>RBC1636</v>
          </cell>
          <cell r="C5574" t="str">
            <v>先生</v>
          </cell>
          <cell r="D5574" t="str">
            <v>中化合成生技(股)-格上租車洪金成</v>
          </cell>
          <cell r="E5574" t="str">
            <v>洪金成先生</v>
          </cell>
          <cell r="F5574">
            <v>932922221</v>
          </cell>
        </row>
        <row r="5575">
          <cell r="A5575" t="str">
            <v>D590230</v>
          </cell>
          <cell r="B5575" t="str">
            <v>AHC8899</v>
          </cell>
          <cell r="C5575" t="str">
            <v>先生</v>
          </cell>
          <cell r="D5575" t="str">
            <v>林煥智</v>
          </cell>
          <cell r="E5575" t="str">
            <v>林煥智先生</v>
          </cell>
          <cell r="F5575">
            <v>938680123</v>
          </cell>
        </row>
        <row r="5576">
          <cell r="A5576" t="str">
            <v>D590256</v>
          </cell>
          <cell r="B5576" t="str">
            <v>AGE8888</v>
          </cell>
          <cell r="C5576" t="str">
            <v>小姐</v>
          </cell>
          <cell r="D5576" t="str">
            <v>江麗鵑</v>
          </cell>
          <cell r="E5576" t="str">
            <v>江麗鵑小姐</v>
          </cell>
          <cell r="F5576">
            <v>932035936</v>
          </cell>
        </row>
        <row r="5577">
          <cell r="A5577" t="str">
            <v>D590257</v>
          </cell>
          <cell r="B5577" t="str">
            <v>ASC5535</v>
          </cell>
          <cell r="C5577" t="str">
            <v>先生</v>
          </cell>
          <cell r="D5577" t="str">
            <v>周春進</v>
          </cell>
          <cell r="E5577" t="str">
            <v>吳天祥先生</v>
          </cell>
          <cell r="F5577">
            <v>958015308</v>
          </cell>
        </row>
        <row r="5578">
          <cell r="A5578" t="str">
            <v>D590289</v>
          </cell>
          <cell r="B5578" t="str">
            <v>BMW0080</v>
          </cell>
          <cell r="C5578" t="str">
            <v>先生</v>
          </cell>
          <cell r="D5578" t="str">
            <v>陳冠全</v>
          </cell>
          <cell r="E5578" t="str">
            <v>陳冠全先生</v>
          </cell>
          <cell r="F5578">
            <v>979966281</v>
          </cell>
        </row>
        <row r="5579">
          <cell r="A5579" t="str">
            <v>D590290</v>
          </cell>
          <cell r="B5579" t="str">
            <v>AGH6888</v>
          </cell>
          <cell r="C5579" t="str">
            <v>先生</v>
          </cell>
          <cell r="D5579" t="str">
            <v>許維新</v>
          </cell>
          <cell r="E5579" t="str">
            <v>許維新先生</v>
          </cell>
          <cell r="F5579">
            <v>939565221</v>
          </cell>
        </row>
        <row r="5580">
          <cell r="A5580" t="str">
            <v>D590296</v>
          </cell>
          <cell r="B5580" t="str">
            <v>RBS7127</v>
          </cell>
          <cell r="C5580" t="str">
            <v>先生</v>
          </cell>
          <cell r="D5580" t="str">
            <v>良詮企業股份有限公司(財盟小客車租賃)藍佑家</v>
          </cell>
          <cell r="E5580" t="str">
            <v>藍佑家先生</v>
          </cell>
          <cell r="F5580">
            <v>920076567</v>
          </cell>
        </row>
        <row r="5581">
          <cell r="A5581" t="str">
            <v>D590367</v>
          </cell>
          <cell r="B5581" t="str">
            <v>APH0900</v>
          </cell>
          <cell r="C5581" t="str">
            <v>先生</v>
          </cell>
          <cell r="D5581" t="str">
            <v>賴志盛</v>
          </cell>
          <cell r="E5581" t="str">
            <v>賴志盛先生</v>
          </cell>
          <cell r="F5581">
            <v>910855272</v>
          </cell>
        </row>
        <row r="5582">
          <cell r="A5582" t="str">
            <v>D590368</v>
          </cell>
          <cell r="B5582" t="str">
            <v>AHW2888</v>
          </cell>
          <cell r="C5582" t="str">
            <v>先生</v>
          </cell>
          <cell r="D5582" t="str">
            <v>吳火成</v>
          </cell>
          <cell r="E5582" t="str">
            <v>吳火成先生</v>
          </cell>
          <cell r="F5582">
            <v>936450168</v>
          </cell>
        </row>
        <row r="5583">
          <cell r="A5583" t="str">
            <v>D590450</v>
          </cell>
          <cell r="B5583" t="str">
            <v>ATA0576</v>
          </cell>
          <cell r="C5583" t="str">
            <v>先生</v>
          </cell>
          <cell r="D5583" t="str">
            <v>鄭鵬基</v>
          </cell>
          <cell r="E5583" t="str">
            <v>鄭鵬基先生</v>
          </cell>
          <cell r="F5583">
            <v>900105573</v>
          </cell>
        </row>
        <row r="5584">
          <cell r="A5584" t="str">
            <v>D590570</v>
          </cell>
          <cell r="B5584" t="str">
            <v>AGJ7376</v>
          </cell>
          <cell r="C5584" t="str">
            <v>先生</v>
          </cell>
          <cell r="D5584" t="str">
            <v>靖鑫慶</v>
          </cell>
          <cell r="E5584" t="str">
            <v>靖鑫慶先生</v>
          </cell>
          <cell r="F5584">
            <v>978632622</v>
          </cell>
        </row>
        <row r="5585">
          <cell r="A5585" t="str">
            <v>D590585</v>
          </cell>
          <cell r="B5585" t="str">
            <v>AGN8865</v>
          </cell>
          <cell r="C5585" t="str">
            <v>先生</v>
          </cell>
          <cell r="D5585" t="str">
            <v>啟德包裝機械有限公司林啟德</v>
          </cell>
          <cell r="E5585" t="str">
            <v>林啟德先生</v>
          </cell>
          <cell r="F5585">
            <v>935688682</v>
          </cell>
        </row>
        <row r="5586">
          <cell r="A5586" t="str">
            <v>D590634</v>
          </cell>
          <cell r="B5586" t="str">
            <v>D590634</v>
          </cell>
          <cell r="C5586" t="str">
            <v>先生</v>
          </cell>
          <cell r="D5586" t="str">
            <v>645洪增富</v>
          </cell>
          <cell r="E5586" t="str">
            <v>洪增富先生</v>
          </cell>
          <cell r="F5586">
            <v>900000000</v>
          </cell>
        </row>
        <row r="5587">
          <cell r="A5587" t="str">
            <v>D590636</v>
          </cell>
          <cell r="B5587" t="str">
            <v>AGJ9881</v>
          </cell>
          <cell r="C5587" t="str">
            <v>小姐</v>
          </cell>
          <cell r="D5587" t="str">
            <v>楊曉安</v>
          </cell>
          <cell r="E5587" t="str">
            <v>楊曉安小姐</v>
          </cell>
          <cell r="F5587">
            <v>920781860</v>
          </cell>
        </row>
        <row r="5588">
          <cell r="A5588" t="str">
            <v>D590762</v>
          </cell>
          <cell r="B5588" t="str">
            <v>ATE7779</v>
          </cell>
          <cell r="C5588" t="str">
            <v>先生</v>
          </cell>
          <cell r="D5588" t="str">
            <v>讀賣消費廣告股份有限公司蕭立意</v>
          </cell>
          <cell r="E5588" t="str">
            <v>蕭立意先生</v>
          </cell>
          <cell r="F5588">
            <v>932351343</v>
          </cell>
        </row>
        <row r="5589">
          <cell r="A5589" t="str">
            <v>D590801</v>
          </cell>
          <cell r="B5589" t="str">
            <v>AGR9766</v>
          </cell>
          <cell r="C5589" t="str">
            <v>先生</v>
          </cell>
          <cell r="D5589" t="str">
            <v>張啟揚</v>
          </cell>
          <cell r="E5589" t="str">
            <v>張啟揚先生</v>
          </cell>
          <cell r="F5589">
            <v>920201146</v>
          </cell>
        </row>
        <row r="5590">
          <cell r="A5590" t="str">
            <v>D590853</v>
          </cell>
          <cell r="B5590" t="str">
            <v>RAP1600</v>
          </cell>
          <cell r="C5590" t="str">
            <v>先生</v>
          </cell>
          <cell r="D5590" t="str">
            <v>聯東機電有限公司(依德租賃)陳德松</v>
          </cell>
          <cell r="E5590" t="str">
            <v>陳德松先生</v>
          </cell>
          <cell r="F5590">
            <v>935770099</v>
          </cell>
        </row>
        <row r="5591">
          <cell r="A5591" t="str">
            <v>D590898</v>
          </cell>
          <cell r="B5591" t="str">
            <v>RBZ6798</v>
          </cell>
          <cell r="C5591" t="str">
            <v>先生</v>
          </cell>
          <cell r="D5591" t="str">
            <v>鎔德(股)財盟租賃張志中</v>
          </cell>
          <cell r="E5591" t="str">
            <v>張志中先生</v>
          </cell>
          <cell r="F5591">
            <v>911283023</v>
          </cell>
        </row>
        <row r="5592">
          <cell r="A5592" t="str">
            <v>D590992</v>
          </cell>
          <cell r="B5592" t="str">
            <v>AJN9689</v>
          </cell>
          <cell r="C5592" t="str">
            <v>先生</v>
          </cell>
          <cell r="D5592" t="str">
            <v>知知工作室劉昆沛</v>
          </cell>
          <cell r="E5592" t="str">
            <v>劉昆沛先生</v>
          </cell>
          <cell r="F5592">
            <v>920306479</v>
          </cell>
        </row>
        <row r="5593">
          <cell r="A5593" t="str">
            <v>D591070</v>
          </cell>
          <cell r="B5593" t="str">
            <v>ATW5966</v>
          </cell>
          <cell r="C5593" t="str">
            <v>先生</v>
          </cell>
          <cell r="D5593" t="str">
            <v>田永慶</v>
          </cell>
          <cell r="E5593" t="str">
            <v>田永慶先生</v>
          </cell>
          <cell r="F5593">
            <v>935099509</v>
          </cell>
        </row>
        <row r="5594">
          <cell r="A5594" t="str">
            <v>D591128</v>
          </cell>
          <cell r="B5594" t="str">
            <v>RBZ2928</v>
          </cell>
          <cell r="C5594" t="str">
            <v>先生</v>
          </cell>
          <cell r="D5594" t="str">
            <v>俞康寧</v>
          </cell>
          <cell r="E5594" t="str">
            <v>俞康寧先生</v>
          </cell>
          <cell r="F5594">
            <v>939929798</v>
          </cell>
        </row>
        <row r="5595">
          <cell r="A5595" t="str">
            <v>D591224</v>
          </cell>
          <cell r="B5595" t="str">
            <v>AUY9968</v>
          </cell>
          <cell r="C5595" t="str">
            <v>先生</v>
          </cell>
          <cell r="D5595" t="str">
            <v>林俊宏</v>
          </cell>
          <cell r="E5595" t="str">
            <v>林俊宏先生</v>
          </cell>
          <cell r="F5595">
            <v>919151515</v>
          </cell>
        </row>
        <row r="5596">
          <cell r="A5596" t="str">
            <v>D591262</v>
          </cell>
          <cell r="B5596" t="str">
            <v>APS7796</v>
          </cell>
          <cell r="C5596" t="str">
            <v>小姐</v>
          </cell>
          <cell r="D5596" t="str">
            <v>黃子恩</v>
          </cell>
          <cell r="E5596" t="str">
            <v>黃子恩小姐</v>
          </cell>
          <cell r="F5596">
            <v>976616049</v>
          </cell>
        </row>
        <row r="5597">
          <cell r="A5597" t="str">
            <v>D591358</v>
          </cell>
          <cell r="B5597" t="str">
            <v>RBR5527</v>
          </cell>
          <cell r="C5597" t="str">
            <v>先生</v>
          </cell>
          <cell r="D5597" t="str">
            <v>格上汽車租賃股份有限公司洪惇學</v>
          </cell>
          <cell r="E5597" t="str">
            <v>洪惇學先生</v>
          </cell>
          <cell r="F5597">
            <v>923775171</v>
          </cell>
        </row>
        <row r="5598">
          <cell r="A5598" t="str">
            <v>D591379</v>
          </cell>
          <cell r="B5598" t="str">
            <v>ATG9913</v>
          </cell>
          <cell r="C5598" t="str">
            <v>小姐</v>
          </cell>
          <cell r="D5598" t="str">
            <v>光然股份有限公司謝雨芳</v>
          </cell>
          <cell r="E5598" t="str">
            <v>謝雨芳小姐</v>
          </cell>
          <cell r="F5598">
            <v>910002007</v>
          </cell>
        </row>
        <row r="5599">
          <cell r="A5599" t="str">
            <v>D591595</v>
          </cell>
          <cell r="B5599" t="str">
            <v>AMT1118</v>
          </cell>
          <cell r="C5599" t="str">
            <v>先生</v>
          </cell>
          <cell r="D5599" t="str">
            <v>通用化工股份有限公司何元緒</v>
          </cell>
          <cell r="E5599" t="str">
            <v>何元緒先生</v>
          </cell>
          <cell r="F5599">
            <v>932742704</v>
          </cell>
        </row>
        <row r="5600">
          <cell r="A5600" t="str">
            <v>D591598</v>
          </cell>
          <cell r="B5600" t="str">
            <v>RAY7388</v>
          </cell>
          <cell r="C5600" t="str">
            <v>先生</v>
          </cell>
          <cell r="D5600" t="str">
            <v>台灣諾華(股)格上汽車租賃黃先生</v>
          </cell>
          <cell r="E5600" t="str">
            <v>黃先生先生</v>
          </cell>
          <cell r="F5600">
            <v>963058828</v>
          </cell>
        </row>
        <row r="5601">
          <cell r="A5601" t="str">
            <v>D591627</v>
          </cell>
          <cell r="B5601" t="str">
            <v>RAW6556</v>
          </cell>
          <cell r="C5601" t="str">
            <v>小姐</v>
          </cell>
          <cell r="D5601" t="str">
            <v>浩通(股)(財盟租賃)郭曉娟</v>
          </cell>
          <cell r="E5601" t="str">
            <v>郭曉娟小姐</v>
          </cell>
          <cell r="F5601">
            <v>928226485</v>
          </cell>
        </row>
        <row r="5602">
          <cell r="A5602" t="str">
            <v>D591628</v>
          </cell>
          <cell r="B5602" t="str">
            <v>AWZ0880</v>
          </cell>
          <cell r="C5602" t="str">
            <v>先生</v>
          </cell>
          <cell r="D5602" t="str">
            <v>尼爾國際整流器有限公司王偉格</v>
          </cell>
          <cell r="E5602" t="str">
            <v>王偉格先生</v>
          </cell>
          <cell r="F5602">
            <v>937849122</v>
          </cell>
        </row>
        <row r="5603">
          <cell r="A5603" t="str">
            <v>D591671</v>
          </cell>
          <cell r="B5603" t="str">
            <v>AML5128</v>
          </cell>
          <cell r="C5603" t="str">
            <v>先生</v>
          </cell>
          <cell r="D5603" t="str">
            <v>蔡明達</v>
          </cell>
          <cell r="E5603" t="str">
            <v>蔡明達先生</v>
          </cell>
          <cell r="F5603">
            <v>937097070</v>
          </cell>
        </row>
        <row r="5604">
          <cell r="A5604" t="str">
            <v>D591692</v>
          </cell>
          <cell r="B5604" t="str">
            <v>AKL5166</v>
          </cell>
          <cell r="C5604" t="str">
            <v>先生</v>
          </cell>
          <cell r="D5604" t="str">
            <v>立參實業(限)公司方慶富</v>
          </cell>
          <cell r="E5604" t="str">
            <v>方慶富先生</v>
          </cell>
          <cell r="F5604">
            <v>912210886</v>
          </cell>
        </row>
        <row r="5605">
          <cell r="A5605" t="str">
            <v>D591693</v>
          </cell>
          <cell r="B5605" t="str">
            <v>AKK6887</v>
          </cell>
          <cell r="C5605" t="str">
            <v>小姐</v>
          </cell>
          <cell r="D5605" t="str">
            <v>周信佑</v>
          </cell>
          <cell r="E5605" t="str">
            <v>周信佑小姐</v>
          </cell>
          <cell r="F5605">
            <v>932031546</v>
          </cell>
        </row>
        <row r="5606">
          <cell r="A5606" t="str">
            <v>D591697</v>
          </cell>
          <cell r="B5606" t="str">
            <v>RAW7668</v>
          </cell>
          <cell r="C5606" t="str">
            <v>先生</v>
          </cell>
          <cell r="D5606" t="str">
            <v>財盟租賃股份有限公司王衛國</v>
          </cell>
          <cell r="E5606" t="str">
            <v>王衛國先生</v>
          </cell>
          <cell r="F5606">
            <v>937012233</v>
          </cell>
        </row>
        <row r="5607">
          <cell r="A5607" t="str">
            <v>D591821</v>
          </cell>
          <cell r="B5607" t="str">
            <v>AKN8538</v>
          </cell>
          <cell r="C5607" t="str">
            <v>小姐</v>
          </cell>
          <cell r="D5607" t="str">
            <v>王筱玲</v>
          </cell>
          <cell r="E5607" t="str">
            <v>王筱玲小姐</v>
          </cell>
          <cell r="F5607">
            <v>910937018</v>
          </cell>
        </row>
        <row r="5608">
          <cell r="A5608" t="str">
            <v>D591826</v>
          </cell>
          <cell r="B5608" t="str">
            <v>ALK0818</v>
          </cell>
          <cell r="C5608" t="str">
            <v>先生</v>
          </cell>
          <cell r="D5608" t="str">
            <v>蔡豪峰</v>
          </cell>
          <cell r="E5608" t="str">
            <v>蔡豪峰先生</v>
          </cell>
          <cell r="F5608">
            <v>952999588</v>
          </cell>
        </row>
        <row r="5609">
          <cell r="A5609" t="str">
            <v>D591832</v>
          </cell>
          <cell r="B5609" t="str">
            <v>AKN3153</v>
          </cell>
          <cell r="C5609" t="str">
            <v>先生</v>
          </cell>
          <cell r="D5609" t="str">
            <v>財盟小客車租賃(股)邱欣達</v>
          </cell>
          <cell r="E5609" t="str">
            <v>顏銘宏先生</v>
          </cell>
          <cell r="F5609">
            <v>979966281</v>
          </cell>
        </row>
        <row r="5610">
          <cell r="A5610" t="str">
            <v>D591901</v>
          </cell>
          <cell r="B5610" t="str">
            <v>D591901</v>
          </cell>
          <cell r="C5610" t="str">
            <v>先生</v>
          </cell>
          <cell r="D5610" t="str">
            <v>車已賣</v>
          </cell>
          <cell r="E5610" t="str">
            <v>車已賣先生</v>
          </cell>
          <cell r="F5610">
            <v>900000000</v>
          </cell>
        </row>
        <row r="5611">
          <cell r="A5611" t="str">
            <v>D591902</v>
          </cell>
          <cell r="B5611" t="str">
            <v>RAX0608</v>
          </cell>
          <cell r="C5611" t="str">
            <v>先生</v>
          </cell>
          <cell r="D5611" t="str">
            <v>黃忠賢</v>
          </cell>
          <cell r="E5611" t="str">
            <v>黃忠賢先生</v>
          </cell>
          <cell r="F5611">
            <v>905281780</v>
          </cell>
        </row>
        <row r="5612">
          <cell r="A5612" t="str">
            <v>D591931</v>
          </cell>
          <cell r="B5612" t="str">
            <v>RCB5200</v>
          </cell>
          <cell r="C5612" t="str">
            <v>先生</v>
          </cell>
          <cell r="D5612" t="str">
            <v>鈞林(股)(財盟租賃)周志彥</v>
          </cell>
          <cell r="E5612" t="str">
            <v>周志彥先生</v>
          </cell>
          <cell r="F5612">
            <v>932212612</v>
          </cell>
        </row>
        <row r="5613">
          <cell r="A5613" t="str">
            <v>D591934</v>
          </cell>
          <cell r="B5613" t="str">
            <v>AKR8893</v>
          </cell>
          <cell r="C5613" t="str">
            <v>先生</v>
          </cell>
          <cell r="D5613" t="str">
            <v>日新不鏽鋼工業股份有限公司蕭志樹</v>
          </cell>
          <cell r="E5613" t="str">
            <v>蕭志樹先生</v>
          </cell>
          <cell r="F5613">
            <v>933701799</v>
          </cell>
        </row>
        <row r="5614">
          <cell r="A5614" t="str">
            <v>D591995</v>
          </cell>
          <cell r="B5614" t="str">
            <v>AKM2005</v>
          </cell>
          <cell r="C5614" t="str">
            <v>先生</v>
          </cell>
          <cell r="D5614" t="str">
            <v>蘇俊忠</v>
          </cell>
          <cell r="E5614" t="str">
            <v>蘇俊忠先生</v>
          </cell>
          <cell r="F5614">
            <v>988131144</v>
          </cell>
        </row>
        <row r="5615">
          <cell r="A5615" t="str">
            <v>D592086</v>
          </cell>
          <cell r="B5615" t="str">
            <v>AKK8997</v>
          </cell>
          <cell r="C5615" t="str">
            <v>先生</v>
          </cell>
          <cell r="D5615" t="str">
            <v>忠佳昌有限公司鄭宜中</v>
          </cell>
          <cell r="E5615" t="str">
            <v>鄭宜中先生</v>
          </cell>
          <cell r="F5615">
            <v>939367171</v>
          </cell>
        </row>
        <row r="5616">
          <cell r="A5616" t="str">
            <v>D592172</v>
          </cell>
          <cell r="B5616" t="str">
            <v>AKN0198</v>
          </cell>
          <cell r="C5616" t="str">
            <v>先生</v>
          </cell>
          <cell r="D5616" t="str">
            <v>志國工程行林絢裕</v>
          </cell>
          <cell r="E5616" t="str">
            <v>林絢裕先生</v>
          </cell>
          <cell r="F5616">
            <v>935685661</v>
          </cell>
        </row>
        <row r="5617">
          <cell r="A5617" t="str">
            <v>D592234</v>
          </cell>
          <cell r="B5617" t="str">
            <v>RAW6277</v>
          </cell>
          <cell r="C5617" t="str">
            <v>先生</v>
          </cell>
          <cell r="D5617" t="str">
            <v>誠鴻科技(有)財盟租賃陳明哲</v>
          </cell>
          <cell r="E5617" t="str">
            <v>陳明哲先生</v>
          </cell>
          <cell r="F5617">
            <v>938770155</v>
          </cell>
        </row>
        <row r="5618">
          <cell r="A5618" t="str">
            <v>D592247</v>
          </cell>
          <cell r="B5618" t="str">
            <v>AMV3988</v>
          </cell>
          <cell r="C5618" t="str">
            <v>先生</v>
          </cell>
          <cell r="D5618" t="str">
            <v>蔡明津</v>
          </cell>
          <cell r="E5618" t="str">
            <v>蔡明津先生</v>
          </cell>
          <cell r="F5618">
            <v>932139473</v>
          </cell>
        </row>
        <row r="5619">
          <cell r="A5619" t="str">
            <v>D592259</v>
          </cell>
          <cell r="B5619" t="str">
            <v>RAY7118</v>
          </cell>
          <cell r="C5619" t="str">
            <v>先生</v>
          </cell>
          <cell r="D5619" t="str">
            <v>張靜峰</v>
          </cell>
          <cell r="E5619" t="str">
            <v>張靜峰先生</v>
          </cell>
          <cell r="F5619">
            <v>916053800</v>
          </cell>
        </row>
        <row r="5620">
          <cell r="A5620" t="str">
            <v>D592302</v>
          </cell>
          <cell r="B5620" t="str">
            <v>AKN7289</v>
          </cell>
          <cell r="C5620" t="str">
            <v>先生</v>
          </cell>
          <cell r="D5620" t="str">
            <v>王靜慧</v>
          </cell>
          <cell r="E5620" t="str">
            <v>陳三能先生</v>
          </cell>
          <cell r="F5620">
            <v>937844145</v>
          </cell>
        </row>
        <row r="5621">
          <cell r="A5621" t="str">
            <v>D592405</v>
          </cell>
          <cell r="B5621" t="str">
            <v>AZJ1809</v>
          </cell>
          <cell r="C5621" t="str">
            <v>先生</v>
          </cell>
          <cell r="D5621" t="str">
            <v>石盤公關顧問(財盟租賃)凌孝綦</v>
          </cell>
          <cell r="E5621" t="str">
            <v>凌孝綦先生</v>
          </cell>
          <cell r="F5621">
            <v>911318068</v>
          </cell>
        </row>
        <row r="5622">
          <cell r="A5622" t="str">
            <v>D592422</v>
          </cell>
          <cell r="B5622" t="str">
            <v>AKN6656</v>
          </cell>
          <cell r="C5622" t="str">
            <v>先生</v>
          </cell>
          <cell r="D5622" t="str">
            <v>李建明</v>
          </cell>
          <cell r="E5622" t="str">
            <v>李建明先生</v>
          </cell>
          <cell r="F5622">
            <v>912203707</v>
          </cell>
        </row>
        <row r="5623">
          <cell r="A5623" t="str">
            <v>D593240</v>
          </cell>
          <cell r="B5623" t="str">
            <v>臨G107298</v>
          </cell>
          <cell r="C5623" t="str">
            <v>先生</v>
          </cell>
          <cell r="D5623" t="str">
            <v>李致陞</v>
          </cell>
          <cell r="E5623" t="str">
            <v>李致陞先生</v>
          </cell>
          <cell r="F5623">
            <v>917558129</v>
          </cell>
        </row>
        <row r="5624">
          <cell r="A5624" t="str">
            <v>D596326</v>
          </cell>
          <cell r="B5624" t="str">
            <v>RAQ6296</v>
          </cell>
          <cell r="C5624" t="str">
            <v>先生</v>
          </cell>
          <cell r="D5624" t="str">
            <v>王至嶔</v>
          </cell>
          <cell r="E5624" t="str">
            <v>吳存彬先生</v>
          </cell>
          <cell r="F5624">
            <v>963388133</v>
          </cell>
        </row>
        <row r="5625">
          <cell r="A5625" t="str">
            <v>D674598</v>
          </cell>
          <cell r="B5625" t="str">
            <v>AKM2579</v>
          </cell>
          <cell r="C5625" t="str">
            <v>小姐</v>
          </cell>
          <cell r="D5625" t="str">
            <v>林佳靜</v>
          </cell>
          <cell r="E5625" t="str">
            <v>林佳靜小姐</v>
          </cell>
          <cell r="F5625">
            <v>987184212</v>
          </cell>
        </row>
        <row r="5626">
          <cell r="A5626" t="str">
            <v>D674601</v>
          </cell>
          <cell r="B5626" t="str">
            <v>RAW5207</v>
          </cell>
          <cell r="C5626" t="str">
            <v>先生</v>
          </cell>
          <cell r="D5626" t="str">
            <v>和運租車股份有限公司簡競宇</v>
          </cell>
          <cell r="E5626" t="str">
            <v>簡競宇先生</v>
          </cell>
          <cell r="F5626">
            <v>983265902</v>
          </cell>
        </row>
        <row r="5627">
          <cell r="A5627" t="str">
            <v>D674606</v>
          </cell>
          <cell r="B5627" t="str">
            <v>AKK9638</v>
          </cell>
          <cell r="C5627" t="str">
            <v>小姐</v>
          </cell>
          <cell r="D5627" t="str">
            <v>黃千芳</v>
          </cell>
          <cell r="E5627" t="str">
            <v>黃千芳小姐</v>
          </cell>
          <cell r="F5627">
            <v>915712713</v>
          </cell>
        </row>
        <row r="5628">
          <cell r="A5628" t="str">
            <v>D674608</v>
          </cell>
          <cell r="B5628" t="str">
            <v>AKR5953</v>
          </cell>
          <cell r="C5628" t="str">
            <v>先生</v>
          </cell>
          <cell r="D5628" t="str">
            <v>方廷鈺</v>
          </cell>
          <cell r="E5628" t="str">
            <v>方廷鈺先生</v>
          </cell>
          <cell r="F5628">
            <v>963706889</v>
          </cell>
        </row>
        <row r="5629">
          <cell r="A5629" t="str">
            <v>D674647</v>
          </cell>
          <cell r="B5629" t="str">
            <v>AMY1005</v>
          </cell>
          <cell r="C5629" t="str">
            <v>先生</v>
          </cell>
          <cell r="D5629" t="str">
            <v>謝志宏</v>
          </cell>
          <cell r="E5629" t="str">
            <v>謝志宏先生</v>
          </cell>
          <cell r="F5629">
            <v>931094095</v>
          </cell>
        </row>
        <row r="5630">
          <cell r="A5630" t="str">
            <v>D674677</v>
          </cell>
          <cell r="B5630" t="str">
            <v>AKU5825</v>
          </cell>
          <cell r="C5630" t="str">
            <v>先生</v>
          </cell>
          <cell r="D5630" t="str">
            <v>吳玉英</v>
          </cell>
          <cell r="E5630" t="str">
            <v>楊金章先生</v>
          </cell>
          <cell r="F5630">
            <v>912594442</v>
          </cell>
        </row>
        <row r="5631">
          <cell r="A5631" t="str">
            <v>D674678</v>
          </cell>
          <cell r="B5631" t="str">
            <v>AWZ9770</v>
          </cell>
          <cell r="C5631" t="str">
            <v>小姐</v>
          </cell>
          <cell r="D5631" t="str">
            <v>張天韻</v>
          </cell>
          <cell r="E5631" t="str">
            <v>張天韻小姐</v>
          </cell>
          <cell r="F5631">
            <v>958397635</v>
          </cell>
        </row>
        <row r="5632">
          <cell r="A5632" t="str">
            <v>D674680</v>
          </cell>
          <cell r="B5632" t="str">
            <v>ALV9188</v>
          </cell>
          <cell r="C5632" t="str">
            <v>先生</v>
          </cell>
          <cell r="D5632" t="str">
            <v>范姜宏</v>
          </cell>
          <cell r="E5632" t="str">
            <v>范姜宏先生</v>
          </cell>
          <cell r="F5632">
            <v>933125007</v>
          </cell>
        </row>
        <row r="5633">
          <cell r="A5633" t="str">
            <v>D674787</v>
          </cell>
          <cell r="B5633" t="str">
            <v>AKU6808</v>
          </cell>
          <cell r="C5633" t="str">
            <v>先生</v>
          </cell>
          <cell r="D5633" t="str">
            <v>林政豪</v>
          </cell>
          <cell r="E5633" t="str">
            <v>林政豪先生</v>
          </cell>
          <cell r="F5633">
            <v>972700356</v>
          </cell>
        </row>
        <row r="5634">
          <cell r="A5634" t="str">
            <v>D674792</v>
          </cell>
          <cell r="B5634" t="str">
            <v>D674792</v>
          </cell>
          <cell r="C5634" t="str">
            <v>先生</v>
          </cell>
          <cell r="D5634" t="str">
            <v>鉑德汽車股份有限公司吳佳翰</v>
          </cell>
          <cell r="E5634" t="str">
            <v>吳佳翰先生</v>
          </cell>
          <cell r="F5634">
            <v>921282497</v>
          </cell>
        </row>
        <row r="5635">
          <cell r="A5635" t="str">
            <v>D674795</v>
          </cell>
          <cell r="B5635" t="str">
            <v>AMY5318</v>
          </cell>
          <cell r="C5635" t="str">
            <v>先生</v>
          </cell>
          <cell r="D5635" t="str">
            <v>均華精密工業股份有限公司張欽華</v>
          </cell>
          <cell r="E5635" t="str">
            <v>張欽華先生</v>
          </cell>
          <cell r="F5635">
            <v>963089897</v>
          </cell>
        </row>
        <row r="5636">
          <cell r="A5636" t="str">
            <v>D674800</v>
          </cell>
          <cell r="B5636" t="str">
            <v>ASB2878</v>
          </cell>
          <cell r="C5636" t="str">
            <v>先生</v>
          </cell>
          <cell r="D5636" t="str">
            <v>白善華</v>
          </cell>
          <cell r="E5636" t="str">
            <v>白善華先生</v>
          </cell>
          <cell r="F5636">
            <v>966518068</v>
          </cell>
        </row>
        <row r="5637">
          <cell r="A5637" t="str">
            <v>D674821</v>
          </cell>
          <cell r="B5637" t="str">
            <v>ANZ1975</v>
          </cell>
          <cell r="C5637" t="str">
            <v>先生</v>
          </cell>
          <cell r="D5637" t="str">
            <v>王億綜</v>
          </cell>
          <cell r="E5637" t="str">
            <v>王億綜先生</v>
          </cell>
          <cell r="F5637">
            <v>920283326</v>
          </cell>
        </row>
        <row r="5638">
          <cell r="A5638" t="str">
            <v>D674824</v>
          </cell>
          <cell r="B5638" t="str">
            <v>ANX2777</v>
          </cell>
          <cell r="C5638" t="str">
            <v>先生</v>
          </cell>
          <cell r="D5638" t="str">
            <v>林鯤生</v>
          </cell>
          <cell r="E5638" t="str">
            <v>林鯤生先生</v>
          </cell>
          <cell r="F5638">
            <v>933796277</v>
          </cell>
        </row>
        <row r="5639">
          <cell r="A5639" t="str">
            <v>D674826</v>
          </cell>
          <cell r="B5639" t="str">
            <v>ANU2903</v>
          </cell>
          <cell r="C5639" t="str">
            <v>先生</v>
          </cell>
          <cell r="D5639" t="str">
            <v>楊中檀</v>
          </cell>
          <cell r="E5639" t="str">
            <v>楊中檀先生</v>
          </cell>
          <cell r="F5639">
            <v>986583999</v>
          </cell>
        </row>
        <row r="5640">
          <cell r="A5640" t="str">
            <v>D674835</v>
          </cell>
          <cell r="B5640" t="str">
            <v>AKL3588</v>
          </cell>
          <cell r="C5640" t="str">
            <v>先生</v>
          </cell>
          <cell r="D5640" t="str">
            <v>馬瑞雵</v>
          </cell>
          <cell r="E5640" t="str">
            <v>陳章榮先生</v>
          </cell>
          <cell r="F5640">
            <v>987693588</v>
          </cell>
        </row>
        <row r="5641">
          <cell r="A5641" t="str">
            <v>D674914</v>
          </cell>
          <cell r="B5641" t="str">
            <v>RAW5356</v>
          </cell>
          <cell r="C5641" t="str">
            <v>先生</v>
          </cell>
          <cell r="D5641" t="str">
            <v>嘉氏企業有限公司杜尚霖</v>
          </cell>
          <cell r="E5641" t="str">
            <v>杜傳興先生</v>
          </cell>
          <cell r="F5641">
            <v>937013426</v>
          </cell>
        </row>
        <row r="5642">
          <cell r="A5642" t="str">
            <v>D674920</v>
          </cell>
          <cell r="B5642" t="str">
            <v>AND2389</v>
          </cell>
          <cell r="C5642" t="str">
            <v>先生</v>
          </cell>
          <cell r="D5642" t="str">
            <v>林建成</v>
          </cell>
          <cell r="E5642" t="str">
            <v>林建成先生</v>
          </cell>
          <cell r="F5642">
            <v>935160163</v>
          </cell>
        </row>
        <row r="5643">
          <cell r="A5643" t="str">
            <v>D674926</v>
          </cell>
          <cell r="B5643" t="str">
            <v>AKF9692</v>
          </cell>
          <cell r="C5643" t="str">
            <v>先生</v>
          </cell>
          <cell r="D5643" t="str">
            <v>林麗珍</v>
          </cell>
          <cell r="E5643" t="str">
            <v>張春盛先生</v>
          </cell>
          <cell r="F5643">
            <v>933216516</v>
          </cell>
        </row>
        <row r="5644">
          <cell r="A5644" t="str">
            <v>D674956</v>
          </cell>
          <cell r="B5644" t="str">
            <v>AKQ1626</v>
          </cell>
          <cell r="C5644" t="str">
            <v>先生</v>
          </cell>
          <cell r="D5644" t="str">
            <v>楊晴惟</v>
          </cell>
          <cell r="E5644" t="str">
            <v>楊晴惟先生</v>
          </cell>
          <cell r="F5644">
            <v>932135735</v>
          </cell>
        </row>
        <row r="5645">
          <cell r="A5645" t="str">
            <v>D675036</v>
          </cell>
          <cell r="B5645" t="str">
            <v>RAX0299</v>
          </cell>
          <cell r="C5645" t="str">
            <v>小姐</v>
          </cell>
          <cell r="D5645" t="str">
            <v>營泰營造工程(有)-財盟租賃林舒育</v>
          </cell>
          <cell r="E5645" t="str">
            <v>林舒育小姐</v>
          </cell>
          <cell r="F5645">
            <v>975085752</v>
          </cell>
        </row>
        <row r="5646">
          <cell r="A5646" t="str">
            <v>D675088</v>
          </cell>
          <cell r="B5646" t="str">
            <v>AXF6556</v>
          </cell>
          <cell r="C5646" t="str">
            <v>先生</v>
          </cell>
          <cell r="D5646" t="str">
            <v>鉑德汽車股份有限公司程柏盛</v>
          </cell>
          <cell r="E5646" t="str">
            <v>程柏盛先生</v>
          </cell>
          <cell r="F5646">
            <v>936033878</v>
          </cell>
        </row>
        <row r="5647">
          <cell r="A5647" t="str">
            <v>D675089</v>
          </cell>
          <cell r="B5647" t="str">
            <v>ALS7877</v>
          </cell>
          <cell r="C5647" t="str">
            <v>先生</v>
          </cell>
          <cell r="D5647" t="str">
            <v>亞瑟國際企業有限公司吳嘉雄</v>
          </cell>
          <cell r="E5647" t="str">
            <v>吳嘉雄先生</v>
          </cell>
          <cell r="F5647">
            <v>938552270</v>
          </cell>
        </row>
        <row r="5648">
          <cell r="A5648" t="str">
            <v>D675161</v>
          </cell>
          <cell r="B5648" t="str">
            <v>AKQ1056</v>
          </cell>
          <cell r="C5648" t="str">
            <v>先生</v>
          </cell>
          <cell r="D5648" t="str">
            <v>何振威</v>
          </cell>
          <cell r="E5648" t="str">
            <v>何振威先生</v>
          </cell>
          <cell r="F5648">
            <v>926158501</v>
          </cell>
        </row>
        <row r="5649">
          <cell r="A5649" t="str">
            <v>D675199</v>
          </cell>
          <cell r="B5649" t="str">
            <v>AKM9306</v>
          </cell>
          <cell r="C5649" t="str">
            <v>先生</v>
          </cell>
          <cell r="D5649" t="str">
            <v>杜昆泰</v>
          </cell>
          <cell r="E5649" t="str">
            <v>杜昆泰先生</v>
          </cell>
          <cell r="F5649">
            <v>933723512</v>
          </cell>
        </row>
        <row r="5650">
          <cell r="A5650" t="str">
            <v>D675202</v>
          </cell>
          <cell r="B5650" t="str">
            <v>AKM1399</v>
          </cell>
          <cell r="C5650" t="str">
            <v>先生</v>
          </cell>
          <cell r="D5650" t="str">
            <v>李佩靜</v>
          </cell>
          <cell r="E5650" t="str">
            <v>宋邦哲先生</v>
          </cell>
          <cell r="F5650">
            <v>932343229</v>
          </cell>
        </row>
        <row r="5651">
          <cell r="A5651" t="str">
            <v>D675226</v>
          </cell>
          <cell r="B5651" t="str">
            <v>AWY6656</v>
          </cell>
          <cell r="C5651" t="str">
            <v>先生</v>
          </cell>
          <cell r="D5651" t="str">
            <v>詠盛企業社吳志勇</v>
          </cell>
          <cell r="E5651" t="str">
            <v>吳志勇先生</v>
          </cell>
          <cell r="F5651">
            <v>922314977</v>
          </cell>
        </row>
        <row r="5652">
          <cell r="A5652" t="str">
            <v>D675228</v>
          </cell>
          <cell r="B5652" t="str">
            <v>AKA8262</v>
          </cell>
          <cell r="C5652" t="str">
            <v>小姐</v>
          </cell>
          <cell r="D5652" t="str">
            <v>周桂逸</v>
          </cell>
          <cell r="E5652" t="str">
            <v>周桂逸小姐</v>
          </cell>
          <cell r="F5652">
            <v>921470985</v>
          </cell>
        </row>
        <row r="5653">
          <cell r="A5653" t="str">
            <v>D675230</v>
          </cell>
          <cell r="B5653" t="str">
            <v>AKK5070</v>
          </cell>
          <cell r="C5653" t="str">
            <v>先生</v>
          </cell>
          <cell r="D5653" t="str">
            <v>彭聖介</v>
          </cell>
          <cell r="E5653" t="str">
            <v>彭聖介先生</v>
          </cell>
          <cell r="F5653">
            <v>939930217</v>
          </cell>
        </row>
        <row r="5654">
          <cell r="A5654" t="str">
            <v>D675231</v>
          </cell>
          <cell r="B5654" t="str">
            <v>AKK8520</v>
          </cell>
          <cell r="C5654" t="str">
            <v>先生</v>
          </cell>
          <cell r="D5654" t="str">
            <v>徐偉峰</v>
          </cell>
          <cell r="E5654" t="str">
            <v>徐偉峰先生</v>
          </cell>
          <cell r="F5654">
            <v>920648653</v>
          </cell>
        </row>
        <row r="5655">
          <cell r="A5655" t="str">
            <v>D675232</v>
          </cell>
          <cell r="B5655" t="str">
            <v>ANZ5885</v>
          </cell>
          <cell r="C5655" t="str">
            <v>先生</v>
          </cell>
          <cell r="D5655" t="str">
            <v>蘇宣泰</v>
          </cell>
          <cell r="E5655" t="str">
            <v>蘇宣泰先生</v>
          </cell>
          <cell r="F5655">
            <v>939994961</v>
          </cell>
        </row>
        <row r="5656">
          <cell r="A5656" t="str">
            <v>D675237</v>
          </cell>
          <cell r="B5656" t="str">
            <v>RBC6689</v>
          </cell>
          <cell r="C5656" t="str">
            <v>先生</v>
          </cell>
          <cell r="D5656" t="str">
            <v>遠銀租賃股份有限公司王建昌</v>
          </cell>
          <cell r="E5656" t="str">
            <v>王建昌先生</v>
          </cell>
          <cell r="F5656">
            <v>954032142</v>
          </cell>
        </row>
        <row r="5657">
          <cell r="A5657" t="str">
            <v>D675250</v>
          </cell>
          <cell r="B5657" t="str">
            <v>RBT9556</v>
          </cell>
          <cell r="C5657" t="str">
            <v>先生</v>
          </cell>
          <cell r="D5657" t="str">
            <v>中租迪和股份有限公司郭炳君</v>
          </cell>
          <cell r="E5657" t="str">
            <v>郭炳君先生</v>
          </cell>
          <cell r="F5657">
            <v>920938952</v>
          </cell>
        </row>
        <row r="5658">
          <cell r="A5658" t="str">
            <v>D675271</v>
          </cell>
          <cell r="B5658" t="str">
            <v>AKL8910</v>
          </cell>
          <cell r="C5658" t="str">
            <v>先生</v>
          </cell>
          <cell r="D5658" t="str">
            <v>聯發科技股份有限公司-(財盟租賃)沈維寧</v>
          </cell>
          <cell r="E5658" t="str">
            <v>沈維寧先生</v>
          </cell>
          <cell r="F5658">
            <v>987105392</v>
          </cell>
        </row>
        <row r="5659">
          <cell r="A5659" t="str">
            <v>D675455</v>
          </cell>
          <cell r="B5659" t="str">
            <v>AJN1368</v>
          </cell>
          <cell r="C5659" t="str">
            <v>先生</v>
          </cell>
          <cell r="D5659" t="str">
            <v>葉和南</v>
          </cell>
          <cell r="E5659" t="str">
            <v>葉和南先生</v>
          </cell>
          <cell r="F5659">
            <v>920380739</v>
          </cell>
        </row>
        <row r="5660">
          <cell r="A5660" t="str">
            <v>D675456</v>
          </cell>
          <cell r="B5660" t="str">
            <v>AKK5989</v>
          </cell>
          <cell r="C5660" t="str">
            <v>先生</v>
          </cell>
          <cell r="D5660" t="str">
            <v>康士典</v>
          </cell>
          <cell r="E5660" t="str">
            <v>康士典先生</v>
          </cell>
          <cell r="F5660">
            <v>910030783</v>
          </cell>
        </row>
        <row r="5661">
          <cell r="A5661" t="str">
            <v>D675461</v>
          </cell>
          <cell r="B5661" t="str">
            <v>AKX7997</v>
          </cell>
          <cell r="C5661" t="str">
            <v>小姐</v>
          </cell>
          <cell r="D5661" t="str">
            <v>曹曉珮</v>
          </cell>
          <cell r="E5661" t="str">
            <v>曹曉珮小姐</v>
          </cell>
          <cell r="F5661">
            <v>915225502</v>
          </cell>
        </row>
        <row r="5662">
          <cell r="A5662" t="str">
            <v>D675462</v>
          </cell>
          <cell r="B5662" t="str">
            <v>AKM0006</v>
          </cell>
          <cell r="C5662" t="str">
            <v>先生</v>
          </cell>
          <cell r="D5662" t="str">
            <v>楊永泰</v>
          </cell>
          <cell r="E5662" t="str">
            <v>楊永泰先生</v>
          </cell>
          <cell r="F5662">
            <v>938759392</v>
          </cell>
        </row>
        <row r="5663">
          <cell r="A5663" t="str">
            <v>D675488</v>
          </cell>
          <cell r="B5663" t="str">
            <v>RAW3699</v>
          </cell>
          <cell r="C5663" t="str">
            <v>小姐</v>
          </cell>
          <cell r="D5663" t="str">
            <v>實力企業(限)(財盟租賃)翁曉莉</v>
          </cell>
          <cell r="E5663" t="str">
            <v>翁曉莉小姐</v>
          </cell>
          <cell r="F5663">
            <v>933235359</v>
          </cell>
        </row>
        <row r="5664">
          <cell r="A5664" t="str">
            <v>D675489</v>
          </cell>
          <cell r="B5664" t="str">
            <v>RAW8259</v>
          </cell>
          <cell r="C5664" t="str">
            <v>先生</v>
          </cell>
          <cell r="D5664" t="str">
            <v>加連登實業股份有限公司(財盟租賃)劉立國</v>
          </cell>
          <cell r="E5664" t="str">
            <v>劉立國先生</v>
          </cell>
          <cell r="F5664">
            <v>933837389</v>
          </cell>
        </row>
        <row r="5665">
          <cell r="A5665" t="str">
            <v>D677635</v>
          </cell>
          <cell r="B5665" t="str">
            <v>AKJ1330</v>
          </cell>
          <cell r="C5665" t="str">
            <v>先生</v>
          </cell>
          <cell r="D5665" t="str">
            <v>狄勤傑</v>
          </cell>
          <cell r="E5665" t="str">
            <v>狄勤傑先生</v>
          </cell>
          <cell r="F5665">
            <v>916092044</v>
          </cell>
        </row>
        <row r="5666">
          <cell r="A5666" t="str">
            <v>D677684</v>
          </cell>
          <cell r="B5666" t="str">
            <v>AJN7799</v>
          </cell>
          <cell r="C5666" t="str">
            <v>先生</v>
          </cell>
          <cell r="D5666" t="str">
            <v>李莉虹</v>
          </cell>
          <cell r="E5666" t="str">
            <v>潘信屹先生</v>
          </cell>
          <cell r="F5666">
            <v>929710628</v>
          </cell>
        </row>
        <row r="5667">
          <cell r="A5667" t="str">
            <v>D677727</v>
          </cell>
          <cell r="B5667" t="str">
            <v>AKR3083</v>
          </cell>
          <cell r="C5667" t="str">
            <v>先生</v>
          </cell>
          <cell r="D5667" t="str">
            <v>鎔德股份有限公司林明國</v>
          </cell>
          <cell r="E5667" t="str">
            <v>林明國先生</v>
          </cell>
          <cell r="F5667">
            <v>922407258</v>
          </cell>
        </row>
        <row r="5668">
          <cell r="A5668" t="str">
            <v>D677733</v>
          </cell>
          <cell r="B5668" t="str">
            <v>AWY6066</v>
          </cell>
          <cell r="C5668" t="str">
            <v>先生</v>
          </cell>
          <cell r="D5668" t="str">
            <v>林家隆</v>
          </cell>
          <cell r="E5668" t="str">
            <v>林家隆先生</v>
          </cell>
          <cell r="F5668">
            <v>933227325</v>
          </cell>
        </row>
        <row r="5669">
          <cell r="A5669" t="str">
            <v>D677735</v>
          </cell>
          <cell r="B5669" t="str">
            <v>ALG6882</v>
          </cell>
          <cell r="C5669" t="str">
            <v>先生</v>
          </cell>
          <cell r="D5669" t="str">
            <v>張緯鴻</v>
          </cell>
          <cell r="E5669" t="str">
            <v>張緯鴻先生</v>
          </cell>
          <cell r="F5669">
            <v>933037114</v>
          </cell>
        </row>
        <row r="5670">
          <cell r="A5670" t="str">
            <v>D694214</v>
          </cell>
          <cell r="B5670" t="str">
            <v>AGC1689</v>
          </cell>
          <cell r="C5670" t="str">
            <v>先生</v>
          </cell>
          <cell r="D5670" t="str">
            <v>陳志成</v>
          </cell>
          <cell r="E5670" t="str">
            <v>陳志成先生</v>
          </cell>
          <cell r="F5670">
            <v>963605998</v>
          </cell>
        </row>
        <row r="5671">
          <cell r="A5671" t="str">
            <v>D694382</v>
          </cell>
          <cell r="B5671" t="str">
            <v>AGH7799</v>
          </cell>
          <cell r="C5671" t="str">
            <v>先生</v>
          </cell>
          <cell r="D5671" t="str">
            <v>劉家棋</v>
          </cell>
          <cell r="E5671" t="str">
            <v>劉家棋先生</v>
          </cell>
          <cell r="F5671">
            <v>932076040</v>
          </cell>
        </row>
        <row r="5672">
          <cell r="A5672" t="str">
            <v>D694526</v>
          </cell>
          <cell r="B5672" t="str">
            <v>ANX5987</v>
          </cell>
          <cell r="C5672" t="str">
            <v>先生</v>
          </cell>
          <cell r="D5672" t="str">
            <v>鄒百騏</v>
          </cell>
          <cell r="E5672" t="str">
            <v>鄒百騏先生</v>
          </cell>
          <cell r="F5672">
            <v>912246237</v>
          </cell>
        </row>
        <row r="5673">
          <cell r="A5673" t="str">
            <v>D694818</v>
          </cell>
          <cell r="B5673" t="str">
            <v>AGK0922</v>
          </cell>
          <cell r="C5673" t="str">
            <v>先生</v>
          </cell>
          <cell r="D5673" t="str">
            <v>卓立人</v>
          </cell>
          <cell r="E5673" t="str">
            <v>卓立人先生</v>
          </cell>
          <cell r="F5673">
            <v>936901680</v>
          </cell>
        </row>
        <row r="5674">
          <cell r="A5674" t="str">
            <v>D697511</v>
          </cell>
          <cell r="B5674" t="str">
            <v>AHR9321</v>
          </cell>
          <cell r="C5674" t="str">
            <v>先生</v>
          </cell>
          <cell r="D5674" t="str">
            <v>游田德</v>
          </cell>
          <cell r="E5674" t="str">
            <v>游田德先生</v>
          </cell>
          <cell r="F5674">
            <v>905357257</v>
          </cell>
        </row>
        <row r="5675">
          <cell r="A5675" t="str">
            <v>D697526</v>
          </cell>
          <cell r="B5675" t="str">
            <v>ASC5323</v>
          </cell>
          <cell r="C5675" t="str">
            <v>先生</v>
          </cell>
          <cell r="D5675" t="str">
            <v>許智隆</v>
          </cell>
          <cell r="E5675" t="str">
            <v>許智隆先生</v>
          </cell>
          <cell r="F5675">
            <v>916123951</v>
          </cell>
        </row>
        <row r="5676">
          <cell r="A5676" t="str">
            <v>D697545</v>
          </cell>
          <cell r="B5676" t="str">
            <v>AGJ0071</v>
          </cell>
          <cell r="C5676" t="str">
            <v>先生</v>
          </cell>
          <cell r="D5676" t="str">
            <v>林奇瑩</v>
          </cell>
          <cell r="E5676" t="str">
            <v>林奇瑩先生</v>
          </cell>
          <cell r="F5676">
            <v>952000071</v>
          </cell>
        </row>
        <row r="5677">
          <cell r="A5677" t="str">
            <v>D697587</v>
          </cell>
          <cell r="B5677" t="str">
            <v>AJU6566</v>
          </cell>
          <cell r="C5677" t="str">
            <v>先生</v>
          </cell>
          <cell r="D5677" t="str">
            <v>鈜霖建設有限公司何志宏</v>
          </cell>
          <cell r="E5677" t="str">
            <v>何志宏先生</v>
          </cell>
          <cell r="F5677">
            <v>900000000</v>
          </cell>
        </row>
        <row r="5678">
          <cell r="A5678" t="str">
            <v>D697639</v>
          </cell>
          <cell r="B5678" t="str">
            <v>AKA5112</v>
          </cell>
          <cell r="C5678" t="str">
            <v>小姐</v>
          </cell>
          <cell r="D5678" t="str">
            <v>翁鈺菁</v>
          </cell>
          <cell r="E5678" t="str">
            <v>翁鈺菁小姐</v>
          </cell>
          <cell r="F5678">
            <v>986090662</v>
          </cell>
        </row>
        <row r="5679">
          <cell r="A5679" t="str">
            <v>D697668</v>
          </cell>
          <cell r="B5679" t="str">
            <v>AKN3286</v>
          </cell>
          <cell r="C5679" t="str">
            <v>先生</v>
          </cell>
          <cell r="D5679" t="str">
            <v>陳昭宇</v>
          </cell>
          <cell r="E5679" t="str">
            <v>陳昭宇先生</v>
          </cell>
          <cell r="F5679">
            <v>937372068</v>
          </cell>
        </row>
        <row r="5680">
          <cell r="A5680" t="str">
            <v>D697728</v>
          </cell>
          <cell r="B5680" t="str">
            <v>APF6079</v>
          </cell>
          <cell r="C5680" t="str">
            <v>小姐</v>
          </cell>
          <cell r="D5680" t="str">
            <v>江佳璇</v>
          </cell>
          <cell r="E5680" t="str">
            <v>江佳璇小姐</v>
          </cell>
          <cell r="F5680">
            <v>918812835</v>
          </cell>
        </row>
        <row r="5681">
          <cell r="A5681" t="str">
            <v>D698354</v>
          </cell>
          <cell r="B5681" t="str">
            <v>ASC7920</v>
          </cell>
          <cell r="C5681" t="str">
            <v>先生</v>
          </cell>
          <cell r="D5681" t="str">
            <v>握琳(股)-遠銀租賃范振佑</v>
          </cell>
          <cell r="E5681" t="str">
            <v>范振佑先生</v>
          </cell>
          <cell r="F5681">
            <v>936942056</v>
          </cell>
        </row>
        <row r="5682">
          <cell r="A5682" t="str">
            <v>D698855</v>
          </cell>
          <cell r="B5682" t="str">
            <v>RAM0525</v>
          </cell>
          <cell r="C5682" t="str">
            <v>先生</v>
          </cell>
          <cell r="D5682" t="str">
            <v>鼎原科技股份有限公司(和運租車)潘思俊</v>
          </cell>
          <cell r="E5682" t="str">
            <v>潘思俊先生</v>
          </cell>
          <cell r="F5682">
            <v>921101100</v>
          </cell>
        </row>
        <row r="5683">
          <cell r="A5683" t="str">
            <v>D700044</v>
          </cell>
          <cell r="B5683" t="str">
            <v>AFJ8855</v>
          </cell>
          <cell r="C5683" t="str">
            <v>先生</v>
          </cell>
          <cell r="D5683" t="str">
            <v>郭政義</v>
          </cell>
          <cell r="E5683" t="str">
            <v>郭政義先生</v>
          </cell>
          <cell r="F5683">
            <v>932028611</v>
          </cell>
        </row>
        <row r="5684">
          <cell r="A5684" t="str">
            <v>D700052</v>
          </cell>
          <cell r="B5684" t="str">
            <v>AUD2788</v>
          </cell>
          <cell r="C5684" t="str">
            <v>先生</v>
          </cell>
          <cell r="D5684" t="str">
            <v>林詩桓</v>
          </cell>
          <cell r="E5684" t="str">
            <v>林詩桓先生</v>
          </cell>
          <cell r="F5684">
            <v>919268308</v>
          </cell>
        </row>
        <row r="5685">
          <cell r="A5685" t="str">
            <v>D700060</v>
          </cell>
          <cell r="B5685" t="str">
            <v>ATA1329</v>
          </cell>
          <cell r="C5685" t="str">
            <v>先生</v>
          </cell>
          <cell r="D5685" t="str">
            <v>侯昭仰</v>
          </cell>
          <cell r="E5685" t="str">
            <v>侯昭仰先生</v>
          </cell>
          <cell r="F5685">
            <v>958263009</v>
          </cell>
        </row>
        <row r="5686">
          <cell r="A5686" t="str">
            <v>D700097</v>
          </cell>
          <cell r="B5686" t="str">
            <v>AHA5888</v>
          </cell>
          <cell r="C5686" t="str">
            <v>女士</v>
          </cell>
          <cell r="D5686" t="str">
            <v>曹毓芝</v>
          </cell>
          <cell r="E5686" t="str">
            <v>曹毓芝女士</v>
          </cell>
          <cell r="F5686">
            <v>913575695</v>
          </cell>
        </row>
        <row r="5687">
          <cell r="A5687" t="str">
            <v>D700329</v>
          </cell>
          <cell r="B5687" t="str">
            <v>AGF0811</v>
          </cell>
          <cell r="C5687" t="str">
            <v>女士</v>
          </cell>
          <cell r="D5687" t="str">
            <v>顏汝芝</v>
          </cell>
          <cell r="E5687" t="str">
            <v>顏汝芝女士</v>
          </cell>
          <cell r="F5687">
            <v>922369695</v>
          </cell>
        </row>
        <row r="5688">
          <cell r="A5688" t="str">
            <v>D700394</v>
          </cell>
          <cell r="B5688" t="str">
            <v>AGD6838</v>
          </cell>
          <cell r="C5688" t="str">
            <v>先生</v>
          </cell>
          <cell r="D5688" t="str">
            <v>江彥德</v>
          </cell>
          <cell r="E5688" t="str">
            <v>江彥德先生</v>
          </cell>
          <cell r="F5688">
            <v>921175105</v>
          </cell>
        </row>
        <row r="5689">
          <cell r="A5689" t="str">
            <v>D700401</v>
          </cell>
          <cell r="B5689" t="str">
            <v>AHB8759</v>
          </cell>
          <cell r="C5689" t="str">
            <v>先生</v>
          </cell>
          <cell r="D5689" t="str">
            <v>楊和宥</v>
          </cell>
          <cell r="E5689" t="str">
            <v>楊和宥先生</v>
          </cell>
          <cell r="F5689">
            <v>988250506</v>
          </cell>
        </row>
        <row r="5690">
          <cell r="A5690" t="str">
            <v>D700416</v>
          </cell>
          <cell r="B5690" t="str">
            <v>AGC8020</v>
          </cell>
          <cell r="C5690" t="str">
            <v>先生</v>
          </cell>
          <cell r="D5690" t="str">
            <v>任秀榛</v>
          </cell>
          <cell r="E5690" t="str">
            <v>陳時鈞先生</v>
          </cell>
          <cell r="F5690">
            <v>932299733</v>
          </cell>
        </row>
        <row r="5691">
          <cell r="A5691" t="str">
            <v>D700436</v>
          </cell>
          <cell r="B5691" t="str">
            <v>AKF9696</v>
          </cell>
          <cell r="C5691" t="str">
            <v>先生</v>
          </cell>
          <cell r="D5691" t="str">
            <v>車已賣</v>
          </cell>
          <cell r="E5691" t="str">
            <v>車已賣先生</v>
          </cell>
          <cell r="F5691">
            <v>900000000</v>
          </cell>
        </row>
        <row r="5692">
          <cell r="A5692" t="str">
            <v>D700444</v>
          </cell>
          <cell r="B5692" t="str">
            <v>AGF8187</v>
          </cell>
          <cell r="C5692" t="str">
            <v>先生</v>
          </cell>
          <cell r="D5692" t="str">
            <v>邁奇智庫管理顧問股份有限公司陳慶麒</v>
          </cell>
          <cell r="E5692" t="str">
            <v>陳慶麒先生</v>
          </cell>
          <cell r="F5692">
            <v>910211770</v>
          </cell>
        </row>
        <row r="5693">
          <cell r="A5693" t="str">
            <v>D700463</v>
          </cell>
          <cell r="B5693" t="str">
            <v>AKF9696</v>
          </cell>
          <cell r="C5693" t="str">
            <v>先生</v>
          </cell>
          <cell r="D5693" t="str">
            <v>佳勁實業股份有限公司黃敬堯</v>
          </cell>
          <cell r="E5693" t="str">
            <v>黃敬堯先生</v>
          </cell>
          <cell r="F5693">
            <v>925825517</v>
          </cell>
        </row>
        <row r="5694">
          <cell r="A5694" t="str">
            <v>D700469</v>
          </cell>
          <cell r="B5694" t="str">
            <v>AGD9880</v>
          </cell>
          <cell r="C5694" t="str">
            <v>先生</v>
          </cell>
          <cell r="D5694" t="str">
            <v>群昱興業股份有限公司王群</v>
          </cell>
          <cell r="E5694" t="str">
            <v>王群先生</v>
          </cell>
          <cell r="F5694">
            <v>988010951</v>
          </cell>
        </row>
        <row r="5695">
          <cell r="A5695" t="str">
            <v>D700482</v>
          </cell>
          <cell r="B5695" t="str">
            <v>AGX8889</v>
          </cell>
          <cell r="C5695" t="str">
            <v>先生</v>
          </cell>
          <cell r="D5695" t="str">
            <v>楊淑鈴</v>
          </cell>
          <cell r="E5695" t="str">
            <v>呂文傑先生</v>
          </cell>
          <cell r="F5695">
            <v>986656888</v>
          </cell>
        </row>
        <row r="5696">
          <cell r="A5696" t="str">
            <v>D700483</v>
          </cell>
          <cell r="B5696" t="str">
            <v>AGD7996</v>
          </cell>
          <cell r="C5696" t="str">
            <v>女士</v>
          </cell>
          <cell r="D5696" t="str">
            <v>鄭棋文</v>
          </cell>
          <cell r="E5696" t="str">
            <v>鄭棋文女士</v>
          </cell>
          <cell r="F5696">
            <v>939772765</v>
          </cell>
        </row>
        <row r="5697">
          <cell r="A5697" t="str">
            <v>D700484</v>
          </cell>
          <cell r="B5697" t="str">
            <v>ARK5168</v>
          </cell>
          <cell r="C5697" t="str">
            <v>先生</v>
          </cell>
          <cell r="D5697" t="str">
            <v>林軒瑞</v>
          </cell>
          <cell r="E5697" t="str">
            <v>林軒瑞先生</v>
          </cell>
          <cell r="F5697">
            <v>986868303</v>
          </cell>
        </row>
        <row r="5698">
          <cell r="A5698" t="str">
            <v>D700604</v>
          </cell>
          <cell r="B5698" t="str">
            <v>AHS3888</v>
          </cell>
          <cell r="C5698" t="str">
            <v>先生</v>
          </cell>
          <cell r="D5698" t="str">
            <v>高育良</v>
          </cell>
          <cell r="E5698" t="str">
            <v>高育良先生</v>
          </cell>
          <cell r="F5698">
            <v>936364726</v>
          </cell>
        </row>
        <row r="5699">
          <cell r="A5699" t="str">
            <v>D700648</v>
          </cell>
          <cell r="B5699" t="str">
            <v>AGF8222</v>
          </cell>
          <cell r="C5699" t="str">
            <v>小姐</v>
          </cell>
          <cell r="D5699" t="str">
            <v>曾惠鮮</v>
          </cell>
          <cell r="E5699" t="str">
            <v>曾惠鮮小姐</v>
          </cell>
          <cell r="F5699">
            <v>921866670</v>
          </cell>
        </row>
        <row r="5700">
          <cell r="A5700" t="str">
            <v>D700653</v>
          </cell>
          <cell r="B5700" t="str">
            <v>AGE3872</v>
          </cell>
          <cell r="C5700" t="str">
            <v>小姐</v>
          </cell>
          <cell r="D5700" t="str">
            <v>基主企業有限公司黃素蘭</v>
          </cell>
          <cell r="E5700" t="str">
            <v>黃素蘭小姐</v>
          </cell>
          <cell r="F5700">
            <v>910225085</v>
          </cell>
        </row>
        <row r="5701">
          <cell r="A5701" t="str">
            <v>D700666</v>
          </cell>
          <cell r="B5701" t="str">
            <v>AGE3091</v>
          </cell>
          <cell r="C5701" t="str">
            <v>先生</v>
          </cell>
          <cell r="D5701" t="str">
            <v>何書瑋</v>
          </cell>
          <cell r="E5701" t="str">
            <v>何書瑋先生</v>
          </cell>
          <cell r="F5701">
            <v>987152120</v>
          </cell>
        </row>
        <row r="5702">
          <cell r="A5702" t="str">
            <v>D700722</v>
          </cell>
          <cell r="B5702" t="str">
            <v>AGE5887</v>
          </cell>
          <cell r="C5702" t="str">
            <v>小姐</v>
          </cell>
          <cell r="D5702" t="str">
            <v>施淑惠</v>
          </cell>
          <cell r="E5702" t="str">
            <v>施淑惠小姐</v>
          </cell>
          <cell r="F5702">
            <v>938657175</v>
          </cell>
        </row>
        <row r="5703">
          <cell r="A5703" t="str">
            <v>D700781</v>
          </cell>
          <cell r="B5703" t="str">
            <v>AGF0918</v>
          </cell>
          <cell r="C5703" t="str">
            <v>女士</v>
          </cell>
          <cell r="D5703" t="str">
            <v>忻珞恬</v>
          </cell>
          <cell r="E5703" t="str">
            <v>忻珞恬女士</v>
          </cell>
          <cell r="F5703">
            <v>930981633</v>
          </cell>
        </row>
        <row r="5704">
          <cell r="A5704" t="str">
            <v>D700815</v>
          </cell>
          <cell r="B5704" t="str">
            <v>RAK9798</v>
          </cell>
          <cell r="C5704" t="str">
            <v>先生</v>
          </cell>
          <cell r="D5704" t="str">
            <v>曹新泰企業股份限公司曹富</v>
          </cell>
          <cell r="E5704" t="str">
            <v>曹富先生</v>
          </cell>
          <cell r="F5704">
            <v>927127169</v>
          </cell>
        </row>
        <row r="5705">
          <cell r="A5705" t="str">
            <v>D700832</v>
          </cell>
          <cell r="B5705" t="str">
            <v>AGM0705</v>
          </cell>
          <cell r="C5705" t="str">
            <v>先生</v>
          </cell>
          <cell r="D5705" t="str">
            <v>林鈺堂</v>
          </cell>
          <cell r="E5705" t="str">
            <v>林鈺堂先生</v>
          </cell>
          <cell r="F5705">
            <v>988971075</v>
          </cell>
        </row>
        <row r="5706">
          <cell r="A5706" t="str">
            <v>D700884</v>
          </cell>
          <cell r="B5706" t="str">
            <v>AGF2998</v>
          </cell>
          <cell r="C5706" t="str">
            <v>先生</v>
          </cell>
          <cell r="D5706" t="str">
            <v>萬里鋼品股份有限公司吳振利</v>
          </cell>
          <cell r="E5706" t="str">
            <v>吳振利先生</v>
          </cell>
          <cell r="F5706">
            <v>916723128</v>
          </cell>
        </row>
        <row r="5707">
          <cell r="A5707" t="str">
            <v>D700907</v>
          </cell>
          <cell r="B5707" t="str">
            <v>AHF9717</v>
          </cell>
          <cell r="C5707" t="str">
            <v>女士</v>
          </cell>
          <cell r="D5707" t="str">
            <v>李奇芳</v>
          </cell>
          <cell r="E5707" t="str">
            <v>李奇芳女士</v>
          </cell>
          <cell r="F5707">
            <v>975188699</v>
          </cell>
        </row>
        <row r="5708">
          <cell r="A5708" t="str">
            <v>D701165</v>
          </cell>
          <cell r="B5708" t="str">
            <v>AHZ3201</v>
          </cell>
          <cell r="C5708" t="str">
            <v>先生</v>
          </cell>
          <cell r="D5708" t="str">
            <v>陳詠如</v>
          </cell>
          <cell r="E5708" t="str">
            <v>陳伯銘先生</v>
          </cell>
          <cell r="F5708">
            <v>919000223</v>
          </cell>
        </row>
        <row r="5709">
          <cell r="A5709" t="str">
            <v>D701292</v>
          </cell>
          <cell r="B5709" t="str">
            <v>AKJ0503</v>
          </cell>
          <cell r="C5709" t="str">
            <v>先生</v>
          </cell>
          <cell r="D5709" t="str">
            <v>呂佩靜</v>
          </cell>
          <cell r="E5709" t="str">
            <v>陳贈文先生</v>
          </cell>
          <cell r="F5709">
            <v>919585287</v>
          </cell>
        </row>
        <row r="5710">
          <cell r="A5710" t="str">
            <v>D701295</v>
          </cell>
          <cell r="B5710" t="str">
            <v>AGJ2177</v>
          </cell>
          <cell r="C5710" t="str">
            <v>先生</v>
          </cell>
          <cell r="D5710" t="str">
            <v>郭澤萍</v>
          </cell>
          <cell r="E5710" t="str">
            <v>郭澤萍先生</v>
          </cell>
          <cell r="F5710">
            <v>925223566</v>
          </cell>
        </row>
        <row r="5711">
          <cell r="A5711" t="str">
            <v>D701381</v>
          </cell>
          <cell r="B5711" t="str">
            <v>AGQ0618</v>
          </cell>
          <cell r="C5711" t="str">
            <v>小姐</v>
          </cell>
          <cell r="D5711" t="str">
            <v>劉曉晴</v>
          </cell>
          <cell r="E5711" t="str">
            <v>劉曉晴小姐</v>
          </cell>
          <cell r="F5711">
            <v>917205502</v>
          </cell>
        </row>
        <row r="5712">
          <cell r="A5712" t="str">
            <v>D701387</v>
          </cell>
          <cell r="B5712" t="str">
            <v>AGQ0086</v>
          </cell>
          <cell r="C5712" t="str">
            <v>先生</v>
          </cell>
          <cell r="D5712" t="str">
            <v>歐陽湘芸</v>
          </cell>
          <cell r="E5712" t="str">
            <v>歐陽霖先生</v>
          </cell>
          <cell r="F5712">
            <v>937187992</v>
          </cell>
        </row>
        <row r="5713">
          <cell r="A5713" t="str">
            <v>D701406</v>
          </cell>
          <cell r="B5713" t="str">
            <v>AXB0006</v>
          </cell>
          <cell r="C5713" t="str">
            <v>先生</v>
          </cell>
          <cell r="D5713" t="str">
            <v>許逸人</v>
          </cell>
          <cell r="E5713" t="str">
            <v>許逸人先生</v>
          </cell>
          <cell r="F5713">
            <v>923306330</v>
          </cell>
        </row>
        <row r="5714">
          <cell r="A5714" t="str">
            <v>D701419</v>
          </cell>
          <cell r="B5714" t="str">
            <v>AGF8076</v>
          </cell>
          <cell r="C5714" t="str">
            <v>先生</v>
          </cell>
          <cell r="D5714" t="str">
            <v>李泓彥</v>
          </cell>
          <cell r="E5714" t="str">
            <v>李泓彥先生</v>
          </cell>
          <cell r="F5714">
            <v>936973173</v>
          </cell>
        </row>
        <row r="5715">
          <cell r="A5715" t="str">
            <v>D701452</v>
          </cell>
          <cell r="B5715" t="str">
            <v>AGJ9001</v>
          </cell>
          <cell r="C5715" t="str">
            <v>先生</v>
          </cell>
          <cell r="D5715" t="str">
            <v>吳順令</v>
          </cell>
          <cell r="E5715" t="str">
            <v>吳順令先生</v>
          </cell>
          <cell r="F5715">
            <v>912477265</v>
          </cell>
        </row>
        <row r="5716">
          <cell r="A5716" t="str">
            <v>D701488</v>
          </cell>
          <cell r="B5716" t="str">
            <v>AHC6789</v>
          </cell>
          <cell r="C5716" t="str">
            <v>先生</v>
          </cell>
          <cell r="D5716" t="str">
            <v>丁至剛</v>
          </cell>
          <cell r="E5716" t="str">
            <v>丁至剛先生</v>
          </cell>
          <cell r="F5716">
            <v>972633788</v>
          </cell>
        </row>
        <row r="5717">
          <cell r="A5717" t="str">
            <v>D701716</v>
          </cell>
          <cell r="B5717" t="str">
            <v>AGH2016</v>
          </cell>
          <cell r="C5717" t="str">
            <v>先生</v>
          </cell>
          <cell r="D5717" t="str">
            <v>黃裕麟</v>
          </cell>
          <cell r="E5717" t="str">
            <v>黃裕麟先生</v>
          </cell>
          <cell r="F5717">
            <v>920660706</v>
          </cell>
        </row>
        <row r="5718">
          <cell r="A5718" t="str">
            <v>D701720</v>
          </cell>
          <cell r="B5718" t="str">
            <v>AGH2829</v>
          </cell>
          <cell r="C5718" t="str">
            <v>先生</v>
          </cell>
          <cell r="D5718" t="str">
            <v>李堯</v>
          </cell>
          <cell r="E5718" t="str">
            <v>李堯先生</v>
          </cell>
          <cell r="F5718">
            <v>938903456</v>
          </cell>
        </row>
        <row r="5719">
          <cell r="A5719" t="str">
            <v>D701734</v>
          </cell>
          <cell r="B5719" t="str">
            <v>AGH3786</v>
          </cell>
          <cell r="C5719" t="str">
            <v>先生</v>
          </cell>
          <cell r="D5719" t="str">
            <v>湯治邦</v>
          </cell>
          <cell r="E5719" t="str">
            <v>湯治邦先生</v>
          </cell>
          <cell r="F5719">
            <v>939103541</v>
          </cell>
        </row>
        <row r="5720">
          <cell r="A5720" t="str">
            <v>D701989</v>
          </cell>
          <cell r="B5720" t="str">
            <v>AJE5638</v>
          </cell>
          <cell r="C5720" t="str">
            <v>小姐</v>
          </cell>
          <cell r="D5720" t="str">
            <v>尹珮瑤</v>
          </cell>
          <cell r="E5720" t="str">
            <v>尹珮瑤小姐</v>
          </cell>
          <cell r="F5720">
            <v>918222932</v>
          </cell>
        </row>
        <row r="5721">
          <cell r="A5721" t="str">
            <v>D702028</v>
          </cell>
          <cell r="B5721" t="str">
            <v>AGH9667</v>
          </cell>
          <cell r="C5721" t="str">
            <v>先生</v>
          </cell>
          <cell r="D5721" t="str">
            <v>容海科技有限公司江金鴻</v>
          </cell>
          <cell r="E5721" t="str">
            <v>江金鴻先生</v>
          </cell>
          <cell r="F5721">
            <v>936060422</v>
          </cell>
        </row>
        <row r="5722">
          <cell r="A5722" t="str">
            <v>D702035</v>
          </cell>
          <cell r="B5722" t="str">
            <v>AGK2877</v>
          </cell>
          <cell r="C5722" t="str">
            <v>先生</v>
          </cell>
          <cell r="D5722" t="str">
            <v>賴俊瑋</v>
          </cell>
          <cell r="E5722" t="str">
            <v>賴俊瑋先生</v>
          </cell>
          <cell r="F5722">
            <v>981796777</v>
          </cell>
        </row>
        <row r="5723">
          <cell r="A5723" t="str">
            <v>D702036</v>
          </cell>
          <cell r="B5723" t="str">
            <v>AKF1720</v>
          </cell>
          <cell r="C5723" t="str">
            <v>小姐</v>
          </cell>
          <cell r="D5723" t="str">
            <v>高慧君</v>
          </cell>
          <cell r="E5723" t="str">
            <v>高慧君小姐</v>
          </cell>
          <cell r="F5723">
            <v>939760886</v>
          </cell>
        </row>
        <row r="5724">
          <cell r="A5724" t="str">
            <v>D702198</v>
          </cell>
          <cell r="B5724" t="str">
            <v>AJP8818</v>
          </cell>
          <cell r="C5724" t="str">
            <v>先生</v>
          </cell>
          <cell r="D5724" t="str">
            <v>魏士勳</v>
          </cell>
          <cell r="E5724" t="str">
            <v>魏士勳先生</v>
          </cell>
          <cell r="F5724">
            <v>939891982</v>
          </cell>
        </row>
        <row r="5725">
          <cell r="A5725" t="str">
            <v>D702210</v>
          </cell>
          <cell r="B5725" t="str">
            <v>AGJ5198</v>
          </cell>
          <cell r="C5725" t="str">
            <v>先生</v>
          </cell>
          <cell r="D5725" t="str">
            <v>王哲鴻</v>
          </cell>
          <cell r="E5725" t="str">
            <v>顏銘宏先生</v>
          </cell>
          <cell r="F5725">
            <v>979966281</v>
          </cell>
        </row>
        <row r="5726">
          <cell r="A5726" t="str">
            <v>D702263</v>
          </cell>
          <cell r="B5726" t="str">
            <v>AKF9978</v>
          </cell>
          <cell r="C5726" t="str">
            <v>先生</v>
          </cell>
          <cell r="D5726" t="str">
            <v>蘇品羽</v>
          </cell>
          <cell r="E5726" t="str">
            <v>莊承覺先生</v>
          </cell>
          <cell r="F5726">
            <v>927565597</v>
          </cell>
        </row>
        <row r="5727">
          <cell r="A5727" t="str">
            <v>D702267</v>
          </cell>
          <cell r="B5727" t="str">
            <v>AGH7883</v>
          </cell>
          <cell r="C5727" t="str">
            <v>小姐</v>
          </cell>
          <cell r="D5727" t="str">
            <v>吳庭婷</v>
          </cell>
          <cell r="E5727" t="str">
            <v>吳庭婷小姐</v>
          </cell>
          <cell r="F5727">
            <v>963068156</v>
          </cell>
        </row>
        <row r="5728">
          <cell r="A5728" t="str">
            <v>D702425</v>
          </cell>
          <cell r="B5728" t="str">
            <v>AGN6389</v>
          </cell>
          <cell r="C5728" t="str">
            <v>先生</v>
          </cell>
          <cell r="D5728" t="str">
            <v>徐鴻欽</v>
          </cell>
          <cell r="E5728" t="str">
            <v>徐鴻欽先生</v>
          </cell>
          <cell r="F5728">
            <v>932010242</v>
          </cell>
        </row>
        <row r="5729">
          <cell r="A5729" t="str">
            <v>D702441</v>
          </cell>
          <cell r="B5729" t="str">
            <v>AGJ0505</v>
          </cell>
          <cell r="C5729" t="str">
            <v>先生</v>
          </cell>
          <cell r="D5729" t="str">
            <v>何佳衛</v>
          </cell>
          <cell r="E5729" t="str">
            <v>何佳衛先生</v>
          </cell>
          <cell r="F5729">
            <v>978782803</v>
          </cell>
        </row>
        <row r="5730">
          <cell r="A5730" t="str">
            <v>D702490</v>
          </cell>
          <cell r="B5730" t="str">
            <v>AHN7777</v>
          </cell>
          <cell r="C5730" t="str">
            <v>先生</v>
          </cell>
          <cell r="D5730" t="str">
            <v>錢德遠</v>
          </cell>
          <cell r="E5730" t="str">
            <v>錢德遠先生</v>
          </cell>
          <cell r="F5730">
            <v>922233947</v>
          </cell>
        </row>
        <row r="5731">
          <cell r="A5731" t="str">
            <v>D702745</v>
          </cell>
          <cell r="B5731" t="str">
            <v>ATT2535</v>
          </cell>
          <cell r="C5731" t="str">
            <v>先生</v>
          </cell>
          <cell r="D5731" t="str">
            <v>陳宜暉</v>
          </cell>
          <cell r="E5731" t="str">
            <v>陳宜暉先生</v>
          </cell>
          <cell r="F5731">
            <v>927370932</v>
          </cell>
        </row>
        <row r="5732">
          <cell r="A5732" t="str">
            <v>D702754</v>
          </cell>
          <cell r="B5732" t="str">
            <v>AGK8681</v>
          </cell>
          <cell r="C5732" t="str">
            <v>先生</v>
          </cell>
          <cell r="D5732" t="str">
            <v>鍾雅芳</v>
          </cell>
          <cell r="E5732" t="str">
            <v>高立功先生</v>
          </cell>
          <cell r="F5732">
            <v>955124088</v>
          </cell>
        </row>
        <row r="5733">
          <cell r="A5733" t="str">
            <v>D702768</v>
          </cell>
          <cell r="B5733" t="str">
            <v>AGR0789</v>
          </cell>
          <cell r="C5733" t="str">
            <v>先生</v>
          </cell>
          <cell r="D5733" t="str">
            <v>莊玉琪</v>
          </cell>
          <cell r="E5733" t="str">
            <v>林宏怡先生</v>
          </cell>
          <cell r="F5733">
            <v>939141332</v>
          </cell>
        </row>
        <row r="5734">
          <cell r="A5734" t="str">
            <v>D702829</v>
          </cell>
          <cell r="B5734" t="str">
            <v>RAL3037</v>
          </cell>
          <cell r="C5734" t="str">
            <v>小姐</v>
          </cell>
          <cell r="D5734" t="str">
            <v>耘宏設計(有)-財盟租賃嚴麗萍</v>
          </cell>
          <cell r="E5734" t="str">
            <v>嚴麗萍小姐</v>
          </cell>
          <cell r="F5734">
            <v>922225559</v>
          </cell>
        </row>
        <row r="5735">
          <cell r="A5735" t="str">
            <v>D702872</v>
          </cell>
          <cell r="B5735" t="str">
            <v>AKA6987</v>
          </cell>
          <cell r="C5735" t="str">
            <v>先生</v>
          </cell>
          <cell r="D5735" t="str">
            <v>溫捷穎</v>
          </cell>
          <cell r="E5735" t="str">
            <v>莊詩祥先生</v>
          </cell>
          <cell r="F5735">
            <v>910138197</v>
          </cell>
        </row>
        <row r="5736">
          <cell r="A5736" t="str">
            <v>D703076</v>
          </cell>
          <cell r="B5736" t="str">
            <v>AGP7771</v>
          </cell>
          <cell r="C5736" t="str">
            <v>先生</v>
          </cell>
          <cell r="D5736" t="str">
            <v>汪子揚</v>
          </cell>
          <cell r="E5736" t="str">
            <v>汪子揚先生</v>
          </cell>
          <cell r="F5736">
            <v>918077885</v>
          </cell>
        </row>
        <row r="5737">
          <cell r="A5737" t="str">
            <v>D703263</v>
          </cell>
          <cell r="B5737" t="str">
            <v>AHM8797</v>
          </cell>
          <cell r="C5737" t="str">
            <v>先生</v>
          </cell>
          <cell r="D5737" t="str">
            <v>黃炯雅</v>
          </cell>
          <cell r="E5737" t="str">
            <v>郭裕辰先生</v>
          </cell>
          <cell r="F5737">
            <v>927463763</v>
          </cell>
        </row>
        <row r="5738">
          <cell r="A5738" t="str">
            <v>D703284</v>
          </cell>
          <cell r="B5738" t="str">
            <v>AGJ5175</v>
          </cell>
          <cell r="C5738" t="str">
            <v>先生</v>
          </cell>
          <cell r="D5738" t="str">
            <v>顏淑婉</v>
          </cell>
          <cell r="E5738" t="str">
            <v>廖啟仲先生</v>
          </cell>
          <cell r="F5738">
            <v>921586332</v>
          </cell>
        </row>
        <row r="5739">
          <cell r="A5739" t="str">
            <v>D703319</v>
          </cell>
          <cell r="B5739" t="str">
            <v>AGM5978</v>
          </cell>
          <cell r="C5739" t="str">
            <v>小姐</v>
          </cell>
          <cell r="D5739" t="str">
            <v>張涵于</v>
          </cell>
          <cell r="E5739" t="str">
            <v>張涵于小姐</v>
          </cell>
          <cell r="F5739">
            <v>928447909</v>
          </cell>
        </row>
        <row r="5740">
          <cell r="A5740" t="str">
            <v>D703433</v>
          </cell>
          <cell r="B5740" t="str">
            <v>AGL0928</v>
          </cell>
          <cell r="C5740" t="str">
            <v>小姐</v>
          </cell>
          <cell r="D5740" t="str">
            <v>徐敏綺</v>
          </cell>
          <cell r="E5740" t="str">
            <v>徐敏綺小姐</v>
          </cell>
          <cell r="F5740">
            <v>938001997</v>
          </cell>
        </row>
        <row r="5741">
          <cell r="A5741" t="str">
            <v>D703441</v>
          </cell>
          <cell r="B5741" t="str">
            <v>AGJ6515</v>
          </cell>
          <cell r="C5741" t="str">
            <v>先生</v>
          </cell>
          <cell r="D5741" t="str">
            <v>湯錢美玉</v>
          </cell>
          <cell r="E5741" t="str">
            <v>湯麒國先生</v>
          </cell>
          <cell r="F5741">
            <v>935639236</v>
          </cell>
        </row>
        <row r="5742">
          <cell r="A5742" t="str">
            <v>D703462</v>
          </cell>
          <cell r="B5742" t="str">
            <v>AGJ5380</v>
          </cell>
          <cell r="C5742" t="str">
            <v>先生</v>
          </cell>
          <cell r="D5742" t="str">
            <v>信瑞興業有限公司郭信延</v>
          </cell>
          <cell r="E5742" t="str">
            <v>郭信延先生</v>
          </cell>
          <cell r="F5742">
            <v>937000856</v>
          </cell>
        </row>
        <row r="5743">
          <cell r="A5743" t="str">
            <v>D703466</v>
          </cell>
          <cell r="B5743" t="str">
            <v>AKA1859</v>
          </cell>
          <cell r="C5743" t="str">
            <v>小姐</v>
          </cell>
          <cell r="D5743" t="str">
            <v>紀愛玲</v>
          </cell>
          <cell r="E5743" t="str">
            <v>紀愛玲小姐</v>
          </cell>
          <cell r="F5743">
            <v>936101482</v>
          </cell>
        </row>
        <row r="5744">
          <cell r="A5744" t="str">
            <v>D703467</v>
          </cell>
          <cell r="B5744" t="str">
            <v>AJG7608</v>
          </cell>
          <cell r="C5744" t="str">
            <v>小姐</v>
          </cell>
          <cell r="D5744" t="str">
            <v>程文欣</v>
          </cell>
          <cell r="E5744" t="str">
            <v>程文欣小姐</v>
          </cell>
          <cell r="F5744">
            <v>933932572</v>
          </cell>
        </row>
        <row r="5745">
          <cell r="A5745" t="str">
            <v>D703475</v>
          </cell>
          <cell r="B5745" t="str">
            <v>AGM9660</v>
          </cell>
          <cell r="C5745" t="str">
            <v>先生</v>
          </cell>
          <cell r="D5745" t="str">
            <v>謝仁豪</v>
          </cell>
          <cell r="E5745" t="str">
            <v>謝仁豪先生</v>
          </cell>
          <cell r="F5745">
            <v>975828332</v>
          </cell>
        </row>
        <row r="5746">
          <cell r="A5746" t="str">
            <v>D703499</v>
          </cell>
          <cell r="B5746" t="str">
            <v>AGK1021</v>
          </cell>
          <cell r="C5746" t="str">
            <v>先生</v>
          </cell>
          <cell r="D5746" t="str">
            <v>陸玉蘭</v>
          </cell>
          <cell r="E5746" t="str">
            <v>黃正光先生</v>
          </cell>
          <cell r="F5746">
            <v>932317500</v>
          </cell>
        </row>
        <row r="5747">
          <cell r="A5747" t="str">
            <v>D703561</v>
          </cell>
          <cell r="B5747" t="str">
            <v>APL9935</v>
          </cell>
          <cell r="C5747" t="str">
            <v>先生</v>
          </cell>
          <cell r="D5747" t="str">
            <v>王建惟</v>
          </cell>
          <cell r="E5747" t="str">
            <v>王建惟先生</v>
          </cell>
          <cell r="F5747">
            <v>952577063</v>
          </cell>
        </row>
        <row r="5748">
          <cell r="A5748" t="str">
            <v>D703630</v>
          </cell>
          <cell r="B5748" t="str">
            <v>AGK6123</v>
          </cell>
          <cell r="C5748" t="str">
            <v>小姐</v>
          </cell>
          <cell r="D5748" t="str">
            <v>潘日鴻</v>
          </cell>
          <cell r="E5748" t="str">
            <v>林麗貞小姐</v>
          </cell>
          <cell r="F5748">
            <v>912542805</v>
          </cell>
        </row>
        <row r="5749">
          <cell r="A5749" t="str">
            <v>D703633</v>
          </cell>
          <cell r="B5749" t="str">
            <v>AAE0889</v>
          </cell>
          <cell r="C5749" t="str">
            <v>先生</v>
          </cell>
          <cell r="D5749" t="str">
            <v>林克偉</v>
          </cell>
          <cell r="E5749" t="str">
            <v>林克偉先生</v>
          </cell>
          <cell r="F5749">
            <v>989186237</v>
          </cell>
        </row>
        <row r="5750">
          <cell r="A5750" t="str">
            <v>D703648</v>
          </cell>
          <cell r="B5750" t="str">
            <v>RAQ8178</v>
          </cell>
          <cell r="C5750" t="str">
            <v>先生</v>
          </cell>
          <cell r="D5750" t="str">
            <v>艾德客數位整合有限公司(財盟小客車租賃)劉承岡</v>
          </cell>
          <cell r="E5750" t="str">
            <v>劉承岡先生</v>
          </cell>
          <cell r="F5750">
            <v>920666086</v>
          </cell>
        </row>
        <row r="5751">
          <cell r="A5751" t="str">
            <v>D703672</v>
          </cell>
          <cell r="B5751" t="str">
            <v>AKK8833</v>
          </cell>
          <cell r="C5751" t="str">
            <v>小姐</v>
          </cell>
          <cell r="D5751" t="str">
            <v>游東良</v>
          </cell>
          <cell r="E5751" t="str">
            <v>柯孟君小姐</v>
          </cell>
          <cell r="F5751">
            <v>953642201</v>
          </cell>
        </row>
        <row r="5752">
          <cell r="A5752" t="str">
            <v>D703674</v>
          </cell>
          <cell r="B5752" t="str">
            <v>AKJ8025</v>
          </cell>
          <cell r="C5752" t="str">
            <v>先生</v>
          </cell>
          <cell r="D5752" t="str">
            <v>許國上</v>
          </cell>
          <cell r="E5752" t="str">
            <v>許國上先生</v>
          </cell>
          <cell r="F5752">
            <v>932573595</v>
          </cell>
        </row>
        <row r="5753">
          <cell r="A5753" t="str">
            <v>D703750</v>
          </cell>
          <cell r="B5753" t="str">
            <v>AGK6969</v>
          </cell>
          <cell r="C5753" t="str">
            <v>先生</v>
          </cell>
          <cell r="D5753" t="str">
            <v>詹蕙如</v>
          </cell>
          <cell r="E5753" t="str">
            <v>張亮義先生</v>
          </cell>
          <cell r="F5753">
            <v>938931921</v>
          </cell>
        </row>
        <row r="5754">
          <cell r="A5754" t="str">
            <v>D703989</v>
          </cell>
          <cell r="B5754" t="str">
            <v>AKF1022</v>
          </cell>
          <cell r="C5754" t="str">
            <v>小姐</v>
          </cell>
          <cell r="D5754" t="str">
            <v>張吳麗珠</v>
          </cell>
          <cell r="E5754" t="str">
            <v>張吳麗珠小姐</v>
          </cell>
          <cell r="F5754">
            <v>935983722</v>
          </cell>
        </row>
        <row r="5755">
          <cell r="A5755" t="str">
            <v>D704121</v>
          </cell>
          <cell r="B5755" t="str">
            <v>AJQ1220</v>
          </cell>
          <cell r="C5755" t="str">
            <v>先生</v>
          </cell>
          <cell r="D5755" t="str">
            <v>欒玉蕾</v>
          </cell>
          <cell r="E5755" t="str">
            <v>陳士心先生</v>
          </cell>
          <cell r="F5755">
            <v>930941108</v>
          </cell>
        </row>
        <row r="5756">
          <cell r="A5756" t="str">
            <v>D704176</v>
          </cell>
          <cell r="B5756" t="str">
            <v>AGL5575</v>
          </cell>
          <cell r="C5756" t="str">
            <v>先生</v>
          </cell>
          <cell r="D5756" t="str">
            <v>承興有限公司-財盟蘇國瑋</v>
          </cell>
          <cell r="E5756" t="str">
            <v>蘇國瑋先生</v>
          </cell>
          <cell r="F5756">
            <v>958105968</v>
          </cell>
        </row>
        <row r="5757">
          <cell r="A5757" t="str">
            <v>D704595</v>
          </cell>
          <cell r="B5757" t="str">
            <v>AJF3160</v>
          </cell>
          <cell r="C5757" t="str">
            <v>先生</v>
          </cell>
          <cell r="D5757" t="str">
            <v>楊承璁</v>
          </cell>
          <cell r="E5757" t="str">
            <v>楊承璁先生</v>
          </cell>
          <cell r="F5757">
            <v>937897566</v>
          </cell>
        </row>
        <row r="5758">
          <cell r="A5758" t="str">
            <v>D704628</v>
          </cell>
          <cell r="B5758" t="str">
            <v>RBQ9982</v>
          </cell>
          <cell r="C5758" t="str">
            <v>先生</v>
          </cell>
          <cell r="D5758" t="str">
            <v>遠銀小客車租賃股份有限公司王堅勇</v>
          </cell>
          <cell r="E5758" t="str">
            <v>王堅勇先生</v>
          </cell>
          <cell r="F5758">
            <v>917793789</v>
          </cell>
        </row>
        <row r="5759">
          <cell r="A5759" t="str">
            <v>D704701</v>
          </cell>
          <cell r="B5759" t="str">
            <v>AGR9938</v>
          </cell>
          <cell r="C5759" t="str">
            <v>先生</v>
          </cell>
          <cell r="D5759" t="str">
            <v>林至瑜</v>
          </cell>
          <cell r="E5759" t="str">
            <v>林至瑜先生</v>
          </cell>
          <cell r="F5759">
            <v>928286446</v>
          </cell>
        </row>
        <row r="5760">
          <cell r="A5760" t="str">
            <v>D704879</v>
          </cell>
          <cell r="B5760" t="str">
            <v>AJG7509</v>
          </cell>
          <cell r="C5760" t="str">
            <v>先生</v>
          </cell>
          <cell r="D5760" t="str">
            <v>郭家麟</v>
          </cell>
          <cell r="E5760" t="str">
            <v>郭家麟先生</v>
          </cell>
          <cell r="F5760">
            <v>928504580</v>
          </cell>
        </row>
        <row r="5761">
          <cell r="A5761" t="str">
            <v>D705240</v>
          </cell>
          <cell r="B5761" t="str">
            <v>AKL9098</v>
          </cell>
          <cell r="C5761" t="str">
            <v>先生</v>
          </cell>
          <cell r="D5761" t="str">
            <v>大台北五金行林煒翔</v>
          </cell>
          <cell r="E5761" t="str">
            <v>林煒翔先生</v>
          </cell>
          <cell r="F5761">
            <v>958139672</v>
          </cell>
        </row>
        <row r="5762">
          <cell r="A5762" t="str">
            <v>D705358</v>
          </cell>
          <cell r="B5762" t="str">
            <v>AGL7171</v>
          </cell>
          <cell r="C5762" t="str">
            <v>小姐</v>
          </cell>
          <cell r="D5762" t="str">
            <v>謝金全</v>
          </cell>
          <cell r="E5762" t="str">
            <v>謝華芳小姐</v>
          </cell>
          <cell r="F5762">
            <v>932025260</v>
          </cell>
        </row>
        <row r="5763">
          <cell r="A5763" t="str">
            <v>D705419</v>
          </cell>
          <cell r="B5763" t="str">
            <v>RAQ6637</v>
          </cell>
          <cell r="C5763" t="str">
            <v>小姐</v>
          </cell>
          <cell r="D5763" t="str">
            <v>安維斯汽車租賃股份有限公司王俐敏</v>
          </cell>
          <cell r="E5763" t="str">
            <v>王俐敏小姐</v>
          </cell>
          <cell r="F5763">
            <v>926371785</v>
          </cell>
        </row>
        <row r="5764">
          <cell r="A5764" t="str">
            <v>D705420</v>
          </cell>
          <cell r="B5764" t="str">
            <v>RBP6167</v>
          </cell>
          <cell r="C5764" t="str">
            <v>先生</v>
          </cell>
          <cell r="D5764" t="str">
            <v>天愷國際有限公司郭文煒</v>
          </cell>
          <cell r="E5764" t="str">
            <v>郭文煒先生</v>
          </cell>
          <cell r="F5764">
            <v>922713872</v>
          </cell>
        </row>
        <row r="5765">
          <cell r="A5765" t="str">
            <v>D705421</v>
          </cell>
          <cell r="B5765" t="str">
            <v>AJG6212</v>
          </cell>
          <cell r="C5765" t="str">
            <v>小姐</v>
          </cell>
          <cell r="D5765" t="str">
            <v>陳敏瑜</v>
          </cell>
          <cell r="E5765" t="str">
            <v>陳敏瑜小姐</v>
          </cell>
          <cell r="F5765">
            <v>921533625</v>
          </cell>
        </row>
        <row r="5766">
          <cell r="A5766" t="str">
            <v>D705422</v>
          </cell>
          <cell r="B5766" t="str">
            <v>AGL8965</v>
          </cell>
          <cell r="C5766" t="str">
            <v>先生</v>
          </cell>
          <cell r="D5766" t="str">
            <v>林忠慶建築事務所林為勗</v>
          </cell>
          <cell r="E5766" t="str">
            <v>林為勗先生</v>
          </cell>
          <cell r="F5766">
            <v>911000454</v>
          </cell>
        </row>
        <row r="5767">
          <cell r="A5767" t="str">
            <v>D705472</v>
          </cell>
          <cell r="B5767" t="str">
            <v>AGS6193</v>
          </cell>
          <cell r="C5767" t="str">
            <v>先生</v>
          </cell>
          <cell r="D5767" t="str">
            <v>詹啟宏</v>
          </cell>
          <cell r="E5767" t="str">
            <v>詹啟宏先生</v>
          </cell>
          <cell r="F5767">
            <v>934161193</v>
          </cell>
        </row>
        <row r="5768">
          <cell r="A5768" t="str">
            <v>D705480</v>
          </cell>
          <cell r="B5768" t="str">
            <v>AGW0122</v>
          </cell>
          <cell r="C5768" t="str">
            <v>先生</v>
          </cell>
          <cell r="D5768" t="str">
            <v>魏筱瑗</v>
          </cell>
          <cell r="E5768" t="str">
            <v>林逸千先生</v>
          </cell>
          <cell r="F5768">
            <v>939807162</v>
          </cell>
        </row>
        <row r="5769">
          <cell r="A5769" t="str">
            <v>D705732</v>
          </cell>
          <cell r="B5769" t="str">
            <v>APK9193</v>
          </cell>
          <cell r="C5769" t="str">
            <v>先生</v>
          </cell>
          <cell r="D5769" t="str">
            <v>楊振寧</v>
          </cell>
          <cell r="E5769" t="str">
            <v>楊振寧先生</v>
          </cell>
          <cell r="F5769">
            <v>932197085</v>
          </cell>
        </row>
        <row r="5770">
          <cell r="A5770" t="str">
            <v>D705757</v>
          </cell>
          <cell r="B5770" t="str">
            <v>AYW5558</v>
          </cell>
          <cell r="C5770" t="str">
            <v>先生</v>
          </cell>
          <cell r="D5770" t="str">
            <v>林健菁</v>
          </cell>
          <cell r="E5770" t="str">
            <v>林健菁先生</v>
          </cell>
          <cell r="F5770">
            <v>922026777</v>
          </cell>
        </row>
        <row r="5771">
          <cell r="A5771" t="str">
            <v>D705962</v>
          </cell>
          <cell r="B5771" t="str">
            <v>AJG7511</v>
          </cell>
          <cell r="C5771" t="str">
            <v>先生</v>
          </cell>
          <cell r="D5771" t="str">
            <v>周珮綺</v>
          </cell>
          <cell r="E5771" t="str">
            <v>藍新文先生</v>
          </cell>
          <cell r="F5771">
            <v>935958658</v>
          </cell>
        </row>
        <row r="5772">
          <cell r="A5772" t="str">
            <v>D706363</v>
          </cell>
          <cell r="B5772" t="str">
            <v>AKG0111</v>
          </cell>
          <cell r="C5772" t="str">
            <v>小姐</v>
          </cell>
          <cell r="D5772" t="str">
            <v>吳曉青</v>
          </cell>
          <cell r="E5772" t="str">
            <v>吳曉青小姐</v>
          </cell>
          <cell r="F5772">
            <v>919915543</v>
          </cell>
        </row>
        <row r="5773">
          <cell r="A5773" t="str">
            <v>D706386</v>
          </cell>
          <cell r="B5773" t="str">
            <v>AJG2558</v>
          </cell>
          <cell r="C5773" t="str">
            <v>小姐</v>
          </cell>
          <cell r="D5773" t="str">
            <v>賴佳誼</v>
          </cell>
          <cell r="E5773" t="str">
            <v>賴佳誼小姐</v>
          </cell>
          <cell r="F5773">
            <v>910324109</v>
          </cell>
        </row>
        <row r="5774">
          <cell r="A5774" t="str">
            <v>D706418</v>
          </cell>
          <cell r="B5774" t="str">
            <v>AJG5266</v>
          </cell>
          <cell r="C5774" t="str">
            <v>小姐</v>
          </cell>
          <cell r="D5774" t="str">
            <v>江宜臻</v>
          </cell>
          <cell r="E5774" t="str">
            <v>江宜臻小姐</v>
          </cell>
          <cell r="F5774">
            <v>953983326</v>
          </cell>
        </row>
        <row r="5775">
          <cell r="A5775" t="str">
            <v>D706513</v>
          </cell>
          <cell r="B5775" t="str">
            <v>AGT3058</v>
          </cell>
          <cell r="C5775" t="str">
            <v>先生</v>
          </cell>
          <cell r="D5775" t="str">
            <v>呂宜庭</v>
          </cell>
          <cell r="E5775" t="str">
            <v>吳信寬先生</v>
          </cell>
          <cell r="F5775">
            <v>939280160</v>
          </cell>
        </row>
        <row r="5776">
          <cell r="A5776" t="str">
            <v>D706552</v>
          </cell>
          <cell r="B5776" t="str">
            <v>AKL6518</v>
          </cell>
          <cell r="C5776" t="str">
            <v>小姐</v>
          </cell>
          <cell r="D5776" t="str">
            <v>張娟瑛</v>
          </cell>
          <cell r="E5776" t="str">
            <v>張娟瑛小姐</v>
          </cell>
          <cell r="F5776">
            <v>919501632</v>
          </cell>
        </row>
        <row r="5777">
          <cell r="A5777" t="str">
            <v>D707202</v>
          </cell>
          <cell r="B5777" t="str">
            <v>AKA8168</v>
          </cell>
          <cell r="C5777" t="str">
            <v>先生</v>
          </cell>
          <cell r="D5777" t="str">
            <v>林柏誌</v>
          </cell>
          <cell r="E5777" t="str">
            <v>林柏誌先生</v>
          </cell>
          <cell r="F5777">
            <v>927777968</v>
          </cell>
        </row>
        <row r="5778">
          <cell r="A5778" t="str">
            <v>D707205</v>
          </cell>
          <cell r="B5778" t="str">
            <v>AKF5055</v>
          </cell>
          <cell r="C5778" t="str">
            <v>先生</v>
          </cell>
          <cell r="D5778" t="str">
            <v>白貿錡</v>
          </cell>
          <cell r="E5778" t="str">
            <v>白貿錡先生</v>
          </cell>
          <cell r="F5778">
            <v>919046297</v>
          </cell>
        </row>
        <row r="5779">
          <cell r="A5779" t="str">
            <v>D707288</v>
          </cell>
          <cell r="B5779" t="str">
            <v>AKK9151</v>
          </cell>
          <cell r="C5779" t="str">
            <v>先生</v>
          </cell>
          <cell r="D5779" t="str">
            <v>呂伯煌</v>
          </cell>
          <cell r="E5779" t="str">
            <v>呂伯煌先生</v>
          </cell>
          <cell r="F5779">
            <v>937075368</v>
          </cell>
        </row>
        <row r="5780">
          <cell r="A5780" t="str">
            <v>D707365</v>
          </cell>
          <cell r="B5780" t="str">
            <v>AKA0712</v>
          </cell>
          <cell r="C5780" t="str">
            <v>小姐</v>
          </cell>
          <cell r="D5780" t="str">
            <v>林穎君</v>
          </cell>
          <cell r="E5780" t="str">
            <v>林穎君小姐</v>
          </cell>
          <cell r="F5780">
            <v>988670712</v>
          </cell>
        </row>
        <row r="5781">
          <cell r="A5781" t="str">
            <v>D707389</v>
          </cell>
          <cell r="B5781" t="str">
            <v>AWY7662</v>
          </cell>
          <cell r="C5781" t="str">
            <v>先生</v>
          </cell>
          <cell r="D5781" t="str">
            <v>林明聰</v>
          </cell>
          <cell r="E5781" t="str">
            <v>林明聰先生</v>
          </cell>
          <cell r="F5781">
            <v>917509207</v>
          </cell>
        </row>
        <row r="5782">
          <cell r="A5782" t="str">
            <v>D707436</v>
          </cell>
          <cell r="B5782" t="str">
            <v>AKU8508</v>
          </cell>
          <cell r="C5782" t="str">
            <v>先生</v>
          </cell>
          <cell r="D5782" t="str">
            <v>陳啟瑞</v>
          </cell>
          <cell r="E5782" t="str">
            <v>姚經偉先生</v>
          </cell>
          <cell r="F5782">
            <v>903810191</v>
          </cell>
        </row>
        <row r="5783">
          <cell r="A5783" t="str">
            <v>D707538</v>
          </cell>
          <cell r="B5783" t="str">
            <v>AMY6516</v>
          </cell>
          <cell r="C5783" t="str">
            <v>先生</v>
          </cell>
          <cell r="D5783" t="str">
            <v>姚振邦</v>
          </cell>
          <cell r="E5783" t="str">
            <v>姚振邦先生</v>
          </cell>
          <cell r="F5783">
            <v>915971772</v>
          </cell>
        </row>
        <row r="5784">
          <cell r="A5784" t="str">
            <v>D707584</v>
          </cell>
          <cell r="B5784" t="str">
            <v>AKF1896</v>
          </cell>
          <cell r="C5784" t="str">
            <v>先生</v>
          </cell>
          <cell r="D5784" t="str">
            <v>鄧學人</v>
          </cell>
          <cell r="E5784" t="str">
            <v>鄧學人先生</v>
          </cell>
          <cell r="F5784">
            <v>952229188</v>
          </cell>
        </row>
        <row r="5785">
          <cell r="A5785" t="str">
            <v>D707595</v>
          </cell>
          <cell r="B5785" t="str">
            <v>AKK5610</v>
          </cell>
          <cell r="C5785" t="str">
            <v>先生</v>
          </cell>
          <cell r="D5785" t="str">
            <v>邵穗鵬</v>
          </cell>
          <cell r="E5785" t="str">
            <v>邵穗鵬先生</v>
          </cell>
          <cell r="F5785">
            <v>937466470</v>
          </cell>
        </row>
        <row r="5786">
          <cell r="A5786" t="str">
            <v>D707596</v>
          </cell>
          <cell r="B5786" t="str">
            <v>AKL3028</v>
          </cell>
          <cell r="C5786" t="str">
            <v>小姐</v>
          </cell>
          <cell r="D5786" t="str">
            <v>吳青雲</v>
          </cell>
          <cell r="E5786" t="str">
            <v>吳青雲小姐</v>
          </cell>
          <cell r="F5786">
            <v>978372783</v>
          </cell>
        </row>
        <row r="5787">
          <cell r="A5787" t="str">
            <v>D707615</v>
          </cell>
          <cell r="B5787" t="str">
            <v>AXA5520</v>
          </cell>
          <cell r="C5787" t="str">
            <v>先生</v>
          </cell>
          <cell r="D5787" t="str">
            <v>梁家瑜</v>
          </cell>
          <cell r="E5787" t="str">
            <v>梁家瑜先生</v>
          </cell>
          <cell r="F5787">
            <v>927034315</v>
          </cell>
        </row>
        <row r="5788">
          <cell r="A5788" t="str">
            <v>D707621</v>
          </cell>
          <cell r="B5788" t="str">
            <v>RAR8862</v>
          </cell>
          <cell r="C5788" t="str">
            <v>先生</v>
          </cell>
          <cell r="D5788" t="str">
            <v>蕭志承</v>
          </cell>
          <cell r="E5788" t="str">
            <v>蕭志承先生</v>
          </cell>
          <cell r="F5788">
            <v>970940003</v>
          </cell>
        </row>
        <row r="5789">
          <cell r="A5789" t="str">
            <v>D707636</v>
          </cell>
          <cell r="B5789" t="str">
            <v>ATH6559</v>
          </cell>
          <cell r="C5789" t="str">
            <v>小姐</v>
          </cell>
          <cell r="D5789" t="str">
            <v>誠加興業(股)-財盟租賃張景惠</v>
          </cell>
          <cell r="E5789" t="str">
            <v>張景惠小姐</v>
          </cell>
          <cell r="F5789">
            <v>910519000</v>
          </cell>
        </row>
        <row r="5790">
          <cell r="A5790" t="str">
            <v>D707655</v>
          </cell>
          <cell r="B5790" t="str">
            <v>AKU5320</v>
          </cell>
          <cell r="C5790" t="str">
            <v>先生</v>
          </cell>
          <cell r="D5790" t="str">
            <v>周東榮</v>
          </cell>
          <cell r="E5790" t="str">
            <v>周東榮先生</v>
          </cell>
          <cell r="F5790">
            <v>937066023</v>
          </cell>
        </row>
        <row r="5791">
          <cell r="A5791" t="str">
            <v>D707701</v>
          </cell>
          <cell r="B5791" t="str">
            <v>AKQ5858</v>
          </cell>
          <cell r="C5791" t="str">
            <v>先生</v>
          </cell>
          <cell r="D5791" t="str">
            <v>鈺晶興業有限公司闕璽軒</v>
          </cell>
          <cell r="E5791" t="str">
            <v>闕璽軒先生</v>
          </cell>
          <cell r="F5791">
            <v>920570650</v>
          </cell>
        </row>
        <row r="5792">
          <cell r="A5792" t="str">
            <v>D707835</v>
          </cell>
          <cell r="B5792" t="str">
            <v>AKA6116</v>
          </cell>
          <cell r="C5792" t="str">
            <v>先生</v>
          </cell>
          <cell r="D5792" t="str">
            <v>魏美欣</v>
          </cell>
          <cell r="E5792" t="str">
            <v>蔡俊緯先生</v>
          </cell>
          <cell r="F5792">
            <v>913085532</v>
          </cell>
        </row>
        <row r="5793">
          <cell r="A5793" t="str">
            <v>D707845</v>
          </cell>
          <cell r="B5793" t="str">
            <v>AKL0088</v>
          </cell>
          <cell r="C5793" t="str">
            <v>先生</v>
          </cell>
          <cell r="D5793" t="str">
            <v>鴻福土木包工業花慶</v>
          </cell>
          <cell r="E5793" t="str">
            <v>花慶先生</v>
          </cell>
          <cell r="F5793">
            <v>988393545</v>
          </cell>
        </row>
        <row r="5794">
          <cell r="A5794" t="str">
            <v>D707852</v>
          </cell>
          <cell r="B5794" t="str">
            <v>AJJ8585</v>
          </cell>
          <cell r="C5794" t="str">
            <v>先生</v>
          </cell>
          <cell r="D5794" t="str">
            <v>李英宏</v>
          </cell>
          <cell r="E5794" t="str">
            <v>李英宏先生</v>
          </cell>
          <cell r="F5794">
            <v>922455535</v>
          </cell>
        </row>
        <row r="5795">
          <cell r="A5795" t="str">
            <v>D707989</v>
          </cell>
          <cell r="B5795" t="str">
            <v>AJN5123</v>
          </cell>
          <cell r="C5795" t="str">
            <v>先生</v>
          </cell>
          <cell r="D5795" t="str">
            <v>黃佳玉</v>
          </cell>
          <cell r="E5795" t="str">
            <v>蘇楚仁先生</v>
          </cell>
          <cell r="F5795">
            <v>918405197</v>
          </cell>
        </row>
        <row r="5796">
          <cell r="A5796" t="str">
            <v>D708063</v>
          </cell>
          <cell r="B5796" t="str">
            <v>AKJ3216</v>
          </cell>
          <cell r="C5796" t="str">
            <v>先生</v>
          </cell>
          <cell r="D5796" t="str">
            <v>鄭子欣</v>
          </cell>
          <cell r="E5796" t="str">
            <v>鄭子欣先生</v>
          </cell>
          <cell r="F5796">
            <v>936127263</v>
          </cell>
        </row>
        <row r="5797">
          <cell r="A5797" t="str">
            <v>D708082</v>
          </cell>
          <cell r="B5797" t="str">
            <v>AKN8557</v>
          </cell>
          <cell r="C5797" t="str">
            <v>先生</v>
          </cell>
          <cell r="D5797" t="str">
            <v>許順雨</v>
          </cell>
          <cell r="E5797" t="str">
            <v>許順雨先生</v>
          </cell>
          <cell r="F5797">
            <v>939075948</v>
          </cell>
        </row>
        <row r="5798">
          <cell r="A5798" t="str">
            <v>D708101</v>
          </cell>
          <cell r="B5798" t="str">
            <v>AME6566</v>
          </cell>
          <cell r="C5798" t="str">
            <v>小姐</v>
          </cell>
          <cell r="D5798" t="str">
            <v>蔡貽婷</v>
          </cell>
          <cell r="E5798" t="str">
            <v>蔡貽婷小姐</v>
          </cell>
          <cell r="F5798">
            <v>930093389</v>
          </cell>
        </row>
        <row r="5799">
          <cell r="A5799" t="str">
            <v>D708128</v>
          </cell>
          <cell r="B5799" t="str">
            <v>AKJ5198</v>
          </cell>
          <cell r="C5799" t="str">
            <v>先生</v>
          </cell>
          <cell r="D5799" t="str">
            <v>鄭瀚</v>
          </cell>
          <cell r="E5799" t="str">
            <v>鄭瀚先生</v>
          </cell>
          <cell r="F5799">
            <v>921074609</v>
          </cell>
        </row>
        <row r="5800">
          <cell r="A5800" t="str">
            <v>D708451</v>
          </cell>
          <cell r="B5800" t="str">
            <v>RAW0725</v>
          </cell>
          <cell r="C5800" t="str">
            <v>先生</v>
          </cell>
          <cell r="D5800" t="str">
            <v>財盟小客車租賃股份有限公司王信評</v>
          </cell>
          <cell r="E5800" t="str">
            <v>王信評先生</v>
          </cell>
          <cell r="F5800">
            <v>911923701</v>
          </cell>
        </row>
        <row r="5801">
          <cell r="A5801" t="str">
            <v>D708452</v>
          </cell>
          <cell r="B5801" t="str">
            <v>AKK1223</v>
          </cell>
          <cell r="C5801" t="str">
            <v>小姐</v>
          </cell>
          <cell r="D5801" t="str">
            <v>陳琇怡</v>
          </cell>
          <cell r="E5801" t="str">
            <v>陳琇怡小姐</v>
          </cell>
          <cell r="F5801">
            <v>937992319</v>
          </cell>
        </row>
        <row r="5802">
          <cell r="A5802" t="str">
            <v>D708479</v>
          </cell>
          <cell r="B5802" t="str">
            <v>AKA9208</v>
          </cell>
          <cell r="C5802" t="str">
            <v>先生</v>
          </cell>
          <cell r="D5802" t="str">
            <v>陳季青</v>
          </cell>
          <cell r="E5802" t="str">
            <v>林宇見先生</v>
          </cell>
          <cell r="F5802">
            <v>960537865</v>
          </cell>
        </row>
        <row r="5803">
          <cell r="A5803" t="str">
            <v>D708489</v>
          </cell>
          <cell r="B5803" t="str">
            <v>AKM8575</v>
          </cell>
          <cell r="C5803" t="str">
            <v>先生</v>
          </cell>
          <cell r="D5803" t="str">
            <v>李明翰</v>
          </cell>
          <cell r="E5803" t="str">
            <v>李明翰先生</v>
          </cell>
          <cell r="F5803">
            <v>955887653</v>
          </cell>
        </row>
        <row r="5804">
          <cell r="A5804" t="str">
            <v>D708491</v>
          </cell>
          <cell r="B5804" t="str">
            <v>AKG0807</v>
          </cell>
          <cell r="C5804" t="str">
            <v>小姐</v>
          </cell>
          <cell r="D5804" t="str">
            <v>陳兆健</v>
          </cell>
          <cell r="E5804" t="str">
            <v>林玟蓁小姐</v>
          </cell>
          <cell r="F5804">
            <v>932022865</v>
          </cell>
        </row>
        <row r="5805">
          <cell r="A5805" t="str">
            <v>D708524</v>
          </cell>
          <cell r="B5805" t="str">
            <v>AMT0708</v>
          </cell>
          <cell r="C5805" t="str">
            <v>小姐</v>
          </cell>
          <cell r="D5805" t="str">
            <v>萬忠慧</v>
          </cell>
          <cell r="E5805" t="str">
            <v>萬忠慧小姐</v>
          </cell>
          <cell r="F5805">
            <v>937013305</v>
          </cell>
        </row>
        <row r="5806">
          <cell r="A5806" t="str">
            <v>D708531</v>
          </cell>
          <cell r="B5806" t="str">
            <v>AKL9809</v>
          </cell>
          <cell r="C5806" t="str">
            <v>先生</v>
          </cell>
          <cell r="D5806" t="str">
            <v>林坤山</v>
          </cell>
          <cell r="E5806" t="str">
            <v>林坤山先生</v>
          </cell>
          <cell r="F5806">
            <v>977020394</v>
          </cell>
        </row>
        <row r="5807">
          <cell r="A5807" t="str">
            <v>D708664</v>
          </cell>
          <cell r="B5807" t="str">
            <v>AKF9891</v>
          </cell>
          <cell r="C5807" t="str">
            <v>先生</v>
          </cell>
          <cell r="D5807" t="str">
            <v>杜心怡</v>
          </cell>
          <cell r="E5807" t="str">
            <v>劉培文先生</v>
          </cell>
          <cell r="F5807">
            <v>911693680</v>
          </cell>
        </row>
        <row r="5808">
          <cell r="A5808" t="str">
            <v>D708700</v>
          </cell>
          <cell r="B5808" t="str">
            <v>AKU0710</v>
          </cell>
          <cell r="C5808" t="str">
            <v>先生</v>
          </cell>
          <cell r="D5808" t="str">
            <v>蔡宜君</v>
          </cell>
          <cell r="E5808" t="str">
            <v>林凱威先生</v>
          </cell>
          <cell r="F5808">
            <v>960548765</v>
          </cell>
        </row>
        <row r="5809">
          <cell r="A5809" t="str">
            <v>D708961</v>
          </cell>
          <cell r="B5809" t="str">
            <v>APP3050</v>
          </cell>
          <cell r="C5809" t="str">
            <v>先生</v>
          </cell>
          <cell r="D5809" t="str">
            <v>吳珮琪</v>
          </cell>
          <cell r="E5809" t="str">
            <v>謝介倫先生</v>
          </cell>
          <cell r="F5809">
            <v>920232190</v>
          </cell>
        </row>
        <row r="5810">
          <cell r="A5810" t="str">
            <v>D709380</v>
          </cell>
          <cell r="B5810" t="str">
            <v>AKL3875</v>
          </cell>
          <cell r="C5810" t="str">
            <v>先生</v>
          </cell>
          <cell r="D5810" t="str">
            <v>林政男</v>
          </cell>
          <cell r="E5810" t="str">
            <v>林政男先生</v>
          </cell>
          <cell r="F5810">
            <v>922219198</v>
          </cell>
        </row>
        <row r="5811">
          <cell r="A5811" t="str">
            <v>D709469</v>
          </cell>
          <cell r="B5811" t="str">
            <v>AKK6089</v>
          </cell>
          <cell r="C5811" t="str">
            <v>先生</v>
          </cell>
          <cell r="D5811" t="str">
            <v>鄭忠敏</v>
          </cell>
          <cell r="E5811" t="str">
            <v>鄭忠敏先生</v>
          </cell>
          <cell r="F5811">
            <v>910076447</v>
          </cell>
        </row>
        <row r="5812">
          <cell r="A5812" t="str">
            <v>D709547</v>
          </cell>
          <cell r="B5812" t="str">
            <v>ALV0320</v>
          </cell>
          <cell r="C5812" t="str">
            <v>先生</v>
          </cell>
          <cell r="D5812" t="str">
            <v>張綺君</v>
          </cell>
          <cell r="E5812" t="str">
            <v>蕭昊永先生</v>
          </cell>
          <cell r="F5812">
            <v>955830479</v>
          </cell>
        </row>
        <row r="5813">
          <cell r="A5813" t="str">
            <v>D709548</v>
          </cell>
          <cell r="B5813" t="str">
            <v>AMJ3336</v>
          </cell>
          <cell r="C5813" t="str">
            <v>小姐</v>
          </cell>
          <cell r="D5813" t="str">
            <v>蘇瑩倫</v>
          </cell>
          <cell r="E5813" t="str">
            <v>蘇瑩倫小姐</v>
          </cell>
          <cell r="F5813">
            <v>922101256</v>
          </cell>
        </row>
        <row r="5814">
          <cell r="A5814" t="str">
            <v>D709556</v>
          </cell>
          <cell r="B5814" t="str">
            <v>RCA5192</v>
          </cell>
          <cell r="C5814" t="str">
            <v>先生</v>
          </cell>
          <cell r="D5814" t="str">
            <v>萬瑞廣告事業有限公司(財盟租賃)吳世昌</v>
          </cell>
          <cell r="E5814" t="str">
            <v>吳世昌先生</v>
          </cell>
          <cell r="F5814">
            <v>932158344</v>
          </cell>
        </row>
        <row r="5815">
          <cell r="A5815" t="str">
            <v>D709687</v>
          </cell>
          <cell r="B5815" t="str">
            <v>AKL8177</v>
          </cell>
          <cell r="C5815" t="str">
            <v>先生</v>
          </cell>
          <cell r="D5815" t="str">
            <v>簡潔芳</v>
          </cell>
          <cell r="E5815" t="str">
            <v>李延康先生</v>
          </cell>
          <cell r="F5815">
            <v>939980975</v>
          </cell>
        </row>
        <row r="5816">
          <cell r="A5816" t="str">
            <v>D709730</v>
          </cell>
          <cell r="B5816" t="str">
            <v>AKL8188</v>
          </cell>
          <cell r="C5816" t="str">
            <v>先生</v>
          </cell>
          <cell r="D5816" t="str">
            <v>黃田中</v>
          </cell>
          <cell r="E5816" t="str">
            <v>黃侑辰先生</v>
          </cell>
          <cell r="F5816">
            <v>981860486</v>
          </cell>
        </row>
        <row r="5817">
          <cell r="A5817" t="str">
            <v>D709735</v>
          </cell>
          <cell r="B5817" t="str">
            <v>AKL7659</v>
          </cell>
          <cell r="C5817" t="str">
            <v>小姐</v>
          </cell>
          <cell r="D5817" t="str">
            <v>劉家卉</v>
          </cell>
          <cell r="E5817" t="str">
            <v>劉家卉小姐</v>
          </cell>
          <cell r="F5817">
            <v>916803280</v>
          </cell>
        </row>
        <row r="5818">
          <cell r="A5818" t="str">
            <v>D709788</v>
          </cell>
          <cell r="B5818" t="str">
            <v>AYB5212</v>
          </cell>
          <cell r="C5818" t="str">
            <v>先生</v>
          </cell>
          <cell r="D5818" t="str">
            <v>周皜臣</v>
          </cell>
          <cell r="E5818" t="str">
            <v>周皜臣先生</v>
          </cell>
          <cell r="F5818">
            <v>912598195</v>
          </cell>
        </row>
        <row r="5819">
          <cell r="A5819" t="str">
            <v>D709805</v>
          </cell>
          <cell r="B5819" t="str">
            <v>AJH1218</v>
          </cell>
          <cell r="C5819" t="str">
            <v>先生</v>
          </cell>
          <cell r="D5819" t="str">
            <v>吳陳宗</v>
          </cell>
          <cell r="E5819" t="str">
            <v>吳陳宗先生</v>
          </cell>
          <cell r="F5819">
            <v>988077620</v>
          </cell>
        </row>
        <row r="5820">
          <cell r="A5820" t="str">
            <v>D770667</v>
          </cell>
          <cell r="B5820" t="str">
            <v>AQQ1018</v>
          </cell>
          <cell r="C5820" t="str">
            <v>先生</v>
          </cell>
          <cell r="D5820" t="str">
            <v>柯煌彬</v>
          </cell>
          <cell r="E5820" t="str">
            <v>柯煌彬先生</v>
          </cell>
          <cell r="F5820">
            <v>963639753</v>
          </cell>
        </row>
        <row r="5821">
          <cell r="A5821" t="str">
            <v>D770673</v>
          </cell>
          <cell r="B5821" t="str">
            <v>APP5528</v>
          </cell>
          <cell r="C5821" t="str">
            <v>先生</v>
          </cell>
          <cell r="D5821" t="str">
            <v>谷印企業有限公司林桑平</v>
          </cell>
          <cell r="E5821" t="str">
            <v>林桑平先生</v>
          </cell>
          <cell r="F5821">
            <v>920883869</v>
          </cell>
        </row>
        <row r="5822">
          <cell r="A5822" t="str">
            <v>D770765</v>
          </cell>
          <cell r="B5822" t="str">
            <v>RBT8682</v>
          </cell>
          <cell r="C5822" t="str">
            <v>先生</v>
          </cell>
          <cell r="D5822" t="str">
            <v>台灣力高創科有限公司(遠銀)林志傑</v>
          </cell>
          <cell r="E5822" t="str">
            <v>林志傑先生</v>
          </cell>
          <cell r="F5822">
            <v>922850600</v>
          </cell>
        </row>
        <row r="5823">
          <cell r="A5823" t="str">
            <v>D770777</v>
          </cell>
          <cell r="B5823" t="str">
            <v>AKS9855</v>
          </cell>
          <cell r="C5823" t="str">
            <v>先生</v>
          </cell>
          <cell r="D5823" t="str">
            <v>高宏傑</v>
          </cell>
          <cell r="E5823" t="str">
            <v>高宏傑先生</v>
          </cell>
          <cell r="F5823">
            <v>933901438</v>
          </cell>
        </row>
        <row r="5824">
          <cell r="A5824" t="str">
            <v>D770837</v>
          </cell>
          <cell r="B5824" t="str">
            <v>AKM9967</v>
          </cell>
          <cell r="C5824" t="str">
            <v>先生</v>
          </cell>
          <cell r="D5824" t="str">
            <v>黃楨晰</v>
          </cell>
          <cell r="E5824" t="str">
            <v>李家榮先生</v>
          </cell>
          <cell r="F5824">
            <v>928263266</v>
          </cell>
        </row>
        <row r="5825">
          <cell r="A5825" t="str">
            <v>D771030</v>
          </cell>
          <cell r="B5825" t="str">
            <v>AKG3880</v>
          </cell>
          <cell r="C5825" t="str">
            <v>先生</v>
          </cell>
          <cell r="D5825" t="str">
            <v>史文彬</v>
          </cell>
          <cell r="E5825" t="str">
            <v>史文彬先生</v>
          </cell>
          <cell r="F5825">
            <v>905389938</v>
          </cell>
        </row>
        <row r="5826">
          <cell r="A5826" t="str">
            <v>D771282</v>
          </cell>
          <cell r="B5826" t="str">
            <v>AKQ9577</v>
          </cell>
          <cell r="C5826" t="str">
            <v>先生</v>
          </cell>
          <cell r="D5826" t="str">
            <v>黃思杰</v>
          </cell>
          <cell r="E5826" t="str">
            <v>黃思杰先生</v>
          </cell>
          <cell r="F5826">
            <v>936483217</v>
          </cell>
        </row>
        <row r="5827">
          <cell r="A5827" t="str">
            <v>D772225</v>
          </cell>
          <cell r="B5827" t="str">
            <v>AKS9527</v>
          </cell>
          <cell r="C5827" t="str">
            <v>先生</v>
          </cell>
          <cell r="D5827" t="str">
            <v>張哲愷</v>
          </cell>
          <cell r="E5827" t="str">
            <v>張哲愷先生</v>
          </cell>
          <cell r="F5827">
            <v>926137947</v>
          </cell>
        </row>
        <row r="5828">
          <cell r="A5828" t="str">
            <v>D772377</v>
          </cell>
          <cell r="B5828" t="str">
            <v>AKQ6831</v>
          </cell>
          <cell r="C5828" t="str">
            <v>先生</v>
          </cell>
          <cell r="D5828" t="str">
            <v>呂明恩</v>
          </cell>
          <cell r="E5828" t="str">
            <v>呂明恩先生</v>
          </cell>
          <cell r="F5828">
            <v>933810937</v>
          </cell>
        </row>
        <row r="5829">
          <cell r="A5829" t="str">
            <v>D772380</v>
          </cell>
          <cell r="B5829" t="str">
            <v>ANU7771</v>
          </cell>
          <cell r="C5829" t="str">
            <v>先生</v>
          </cell>
          <cell r="D5829" t="str">
            <v>林于傑</v>
          </cell>
          <cell r="E5829" t="str">
            <v>林于傑先生</v>
          </cell>
          <cell r="F5829">
            <v>916555148</v>
          </cell>
        </row>
        <row r="5830">
          <cell r="A5830" t="str">
            <v>D772403</v>
          </cell>
          <cell r="B5830" t="str">
            <v>AKQ1090</v>
          </cell>
          <cell r="C5830" t="str">
            <v>先生</v>
          </cell>
          <cell r="D5830" t="str">
            <v>龔思嘉</v>
          </cell>
          <cell r="E5830" t="str">
            <v>詹文棠先生</v>
          </cell>
          <cell r="F5830">
            <v>958959050</v>
          </cell>
        </row>
        <row r="5831">
          <cell r="A5831" t="str">
            <v>D772404</v>
          </cell>
          <cell r="B5831" t="str">
            <v>AKS2728</v>
          </cell>
          <cell r="C5831" t="str">
            <v>先生</v>
          </cell>
          <cell r="D5831" t="str">
            <v>吳忠義</v>
          </cell>
          <cell r="E5831" t="str">
            <v>吳順裕先生</v>
          </cell>
          <cell r="F5831">
            <v>960548623</v>
          </cell>
        </row>
        <row r="5832">
          <cell r="A5832" t="str">
            <v>D772437</v>
          </cell>
          <cell r="B5832" t="str">
            <v>APP7361</v>
          </cell>
          <cell r="C5832" t="str">
            <v>先生</v>
          </cell>
          <cell r="D5832" t="str">
            <v>舒以信</v>
          </cell>
          <cell r="E5832" t="str">
            <v>舒以信先生</v>
          </cell>
          <cell r="F5832">
            <v>905170001</v>
          </cell>
        </row>
        <row r="5833">
          <cell r="A5833" t="str">
            <v>D772442</v>
          </cell>
          <cell r="B5833" t="str">
            <v>BMW0078</v>
          </cell>
          <cell r="C5833" t="str">
            <v>先生</v>
          </cell>
          <cell r="D5833" t="str">
            <v>李俊</v>
          </cell>
          <cell r="E5833" t="str">
            <v>李俊先生</v>
          </cell>
          <cell r="F5833">
            <v>932228536</v>
          </cell>
        </row>
        <row r="5834">
          <cell r="A5834" t="str">
            <v>D772443</v>
          </cell>
          <cell r="B5834" t="str">
            <v>ANW8356</v>
          </cell>
          <cell r="C5834" t="str">
            <v>先生</v>
          </cell>
          <cell r="D5834" t="str">
            <v>凱樂斯股份有限公司黃柏昌</v>
          </cell>
          <cell r="E5834" t="str">
            <v>黃柏昌先生</v>
          </cell>
          <cell r="F5834">
            <v>911297720</v>
          </cell>
        </row>
        <row r="5835">
          <cell r="A5835" t="str">
            <v>D772458</v>
          </cell>
          <cell r="B5835" t="str">
            <v>AKS3855</v>
          </cell>
          <cell r="C5835" t="str">
            <v>先生</v>
          </cell>
          <cell r="D5835" t="str">
            <v>簡豪良</v>
          </cell>
          <cell r="E5835" t="str">
            <v>簡豪良先生</v>
          </cell>
          <cell r="F5835">
            <v>921053945</v>
          </cell>
        </row>
        <row r="5836">
          <cell r="A5836" t="str">
            <v>D772466</v>
          </cell>
          <cell r="B5836" t="str">
            <v>AKL6527</v>
          </cell>
          <cell r="C5836" t="str">
            <v>先生</v>
          </cell>
          <cell r="D5836" t="str">
            <v>劉豐安</v>
          </cell>
          <cell r="E5836" t="str">
            <v>劉豐安先生</v>
          </cell>
          <cell r="F5836">
            <v>922602688</v>
          </cell>
        </row>
        <row r="5837">
          <cell r="A5837" t="str">
            <v>D772723</v>
          </cell>
          <cell r="B5837" t="str">
            <v>ANZ6628</v>
          </cell>
          <cell r="C5837" t="str">
            <v>先生</v>
          </cell>
          <cell r="D5837" t="str">
            <v>黃俊穎</v>
          </cell>
          <cell r="E5837" t="str">
            <v>黃俊穎先生</v>
          </cell>
          <cell r="F5837">
            <v>955709576</v>
          </cell>
        </row>
        <row r="5838">
          <cell r="A5838" t="str">
            <v>D772743</v>
          </cell>
          <cell r="B5838" t="str">
            <v>ANZ3806</v>
          </cell>
          <cell r="C5838" t="str">
            <v>先生</v>
          </cell>
          <cell r="D5838" t="str">
            <v>蕭俊弘</v>
          </cell>
          <cell r="E5838" t="str">
            <v>蕭俊弘先生</v>
          </cell>
          <cell r="F5838">
            <v>916133882</v>
          </cell>
        </row>
        <row r="5839">
          <cell r="A5839" t="str">
            <v>D772749</v>
          </cell>
          <cell r="B5839" t="str">
            <v>RBC9500</v>
          </cell>
          <cell r="C5839" t="str">
            <v>小姐</v>
          </cell>
          <cell r="D5839" t="str">
            <v>陳滿惠</v>
          </cell>
          <cell r="E5839" t="str">
            <v>陳滿惠小姐</v>
          </cell>
          <cell r="F5839">
            <v>930810372</v>
          </cell>
        </row>
        <row r="5840">
          <cell r="A5840" t="str">
            <v>D775785</v>
          </cell>
          <cell r="B5840" t="str">
            <v>RAP7109</v>
          </cell>
          <cell r="C5840" t="str">
            <v>先生</v>
          </cell>
          <cell r="D5840" t="str">
            <v>聯邦租賃股份有限公司黃晨聖</v>
          </cell>
          <cell r="E5840" t="str">
            <v>黃晨聖先生</v>
          </cell>
          <cell r="F5840">
            <v>975395001</v>
          </cell>
        </row>
        <row r="5841">
          <cell r="A5841" t="str">
            <v>D777911</v>
          </cell>
          <cell r="B5841" t="str">
            <v>RBQ0165</v>
          </cell>
          <cell r="C5841" t="str">
            <v>先生</v>
          </cell>
          <cell r="D5841" t="str">
            <v>日盛全台通小客車租賃(股)賴庭鵬</v>
          </cell>
          <cell r="E5841" t="str">
            <v>賴庭鵬先生</v>
          </cell>
          <cell r="F5841">
            <v>953863922</v>
          </cell>
        </row>
        <row r="5842">
          <cell r="A5842" t="str">
            <v>D793791</v>
          </cell>
          <cell r="B5842" t="str">
            <v>ATA3287</v>
          </cell>
          <cell r="C5842" t="str">
            <v>先生</v>
          </cell>
          <cell r="D5842" t="str">
            <v>泛亞國際聯合會計師事務所丁金輝</v>
          </cell>
          <cell r="E5842" t="str">
            <v>丁金輝先生</v>
          </cell>
          <cell r="F5842">
            <v>910161189</v>
          </cell>
        </row>
        <row r="5843">
          <cell r="A5843" t="str">
            <v>D794177</v>
          </cell>
          <cell r="B5843" t="str">
            <v>AGJ1738</v>
          </cell>
          <cell r="C5843" t="str">
            <v>先生</v>
          </cell>
          <cell r="D5843" t="str">
            <v>周彥成</v>
          </cell>
          <cell r="E5843" t="str">
            <v>周彥成先生</v>
          </cell>
          <cell r="F5843">
            <v>913101123</v>
          </cell>
        </row>
        <row r="5844">
          <cell r="A5844" t="str">
            <v>D794200</v>
          </cell>
          <cell r="B5844" t="str">
            <v>AGR1567</v>
          </cell>
          <cell r="C5844" t="str">
            <v>先生</v>
          </cell>
          <cell r="D5844" t="str">
            <v>李金柱</v>
          </cell>
          <cell r="E5844" t="str">
            <v>李金柱先生</v>
          </cell>
          <cell r="F5844">
            <v>925992406</v>
          </cell>
        </row>
        <row r="5845">
          <cell r="A5845" t="str">
            <v>D794228</v>
          </cell>
          <cell r="B5845" t="str">
            <v>AGT1528</v>
          </cell>
          <cell r="C5845" t="str">
            <v>先生</v>
          </cell>
          <cell r="D5845" t="str">
            <v>許乃文</v>
          </cell>
          <cell r="E5845" t="str">
            <v>許乃文先生</v>
          </cell>
          <cell r="F5845">
            <v>961361528</v>
          </cell>
        </row>
        <row r="5846">
          <cell r="A5846" t="str">
            <v>D794271</v>
          </cell>
          <cell r="B5846" t="str">
            <v>RBR9957</v>
          </cell>
          <cell r="C5846" t="str">
            <v>先生</v>
          </cell>
          <cell r="D5846" t="str">
            <v>格上汽車租賃股份有限公司孫觀豐</v>
          </cell>
          <cell r="E5846" t="str">
            <v>孫觀豐先生</v>
          </cell>
          <cell r="F5846">
            <v>938177928</v>
          </cell>
        </row>
        <row r="5847">
          <cell r="A5847" t="str">
            <v>D794599</v>
          </cell>
          <cell r="B5847" t="str">
            <v>AGJ9399</v>
          </cell>
          <cell r="C5847" t="str">
            <v>先生</v>
          </cell>
          <cell r="D5847" t="str">
            <v>黃韻蘭</v>
          </cell>
          <cell r="E5847" t="str">
            <v>王富鼎先生</v>
          </cell>
          <cell r="F5847">
            <v>909999333</v>
          </cell>
        </row>
        <row r="5848">
          <cell r="A5848" t="str">
            <v>D794607</v>
          </cell>
          <cell r="B5848" t="str">
            <v>AKG3608</v>
          </cell>
          <cell r="C5848" t="str">
            <v>先生</v>
          </cell>
          <cell r="D5848" t="str">
            <v>黃忠雄</v>
          </cell>
          <cell r="E5848" t="str">
            <v>黃忠雄先生</v>
          </cell>
          <cell r="F5848">
            <v>988838879</v>
          </cell>
        </row>
        <row r="5849">
          <cell r="A5849" t="str">
            <v>D794613</v>
          </cell>
          <cell r="B5849" t="str">
            <v>AKJ3559</v>
          </cell>
          <cell r="C5849" t="str">
            <v>先生</v>
          </cell>
          <cell r="D5849" t="str">
            <v>陳秋鳳</v>
          </cell>
          <cell r="E5849" t="str">
            <v>顏銘宏先生</v>
          </cell>
          <cell r="F5849">
            <v>979966281</v>
          </cell>
        </row>
        <row r="5850">
          <cell r="A5850" t="str">
            <v>D794644</v>
          </cell>
          <cell r="B5850" t="str">
            <v>ATF2839</v>
          </cell>
          <cell r="C5850" t="str">
            <v>先生</v>
          </cell>
          <cell r="D5850" t="str">
            <v>劉建廷</v>
          </cell>
          <cell r="E5850" t="str">
            <v>劉建廷先生</v>
          </cell>
          <cell r="F5850">
            <v>913390039</v>
          </cell>
        </row>
        <row r="5851">
          <cell r="A5851" t="str">
            <v>D794664</v>
          </cell>
          <cell r="B5851" t="str">
            <v>ALG6855</v>
          </cell>
          <cell r="C5851" t="str">
            <v>先生</v>
          </cell>
          <cell r="D5851" t="str">
            <v>林正偉</v>
          </cell>
          <cell r="E5851" t="str">
            <v>林正偉先生</v>
          </cell>
          <cell r="F5851">
            <v>975098520</v>
          </cell>
        </row>
        <row r="5852">
          <cell r="A5852" t="str">
            <v>D794797</v>
          </cell>
          <cell r="B5852" t="str">
            <v>AJG8715</v>
          </cell>
          <cell r="C5852" t="str">
            <v>先生</v>
          </cell>
          <cell r="D5852" t="str">
            <v>彭景華</v>
          </cell>
          <cell r="E5852" t="str">
            <v>彭景華先生</v>
          </cell>
          <cell r="F5852">
            <v>916848898</v>
          </cell>
        </row>
        <row r="5853">
          <cell r="A5853" t="str">
            <v>D794814</v>
          </cell>
          <cell r="B5853" t="str">
            <v>AGQ6657</v>
          </cell>
          <cell r="C5853" t="str">
            <v>小姐</v>
          </cell>
          <cell r="D5853" t="str">
            <v>羅麗雪</v>
          </cell>
          <cell r="E5853" t="str">
            <v>羅麗雪小姐</v>
          </cell>
          <cell r="F5853">
            <v>935599399</v>
          </cell>
        </row>
        <row r="5854">
          <cell r="A5854" t="str">
            <v>D794897</v>
          </cell>
          <cell r="B5854" t="str">
            <v>AGK1507</v>
          </cell>
          <cell r="C5854" t="str">
            <v>先生</v>
          </cell>
          <cell r="D5854" t="str">
            <v>森兆企業股份有限公司林穆君</v>
          </cell>
          <cell r="E5854" t="str">
            <v>林穆君先生</v>
          </cell>
          <cell r="F5854">
            <v>955439955</v>
          </cell>
        </row>
        <row r="5855">
          <cell r="A5855" t="str">
            <v>D795486</v>
          </cell>
          <cell r="B5855" t="str">
            <v>AGK0900</v>
          </cell>
          <cell r="C5855" t="str">
            <v>先生</v>
          </cell>
          <cell r="D5855" t="str">
            <v>翁必揚</v>
          </cell>
          <cell r="E5855" t="str">
            <v>翁必揚先生</v>
          </cell>
          <cell r="F5855">
            <v>930064535</v>
          </cell>
        </row>
        <row r="5856">
          <cell r="A5856" t="str">
            <v>D795538</v>
          </cell>
          <cell r="B5856" t="str">
            <v>ATB1561</v>
          </cell>
          <cell r="C5856" t="str">
            <v>先生</v>
          </cell>
          <cell r="D5856" t="str">
            <v>王繼達</v>
          </cell>
          <cell r="E5856" t="str">
            <v>王繼達先生</v>
          </cell>
          <cell r="F5856">
            <v>936051969</v>
          </cell>
        </row>
        <row r="5857">
          <cell r="A5857" t="str">
            <v>D795745</v>
          </cell>
          <cell r="B5857" t="str">
            <v>RBP3680</v>
          </cell>
          <cell r="C5857" t="str">
            <v>先生</v>
          </cell>
          <cell r="D5857" t="str">
            <v>依德國際股份有限公司董煒泉</v>
          </cell>
          <cell r="E5857" t="str">
            <v>董煒泉先生</v>
          </cell>
          <cell r="F5857">
            <v>920118241</v>
          </cell>
        </row>
        <row r="5858">
          <cell r="A5858" t="str">
            <v>D795915</v>
          </cell>
          <cell r="B5858" t="str">
            <v>RAQ0768</v>
          </cell>
          <cell r="C5858" t="str">
            <v>先生</v>
          </cell>
          <cell r="D5858" t="str">
            <v>友尚股份有限公司黃葉清</v>
          </cell>
          <cell r="E5858" t="str">
            <v>黃葉清先生</v>
          </cell>
          <cell r="F5858">
            <v>932198139</v>
          </cell>
        </row>
        <row r="5859">
          <cell r="A5859" t="str">
            <v>D796536</v>
          </cell>
          <cell r="B5859" t="str">
            <v>ALM8289</v>
          </cell>
          <cell r="C5859" t="str">
            <v>先生</v>
          </cell>
          <cell r="D5859" t="str">
            <v>劉桂同</v>
          </cell>
          <cell r="E5859" t="str">
            <v>陳長淇先生</v>
          </cell>
          <cell r="F5859">
            <v>930774558</v>
          </cell>
        </row>
        <row r="5860">
          <cell r="A5860" t="str">
            <v>D796546</v>
          </cell>
          <cell r="B5860" t="str">
            <v>AKJ8866</v>
          </cell>
          <cell r="C5860" t="str">
            <v>先生</v>
          </cell>
          <cell r="D5860" t="str">
            <v>莊維燾</v>
          </cell>
          <cell r="E5860" t="str">
            <v>莊維燾先生</v>
          </cell>
          <cell r="F5860">
            <v>934151150</v>
          </cell>
        </row>
        <row r="5861">
          <cell r="A5861" t="str">
            <v>D796573</v>
          </cell>
          <cell r="B5861" t="str">
            <v>AJF1069</v>
          </cell>
          <cell r="C5861" t="str">
            <v>小姐</v>
          </cell>
          <cell r="D5861" t="str">
            <v>蒲映汝</v>
          </cell>
          <cell r="E5861" t="str">
            <v>蒲映汝小姐</v>
          </cell>
          <cell r="F5861">
            <v>953337290</v>
          </cell>
        </row>
        <row r="5862">
          <cell r="A5862" t="str">
            <v>D796574</v>
          </cell>
          <cell r="B5862" t="str">
            <v>AJS1288</v>
          </cell>
          <cell r="C5862" t="str">
            <v>小姐</v>
          </cell>
          <cell r="D5862" t="str">
            <v>郭健豪</v>
          </cell>
          <cell r="E5862" t="str">
            <v>張馨文小姐</v>
          </cell>
          <cell r="F5862">
            <v>910167129</v>
          </cell>
        </row>
        <row r="5863">
          <cell r="A5863" t="str">
            <v>D796580</v>
          </cell>
          <cell r="B5863" t="str">
            <v>RAR0833</v>
          </cell>
          <cell r="C5863" t="str">
            <v>先生</v>
          </cell>
          <cell r="D5863" t="str">
            <v>遠銀國際租賃股份有限公司王瑋成</v>
          </cell>
          <cell r="E5863" t="str">
            <v>王瑋成先生</v>
          </cell>
          <cell r="F5863">
            <v>930733433</v>
          </cell>
        </row>
        <row r="5864">
          <cell r="A5864" t="str">
            <v>D796588</v>
          </cell>
          <cell r="B5864" t="str">
            <v>AKG8755</v>
          </cell>
          <cell r="C5864" t="str">
            <v>小姐</v>
          </cell>
          <cell r="D5864" t="str">
            <v>林倩如</v>
          </cell>
          <cell r="E5864" t="str">
            <v>林倩如小姐</v>
          </cell>
          <cell r="F5864">
            <v>955993192</v>
          </cell>
        </row>
        <row r="5865">
          <cell r="A5865" t="str">
            <v>D796590</v>
          </cell>
          <cell r="B5865" t="str">
            <v>ALC8959</v>
          </cell>
          <cell r="C5865" t="str">
            <v>先生</v>
          </cell>
          <cell r="D5865" t="str">
            <v>黃建隆</v>
          </cell>
          <cell r="E5865" t="str">
            <v>黃建隆先生</v>
          </cell>
          <cell r="F5865">
            <v>917592899</v>
          </cell>
        </row>
        <row r="5866">
          <cell r="A5866" t="str">
            <v>D796594</v>
          </cell>
          <cell r="B5866" t="str">
            <v>ATE1068</v>
          </cell>
          <cell r="C5866" t="str">
            <v>先生</v>
          </cell>
          <cell r="D5866" t="str">
            <v>寶島光學科技股份有限公司王志源</v>
          </cell>
          <cell r="E5866" t="str">
            <v>王志源先生</v>
          </cell>
          <cell r="F5866">
            <v>970713698</v>
          </cell>
        </row>
        <row r="5867">
          <cell r="A5867" t="str">
            <v>D796596</v>
          </cell>
          <cell r="B5867" t="str">
            <v>RAR5138</v>
          </cell>
          <cell r="C5867" t="str">
            <v>先生</v>
          </cell>
          <cell r="D5867" t="str">
            <v>源鑫國際投資(股)-永鑫租賃李承泰</v>
          </cell>
          <cell r="E5867" t="str">
            <v>李承泰先生</v>
          </cell>
          <cell r="F5867">
            <v>972523612</v>
          </cell>
        </row>
        <row r="5868">
          <cell r="A5868" t="str">
            <v>D796608</v>
          </cell>
          <cell r="B5868" t="str">
            <v>ATH2213</v>
          </cell>
          <cell r="C5868" t="str">
            <v>先生</v>
          </cell>
          <cell r="D5868" t="str">
            <v>趙復興</v>
          </cell>
          <cell r="E5868" t="str">
            <v>趙復興先生</v>
          </cell>
          <cell r="F5868">
            <v>933026280</v>
          </cell>
        </row>
        <row r="5869">
          <cell r="A5869" t="str">
            <v>D796627</v>
          </cell>
          <cell r="B5869" t="str">
            <v>AAE3366</v>
          </cell>
          <cell r="C5869" t="str">
            <v>先生</v>
          </cell>
          <cell r="D5869" t="str">
            <v>余焰文</v>
          </cell>
          <cell r="E5869" t="str">
            <v>余焰文先生</v>
          </cell>
          <cell r="F5869">
            <v>910108393</v>
          </cell>
        </row>
        <row r="5870">
          <cell r="A5870" t="str">
            <v>D796629</v>
          </cell>
          <cell r="B5870" t="str">
            <v>AGK1166</v>
          </cell>
          <cell r="C5870" t="str">
            <v>先生</v>
          </cell>
          <cell r="D5870" t="str">
            <v>羅洪梅</v>
          </cell>
          <cell r="E5870" t="str">
            <v>周德鴻先生</v>
          </cell>
          <cell r="F5870">
            <v>916866222</v>
          </cell>
        </row>
        <row r="5871">
          <cell r="A5871" t="str">
            <v>D796633</v>
          </cell>
          <cell r="B5871" t="str">
            <v>AKF6800</v>
          </cell>
          <cell r="C5871" t="str">
            <v>小姐</v>
          </cell>
          <cell r="D5871" t="str">
            <v>吳品萱</v>
          </cell>
          <cell r="E5871" t="str">
            <v>吳品萱小姐</v>
          </cell>
          <cell r="F5871">
            <v>989504896</v>
          </cell>
        </row>
        <row r="5872">
          <cell r="A5872" t="str">
            <v>D796645</v>
          </cell>
          <cell r="B5872" t="str">
            <v>AJV5599</v>
          </cell>
          <cell r="C5872" t="str">
            <v>先生</v>
          </cell>
          <cell r="D5872" t="str">
            <v>陳志豐</v>
          </cell>
          <cell r="E5872" t="str">
            <v>陳志豐先生</v>
          </cell>
          <cell r="F5872">
            <v>938577516</v>
          </cell>
        </row>
        <row r="5873">
          <cell r="A5873" t="str">
            <v>D797335</v>
          </cell>
          <cell r="B5873" t="str">
            <v>ASB0953</v>
          </cell>
          <cell r="C5873" t="str">
            <v>先生</v>
          </cell>
          <cell r="D5873" t="str">
            <v>方誌鴻</v>
          </cell>
          <cell r="E5873" t="str">
            <v>方誌鴻先生</v>
          </cell>
          <cell r="F5873">
            <v>912897060</v>
          </cell>
        </row>
        <row r="5874">
          <cell r="A5874" t="str">
            <v>D797340</v>
          </cell>
          <cell r="B5874" t="str">
            <v>AKL9998</v>
          </cell>
          <cell r="C5874" t="str">
            <v>先生</v>
          </cell>
          <cell r="D5874" t="str">
            <v>尹昌曄</v>
          </cell>
          <cell r="E5874" t="str">
            <v>尹昌曄先生</v>
          </cell>
          <cell r="F5874">
            <v>966777117</v>
          </cell>
        </row>
        <row r="5875">
          <cell r="A5875" t="str">
            <v>D797342</v>
          </cell>
          <cell r="B5875" t="str">
            <v>AGL3000</v>
          </cell>
          <cell r="C5875" t="str">
            <v>先生</v>
          </cell>
          <cell r="D5875" t="str">
            <v>明基電通股份有限公司楊豊閎</v>
          </cell>
          <cell r="E5875" t="str">
            <v>楊豊閎先生</v>
          </cell>
          <cell r="F5875">
            <v>928554888</v>
          </cell>
        </row>
        <row r="5876">
          <cell r="A5876" t="str">
            <v>D797348</v>
          </cell>
          <cell r="B5876" t="str">
            <v>AKS0898</v>
          </cell>
          <cell r="C5876" t="str">
            <v>先生</v>
          </cell>
          <cell r="D5876" t="str">
            <v>陳百惠</v>
          </cell>
          <cell r="E5876" t="str">
            <v>劉康瓅先生</v>
          </cell>
          <cell r="F5876">
            <v>910161350</v>
          </cell>
        </row>
        <row r="5877">
          <cell r="A5877" t="str">
            <v>D797371</v>
          </cell>
          <cell r="B5877" t="str">
            <v>RBR2896</v>
          </cell>
          <cell r="C5877" t="str">
            <v>小姐</v>
          </cell>
          <cell r="D5877" t="str">
            <v>徐美華</v>
          </cell>
          <cell r="E5877" t="str">
            <v>徐美華小姐</v>
          </cell>
          <cell r="F5877">
            <v>932733144</v>
          </cell>
        </row>
        <row r="5878">
          <cell r="A5878" t="str">
            <v>D797377</v>
          </cell>
          <cell r="B5878" t="str">
            <v>AJF8597</v>
          </cell>
          <cell r="C5878" t="str">
            <v>先生</v>
          </cell>
          <cell r="D5878" t="str">
            <v>豐岳投資(股)王子樵</v>
          </cell>
          <cell r="E5878" t="str">
            <v>王子樵先生</v>
          </cell>
          <cell r="F5878">
            <v>975831082</v>
          </cell>
        </row>
        <row r="5879">
          <cell r="A5879" t="str">
            <v>D797415</v>
          </cell>
          <cell r="B5879" t="str">
            <v>ATG9727</v>
          </cell>
          <cell r="C5879" t="str">
            <v>先生</v>
          </cell>
          <cell r="D5879" t="str">
            <v>林俊宏</v>
          </cell>
          <cell r="E5879" t="str">
            <v>林俊宏先生</v>
          </cell>
          <cell r="F5879">
            <v>910393335</v>
          </cell>
        </row>
        <row r="5880">
          <cell r="A5880" t="str">
            <v>D797416</v>
          </cell>
          <cell r="B5880" t="str">
            <v>AJG9797</v>
          </cell>
          <cell r="C5880" t="str">
            <v>先生</v>
          </cell>
          <cell r="D5880" t="str">
            <v>張文憲</v>
          </cell>
          <cell r="E5880" t="str">
            <v>張文憲先生</v>
          </cell>
          <cell r="F5880">
            <v>935193500</v>
          </cell>
        </row>
        <row r="5881">
          <cell r="A5881" t="str">
            <v>D797530</v>
          </cell>
          <cell r="B5881" t="str">
            <v>AJY7888</v>
          </cell>
          <cell r="C5881" t="str">
            <v>先生</v>
          </cell>
          <cell r="D5881" t="str">
            <v>李環洲</v>
          </cell>
          <cell r="E5881" t="str">
            <v>李環洲先生</v>
          </cell>
          <cell r="F5881">
            <v>931808519</v>
          </cell>
        </row>
        <row r="5882">
          <cell r="A5882" t="str">
            <v>D797531</v>
          </cell>
          <cell r="B5882" t="str">
            <v>AJG8928</v>
          </cell>
          <cell r="C5882" t="str">
            <v>先生</v>
          </cell>
          <cell r="D5882" t="str">
            <v>陳柏翰</v>
          </cell>
          <cell r="E5882" t="str">
            <v>陳柏翰先生</v>
          </cell>
          <cell r="F5882">
            <v>988746970</v>
          </cell>
        </row>
        <row r="5883">
          <cell r="A5883" t="str">
            <v>D797561</v>
          </cell>
          <cell r="B5883" t="str">
            <v>AKT1368</v>
          </cell>
          <cell r="C5883" t="str">
            <v>先生</v>
          </cell>
          <cell r="D5883" t="str">
            <v>王健雄</v>
          </cell>
          <cell r="E5883" t="str">
            <v>王健雄先生</v>
          </cell>
          <cell r="F5883">
            <v>910519083</v>
          </cell>
        </row>
        <row r="5884">
          <cell r="A5884" t="str">
            <v>D797568</v>
          </cell>
          <cell r="B5884" t="str">
            <v>AKK8001</v>
          </cell>
          <cell r="C5884" t="str">
            <v>先生</v>
          </cell>
          <cell r="D5884" t="str">
            <v>徐壽源</v>
          </cell>
          <cell r="E5884" t="str">
            <v>徐壽源先生</v>
          </cell>
          <cell r="F5884">
            <v>936920048</v>
          </cell>
        </row>
        <row r="5885">
          <cell r="A5885" t="str">
            <v>D797576</v>
          </cell>
          <cell r="B5885" t="str">
            <v>ATG5968</v>
          </cell>
          <cell r="C5885" t="str">
            <v>先生</v>
          </cell>
          <cell r="D5885" t="str">
            <v>鄭明豐</v>
          </cell>
          <cell r="E5885" t="str">
            <v>鄭明豐先生</v>
          </cell>
          <cell r="F5885">
            <v>925881222</v>
          </cell>
        </row>
        <row r="5886">
          <cell r="A5886" t="str">
            <v>D797581</v>
          </cell>
          <cell r="B5886" t="str">
            <v>AKG1299</v>
          </cell>
          <cell r="C5886" t="str">
            <v>先生</v>
          </cell>
          <cell r="D5886" t="str">
            <v>顧安娜</v>
          </cell>
          <cell r="E5886" t="str">
            <v>黃輝雄先生</v>
          </cell>
          <cell r="F5886">
            <v>952550709</v>
          </cell>
        </row>
        <row r="5887">
          <cell r="A5887" t="str">
            <v>D797582</v>
          </cell>
          <cell r="B5887" t="str">
            <v>AKJ9867</v>
          </cell>
          <cell r="C5887" t="str">
            <v>先生</v>
          </cell>
          <cell r="D5887" t="str">
            <v>泓偉股份有限公司洪朝泓</v>
          </cell>
          <cell r="E5887" t="str">
            <v>洪朝泓先生</v>
          </cell>
          <cell r="F5887">
            <v>938096391</v>
          </cell>
        </row>
        <row r="5888">
          <cell r="A5888" t="str">
            <v>D797596</v>
          </cell>
          <cell r="B5888" t="str">
            <v>RAR8336</v>
          </cell>
          <cell r="C5888" t="str">
            <v>先生</v>
          </cell>
          <cell r="D5888" t="str">
            <v>和運租車股份有限公司陳義昇</v>
          </cell>
          <cell r="E5888" t="str">
            <v>陳義昇先生</v>
          </cell>
          <cell r="F5888">
            <v>988129332</v>
          </cell>
        </row>
        <row r="5889">
          <cell r="A5889" t="str">
            <v>D797713</v>
          </cell>
          <cell r="B5889" t="str">
            <v>AKF5280</v>
          </cell>
          <cell r="C5889" t="str">
            <v>小姐</v>
          </cell>
          <cell r="D5889" t="str">
            <v>佑增投資股份有限公司馮瓊嬅</v>
          </cell>
          <cell r="E5889" t="str">
            <v>馮瓊嬅小姐</v>
          </cell>
          <cell r="F5889">
            <v>975289557</v>
          </cell>
        </row>
        <row r="5890">
          <cell r="A5890" t="str">
            <v>D797724</v>
          </cell>
          <cell r="B5890" t="str">
            <v>AKL0506</v>
          </cell>
          <cell r="C5890" t="str">
            <v>先生</v>
          </cell>
          <cell r="D5890" t="str">
            <v>友創工業股份有限公司湯化淋</v>
          </cell>
          <cell r="E5890" t="str">
            <v>湯化淋先生</v>
          </cell>
          <cell r="F5890">
            <v>935745411</v>
          </cell>
        </row>
        <row r="5891">
          <cell r="A5891" t="str">
            <v>D798017</v>
          </cell>
          <cell r="B5891" t="str">
            <v>AKL2660</v>
          </cell>
          <cell r="C5891" t="str">
            <v>先生</v>
          </cell>
          <cell r="D5891" t="str">
            <v>業強科技股份有限公司張泉</v>
          </cell>
          <cell r="E5891" t="str">
            <v>張泉先生</v>
          </cell>
          <cell r="F5891">
            <v>928800228</v>
          </cell>
        </row>
        <row r="5892">
          <cell r="A5892" t="str">
            <v>D804732</v>
          </cell>
          <cell r="B5892" t="str">
            <v>AJF6958</v>
          </cell>
          <cell r="C5892" t="str">
            <v>先生</v>
          </cell>
          <cell r="D5892" t="str">
            <v>劉志勇</v>
          </cell>
          <cell r="E5892" t="str">
            <v>劉志勇先生</v>
          </cell>
          <cell r="F5892">
            <v>933919939</v>
          </cell>
        </row>
        <row r="5893">
          <cell r="A5893" t="str">
            <v>D804735</v>
          </cell>
          <cell r="B5893" t="str">
            <v>AGL9897</v>
          </cell>
          <cell r="C5893" t="str">
            <v>小姐</v>
          </cell>
          <cell r="D5893" t="str">
            <v>徐寶華</v>
          </cell>
          <cell r="E5893" t="str">
            <v>徐寶華小姐</v>
          </cell>
          <cell r="F5893">
            <v>933930903</v>
          </cell>
        </row>
        <row r="5894">
          <cell r="A5894" t="str">
            <v>D804867</v>
          </cell>
          <cell r="B5894" t="str">
            <v>RCB5128</v>
          </cell>
          <cell r="C5894" t="str">
            <v>先生</v>
          </cell>
          <cell r="D5894" t="str">
            <v>林杰明</v>
          </cell>
          <cell r="E5894" t="str">
            <v>林杰明先生</v>
          </cell>
          <cell r="F5894">
            <v>926163318</v>
          </cell>
        </row>
        <row r="5895">
          <cell r="A5895" t="str">
            <v>D804885</v>
          </cell>
          <cell r="B5895" t="str">
            <v>AMX8239</v>
          </cell>
          <cell r="C5895" t="str">
            <v>先生</v>
          </cell>
          <cell r="D5895" t="str">
            <v>林讚騰</v>
          </cell>
          <cell r="E5895" t="str">
            <v>林讚騰先生</v>
          </cell>
          <cell r="F5895">
            <v>932265265</v>
          </cell>
        </row>
        <row r="5896">
          <cell r="A5896" t="str">
            <v>D805020</v>
          </cell>
          <cell r="B5896" t="str">
            <v>AKM2985</v>
          </cell>
          <cell r="C5896" t="str">
            <v>小姐</v>
          </cell>
          <cell r="D5896" t="str">
            <v>翟雅晨</v>
          </cell>
          <cell r="E5896" t="str">
            <v>翟雅晨小姐</v>
          </cell>
          <cell r="F5896">
            <v>939916032</v>
          </cell>
        </row>
        <row r="5897">
          <cell r="A5897" t="str">
            <v>D805048</v>
          </cell>
          <cell r="B5897" t="str">
            <v>RAQ6666</v>
          </cell>
          <cell r="C5897" t="str">
            <v>先生</v>
          </cell>
          <cell r="D5897" t="str">
            <v>德和資訊管理有限公司魏德騏</v>
          </cell>
          <cell r="E5897" t="str">
            <v>魏德騏先生</v>
          </cell>
          <cell r="F5897">
            <v>925764677</v>
          </cell>
        </row>
        <row r="5898">
          <cell r="A5898" t="str">
            <v>D805073</v>
          </cell>
          <cell r="B5898" t="str">
            <v>RCA2866</v>
          </cell>
          <cell r="C5898" t="str">
            <v>先生</v>
          </cell>
          <cell r="D5898" t="str">
            <v>和運租車股份有限公司段培琛</v>
          </cell>
          <cell r="E5898" t="str">
            <v>段培琛先生</v>
          </cell>
          <cell r="F5898">
            <v>912929282</v>
          </cell>
        </row>
        <row r="5899">
          <cell r="A5899" t="str">
            <v>D805083</v>
          </cell>
          <cell r="B5899" t="str">
            <v>ARF6886</v>
          </cell>
          <cell r="C5899" t="str">
            <v>先生</v>
          </cell>
          <cell r="D5899" t="str">
            <v>法權天下國際智財權有限公司陳志偉</v>
          </cell>
          <cell r="E5899" t="str">
            <v>陳志偉先生</v>
          </cell>
          <cell r="F5899">
            <v>918995222</v>
          </cell>
        </row>
        <row r="5900">
          <cell r="A5900" t="str">
            <v>D805192</v>
          </cell>
          <cell r="B5900" t="str">
            <v>AJT5798</v>
          </cell>
          <cell r="C5900" t="str">
            <v>先生</v>
          </cell>
          <cell r="D5900" t="str">
            <v>傅延本</v>
          </cell>
          <cell r="E5900" t="str">
            <v>傅延本先生</v>
          </cell>
          <cell r="F5900">
            <v>936487889</v>
          </cell>
        </row>
        <row r="5901">
          <cell r="A5901" t="str">
            <v>D805365</v>
          </cell>
          <cell r="B5901" t="str">
            <v>AJG9862</v>
          </cell>
          <cell r="C5901" t="str">
            <v>先生</v>
          </cell>
          <cell r="D5901" t="str">
            <v>長榮海運股份有限公司林彰</v>
          </cell>
          <cell r="E5901" t="str">
            <v>林彰先生</v>
          </cell>
          <cell r="F5901">
            <v>920940195</v>
          </cell>
        </row>
        <row r="5902">
          <cell r="A5902" t="str">
            <v>D805369</v>
          </cell>
          <cell r="B5902" t="str">
            <v>AJG9860</v>
          </cell>
          <cell r="C5902" t="str">
            <v>先生</v>
          </cell>
          <cell r="D5902" t="str">
            <v>長榮海運股份有限公司林彰</v>
          </cell>
          <cell r="E5902" t="str">
            <v>林彰先生</v>
          </cell>
          <cell r="F5902">
            <v>920940195</v>
          </cell>
        </row>
        <row r="5903">
          <cell r="A5903" t="str">
            <v>D805870</v>
          </cell>
          <cell r="B5903" t="str">
            <v>AJG9863</v>
          </cell>
          <cell r="C5903" t="str">
            <v>先生</v>
          </cell>
          <cell r="D5903" t="str">
            <v>長榮航空(股)陳威銘</v>
          </cell>
          <cell r="E5903" t="str">
            <v>陳威銘先生</v>
          </cell>
          <cell r="F5903">
            <v>933909090</v>
          </cell>
        </row>
        <row r="5904">
          <cell r="A5904" t="str">
            <v>D805966</v>
          </cell>
          <cell r="B5904" t="str">
            <v>RBZ0111</v>
          </cell>
          <cell r="C5904" t="str">
            <v>先生</v>
          </cell>
          <cell r="D5904" t="str">
            <v>立曜紡織(股)財盟租賃李正源</v>
          </cell>
          <cell r="E5904" t="str">
            <v>李正源先生</v>
          </cell>
          <cell r="F5904">
            <v>932250106</v>
          </cell>
        </row>
        <row r="5905">
          <cell r="A5905" t="str">
            <v>D805975</v>
          </cell>
          <cell r="B5905" t="str">
            <v>AJG9861</v>
          </cell>
          <cell r="C5905" t="str">
            <v>先生</v>
          </cell>
          <cell r="D5905" t="str">
            <v>長榮國際股份有限公司張任誠</v>
          </cell>
          <cell r="E5905" t="str">
            <v>張任誠先生</v>
          </cell>
          <cell r="F5905">
            <v>936622112</v>
          </cell>
        </row>
        <row r="5906">
          <cell r="A5906" t="str">
            <v>D807378</v>
          </cell>
          <cell r="B5906" t="str">
            <v>RCA0068</v>
          </cell>
          <cell r="C5906" t="str">
            <v>先生</v>
          </cell>
          <cell r="D5906" t="str">
            <v>黃俊華</v>
          </cell>
          <cell r="E5906" t="str">
            <v>黃俊華先生</v>
          </cell>
          <cell r="F5906">
            <v>937079205</v>
          </cell>
        </row>
        <row r="5907">
          <cell r="A5907" t="str">
            <v>D807382</v>
          </cell>
          <cell r="B5907" t="str">
            <v>RAU1168</v>
          </cell>
          <cell r="C5907" t="str">
            <v>先生</v>
          </cell>
          <cell r="D5907" t="str">
            <v>連紹瑋</v>
          </cell>
          <cell r="E5907" t="str">
            <v>連紹瑋先生</v>
          </cell>
          <cell r="F5907">
            <v>930872872</v>
          </cell>
        </row>
        <row r="5908">
          <cell r="A5908" t="str">
            <v>D807402</v>
          </cell>
          <cell r="B5908" t="str">
            <v>RAW5718</v>
          </cell>
          <cell r="C5908" t="str">
            <v>先生</v>
          </cell>
          <cell r="D5908" t="str">
            <v>格上汽車租賃股份有限公司林鉦哲</v>
          </cell>
          <cell r="E5908" t="str">
            <v>林鉦哲先生</v>
          </cell>
          <cell r="F5908">
            <v>909560555</v>
          </cell>
        </row>
        <row r="5909">
          <cell r="A5909" t="str">
            <v>D807411</v>
          </cell>
          <cell r="B5909" t="str">
            <v>ALU5128</v>
          </cell>
          <cell r="C5909" t="str">
            <v>先生</v>
          </cell>
          <cell r="D5909" t="str">
            <v>偉詳實業股份有限公司蔡政達</v>
          </cell>
          <cell r="E5909" t="str">
            <v>蔡政達先生</v>
          </cell>
          <cell r="F5909">
            <v>961088512</v>
          </cell>
        </row>
        <row r="5910">
          <cell r="A5910" t="str">
            <v>D807421</v>
          </cell>
          <cell r="B5910" t="str">
            <v>RBC9129</v>
          </cell>
          <cell r="C5910" t="str">
            <v>先生</v>
          </cell>
          <cell r="D5910" t="str">
            <v>劉青龍</v>
          </cell>
          <cell r="E5910" t="str">
            <v>劉青龍先生</v>
          </cell>
          <cell r="F5910">
            <v>925882728</v>
          </cell>
        </row>
        <row r="5911">
          <cell r="A5911" t="str">
            <v>D807445</v>
          </cell>
          <cell r="B5911" t="str">
            <v>RBN7868</v>
          </cell>
          <cell r="C5911" t="str">
            <v>先生</v>
          </cell>
          <cell r="D5911" t="str">
            <v>達樺企業有限公司-日盛全台通小客車租賃(股)梁展榮</v>
          </cell>
          <cell r="E5911" t="str">
            <v>梁展榮先生</v>
          </cell>
          <cell r="F5911">
            <v>910131027</v>
          </cell>
        </row>
        <row r="5912">
          <cell r="A5912" t="str">
            <v>D807477</v>
          </cell>
          <cell r="B5912" t="str">
            <v>RAR1021</v>
          </cell>
          <cell r="C5912" t="str">
            <v>先生</v>
          </cell>
          <cell r="D5912" t="str">
            <v>普羅小客車租賃股份有顯公司王光村</v>
          </cell>
          <cell r="E5912" t="str">
            <v>王光村先生</v>
          </cell>
          <cell r="F5912">
            <v>983399500</v>
          </cell>
        </row>
        <row r="5913">
          <cell r="A5913" t="str">
            <v>D807479</v>
          </cell>
          <cell r="B5913" t="str">
            <v>AMU8168</v>
          </cell>
          <cell r="C5913" t="str">
            <v>先生</v>
          </cell>
          <cell r="D5913" t="str">
            <v>永業旅行社股份有限公司丁子偉</v>
          </cell>
          <cell r="E5913" t="str">
            <v>丁子偉先生</v>
          </cell>
          <cell r="F5913">
            <v>919275803</v>
          </cell>
        </row>
        <row r="5914">
          <cell r="A5914" t="str">
            <v>D807487</v>
          </cell>
          <cell r="B5914" t="str">
            <v>AUL7899</v>
          </cell>
          <cell r="C5914" t="str">
            <v>先生</v>
          </cell>
          <cell r="D5914" t="str">
            <v>達譽工程有限公司張東富</v>
          </cell>
          <cell r="E5914" t="str">
            <v>張東富先生</v>
          </cell>
          <cell r="F5914">
            <v>937849289</v>
          </cell>
        </row>
        <row r="5915">
          <cell r="A5915" t="str">
            <v>D807490</v>
          </cell>
          <cell r="B5915" t="str">
            <v>AKN7518</v>
          </cell>
          <cell r="C5915" t="str">
            <v>小姐</v>
          </cell>
          <cell r="D5915" t="str">
            <v>陳淑華</v>
          </cell>
          <cell r="E5915" t="str">
            <v>陳淑華小姐</v>
          </cell>
          <cell r="F5915">
            <v>922229330</v>
          </cell>
        </row>
        <row r="5916">
          <cell r="A5916" t="str">
            <v>D807554</v>
          </cell>
          <cell r="B5916" t="str">
            <v>AKT6766</v>
          </cell>
          <cell r="C5916" t="str">
            <v>先生</v>
          </cell>
          <cell r="D5916" t="str">
            <v>年益實業股份有限公司羅士光</v>
          </cell>
          <cell r="E5916" t="str">
            <v>羅士光先生</v>
          </cell>
          <cell r="F5916">
            <v>932044259</v>
          </cell>
        </row>
        <row r="5917">
          <cell r="A5917" t="str">
            <v>D807613</v>
          </cell>
          <cell r="B5917" t="str">
            <v>RBS8691</v>
          </cell>
          <cell r="C5917" t="str">
            <v>先生</v>
          </cell>
          <cell r="D5917" t="str">
            <v>普羅租賃股份有限公司謝智合</v>
          </cell>
          <cell r="E5917" t="str">
            <v>謝智合先生</v>
          </cell>
          <cell r="F5917">
            <v>906680889</v>
          </cell>
        </row>
        <row r="5918">
          <cell r="A5918" t="str">
            <v>D807617</v>
          </cell>
          <cell r="B5918" t="str">
            <v>RAR8732</v>
          </cell>
          <cell r="C5918" t="str">
            <v>先生</v>
          </cell>
          <cell r="D5918" t="str">
            <v>普羅小客車租賃(股)蔡志辰</v>
          </cell>
          <cell r="E5918" t="str">
            <v>蔡志辰先生</v>
          </cell>
          <cell r="F5918">
            <v>928080966</v>
          </cell>
        </row>
        <row r="5919">
          <cell r="A5919" t="str">
            <v>D807626</v>
          </cell>
          <cell r="B5919" t="str">
            <v>ATM8293</v>
          </cell>
          <cell r="C5919" t="str">
            <v>先生</v>
          </cell>
          <cell r="D5919" t="str">
            <v>林鴻瀛</v>
          </cell>
          <cell r="E5919" t="str">
            <v>林鴻瀛先生</v>
          </cell>
          <cell r="F5919">
            <v>910774850</v>
          </cell>
        </row>
        <row r="5920">
          <cell r="A5920" t="str">
            <v>D807627</v>
          </cell>
          <cell r="B5920" t="str">
            <v>ATM8871</v>
          </cell>
          <cell r="C5920" t="str">
            <v>先生</v>
          </cell>
          <cell r="D5920" t="str">
            <v>宏揚光電張兆承</v>
          </cell>
          <cell r="E5920" t="str">
            <v>張兆承先生</v>
          </cell>
          <cell r="F5920">
            <v>939588584</v>
          </cell>
        </row>
        <row r="5921">
          <cell r="A5921" t="str">
            <v>D807767</v>
          </cell>
          <cell r="B5921" t="str">
            <v>RAY2280</v>
          </cell>
          <cell r="C5921" t="str">
            <v>先生</v>
          </cell>
          <cell r="D5921" t="str">
            <v>優碩實業(限)(財盟租賃)游晴翔</v>
          </cell>
          <cell r="E5921" t="str">
            <v>游晴翔先生</v>
          </cell>
          <cell r="F5921">
            <v>922011345</v>
          </cell>
        </row>
        <row r="5922">
          <cell r="A5922" t="str">
            <v>D808110</v>
          </cell>
          <cell r="B5922" t="str">
            <v>AKN2981</v>
          </cell>
          <cell r="C5922" t="str">
            <v>先生</v>
          </cell>
          <cell r="D5922" t="str">
            <v>光大企業股份有限公司柯拔希</v>
          </cell>
          <cell r="E5922" t="str">
            <v>柯拔希先生</v>
          </cell>
          <cell r="F5922">
            <v>938324747</v>
          </cell>
        </row>
        <row r="5923">
          <cell r="A5923" t="str">
            <v>D808807</v>
          </cell>
          <cell r="B5923" t="str">
            <v>RAY3388</v>
          </cell>
          <cell r="C5923" t="str">
            <v>先生</v>
          </cell>
          <cell r="D5923" t="str">
            <v>瑞門實業(股)(財盟)廖安治</v>
          </cell>
          <cell r="E5923" t="str">
            <v>廖安治先生</v>
          </cell>
          <cell r="F5923">
            <v>963386288</v>
          </cell>
        </row>
        <row r="5924">
          <cell r="A5924" t="str">
            <v>D808818</v>
          </cell>
          <cell r="B5924" t="str">
            <v>ALB9088</v>
          </cell>
          <cell r="C5924" t="str">
            <v>先生</v>
          </cell>
          <cell r="D5924" t="str">
            <v>陳宜煒</v>
          </cell>
          <cell r="E5924" t="str">
            <v>陳宜煒先生</v>
          </cell>
          <cell r="F5924">
            <v>983242707</v>
          </cell>
        </row>
        <row r="5925">
          <cell r="A5925" t="str">
            <v>D808842</v>
          </cell>
          <cell r="B5925" t="str">
            <v>RAX5005</v>
          </cell>
          <cell r="C5925" t="str">
            <v>先生</v>
          </cell>
          <cell r="D5925" t="str">
            <v>財盟小客車租賃股份有限公司周泰維</v>
          </cell>
          <cell r="E5925" t="str">
            <v>周泰維先生</v>
          </cell>
          <cell r="F5925">
            <v>926789612</v>
          </cell>
        </row>
        <row r="5926">
          <cell r="A5926" t="str">
            <v>D808895</v>
          </cell>
          <cell r="B5926" t="str">
            <v>RAY0917</v>
          </cell>
          <cell r="C5926" t="str">
            <v>先生</v>
          </cell>
          <cell r="D5926" t="str">
            <v>瑭承實業股份有限公司(財盟)顏銘宏</v>
          </cell>
          <cell r="E5926" t="str">
            <v>顏銘宏先生</v>
          </cell>
          <cell r="F5926">
            <v>979966281</v>
          </cell>
        </row>
        <row r="5927">
          <cell r="A5927" t="str">
            <v>D808906</v>
          </cell>
          <cell r="B5927" t="str">
            <v>RAY1719</v>
          </cell>
          <cell r="C5927" t="str">
            <v>先生</v>
          </cell>
          <cell r="D5927" t="str">
            <v>陳弘欽</v>
          </cell>
          <cell r="E5927" t="str">
            <v>陳弘欽先生</v>
          </cell>
          <cell r="F5927">
            <v>937009259</v>
          </cell>
        </row>
        <row r="5928">
          <cell r="A5928" t="str">
            <v>D808948</v>
          </cell>
          <cell r="B5928" t="str">
            <v>AXA3189</v>
          </cell>
          <cell r="C5928" t="str">
            <v>先生</v>
          </cell>
          <cell r="D5928" t="str">
            <v>陳戊己</v>
          </cell>
          <cell r="E5928" t="str">
            <v>陳戊己先生</v>
          </cell>
          <cell r="F5928">
            <v>933110563</v>
          </cell>
        </row>
        <row r="5929">
          <cell r="A5929" t="str">
            <v>D809108</v>
          </cell>
          <cell r="B5929" t="str">
            <v>AMA1668</v>
          </cell>
          <cell r="C5929" t="str">
            <v>先生</v>
          </cell>
          <cell r="D5929" t="str">
            <v>陳志鴻</v>
          </cell>
          <cell r="E5929" t="str">
            <v>陳志鴻先生</v>
          </cell>
          <cell r="F5929">
            <v>936940488</v>
          </cell>
        </row>
        <row r="5930">
          <cell r="A5930" t="str">
            <v>D809169</v>
          </cell>
          <cell r="B5930" t="str">
            <v>AUL0829</v>
          </cell>
          <cell r="C5930" t="str">
            <v>先生</v>
          </cell>
          <cell r="D5930" t="str">
            <v>陳銘毅</v>
          </cell>
          <cell r="E5930" t="str">
            <v>陳銘毅先生</v>
          </cell>
          <cell r="F5930">
            <v>911012573</v>
          </cell>
        </row>
        <row r="5931">
          <cell r="A5931" t="str">
            <v>D809237</v>
          </cell>
          <cell r="B5931" t="str">
            <v>RBA2259</v>
          </cell>
          <cell r="C5931" t="str">
            <v>先生</v>
          </cell>
          <cell r="D5931" t="str">
            <v>財盟小客車租賃股份有限公司陳隆昌</v>
          </cell>
          <cell r="E5931" t="str">
            <v>陳隆昌先生</v>
          </cell>
          <cell r="F5931">
            <v>928114747</v>
          </cell>
        </row>
        <row r="5932">
          <cell r="A5932" t="str">
            <v>D809244</v>
          </cell>
          <cell r="B5932" t="str">
            <v>RBA1889</v>
          </cell>
          <cell r="C5932" t="str">
            <v>小姐</v>
          </cell>
          <cell r="D5932" t="str">
            <v>張淑玲</v>
          </cell>
          <cell r="E5932" t="str">
            <v>張淑玲小姐</v>
          </cell>
          <cell r="F5932">
            <v>932929061</v>
          </cell>
        </row>
        <row r="5933">
          <cell r="A5933" t="str">
            <v>D809246</v>
          </cell>
          <cell r="B5933" t="str">
            <v>RAZ7866</v>
          </cell>
          <cell r="C5933" t="str">
            <v>先生</v>
          </cell>
          <cell r="D5933" t="str">
            <v>文曄科技(股)公司(財盟)楊欽舜</v>
          </cell>
          <cell r="E5933" t="str">
            <v>楊欽舜先生</v>
          </cell>
          <cell r="F5933">
            <v>932044100</v>
          </cell>
        </row>
        <row r="5934">
          <cell r="A5934" t="str">
            <v>D809247</v>
          </cell>
          <cell r="B5934" t="str">
            <v>AKR9279</v>
          </cell>
          <cell r="C5934" t="str">
            <v>先生</v>
          </cell>
          <cell r="D5934" t="str">
            <v>吳成</v>
          </cell>
          <cell r="E5934" t="str">
            <v>吳成先生</v>
          </cell>
          <cell r="F5934">
            <v>925883699</v>
          </cell>
        </row>
        <row r="5935">
          <cell r="A5935" t="str">
            <v>D809253</v>
          </cell>
          <cell r="B5935" t="str">
            <v>RCB5117</v>
          </cell>
          <cell r="C5935" t="str">
            <v>先生</v>
          </cell>
          <cell r="D5935" t="str">
            <v>格上汽車租賃股份有限公司許桐榮</v>
          </cell>
          <cell r="E5935" t="str">
            <v>許桐榮先生</v>
          </cell>
          <cell r="F5935">
            <v>935436679</v>
          </cell>
        </row>
        <row r="5936">
          <cell r="A5936" t="str">
            <v>D809260</v>
          </cell>
          <cell r="B5936" t="str">
            <v>RBA5890</v>
          </cell>
          <cell r="C5936" t="str">
            <v>先生</v>
          </cell>
          <cell r="D5936" t="str">
            <v>台壽保資融股份有限公司詹智鈞</v>
          </cell>
          <cell r="E5936" t="str">
            <v>詹智鈞先生</v>
          </cell>
          <cell r="F5936">
            <v>932075376</v>
          </cell>
        </row>
        <row r="5937">
          <cell r="A5937" t="str">
            <v>D809269</v>
          </cell>
          <cell r="B5937" t="str">
            <v>ARB2288</v>
          </cell>
          <cell r="C5937" t="str">
            <v>先生</v>
          </cell>
          <cell r="D5937" t="str">
            <v>振大纖維股份有限公司陳志榮</v>
          </cell>
          <cell r="E5937" t="str">
            <v>陳志榮先生</v>
          </cell>
          <cell r="F5937">
            <v>988203125</v>
          </cell>
        </row>
        <row r="5938">
          <cell r="A5938" t="str">
            <v>D809275</v>
          </cell>
          <cell r="B5938" t="str">
            <v>ANA8198</v>
          </cell>
          <cell r="C5938" t="str">
            <v>先生</v>
          </cell>
          <cell r="D5938" t="str">
            <v>椲霖科技有限公司徐源榮</v>
          </cell>
          <cell r="E5938" t="str">
            <v>徐源榮先生</v>
          </cell>
          <cell r="F5938">
            <v>936093441</v>
          </cell>
        </row>
        <row r="5939">
          <cell r="A5939" t="str">
            <v>D809276</v>
          </cell>
          <cell r="B5939" t="str">
            <v>RBA8396</v>
          </cell>
          <cell r="C5939" t="str">
            <v>先生</v>
          </cell>
          <cell r="D5939" t="str">
            <v>良詮企業有限公司(財盟)彭福鑑</v>
          </cell>
          <cell r="E5939" t="str">
            <v>彭福鑑先生</v>
          </cell>
          <cell r="F5939">
            <v>920026254</v>
          </cell>
        </row>
        <row r="5940">
          <cell r="A5940" t="str">
            <v>D809356</v>
          </cell>
          <cell r="B5940" t="str">
            <v>ANW9570</v>
          </cell>
          <cell r="C5940" t="str">
            <v>先生</v>
          </cell>
          <cell r="D5940" t="str">
            <v>翁福成</v>
          </cell>
          <cell r="E5940" t="str">
            <v>翁福成先生</v>
          </cell>
          <cell r="F5940">
            <v>912684984</v>
          </cell>
        </row>
        <row r="5941">
          <cell r="A5941" t="str">
            <v>D809359</v>
          </cell>
          <cell r="B5941" t="str">
            <v>RBC0690</v>
          </cell>
          <cell r="C5941" t="str">
            <v>先生</v>
          </cell>
          <cell r="D5941" t="str">
            <v>中租迪和股份有限公司葉鎮</v>
          </cell>
          <cell r="E5941" t="str">
            <v>葉鎮先生</v>
          </cell>
          <cell r="F5941">
            <v>903071669</v>
          </cell>
        </row>
        <row r="5942">
          <cell r="A5942" t="str">
            <v>D809375</v>
          </cell>
          <cell r="B5942" t="str">
            <v>AQA8808</v>
          </cell>
          <cell r="C5942" t="str">
            <v>先生</v>
          </cell>
          <cell r="D5942" t="str">
            <v>顧大為</v>
          </cell>
          <cell r="E5942" t="str">
            <v>顧大為先生</v>
          </cell>
          <cell r="F5942">
            <v>988336095</v>
          </cell>
        </row>
        <row r="5943">
          <cell r="A5943" t="str">
            <v>D809388</v>
          </cell>
          <cell r="B5943" t="str">
            <v>AMW6168</v>
          </cell>
          <cell r="C5943" t="str">
            <v>先生</v>
          </cell>
          <cell r="D5943" t="str">
            <v>杜秉明</v>
          </cell>
          <cell r="E5943" t="str">
            <v>杜秉明先生</v>
          </cell>
          <cell r="F5943">
            <v>935909453</v>
          </cell>
        </row>
        <row r="5944">
          <cell r="A5944" t="str">
            <v>D809473</v>
          </cell>
          <cell r="B5944" t="str">
            <v>RBD6369</v>
          </cell>
          <cell r="C5944" t="str">
            <v>先生</v>
          </cell>
          <cell r="D5944" t="str">
            <v>高樹勇</v>
          </cell>
          <cell r="E5944" t="str">
            <v>高樹勇先生</v>
          </cell>
          <cell r="F5944">
            <v>933823534</v>
          </cell>
        </row>
        <row r="5945">
          <cell r="A5945" t="str">
            <v>D809474</v>
          </cell>
          <cell r="B5945" t="str">
            <v>RBC1718</v>
          </cell>
          <cell r="C5945" t="str">
            <v>先生</v>
          </cell>
          <cell r="D5945" t="str">
            <v>常在國際法律事務所-財盟租賃范清銘</v>
          </cell>
          <cell r="E5945" t="str">
            <v>范清銘先生</v>
          </cell>
          <cell r="F5945">
            <v>952702245</v>
          </cell>
        </row>
        <row r="5946">
          <cell r="A5946" t="str">
            <v>D809484</v>
          </cell>
          <cell r="B5946" t="str">
            <v>RBB8219</v>
          </cell>
          <cell r="C5946" t="str">
            <v>先生</v>
          </cell>
          <cell r="D5946" t="str">
            <v>格上租賃股份有限公司黃江城</v>
          </cell>
          <cell r="E5946" t="str">
            <v>林志鴻先生</v>
          </cell>
          <cell r="F5946">
            <v>926570309</v>
          </cell>
        </row>
        <row r="5947">
          <cell r="A5947" t="str">
            <v>D809494</v>
          </cell>
          <cell r="B5947" t="str">
            <v>AQL9000</v>
          </cell>
          <cell r="C5947" t="str">
            <v>先生</v>
          </cell>
          <cell r="D5947" t="str">
            <v>蘇國年</v>
          </cell>
          <cell r="E5947" t="str">
            <v>蘇國年先生</v>
          </cell>
          <cell r="F5947">
            <v>933158132</v>
          </cell>
        </row>
        <row r="5948">
          <cell r="A5948" t="str">
            <v>D809507</v>
          </cell>
          <cell r="B5948" t="str">
            <v>RBC8866</v>
          </cell>
          <cell r="C5948" t="str">
            <v>先生</v>
          </cell>
          <cell r="D5948" t="str">
            <v>格上汽車租賃股份有限公司洪國田</v>
          </cell>
          <cell r="E5948" t="str">
            <v>洪國田先生</v>
          </cell>
          <cell r="F5948">
            <v>910685388</v>
          </cell>
        </row>
        <row r="5949">
          <cell r="A5949" t="str">
            <v>D809508</v>
          </cell>
          <cell r="B5949" t="str">
            <v>RBG0616</v>
          </cell>
          <cell r="C5949" t="str">
            <v>先生</v>
          </cell>
          <cell r="D5949" t="str">
            <v>格上汽車租賃股份有限公司陳俊瑋</v>
          </cell>
          <cell r="E5949" t="str">
            <v>陳俊瑋先生</v>
          </cell>
          <cell r="F5949">
            <v>937014233</v>
          </cell>
        </row>
        <row r="5950">
          <cell r="A5950" t="str">
            <v>D809526</v>
          </cell>
          <cell r="B5950" t="str">
            <v>RBC3288</v>
          </cell>
          <cell r="C5950" t="str">
            <v>先生</v>
          </cell>
          <cell r="D5950" t="str">
            <v>余東興</v>
          </cell>
          <cell r="E5950" t="str">
            <v>余東興先生</v>
          </cell>
          <cell r="F5950">
            <v>939306119</v>
          </cell>
        </row>
        <row r="5951">
          <cell r="A5951" t="str">
            <v>D872854</v>
          </cell>
          <cell r="B5951" t="str">
            <v>AGK6982</v>
          </cell>
          <cell r="C5951" t="str">
            <v>先生</v>
          </cell>
          <cell r="D5951" t="str">
            <v>昌玶貿易有限公司楊家昌</v>
          </cell>
          <cell r="E5951" t="str">
            <v>楊家昌先生</v>
          </cell>
          <cell r="F5951">
            <v>933803779</v>
          </cell>
        </row>
        <row r="5952">
          <cell r="A5952" t="str">
            <v>D872861</v>
          </cell>
          <cell r="B5952" t="str">
            <v>AGS8198</v>
          </cell>
          <cell r="C5952" t="str">
            <v>先生</v>
          </cell>
          <cell r="D5952" t="str">
            <v>鉑德汽車股份有限公司程柏盛</v>
          </cell>
          <cell r="E5952" t="str">
            <v>程柏盛先生</v>
          </cell>
          <cell r="F5952">
            <v>936033878</v>
          </cell>
        </row>
        <row r="5953">
          <cell r="A5953" t="str">
            <v>D873048</v>
          </cell>
          <cell r="B5953" t="str">
            <v>RAW3030</v>
          </cell>
          <cell r="C5953" t="str">
            <v>小姐</v>
          </cell>
          <cell r="D5953" t="str">
            <v>格上汽車租賃股份有限公司胡曉芸</v>
          </cell>
          <cell r="E5953" t="str">
            <v>胡曉芸小姐</v>
          </cell>
          <cell r="F5953">
            <v>972691529</v>
          </cell>
        </row>
        <row r="5954">
          <cell r="A5954" t="str">
            <v>D873059</v>
          </cell>
          <cell r="B5954" t="str">
            <v>RAW0608</v>
          </cell>
          <cell r="C5954" t="str">
            <v>先生</v>
          </cell>
          <cell r="D5954" t="str">
            <v>聯邦國際租賃股份有限公司朱小源</v>
          </cell>
          <cell r="E5954" t="str">
            <v>朱小源先生</v>
          </cell>
          <cell r="F5954">
            <v>927995676</v>
          </cell>
        </row>
        <row r="5955">
          <cell r="A5955" t="str">
            <v>D874788</v>
          </cell>
          <cell r="B5955" t="str">
            <v>AGL3309</v>
          </cell>
          <cell r="C5955" t="str">
            <v>小姐</v>
          </cell>
          <cell r="D5955" t="str">
            <v>林雅妃</v>
          </cell>
          <cell r="E5955" t="str">
            <v>林士文小姐</v>
          </cell>
          <cell r="F5955">
            <v>935630039</v>
          </cell>
        </row>
        <row r="5956">
          <cell r="A5956" t="str">
            <v>D874814</v>
          </cell>
          <cell r="B5956" t="str">
            <v>ATG3698</v>
          </cell>
          <cell r="C5956" t="str">
            <v>先生</v>
          </cell>
          <cell r="D5956" t="str">
            <v>沈志霖</v>
          </cell>
          <cell r="E5956" t="str">
            <v>沈志霖先生</v>
          </cell>
          <cell r="F5956">
            <v>936851860</v>
          </cell>
        </row>
        <row r="5957">
          <cell r="A5957" t="str">
            <v>D874816</v>
          </cell>
          <cell r="B5957" t="str">
            <v>AMY5962</v>
          </cell>
          <cell r="C5957" t="str">
            <v>先生</v>
          </cell>
          <cell r="D5957" t="str">
            <v>林泰成</v>
          </cell>
          <cell r="E5957" t="str">
            <v>林泰成先生</v>
          </cell>
          <cell r="F5957">
            <v>935583283</v>
          </cell>
        </row>
        <row r="5958">
          <cell r="A5958" t="str">
            <v>D875084</v>
          </cell>
          <cell r="B5958" t="str">
            <v>RAQ5088</v>
          </cell>
          <cell r="C5958" t="str">
            <v>先生</v>
          </cell>
          <cell r="D5958" t="str">
            <v>雍國建設開發(股)遠銀國際租賃黃致豪</v>
          </cell>
          <cell r="E5958" t="str">
            <v>黃致豪先生</v>
          </cell>
          <cell r="F5958">
            <v>937907411</v>
          </cell>
        </row>
        <row r="5959">
          <cell r="A5959" t="str">
            <v>D875523</v>
          </cell>
          <cell r="B5959" t="str">
            <v>RAR3090</v>
          </cell>
          <cell r="C5959" t="str">
            <v>小姐</v>
          </cell>
          <cell r="D5959" t="str">
            <v>格上汽車租賃股份有限公司郭瑾</v>
          </cell>
          <cell r="E5959" t="str">
            <v>郭瑾小姐</v>
          </cell>
          <cell r="F5959">
            <v>958986222</v>
          </cell>
        </row>
        <row r="5960">
          <cell r="A5960" t="str">
            <v>D875587</v>
          </cell>
          <cell r="B5960" t="str">
            <v>AKR5756</v>
          </cell>
          <cell r="C5960" t="str">
            <v>先生</v>
          </cell>
          <cell r="D5960" t="str">
            <v>蕭崇傑</v>
          </cell>
          <cell r="E5960" t="str">
            <v>蕭崇傑先生</v>
          </cell>
          <cell r="F5960">
            <v>915159967</v>
          </cell>
        </row>
        <row r="5961">
          <cell r="A5961" t="str">
            <v>D875742</v>
          </cell>
          <cell r="B5961" t="str">
            <v>AKM2682</v>
          </cell>
          <cell r="C5961" t="str">
            <v>先生</v>
          </cell>
          <cell r="D5961" t="str">
            <v>許世霖</v>
          </cell>
          <cell r="E5961" t="str">
            <v>許世霖先生</v>
          </cell>
          <cell r="F5961">
            <v>953799959</v>
          </cell>
        </row>
        <row r="5962">
          <cell r="A5962" t="str">
            <v>D875750</v>
          </cell>
          <cell r="B5962" t="str">
            <v>AMW1799</v>
          </cell>
          <cell r="C5962" t="str">
            <v>先生</v>
          </cell>
          <cell r="D5962" t="str">
            <v>孫綿藝</v>
          </cell>
          <cell r="E5962" t="str">
            <v>陳威穎先生</v>
          </cell>
          <cell r="F5962">
            <v>936922097</v>
          </cell>
        </row>
        <row r="5963">
          <cell r="A5963" t="str">
            <v>D875751</v>
          </cell>
          <cell r="B5963" t="str">
            <v>AKF3051</v>
          </cell>
          <cell r="C5963" t="str">
            <v>小姐</v>
          </cell>
          <cell r="D5963" t="str">
            <v>陳鵬生</v>
          </cell>
          <cell r="E5963" t="str">
            <v>周鈺惠小姐</v>
          </cell>
          <cell r="F5963">
            <v>936323324</v>
          </cell>
        </row>
        <row r="5964">
          <cell r="A5964" t="str">
            <v>D875799</v>
          </cell>
          <cell r="B5964" t="str">
            <v>RAW1139</v>
          </cell>
          <cell r="C5964" t="str">
            <v>先生</v>
          </cell>
          <cell r="D5964" t="str">
            <v>格上租賃股份有限公司柯尚志</v>
          </cell>
          <cell r="E5964" t="str">
            <v>柯尚志先生</v>
          </cell>
          <cell r="F5964">
            <v>958235858</v>
          </cell>
        </row>
        <row r="5965">
          <cell r="A5965" t="str">
            <v>D875803</v>
          </cell>
          <cell r="B5965" t="str">
            <v>AKM2890</v>
          </cell>
          <cell r="C5965" t="str">
            <v>先生</v>
          </cell>
          <cell r="D5965" t="str">
            <v>吳孟岫</v>
          </cell>
          <cell r="E5965" t="str">
            <v>吳孟岫先生</v>
          </cell>
          <cell r="F5965">
            <v>936939158</v>
          </cell>
        </row>
        <row r="5966">
          <cell r="A5966" t="str">
            <v>D875804</v>
          </cell>
          <cell r="B5966" t="str">
            <v>RAW2086</v>
          </cell>
          <cell r="C5966" t="str">
            <v>先生</v>
          </cell>
          <cell r="D5966" t="str">
            <v>基準科技有限公司-遠銀小客車租賃陳舜庭</v>
          </cell>
          <cell r="E5966" t="str">
            <v>陳舜庭先生</v>
          </cell>
          <cell r="F5966">
            <v>932390742</v>
          </cell>
        </row>
        <row r="5967">
          <cell r="A5967" t="str">
            <v>D876087</v>
          </cell>
          <cell r="B5967" t="str">
            <v>AKJ2908</v>
          </cell>
          <cell r="C5967" t="str">
            <v>先生</v>
          </cell>
          <cell r="D5967" t="str">
            <v>豐川弘盛</v>
          </cell>
          <cell r="E5967" t="str">
            <v>豐川弘盛先生</v>
          </cell>
          <cell r="F5967">
            <v>932271180</v>
          </cell>
        </row>
        <row r="5968">
          <cell r="A5968" t="str">
            <v>D876098</v>
          </cell>
          <cell r="B5968" t="str">
            <v>AKM0708</v>
          </cell>
          <cell r="C5968" t="str">
            <v>先生</v>
          </cell>
          <cell r="D5968" t="str">
            <v>吳宗穎</v>
          </cell>
          <cell r="E5968" t="str">
            <v>吳宗穎先生</v>
          </cell>
          <cell r="F5968">
            <v>989865886</v>
          </cell>
        </row>
        <row r="5969">
          <cell r="A5969" t="str">
            <v>D876348</v>
          </cell>
          <cell r="B5969" t="str">
            <v>AKK3008</v>
          </cell>
          <cell r="C5969" t="str">
            <v>先生</v>
          </cell>
          <cell r="D5969" t="str">
            <v>0陳佳裕</v>
          </cell>
          <cell r="E5969" t="str">
            <v>陳佳裕先生</v>
          </cell>
          <cell r="F5969">
            <v>975089108</v>
          </cell>
        </row>
        <row r="5970">
          <cell r="A5970" t="str">
            <v>D876365</v>
          </cell>
          <cell r="B5970" t="str">
            <v>AKX2767</v>
          </cell>
          <cell r="C5970" t="str">
            <v>先生</v>
          </cell>
          <cell r="D5970" t="str">
            <v>劉勃辰</v>
          </cell>
          <cell r="E5970" t="str">
            <v>劉勃辰先生</v>
          </cell>
          <cell r="F5970">
            <v>930148697</v>
          </cell>
        </row>
        <row r="5971">
          <cell r="A5971" t="str">
            <v>D876480</v>
          </cell>
          <cell r="B5971" t="str">
            <v>AKM1828</v>
          </cell>
          <cell r="C5971" t="str">
            <v>小姐</v>
          </cell>
          <cell r="D5971" t="str">
            <v>全利機械(股)公司蟻勝梅</v>
          </cell>
          <cell r="E5971" t="str">
            <v>蟻勝梅小姐</v>
          </cell>
          <cell r="F5971">
            <v>933871860</v>
          </cell>
        </row>
        <row r="5972">
          <cell r="A5972" t="str">
            <v>D876812</v>
          </cell>
          <cell r="B5972" t="str">
            <v>ANM5756</v>
          </cell>
          <cell r="C5972" t="str">
            <v>先生</v>
          </cell>
          <cell r="D5972" t="str">
            <v>陳明照</v>
          </cell>
          <cell r="E5972" t="str">
            <v>陳明照先生</v>
          </cell>
          <cell r="F5972">
            <v>921629926</v>
          </cell>
        </row>
        <row r="5973">
          <cell r="A5973" t="str">
            <v>D876813</v>
          </cell>
          <cell r="B5973" t="str">
            <v>AKN9588</v>
          </cell>
          <cell r="C5973" t="str">
            <v>小姐</v>
          </cell>
          <cell r="D5973" t="str">
            <v>陳千蕙</v>
          </cell>
          <cell r="E5973" t="str">
            <v>陳千蕙小姐</v>
          </cell>
          <cell r="F5973">
            <v>933721459</v>
          </cell>
        </row>
        <row r="5974">
          <cell r="A5974" t="str">
            <v>D876817</v>
          </cell>
          <cell r="B5974" t="str">
            <v>AKN8056</v>
          </cell>
          <cell r="C5974" t="str">
            <v>先生</v>
          </cell>
          <cell r="D5974" t="str">
            <v>康嘉哲</v>
          </cell>
          <cell r="E5974" t="str">
            <v>康嘉哲先生</v>
          </cell>
          <cell r="F5974">
            <v>926265927</v>
          </cell>
        </row>
        <row r="5975">
          <cell r="A5975" t="str">
            <v>D877046</v>
          </cell>
          <cell r="B5975" t="str">
            <v>ANN1816</v>
          </cell>
          <cell r="C5975" t="str">
            <v>小姐</v>
          </cell>
          <cell r="D5975" t="str">
            <v>巫曼文</v>
          </cell>
          <cell r="E5975" t="str">
            <v>巫曼文小姐</v>
          </cell>
          <cell r="F5975">
            <v>939708489</v>
          </cell>
        </row>
        <row r="5976">
          <cell r="A5976" t="str">
            <v>D877175</v>
          </cell>
          <cell r="B5976" t="str">
            <v>ANA9090</v>
          </cell>
          <cell r="C5976" t="str">
            <v>小姐</v>
          </cell>
          <cell r="D5976" t="str">
            <v>劉育伶</v>
          </cell>
          <cell r="E5976" t="str">
            <v>劉育伶小姐</v>
          </cell>
          <cell r="F5976">
            <v>919221090</v>
          </cell>
        </row>
        <row r="5977">
          <cell r="A5977" t="str">
            <v>D877255</v>
          </cell>
          <cell r="B5977" t="str">
            <v>ANA9996</v>
          </cell>
          <cell r="C5977" t="str">
            <v>先生</v>
          </cell>
          <cell r="D5977" t="str">
            <v>黃星輝</v>
          </cell>
          <cell r="E5977" t="str">
            <v>黃星輝先生</v>
          </cell>
          <cell r="F5977">
            <v>939074480</v>
          </cell>
        </row>
        <row r="5978">
          <cell r="A5978" t="str">
            <v>D877338</v>
          </cell>
          <cell r="B5978" t="str">
            <v>ANN0807</v>
          </cell>
          <cell r="C5978" t="str">
            <v>先生</v>
          </cell>
          <cell r="D5978" t="str">
            <v>0蘇文光</v>
          </cell>
          <cell r="E5978" t="str">
            <v>蘇文光先生</v>
          </cell>
          <cell r="F5978">
            <v>988176979</v>
          </cell>
        </row>
        <row r="5979">
          <cell r="A5979" t="str">
            <v>D877524</v>
          </cell>
          <cell r="B5979" t="str">
            <v>ALA3328</v>
          </cell>
          <cell r="C5979" t="str">
            <v>先生</v>
          </cell>
          <cell r="D5979" t="str">
            <v>依德股份有限公司李昊</v>
          </cell>
          <cell r="E5979" t="str">
            <v>李昊先生</v>
          </cell>
          <cell r="F5979">
            <v>953187557</v>
          </cell>
        </row>
        <row r="5980">
          <cell r="A5980" t="str">
            <v>D877525</v>
          </cell>
          <cell r="B5980" t="str">
            <v>AJJ9857</v>
          </cell>
          <cell r="C5980" t="str">
            <v>先生</v>
          </cell>
          <cell r="D5980" t="str">
            <v>黃聖猷</v>
          </cell>
          <cell r="E5980" t="str">
            <v>黃聖猷先生</v>
          </cell>
          <cell r="F5980">
            <v>975976525</v>
          </cell>
        </row>
        <row r="5981">
          <cell r="A5981" t="str">
            <v>D877531</v>
          </cell>
          <cell r="B5981" t="str">
            <v>ANN9130</v>
          </cell>
          <cell r="C5981" t="str">
            <v>先生</v>
          </cell>
          <cell r="D5981" t="str">
            <v>黃國矩</v>
          </cell>
          <cell r="E5981" t="str">
            <v>黃國矩先生</v>
          </cell>
          <cell r="F5981">
            <v>928569216</v>
          </cell>
        </row>
        <row r="5982">
          <cell r="A5982" t="str">
            <v>D877532</v>
          </cell>
          <cell r="B5982" t="str">
            <v>ANX5995</v>
          </cell>
          <cell r="C5982" t="str">
            <v>小姐</v>
          </cell>
          <cell r="D5982" t="str">
            <v>劉采璘</v>
          </cell>
          <cell r="E5982" t="str">
            <v>劉采璘小姐</v>
          </cell>
          <cell r="F5982">
            <v>930020900</v>
          </cell>
        </row>
        <row r="5983">
          <cell r="A5983" t="str">
            <v>D877535</v>
          </cell>
          <cell r="B5983" t="str">
            <v>AKH9978</v>
          </cell>
          <cell r="C5983" t="str">
            <v>先生</v>
          </cell>
          <cell r="D5983" t="str">
            <v>潘思俊</v>
          </cell>
          <cell r="E5983" t="str">
            <v>潘思俊先生</v>
          </cell>
          <cell r="F5983">
            <v>921101100</v>
          </cell>
        </row>
        <row r="5984">
          <cell r="A5984" t="str">
            <v>D877544</v>
          </cell>
          <cell r="B5984" t="str">
            <v>ARE0521</v>
          </cell>
          <cell r="C5984" t="str">
            <v>先生</v>
          </cell>
          <cell r="D5984" t="str">
            <v>賴琦瑋</v>
          </cell>
          <cell r="E5984" t="str">
            <v>賴琦瑋先生</v>
          </cell>
          <cell r="F5984">
            <v>976097829</v>
          </cell>
        </row>
        <row r="5985">
          <cell r="A5985" t="str">
            <v>D877548</v>
          </cell>
          <cell r="B5985" t="str">
            <v>APC2581</v>
          </cell>
          <cell r="C5985" t="str">
            <v>先生</v>
          </cell>
          <cell r="D5985" t="str">
            <v>蔡佳峰</v>
          </cell>
          <cell r="E5985" t="str">
            <v>蔡佳峰先生</v>
          </cell>
          <cell r="F5985">
            <v>930834615</v>
          </cell>
        </row>
        <row r="5986">
          <cell r="A5986" t="str">
            <v>D899185</v>
          </cell>
          <cell r="B5986" t="str">
            <v>AJU1358</v>
          </cell>
          <cell r="C5986" t="str">
            <v>先生</v>
          </cell>
          <cell r="D5986" t="str">
            <v>王呈宏</v>
          </cell>
          <cell r="E5986" t="str">
            <v>王呈宏先生</v>
          </cell>
          <cell r="F5986">
            <v>932209813</v>
          </cell>
        </row>
        <row r="5987">
          <cell r="A5987" t="str">
            <v>D899247</v>
          </cell>
          <cell r="B5987" t="str">
            <v>RAQ9198</v>
          </cell>
          <cell r="C5987" t="str">
            <v>先生</v>
          </cell>
          <cell r="D5987" t="str">
            <v>財盟小客車租賃股份有限公司蔡文福</v>
          </cell>
          <cell r="E5987" t="str">
            <v>蔡文福先生</v>
          </cell>
          <cell r="F5987">
            <v>933956805</v>
          </cell>
        </row>
        <row r="5988">
          <cell r="A5988" t="str">
            <v>D899294</v>
          </cell>
          <cell r="B5988" t="str">
            <v>ATG0697</v>
          </cell>
          <cell r="C5988" t="str">
            <v>先生</v>
          </cell>
          <cell r="D5988" t="str">
            <v>李晟瑞</v>
          </cell>
          <cell r="E5988" t="str">
            <v>李晟瑞先生</v>
          </cell>
          <cell r="F5988">
            <v>922008358</v>
          </cell>
        </row>
        <row r="5989">
          <cell r="A5989" t="str">
            <v>D899406</v>
          </cell>
          <cell r="B5989" t="str">
            <v>AKJ5358</v>
          </cell>
          <cell r="C5989" t="str">
            <v>先生</v>
          </cell>
          <cell r="D5989" t="str">
            <v>連亞企業有限公司張世昌</v>
          </cell>
          <cell r="E5989" t="str">
            <v>張世昌先生</v>
          </cell>
          <cell r="F5989">
            <v>933229054</v>
          </cell>
        </row>
        <row r="5990">
          <cell r="A5990" t="str">
            <v>D899583</v>
          </cell>
          <cell r="B5990" t="str">
            <v>RAW1970</v>
          </cell>
          <cell r="C5990" t="str">
            <v>先生</v>
          </cell>
          <cell r="D5990" t="str">
            <v>聯昌電子企業股份有限公司(和運租賃)陳義昇</v>
          </cell>
          <cell r="E5990" t="str">
            <v>陳義昇先生</v>
          </cell>
          <cell r="F5990">
            <v>988129332</v>
          </cell>
        </row>
        <row r="5991">
          <cell r="A5991" t="str">
            <v>D899650</v>
          </cell>
          <cell r="B5991" t="str">
            <v>RAX5679</v>
          </cell>
          <cell r="C5991" t="str">
            <v>先生</v>
          </cell>
          <cell r="D5991" t="str">
            <v>東利達(股)(財盟租賃)溫武釧</v>
          </cell>
          <cell r="E5991" t="str">
            <v>溫武釧先生</v>
          </cell>
          <cell r="F5991">
            <v>921631955</v>
          </cell>
        </row>
        <row r="5992">
          <cell r="A5992" t="str">
            <v>D932472</v>
          </cell>
          <cell r="B5992" t="str">
            <v>AMW3377</v>
          </cell>
          <cell r="C5992" t="str">
            <v>先生</v>
          </cell>
          <cell r="D5992" t="str">
            <v>凱歐投資股份有限公司孫德揚</v>
          </cell>
          <cell r="E5992" t="str">
            <v>孫德揚先生</v>
          </cell>
          <cell r="F5992">
            <v>918763919</v>
          </cell>
        </row>
        <row r="5993">
          <cell r="A5993" t="str">
            <v>D932489</v>
          </cell>
          <cell r="B5993" t="str">
            <v>RBB6817</v>
          </cell>
          <cell r="C5993" t="str">
            <v>先生</v>
          </cell>
          <cell r="D5993" t="str">
            <v>遠銀國際租賃股份有限公司陳隆盛</v>
          </cell>
          <cell r="E5993" t="str">
            <v>陳隆盛先生</v>
          </cell>
          <cell r="F5993">
            <v>910228345</v>
          </cell>
        </row>
        <row r="5994">
          <cell r="A5994" t="str">
            <v>D932527</v>
          </cell>
          <cell r="B5994" t="str">
            <v>ALB1129</v>
          </cell>
          <cell r="C5994" t="str">
            <v>先生</v>
          </cell>
          <cell r="D5994" t="str">
            <v>林清輝</v>
          </cell>
          <cell r="E5994" t="str">
            <v>林清輝先生</v>
          </cell>
          <cell r="F5994">
            <v>988283602</v>
          </cell>
        </row>
        <row r="5995">
          <cell r="A5995" t="str">
            <v>D932545</v>
          </cell>
          <cell r="B5995" t="str">
            <v>RBN9766</v>
          </cell>
          <cell r="C5995" t="str">
            <v>先生</v>
          </cell>
          <cell r="D5995" t="str">
            <v>華陽不鏽鋼工業(股)公司-財盟租賃陳明富</v>
          </cell>
          <cell r="E5995" t="str">
            <v>陳明富先生</v>
          </cell>
          <cell r="F5995">
            <v>928826078</v>
          </cell>
        </row>
        <row r="5996">
          <cell r="A5996" t="str">
            <v>D932584</v>
          </cell>
          <cell r="B5996" t="str">
            <v>RBL2826</v>
          </cell>
          <cell r="C5996" t="str">
            <v>先生</v>
          </cell>
          <cell r="D5996" t="str">
            <v>華陽不銹鋼工業(股)公司-財盟小客車陳明豐</v>
          </cell>
          <cell r="E5996" t="str">
            <v>陳明豐先生</v>
          </cell>
          <cell r="F5996">
            <v>939968226</v>
          </cell>
        </row>
        <row r="5997">
          <cell r="A5997" t="str">
            <v>D932629</v>
          </cell>
          <cell r="B5997" t="str">
            <v>APA1237</v>
          </cell>
          <cell r="C5997" t="str">
            <v>先生</v>
          </cell>
          <cell r="D5997" t="str">
            <v>李志任</v>
          </cell>
          <cell r="E5997" t="str">
            <v>李志任先生</v>
          </cell>
          <cell r="F5997">
            <v>939923328</v>
          </cell>
        </row>
        <row r="5998">
          <cell r="A5998" t="str">
            <v>D938211</v>
          </cell>
          <cell r="B5998" t="str">
            <v>RBE2929</v>
          </cell>
          <cell r="C5998" t="str">
            <v>先生</v>
          </cell>
          <cell r="D5998" t="str">
            <v>博精儀器股份(有)-和新租賃李典忠</v>
          </cell>
          <cell r="E5998" t="str">
            <v>李典忠先生</v>
          </cell>
          <cell r="F5998">
            <v>936118097</v>
          </cell>
        </row>
        <row r="5999">
          <cell r="A5999" t="str">
            <v>D938397</v>
          </cell>
          <cell r="B5999" t="str">
            <v>AQX5695</v>
          </cell>
          <cell r="C5999" t="str">
            <v>先生</v>
          </cell>
          <cell r="D5999" t="str">
            <v>林貴煌</v>
          </cell>
          <cell r="E5999" t="str">
            <v>林貴煌先生</v>
          </cell>
          <cell r="F5999">
            <v>939525388</v>
          </cell>
        </row>
        <row r="6000">
          <cell r="A6000" t="str">
            <v>D939615</v>
          </cell>
          <cell r="B6000" t="str">
            <v>AKK9676</v>
          </cell>
          <cell r="C6000" t="str">
            <v>小姐</v>
          </cell>
          <cell r="D6000" t="str">
            <v>陳素真</v>
          </cell>
          <cell r="E6000" t="str">
            <v>陳素真小姐</v>
          </cell>
          <cell r="F6000">
            <v>937920028</v>
          </cell>
        </row>
        <row r="6001">
          <cell r="A6001" t="str">
            <v>D939616</v>
          </cell>
          <cell r="B6001" t="str">
            <v>RAR2916</v>
          </cell>
          <cell r="C6001" t="str">
            <v>先生</v>
          </cell>
          <cell r="D6001" t="str">
            <v>中租迪和股份有限公司葉鎮</v>
          </cell>
          <cell r="E6001" t="str">
            <v>葉鎮先生</v>
          </cell>
          <cell r="F6001">
            <v>903071669</v>
          </cell>
        </row>
        <row r="6002">
          <cell r="A6002" t="str">
            <v>D939635</v>
          </cell>
          <cell r="B6002" t="str">
            <v>AXA9839</v>
          </cell>
          <cell r="C6002" t="str">
            <v>先生</v>
          </cell>
          <cell r="D6002" t="str">
            <v>壹鈞設計工程(有)李振東</v>
          </cell>
          <cell r="E6002" t="str">
            <v>李振東先生</v>
          </cell>
          <cell r="F6002">
            <v>932891352</v>
          </cell>
        </row>
        <row r="6003">
          <cell r="A6003" t="str">
            <v>D939638</v>
          </cell>
          <cell r="B6003" t="str">
            <v>ANX0395</v>
          </cell>
          <cell r="C6003" t="str">
            <v>先生</v>
          </cell>
          <cell r="D6003" t="str">
            <v>陳榮華</v>
          </cell>
          <cell r="E6003" t="str">
            <v>陳榮華先生</v>
          </cell>
          <cell r="F6003">
            <v>931078971</v>
          </cell>
        </row>
        <row r="6004">
          <cell r="A6004" t="str">
            <v>D939665</v>
          </cell>
          <cell r="B6004" t="str">
            <v>AKK1010</v>
          </cell>
          <cell r="C6004" t="str">
            <v>先生</v>
          </cell>
          <cell r="D6004" t="str">
            <v>六如實業股份有限公司林明宗</v>
          </cell>
          <cell r="E6004" t="str">
            <v>林明宗先生</v>
          </cell>
          <cell r="F6004">
            <v>978263813</v>
          </cell>
        </row>
        <row r="6005">
          <cell r="A6005" t="str">
            <v>D939691</v>
          </cell>
          <cell r="B6005" t="str">
            <v>RAW5188</v>
          </cell>
          <cell r="C6005" t="str">
            <v>先生</v>
          </cell>
          <cell r="D6005" t="str">
            <v>聯邦國際租賃股份有限公司許能發</v>
          </cell>
          <cell r="E6005" t="str">
            <v>許能發先生</v>
          </cell>
          <cell r="F6005">
            <v>935146669</v>
          </cell>
        </row>
        <row r="6006">
          <cell r="A6006" t="str">
            <v>D939698</v>
          </cell>
          <cell r="B6006" t="str">
            <v>RCA3888</v>
          </cell>
          <cell r="C6006" t="str">
            <v>先生</v>
          </cell>
          <cell r="D6006" t="str">
            <v>王原洲</v>
          </cell>
          <cell r="E6006" t="str">
            <v>王原洲先生</v>
          </cell>
          <cell r="F6006">
            <v>935440691</v>
          </cell>
        </row>
        <row r="6007">
          <cell r="A6007" t="str">
            <v>D939912</v>
          </cell>
          <cell r="B6007" t="str">
            <v>AXC9566</v>
          </cell>
          <cell r="C6007" t="str">
            <v>先生</v>
          </cell>
          <cell r="D6007" t="str">
            <v>三互興業股份有限公司(財盟小客車)楊可達</v>
          </cell>
          <cell r="E6007" t="str">
            <v>楊可達先生</v>
          </cell>
          <cell r="F6007">
            <v>926165588</v>
          </cell>
        </row>
        <row r="6008">
          <cell r="A6008" t="str">
            <v>D940261</v>
          </cell>
          <cell r="B6008" t="str">
            <v>AKN2388</v>
          </cell>
          <cell r="C6008" t="str">
            <v>先生</v>
          </cell>
          <cell r="D6008" t="str">
            <v>凌明輝</v>
          </cell>
          <cell r="E6008" t="str">
            <v>凌明輝先生</v>
          </cell>
          <cell r="F6008">
            <v>955087730</v>
          </cell>
        </row>
        <row r="6009">
          <cell r="A6009" t="str">
            <v>D940278</v>
          </cell>
          <cell r="B6009" t="str">
            <v>AKZ1158</v>
          </cell>
          <cell r="C6009" t="str">
            <v>先生</v>
          </cell>
          <cell r="D6009" t="str">
            <v>曾敬元</v>
          </cell>
          <cell r="E6009" t="str">
            <v>曾敬元先生</v>
          </cell>
          <cell r="F6009">
            <v>936053538</v>
          </cell>
        </row>
        <row r="6010">
          <cell r="A6010" t="str">
            <v>D940316</v>
          </cell>
          <cell r="B6010" t="str">
            <v>BMW0056</v>
          </cell>
          <cell r="C6010" t="str">
            <v>先生</v>
          </cell>
          <cell r="D6010" t="str">
            <v>蔡榮錫</v>
          </cell>
          <cell r="E6010" t="str">
            <v>蔡榮錫先生</v>
          </cell>
          <cell r="F6010">
            <v>919553888</v>
          </cell>
        </row>
        <row r="6011">
          <cell r="A6011" t="str">
            <v>D940334</v>
          </cell>
          <cell r="B6011" t="str">
            <v>AKL8867</v>
          </cell>
          <cell r="C6011" t="str">
            <v>小姐</v>
          </cell>
          <cell r="D6011" t="str">
            <v>鴻辰建設有限公司吳春滿</v>
          </cell>
          <cell r="E6011" t="str">
            <v>吳春滿小姐</v>
          </cell>
          <cell r="F6011">
            <v>917220299</v>
          </cell>
        </row>
        <row r="6012">
          <cell r="A6012" t="str">
            <v>D940335</v>
          </cell>
          <cell r="B6012" t="str">
            <v>AKL9569</v>
          </cell>
          <cell r="C6012" t="str">
            <v>先生</v>
          </cell>
          <cell r="D6012" t="str">
            <v>吳義雄</v>
          </cell>
          <cell r="E6012" t="str">
            <v>吳義雄先生</v>
          </cell>
          <cell r="F6012">
            <v>928343137</v>
          </cell>
        </row>
        <row r="6013">
          <cell r="A6013" t="str">
            <v>D987614</v>
          </cell>
          <cell r="B6013" t="str">
            <v>AMY1269</v>
          </cell>
          <cell r="C6013" t="str">
            <v>先生</v>
          </cell>
          <cell r="D6013" t="str">
            <v>順安開發建設股份有限公司洪敬晉</v>
          </cell>
          <cell r="E6013" t="str">
            <v>洪敬晉先生</v>
          </cell>
          <cell r="F6013">
            <v>933717074</v>
          </cell>
        </row>
        <row r="6014">
          <cell r="A6014" t="str">
            <v>D987704</v>
          </cell>
          <cell r="B6014" t="str">
            <v>D987704</v>
          </cell>
          <cell r="C6014" t="str">
            <v>先生</v>
          </cell>
          <cell r="D6014" t="str">
            <v>車已賣</v>
          </cell>
          <cell r="E6014" t="str">
            <v>車已賣先生</v>
          </cell>
          <cell r="F6014">
            <v>900000000</v>
          </cell>
        </row>
        <row r="6015">
          <cell r="A6015" t="str">
            <v>D987708</v>
          </cell>
          <cell r="B6015" t="str">
            <v>AXE-6339</v>
          </cell>
          <cell r="C6015" t="str">
            <v>先生</v>
          </cell>
          <cell r="D6015" t="str">
            <v>蔚藍投資(限)公司-財盟租賃莊謙信</v>
          </cell>
          <cell r="E6015" t="str">
            <v>莊謙信先生</v>
          </cell>
          <cell r="F6015">
            <v>916015593</v>
          </cell>
        </row>
        <row r="6016">
          <cell r="A6016" t="str">
            <v>D987772</v>
          </cell>
          <cell r="B6016" t="str">
            <v>ANW9875</v>
          </cell>
          <cell r="C6016" t="str">
            <v>先生</v>
          </cell>
          <cell r="D6016" t="str">
            <v>安怡興建設股份有限公司邱家林</v>
          </cell>
          <cell r="E6016" t="str">
            <v>邱家林先生</v>
          </cell>
          <cell r="F6016">
            <v>927588555</v>
          </cell>
        </row>
        <row r="6017">
          <cell r="A6017" t="str">
            <v>D987780</v>
          </cell>
          <cell r="B6017" t="str">
            <v>RAZ9993</v>
          </cell>
          <cell r="C6017" t="str">
            <v>先生</v>
          </cell>
          <cell r="D6017" t="str">
            <v>財盟小客車租賃股份有限公司游經緯</v>
          </cell>
          <cell r="E6017" t="str">
            <v>游經緯先生</v>
          </cell>
          <cell r="F6017">
            <v>918052635</v>
          </cell>
        </row>
        <row r="6018">
          <cell r="A6018" t="str">
            <v>D987786</v>
          </cell>
          <cell r="B6018" t="str">
            <v>RBA6996</v>
          </cell>
          <cell r="C6018" t="str">
            <v>先生</v>
          </cell>
          <cell r="D6018" t="str">
            <v>富相企業(股)-格上租賃林相廷</v>
          </cell>
          <cell r="E6018" t="str">
            <v>林相廷先生</v>
          </cell>
          <cell r="F6018">
            <v>905598069</v>
          </cell>
        </row>
        <row r="6019">
          <cell r="A6019" t="str">
            <v>D987795</v>
          </cell>
          <cell r="B6019" t="str">
            <v>AQD0088</v>
          </cell>
          <cell r="C6019" t="str">
            <v>小姐</v>
          </cell>
          <cell r="D6019" t="str">
            <v>洪麗卿</v>
          </cell>
          <cell r="E6019" t="str">
            <v>洪麗卿小姐</v>
          </cell>
          <cell r="F6019">
            <v>909594781</v>
          </cell>
        </row>
        <row r="6020">
          <cell r="A6020" t="str">
            <v>D987797</v>
          </cell>
          <cell r="B6020" t="str">
            <v>ATM3507</v>
          </cell>
          <cell r="C6020" t="str">
            <v>先生</v>
          </cell>
          <cell r="D6020" t="str">
            <v>寶成設計有限公司胡聰寶</v>
          </cell>
          <cell r="E6020" t="str">
            <v>胡聰寶先生</v>
          </cell>
          <cell r="F6020">
            <v>939168899</v>
          </cell>
        </row>
        <row r="6021">
          <cell r="A6021" t="str">
            <v>D987817</v>
          </cell>
          <cell r="B6021" t="str">
            <v>RBC7119</v>
          </cell>
          <cell r="C6021" t="str">
            <v>先生</v>
          </cell>
          <cell r="D6021" t="str">
            <v>華業建築師事務所-和運黃永熙</v>
          </cell>
          <cell r="E6021" t="str">
            <v>黃永熙先生</v>
          </cell>
          <cell r="F6021">
            <v>938622238</v>
          </cell>
        </row>
        <row r="6022">
          <cell r="A6022" t="str">
            <v>D987840</v>
          </cell>
          <cell r="B6022" t="str">
            <v>ANM1121</v>
          </cell>
          <cell r="C6022" t="str">
            <v>小姐</v>
          </cell>
          <cell r="D6022" t="str">
            <v>張倩雯</v>
          </cell>
          <cell r="E6022" t="str">
            <v>張倩雯小姐</v>
          </cell>
          <cell r="F6022">
            <v>917293536</v>
          </cell>
        </row>
        <row r="6023">
          <cell r="A6023" t="str">
            <v>D987864</v>
          </cell>
          <cell r="B6023" t="str">
            <v>RBD5668</v>
          </cell>
          <cell r="C6023" t="str">
            <v>先生</v>
          </cell>
          <cell r="D6023" t="str">
            <v>蘇智霆</v>
          </cell>
          <cell r="E6023" t="str">
            <v>蘇智霆先生</v>
          </cell>
          <cell r="F6023">
            <v>921555333</v>
          </cell>
        </row>
        <row r="6024">
          <cell r="A6024" t="str">
            <v>D987866</v>
          </cell>
          <cell r="B6024" t="str">
            <v>ARK0700</v>
          </cell>
          <cell r="C6024" t="str">
            <v>先生</v>
          </cell>
          <cell r="D6024" t="str">
            <v>和鴻投資股份有限公司邱啟新</v>
          </cell>
          <cell r="E6024" t="str">
            <v>邱啟新先生</v>
          </cell>
          <cell r="F6024">
            <v>939872518</v>
          </cell>
        </row>
        <row r="6025">
          <cell r="A6025" t="str">
            <v>D987874</v>
          </cell>
          <cell r="B6025" t="str">
            <v>RAZ8088</v>
          </cell>
          <cell r="C6025" t="str">
            <v>先生</v>
          </cell>
          <cell r="D6025" t="str">
            <v>名揚電通股份有限公司林義清</v>
          </cell>
          <cell r="E6025" t="str">
            <v>林義清先生</v>
          </cell>
          <cell r="F6025">
            <v>932338202</v>
          </cell>
        </row>
        <row r="6026">
          <cell r="A6026" t="str">
            <v>D987875</v>
          </cell>
          <cell r="B6026" t="str">
            <v>RBB8618</v>
          </cell>
          <cell r="C6026" t="str">
            <v>先生</v>
          </cell>
          <cell r="D6026" t="str">
            <v>群策國際股份有限公司-財盟小客車吳家幸</v>
          </cell>
          <cell r="E6026" t="str">
            <v>吳家幸先生</v>
          </cell>
          <cell r="F6026">
            <v>928115150</v>
          </cell>
        </row>
        <row r="6027">
          <cell r="A6027" t="str">
            <v>D987876</v>
          </cell>
          <cell r="B6027" t="str">
            <v>ANM8330</v>
          </cell>
          <cell r="C6027" t="str">
            <v>先生</v>
          </cell>
          <cell r="D6027" t="str">
            <v>沈玉琳</v>
          </cell>
          <cell r="E6027" t="str">
            <v>沈玉琳先生</v>
          </cell>
          <cell r="F6027">
            <v>936059820</v>
          </cell>
        </row>
        <row r="6028">
          <cell r="A6028" t="str">
            <v>D987883</v>
          </cell>
          <cell r="B6028" t="str">
            <v>AQR1688</v>
          </cell>
          <cell r="C6028" t="str">
            <v>小姐</v>
          </cell>
          <cell r="D6028" t="str">
            <v>賈麗</v>
          </cell>
          <cell r="E6028" t="str">
            <v>賈麗小姐</v>
          </cell>
          <cell r="F6028">
            <v>920518373</v>
          </cell>
        </row>
        <row r="6029">
          <cell r="A6029" t="str">
            <v>D987884</v>
          </cell>
          <cell r="B6029" t="str">
            <v>RBM7585</v>
          </cell>
          <cell r="C6029" t="str">
            <v>先生</v>
          </cell>
          <cell r="D6029" t="str">
            <v>財盟租賃小客車股份有限公司周志晟</v>
          </cell>
          <cell r="E6029" t="str">
            <v>周志晟先生</v>
          </cell>
          <cell r="F6029">
            <v>939737666</v>
          </cell>
        </row>
        <row r="6030">
          <cell r="A6030" t="str">
            <v>D987885</v>
          </cell>
          <cell r="B6030" t="str">
            <v>ALC3399</v>
          </cell>
          <cell r="C6030" t="str">
            <v>小姐</v>
          </cell>
          <cell r="D6030" t="str">
            <v>陳鈺姍</v>
          </cell>
          <cell r="E6030" t="str">
            <v>陳鈺姍小姐</v>
          </cell>
          <cell r="F6030">
            <v>915503299</v>
          </cell>
        </row>
        <row r="6031">
          <cell r="A6031" t="str">
            <v>D987888</v>
          </cell>
          <cell r="B6031" t="str">
            <v>ARF1700</v>
          </cell>
          <cell r="C6031" t="str">
            <v>先生</v>
          </cell>
          <cell r="D6031" t="str">
            <v>徐毓薇</v>
          </cell>
          <cell r="E6031" t="str">
            <v>呂昭興先生</v>
          </cell>
          <cell r="F6031">
            <v>958931579</v>
          </cell>
        </row>
        <row r="6032">
          <cell r="A6032" t="str">
            <v>D987890</v>
          </cell>
          <cell r="B6032" t="str">
            <v>ASE3579</v>
          </cell>
          <cell r="C6032" t="str">
            <v>先生</v>
          </cell>
          <cell r="D6032" t="str">
            <v>詹千僾</v>
          </cell>
          <cell r="E6032" t="str">
            <v>詹千僾先生</v>
          </cell>
          <cell r="F6032">
            <v>920898839</v>
          </cell>
        </row>
        <row r="6033">
          <cell r="A6033" t="str">
            <v>D987897</v>
          </cell>
          <cell r="B6033" t="str">
            <v>AKB8882</v>
          </cell>
          <cell r="C6033" t="str">
            <v>先生</v>
          </cell>
          <cell r="D6033" t="str">
            <v>胡弘昌</v>
          </cell>
          <cell r="E6033" t="str">
            <v>胡弘昌先生</v>
          </cell>
          <cell r="F6033">
            <v>939750667</v>
          </cell>
        </row>
        <row r="6034">
          <cell r="A6034" t="str">
            <v>D987905</v>
          </cell>
          <cell r="B6034" t="str">
            <v>ALC9833</v>
          </cell>
          <cell r="C6034" t="str">
            <v>先生</v>
          </cell>
          <cell r="D6034" t="str">
            <v>戴安祥</v>
          </cell>
          <cell r="E6034" t="str">
            <v>戴安祥先生</v>
          </cell>
          <cell r="F6034">
            <v>932369999</v>
          </cell>
        </row>
        <row r="6035">
          <cell r="A6035" t="str">
            <v>D987919</v>
          </cell>
          <cell r="B6035" t="str">
            <v>APL5988</v>
          </cell>
          <cell r="C6035" t="str">
            <v>先生</v>
          </cell>
          <cell r="D6035" t="str">
            <v>林宜德</v>
          </cell>
          <cell r="E6035" t="str">
            <v>林宜德先生</v>
          </cell>
          <cell r="F6035">
            <v>983876071</v>
          </cell>
        </row>
        <row r="6036">
          <cell r="A6036" t="str">
            <v>D987933</v>
          </cell>
          <cell r="B6036" t="str">
            <v>待配額車</v>
          </cell>
          <cell r="C6036" t="str">
            <v>先生</v>
          </cell>
          <cell r="D6036" t="str">
            <v>鉑德汽車股份有限公司吳佳翰</v>
          </cell>
          <cell r="E6036" t="str">
            <v>吳佳翰先生</v>
          </cell>
          <cell r="F6036">
            <v>921282497</v>
          </cell>
        </row>
        <row r="6037">
          <cell r="A6037" t="str">
            <v>D987939</v>
          </cell>
          <cell r="B6037" t="str">
            <v>ARF0929</v>
          </cell>
          <cell r="C6037" t="str">
            <v>先生</v>
          </cell>
          <cell r="D6037" t="str">
            <v>盧益村</v>
          </cell>
          <cell r="E6037" t="str">
            <v>盧益村先生</v>
          </cell>
          <cell r="F6037">
            <v>910211232</v>
          </cell>
        </row>
        <row r="6038">
          <cell r="A6038" t="str">
            <v>D987941</v>
          </cell>
          <cell r="B6038" t="str">
            <v>ATY9902</v>
          </cell>
          <cell r="C6038" t="str">
            <v>先生</v>
          </cell>
          <cell r="D6038" t="str">
            <v>黃靖騏</v>
          </cell>
          <cell r="E6038" t="str">
            <v>黃靖騏先生</v>
          </cell>
          <cell r="F6038">
            <v>976555577</v>
          </cell>
        </row>
        <row r="6039">
          <cell r="A6039" t="str">
            <v>D987946</v>
          </cell>
          <cell r="B6039" t="str">
            <v>ANU1631</v>
          </cell>
          <cell r="C6039" t="str">
            <v>先生</v>
          </cell>
          <cell r="D6039" t="str">
            <v>周子迪</v>
          </cell>
          <cell r="E6039" t="str">
            <v>周子迪先生</v>
          </cell>
          <cell r="F6039">
            <v>936081508</v>
          </cell>
        </row>
        <row r="6040">
          <cell r="A6040" t="str">
            <v>D987947</v>
          </cell>
          <cell r="B6040" t="str">
            <v>ANX6737</v>
          </cell>
          <cell r="C6040" t="str">
            <v>先生</v>
          </cell>
          <cell r="D6040" t="str">
            <v>朱威任</v>
          </cell>
          <cell r="E6040" t="str">
            <v>朱威任先生</v>
          </cell>
          <cell r="F6040">
            <v>911225787</v>
          </cell>
        </row>
        <row r="6041">
          <cell r="A6041" t="str">
            <v>D987948</v>
          </cell>
          <cell r="B6041" t="str">
            <v>APC2719</v>
          </cell>
          <cell r="C6041" t="str">
            <v>小姐</v>
          </cell>
          <cell r="D6041" t="str">
            <v>徐莉珊</v>
          </cell>
          <cell r="E6041" t="str">
            <v>徐莉珊小姐</v>
          </cell>
          <cell r="F6041">
            <v>913087811</v>
          </cell>
        </row>
        <row r="6042">
          <cell r="A6042" t="str">
            <v>D987983</v>
          </cell>
          <cell r="B6042" t="str">
            <v>RBC6955</v>
          </cell>
          <cell r="C6042" t="str">
            <v>先生</v>
          </cell>
          <cell r="D6042" t="str">
            <v>朱自強</v>
          </cell>
          <cell r="E6042" t="str">
            <v>朱自強先生</v>
          </cell>
          <cell r="F6042">
            <v>988621576</v>
          </cell>
        </row>
        <row r="6043">
          <cell r="A6043" t="str">
            <v>D987986</v>
          </cell>
          <cell r="B6043" t="str">
            <v>ARP0119</v>
          </cell>
          <cell r="C6043" t="str">
            <v>先生</v>
          </cell>
          <cell r="D6043" t="str">
            <v>王克定</v>
          </cell>
          <cell r="E6043" t="str">
            <v>王克定先生</v>
          </cell>
          <cell r="F6043">
            <v>909345381</v>
          </cell>
        </row>
        <row r="6044">
          <cell r="A6044" t="str">
            <v>D987991</v>
          </cell>
          <cell r="B6044" t="str">
            <v>ANW1637</v>
          </cell>
          <cell r="C6044" t="str">
            <v>先生</v>
          </cell>
          <cell r="D6044" t="str">
            <v>姚淑惠</v>
          </cell>
          <cell r="E6044" t="str">
            <v>林暉彬先生</v>
          </cell>
          <cell r="F6044">
            <v>974333551</v>
          </cell>
        </row>
        <row r="6045">
          <cell r="A6045" t="str">
            <v>D988009</v>
          </cell>
          <cell r="B6045" t="str">
            <v>RBB9168</v>
          </cell>
          <cell r="C6045" t="str">
            <v>先生</v>
          </cell>
          <cell r="D6045" t="str">
            <v>鏵甡企業有限公司(萬和租賃)鄧家豪</v>
          </cell>
          <cell r="E6045" t="str">
            <v>鄧家豪先生</v>
          </cell>
          <cell r="F6045">
            <v>918961576</v>
          </cell>
        </row>
        <row r="6046">
          <cell r="A6046" t="str">
            <v>D988029</v>
          </cell>
          <cell r="B6046" t="str">
            <v>ANZ0928</v>
          </cell>
          <cell r="C6046" t="str">
            <v>先生</v>
          </cell>
          <cell r="D6046" t="str">
            <v>陳勳台</v>
          </cell>
          <cell r="E6046" t="str">
            <v>陳勳台先生</v>
          </cell>
          <cell r="F6046">
            <v>910304323</v>
          </cell>
        </row>
        <row r="6047">
          <cell r="A6047" t="str">
            <v>D988077</v>
          </cell>
          <cell r="B6047" t="str">
            <v>RCA3007</v>
          </cell>
          <cell r="C6047" t="str">
            <v>先生</v>
          </cell>
          <cell r="D6047" t="str">
            <v>鑽石生活(限)-財盟小客車蔡平產</v>
          </cell>
          <cell r="E6047" t="str">
            <v>蔡平產先生</v>
          </cell>
          <cell r="F6047">
            <v>915888001</v>
          </cell>
        </row>
        <row r="6048">
          <cell r="A6048" t="str">
            <v>D988089</v>
          </cell>
          <cell r="B6048" t="str">
            <v>D988089</v>
          </cell>
          <cell r="C6048" t="str">
            <v>先生</v>
          </cell>
          <cell r="D6048" t="str">
            <v>車已賣</v>
          </cell>
          <cell r="E6048" t="str">
            <v>車已賣先生</v>
          </cell>
          <cell r="F6048">
            <v>900000000</v>
          </cell>
        </row>
        <row r="6049">
          <cell r="A6049" t="str">
            <v>D988137</v>
          </cell>
          <cell r="B6049" t="str">
            <v>RBC9118</v>
          </cell>
          <cell r="C6049" t="str">
            <v>先生</v>
          </cell>
          <cell r="D6049" t="str">
            <v>彩琿實業有限公司-財盟小客車蔡宗軒</v>
          </cell>
          <cell r="E6049" t="str">
            <v>蔡宗軒先生</v>
          </cell>
          <cell r="F6049">
            <v>988560067</v>
          </cell>
        </row>
        <row r="6050">
          <cell r="A6050" t="str">
            <v>D988153</v>
          </cell>
          <cell r="B6050" t="str">
            <v>ANB7358</v>
          </cell>
          <cell r="C6050" t="str">
            <v>先生</v>
          </cell>
          <cell r="D6050" t="str">
            <v>劉文彬</v>
          </cell>
          <cell r="E6050" t="str">
            <v>劉文彬先生</v>
          </cell>
          <cell r="F6050">
            <v>911037056</v>
          </cell>
        </row>
        <row r="6051">
          <cell r="A6051" t="str">
            <v>D988167</v>
          </cell>
          <cell r="B6051" t="str">
            <v>APN6588</v>
          </cell>
          <cell r="C6051" t="str">
            <v>先生</v>
          </cell>
          <cell r="D6051" t="str">
            <v>陳冠州</v>
          </cell>
          <cell r="E6051" t="str">
            <v>陳冠州先生</v>
          </cell>
          <cell r="F6051">
            <v>905066770</v>
          </cell>
        </row>
        <row r="6052">
          <cell r="A6052" t="str">
            <v>D988173</v>
          </cell>
          <cell r="B6052" t="str">
            <v>APD1681</v>
          </cell>
          <cell r="C6052" t="str">
            <v>先生</v>
          </cell>
          <cell r="D6052" t="str">
            <v>華謙投資股份有限公司黃培輝</v>
          </cell>
          <cell r="E6052" t="str">
            <v>黃培輝先生</v>
          </cell>
          <cell r="F6052">
            <v>932081420</v>
          </cell>
        </row>
        <row r="6053">
          <cell r="A6053" t="str">
            <v>D988207</v>
          </cell>
          <cell r="B6053" t="str">
            <v>APK0989</v>
          </cell>
          <cell r="C6053" t="str">
            <v>先生</v>
          </cell>
          <cell r="D6053" t="str">
            <v>阿達特科技股份有限公司陳文杰</v>
          </cell>
          <cell r="E6053" t="str">
            <v>陳文杰先生</v>
          </cell>
          <cell r="F6053">
            <v>900000000</v>
          </cell>
        </row>
        <row r="6054">
          <cell r="A6054" t="str">
            <v>D988211</v>
          </cell>
          <cell r="B6054" t="str">
            <v>RBE0029</v>
          </cell>
          <cell r="C6054" t="str">
            <v>先生</v>
          </cell>
          <cell r="D6054" t="str">
            <v>統一東京股份有限公司岸田賢</v>
          </cell>
          <cell r="E6054" t="str">
            <v>林彥岑先生</v>
          </cell>
          <cell r="F6054">
            <v>965589110</v>
          </cell>
        </row>
        <row r="6055">
          <cell r="A6055" t="str">
            <v>D988224</v>
          </cell>
          <cell r="B6055" t="str">
            <v>RBD8608</v>
          </cell>
          <cell r="C6055" t="str">
            <v>先生</v>
          </cell>
          <cell r="D6055" t="str">
            <v>巍嘉國際(股)-和運租賃龔詩哲</v>
          </cell>
          <cell r="E6055" t="str">
            <v>龔詩哲先生</v>
          </cell>
          <cell r="F6055">
            <v>972785081</v>
          </cell>
        </row>
        <row r="6056">
          <cell r="A6056" t="str">
            <v>D988347</v>
          </cell>
          <cell r="B6056" t="str">
            <v>APB3826</v>
          </cell>
          <cell r="C6056" t="str">
            <v>先生</v>
          </cell>
          <cell r="D6056" t="str">
            <v>謝新正</v>
          </cell>
          <cell r="E6056" t="str">
            <v>謝新正先生</v>
          </cell>
          <cell r="F6056">
            <v>932039209</v>
          </cell>
        </row>
        <row r="6057">
          <cell r="A6057" t="str">
            <v>D988362</v>
          </cell>
          <cell r="B6057" t="str">
            <v>AQX5931</v>
          </cell>
          <cell r="C6057" t="str">
            <v>先生</v>
          </cell>
          <cell r="D6057" t="str">
            <v>張晉榮</v>
          </cell>
          <cell r="E6057" t="str">
            <v>張晉榮先生</v>
          </cell>
          <cell r="F6057">
            <v>925125899</v>
          </cell>
        </row>
        <row r="6058">
          <cell r="A6058" t="str">
            <v>D988365</v>
          </cell>
          <cell r="B6058" t="str">
            <v>ARG3123</v>
          </cell>
          <cell r="C6058" t="str">
            <v>先生</v>
          </cell>
          <cell r="D6058" t="str">
            <v>陳麗如</v>
          </cell>
          <cell r="E6058" t="str">
            <v>李建穎先生</v>
          </cell>
          <cell r="F6058">
            <v>935492256</v>
          </cell>
        </row>
        <row r="6059">
          <cell r="A6059" t="str">
            <v>D988439</v>
          </cell>
          <cell r="B6059" t="str">
            <v>AUV9653</v>
          </cell>
          <cell r="C6059" t="str">
            <v>小姐</v>
          </cell>
          <cell r="D6059" t="str">
            <v>黃依文</v>
          </cell>
          <cell r="E6059" t="str">
            <v>黃依文小姐</v>
          </cell>
          <cell r="F6059">
            <v>921832660</v>
          </cell>
        </row>
        <row r="6060">
          <cell r="A6060" t="str">
            <v>D988451</v>
          </cell>
          <cell r="B6060" t="str">
            <v>RBM1255</v>
          </cell>
          <cell r="C6060" t="str">
            <v>先生</v>
          </cell>
          <cell r="D6060" t="str">
            <v>遠銀國際租賃股份有限公司陳建璋</v>
          </cell>
          <cell r="E6060" t="str">
            <v>陳建璋先生</v>
          </cell>
          <cell r="F6060">
            <v>932186906</v>
          </cell>
        </row>
        <row r="6061">
          <cell r="A6061" t="str">
            <v>D988478</v>
          </cell>
          <cell r="B6061" t="str">
            <v>ATB0510</v>
          </cell>
          <cell r="C6061" t="str">
            <v>小姐</v>
          </cell>
          <cell r="D6061" t="str">
            <v>聶勛怡</v>
          </cell>
          <cell r="E6061" t="str">
            <v>聶勛怡小姐</v>
          </cell>
          <cell r="F6061">
            <v>922709079</v>
          </cell>
        </row>
        <row r="6062">
          <cell r="A6062" t="str">
            <v>D988479</v>
          </cell>
          <cell r="B6062" t="str">
            <v>APH6511</v>
          </cell>
          <cell r="C6062" t="str">
            <v>小姐</v>
          </cell>
          <cell r="D6062" t="str">
            <v>張懿薰</v>
          </cell>
          <cell r="E6062" t="str">
            <v>張懿薰小姐</v>
          </cell>
          <cell r="F6062">
            <v>905013216</v>
          </cell>
        </row>
        <row r="6063">
          <cell r="A6063" t="str">
            <v>D988488</v>
          </cell>
          <cell r="B6063" t="str">
            <v>ANS3361</v>
          </cell>
          <cell r="C6063" t="str">
            <v>先生</v>
          </cell>
          <cell r="D6063" t="str">
            <v>麥俊陶</v>
          </cell>
          <cell r="E6063" t="str">
            <v>麥俊陶先生</v>
          </cell>
          <cell r="F6063">
            <v>932053696</v>
          </cell>
        </row>
        <row r="6064">
          <cell r="A6064" t="str">
            <v>D988494</v>
          </cell>
          <cell r="B6064" t="str">
            <v>ARG1889</v>
          </cell>
          <cell r="C6064" t="str">
            <v>小姐</v>
          </cell>
          <cell r="D6064" t="str">
            <v>張雅葳</v>
          </cell>
          <cell r="E6064" t="str">
            <v>張雅葳小姐</v>
          </cell>
          <cell r="F6064">
            <v>958532532</v>
          </cell>
        </row>
        <row r="6065">
          <cell r="A6065" t="str">
            <v>D990538</v>
          </cell>
          <cell r="B6065" t="str">
            <v>ANU0898</v>
          </cell>
          <cell r="C6065" t="str">
            <v>先生</v>
          </cell>
          <cell r="D6065" t="str">
            <v>趙顯德</v>
          </cell>
          <cell r="E6065" t="str">
            <v>趙顯德先生</v>
          </cell>
          <cell r="F6065">
            <v>900000000</v>
          </cell>
        </row>
        <row r="6066">
          <cell r="A6066" t="str">
            <v>D990582</v>
          </cell>
          <cell r="B6066" t="str">
            <v>RBE0889</v>
          </cell>
          <cell r="C6066" t="str">
            <v>先生</v>
          </cell>
          <cell r="D6066" t="str">
            <v>陳英傑</v>
          </cell>
          <cell r="E6066" t="str">
            <v>陳英傑先生</v>
          </cell>
          <cell r="F6066">
            <v>983456144</v>
          </cell>
        </row>
        <row r="6067">
          <cell r="A6067" t="str">
            <v>D990587</v>
          </cell>
          <cell r="B6067" t="str">
            <v>AVM5869</v>
          </cell>
          <cell r="C6067" t="str">
            <v>先生</v>
          </cell>
          <cell r="D6067" t="str">
            <v>李煌基</v>
          </cell>
          <cell r="E6067" t="str">
            <v>李煌基先生</v>
          </cell>
          <cell r="F6067">
            <v>933218000</v>
          </cell>
        </row>
        <row r="6068">
          <cell r="A6068" t="str">
            <v>D999547</v>
          </cell>
          <cell r="B6068" t="str">
            <v>RBQ0132</v>
          </cell>
          <cell r="C6068" t="str">
            <v>小姐</v>
          </cell>
          <cell r="D6068" t="str">
            <v>日盛全台通小客車租賃(股)公司朱麗葉</v>
          </cell>
          <cell r="E6068" t="str">
            <v>朱麗葉小姐</v>
          </cell>
          <cell r="F6068">
            <v>955941288</v>
          </cell>
        </row>
        <row r="6069">
          <cell r="A6069" t="str">
            <v>D999549</v>
          </cell>
          <cell r="B6069" t="str">
            <v>RBN5606</v>
          </cell>
          <cell r="C6069" t="str">
            <v>先生</v>
          </cell>
          <cell r="D6069" t="str">
            <v>羅念祖</v>
          </cell>
          <cell r="E6069" t="str">
            <v>羅念祖先生</v>
          </cell>
          <cell r="F6069">
            <v>933165454</v>
          </cell>
        </row>
        <row r="6070">
          <cell r="A6070" t="str">
            <v>D999561</v>
          </cell>
          <cell r="B6070" t="str">
            <v>AWJ8689</v>
          </cell>
          <cell r="C6070" t="str">
            <v>先生</v>
          </cell>
          <cell r="D6070" t="str">
            <v>欣強科技股份有限公司俞孝璋</v>
          </cell>
          <cell r="E6070" t="str">
            <v>俞孝璋先生</v>
          </cell>
          <cell r="F6070">
            <v>937930917</v>
          </cell>
        </row>
        <row r="6071">
          <cell r="A6071" t="str">
            <v>D999572</v>
          </cell>
          <cell r="B6071" t="str">
            <v>RBT2188</v>
          </cell>
          <cell r="C6071" t="str">
            <v>先生</v>
          </cell>
          <cell r="D6071" t="str">
            <v>蘇煌凱</v>
          </cell>
          <cell r="E6071" t="str">
            <v>佐俊立先生</v>
          </cell>
          <cell r="F6071">
            <v>903903765</v>
          </cell>
        </row>
        <row r="6072">
          <cell r="A6072" t="str">
            <v>D999574</v>
          </cell>
          <cell r="B6072" t="str">
            <v>RBN5398</v>
          </cell>
          <cell r="C6072" t="str">
            <v>先生</v>
          </cell>
          <cell r="D6072" t="str">
            <v>劉偉民</v>
          </cell>
          <cell r="E6072" t="str">
            <v>劉偉民先生</v>
          </cell>
          <cell r="F6072">
            <v>988354036</v>
          </cell>
        </row>
        <row r="6073">
          <cell r="A6073" t="str">
            <v>DA33189</v>
          </cell>
          <cell r="B6073" t="str">
            <v>AXF1568</v>
          </cell>
          <cell r="C6073" t="str">
            <v>先生</v>
          </cell>
          <cell r="D6073" t="str">
            <v>盧星華</v>
          </cell>
          <cell r="E6073" t="str">
            <v>盧星華先生</v>
          </cell>
          <cell r="F6073">
            <v>916098168</v>
          </cell>
        </row>
        <row r="6074">
          <cell r="A6074" t="str">
            <v>DB57311</v>
          </cell>
          <cell r="B6074" t="str">
            <v>1212UZ</v>
          </cell>
          <cell r="C6074" t="str">
            <v>先生</v>
          </cell>
          <cell r="D6074" t="str">
            <v>涂鴻洲</v>
          </cell>
          <cell r="E6074" t="str">
            <v>涂鴻洲先生</v>
          </cell>
          <cell r="F6074">
            <v>931377789</v>
          </cell>
        </row>
        <row r="6075">
          <cell r="A6075" t="str">
            <v>DB57638</v>
          </cell>
          <cell r="B6075" t="str">
            <v>GN7989</v>
          </cell>
          <cell r="C6075" t="str">
            <v>先生</v>
          </cell>
          <cell r="D6075" t="str">
            <v>程金賢</v>
          </cell>
          <cell r="E6075" t="str">
            <v>程金賢先生</v>
          </cell>
          <cell r="F6075">
            <v>937865067</v>
          </cell>
        </row>
        <row r="6076">
          <cell r="A6076" t="str">
            <v>DD85049</v>
          </cell>
          <cell r="B6076" t="str">
            <v>ANV7779</v>
          </cell>
          <cell r="C6076" t="str">
            <v>先生</v>
          </cell>
          <cell r="D6076" t="str">
            <v>劉也君</v>
          </cell>
          <cell r="E6076" t="str">
            <v>劉也君先生</v>
          </cell>
          <cell r="F6076">
            <v>931318131</v>
          </cell>
        </row>
        <row r="6077">
          <cell r="A6077" t="str">
            <v>DD85052</v>
          </cell>
          <cell r="B6077" t="str">
            <v>AAN3723</v>
          </cell>
          <cell r="C6077" t="str">
            <v>先生</v>
          </cell>
          <cell r="D6077" t="str">
            <v>馮韋凱</v>
          </cell>
          <cell r="E6077" t="str">
            <v>馮韋凱先生</v>
          </cell>
          <cell r="F6077">
            <v>919527658</v>
          </cell>
        </row>
        <row r="6078">
          <cell r="A6078" t="str">
            <v>DD85056</v>
          </cell>
          <cell r="B6078" t="str">
            <v>AFK0808</v>
          </cell>
          <cell r="C6078" t="str">
            <v>先生</v>
          </cell>
          <cell r="D6078" t="str">
            <v>謝麗玲</v>
          </cell>
          <cell r="E6078" t="str">
            <v>莊士賢先生</v>
          </cell>
          <cell r="F6078">
            <v>936150849</v>
          </cell>
        </row>
        <row r="6079">
          <cell r="A6079" t="str">
            <v>DD85058</v>
          </cell>
          <cell r="B6079" t="str">
            <v>RAB1828</v>
          </cell>
          <cell r="C6079" t="str">
            <v>先生</v>
          </cell>
          <cell r="D6079" t="str">
            <v>車已賣</v>
          </cell>
          <cell r="E6079" t="str">
            <v>車已賣先生</v>
          </cell>
          <cell r="F6079">
            <v>900000000</v>
          </cell>
        </row>
        <row r="6080">
          <cell r="A6080" t="str">
            <v>DD85071</v>
          </cell>
          <cell r="B6080" t="str">
            <v>AFK0038</v>
          </cell>
          <cell r="C6080" t="str">
            <v>先生</v>
          </cell>
          <cell r="D6080" t="str">
            <v>王志華</v>
          </cell>
          <cell r="E6080" t="str">
            <v>王志華先生</v>
          </cell>
          <cell r="F6080">
            <v>972129518</v>
          </cell>
        </row>
        <row r="6081">
          <cell r="A6081" t="str">
            <v>DD85100</v>
          </cell>
          <cell r="B6081" t="str">
            <v>APP7559</v>
          </cell>
          <cell r="C6081" t="str">
            <v>先生</v>
          </cell>
          <cell r="D6081" t="str">
            <v>財盟小客車租任股份有限公司吳松源</v>
          </cell>
          <cell r="E6081" t="str">
            <v>吳松源先生</v>
          </cell>
          <cell r="F6081">
            <v>932359874</v>
          </cell>
        </row>
        <row r="6082">
          <cell r="A6082" t="str">
            <v>DD85105</v>
          </cell>
          <cell r="B6082" t="str">
            <v>DD85105</v>
          </cell>
          <cell r="C6082" t="str">
            <v>先生</v>
          </cell>
          <cell r="D6082" t="str">
            <v>連慶投資股份有限公司廖</v>
          </cell>
          <cell r="E6082" t="str">
            <v>廖先生</v>
          </cell>
          <cell r="F6082">
            <v>910222501</v>
          </cell>
        </row>
        <row r="6083">
          <cell r="A6083" t="str">
            <v>DD85116</v>
          </cell>
          <cell r="B6083">
            <v>663898</v>
          </cell>
          <cell r="C6083" t="str">
            <v>先生</v>
          </cell>
          <cell r="D6083" t="str">
            <v>馨富企業(股)-財盟陳世雄</v>
          </cell>
          <cell r="E6083" t="str">
            <v>陳世雄先生</v>
          </cell>
          <cell r="F6083">
            <v>910275508</v>
          </cell>
        </row>
        <row r="6084">
          <cell r="A6084" t="str">
            <v>DD85334</v>
          </cell>
          <cell r="B6084" t="str">
            <v>AND3322</v>
          </cell>
          <cell r="C6084" t="str">
            <v>先生</v>
          </cell>
          <cell r="D6084" t="str">
            <v>逢霖工業有限公司謝文智</v>
          </cell>
          <cell r="E6084" t="str">
            <v>謝文智先生</v>
          </cell>
          <cell r="F6084">
            <v>933059165</v>
          </cell>
        </row>
        <row r="6085">
          <cell r="A6085" t="str">
            <v>DD85339</v>
          </cell>
          <cell r="B6085" t="str">
            <v>AAL6899</v>
          </cell>
          <cell r="C6085" t="str">
            <v>先生</v>
          </cell>
          <cell r="D6085" t="str">
            <v>綿春纖維工業股份有限公司劉俊甫</v>
          </cell>
          <cell r="E6085" t="str">
            <v>劉俊甫先生</v>
          </cell>
          <cell r="F6085">
            <v>928263073</v>
          </cell>
        </row>
        <row r="6086">
          <cell r="A6086" t="str">
            <v>DD85360</v>
          </cell>
          <cell r="B6086" t="str">
            <v>AUJ2279</v>
          </cell>
          <cell r="C6086" t="str">
            <v>先生</v>
          </cell>
          <cell r="D6086" t="str">
            <v>成效投資有限公司鄭雅仁</v>
          </cell>
          <cell r="E6086" t="str">
            <v>鄭雅仁先生</v>
          </cell>
          <cell r="F6086">
            <v>933146147</v>
          </cell>
        </row>
        <row r="6087">
          <cell r="A6087" t="str">
            <v>DD85386</v>
          </cell>
          <cell r="B6087" t="str">
            <v>AMX5896</v>
          </cell>
          <cell r="C6087" t="str">
            <v>先生</v>
          </cell>
          <cell r="D6087" t="str">
            <v>統合網路科技(有)-財盟租賃李進誠</v>
          </cell>
          <cell r="E6087" t="str">
            <v>李進誠先生</v>
          </cell>
          <cell r="F6087">
            <v>988140985</v>
          </cell>
        </row>
        <row r="6088">
          <cell r="A6088" t="str">
            <v>DD85402</v>
          </cell>
          <cell r="B6088" t="str">
            <v>RBQ6296</v>
          </cell>
          <cell r="C6088" t="str">
            <v>先生</v>
          </cell>
          <cell r="D6088" t="str">
            <v>統一東京租賃(股)李復財</v>
          </cell>
          <cell r="E6088" t="str">
            <v>李復財先生</v>
          </cell>
          <cell r="F6088">
            <v>916971528</v>
          </cell>
        </row>
        <row r="6089">
          <cell r="A6089" t="str">
            <v>DD85411</v>
          </cell>
          <cell r="B6089" t="str">
            <v>AFG2911</v>
          </cell>
          <cell r="C6089" t="str">
            <v>先生</v>
          </cell>
          <cell r="D6089" t="str">
            <v>陳建忠</v>
          </cell>
          <cell r="E6089" t="str">
            <v>陳建忠先生</v>
          </cell>
          <cell r="F6089">
            <v>936107056</v>
          </cell>
        </row>
        <row r="6090">
          <cell r="A6090" t="str">
            <v>DD85414</v>
          </cell>
          <cell r="B6090" t="str">
            <v>RBX0997</v>
          </cell>
          <cell r="C6090" t="str">
            <v>先生</v>
          </cell>
          <cell r="D6090" t="str">
            <v>保音電子有限公司林庭安</v>
          </cell>
          <cell r="E6090" t="str">
            <v>林庭安先生</v>
          </cell>
          <cell r="F6090">
            <v>920018099</v>
          </cell>
        </row>
        <row r="6091">
          <cell r="A6091" t="str">
            <v>DD85416</v>
          </cell>
          <cell r="B6091" t="str">
            <v>RAH6928</v>
          </cell>
          <cell r="C6091" t="str">
            <v>先生</v>
          </cell>
          <cell r="D6091" t="str">
            <v>鉑德汽車股份有限公司莊朝清</v>
          </cell>
          <cell r="E6091" t="str">
            <v>莊朝清先生</v>
          </cell>
          <cell r="F6091">
            <v>932301518</v>
          </cell>
        </row>
        <row r="6092">
          <cell r="A6092" t="str">
            <v>DD85452</v>
          </cell>
          <cell r="B6092" t="str">
            <v>RAK8866</v>
          </cell>
          <cell r="C6092" t="str">
            <v>先生</v>
          </cell>
          <cell r="D6092" t="str">
            <v>虹牌實業股份有限公司張龍根</v>
          </cell>
          <cell r="E6092" t="str">
            <v>張龍根先生</v>
          </cell>
          <cell r="F6092">
            <v>918996000</v>
          </cell>
        </row>
        <row r="6093">
          <cell r="A6093" t="str">
            <v>DD85456</v>
          </cell>
          <cell r="B6093" t="str">
            <v>ASC6955</v>
          </cell>
          <cell r="C6093" t="str">
            <v>先生</v>
          </cell>
          <cell r="D6093" t="str">
            <v>陳傳福</v>
          </cell>
          <cell r="E6093" t="str">
            <v>陳傳福先生</v>
          </cell>
          <cell r="F6093">
            <v>936435866</v>
          </cell>
        </row>
        <row r="6094">
          <cell r="A6094" t="str">
            <v>DD85488</v>
          </cell>
          <cell r="B6094" t="str">
            <v>RAL6123</v>
          </cell>
          <cell r="C6094" t="str">
            <v>先生</v>
          </cell>
          <cell r="D6094" t="str">
            <v>車已賣</v>
          </cell>
          <cell r="E6094" t="str">
            <v>車已賣先生</v>
          </cell>
          <cell r="F6094">
            <v>900000000</v>
          </cell>
        </row>
        <row r="6095">
          <cell r="A6095" t="str">
            <v>DD85580</v>
          </cell>
          <cell r="B6095" t="str">
            <v>AKG2078</v>
          </cell>
          <cell r="C6095" t="str">
            <v>先生</v>
          </cell>
          <cell r="D6095" t="str">
            <v>新北市私立莊敬高級工業家事職業學校王繼陶</v>
          </cell>
          <cell r="E6095" t="str">
            <v>王繼陶先生</v>
          </cell>
          <cell r="F6095">
            <v>936551032</v>
          </cell>
        </row>
        <row r="6096">
          <cell r="A6096" t="str">
            <v>DD86651</v>
          </cell>
          <cell r="B6096" t="str">
            <v>RAB5599</v>
          </cell>
          <cell r="C6096" t="str">
            <v>先生</v>
          </cell>
          <cell r="D6096" t="str">
            <v>大智國際人力仲介(有)-財盟租賃林柏成</v>
          </cell>
          <cell r="E6096" t="str">
            <v>林柏成先生</v>
          </cell>
          <cell r="F6096">
            <v>928622207</v>
          </cell>
        </row>
        <row r="6097">
          <cell r="A6097" t="str">
            <v>DD86653</v>
          </cell>
          <cell r="B6097" t="str">
            <v>AAD6655</v>
          </cell>
          <cell r="C6097" t="str">
            <v>先生</v>
          </cell>
          <cell r="D6097" t="str">
            <v>陳俊价</v>
          </cell>
          <cell r="E6097" t="str">
            <v>陳俊价先生</v>
          </cell>
          <cell r="F6097">
            <v>937458696</v>
          </cell>
        </row>
        <row r="6098">
          <cell r="A6098" t="str">
            <v>DD86656</v>
          </cell>
          <cell r="B6098" t="str">
            <v>9909V8</v>
          </cell>
          <cell r="C6098" t="str">
            <v>先生</v>
          </cell>
          <cell r="D6098" t="str">
            <v>桓億開發股份有限公司黃學卿</v>
          </cell>
          <cell r="E6098" t="str">
            <v>黃學卿先生</v>
          </cell>
          <cell r="F6098">
            <v>900000000</v>
          </cell>
        </row>
        <row r="6099">
          <cell r="A6099" t="str">
            <v>DD86694</v>
          </cell>
          <cell r="B6099" t="str">
            <v>RAB8768</v>
          </cell>
          <cell r="C6099" t="str">
            <v>先生</v>
          </cell>
          <cell r="D6099" t="str">
            <v>和車股份有限公司詹文旗</v>
          </cell>
          <cell r="E6099" t="str">
            <v>詹文旗先生</v>
          </cell>
          <cell r="F6099">
            <v>933209585</v>
          </cell>
        </row>
        <row r="6100">
          <cell r="A6100" t="str">
            <v>DD86696</v>
          </cell>
          <cell r="B6100" t="str">
            <v>ANN7298</v>
          </cell>
          <cell r="C6100" t="str">
            <v>小姐</v>
          </cell>
          <cell r="D6100" t="str">
            <v>美麗優品(有)-財盟租賃吳胤葳</v>
          </cell>
          <cell r="E6100" t="str">
            <v>吳胤葳小姐</v>
          </cell>
          <cell r="F6100">
            <v>932218193</v>
          </cell>
        </row>
        <row r="6101">
          <cell r="A6101" t="str">
            <v>DD86768</v>
          </cell>
          <cell r="B6101" t="str">
            <v>RAB3258</v>
          </cell>
          <cell r="C6101" t="str">
            <v>先生</v>
          </cell>
          <cell r="D6101" t="str">
            <v>吳太郎</v>
          </cell>
          <cell r="E6101" t="str">
            <v>吳太郎先生</v>
          </cell>
          <cell r="F6101">
            <v>922317888</v>
          </cell>
        </row>
        <row r="6102">
          <cell r="A6102" t="str">
            <v>DD86854</v>
          </cell>
          <cell r="B6102" t="str">
            <v>RAA3588</v>
          </cell>
          <cell r="C6102" t="str">
            <v>先生</v>
          </cell>
          <cell r="D6102" t="str">
            <v>寶隆珊瑚寶石有限公司楊仁欽</v>
          </cell>
          <cell r="E6102" t="str">
            <v>楊仁欽先生</v>
          </cell>
          <cell r="F6102">
            <v>932190184</v>
          </cell>
        </row>
        <row r="6103">
          <cell r="A6103" t="str">
            <v>DD87582</v>
          </cell>
          <cell r="B6103" t="str">
            <v>RBL9699</v>
          </cell>
          <cell r="C6103" t="str">
            <v>先生</v>
          </cell>
          <cell r="D6103" t="str">
            <v>依德國際股份有限公司姚嘉明</v>
          </cell>
          <cell r="E6103" t="str">
            <v>姚嘉明先生</v>
          </cell>
          <cell r="F6103">
            <v>988809134</v>
          </cell>
        </row>
        <row r="6104">
          <cell r="A6104" t="str">
            <v>DD87864</v>
          </cell>
          <cell r="B6104" t="str">
            <v>7999S5</v>
          </cell>
          <cell r="C6104" t="str">
            <v>先生</v>
          </cell>
          <cell r="D6104" t="str">
            <v>董兆麟</v>
          </cell>
          <cell r="E6104" t="str">
            <v>董兆麟先生</v>
          </cell>
          <cell r="F6104">
            <v>936346281</v>
          </cell>
        </row>
        <row r="6105">
          <cell r="A6105" t="str">
            <v>DE59648</v>
          </cell>
          <cell r="B6105" t="str">
            <v>RAC6969</v>
          </cell>
          <cell r="C6105" t="str">
            <v>先生</v>
          </cell>
          <cell r="D6105" t="str">
            <v>和運租車股份有限公司吳存彬</v>
          </cell>
          <cell r="E6105" t="str">
            <v>吳存彬先生</v>
          </cell>
          <cell r="F6105">
            <v>963388133</v>
          </cell>
        </row>
        <row r="6106">
          <cell r="A6106" t="str">
            <v>DE81385</v>
          </cell>
          <cell r="B6106" t="str">
            <v>ARE3198</v>
          </cell>
          <cell r="C6106" t="str">
            <v>先生</v>
          </cell>
          <cell r="D6106" t="str">
            <v>台順全企業行(財盟小客車租賃股份)何忠卿</v>
          </cell>
          <cell r="E6106" t="str">
            <v>何忠卿先生</v>
          </cell>
          <cell r="F6106">
            <v>922892000</v>
          </cell>
        </row>
        <row r="6107">
          <cell r="A6107" t="str">
            <v>DE81402</v>
          </cell>
          <cell r="B6107" t="str">
            <v>RAB7567</v>
          </cell>
          <cell r="C6107" t="str">
            <v>小姐</v>
          </cell>
          <cell r="D6107" t="str">
            <v>皇璽實業(有)-財盟租賃林雅姿</v>
          </cell>
          <cell r="E6107" t="str">
            <v>林雅姿小姐</v>
          </cell>
          <cell r="F6107">
            <v>920859980</v>
          </cell>
        </row>
        <row r="6108">
          <cell r="A6108" t="str">
            <v>DE81599</v>
          </cell>
          <cell r="B6108" t="str">
            <v>AKJ0723</v>
          </cell>
          <cell r="C6108" t="str">
            <v>先生</v>
          </cell>
          <cell r="D6108" t="str">
            <v>何明原</v>
          </cell>
          <cell r="E6108" t="str">
            <v>何明原先生</v>
          </cell>
          <cell r="F6108">
            <v>928866723</v>
          </cell>
        </row>
        <row r="6109">
          <cell r="A6109" t="str">
            <v>DE81992</v>
          </cell>
          <cell r="B6109" t="str">
            <v>7480T8</v>
          </cell>
          <cell r="C6109" t="str">
            <v>先生</v>
          </cell>
          <cell r="D6109" t="str">
            <v>廖正欽</v>
          </cell>
          <cell r="E6109" t="str">
            <v>廖正欽先生</v>
          </cell>
          <cell r="F6109">
            <v>988622208</v>
          </cell>
        </row>
        <row r="6110">
          <cell r="A6110" t="str">
            <v>DE82085</v>
          </cell>
          <cell r="B6110" t="str">
            <v>AKU0366</v>
          </cell>
          <cell r="C6110" t="str">
            <v>先生</v>
          </cell>
          <cell r="D6110" t="str">
            <v>劉維倫</v>
          </cell>
          <cell r="E6110" t="str">
            <v>劉維倫先生</v>
          </cell>
          <cell r="F6110">
            <v>975023663</v>
          </cell>
        </row>
        <row r="6111">
          <cell r="A6111" t="str">
            <v>DF60098</v>
          </cell>
          <cell r="B6111" t="str">
            <v>7709EL</v>
          </cell>
          <cell r="C6111" t="str">
            <v>先生</v>
          </cell>
          <cell r="D6111" t="str">
            <v>劉貴民</v>
          </cell>
          <cell r="E6111" t="str">
            <v>劉貴民先生</v>
          </cell>
          <cell r="F6111">
            <v>932014355</v>
          </cell>
        </row>
        <row r="6112">
          <cell r="A6112" t="str">
            <v>DF60682</v>
          </cell>
          <cell r="B6112" t="str">
            <v>6688EQ</v>
          </cell>
          <cell r="C6112" t="str">
            <v>先生</v>
          </cell>
          <cell r="D6112" t="str">
            <v>莊訓焚</v>
          </cell>
          <cell r="E6112" t="str">
            <v>顏銘宏先生</v>
          </cell>
          <cell r="F6112">
            <v>979966281</v>
          </cell>
        </row>
        <row r="6113">
          <cell r="A6113" t="str">
            <v>DF60779</v>
          </cell>
          <cell r="B6113" t="str">
            <v>3920W6</v>
          </cell>
          <cell r="C6113" t="str">
            <v>小姐</v>
          </cell>
          <cell r="D6113" t="str">
            <v>曾珮蓁</v>
          </cell>
          <cell r="E6113" t="str">
            <v>曾珮蓁小姐</v>
          </cell>
          <cell r="F6113">
            <v>927631961</v>
          </cell>
        </row>
        <row r="6114">
          <cell r="A6114" t="str">
            <v>DF61157</v>
          </cell>
          <cell r="B6114" t="str">
            <v>ANZ1689</v>
          </cell>
          <cell r="C6114" t="str">
            <v>先生</v>
          </cell>
          <cell r="D6114" t="str">
            <v>黃華暐</v>
          </cell>
          <cell r="E6114" t="str">
            <v>黃華暐先生</v>
          </cell>
          <cell r="F6114">
            <v>935127489</v>
          </cell>
        </row>
        <row r="6115">
          <cell r="A6115" t="str">
            <v>DF61459</v>
          </cell>
          <cell r="B6115" t="str">
            <v>1768QX</v>
          </cell>
          <cell r="C6115" t="str">
            <v>先生</v>
          </cell>
          <cell r="D6115" t="str">
            <v>全業紡織股份有限公司許錫華</v>
          </cell>
          <cell r="E6115" t="str">
            <v>許錫華先生</v>
          </cell>
          <cell r="F6115">
            <v>932258214</v>
          </cell>
        </row>
        <row r="6116">
          <cell r="A6116" t="str">
            <v>DF62035</v>
          </cell>
          <cell r="B6116" t="str">
            <v>1368VA</v>
          </cell>
          <cell r="C6116" t="str">
            <v>先生</v>
          </cell>
          <cell r="D6116" t="str">
            <v>陳慧滿</v>
          </cell>
          <cell r="E6116" t="str">
            <v>高全國先生</v>
          </cell>
          <cell r="F6116">
            <v>939325601</v>
          </cell>
        </row>
        <row r="6117">
          <cell r="A6117" t="str">
            <v>DF62181</v>
          </cell>
          <cell r="B6117" t="str">
            <v>7257UZ</v>
          </cell>
          <cell r="C6117" t="str">
            <v>先生</v>
          </cell>
          <cell r="D6117" t="str">
            <v>高德群</v>
          </cell>
          <cell r="E6117" t="str">
            <v>高德群先生</v>
          </cell>
          <cell r="F6117">
            <v>933805126</v>
          </cell>
        </row>
        <row r="6118">
          <cell r="A6118" t="str">
            <v>DF62363</v>
          </cell>
          <cell r="B6118">
            <v>337668</v>
          </cell>
          <cell r="C6118" t="str">
            <v>先生</v>
          </cell>
          <cell r="D6118" t="str">
            <v>台壽保資融股份有限公司蔡忠志</v>
          </cell>
          <cell r="E6118" t="str">
            <v>蔡忠志先生</v>
          </cell>
          <cell r="F6118">
            <v>916926589</v>
          </cell>
        </row>
        <row r="6119">
          <cell r="A6119" t="str">
            <v>DF62395</v>
          </cell>
          <cell r="B6119" t="str">
            <v>AGH7258</v>
          </cell>
          <cell r="C6119" t="str">
            <v>先生</v>
          </cell>
          <cell r="D6119" t="str">
            <v>許嘉航</v>
          </cell>
          <cell r="E6119" t="str">
            <v>許嘉航先生</v>
          </cell>
          <cell r="F6119">
            <v>915538185</v>
          </cell>
        </row>
        <row r="6120">
          <cell r="A6120" t="str">
            <v>DF62402</v>
          </cell>
          <cell r="B6120" t="str">
            <v>2589VF</v>
          </cell>
          <cell r="C6120" t="str">
            <v>先生</v>
          </cell>
          <cell r="D6120" t="str">
            <v>張建發</v>
          </cell>
          <cell r="E6120" t="str">
            <v>張建發先生</v>
          </cell>
          <cell r="F6120">
            <v>988098777</v>
          </cell>
        </row>
        <row r="6121">
          <cell r="A6121" t="str">
            <v>DF62417</v>
          </cell>
          <cell r="B6121" t="str">
            <v>1115XZ</v>
          </cell>
          <cell r="C6121" t="str">
            <v>先生</v>
          </cell>
          <cell r="D6121" t="str">
            <v>生活電電投資有公司曹萬鈞</v>
          </cell>
          <cell r="E6121" t="str">
            <v>曹萬鈞先生</v>
          </cell>
          <cell r="F6121">
            <v>986123588</v>
          </cell>
        </row>
        <row r="6122">
          <cell r="A6122" t="str">
            <v>DF62426</v>
          </cell>
          <cell r="B6122" t="str">
            <v>7788VL</v>
          </cell>
          <cell r="C6122" t="str">
            <v>先生</v>
          </cell>
          <cell r="D6122" t="str">
            <v>巨圓紙業(股)阮文哲</v>
          </cell>
          <cell r="E6122" t="str">
            <v>阮文哲先生</v>
          </cell>
          <cell r="F6122">
            <v>912258293</v>
          </cell>
        </row>
        <row r="6123">
          <cell r="A6123" t="str">
            <v>DF67669</v>
          </cell>
          <cell r="B6123" t="str">
            <v>0263SH</v>
          </cell>
          <cell r="C6123" t="str">
            <v>先生</v>
          </cell>
          <cell r="D6123" t="str">
            <v>林今昇</v>
          </cell>
          <cell r="E6123" t="str">
            <v>林今昇先生</v>
          </cell>
          <cell r="F6123">
            <v>953454040</v>
          </cell>
        </row>
        <row r="6124">
          <cell r="A6124" t="str">
            <v>DG10326</v>
          </cell>
          <cell r="B6124" t="str">
            <v>DH3369</v>
          </cell>
          <cell r="C6124" t="str">
            <v>先生</v>
          </cell>
          <cell r="D6124" t="str">
            <v>侯元彬</v>
          </cell>
          <cell r="E6124" t="str">
            <v>侯元彬先生</v>
          </cell>
          <cell r="F6124">
            <v>938793558</v>
          </cell>
        </row>
        <row r="6125">
          <cell r="A6125" t="str">
            <v>DG65623</v>
          </cell>
          <cell r="B6125" t="str">
            <v>5009S2</v>
          </cell>
          <cell r="C6125" t="str">
            <v>先生</v>
          </cell>
          <cell r="D6125" t="str">
            <v>陳欽雄</v>
          </cell>
          <cell r="E6125" t="str">
            <v>陳欽雄先生</v>
          </cell>
          <cell r="F6125">
            <v>932236072</v>
          </cell>
        </row>
        <row r="6126">
          <cell r="A6126" t="str">
            <v>DG65890</v>
          </cell>
          <cell r="B6126" t="str">
            <v>AJJ9798</v>
          </cell>
          <cell r="C6126" t="str">
            <v>先生</v>
          </cell>
          <cell r="D6126" t="str">
            <v>雅比斯建設(股)-格上汽車租賃連義平</v>
          </cell>
          <cell r="E6126" t="str">
            <v>連義平先生</v>
          </cell>
          <cell r="F6126">
            <v>922543789</v>
          </cell>
        </row>
        <row r="6127">
          <cell r="A6127" t="str">
            <v>DG87067</v>
          </cell>
          <cell r="B6127" t="str">
            <v>ET9966</v>
          </cell>
          <cell r="C6127" t="str">
            <v>女士</v>
          </cell>
          <cell r="D6127" t="str">
            <v>曾靖雅</v>
          </cell>
          <cell r="E6127" t="str">
            <v>曾靖雅女士</v>
          </cell>
          <cell r="F6127">
            <v>926030565</v>
          </cell>
        </row>
        <row r="6128">
          <cell r="A6128" t="str">
            <v>DJ36376</v>
          </cell>
          <cell r="B6128" t="str">
            <v>L63266</v>
          </cell>
          <cell r="C6128" t="str">
            <v>先生</v>
          </cell>
          <cell r="D6128" t="str">
            <v>洪健源</v>
          </cell>
          <cell r="E6128" t="str">
            <v>洪健源先生</v>
          </cell>
          <cell r="F6128">
            <v>933228685</v>
          </cell>
        </row>
        <row r="6129">
          <cell r="A6129" t="str">
            <v>DJ41733</v>
          </cell>
          <cell r="B6129" t="str">
            <v>CW0576</v>
          </cell>
          <cell r="C6129" t="str">
            <v>先生</v>
          </cell>
          <cell r="D6129" t="str">
            <v>施冠宇</v>
          </cell>
          <cell r="E6129" t="str">
            <v>施冠宇先生</v>
          </cell>
          <cell r="F6129">
            <v>936823058</v>
          </cell>
        </row>
        <row r="6130">
          <cell r="A6130" t="str">
            <v>DJ42821</v>
          </cell>
          <cell r="B6130" t="str">
            <v>6168GW</v>
          </cell>
          <cell r="C6130" t="str">
            <v>先生</v>
          </cell>
          <cell r="D6130" t="str">
            <v>劉偉政</v>
          </cell>
          <cell r="E6130" t="str">
            <v>劉偉政先生</v>
          </cell>
          <cell r="F6130">
            <v>910127880</v>
          </cell>
        </row>
        <row r="6131">
          <cell r="A6131" t="str">
            <v>DJ45151</v>
          </cell>
          <cell r="B6131" t="str">
            <v>APP8965</v>
          </cell>
          <cell r="C6131" t="str">
            <v>先生</v>
          </cell>
          <cell r="D6131" t="str">
            <v>謝睿安</v>
          </cell>
          <cell r="E6131" t="str">
            <v>謝睿安先生</v>
          </cell>
          <cell r="F6131">
            <v>976092350</v>
          </cell>
        </row>
        <row r="6132">
          <cell r="A6132" t="str">
            <v>DJ98288</v>
          </cell>
          <cell r="B6132" t="str">
            <v>6788K8</v>
          </cell>
          <cell r="C6132" t="str">
            <v>先生</v>
          </cell>
          <cell r="D6132" t="str">
            <v>馮強華</v>
          </cell>
          <cell r="E6132" t="str">
            <v>馮強華先生</v>
          </cell>
          <cell r="F6132">
            <v>936239982</v>
          </cell>
        </row>
        <row r="6133">
          <cell r="A6133" t="str">
            <v>DK94062</v>
          </cell>
          <cell r="B6133" t="str">
            <v>AKK2758</v>
          </cell>
          <cell r="C6133" t="str">
            <v>小姐</v>
          </cell>
          <cell r="D6133" t="str">
            <v>蔡麗姬</v>
          </cell>
          <cell r="E6133" t="str">
            <v>蔡麗姬小姐</v>
          </cell>
          <cell r="F6133">
            <v>932227632</v>
          </cell>
        </row>
        <row r="6134">
          <cell r="A6134" t="str">
            <v>DK94094</v>
          </cell>
          <cell r="B6134" t="str">
            <v>6069H7</v>
          </cell>
          <cell r="C6134" t="str">
            <v>先生</v>
          </cell>
          <cell r="D6134" t="str">
            <v>財團法人安平教育基金會王鼎立</v>
          </cell>
          <cell r="E6134" t="str">
            <v>王鼎立先生</v>
          </cell>
          <cell r="F6134">
            <v>932677993</v>
          </cell>
        </row>
        <row r="6135">
          <cell r="A6135" t="str">
            <v>DK94177</v>
          </cell>
          <cell r="B6135" t="str">
            <v>AAL1189</v>
          </cell>
          <cell r="C6135" t="str">
            <v>先生</v>
          </cell>
          <cell r="D6135" t="str">
            <v>陳建甫</v>
          </cell>
          <cell r="E6135" t="str">
            <v>陳建甫先生</v>
          </cell>
          <cell r="F6135">
            <v>928122658</v>
          </cell>
        </row>
        <row r="6136">
          <cell r="A6136" t="str">
            <v>DK94204</v>
          </cell>
          <cell r="B6136" t="str">
            <v>AKJ6985</v>
          </cell>
          <cell r="C6136" t="str">
            <v>先生</v>
          </cell>
          <cell r="D6136" t="str">
            <v>瑞欣電腦股份有限公司張漢堂</v>
          </cell>
          <cell r="E6136" t="str">
            <v>張漢堂先生</v>
          </cell>
          <cell r="F6136">
            <v>975785065</v>
          </cell>
        </row>
        <row r="6137">
          <cell r="A6137" t="str">
            <v>DK97565</v>
          </cell>
          <cell r="B6137" t="str">
            <v>9000W7</v>
          </cell>
          <cell r="C6137" t="str">
            <v>先生</v>
          </cell>
          <cell r="D6137" t="str">
            <v>曹</v>
          </cell>
          <cell r="E6137" t="str">
            <v>曹先生</v>
          </cell>
          <cell r="F6137">
            <v>905383913</v>
          </cell>
        </row>
        <row r="6138">
          <cell r="A6138" t="str">
            <v>DK97714</v>
          </cell>
          <cell r="B6138" t="str">
            <v>A67378</v>
          </cell>
          <cell r="C6138" t="str">
            <v>先生</v>
          </cell>
          <cell r="D6138" t="str">
            <v>葉森魁</v>
          </cell>
          <cell r="E6138" t="str">
            <v>葉森魁先生</v>
          </cell>
          <cell r="F6138">
            <v>900000000</v>
          </cell>
        </row>
        <row r="6139">
          <cell r="A6139" t="str">
            <v>DL74974</v>
          </cell>
          <cell r="B6139" t="str">
            <v>AFX6066</v>
          </cell>
          <cell r="C6139" t="str">
            <v>小姐</v>
          </cell>
          <cell r="D6139" t="str">
            <v>鍾毓民</v>
          </cell>
          <cell r="E6139" t="str">
            <v>鍾毓民小姐</v>
          </cell>
          <cell r="F6139">
            <v>937099872</v>
          </cell>
        </row>
        <row r="6140">
          <cell r="A6140" t="str">
            <v>DL87698</v>
          </cell>
          <cell r="B6140" t="str">
            <v>5U6177</v>
          </cell>
          <cell r="C6140" t="str">
            <v>先生</v>
          </cell>
          <cell r="D6140" t="str">
            <v>呂岳勝</v>
          </cell>
          <cell r="E6140" t="str">
            <v>呂岳勝先生</v>
          </cell>
          <cell r="F6140">
            <v>933938265</v>
          </cell>
        </row>
        <row r="6141">
          <cell r="A6141" t="str">
            <v>DL90974</v>
          </cell>
          <cell r="B6141" t="str">
            <v>7016QD</v>
          </cell>
          <cell r="C6141" t="str">
            <v>女士</v>
          </cell>
          <cell r="D6141" t="str">
            <v>邱春櫻</v>
          </cell>
          <cell r="E6141" t="str">
            <v>邱春櫻女士</v>
          </cell>
          <cell r="F6141">
            <v>930199991</v>
          </cell>
        </row>
        <row r="6142">
          <cell r="A6142" t="str">
            <v>DL93597</v>
          </cell>
          <cell r="B6142" t="str">
            <v>9E7336</v>
          </cell>
          <cell r="C6142" t="str">
            <v>小姐</v>
          </cell>
          <cell r="D6142" t="str">
            <v>泰森化工工業有限公司黃美娟</v>
          </cell>
          <cell r="E6142" t="str">
            <v>黃美娟小姐</v>
          </cell>
          <cell r="F6142">
            <v>937062311</v>
          </cell>
        </row>
        <row r="6143">
          <cell r="A6143" t="str">
            <v>DL94489</v>
          </cell>
          <cell r="B6143" t="str">
            <v>8122ET</v>
          </cell>
          <cell r="C6143" t="str">
            <v>先生</v>
          </cell>
          <cell r="D6143" t="str">
            <v>王文祥</v>
          </cell>
          <cell r="E6143" t="str">
            <v>王文祥先生</v>
          </cell>
          <cell r="F6143">
            <v>987277203</v>
          </cell>
        </row>
        <row r="6144">
          <cell r="A6144" t="str">
            <v>DM56012</v>
          </cell>
          <cell r="B6144" t="str">
            <v>6U8589</v>
          </cell>
          <cell r="C6144" t="str">
            <v>先生</v>
          </cell>
          <cell r="D6144" t="str">
            <v>山進電子工業股份有限公司王卿新</v>
          </cell>
          <cell r="E6144" t="str">
            <v>王卿新先生</v>
          </cell>
          <cell r="F6144">
            <v>222250303</v>
          </cell>
        </row>
        <row r="6145">
          <cell r="A6145" t="str">
            <v>DM77034</v>
          </cell>
          <cell r="B6145" t="str">
            <v>6569DB</v>
          </cell>
          <cell r="C6145" t="str">
            <v>小姐</v>
          </cell>
          <cell r="D6145" t="str">
            <v>吳則緯</v>
          </cell>
          <cell r="E6145" t="str">
            <v>洪美麗小姐</v>
          </cell>
          <cell r="F6145">
            <v>932051700</v>
          </cell>
        </row>
        <row r="6146">
          <cell r="A6146" t="str">
            <v>DM77096</v>
          </cell>
          <cell r="B6146" t="str">
            <v>3488QJ</v>
          </cell>
          <cell r="C6146" t="str">
            <v>先生</v>
          </cell>
          <cell r="D6146" t="str">
            <v>柏君人力資源管理顧問(有)范鍵勇</v>
          </cell>
          <cell r="E6146" t="str">
            <v>范鍵勇先生</v>
          </cell>
          <cell r="F6146">
            <v>933916653</v>
          </cell>
        </row>
        <row r="6147">
          <cell r="A6147" t="str">
            <v>DM77828</v>
          </cell>
          <cell r="B6147" t="str">
            <v>5268ET</v>
          </cell>
          <cell r="C6147" t="str">
            <v>先生</v>
          </cell>
          <cell r="D6147" t="str">
            <v>王春長</v>
          </cell>
          <cell r="E6147" t="str">
            <v>王春長先生</v>
          </cell>
          <cell r="F6147">
            <v>908925868</v>
          </cell>
        </row>
        <row r="6148">
          <cell r="A6148" t="str">
            <v>DM77932</v>
          </cell>
          <cell r="B6148" t="str">
            <v>9688FH</v>
          </cell>
          <cell r="C6148" t="str">
            <v>小姐</v>
          </cell>
          <cell r="D6148" t="str">
            <v>李素華</v>
          </cell>
          <cell r="E6148" t="str">
            <v>李素華小姐</v>
          </cell>
          <cell r="F6148">
            <v>937422796</v>
          </cell>
        </row>
        <row r="6149">
          <cell r="A6149" t="str">
            <v>DM78952</v>
          </cell>
          <cell r="B6149" t="str">
            <v>4515QB</v>
          </cell>
          <cell r="C6149" t="str">
            <v>先生</v>
          </cell>
          <cell r="D6149" t="str">
            <v>台灣格雷蒙股份有限公司葉乃嘉</v>
          </cell>
          <cell r="E6149" t="str">
            <v>葉乃嘉先生</v>
          </cell>
          <cell r="F6149">
            <v>931081155</v>
          </cell>
        </row>
        <row r="6150">
          <cell r="A6150" t="str">
            <v>DM79186</v>
          </cell>
          <cell r="B6150" t="str">
            <v>7N5600</v>
          </cell>
          <cell r="C6150" t="str">
            <v>先生</v>
          </cell>
          <cell r="D6150" t="str">
            <v>任一鴻</v>
          </cell>
          <cell r="E6150" t="str">
            <v>任一鴻先生</v>
          </cell>
          <cell r="F6150">
            <v>910096954</v>
          </cell>
        </row>
        <row r="6151">
          <cell r="A6151" t="str">
            <v>DM79324</v>
          </cell>
          <cell r="B6151" t="str">
            <v>ZQ5688</v>
          </cell>
          <cell r="C6151" t="str">
            <v>小姐</v>
          </cell>
          <cell r="D6151" t="str">
            <v>黃梁梅</v>
          </cell>
          <cell r="E6151" t="str">
            <v>陳蓓蓓小姐</v>
          </cell>
          <cell r="F6151">
            <v>937094295</v>
          </cell>
        </row>
        <row r="6152">
          <cell r="A6152" t="str">
            <v>DM79685</v>
          </cell>
          <cell r="B6152" t="str">
            <v>9679QZ</v>
          </cell>
          <cell r="C6152" t="str">
            <v>先生</v>
          </cell>
          <cell r="D6152" t="str">
            <v>建通亞太股份有限公司林小明</v>
          </cell>
          <cell r="E6152" t="str">
            <v>林小明先生</v>
          </cell>
          <cell r="F6152">
            <v>933146069</v>
          </cell>
        </row>
        <row r="6153">
          <cell r="A6153" t="str">
            <v>DM79782</v>
          </cell>
          <cell r="B6153" t="str">
            <v>6857B3</v>
          </cell>
          <cell r="C6153" t="str">
            <v>先生</v>
          </cell>
          <cell r="D6153" t="str">
            <v>黎漢中</v>
          </cell>
          <cell r="E6153" t="str">
            <v>黎漢中先生</v>
          </cell>
          <cell r="F6153">
            <v>918098911</v>
          </cell>
        </row>
        <row r="6154">
          <cell r="A6154" t="str">
            <v>DM80947</v>
          </cell>
          <cell r="B6154" t="str">
            <v>8668HE</v>
          </cell>
          <cell r="C6154" t="str">
            <v>小姐</v>
          </cell>
          <cell r="D6154" t="str">
            <v>陳金英</v>
          </cell>
          <cell r="E6154" t="str">
            <v>陳金英小姐</v>
          </cell>
          <cell r="F6154">
            <v>953614888</v>
          </cell>
        </row>
        <row r="6155">
          <cell r="A6155" t="str">
            <v>DM80948</v>
          </cell>
          <cell r="B6155" t="str">
            <v>3889DN</v>
          </cell>
          <cell r="C6155" t="str">
            <v>先生</v>
          </cell>
          <cell r="D6155" t="str">
            <v>順耀建設股份有限公司施順耀</v>
          </cell>
          <cell r="E6155" t="str">
            <v>施順耀先生</v>
          </cell>
          <cell r="F6155">
            <v>936918911</v>
          </cell>
        </row>
        <row r="6156">
          <cell r="A6156" t="str">
            <v>DM81421</v>
          </cell>
          <cell r="B6156" t="str">
            <v>9998QL</v>
          </cell>
          <cell r="C6156" t="str">
            <v>先生</v>
          </cell>
          <cell r="D6156" t="str">
            <v>郭泰源</v>
          </cell>
          <cell r="E6156" t="str">
            <v>郭泰源先生</v>
          </cell>
          <cell r="F6156">
            <v>968121549</v>
          </cell>
        </row>
        <row r="6157">
          <cell r="A6157" t="str">
            <v>DM82246</v>
          </cell>
          <cell r="B6157" t="str">
            <v>2656S3</v>
          </cell>
          <cell r="C6157" t="str">
            <v>先生</v>
          </cell>
          <cell r="D6157" t="str">
            <v>周美玲</v>
          </cell>
          <cell r="E6157" t="str">
            <v>黃源先生</v>
          </cell>
          <cell r="F6157">
            <v>953017558</v>
          </cell>
        </row>
        <row r="6158">
          <cell r="A6158" t="str">
            <v>DM82258</v>
          </cell>
          <cell r="B6158" t="str">
            <v>7966KQ</v>
          </cell>
          <cell r="C6158" t="str">
            <v>先生</v>
          </cell>
          <cell r="D6158" t="str">
            <v>陳敏男</v>
          </cell>
          <cell r="E6158" t="str">
            <v>陳敏男先生</v>
          </cell>
          <cell r="F6158">
            <v>900000000</v>
          </cell>
        </row>
        <row r="6159">
          <cell r="A6159" t="str">
            <v>DM82764</v>
          </cell>
          <cell r="B6159" t="str">
            <v>APP7221</v>
          </cell>
          <cell r="C6159" t="str">
            <v>小姐</v>
          </cell>
          <cell r="D6159" t="str">
            <v>陳玫姿</v>
          </cell>
          <cell r="E6159" t="str">
            <v>陳玫姿小姐</v>
          </cell>
          <cell r="F6159">
            <v>989085644</v>
          </cell>
        </row>
        <row r="6160">
          <cell r="A6160" t="str">
            <v>DN19957</v>
          </cell>
          <cell r="B6160" t="str">
            <v>3G5889</v>
          </cell>
          <cell r="C6160" t="str">
            <v>先生</v>
          </cell>
          <cell r="D6160" t="str">
            <v>廖少君</v>
          </cell>
          <cell r="E6160" t="str">
            <v>廖少君先生</v>
          </cell>
          <cell r="F6160">
            <v>932155927</v>
          </cell>
        </row>
        <row r="6161">
          <cell r="A6161" t="str">
            <v>DN92019</v>
          </cell>
          <cell r="B6161" t="str">
            <v>8866MZ</v>
          </cell>
          <cell r="C6161" t="str">
            <v>先生</v>
          </cell>
          <cell r="D6161" t="str">
            <v>施韋廷</v>
          </cell>
          <cell r="E6161" t="str">
            <v>施韋廷先生</v>
          </cell>
          <cell r="F6161">
            <v>958924998</v>
          </cell>
        </row>
        <row r="6162">
          <cell r="A6162" t="str">
            <v>DN92389</v>
          </cell>
          <cell r="B6162" t="str">
            <v>5138VZ</v>
          </cell>
          <cell r="C6162" t="str">
            <v>先生</v>
          </cell>
          <cell r="D6162" t="str">
            <v>堯立企業有限公司蔣文輝</v>
          </cell>
          <cell r="E6162" t="str">
            <v>蔣文輝先生</v>
          </cell>
          <cell r="F6162">
            <v>932039506</v>
          </cell>
        </row>
        <row r="6163">
          <cell r="A6163" t="str">
            <v>DN92612</v>
          </cell>
          <cell r="B6163" t="str">
            <v>3286ZW</v>
          </cell>
          <cell r="C6163" t="str">
            <v>先生</v>
          </cell>
          <cell r="D6163" t="str">
            <v>張志中</v>
          </cell>
          <cell r="E6163" t="str">
            <v>張霖松先生</v>
          </cell>
          <cell r="F6163">
            <v>937864195</v>
          </cell>
        </row>
        <row r="6164">
          <cell r="A6164" t="str">
            <v>DP81940</v>
          </cell>
          <cell r="B6164" t="str">
            <v>8272ZK</v>
          </cell>
          <cell r="C6164" t="str">
            <v>先生</v>
          </cell>
          <cell r="D6164" t="str">
            <v>黃丹</v>
          </cell>
          <cell r="E6164" t="str">
            <v>黃丹先生</v>
          </cell>
          <cell r="F6164">
            <v>952987458</v>
          </cell>
        </row>
        <row r="6165">
          <cell r="A6165" t="str">
            <v>DP82015</v>
          </cell>
          <cell r="B6165" t="str">
            <v>3E1055</v>
          </cell>
          <cell r="C6165" t="str">
            <v>先生</v>
          </cell>
          <cell r="D6165" t="str">
            <v>謀定有限公司王晴天</v>
          </cell>
          <cell r="E6165" t="str">
            <v>王晴天先生</v>
          </cell>
          <cell r="F6165">
            <v>936283666</v>
          </cell>
        </row>
        <row r="6166">
          <cell r="A6166" t="str">
            <v>DP82104</v>
          </cell>
          <cell r="B6166" t="str">
            <v>8T2588</v>
          </cell>
          <cell r="C6166" t="str">
            <v>先生</v>
          </cell>
          <cell r="D6166" t="str">
            <v>楊智光</v>
          </cell>
          <cell r="E6166" t="str">
            <v>楊智光先生</v>
          </cell>
          <cell r="F6166">
            <v>982082505</v>
          </cell>
        </row>
        <row r="6167">
          <cell r="A6167" t="str">
            <v>DP83476</v>
          </cell>
          <cell r="B6167" t="str">
            <v>7T5939</v>
          </cell>
          <cell r="C6167" t="str">
            <v>先生</v>
          </cell>
          <cell r="D6167" t="str">
            <v>梁敦傑</v>
          </cell>
          <cell r="E6167" t="str">
            <v>梁敦傑先生</v>
          </cell>
          <cell r="F6167">
            <v>920168891</v>
          </cell>
        </row>
        <row r="6168">
          <cell r="A6168" t="str">
            <v>DP83760</v>
          </cell>
          <cell r="B6168" t="str">
            <v>6868MQ</v>
          </cell>
          <cell r="C6168" t="str">
            <v>先生</v>
          </cell>
          <cell r="D6168" t="str">
            <v>紫盛國際投資(股)楊景堯</v>
          </cell>
          <cell r="E6168" t="str">
            <v>楊景堯先生</v>
          </cell>
          <cell r="F6168">
            <v>937198147</v>
          </cell>
        </row>
        <row r="6169">
          <cell r="A6169" t="str">
            <v>DP84578</v>
          </cell>
          <cell r="B6169" t="str">
            <v>6089WA</v>
          </cell>
          <cell r="C6169" t="str">
            <v>先生</v>
          </cell>
          <cell r="D6169" t="str">
            <v>洪志偉</v>
          </cell>
          <cell r="E6169" t="str">
            <v>洪志偉先生</v>
          </cell>
          <cell r="F6169">
            <v>932304810</v>
          </cell>
        </row>
        <row r="6170">
          <cell r="A6170" t="str">
            <v>DP90694</v>
          </cell>
          <cell r="B6170" t="str">
            <v>9881QN</v>
          </cell>
          <cell r="C6170" t="str">
            <v>先生</v>
          </cell>
          <cell r="D6170" t="str">
            <v>敦有建設有限公司曾一塵</v>
          </cell>
          <cell r="E6170" t="str">
            <v>曾一塵先生</v>
          </cell>
          <cell r="F6170">
            <v>910098950</v>
          </cell>
        </row>
        <row r="6171">
          <cell r="A6171" t="str">
            <v>DP92802</v>
          </cell>
          <cell r="B6171" t="str">
            <v>3881TY</v>
          </cell>
          <cell r="C6171" t="str">
            <v>先生</v>
          </cell>
          <cell r="D6171" t="str">
            <v>歐陽東益</v>
          </cell>
          <cell r="E6171" t="str">
            <v>歐陽東益先生</v>
          </cell>
          <cell r="F6171">
            <v>933130102</v>
          </cell>
        </row>
        <row r="6172">
          <cell r="A6172" t="str">
            <v>DP94529</v>
          </cell>
          <cell r="B6172" t="str">
            <v>6688HK</v>
          </cell>
          <cell r="C6172" t="str">
            <v>先生</v>
          </cell>
          <cell r="D6172" t="str">
            <v>黃柏森</v>
          </cell>
          <cell r="E6172" t="str">
            <v>黃柏森先生</v>
          </cell>
          <cell r="F6172">
            <v>932396228</v>
          </cell>
        </row>
        <row r="6173">
          <cell r="A6173" t="str">
            <v>DP94550</v>
          </cell>
          <cell r="B6173" t="str">
            <v>9758B3</v>
          </cell>
          <cell r="C6173" t="str">
            <v>小姐</v>
          </cell>
          <cell r="D6173" t="str">
            <v>林春美</v>
          </cell>
          <cell r="E6173" t="str">
            <v>陳麗鳳小姐</v>
          </cell>
          <cell r="F6173">
            <v>915992133</v>
          </cell>
        </row>
        <row r="6174">
          <cell r="A6174" t="str">
            <v>DP95137</v>
          </cell>
          <cell r="B6174" t="str">
            <v>9839YA</v>
          </cell>
          <cell r="C6174" t="str">
            <v>先生</v>
          </cell>
          <cell r="D6174" t="str">
            <v>亨邦工業股份有限公司陳隆昌</v>
          </cell>
          <cell r="E6174" t="str">
            <v>陳隆昌先生</v>
          </cell>
          <cell r="F6174">
            <v>928114747</v>
          </cell>
        </row>
        <row r="6175">
          <cell r="A6175" t="str">
            <v>DR23106</v>
          </cell>
          <cell r="B6175" t="str">
            <v>1608QB</v>
          </cell>
          <cell r="C6175" t="str">
            <v>先生</v>
          </cell>
          <cell r="D6175" t="str">
            <v>呂瑞芬</v>
          </cell>
          <cell r="E6175" t="str">
            <v>鄭志勝先生</v>
          </cell>
          <cell r="F6175">
            <v>930333168</v>
          </cell>
        </row>
        <row r="6176">
          <cell r="A6176" t="str">
            <v>DR23140</v>
          </cell>
          <cell r="B6176" t="str">
            <v>0888QH</v>
          </cell>
          <cell r="C6176" t="str">
            <v>先生</v>
          </cell>
          <cell r="D6176" t="str">
            <v>天碁實業有限公司江忠龍</v>
          </cell>
          <cell r="E6176" t="str">
            <v>江忠龍先生</v>
          </cell>
          <cell r="F6176">
            <v>912573000</v>
          </cell>
        </row>
        <row r="6177">
          <cell r="A6177" t="str">
            <v>DS21156</v>
          </cell>
          <cell r="B6177" t="str">
            <v>8558MN</v>
          </cell>
          <cell r="C6177" t="str">
            <v>小姐</v>
          </cell>
          <cell r="D6177" t="str">
            <v>莊明萩</v>
          </cell>
          <cell r="E6177" t="str">
            <v>莊明萩小姐</v>
          </cell>
          <cell r="F6177">
            <v>933639578</v>
          </cell>
        </row>
        <row r="6178">
          <cell r="A6178" t="str">
            <v>DS21235</v>
          </cell>
          <cell r="B6178" t="str">
            <v>9129QT</v>
          </cell>
          <cell r="C6178" t="str">
            <v>先生</v>
          </cell>
          <cell r="D6178" t="str">
            <v>黃文楷</v>
          </cell>
          <cell r="E6178" t="str">
            <v>黃文楷先生</v>
          </cell>
          <cell r="F6178">
            <v>910331798</v>
          </cell>
        </row>
        <row r="6179">
          <cell r="A6179" t="str">
            <v>DS35940</v>
          </cell>
          <cell r="B6179" t="str">
            <v>AKT2112</v>
          </cell>
          <cell r="C6179" t="str">
            <v>先生</v>
          </cell>
          <cell r="D6179" t="str">
            <v>徐舒芸</v>
          </cell>
          <cell r="E6179" t="str">
            <v>金海麒先生</v>
          </cell>
          <cell r="F6179">
            <v>932931283</v>
          </cell>
        </row>
        <row r="6180">
          <cell r="A6180" t="str">
            <v>DS87644</v>
          </cell>
          <cell r="B6180" t="str">
            <v>8857S7</v>
          </cell>
          <cell r="C6180" t="str">
            <v>先生</v>
          </cell>
          <cell r="D6180" t="str">
            <v>洪銘志</v>
          </cell>
          <cell r="E6180" t="str">
            <v>洪銘志先生</v>
          </cell>
          <cell r="F6180">
            <v>970431763</v>
          </cell>
        </row>
        <row r="6181">
          <cell r="A6181" t="str">
            <v>DS94762</v>
          </cell>
          <cell r="B6181" t="str">
            <v>1911QY</v>
          </cell>
          <cell r="C6181" t="str">
            <v>先生</v>
          </cell>
          <cell r="D6181" t="str">
            <v>張桓嘉</v>
          </cell>
          <cell r="E6181" t="str">
            <v>張桓嘉先生</v>
          </cell>
          <cell r="F6181">
            <v>932209297</v>
          </cell>
        </row>
        <row r="6182">
          <cell r="A6182" t="str">
            <v>DT15443</v>
          </cell>
          <cell r="B6182" t="str">
            <v>ASC9023</v>
          </cell>
          <cell r="C6182" t="str">
            <v>先生</v>
          </cell>
          <cell r="D6182" t="str">
            <v>林冠宏</v>
          </cell>
          <cell r="E6182" t="str">
            <v>林冠宏先生</v>
          </cell>
          <cell r="F6182">
            <v>937568146</v>
          </cell>
        </row>
        <row r="6183">
          <cell r="A6183" t="str">
            <v>DT15886</v>
          </cell>
          <cell r="B6183" t="str">
            <v>1975J2</v>
          </cell>
          <cell r="C6183" t="str">
            <v>先生</v>
          </cell>
          <cell r="D6183" t="str">
            <v>王親廣</v>
          </cell>
          <cell r="E6183" t="str">
            <v>王親廣先生</v>
          </cell>
          <cell r="F6183">
            <v>900000000</v>
          </cell>
        </row>
        <row r="6184">
          <cell r="A6184" t="str">
            <v>DT17706</v>
          </cell>
          <cell r="B6184" t="str">
            <v>6455YA</v>
          </cell>
          <cell r="C6184" t="str">
            <v>先生</v>
          </cell>
          <cell r="D6184" t="str">
            <v>張能一</v>
          </cell>
          <cell r="E6184" t="str">
            <v>張能一先生</v>
          </cell>
          <cell r="F6184">
            <v>988086663</v>
          </cell>
        </row>
        <row r="6185">
          <cell r="A6185" t="str">
            <v>DT22428</v>
          </cell>
          <cell r="B6185" t="str">
            <v>1199XK</v>
          </cell>
          <cell r="C6185" t="str">
            <v>先生</v>
          </cell>
          <cell r="D6185" t="str">
            <v>潘榮春</v>
          </cell>
          <cell r="E6185" t="str">
            <v>潘榮春先生</v>
          </cell>
          <cell r="F6185">
            <v>930337700</v>
          </cell>
        </row>
        <row r="6186">
          <cell r="A6186" t="str">
            <v>DT22532</v>
          </cell>
          <cell r="B6186" t="str">
            <v>6188WK</v>
          </cell>
          <cell r="C6186" t="str">
            <v>小姐</v>
          </cell>
          <cell r="D6186" t="str">
            <v>林秀美</v>
          </cell>
          <cell r="E6186" t="str">
            <v>林秀美小姐</v>
          </cell>
          <cell r="F6186">
            <v>927926778</v>
          </cell>
        </row>
        <row r="6187">
          <cell r="A6187" t="str">
            <v>DT23904</v>
          </cell>
          <cell r="B6187" t="str">
            <v>7500S9</v>
          </cell>
          <cell r="C6187" t="str">
            <v>小姐</v>
          </cell>
          <cell r="D6187" t="str">
            <v>蔡依真</v>
          </cell>
          <cell r="E6187" t="str">
            <v>蔡依真小姐</v>
          </cell>
          <cell r="F6187">
            <v>989069937</v>
          </cell>
        </row>
        <row r="6188">
          <cell r="A6188" t="str">
            <v>DT24260</v>
          </cell>
          <cell r="B6188" t="str">
            <v>0315H7</v>
          </cell>
          <cell r="C6188" t="str">
            <v>小姐</v>
          </cell>
          <cell r="D6188" t="str">
            <v>李怡玲</v>
          </cell>
          <cell r="E6188" t="str">
            <v>黃心薇小姐</v>
          </cell>
          <cell r="F6188">
            <v>932388812</v>
          </cell>
        </row>
        <row r="6189">
          <cell r="A6189" t="str">
            <v>DT24266</v>
          </cell>
          <cell r="B6189" t="str">
            <v>0506J6</v>
          </cell>
          <cell r="C6189" t="str">
            <v>先生</v>
          </cell>
          <cell r="D6189" t="str">
            <v>富祐安股份有限公司黃亮榮</v>
          </cell>
          <cell r="E6189" t="str">
            <v>黃亮榮先生</v>
          </cell>
          <cell r="F6189">
            <v>955146620</v>
          </cell>
        </row>
        <row r="6190">
          <cell r="A6190" t="str">
            <v>DT46211</v>
          </cell>
          <cell r="B6190" t="str">
            <v>3177UY</v>
          </cell>
          <cell r="C6190" t="str">
            <v>先生</v>
          </cell>
          <cell r="D6190" t="str">
            <v>楊添旺</v>
          </cell>
          <cell r="E6190" t="str">
            <v>顏銘宏先生</v>
          </cell>
          <cell r="F6190">
            <v>979966281</v>
          </cell>
        </row>
        <row r="6191">
          <cell r="A6191" t="str">
            <v>DT46487</v>
          </cell>
          <cell r="B6191" t="str">
            <v>7288DA</v>
          </cell>
          <cell r="C6191" t="str">
            <v>先生</v>
          </cell>
          <cell r="D6191" t="str">
            <v>鍾興億</v>
          </cell>
          <cell r="E6191" t="str">
            <v>鍾興億先生</v>
          </cell>
          <cell r="F6191">
            <v>936036131</v>
          </cell>
        </row>
        <row r="6192">
          <cell r="A6192" t="str">
            <v>DT46920</v>
          </cell>
          <cell r="B6192" t="str">
            <v>9758EL</v>
          </cell>
          <cell r="C6192" t="str">
            <v>先生</v>
          </cell>
          <cell r="D6192" t="str">
            <v>高景輝</v>
          </cell>
          <cell r="E6192" t="str">
            <v>高景輝先生</v>
          </cell>
          <cell r="F6192">
            <v>920069810</v>
          </cell>
        </row>
        <row r="6193">
          <cell r="A6193" t="str">
            <v>DT47831</v>
          </cell>
          <cell r="B6193" t="str">
            <v>6978P5</v>
          </cell>
          <cell r="C6193" t="str">
            <v>先生</v>
          </cell>
          <cell r="D6193" t="str">
            <v>林淑玲</v>
          </cell>
          <cell r="E6193" t="str">
            <v>廖國佑先生</v>
          </cell>
          <cell r="F6193">
            <v>982099850</v>
          </cell>
        </row>
        <row r="6194">
          <cell r="A6194" t="str">
            <v>DT47871</v>
          </cell>
          <cell r="B6194" t="str">
            <v>7227VA</v>
          </cell>
          <cell r="C6194" t="str">
            <v>先生</v>
          </cell>
          <cell r="D6194" t="str">
            <v>王志忠</v>
          </cell>
          <cell r="E6194" t="str">
            <v>王志忠先生</v>
          </cell>
          <cell r="F6194">
            <v>972337363</v>
          </cell>
        </row>
        <row r="6195">
          <cell r="A6195" t="str">
            <v>DT48795</v>
          </cell>
          <cell r="B6195" t="str">
            <v>9999QV</v>
          </cell>
          <cell r="C6195" t="str">
            <v>小姐</v>
          </cell>
          <cell r="D6195" t="str">
            <v>周正華</v>
          </cell>
          <cell r="E6195" t="str">
            <v>周正華小姐</v>
          </cell>
          <cell r="F6195">
            <v>975006860</v>
          </cell>
        </row>
        <row r="6196">
          <cell r="A6196" t="str">
            <v>DT50037</v>
          </cell>
          <cell r="B6196" t="str">
            <v>6596ZU</v>
          </cell>
          <cell r="C6196" t="str">
            <v>先生</v>
          </cell>
          <cell r="D6196" t="str">
            <v>李金華</v>
          </cell>
          <cell r="E6196" t="str">
            <v>李金華先生</v>
          </cell>
          <cell r="F6196">
            <v>932016535</v>
          </cell>
        </row>
        <row r="6197">
          <cell r="A6197" t="str">
            <v>DT50174</v>
          </cell>
          <cell r="B6197" t="str">
            <v>9955UW</v>
          </cell>
          <cell r="C6197" t="str">
            <v>先生</v>
          </cell>
          <cell r="D6197" t="str">
            <v>田克威</v>
          </cell>
          <cell r="E6197" t="str">
            <v>田克威先生</v>
          </cell>
          <cell r="F6197">
            <v>955219516</v>
          </cell>
        </row>
        <row r="6198">
          <cell r="A6198" t="str">
            <v>DT50442</v>
          </cell>
          <cell r="B6198" t="str">
            <v>9396MY</v>
          </cell>
          <cell r="C6198" t="str">
            <v>先生</v>
          </cell>
          <cell r="D6198" t="str">
            <v>潘文玲</v>
          </cell>
          <cell r="E6198" t="str">
            <v>許長鐘先生</v>
          </cell>
          <cell r="F6198">
            <v>922921915</v>
          </cell>
        </row>
        <row r="6199">
          <cell r="A6199" t="str">
            <v>DT50954</v>
          </cell>
          <cell r="B6199" t="str">
            <v>7758YD</v>
          </cell>
          <cell r="C6199" t="str">
            <v>先生</v>
          </cell>
          <cell r="D6199" t="str">
            <v>基泰建設股份有限公司陳峰專</v>
          </cell>
          <cell r="E6199" t="str">
            <v>陳峰專先生</v>
          </cell>
          <cell r="F6199">
            <v>933181979</v>
          </cell>
        </row>
        <row r="6200">
          <cell r="A6200" t="str">
            <v>DT51790</v>
          </cell>
          <cell r="B6200" t="str">
            <v>8928D7</v>
          </cell>
          <cell r="C6200" t="str">
            <v>先生</v>
          </cell>
          <cell r="D6200" t="str">
            <v>張清富</v>
          </cell>
          <cell r="E6200" t="str">
            <v>張清富先生</v>
          </cell>
          <cell r="F6200">
            <v>958555580</v>
          </cell>
        </row>
        <row r="6201">
          <cell r="A6201" t="str">
            <v>DT51826</v>
          </cell>
          <cell r="B6201" t="str">
            <v>4678VC</v>
          </cell>
          <cell r="C6201" t="str">
            <v>先生</v>
          </cell>
          <cell r="D6201" t="str">
            <v>名喬建設(股)林儒欽</v>
          </cell>
          <cell r="E6201" t="str">
            <v>林儒欽先生</v>
          </cell>
          <cell r="F6201">
            <v>915580610</v>
          </cell>
        </row>
        <row r="6202">
          <cell r="A6202" t="str">
            <v>DT52203</v>
          </cell>
          <cell r="B6202" t="str">
            <v>6786QE</v>
          </cell>
          <cell r="C6202" t="str">
            <v>先生</v>
          </cell>
          <cell r="D6202" t="str">
            <v>何方天</v>
          </cell>
          <cell r="E6202" t="str">
            <v>何方天先生</v>
          </cell>
          <cell r="F6202">
            <v>930902881</v>
          </cell>
        </row>
        <row r="6203">
          <cell r="A6203" t="str">
            <v>DT52316</v>
          </cell>
          <cell r="B6203" t="str">
            <v>2659QU</v>
          </cell>
          <cell r="C6203" t="str">
            <v>先生</v>
          </cell>
          <cell r="D6203" t="str">
            <v>林志鴻</v>
          </cell>
          <cell r="E6203" t="str">
            <v>林志鴻先生</v>
          </cell>
          <cell r="F6203">
            <v>932305439</v>
          </cell>
        </row>
        <row r="6204">
          <cell r="A6204" t="str">
            <v>DT52418</v>
          </cell>
          <cell r="B6204" t="str">
            <v>9679YD</v>
          </cell>
          <cell r="C6204" t="str">
            <v>先生</v>
          </cell>
          <cell r="D6204" t="str">
            <v>關秉炎</v>
          </cell>
          <cell r="E6204" t="str">
            <v>關秉炎先生</v>
          </cell>
          <cell r="F6204">
            <v>935781115</v>
          </cell>
        </row>
        <row r="6205">
          <cell r="A6205" t="str">
            <v>DT52857</v>
          </cell>
          <cell r="B6205" t="str">
            <v>AKG1771</v>
          </cell>
          <cell r="C6205" t="str">
            <v>先生</v>
          </cell>
          <cell r="D6205" t="str">
            <v>白齊誠</v>
          </cell>
          <cell r="E6205" t="str">
            <v>白齊誠先生</v>
          </cell>
          <cell r="F6205">
            <v>938454101</v>
          </cell>
        </row>
        <row r="6206">
          <cell r="A6206" t="str">
            <v>DT52899</v>
          </cell>
          <cell r="B6206" t="str">
            <v>7619YA</v>
          </cell>
          <cell r="C6206" t="str">
            <v>先生</v>
          </cell>
          <cell r="D6206" t="str">
            <v>侯義東</v>
          </cell>
          <cell r="E6206" t="str">
            <v>侯義東先生</v>
          </cell>
          <cell r="F6206">
            <v>910242997</v>
          </cell>
        </row>
        <row r="6207">
          <cell r="A6207" t="str">
            <v>DT53423</v>
          </cell>
          <cell r="B6207" t="str">
            <v>6696RW</v>
          </cell>
          <cell r="C6207" t="str">
            <v>先生</v>
          </cell>
          <cell r="D6207" t="str">
            <v>黃雅玲</v>
          </cell>
          <cell r="E6207" t="str">
            <v>林建興先生</v>
          </cell>
          <cell r="F6207">
            <v>932207643</v>
          </cell>
        </row>
        <row r="6208">
          <cell r="A6208" t="str">
            <v>DT54191</v>
          </cell>
          <cell r="B6208" t="str">
            <v>ATA6622</v>
          </cell>
          <cell r="C6208" t="str">
            <v>先生</v>
          </cell>
          <cell r="D6208" t="str">
            <v>謝昭欽</v>
          </cell>
          <cell r="E6208" t="str">
            <v>謝昭欽先生</v>
          </cell>
          <cell r="F6208">
            <v>909430101</v>
          </cell>
        </row>
        <row r="6209">
          <cell r="A6209" t="str">
            <v>DT54307</v>
          </cell>
          <cell r="B6209" t="str">
            <v>AMH8037</v>
          </cell>
          <cell r="C6209" t="str">
            <v>小姐</v>
          </cell>
          <cell r="D6209" t="str">
            <v>吳佩靜</v>
          </cell>
          <cell r="E6209" t="str">
            <v>吳佩靜小姐</v>
          </cell>
          <cell r="F6209">
            <v>916342930</v>
          </cell>
        </row>
        <row r="6210">
          <cell r="A6210" t="str">
            <v>DT54414</v>
          </cell>
          <cell r="B6210">
            <v>466877</v>
          </cell>
          <cell r="C6210" t="str">
            <v>先生</v>
          </cell>
          <cell r="D6210" t="str">
            <v>和運租車股份有限公司鍾宛達</v>
          </cell>
          <cell r="E6210" t="str">
            <v>鍾宛達先生</v>
          </cell>
          <cell r="F6210">
            <v>928017553</v>
          </cell>
        </row>
        <row r="6211">
          <cell r="A6211" t="str">
            <v>DT54416</v>
          </cell>
          <cell r="B6211" t="str">
            <v>ANN0111</v>
          </cell>
          <cell r="C6211" t="str">
            <v>先生</v>
          </cell>
          <cell r="D6211" t="str">
            <v>鄧潤德</v>
          </cell>
          <cell r="E6211" t="str">
            <v>鄧潤德先生</v>
          </cell>
          <cell r="F6211">
            <v>910242789</v>
          </cell>
        </row>
        <row r="6212">
          <cell r="A6212" t="str">
            <v>DT55198</v>
          </cell>
          <cell r="B6212" t="str">
            <v>9993ZG</v>
          </cell>
          <cell r="C6212" t="str">
            <v>先生</v>
          </cell>
          <cell r="D6212" t="str">
            <v>金可眼鏡實業有限公司李正中</v>
          </cell>
          <cell r="E6212" t="str">
            <v>李正中先生</v>
          </cell>
          <cell r="F6212">
            <v>972066298</v>
          </cell>
        </row>
        <row r="6213">
          <cell r="A6213" t="str">
            <v>DT56265</v>
          </cell>
          <cell r="B6213" t="str">
            <v>5589VM</v>
          </cell>
          <cell r="C6213" t="str">
            <v>先生</v>
          </cell>
          <cell r="D6213" t="str">
            <v>長青會計師事務所黃富村</v>
          </cell>
          <cell r="E6213" t="str">
            <v>黃富村先生</v>
          </cell>
          <cell r="F6213">
            <v>910108979</v>
          </cell>
        </row>
        <row r="6214">
          <cell r="A6214" t="str">
            <v>DT57203</v>
          </cell>
          <cell r="B6214" t="str">
            <v>8888M7</v>
          </cell>
          <cell r="C6214" t="str">
            <v>先生</v>
          </cell>
          <cell r="D6214" t="str">
            <v>潘振豐</v>
          </cell>
          <cell r="E6214" t="str">
            <v>潘振豐先生</v>
          </cell>
          <cell r="F6214">
            <v>939827888</v>
          </cell>
        </row>
        <row r="6215">
          <cell r="A6215" t="str">
            <v>DT57601</v>
          </cell>
          <cell r="B6215" t="str">
            <v>6577VA</v>
          </cell>
          <cell r="C6215" t="str">
            <v>先生</v>
          </cell>
          <cell r="D6215" t="str">
            <v>進昌貿易股份有限公司蔡忠達</v>
          </cell>
          <cell r="E6215" t="str">
            <v>蔡忠達先生</v>
          </cell>
          <cell r="F6215">
            <v>921126302</v>
          </cell>
        </row>
        <row r="6216">
          <cell r="A6216" t="str">
            <v>DT57940</v>
          </cell>
          <cell r="B6216" t="str">
            <v>9838QY</v>
          </cell>
          <cell r="C6216" t="str">
            <v>先生</v>
          </cell>
          <cell r="D6216" t="str">
            <v>嘉晟汽車材料有限公司(財盟)白洪梯</v>
          </cell>
          <cell r="E6216" t="str">
            <v>白洪梯先生</v>
          </cell>
          <cell r="F6216">
            <v>937050573</v>
          </cell>
        </row>
        <row r="6217">
          <cell r="A6217" t="str">
            <v>DT58086</v>
          </cell>
          <cell r="B6217" t="str">
            <v>AMY8860</v>
          </cell>
          <cell r="C6217" t="str">
            <v>先生</v>
          </cell>
          <cell r="D6217" t="str">
            <v>林秀女</v>
          </cell>
          <cell r="E6217" t="str">
            <v>何建勳先生</v>
          </cell>
          <cell r="F6217">
            <v>975475008</v>
          </cell>
        </row>
        <row r="6218">
          <cell r="A6218" t="str">
            <v>DT67593</v>
          </cell>
          <cell r="B6218" t="str">
            <v>8888D3</v>
          </cell>
          <cell r="C6218" t="str">
            <v>先生</v>
          </cell>
          <cell r="D6218" t="str">
            <v>馮陳藝</v>
          </cell>
          <cell r="E6218" t="str">
            <v>馮陳藝先生</v>
          </cell>
          <cell r="F6218">
            <v>979196888</v>
          </cell>
        </row>
        <row r="6219">
          <cell r="A6219" t="str">
            <v>DT90495</v>
          </cell>
          <cell r="B6219" t="str">
            <v>DT90495</v>
          </cell>
          <cell r="C6219" t="str">
            <v>先生</v>
          </cell>
          <cell r="D6219" t="str">
            <v>謝明峰</v>
          </cell>
          <cell r="E6219" t="str">
            <v>謝明峰先生</v>
          </cell>
          <cell r="F6219">
            <v>981533547</v>
          </cell>
        </row>
        <row r="6220">
          <cell r="A6220" t="str">
            <v>DT96914</v>
          </cell>
          <cell r="B6220">
            <v>908688</v>
          </cell>
          <cell r="C6220" t="str">
            <v>先生</v>
          </cell>
          <cell r="D6220" t="str">
            <v>洪啟仁</v>
          </cell>
          <cell r="E6220" t="str">
            <v>洪啟仁先生</v>
          </cell>
          <cell r="F6220">
            <v>936100511</v>
          </cell>
        </row>
        <row r="6221">
          <cell r="A6221" t="str">
            <v>DU04123</v>
          </cell>
          <cell r="B6221" t="str">
            <v>1680W6</v>
          </cell>
          <cell r="C6221" t="str">
            <v>先生</v>
          </cell>
          <cell r="D6221" t="str">
            <v>張俊洋</v>
          </cell>
          <cell r="E6221" t="str">
            <v>張俊洋先生</v>
          </cell>
          <cell r="F6221">
            <v>983631287</v>
          </cell>
        </row>
        <row r="6222">
          <cell r="A6222" t="str">
            <v>DU04125</v>
          </cell>
          <cell r="B6222" t="str">
            <v>6899VE</v>
          </cell>
          <cell r="C6222" t="str">
            <v>先生</v>
          </cell>
          <cell r="D6222" t="str">
            <v>林水土</v>
          </cell>
          <cell r="E6222" t="str">
            <v>林水土先生</v>
          </cell>
          <cell r="F6222">
            <v>932180279</v>
          </cell>
        </row>
        <row r="6223">
          <cell r="A6223" t="str">
            <v>DU04801</v>
          </cell>
          <cell r="B6223" t="str">
            <v>5968VB</v>
          </cell>
          <cell r="C6223" t="str">
            <v>先生</v>
          </cell>
          <cell r="D6223" t="str">
            <v>車已賣</v>
          </cell>
          <cell r="E6223" t="str">
            <v>車已賣先生</v>
          </cell>
          <cell r="F6223">
            <v>900000000</v>
          </cell>
        </row>
        <row r="6224">
          <cell r="A6224" t="str">
            <v>DU04986</v>
          </cell>
          <cell r="B6224" t="str">
            <v>AFF2276</v>
          </cell>
          <cell r="C6224" t="str">
            <v>先生</v>
          </cell>
          <cell r="D6224" t="str">
            <v>李建業</v>
          </cell>
          <cell r="E6224" t="str">
            <v>李建業先生</v>
          </cell>
          <cell r="F6224">
            <v>919374803</v>
          </cell>
        </row>
        <row r="6225">
          <cell r="A6225" t="str">
            <v>DU05036</v>
          </cell>
          <cell r="B6225" t="str">
            <v>9699VL</v>
          </cell>
          <cell r="C6225" t="str">
            <v>先生</v>
          </cell>
          <cell r="D6225" t="str">
            <v>御年電子實業有限公司許納誨</v>
          </cell>
          <cell r="E6225" t="str">
            <v>許納誨先生</v>
          </cell>
          <cell r="F6225">
            <v>916989666</v>
          </cell>
        </row>
        <row r="6226">
          <cell r="A6226" t="str">
            <v>DU05097</v>
          </cell>
          <cell r="B6226" t="str">
            <v>8699VB</v>
          </cell>
          <cell r="C6226" t="str">
            <v>先生</v>
          </cell>
          <cell r="D6226" t="str">
            <v>高怡平</v>
          </cell>
          <cell r="E6226" t="str">
            <v>王竣弘先生</v>
          </cell>
          <cell r="F6226">
            <v>933866637</v>
          </cell>
        </row>
        <row r="6227">
          <cell r="A6227" t="str">
            <v>DU05109</v>
          </cell>
          <cell r="B6227" t="str">
            <v>2698VB</v>
          </cell>
          <cell r="C6227" t="str">
            <v>先生</v>
          </cell>
          <cell r="D6227" t="str">
            <v>舞鶴重工張仁杰</v>
          </cell>
          <cell r="E6227" t="str">
            <v>張仁杰先生</v>
          </cell>
          <cell r="F6227">
            <v>975792595</v>
          </cell>
        </row>
        <row r="6228">
          <cell r="A6228" t="str">
            <v>DU05159</v>
          </cell>
          <cell r="B6228" t="str">
            <v>2698VB</v>
          </cell>
          <cell r="C6228" t="str">
            <v>先生</v>
          </cell>
          <cell r="D6228" t="str">
            <v>舞鶴重工張仁杰</v>
          </cell>
          <cell r="E6228" t="str">
            <v>張仁杰先生</v>
          </cell>
          <cell r="F6228">
            <v>975792595</v>
          </cell>
        </row>
        <row r="6229">
          <cell r="A6229" t="str">
            <v>DU05176</v>
          </cell>
          <cell r="B6229" t="str">
            <v>DU05176</v>
          </cell>
          <cell r="C6229" t="str">
            <v>先生</v>
          </cell>
          <cell r="D6229" t="str">
            <v>車已賣</v>
          </cell>
          <cell r="E6229" t="str">
            <v>車已賣先生</v>
          </cell>
          <cell r="F6229">
            <v>900000000</v>
          </cell>
        </row>
        <row r="6230">
          <cell r="A6230" t="str">
            <v>DU05215</v>
          </cell>
          <cell r="B6230" t="str">
            <v>0236J8</v>
          </cell>
          <cell r="C6230" t="str">
            <v>先生</v>
          </cell>
          <cell r="D6230" t="str">
            <v>新華克文化事業股份有限公司鄭順長</v>
          </cell>
          <cell r="E6230" t="str">
            <v>鄭順長先生</v>
          </cell>
          <cell r="F6230">
            <v>933943153</v>
          </cell>
        </row>
        <row r="6231">
          <cell r="A6231" t="str">
            <v>DU05217</v>
          </cell>
          <cell r="B6231" t="str">
            <v>9138VA</v>
          </cell>
          <cell r="C6231" t="str">
            <v>小姐</v>
          </cell>
          <cell r="D6231" t="str">
            <v>福誠汽車(東沿科技有限公司)林美鈴</v>
          </cell>
          <cell r="E6231" t="str">
            <v>林美鈴小姐</v>
          </cell>
          <cell r="F6231">
            <v>900000000</v>
          </cell>
        </row>
        <row r="6232">
          <cell r="A6232" t="str">
            <v>DU05223</v>
          </cell>
          <cell r="B6232" t="str">
            <v>9168VB</v>
          </cell>
          <cell r="C6232" t="str">
            <v>先生</v>
          </cell>
          <cell r="D6232" t="str">
            <v>陳明宏</v>
          </cell>
          <cell r="E6232" t="str">
            <v>陳明宏先生</v>
          </cell>
          <cell r="F6232">
            <v>935868298</v>
          </cell>
        </row>
        <row r="6233">
          <cell r="A6233" t="str">
            <v>DU05431</v>
          </cell>
          <cell r="B6233" t="str">
            <v>5885VB</v>
          </cell>
          <cell r="C6233" t="str">
            <v>先生</v>
          </cell>
          <cell r="D6233" t="str">
            <v>蔡聰仁</v>
          </cell>
          <cell r="E6233" t="str">
            <v>蔡聰仁先生</v>
          </cell>
          <cell r="F6233">
            <v>930846037</v>
          </cell>
        </row>
        <row r="6234">
          <cell r="A6234" t="str">
            <v>DU05457</v>
          </cell>
          <cell r="B6234" t="str">
            <v>2728VZ</v>
          </cell>
          <cell r="C6234" t="str">
            <v>先生</v>
          </cell>
          <cell r="D6234" t="str">
            <v>佑豐貨運有限公司楊志展</v>
          </cell>
          <cell r="E6234" t="str">
            <v>楊志展先生</v>
          </cell>
          <cell r="F6234">
            <v>935337159</v>
          </cell>
        </row>
        <row r="6235">
          <cell r="A6235" t="str">
            <v>DU05467</v>
          </cell>
          <cell r="B6235" t="str">
            <v>5257VJ</v>
          </cell>
          <cell r="C6235" t="str">
            <v>先生</v>
          </cell>
          <cell r="D6235" t="str">
            <v>蔣劉秋美</v>
          </cell>
          <cell r="E6235" t="str">
            <v>蔣孝澈先生</v>
          </cell>
          <cell r="F6235">
            <v>912553238</v>
          </cell>
        </row>
        <row r="6236">
          <cell r="A6236" t="str">
            <v>DU16306</v>
          </cell>
          <cell r="B6236" t="str">
            <v>3688P8</v>
          </cell>
          <cell r="C6236" t="str">
            <v>先生</v>
          </cell>
          <cell r="D6236" t="str">
            <v>鉑德汽車股份有限公司莊朝清</v>
          </cell>
          <cell r="E6236" t="str">
            <v>莊朝清先生</v>
          </cell>
          <cell r="F6236">
            <v>932301518</v>
          </cell>
        </row>
        <row r="6237">
          <cell r="A6237" t="str">
            <v>DU17157</v>
          </cell>
          <cell r="B6237" t="str">
            <v>2355J5</v>
          </cell>
          <cell r="C6237" t="str">
            <v>女士</v>
          </cell>
          <cell r="D6237" t="str">
            <v>林雪綿</v>
          </cell>
          <cell r="E6237" t="str">
            <v>林雪綿女士</v>
          </cell>
          <cell r="F6237">
            <v>937083648</v>
          </cell>
        </row>
        <row r="6238">
          <cell r="A6238" t="str">
            <v>DU17773</v>
          </cell>
          <cell r="B6238" t="str">
            <v>0166K9</v>
          </cell>
          <cell r="C6238" t="str">
            <v>先生</v>
          </cell>
          <cell r="D6238" t="str">
            <v>張漢政</v>
          </cell>
          <cell r="E6238" t="str">
            <v>張漢政先生</v>
          </cell>
          <cell r="F6238">
            <v>952067568</v>
          </cell>
        </row>
        <row r="6239">
          <cell r="A6239" t="str">
            <v>DU17955</v>
          </cell>
          <cell r="B6239" t="str">
            <v>5201ZW</v>
          </cell>
          <cell r="C6239" t="str">
            <v>小姐</v>
          </cell>
          <cell r="D6239" t="str">
            <v>陳美瑤</v>
          </cell>
          <cell r="E6239" t="str">
            <v>陳美瑤小姐</v>
          </cell>
          <cell r="F6239">
            <v>933804003</v>
          </cell>
        </row>
        <row r="6240">
          <cell r="A6240" t="str">
            <v>DU18244</v>
          </cell>
          <cell r="B6240" t="str">
            <v>AGV9933</v>
          </cell>
          <cell r="C6240" t="str">
            <v>小姐</v>
          </cell>
          <cell r="D6240" t="str">
            <v>尤媛</v>
          </cell>
          <cell r="E6240" t="str">
            <v>尤媛小姐</v>
          </cell>
          <cell r="F6240">
            <v>989158879</v>
          </cell>
        </row>
        <row r="6241">
          <cell r="A6241" t="str">
            <v>DU18703</v>
          </cell>
          <cell r="B6241" t="str">
            <v>AMX8673</v>
          </cell>
          <cell r="C6241" t="str">
            <v>先生</v>
          </cell>
          <cell r="D6241" t="str">
            <v>周志千</v>
          </cell>
          <cell r="E6241" t="str">
            <v>周志千先生</v>
          </cell>
          <cell r="F6241">
            <v>926058888</v>
          </cell>
        </row>
        <row r="6242">
          <cell r="A6242" t="str">
            <v>DU19277</v>
          </cell>
          <cell r="B6242" t="str">
            <v>AJG1680</v>
          </cell>
          <cell r="C6242" t="str">
            <v>小姐</v>
          </cell>
          <cell r="D6242" t="str">
            <v>劉兆飛</v>
          </cell>
          <cell r="E6242" t="str">
            <v>劉兆飛小姐</v>
          </cell>
          <cell r="F6242">
            <v>911244836</v>
          </cell>
        </row>
        <row r="6243">
          <cell r="A6243" t="str">
            <v>DU19742</v>
          </cell>
          <cell r="B6243" t="str">
            <v>ANE6886</v>
          </cell>
          <cell r="C6243" t="str">
            <v>先生</v>
          </cell>
          <cell r="D6243" t="str">
            <v>郭家豪</v>
          </cell>
          <cell r="E6243" t="str">
            <v>郭家豪先生</v>
          </cell>
          <cell r="F6243">
            <v>955006886</v>
          </cell>
        </row>
        <row r="6244">
          <cell r="A6244" t="str">
            <v>DU20503</v>
          </cell>
          <cell r="B6244" t="str">
            <v>3980J3</v>
          </cell>
          <cell r="C6244" t="str">
            <v>先生</v>
          </cell>
          <cell r="D6244" t="str">
            <v>喬曜資訊有限公司張佑福</v>
          </cell>
          <cell r="E6244" t="str">
            <v>張佑福先生</v>
          </cell>
          <cell r="F6244">
            <v>920328516</v>
          </cell>
        </row>
        <row r="6245">
          <cell r="A6245" t="str">
            <v>DU20798</v>
          </cell>
          <cell r="B6245" t="str">
            <v>5997B5</v>
          </cell>
          <cell r="C6245" t="str">
            <v>先生</v>
          </cell>
          <cell r="D6245" t="str">
            <v>趙知恆</v>
          </cell>
          <cell r="E6245" t="str">
            <v>趙知恆先生</v>
          </cell>
          <cell r="F6245">
            <v>917171910</v>
          </cell>
        </row>
        <row r="6246">
          <cell r="A6246" t="str">
            <v>DU21181</v>
          </cell>
          <cell r="B6246" t="str">
            <v>3487J3</v>
          </cell>
          <cell r="C6246" t="str">
            <v>先生</v>
          </cell>
          <cell r="D6246" t="str">
            <v>郭育仁</v>
          </cell>
          <cell r="E6246" t="str">
            <v>郭育仁先生</v>
          </cell>
          <cell r="F6246">
            <v>952269079</v>
          </cell>
        </row>
        <row r="6247">
          <cell r="A6247" t="str">
            <v>DU21183</v>
          </cell>
          <cell r="B6247" t="str">
            <v>6377J6</v>
          </cell>
          <cell r="C6247" t="str">
            <v>小姐</v>
          </cell>
          <cell r="D6247" t="str">
            <v>楊俊彥</v>
          </cell>
          <cell r="E6247" t="str">
            <v>王玫文小姐</v>
          </cell>
          <cell r="F6247">
            <v>918815516</v>
          </cell>
        </row>
        <row r="6248">
          <cell r="A6248" t="str">
            <v>DU21365</v>
          </cell>
          <cell r="B6248" t="str">
            <v>ARN3206</v>
          </cell>
          <cell r="C6248" t="str">
            <v>先生</v>
          </cell>
          <cell r="D6248" t="str">
            <v>曾彥馨</v>
          </cell>
          <cell r="E6248" t="str">
            <v>曾彥馨先生</v>
          </cell>
          <cell r="F6248">
            <v>975218858</v>
          </cell>
        </row>
        <row r="6249">
          <cell r="A6249" t="str">
            <v>DU21497</v>
          </cell>
          <cell r="B6249" t="str">
            <v>3055K8</v>
          </cell>
          <cell r="C6249" t="str">
            <v>先生</v>
          </cell>
          <cell r="D6249" t="str">
            <v>張啟揚</v>
          </cell>
          <cell r="E6249" t="str">
            <v>張啟揚先生</v>
          </cell>
          <cell r="F6249">
            <v>920201146</v>
          </cell>
        </row>
        <row r="6250">
          <cell r="A6250" t="str">
            <v>DU21847</v>
          </cell>
          <cell r="B6250" t="str">
            <v>3399L3</v>
          </cell>
          <cell r="C6250" t="str">
            <v>先生</v>
          </cell>
          <cell r="D6250" t="str">
            <v>葉麗瑱</v>
          </cell>
          <cell r="E6250" t="str">
            <v>宋阿祿先生</v>
          </cell>
          <cell r="F6250">
            <v>910068751</v>
          </cell>
        </row>
        <row r="6251">
          <cell r="A6251" t="str">
            <v>DU21976</v>
          </cell>
          <cell r="B6251" t="str">
            <v>4318J6</v>
          </cell>
          <cell r="C6251" t="str">
            <v>先生</v>
          </cell>
          <cell r="D6251" t="str">
            <v>鄭勝元</v>
          </cell>
          <cell r="E6251" t="str">
            <v>鄭勝元先生</v>
          </cell>
          <cell r="F6251">
            <v>936520525</v>
          </cell>
        </row>
        <row r="6252">
          <cell r="A6252" t="str">
            <v>DU22517</v>
          </cell>
          <cell r="B6252" t="str">
            <v>2108J5</v>
          </cell>
          <cell r="C6252" t="str">
            <v>先生</v>
          </cell>
          <cell r="D6252" t="str">
            <v>九睦紡織股份有限公司蔡京翰</v>
          </cell>
          <cell r="E6252" t="str">
            <v>蔡京翰先生</v>
          </cell>
          <cell r="F6252">
            <v>910287928</v>
          </cell>
        </row>
        <row r="6253">
          <cell r="A6253" t="str">
            <v>DU22619</v>
          </cell>
          <cell r="B6253" t="str">
            <v>6768L9</v>
          </cell>
          <cell r="C6253" t="str">
            <v>先生</v>
          </cell>
          <cell r="D6253" t="str">
            <v>邱忠源</v>
          </cell>
          <cell r="E6253" t="str">
            <v>邱忠源先生</v>
          </cell>
          <cell r="F6253">
            <v>988252353</v>
          </cell>
        </row>
        <row r="6254">
          <cell r="A6254" t="str">
            <v>DU22759</v>
          </cell>
          <cell r="B6254" t="str">
            <v>ATD8330</v>
          </cell>
          <cell r="C6254" t="str">
            <v>先生</v>
          </cell>
          <cell r="D6254" t="str">
            <v>遠銀國際租賃股份有限公司莊明輝</v>
          </cell>
          <cell r="E6254" t="str">
            <v>莊明輝先生</v>
          </cell>
          <cell r="F6254">
            <v>933213553</v>
          </cell>
        </row>
        <row r="6255">
          <cell r="A6255" t="str">
            <v>DU22813</v>
          </cell>
          <cell r="B6255" t="str">
            <v>1181J5</v>
          </cell>
          <cell r="C6255" t="str">
            <v>小姐</v>
          </cell>
          <cell r="D6255" t="str">
            <v>賴霖瑩</v>
          </cell>
          <cell r="E6255" t="str">
            <v>賴霖瑩小姐</v>
          </cell>
          <cell r="F6255">
            <v>931137187</v>
          </cell>
        </row>
        <row r="6256">
          <cell r="A6256" t="str">
            <v>DU23140</v>
          </cell>
          <cell r="B6256" t="str">
            <v>9655J3</v>
          </cell>
          <cell r="C6256" t="str">
            <v>先生</v>
          </cell>
          <cell r="D6256" t="str">
            <v>許容銘</v>
          </cell>
          <cell r="E6256" t="str">
            <v>許容銘先生</v>
          </cell>
          <cell r="F6256">
            <v>922447586</v>
          </cell>
        </row>
        <row r="6257">
          <cell r="A6257" t="str">
            <v>DU23292</v>
          </cell>
          <cell r="B6257" t="str">
            <v>8810J3</v>
          </cell>
          <cell r="C6257" t="str">
            <v>先生</v>
          </cell>
          <cell r="D6257" t="str">
            <v>李威良</v>
          </cell>
          <cell r="E6257" t="str">
            <v>李威良先生</v>
          </cell>
          <cell r="F6257">
            <v>935118833</v>
          </cell>
        </row>
        <row r="6258">
          <cell r="A6258" t="str">
            <v>DU23906</v>
          </cell>
          <cell r="B6258" t="str">
            <v>ANN8289</v>
          </cell>
          <cell r="C6258" t="str">
            <v>先生</v>
          </cell>
          <cell r="D6258" t="str">
            <v>日盛全台通小客車租賃(股)黃漢隆</v>
          </cell>
          <cell r="E6258" t="str">
            <v>黃漢隆先生</v>
          </cell>
          <cell r="F6258">
            <v>918720558</v>
          </cell>
        </row>
        <row r="6259">
          <cell r="A6259" t="str">
            <v>DU24153</v>
          </cell>
          <cell r="B6259" t="str">
            <v>AKL1215</v>
          </cell>
          <cell r="C6259" t="str">
            <v>先生</v>
          </cell>
          <cell r="D6259" t="str">
            <v>謝智偉</v>
          </cell>
          <cell r="E6259" t="str">
            <v>謝智偉先生</v>
          </cell>
          <cell r="F6259">
            <v>958908608</v>
          </cell>
        </row>
        <row r="6260">
          <cell r="A6260" t="str">
            <v>DU24171</v>
          </cell>
          <cell r="B6260" t="str">
            <v>5273J6</v>
          </cell>
          <cell r="C6260" t="str">
            <v>先生</v>
          </cell>
          <cell r="D6260" t="str">
            <v>孫淑蓉</v>
          </cell>
          <cell r="E6260" t="str">
            <v>林國禎先生</v>
          </cell>
          <cell r="F6260">
            <v>936109138</v>
          </cell>
        </row>
        <row r="6261">
          <cell r="A6261" t="str">
            <v>DU25045</v>
          </cell>
          <cell r="B6261" t="str">
            <v>8886K8</v>
          </cell>
          <cell r="C6261" t="str">
            <v>先生</v>
          </cell>
          <cell r="D6261" t="str">
            <v>黃士旗</v>
          </cell>
          <cell r="E6261" t="str">
            <v>黃士旗先生</v>
          </cell>
          <cell r="F6261">
            <v>937922334</v>
          </cell>
        </row>
        <row r="6262">
          <cell r="A6262" t="str">
            <v>DU26270</v>
          </cell>
          <cell r="B6262" t="str">
            <v>7989Q9</v>
          </cell>
          <cell r="C6262" t="str">
            <v>先生</v>
          </cell>
          <cell r="D6262" t="str">
            <v>黃鵬遠</v>
          </cell>
          <cell r="E6262" t="str">
            <v>黃鵬遠先生</v>
          </cell>
          <cell r="F6262">
            <v>920154362</v>
          </cell>
        </row>
        <row r="6263">
          <cell r="A6263" t="str">
            <v>DU26271</v>
          </cell>
          <cell r="B6263" t="str">
            <v>5207H6</v>
          </cell>
          <cell r="C6263" t="str">
            <v>先生</v>
          </cell>
          <cell r="D6263" t="str">
            <v>林志洋</v>
          </cell>
          <cell r="E6263" t="str">
            <v>林志洋先生</v>
          </cell>
          <cell r="F6263">
            <v>937687157</v>
          </cell>
        </row>
        <row r="6264">
          <cell r="A6264" t="str">
            <v>DU28146</v>
          </cell>
          <cell r="B6264" t="str">
            <v>6886N6</v>
          </cell>
          <cell r="C6264" t="str">
            <v>先生</v>
          </cell>
          <cell r="D6264" t="str">
            <v>王耀興</v>
          </cell>
          <cell r="E6264" t="str">
            <v>王耀興先生</v>
          </cell>
          <cell r="F6264">
            <v>931318118</v>
          </cell>
        </row>
        <row r="6265">
          <cell r="A6265" t="str">
            <v>DU28417</v>
          </cell>
          <cell r="B6265" t="str">
            <v>1919J7</v>
          </cell>
          <cell r="C6265" t="str">
            <v>先生</v>
          </cell>
          <cell r="D6265" t="str">
            <v>連永明</v>
          </cell>
          <cell r="E6265" t="str">
            <v>連永明先生</v>
          </cell>
          <cell r="F6265">
            <v>919200701</v>
          </cell>
        </row>
        <row r="6266">
          <cell r="A6266" t="str">
            <v>DU28919</v>
          </cell>
          <cell r="B6266" t="str">
            <v>AKK9105</v>
          </cell>
          <cell r="C6266" t="str">
            <v>小姐</v>
          </cell>
          <cell r="D6266" t="str">
            <v>吳蔡淑英</v>
          </cell>
          <cell r="E6266" t="str">
            <v>王立婷小姐</v>
          </cell>
          <cell r="F6266">
            <v>975639397</v>
          </cell>
        </row>
        <row r="6267">
          <cell r="A6267" t="str">
            <v>DU29112</v>
          </cell>
          <cell r="B6267" t="str">
            <v>3068L2</v>
          </cell>
          <cell r="C6267" t="str">
            <v>先生</v>
          </cell>
          <cell r="D6267" t="str">
            <v>鴻翼汽車商行洪驛閔</v>
          </cell>
          <cell r="E6267" t="str">
            <v>洪驛閔先生</v>
          </cell>
          <cell r="F6267">
            <v>960000588</v>
          </cell>
        </row>
        <row r="6268">
          <cell r="A6268" t="str">
            <v>DU29830</v>
          </cell>
          <cell r="B6268" t="str">
            <v>0327J6</v>
          </cell>
          <cell r="C6268" t="str">
            <v>先生</v>
          </cell>
          <cell r="D6268" t="str">
            <v>張文忠</v>
          </cell>
          <cell r="E6268" t="str">
            <v>張文忠先生</v>
          </cell>
          <cell r="F6268">
            <v>922106253</v>
          </cell>
        </row>
        <row r="6269">
          <cell r="A6269" t="str">
            <v>DU29994</v>
          </cell>
          <cell r="B6269" t="str">
            <v>1326J8</v>
          </cell>
          <cell r="C6269" t="str">
            <v>女士</v>
          </cell>
          <cell r="D6269" t="str">
            <v>0林惠敏</v>
          </cell>
          <cell r="E6269" t="str">
            <v>林惠敏女士</v>
          </cell>
          <cell r="F6269">
            <v>972799388</v>
          </cell>
        </row>
        <row r="6270">
          <cell r="A6270" t="str">
            <v>DU30310</v>
          </cell>
          <cell r="B6270" t="str">
            <v>1388Q3</v>
          </cell>
          <cell r="C6270" t="str">
            <v>先生</v>
          </cell>
          <cell r="D6270" t="str">
            <v>俞佳宏</v>
          </cell>
          <cell r="E6270" t="str">
            <v>俞佳宏先生</v>
          </cell>
          <cell r="F6270">
            <v>926667364</v>
          </cell>
        </row>
        <row r="6271">
          <cell r="A6271" t="str">
            <v>DU30784</v>
          </cell>
          <cell r="B6271" t="str">
            <v>AKM5538</v>
          </cell>
          <cell r="C6271" t="str">
            <v>先生</v>
          </cell>
          <cell r="D6271" t="str">
            <v>黃雅亭</v>
          </cell>
          <cell r="E6271" t="str">
            <v>李鵬榮先生</v>
          </cell>
          <cell r="F6271">
            <v>987447548</v>
          </cell>
        </row>
        <row r="6272">
          <cell r="A6272" t="str">
            <v>DU31388</v>
          </cell>
          <cell r="B6272" t="str">
            <v>8302L2</v>
          </cell>
          <cell r="C6272" t="str">
            <v>先生</v>
          </cell>
          <cell r="D6272" t="str">
            <v>陳梅燕</v>
          </cell>
          <cell r="E6272" t="str">
            <v>林瑞麟先生</v>
          </cell>
          <cell r="F6272">
            <v>989652343</v>
          </cell>
        </row>
        <row r="6273">
          <cell r="A6273" t="str">
            <v>DU31591</v>
          </cell>
          <cell r="B6273" t="str">
            <v>5556J7</v>
          </cell>
          <cell r="C6273" t="str">
            <v>小姐</v>
          </cell>
          <cell r="D6273" t="str">
            <v>郭怡蘋</v>
          </cell>
          <cell r="E6273" t="str">
            <v>郭怡蘋小姐</v>
          </cell>
          <cell r="F6273">
            <v>930960362</v>
          </cell>
        </row>
        <row r="6274">
          <cell r="A6274" t="str">
            <v>DU34144</v>
          </cell>
          <cell r="B6274">
            <v>223295</v>
          </cell>
          <cell r="C6274" t="str">
            <v>先生</v>
          </cell>
          <cell r="D6274" t="str">
            <v>簡志勳</v>
          </cell>
          <cell r="E6274" t="str">
            <v>簡志勳先生</v>
          </cell>
          <cell r="F6274">
            <v>910668006</v>
          </cell>
        </row>
        <row r="6275">
          <cell r="A6275" t="str">
            <v>DU34417</v>
          </cell>
          <cell r="B6275" t="str">
            <v>6268H3</v>
          </cell>
          <cell r="C6275" t="str">
            <v>先生</v>
          </cell>
          <cell r="D6275" t="str">
            <v>羅宏章</v>
          </cell>
          <cell r="E6275" t="str">
            <v>羅宏章先生</v>
          </cell>
          <cell r="F6275">
            <v>919606203</v>
          </cell>
        </row>
        <row r="6276">
          <cell r="A6276" t="str">
            <v>DU34429</v>
          </cell>
          <cell r="B6276" t="str">
            <v>AAF8028</v>
          </cell>
          <cell r="C6276" t="str">
            <v>小姐</v>
          </cell>
          <cell r="D6276" t="str">
            <v>瑞勝捷科技股份有限公司黃薇如</v>
          </cell>
          <cell r="E6276" t="str">
            <v>黃薇如小姐</v>
          </cell>
          <cell r="F6276">
            <v>912155777</v>
          </cell>
        </row>
        <row r="6277">
          <cell r="A6277" t="str">
            <v>DU34432</v>
          </cell>
          <cell r="B6277" t="str">
            <v>3859U2</v>
          </cell>
          <cell r="C6277" t="str">
            <v>先生</v>
          </cell>
          <cell r="D6277" t="str">
            <v>陳金霞</v>
          </cell>
          <cell r="E6277" t="str">
            <v>楊宏興先生</v>
          </cell>
          <cell r="F6277">
            <v>939549630</v>
          </cell>
        </row>
        <row r="6278">
          <cell r="A6278" t="str">
            <v>DU34437</v>
          </cell>
          <cell r="B6278" t="str">
            <v>3698U2</v>
          </cell>
          <cell r="C6278" t="str">
            <v>先生</v>
          </cell>
          <cell r="D6278" t="str">
            <v>蓮園建設股份有限公司郭家凰</v>
          </cell>
          <cell r="E6278" t="str">
            <v>郭家凰先生</v>
          </cell>
          <cell r="F6278">
            <v>937930310</v>
          </cell>
        </row>
        <row r="6279">
          <cell r="A6279" t="str">
            <v>DU34440</v>
          </cell>
          <cell r="B6279" t="str">
            <v>7279J7</v>
          </cell>
          <cell r="C6279" t="str">
            <v>先生</v>
          </cell>
          <cell r="D6279" t="str">
            <v>黃于庭</v>
          </cell>
          <cell r="E6279" t="str">
            <v>朱志祥先生</v>
          </cell>
          <cell r="F6279">
            <v>972203273</v>
          </cell>
        </row>
        <row r="6280">
          <cell r="A6280" t="str">
            <v>DU34715</v>
          </cell>
          <cell r="B6280">
            <v>225588</v>
          </cell>
          <cell r="C6280" t="str">
            <v>先生</v>
          </cell>
          <cell r="D6280" t="str">
            <v>安立知股份有限公司杜建一</v>
          </cell>
          <cell r="E6280" t="str">
            <v>杜建一先生</v>
          </cell>
          <cell r="F6280">
            <v>988225956</v>
          </cell>
        </row>
        <row r="6281">
          <cell r="A6281" t="str">
            <v>DU36629</v>
          </cell>
          <cell r="B6281" t="str">
            <v>5673J2</v>
          </cell>
          <cell r="C6281" t="str">
            <v>小姐</v>
          </cell>
          <cell r="D6281" t="str">
            <v>鮑曉燕</v>
          </cell>
          <cell r="E6281" t="str">
            <v>鮑曉燕小姐</v>
          </cell>
          <cell r="F6281">
            <v>933894761</v>
          </cell>
        </row>
        <row r="6282">
          <cell r="A6282" t="str">
            <v>DU39561</v>
          </cell>
          <cell r="B6282" t="str">
            <v>1066H6</v>
          </cell>
          <cell r="C6282" t="str">
            <v>先生</v>
          </cell>
          <cell r="D6282" t="str">
            <v>廖若筑</v>
          </cell>
          <cell r="E6282" t="str">
            <v>黃兆銘先生</v>
          </cell>
          <cell r="F6282">
            <v>958200015</v>
          </cell>
        </row>
        <row r="6283">
          <cell r="A6283" t="str">
            <v>DU40449</v>
          </cell>
          <cell r="B6283" t="str">
            <v>1280K9</v>
          </cell>
          <cell r="C6283" t="str">
            <v>先生</v>
          </cell>
          <cell r="D6283" t="str">
            <v>李劭倫</v>
          </cell>
          <cell r="E6283" t="str">
            <v>李劭倫先生</v>
          </cell>
          <cell r="F6283">
            <v>988336511</v>
          </cell>
        </row>
        <row r="6284">
          <cell r="A6284" t="str">
            <v>DU40536</v>
          </cell>
          <cell r="B6284" t="str">
            <v>3308J3</v>
          </cell>
          <cell r="C6284" t="str">
            <v>先生</v>
          </cell>
          <cell r="D6284" t="str">
            <v>林介蘭</v>
          </cell>
          <cell r="E6284" t="str">
            <v>邱垂隆先生</v>
          </cell>
          <cell r="F6284">
            <v>932389824</v>
          </cell>
        </row>
        <row r="6285">
          <cell r="A6285" t="str">
            <v>DU42509</v>
          </cell>
          <cell r="B6285" t="str">
            <v>8055L8</v>
          </cell>
          <cell r="C6285" t="str">
            <v>先生</v>
          </cell>
          <cell r="D6285" t="str">
            <v>鐳瑪科技有限公司馮祥璟</v>
          </cell>
          <cell r="E6285" t="str">
            <v>馮祥璟先生</v>
          </cell>
          <cell r="F6285">
            <v>932125221</v>
          </cell>
        </row>
        <row r="6286">
          <cell r="A6286" t="str">
            <v>DU42814</v>
          </cell>
          <cell r="B6286" t="str">
            <v>9168M8</v>
          </cell>
          <cell r="C6286" t="str">
            <v>先生</v>
          </cell>
          <cell r="D6286" t="str">
            <v>洪士銘</v>
          </cell>
          <cell r="E6286" t="str">
            <v>洪士銘先生</v>
          </cell>
          <cell r="F6286">
            <v>909151919</v>
          </cell>
        </row>
        <row r="6287">
          <cell r="A6287" t="str">
            <v>DU42847</v>
          </cell>
          <cell r="B6287" t="str">
            <v>AKJ6506</v>
          </cell>
          <cell r="C6287" t="str">
            <v>先生</v>
          </cell>
          <cell r="D6287" t="str">
            <v>林克任</v>
          </cell>
          <cell r="E6287" t="str">
            <v>林克任先生</v>
          </cell>
          <cell r="F6287">
            <v>936076074</v>
          </cell>
        </row>
        <row r="6288">
          <cell r="A6288" t="str">
            <v>DU42879</v>
          </cell>
          <cell r="B6288" t="str">
            <v>9358H6</v>
          </cell>
          <cell r="C6288" t="str">
            <v>先生</v>
          </cell>
          <cell r="D6288" t="str">
            <v>陳學立</v>
          </cell>
          <cell r="E6288" t="str">
            <v>陳學立先生</v>
          </cell>
          <cell r="F6288">
            <v>911287178</v>
          </cell>
        </row>
        <row r="6289">
          <cell r="A6289" t="str">
            <v>DU43608</v>
          </cell>
          <cell r="B6289" t="str">
            <v>5727J5</v>
          </cell>
          <cell r="C6289" t="str">
            <v>先生</v>
          </cell>
          <cell r="D6289" t="str">
            <v>易博鴻</v>
          </cell>
          <cell r="E6289" t="str">
            <v>易博鴻先生</v>
          </cell>
          <cell r="F6289">
            <v>960383000</v>
          </cell>
        </row>
        <row r="6290">
          <cell r="A6290" t="str">
            <v>DU43614</v>
          </cell>
          <cell r="B6290" t="str">
            <v>7883L2</v>
          </cell>
          <cell r="C6290" t="str">
            <v>先生</v>
          </cell>
          <cell r="D6290" t="str">
            <v>邱光輝</v>
          </cell>
          <cell r="E6290" t="str">
            <v>邱光輝先生</v>
          </cell>
          <cell r="F6290">
            <v>916129989</v>
          </cell>
        </row>
        <row r="6291">
          <cell r="A6291" t="str">
            <v>DU43729</v>
          </cell>
          <cell r="B6291" t="str">
            <v>AKX3663</v>
          </cell>
          <cell r="C6291" t="str">
            <v>先生</v>
          </cell>
          <cell r="D6291" t="str">
            <v>蕭哲韋</v>
          </cell>
          <cell r="E6291" t="str">
            <v>蕭哲韋先生</v>
          </cell>
          <cell r="F6291">
            <v>936196848</v>
          </cell>
        </row>
        <row r="6292">
          <cell r="A6292" t="str">
            <v>DU44131</v>
          </cell>
          <cell r="B6292">
            <v>1740838</v>
          </cell>
          <cell r="C6292" t="str">
            <v>先生</v>
          </cell>
          <cell r="D6292" t="str">
            <v>格上汽車租賃股份有限公司葉志韋</v>
          </cell>
          <cell r="E6292" t="str">
            <v>葉志韋先生</v>
          </cell>
          <cell r="F6292">
            <v>935837682</v>
          </cell>
        </row>
        <row r="6293">
          <cell r="A6293" t="str">
            <v>DU44801</v>
          </cell>
          <cell r="B6293" t="str">
            <v>ATA3013</v>
          </cell>
          <cell r="C6293" t="str">
            <v>先生</v>
          </cell>
          <cell r="D6293" t="str">
            <v>巨聯企業(股)-和運租車劉衛平</v>
          </cell>
          <cell r="E6293" t="str">
            <v>劉衛平先生</v>
          </cell>
          <cell r="F6293">
            <v>922911832</v>
          </cell>
        </row>
        <row r="6294">
          <cell r="A6294" t="str">
            <v>DU45321</v>
          </cell>
          <cell r="B6294" t="str">
            <v>5217J8</v>
          </cell>
          <cell r="C6294" t="str">
            <v>先生</v>
          </cell>
          <cell r="D6294" t="str">
            <v>吳萬益</v>
          </cell>
          <cell r="E6294" t="str">
            <v>吳萬益先生</v>
          </cell>
          <cell r="F6294">
            <v>937002951</v>
          </cell>
        </row>
        <row r="6295">
          <cell r="A6295" t="str">
            <v>DU47700</v>
          </cell>
          <cell r="B6295" t="str">
            <v>AAL3228</v>
          </cell>
          <cell r="C6295" t="str">
            <v>小姐</v>
          </cell>
          <cell r="D6295" t="str">
            <v>詹靜宜</v>
          </cell>
          <cell r="E6295" t="str">
            <v>詹靜宜小姐</v>
          </cell>
          <cell r="F6295">
            <v>919400799</v>
          </cell>
        </row>
        <row r="6296">
          <cell r="A6296" t="str">
            <v>DU47969</v>
          </cell>
          <cell r="B6296" t="str">
            <v>ALX8161</v>
          </cell>
          <cell r="C6296" t="str">
            <v>先生</v>
          </cell>
          <cell r="D6296" t="str">
            <v>潘宗佑</v>
          </cell>
          <cell r="E6296" t="str">
            <v>李晉豪先生</v>
          </cell>
          <cell r="F6296">
            <v>920423259</v>
          </cell>
        </row>
        <row r="6297">
          <cell r="A6297" t="str">
            <v>DU48326</v>
          </cell>
          <cell r="B6297">
            <v>333828</v>
          </cell>
          <cell r="C6297" t="str">
            <v>先生</v>
          </cell>
          <cell r="D6297" t="str">
            <v>和運租車(股)陳義昇</v>
          </cell>
          <cell r="E6297" t="str">
            <v>陳義昇先生</v>
          </cell>
          <cell r="F6297">
            <v>988129332</v>
          </cell>
        </row>
        <row r="6298">
          <cell r="A6298" t="str">
            <v>DU48643</v>
          </cell>
          <cell r="B6298" t="str">
            <v>ANY5658</v>
          </cell>
          <cell r="C6298" t="str">
            <v>先生</v>
          </cell>
          <cell r="D6298" t="str">
            <v>成俊慶</v>
          </cell>
          <cell r="E6298" t="str">
            <v>成俊慶先生</v>
          </cell>
          <cell r="F6298">
            <v>937186188</v>
          </cell>
        </row>
        <row r="6299">
          <cell r="A6299" t="str">
            <v>DU49470</v>
          </cell>
          <cell r="B6299">
            <v>226933</v>
          </cell>
          <cell r="C6299" t="str">
            <v>先生</v>
          </cell>
          <cell r="D6299" t="str">
            <v>淙銘企業(有)-和運租賃陳淙志</v>
          </cell>
          <cell r="E6299" t="str">
            <v>陳淙志先生</v>
          </cell>
          <cell r="F6299">
            <v>932948719</v>
          </cell>
        </row>
        <row r="6300">
          <cell r="A6300" t="str">
            <v>DU49476</v>
          </cell>
          <cell r="B6300" t="str">
            <v>1888T7</v>
          </cell>
          <cell r="C6300" t="str">
            <v>先生</v>
          </cell>
          <cell r="D6300" t="str">
            <v>林大為</v>
          </cell>
          <cell r="E6300" t="str">
            <v>林大為先生</v>
          </cell>
          <cell r="F6300">
            <v>938057001</v>
          </cell>
        </row>
        <row r="6301">
          <cell r="A6301" t="str">
            <v>DU49813</v>
          </cell>
          <cell r="B6301" t="str">
            <v>9798M6</v>
          </cell>
          <cell r="C6301" t="str">
            <v>先生</v>
          </cell>
          <cell r="D6301" t="str">
            <v>何清煌</v>
          </cell>
          <cell r="E6301" t="str">
            <v>何清煌先生</v>
          </cell>
          <cell r="F6301">
            <v>932908626</v>
          </cell>
        </row>
        <row r="6302">
          <cell r="A6302" t="str">
            <v>DU50159</v>
          </cell>
          <cell r="B6302" t="str">
            <v>DU50159</v>
          </cell>
          <cell r="C6302" t="str">
            <v>先生</v>
          </cell>
          <cell r="D6302" t="str">
            <v>舞鶴重工張仁杰</v>
          </cell>
          <cell r="E6302" t="str">
            <v>張仁杰先生</v>
          </cell>
          <cell r="F6302">
            <v>975792595</v>
          </cell>
        </row>
        <row r="6303">
          <cell r="A6303" t="str">
            <v>DU50192</v>
          </cell>
          <cell r="B6303" t="str">
            <v>3553T9</v>
          </cell>
          <cell r="C6303" t="str">
            <v>先生</v>
          </cell>
          <cell r="D6303" t="str">
            <v>何佩倫</v>
          </cell>
          <cell r="E6303" t="str">
            <v>徐凱文先生</v>
          </cell>
          <cell r="F6303">
            <v>922822227</v>
          </cell>
        </row>
        <row r="6304">
          <cell r="A6304" t="str">
            <v>DU50480</v>
          </cell>
          <cell r="B6304" t="str">
            <v>3638R8</v>
          </cell>
          <cell r="C6304" t="str">
            <v>先生</v>
          </cell>
          <cell r="D6304" t="str">
            <v>郭昭宏</v>
          </cell>
          <cell r="E6304" t="str">
            <v>郭昭宏先生</v>
          </cell>
          <cell r="F6304">
            <v>939991659</v>
          </cell>
        </row>
        <row r="6305">
          <cell r="A6305" t="str">
            <v>DU50675</v>
          </cell>
          <cell r="B6305" t="str">
            <v>2277T7</v>
          </cell>
          <cell r="C6305" t="str">
            <v>先生</v>
          </cell>
          <cell r="D6305" t="str">
            <v>陳長淇</v>
          </cell>
          <cell r="E6305" t="str">
            <v>陳長淇先生</v>
          </cell>
          <cell r="F6305">
            <v>930774558</v>
          </cell>
        </row>
        <row r="6306">
          <cell r="A6306" t="str">
            <v>DU51218</v>
          </cell>
          <cell r="B6306" t="str">
            <v>3680T3</v>
          </cell>
          <cell r="C6306" t="str">
            <v>先生</v>
          </cell>
          <cell r="D6306" t="str">
            <v>潘彥志</v>
          </cell>
          <cell r="E6306" t="str">
            <v>潘彥志先生</v>
          </cell>
          <cell r="F6306">
            <v>958829601</v>
          </cell>
        </row>
        <row r="6307">
          <cell r="A6307" t="str">
            <v>DU51230</v>
          </cell>
          <cell r="B6307" t="str">
            <v>ARF5168</v>
          </cell>
          <cell r="C6307" t="str">
            <v>先生</v>
          </cell>
          <cell r="D6307" t="str">
            <v>林傳貴</v>
          </cell>
          <cell r="E6307" t="str">
            <v>林傳貴先生</v>
          </cell>
          <cell r="F6307">
            <v>960667117</v>
          </cell>
        </row>
        <row r="6308">
          <cell r="A6308" t="str">
            <v>DU51563</v>
          </cell>
          <cell r="B6308" t="str">
            <v>ATJ8565</v>
          </cell>
          <cell r="C6308" t="str">
            <v>先生</v>
          </cell>
          <cell r="D6308" t="str">
            <v>彭子豪</v>
          </cell>
          <cell r="E6308" t="str">
            <v>彭子豪先生</v>
          </cell>
          <cell r="F6308">
            <v>935923865</v>
          </cell>
        </row>
        <row r="6309">
          <cell r="A6309" t="str">
            <v>DU52571</v>
          </cell>
          <cell r="B6309" t="str">
            <v>7578U7</v>
          </cell>
          <cell r="C6309" t="str">
            <v>先生</v>
          </cell>
          <cell r="D6309" t="str">
            <v>王朝鵬</v>
          </cell>
          <cell r="E6309" t="str">
            <v>王朝鵬先生</v>
          </cell>
          <cell r="F6309">
            <v>933529137</v>
          </cell>
        </row>
        <row r="6310">
          <cell r="A6310" t="str">
            <v>DU52582</v>
          </cell>
          <cell r="B6310" t="str">
            <v>AND1601</v>
          </cell>
          <cell r="C6310" t="str">
            <v>先生</v>
          </cell>
          <cell r="D6310" t="str">
            <v>天瑜(股)一銀租賃劉松明</v>
          </cell>
          <cell r="E6310" t="str">
            <v>劉松明先生</v>
          </cell>
          <cell r="F6310">
            <v>920615585</v>
          </cell>
        </row>
        <row r="6311">
          <cell r="A6311" t="str">
            <v>DU53414</v>
          </cell>
          <cell r="B6311" t="str">
            <v>6819J9</v>
          </cell>
          <cell r="C6311" t="str">
            <v>女士</v>
          </cell>
          <cell r="D6311" t="str">
            <v>鄭羽晴</v>
          </cell>
          <cell r="E6311" t="str">
            <v>鄭羽晴女士</v>
          </cell>
          <cell r="F6311">
            <v>932035672</v>
          </cell>
        </row>
        <row r="6312">
          <cell r="A6312" t="str">
            <v>DV45109</v>
          </cell>
          <cell r="B6312" t="str">
            <v>9389K8</v>
          </cell>
          <cell r="C6312" t="str">
            <v>先生</v>
          </cell>
          <cell r="D6312" t="str">
            <v>李美鈴</v>
          </cell>
          <cell r="E6312" t="str">
            <v>呂峻屹先生</v>
          </cell>
          <cell r="F6312">
            <v>955780326</v>
          </cell>
        </row>
        <row r="6313">
          <cell r="A6313" t="str">
            <v>DV45205</v>
          </cell>
          <cell r="B6313" t="str">
            <v>5388K8</v>
          </cell>
          <cell r="C6313" t="str">
            <v>先生</v>
          </cell>
          <cell r="D6313" t="str">
            <v>許玉娥</v>
          </cell>
          <cell r="E6313" t="str">
            <v>楊家昌先生</v>
          </cell>
          <cell r="F6313">
            <v>938047699</v>
          </cell>
        </row>
        <row r="6314">
          <cell r="A6314" t="str">
            <v>DV45400</v>
          </cell>
          <cell r="B6314" t="str">
            <v>5199K8</v>
          </cell>
          <cell r="C6314" t="str">
            <v>先生</v>
          </cell>
          <cell r="D6314" t="str">
            <v>郭潘秀鑾</v>
          </cell>
          <cell r="E6314" t="str">
            <v>郭冠麟先生</v>
          </cell>
          <cell r="F6314">
            <v>922407939</v>
          </cell>
        </row>
        <row r="6315">
          <cell r="A6315" t="str">
            <v>DV45435</v>
          </cell>
          <cell r="B6315" t="str">
            <v>APG8698</v>
          </cell>
          <cell r="C6315" t="str">
            <v>先生</v>
          </cell>
          <cell r="D6315" t="str">
            <v>張銘哲</v>
          </cell>
          <cell r="E6315" t="str">
            <v>張銘哲先生</v>
          </cell>
          <cell r="F6315">
            <v>930229996</v>
          </cell>
        </row>
        <row r="6316">
          <cell r="A6316" t="str">
            <v>DV45444</v>
          </cell>
          <cell r="B6316" t="str">
            <v>0028H6</v>
          </cell>
          <cell r="C6316" t="str">
            <v>先生</v>
          </cell>
          <cell r="D6316" t="str">
            <v>江孟鴻</v>
          </cell>
          <cell r="E6316" t="str">
            <v>江孟鴻先生</v>
          </cell>
          <cell r="F6316">
            <v>933200527</v>
          </cell>
        </row>
        <row r="6317">
          <cell r="A6317" t="str">
            <v>DV45448</v>
          </cell>
          <cell r="B6317" t="str">
            <v>1777K9</v>
          </cell>
          <cell r="C6317" t="str">
            <v>小姐</v>
          </cell>
          <cell r="D6317" t="str">
            <v>李采蓁</v>
          </cell>
          <cell r="E6317" t="str">
            <v>李采蓁小姐</v>
          </cell>
          <cell r="F6317">
            <v>937518360</v>
          </cell>
        </row>
        <row r="6318">
          <cell r="A6318" t="str">
            <v>DV45449</v>
          </cell>
          <cell r="B6318" t="str">
            <v>8769K8</v>
          </cell>
          <cell r="C6318" t="str">
            <v>先生</v>
          </cell>
          <cell r="D6318" t="str">
            <v>曾文立</v>
          </cell>
          <cell r="E6318" t="str">
            <v>曾文立先生</v>
          </cell>
          <cell r="F6318">
            <v>911225573</v>
          </cell>
        </row>
        <row r="6319">
          <cell r="A6319" t="str">
            <v>DV45452</v>
          </cell>
          <cell r="B6319" t="str">
            <v>8776M7</v>
          </cell>
          <cell r="C6319" t="str">
            <v>先生</v>
          </cell>
          <cell r="D6319" t="str">
            <v>謝易靜</v>
          </cell>
          <cell r="E6319" t="str">
            <v>謝易靜先生</v>
          </cell>
          <cell r="F6319">
            <v>935237738</v>
          </cell>
        </row>
        <row r="6320">
          <cell r="A6320" t="str">
            <v>DV45454</v>
          </cell>
          <cell r="B6320" t="str">
            <v>AJG0190</v>
          </cell>
          <cell r="C6320" t="str">
            <v>小姐</v>
          </cell>
          <cell r="D6320" t="str">
            <v>陳秋娟</v>
          </cell>
          <cell r="E6320" t="str">
            <v>陳秋娟小姐</v>
          </cell>
          <cell r="F6320">
            <v>935992056</v>
          </cell>
        </row>
        <row r="6321">
          <cell r="A6321" t="str">
            <v>DV45457</v>
          </cell>
          <cell r="B6321" t="str">
            <v>5900J3</v>
          </cell>
          <cell r="C6321" t="str">
            <v>先生</v>
          </cell>
          <cell r="D6321" t="str">
            <v>林鈺琳</v>
          </cell>
          <cell r="E6321" t="str">
            <v>林鈺琳先生</v>
          </cell>
          <cell r="F6321">
            <v>952131660</v>
          </cell>
        </row>
        <row r="6322">
          <cell r="A6322" t="str">
            <v>DV45497</v>
          </cell>
          <cell r="B6322" t="str">
            <v>5825EW</v>
          </cell>
          <cell r="C6322" t="str">
            <v>小姐</v>
          </cell>
          <cell r="D6322" t="str">
            <v>0王志慧</v>
          </cell>
          <cell r="E6322" t="str">
            <v>王志慧小姐</v>
          </cell>
          <cell r="F6322">
            <v>939667767</v>
          </cell>
        </row>
        <row r="6323">
          <cell r="A6323" t="str">
            <v>DV45518</v>
          </cell>
          <cell r="B6323" t="str">
            <v>5999P2</v>
          </cell>
          <cell r="C6323" t="str">
            <v>先生</v>
          </cell>
          <cell r="D6323" t="str">
            <v>廖哲鉅</v>
          </cell>
          <cell r="E6323" t="str">
            <v>廖哲鉅先生</v>
          </cell>
          <cell r="F6323">
            <v>917125886</v>
          </cell>
        </row>
        <row r="6324">
          <cell r="A6324" t="str">
            <v>DV45525</v>
          </cell>
          <cell r="B6324" t="str">
            <v>0989N6</v>
          </cell>
          <cell r="C6324" t="str">
            <v>小姐</v>
          </cell>
          <cell r="D6324" t="str">
            <v>李雪雅</v>
          </cell>
          <cell r="E6324" t="str">
            <v>王訢雨小姐</v>
          </cell>
          <cell r="F6324">
            <v>939988041</v>
          </cell>
        </row>
        <row r="6325">
          <cell r="A6325" t="str">
            <v>DV45528</v>
          </cell>
          <cell r="B6325" t="str">
            <v>9796M7</v>
          </cell>
          <cell r="C6325" t="str">
            <v>先生</v>
          </cell>
          <cell r="D6325" t="str">
            <v>陳英濟</v>
          </cell>
          <cell r="E6325" t="str">
            <v>陳英濟先生</v>
          </cell>
          <cell r="F6325">
            <v>916318390</v>
          </cell>
        </row>
        <row r="6326">
          <cell r="A6326" t="str">
            <v>DV45547</v>
          </cell>
          <cell r="B6326" t="str">
            <v>1577K9</v>
          </cell>
          <cell r="C6326" t="str">
            <v>先生</v>
          </cell>
          <cell r="D6326" t="str">
            <v>洋洋不動產仲介經紀有限公司劉秀富</v>
          </cell>
          <cell r="E6326" t="str">
            <v>劉秀富先生</v>
          </cell>
          <cell r="F6326">
            <v>932789626</v>
          </cell>
        </row>
        <row r="6327">
          <cell r="A6327" t="str">
            <v>DV45572</v>
          </cell>
          <cell r="B6327" t="str">
            <v>3129J3</v>
          </cell>
          <cell r="C6327" t="str">
            <v>先生</v>
          </cell>
          <cell r="D6327" t="str">
            <v>王艷大</v>
          </cell>
          <cell r="E6327" t="str">
            <v>王艷大先生</v>
          </cell>
          <cell r="F6327">
            <v>989356668</v>
          </cell>
        </row>
        <row r="6328">
          <cell r="A6328" t="str">
            <v>DV45680</v>
          </cell>
          <cell r="B6328" t="str">
            <v>3058J3</v>
          </cell>
          <cell r="C6328" t="str">
            <v>小姐</v>
          </cell>
          <cell r="D6328" t="str">
            <v>陳玉玲</v>
          </cell>
          <cell r="E6328" t="str">
            <v>陳玉玲小姐</v>
          </cell>
          <cell r="F6328">
            <v>922820751</v>
          </cell>
        </row>
        <row r="6329">
          <cell r="A6329" t="str">
            <v>DV45699</v>
          </cell>
          <cell r="B6329" t="str">
            <v>8903K8</v>
          </cell>
          <cell r="C6329" t="str">
            <v>先生</v>
          </cell>
          <cell r="D6329" t="str">
            <v>闕秋萍</v>
          </cell>
          <cell r="E6329" t="str">
            <v>楊台明先生</v>
          </cell>
          <cell r="F6329">
            <v>920351678</v>
          </cell>
        </row>
        <row r="6330">
          <cell r="A6330" t="str">
            <v>DV45806</v>
          </cell>
          <cell r="B6330" t="str">
            <v>9286J3</v>
          </cell>
          <cell r="C6330" t="str">
            <v>先生</v>
          </cell>
          <cell r="D6330" t="str">
            <v>李月卿</v>
          </cell>
          <cell r="E6330" t="str">
            <v>施旭洲先生</v>
          </cell>
          <cell r="F6330">
            <v>910225497</v>
          </cell>
        </row>
        <row r="6331">
          <cell r="A6331" t="str">
            <v>DV45914</v>
          </cell>
          <cell r="B6331" t="str">
            <v>9229M3</v>
          </cell>
          <cell r="C6331" t="str">
            <v>先生</v>
          </cell>
          <cell r="D6331" t="str">
            <v>呂杰翰</v>
          </cell>
          <cell r="E6331" t="str">
            <v>呂杰翰先生</v>
          </cell>
          <cell r="F6331">
            <v>935038547</v>
          </cell>
        </row>
        <row r="6332">
          <cell r="A6332" t="str">
            <v>DV45924</v>
          </cell>
          <cell r="B6332" t="str">
            <v>6839ZW</v>
          </cell>
          <cell r="C6332" t="str">
            <v>先生</v>
          </cell>
          <cell r="D6332" t="str">
            <v>古光峰</v>
          </cell>
          <cell r="E6332" t="str">
            <v>古光峰先生</v>
          </cell>
          <cell r="F6332">
            <v>927019650</v>
          </cell>
        </row>
        <row r="6333">
          <cell r="A6333" t="str">
            <v>DV45954</v>
          </cell>
          <cell r="B6333" t="str">
            <v>5687M6</v>
          </cell>
          <cell r="C6333" t="str">
            <v>小姐</v>
          </cell>
          <cell r="D6333" t="str">
            <v>熊憶良</v>
          </cell>
          <cell r="E6333" t="str">
            <v>熊憶良小姐</v>
          </cell>
          <cell r="F6333">
            <v>916210080</v>
          </cell>
        </row>
        <row r="6334">
          <cell r="A6334" t="str">
            <v>DV45973</v>
          </cell>
          <cell r="B6334" t="str">
            <v>7992J3</v>
          </cell>
          <cell r="C6334" t="str">
            <v>先生</v>
          </cell>
          <cell r="D6334" t="str">
            <v>百大葡萄酒有限公司黃湧澧</v>
          </cell>
          <cell r="E6334" t="str">
            <v>顏銘宏先生</v>
          </cell>
          <cell r="F6334">
            <v>979966281</v>
          </cell>
        </row>
        <row r="6335">
          <cell r="A6335" t="str">
            <v>DV46011</v>
          </cell>
          <cell r="B6335" t="str">
            <v>5898J3</v>
          </cell>
          <cell r="C6335" t="str">
            <v>先生</v>
          </cell>
          <cell r="D6335" t="str">
            <v>陳柏蒼</v>
          </cell>
          <cell r="E6335" t="str">
            <v>陳柏蒼先生</v>
          </cell>
          <cell r="F6335">
            <v>917842999</v>
          </cell>
        </row>
        <row r="6336">
          <cell r="A6336" t="str">
            <v>DV46032</v>
          </cell>
          <cell r="B6336" t="str">
            <v>7597ZW</v>
          </cell>
          <cell r="C6336" t="str">
            <v>小姐</v>
          </cell>
          <cell r="D6336" t="str">
            <v>林秋芳</v>
          </cell>
          <cell r="E6336" t="str">
            <v>林秋芳小姐</v>
          </cell>
          <cell r="F6336">
            <v>956885819</v>
          </cell>
        </row>
        <row r="6337">
          <cell r="A6337" t="str">
            <v>DV46154</v>
          </cell>
          <cell r="B6337" t="str">
            <v>AKF6605</v>
          </cell>
          <cell r="C6337" t="str">
            <v>先生</v>
          </cell>
          <cell r="D6337" t="str">
            <v>張安德</v>
          </cell>
          <cell r="E6337" t="str">
            <v>張安德先生</v>
          </cell>
          <cell r="F6337">
            <v>932140498</v>
          </cell>
        </row>
        <row r="6338">
          <cell r="A6338" t="str">
            <v>DV46259</v>
          </cell>
          <cell r="B6338" t="str">
            <v>RAY5759</v>
          </cell>
          <cell r="C6338" t="str">
            <v>先生</v>
          </cell>
          <cell r="D6338" t="str">
            <v>格上汽車租賃(股)葉繡生</v>
          </cell>
          <cell r="E6338" t="str">
            <v>葉繡生先生</v>
          </cell>
          <cell r="F6338">
            <v>921196131</v>
          </cell>
        </row>
        <row r="6339">
          <cell r="A6339" t="str">
            <v>DV46279</v>
          </cell>
          <cell r="B6339" t="str">
            <v>AFH8899</v>
          </cell>
          <cell r="C6339" t="str">
            <v>先生</v>
          </cell>
          <cell r="D6339" t="str">
            <v>程嘉銘</v>
          </cell>
          <cell r="E6339" t="str">
            <v>程嘉銘先生</v>
          </cell>
          <cell r="F6339">
            <v>958318000</v>
          </cell>
        </row>
        <row r="6340">
          <cell r="A6340" t="str">
            <v>DV46334</v>
          </cell>
          <cell r="B6340" t="str">
            <v>1017J5</v>
          </cell>
          <cell r="C6340" t="str">
            <v>先生</v>
          </cell>
          <cell r="D6340" t="str">
            <v>鄭明義</v>
          </cell>
          <cell r="E6340" t="str">
            <v>鄭明義先生</v>
          </cell>
          <cell r="F6340">
            <v>911210223</v>
          </cell>
        </row>
        <row r="6341">
          <cell r="A6341" t="str">
            <v>DV46350</v>
          </cell>
          <cell r="B6341" t="str">
            <v>6919N9</v>
          </cell>
          <cell r="C6341" t="str">
            <v>先生</v>
          </cell>
          <cell r="D6341" t="str">
            <v>李元榜</v>
          </cell>
          <cell r="E6341" t="str">
            <v>李元榜先生</v>
          </cell>
          <cell r="F6341">
            <v>937789711</v>
          </cell>
        </row>
        <row r="6342">
          <cell r="A6342" t="str">
            <v>DV46372</v>
          </cell>
          <cell r="B6342" t="str">
            <v>ANW1657</v>
          </cell>
          <cell r="C6342" t="str">
            <v>先生</v>
          </cell>
          <cell r="D6342" t="str">
            <v>尚揚理想家空間設計(股)-中租迪和陳元旻</v>
          </cell>
          <cell r="E6342" t="str">
            <v>陳元旻先生</v>
          </cell>
          <cell r="F6342">
            <v>919306625</v>
          </cell>
        </row>
        <row r="6343">
          <cell r="A6343" t="str">
            <v>DV46509</v>
          </cell>
          <cell r="B6343">
            <v>333858</v>
          </cell>
          <cell r="C6343" t="str">
            <v>女士</v>
          </cell>
          <cell r="D6343" t="str">
            <v>賴昱潔</v>
          </cell>
          <cell r="E6343" t="str">
            <v>賴昱潔女士</v>
          </cell>
          <cell r="F6343">
            <v>988087443</v>
          </cell>
        </row>
        <row r="6344">
          <cell r="A6344" t="str">
            <v>DV73084</v>
          </cell>
          <cell r="B6344" t="str">
            <v>RAC5899</v>
          </cell>
          <cell r="C6344" t="str">
            <v>先生</v>
          </cell>
          <cell r="D6344" t="str">
            <v>源俐實業(有)財盟租賃蕭源年</v>
          </cell>
          <cell r="E6344" t="str">
            <v>蕭源年先生</v>
          </cell>
          <cell r="F6344">
            <v>935761020</v>
          </cell>
        </row>
        <row r="6345">
          <cell r="A6345" t="str">
            <v>DV73140</v>
          </cell>
          <cell r="B6345" t="str">
            <v>ABC9186</v>
          </cell>
          <cell r="C6345" t="str">
            <v>先生</v>
          </cell>
          <cell r="D6345" t="str">
            <v>明紡(股)劉俊美</v>
          </cell>
          <cell r="E6345" t="str">
            <v>劉俊美先生</v>
          </cell>
          <cell r="F6345">
            <v>910317945</v>
          </cell>
        </row>
        <row r="6346">
          <cell r="A6346" t="str">
            <v>DV73391</v>
          </cell>
          <cell r="B6346" t="str">
            <v>AFG5668</v>
          </cell>
          <cell r="C6346" t="str">
            <v>先生</v>
          </cell>
          <cell r="D6346" t="str">
            <v>葉安時</v>
          </cell>
          <cell r="E6346" t="str">
            <v>葉安時先生</v>
          </cell>
          <cell r="F6346">
            <v>916888898</v>
          </cell>
        </row>
        <row r="6347">
          <cell r="A6347" t="str">
            <v>DV73978</v>
          </cell>
          <cell r="B6347" t="str">
            <v>DV93978</v>
          </cell>
          <cell r="C6347" t="str">
            <v>先生</v>
          </cell>
          <cell r="D6347" t="str">
            <v>李聖詩</v>
          </cell>
          <cell r="E6347" t="str">
            <v>李聖詩先生</v>
          </cell>
          <cell r="F6347">
            <v>932218665</v>
          </cell>
        </row>
        <row r="6348">
          <cell r="A6348" t="str">
            <v>DV77342</v>
          </cell>
          <cell r="B6348" t="str">
            <v>AMY7237</v>
          </cell>
          <cell r="C6348" t="str">
            <v>先生</v>
          </cell>
          <cell r="D6348" t="str">
            <v>王龍寶</v>
          </cell>
          <cell r="E6348" t="str">
            <v>王龍寶先生</v>
          </cell>
          <cell r="F6348">
            <v>910001313</v>
          </cell>
        </row>
        <row r="6349">
          <cell r="A6349" t="str">
            <v>DV81621</v>
          </cell>
          <cell r="B6349" t="str">
            <v>AQX1119</v>
          </cell>
          <cell r="C6349" t="str">
            <v>先生</v>
          </cell>
          <cell r="D6349" t="str">
            <v>聯邦國際租賃股份有限公司蕭閔鍾</v>
          </cell>
          <cell r="E6349" t="str">
            <v>蕭閔鍾先生</v>
          </cell>
          <cell r="F6349">
            <v>913406999</v>
          </cell>
        </row>
        <row r="6350">
          <cell r="A6350" t="str">
            <v>DV81642</v>
          </cell>
          <cell r="B6350" t="str">
            <v>ADB0066</v>
          </cell>
          <cell r="C6350" t="str">
            <v>先生</v>
          </cell>
          <cell r="D6350" t="str">
            <v>李祥</v>
          </cell>
          <cell r="E6350" t="str">
            <v>李祥先生</v>
          </cell>
          <cell r="F6350">
            <v>926760471</v>
          </cell>
        </row>
        <row r="6351">
          <cell r="A6351" t="str">
            <v>DV81785</v>
          </cell>
          <cell r="B6351" t="str">
            <v>AKW5899</v>
          </cell>
          <cell r="C6351" t="str">
            <v>先生</v>
          </cell>
          <cell r="D6351" t="str">
            <v>東亞運輸倉儲股份有限公司張明承</v>
          </cell>
          <cell r="E6351" t="str">
            <v>張明承先生</v>
          </cell>
          <cell r="F6351">
            <v>935284009</v>
          </cell>
        </row>
        <row r="6352">
          <cell r="A6352" t="str">
            <v>DV99311</v>
          </cell>
          <cell r="B6352" t="str">
            <v>ACD2288</v>
          </cell>
          <cell r="C6352" t="str">
            <v>先生</v>
          </cell>
          <cell r="D6352" t="str">
            <v>品中投資股份有限公司黃正光</v>
          </cell>
          <cell r="E6352" t="str">
            <v>黃正光先生</v>
          </cell>
          <cell r="F6352">
            <v>936346281</v>
          </cell>
        </row>
        <row r="6353">
          <cell r="A6353" t="str">
            <v>DW16606</v>
          </cell>
          <cell r="B6353" t="str">
            <v>ATE1885</v>
          </cell>
          <cell r="C6353" t="str">
            <v>先生</v>
          </cell>
          <cell r="D6353" t="str">
            <v>許婷茹</v>
          </cell>
          <cell r="E6353" t="str">
            <v>梁逸華先生</v>
          </cell>
          <cell r="F6353">
            <v>915795951</v>
          </cell>
        </row>
        <row r="6354">
          <cell r="A6354" t="str">
            <v>DW28853</v>
          </cell>
          <cell r="B6354" t="str">
            <v>8008L8</v>
          </cell>
          <cell r="C6354" t="str">
            <v>先生</v>
          </cell>
          <cell r="D6354" t="str">
            <v>張中興</v>
          </cell>
          <cell r="E6354" t="str">
            <v>張中興先生</v>
          </cell>
          <cell r="F6354">
            <v>978179859</v>
          </cell>
        </row>
        <row r="6355">
          <cell r="A6355" t="str">
            <v>DW28860</v>
          </cell>
          <cell r="B6355" t="str">
            <v>2885L3</v>
          </cell>
          <cell r="C6355" t="str">
            <v>小姐</v>
          </cell>
          <cell r="D6355" t="str">
            <v>鄧碧惠</v>
          </cell>
          <cell r="E6355" t="str">
            <v>鄧碧惠小姐</v>
          </cell>
          <cell r="F6355">
            <v>928961327</v>
          </cell>
        </row>
        <row r="6356">
          <cell r="A6356" t="str">
            <v>DW28901</v>
          </cell>
          <cell r="B6356" t="str">
            <v>8386J6</v>
          </cell>
          <cell r="C6356" t="str">
            <v>先生</v>
          </cell>
          <cell r="D6356" t="str">
            <v>李曉屏</v>
          </cell>
          <cell r="E6356" t="str">
            <v>李曉屏先生</v>
          </cell>
          <cell r="F6356">
            <v>910391219</v>
          </cell>
        </row>
        <row r="6357">
          <cell r="A6357" t="str">
            <v>DW29167</v>
          </cell>
          <cell r="B6357" t="str">
            <v>3099L3</v>
          </cell>
          <cell r="C6357" t="str">
            <v>先生</v>
          </cell>
          <cell r="D6357" t="str">
            <v>陳致成</v>
          </cell>
          <cell r="E6357" t="str">
            <v>陳致成先生</v>
          </cell>
          <cell r="F6357">
            <v>935523011</v>
          </cell>
        </row>
        <row r="6358">
          <cell r="A6358" t="str">
            <v>DW29259</v>
          </cell>
          <cell r="B6358" t="str">
            <v>5797J7</v>
          </cell>
          <cell r="C6358" t="str">
            <v>先生</v>
          </cell>
          <cell r="D6358" t="str">
            <v>呂豐韻</v>
          </cell>
          <cell r="E6358" t="str">
            <v>吳宣修先生</v>
          </cell>
          <cell r="F6358">
            <v>936624618</v>
          </cell>
        </row>
        <row r="6359">
          <cell r="A6359" t="str">
            <v>DW29302</v>
          </cell>
          <cell r="B6359" t="str">
            <v>8060L2</v>
          </cell>
          <cell r="C6359" t="str">
            <v>先生</v>
          </cell>
          <cell r="D6359" t="str">
            <v>陳德謙</v>
          </cell>
          <cell r="E6359" t="str">
            <v>陳德謙先生</v>
          </cell>
          <cell r="F6359">
            <v>988789010</v>
          </cell>
        </row>
        <row r="6360">
          <cell r="A6360" t="str">
            <v>DW29761</v>
          </cell>
          <cell r="B6360" t="str">
            <v>8228T7</v>
          </cell>
          <cell r="C6360" t="str">
            <v>先生</v>
          </cell>
          <cell r="D6360" t="str">
            <v>知言企業有限公司顏銘宏</v>
          </cell>
          <cell r="E6360" t="str">
            <v>顏銘宏先生</v>
          </cell>
          <cell r="F6360">
            <v>908925868</v>
          </cell>
        </row>
        <row r="6361">
          <cell r="A6361" t="str">
            <v>DW29888</v>
          </cell>
          <cell r="B6361" t="str">
            <v>5655J7</v>
          </cell>
          <cell r="C6361" t="str">
            <v>先生</v>
          </cell>
          <cell r="D6361" t="str">
            <v>陳冠任</v>
          </cell>
          <cell r="E6361" t="str">
            <v>陳冠任先生</v>
          </cell>
          <cell r="F6361">
            <v>988357106</v>
          </cell>
        </row>
        <row r="6362">
          <cell r="A6362" t="str">
            <v>DW29890</v>
          </cell>
          <cell r="B6362" t="str">
            <v>AJG3389</v>
          </cell>
          <cell r="C6362" t="str">
            <v>先生</v>
          </cell>
          <cell r="D6362" t="str">
            <v>林柏助</v>
          </cell>
          <cell r="E6362" t="str">
            <v>林柏助先生</v>
          </cell>
          <cell r="F6362">
            <v>975180933</v>
          </cell>
        </row>
        <row r="6363">
          <cell r="A6363" t="str">
            <v>DW29961</v>
          </cell>
          <cell r="B6363" t="str">
            <v>9588P3</v>
          </cell>
          <cell r="C6363" t="str">
            <v>先生</v>
          </cell>
          <cell r="D6363" t="str">
            <v>劉思宏</v>
          </cell>
          <cell r="E6363" t="str">
            <v>劉思宏先生</v>
          </cell>
          <cell r="F6363">
            <v>920827759</v>
          </cell>
        </row>
        <row r="6364">
          <cell r="A6364" t="str">
            <v>DW30015</v>
          </cell>
          <cell r="B6364" t="str">
            <v>9926J7</v>
          </cell>
          <cell r="C6364" t="str">
            <v>先生</v>
          </cell>
          <cell r="D6364" t="str">
            <v>許錫茂</v>
          </cell>
          <cell r="E6364" t="str">
            <v>許錫茂先生</v>
          </cell>
          <cell r="F6364">
            <v>987682869</v>
          </cell>
        </row>
        <row r="6365">
          <cell r="A6365" t="str">
            <v>DW30018</v>
          </cell>
          <cell r="B6365" t="str">
            <v>0770J8</v>
          </cell>
          <cell r="C6365" t="str">
            <v>先生</v>
          </cell>
          <cell r="D6365" t="str">
            <v>林昱辰</v>
          </cell>
          <cell r="E6365" t="str">
            <v>林昱辰先生</v>
          </cell>
          <cell r="F6365">
            <v>988035343</v>
          </cell>
        </row>
        <row r="6366">
          <cell r="A6366" t="str">
            <v>DW30281</v>
          </cell>
          <cell r="B6366" t="str">
            <v>AAM6655</v>
          </cell>
          <cell r="C6366" t="str">
            <v>先生</v>
          </cell>
          <cell r="D6366" t="str">
            <v>李晉誠</v>
          </cell>
          <cell r="E6366" t="str">
            <v>李晉誠先生</v>
          </cell>
          <cell r="F6366">
            <v>928878202</v>
          </cell>
        </row>
        <row r="6367">
          <cell r="A6367" t="str">
            <v>DW30287</v>
          </cell>
          <cell r="B6367" t="str">
            <v>AAL9778</v>
          </cell>
          <cell r="C6367" t="str">
            <v>先生</v>
          </cell>
          <cell r="D6367" t="str">
            <v>雷照隆</v>
          </cell>
          <cell r="E6367" t="str">
            <v>雷照隆先生</v>
          </cell>
          <cell r="F6367">
            <v>922522532</v>
          </cell>
        </row>
        <row r="6368">
          <cell r="A6368" t="str">
            <v>DW30310</v>
          </cell>
          <cell r="B6368">
            <v>225886</v>
          </cell>
          <cell r="C6368" t="str">
            <v>先生</v>
          </cell>
          <cell r="D6368" t="str">
            <v>鉅財(股)-日盛租賃鄒顯湧</v>
          </cell>
          <cell r="E6368" t="str">
            <v>鄒顯湧先生</v>
          </cell>
          <cell r="F6368">
            <v>918110088</v>
          </cell>
        </row>
        <row r="6369">
          <cell r="A6369" t="str">
            <v>DW30365</v>
          </cell>
          <cell r="B6369">
            <v>338837</v>
          </cell>
          <cell r="C6369" t="str">
            <v>先生</v>
          </cell>
          <cell r="D6369" t="str">
            <v>新加坡大華銀行台北分行(歐力士租賃)鄭守仁</v>
          </cell>
          <cell r="E6369" t="str">
            <v>鄭守仁先生</v>
          </cell>
          <cell r="F6369">
            <v>933007765</v>
          </cell>
        </row>
        <row r="6370">
          <cell r="A6370" t="str">
            <v>DW30448</v>
          </cell>
          <cell r="B6370" t="str">
            <v>AFF0866</v>
          </cell>
          <cell r="C6370" t="str">
            <v>先生</v>
          </cell>
          <cell r="D6370" t="str">
            <v>鄭國雄</v>
          </cell>
          <cell r="E6370" t="str">
            <v>鄭國雄先生</v>
          </cell>
          <cell r="F6370">
            <v>952384206</v>
          </cell>
        </row>
        <row r="6371">
          <cell r="A6371" t="str">
            <v>DW30467</v>
          </cell>
          <cell r="B6371" t="str">
            <v>AKG6853</v>
          </cell>
          <cell r="C6371" t="str">
            <v>先生</v>
          </cell>
          <cell r="D6371" t="str">
            <v>余明亮</v>
          </cell>
          <cell r="E6371" t="str">
            <v>楊承翰先生</v>
          </cell>
          <cell r="F6371">
            <v>956907908</v>
          </cell>
        </row>
        <row r="6372">
          <cell r="A6372" t="str">
            <v>DW30506</v>
          </cell>
          <cell r="B6372" t="str">
            <v>0430J9</v>
          </cell>
          <cell r="C6372" t="str">
            <v>先生</v>
          </cell>
          <cell r="D6372" t="str">
            <v>蔡佩玲</v>
          </cell>
          <cell r="E6372" t="str">
            <v>許錦松先生</v>
          </cell>
          <cell r="F6372">
            <v>936234894</v>
          </cell>
        </row>
        <row r="6373">
          <cell r="A6373" t="str">
            <v>DW30621</v>
          </cell>
          <cell r="B6373" t="str">
            <v>2256L5</v>
          </cell>
          <cell r="C6373" t="str">
            <v>小姐</v>
          </cell>
          <cell r="D6373" t="str">
            <v>陳吳玉惠</v>
          </cell>
          <cell r="E6373" t="str">
            <v>陳吳玉惠小姐</v>
          </cell>
          <cell r="F6373">
            <v>933075740</v>
          </cell>
        </row>
        <row r="6374">
          <cell r="A6374" t="str">
            <v>DW30643</v>
          </cell>
          <cell r="B6374" t="str">
            <v>5999Q3</v>
          </cell>
          <cell r="C6374" t="str">
            <v>先生</v>
          </cell>
          <cell r="D6374" t="str">
            <v>賴振華</v>
          </cell>
          <cell r="E6374" t="str">
            <v>賴振華先生</v>
          </cell>
          <cell r="F6374">
            <v>932219417</v>
          </cell>
        </row>
        <row r="6375">
          <cell r="A6375" t="str">
            <v>DW30727</v>
          </cell>
          <cell r="B6375" t="str">
            <v>9356S2</v>
          </cell>
          <cell r="C6375" t="str">
            <v>先生</v>
          </cell>
          <cell r="D6375" t="str">
            <v>林陽期</v>
          </cell>
          <cell r="E6375" t="str">
            <v>林陽期先生</v>
          </cell>
          <cell r="F6375">
            <v>979966281</v>
          </cell>
        </row>
        <row r="6376">
          <cell r="A6376" t="str">
            <v>DW30756</v>
          </cell>
          <cell r="B6376" t="str">
            <v>8876H7</v>
          </cell>
          <cell r="C6376" t="str">
            <v>先生</v>
          </cell>
          <cell r="D6376" t="str">
            <v>莊凱智</v>
          </cell>
          <cell r="E6376" t="str">
            <v>莊凱智先生</v>
          </cell>
          <cell r="F6376">
            <v>915165269</v>
          </cell>
        </row>
        <row r="6377">
          <cell r="A6377" t="str">
            <v>DW30760</v>
          </cell>
          <cell r="B6377" t="str">
            <v>8828H8</v>
          </cell>
          <cell r="C6377" t="str">
            <v>先生</v>
          </cell>
          <cell r="D6377" t="str">
            <v>李永棠</v>
          </cell>
          <cell r="E6377" t="str">
            <v>李永棠先生</v>
          </cell>
          <cell r="F6377">
            <v>933762528</v>
          </cell>
        </row>
        <row r="6378">
          <cell r="A6378" t="str">
            <v>DW30779</v>
          </cell>
          <cell r="B6378" t="str">
            <v>8055J9</v>
          </cell>
          <cell r="C6378" t="str">
            <v>先生</v>
          </cell>
          <cell r="D6378" t="str">
            <v>國苑企業有限公司陳西楚</v>
          </cell>
          <cell r="E6378" t="str">
            <v>陳西楚先生</v>
          </cell>
          <cell r="F6378">
            <v>933884419</v>
          </cell>
        </row>
        <row r="6379">
          <cell r="A6379" t="str">
            <v>DW30781</v>
          </cell>
          <cell r="B6379" t="str">
            <v>AAC9897</v>
          </cell>
          <cell r="C6379" t="str">
            <v>先生</v>
          </cell>
          <cell r="D6379" t="str">
            <v>呂榮吉</v>
          </cell>
          <cell r="E6379" t="str">
            <v>呂榮吉先生</v>
          </cell>
          <cell r="F6379">
            <v>953800196</v>
          </cell>
        </row>
        <row r="6380">
          <cell r="A6380" t="str">
            <v>DW30784</v>
          </cell>
          <cell r="B6380" t="str">
            <v>2018H9</v>
          </cell>
          <cell r="C6380" t="str">
            <v>先生</v>
          </cell>
          <cell r="D6380" t="str">
            <v>陳升曌</v>
          </cell>
          <cell r="E6380" t="str">
            <v>陳升曌先生</v>
          </cell>
          <cell r="F6380">
            <v>911910920</v>
          </cell>
        </row>
        <row r="6381">
          <cell r="A6381" t="str">
            <v>DW31150</v>
          </cell>
          <cell r="B6381" t="str">
            <v>AGN9211</v>
          </cell>
          <cell r="C6381" t="str">
            <v>先生</v>
          </cell>
          <cell r="D6381" t="str">
            <v>林建良</v>
          </cell>
          <cell r="E6381" t="str">
            <v>林建良先生</v>
          </cell>
          <cell r="F6381">
            <v>938329211</v>
          </cell>
        </row>
        <row r="6382">
          <cell r="A6382" t="str">
            <v>DW31239</v>
          </cell>
          <cell r="B6382" t="str">
            <v>0282J9</v>
          </cell>
          <cell r="C6382" t="str">
            <v>先生</v>
          </cell>
          <cell r="D6382" t="str">
            <v>呂美華</v>
          </cell>
          <cell r="E6382" t="str">
            <v>蘇奎錦先生</v>
          </cell>
          <cell r="F6382">
            <v>933156432</v>
          </cell>
        </row>
        <row r="6383">
          <cell r="A6383" t="str">
            <v>DW31324</v>
          </cell>
          <cell r="B6383" t="str">
            <v>1550L5</v>
          </cell>
          <cell r="C6383" t="str">
            <v>先生</v>
          </cell>
          <cell r="D6383" t="str">
            <v>許海悌</v>
          </cell>
          <cell r="E6383" t="str">
            <v>許海悌先生</v>
          </cell>
          <cell r="F6383">
            <v>935930510</v>
          </cell>
        </row>
        <row r="6384">
          <cell r="A6384" t="str">
            <v>DW31388</v>
          </cell>
          <cell r="B6384" t="str">
            <v>2777T2</v>
          </cell>
          <cell r="C6384" t="str">
            <v>先生</v>
          </cell>
          <cell r="D6384" t="str">
            <v>劉敏澄</v>
          </cell>
          <cell r="E6384" t="str">
            <v>劉敏澄先生</v>
          </cell>
          <cell r="F6384">
            <v>935088188</v>
          </cell>
        </row>
        <row r="6385">
          <cell r="A6385" t="str">
            <v>DW31467</v>
          </cell>
          <cell r="B6385" t="str">
            <v>1113T9</v>
          </cell>
          <cell r="C6385" t="str">
            <v>先生</v>
          </cell>
          <cell r="D6385" t="str">
            <v>羅順儒</v>
          </cell>
          <cell r="E6385" t="str">
            <v>吳宏祥先生</v>
          </cell>
          <cell r="F6385">
            <v>958928181</v>
          </cell>
        </row>
        <row r="6386">
          <cell r="A6386" t="str">
            <v>DW31884</v>
          </cell>
          <cell r="B6386" t="str">
            <v>7755H7</v>
          </cell>
          <cell r="C6386" t="str">
            <v>先生</v>
          </cell>
          <cell r="D6386" t="str">
            <v>馬可孛羅公關顧問管理有限公司李志仁</v>
          </cell>
          <cell r="E6386" t="str">
            <v>李志仁先生</v>
          </cell>
          <cell r="F6386">
            <v>910202886</v>
          </cell>
        </row>
        <row r="6387">
          <cell r="A6387" t="str">
            <v>DW31885</v>
          </cell>
          <cell r="B6387">
            <v>333385</v>
          </cell>
          <cell r="C6387" t="str">
            <v>先生</v>
          </cell>
          <cell r="D6387" t="str">
            <v>遠銀國際租賃股份有限公司陳元圳</v>
          </cell>
          <cell r="E6387" t="str">
            <v>陳元圳先生</v>
          </cell>
          <cell r="F6387">
            <v>935759796</v>
          </cell>
        </row>
        <row r="6388">
          <cell r="A6388" t="str">
            <v>DW32149</v>
          </cell>
          <cell r="B6388">
            <v>556987</v>
          </cell>
          <cell r="C6388" t="str">
            <v>先生</v>
          </cell>
          <cell r="D6388" t="str">
            <v>遠銀小客車租賃(股)郭傳遠</v>
          </cell>
          <cell r="E6388" t="str">
            <v>郭傳遠先生</v>
          </cell>
          <cell r="F6388">
            <v>938928509</v>
          </cell>
        </row>
        <row r="6389">
          <cell r="A6389" t="str">
            <v>DW32690</v>
          </cell>
          <cell r="B6389" t="str">
            <v>4729T2</v>
          </cell>
          <cell r="C6389" t="str">
            <v>小姐</v>
          </cell>
          <cell r="D6389" t="str">
            <v>李王玉麵</v>
          </cell>
          <cell r="E6389" t="str">
            <v>李王玉麵小姐</v>
          </cell>
          <cell r="F6389">
            <v>921951589</v>
          </cell>
        </row>
        <row r="6390">
          <cell r="A6390" t="str">
            <v>DW32711</v>
          </cell>
          <cell r="B6390" t="str">
            <v>9933R8</v>
          </cell>
          <cell r="C6390" t="str">
            <v>女士</v>
          </cell>
          <cell r="D6390" t="str">
            <v>林欣怡</v>
          </cell>
          <cell r="E6390" t="str">
            <v>林欣怡女士</v>
          </cell>
          <cell r="F6390">
            <v>935284827</v>
          </cell>
        </row>
        <row r="6391">
          <cell r="A6391" t="str">
            <v>DW32842</v>
          </cell>
          <cell r="B6391" t="str">
            <v>6998K6</v>
          </cell>
          <cell r="C6391" t="str">
            <v>小姐</v>
          </cell>
          <cell r="D6391" t="str">
            <v>薛永芳</v>
          </cell>
          <cell r="E6391" t="str">
            <v>薛永芳小姐</v>
          </cell>
          <cell r="F6391">
            <v>921995501</v>
          </cell>
        </row>
        <row r="6392">
          <cell r="A6392" t="str">
            <v>DW32857</v>
          </cell>
          <cell r="B6392" t="str">
            <v>5979R8</v>
          </cell>
          <cell r="C6392" t="str">
            <v>先生</v>
          </cell>
          <cell r="D6392" t="str">
            <v>0李志宏</v>
          </cell>
          <cell r="E6392" t="str">
            <v>李志宏先生</v>
          </cell>
          <cell r="F6392">
            <v>988138913</v>
          </cell>
        </row>
        <row r="6393">
          <cell r="A6393" t="str">
            <v>DW32944</v>
          </cell>
          <cell r="B6393">
            <v>550737</v>
          </cell>
          <cell r="C6393" t="str">
            <v>先生</v>
          </cell>
          <cell r="D6393" t="str">
            <v>歐力士小客車租賃股份有限公司鄭質榮</v>
          </cell>
          <cell r="E6393" t="str">
            <v>鄭質榮先生</v>
          </cell>
          <cell r="F6393">
            <v>932315079</v>
          </cell>
        </row>
        <row r="6394">
          <cell r="A6394" t="str">
            <v>DW32947</v>
          </cell>
          <cell r="B6394" t="str">
            <v>7988H9</v>
          </cell>
          <cell r="C6394" t="str">
            <v>先生</v>
          </cell>
          <cell r="D6394" t="str">
            <v>葉為豐</v>
          </cell>
          <cell r="E6394" t="str">
            <v>葉為豐先生</v>
          </cell>
          <cell r="F6394">
            <v>920298825</v>
          </cell>
        </row>
        <row r="6395">
          <cell r="A6395" t="str">
            <v>DW32964</v>
          </cell>
          <cell r="B6395" t="str">
            <v>APK2021</v>
          </cell>
          <cell r="C6395" t="str">
            <v>先生</v>
          </cell>
          <cell r="D6395" t="str">
            <v>余書僑</v>
          </cell>
          <cell r="E6395" t="str">
            <v>余書僑先生</v>
          </cell>
          <cell r="F6395">
            <v>987444327</v>
          </cell>
        </row>
        <row r="6396">
          <cell r="A6396" t="str">
            <v>DW32975</v>
          </cell>
          <cell r="B6396" t="str">
            <v>9638L8</v>
          </cell>
          <cell r="C6396" t="str">
            <v>先生</v>
          </cell>
          <cell r="D6396" t="str">
            <v>游向棠</v>
          </cell>
          <cell r="E6396" t="str">
            <v>游向棠先生</v>
          </cell>
          <cell r="F6396">
            <v>958755388</v>
          </cell>
        </row>
        <row r="6397">
          <cell r="A6397" t="str">
            <v>DW33242</v>
          </cell>
          <cell r="B6397">
            <v>559816</v>
          </cell>
          <cell r="C6397" t="str">
            <v>先生</v>
          </cell>
          <cell r="D6397" t="str">
            <v>和運租賃(股)陳義昇</v>
          </cell>
          <cell r="E6397" t="str">
            <v>陳義昇先生</v>
          </cell>
          <cell r="F6397">
            <v>988129332</v>
          </cell>
        </row>
        <row r="6398">
          <cell r="A6398" t="str">
            <v>DW33243</v>
          </cell>
          <cell r="B6398" t="str">
            <v>ABY2319</v>
          </cell>
          <cell r="C6398" t="str">
            <v>先生</v>
          </cell>
          <cell r="D6398" t="str">
            <v>李明華</v>
          </cell>
          <cell r="E6398" t="str">
            <v>李明華先生</v>
          </cell>
          <cell r="F6398">
            <v>985262700</v>
          </cell>
        </row>
        <row r="6399">
          <cell r="A6399" t="str">
            <v>DW36851</v>
          </cell>
          <cell r="B6399" t="str">
            <v>0221J6</v>
          </cell>
          <cell r="C6399" t="str">
            <v>先生</v>
          </cell>
          <cell r="D6399" t="str">
            <v>林建宇</v>
          </cell>
          <cell r="E6399" t="str">
            <v>林建宇先生</v>
          </cell>
          <cell r="F6399">
            <v>919599339</v>
          </cell>
        </row>
        <row r="6400">
          <cell r="A6400" t="str">
            <v>DW36871</v>
          </cell>
          <cell r="B6400" t="str">
            <v>AKL6619</v>
          </cell>
          <cell r="C6400" t="str">
            <v>先生</v>
          </cell>
          <cell r="D6400" t="str">
            <v>銘晏企業(有)聯邦租賃陳德晏</v>
          </cell>
          <cell r="E6400" t="str">
            <v>陳德晏先生</v>
          </cell>
          <cell r="F6400">
            <v>937811972</v>
          </cell>
        </row>
        <row r="6401">
          <cell r="A6401" t="str">
            <v>DW36872</v>
          </cell>
          <cell r="B6401" t="str">
            <v>AUY1399</v>
          </cell>
          <cell r="C6401" t="str">
            <v>小姐</v>
          </cell>
          <cell r="D6401" t="str">
            <v>趙淑華</v>
          </cell>
          <cell r="E6401" t="str">
            <v>趙淑華小姐</v>
          </cell>
          <cell r="F6401">
            <v>931417888</v>
          </cell>
        </row>
        <row r="6402">
          <cell r="A6402" t="str">
            <v>DW36876</v>
          </cell>
          <cell r="B6402" t="str">
            <v>7811H8</v>
          </cell>
          <cell r="C6402" t="str">
            <v>先生</v>
          </cell>
          <cell r="D6402" t="str">
            <v>許元鐘</v>
          </cell>
          <cell r="E6402" t="str">
            <v>許元鐘先生</v>
          </cell>
          <cell r="F6402">
            <v>932261562</v>
          </cell>
        </row>
        <row r="6403">
          <cell r="A6403" t="str">
            <v>DW37443</v>
          </cell>
          <cell r="B6403" t="str">
            <v>AMJ9191</v>
          </cell>
          <cell r="C6403" t="str">
            <v>先生</v>
          </cell>
          <cell r="D6403" t="str">
            <v>陳竹明</v>
          </cell>
          <cell r="E6403" t="str">
            <v>陳竹明先生</v>
          </cell>
          <cell r="F6403">
            <v>935611929</v>
          </cell>
        </row>
        <row r="6404">
          <cell r="A6404" t="str">
            <v>DW37758</v>
          </cell>
          <cell r="B6404" t="str">
            <v>AKN8853</v>
          </cell>
          <cell r="C6404" t="str">
            <v>小姐</v>
          </cell>
          <cell r="D6404" t="str">
            <v>葉沛妍</v>
          </cell>
          <cell r="E6404" t="str">
            <v>葉沛妍小姐</v>
          </cell>
          <cell r="F6404">
            <v>913925598</v>
          </cell>
        </row>
        <row r="6405">
          <cell r="A6405" t="str">
            <v>DW37763</v>
          </cell>
          <cell r="B6405" t="str">
            <v>AKN2832</v>
          </cell>
          <cell r="C6405" t="str">
            <v>先生</v>
          </cell>
          <cell r="D6405" t="str">
            <v>虹牌實業股份有限公司張龍根</v>
          </cell>
          <cell r="E6405" t="str">
            <v>張龍根先生</v>
          </cell>
          <cell r="F6405">
            <v>918996000</v>
          </cell>
        </row>
        <row r="6406">
          <cell r="A6406" t="str">
            <v>DW37793</v>
          </cell>
          <cell r="B6406" t="str">
            <v>RAA7580</v>
          </cell>
          <cell r="C6406" t="str">
            <v>先生</v>
          </cell>
          <cell r="D6406" t="str">
            <v>日盛全台通小客車租賃(股)公司尹世豪</v>
          </cell>
          <cell r="E6406" t="str">
            <v>尹世豪先生</v>
          </cell>
          <cell r="F6406">
            <v>920236106</v>
          </cell>
        </row>
        <row r="6407">
          <cell r="A6407" t="str">
            <v>DW37801</v>
          </cell>
          <cell r="B6407" t="str">
            <v>6698L3</v>
          </cell>
          <cell r="C6407" t="str">
            <v>先生</v>
          </cell>
          <cell r="D6407" t="str">
            <v>盧育成</v>
          </cell>
          <cell r="E6407" t="str">
            <v>盧育成先生</v>
          </cell>
          <cell r="F6407">
            <v>937084236</v>
          </cell>
        </row>
        <row r="6408">
          <cell r="A6408" t="str">
            <v>DW37803</v>
          </cell>
          <cell r="B6408" t="str">
            <v>RAX2088</v>
          </cell>
          <cell r="C6408" t="str">
            <v>先生</v>
          </cell>
          <cell r="D6408" t="str">
            <v>久杭實業有限公司(格上汽車租賃)廖瑞奇</v>
          </cell>
          <cell r="E6408" t="str">
            <v>廖瑞奇先生</v>
          </cell>
          <cell r="F6408">
            <v>322343397</v>
          </cell>
        </row>
        <row r="6409">
          <cell r="A6409" t="str">
            <v>DW37823</v>
          </cell>
          <cell r="B6409" t="str">
            <v>ATE1268</v>
          </cell>
          <cell r="C6409" t="str">
            <v>先生</v>
          </cell>
          <cell r="D6409" t="str">
            <v>徐金水</v>
          </cell>
          <cell r="E6409" t="str">
            <v>徐金水先生</v>
          </cell>
          <cell r="F6409">
            <v>900000000</v>
          </cell>
        </row>
        <row r="6410">
          <cell r="A6410" t="str">
            <v>DW37912</v>
          </cell>
          <cell r="B6410" t="str">
            <v>9982J7</v>
          </cell>
          <cell r="C6410" t="str">
            <v>先生</v>
          </cell>
          <cell r="D6410" t="str">
            <v>張家銘</v>
          </cell>
          <cell r="E6410" t="str">
            <v>張家銘先生</v>
          </cell>
          <cell r="F6410">
            <v>905516680</v>
          </cell>
        </row>
        <row r="6411">
          <cell r="A6411" t="str">
            <v>DW38247</v>
          </cell>
          <cell r="B6411" t="str">
            <v>RAB2001</v>
          </cell>
          <cell r="C6411" t="str">
            <v>先生</v>
          </cell>
          <cell r="D6411" t="str">
            <v>張文炳</v>
          </cell>
          <cell r="E6411" t="str">
            <v>張文炳先生</v>
          </cell>
          <cell r="F6411">
            <v>933883747</v>
          </cell>
        </row>
        <row r="6412">
          <cell r="A6412" t="str">
            <v>DW38249</v>
          </cell>
          <cell r="B6412" t="str">
            <v>ARF6525</v>
          </cell>
          <cell r="C6412" t="str">
            <v>先生</v>
          </cell>
          <cell r="D6412" t="str">
            <v>眾博法律事務所李晃</v>
          </cell>
          <cell r="E6412" t="str">
            <v>李晃先生</v>
          </cell>
          <cell r="F6412">
            <v>953300293</v>
          </cell>
        </row>
        <row r="6413">
          <cell r="A6413" t="str">
            <v>DW38262</v>
          </cell>
          <cell r="B6413" t="str">
            <v>AKR6296</v>
          </cell>
          <cell r="C6413" t="str">
            <v>先生</v>
          </cell>
          <cell r="D6413" t="str">
            <v>鄭漢君</v>
          </cell>
          <cell r="E6413" t="str">
            <v>鄭漢君先生</v>
          </cell>
          <cell r="F6413">
            <v>921311039</v>
          </cell>
        </row>
        <row r="6414">
          <cell r="A6414" t="str">
            <v>DW38269</v>
          </cell>
          <cell r="B6414" t="str">
            <v>8699T7</v>
          </cell>
          <cell r="C6414" t="str">
            <v>先生</v>
          </cell>
          <cell r="D6414" t="str">
            <v>翁士棻</v>
          </cell>
          <cell r="E6414" t="str">
            <v>翁士棻先生</v>
          </cell>
          <cell r="F6414">
            <v>921812240</v>
          </cell>
        </row>
        <row r="6415">
          <cell r="A6415" t="str">
            <v>DW38281</v>
          </cell>
          <cell r="B6415" t="str">
            <v>8606J8</v>
          </cell>
          <cell r="C6415" t="str">
            <v>小姐</v>
          </cell>
          <cell r="D6415" t="str">
            <v>廖湘如</v>
          </cell>
          <cell r="E6415" t="str">
            <v>廖湘如小姐</v>
          </cell>
          <cell r="F6415">
            <v>979966281</v>
          </cell>
        </row>
        <row r="6416">
          <cell r="A6416" t="str">
            <v>DW38282</v>
          </cell>
          <cell r="B6416" t="str">
            <v>AMY3567</v>
          </cell>
          <cell r="C6416" t="str">
            <v>小姐</v>
          </cell>
          <cell r="D6416" t="str">
            <v>醫澤實業有現公司林昌美</v>
          </cell>
          <cell r="E6416" t="str">
            <v>林昌美小姐</v>
          </cell>
          <cell r="F6416">
            <v>932940499</v>
          </cell>
        </row>
        <row r="6417">
          <cell r="A6417" t="str">
            <v>DW38370</v>
          </cell>
          <cell r="B6417" t="str">
            <v>RAB2980</v>
          </cell>
          <cell r="C6417" t="str">
            <v>先生</v>
          </cell>
          <cell r="D6417" t="str">
            <v>普羅小客車租賃(股)張淵智</v>
          </cell>
          <cell r="E6417" t="str">
            <v>張淵智先生</v>
          </cell>
          <cell r="F6417">
            <v>906680906</v>
          </cell>
        </row>
        <row r="6418">
          <cell r="A6418" t="str">
            <v>DW38902</v>
          </cell>
          <cell r="B6418" t="str">
            <v>2332T3</v>
          </cell>
          <cell r="C6418" t="str">
            <v>先生</v>
          </cell>
          <cell r="D6418" t="str">
            <v>林言沂</v>
          </cell>
          <cell r="E6418" t="str">
            <v>楊兆麟先生</v>
          </cell>
          <cell r="F6418">
            <v>936139713</v>
          </cell>
        </row>
        <row r="6419">
          <cell r="A6419" t="str">
            <v>DW39007</v>
          </cell>
          <cell r="B6419" t="str">
            <v>0169W5</v>
          </cell>
          <cell r="C6419" t="str">
            <v>先生</v>
          </cell>
          <cell r="D6419" t="str">
            <v>林俊安</v>
          </cell>
          <cell r="E6419" t="str">
            <v>林俊安先生</v>
          </cell>
          <cell r="F6419">
            <v>932000169</v>
          </cell>
        </row>
        <row r="6420">
          <cell r="A6420" t="str">
            <v>DW39018</v>
          </cell>
          <cell r="B6420">
            <v>553685</v>
          </cell>
          <cell r="C6420" t="str">
            <v>先生</v>
          </cell>
          <cell r="D6420" t="str">
            <v>財盟小客車租賃股份有限公司林錦福</v>
          </cell>
          <cell r="E6420" t="str">
            <v>林錦福先生</v>
          </cell>
          <cell r="F6420">
            <v>928333815</v>
          </cell>
        </row>
        <row r="6421">
          <cell r="A6421" t="str">
            <v>DW39572</v>
          </cell>
          <cell r="B6421" t="str">
            <v>RBM3327</v>
          </cell>
          <cell r="C6421" t="str">
            <v>先生</v>
          </cell>
          <cell r="D6421" t="str">
            <v>中租迪和股份有限公司許賴弘</v>
          </cell>
          <cell r="E6421" t="str">
            <v>許賴弘先生</v>
          </cell>
          <cell r="F6421">
            <v>926761975</v>
          </cell>
        </row>
        <row r="6422">
          <cell r="A6422" t="str">
            <v>DW39621</v>
          </cell>
          <cell r="B6422" t="str">
            <v>3636V8</v>
          </cell>
          <cell r="C6422" t="str">
            <v>先生</v>
          </cell>
          <cell r="D6422" t="str">
            <v>劉葆皊</v>
          </cell>
          <cell r="E6422" t="str">
            <v>劉冠巖先生</v>
          </cell>
          <cell r="F6422">
            <v>910159892</v>
          </cell>
        </row>
        <row r="6423">
          <cell r="A6423" t="str">
            <v>DW39927</v>
          </cell>
          <cell r="B6423" t="str">
            <v>7236R8</v>
          </cell>
          <cell r="C6423" t="str">
            <v>先生</v>
          </cell>
          <cell r="D6423" t="str">
            <v>林博文</v>
          </cell>
          <cell r="E6423" t="str">
            <v>林博文先生</v>
          </cell>
          <cell r="F6423">
            <v>932213382</v>
          </cell>
        </row>
        <row r="6424">
          <cell r="A6424" t="str">
            <v>DW40221</v>
          </cell>
          <cell r="B6424" t="str">
            <v>5919T2</v>
          </cell>
          <cell r="C6424" t="str">
            <v>先生</v>
          </cell>
          <cell r="D6424" t="str">
            <v>宏洋全球有限公司莊俊宥</v>
          </cell>
          <cell r="E6424" t="str">
            <v>莊俊宥先生</v>
          </cell>
          <cell r="F6424">
            <v>970888205</v>
          </cell>
        </row>
        <row r="6425">
          <cell r="A6425" t="str">
            <v>DW40223</v>
          </cell>
          <cell r="B6425" t="str">
            <v>AAT6565</v>
          </cell>
          <cell r="C6425" t="str">
            <v>先生</v>
          </cell>
          <cell r="D6425" t="str">
            <v>周志遠</v>
          </cell>
          <cell r="E6425" t="str">
            <v>周志遠先生</v>
          </cell>
          <cell r="F6425">
            <v>928251617</v>
          </cell>
        </row>
        <row r="6426">
          <cell r="A6426" t="str">
            <v>DW40237</v>
          </cell>
          <cell r="B6426" t="str">
            <v>AMY8677</v>
          </cell>
          <cell r="C6426" t="str">
            <v>先生</v>
          </cell>
          <cell r="D6426" t="str">
            <v>許茂諺</v>
          </cell>
          <cell r="E6426" t="str">
            <v>許茂諺先生</v>
          </cell>
          <cell r="F6426">
            <v>953801357</v>
          </cell>
        </row>
        <row r="6427">
          <cell r="A6427" t="str">
            <v>DW40262</v>
          </cell>
          <cell r="B6427" t="str">
            <v>7528R8</v>
          </cell>
          <cell r="C6427" t="str">
            <v>小姐</v>
          </cell>
          <cell r="D6427" t="str">
            <v>朱美媛</v>
          </cell>
          <cell r="E6427" t="str">
            <v>朱美媛小姐</v>
          </cell>
          <cell r="F6427">
            <v>916813120</v>
          </cell>
        </row>
        <row r="6428">
          <cell r="A6428" t="str">
            <v>DW40284</v>
          </cell>
          <cell r="B6428" t="str">
            <v>5528M2</v>
          </cell>
          <cell r="C6428" t="str">
            <v>先生</v>
          </cell>
          <cell r="D6428" t="str">
            <v>李敏華</v>
          </cell>
          <cell r="E6428" t="str">
            <v>雷久仁先生</v>
          </cell>
          <cell r="F6428">
            <v>917250280</v>
          </cell>
        </row>
        <row r="6429">
          <cell r="A6429" t="str">
            <v>DW40570</v>
          </cell>
          <cell r="B6429" t="str">
            <v>ANN0366</v>
          </cell>
          <cell r="C6429" t="str">
            <v>先生</v>
          </cell>
          <cell r="D6429" t="str">
            <v>周育民</v>
          </cell>
          <cell r="E6429" t="str">
            <v>周育民先生</v>
          </cell>
          <cell r="F6429">
            <v>920359035</v>
          </cell>
        </row>
        <row r="6430">
          <cell r="A6430" t="str">
            <v>DW40571</v>
          </cell>
          <cell r="B6430" t="str">
            <v>8656H8</v>
          </cell>
          <cell r="C6430" t="str">
            <v>小姐</v>
          </cell>
          <cell r="D6430" t="str">
            <v>蔡美珍</v>
          </cell>
          <cell r="E6430" t="str">
            <v>蔡美珍小姐</v>
          </cell>
          <cell r="F6430">
            <v>932342013</v>
          </cell>
        </row>
        <row r="6431">
          <cell r="A6431" t="str">
            <v>DW40598</v>
          </cell>
          <cell r="B6431" t="str">
            <v>ANV6128</v>
          </cell>
          <cell r="C6431" t="str">
            <v>先生</v>
          </cell>
          <cell r="D6431" t="str">
            <v>邱則霖</v>
          </cell>
          <cell r="E6431" t="str">
            <v>邱則霖先生</v>
          </cell>
          <cell r="F6431">
            <v>988115855</v>
          </cell>
        </row>
        <row r="6432">
          <cell r="A6432" t="str">
            <v>DW40621</v>
          </cell>
          <cell r="B6432" t="str">
            <v>9679T2</v>
          </cell>
          <cell r="C6432" t="str">
            <v>先生</v>
          </cell>
          <cell r="D6432" t="str">
            <v>根鼎建設股份有限公司李冠賢</v>
          </cell>
          <cell r="E6432" t="str">
            <v>李冠賢先生</v>
          </cell>
          <cell r="F6432">
            <v>972786261</v>
          </cell>
        </row>
        <row r="6433">
          <cell r="A6433" t="str">
            <v>DW40963</v>
          </cell>
          <cell r="B6433" t="str">
            <v>ANZ5556</v>
          </cell>
          <cell r="C6433" t="str">
            <v>先生</v>
          </cell>
          <cell r="D6433" t="str">
            <v>蘇昱維</v>
          </cell>
          <cell r="E6433" t="str">
            <v>蘇昱維先生</v>
          </cell>
          <cell r="F6433">
            <v>933566144</v>
          </cell>
        </row>
        <row r="6434">
          <cell r="A6434" t="str">
            <v>DW40980</v>
          </cell>
          <cell r="B6434">
            <v>662227</v>
          </cell>
          <cell r="C6434" t="str">
            <v>先生</v>
          </cell>
          <cell r="D6434" t="str">
            <v>歐力士小客車租賃股份有限公司魏志忠</v>
          </cell>
          <cell r="E6434" t="str">
            <v>魏志忠先生</v>
          </cell>
          <cell r="F6434">
            <v>919218939</v>
          </cell>
        </row>
        <row r="6435">
          <cell r="A6435" t="str">
            <v>DW41061</v>
          </cell>
          <cell r="B6435" t="str">
            <v>ARG0717</v>
          </cell>
          <cell r="C6435" t="str">
            <v>先生</v>
          </cell>
          <cell r="D6435" t="str">
            <v>遠銀國際租賃股份有限公司周憲柔</v>
          </cell>
          <cell r="E6435" t="str">
            <v>周憲柔先生</v>
          </cell>
          <cell r="F6435">
            <v>937093535</v>
          </cell>
        </row>
        <row r="6436">
          <cell r="A6436" t="str">
            <v>DW41505</v>
          </cell>
          <cell r="B6436" t="str">
            <v>ACL1109</v>
          </cell>
          <cell r="C6436" t="str">
            <v>先生</v>
          </cell>
          <cell r="D6436" t="str">
            <v>高靜玉</v>
          </cell>
          <cell r="E6436" t="str">
            <v>鄭竺雨先生</v>
          </cell>
          <cell r="F6436">
            <v>988323023</v>
          </cell>
        </row>
        <row r="6437">
          <cell r="A6437" t="str">
            <v>DW41509</v>
          </cell>
          <cell r="B6437" t="str">
            <v>AAP6668</v>
          </cell>
          <cell r="C6437" t="str">
            <v>先生</v>
          </cell>
          <cell r="D6437" t="str">
            <v>林金水</v>
          </cell>
          <cell r="E6437" t="str">
            <v>林金水先生</v>
          </cell>
          <cell r="F6437">
            <v>937516666</v>
          </cell>
        </row>
        <row r="6438">
          <cell r="A6438" t="str">
            <v>DW41526</v>
          </cell>
          <cell r="B6438" t="str">
            <v>9018S2</v>
          </cell>
          <cell r="C6438" t="str">
            <v>先生</v>
          </cell>
          <cell r="D6438" t="str">
            <v>朱繼源</v>
          </cell>
          <cell r="E6438" t="str">
            <v>許曆維先生</v>
          </cell>
          <cell r="F6438">
            <v>939282606</v>
          </cell>
        </row>
        <row r="6439">
          <cell r="A6439" t="str">
            <v>DW42008</v>
          </cell>
          <cell r="B6439" t="str">
            <v>AFH6579</v>
          </cell>
          <cell r="C6439" t="str">
            <v>先生</v>
          </cell>
          <cell r="D6439" t="str">
            <v>洪華山</v>
          </cell>
          <cell r="E6439" t="str">
            <v>洪華山先生</v>
          </cell>
          <cell r="F6439">
            <v>939083888</v>
          </cell>
        </row>
        <row r="6440">
          <cell r="A6440" t="str">
            <v>DW42041</v>
          </cell>
          <cell r="B6440" t="str">
            <v>0567S5</v>
          </cell>
          <cell r="C6440" t="str">
            <v>小姐</v>
          </cell>
          <cell r="D6440" t="str">
            <v>林黎雲</v>
          </cell>
          <cell r="E6440" t="str">
            <v>林黎雲小姐</v>
          </cell>
          <cell r="F6440">
            <v>982886789</v>
          </cell>
        </row>
        <row r="6441">
          <cell r="A6441" t="str">
            <v>DW42044</v>
          </cell>
          <cell r="B6441" t="str">
            <v>ANY7721</v>
          </cell>
          <cell r="C6441" t="str">
            <v>先生</v>
          </cell>
          <cell r="D6441" t="str">
            <v>林秀美</v>
          </cell>
          <cell r="E6441" t="str">
            <v>賴鴻松先生</v>
          </cell>
          <cell r="F6441">
            <v>935591578</v>
          </cell>
        </row>
        <row r="6442">
          <cell r="A6442" t="str">
            <v>DW42550</v>
          </cell>
          <cell r="B6442" t="str">
            <v>AAM6996</v>
          </cell>
          <cell r="C6442" t="str">
            <v>先生</v>
          </cell>
          <cell r="D6442" t="str">
            <v>蕭桂珠</v>
          </cell>
          <cell r="E6442" t="str">
            <v>楊建勳先生</v>
          </cell>
          <cell r="F6442">
            <v>932667902</v>
          </cell>
        </row>
        <row r="6443">
          <cell r="A6443" t="str">
            <v>DW42559</v>
          </cell>
          <cell r="B6443" t="str">
            <v>AAB6660</v>
          </cell>
          <cell r="C6443" t="str">
            <v>先生</v>
          </cell>
          <cell r="D6443" t="str">
            <v>吳建燊</v>
          </cell>
          <cell r="E6443" t="str">
            <v>吳建燊先生</v>
          </cell>
          <cell r="F6443">
            <v>912040850</v>
          </cell>
        </row>
        <row r="6444">
          <cell r="A6444" t="str">
            <v>DW42560</v>
          </cell>
          <cell r="B6444" t="str">
            <v>ARG6566</v>
          </cell>
          <cell r="C6444" t="str">
            <v>小姐</v>
          </cell>
          <cell r="D6444" t="str">
            <v>施莉莉</v>
          </cell>
          <cell r="E6444" t="str">
            <v>施莉莉小姐</v>
          </cell>
          <cell r="F6444">
            <v>919301363</v>
          </cell>
        </row>
        <row r="6445">
          <cell r="A6445" t="str">
            <v>DW42565</v>
          </cell>
          <cell r="B6445" t="str">
            <v>AAL3030</v>
          </cell>
          <cell r="C6445" t="str">
            <v>先生</v>
          </cell>
          <cell r="D6445" t="str">
            <v>汪弘韶</v>
          </cell>
          <cell r="E6445" t="str">
            <v>周皓男先生</v>
          </cell>
          <cell r="F6445">
            <v>981982016</v>
          </cell>
        </row>
        <row r="6446">
          <cell r="A6446" t="str">
            <v>DW42589</v>
          </cell>
          <cell r="B6446" t="str">
            <v>AAQ0528</v>
          </cell>
          <cell r="C6446" t="str">
            <v>小姐</v>
          </cell>
          <cell r="D6446" t="str">
            <v>林宗明</v>
          </cell>
          <cell r="E6446" t="str">
            <v>林怡君小姐</v>
          </cell>
          <cell r="F6446">
            <v>933630896</v>
          </cell>
        </row>
        <row r="6447">
          <cell r="A6447" t="str">
            <v>DW42599</v>
          </cell>
          <cell r="B6447" t="str">
            <v>AAD5621</v>
          </cell>
          <cell r="C6447" t="str">
            <v>小姐</v>
          </cell>
          <cell r="D6447" t="str">
            <v>戎錫芬</v>
          </cell>
          <cell r="E6447" t="str">
            <v>戎錫芬小姐</v>
          </cell>
          <cell r="F6447">
            <v>932155075</v>
          </cell>
        </row>
        <row r="6448">
          <cell r="A6448" t="str">
            <v>DW42629</v>
          </cell>
          <cell r="B6448" t="str">
            <v>AAA2688</v>
          </cell>
          <cell r="C6448" t="str">
            <v>先生</v>
          </cell>
          <cell r="D6448" t="str">
            <v>陳玟伊</v>
          </cell>
          <cell r="E6448" t="str">
            <v>張君豪先生</v>
          </cell>
          <cell r="F6448">
            <v>975239909</v>
          </cell>
        </row>
        <row r="6449">
          <cell r="A6449" t="str">
            <v>DW42635</v>
          </cell>
          <cell r="B6449" t="str">
            <v>AAA1212</v>
          </cell>
          <cell r="C6449" t="str">
            <v>先生</v>
          </cell>
          <cell r="D6449" t="str">
            <v>唐邦正</v>
          </cell>
          <cell r="E6449" t="str">
            <v>唐邦正先生</v>
          </cell>
          <cell r="F6449">
            <v>988055766</v>
          </cell>
        </row>
        <row r="6450">
          <cell r="A6450" t="str">
            <v>DW42651</v>
          </cell>
          <cell r="B6450" t="str">
            <v>RBD5809</v>
          </cell>
          <cell r="C6450" t="str">
            <v>先生</v>
          </cell>
          <cell r="D6450" t="str">
            <v>鉅雅生物科技股份有限公司(財盟)謝子夫</v>
          </cell>
          <cell r="E6450" t="str">
            <v>謝子夫先生</v>
          </cell>
          <cell r="F6450">
            <v>988968020</v>
          </cell>
        </row>
        <row r="6451">
          <cell r="A6451" t="str">
            <v>DW42652</v>
          </cell>
          <cell r="B6451" t="str">
            <v>ANW5025</v>
          </cell>
          <cell r="C6451" t="str">
            <v>小姐</v>
          </cell>
          <cell r="D6451" t="str">
            <v>王薳</v>
          </cell>
          <cell r="E6451" t="str">
            <v>王薳小姐</v>
          </cell>
          <cell r="F6451">
            <v>911061802</v>
          </cell>
        </row>
        <row r="6452">
          <cell r="A6452" t="str">
            <v>DW42655</v>
          </cell>
          <cell r="B6452" t="str">
            <v>AAY3299</v>
          </cell>
          <cell r="C6452" t="str">
            <v>先生</v>
          </cell>
          <cell r="D6452" t="str">
            <v>盧明焜</v>
          </cell>
          <cell r="E6452" t="str">
            <v>盧明焜先生</v>
          </cell>
          <cell r="F6452">
            <v>939976487</v>
          </cell>
        </row>
        <row r="6453">
          <cell r="A6453" t="str">
            <v>DW43381</v>
          </cell>
          <cell r="B6453" t="str">
            <v>大使車4</v>
          </cell>
          <cell r="C6453" t="str">
            <v>先生</v>
          </cell>
          <cell r="D6453" t="str">
            <v>大使車四</v>
          </cell>
          <cell r="E6453" t="str">
            <v>大使車四先生</v>
          </cell>
          <cell r="F6453">
            <v>900000000</v>
          </cell>
        </row>
        <row r="6454">
          <cell r="A6454" t="str">
            <v>DW43718</v>
          </cell>
          <cell r="B6454" t="str">
            <v>AAC3905</v>
          </cell>
          <cell r="C6454" t="str">
            <v>先生</v>
          </cell>
          <cell r="D6454" t="str">
            <v>美商默沙東藥廠股份有限公司台灣分公司李仁華</v>
          </cell>
          <cell r="E6454" t="str">
            <v>李仁華先生</v>
          </cell>
          <cell r="F6454">
            <v>921234242</v>
          </cell>
        </row>
        <row r="6455">
          <cell r="A6455" t="str">
            <v>DW43862</v>
          </cell>
          <cell r="B6455" t="str">
            <v>AAG8118</v>
          </cell>
          <cell r="C6455" t="str">
            <v>小姐</v>
          </cell>
          <cell r="D6455" t="str">
            <v>黃郁芬</v>
          </cell>
          <cell r="E6455" t="str">
            <v>黃郁芬小姐</v>
          </cell>
          <cell r="F6455">
            <v>935322678</v>
          </cell>
        </row>
        <row r="6456">
          <cell r="A6456" t="str">
            <v>DW43879</v>
          </cell>
          <cell r="B6456" t="str">
            <v>AAJ8899</v>
          </cell>
          <cell r="C6456" t="str">
            <v>先生</v>
          </cell>
          <cell r="D6456" t="str">
            <v>廖啟翔</v>
          </cell>
          <cell r="E6456" t="str">
            <v>廖啟翔先生</v>
          </cell>
          <cell r="F6456">
            <v>917896738</v>
          </cell>
        </row>
        <row r="6457">
          <cell r="A6457" t="str">
            <v>DW44110</v>
          </cell>
          <cell r="B6457" t="str">
            <v>RAC8866</v>
          </cell>
          <cell r="C6457" t="str">
            <v>先生</v>
          </cell>
          <cell r="D6457" t="str">
            <v>格上汽車租賃股份有限公司洪國田</v>
          </cell>
          <cell r="E6457" t="str">
            <v>洪國田先生</v>
          </cell>
          <cell r="F6457">
            <v>910685388</v>
          </cell>
        </row>
        <row r="6458">
          <cell r="A6458" t="str">
            <v>DW44144</v>
          </cell>
          <cell r="B6458" t="str">
            <v>ABB5688</v>
          </cell>
          <cell r="C6458" t="str">
            <v>先生</v>
          </cell>
          <cell r="D6458" t="str">
            <v>潘武平</v>
          </cell>
          <cell r="E6458" t="str">
            <v>潘武平先生</v>
          </cell>
          <cell r="F6458">
            <v>932044955</v>
          </cell>
        </row>
        <row r="6459">
          <cell r="A6459" t="str">
            <v>DW44156</v>
          </cell>
          <cell r="B6459" t="str">
            <v>RAB9339</v>
          </cell>
          <cell r="C6459" t="str">
            <v>女士</v>
          </cell>
          <cell r="D6459" t="str">
            <v>張淑敏</v>
          </cell>
          <cell r="E6459" t="str">
            <v>張淑敏女士</v>
          </cell>
          <cell r="F6459">
            <v>910342780</v>
          </cell>
        </row>
        <row r="6460">
          <cell r="A6460" t="str">
            <v>DW44467</v>
          </cell>
          <cell r="B6460" t="str">
            <v>AGD5528</v>
          </cell>
          <cell r="C6460" t="str">
            <v>先生</v>
          </cell>
          <cell r="D6460" t="str">
            <v>吳金智</v>
          </cell>
          <cell r="E6460" t="str">
            <v>吳金智先生</v>
          </cell>
          <cell r="F6460">
            <v>937081528</v>
          </cell>
        </row>
        <row r="6461">
          <cell r="A6461" t="str">
            <v>DW44484</v>
          </cell>
          <cell r="B6461" t="str">
            <v>RBN0309</v>
          </cell>
          <cell r="C6461" t="str">
            <v>先生</v>
          </cell>
          <cell r="D6461" t="str">
            <v>日盛國際租賃股份有限公司沈能鈿</v>
          </cell>
          <cell r="E6461" t="str">
            <v>沈能鈿先生</v>
          </cell>
          <cell r="F6461">
            <v>952939393</v>
          </cell>
        </row>
        <row r="6462">
          <cell r="A6462" t="str">
            <v>DW44486</v>
          </cell>
          <cell r="B6462" t="str">
            <v>AND3828</v>
          </cell>
          <cell r="C6462" t="str">
            <v>先生</v>
          </cell>
          <cell r="D6462" t="str">
            <v>黃日東</v>
          </cell>
          <cell r="E6462" t="str">
            <v>黃立樹先生</v>
          </cell>
          <cell r="F6462">
            <v>910667746</v>
          </cell>
        </row>
        <row r="6463">
          <cell r="A6463" t="str">
            <v>DW44516</v>
          </cell>
          <cell r="B6463" t="str">
            <v>RAC1919</v>
          </cell>
          <cell r="C6463" t="str">
            <v>先生</v>
          </cell>
          <cell r="D6463" t="str">
            <v>美商美光亞太科技股份有限公司(中租)陳士軒</v>
          </cell>
          <cell r="E6463" t="str">
            <v>陳士軒先生</v>
          </cell>
          <cell r="F6463">
            <v>911770700</v>
          </cell>
        </row>
        <row r="6464">
          <cell r="A6464" t="str">
            <v>DW44533</v>
          </cell>
          <cell r="B6464" t="str">
            <v>AAG7977</v>
          </cell>
          <cell r="C6464" t="str">
            <v>小姐</v>
          </cell>
          <cell r="D6464" t="str">
            <v>陳淑珍</v>
          </cell>
          <cell r="E6464" t="str">
            <v>陳淑珍小姐</v>
          </cell>
          <cell r="F6464">
            <v>921627209</v>
          </cell>
        </row>
        <row r="6465">
          <cell r="A6465" t="str">
            <v>DW44570</v>
          </cell>
          <cell r="B6465" t="str">
            <v>ABB1771</v>
          </cell>
          <cell r="C6465" t="str">
            <v>先生</v>
          </cell>
          <cell r="D6465" t="str">
            <v>謝明志</v>
          </cell>
          <cell r="E6465" t="str">
            <v>謝明志先生</v>
          </cell>
          <cell r="F6465">
            <v>918611158</v>
          </cell>
        </row>
        <row r="6466">
          <cell r="A6466" t="str">
            <v>DW44576</v>
          </cell>
          <cell r="B6466" t="str">
            <v>大使車6</v>
          </cell>
          <cell r="C6466" t="str">
            <v>先生</v>
          </cell>
          <cell r="D6466" t="str">
            <v>大使車六</v>
          </cell>
          <cell r="E6466" t="str">
            <v>大使車六先生</v>
          </cell>
          <cell r="F6466">
            <v>900000000</v>
          </cell>
        </row>
        <row r="6467">
          <cell r="A6467" t="str">
            <v>DW59229</v>
          </cell>
          <cell r="B6467" t="str">
            <v>ANX6718</v>
          </cell>
          <cell r="C6467" t="str">
            <v>先生</v>
          </cell>
          <cell r="D6467" t="str">
            <v>聯邦租賃股份有限公司沈祥麟</v>
          </cell>
          <cell r="E6467" t="str">
            <v>沈祥麟先生</v>
          </cell>
          <cell r="F6467">
            <v>928592140</v>
          </cell>
        </row>
        <row r="6468">
          <cell r="A6468" t="str">
            <v>DW59733</v>
          </cell>
          <cell r="B6468" t="str">
            <v>ARE3621</v>
          </cell>
          <cell r="C6468" t="str">
            <v>先生</v>
          </cell>
          <cell r="D6468" t="str">
            <v>陳伯順</v>
          </cell>
          <cell r="E6468" t="str">
            <v>陳伯順先生</v>
          </cell>
          <cell r="F6468">
            <v>933141860</v>
          </cell>
        </row>
        <row r="6469">
          <cell r="A6469" t="str">
            <v>DW85910</v>
          </cell>
          <cell r="B6469" t="str">
            <v>AKW6899</v>
          </cell>
          <cell r="C6469" t="str">
            <v>先生</v>
          </cell>
          <cell r="D6469" t="str">
            <v>東亞運輸倉儲股份有限公司陳聖昌</v>
          </cell>
          <cell r="E6469" t="str">
            <v>陳聖昌先生</v>
          </cell>
          <cell r="F6469">
            <v>939878899</v>
          </cell>
        </row>
        <row r="6470">
          <cell r="A6470" t="str">
            <v>DW87193</v>
          </cell>
          <cell r="B6470" t="str">
            <v>ATH5688</v>
          </cell>
          <cell r="C6470" t="str">
            <v>先生</v>
          </cell>
          <cell r="D6470" t="str">
            <v>高育良</v>
          </cell>
          <cell r="E6470" t="str">
            <v>高育良先生</v>
          </cell>
          <cell r="F6470">
            <v>936364726</v>
          </cell>
        </row>
        <row r="6471">
          <cell r="A6471" t="str">
            <v>DW94301</v>
          </cell>
          <cell r="B6471" t="str">
            <v>APC7977</v>
          </cell>
          <cell r="C6471" t="str">
            <v>先生</v>
          </cell>
          <cell r="D6471" t="str">
            <v>余俊杰</v>
          </cell>
          <cell r="E6471" t="str">
            <v>余俊杰先生</v>
          </cell>
          <cell r="F6471">
            <v>917517966</v>
          </cell>
        </row>
        <row r="6472">
          <cell r="A6472" t="str">
            <v>DW94316</v>
          </cell>
          <cell r="B6472" t="str">
            <v>ARJ1978</v>
          </cell>
          <cell r="C6472" t="str">
            <v>先生</v>
          </cell>
          <cell r="D6472" t="str">
            <v>范君諺</v>
          </cell>
          <cell r="E6472" t="str">
            <v>范君諺先生</v>
          </cell>
          <cell r="F6472">
            <v>937872754</v>
          </cell>
        </row>
        <row r="6473">
          <cell r="A6473" t="str">
            <v>DW94445</v>
          </cell>
          <cell r="B6473" t="str">
            <v>ALA9991</v>
          </cell>
          <cell r="C6473" t="str">
            <v>先生</v>
          </cell>
          <cell r="D6473" t="str">
            <v>魏黃緯</v>
          </cell>
          <cell r="E6473" t="str">
            <v>魏黃緯先生</v>
          </cell>
          <cell r="F6473">
            <v>953009766</v>
          </cell>
        </row>
        <row r="6474">
          <cell r="A6474" t="str">
            <v>DW94477</v>
          </cell>
          <cell r="B6474" t="str">
            <v>ANN2727</v>
          </cell>
          <cell r="C6474" t="str">
            <v>先生</v>
          </cell>
          <cell r="D6474" t="str">
            <v>朱昌威</v>
          </cell>
          <cell r="E6474" t="str">
            <v>朱昌威先生</v>
          </cell>
          <cell r="F6474">
            <v>968848818</v>
          </cell>
        </row>
        <row r="6475">
          <cell r="A6475" t="str">
            <v>DW94507</v>
          </cell>
          <cell r="B6475" t="str">
            <v>APM2733</v>
          </cell>
          <cell r="C6475" t="str">
            <v>先生</v>
          </cell>
          <cell r="D6475" t="str">
            <v>張立杰</v>
          </cell>
          <cell r="E6475" t="str">
            <v>張立杰先生</v>
          </cell>
          <cell r="F6475">
            <v>928174772</v>
          </cell>
        </row>
        <row r="6476">
          <cell r="A6476" t="str">
            <v>DW94963</v>
          </cell>
          <cell r="B6476" t="str">
            <v>AKP8839</v>
          </cell>
          <cell r="C6476" t="str">
            <v>先生</v>
          </cell>
          <cell r="D6476" t="str">
            <v>林孝熹</v>
          </cell>
          <cell r="E6476" t="str">
            <v>林孝熹先生</v>
          </cell>
          <cell r="F6476">
            <v>987089988</v>
          </cell>
        </row>
        <row r="6477">
          <cell r="A6477" t="str">
            <v>DW94966</v>
          </cell>
          <cell r="B6477" t="str">
            <v>DW94966</v>
          </cell>
          <cell r="C6477" t="str">
            <v>先生</v>
          </cell>
          <cell r="D6477" t="str">
            <v>陳榮貴</v>
          </cell>
          <cell r="E6477" t="str">
            <v>陳榮貴先生</v>
          </cell>
          <cell r="F6477">
            <v>935132746</v>
          </cell>
        </row>
        <row r="6478">
          <cell r="A6478" t="str">
            <v>DW95076</v>
          </cell>
          <cell r="B6478" t="str">
            <v>AKQ7997</v>
          </cell>
          <cell r="C6478" t="str">
            <v>先生</v>
          </cell>
          <cell r="D6478" t="str">
            <v>鄭凱文</v>
          </cell>
          <cell r="E6478" t="str">
            <v>鄭凱文先生</v>
          </cell>
          <cell r="F6478">
            <v>939234111</v>
          </cell>
        </row>
        <row r="6479">
          <cell r="A6479" t="str">
            <v>DW95162</v>
          </cell>
          <cell r="B6479" t="str">
            <v>AGM9550</v>
          </cell>
          <cell r="C6479" t="str">
            <v>先生</v>
          </cell>
          <cell r="D6479" t="str">
            <v>文皓平</v>
          </cell>
          <cell r="E6479" t="str">
            <v>文皓平先生</v>
          </cell>
          <cell r="F6479">
            <v>920865979</v>
          </cell>
        </row>
        <row r="6480">
          <cell r="A6480" t="str">
            <v>DW96485</v>
          </cell>
          <cell r="B6480" t="str">
            <v>5785R8</v>
          </cell>
          <cell r="C6480" t="str">
            <v>先生</v>
          </cell>
          <cell r="D6480" t="str">
            <v>陳彥中</v>
          </cell>
          <cell r="E6480" t="str">
            <v>陳彥中先生</v>
          </cell>
          <cell r="F6480">
            <v>937085105</v>
          </cell>
        </row>
        <row r="6481">
          <cell r="A6481" t="str">
            <v>DW96672</v>
          </cell>
          <cell r="B6481" t="str">
            <v>RAB2886</v>
          </cell>
          <cell r="C6481" t="str">
            <v>先生</v>
          </cell>
          <cell r="D6481" t="str">
            <v>張程翔</v>
          </cell>
          <cell r="E6481" t="str">
            <v>張程翔先生</v>
          </cell>
          <cell r="F6481">
            <v>983622666</v>
          </cell>
        </row>
        <row r="6482">
          <cell r="A6482" t="str">
            <v>DW96904</v>
          </cell>
          <cell r="B6482" t="str">
            <v>ARE5186</v>
          </cell>
          <cell r="C6482" t="str">
            <v>先生</v>
          </cell>
          <cell r="D6482" t="str">
            <v>周衛民</v>
          </cell>
          <cell r="E6482" t="str">
            <v>周衛民先生</v>
          </cell>
          <cell r="F6482">
            <v>918361279</v>
          </cell>
        </row>
        <row r="6483">
          <cell r="A6483" t="str">
            <v>DW96917</v>
          </cell>
          <cell r="B6483" t="str">
            <v>APP1055</v>
          </cell>
          <cell r="C6483" t="str">
            <v>先生</v>
          </cell>
          <cell r="D6483" t="str">
            <v>李詠謙</v>
          </cell>
          <cell r="E6483" t="str">
            <v>李詠謙先生</v>
          </cell>
          <cell r="F6483">
            <v>937048969</v>
          </cell>
        </row>
        <row r="6484">
          <cell r="A6484" t="str">
            <v>DW96999</v>
          </cell>
          <cell r="B6484" t="str">
            <v>AKS8169</v>
          </cell>
          <cell r="C6484" t="str">
            <v>先生</v>
          </cell>
          <cell r="D6484" t="str">
            <v>顏維德</v>
          </cell>
          <cell r="E6484" t="str">
            <v>顏維德先生</v>
          </cell>
          <cell r="F6484">
            <v>922086196</v>
          </cell>
        </row>
        <row r="6485">
          <cell r="A6485" t="str">
            <v>DW97223</v>
          </cell>
          <cell r="B6485" t="str">
            <v>ANB7979</v>
          </cell>
          <cell r="C6485" t="str">
            <v>先生</v>
          </cell>
          <cell r="D6485" t="str">
            <v>鄧崇儀</v>
          </cell>
          <cell r="E6485" t="str">
            <v>鄧崇儀先生</v>
          </cell>
          <cell r="F6485">
            <v>922570922</v>
          </cell>
        </row>
        <row r="6486">
          <cell r="A6486" t="str">
            <v>DX01621</v>
          </cell>
          <cell r="B6486" t="str">
            <v>AKU9901</v>
          </cell>
          <cell r="C6486" t="str">
            <v>先生</v>
          </cell>
          <cell r="D6486" t="str">
            <v>中金國際投資有限公司翁延澤</v>
          </cell>
          <cell r="E6486" t="str">
            <v>翁延澤先生</v>
          </cell>
          <cell r="F6486">
            <v>928072550</v>
          </cell>
        </row>
        <row r="6487">
          <cell r="A6487" t="str">
            <v>DX03219</v>
          </cell>
          <cell r="B6487" t="str">
            <v>RBC6585</v>
          </cell>
          <cell r="C6487" t="str">
            <v>先生</v>
          </cell>
          <cell r="D6487" t="str">
            <v>普捷開發股份有限公司林緯杰</v>
          </cell>
          <cell r="E6487" t="str">
            <v>林緯杰先生</v>
          </cell>
          <cell r="F6487">
            <v>911068310</v>
          </cell>
        </row>
        <row r="6488">
          <cell r="A6488" t="str">
            <v>DX03755</v>
          </cell>
          <cell r="B6488" t="str">
            <v>AMY5683</v>
          </cell>
          <cell r="C6488" t="str">
            <v>先生</v>
          </cell>
          <cell r="D6488" t="str">
            <v>梁育綝</v>
          </cell>
          <cell r="E6488" t="str">
            <v>梁育綝先生</v>
          </cell>
          <cell r="F6488">
            <v>983639613</v>
          </cell>
        </row>
        <row r="6489">
          <cell r="A6489" t="str">
            <v>DX05952</v>
          </cell>
          <cell r="B6489" t="str">
            <v>ANF9598</v>
          </cell>
          <cell r="C6489" t="str">
            <v>先生</v>
          </cell>
          <cell r="D6489" t="str">
            <v>陳河智</v>
          </cell>
          <cell r="E6489" t="str">
            <v>陳河智先生</v>
          </cell>
          <cell r="F6489">
            <v>982156575</v>
          </cell>
        </row>
        <row r="6490">
          <cell r="A6490" t="str">
            <v>DX05953</v>
          </cell>
          <cell r="B6490" t="str">
            <v>AGT9733</v>
          </cell>
          <cell r="C6490" t="str">
            <v>先生</v>
          </cell>
          <cell r="D6490" t="str">
            <v>寰球國際物流企業社高李茂俊</v>
          </cell>
          <cell r="E6490" t="str">
            <v>高李茂俊先生</v>
          </cell>
          <cell r="F6490">
            <v>910251402</v>
          </cell>
        </row>
        <row r="6491">
          <cell r="A6491" t="str">
            <v>DX06567</v>
          </cell>
          <cell r="B6491" t="str">
            <v>AKN1961</v>
          </cell>
          <cell r="C6491" t="str">
            <v>先生</v>
          </cell>
          <cell r="D6491" t="str">
            <v>台灣良得電子股份有限公司謝國雄</v>
          </cell>
          <cell r="E6491" t="str">
            <v>謝國雄先生</v>
          </cell>
          <cell r="F6491">
            <v>937049683</v>
          </cell>
        </row>
        <row r="6492">
          <cell r="A6492" t="str">
            <v>DX07751</v>
          </cell>
          <cell r="B6492" t="str">
            <v>8996L3</v>
          </cell>
          <cell r="C6492" t="str">
            <v>小姐</v>
          </cell>
          <cell r="D6492" t="str">
            <v>盧翠菁</v>
          </cell>
          <cell r="E6492" t="str">
            <v>盧翠菁小姐</v>
          </cell>
          <cell r="F6492">
            <v>935637392</v>
          </cell>
        </row>
        <row r="6493">
          <cell r="A6493" t="str">
            <v>DX07776</v>
          </cell>
          <cell r="B6493">
            <v>336200</v>
          </cell>
          <cell r="C6493" t="str">
            <v>先生</v>
          </cell>
          <cell r="D6493" t="str">
            <v>繁葵實業有限公司(財盟租賃)陳見銘</v>
          </cell>
          <cell r="E6493" t="str">
            <v>陳見銘先生</v>
          </cell>
          <cell r="F6493">
            <v>987160905</v>
          </cell>
        </row>
        <row r="6494">
          <cell r="A6494" t="str">
            <v>DX08077</v>
          </cell>
          <cell r="B6494" t="str">
            <v>1110J9</v>
          </cell>
          <cell r="C6494" t="str">
            <v>先生</v>
          </cell>
          <cell r="D6494" t="str">
            <v>黃思敏</v>
          </cell>
          <cell r="E6494" t="str">
            <v>葉振辰先生</v>
          </cell>
          <cell r="F6494">
            <v>988552517</v>
          </cell>
        </row>
        <row r="6495">
          <cell r="A6495" t="str">
            <v>DX08093</v>
          </cell>
          <cell r="B6495" t="str">
            <v>RAZ3691</v>
          </cell>
          <cell r="C6495" t="str">
            <v>先生</v>
          </cell>
          <cell r="D6495" t="str">
            <v>依德國際股份有限公司林瑞山</v>
          </cell>
          <cell r="E6495" t="str">
            <v>林瑞山先生</v>
          </cell>
          <cell r="F6495">
            <v>936667961</v>
          </cell>
        </row>
        <row r="6496">
          <cell r="A6496" t="str">
            <v>DX08105</v>
          </cell>
          <cell r="B6496" t="str">
            <v>AKY9606</v>
          </cell>
          <cell r="C6496" t="str">
            <v>先生</v>
          </cell>
          <cell r="D6496" t="str">
            <v>廖振宇</v>
          </cell>
          <cell r="E6496" t="str">
            <v>廖振宇先生</v>
          </cell>
          <cell r="F6496">
            <v>932218696</v>
          </cell>
        </row>
        <row r="6497">
          <cell r="A6497" t="str">
            <v>DX08114</v>
          </cell>
          <cell r="B6497">
            <v>550126</v>
          </cell>
          <cell r="C6497" t="str">
            <v>先生</v>
          </cell>
          <cell r="D6497" t="str">
            <v>翔緯科技(股)-格上租賃林志鴻</v>
          </cell>
          <cell r="E6497" t="str">
            <v>林志鴻先生</v>
          </cell>
          <cell r="F6497">
            <v>926570309</v>
          </cell>
        </row>
        <row r="6498">
          <cell r="A6498" t="str">
            <v>DX08343</v>
          </cell>
          <cell r="B6498" t="str">
            <v>6389M2</v>
          </cell>
          <cell r="C6498" t="str">
            <v>先生</v>
          </cell>
          <cell r="D6498" t="str">
            <v>王滿</v>
          </cell>
          <cell r="E6498" t="str">
            <v>王滿先生</v>
          </cell>
          <cell r="F6498">
            <v>910252537</v>
          </cell>
        </row>
        <row r="6499">
          <cell r="A6499" t="str">
            <v>DX08443</v>
          </cell>
          <cell r="B6499" t="str">
            <v>ATH2959</v>
          </cell>
          <cell r="C6499" t="str">
            <v>先生</v>
          </cell>
          <cell r="D6499" t="str">
            <v>許芳順</v>
          </cell>
          <cell r="E6499" t="str">
            <v>許芳順先生</v>
          </cell>
          <cell r="F6499">
            <v>933045607</v>
          </cell>
        </row>
        <row r="6500">
          <cell r="A6500" t="str">
            <v>DX08916</v>
          </cell>
          <cell r="B6500" t="str">
            <v>8882J7</v>
          </cell>
          <cell r="C6500" t="str">
            <v>先生</v>
          </cell>
          <cell r="D6500" t="str">
            <v>林琦美</v>
          </cell>
          <cell r="E6500" t="str">
            <v>王坤儀先生</v>
          </cell>
          <cell r="F6500">
            <v>921137104</v>
          </cell>
        </row>
        <row r="6501">
          <cell r="A6501" t="str">
            <v>DX09022</v>
          </cell>
          <cell r="B6501">
            <v>229897</v>
          </cell>
          <cell r="C6501" t="str">
            <v>先生</v>
          </cell>
          <cell r="D6501" t="str">
            <v>陳振乾</v>
          </cell>
          <cell r="E6501" t="str">
            <v>陳振乾先生</v>
          </cell>
          <cell r="F6501">
            <v>921996666</v>
          </cell>
        </row>
        <row r="6502">
          <cell r="A6502" t="str">
            <v>DX10877</v>
          </cell>
          <cell r="B6502" t="str">
            <v>AGV5855</v>
          </cell>
          <cell r="C6502" t="str">
            <v>先生</v>
          </cell>
          <cell r="D6502" t="str">
            <v>張家銘</v>
          </cell>
          <cell r="E6502" t="str">
            <v>張家銘先生</v>
          </cell>
          <cell r="F6502">
            <v>989961800</v>
          </cell>
        </row>
        <row r="6503">
          <cell r="A6503" t="str">
            <v>DX11204</v>
          </cell>
          <cell r="B6503" t="str">
            <v>AKU9169</v>
          </cell>
          <cell r="C6503" t="str">
            <v>先生</v>
          </cell>
          <cell r="D6503" t="str">
            <v>賴大福</v>
          </cell>
          <cell r="E6503" t="str">
            <v>賴大福先生</v>
          </cell>
          <cell r="F6503">
            <v>910017387</v>
          </cell>
        </row>
        <row r="6504">
          <cell r="A6504" t="str">
            <v>DX11511</v>
          </cell>
          <cell r="B6504" t="str">
            <v>AAG6308</v>
          </cell>
          <cell r="C6504" t="str">
            <v>小姐</v>
          </cell>
          <cell r="D6504" t="str">
            <v>林良貞</v>
          </cell>
          <cell r="E6504" t="str">
            <v>林良貞小姐</v>
          </cell>
          <cell r="F6504">
            <v>975725582</v>
          </cell>
        </row>
        <row r="6505">
          <cell r="A6505" t="str">
            <v>DX13019</v>
          </cell>
          <cell r="B6505" t="str">
            <v>AAA1088</v>
          </cell>
          <cell r="C6505" t="str">
            <v>先生</v>
          </cell>
          <cell r="D6505" t="str">
            <v>賴品</v>
          </cell>
          <cell r="E6505" t="str">
            <v>洪增富先生</v>
          </cell>
          <cell r="F6505">
            <v>920018099</v>
          </cell>
        </row>
        <row r="6506">
          <cell r="A6506" t="str">
            <v>DX21530</v>
          </cell>
          <cell r="B6506" t="str">
            <v>ANM0938</v>
          </cell>
          <cell r="C6506" t="str">
            <v>小姐</v>
          </cell>
          <cell r="D6506" t="str">
            <v>詹易真</v>
          </cell>
          <cell r="E6506" t="str">
            <v>胡琬琳小姐</v>
          </cell>
          <cell r="F6506">
            <v>922568162</v>
          </cell>
        </row>
        <row r="6507">
          <cell r="A6507" t="str">
            <v>DX21552</v>
          </cell>
          <cell r="B6507" t="str">
            <v>AAL2886</v>
          </cell>
          <cell r="C6507" t="str">
            <v>先生</v>
          </cell>
          <cell r="D6507" t="str">
            <v>羅卓民</v>
          </cell>
          <cell r="E6507" t="str">
            <v>羅卓民先生</v>
          </cell>
          <cell r="F6507">
            <v>937157480</v>
          </cell>
        </row>
        <row r="6508">
          <cell r="A6508" t="str">
            <v>DX54226</v>
          </cell>
          <cell r="B6508" t="str">
            <v>AGC8877</v>
          </cell>
          <cell r="C6508" t="str">
            <v>先生</v>
          </cell>
          <cell r="D6508" t="str">
            <v>侯武明</v>
          </cell>
          <cell r="E6508" t="str">
            <v>侯武明先生</v>
          </cell>
          <cell r="F6508">
            <v>960003118</v>
          </cell>
        </row>
        <row r="6509">
          <cell r="A6509" t="str">
            <v>DX54432</v>
          </cell>
          <cell r="B6509" t="str">
            <v>AKS5700</v>
          </cell>
          <cell r="C6509" t="str">
            <v>先生</v>
          </cell>
          <cell r="D6509" t="str">
            <v>財盟小客車租賃股份有限公司陳長淇</v>
          </cell>
          <cell r="E6509" t="str">
            <v>陳長淇先生</v>
          </cell>
          <cell r="F6509">
            <v>930774558</v>
          </cell>
        </row>
        <row r="6510">
          <cell r="A6510" t="str">
            <v>DX54500</v>
          </cell>
          <cell r="B6510">
            <v>551201</v>
          </cell>
          <cell r="C6510" t="str">
            <v>小姐</v>
          </cell>
          <cell r="D6510" t="str">
            <v>許慧蘭</v>
          </cell>
          <cell r="E6510" t="str">
            <v>許慧蘭小姐</v>
          </cell>
          <cell r="F6510">
            <v>970200012</v>
          </cell>
        </row>
        <row r="6511">
          <cell r="A6511" t="str">
            <v>DX67604</v>
          </cell>
          <cell r="B6511" t="str">
            <v>3356H8</v>
          </cell>
          <cell r="C6511" t="str">
            <v>先生</v>
          </cell>
          <cell r="D6511" t="str">
            <v>巫純源</v>
          </cell>
          <cell r="E6511" t="str">
            <v>巫純源先生</v>
          </cell>
          <cell r="F6511">
            <v>912930038</v>
          </cell>
        </row>
        <row r="6512">
          <cell r="A6512" t="str">
            <v>DX70304</v>
          </cell>
          <cell r="B6512" t="str">
            <v>ART1258</v>
          </cell>
          <cell r="C6512" t="str">
            <v>先生</v>
          </cell>
          <cell r="D6512" t="str">
            <v>光洋波斯特國際展覽股份有限公司黃萬春</v>
          </cell>
          <cell r="E6512" t="str">
            <v>黃萬春先生</v>
          </cell>
          <cell r="F6512">
            <v>932196566</v>
          </cell>
        </row>
        <row r="6513">
          <cell r="A6513" t="str">
            <v>DX70382</v>
          </cell>
          <cell r="B6513" t="str">
            <v>ANA8776</v>
          </cell>
          <cell r="C6513" t="str">
            <v>先生</v>
          </cell>
          <cell r="D6513" t="str">
            <v>財盟小客車租賃股份有限公司陳長淇</v>
          </cell>
          <cell r="E6513" t="str">
            <v>陳長淇先生</v>
          </cell>
          <cell r="F6513">
            <v>930774558</v>
          </cell>
        </row>
        <row r="6514">
          <cell r="A6514" t="str">
            <v>DX70383</v>
          </cell>
          <cell r="B6514" t="str">
            <v>RBC5908</v>
          </cell>
          <cell r="C6514" t="str">
            <v>先生</v>
          </cell>
          <cell r="D6514" t="str">
            <v>和運租車股份有限公司翁庚新</v>
          </cell>
          <cell r="E6514" t="str">
            <v>陳源德先生</v>
          </cell>
          <cell r="F6514">
            <v>910813659</v>
          </cell>
        </row>
        <row r="6515">
          <cell r="A6515" t="str">
            <v>DX70476</v>
          </cell>
          <cell r="B6515" t="str">
            <v>RAA1718</v>
          </cell>
          <cell r="C6515" t="str">
            <v>先生</v>
          </cell>
          <cell r="D6515" t="str">
            <v>台壽保資融股份有限公司蘇豐益</v>
          </cell>
          <cell r="E6515" t="str">
            <v>蘇豐益先生</v>
          </cell>
          <cell r="F6515">
            <v>932351679</v>
          </cell>
        </row>
        <row r="6516">
          <cell r="A6516" t="str">
            <v>DX70491</v>
          </cell>
          <cell r="B6516" t="str">
            <v>AAL9007</v>
          </cell>
          <cell r="C6516" t="str">
            <v>先生</v>
          </cell>
          <cell r="D6516" t="str">
            <v>虞凱行</v>
          </cell>
          <cell r="E6516" t="str">
            <v>虞凱行先生</v>
          </cell>
          <cell r="F6516">
            <v>934163368</v>
          </cell>
        </row>
        <row r="6517">
          <cell r="A6517" t="str">
            <v>DX70733</v>
          </cell>
          <cell r="B6517">
            <v>666668</v>
          </cell>
          <cell r="C6517" t="str">
            <v>先生</v>
          </cell>
          <cell r="D6517" t="str">
            <v>福興實業(股)-日盛租賃許先生</v>
          </cell>
          <cell r="E6517" t="str">
            <v>許先生先生</v>
          </cell>
          <cell r="F6517">
            <v>955058966</v>
          </cell>
        </row>
        <row r="6518">
          <cell r="A6518" t="str">
            <v>DX70806</v>
          </cell>
          <cell r="B6518">
            <v>333189</v>
          </cell>
          <cell r="C6518" t="str">
            <v>先生</v>
          </cell>
          <cell r="D6518" t="str">
            <v>中租迪和股份有限公司葉鎮</v>
          </cell>
          <cell r="E6518" t="str">
            <v>葉鎮先生</v>
          </cell>
          <cell r="F6518">
            <v>903071669</v>
          </cell>
        </row>
        <row r="6519">
          <cell r="A6519" t="str">
            <v>DX71005</v>
          </cell>
          <cell r="B6519" t="str">
            <v>RBA0528</v>
          </cell>
          <cell r="C6519" t="str">
            <v>先生</v>
          </cell>
          <cell r="D6519" t="str">
            <v>聯頡廣告股份有限公司王增哲</v>
          </cell>
          <cell r="E6519" t="str">
            <v>王增哲先生</v>
          </cell>
          <cell r="F6519">
            <v>927034777</v>
          </cell>
        </row>
        <row r="6520">
          <cell r="A6520" t="str">
            <v>DX71922</v>
          </cell>
          <cell r="B6520" t="str">
            <v>7557V5</v>
          </cell>
          <cell r="C6520" t="str">
            <v>女士</v>
          </cell>
          <cell r="D6520" t="str">
            <v>葉嘉如</v>
          </cell>
          <cell r="E6520" t="str">
            <v>葉嘉如女士</v>
          </cell>
          <cell r="F6520">
            <v>933046146</v>
          </cell>
        </row>
        <row r="6521">
          <cell r="A6521" t="str">
            <v>DX72200</v>
          </cell>
          <cell r="B6521" t="str">
            <v>RAA7966</v>
          </cell>
          <cell r="C6521" t="str">
            <v>先生</v>
          </cell>
          <cell r="D6521" t="str">
            <v>台灣良得電子(股)財盟租賃呂建宏</v>
          </cell>
          <cell r="E6521" t="str">
            <v>呂建宏先生</v>
          </cell>
          <cell r="F6521">
            <v>987950930</v>
          </cell>
        </row>
        <row r="6522">
          <cell r="A6522" t="str">
            <v>DX72312</v>
          </cell>
          <cell r="B6522" t="str">
            <v>AQZ7889</v>
          </cell>
          <cell r="C6522" t="str">
            <v>先生</v>
          </cell>
          <cell r="D6522" t="str">
            <v>劉侑昌</v>
          </cell>
          <cell r="E6522" t="str">
            <v>劉侑昌先生</v>
          </cell>
          <cell r="F6522">
            <v>905817700</v>
          </cell>
        </row>
        <row r="6523">
          <cell r="A6523" t="str">
            <v>DX72386</v>
          </cell>
          <cell r="B6523">
            <v>336822</v>
          </cell>
          <cell r="C6523" t="str">
            <v>先生</v>
          </cell>
          <cell r="D6523" t="str">
            <v>新竹物流(股)-財盟租賃程仕龍</v>
          </cell>
          <cell r="E6523" t="str">
            <v>程仕龍先生</v>
          </cell>
          <cell r="F6523">
            <v>968064785</v>
          </cell>
        </row>
        <row r="6524">
          <cell r="A6524" t="str">
            <v>DX72404</v>
          </cell>
          <cell r="B6524">
            <v>553535</v>
          </cell>
          <cell r="C6524" t="str">
            <v>先生</v>
          </cell>
          <cell r="D6524" t="str">
            <v>日盛國際租賃股份有限公司沈能鈿</v>
          </cell>
          <cell r="E6524" t="str">
            <v>沈能鈿先生</v>
          </cell>
          <cell r="F6524">
            <v>952939393</v>
          </cell>
        </row>
        <row r="6525">
          <cell r="A6525" t="str">
            <v>DX72440</v>
          </cell>
          <cell r="B6525">
            <v>559898</v>
          </cell>
          <cell r="C6525" t="str">
            <v>先生</v>
          </cell>
          <cell r="D6525" t="str">
            <v>益合國際(股)-統一東京租租賃林紹達</v>
          </cell>
          <cell r="E6525" t="str">
            <v>林紹達先生</v>
          </cell>
          <cell r="F6525">
            <v>953963350</v>
          </cell>
        </row>
        <row r="6526">
          <cell r="A6526" t="str">
            <v>DX72507</v>
          </cell>
          <cell r="B6526" t="str">
            <v>ANM7278</v>
          </cell>
          <cell r="C6526" t="str">
            <v>先生</v>
          </cell>
          <cell r="D6526" t="str">
            <v>陳東義</v>
          </cell>
          <cell r="E6526" t="str">
            <v>陳東義先生</v>
          </cell>
          <cell r="F6526">
            <v>910501739</v>
          </cell>
        </row>
        <row r="6527">
          <cell r="A6527" t="str">
            <v>DX72585</v>
          </cell>
          <cell r="B6527" t="str">
            <v>9899K6</v>
          </cell>
          <cell r="C6527" t="str">
            <v>先生</v>
          </cell>
          <cell r="D6527" t="str">
            <v>宏于電機有限公司詹易楷</v>
          </cell>
          <cell r="E6527" t="str">
            <v>詹易楷先生</v>
          </cell>
          <cell r="F6527">
            <v>970616074</v>
          </cell>
        </row>
        <row r="6528">
          <cell r="A6528" t="str">
            <v>DX72600</v>
          </cell>
          <cell r="B6528" t="str">
            <v>ANM5508</v>
          </cell>
          <cell r="C6528" t="str">
            <v>先生</v>
          </cell>
          <cell r="D6528" t="str">
            <v>謝曜吉</v>
          </cell>
          <cell r="E6528" t="str">
            <v>謝曜吉先生</v>
          </cell>
          <cell r="F6528">
            <v>921145108</v>
          </cell>
        </row>
        <row r="6529">
          <cell r="A6529" t="str">
            <v>DX73018</v>
          </cell>
          <cell r="B6529" t="str">
            <v>AAA7238</v>
          </cell>
          <cell r="C6529" t="str">
            <v>先生</v>
          </cell>
          <cell r="D6529" t="str">
            <v>張瓊玲</v>
          </cell>
          <cell r="E6529" t="str">
            <v>郭東河先生</v>
          </cell>
          <cell r="F6529">
            <v>937065030</v>
          </cell>
        </row>
        <row r="6530">
          <cell r="A6530" t="str">
            <v>DX98508</v>
          </cell>
          <cell r="B6530" t="str">
            <v>AAG9896</v>
          </cell>
          <cell r="C6530" t="str">
            <v>先生</v>
          </cell>
          <cell r="D6530" t="str">
            <v>杜良明</v>
          </cell>
          <cell r="E6530" t="str">
            <v>杜良明先生</v>
          </cell>
          <cell r="F6530">
            <v>935513300</v>
          </cell>
        </row>
        <row r="6531">
          <cell r="A6531" t="str">
            <v>DX98514</v>
          </cell>
          <cell r="B6531" t="str">
            <v>ANZ5859</v>
          </cell>
          <cell r="C6531" t="str">
            <v>先生</v>
          </cell>
          <cell r="D6531" t="str">
            <v>林千峰</v>
          </cell>
          <cell r="E6531" t="str">
            <v>林千峰先生</v>
          </cell>
          <cell r="F6531">
            <v>933066711</v>
          </cell>
        </row>
        <row r="6532">
          <cell r="A6532" t="str">
            <v>DX98575</v>
          </cell>
          <cell r="B6532" t="str">
            <v>AWZ8335</v>
          </cell>
          <cell r="C6532" t="str">
            <v>先生</v>
          </cell>
          <cell r="D6532" t="str">
            <v>吳忠直</v>
          </cell>
          <cell r="E6532" t="str">
            <v>吳忠直先生</v>
          </cell>
          <cell r="F6532">
            <v>933226189</v>
          </cell>
        </row>
        <row r="6533">
          <cell r="A6533" t="str">
            <v>DX98584</v>
          </cell>
          <cell r="B6533" t="str">
            <v>AAM2277</v>
          </cell>
          <cell r="C6533" t="str">
            <v>先生</v>
          </cell>
          <cell r="D6533" t="str">
            <v>弘原鋼鐵股份有限公司吳宣衡</v>
          </cell>
          <cell r="E6533" t="str">
            <v>吳宣衡先生</v>
          </cell>
          <cell r="F6533">
            <v>905737555</v>
          </cell>
        </row>
        <row r="6534">
          <cell r="A6534" t="str">
            <v>DX98656</v>
          </cell>
          <cell r="B6534" t="str">
            <v>RAK6788</v>
          </cell>
          <cell r="C6534" t="str">
            <v>先生</v>
          </cell>
          <cell r="D6534" t="str">
            <v>陳柏宏</v>
          </cell>
          <cell r="E6534" t="str">
            <v>陳柏宏先生</v>
          </cell>
          <cell r="F6534">
            <v>921261715</v>
          </cell>
        </row>
        <row r="6535">
          <cell r="A6535" t="str">
            <v>DX98773</v>
          </cell>
          <cell r="B6535" t="str">
            <v>AFJ9936</v>
          </cell>
          <cell r="C6535" t="str">
            <v>先生</v>
          </cell>
          <cell r="D6535" t="str">
            <v>黃群智</v>
          </cell>
          <cell r="E6535" t="str">
            <v>黃群智先生</v>
          </cell>
          <cell r="F6535">
            <v>933064949</v>
          </cell>
        </row>
        <row r="6536">
          <cell r="A6536" t="str">
            <v>DY02959</v>
          </cell>
          <cell r="B6536" t="str">
            <v>AAC9362</v>
          </cell>
          <cell r="C6536" t="str">
            <v>先生</v>
          </cell>
          <cell r="D6536" t="str">
            <v>施百洋</v>
          </cell>
          <cell r="E6536" t="str">
            <v>施百洋先生</v>
          </cell>
          <cell r="F6536">
            <v>913600393</v>
          </cell>
        </row>
        <row r="6537">
          <cell r="A6537" t="str">
            <v>DY02963</v>
          </cell>
          <cell r="B6537" t="str">
            <v>1866S2</v>
          </cell>
          <cell r="C6537" t="str">
            <v>先生</v>
          </cell>
          <cell r="D6537" t="str">
            <v>林耕竹</v>
          </cell>
          <cell r="E6537" t="str">
            <v>林建良先生</v>
          </cell>
          <cell r="F6537">
            <v>930053416</v>
          </cell>
        </row>
        <row r="6538">
          <cell r="A6538" t="str">
            <v>DY03631</v>
          </cell>
          <cell r="B6538" t="str">
            <v>ANM6061</v>
          </cell>
          <cell r="C6538" t="str">
            <v>先生</v>
          </cell>
          <cell r="D6538" t="str">
            <v>張智維</v>
          </cell>
          <cell r="E6538" t="str">
            <v>張智維先生</v>
          </cell>
          <cell r="F6538">
            <v>935803220</v>
          </cell>
        </row>
        <row r="6539">
          <cell r="A6539" t="str">
            <v>DY04141</v>
          </cell>
          <cell r="B6539" t="str">
            <v>AAL5958</v>
          </cell>
          <cell r="C6539" t="str">
            <v>先生</v>
          </cell>
          <cell r="D6539" t="str">
            <v>吳夙雅</v>
          </cell>
          <cell r="E6539" t="str">
            <v>古傑文先生</v>
          </cell>
          <cell r="F6539">
            <v>988787215</v>
          </cell>
        </row>
        <row r="6540">
          <cell r="A6540" t="str">
            <v>DY04910</v>
          </cell>
          <cell r="B6540" t="str">
            <v>ACA0616</v>
          </cell>
          <cell r="C6540" t="str">
            <v>先生</v>
          </cell>
          <cell r="D6540" t="str">
            <v>邱弘坤</v>
          </cell>
          <cell r="E6540" t="str">
            <v>邱弘坤先生</v>
          </cell>
          <cell r="F6540">
            <v>918126653</v>
          </cell>
        </row>
        <row r="6541">
          <cell r="A6541" t="str">
            <v>DY05541</v>
          </cell>
          <cell r="B6541" t="str">
            <v>ABA6339</v>
          </cell>
          <cell r="C6541" t="str">
            <v>先生</v>
          </cell>
          <cell r="D6541" t="str">
            <v>郭俊賢</v>
          </cell>
          <cell r="E6541" t="str">
            <v>郭俊賢先生</v>
          </cell>
          <cell r="F6541">
            <v>952326623</v>
          </cell>
        </row>
        <row r="6542">
          <cell r="A6542" t="str">
            <v>DY05549</v>
          </cell>
          <cell r="B6542" t="str">
            <v>AAD8679</v>
          </cell>
          <cell r="C6542" t="str">
            <v>先生</v>
          </cell>
          <cell r="D6542" t="str">
            <v>黃世銘</v>
          </cell>
          <cell r="E6542" t="str">
            <v>黃世銘先生</v>
          </cell>
          <cell r="F6542">
            <v>932988566</v>
          </cell>
        </row>
        <row r="6543">
          <cell r="A6543" t="str">
            <v>DY06132</v>
          </cell>
          <cell r="B6543" t="str">
            <v>RBP1115</v>
          </cell>
          <cell r="C6543" t="str">
            <v>先生</v>
          </cell>
          <cell r="D6543" t="str">
            <v>日盛全台通小客車租賃(股)公司楊俊德</v>
          </cell>
          <cell r="E6543" t="str">
            <v>楊俊德先生</v>
          </cell>
          <cell r="F6543">
            <v>952827255</v>
          </cell>
        </row>
        <row r="6544">
          <cell r="A6544" t="str">
            <v>DY06133</v>
          </cell>
          <cell r="B6544" t="str">
            <v>ABD1618</v>
          </cell>
          <cell r="C6544" t="str">
            <v>先生</v>
          </cell>
          <cell r="D6544" t="str">
            <v>吳孟聰</v>
          </cell>
          <cell r="E6544" t="str">
            <v>吳孟聰先生</v>
          </cell>
          <cell r="F6544">
            <v>937079826</v>
          </cell>
        </row>
        <row r="6545">
          <cell r="A6545" t="str">
            <v>DY06385</v>
          </cell>
          <cell r="B6545" t="str">
            <v>AAD6857</v>
          </cell>
          <cell r="C6545" t="str">
            <v>先生</v>
          </cell>
          <cell r="D6545" t="str">
            <v>實用醫療器材有限公司張顥騫</v>
          </cell>
          <cell r="E6545" t="str">
            <v>張顥騫先生</v>
          </cell>
          <cell r="F6545">
            <v>955863571</v>
          </cell>
        </row>
        <row r="6546">
          <cell r="A6546" t="str">
            <v>DY06471</v>
          </cell>
          <cell r="B6546" t="str">
            <v>8899V8</v>
          </cell>
          <cell r="C6546" t="str">
            <v>先生</v>
          </cell>
          <cell r="D6546" t="str">
            <v>蕭順年</v>
          </cell>
          <cell r="E6546" t="str">
            <v>蕭順年先生</v>
          </cell>
          <cell r="F6546">
            <v>955000045</v>
          </cell>
        </row>
        <row r="6547">
          <cell r="A6547" t="str">
            <v>DY06835</v>
          </cell>
          <cell r="B6547" t="str">
            <v>AAY8822</v>
          </cell>
          <cell r="C6547" t="str">
            <v>女士</v>
          </cell>
          <cell r="D6547" t="str">
            <v>劉宛怡</v>
          </cell>
          <cell r="E6547" t="str">
            <v>劉宛怡女士</v>
          </cell>
          <cell r="F6547">
            <v>988556524</v>
          </cell>
        </row>
        <row r="6548">
          <cell r="A6548" t="str">
            <v>DY06842</v>
          </cell>
          <cell r="B6548">
            <v>662280</v>
          </cell>
          <cell r="C6548" t="str">
            <v>先生</v>
          </cell>
          <cell r="D6548" t="str">
            <v>長佳電機工程股份有限公司(台壽保資融)周仁傑</v>
          </cell>
          <cell r="E6548" t="str">
            <v>周仁傑先生</v>
          </cell>
          <cell r="F6548">
            <v>972773015</v>
          </cell>
        </row>
        <row r="6549">
          <cell r="A6549" t="str">
            <v>DY07216</v>
          </cell>
          <cell r="B6549">
            <v>667188</v>
          </cell>
          <cell r="C6549" t="str">
            <v>先生</v>
          </cell>
          <cell r="D6549" t="str">
            <v>張家駿</v>
          </cell>
          <cell r="E6549" t="str">
            <v>謝明峰先生</v>
          </cell>
          <cell r="F6549">
            <v>981533547</v>
          </cell>
        </row>
        <row r="6550">
          <cell r="A6550" t="str">
            <v>DY07910</v>
          </cell>
          <cell r="B6550" t="str">
            <v>RAB1357</v>
          </cell>
          <cell r="C6550" t="str">
            <v>先生</v>
          </cell>
          <cell r="D6550" t="str">
            <v>蔣孝承</v>
          </cell>
          <cell r="E6550" t="str">
            <v>蔣孝承先生</v>
          </cell>
          <cell r="F6550">
            <v>982699834</v>
          </cell>
        </row>
        <row r="6551">
          <cell r="A6551" t="str">
            <v>DY08284</v>
          </cell>
          <cell r="B6551" t="str">
            <v>AAD9192</v>
          </cell>
          <cell r="C6551" t="str">
            <v>先生</v>
          </cell>
          <cell r="D6551" t="str">
            <v>詹益泓</v>
          </cell>
          <cell r="E6551" t="str">
            <v>詹益泓先生</v>
          </cell>
          <cell r="F6551">
            <v>910601100</v>
          </cell>
        </row>
        <row r="6552">
          <cell r="A6552" t="str">
            <v>DY12990</v>
          </cell>
          <cell r="B6552" t="str">
            <v>AAQ1715</v>
          </cell>
          <cell r="C6552" t="str">
            <v>先生</v>
          </cell>
          <cell r="D6552" t="str">
            <v>黃正明</v>
          </cell>
          <cell r="E6552" t="str">
            <v>黃正明先生</v>
          </cell>
          <cell r="F6552">
            <v>988823039</v>
          </cell>
        </row>
        <row r="6553">
          <cell r="A6553" t="str">
            <v>DY13484</v>
          </cell>
          <cell r="B6553" t="str">
            <v>RAS1055</v>
          </cell>
          <cell r="C6553" t="str">
            <v>先生</v>
          </cell>
          <cell r="D6553" t="str">
            <v>亞富小客車租賃有限公司施奎佑</v>
          </cell>
          <cell r="E6553" t="str">
            <v>施奎佑先生</v>
          </cell>
          <cell r="F6553">
            <v>903852888</v>
          </cell>
        </row>
        <row r="6554">
          <cell r="A6554" t="str">
            <v>DY13489</v>
          </cell>
          <cell r="B6554" t="str">
            <v>AAG0395</v>
          </cell>
          <cell r="C6554" t="str">
            <v>先生</v>
          </cell>
          <cell r="D6554" t="str">
            <v>楊進興</v>
          </cell>
          <cell r="E6554" t="str">
            <v>楊進興先生</v>
          </cell>
          <cell r="F6554">
            <v>988101441</v>
          </cell>
        </row>
        <row r="6555">
          <cell r="A6555" t="str">
            <v>DY13994</v>
          </cell>
          <cell r="B6555" t="str">
            <v>AGD6882</v>
          </cell>
          <cell r="C6555" t="str">
            <v>先生</v>
          </cell>
          <cell r="D6555" t="str">
            <v>張景超</v>
          </cell>
          <cell r="E6555" t="str">
            <v>張景超先生</v>
          </cell>
          <cell r="F6555">
            <v>987707908</v>
          </cell>
        </row>
        <row r="6556">
          <cell r="A6556" t="str">
            <v>DY14427</v>
          </cell>
          <cell r="B6556" t="str">
            <v>AAQ9166</v>
          </cell>
          <cell r="C6556" t="str">
            <v>先生</v>
          </cell>
          <cell r="D6556" t="str">
            <v>吳雲</v>
          </cell>
          <cell r="E6556" t="str">
            <v>吳乃群先生</v>
          </cell>
          <cell r="F6556">
            <v>919348849</v>
          </cell>
        </row>
        <row r="6557">
          <cell r="A6557" t="str">
            <v>DY14533</v>
          </cell>
          <cell r="B6557" t="str">
            <v>ASB2590</v>
          </cell>
          <cell r="C6557" t="str">
            <v>先生</v>
          </cell>
          <cell r="D6557" t="str">
            <v>遠銀國際租賃股份有公司謝信義</v>
          </cell>
          <cell r="E6557" t="str">
            <v>謝信義先生</v>
          </cell>
          <cell r="F6557">
            <v>938651699</v>
          </cell>
        </row>
        <row r="6558">
          <cell r="A6558" t="str">
            <v>DY15475</v>
          </cell>
          <cell r="B6558" t="str">
            <v>AHT5678</v>
          </cell>
          <cell r="C6558" t="str">
            <v>先生</v>
          </cell>
          <cell r="D6558" t="str">
            <v>溫廷台</v>
          </cell>
          <cell r="E6558" t="str">
            <v>溫廷台先生</v>
          </cell>
          <cell r="F6558">
            <v>955431817</v>
          </cell>
        </row>
        <row r="6559">
          <cell r="A6559" t="str">
            <v>DY15494</v>
          </cell>
          <cell r="B6559" t="str">
            <v>AFK0058</v>
          </cell>
          <cell r="C6559" t="str">
            <v>先生</v>
          </cell>
          <cell r="D6559" t="str">
            <v>朱建光</v>
          </cell>
          <cell r="E6559" t="str">
            <v>朱建光先生</v>
          </cell>
          <cell r="F6559">
            <v>920811330</v>
          </cell>
        </row>
        <row r="6560">
          <cell r="A6560" t="str">
            <v>DY15783</v>
          </cell>
          <cell r="B6560" t="str">
            <v>RAD0209</v>
          </cell>
          <cell r="C6560" t="str">
            <v>先生</v>
          </cell>
          <cell r="D6560" t="str">
            <v>陳冠豪</v>
          </cell>
          <cell r="E6560" t="str">
            <v>陳冠豪先生</v>
          </cell>
          <cell r="F6560">
            <v>937823333</v>
          </cell>
        </row>
        <row r="6561">
          <cell r="A6561" t="str">
            <v>DY15856</v>
          </cell>
          <cell r="B6561" t="str">
            <v>AAN9778</v>
          </cell>
          <cell r="C6561" t="str">
            <v>先生</v>
          </cell>
          <cell r="D6561" t="str">
            <v>蔣建中</v>
          </cell>
          <cell r="E6561" t="str">
            <v>蔣建中先生</v>
          </cell>
          <cell r="F6561">
            <v>912992722</v>
          </cell>
        </row>
        <row r="6562">
          <cell r="A6562" t="str">
            <v>DY17201</v>
          </cell>
          <cell r="B6562" t="str">
            <v>AGD8656</v>
          </cell>
          <cell r="C6562" t="str">
            <v>先生</v>
          </cell>
          <cell r="D6562" t="str">
            <v>王光輝</v>
          </cell>
          <cell r="E6562" t="str">
            <v>王光輝先生</v>
          </cell>
          <cell r="F6562">
            <v>935031900</v>
          </cell>
        </row>
        <row r="6563">
          <cell r="A6563" t="str">
            <v>DY18190</v>
          </cell>
          <cell r="B6563" t="str">
            <v>ANY5767</v>
          </cell>
          <cell r="C6563" t="str">
            <v>先生</v>
          </cell>
          <cell r="D6563" t="str">
            <v>唐廷傑</v>
          </cell>
          <cell r="E6563" t="str">
            <v>唐廷傑先生</v>
          </cell>
          <cell r="F6563">
            <v>937069101</v>
          </cell>
        </row>
        <row r="6564">
          <cell r="A6564" t="str">
            <v>DY18370</v>
          </cell>
          <cell r="B6564" t="str">
            <v>AAJ7577</v>
          </cell>
          <cell r="C6564" t="str">
            <v>先生</v>
          </cell>
          <cell r="D6564" t="str">
            <v>廖婉婷</v>
          </cell>
          <cell r="E6564" t="str">
            <v>洪群翔先生</v>
          </cell>
          <cell r="F6564">
            <v>926919108</v>
          </cell>
        </row>
        <row r="6565">
          <cell r="A6565" t="str">
            <v>DY18745</v>
          </cell>
          <cell r="B6565" t="str">
            <v>ATA5639</v>
          </cell>
          <cell r="C6565" t="str">
            <v>先生</v>
          </cell>
          <cell r="D6565" t="str">
            <v>亮亮的有限公司徐嘉佑</v>
          </cell>
          <cell r="E6565" t="str">
            <v>徐嘉佑先生</v>
          </cell>
          <cell r="F6565">
            <v>936090633</v>
          </cell>
        </row>
        <row r="6566">
          <cell r="A6566" t="str">
            <v>DY18827</v>
          </cell>
          <cell r="B6566" t="str">
            <v>AQX9337</v>
          </cell>
          <cell r="C6566" t="str">
            <v>小姐</v>
          </cell>
          <cell r="D6566" t="str">
            <v>曾姿綺</v>
          </cell>
          <cell r="E6566" t="str">
            <v>曾姿綺小姐</v>
          </cell>
          <cell r="F6566">
            <v>960580625</v>
          </cell>
        </row>
        <row r="6567">
          <cell r="A6567" t="str">
            <v>DY20408</v>
          </cell>
          <cell r="B6567" t="str">
            <v>RAP1772</v>
          </cell>
          <cell r="C6567" t="str">
            <v>先生</v>
          </cell>
          <cell r="D6567" t="str">
            <v>普羅汽車股份有限公司張淵智</v>
          </cell>
          <cell r="E6567" t="str">
            <v>張淵智先生</v>
          </cell>
          <cell r="F6567">
            <v>906680906</v>
          </cell>
        </row>
        <row r="6568">
          <cell r="A6568" t="str">
            <v>DY20574</v>
          </cell>
          <cell r="B6568" t="str">
            <v>ALJ5609</v>
          </cell>
          <cell r="C6568" t="str">
            <v>先生</v>
          </cell>
          <cell r="D6568" t="str">
            <v>鍾建眾</v>
          </cell>
          <cell r="E6568" t="str">
            <v>鍾建眾先生</v>
          </cell>
          <cell r="F6568">
            <v>918168824</v>
          </cell>
        </row>
        <row r="6569">
          <cell r="A6569" t="str">
            <v>DY21004</v>
          </cell>
          <cell r="B6569" t="str">
            <v>7866H9</v>
          </cell>
          <cell r="C6569" t="str">
            <v>先生</v>
          </cell>
          <cell r="D6569" t="str">
            <v>陳政卿</v>
          </cell>
          <cell r="E6569" t="str">
            <v>陳政卿先生</v>
          </cell>
          <cell r="F6569">
            <v>933922028</v>
          </cell>
        </row>
        <row r="6570">
          <cell r="A6570" t="str">
            <v>DY21120</v>
          </cell>
          <cell r="B6570" t="str">
            <v>AGD1231</v>
          </cell>
          <cell r="C6570" t="str">
            <v>先生</v>
          </cell>
          <cell r="D6570" t="str">
            <v>張建華</v>
          </cell>
          <cell r="E6570" t="str">
            <v>張建華先生</v>
          </cell>
          <cell r="F6570">
            <v>905911359</v>
          </cell>
        </row>
        <row r="6571">
          <cell r="A6571" t="str">
            <v>DY22340</v>
          </cell>
          <cell r="B6571" t="str">
            <v>6279J9</v>
          </cell>
          <cell r="C6571" t="str">
            <v>先生</v>
          </cell>
          <cell r="D6571" t="str">
            <v>恆旭投資(股)李志勇</v>
          </cell>
          <cell r="E6571" t="str">
            <v>李志勇先生</v>
          </cell>
          <cell r="F6571">
            <v>915164226</v>
          </cell>
        </row>
        <row r="6572">
          <cell r="A6572" t="str">
            <v>DY23843</v>
          </cell>
          <cell r="B6572" t="str">
            <v>0525S3</v>
          </cell>
          <cell r="C6572" t="str">
            <v>先生</v>
          </cell>
          <cell r="D6572" t="str">
            <v>青霖建設有限公司蔡永輝</v>
          </cell>
          <cell r="E6572" t="str">
            <v>蔡永輝先生</v>
          </cell>
          <cell r="F6572">
            <v>936145672</v>
          </cell>
        </row>
        <row r="6573">
          <cell r="A6573" t="str">
            <v>DY23975</v>
          </cell>
          <cell r="B6573" t="str">
            <v>RBD9968</v>
          </cell>
          <cell r="C6573" t="str">
            <v>先生</v>
          </cell>
          <cell r="D6573" t="str">
            <v>特建金屬實業(股)-和運租車許志霖</v>
          </cell>
          <cell r="E6573" t="str">
            <v>許志霖先生</v>
          </cell>
          <cell r="F6573">
            <v>932013725</v>
          </cell>
        </row>
        <row r="6574">
          <cell r="A6574" t="str">
            <v>DY25281</v>
          </cell>
          <cell r="B6574" t="str">
            <v>RBD5959</v>
          </cell>
          <cell r="C6574" t="str">
            <v>先生</v>
          </cell>
          <cell r="D6574" t="str">
            <v>陳韋成</v>
          </cell>
          <cell r="E6574" t="str">
            <v>陳韋成先生</v>
          </cell>
          <cell r="F6574">
            <v>935335279</v>
          </cell>
        </row>
        <row r="6575">
          <cell r="A6575" t="str">
            <v>DY28112</v>
          </cell>
          <cell r="B6575" t="str">
            <v>ANB3798</v>
          </cell>
          <cell r="C6575" t="str">
            <v>先生</v>
          </cell>
          <cell r="D6575" t="str">
            <v>沈哲甫</v>
          </cell>
          <cell r="E6575" t="str">
            <v>沈哲甫先生</v>
          </cell>
          <cell r="F6575">
            <v>931236395</v>
          </cell>
        </row>
        <row r="6576">
          <cell r="A6576" t="str">
            <v>DY28707</v>
          </cell>
          <cell r="B6576" t="str">
            <v>RBA2829</v>
          </cell>
          <cell r="C6576" t="str">
            <v>先生</v>
          </cell>
          <cell r="D6576" t="str">
            <v>中租汽車租賃股份有限公司曠開翔</v>
          </cell>
          <cell r="E6576" t="str">
            <v>曠開翔先生</v>
          </cell>
          <cell r="F6576">
            <v>912028118</v>
          </cell>
        </row>
        <row r="6577">
          <cell r="A6577" t="str">
            <v>DY28771</v>
          </cell>
          <cell r="B6577" t="str">
            <v>ANZ1319</v>
          </cell>
          <cell r="C6577" t="str">
            <v>先生</v>
          </cell>
          <cell r="D6577" t="str">
            <v>吳俊龍</v>
          </cell>
          <cell r="E6577" t="str">
            <v>吳俊龍先生</v>
          </cell>
          <cell r="F6577">
            <v>933035109</v>
          </cell>
        </row>
        <row r="6578">
          <cell r="A6578" t="str">
            <v>DY38909</v>
          </cell>
          <cell r="B6578" t="str">
            <v>0909J9</v>
          </cell>
          <cell r="C6578" t="str">
            <v>先生</v>
          </cell>
          <cell r="D6578" t="str">
            <v>施若雯</v>
          </cell>
          <cell r="E6578" t="str">
            <v>王增仁先生</v>
          </cell>
          <cell r="F6578">
            <v>936106570</v>
          </cell>
        </row>
        <row r="6579">
          <cell r="A6579" t="str">
            <v>DY38962</v>
          </cell>
          <cell r="B6579" t="str">
            <v>AAE0798</v>
          </cell>
          <cell r="C6579" t="str">
            <v>先生</v>
          </cell>
          <cell r="D6579" t="str">
            <v>嚴亞筠</v>
          </cell>
          <cell r="E6579" t="str">
            <v>劉家廷先生</v>
          </cell>
          <cell r="F6579">
            <v>931225588</v>
          </cell>
        </row>
        <row r="6580">
          <cell r="A6580" t="str">
            <v>DY38964</v>
          </cell>
          <cell r="B6580" t="str">
            <v>AFH9279</v>
          </cell>
          <cell r="C6580" t="str">
            <v>先生</v>
          </cell>
          <cell r="D6580" t="str">
            <v>孫崇智</v>
          </cell>
          <cell r="E6580" t="str">
            <v>黃子傑先生</v>
          </cell>
          <cell r="F6580">
            <v>911827456</v>
          </cell>
        </row>
        <row r="6581">
          <cell r="A6581" t="str">
            <v>DY39084</v>
          </cell>
          <cell r="B6581">
            <v>661121</v>
          </cell>
          <cell r="C6581" t="str">
            <v>先生</v>
          </cell>
          <cell r="D6581" t="str">
            <v>中租迪和股份有限公司葉鎮</v>
          </cell>
          <cell r="E6581" t="str">
            <v>葉鎮先生</v>
          </cell>
          <cell r="F6581">
            <v>903071669</v>
          </cell>
        </row>
        <row r="6582">
          <cell r="A6582" t="str">
            <v>DY39107</v>
          </cell>
          <cell r="B6582" t="str">
            <v>AAE6786</v>
          </cell>
          <cell r="C6582" t="str">
            <v>女士</v>
          </cell>
          <cell r="D6582" t="str">
            <v>蔣依芳</v>
          </cell>
          <cell r="E6582" t="str">
            <v>蔣依芳女士</v>
          </cell>
          <cell r="F6582">
            <v>933129215</v>
          </cell>
        </row>
        <row r="6583">
          <cell r="A6583" t="str">
            <v>DY39125</v>
          </cell>
          <cell r="B6583" t="str">
            <v>AAF5128</v>
          </cell>
          <cell r="C6583" t="str">
            <v>先生</v>
          </cell>
          <cell r="D6583" t="str">
            <v>萬鑫水工工程行黃瀚德</v>
          </cell>
          <cell r="E6583" t="str">
            <v>黃瀚德先生</v>
          </cell>
          <cell r="F6583">
            <v>920551510</v>
          </cell>
        </row>
        <row r="6584">
          <cell r="A6584" t="str">
            <v>DY39192</v>
          </cell>
          <cell r="B6584" t="str">
            <v>ANX5588</v>
          </cell>
          <cell r="C6584" t="str">
            <v>先生</v>
          </cell>
          <cell r="D6584" t="str">
            <v>光明分子眼鏡有限公司丁翰輝</v>
          </cell>
          <cell r="E6584" t="str">
            <v>丁翰輝先生</v>
          </cell>
          <cell r="F6584">
            <v>932227196</v>
          </cell>
        </row>
        <row r="6585">
          <cell r="A6585" t="str">
            <v>DY39196</v>
          </cell>
          <cell r="B6585" t="str">
            <v>AAB1085</v>
          </cell>
          <cell r="C6585" t="str">
            <v>先生</v>
          </cell>
          <cell r="D6585" t="str">
            <v>石明雄</v>
          </cell>
          <cell r="E6585" t="str">
            <v>石明雄先生</v>
          </cell>
          <cell r="F6585">
            <v>960006618</v>
          </cell>
        </row>
        <row r="6586">
          <cell r="A6586" t="str">
            <v>DY39198</v>
          </cell>
          <cell r="B6586" t="str">
            <v>ACQ7777</v>
          </cell>
          <cell r="C6586" t="str">
            <v>先生</v>
          </cell>
          <cell r="D6586" t="str">
            <v>王奎力</v>
          </cell>
          <cell r="E6586" t="str">
            <v>王奎力先生</v>
          </cell>
          <cell r="F6586">
            <v>917442688</v>
          </cell>
        </row>
        <row r="6587">
          <cell r="A6587" t="str">
            <v>DY39404</v>
          </cell>
          <cell r="B6587" t="str">
            <v>RAB6259</v>
          </cell>
          <cell r="C6587" t="str">
            <v>先生</v>
          </cell>
          <cell r="D6587" t="str">
            <v>喜騰娛樂有限公司李建龍</v>
          </cell>
          <cell r="E6587" t="str">
            <v>李建龍先生</v>
          </cell>
          <cell r="F6587">
            <v>935127560</v>
          </cell>
        </row>
        <row r="6588">
          <cell r="A6588" t="str">
            <v>DY39435</v>
          </cell>
          <cell r="B6588" t="str">
            <v>AAX3109</v>
          </cell>
          <cell r="C6588" t="str">
            <v>女士</v>
          </cell>
          <cell r="D6588" t="str">
            <v>郭惠雯</v>
          </cell>
          <cell r="E6588" t="str">
            <v>郭惠雯女士</v>
          </cell>
          <cell r="F6588">
            <v>933919306</v>
          </cell>
        </row>
        <row r="6589">
          <cell r="A6589" t="str">
            <v>DY39440</v>
          </cell>
          <cell r="B6589" t="str">
            <v>AAG9333</v>
          </cell>
          <cell r="C6589" t="str">
            <v>先生</v>
          </cell>
          <cell r="D6589" t="str">
            <v>張逸姍</v>
          </cell>
          <cell r="E6589" t="str">
            <v>王成豪先生</v>
          </cell>
          <cell r="F6589">
            <v>932025682</v>
          </cell>
        </row>
        <row r="6590">
          <cell r="A6590" t="str">
            <v>DY39466</v>
          </cell>
          <cell r="B6590" t="str">
            <v>ATN9955</v>
          </cell>
          <cell r="C6590" t="str">
            <v>小姐</v>
          </cell>
          <cell r="D6590" t="str">
            <v>友宏創意行銷(有)-財盟租賃詹敏怡</v>
          </cell>
          <cell r="E6590" t="str">
            <v>詹敏怡小姐</v>
          </cell>
          <cell r="F6590">
            <v>921078987</v>
          </cell>
        </row>
        <row r="6591">
          <cell r="A6591" t="str">
            <v>DY39468</v>
          </cell>
          <cell r="B6591" t="str">
            <v>ABB6735</v>
          </cell>
          <cell r="C6591" t="str">
            <v>先生</v>
          </cell>
          <cell r="D6591" t="str">
            <v>陳凌志</v>
          </cell>
          <cell r="E6591" t="str">
            <v>陳凌志先生</v>
          </cell>
          <cell r="F6591">
            <v>936877177</v>
          </cell>
        </row>
        <row r="6592">
          <cell r="A6592" t="str">
            <v>DY39471</v>
          </cell>
          <cell r="B6592" t="str">
            <v>AFK8280</v>
          </cell>
          <cell r="C6592" t="str">
            <v>先生</v>
          </cell>
          <cell r="D6592" t="str">
            <v>謝宛真</v>
          </cell>
          <cell r="E6592" t="str">
            <v>洪肇基先生</v>
          </cell>
          <cell r="F6592">
            <v>978362618</v>
          </cell>
        </row>
        <row r="6593">
          <cell r="A6593" t="str">
            <v>DY40214</v>
          </cell>
          <cell r="B6593" t="str">
            <v>8327J8</v>
          </cell>
          <cell r="C6593" t="str">
            <v>先生</v>
          </cell>
          <cell r="D6593" t="str">
            <v>王姵淳</v>
          </cell>
          <cell r="E6593" t="str">
            <v>陳品諺先生</v>
          </cell>
          <cell r="F6593">
            <v>910078786</v>
          </cell>
        </row>
        <row r="6594">
          <cell r="A6594" t="str">
            <v>DY42438</v>
          </cell>
          <cell r="B6594" t="str">
            <v>AKN9255</v>
          </cell>
          <cell r="C6594" t="str">
            <v>小姐</v>
          </cell>
          <cell r="D6594" t="str">
            <v>許慧蘭</v>
          </cell>
          <cell r="E6594" t="str">
            <v>許慧蘭小姐</v>
          </cell>
          <cell r="F6594">
            <v>970200012</v>
          </cell>
        </row>
        <row r="6595">
          <cell r="A6595" t="str">
            <v>DY42771</v>
          </cell>
          <cell r="B6595" t="str">
            <v>RCA9395</v>
          </cell>
          <cell r="C6595" t="str">
            <v>先生</v>
          </cell>
          <cell r="D6595" t="str">
            <v>和運租車股份有限公司黃錦輝</v>
          </cell>
          <cell r="E6595" t="str">
            <v>黃錦輝先生</v>
          </cell>
          <cell r="F6595">
            <v>988222592</v>
          </cell>
        </row>
        <row r="6596">
          <cell r="A6596" t="str">
            <v>DY42778</v>
          </cell>
          <cell r="B6596" t="str">
            <v>3371J9</v>
          </cell>
          <cell r="C6596" t="str">
            <v>先生</v>
          </cell>
          <cell r="D6596" t="str">
            <v>涂新傑</v>
          </cell>
          <cell r="E6596" t="str">
            <v>涂新傑先生</v>
          </cell>
          <cell r="F6596">
            <v>932043985</v>
          </cell>
        </row>
        <row r="6597">
          <cell r="A6597" t="str">
            <v>DY42782</v>
          </cell>
          <cell r="B6597" t="str">
            <v>AMY9822</v>
          </cell>
          <cell r="C6597" t="str">
            <v>先生</v>
          </cell>
          <cell r="D6597" t="str">
            <v>鄭錦龍</v>
          </cell>
          <cell r="E6597" t="str">
            <v>鄭錦龍先生</v>
          </cell>
          <cell r="F6597">
            <v>933029323</v>
          </cell>
        </row>
        <row r="6598">
          <cell r="A6598" t="str">
            <v>DY42807</v>
          </cell>
          <cell r="B6598" t="str">
            <v>7878R2</v>
          </cell>
          <cell r="C6598" t="str">
            <v>先生</v>
          </cell>
          <cell r="D6598" t="str">
            <v>楊曜隆</v>
          </cell>
          <cell r="E6598" t="str">
            <v>楊曜隆先生</v>
          </cell>
          <cell r="F6598">
            <v>989011636</v>
          </cell>
        </row>
        <row r="6599">
          <cell r="A6599" t="str">
            <v>DY42829</v>
          </cell>
          <cell r="B6599" t="str">
            <v>8903J8</v>
          </cell>
          <cell r="C6599" t="str">
            <v>先生</v>
          </cell>
          <cell r="D6599" t="str">
            <v>黃振東</v>
          </cell>
          <cell r="E6599" t="str">
            <v>黃振東先生</v>
          </cell>
          <cell r="F6599">
            <v>978732108</v>
          </cell>
        </row>
        <row r="6600">
          <cell r="A6600" t="str">
            <v>DY43332</v>
          </cell>
          <cell r="B6600" t="str">
            <v>AJF1972</v>
          </cell>
          <cell r="C6600" t="str">
            <v>小姐</v>
          </cell>
          <cell r="D6600" t="str">
            <v>宋佩文</v>
          </cell>
          <cell r="E6600" t="str">
            <v>宋佩文小姐</v>
          </cell>
          <cell r="F6600">
            <v>910161938</v>
          </cell>
        </row>
        <row r="6601">
          <cell r="A6601" t="str">
            <v>DY44402</v>
          </cell>
          <cell r="B6601" t="str">
            <v>7881R8</v>
          </cell>
          <cell r="C6601" t="str">
            <v>先生</v>
          </cell>
          <cell r="D6601" t="str">
            <v>章明瑜</v>
          </cell>
          <cell r="E6601" t="str">
            <v>章明瑜先生</v>
          </cell>
          <cell r="F6601">
            <v>919381621</v>
          </cell>
        </row>
        <row r="6602">
          <cell r="A6602" t="str">
            <v>DY44684</v>
          </cell>
          <cell r="B6602">
            <v>553801</v>
          </cell>
          <cell r="C6602" t="str">
            <v>先生</v>
          </cell>
          <cell r="D6602" t="str">
            <v>格上汽車租賃股份有限公司李哲彬</v>
          </cell>
          <cell r="E6602" t="str">
            <v>李哲彬先生</v>
          </cell>
          <cell r="F6602">
            <v>936905645</v>
          </cell>
        </row>
        <row r="6603">
          <cell r="A6603" t="str">
            <v>DY44776</v>
          </cell>
          <cell r="B6603">
            <v>555687</v>
          </cell>
          <cell r="C6603" t="str">
            <v>先生</v>
          </cell>
          <cell r="D6603" t="str">
            <v>張賢良</v>
          </cell>
          <cell r="E6603" t="str">
            <v>張賢良先生</v>
          </cell>
          <cell r="F6603">
            <v>935454903</v>
          </cell>
        </row>
        <row r="6604">
          <cell r="A6604" t="str">
            <v>DY45199</v>
          </cell>
          <cell r="B6604" t="str">
            <v>AGC6889</v>
          </cell>
          <cell r="C6604" t="str">
            <v>先生</v>
          </cell>
          <cell r="D6604" t="str">
            <v>鄭旭峰</v>
          </cell>
          <cell r="E6604" t="str">
            <v>鄭旭峰先生</v>
          </cell>
          <cell r="F6604">
            <v>932211192</v>
          </cell>
        </row>
        <row r="6605">
          <cell r="A6605" t="str">
            <v>DY45534</v>
          </cell>
          <cell r="B6605" t="str">
            <v>0331T3</v>
          </cell>
          <cell r="C6605" t="str">
            <v>先生</v>
          </cell>
          <cell r="D6605" t="str">
            <v>吳秀雅</v>
          </cell>
          <cell r="E6605" t="str">
            <v>盧榮輝先生</v>
          </cell>
          <cell r="F6605">
            <v>932545477</v>
          </cell>
        </row>
        <row r="6606">
          <cell r="A6606" t="str">
            <v>DY45588</v>
          </cell>
          <cell r="B6606" t="str">
            <v>ANM6150</v>
          </cell>
          <cell r="C6606" t="str">
            <v>先生</v>
          </cell>
          <cell r="D6606" t="str">
            <v>汪定國</v>
          </cell>
          <cell r="E6606" t="str">
            <v>汪定國先生</v>
          </cell>
          <cell r="F6606">
            <v>933027796</v>
          </cell>
        </row>
        <row r="6607">
          <cell r="A6607" t="str">
            <v>DY45634</v>
          </cell>
          <cell r="B6607" t="str">
            <v>1969S2</v>
          </cell>
          <cell r="C6607" t="str">
            <v>先生</v>
          </cell>
          <cell r="D6607" t="str">
            <v>王文煇</v>
          </cell>
          <cell r="E6607" t="str">
            <v>王文煇先生</v>
          </cell>
          <cell r="F6607">
            <v>922913939</v>
          </cell>
        </row>
        <row r="6608">
          <cell r="A6608" t="str">
            <v>DY45650</v>
          </cell>
          <cell r="B6608" t="str">
            <v>1993S3</v>
          </cell>
          <cell r="C6608" t="str">
            <v>先生</v>
          </cell>
          <cell r="D6608" t="str">
            <v>喜萊登室內裝修有限公司吳昆寶</v>
          </cell>
          <cell r="E6608" t="str">
            <v>吳昆寶先生</v>
          </cell>
          <cell r="F6608">
            <v>932035104</v>
          </cell>
        </row>
        <row r="6609">
          <cell r="A6609" t="str">
            <v>DY45711</v>
          </cell>
          <cell r="B6609" t="str">
            <v>DY45711</v>
          </cell>
          <cell r="C6609" t="str">
            <v>先生</v>
          </cell>
          <cell r="D6609" t="str">
            <v>車已賣</v>
          </cell>
          <cell r="E6609" t="str">
            <v>車已賣先生</v>
          </cell>
          <cell r="F6609">
            <v>900000000</v>
          </cell>
        </row>
        <row r="6610">
          <cell r="A6610" t="str">
            <v>DY45719</v>
          </cell>
          <cell r="B6610" t="str">
            <v>6366S3</v>
          </cell>
          <cell r="C6610" t="str">
            <v>先生</v>
          </cell>
          <cell r="D6610" t="str">
            <v>陳任柏</v>
          </cell>
          <cell r="E6610" t="str">
            <v>陳任柏先生</v>
          </cell>
          <cell r="F6610">
            <v>911607287</v>
          </cell>
        </row>
        <row r="6611">
          <cell r="A6611" t="str">
            <v>DY45739</v>
          </cell>
          <cell r="B6611" t="str">
            <v>AKK9292</v>
          </cell>
          <cell r="C6611" t="str">
            <v>先生</v>
          </cell>
          <cell r="D6611" t="str">
            <v>許子洋</v>
          </cell>
          <cell r="E6611" t="str">
            <v>許子洋先生</v>
          </cell>
          <cell r="F6611">
            <v>987245246</v>
          </cell>
        </row>
        <row r="6612">
          <cell r="A6612" t="str">
            <v>DY45759</v>
          </cell>
          <cell r="B6612" t="str">
            <v>6801S2</v>
          </cell>
          <cell r="C6612" t="str">
            <v>先生</v>
          </cell>
          <cell r="D6612" t="str">
            <v>官振華</v>
          </cell>
          <cell r="E6612" t="str">
            <v>官振華先生</v>
          </cell>
          <cell r="F6612">
            <v>919221035</v>
          </cell>
        </row>
        <row r="6613">
          <cell r="A6613" t="str">
            <v>DY45848</v>
          </cell>
          <cell r="B6613" t="str">
            <v>AJE6086</v>
          </cell>
          <cell r="C6613" t="str">
            <v>先生</v>
          </cell>
          <cell r="D6613" t="str">
            <v>品明企業有限公司張雍讓</v>
          </cell>
          <cell r="E6613" t="str">
            <v>張雍讓先生</v>
          </cell>
          <cell r="F6613">
            <v>935323566</v>
          </cell>
        </row>
        <row r="6614">
          <cell r="A6614" t="str">
            <v>DY45965</v>
          </cell>
          <cell r="B6614" t="str">
            <v>AAT0188</v>
          </cell>
          <cell r="C6614" t="str">
            <v>先生</v>
          </cell>
          <cell r="D6614" t="str">
            <v>宏泰消防安全設備有限公司王友中</v>
          </cell>
          <cell r="E6614" t="str">
            <v>王友中先生</v>
          </cell>
          <cell r="F6614">
            <v>932081586</v>
          </cell>
        </row>
        <row r="6615">
          <cell r="A6615" t="str">
            <v>DY46294</v>
          </cell>
          <cell r="B6615" t="str">
            <v>AJP9368</v>
          </cell>
          <cell r="C6615" t="str">
            <v>先生</v>
          </cell>
          <cell r="D6615" t="str">
            <v>杰奕科技有限公司-財盟租賃卓維通</v>
          </cell>
          <cell r="E6615" t="str">
            <v>卓維通先生</v>
          </cell>
          <cell r="F6615">
            <v>981039678</v>
          </cell>
        </row>
        <row r="6616">
          <cell r="A6616" t="str">
            <v>DY46297</v>
          </cell>
          <cell r="B6616" t="str">
            <v>9319S3</v>
          </cell>
          <cell r="C6616" t="str">
            <v>先生</v>
          </cell>
          <cell r="D6616" t="str">
            <v>郭家瑋</v>
          </cell>
          <cell r="E6616" t="str">
            <v>郭家瑋先生</v>
          </cell>
          <cell r="F6616">
            <v>915876228</v>
          </cell>
        </row>
        <row r="6617">
          <cell r="A6617" t="str">
            <v>DY46330</v>
          </cell>
          <cell r="B6617" t="str">
            <v>RBL7738</v>
          </cell>
          <cell r="C6617" t="str">
            <v>先生</v>
          </cell>
          <cell r="D6617" t="str">
            <v>慶陽國際(限)-遠銀蕭博陽</v>
          </cell>
          <cell r="E6617" t="str">
            <v>蕭博陽先生</v>
          </cell>
          <cell r="F6617">
            <v>935045438</v>
          </cell>
        </row>
        <row r="6618">
          <cell r="A6618" t="str">
            <v>DY46361</v>
          </cell>
          <cell r="B6618" t="str">
            <v>6268T3</v>
          </cell>
          <cell r="C6618" t="str">
            <v>先生</v>
          </cell>
          <cell r="D6618" t="str">
            <v>胡淑真</v>
          </cell>
          <cell r="E6618" t="str">
            <v>吳金龍先生</v>
          </cell>
          <cell r="F6618">
            <v>939878097</v>
          </cell>
        </row>
        <row r="6619">
          <cell r="A6619" t="str">
            <v>DY46501</v>
          </cell>
          <cell r="B6619" t="str">
            <v>3226T3</v>
          </cell>
          <cell r="C6619" t="str">
            <v>小姐</v>
          </cell>
          <cell r="D6619" t="str">
            <v>陳芳萍</v>
          </cell>
          <cell r="E6619" t="str">
            <v>陳芳萍小姐</v>
          </cell>
          <cell r="F6619">
            <v>937071590</v>
          </cell>
        </row>
        <row r="6620">
          <cell r="A6620" t="str">
            <v>DY46523</v>
          </cell>
          <cell r="B6620" t="str">
            <v>AAA5008</v>
          </cell>
          <cell r="C6620" t="str">
            <v>先生</v>
          </cell>
          <cell r="D6620" t="str">
            <v>江景輝</v>
          </cell>
          <cell r="E6620" t="str">
            <v>徐梓偉先生</v>
          </cell>
          <cell r="F6620">
            <v>925026691</v>
          </cell>
        </row>
        <row r="6621">
          <cell r="A6621" t="str">
            <v>DY46712</v>
          </cell>
          <cell r="B6621" t="str">
            <v>AKF0159</v>
          </cell>
          <cell r="C6621" t="str">
            <v>先生</v>
          </cell>
          <cell r="D6621" t="str">
            <v>鄭世宏</v>
          </cell>
          <cell r="E6621" t="str">
            <v>鄭世宏先生</v>
          </cell>
          <cell r="F6621">
            <v>928502597</v>
          </cell>
        </row>
        <row r="6622">
          <cell r="A6622" t="str">
            <v>DY46817</v>
          </cell>
          <cell r="B6622" t="str">
            <v>1529H9</v>
          </cell>
          <cell r="C6622" t="str">
            <v>先生</v>
          </cell>
          <cell r="D6622" t="str">
            <v>三合一建設股份有限公司胡育聖</v>
          </cell>
          <cell r="E6622" t="str">
            <v>胡育聖先生</v>
          </cell>
          <cell r="F6622">
            <v>987527423</v>
          </cell>
        </row>
        <row r="6623">
          <cell r="A6623" t="str">
            <v>DY46838</v>
          </cell>
          <cell r="B6623" t="str">
            <v>AGC1302</v>
          </cell>
          <cell r="C6623" t="str">
            <v>先生</v>
          </cell>
          <cell r="D6623" t="str">
            <v>辛岳峰</v>
          </cell>
          <cell r="E6623" t="str">
            <v>辛岳峰先生</v>
          </cell>
          <cell r="F6623">
            <v>911558168</v>
          </cell>
        </row>
        <row r="6624">
          <cell r="A6624" t="str">
            <v>DY46844</v>
          </cell>
          <cell r="B6624">
            <v>661809</v>
          </cell>
          <cell r="C6624" t="str">
            <v>先生</v>
          </cell>
          <cell r="D6624" t="str">
            <v>力銓工程(有)-日盛租賃林正德</v>
          </cell>
          <cell r="E6624" t="str">
            <v>林正德先生</v>
          </cell>
          <cell r="F6624">
            <v>919236552</v>
          </cell>
        </row>
        <row r="6625">
          <cell r="A6625" t="str">
            <v>DY47195</v>
          </cell>
          <cell r="B6625" t="str">
            <v>AAQ0589</v>
          </cell>
          <cell r="C6625" t="str">
            <v>先生</v>
          </cell>
          <cell r="D6625" t="str">
            <v>張晉豪</v>
          </cell>
          <cell r="E6625" t="str">
            <v>張晉豪先生</v>
          </cell>
          <cell r="F6625">
            <v>926000813</v>
          </cell>
        </row>
        <row r="6626">
          <cell r="A6626" t="str">
            <v>DY47322</v>
          </cell>
          <cell r="B6626" t="str">
            <v>ACY5399</v>
          </cell>
          <cell r="C6626" t="str">
            <v>先生</v>
          </cell>
          <cell r="D6626" t="str">
            <v>陳力維</v>
          </cell>
          <cell r="E6626" t="str">
            <v>陳力維先生</v>
          </cell>
          <cell r="F6626">
            <v>921956855</v>
          </cell>
        </row>
        <row r="6627">
          <cell r="A6627" t="str">
            <v>DY47625</v>
          </cell>
          <cell r="B6627" t="str">
            <v>2900S2</v>
          </cell>
          <cell r="C6627" t="str">
            <v>先生</v>
          </cell>
          <cell r="D6627" t="str">
            <v>陳炯彥</v>
          </cell>
          <cell r="E6627" t="str">
            <v>陳炯彥先生</v>
          </cell>
          <cell r="F6627">
            <v>952161555</v>
          </cell>
        </row>
        <row r="6628">
          <cell r="A6628" t="str">
            <v>DY48471</v>
          </cell>
          <cell r="B6628" t="str">
            <v>AAA2788</v>
          </cell>
          <cell r="C6628" t="str">
            <v>小姐</v>
          </cell>
          <cell r="D6628" t="str">
            <v>李麗君</v>
          </cell>
          <cell r="E6628" t="str">
            <v>李麗君小姐</v>
          </cell>
          <cell r="F6628">
            <v>928020666</v>
          </cell>
        </row>
        <row r="6629">
          <cell r="A6629" t="str">
            <v>DY48484</v>
          </cell>
          <cell r="B6629" t="str">
            <v>5595T3</v>
          </cell>
          <cell r="C6629" t="str">
            <v>先生</v>
          </cell>
          <cell r="D6629" t="str">
            <v>張志文</v>
          </cell>
          <cell r="E6629" t="str">
            <v>張志文先生</v>
          </cell>
          <cell r="F6629">
            <v>912569082</v>
          </cell>
        </row>
        <row r="6630">
          <cell r="A6630" t="str">
            <v>DY48528</v>
          </cell>
          <cell r="B6630" t="str">
            <v>0789S7</v>
          </cell>
          <cell r="C6630" t="str">
            <v>先生</v>
          </cell>
          <cell r="D6630" t="str">
            <v>吳欣霓</v>
          </cell>
          <cell r="E6630" t="str">
            <v>王傳仁先生</v>
          </cell>
          <cell r="F6630">
            <v>927665276</v>
          </cell>
        </row>
        <row r="6631">
          <cell r="A6631" t="str">
            <v>DY48547</v>
          </cell>
          <cell r="B6631" t="str">
            <v>9213S2</v>
          </cell>
          <cell r="C6631" t="str">
            <v>先生</v>
          </cell>
          <cell r="D6631" t="str">
            <v>韓健明</v>
          </cell>
          <cell r="E6631" t="str">
            <v>韓健明先生</v>
          </cell>
          <cell r="F6631">
            <v>953907973</v>
          </cell>
        </row>
        <row r="6632">
          <cell r="A6632" t="str">
            <v>DY48628</v>
          </cell>
          <cell r="B6632" t="str">
            <v>5080M2</v>
          </cell>
          <cell r="C6632" t="str">
            <v>先生</v>
          </cell>
          <cell r="D6632" t="str">
            <v>廖達昌</v>
          </cell>
          <cell r="E6632" t="str">
            <v>廖達昌先生</v>
          </cell>
          <cell r="F6632">
            <v>921902282</v>
          </cell>
        </row>
        <row r="6633">
          <cell r="A6633" t="str">
            <v>DY49144</v>
          </cell>
          <cell r="B6633">
            <v>662820</v>
          </cell>
          <cell r="C6633" t="str">
            <v>小姐</v>
          </cell>
          <cell r="D6633" t="str">
            <v>日盛全台通小客車租賃(股)陳鵑</v>
          </cell>
          <cell r="E6633" t="str">
            <v>陳鵑小姐</v>
          </cell>
          <cell r="F6633">
            <v>975387882</v>
          </cell>
        </row>
        <row r="6634">
          <cell r="A6634" t="str">
            <v>DY50166</v>
          </cell>
          <cell r="B6634" t="str">
            <v>ACJ0516</v>
          </cell>
          <cell r="C6634" t="str">
            <v>先生</v>
          </cell>
          <cell r="D6634" t="str">
            <v>江允竑</v>
          </cell>
          <cell r="E6634" t="str">
            <v>江允竑先生</v>
          </cell>
          <cell r="F6634">
            <v>955310049</v>
          </cell>
        </row>
        <row r="6635">
          <cell r="A6635" t="str">
            <v>DY50782</v>
          </cell>
          <cell r="B6635" t="str">
            <v>RBE1321</v>
          </cell>
          <cell r="C6635" t="str">
            <v>先生</v>
          </cell>
          <cell r="D6635" t="str">
            <v>全台通小客車租賃股施博元</v>
          </cell>
          <cell r="E6635" t="str">
            <v>施博元先生</v>
          </cell>
          <cell r="F6635">
            <v>918753881</v>
          </cell>
        </row>
        <row r="6636">
          <cell r="A6636" t="str">
            <v>DY50783</v>
          </cell>
          <cell r="B6636" t="str">
            <v>AQX8595</v>
          </cell>
          <cell r="C6636" t="str">
            <v>先生</v>
          </cell>
          <cell r="D6636" t="str">
            <v>郭昭瑋</v>
          </cell>
          <cell r="E6636" t="str">
            <v>郭昭瑋先生</v>
          </cell>
          <cell r="F6636">
            <v>916790879</v>
          </cell>
        </row>
        <row r="6637">
          <cell r="A6637" t="str">
            <v>DY50869</v>
          </cell>
          <cell r="B6637" t="str">
            <v>5933S2</v>
          </cell>
          <cell r="C6637" t="str">
            <v>先生</v>
          </cell>
          <cell r="D6637" t="str">
            <v>陳律廷</v>
          </cell>
          <cell r="E6637" t="str">
            <v>陳律廷先生</v>
          </cell>
          <cell r="F6637">
            <v>966533585</v>
          </cell>
        </row>
        <row r="6638">
          <cell r="A6638" t="str">
            <v>DY50880</v>
          </cell>
          <cell r="B6638" t="str">
            <v>ALP1778</v>
          </cell>
          <cell r="C6638" t="str">
            <v>先生</v>
          </cell>
          <cell r="D6638" t="str">
            <v>徐慶隆</v>
          </cell>
          <cell r="E6638" t="str">
            <v>徐慶隆先生</v>
          </cell>
          <cell r="F6638">
            <v>912388908</v>
          </cell>
        </row>
        <row r="6639">
          <cell r="A6639" t="str">
            <v>DY50891</v>
          </cell>
          <cell r="B6639" t="str">
            <v>AGL8539</v>
          </cell>
          <cell r="C6639" t="str">
            <v>先生</v>
          </cell>
          <cell r="D6639" t="str">
            <v>林明珠</v>
          </cell>
          <cell r="E6639" t="str">
            <v>張學永先生</v>
          </cell>
          <cell r="F6639">
            <v>932010426</v>
          </cell>
        </row>
        <row r="6640">
          <cell r="A6640" t="str">
            <v>DY52051</v>
          </cell>
          <cell r="B6640" t="str">
            <v>AAT8999</v>
          </cell>
          <cell r="C6640" t="str">
            <v>女士</v>
          </cell>
          <cell r="D6640" t="str">
            <v>王靜怡</v>
          </cell>
          <cell r="E6640" t="str">
            <v>王靜怡女士</v>
          </cell>
          <cell r="F6640">
            <v>933249688</v>
          </cell>
        </row>
        <row r="6641">
          <cell r="A6641" t="str">
            <v>DY52053</v>
          </cell>
          <cell r="B6641" t="str">
            <v>RAB5080</v>
          </cell>
          <cell r="C6641" t="str">
            <v>先生</v>
          </cell>
          <cell r="D6641" t="str">
            <v>莊寶國</v>
          </cell>
          <cell r="E6641" t="str">
            <v>莊寶國先生</v>
          </cell>
          <cell r="F6641">
            <v>931073377</v>
          </cell>
        </row>
        <row r="6642">
          <cell r="A6642" t="str">
            <v>DY53021</v>
          </cell>
          <cell r="B6642" t="str">
            <v>AAD7708</v>
          </cell>
          <cell r="C6642" t="str">
            <v>先生</v>
          </cell>
          <cell r="D6642" t="str">
            <v>劉涼榮</v>
          </cell>
          <cell r="E6642" t="str">
            <v>劉涼榮先生</v>
          </cell>
          <cell r="F6642">
            <v>926168676</v>
          </cell>
        </row>
        <row r="6643">
          <cell r="A6643" t="str">
            <v>DY53160</v>
          </cell>
          <cell r="B6643" t="str">
            <v>APP0738</v>
          </cell>
          <cell r="C6643" t="str">
            <v>先生</v>
          </cell>
          <cell r="D6643" t="str">
            <v>龔耿瑋</v>
          </cell>
          <cell r="E6643" t="str">
            <v>龔耿瑋先生</v>
          </cell>
          <cell r="F6643">
            <v>919319785</v>
          </cell>
        </row>
        <row r="6644">
          <cell r="A6644" t="str">
            <v>DY53634</v>
          </cell>
          <cell r="B6644" t="str">
            <v>AAC3315</v>
          </cell>
          <cell r="C6644" t="str">
            <v>先生</v>
          </cell>
          <cell r="D6644" t="str">
            <v>陳慧雯</v>
          </cell>
          <cell r="E6644" t="str">
            <v>陳穎睿先生</v>
          </cell>
          <cell r="F6644">
            <v>926869309</v>
          </cell>
        </row>
        <row r="6645">
          <cell r="A6645" t="str">
            <v>DY53734</v>
          </cell>
          <cell r="B6645" t="str">
            <v>AAD8323</v>
          </cell>
          <cell r="C6645" t="str">
            <v>先生</v>
          </cell>
          <cell r="D6645" t="str">
            <v>林翔龍</v>
          </cell>
          <cell r="E6645" t="str">
            <v>林翔龍先生</v>
          </cell>
          <cell r="F6645">
            <v>932109678</v>
          </cell>
        </row>
        <row r="6646">
          <cell r="A6646" t="str">
            <v>DY53738</v>
          </cell>
          <cell r="B6646" t="str">
            <v>AAM5538</v>
          </cell>
          <cell r="C6646" t="str">
            <v>先生</v>
          </cell>
          <cell r="D6646" t="str">
            <v>張美瑜</v>
          </cell>
          <cell r="E6646" t="str">
            <v>伍宣政先生</v>
          </cell>
          <cell r="F6646">
            <v>936903555</v>
          </cell>
        </row>
        <row r="6647">
          <cell r="A6647" t="str">
            <v>DY53739</v>
          </cell>
          <cell r="B6647" t="str">
            <v>ACD3668</v>
          </cell>
          <cell r="C6647" t="str">
            <v>女士</v>
          </cell>
          <cell r="D6647" t="str">
            <v>林碧霞</v>
          </cell>
          <cell r="E6647" t="str">
            <v>林碧霞女士</v>
          </cell>
          <cell r="F6647">
            <v>975003698</v>
          </cell>
        </row>
        <row r="6648">
          <cell r="A6648" t="str">
            <v>DY53875</v>
          </cell>
          <cell r="B6648" t="str">
            <v>AAC0883</v>
          </cell>
          <cell r="C6648" t="str">
            <v>先生</v>
          </cell>
          <cell r="D6648" t="str">
            <v>連雅玲</v>
          </cell>
          <cell r="E6648" t="str">
            <v>黃春偉先生</v>
          </cell>
          <cell r="F6648">
            <v>958888898</v>
          </cell>
        </row>
        <row r="6649">
          <cell r="A6649" t="str">
            <v>DY54146</v>
          </cell>
          <cell r="B6649" t="str">
            <v>ACJ8928</v>
          </cell>
          <cell r="C6649" t="str">
            <v>先生</v>
          </cell>
          <cell r="D6649" t="str">
            <v>張晉誠</v>
          </cell>
          <cell r="E6649" t="str">
            <v>張晉誠先生</v>
          </cell>
          <cell r="F6649">
            <v>923286673</v>
          </cell>
        </row>
        <row r="6650">
          <cell r="A6650" t="str">
            <v>DY54250</v>
          </cell>
          <cell r="B6650" t="str">
            <v>AAN9952</v>
          </cell>
          <cell r="C6650" t="str">
            <v>先生</v>
          </cell>
          <cell r="D6650" t="str">
            <v>得仁顧問有限公司王秉強</v>
          </cell>
          <cell r="E6650" t="str">
            <v>王秉強先生</v>
          </cell>
          <cell r="F6650">
            <v>939264477</v>
          </cell>
        </row>
        <row r="6651">
          <cell r="A6651" t="str">
            <v>DY54251</v>
          </cell>
          <cell r="B6651" t="str">
            <v>AAE0810</v>
          </cell>
          <cell r="C6651" t="str">
            <v>先生</v>
          </cell>
          <cell r="D6651" t="str">
            <v>黃美珠</v>
          </cell>
          <cell r="E6651" t="str">
            <v>郭文慶先生</v>
          </cell>
          <cell r="F6651">
            <v>912268468</v>
          </cell>
        </row>
        <row r="6652">
          <cell r="A6652" t="str">
            <v>DY54252</v>
          </cell>
          <cell r="B6652" t="str">
            <v>AAE1606</v>
          </cell>
          <cell r="C6652" t="str">
            <v>先生</v>
          </cell>
          <cell r="D6652" t="str">
            <v>英洲工程股份有限公司尹嘉</v>
          </cell>
          <cell r="E6652" t="str">
            <v>尹嘉先生</v>
          </cell>
          <cell r="F6652">
            <v>935818910</v>
          </cell>
        </row>
        <row r="6653">
          <cell r="A6653" t="str">
            <v>DY54253</v>
          </cell>
          <cell r="B6653" t="str">
            <v>AAC5852</v>
          </cell>
          <cell r="C6653" t="str">
            <v>先生</v>
          </cell>
          <cell r="D6653" t="str">
            <v>唐國祥</v>
          </cell>
          <cell r="E6653" t="str">
            <v>唐國祥先生</v>
          </cell>
          <cell r="F6653">
            <v>928060767</v>
          </cell>
        </row>
        <row r="6654">
          <cell r="A6654" t="str">
            <v>DY54259</v>
          </cell>
          <cell r="B6654" t="str">
            <v>ACD6368</v>
          </cell>
          <cell r="C6654" t="str">
            <v>先生</v>
          </cell>
          <cell r="D6654" t="str">
            <v>劉啟德</v>
          </cell>
          <cell r="E6654" t="str">
            <v>劉啟德先生</v>
          </cell>
          <cell r="F6654">
            <v>975003698</v>
          </cell>
        </row>
        <row r="6655">
          <cell r="A6655" t="str">
            <v>DY54297</v>
          </cell>
          <cell r="B6655" t="str">
            <v>AAQ1398</v>
          </cell>
          <cell r="C6655" t="str">
            <v>先生</v>
          </cell>
          <cell r="D6655" t="str">
            <v>劉志青</v>
          </cell>
          <cell r="E6655" t="str">
            <v>劉志青先生</v>
          </cell>
          <cell r="F6655">
            <v>935099166</v>
          </cell>
        </row>
        <row r="6656">
          <cell r="A6656" t="str">
            <v>DY54768</v>
          </cell>
          <cell r="B6656" t="str">
            <v>AAK9888</v>
          </cell>
          <cell r="C6656" t="str">
            <v>先生</v>
          </cell>
          <cell r="D6656" t="str">
            <v>李志浩</v>
          </cell>
          <cell r="E6656" t="str">
            <v>葉怡德先生</v>
          </cell>
          <cell r="F6656">
            <v>927887766</v>
          </cell>
        </row>
        <row r="6657">
          <cell r="A6657" t="str">
            <v>DY54769</v>
          </cell>
          <cell r="B6657" t="str">
            <v>AAD6265</v>
          </cell>
          <cell r="C6657" t="str">
            <v>先生</v>
          </cell>
          <cell r="D6657" t="str">
            <v>吳洵禮</v>
          </cell>
          <cell r="E6657" t="str">
            <v>吳洵禮先生</v>
          </cell>
          <cell r="F6657">
            <v>933071494</v>
          </cell>
        </row>
        <row r="6658">
          <cell r="A6658" t="str">
            <v>DY54776</v>
          </cell>
          <cell r="B6658" t="str">
            <v>AAD6863</v>
          </cell>
          <cell r="C6658" t="str">
            <v>女士</v>
          </cell>
          <cell r="D6658" t="str">
            <v>劉意娟</v>
          </cell>
          <cell r="E6658" t="str">
            <v>劉意娟女士</v>
          </cell>
          <cell r="F6658">
            <v>933756640</v>
          </cell>
        </row>
        <row r="6659">
          <cell r="A6659" t="str">
            <v>DY54780</v>
          </cell>
          <cell r="B6659" t="str">
            <v>AAM6860</v>
          </cell>
          <cell r="C6659" t="str">
            <v>先生</v>
          </cell>
          <cell r="D6659" t="str">
            <v>練聰生</v>
          </cell>
          <cell r="E6659" t="str">
            <v>練聰生先生</v>
          </cell>
          <cell r="F6659">
            <v>928060700</v>
          </cell>
        </row>
        <row r="6660">
          <cell r="A6660" t="str">
            <v>DY54781</v>
          </cell>
          <cell r="B6660" t="str">
            <v>AAC2815</v>
          </cell>
          <cell r="C6660" t="str">
            <v>先生</v>
          </cell>
          <cell r="D6660" t="str">
            <v>張勳安</v>
          </cell>
          <cell r="E6660" t="str">
            <v>張勳安先生</v>
          </cell>
          <cell r="F6660">
            <v>929193137</v>
          </cell>
        </row>
        <row r="6661">
          <cell r="A6661" t="str">
            <v>DY54964</v>
          </cell>
          <cell r="B6661" t="str">
            <v>RAB7988</v>
          </cell>
          <cell r="C6661" t="str">
            <v>小姐</v>
          </cell>
          <cell r="D6661" t="str">
            <v>納新實業股份有限公司蔡雅甄</v>
          </cell>
          <cell r="E6661" t="str">
            <v>蔡雅甄小姐</v>
          </cell>
          <cell r="F6661">
            <v>920328357</v>
          </cell>
        </row>
        <row r="6662">
          <cell r="A6662" t="str">
            <v>DY55052</v>
          </cell>
          <cell r="B6662" t="str">
            <v>ARE1732</v>
          </cell>
          <cell r="C6662" t="str">
            <v>先生</v>
          </cell>
          <cell r="D6662" t="str">
            <v>洪瑞斌</v>
          </cell>
          <cell r="E6662" t="str">
            <v>洪瑞斌先生</v>
          </cell>
          <cell r="F6662">
            <v>920268533</v>
          </cell>
        </row>
        <row r="6663">
          <cell r="A6663" t="str">
            <v>DY55054</v>
          </cell>
          <cell r="B6663" t="str">
            <v>RAA7980</v>
          </cell>
          <cell r="C6663" t="str">
            <v>先生</v>
          </cell>
          <cell r="D6663" t="str">
            <v>遠銀租賃股份有限公司柯威元</v>
          </cell>
          <cell r="E6663" t="str">
            <v>柯威元先生</v>
          </cell>
          <cell r="F6663">
            <v>916505626</v>
          </cell>
        </row>
        <row r="6664">
          <cell r="A6664" t="str">
            <v>DY55057</v>
          </cell>
          <cell r="B6664" t="str">
            <v>AAB2732</v>
          </cell>
          <cell r="C6664" t="str">
            <v>先生</v>
          </cell>
          <cell r="D6664" t="str">
            <v>林鴻宇</v>
          </cell>
          <cell r="E6664" t="str">
            <v>林鴻宇先生</v>
          </cell>
          <cell r="F6664">
            <v>930663739</v>
          </cell>
        </row>
        <row r="6665">
          <cell r="A6665" t="str">
            <v>DY55267</v>
          </cell>
          <cell r="B6665" t="str">
            <v>AAY6386</v>
          </cell>
          <cell r="C6665" t="str">
            <v>先生</v>
          </cell>
          <cell r="D6665" t="str">
            <v>蕭涵云</v>
          </cell>
          <cell r="E6665" t="str">
            <v>蔡銘憲先生</v>
          </cell>
          <cell r="F6665">
            <v>958927507</v>
          </cell>
        </row>
        <row r="6666">
          <cell r="A6666" t="str">
            <v>DY55524</v>
          </cell>
          <cell r="B6666" t="str">
            <v>AAD8982</v>
          </cell>
          <cell r="C6666" t="str">
            <v>先生</v>
          </cell>
          <cell r="D6666" t="str">
            <v>元漾社有限公司柯智仁</v>
          </cell>
          <cell r="E6666" t="str">
            <v>柯智仁先生</v>
          </cell>
          <cell r="F6666">
            <v>928838268</v>
          </cell>
        </row>
        <row r="6667">
          <cell r="A6667" t="str">
            <v>DY55572</v>
          </cell>
          <cell r="B6667" t="str">
            <v>ADD8385</v>
          </cell>
          <cell r="C6667" t="str">
            <v>先生</v>
          </cell>
          <cell r="D6667" t="str">
            <v>洪維聰</v>
          </cell>
          <cell r="E6667" t="str">
            <v>洪維聰先生</v>
          </cell>
          <cell r="F6667">
            <v>928002837</v>
          </cell>
        </row>
        <row r="6668">
          <cell r="A6668" t="str">
            <v>DY55756</v>
          </cell>
          <cell r="B6668" t="str">
            <v>AAL3998</v>
          </cell>
          <cell r="C6668" t="str">
            <v>先生</v>
          </cell>
          <cell r="D6668" t="str">
            <v>暢遠股份有限公司簡文發</v>
          </cell>
          <cell r="E6668" t="str">
            <v>簡文發先生</v>
          </cell>
          <cell r="F6668">
            <v>932258463</v>
          </cell>
        </row>
        <row r="6669">
          <cell r="A6669" t="str">
            <v>DY55849</v>
          </cell>
          <cell r="B6669" t="str">
            <v>AAE5268</v>
          </cell>
          <cell r="C6669" t="str">
            <v>女士</v>
          </cell>
          <cell r="D6669" t="str">
            <v>鄭素鶯</v>
          </cell>
          <cell r="E6669" t="str">
            <v>鄭素鶯女士</v>
          </cell>
          <cell r="F6669">
            <v>936338603</v>
          </cell>
        </row>
        <row r="6670">
          <cell r="A6670" t="str">
            <v>DY55850</v>
          </cell>
          <cell r="B6670" t="str">
            <v>ARE6916</v>
          </cell>
          <cell r="C6670" t="str">
            <v>小姐</v>
          </cell>
          <cell r="D6670" t="str">
            <v>洪淑媛</v>
          </cell>
          <cell r="E6670" t="str">
            <v>洪淑媛小姐</v>
          </cell>
          <cell r="F6670">
            <v>953243750</v>
          </cell>
        </row>
        <row r="6671">
          <cell r="A6671" t="str">
            <v>DY55852</v>
          </cell>
          <cell r="B6671" t="str">
            <v>AAB5897</v>
          </cell>
          <cell r="C6671" t="str">
            <v>小姐</v>
          </cell>
          <cell r="D6671" t="str">
            <v>呂敏菁</v>
          </cell>
          <cell r="E6671" t="str">
            <v>呂敏菁小姐</v>
          </cell>
          <cell r="F6671">
            <v>933229639</v>
          </cell>
        </row>
        <row r="6672">
          <cell r="A6672" t="str">
            <v>DY55971</v>
          </cell>
          <cell r="B6672" t="str">
            <v>AAL0189</v>
          </cell>
          <cell r="C6672" t="str">
            <v>先生</v>
          </cell>
          <cell r="D6672" t="str">
            <v>黃俊豪</v>
          </cell>
          <cell r="E6672" t="str">
            <v>黃俊豪先生</v>
          </cell>
          <cell r="F6672">
            <v>980000505</v>
          </cell>
        </row>
        <row r="6673">
          <cell r="A6673" t="str">
            <v>DY56002</v>
          </cell>
          <cell r="B6673" t="str">
            <v>AAC8900</v>
          </cell>
          <cell r="C6673" t="str">
            <v>先生</v>
          </cell>
          <cell r="D6673" t="str">
            <v>黃士紘</v>
          </cell>
          <cell r="E6673" t="str">
            <v>黃士紘先生</v>
          </cell>
          <cell r="F6673">
            <v>939756675</v>
          </cell>
        </row>
        <row r="6674">
          <cell r="A6674" t="str">
            <v>DY56003</v>
          </cell>
          <cell r="B6674" t="str">
            <v>AAC5989</v>
          </cell>
          <cell r="C6674" t="str">
            <v>先生</v>
          </cell>
          <cell r="D6674" t="str">
            <v>許靜鈺</v>
          </cell>
          <cell r="E6674" t="str">
            <v>張明嶼先生</v>
          </cell>
          <cell r="F6674">
            <v>911966601</v>
          </cell>
        </row>
        <row r="6675">
          <cell r="A6675" t="str">
            <v>DY60896</v>
          </cell>
          <cell r="B6675" t="str">
            <v>AAE2382</v>
          </cell>
          <cell r="C6675" t="str">
            <v>先生</v>
          </cell>
          <cell r="D6675" t="str">
            <v>鵬達實業有限公司陳文毅</v>
          </cell>
          <cell r="E6675" t="str">
            <v>陳文毅先生</v>
          </cell>
          <cell r="F6675">
            <v>928266891</v>
          </cell>
        </row>
        <row r="6676">
          <cell r="A6676" t="str">
            <v>DY60898</v>
          </cell>
          <cell r="B6676" t="str">
            <v>AAF1885</v>
          </cell>
          <cell r="C6676" t="str">
            <v>先生</v>
          </cell>
          <cell r="D6676" t="str">
            <v>弗格氏工程設計有限公司顏錦隆</v>
          </cell>
          <cell r="E6676" t="str">
            <v>顏錦隆先生</v>
          </cell>
          <cell r="F6676">
            <v>927059789</v>
          </cell>
        </row>
        <row r="6677">
          <cell r="A6677" t="str">
            <v>DY61443</v>
          </cell>
          <cell r="B6677" t="str">
            <v>AAE7791</v>
          </cell>
          <cell r="C6677" t="str">
            <v>小姐</v>
          </cell>
          <cell r="D6677" t="str">
            <v>陳明真</v>
          </cell>
          <cell r="E6677" t="str">
            <v>陳明真小姐</v>
          </cell>
          <cell r="F6677">
            <v>900000000</v>
          </cell>
        </row>
        <row r="6678">
          <cell r="A6678" t="str">
            <v>DY61790</v>
          </cell>
          <cell r="B6678" t="str">
            <v>AAQ9588</v>
          </cell>
          <cell r="C6678" t="str">
            <v>先生</v>
          </cell>
          <cell r="D6678" t="str">
            <v>林明娟</v>
          </cell>
          <cell r="E6678" t="str">
            <v>蔡宏祺先生</v>
          </cell>
          <cell r="F6678">
            <v>918668929</v>
          </cell>
        </row>
        <row r="6679">
          <cell r="A6679" t="str">
            <v>DY62184</v>
          </cell>
          <cell r="B6679" t="str">
            <v>AAC5250</v>
          </cell>
          <cell r="C6679" t="str">
            <v>先生</v>
          </cell>
          <cell r="D6679" t="str">
            <v>曾理銘</v>
          </cell>
          <cell r="E6679" t="str">
            <v>曾理銘先生</v>
          </cell>
          <cell r="F6679">
            <v>982083097</v>
          </cell>
        </row>
        <row r="6680">
          <cell r="A6680" t="str">
            <v>DY62661</v>
          </cell>
          <cell r="B6680" t="str">
            <v>AAE9665</v>
          </cell>
          <cell r="C6680" t="str">
            <v>先生</v>
          </cell>
          <cell r="D6680" t="str">
            <v>吳傳舜</v>
          </cell>
          <cell r="E6680" t="str">
            <v>吳傳舜先生</v>
          </cell>
          <cell r="F6680">
            <v>958599902</v>
          </cell>
        </row>
        <row r="6681">
          <cell r="A6681" t="str">
            <v>DY62681</v>
          </cell>
          <cell r="B6681" t="str">
            <v>AJM1688</v>
          </cell>
          <cell r="C6681" t="str">
            <v>先生</v>
          </cell>
          <cell r="D6681" t="str">
            <v>莊素瑛</v>
          </cell>
          <cell r="E6681" t="str">
            <v>林哲群先生</v>
          </cell>
          <cell r="F6681">
            <v>922001643</v>
          </cell>
        </row>
        <row r="6682">
          <cell r="A6682" t="str">
            <v>DY62696</v>
          </cell>
          <cell r="B6682" t="str">
            <v>AWY5579</v>
          </cell>
          <cell r="C6682" t="str">
            <v>先生</v>
          </cell>
          <cell r="D6682" t="str">
            <v>羅治凡</v>
          </cell>
          <cell r="E6682" t="str">
            <v>羅治凡先生</v>
          </cell>
          <cell r="F6682">
            <v>918186733</v>
          </cell>
        </row>
        <row r="6683">
          <cell r="A6683" t="str">
            <v>DY62699</v>
          </cell>
          <cell r="B6683" t="str">
            <v>ABD6388</v>
          </cell>
          <cell r="C6683" t="str">
            <v>先生</v>
          </cell>
          <cell r="D6683" t="str">
            <v>潘志建</v>
          </cell>
          <cell r="E6683" t="str">
            <v>潘志建先生</v>
          </cell>
          <cell r="F6683">
            <v>936685886</v>
          </cell>
        </row>
        <row r="6684">
          <cell r="A6684" t="str">
            <v>DY63349</v>
          </cell>
          <cell r="B6684" t="str">
            <v>AAQ5566</v>
          </cell>
          <cell r="C6684" t="str">
            <v>先生</v>
          </cell>
          <cell r="D6684" t="str">
            <v>張嘉真</v>
          </cell>
          <cell r="E6684" t="str">
            <v>魏志銘先生</v>
          </cell>
          <cell r="F6684">
            <v>922649737</v>
          </cell>
        </row>
        <row r="6685">
          <cell r="A6685" t="str">
            <v>DY64272</v>
          </cell>
          <cell r="B6685" t="str">
            <v>RAC5158</v>
          </cell>
          <cell r="C6685" t="str">
            <v>小姐</v>
          </cell>
          <cell r="D6685" t="str">
            <v>冠丞企業有限公司高江素蘭</v>
          </cell>
          <cell r="E6685" t="str">
            <v>高江素蘭小姐</v>
          </cell>
          <cell r="F6685">
            <v>937835757</v>
          </cell>
        </row>
        <row r="6686">
          <cell r="A6686" t="str">
            <v>DY64360</v>
          </cell>
          <cell r="B6686" t="str">
            <v>AAG1800</v>
          </cell>
          <cell r="C6686" t="str">
            <v>女士</v>
          </cell>
          <cell r="D6686" t="str">
            <v>賈宜娟</v>
          </cell>
          <cell r="E6686" t="str">
            <v>賈宜娟女士</v>
          </cell>
          <cell r="F6686">
            <v>933105575</v>
          </cell>
        </row>
        <row r="6687">
          <cell r="A6687" t="str">
            <v>DY64982</v>
          </cell>
          <cell r="B6687" t="str">
            <v>AAF2893</v>
          </cell>
          <cell r="C6687" t="str">
            <v>先生</v>
          </cell>
          <cell r="D6687" t="str">
            <v>吳哲元</v>
          </cell>
          <cell r="E6687" t="str">
            <v>吳哲元先生</v>
          </cell>
          <cell r="F6687">
            <v>912793162</v>
          </cell>
        </row>
        <row r="6688">
          <cell r="A6688" t="str">
            <v>DY65910</v>
          </cell>
          <cell r="B6688" t="str">
            <v>5828S2</v>
          </cell>
          <cell r="C6688" t="str">
            <v>先生</v>
          </cell>
          <cell r="D6688" t="str">
            <v>許錦忠</v>
          </cell>
          <cell r="E6688" t="str">
            <v>許錦忠先生</v>
          </cell>
          <cell r="F6688">
            <v>937042279</v>
          </cell>
        </row>
        <row r="6689">
          <cell r="A6689" t="str">
            <v>DY66081</v>
          </cell>
          <cell r="B6689" t="str">
            <v>AKU0188</v>
          </cell>
          <cell r="C6689" t="str">
            <v>先生</v>
          </cell>
          <cell r="D6689" t="str">
            <v>周子翔</v>
          </cell>
          <cell r="E6689" t="str">
            <v>周子翔先生</v>
          </cell>
          <cell r="F6689">
            <v>936219222</v>
          </cell>
        </row>
        <row r="6690">
          <cell r="A6690" t="str">
            <v>DY66132</v>
          </cell>
          <cell r="B6690" t="str">
            <v>ANN7158</v>
          </cell>
          <cell r="C6690" t="str">
            <v>先生</v>
          </cell>
          <cell r="D6690" t="str">
            <v>向豪實業(股)(財盟租賃)陳建元</v>
          </cell>
          <cell r="E6690" t="str">
            <v>陳建元先生</v>
          </cell>
          <cell r="F6690">
            <v>918585786</v>
          </cell>
        </row>
        <row r="6691">
          <cell r="A6691" t="str">
            <v>DY66209</v>
          </cell>
          <cell r="B6691" t="str">
            <v>9931R8</v>
          </cell>
          <cell r="C6691" t="str">
            <v>先生</v>
          </cell>
          <cell r="D6691" t="str">
            <v>林宏儒</v>
          </cell>
          <cell r="E6691" t="str">
            <v>陳意東先生</v>
          </cell>
          <cell r="F6691">
            <v>936098098</v>
          </cell>
        </row>
        <row r="6692">
          <cell r="A6692" t="str">
            <v>DY66554</v>
          </cell>
          <cell r="B6692" t="str">
            <v>ANX7500</v>
          </cell>
          <cell r="C6692" t="str">
            <v>小姐</v>
          </cell>
          <cell r="D6692" t="str">
            <v>禾列企業(有)黃嬪如</v>
          </cell>
          <cell r="E6692" t="str">
            <v>黃嬪如小姐</v>
          </cell>
          <cell r="F6692">
            <v>926140127</v>
          </cell>
        </row>
        <row r="6693">
          <cell r="A6693" t="str">
            <v>DY66690</v>
          </cell>
          <cell r="B6693" t="str">
            <v>ABD3699</v>
          </cell>
          <cell r="C6693" t="str">
            <v>女士</v>
          </cell>
          <cell r="D6693" t="str">
            <v>孔逸純</v>
          </cell>
          <cell r="E6693" t="str">
            <v>孔逸純女士</v>
          </cell>
          <cell r="F6693">
            <v>933007617</v>
          </cell>
        </row>
        <row r="6694">
          <cell r="A6694" t="str">
            <v>DY66734</v>
          </cell>
          <cell r="B6694" t="str">
            <v>AAA3222</v>
          </cell>
          <cell r="C6694" t="str">
            <v>先生</v>
          </cell>
          <cell r="D6694" t="str">
            <v>陳柏成</v>
          </cell>
          <cell r="E6694" t="str">
            <v>陳柏成先生</v>
          </cell>
          <cell r="F6694">
            <v>960585792</v>
          </cell>
        </row>
        <row r="6695">
          <cell r="A6695" t="str">
            <v>DY66900</v>
          </cell>
          <cell r="B6695" t="str">
            <v>ARF2580</v>
          </cell>
          <cell r="C6695" t="str">
            <v>小姐</v>
          </cell>
          <cell r="D6695" t="str">
            <v>姚麗美</v>
          </cell>
          <cell r="E6695" t="str">
            <v>姚麗美小姐</v>
          </cell>
          <cell r="F6695">
            <v>933229725</v>
          </cell>
        </row>
        <row r="6696">
          <cell r="A6696" t="str">
            <v>DY66911</v>
          </cell>
          <cell r="B6696" t="str">
            <v>AAD8155</v>
          </cell>
          <cell r="C6696" t="str">
            <v>先生</v>
          </cell>
          <cell r="D6696" t="str">
            <v>林昕陽</v>
          </cell>
          <cell r="E6696" t="str">
            <v>林昕陽先生</v>
          </cell>
          <cell r="F6696">
            <v>910858365</v>
          </cell>
        </row>
        <row r="6697">
          <cell r="A6697" t="str">
            <v>DY67002</v>
          </cell>
          <cell r="B6697" t="str">
            <v>RBG5888</v>
          </cell>
          <cell r="C6697" t="str">
            <v>先生</v>
          </cell>
          <cell r="D6697" t="str">
            <v>林松村</v>
          </cell>
          <cell r="E6697" t="str">
            <v>林松村先生</v>
          </cell>
          <cell r="F6697">
            <v>921740468</v>
          </cell>
        </row>
        <row r="6698">
          <cell r="A6698" t="str">
            <v>DY67661</v>
          </cell>
          <cell r="B6698" t="str">
            <v>AAE1138</v>
          </cell>
          <cell r="C6698" t="str">
            <v>先生</v>
          </cell>
          <cell r="D6698" t="str">
            <v>奇銘電子股份有限公司張克彰</v>
          </cell>
          <cell r="E6698" t="str">
            <v>張克彰先生</v>
          </cell>
          <cell r="F6698">
            <v>933469576</v>
          </cell>
        </row>
        <row r="6699">
          <cell r="A6699" t="str">
            <v>DY67790</v>
          </cell>
          <cell r="B6699" t="str">
            <v>AGN3636</v>
          </cell>
          <cell r="C6699" t="str">
            <v>小姐</v>
          </cell>
          <cell r="D6699" t="str">
            <v>呂佩倫</v>
          </cell>
          <cell r="E6699" t="str">
            <v>呂佩倫小姐</v>
          </cell>
          <cell r="F6699">
            <v>988136136</v>
          </cell>
        </row>
        <row r="6700">
          <cell r="A6700" t="str">
            <v>DY67843</v>
          </cell>
          <cell r="B6700" t="str">
            <v>AXC3999</v>
          </cell>
          <cell r="C6700" t="str">
            <v>先生</v>
          </cell>
          <cell r="D6700" t="str">
            <v>王惠琪</v>
          </cell>
          <cell r="E6700" t="str">
            <v>陳俊成先生</v>
          </cell>
          <cell r="F6700">
            <v>917725333</v>
          </cell>
        </row>
        <row r="6701">
          <cell r="A6701" t="str">
            <v>DY68076</v>
          </cell>
          <cell r="B6701" t="str">
            <v>AAF2800</v>
          </cell>
          <cell r="C6701" t="str">
            <v>先生</v>
          </cell>
          <cell r="D6701" t="str">
            <v>江彌修</v>
          </cell>
          <cell r="E6701" t="str">
            <v>江彌修先生</v>
          </cell>
          <cell r="F6701">
            <v>988523870</v>
          </cell>
        </row>
        <row r="6702">
          <cell r="A6702" t="str">
            <v>DY68185</v>
          </cell>
          <cell r="B6702" t="str">
            <v>RBM8688</v>
          </cell>
          <cell r="C6702" t="str">
            <v>先生</v>
          </cell>
          <cell r="D6702" t="str">
            <v>台壽保資融股份有限公司陳志龍</v>
          </cell>
          <cell r="E6702" t="str">
            <v>陳志龍先生</v>
          </cell>
          <cell r="F6702">
            <v>933008852</v>
          </cell>
        </row>
        <row r="6703">
          <cell r="A6703" t="str">
            <v>DY68196</v>
          </cell>
          <cell r="B6703" t="str">
            <v>AAF7679</v>
          </cell>
          <cell r="C6703" t="str">
            <v>先生</v>
          </cell>
          <cell r="D6703" t="str">
            <v>棨弘企業股份有限公司顏銘宏</v>
          </cell>
          <cell r="E6703" t="str">
            <v>顏銘宏先生</v>
          </cell>
          <cell r="F6703">
            <v>979966281</v>
          </cell>
        </row>
        <row r="6704">
          <cell r="A6704" t="str">
            <v>DY68235</v>
          </cell>
          <cell r="B6704" t="str">
            <v>ABC8550</v>
          </cell>
          <cell r="C6704" t="str">
            <v>先生</v>
          </cell>
          <cell r="D6704" t="str">
            <v>黃博譽</v>
          </cell>
          <cell r="E6704" t="str">
            <v>黃博譽先生</v>
          </cell>
          <cell r="F6704">
            <v>910690606</v>
          </cell>
        </row>
        <row r="6705">
          <cell r="A6705" t="str">
            <v>DY68236</v>
          </cell>
          <cell r="B6705" t="str">
            <v>AXE3610</v>
          </cell>
          <cell r="C6705" t="str">
            <v>先生</v>
          </cell>
          <cell r="D6705" t="str">
            <v>宏林營造股份有限公司楊逸中</v>
          </cell>
          <cell r="E6705" t="str">
            <v>楊逸中先生</v>
          </cell>
          <cell r="F6705">
            <v>908925868</v>
          </cell>
        </row>
        <row r="6706">
          <cell r="A6706" t="str">
            <v>DY68265</v>
          </cell>
          <cell r="B6706" t="str">
            <v>AFJ9368</v>
          </cell>
          <cell r="C6706" t="str">
            <v>先生</v>
          </cell>
          <cell r="D6706" t="str">
            <v>林德成</v>
          </cell>
          <cell r="E6706" t="str">
            <v>林德成先生</v>
          </cell>
          <cell r="F6706">
            <v>939148964</v>
          </cell>
        </row>
        <row r="6707">
          <cell r="A6707" t="str">
            <v>DY68339</v>
          </cell>
          <cell r="B6707" t="str">
            <v>RMB1918</v>
          </cell>
          <cell r="C6707" t="str">
            <v>先生</v>
          </cell>
          <cell r="D6707" t="str">
            <v>上品綜合工(股)-和運租車侯嘉生</v>
          </cell>
          <cell r="E6707" t="str">
            <v>侯嘉生先生</v>
          </cell>
          <cell r="F6707">
            <v>928872070</v>
          </cell>
        </row>
        <row r="6708">
          <cell r="A6708" t="str">
            <v>DY68348</v>
          </cell>
          <cell r="B6708" t="str">
            <v>AAX8998</v>
          </cell>
          <cell r="C6708" t="str">
            <v>先生</v>
          </cell>
          <cell r="D6708" t="str">
            <v>林淑娜</v>
          </cell>
          <cell r="E6708" t="str">
            <v>高能偉先生</v>
          </cell>
          <cell r="F6708">
            <v>988633229</v>
          </cell>
        </row>
        <row r="6709">
          <cell r="A6709" t="str">
            <v>DY68380</v>
          </cell>
          <cell r="B6709" t="str">
            <v>RAD2889</v>
          </cell>
          <cell r="C6709" t="str">
            <v>先生</v>
          </cell>
          <cell r="D6709" t="str">
            <v>富格蘭科技(有)-格上租車湯智強</v>
          </cell>
          <cell r="E6709" t="str">
            <v>湯智強先生</v>
          </cell>
          <cell r="F6709">
            <v>930774558</v>
          </cell>
        </row>
        <row r="6710">
          <cell r="A6710" t="str">
            <v>DY68398</v>
          </cell>
          <cell r="B6710" t="str">
            <v>ARL3318</v>
          </cell>
          <cell r="C6710" t="str">
            <v>先生</v>
          </cell>
          <cell r="D6710" t="str">
            <v>派譜生聯合創製(有)-財盟租賃李谷豐</v>
          </cell>
          <cell r="E6710" t="str">
            <v>李谷豐先生</v>
          </cell>
          <cell r="F6710">
            <v>932022182</v>
          </cell>
        </row>
        <row r="6711">
          <cell r="A6711" t="str">
            <v>DY68408</v>
          </cell>
          <cell r="B6711" t="str">
            <v>AFU0568</v>
          </cell>
          <cell r="C6711" t="str">
            <v>先生</v>
          </cell>
          <cell r="D6711" t="str">
            <v>梁茂廣告有限公司謝佳儒</v>
          </cell>
          <cell r="E6711" t="str">
            <v>謝佳儒先生</v>
          </cell>
          <cell r="F6711">
            <v>937805809</v>
          </cell>
        </row>
        <row r="6712">
          <cell r="A6712" t="str">
            <v>DY68409</v>
          </cell>
          <cell r="B6712" t="str">
            <v>ABC9098</v>
          </cell>
          <cell r="C6712" t="str">
            <v>先生</v>
          </cell>
          <cell r="D6712" t="str">
            <v>鈞揚投資有限公司簡志豪</v>
          </cell>
          <cell r="E6712" t="str">
            <v>簡志豪先生</v>
          </cell>
          <cell r="F6712">
            <v>936092169</v>
          </cell>
        </row>
        <row r="6713">
          <cell r="A6713" t="str">
            <v>DY68522</v>
          </cell>
          <cell r="B6713" t="str">
            <v>ARG6196</v>
          </cell>
          <cell r="C6713" t="str">
            <v>先生</v>
          </cell>
          <cell r="D6713" t="str">
            <v>吳政南</v>
          </cell>
          <cell r="E6713" t="str">
            <v>吳政南先生</v>
          </cell>
          <cell r="F6713">
            <v>939135428</v>
          </cell>
        </row>
        <row r="6714">
          <cell r="A6714" t="str">
            <v>DY68570</v>
          </cell>
          <cell r="B6714" t="str">
            <v>AGF6368</v>
          </cell>
          <cell r="C6714" t="str">
            <v>先生</v>
          </cell>
          <cell r="D6714" t="str">
            <v>顏提恆</v>
          </cell>
          <cell r="E6714" t="str">
            <v>顏提恆先生</v>
          </cell>
          <cell r="F6714">
            <v>936996636</v>
          </cell>
        </row>
        <row r="6715">
          <cell r="A6715" t="str">
            <v>DY68677</v>
          </cell>
          <cell r="B6715" t="str">
            <v>AFG1966</v>
          </cell>
          <cell r="C6715" t="str">
            <v>先生</v>
          </cell>
          <cell r="D6715" t="str">
            <v>陳瑞昌</v>
          </cell>
          <cell r="E6715" t="str">
            <v>陳瑞昌先生</v>
          </cell>
          <cell r="F6715">
            <v>936260898</v>
          </cell>
        </row>
        <row r="6716">
          <cell r="A6716" t="str">
            <v>DY68707</v>
          </cell>
          <cell r="B6716" t="str">
            <v>RAC3366</v>
          </cell>
          <cell r="C6716" t="str">
            <v>小姐</v>
          </cell>
          <cell r="D6716" t="str">
            <v>友懋國際科技(股)-財盟租賃黃淑芬</v>
          </cell>
          <cell r="E6716" t="str">
            <v>黃淑芬小姐</v>
          </cell>
          <cell r="F6716">
            <v>900000000</v>
          </cell>
        </row>
        <row r="6717">
          <cell r="A6717" t="str">
            <v>DY68717</v>
          </cell>
          <cell r="B6717" t="str">
            <v>RAH7899</v>
          </cell>
          <cell r="C6717" t="str">
            <v>先生</v>
          </cell>
          <cell r="D6717" t="str">
            <v>臺鑫(股)-財盟租賃王崇彥</v>
          </cell>
          <cell r="E6717" t="str">
            <v>王崇彥先生</v>
          </cell>
          <cell r="F6717">
            <v>933893848</v>
          </cell>
        </row>
        <row r="6718">
          <cell r="A6718" t="str">
            <v>DY68719</v>
          </cell>
          <cell r="B6718" t="str">
            <v>RBS2377</v>
          </cell>
          <cell r="C6718" t="str">
            <v>先生</v>
          </cell>
          <cell r="D6718" t="str">
            <v>陳世哲</v>
          </cell>
          <cell r="E6718" t="str">
            <v>陳世哲先生</v>
          </cell>
          <cell r="F6718">
            <v>932207810</v>
          </cell>
        </row>
        <row r="6719">
          <cell r="A6719" t="str">
            <v>DY68868</v>
          </cell>
          <cell r="B6719" t="str">
            <v>AKP2333</v>
          </cell>
          <cell r="C6719" t="str">
            <v>先生</v>
          </cell>
          <cell r="D6719" t="str">
            <v>吳維鈞</v>
          </cell>
          <cell r="E6719" t="str">
            <v>吳維鈞先生</v>
          </cell>
          <cell r="F6719">
            <v>933003640</v>
          </cell>
        </row>
        <row r="6720">
          <cell r="A6720" t="str">
            <v>DY68947</v>
          </cell>
          <cell r="B6720" t="str">
            <v>AGM6766</v>
          </cell>
          <cell r="C6720" t="str">
            <v>小姐</v>
          </cell>
          <cell r="D6720" t="str">
            <v>李涵</v>
          </cell>
          <cell r="E6720" t="str">
            <v>李涵小姐</v>
          </cell>
          <cell r="F6720">
            <v>922030950</v>
          </cell>
        </row>
        <row r="6721">
          <cell r="A6721" t="str">
            <v>DY69021</v>
          </cell>
          <cell r="B6721" t="str">
            <v>APL5778</v>
          </cell>
          <cell r="C6721" t="str">
            <v>先生</v>
          </cell>
          <cell r="D6721" t="str">
            <v>陳威霖</v>
          </cell>
          <cell r="E6721" t="str">
            <v>陳威霖先生</v>
          </cell>
          <cell r="F6721">
            <v>900005308</v>
          </cell>
        </row>
        <row r="6722">
          <cell r="A6722" t="str">
            <v>DY69150</v>
          </cell>
          <cell r="B6722" t="str">
            <v>AFG5936</v>
          </cell>
          <cell r="C6722" t="str">
            <v>先生</v>
          </cell>
          <cell r="D6722" t="str">
            <v>蘇俊榮</v>
          </cell>
          <cell r="E6722" t="str">
            <v>蘇俊榮先生</v>
          </cell>
          <cell r="F6722">
            <v>921059814</v>
          </cell>
        </row>
        <row r="6723">
          <cell r="A6723" t="str">
            <v>DY69167</v>
          </cell>
          <cell r="B6723" t="str">
            <v>AKL7986</v>
          </cell>
          <cell r="C6723" t="str">
            <v>先生</v>
          </cell>
          <cell r="D6723" t="str">
            <v>朱慶峰</v>
          </cell>
          <cell r="E6723" t="str">
            <v>朱慶峰先生</v>
          </cell>
          <cell r="F6723">
            <v>952923001</v>
          </cell>
        </row>
        <row r="6724">
          <cell r="A6724" t="str">
            <v>DY69256</v>
          </cell>
          <cell r="B6724" t="str">
            <v>ASE8989</v>
          </cell>
          <cell r="C6724" t="str">
            <v>先生</v>
          </cell>
          <cell r="D6724" t="str">
            <v>富勝發展股份有限公司鍾伯仁</v>
          </cell>
          <cell r="E6724" t="str">
            <v>鍾伯仁先生</v>
          </cell>
          <cell r="F6724">
            <v>910734131</v>
          </cell>
        </row>
        <row r="6725">
          <cell r="A6725" t="str">
            <v>DY69286</v>
          </cell>
          <cell r="B6725" t="str">
            <v>AXC5878</v>
          </cell>
          <cell r="C6725" t="str">
            <v>先生</v>
          </cell>
          <cell r="D6725" t="str">
            <v>陳世堂</v>
          </cell>
          <cell r="E6725" t="str">
            <v>鄭騰宇先生</v>
          </cell>
          <cell r="F6725">
            <v>932261165</v>
          </cell>
        </row>
        <row r="6726">
          <cell r="A6726" t="str">
            <v>DY69432</v>
          </cell>
          <cell r="B6726" t="str">
            <v>AGX5088</v>
          </cell>
          <cell r="C6726" t="str">
            <v>先生</v>
          </cell>
          <cell r="D6726" t="str">
            <v>羅韋翔</v>
          </cell>
          <cell r="E6726" t="str">
            <v>羅韋翔先生</v>
          </cell>
          <cell r="F6726">
            <v>988168188</v>
          </cell>
        </row>
        <row r="6727">
          <cell r="A6727" t="str">
            <v>DY69454</v>
          </cell>
          <cell r="B6727" t="str">
            <v>ASB6983</v>
          </cell>
          <cell r="C6727" t="str">
            <v>先生</v>
          </cell>
          <cell r="D6727" t="str">
            <v>盧文聰</v>
          </cell>
          <cell r="E6727" t="str">
            <v>盧文聰先生</v>
          </cell>
          <cell r="F6727">
            <v>933825227</v>
          </cell>
        </row>
        <row r="6728">
          <cell r="A6728" t="str">
            <v>DY69518</v>
          </cell>
          <cell r="B6728" t="str">
            <v>AAX8895</v>
          </cell>
          <cell r="C6728" t="str">
            <v>先生</v>
          </cell>
          <cell r="D6728" t="str">
            <v>黃嫀雯</v>
          </cell>
          <cell r="E6728" t="str">
            <v>陳誌鳴先生</v>
          </cell>
          <cell r="F6728">
            <v>933076678</v>
          </cell>
        </row>
        <row r="6729">
          <cell r="A6729" t="str">
            <v>DY69583</v>
          </cell>
          <cell r="B6729" t="str">
            <v>ASC9523</v>
          </cell>
          <cell r="C6729" t="str">
            <v>先生</v>
          </cell>
          <cell r="D6729" t="str">
            <v>標準科技股份有限公司(財盟租賃)蔡孟哲</v>
          </cell>
          <cell r="E6729" t="str">
            <v>蔡孟哲先生</v>
          </cell>
          <cell r="F6729">
            <v>939579120</v>
          </cell>
        </row>
        <row r="6730">
          <cell r="A6730" t="str">
            <v>DY71868</v>
          </cell>
          <cell r="B6730" t="str">
            <v>DY71868</v>
          </cell>
          <cell r="C6730" t="str">
            <v>先生</v>
          </cell>
          <cell r="D6730" t="str">
            <v>李聖詩</v>
          </cell>
          <cell r="E6730" t="str">
            <v>李聖詩先生</v>
          </cell>
          <cell r="F6730">
            <v>932218665</v>
          </cell>
        </row>
        <row r="6731">
          <cell r="A6731" t="str">
            <v>DY80389</v>
          </cell>
          <cell r="B6731" t="str">
            <v>6338T2</v>
          </cell>
          <cell r="C6731" t="str">
            <v>先生</v>
          </cell>
          <cell r="D6731" t="str">
            <v>曾碧琴</v>
          </cell>
          <cell r="E6731" t="str">
            <v>許耀宗先生</v>
          </cell>
          <cell r="F6731">
            <v>988971129</v>
          </cell>
        </row>
        <row r="6732">
          <cell r="A6732" t="str">
            <v>DY80481</v>
          </cell>
          <cell r="B6732" t="str">
            <v>AGM9325</v>
          </cell>
          <cell r="C6732" t="str">
            <v>先生</v>
          </cell>
          <cell r="D6732" t="str">
            <v>林沛宇</v>
          </cell>
          <cell r="E6732" t="str">
            <v>林沛宇先生</v>
          </cell>
          <cell r="F6732">
            <v>928571221</v>
          </cell>
        </row>
        <row r="6733">
          <cell r="A6733" t="str">
            <v>DY80539</v>
          </cell>
          <cell r="B6733" t="str">
            <v>RBA6391</v>
          </cell>
          <cell r="C6733" t="str">
            <v>小姐</v>
          </cell>
          <cell r="D6733" t="str">
            <v>格上汽車租賃(股)朱璿尹</v>
          </cell>
          <cell r="E6733" t="str">
            <v>朱璿尹小姐</v>
          </cell>
          <cell r="F6733">
            <v>975761273</v>
          </cell>
        </row>
        <row r="6734">
          <cell r="A6734" t="str">
            <v>DY80547</v>
          </cell>
          <cell r="B6734" t="str">
            <v>RAR6665</v>
          </cell>
          <cell r="C6734" t="str">
            <v>先生</v>
          </cell>
          <cell r="D6734" t="str">
            <v>許文彬</v>
          </cell>
          <cell r="E6734" t="str">
            <v>許文彬先生</v>
          </cell>
          <cell r="F6734">
            <v>937407197</v>
          </cell>
        </row>
        <row r="6735">
          <cell r="A6735" t="str">
            <v>DY80731</v>
          </cell>
          <cell r="B6735" t="str">
            <v>7780S2</v>
          </cell>
          <cell r="C6735" t="str">
            <v>先生</v>
          </cell>
          <cell r="D6735" t="str">
            <v>張富集</v>
          </cell>
          <cell r="E6735" t="str">
            <v>張富集先生</v>
          </cell>
          <cell r="F6735">
            <v>955111939</v>
          </cell>
        </row>
        <row r="6736">
          <cell r="A6736" t="str">
            <v>DY80856</v>
          </cell>
          <cell r="B6736" t="str">
            <v>1998T3</v>
          </cell>
          <cell r="C6736" t="str">
            <v>小姐</v>
          </cell>
          <cell r="D6736" t="str">
            <v>涂阿月</v>
          </cell>
          <cell r="E6736" t="str">
            <v>涂阿月小姐</v>
          </cell>
          <cell r="F6736">
            <v>918816780</v>
          </cell>
        </row>
        <row r="6737">
          <cell r="A6737" t="str">
            <v>DY80858</v>
          </cell>
          <cell r="B6737" t="str">
            <v>6688T3</v>
          </cell>
          <cell r="C6737" t="str">
            <v>先生</v>
          </cell>
          <cell r="D6737" t="str">
            <v>趙中善</v>
          </cell>
          <cell r="E6737" t="str">
            <v>趙中善先生</v>
          </cell>
          <cell r="F6737">
            <v>986688668</v>
          </cell>
        </row>
        <row r="6738">
          <cell r="A6738" t="str">
            <v>DY80932</v>
          </cell>
          <cell r="B6738" t="str">
            <v>1155R8</v>
          </cell>
          <cell r="C6738" t="str">
            <v>先生</v>
          </cell>
          <cell r="D6738" t="str">
            <v>牛君儀</v>
          </cell>
          <cell r="E6738" t="str">
            <v>歐政霖先生</v>
          </cell>
          <cell r="F6738">
            <v>955222551</v>
          </cell>
        </row>
        <row r="6739">
          <cell r="A6739" t="str">
            <v>DY81006</v>
          </cell>
          <cell r="B6739" t="str">
            <v>6631S2</v>
          </cell>
          <cell r="C6739" t="str">
            <v>先生</v>
          </cell>
          <cell r="D6739" t="str">
            <v>曾漢民</v>
          </cell>
          <cell r="E6739" t="str">
            <v>曾漢民先生</v>
          </cell>
          <cell r="F6739">
            <v>922391177</v>
          </cell>
        </row>
        <row r="6740">
          <cell r="A6740" t="str">
            <v>DY81862</v>
          </cell>
          <cell r="B6740" t="str">
            <v>AAT5366</v>
          </cell>
          <cell r="C6740" t="str">
            <v>先生</v>
          </cell>
          <cell r="D6740" t="str">
            <v>許水泉</v>
          </cell>
          <cell r="E6740" t="str">
            <v>許水泉先生</v>
          </cell>
          <cell r="F6740">
            <v>937182929</v>
          </cell>
        </row>
        <row r="6741">
          <cell r="A6741" t="str">
            <v>DY82123</v>
          </cell>
          <cell r="B6741" t="str">
            <v>AAB6188</v>
          </cell>
          <cell r="C6741" t="str">
            <v>小姐</v>
          </cell>
          <cell r="D6741" t="str">
            <v>紀瓊玲</v>
          </cell>
          <cell r="E6741" t="str">
            <v>紀瓊玲小姐</v>
          </cell>
          <cell r="F6741">
            <v>955242565</v>
          </cell>
        </row>
        <row r="6742">
          <cell r="A6742" t="str">
            <v>DY82360</v>
          </cell>
          <cell r="B6742" t="str">
            <v>AAB2880</v>
          </cell>
          <cell r="C6742" t="str">
            <v>小姐</v>
          </cell>
          <cell r="D6742" t="str">
            <v>盧瑞星</v>
          </cell>
          <cell r="E6742" t="str">
            <v>盧瑞星小姐</v>
          </cell>
          <cell r="F6742">
            <v>928888932</v>
          </cell>
        </row>
        <row r="6743">
          <cell r="A6743" t="str">
            <v>DY82996</v>
          </cell>
          <cell r="B6743" t="str">
            <v>RAB1218</v>
          </cell>
          <cell r="C6743" t="str">
            <v>先生</v>
          </cell>
          <cell r="D6743" t="str">
            <v>歐力士小客車租賃股份有限公司葉明倫</v>
          </cell>
          <cell r="E6743" t="str">
            <v>葉明倫先生</v>
          </cell>
          <cell r="F6743">
            <v>900000000</v>
          </cell>
        </row>
        <row r="6744">
          <cell r="A6744" t="str">
            <v>DY83519</v>
          </cell>
          <cell r="B6744" t="str">
            <v>AAD7728</v>
          </cell>
          <cell r="C6744" t="str">
            <v>女士</v>
          </cell>
          <cell r="D6744" t="str">
            <v>莊麗玲</v>
          </cell>
          <cell r="E6744" t="str">
            <v>莊麗玲女士</v>
          </cell>
          <cell r="F6744">
            <v>933014269</v>
          </cell>
        </row>
        <row r="6745">
          <cell r="A6745" t="str">
            <v>DY83523</v>
          </cell>
          <cell r="B6745" t="str">
            <v>9058T3</v>
          </cell>
          <cell r="C6745" t="str">
            <v>小姐</v>
          </cell>
          <cell r="D6745" t="str">
            <v>何靜茹</v>
          </cell>
          <cell r="E6745" t="str">
            <v>何靜茹小姐</v>
          </cell>
          <cell r="F6745">
            <v>936677800</v>
          </cell>
        </row>
        <row r="6746">
          <cell r="A6746" t="str">
            <v>DY83590</v>
          </cell>
          <cell r="B6746" t="str">
            <v>RAA3559</v>
          </cell>
          <cell r="C6746" t="str">
            <v>先生</v>
          </cell>
          <cell r="D6746" t="str">
            <v>和運租車股份有限公司吳存彬</v>
          </cell>
          <cell r="E6746" t="str">
            <v>吳存彬先生</v>
          </cell>
          <cell r="F6746">
            <v>963388133</v>
          </cell>
        </row>
        <row r="6747">
          <cell r="A6747" t="str">
            <v>DY83788</v>
          </cell>
          <cell r="B6747" t="str">
            <v>AFF0828</v>
          </cell>
          <cell r="C6747" t="str">
            <v>先生</v>
          </cell>
          <cell r="D6747" t="str">
            <v>永鑫能源份有限公司湯孟翰</v>
          </cell>
          <cell r="E6747" t="str">
            <v>湯孟翰先生</v>
          </cell>
          <cell r="F6747">
            <v>932216224</v>
          </cell>
        </row>
        <row r="6748">
          <cell r="A6748" t="str">
            <v>DY83798</v>
          </cell>
          <cell r="B6748" t="str">
            <v>AAD5897</v>
          </cell>
          <cell r="C6748" t="str">
            <v>先生</v>
          </cell>
          <cell r="D6748" t="str">
            <v>郭瑞呈</v>
          </cell>
          <cell r="E6748" t="str">
            <v>郭瑞呈先生</v>
          </cell>
          <cell r="F6748">
            <v>920314342</v>
          </cell>
        </row>
        <row r="6749">
          <cell r="A6749" t="str">
            <v>DY83812</v>
          </cell>
          <cell r="B6749" t="str">
            <v>AAR5200</v>
          </cell>
          <cell r="C6749" t="str">
            <v>先生</v>
          </cell>
          <cell r="D6749" t="str">
            <v>簡鴻翔</v>
          </cell>
          <cell r="E6749" t="str">
            <v>簡鴻翔先生</v>
          </cell>
          <cell r="F6749">
            <v>928659806</v>
          </cell>
        </row>
        <row r="6750">
          <cell r="A6750" t="str">
            <v>DY83950</v>
          </cell>
          <cell r="B6750" t="str">
            <v>APP7315</v>
          </cell>
          <cell r="C6750" t="str">
            <v>小姐</v>
          </cell>
          <cell r="D6750" t="str">
            <v>陳美珠</v>
          </cell>
          <cell r="E6750" t="str">
            <v>陳美珠小姐</v>
          </cell>
          <cell r="F6750">
            <v>935138852</v>
          </cell>
        </row>
        <row r="6751">
          <cell r="A6751" t="str">
            <v>DY83985</v>
          </cell>
          <cell r="B6751" t="str">
            <v>AAM6501</v>
          </cell>
          <cell r="C6751" t="str">
            <v>先生</v>
          </cell>
          <cell r="D6751" t="str">
            <v>李翠敏</v>
          </cell>
          <cell r="E6751" t="str">
            <v>彭鴻川先生</v>
          </cell>
          <cell r="F6751">
            <v>972263166</v>
          </cell>
        </row>
        <row r="6752">
          <cell r="A6752" t="str">
            <v>DY84003</v>
          </cell>
          <cell r="B6752" t="str">
            <v>AAB5877</v>
          </cell>
          <cell r="C6752" t="str">
            <v>女士</v>
          </cell>
          <cell r="D6752" t="str">
            <v>廖雨珍</v>
          </cell>
          <cell r="E6752" t="str">
            <v>廖雨珍女士</v>
          </cell>
          <cell r="F6752">
            <v>932580792</v>
          </cell>
        </row>
        <row r="6753">
          <cell r="A6753" t="str">
            <v>DY84041</v>
          </cell>
          <cell r="B6753" t="str">
            <v>RAB0589</v>
          </cell>
          <cell r="C6753" t="str">
            <v>先生</v>
          </cell>
          <cell r="D6753" t="str">
            <v>瑋智實業股份有限公司張鍾輝</v>
          </cell>
          <cell r="E6753" t="str">
            <v>張鍾輝先生</v>
          </cell>
          <cell r="F6753">
            <v>900000000</v>
          </cell>
        </row>
        <row r="6754">
          <cell r="A6754" t="str">
            <v>DY84058</v>
          </cell>
          <cell r="B6754" t="str">
            <v>AAB2866</v>
          </cell>
          <cell r="C6754" t="str">
            <v>先生</v>
          </cell>
          <cell r="D6754" t="str">
            <v>迅達實業有限公司顏銘宏</v>
          </cell>
          <cell r="E6754" t="str">
            <v>顏銘宏先生</v>
          </cell>
          <cell r="F6754">
            <v>979966281</v>
          </cell>
        </row>
        <row r="6755">
          <cell r="A6755" t="str">
            <v>DY84174</v>
          </cell>
          <cell r="B6755" t="str">
            <v>AAF0289</v>
          </cell>
          <cell r="C6755" t="str">
            <v>先生</v>
          </cell>
          <cell r="D6755" t="str">
            <v>陳世彬</v>
          </cell>
          <cell r="E6755" t="str">
            <v>陳世彬先生</v>
          </cell>
          <cell r="F6755">
            <v>910368917</v>
          </cell>
        </row>
        <row r="6756">
          <cell r="A6756" t="str">
            <v>DY84177</v>
          </cell>
          <cell r="B6756" t="str">
            <v>ABZ8689</v>
          </cell>
          <cell r="C6756" t="str">
            <v>先生</v>
          </cell>
          <cell r="D6756" t="str">
            <v>陳雷</v>
          </cell>
          <cell r="E6756" t="str">
            <v>陳雷先生</v>
          </cell>
          <cell r="F6756">
            <v>963298109</v>
          </cell>
        </row>
        <row r="6757">
          <cell r="A6757" t="str">
            <v>DY84230</v>
          </cell>
          <cell r="B6757" t="str">
            <v>AAY1711</v>
          </cell>
          <cell r="C6757" t="str">
            <v>小姐</v>
          </cell>
          <cell r="D6757" t="str">
            <v>洪晏平</v>
          </cell>
          <cell r="E6757" t="str">
            <v>洪晏平小姐</v>
          </cell>
          <cell r="F6757">
            <v>955268562</v>
          </cell>
        </row>
        <row r="6758">
          <cell r="A6758" t="str">
            <v>DY84353</v>
          </cell>
          <cell r="B6758" t="str">
            <v>AAD5976</v>
          </cell>
          <cell r="C6758" t="str">
            <v>先生</v>
          </cell>
          <cell r="D6758" t="str">
            <v>古德賢</v>
          </cell>
          <cell r="E6758" t="str">
            <v>古德賢先生</v>
          </cell>
          <cell r="F6758">
            <v>921886996</v>
          </cell>
        </row>
        <row r="6759">
          <cell r="A6759" t="str">
            <v>DY84388</v>
          </cell>
          <cell r="B6759" t="str">
            <v>AAD9167</v>
          </cell>
          <cell r="C6759" t="str">
            <v>先生</v>
          </cell>
          <cell r="D6759" t="str">
            <v>鄭惠月</v>
          </cell>
          <cell r="E6759" t="str">
            <v>郭建宏先生</v>
          </cell>
          <cell r="F6759">
            <v>932080629</v>
          </cell>
        </row>
        <row r="6760">
          <cell r="A6760" t="str">
            <v>DY84423</v>
          </cell>
          <cell r="B6760" t="str">
            <v>RBB9687</v>
          </cell>
          <cell r="C6760" t="str">
            <v>先生</v>
          </cell>
          <cell r="D6760" t="str">
            <v>台灣福斯財務服務股份有限公司楊明賢</v>
          </cell>
          <cell r="E6760" t="str">
            <v>楊明賢先生</v>
          </cell>
          <cell r="F6760">
            <v>918218199</v>
          </cell>
        </row>
        <row r="6761">
          <cell r="A6761" t="str">
            <v>DY84424</v>
          </cell>
          <cell r="B6761" t="str">
            <v>AAM7108</v>
          </cell>
          <cell r="C6761" t="str">
            <v>女士</v>
          </cell>
          <cell r="D6761" t="str">
            <v>王一玲</v>
          </cell>
          <cell r="E6761" t="str">
            <v>王一玲女士</v>
          </cell>
          <cell r="F6761">
            <v>936893089</v>
          </cell>
        </row>
        <row r="6762">
          <cell r="A6762" t="str">
            <v>DY84557</v>
          </cell>
          <cell r="B6762" t="str">
            <v>AAQ5522</v>
          </cell>
          <cell r="C6762" t="str">
            <v>先生</v>
          </cell>
          <cell r="D6762" t="str">
            <v>陳怡君</v>
          </cell>
          <cell r="E6762" t="str">
            <v>徐世大先生</v>
          </cell>
          <cell r="F6762">
            <v>937066818</v>
          </cell>
        </row>
        <row r="6763">
          <cell r="A6763" t="str">
            <v>DY84561</v>
          </cell>
          <cell r="B6763" t="str">
            <v>AAL5208</v>
          </cell>
          <cell r="C6763" t="str">
            <v>女士</v>
          </cell>
          <cell r="D6763" t="str">
            <v>李淑女</v>
          </cell>
          <cell r="E6763" t="str">
            <v>李淑女女士</v>
          </cell>
          <cell r="F6763">
            <v>925335888</v>
          </cell>
        </row>
        <row r="6764">
          <cell r="A6764" t="str">
            <v>DY84585</v>
          </cell>
          <cell r="B6764" t="str">
            <v>AAQ9098</v>
          </cell>
          <cell r="C6764" t="str">
            <v>先生</v>
          </cell>
          <cell r="D6764" t="str">
            <v>莊黃舜</v>
          </cell>
          <cell r="E6764" t="str">
            <v>莊黃舜先生</v>
          </cell>
          <cell r="F6764">
            <v>936922302</v>
          </cell>
        </row>
        <row r="6765">
          <cell r="A6765" t="str">
            <v>DY84601</v>
          </cell>
          <cell r="B6765" t="str">
            <v>AAE6757</v>
          </cell>
          <cell r="C6765" t="str">
            <v>女士</v>
          </cell>
          <cell r="D6765" t="str">
            <v>楊曼怡</v>
          </cell>
          <cell r="E6765" t="str">
            <v>楊曼怡女士</v>
          </cell>
          <cell r="F6765">
            <v>911861327</v>
          </cell>
        </row>
        <row r="6766">
          <cell r="A6766" t="str">
            <v>DY84686</v>
          </cell>
          <cell r="B6766" t="str">
            <v>AAP8868</v>
          </cell>
          <cell r="C6766" t="str">
            <v>先生</v>
          </cell>
          <cell r="D6766" t="str">
            <v>李儒昌</v>
          </cell>
          <cell r="E6766" t="str">
            <v>李儒昌先生</v>
          </cell>
          <cell r="F6766">
            <v>935018542</v>
          </cell>
        </row>
        <row r="6767">
          <cell r="A6767" t="str">
            <v>DY87014</v>
          </cell>
          <cell r="B6767" t="str">
            <v>RBD0058</v>
          </cell>
          <cell r="C6767" t="str">
            <v>先生</v>
          </cell>
          <cell r="D6767" t="str">
            <v>赤羽室內裝修設計(股)財盟租賃侯宗一</v>
          </cell>
          <cell r="E6767" t="str">
            <v>侯宗一先生</v>
          </cell>
          <cell r="F6767">
            <v>928266060</v>
          </cell>
        </row>
        <row r="6768">
          <cell r="A6768" t="str">
            <v>DY87088</v>
          </cell>
          <cell r="B6768" t="str">
            <v>AGC0080</v>
          </cell>
          <cell r="C6768" t="str">
            <v>小姐</v>
          </cell>
          <cell r="D6768" t="str">
            <v>車已賣</v>
          </cell>
          <cell r="E6768" t="str">
            <v>車已賣小姐</v>
          </cell>
          <cell r="F6768">
            <v>932041715</v>
          </cell>
        </row>
        <row r="6769">
          <cell r="A6769" t="str">
            <v>DY87312</v>
          </cell>
          <cell r="B6769" t="str">
            <v>AAA2089</v>
          </cell>
          <cell r="C6769" t="str">
            <v>先生</v>
          </cell>
          <cell r="D6769" t="str">
            <v>方星偉</v>
          </cell>
          <cell r="E6769" t="str">
            <v>方星偉先生</v>
          </cell>
          <cell r="F6769">
            <v>933056046</v>
          </cell>
        </row>
        <row r="6770">
          <cell r="A6770" t="str">
            <v>DY87325</v>
          </cell>
          <cell r="B6770" t="str">
            <v>ATB7818</v>
          </cell>
          <cell r="C6770" t="str">
            <v>先生</v>
          </cell>
          <cell r="D6770" t="str">
            <v>慕拉朵國際股分有限公司林銘皇</v>
          </cell>
          <cell r="E6770" t="str">
            <v>林銘皇先生</v>
          </cell>
          <cell r="F6770">
            <v>935256611</v>
          </cell>
        </row>
        <row r="6771">
          <cell r="A6771" t="str">
            <v>DY88148</v>
          </cell>
          <cell r="B6771" t="str">
            <v>AGM2328</v>
          </cell>
          <cell r="C6771" t="str">
            <v>先生</v>
          </cell>
          <cell r="D6771" t="str">
            <v>簡學仁</v>
          </cell>
          <cell r="E6771" t="str">
            <v>簡學仁先生</v>
          </cell>
          <cell r="F6771">
            <v>932116599</v>
          </cell>
        </row>
        <row r="6772">
          <cell r="A6772" t="str">
            <v>DY88204</v>
          </cell>
          <cell r="B6772" t="str">
            <v>APB2238</v>
          </cell>
          <cell r="C6772" t="str">
            <v>先生</v>
          </cell>
          <cell r="D6772" t="str">
            <v>劉立國</v>
          </cell>
          <cell r="E6772" t="str">
            <v>林明輝先生</v>
          </cell>
          <cell r="F6772">
            <v>932252575</v>
          </cell>
        </row>
        <row r="6773">
          <cell r="A6773" t="str">
            <v>DY88435</v>
          </cell>
          <cell r="B6773" t="str">
            <v>RAR2618</v>
          </cell>
          <cell r="C6773" t="str">
            <v>先生</v>
          </cell>
          <cell r="D6773" t="str">
            <v>邱信一</v>
          </cell>
          <cell r="E6773" t="str">
            <v>邱信一先生</v>
          </cell>
          <cell r="F6773">
            <v>937373699</v>
          </cell>
        </row>
        <row r="6774">
          <cell r="A6774" t="str">
            <v>DY88439</v>
          </cell>
          <cell r="B6774" t="str">
            <v>ATB5559</v>
          </cell>
          <cell r="C6774" t="str">
            <v>先生</v>
          </cell>
          <cell r="D6774" t="str">
            <v>金帝汽車陳宗華</v>
          </cell>
          <cell r="E6774" t="str">
            <v>鄧名軒先生</v>
          </cell>
          <cell r="F6774">
            <v>988561671</v>
          </cell>
        </row>
        <row r="6775">
          <cell r="A6775" t="str">
            <v>DY88530</v>
          </cell>
          <cell r="B6775" t="str">
            <v>RAR5096</v>
          </cell>
          <cell r="C6775" t="str">
            <v>先生</v>
          </cell>
          <cell r="D6775" t="str">
            <v>台灣帕太科技(股)-遠銀租賃李峻丞</v>
          </cell>
          <cell r="E6775" t="str">
            <v>李峻丞先生</v>
          </cell>
          <cell r="F6775">
            <v>933961762</v>
          </cell>
        </row>
        <row r="6776">
          <cell r="A6776" t="str">
            <v>DZ00147</v>
          </cell>
          <cell r="B6776" t="str">
            <v>6305S2</v>
          </cell>
          <cell r="C6776" t="str">
            <v>先生</v>
          </cell>
          <cell r="D6776" t="str">
            <v>林家渝</v>
          </cell>
          <cell r="E6776" t="str">
            <v>林家渝先生</v>
          </cell>
          <cell r="F6776">
            <v>910660168</v>
          </cell>
        </row>
        <row r="6777">
          <cell r="A6777" t="str">
            <v>DZ00155</v>
          </cell>
          <cell r="B6777" t="str">
            <v>ANU2228</v>
          </cell>
          <cell r="C6777" t="str">
            <v>先生</v>
          </cell>
          <cell r="D6777" t="str">
            <v>曾允昌</v>
          </cell>
          <cell r="E6777" t="str">
            <v>曾允昌先生</v>
          </cell>
          <cell r="F6777">
            <v>988655666</v>
          </cell>
        </row>
        <row r="6778">
          <cell r="A6778" t="str">
            <v>DZ00532</v>
          </cell>
          <cell r="B6778" t="str">
            <v>AAT9628</v>
          </cell>
          <cell r="C6778" t="str">
            <v>先生</v>
          </cell>
          <cell r="D6778" t="str">
            <v>郵政總局郵政醫院-(財盟租賃)陳健煜</v>
          </cell>
          <cell r="E6778" t="str">
            <v>陳健煜先生</v>
          </cell>
          <cell r="F6778">
            <v>976708975</v>
          </cell>
        </row>
        <row r="6779">
          <cell r="A6779" t="str">
            <v>DZ02742</v>
          </cell>
          <cell r="B6779" t="str">
            <v>AKR8666</v>
          </cell>
          <cell r="C6779" t="str">
            <v>先生</v>
          </cell>
          <cell r="D6779" t="str">
            <v>黃國珍</v>
          </cell>
          <cell r="E6779" t="str">
            <v>黃國珍先生</v>
          </cell>
          <cell r="F6779">
            <v>937094722</v>
          </cell>
        </row>
        <row r="6780">
          <cell r="A6780" t="str">
            <v>DZ02845</v>
          </cell>
          <cell r="B6780">
            <v>559780</v>
          </cell>
          <cell r="C6780" t="str">
            <v>先生</v>
          </cell>
          <cell r="D6780" t="str">
            <v>統一東京小客車租賃(股)林哲瑋</v>
          </cell>
          <cell r="E6780" t="str">
            <v>林哲瑋先生</v>
          </cell>
          <cell r="F6780">
            <v>972762583</v>
          </cell>
        </row>
        <row r="6781">
          <cell r="A6781" t="str">
            <v>DZ02973</v>
          </cell>
          <cell r="B6781" t="str">
            <v>ATE6622</v>
          </cell>
          <cell r="C6781" t="str">
            <v>小姐</v>
          </cell>
          <cell r="D6781" t="str">
            <v>林麗津</v>
          </cell>
          <cell r="E6781" t="str">
            <v>林麗津小姐</v>
          </cell>
          <cell r="F6781">
            <v>919678589</v>
          </cell>
        </row>
        <row r="6782">
          <cell r="A6782" t="str">
            <v>DZ03000</v>
          </cell>
          <cell r="B6782" t="str">
            <v>AMX1117</v>
          </cell>
          <cell r="C6782" t="str">
            <v>先生</v>
          </cell>
          <cell r="D6782" t="str">
            <v>桀德科技有限公司(和運租車)蔡秉勳</v>
          </cell>
          <cell r="E6782" t="str">
            <v>蔡秉勳先生</v>
          </cell>
          <cell r="F6782">
            <v>911552662</v>
          </cell>
        </row>
        <row r="6783">
          <cell r="A6783" t="str">
            <v>DZ03008</v>
          </cell>
          <cell r="B6783" t="str">
            <v>AXB2528</v>
          </cell>
          <cell r="C6783" t="str">
            <v>先生</v>
          </cell>
          <cell r="D6783" t="str">
            <v>訊航國際有限公司蔣懷德</v>
          </cell>
          <cell r="E6783" t="str">
            <v>蔣懷德先生</v>
          </cell>
          <cell r="F6783">
            <v>939800005</v>
          </cell>
        </row>
        <row r="6784">
          <cell r="A6784" t="str">
            <v>DZ05441</v>
          </cell>
          <cell r="B6784" t="str">
            <v>6696M2</v>
          </cell>
          <cell r="C6784" t="str">
            <v>先生</v>
          </cell>
          <cell r="D6784" t="str">
            <v>張國翊</v>
          </cell>
          <cell r="E6784" t="str">
            <v>張國翊先生</v>
          </cell>
          <cell r="F6784">
            <v>958732338</v>
          </cell>
        </row>
        <row r="6785">
          <cell r="A6785" t="str">
            <v>DZ05563</v>
          </cell>
          <cell r="B6785" t="str">
            <v>ATM2088</v>
          </cell>
          <cell r="C6785" t="str">
            <v>先生</v>
          </cell>
          <cell r="D6785" t="str">
            <v>廖展忠</v>
          </cell>
          <cell r="E6785" t="str">
            <v>廖展忠先生</v>
          </cell>
          <cell r="F6785">
            <v>932015146</v>
          </cell>
        </row>
        <row r="6786">
          <cell r="A6786" t="str">
            <v>DZ05702</v>
          </cell>
          <cell r="B6786" t="str">
            <v>RAD5335</v>
          </cell>
          <cell r="C6786" t="str">
            <v>先生</v>
          </cell>
          <cell r="D6786" t="str">
            <v>芃芃資產管理(有)-財盟租賃陳鵬仁</v>
          </cell>
          <cell r="E6786" t="str">
            <v>陳鵬仁先生</v>
          </cell>
          <cell r="F6786">
            <v>935665900</v>
          </cell>
        </row>
        <row r="6787">
          <cell r="A6787" t="str">
            <v>DZ05760</v>
          </cell>
          <cell r="B6787" t="str">
            <v>ABM8717</v>
          </cell>
          <cell r="C6787" t="str">
            <v>先生</v>
          </cell>
          <cell r="D6787" t="str">
            <v>李凱玲</v>
          </cell>
          <cell r="E6787" t="str">
            <v>林健彬先生</v>
          </cell>
          <cell r="F6787">
            <v>922808852</v>
          </cell>
        </row>
        <row r="6788">
          <cell r="A6788" t="str">
            <v>DZ05764</v>
          </cell>
          <cell r="B6788" t="str">
            <v>ALM9789</v>
          </cell>
          <cell r="C6788" t="str">
            <v>小姐</v>
          </cell>
          <cell r="D6788" t="str">
            <v>黃曉君</v>
          </cell>
          <cell r="E6788" t="str">
            <v>黃曉君小姐</v>
          </cell>
          <cell r="F6788">
            <v>910278225</v>
          </cell>
        </row>
        <row r="6789">
          <cell r="A6789" t="str">
            <v>DZ05792</v>
          </cell>
          <cell r="B6789" t="str">
            <v>RAX1589</v>
          </cell>
          <cell r="C6789" t="str">
            <v>先生</v>
          </cell>
          <cell r="D6789" t="str">
            <v>日盛全台通小客車租賃股份有限公司劉劍音</v>
          </cell>
          <cell r="E6789" t="str">
            <v>劉劍音先生</v>
          </cell>
          <cell r="F6789">
            <v>939552141</v>
          </cell>
        </row>
        <row r="6790">
          <cell r="A6790" t="str">
            <v>DZ05942</v>
          </cell>
          <cell r="B6790" t="str">
            <v>AKM1852</v>
          </cell>
          <cell r="C6790" t="str">
            <v>先生</v>
          </cell>
          <cell r="D6790" t="str">
            <v>謝明峰</v>
          </cell>
          <cell r="E6790" t="str">
            <v>謝明峰先生</v>
          </cell>
          <cell r="F6790">
            <v>981533547</v>
          </cell>
        </row>
        <row r="6791">
          <cell r="A6791" t="str">
            <v>DZ05953</v>
          </cell>
          <cell r="B6791" t="str">
            <v>RAW2298</v>
          </cell>
          <cell r="C6791" t="str">
            <v>先生</v>
          </cell>
          <cell r="D6791" t="str">
            <v>英屬維京群島商虹光國際(歐力士租賃)SongMichael</v>
          </cell>
          <cell r="E6791" t="str">
            <v>SongMichael先生</v>
          </cell>
          <cell r="F6791">
            <v>982018924</v>
          </cell>
        </row>
        <row r="6792">
          <cell r="A6792" t="str">
            <v>DZ06093</v>
          </cell>
          <cell r="B6792" t="str">
            <v>RBP5028</v>
          </cell>
          <cell r="C6792" t="str">
            <v>先生</v>
          </cell>
          <cell r="D6792" t="str">
            <v>格上汽車租賃股份有限公司楊國華</v>
          </cell>
          <cell r="E6792" t="str">
            <v>楊國華先生</v>
          </cell>
          <cell r="F6792">
            <v>982250935</v>
          </cell>
        </row>
        <row r="6793">
          <cell r="A6793" t="str">
            <v>DZ20545</v>
          </cell>
          <cell r="B6793" t="str">
            <v>AAG0566</v>
          </cell>
          <cell r="C6793" t="str">
            <v>小姐</v>
          </cell>
          <cell r="D6793" t="str">
            <v>陳怡光</v>
          </cell>
          <cell r="E6793" t="str">
            <v>陳怡光小姐</v>
          </cell>
          <cell r="F6793">
            <v>933958502</v>
          </cell>
        </row>
        <row r="6794">
          <cell r="A6794" t="str">
            <v>DZ20550</v>
          </cell>
          <cell r="B6794" t="str">
            <v>RAJ6683</v>
          </cell>
          <cell r="C6794" t="str">
            <v>小姐</v>
          </cell>
          <cell r="D6794" t="str">
            <v>遠銀國際租賃股份有限公司唐湘惠</v>
          </cell>
          <cell r="E6794" t="str">
            <v>唐湘惠小姐</v>
          </cell>
          <cell r="F6794">
            <v>952336106</v>
          </cell>
        </row>
        <row r="6795">
          <cell r="A6795" t="str">
            <v>DZ20554</v>
          </cell>
          <cell r="B6795" t="str">
            <v>AGM6328</v>
          </cell>
          <cell r="C6795" t="str">
            <v>先生</v>
          </cell>
          <cell r="D6795" t="str">
            <v>李家齊</v>
          </cell>
          <cell r="E6795" t="str">
            <v>李家齊先生</v>
          </cell>
          <cell r="F6795">
            <v>926206791</v>
          </cell>
        </row>
        <row r="6796">
          <cell r="A6796" t="str">
            <v>DZ20772</v>
          </cell>
          <cell r="B6796" t="str">
            <v>AAF9995</v>
          </cell>
          <cell r="C6796" t="str">
            <v>先生</v>
          </cell>
          <cell r="D6796" t="str">
            <v>車已賣</v>
          </cell>
          <cell r="E6796" t="str">
            <v>車已賣先生</v>
          </cell>
          <cell r="F6796">
            <v>900000000</v>
          </cell>
        </row>
        <row r="6797">
          <cell r="A6797" t="str">
            <v>DZ22004</v>
          </cell>
          <cell r="B6797" t="str">
            <v>AAS3888</v>
          </cell>
          <cell r="C6797" t="str">
            <v>先生</v>
          </cell>
          <cell r="D6797" t="str">
            <v>陽盟科技股份有限公司楊丕淵</v>
          </cell>
          <cell r="E6797" t="str">
            <v>楊丕淵先生</v>
          </cell>
          <cell r="F6797">
            <v>932681198</v>
          </cell>
        </row>
        <row r="6798">
          <cell r="A6798" t="str">
            <v>DZ22008</v>
          </cell>
          <cell r="B6798" t="str">
            <v>AAX2689</v>
          </cell>
          <cell r="C6798" t="str">
            <v>小姐</v>
          </cell>
          <cell r="D6798" t="str">
            <v>福貿運通股份有限公司王琳</v>
          </cell>
          <cell r="E6798" t="str">
            <v>王琳小姐</v>
          </cell>
          <cell r="F6798">
            <v>910019696</v>
          </cell>
        </row>
        <row r="6799">
          <cell r="A6799" t="str">
            <v>DZ22163</v>
          </cell>
          <cell r="B6799" t="str">
            <v>AAS6618</v>
          </cell>
          <cell r="C6799" t="str">
            <v>先生</v>
          </cell>
          <cell r="D6799" t="str">
            <v>智凱</v>
          </cell>
          <cell r="E6799" t="str">
            <v>智凱先生</v>
          </cell>
          <cell r="F6799">
            <v>936171232</v>
          </cell>
        </row>
        <row r="6800">
          <cell r="A6800" t="str">
            <v>DZ22177</v>
          </cell>
          <cell r="B6800" t="str">
            <v>AGF1209</v>
          </cell>
          <cell r="C6800" t="str">
            <v>先生</v>
          </cell>
          <cell r="D6800" t="str">
            <v>謝政宏</v>
          </cell>
          <cell r="E6800" t="str">
            <v>謝政宏先生</v>
          </cell>
          <cell r="F6800">
            <v>910000971</v>
          </cell>
        </row>
        <row r="6801">
          <cell r="A6801" t="str">
            <v>DZ22216</v>
          </cell>
          <cell r="B6801" t="str">
            <v>AGE3280</v>
          </cell>
          <cell r="C6801" t="str">
            <v>先生</v>
          </cell>
          <cell r="D6801" t="str">
            <v>李銘達</v>
          </cell>
          <cell r="E6801" t="str">
            <v>李銘達先生</v>
          </cell>
          <cell r="F6801">
            <v>938963850</v>
          </cell>
        </row>
        <row r="6802">
          <cell r="A6802" t="str">
            <v>DZ35636</v>
          </cell>
          <cell r="B6802" t="str">
            <v>AFG1658</v>
          </cell>
          <cell r="C6802" t="str">
            <v>先生</v>
          </cell>
          <cell r="D6802" t="str">
            <v>廖佑宗</v>
          </cell>
          <cell r="E6802" t="str">
            <v>廖佑宗先生</v>
          </cell>
          <cell r="F6802">
            <v>925695869</v>
          </cell>
        </row>
        <row r="6803">
          <cell r="A6803" t="str">
            <v>DZ36320</v>
          </cell>
          <cell r="B6803" t="str">
            <v>BMW0088</v>
          </cell>
          <cell r="C6803" t="str">
            <v>先生</v>
          </cell>
          <cell r="D6803" t="str">
            <v>柯建仲</v>
          </cell>
          <cell r="E6803" t="str">
            <v>柯建仲先生</v>
          </cell>
          <cell r="F6803">
            <v>905350168</v>
          </cell>
        </row>
        <row r="6804">
          <cell r="A6804" t="str">
            <v>DZ36792</v>
          </cell>
          <cell r="B6804" t="str">
            <v>ASB8599</v>
          </cell>
          <cell r="C6804" t="str">
            <v>先生</v>
          </cell>
          <cell r="D6804" t="str">
            <v>鼎正儀器有限公司程興源</v>
          </cell>
          <cell r="E6804" t="str">
            <v>程興源先生</v>
          </cell>
          <cell r="F6804">
            <v>936168017</v>
          </cell>
        </row>
        <row r="6805">
          <cell r="A6805" t="str">
            <v>DZ38331</v>
          </cell>
          <cell r="B6805" t="str">
            <v>AFF5368</v>
          </cell>
          <cell r="C6805" t="str">
            <v>小姐</v>
          </cell>
          <cell r="D6805" t="str">
            <v>李佩芸</v>
          </cell>
          <cell r="E6805" t="str">
            <v>李佩芸小姐</v>
          </cell>
          <cell r="F6805">
            <v>919774668</v>
          </cell>
        </row>
        <row r="6806">
          <cell r="A6806" t="str">
            <v>DZ38350</v>
          </cell>
          <cell r="B6806" t="str">
            <v>RAH2567</v>
          </cell>
          <cell r="C6806" t="str">
            <v>先生</v>
          </cell>
          <cell r="D6806" t="str">
            <v>協新汽車股份有限公司林鴻明</v>
          </cell>
          <cell r="E6806" t="str">
            <v>林鴻明先生</v>
          </cell>
          <cell r="F6806">
            <v>900000000</v>
          </cell>
        </row>
        <row r="6807">
          <cell r="A6807" t="str">
            <v>DZ38352</v>
          </cell>
          <cell r="B6807" t="str">
            <v>AFW8889</v>
          </cell>
          <cell r="C6807" t="str">
            <v>先生</v>
          </cell>
          <cell r="D6807" t="str">
            <v>麥杰股份有限公司陳茂複</v>
          </cell>
          <cell r="E6807" t="str">
            <v>陳茂複先生</v>
          </cell>
          <cell r="F6807">
            <v>936329916</v>
          </cell>
        </row>
        <row r="6808">
          <cell r="A6808" t="str">
            <v>DZ38507</v>
          </cell>
          <cell r="B6808" t="str">
            <v>AGD8386</v>
          </cell>
          <cell r="C6808" t="str">
            <v>先生</v>
          </cell>
          <cell r="D6808" t="str">
            <v>陳業烈</v>
          </cell>
          <cell r="E6808" t="str">
            <v>陳業烈先生</v>
          </cell>
          <cell r="F6808">
            <v>935437537</v>
          </cell>
        </row>
        <row r="6809">
          <cell r="A6809" t="str">
            <v>DZ38587</v>
          </cell>
          <cell r="B6809" t="str">
            <v>AFM8168</v>
          </cell>
          <cell r="C6809" t="str">
            <v>先生</v>
          </cell>
          <cell r="D6809" t="str">
            <v>京陞國際股份有限公司簡展穎</v>
          </cell>
          <cell r="E6809" t="str">
            <v>簡展穎先生</v>
          </cell>
          <cell r="F6809">
            <v>916039309</v>
          </cell>
        </row>
        <row r="6810">
          <cell r="A6810" t="str">
            <v>DZ39617</v>
          </cell>
          <cell r="B6810" t="str">
            <v>AKL3189</v>
          </cell>
          <cell r="C6810" t="str">
            <v>小姐</v>
          </cell>
          <cell r="D6810" t="str">
            <v>黃惠卿</v>
          </cell>
          <cell r="E6810" t="str">
            <v>黃惠卿小姐</v>
          </cell>
          <cell r="F6810">
            <v>916175778</v>
          </cell>
        </row>
        <row r="6811">
          <cell r="A6811" t="str">
            <v>DZ39618</v>
          </cell>
          <cell r="B6811" t="str">
            <v>AFG5822</v>
          </cell>
          <cell r="C6811" t="str">
            <v>女士</v>
          </cell>
          <cell r="D6811" t="str">
            <v>林秀璐</v>
          </cell>
          <cell r="E6811" t="str">
            <v>林秀璐女士</v>
          </cell>
          <cell r="F6811">
            <v>918620013</v>
          </cell>
        </row>
        <row r="6812">
          <cell r="A6812" t="str">
            <v>DZ39661</v>
          </cell>
          <cell r="B6812" t="str">
            <v>ATU9899</v>
          </cell>
          <cell r="C6812" t="str">
            <v>先生</v>
          </cell>
          <cell r="D6812" t="str">
            <v>日盛全台通小客車租賃(股)公司曾智賢</v>
          </cell>
          <cell r="E6812" t="str">
            <v>曾智賢先生</v>
          </cell>
          <cell r="F6812">
            <v>932030057</v>
          </cell>
        </row>
        <row r="6813">
          <cell r="A6813" t="str">
            <v>DZ39765</v>
          </cell>
          <cell r="B6813" t="str">
            <v>AFJ5525</v>
          </cell>
          <cell r="C6813" t="str">
            <v>小姐</v>
          </cell>
          <cell r="D6813" t="str">
            <v>張妹女</v>
          </cell>
          <cell r="E6813" t="str">
            <v>張妹女小姐</v>
          </cell>
          <cell r="F6813">
            <v>912258002</v>
          </cell>
        </row>
        <row r="6814">
          <cell r="A6814" t="str">
            <v>DZ39769</v>
          </cell>
          <cell r="B6814" t="str">
            <v>AGS5566</v>
          </cell>
          <cell r="C6814" t="str">
            <v>先生</v>
          </cell>
          <cell r="D6814" t="str">
            <v>賴羅雄</v>
          </cell>
          <cell r="E6814" t="str">
            <v>賴羅雄先生</v>
          </cell>
          <cell r="F6814">
            <v>939752752</v>
          </cell>
        </row>
        <row r="6815">
          <cell r="A6815" t="str">
            <v>DZ39798</v>
          </cell>
          <cell r="B6815" t="str">
            <v>AJX8668</v>
          </cell>
          <cell r="C6815" t="str">
            <v>小姐</v>
          </cell>
          <cell r="D6815" t="str">
            <v>吳雅真</v>
          </cell>
          <cell r="E6815" t="str">
            <v>吳雅真小姐</v>
          </cell>
          <cell r="F6815">
            <v>938760751</v>
          </cell>
        </row>
        <row r="6816">
          <cell r="A6816" t="str">
            <v>DZ40013</v>
          </cell>
          <cell r="B6816" t="str">
            <v>AGE7769</v>
          </cell>
          <cell r="C6816" t="str">
            <v>先生</v>
          </cell>
          <cell r="D6816" t="str">
            <v>顏礽容</v>
          </cell>
          <cell r="E6816" t="str">
            <v>顧詩章先生</v>
          </cell>
          <cell r="F6816">
            <v>988101072</v>
          </cell>
        </row>
        <row r="6817">
          <cell r="A6817" t="str">
            <v>DZ40247</v>
          </cell>
          <cell r="B6817" t="str">
            <v>RAQ9518</v>
          </cell>
          <cell r="C6817" t="str">
            <v>先生</v>
          </cell>
          <cell r="D6817" t="str">
            <v>台灣雅德諾半導體有限公司(股)鄭永暉</v>
          </cell>
          <cell r="E6817" t="str">
            <v>鄭永暉先生</v>
          </cell>
          <cell r="F6817">
            <v>933120271</v>
          </cell>
        </row>
        <row r="6818">
          <cell r="A6818" t="str">
            <v>DZ51716</v>
          </cell>
          <cell r="B6818" t="str">
            <v>AAD2020</v>
          </cell>
          <cell r="C6818" t="str">
            <v>女士</v>
          </cell>
          <cell r="D6818" t="str">
            <v>楊月里</v>
          </cell>
          <cell r="E6818" t="str">
            <v>楊月里女士</v>
          </cell>
          <cell r="F6818">
            <v>975796663</v>
          </cell>
        </row>
        <row r="6819">
          <cell r="A6819" t="str">
            <v>DZ51752</v>
          </cell>
          <cell r="B6819">
            <v>661108</v>
          </cell>
          <cell r="C6819" t="str">
            <v>先生</v>
          </cell>
          <cell r="D6819" t="str">
            <v>遠銀國際租賃股份有限公司朱應翔</v>
          </cell>
          <cell r="E6819" t="str">
            <v>朱應翔先生</v>
          </cell>
          <cell r="F6819">
            <v>900000000</v>
          </cell>
        </row>
        <row r="6820">
          <cell r="A6820" t="str">
            <v>DZ51805</v>
          </cell>
          <cell r="B6820" t="str">
            <v>AAE6588</v>
          </cell>
          <cell r="C6820" t="str">
            <v>先生</v>
          </cell>
          <cell r="D6820" t="str">
            <v>許萬松</v>
          </cell>
          <cell r="E6820" t="str">
            <v>許萬松先生</v>
          </cell>
          <cell r="F6820">
            <v>937856770</v>
          </cell>
        </row>
        <row r="6821">
          <cell r="A6821" t="str">
            <v>DZ51835</v>
          </cell>
          <cell r="B6821" t="str">
            <v>AGN1569</v>
          </cell>
          <cell r="C6821" t="str">
            <v>先生</v>
          </cell>
          <cell r="D6821" t="str">
            <v>李英明</v>
          </cell>
          <cell r="E6821" t="str">
            <v>李英明先生</v>
          </cell>
          <cell r="F6821">
            <v>909216111</v>
          </cell>
        </row>
        <row r="6822">
          <cell r="A6822" t="str">
            <v>DZ52035</v>
          </cell>
          <cell r="B6822">
            <v>661772</v>
          </cell>
          <cell r="C6822" t="str">
            <v>先生</v>
          </cell>
          <cell r="D6822" t="str">
            <v>普羅汽車股份有限公司莊文貴</v>
          </cell>
          <cell r="E6822" t="str">
            <v>莊文貴先生</v>
          </cell>
          <cell r="F6822">
            <v>921100247</v>
          </cell>
        </row>
        <row r="6823">
          <cell r="A6823" t="str">
            <v>DZ52043</v>
          </cell>
          <cell r="B6823" t="str">
            <v>ARL0200</v>
          </cell>
          <cell r="C6823" t="str">
            <v>先生</v>
          </cell>
          <cell r="D6823" t="str">
            <v>徐逸哲</v>
          </cell>
          <cell r="E6823" t="str">
            <v>張淞傑先生</v>
          </cell>
          <cell r="F6823">
            <v>989106295</v>
          </cell>
        </row>
        <row r="6824">
          <cell r="A6824" t="str">
            <v>DZ52257</v>
          </cell>
          <cell r="B6824" t="str">
            <v>AAL3666</v>
          </cell>
          <cell r="C6824" t="str">
            <v>先生</v>
          </cell>
          <cell r="D6824" t="str">
            <v>黃進興</v>
          </cell>
          <cell r="E6824" t="str">
            <v>黃碇軒先生</v>
          </cell>
          <cell r="F6824">
            <v>913358780</v>
          </cell>
        </row>
        <row r="6825">
          <cell r="A6825" t="str">
            <v>DZ52265</v>
          </cell>
          <cell r="B6825" t="str">
            <v>AAU6888</v>
          </cell>
          <cell r="C6825" t="str">
            <v>先生</v>
          </cell>
          <cell r="D6825" t="str">
            <v>姜天健</v>
          </cell>
          <cell r="E6825" t="str">
            <v>姜天健先生</v>
          </cell>
          <cell r="F6825">
            <v>938802586</v>
          </cell>
        </row>
        <row r="6826">
          <cell r="A6826" t="str">
            <v>DZ52267</v>
          </cell>
          <cell r="B6826" t="str">
            <v>AAT5168</v>
          </cell>
          <cell r="C6826" t="str">
            <v>先生</v>
          </cell>
          <cell r="D6826" t="str">
            <v>桓鉅建設股份有限公司高錦煌</v>
          </cell>
          <cell r="E6826" t="str">
            <v>高錦煌先生</v>
          </cell>
          <cell r="F6826">
            <v>910950200</v>
          </cell>
        </row>
        <row r="6827">
          <cell r="A6827" t="str">
            <v>DZ52278</v>
          </cell>
          <cell r="B6827" t="str">
            <v>AAY7118</v>
          </cell>
          <cell r="C6827" t="str">
            <v>先生</v>
          </cell>
          <cell r="D6827" t="str">
            <v>賴岳軍</v>
          </cell>
          <cell r="E6827" t="str">
            <v>賴岳軍先生</v>
          </cell>
          <cell r="F6827">
            <v>920691955</v>
          </cell>
        </row>
        <row r="6828">
          <cell r="A6828" t="str">
            <v>DZ52426</v>
          </cell>
          <cell r="B6828" t="str">
            <v>RBE7117</v>
          </cell>
          <cell r="C6828" t="str">
            <v>先生</v>
          </cell>
          <cell r="D6828" t="str">
            <v>格上汽車租賃股份有限公司許仁德</v>
          </cell>
          <cell r="E6828" t="str">
            <v>許仁德先生</v>
          </cell>
          <cell r="F6828">
            <v>921177499</v>
          </cell>
        </row>
        <row r="6829">
          <cell r="A6829" t="str">
            <v>DZ52452</v>
          </cell>
          <cell r="B6829" t="str">
            <v>ATM6618</v>
          </cell>
          <cell r="C6829" t="str">
            <v>先生</v>
          </cell>
          <cell r="D6829" t="str">
            <v>許綜峰</v>
          </cell>
          <cell r="E6829" t="str">
            <v>許綜峰先生</v>
          </cell>
          <cell r="F6829">
            <v>913800801</v>
          </cell>
        </row>
        <row r="6830">
          <cell r="A6830" t="str">
            <v>DZ52851</v>
          </cell>
          <cell r="B6830" t="str">
            <v>ADE1688</v>
          </cell>
          <cell r="C6830" t="str">
            <v>先生</v>
          </cell>
          <cell r="D6830" t="str">
            <v>辰杰投資有限公司陳建宏</v>
          </cell>
          <cell r="E6830" t="str">
            <v>陳建宏先生</v>
          </cell>
          <cell r="F6830">
            <v>978319988</v>
          </cell>
        </row>
        <row r="6831">
          <cell r="A6831" t="str">
            <v>DZ53025</v>
          </cell>
          <cell r="B6831" t="str">
            <v>ABR5678</v>
          </cell>
          <cell r="C6831" t="str">
            <v>先生</v>
          </cell>
          <cell r="D6831" t="str">
            <v>大陞開發股份有限公司黃建鴻</v>
          </cell>
          <cell r="E6831" t="str">
            <v>黃建鴻先生</v>
          </cell>
          <cell r="F6831">
            <v>972101867</v>
          </cell>
        </row>
        <row r="6832">
          <cell r="A6832" t="str">
            <v>DZ53048</v>
          </cell>
          <cell r="B6832" t="str">
            <v>AAM2556</v>
          </cell>
          <cell r="C6832" t="str">
            <v>先生</v>
          </cell>
          <cell r="D6832" t="str">
            <v>傅宇威</v>
          </cell>
          <cell r="E6832" t="str">
            <v>傅宇威先生</v>
          </cell>
          <cell r="F6832">
            <v>920224662</v>
          </cell>
        </row>
        <row r="6833">
          <cell r="A6833" t="str">
            <v>DZ53055</v>
          </cell>
          <cell r="B6833" t="str">
            <v>ACD1299</v>
          </cell>
          <cell r="C6833" t="str">
            <v>小姐</v>
          </cell>
          <cell r="D6833" t="str">
            <v>黃琪</v>
          </cell>
          <cell r="E6833" t="str">
            <v>黃琪小姐</v>
          </cell>
          <cell r="F6833">
            <v>911922718</v>
          </cell>
        </row>
        <row r="6834">
          <cell r="A6834" t="str">
            <v>DZ55167</v>
          </cell>
          <cell r="B6834" t="str">
            <v>AAE5689</v>
          </cell>
          <cell r="C6834" t="str">
            <v>先生</v>
          </cell>
          <cell r="D6834" t="str">
            <v>長榮航空股份有限公司吳育鋐</v>
          </cell>
          <cell r="E6834" t="str">
            <v>吳育鋐先生</v>
          </cell>
          <cell r="F6834">
            <v>935146482</v>
          </cell>
        </row>
        <row r="6835">
          <cell r="A6835" t="str">
            <v>DZ55320</v>
          </cell>
          <cell r="B6835" t="str">
            <v>RBN9588</v>
          </cell>
          <cell r="C6835" t="str">
            <v>先生</v>
          </cell>
          <cell r="D6835" t="str">
            <v>南璋股份有限公司詹文旗</v>
          </cell>
          <cell r="E6835" t="str">
            <v>詹文旗先生</v>
          </cell>
          <cell r="F6835">
            <v>933209585</v>
          </cell>
        </row>
        <row r="6836">
          <cell r="A6836" t="str">
            <v>DZ56301</v>
          </cell>
          <cell r="B6836" t="str">
            <v>AAG6816</v>
          </cell>
          <cell r="C6836" t="str">
            <v>先生</v>
          </cell>
          <cell r="D6836" t="str">
            <v>沈中和</v>
          </cell>
          <cell r="E6836" t="str">
            <v>沈中和先生</v>
          </cell>
          <cell r="F6836">
            <v>970010771</v>
          </cell>
        </row>
        <row r="6837">
          <cell r="A6837" t="str">
            <v>DZ56321</v>
          </cell>
          <cell r="B6837" t="str">
            <v>RBL3577</v>
          </cell>
          <cell r="C6837" t="str">
            <v>先生</v>
          </cell>
          <cell r="D6837" t="str">
            <v>擎亞國際科技(股)-和運租車吳迪凱</v>
          </cell>
          <cell r="E6837" t="str">
            <v>吳迪凱先生</v>
          </cell>
          <cell r="F6837">
            <v>912896258</v>
          </cell>
        </row>
        <row r="6838">
          <cell r="A6838" t="str">
            <v>DZ56340</v>
          </cell>
          <cell r="B6838" t="str">
            <v>AAF6728</v>
          </cell>
          <cell r="C6838" t="str">
            <v>先生</v>
          </cell>
          <cell r="D6838" t="str">
            <v>江純文</v>
          </cell>
          <cell r="E6838" t="str">
            <v>江純文先生</v>
          </cell>
          <cell r="F6838">
            <v>953119678</v>
          </cell>
        </row>
        <row r="6839">
          <cell r="A6839" t="str">
            <v>DZ56343</v>
          </cell>
          <cell r="B6839" t="str">
            <v>APM2897</v>
          </cell>
          <cell r="C6839" t="str">
            <v>先生</v>
          </cell>
          <cell r="D6839" t="str">
            <v>樺晟電子股份有限公司陳彥樺</v>
          </cell>
          <cell r="E6839" t="str">
            <v>陳彥樺先生</v>
          </cell>
          <cell r="F6839">
            <v>933383875</v>
          </cell>
        </row>
        <row r="6840">
          <cell r="A6840" t="str">
            <v>DZ56346</v>
          </cell>
          <cell r="B6840" t="str">
            <v>RAD6580</v>
          </cell>
          <cell r="C6840" t="str">
            <v>先生</v>
          </cell>
          <cell r="D6840" t="str">
            <v>信俐國際(股)-財盟租賃蔡清森</v>
          </cell>
          <cell r="E6840" t="str">
            <v>蔡清森先生</v>
          </cell>
          <cell r="F6840">
            <v>970608223</v>
          </cell>
        </row>
        <row r="6841">
          <cell r="A6841" t="str">
            <v>DZ57308</v>
          </cell>
          <cell r="B6841" t="str">
            <v>ARG7569</v>
          </cell>
          <cell r="C6841" t="str">
            <v>先生</v>
          </cell>
          <cell r="D6841" t="str">
            <v>張明紹</v>
          </cell>
          <cell r="E6841" t="str">
            <v>龍清源先生</v>
          </cell>
          <cell r="F6841">
            <v>936346281</v>
          </cell>
        </row>
        <row r="6842">
          <cell r="A6842" t="str">
            <v>DZ57326</v>
          </cell>
          <cell r="B6842" t="str">
            <v>ASB2856</v>
          </cell>
          <cell r="C6842" t="str">
            <v>先生</v>
          </cell>
          <cell r="D6842" t="str">
            <v>劉毅良</v>
          </cell>
          <cell r="E6842" t="str">
            <v>劉毅良先生</v>
          </cell>
          <cell r="F6842">
            <v>932008060</v>
          </cell>
        </row>
        <row r="6843">
          <cell r="A6843" t="str">
            <v>DZ57646</v>
          </cell>
          <cell r="B6843" t="str">
            <v>AWY6855</v>
          </cell>
          <cell r="C6843" t="str">
            <v>小姐</v>
          </cell>
          <cell r="D6843" t="str">
            <v>豐林保險經紀人有限公司林子玲</v>
          </cell>
          <cell r="E6843" t="str">
            <v>林子玲小姐</v>
          </cell>
          <cell r="F6843">
            <v>936092238</v>
          </cell>
        </row>
        <row r="6844">
          <cell r="A6844" t="str">
            <v>DZ58172</v>
          </cell>
          <cell r="B6844" t="str">
            <v>ARL1220</v>
          </cell>
          <cell r="C6844" t="str">
            <v>先生</v>
          </cell>
          <cell r="D6844" t="str">
            <v>十銓科技(股)徐一峰</v>
          </cell>
          <cell r="E6844" t="str">
            <v>徐一峰先生</v>
          </cell>
          <cell r="F6844">
            <v>935115665</v>
          </cell>
        </row>
        <row r="6845">
          <cell r="A6845" t="str">
            <v>DZ58174</v>
          </cell>
          <cell r="B6845" t="str">
            <v>RAJ1519</v>
          </cell>
          <cell r="C6845" t="str">
            <v>先生</v>
          </cell>
          <cell r="D6845" t="str">
            <v>義豐國際有限公司林錦村</v>
          </cell>
          <cell r="E6845" t="str">
            <v>林錦村先生</v>
          </cell>
          <cell r="F6845">
            <v>932162539</v>
          </cell>
        </row>
        <row r="6846">
          <cell r="A6846" t="str">
            <v>DZ58437</v>
          </cell>
          <cell r="B6846" t="str">
            <v>ABC1565</v>
          </cell>
          <cell r="C6846" t="str">
            <v>先生</v>
          </cell>
          <cell r="D6846" t="str">
            <v>福樺建設(股)丁章權</v>
          </cell>
          <cell r="E6846" t="str">
            <v>丁章權先生</v>
          </cell>
          <cell r="F6846">
            <v>900000000</v>
          </cell>
        </row>
        <row r="6847">
          <cell r="A6847" t="str">
            <v>DZ58495</v>
          </cell>
          <cell r="B6847" t="str">
            <v>RAH3866</v>
          </cell>
          <cell r="C6847" t="str">
            <v>先生</v>
          </cell>
          <cell r="D6847" t="str">
            <v>遠銀小客車租賃(股)彭雲興</v>
          </cell>
          <cell r="E6847" t="str">
            <v>彭雲興先生</v>
          </cell>
          <cell r="F6847">
            <v>933007935</v>
          </cell>
        </row>
        <row r="6848">
          <cell r="A6848" t="str">
            <v>DZ58787</v>
          </cell>
          <cell r="B6848" t="str">
            <v>ACN9288</v>
          </cell>
          <cell r="C6848" t="str">
            <v>先生</v>
          </cell>
          <cell r="D6848" t="str">
            <v>高鴻朴</v>
          </cell>
          <cell r="E6848" t="str">
            <v>高鴻朴先生</v>
          </cell>
          <cell r="F6848">
            <v>983790328</v>
          </cell>
        </row>
        <row r="6849">
          <cell r="A6849" t="str">
            <v>DZ59296</v>
          </cell>
          <cell r="B6849" t="str">
            <v>ARE7275</v>
          </cell>
          <cell r="C6849" t="str">
            <v>先生</v>
          </cell>
          <cell r="D6849" t="str">
            <v>伍俊曄</v>
          </cell>
          <cell r="E6849" t="str">
            <v>伍俊曄先生</v>
          </cell>
          <cell r="F6849">
            <v>922597909</v>
          </cell>
        </row>
        <row r="6850">
          <cell r="A6850" t="str">
            <v>DZ59529</v>
          </cell>
          <cell r="B6850" t="str">
            <v>AGF0319</v>
          </cell>
          <cell r="C6850" t="str">
            <v>先生</v>
          </cell>
          <cell r="D6850" t="str">
            <v>徐宥宏</v>
          </cell>
          <cell r="E6850" t="str">
            <v>徐宥宏先生</v>
          </cell>
          <cell r="F6850">
            <v>911893318</v>
          </cell>
        </row>
        <row r="6851">
          <cell r="A6851" t="str">
            <v>DZ59653</v>
          </cell>
          <cell r="B6851" t="str">
            <v>AGB8618</v>
          </cell>
          <cell r="C6851" t="str">
            <v>先生</v>
          </cell>
          <cell r="D6851" t="str">
            <v>李金德</v>
          </cell>
          <cell r="E6851" t="str">
            <v>李金德先生</v>
          </cell>
          <cell r="F6851">
            <v>921801576</v>
          </cell>
        </row>
        <row r="6852">
          <cell r="A6852" t="str">
            <v>DZ59669</v>
          </cell>
          <cell r="B6852" t="str">
            <v>RBT6178</v>
          </cell>
          <cell r="C6852" t="str">
            <v>先生</v>
          </cell>
          <cell r="D6852" t="str">
            <v>皓達(有)-聯邦租賃吳福在</v>
          </cell>
          <cell r="E6852" t="str">
            <v>吳福在先生</v>
          </cell>
          <cell r="F6852">
            <v>923236666</v>
          </cell>
        </row>
        <row r="6853">
          <cell r="A6853" t="str">
            <v>DZ59692</v>
          </cell>
          <cell r="B6853" t="str">
            <v>ARF9817</v>
          </cell>
          <cell r="C6853" t="str">
            <v>先生</v>
          </cell>
          <cell r="D6853" t="str">
            <v>謝孟勳</v>
          </cell>
          <cell r="E6853" t="str">
            <v>謝孟勳先生</v>
          </cell>
          <cell r="F6853">
            <v>922369512</v>
          </cell>
        </row>
        <row r="6854">
          <cell r="A6854" t="str">
            <v>DZ59766</v>
          </cell>
          <cell r="B6854" t="str">
            <v>ATN8508</v>
          </cell>
          <cell r="C6854" t="str">
            <v>先生</v>
          </cell>
          <cell r="D6854" t="str">
            <v>康宗寶</v>
          </cell>
          <cell r="E6854" t="str">
            <v>劉昌益先生</v>
          </cell>
          <cell r="F6854">
            <v>935323245</v>
          </cell>
        </row>
        <row r="6855">
          <cell r="A6855" t="str">
            <v>DZ59884</v>
          </cell>
          <cell r="B6855" t="str">
            <v>AGK5228</v>
          </cell>
          <cell r="C6855" t="str">
            <v>小姐</v>
          </cell>
          <cell r="D6855" t="str">
            <v>蕭珣</v>
          </cell>
          <cell r="E6855" t="str">
            <v>蕭珣小姐</v>
          </cell>
          <cell r="F6855">
            <v>927455876</v>
          </cell>
        </row>
        <row r="6856">
          <cell r="A6856" t="str">
            <v>DZ59889</v>
          </cell>
          <cell r="B6856" t="str">
            <v>ATN8229</v>
          </cell>
          <cell r="C6856" t="str">
            <v>先生</v>
          </cell>
          <cell r="D6856" t="str">
            <v>台灣奇士美化粧品股份有限公司李永章</v>
          </cell>
          <cell r="E6856" t="str">
            <v>李永章先生</v>
          </cell>
          <cell r="F6856">
            <v>934139265</v>
          </cell>
        </row>
        <row r="6857">
          <cell r="A6857" t="str">
            <v>DZ60498</v>
          </cell>
          <cell r="B6857" t="str">
            <v>AGN3588</v>
          </cell>
          <cell r="C6857" t="str">
            <v>先生</v>
          </cell>
          <cell r="D6857" t="str">
            <v>江婉如</v>
          </cell>
          <cell r="E6857" t="str">
            <v>李鴻文先生</v>
          </cell>
          <cell r="F6857">
            <v>921436888</v>
          </cell>
        </row>
        <row r="6858">
          <cell r="A6858" t="str">
            <v>DZ60871</v>
          </cell>
          <cell r="B6858" t="str">
            <v>AKP9676</v>
          </cell>
          <cell r="C6858" t="str">
            <v>先生</v>
          </cell>
          <cell r="D6858" t="str">
            <v>高鴻朴</v>
          </cell>
          <cell r="E6858" t="str">
            <v>高鴻朴先生</v>
          </cell>
          <cell r="F6858">
            <v>983790328</v>
          </cell>
        </row>
        <row r="6859">
          <cell r="A6859" t="str">
            <v>DZ60901</v>
          </cell>
          <cell r="B6859" t="str">
            <v>AGU8686</v>
          </cell>
          <cell r="C6859" t="str">
            <v>先生</v>
          </cell>
          <cell r="D6859" t="str">
            <v>金準國際投資開發股份有限公司羅建中</v>
          </cell>
          <cell r="E6859" t="str">
            <v>羅建中先生</v>
          </cell>
          <cell r="F6859">
            <v>958658007</v>
          </cell>
        </row>
        <row r="6860">
          <cell r="A6860" t="str">
            <v>DZ60928</v>
          </cell>
          <cell r="B6860" t="str">
            <v>RAL1822</v>
          </cell>
          <cell r="C6860" t="str">
            <v>先生</v>
          </cell>
          <cell r="D6860" t="str">
            <v>探索國際開發(股)-格上租車陳建彰</v>
          </cell>
          <cell r="E6860" t="str">
            <v>陳建彰先生</v>
          </cell>
          <cell r="F6860">
            <v>956178588</v>
          </cell>
        </row>
        <row r="6861">
          <cell r="A6861" t="str">
            <v>DZ61663</v>
          </cell>
          <cell r="B6861" t="str">
            <v>RBS0609</v>
          </cell>
          <cell r="C6861" t="str">
            <v>先生</v>
          </cell>
          <cell r="D6861" t="str">
            <v>財盟小客車租賃股份有限公司簡侑殷</v>
          </cell>
          <cell r="E6861" t="str">
            <v>簡侑殷先生</v>
          </cell>
          <cell r="F6861">
            <v>933024550</v>
          </cell>
        </row>
        <row r="6862">
          <cell r="A6862" t="str">
            <v>DZ64190</v>
          </cell>
          <cell r="B6862" t="str">
            <v>RBC5718</v>
          </cell>
          <cell r="C6862" t="str">
            <v>先生</v>
          </cell>
          <cell r="D6862" t="str">
            <v>谷大衛</v>
          </cell>
          <cell r="E6862" t="str">
            <v>谷大衛先生</v>
          </cell>
          <cell r="F6862">
            <v>932206161</v>
          </cell>
        </row>
        <row r="6863">
          <cell r="A6863" t="str">
            <v>DZ64220</v>
          </cell>
          <cell r="B6863" t="str">
            <v>AGJ1117</v>
          </cell>
          <cell r="C6863" t="str">
            <v>小姐</v>
          </cell>
          <cell r="D6863" t="str">
            <v>黃麗</v>
          </cell>
          <cell r="E6863" t="str">
            <v>黃麗小姐</v>
          </cell>
          <cell r="F6863">
            <v>915152888</v>
          </cell>
        </row>
        <row r="6864">
          <cell r="A6864" t="str">
            <v>DZ64338</v>
          </cell>
          <cell r="B6864" t="str">
            <v>RAL1609</v>
          </cell>
          <cell r="C6864" t="str">
            <v>先生</v>
          </cell>
          <cell r="D6864" t="str">
            <v>富邦建設曾晉祥</v>
          </cell>
          <cell r="E6864" t="str">
            <v>曾晉祥先生</v>
          </cell>
          <cell r="F6864">
            <v>983365005</v>
          </cell>
        </row>
        <row r="6865">
          <cell r="A6865" t="str">
            <v>DZ65358</v>
          </cell>
          <cell r="B6865" t="str">
            <v>AGL2121</v>
          </cell>
          <cell r="C6865" t="str">
            <v>先生</v>
          </cell>
          <cell r="D6865" t="str">
            <v>任培言</v>
          </cell>
          <cell r="E6865" t="str">
            <v>任培言先生</v>
          </cell>
          <cell r="F6865">
            <v>935275756</v>
          </cell>
        </row>
        <row r="6866">
          <cell r="A6866" t="str">
            <v>DZ65371</v>
          </cell>
          <cell r="B6866" t="str">
            <v>AGJ3169</v>
          </cell>
          <cell r="C6866" t="str">
            <v>先生</v>
          </cell>
          <cell r="D6866" t="str">
            <v>文華大飯店股份有限公司周水木</v>
          </cell>
          <cell r="E6866" t="str">
            <v>周水木先生</v>
          </cell>
          <cell r="F6866">
            <v>910226678</v>
          </cell>
        </row>
        <row r="6867">
          <cell r="A6867" t="str">
            <v>DZ65756</v>
          </cell>
          <cell r="B6867" t="str">
            <v>ANX5587</v>
          </cell>
          <cell r="C6867" t="str">
            <v>先生</v>
          </cell>
          <cell r="D6867" t="str">
            <v>進昌貿易股份有限公司蔡忠達</v>
          </cell>
          <cell r="E6867" t="str">
            <v>蔡忠達先生</v>
          </cell>
          <cell r="F6867">
            <v>921126302</v>
          </cell>
        </row>
        <row r="6868">
          <cell r="A6868" t="str">
            <v>DZ65921</v>
          </cell>
          <cell r="B6868" t="str">
            <v>RAR2596</v>
          </cell>
          <cell r="C6868" t="str">
            <v>先生</v>
          </cell>
          <cell r="D6868" t="str">
            <v>丞毅企業(股)(財盟租賃)張文正</v>
          </cell>
          <cell r="E6868" t="str">
            <v>張文正先生</v>
          </cell>
          <cell r="F6868">
            <v>935021898</v>
          </cell>
        </row>
        <row r="6869">
          <cell r="A6869" t="str">
            <v>DZ66228</v>
          </cell>
          <cell r="B6869" t="str">
            <v>RAQ0718</v>
          </cell>
          <cell r="C6869" t="str">
            <v>先生</v>
          </cell>
          <cell r="D6869" t="str">
            <v>台壽保資融股份有限公司靳義隆</v>
          </cell>
          <cell r="E6869" t="str">
            <v>靳義隆先生</v>
          </cell>
          <cell r="F6869">
            <v>916207961</v>
          </cell>
        </row>
        <row r="6870">
          <cell r="A6870" t="str">
            <v>DZ66922</v>
          </cell>
          <cell r="B6870" t="str">
            <v>AAA0220</v>
          </cell>
          <cell r="C6870" t="str">
            <v>女士</v>
          </cell>
          <cell r="D6870" t="str">
            <v>張淳家</v>
          </cell>
          <cell r="E6870" t="str">
            <v>張淳家女士</v>
          </cell>
          <cell r="F6870">
            <v>953555507</v>
          </cell>
        </row>
        <row r="6871">
          <cell r="A6871" t="str">
            <v>DZ67092</v>
          </cell>
          <cell r="B6871" t="str">
            <v>RAB0538</v>
          </cell>
          <cell r="C6871" t="str">
            <v>先生</v>
          </cell>
          <cell r="D6871" t="str">
            <v>聯昌電子企業股份有限公司(和運租賃)陳義昇</v>
          </cell>
          <cell r="E6871" t="str">
            <v>陳義昇先生</v>
          </cell>
          <cell r="F6871">
            <v>988129332</v>
          </cell>
        </row>
        <row r="6872">
          <cell r="A6872" t="str">
            <v>DZ67507</v>
          </cell>
          <cell r="B6872" t="str">
            <v>AAE3637</v>
          </cell>
          <cell r="C6872" t="str">
            <v>先生</v>
          </cell>
          <cell r="D6872" t="str">
            <v>林耀輝</v>
          </cell>
          <cell r="E6872" t="str">
            <v>林耀輝先生</v>
          </cell>
          <cell r="F6872">
            <v>935660676</v>
          </cell>
        </row>
        <row r="6873">
          <cell r="A6873" t="str">
            <v>DZ67557</v>
          </cell>
          <cell r="B6873" t="str">
            <v>AAN2538</v>
          </cell>
          <cell r="C6873" t="str">
            <v>先生</v>
          </cell>
          <cell r="D6873" t="str">
            <v>德林建設有限公司(股)洪志銘</v>
          </cell>
          <cell r="E6873" t="str">
            <v>洪志銘先生</v>
          </cell>
          <cell r="F6873">
            <v>922658622</v>
          </cell>
        </row>
        <row r="6874">
          <cell r="A6874" t="str">
            <v>DZ67590</v>
          </cell>
          <cell r="B6874" t="str">
            <v>ABB6628</v>
          </cell>
          <cell r="C6874" t="str">
            <v>先生</v>
          </cell>
          <cell r="D6874" t="str">
            <v>張靜怡</v>
          </cell>
          <cell r="E6874" t="str">
            <v>張耀彩先生</v>
          </cell>
          <cell r="F6874">
            <v>921362778</v>
          </cell>
        </row>
        <row r="6875">
          <cell r="A6875" t="str">
            <v>DZ67594</v>
          </cell>
          <cell r="B6875" t="str">
            <v>RAH5001</v>
          </cell>
          <cell r="C6875" t="str">
            <v>先生</v>
          </cell>
          <cell r="D6875" t="str">
            <v>遠銀小客車租賃(股)束宜鵬</v>
          </cell>
          <cell r="E6875" t="str">
            <v>束宜鵬先生</v>
          </cell>
          <cell r="F6875">
            <v>915970868</v>
          </cell>
        </row>
        <row r="6876">
          <cell r="A6876" t="str">
            <v>DZ67741</v>
          </cell>
          <cell r="B6876" t="str">
            <v>AGD5356</v>
          </cell>
          <cell r="C6876" t="str">
            <v>先生</v>
          </cell>
          <cell r="D6876" t="str">
            <v>牟文瑜</v>
          </cell>
          <cell r="E6876" t="str">
            <v>王佐君先生</v>
          </cell>
          <cell r="F6876">
            <v>922203858</v>
          </cell>
        </row>
        <row r="6877">
          <cell r="A6877" t="str">
            <v>DZ94814</v>
          </cell>
          <cell r="B6877" t="str">
            <v>ATE3636</v>
          </cell>
          <cell r="C6877" t="str">
            <v>先生</v>
          </cell>
          <cell r="D6877" t="str">
            <v>吳紹正</v>
          </cell>
          <cell r="E6877" t="str">
            <v>吳紹正先生</v>
          </cell>
          <cell r="F6877">
            <v>910197335</v>
          </cell>
        </row>
        <row r="6878">
          <cell r="A6878" t="str">
            <v>DZ94826</v>
          </cell>
          <cell r="B6878" t="str">
            <v>ALJ5316</v>
          </cell>
          <cell r="C6878" t="str">
            <v>先生</v>
          </cell>
          <cell r="D6878" t="str">
            <v>劉光耀</v>
          </cell>
          <cell r="E6878" t="str">
            <v>劉光耀先生</v>
          </cell>
          <cell r="F6878">
            <v>926651016</v>
          </cell>
        </row>
        <row r="6879">
          <cell r="A6879" t="str">
            <v>DZ94846</v>
          </cell>
          <cell r="B6879" t="str">
            <v>AAS1686</v>
          </cell>
          <cell r="C6879" t="str">
            <v>先生</v>
          </cell>
          <cell r="D6879" t="str">
            <v>蔡逸仁</v>
          </cell>
          <cell r="E6879" t="str">
            <v>蔡逸仁先生</v>
          </cell>
          <cell r="F6879">
            <v>937077098</v>
          </cell>
        </row>
        <row r="6880">
          <cell r="A6880" t="str">
            <v>DZ95338</v>
          </cell>
          <cell r="B6880" t="str">
            <v>AAP5528</v>
          </cell>
          <cell r="C6880" t="str">
            <v>女士</v>
          </cell>
          <cell r="D6880" t="str">
            <v>許玲菁</v>
          </cell>
          <cell r="E6880" t="str">
            <v>許玲菁女士</v>
          </cell>
          <cell r="F6880">
            <v>958665666</v>
          </cell>
        </row>
        <row r="6881">
          <cell r="A6881" t="str">
            <v>DZ95709</v>
          </cell>
          <cell r="B6881" t="str">
            <v>RAJ8919</v>
          </cell>
          <cell r="C6881" t="str">
            <v>先生</v>
          </cell>
          <cell r="D6881" t="str">
            <v>聯邦國際租賃(股)陳昭穎</v>
          </cell>
          <cell r="E6881" t="str">
            <v>陳昭穎先生</v>
          </cell>
          <cell r="F6881">
            <v>955069133</v>
          </cell>
        </row>
        <row r="6882">
          <cell r="A6882" t="str">
            <v>DZ96459</v>
          </cell>
          <cell r="B6882" t="str">
            <v>ANB9873</v>
          </cell>
          <cell r="C6882" t="str">
            <v>先生</v>
          </cell>
          <cell r="D6882" t="str">
            <v>許綜峰</v>
          </cell>
          <cell r="E6882" t="str">
            <v>許綜峰先生</v>
          </cell>
          <cell r="F6882">
            <v>913800801</v>
          </cell>
        </row>
        <row r="6883">
          <cell r="A6883" t="str">
            <v>DZ96501</v>
          </cell>
          <cell r="B6883" t="str">
            <v>AAE6633</v>
          </cell>
          <cell r="C6883" t="str">
            <v>女士</v>
          </cell>
          <cell r="D6883" t="str">
            <v>游碧鳳</v>
          </cell>
          <cell r="E6883" t="str">
            <v>游碧鳳女士</v>
          </cell>
          <cell r="F6883">
            <v>932050555</v>
          </cell>
        </row>
        <row r="6884">
          <cell r="A6884" t="str">
            <v>DZ96685</v>
          </cell>
          <cell r="B6884" t="str">
            <v>RAJ3717</v>
          </cell>
          <cell r="C6884" t="str">
            <v>先生</v>
          </cell>
          <cell r="D6884" t="str">
            <v>李長青</v>
          </cell>
          <cell r="E6884" t="str">
            <v>李長青先生</v>
          </cell>
          <cell r="F6884">
            <v>921307949</v>
          </cell>
        </row>
        <row r="6885">
          <cell r="A6885" t="str">
            <v>DZ96723</v>
          </cell>
          <cell r="B6885" t="str">
            <v>AAQ9058</v>
          </cell>
          <cell r="C6885" t="str">
            <v>小姐</v>
          </cell>
          <cell r="D6885" t="str">
            <v>林秀玲</v>
          </cell>
          <cell r="E6885" t="str">
            <v>林秀玲小姐</v>
          </cell>
          <cell r="F6885">
            <v>975111319</v>
          </cell>
        </row>
        <row r="6886">
          <cell r="A6886" t="str">
            <v>DZ96861</v>
          </cell>
          <cell r="B6886" t="str">
            <v>AAE9070</v>
          </cell>
          <cell r="C6886" t="str">
            <v>先生</v>
          </cell>
          <cell r="D6886" t="str">
            <v>磊信國際有限公司賴筆士</v>
          </cell>
          <cell r="E6886" t="str">
            <v>賴筆士先生</v>
          </cell>
          <cell r="F6886">
            <v>939670640</v>
          </cell>
        </row>
        <row r="6887">
          <cell r="A6887" t="str">
            <v>DZ96892</v>
          </cell>
          <cell r="B6887" t="str">
            <v>AAL7999</v>
          </cell>
          <cell r="C6887" t="str">
            <v>小姐</v>
          </cell>
          <cell r="D6887" t="str">
            <v>呂瀅瀅</v>
          </cell>
          <cell r="E6887" t="str">
            <v>呂瀅瀅小姐</v>
          </cell>
          <cell r="F6887">
            <v>936997999</v>
          </cell>
        </row>
        <row r="6888">
          <cell r="A6888" t="str">
            <v>DZ96898</v>
          </cell>
          <cell r="B6888" t="str">
            <v>ALJ9889</v>
          </cell>
          <cell r="C6888" t="str">
            <v>小姐</v>
          </cell>
          <cell r="D6888" t="str">
            <v>陳享詮</v>
          </cell>
          <cell r="E6888" t="str">
            <v>花佳莉小姐</v>
          </cell>
          <cell r="F6888">
            <v>928453133</v>
          </cell>
        </row>
        <row r="6889">
          <cell r="A6889" t="str">
            <v>DZ96942</v>
          </cell>
          <cell r="B6889" t="str">
            <v>AAG8377</v>
          </cell>
          <cell r="C6889" t="str">
            <v>先生</v>
          </cell>
          <cell r="D6889" t="str">
            <v>蘇木林</v>
          </cell>
          <cell r="E6889" t="str">
            <v>蘇木林先生</v>
          </cell>
          <cell r="F6889">
            <v>932241478</v>
          </cell>
        </row>
        <row r="6890">
          <cell r="A6890" t="str">
            <v>DZ96946</v>
          </cell>
          <cell r="B6890" t="str">
            <v>AAG6098</v>
          </cell>
          <cell r="C6890" t="str">
            <v>先生</v>
          </cell>
          <cell r="D6890" t="str">
            <v>黃慶祥</v>
          </cell>
          <cell r="E6890" t="str">
            <v>黃慶祥先生</v>
          </cell>
          <cell r="F6890">
            <v>910138836</v>
          </cell>
        </row>
        <row r="6891">
          <cell r="A6891" t="str">
            <v>DZ96965</v>
          </cell>
          <cell r="B6891" t="str">
            <v>AAB5891</v>
          </cell>
          <cell r="C6891" t="str">
            <v>先生</v>
          </cell>
          <cell r="D6891" t="str">
            <v>李翰忠</v>
          </cell>
          <cell r="E6891" t="str">
            <v>李翰忠先生</v>
          </cell>
          <cell r="F6891">
            <v>921032214</v>
          </cell>
        </row>
        <row r="6892">
          <cell r="A6892" t="str">
            <v>DZ97028</v>
          </cell>
          <cell r="B6892" t="str">
            <v>RAC0555</v>
          </cell>
          <cell r="C6892" t="str">
            <v>先生</v>
          </cell>
          <cell r="D6892" t="str">
            <v>南東電子(股)-和運租車池育翰</v>
          </cell>
          <cell r="E6892" t="str">
            <v>池育翰先生</v>
          </cell>
          <cell r="F6892">
            <v>932258617</v>
          </cell>
        </row>
        <row r="6893">
          <cell r="A6893" t="str">
            <v>DZ97040</v>
          </cell>
          <cell r="B6893" t="str">
            <v>AAF0699</v>
          </cell>
          <cell r="C6893" t="str">
            <v>先生</v>
          </cell>
          <cell r="D6893" t="str">
            <v>松峰投資有限公司柯世峰</v>
          </cell>
          <cell r="E6893" t="str">
            <v>柯世峰先生</v>
          </cell>
          <cell r="F6893">
            <v>932152420</v>
          </cell>
        </row>
        <row r="6894">
          <cell r="A6894" t="str">
            <v>DZ97046</v>
          </cell>
          <cell r="B6894" t="str">
            <v>AAG5358</v>
          </cell>
          <cell r="C6894" t="str">
            <v>先生</v>
          </cell>
          <cell r="D6894" t="str">
            <v>徐先生</v>
          </cell>
          <cell r="E6894" t="str">
            <v>徐先生先生</v>
          </cell>
          <cell r="F6894">
            <v>933726847</v>
          </cell>
        </row>
        <row r="6895">
          <cell r="A6895" t="str">
            <v>DZ97498</v>
          </cell>
          <cell r="B6895" t="str">
            <v>ANY2885</v>
          </cell>
          <cell r="C6895" t="str">
            <v>先生</v>
          </cell>
          <cell r="D6895" t="str">
            <v>張維夫</v>
          </cell>
          <cell r="E6895" t="str">
            <v>張維夫先生</v>
          </cell>
          <cell r="F6895">
            <v>987166216</v>
          </cell>
        </row>
        <row r="6896">
          <cell r="A6896" t="str">
            <v>DZ97534</v>
          </cell>
          <cell r="B6896" t="str">
            <v>AAF6910</v>
          </cell>
          <cell r="C6896" t="str">
            <v>先生</v>
          </cell>
          <cell r="D6896" t="str">
            <v>張兆斌</v>
          </cell>
          <cell r="E6896" t="str">
            <v>張兆斌先生</v>
          </cell>
          <cell r="F6896">
            <v>983031238</v>
          </cell>
        </row>
        <row r="6897">
          <cell r="A6897" t="str">
            <v>DZ97545</v>
          </cell>
          <cell r="B6897" t="str">
            <v>AAW6686</v>
          </cell>
          <cell r="C6897" t="str">
            <v>先生</v>
          </cell>
          <cell r="D6897" t="str">
            <v>環球健康事業有限公司鄭宏基</v>
          </cell>
          <cell r="E6897" t="str">
            <v>鄭宏基先生</v>
          </cell>
          <cell r="F6897">
            <v>916488966</v>
          </cell>
        </row>
        <row r="6898">
          <cell r="A6898" t="str">
            <v>DZ97564</v>
          </cell>
          <cell r="B6898" t="str">
            <v>ABF7677</v>
          </cell>
          <cell r="C6898" t="str">
            <v>小姐</v>
          </cell>
          <cell r="D6898" t="str">
            <v>黃純凰</v>
          </cell>
          <cell r="E6898" t="str">
            <v>黃純凰小姐</v>
          </cell>
          <cell r="F6898">
            <v>921191220</v>
          </cell>
        </row>
        <row r="6899">
          <cell r="A6899" t="str">
            <v>DZ97574</v>
          </cell>
          <cell r="B6899" t="str">
            <v>AAG2888</v>
          </cell>
          <cell r="C6899" t="str">
            <v>先生</v>
          </cell>
          <cell r="D6899" t="str">
            <v>陳建宜</v>
          </cell>
          <cell r="E6899" t="str">
            <v>陳建宜先生</v>
          </cell>
          <cell r="F6899">
            <v>920569299</v>
          </cell>
        </row>
        <row r="6900">
          <cell r="A6900" t="str">
            <v>DZ97654</v>
          </cell>
          <cell r="B6900" t="str">
            <v>ABC9201</v>
          </cell>
          <cell r="C6900" t="str">
            <v>先生</v>
          </cell>
          <cell r="D6900" t="str">
            <v>范嘉容</v>
          </cell>
          <cell r="E6900" t="str">
            <v>翁勝平先生</v>
          </cell>
          <cell r="F6900">
            <v>932021271</v>
          </cell>
        </row>
        <row r="6901">
          <cell r="A6901" t="str">
            <v>DZ97722</v>
          </cell>
          <cell r="B6901" t="str">
            <v>AAG9708</v>
          </cell>
          <cell r="C6901" t="str">
            <v>先生</v>
          </cell>
          <cell r="D6901" t="str">
            <v>威祈有限公司王希仁</v>
          </cell>
          <cell r="E6901" t="str">
            <v>王希仁先生</v>
          </cell>
          <cell r="F6901">
            <v>933238858</v>
          </cell>
        </row>
        <row r="6902">
          <cell r="A6902" t="str">
            <v>E007722</v>
          </cell>
          <cell r="B6902" t="str">
            <v>8108R8</v>
          </cell>
          <cell r="C6902" t="str">
            <v>先生</v>
          </cell>
          <cell r="D6902" t="str">
            <v>黃聖嘉</v>
          </cell>
          <cell r="E6902" t="str">
            <v>黃聖嘉先生</v>
          </cell>
          <cell r="F6902">
            <v>922761715</v>
          </cell>
        </row>
        <row r="6903">
          <cell r="A6903" t="str">
            <v>E008447</v>
          </cell>
          <cell r="B6903" t="str">
            <v>0011YW</v>
          </cell>
          <cell r="C6903" t="str">
            <v>小姐</v>
          </cell>
          <cell r="D6903" t="str">
            <v>田茹貞</v>
          </cell>
          <cell r="E6903" t="str">
            <v>田茹貞小姐</v>
          </cell>
          <cell r="F6903">
            <v>935007156</v>
          </cell>
        </row>
        <row r="6904">
          <cell r="A6904" t="str">
            <v>E008454</v>
          </cell>
          <cell r="B6904" t="str">
            <v>4911J2</v>
          </cell>
          <cell r="C6904" t="str">
            <v>先生</v>
          </cell>
          <cell r="D6904" t="str">
            <v>許明宜</v>
          </cell>
          <cell r="E6904" t="str">
            <v>許明宜先生</v>
          </cell>
          <cell r="F6904">
            <v>936231258</v>
          </cell>
        </row>
        <row r="6905">
          <cell r="A6905" t="str">
            <v>E009459</v>
          </cell>
          <cell r="B6905" t="str">
            <v>0255B5</v>
          </cell>
          <cell r="C6905" t="str">
            <v>先生</v>
          </cell>
          <cell r="D6905" t="str">
            <v>劉嘉幸</v>
          </cell>
          <cell r="E6905" t="str">
            <v>韓慶福先生</v>
          </cell>
          <cell r="F6905">
            <v>926208092</v>
          </cell>
        </row>
        <row r="6906">
          <cell r="A6906" t="str">
            <v>E049768</v>
          </cell>
          <cell r="B6906" t="str">
            <v>AAA5583</v>
          </cell>
          <cell r="C6906" t="str">
            <v>先生</v>
          </cell>
          <cell r="D6906" t="str">
            <v>黃柏棟</v>
          </cell>
          <cell r="E6906" t="str">
            <v>黃柏棟先生</v>
          </cell>
          <cell r="F6906">
            <v>988816080</v>
          </cell>
        </row>
        <row r="6907">
          <cell r="A6907" t="str">
            <v>E049910</v>
          </cell>
          <cell r="B6907" t="str">
            <v>AUM9123</v>
          </cell>
          <cell r="C6907" t="str">
            <v>先生</v>
          </cell>
          <cell r="D6907" t="str">
            <v>爐文聰</v>
          </cell>
          <cell r="E6907" t="str">
            <v>爐文聰先生</v>
          </cell>
          <cell r="F6907">
            <v>911001165</v>
          </cell>
        </row>
        <row r="6908">
          <cell r="A6908" t="str">
            <v>E049915</v>
          </cell>
          <cell r="B6908" t="str">
            <v>1028YB</v>
          </cell>
          <cell r="C6908" t="str">
            <v>小姐</v>
          </cell>
          <cell r="D6908" t="str">
            <v>鄧琦穎</v>
          </cell>
          <cell r="E6908" t="str">
            <v>鄧琦穎小姐</v>
          </cell>
          <cell r="F6908">
            <v>988542666</v>
          </cell>
        </row>
        <row r="6909">
          <cell r="A6909" t="str">
            <v>E049917</v>
          </cell>
          <cell r="B6909" t="str">
            <v>AJY6609</v>
          </cell>
          <cell r="C6909" t="str">
            <v>小姐</v>
          </cell>
          <cell r="D6909" t="str">
            <v>周郁甄</v>
          </cell>
          <cell r="E6909" t="str">
            <v>周郁甄小姐</v>
          </cell>
          <cell r="F6909">
            <v>988009100</v>
          </cell>
        </row>
        <row r="6910">
          <cell r="A6910" t="str">
            <v>E049985</v>
          </cell>
          <cell r="B6910" t="str">
            <v>3555B7</v>
          </cell>
          <cell r="C6910" t="str">
            <v>小姐</v>
          </cell>
          <cell r="D6910" t="str">
            <v>洪小雯</v>
          </cell>
          <cell r="E6910" t="str">
            <v>洪小雯小姐</v>
          </cell>
          <cell r="F6910">
            <v>955922161</v>
          </cell>
        </row>
        <row r="6911">
          <cell r="A6911" t="str">
            <v>E050035</v>
          </cell>
          <cell r="B6911" t="str">
            <v>4281YE</v>
          </cell>
          <cell r="C6911" t="str">
            <v>小姐</v>
          </cell>
          <cell r="D6911" t="str">
            <v>鄭秋音</v>
          </cell>
          <cell r="E6911" t="str">
            <v>鄭秋音小姐</v>
          </cell>
          <cell r="F6911">
            <v>955502093</v>
          </cell>
        </row>
        <row r="6912">
          <cell r="A6912" t="str">
            <v>E050112</v>
          </cell>
          <cell r="B6912" t="str">
            <v>8385A5</v>
          </cell>
          <cell r="C6912" t="str">
            <v>先生</v>
          </cell>
          <cell r="D6912" t="str">
            <v>蘇立平</v>
          </cell>
          <cell r="E6912" t="str">
            <v>蘇立平先生</v>
          </cell>
          <cell r="F6912">
            <v>903518776</v>
          </cell>
        </row>
        <row r="6913">
          <cell r="A6913" t="str">
            <v>E050136</v>
          </cell>
          <cell r="B6913" t="str">
            <v>8037ZW</v>
          </cell>
          <cell r="C6913" t="str">
            <v>先生</v>
          </cell>
          <cell r="D6913" t="str">
            <v>鄭名宏</v>
          </cell>
          <cell r="E6913" t="str">
            <v>鄭名宏先生</v>
          </cell>
          <cell r="F6913">
            <v>988299012</v>
          </cell>
        </row>
        <row r="6914">
          <cell r="A6914" t="str">
            <v>E050212</v>
          </cell>
          <cell r="B6914" t="str">
            <v>2239A8</v>
          </cell>
          <cell r="C6914" t="str">
            <v>先生</v>
          </cell>
          <cell r="D6914" t="str">
            <v>東宇企業社何柏毅</v>
          </cell>
          <cell r="E6914" t="str">
            <v>何柏毅先生</v>
          </cell>
          <cell r="F6914">
            <v>922790795</v>
          </cell>
        </row>
        <row r="6915">
          <cell r="A6915" t="str">
            <v>E050341</v>
          </cell>
          <cell r="B6915" t="str">
            <v>1615S5</v>
          </cell>
          <cell r="C6915" t="str">
            <v>小姐</v>
          </cell>
          <cell r="D6915" t="str">
            <v>林佳學</v>
          </cell>
          <cell r="E6915" t="str">
            <v>林政君小姐</v>
          </cell>
          <cell r="F6915">
            <v>913705655</v>
          </cell>
        </row>
        <row r="6916">
          <cell r="A6916" t="str">
            <v>E050343</v>
          </cell>
          <cell r="B6916" t="str">
            <v>1232ZW</v>
          </cell>
          <cell r="C6916" t="str">
            <v>小姐</v>
          </cell>
          <cell r="D6916" t="str">
            <v>謝巧筠</v>
          </cell>
          <cell r="E6916" t="str">
            <v>謝巧筠小姐</v>
          </cell>
          <cell r="F6916">
            <v>926677032</v>
          </cell>
        </row>
        <row r="6917">
          <cell r="A6917" t="str">
            <v>E050411</v>
          </cell>
          <cell r="B6917" t="str">
            <v>1123ZW</v>
          </cell>
          <cell r="C6917" t="str">
            <v>小姐</v>
          </cell>
          <cell r="D6917" t="str">
            <v>黃筱雯</v>
          </cell>
          <cell r="E6917" t="str">
            <v>黃筱雯小姐</v>
          </cell>
          <cell r="F6917">
            <v>919194525</v>
          </cell>
        </row>
        <row r="6918">
          <cell r="A6918" t="str">
            <v>E050477</v>
          </cell>
          <cell r="B6918" t="str">
            <v>4099K9</v>
          </cell>
          <cell r="C6918" t="str">
            <v>先生</v>
          </cell>
          <cell r="D6918" t="str">
            <v>扈蔚山</v>
          </cell>
          <cell r="E6918" t="str">
            <v>扈蔚山先生</v>
          </cell>
          <cell r="F6918">
            <v>922503601</v>
          </cell>
        </row>
        <row r="6919">
          <cell r="A6919" t="str">
            <v>E050479</v>
          </cell>
          <cell r="B6919" t="str">
            <v>7888K9</v>
          </cell>
          <cell r="C6919" t="str">
            <v>先生</v>
          </cell>
          <cell r="D6919" t="str">
            <v>黃執平</v>
          </cell>
          <cell r="E6919" t="str">
            <v>黃執平先生</v>
          </cell>
          <cell r="F6919">
            <v>933281432</v>
          </cell>
        </row>
        <row r="6920">
          <cell r="A6920" t="str">
            <v>E162720</v>
          </cell>
          <cell r="B6920" t="str">
            <v>5738VK</v>
          </cell>
          <cell r="C6920" t="str">
            <v>女士</v>
          </cell>
          <cell r="D6920" t="str">
            <v>張靜玲</v>
          </cell>
          <cell r="E6920" t="str">
            <v>張靜玲女士</v>
          </cell>
          <cell r="F6920">
            <v>933035888</v>
          </cell>
        </row>
        <row r="6921">
          <cell r="A6921" t="str">
            <v>E164645</v>
          </cell>
          <cell r="B6921" t="str">
            <v>AFQ9565</v>
          </cell>
          <cell r="C6921" t="str">
            <v>小姐</v>
          </cell>
          <cell r="D6921" t="str">
            <v>黃巧筠</v>
          </cell>
          <cell r="E6921" t="str">
            <v>黃巧筠小姐</v>
          </cell>
          <cell r="F6921">
            <v>975601253</v>
          </cell>
        </row>
        <row r="6922">
          <cell r="A6922" t="str">
            <v>E164668</v>
          </cell>
          <cell r="B6922" t="str">
            <v>AQZ2222</v>
          </cell>
          <cell r="C6922" t="str">
            <v>先生</v>
          </cell>
          <cell r="D6922" t="str">
            <v>謝宥宏</v>
          </cell>
          <cell r="E6922" t="str">
            <v>謝宥宏先生</v>
          </cell>
          <cell r="F6922">
            <v>987268986</v>
          </cell>
        </row>
        <row r="6923">
          <cell r="A6923" t="str">
            <v>E164984</v>
          </cell>
          <cell r="B6923" t="str">
            <v>AGU1777</v>
          </cell>
          <cell r="C6923" t="str">
            <v>先生</v>
          </cell>
          <cell r="D6923" t="str">
            <v>吳平</v>
          </cell>
          <cell r="E6923" t="str">
            <v>吳平先生</v>
          </cell>
          <cell r="F6923">
            <v>933487883</v>
          </cell>
        </row>
        <row r="6924">
          <cell r="A6924" t="str">
            <v>E165322</v>
          </cell>
          <cell r="B6924" t="str">
            <v>AML0117</v>
          </cell>
          <cell r="C6924" t="str">
            <v>先生</v>
          </cell>
          <cell r="D6924" t="str">
            <v>藍士超</v>
          </cell>
          <cell r="E6924" t="str">
            <v>藍士超先生</v>
          </cell>
          <cell r="F6924">
            <v>919881567</v>
          </cell>
        </row>
        <row r="6925">
          <cell r="A6925" t="str">
            <v>E165363</v>
          </cell>
          <cell r="B6925" t="str">
            <v>AAS9673</v>
          </cell>
          <cell r="C6925" t="str">
            <v>先生</v>
          </cell>
          <cell r="D6925" t="str">
            <v>黃曉輝</v>
          </cell>
          <cell r="E6925" t="str">
            <v>黃子逸先生</v>
          </cell>
          <cell r="F6925">
            <v>988916007</v>
          </cell>
        </row>
        <row r="6926">
          <cell r="A6926" t="str">
            <v>E165366</v>
          </cell>
          <cell r="B6926" t="str">
            <v>AFZ1966</v>
          </cell>
          <cell r="C6926" t="str">
            <v>先生</v>
          </cell>
          <cell r="D6926" t="str">
            <v>吳芳彥</v>
          </cell>
          <cell r="E6926" t="str">
            <v>邱垂民先生</v>
          </cell>
          <cell r="F6926">
            <v>975151077</v>
          </cell>
        </row>
        <row r="6927">
          <cell r="A6927" t="str">
            <v>E195927</v>
          </cell>
          <cell r="B6927" t="str">
            <v>0368W5</v>
          </cell>
          <cell r="C6927" t="str">
            <v>先生</v>
          </cell>
          <cell r="D6927" t="str">
            <v>統帥航空貨運代理(股)何浩鈞</v>
          </cell>
          <cell r="E6927" t="str">
            <v>何浩鈞先生</v>
          </cell>
          <cell r="F6927">
            <v>933919611</v>
          </cell>
        </row>
        <row r="6928">
          <cell r="A6928" t="str">
            <v>E196085</v>
          </cell>
          <cell r="B6928" t="str">
            <v>3967H8</v>
          </cell>
          <cell r="C6928" t="str">
            <v>先生</v>
          </cell>
          <cell r="D6928" t="str">
            <v>鄭志瑋</v>
          </cell>
          <cell r="E6928" t="str">
            <v>陳長淇先生</v>
          </cell>
          <cell r="F6928">
            <v>930774558</v>
          </cell>
        </row>
        <row r="6929">
          <cell r="A6929" t="str">
            <v>E196098</v>
          </cell>
          <cell r="B6929" t="str">
            <v>2010W5</v>
          </cell>
          <cell r="C6929" t="str">
            <v>先生</v>
          </cell>
          <cell r="D6929" t="str">
            <v>0林修平</v>
          </cell>
          <cell r="E6929" t="str">
            <v>林修平先生</v>
          </cell>
          <cell r="F6929">
            <v>975306576</v>
          </cell>
        </row>
        <row r="6930">
          <cell r="A6930" t="str">
            <v>E196104</v>
          </cell>
          <cell r="B6930" t="str">
            <v>AMX8787</v>
          </cell>
          <cell r="C6930" t="str">
            <v>先生</v>
          </cell>
          <cell r="D6930" t="str">
            <v>劉柏毅</v>
          </cell>
          <cell r="E6930" t="str">
            <v>劉柏毅先生</v>
          </cell>
          <cell r="F6930">
            <v>932582741</v>
          </cell>
        </row>
        <row r="6931">
          <cell r="A6931" t="str">
            <v>E196109</v>
          </cell>
          <cell r="B6931" t="str">
            <v>ALC9968</v>
          </cell>
          <cell r="C6931" t="str">
            <v>先生</v>
          </cell>
          <cell r="D6931" t="str">
            <v>陳昌國</v>
          </cell>
          <cell r="E6931" t="str">
            <v>陳昌國先生</v>
          </cell>
          <cell r="F6931">
            <v>916296726</v>
          </cell>
        </row>
        <row r="6932">
          <cell r="A6932" t="str">
            <v>E196123</v>
          </cell>
          <cell r="B6932">
            <v>550599</v>
          </cell>
          <cell r="C6932" t="str">
            <v>先生</v>
          </cell>
          <cell r="D6932" t="str">
            <v>陳炳宏</v>
          </cell>
          <cell r="E6932" t="str">
            <v>陳炳宏先生</v>
          </cell>
          <cell r="F6932">
            <v>963050307</v>
          </cell>
        </row>
        <row r="6933">
          <cell r="A6933" t="str">
            <v>E196213</v>
          </cell>
          <cell r="B6933" t="str">
            <v>9196YQ</v>
          </cell>
          <cell r="C6933" t="str">
            <v>先生</v>
          </cell>
          <cell r="D6933" t="str">
            <v>陳俊維</v>
          </cell>
          <cell r="E6933" t="str">
            <v>陳俊維先生</v>
          </cell>
          <cell r="F6933">
            <v>937458043</v>
          </cell>
        </row>
        <row r="6934">
          <cell r="A6934" t="str">
            <v>E196485</v>
          </cell>
          <cell r="B6934" t="str">
            <v>AXF6568</v>
          </cell>
          <cell r="C6934" t="str">
            <v>先生</v>
          </cell>
          <cell r="D6934" t="str">
            <v>郭晉志</v>
          </cell>
          <cell r="E6934" t="str">
            <v>郭晉志先生</v>
          </cell>
          <cell r="F6934">
            <v>981503677</v>
          </cell>
        </row>
        <row r="6935">
          <cell r="A6935" t="str">
            <v>E196600</v>
          </cell>
          <cell r="B6935" t="str">
            <v>ATM6569</v>
          </cell>
          <cell r="C6935" t="str">
            <v>先生</v>
          </cell>
          <cell r="D6935" t="str">
            <v>楊宗樺</v>
          </cell>
          <cell r="E6935" t="str">
            <v>楊宗樺先生</v>
          </cell>
          <cell r="F6935">
            <v>912836628</v>
          </cell>
        </row>
        <row r="6936">
          <cell r="A6936" t="str">
            <v>E196711</v>
          </cell>
          <cell r="B6936" t="str">
            <v>APF6668</v>
          </cell>
          <cell r="C6936" t="str">
            <v>先生</v>
          </cell>
          <cell r="D6936" t="str">
            <v>宋傅瑛</v>
          </cell>
          <cell r="E6936" t="str">
            <v>莊學慶先生</v>
          </cell>
          <cell r="F6936">
            <v>920989958</v>
          </cell>
        </row>
        <row r="6937">
          <cell r="A6937" t="str">
            <v>E200540</v>
          </cell>
          <cell r="B6937" t="str">
            <v>1117YQ</v>
          </cell>
          <cell r="C6937" t="str">
            <v>先生</v>
          </cell>
          <cell r="D6937" t="str">
            <v>林哲光</v>
          </cell>
          <cell r="E6937" t="str">
            <v>林哲光先生</v>
          </cell>
          <cell r="F6937">
            <v>989673273</v>
          </cell>
        </row>
        <row r="6938">
          <cell r="A6938" t="str">
            <v>E201203</v>
          </cell>
          <cell r="B6938" t="str">
            <v>AAG9090</v>
          </cell>
          <cell r="C6938" t="str">
            <v>先生</v>
          </cell>
          <cell r="D6938" t="str">
            <v>邱正樑</v>
          </cell>
          <cell r="E6938" t="str">
            <v>邱正樑先生</v>
          </cell>
          <cell r="F6938">
            <v>931375550</v>
          </cell>
        </row>
        <row r="6939">
          <cell r="A6939" t="str">
            <v>E240718</v>
          </cell>
          <cell r="B6939" t="str">
            <v>AKN7769</v>
          </cell>
          <cell r="C6939" t="str">
            <v>先生</v>
          </cell>
          <cell r="D6939" t="str">
            <v>葉蒨萇</v>
          </cell>
          <cell r="E6939" t="str">
            <v>葉蒨萇先生</v>
          </cell>
          <cell r="F6939">
            <v>938007888</v>
          </cell>
        </row>
        <row r="6940">
          <cell r="A6940" t="str">
            <v>E247647</v>
          </cell>
          <cell r="B6940" t="str">
            <v>ABC3567</v>
          </cell>
          <cell r="C6940" t="str">
            <v>先生</v>
          </cell>
          <cell r="D6940" t="str">
            <v>醫鴻實業(有)依德租賃李建南</v>
          </cell>
          <cell r="E6940" t="str">
            <v>李建南先生</v>
          </cell>
          <cell r="F6940">
            <v>933014518</v>
          </cell>
        </row>
        <row r="6941">
          <cell r="A6941" t="str">
            <v>E247660</v>
          </cell>
          <cell r="B6941" t="str">
            <v>AWD8335</v>
          </cell>
          <cell r="C6941" t="str">
            <v>先生</v>
          </cell>
          <cell r="D6941" t="str">
            <v>蔡翼陽</v>
          </cell>
          <cell r="E6941" t="str">
            <v>蔡翼陽先生</v>
          </cell>
          <cell r="F6941">
            <v>953126566</v>
          </cell>
        </row>
        <row r="6942">
          <cell r="A6942" t="str">
            <v>E247735</v>
          </cell>
          <cell r="B6942" t="str">
            <v>AJF6990</v>
          </cell>
          <cell r="C6942" t="str">
            <v>先生</v>
          </cell>
          <cell r="D6942" t="str">
            <v>胡弘達</v>
          </cell>
          <cell r="E6942" t="str">
            <v>胡弘達先生</v>
          </cell>
          <cell r="F6942">
            <v>936141461</v>
          </cell>
        </row>
        <row r="6943">
          <cell r="A6943" t="str">
            <v>E247875</v>
          </cell>
          <cell r="B6943" t="str">
            <v>3335K7</v>
          </cell>
          <cell r="C6943" t="str">
            <v>先生</v>
          </cell>
          <cell r="D6943" t="str">
            <v>李振維</v>
          </cell>
          <cell r="E6943" t="str">
            <v>李振維先生</v>
          </cell>
          <cell r="F6943">
            <v>911060500</v>
          </cell>
        </row>
        <row r="6944">
          <cell r="A6944" t="str">
            <v>E247960</v>
          </cell>
          <cell r="B6944" t="str">
            <v>8958ZP</v>
          </cell>
          <cell r="C6944" t="str">
            <v>先生</v>
          </cell>
          <cell r="D6944" t="str">
            <v>林明勳</v>
          </cell>
          <cell r="E6944" t="str">
            <v>林明勳先生</v>
          </cell>
          <cell r="F6944">
            <v>939307859</v>
          </cell>
        </row>
        <row r="6945">
          <cell r="A6945" t="str">
            <v>E298047</v>
          </cell>
          <cell r="B6945" t="str">
            <v>1780T3</v>
          </cell>
          <cell r="C6945" t="str">
            <v>先生</v>
          </cell>
          <cell r="D6945" t="str">
            <v>高祥樁</v>
          </cell>
          <cell r="E6945" t="str">
            <v>高祥樁先生</v>
          </cell>
          <cell r="F6945">
            <v>922322221</v>
          </cell>
        </row>
        <row r="6946">
          <cell r="A6946" t="str">
            <v>E298819</v>
          </cell>
          <cell r="B6946" t="str">
            <v>6319YJ</v>
          </cell>
          <cell r="C6946" t="str">
            <v>先生</v>
          </cell>
          <cell r="D6946" t="str">
            <v>賴文毅</v>
          </cell>
          <cell r="E6946" t="str">
            <v>賴文毅先生</v>
          </cell>
          <cell r="F6946">
            <v>910999911</v>
          </cell>
        </row>
        <row r="6947">
          <cell r="A6947" t="str">
            <v>E353213</v>
          </cell>
          <cell r="B6947" t="str">
            <v>8165S2</v>
          </cell>
          <cell r="C6947" t="str">
            <v>先生</v>
          </cell>
          <cell r="D6947" t="str">
            <v>鉑德汽車股份有限公司吳佳翰</v>
          </cell>
          <cell r="E6947" t="str">
            <v>吳佳翰先生</v>
          </cell>
          <cell r="F6947">
            <v>921282497</v>
          </cell>
        </row>
        <row r="6948">
          <cell r="A6948" t="str">
            <v>E354419</v>
          </cell>
          <cell r="B6948" t="str">
            <v>0001ZF</v>
          </cell>
          <cell r="C6948" t="str">
            <v>小姐</v>
          </cell>
          <cell r="D6948" t="str">
            <v>張李慈敏</v>
          </cell>
          <cell r="E6948" t="str">
            <v>張李慈敏小姐</v>
          </cell>
          <cell r="F6948">
            <v>987944706</v>
          </cell>
        </row>
        <row r="6949">
          <cell r="A6949" t="str">
            <v>E370586</v>
          </cell>
          <cell r="B6949" t="str">
            <v>0979K9</v>
          </cell>
          <cell r="C6949" t="str">
            <v>先生</v>
          </cell>
          <cell r="D6949" t="str">
            <v>美羅實業股份有限公司陳群</v>
          </cell>
          <cell r="E6949" t="str">
            <v>陳群先生</v>
          </cell>
          <cell r="F6949">
            <v>918068523</v>
          </cell>
        </row>
        <row r="6950">
          <cell r="A6950" t="str">
            <v>E371941</v>
          </cell>
          <cell r="B6950" t="str">
            <v>2898S5</v>
          </cell>
          <cell r="C6950" t="str">
            <v>小姐</v>
          </cell>
          <cell r="D6950" t="str">
            <v>陳逸菁</v>
          </cell>
          <cell r="E6950" t="str">
            <v>陳逸菁小姐</v>
          </cell>
          <cell r="F6950">
            <v>916071172</v>
          </cell>
        </row>
        <row r="6951">
          <cell r="A6951" t="str">
            <v>E372088</v>
          </cell>
          <cell r="B6951" t="str">
            <v>0808J6</v>
          </cell>
          <cell r="C6951" t="str">
            <v>先生</v>
          </cell>
          <cell r="D6951" t="str">
            <v>萬岳義</v>
          </cell>
          <cell r="E6951" t="str">
            <v>萬岳義先生</v>
          </cell>
          <cell r="F6951">
            <v>933620565</v>
          </cell>
        </row>
        <row r="6952">
          <cell r="A6952" t="str">
            <v>E373009</v>
          </cell>
          <cell r="B6952" t="str">
            <v>0155YA</v>
          </cell>
          <cell r="C6952" t="str">
            <v>先生</v>
          </cell>
          <cell r="D6952" t="str">
            <v>許曆維</v>
          </cell>
          <cell r="E6952" t="str">
            <v>許曆維先生</v>
          </cell>
          <cell r="F6952">
            <v>939282606</v>
          </cell>
        </row>
        <row r="6953">
          <cell r="A6953" t="str">
            <v>E373046</v>
          </cell>
          <cell r="B6953" t="str">
            <v>APM1626</v>
          </cell>
          <cell r="C6953" t="str">
            <v>先生</v>
          </cell>
          <cell r="D6953" t="str">
            <v>威豐儀錶有限公司賴律德</v>
          </cell>
          <cell r="E6953" t="str">
            <v>賴律德先生</v>
          </cell>
          <cell r="F6953">
            <v>933025874</v>
          </cell>
        </row>
        <row r="6954">
          <cell r="A6954" t="str">
            <v>E373427</v>
          </cell>
          <cell r="B6954" t="str">
            <v>AAB7655</v>
          </cell>
          <cell r="C6954" t="str">
            <v>先生</v>
          </cell>
          <cell r="D6954" t="str">
            <v>邰威廉</v>
          </cell>
          <cell r="E6954" t="str">
            <v>張森先生</v>
          </cell>
          <cell r="F6954">
            <v>919309901</v>
          </cell>
        </row>
        <row r="6955">
          <cell r="A6955" t="str">
            <v>E373697</v>
          </cell>
          <cell r="B6955" t="str">
            <v>8559ZN</v>
          </cell>
          <cell r="C6955" t="str">
            <v>先生</v>
          </cell>
          <cell r="D6955" t="str">
            <v>潘宏欣</v>
          </cell>
          <cell r="E6955" t="str">
            <v>潘宏欣先生</v>
          </cell>
          <cell r="F6955">
            <v>961065222</v>
          </cell>
        </row>
        <row r="6956">
          <cell r="A6956" t="str">
            <v>E374199</v>
          </cell>
          <cell r="B6956" t="str">
            <v>0359ZS</v>
          </cell>
          <cell r="C6956" t="str">
            <v>先生</v>
          </cell>
          <cell r="D6956" t="str">
            <v>林煜能</v>
          </cell>
          <cell r="E6956" t="str">
            <v>林煜能先生</v>
          </cell>
          <cell r="F6956">
            <v>988705531</v>
          </cell>
        </row>
        <row r="6957">
          <cell r="A6957" t="str">
            <v>E374800</v>
          </cell>
          <cell r="B6957" t="str">
            <v>8668A9</v>
          </cell>
          <cell r="C6957" t="str">
            <v>小姐</v>
          </cell>
          <cell r="D6957" t="str">
            <v>黃玉秀</v>
          </cell>
          <cell r="E6957" t="str">
            <v>黃玉秀小姐</v>
          </cell>
          <cell r="F6957">
            <v>933092191</v>
          </cell>
        </row>
        <row r="6958">
          <cell r="A6958" t="str">
            <v>E374906</v>
          </cell>
          <cell r="B6958" t="str">
            <v>AAL8938</v>
          </cell>
          <cell r="C6958" t="str">
            <v>小姐</v>
          </cell>
          <cell r="D6958" t="str">
            <v>白雲一</v>
          </cell>
          <cell r="E6958" t="str">
            <v>洪秀佩小姐</v>
          </cell>
          <cell r="F6958">
            <v>988172438</v>
          </cell>
        </row>
        <row r="6959">
          <cell r="A6959" t="str">
            <v>E375018</v>
          </cell>
          <cell r="B6959" t="str">
            <v>7138ZS</v>
          </cell>
          <cell r="C6959" t="str">
            <v>先生</v>
          </cell>
          <cell r="D6959" t="str">
            <v>鄧祥鳳</v>
          </cell>
          <cell r="E6959" t="str">
            <v>李國豐先生</v>
          </cell>
          <cell r="F6959">
            <v>930729311</v>
          </cell>
        </row>
        <row r="6960">
          <cell r="A6960" t="str">
            <v>E375337</v>
          </cell>
          <cell r="B6960" t="str">
            <v>0098A8</v>
          </cell>
          <cell r="C6960" t="str">
            <v>小姐</v>
          </cell>
          <cell r="D6960" t="str">
            <v>楊美蓮</v>
          </cell>
          <cell r="E6960" t="str">
            <v>楊美蓮小姐</v>
          </cell>
          <cell r="F6960">
            <v>987368307</v>
          </cell>
        </row>
        <row r="6961">
          <cell r="A6961" t="str">
            <v>E376226</v>
          </cell>
          <cell r="B6961" t="str">
            <v>AXC1931</v>
          </cell>
          <cell r="C6961" t="str">
            <v>先生</v>
          </cell>
          <cell r="D6961" t="str">
            <v>黃政樺</v>
          </cell>
          <cell r="E6961" t="str">
            <v>黃政樺先生</v>
          </cell>
          <cell r="F6961">
            <v>934131028</v>
          </cell>
        </row>
        <row r="6962">
          <cell r="A6962" t="str">
            <v>E381653</v>
          </cell>
          <cell r="B6962" t="str">
            <v>AXJ0367</v>
          </cell>
          <cell r="C6962" t="str">
            <v>小姐</v>
          </cell>
          <cell r="D6962" t="str">
            <v>江柏萱</v>
          </cell>
          <cell r="E6962" t="str">
            <v>江柏萱小姐</v>
          </cell>
          <cell r="F6962">
            <v>989413404</v>
          </cell>
        </row>
        <row r="6963">
          <cell r="A6963" t="str">
            <v>E382129</v>
          </cell>
          <cell r="B6963" t="str">
            <v>AKR8817</v>
          </cell>
          <cell r="C6963" t="str">
            <v>先生</v>
          </cell>
          <cell r="D6963" t="str">
            <v>唐維甫</v>
          </cell>
          <cell r="E6963" t="str">
            <v>唐維甫先生</v>
          </cell>
          <cell r="F6963">
            <v>960537284</v>
          </cell>
        </row>
        <row r="6964">
          <cell r="A6964" t="str">
            <v>E384479</v>
          </cell>
          <cell r="B6964" t="str">
            <v>AKM7707</v>
          </cell>
          <cell r="C6964" t="str">
            <v>先生</v>
          </cell>
          <cell r="D6964" t="str">
            <v>李彥南</v>
          </cell>
          <cell r="E6964" t="str">
            <v>李彥南先生</v>
          </cell>
          <cell r="F6964">
            <v>900000000</v>
          </cell>
        </row>
        <row r="6965">
          <cell r="A6965" t="str">
            <v>E386074</v>
          </cell>
          <cell r="B6965" t="str">
            <v>E386074</v>
          </cell>
          <cell r="C6965" t="str">
            <v>先生</v>
          </cell>
          <cell r="D6965" t="str">
            <v>李聖詩</v>
          </cell>
          <cell r="E6965" t="str">
            <v>李聖詩先生</v>
          </cell>
          <cell r="F6965">
            <v>932218665</v>
          </cell>
        </row>
        <row r="6966">
          <cell r="A6966" t="str">
            <v>E392092</v>
          </cell>
          <cell r="B6966" t="str">
            <v>1967A6</v>
          </cell>
          <cell r="C6966" t="str">
            <v>先生</v>
          </cell>
          <cell r="D6966" t="str">
            <v>吳蒙恩</v>
          </cell>
          <cell r="E6966" t="str">
            <v>吳蒙恩先生</v>
          </cell>
          <cell r="F6966">
            <v>955157740</v>
          </cell>
        </row>
        <row r="6967">
          <cell r="A6967" t="str">
            <v>E397906</v>
          </cell>
          <cell r="B6967" t="str">
            <v>AAG6362</v>
          </cell>
          <cell r="C6967" t="str">
            <v>先生</v>
          </cell>
          <cell r="D6967" t="str">
            <v>依德國際股份有限公司林明國</v>
          </cell>
          <cell r="E6967" t="str">
            <v>林明國先生</v>
          </cell>
          <cell r="F6967">
            <v>933920999</v>
          </cell>
        </row>
        <row r="6968">
          <cell r="A6968" t="str">
            <v>E397979</v>
          </cell>
          <cell r="B6968" t="str">
            <v>9596XX</v>
          </cell>
          <cell r="C6968" t="str">
            <v>先生</v>
          </cell>
          <cell r="D6968" t="str">
            <v>大屯投資(有)-遠銀租賃張明智</v>
          </cell>
          <cell r="E6968" t="str">
            <v>張明智先生</v>
          </cell>
          <cell r="F6968">
            <v>933025282</v>
          </cell>
        </row>
        <row r="6969">
          <cell r="A6969" t="str">
            <v>E422770</v>
          </cell>
          <cell r="B6969" t="str">
            <v>7828A2</v>
          </cell>
          <cell r="C6969" t="str">
            <v>小姐</v>
          </cell>
          <cell r="D6969" t="str">
            <v>周良貞</v>
          </cell>
          <cell r="E6969" t="str">
            <v>周良貞小姐</v>
          </cell>
          <cell r="F6969">
            <v>928962692</v>
          </cell>
        </row>
        <row r="6970">
          <cell r="A6970" t="str">
            <v>E422868</v>
          </cell>
          <cell r="B6970" t="str">
            <v>AKQ2798</v>
          </cell>
          <cell r="C6970" t="str">
            <v>先生</v>
          </cell>
          <cell r="D6970" t="str">
            <v>廖文興</v>
          </cell>
          <cell r="E6970" t="str">
            <v>廖文興先生</v>
          </cell>
          <cell r="F6970">
            <v>936123434</v>
          </cell>
        </row>
        <row r="6971">
          <cell r="A6971" t="str">
            <v>E422879</v>
          </cell>
          <cell r="B6971" t="str">
            <v>2009YE</v>
          </cell>
          <cell r="C6971" t="str">
            <v>小姐</v>
          </cell>
          <cell r="D6971" t="str">
            <v>葉燕珍</v>
          </cell>
          <cell r="E6971" t="str">
            <v>葉燕珍小姐</v>
          </cell>
          <cell r="F6971">
            <v>935198872</v>
          </cell>
        </row>
        <row r="6972">
          <cell r="A6972" t="str">
            <v>E422994</v>
          </cell>
          <cell r="B6972" t="str">
            <v>2351YE</v>
          </cell>
          <cell r="C6972" t="str">
            <v>先生</v>
          </cell>
          <cell r="D6972" t="str">
            <v>林英亮</v>
          </cell>
          <cell r="E6972" t="str">
            <v>林英亮先生</v>
          </cell>
          <cell r="F6972">
            <v>938659353</v>
          </cell>
        </row>
        <row r="6973">
          <cell r="A6973" t="str">
            <v>E432252</v>
          </cell>
          <cell r="B6973" t="str">
            <v>ABM9585</v>
          </cell>
          <cell r="C6973" t="str">
            <v>先生</v>
          </cell>
          <cell r="D6973" t="str">
            <v>陳宏傑</v>
          </cell>
          <cell r="E6973" t="str">
            <v>陳宏傑先生</v>
          </cell>
          <cell r="F6973">
            <v>932938382</v>
          </cell>
        </row>
        <row r="6974">
          <cell r="A6974" t="str">
            <v>E449326</v>
          </cell>
          <cell r="B6974" t="str">
            <v>0101YQ</v>
          </cell>
          <cell r="C6974" t="str">
            <v>小姐</v>
          </cell>
          <cell r="D6974" t="str">
            <v>廖姵君</v>
          </cell>
          <cell r="E6974" t="str">
            <v>廖姵君小姐</v>
          </cell>
          <cell r="F6974">
            <v>918080531</v>
          </cell>
        </row>
        <row r="6975">
          <cell r="A6975" t="str">
            <v>E450225</v>
          </cell>
          <cell r="B6975" t="str">
            <v>9825A3</v>
          </cell>
          <cell r="C6975" t="str">
            <v>先生</v>
          </cell>
          <cell r="D6975" t="str">
            <v>施智元</v>
          </cell>
          <cell r="E6975" t="str">
            <v>施智元先生</v>
          </cell>
          <cell r="F6975">
            <v>970467390</v>
          </cell>
        </row>
        <row r="6976">
          <cell r="A6976" t="str">
            <v>E450408</v>
          </cell>
          <cell r="B6976" t="str">
            <v>AMY6890</v>
          </cell>
          <cell r="C6976" t="str">
            <v>先生</v>
          </cell>
          <cell r="D6976" t="str">
            <v>浩揮股份有限公司邱譽嘉</v>
          </cell>
          <cell r="E6976" t="str">
            <v>邱譽嘉先生</v>
          </cell>
          <cell r="F6976">
            <v>963363637</v>
          </cell>
        </row>
        <row r="6977">
          <cell r="A6977" t="str">
            <v>E452208</v>
          </cell>
          <cell r="B6977" t="str">
            <v>AKN2266</v>
          </cell>
          <cell r="C6977" t="str">
            <v>先生</v>
          </cell>
          <cell r="D6977" t="str">
            <v>張謙煜</v>
          </cell>
          <cell r="E6977" t="str">
            <v>張謙煜先生</v>
          </cell>
          <cell r="F6977">
            <v>958121000</v>
          </cell>
        </row>
        <row r="6978">
          <cell r="A6978" t="str">
            <v>E452228</v>
          </cell>
          <cell r="B6978" t="str">
            <v>ARK9589</v>
          </cell>
          <cell r="C6978" t="str">
            <v>先生</v>
          </cell>
          <cell r="D6978" t="str">
            <v>鄭煥章</v>
          </cell>
          <cell r="E6978" t="str">
            <v>鄭煥章先生</v>
          </cell>
          <cell r="F6978">
            <v>988660762</v>
          </cell>
        </row>
        <row r="6979">
          <cell r="A6979" t="str">
            <v>E454008</v>
          </cell>
          <cell r="B6979" t="str">
            <v>2288M5</v>
          </cell>
          <cell r="C6979" t="str">
            <v>先生</v>
          </cell>
          <cell r="D6979" t="str">
            <v>蔡政宏</v>
          </cell>
          <cell r="E6979" t="str">
            <v>莊南雲先生</v>
          </cell>
          <cell r="F6979">
            <v>972707320</v>
          </cell>
        </row>
        <row r="6980">
          <cell r="A6980" t="str">
            <v>E454011</v>
          </cell>
          <cell r="B6980" t="str">
            <v>RAD7716</v>
          </cell>
          <cell r="C6980" t="str">
            <v>先生</v>
          </cell>
          <cell r="D6980" t="str">
            <v>黃家偉</v>
          </cell>
          <cell r="E6980" t="str">
            <v>黃家偉先生</v>
          </cell>
          <cell r="F6980">
            <v>915887628</v>
          </cell>
        </row>
        <row r="6981">
          <cell r="A6981" t="str">
            <v>E454743</v>
          </cell>
          <cell r="B6981" t="str">
            <v>ANN7168</v>
          </cell>
          <cell r="C6981" t="str">
            <v>先生</v>
          </cell>
          <cell r="D6981" t="str">
            <v>陸耀文</v>
          </cell>
          <cell r="E6981" t="str">
            <v>陸耀文先生</v>
          </cell>
          <cell r="F6981">
            <v>955629589</v>
          </cell>
        </row>
        <row r="6982">
          <cell r="A6982" t="str">
            <v>E454754</v>
          </cell>
          <cell r="B6982" t="str">
            <v>AAB0808</v>
          </cell>
          <cell r="C6982" t="str">
            <v>先生</v>
          </cell>
          <cell r="D6982" t="str">
            <v>周程軒</v>
          </cell>
          <cell r="E6982" t="str">
            <v>周程軒先生</v>
          </cell>
          <cell r="F6982">
            <v>921609466</v>
          </cell>
        </row>
        <row r="6983">
          <cell r="A6983" t="str">
            <v>E454890</v>
          </cell>
          <cell r="B6983" t="str">
            <v>ANX3201</v>
          </cell>
          <cell r="C6983" t="str">
            <v>先生</v>
          </cell>
          <cell r="D6983" t="str">
            <v>DaneshvariNooshabadiMohammad</v>
          </cell>
          <cell r="E6983" t="str">
            <v>DaneshvariNooshabadiMohammad先生</v>
          </cell>
          <cell r="F6983">
            <v>981621367</v>
          </cell>
        </row>
        <row r="6984">
          <cell r="A6984" t="str">
            <v>E518395</v>
          </cell>
          <cell r="B6984" t="str">
            <v>6218H6</v>
          </cell>
          <cell r="C6984" t="str">
            <v>先生</v>
          </cell>
          <cell r="D6984" t="str">
            <v>陳淑貞</v>
          </cell>
          <cell r="E6984" t="str">
            <v>蔡政展先生</v>
          </cell>
          <cell r="F6984">
            <v>939851876</v>
          </cell>
        </row>
        <row r="6985">
          <cell r="A6985" t="str">
            <v>E518424</v>
          </cell>
          <cell r="B6985" t="str">
            <v>8089UX</v>
          </cell>
          <cell r="C6985" t="str">
            <v>小姐</v>
          </cell>
          <cell r="D6985" t="str">
            <v>林麗慧</v>
          </cell>
          <cell r="E6985" t="str">
            <v>林麗慧小姐</v>
          </cell>
          <cell r="F6985">
            <v>912537958</v>
          </cell>
        </row>
        <row r="6986">
          <cell r="A6986" t="str">
            <v>E568182</v>
          </cell>
          <cell r="B6986" t="str">
            <v>APC3333</v>
          </cell>
          <cell r="C6986" t="str">
            <v>先生</v>
          </cell>
          <cell r="D6986" t="str">
            <v>劉德人</v>
          </cell>
          <cell r="E6986" t="str">
            <v>劉德人先生</v>
          </cell>
          <cell r="F6986">
            <v>926914326</v>
          </cell>
        </row>
        <row r="6987">
          <cell r="A6987" t="str">
            <v>E568405</v>
          </cell>
          <cell r="B6987" t="str">
            <v>AAB6928</v>
          </cell>
          <cell r="C6987" t="str">
            <v>先生</v>
          </cell>
          <cell r="D6987" t="str">
            <v>陳明笙</v>
          </cell>
          <cell r="E6987" t="str">
            <v>陳明笙先生</v>
          </cell>
          <cell r="F6987">
            <v>926717699</v>
          </cell>
        </row>
        <row r="6988">
          <cell r="A6988" t="str">
            <v>E568422</v>
          </cell>
          <cell r="B6988" t="str">
            <v>AHP5555</v>
          </cell>
          <cell r="C6988" t="str">
            <v>女士</v>
          </cell>
          <cell r="D6988" t="str">
            <v>蕭毓芳</v>
          </cell>
          <cell r="E6988" t="str">
            <v>蕭毓芳女士</v>
          </cell>
          <cell r="F6988">
            <v>938723238</v>
          </cell>
        </row>
        <row r="6989">
          <cell r="A6989" t="str">
            <v>E569159</v>
          </cell>
          <cell r="B6989" t="str">
            <v>0321ZT</v>
          </cell>
          <cell r="C6989" t="str">
            <v>先生</v>
          </cell>
          <cell r="D6989" t="str">
            <v>黃筱伶</v>
          </cell>
          <cell r="E6989" t="str">
            <v>葉金良先生</v>
          </cell>
          <cell r="F6989">
            <v>933801131</v>
          </cell>
        </row>
        <row r="6990">
          <cell r="A6990" t="str">
            <v>E580599</v>
          </cell>
          <cell r="B6990" t="str">
            <v>AGR3271</v>
          </cell>
          <cell r="C6990" t="str">
            <v>小姐</v>
          </cell>
          <cell r="D6990" t="str">
            <v>黎倩儀</v>
          </cell>
          <cell r="E6990" t="str">
            <v>葉碧蓮小姐</v>
          </cell>
          <cell r="F6990">
            <v>929577529</v>
          </cell>
        </row>
        <row r="6991">
          <cell r="A6991" t="str">
            <v>E582798</v>
          </cell>
          <cell r="B6991">
            <v>696600000000</v>
          </cell>
          <cell r="C6991" t="str">
            <v>先生</v>
          </cell>
          <cell r="D6991" t="str">
            <v>吳龍熙</v>
          </cell>
          <cell r="E6991" t="str">
            <v>吳龍熙先生</v>
          </cell>
          <cell r="F6991">
            <v>988308308</v>
          </cell>
        </row>
        <row r="6992">
          <cell r="A6992" t="str">
            <v>E582879</v>
          </cell>
          <cell r="B6992" t="str">
            <v>1796ZS</v>
          </cell>
          <cell r="C6992" t="str">
            <v>先生</v>
          </cell>
          <cell r="D6992" t="str">
            <v>周怡伶</v>
          </cell>
          <cell r="E6992" t="str">
            <v>張凱雄先生</v>
          </cell>
          <cell r="F6992">
            <v>975335677</v>
          </cell>
        </row>
        <row r="6993">
          <cell r="A6993" t="str">
            <v>E583550</v>
          </cell>
          <cell r="B6993" t="str">
            <v>5353A8</v>
          </cell>
          <cell r="C6993" t="str">
            <v>先生</v>
          </cell>
          <cell r="D6993" t="str">
            <v>馬國明</v>
          </cell>
          <cell r="E6993" t="str">
            <v>馬國明先生</v>
          </cell>
          <cell r="F6993">
            <v>932074046</v>
          </cell>
        </row>
        <row r="6994">
          <cell r="A6994" t="str">
            <v>E583565</v>
          </cell>
          <cell r="B6994" t="str">
            <v>0068ZU</v>
          </cell>
          <cell r="C6994" t="str">
            <v>女士</v>
          </cell>
          <cell r="D6994" t="str">
            <v>陳淑春</v>
          </cell>
          <cell r="E6994" t="str">
            <v>陳淑春女士</v>
          </cell>
          <cell r="F6994">
            <v>912572977</v>
          </cell>
        </row>
        <row r="6995">
          <cell r="A6995" t="str">
            <v>E583572</v>
          </cell>
          <cell r="B6995" t="str">
            <v>5918A8</v>
          </cell>
          <cell r="C6995" t="str">
            <v>小姐</v>
          </cell>
          <cell r="D6995" t="str">
            <v>周佳燕</v>
          </cell>
          <cell r="E6995" t="str">
            <v>周佳燕小姐</v>
          </cell>
          <cell r="F6995">
            <v>910302391</v>
          </cell>
        </row>
        <row r="6996">
          <cell r="A6996" t="str">
            <v>E583705</v>
          </cell>
          <cell r="B6996" t="str">
            <v>9717F6</v>
          </cell>
          <cell r="C6996" t="str">
            <v>先生</v>
          </cell>
          <cell r="D6996" t="str">
            <v>朱紀中</v>
          </cell>
          <cell r="E6996" t="str">
            <v>朱紀中先生</v>
          </cell>
          <cell r="F6996">
            <v>972769220</v>
          </cell>
        </row>
        <row r="6997">
          <cell r="A6997" t="str">
            <v>E583725</v>
          </cell>
          <cell r="B6997" t="str">
            <v>6078A8</v>
          </cell>
          <cell r="C6997" t="str">
            <v>先生</v>
          </cell>
          <cell r="D6997" t="str">
            <v>呂先生</v>
          </cell>
          <cell r="E6997" t="str">
            <v>呂先生先生</v>
          </cell>
          <cell r="F6997">
            <v>982200383</v>
          </cell>
        </row>
        <row r="6998">
          <cell r="A6998" t="str">
            <v>E583767</v>
          </cell>
          <cell r="B6998" t="str">
            <v>8318F5</v>
          </cell>
          <cell r="C6998" t="str">
            <v>先生</v>
          </cell>
          <cell r="D6998" t="str">
            <v>譚傳安</v>
          </cell>
          <cell r="E6998" t="str">
            <v>譚傳安先生</v>
          </cell>
          <cell r="F6998">
            <v>924118981</v>
          </cell>
        </row>
        <row r="6999">
          <cell r="A6999" t="str">
            <v>E584228</v>
          </cell>
          <cell r="B6999" t="str">
            <v>AKG3900</v>
          </cell>
          <cell r="C6999" t="str">
            <v>先生</v>
          </cell>
          <cell r="D6999" t="str">
            <v>蔡東霖</v>
          </cell>
          <cell r="E6999" t="str">
            <v>蔡東霖先生</v>
          </cell>
          <cell r="F6999">
            <v>925097290</v>
          </cell>
        </row>
        <row r="7000">
          <cell r="A7000" t="str">
            <v>E585362</v>
          </cell>
          <cell r="B7000" t="str">
            <v>1177WV</v>
          </cell>
          <cell r="C7000" t="str">
            <v>小姐</v>
          </cell>
          <cell r="D7000" t="str">
            <v>金合利實業有限公司洪秀暖</v>
          </cell>
          <cell r="E7000" t="str">
            <v>洪秀暖小姐</v>
          </cell>
          <cell r="F7000">
            <v>928390337</v>
          </cell>
        </row>
        <row r="7001">
          <cell r="A7001" t="str">
            <v>E585366</v>
          </cell>
          <cell r="B7001" t="str">
            <v>7187YH</v>
          </cell>
          <cell r="C7001" t="str">
            <v>先生</v>
          </cell>
          <cell r="D7001" t="str">
            <v>葉文娜</v>
          </cell>
          <cell r="E7001" t="str">
            <v>林廷翰先生</v>
          </cell>
          <cell r="F7001">
            <v>928551546</v>
          </cell>
        </row>
        <row r="7002">
          <cell r="A7002" t="str">
            <v>E585418</v>
          </cell>
          <cell r="B7002" t="str">
            <v>7956YE</v>
          </cell>
          <cell r="C7002" t="str">
            <v>小姐</v>
          </cell>
          <cell r="D7002" t="str">
            <v>劉曼君</v>
          </cell>
          <cell r="E7002" t="str">
            <v>劉曼君小姐</v>
          </cell>
          <cell r="F7002">
            <v>920345676</v>
          </cell>
        </row>
        <row r="7003">
          <cell r="A7003" t="str">
            <v>E585432</v>
          </cell>
          <cell r="B7003" t="str">
            <v>5985A5</v>
          </cell>
          <cell r="C7003" t="str">
            <v>先生</v>
          </cell>
          <cell r="D7003" t="str">
            <v>趙浩雲</v>
          </cell>
          <cell r="E7003" t="str">
            <v>趙浩雲先生</v>
          </cell>
          <cell r="F7003">
            <v>935100374</v>
          </cell>
        </row>
        <row r="7004">
          <cell r="A7004" t="str">
            <v>E585534</v>
          </cell>
          <cell r="B7004" t="str">
            <v>ATC8161</v>
          </cell>
          <cell r="C7004" t="str">
            <v>先生</v>
          </cell>
          <cell r="D7004" t="str">
            <v>阮理洲</v>
          </cell>
          <cell r="E7004" t="str">
            <v>阮理洲先生</v>
          </cell>
          <cell r="F7004">
            <v>932236436</v>
          </cell>
        </row>
        <row r="7005">
          <cell r="A7005" t="str">
            <v>E585611</v>
          </cell>
          <cell r="B7005" t="str">
            <v>1189F9</v>
          </cell>
          <cell r="C7005" t="str">
            <v>女士</v>
          </cell>
          <cell r="D7005" t="str">
            <v>葉翠玲</v>
          </cell>
          <cell r="E7005" t="str">
            <v>葉翠玲女士</v>
          </cell>
          <cell r="F7005">
            <v>935502038</v>
          </cell>
        </row>
        <row r="7006">
          <cell r="A7006" t="str">
            <v>E585766</v>
          </cell>
          <cell r="B7006" t="str">
            <v>APK2377</v>
          </cell>
          <cell r="C7006" t="str">
            <v>先生</v>
          </cell>
          <cell r="D7006" t="str">
            <v>苗秋萍</v>
          </cell>
          <cell r="E7006" t="str">
            <v>曾令緯先生</v>
          </cell>
          <cell r="F7006">
            <v>928049166</v>
          </cell>
        </row>
        <row r="7007">
          <cell r="A7007" t="str">
            <v>E585811</v>
          </cell>
          <cell r="B7007" t="str">
            <v>ASE9595</v>
          </cell>
          <cell r="C7007" t="str">
            <v>先生</v>
          </cell>
          <cell r="D7007" t="str">
            <v>劉俊威</v>
          </cell>
          <cell r="E7007" t="str">
            <v>劉俊威先生</v>
          </cell>
          <cell r="F7007">
            <v>976980058</v>
          </cell>
        </row>
        <row r="7008">
          <cell r="A7008" t="str">
            <v>E586041</v>
          </cell>
          <cell r="B7008" t="str">
            <v>AKP8735</v>
          </cell>
          <cell r="C7008" t="str">
            <v>先生</v>
          </cell>
          <cell r="D7008" t="str">
            <v>林忠德</v>
          </cell>
          <cell r="E7008" t="str">
            <v>林忠德先生</v>
          </cell>
          <cell r="F7008">
            <v>932198299</v>
          </cell>
        </row>
        <row r="7009">
          <cell r="A7009" t="str">
            <v>E586063</v>
          </cell>
          <cell r="B7009" t="str">
            <v>AJG9125</v>
          </cell>
          <cell r="C7009" t="str">
            <v>先生</v>
          </cell>
          <cell r="D7009" t="str">
            <v>呂啟弘</v>
          </cell>
          <cell r="E7009" t="str">
            <v>呂啟弘先生</v>
          </cell>
          <cell r="F7009">
            <v>912535213</v>
          </cell>
        </row>
        <row r="7010">
          <cell r="A7010" t="str">
            <v>E586208</v>
          </cell>
          <cell r="B7010" t="str">
            <v>AKN1167</v>
          </cell>
          <cell r="C7010" t="str">
            <v>小姐</v>
          </cell>
          <cell r="D7010" t="str">
            <v>徐智莉</v>
          </cell>
          <cell r="E7010" t="str">
            <v>徐智莉小姐</v>
          </cell>
          <cell r="F7010">
            <v>937915627</v>
          </cell>
        </row>
        <row r="7011">
          <cell r="A7011" t="str">
            <v>E593991</v>
          </cell>
          <cell r="B7011" t="str">
            <v>9022S2</v>
          </cell>
          <cell r="C7011" t="str">
            <v>小姐</v>
          </cell>
          <cell r="D7011" t="str">
            <v>風車圖書出版(有)藍淑玲</v>
          </cell>
          <cell r="E7011" t="str">
            <v>藍淑玲小姐</v>
          </cell>
          <cell r="F7011">
            <v>933032008</v>
          </cell>
        </row>
        <row r="7012">
          <cell r="A7012" t="str">
            <v>E594480</v>
          </cell>
          <cell r="B7012" t="str">
            <v>8578H7</v>
          </cell>
          <cell r="C7012" t="str">
            <v>先生</v>
          </cell>
          <cell r="D7012" t="str">
            <v>實新科技股份有限公司賈曼甯</v>
          </cell>
          <cell r="E7012" t="str">
            <v>李昌瑜先生</v>
          </cell>
          <cell r="F7012">
            <v>918565908</v>
          </cell>
        </row>
        <row r="7013">
          <cell r="A7013" t="str">
            <v>E594537</v>
          </cell>
          <cell r="B7013" t="str">
            <v>7579G3</v>
          </cell>
          <cell r="C7013" t="str">
            <v>先生</v>
          </cell>
          <cell r="D7013" t="str">
            <v>狄麥歐</v>
          </cell>
          <cell r="E7013" t="str">
            <v>狄麥歐先生</v>
          </cell>
          <cell r="F7013">
            <v>958433550</v>
          </cell>
        </row>
        <row r="7014">
          <cell r="A7014" t="str">
            <v>E595456</v>
          </cell>
          <cell r="B7014" t="str">
            <v>2288H9</v>
          </cell>
          <cell r="C7014" t="str">
            <v>先生</v>
          </cell>
          <cell r="D7014" t="str">
            <v>魏子耘</v>
          </cell>
          <cell r="E7014" t="str">
            <v>魏子耘先生</v>
          </cell>
          <cell r="F7014">
            <v>980946528</v>
          </cell>
        </row>
        <row r="7015">
          <cell r="A7015" t="str">
            <v>E596348</v>
          </cell>
          <cell r="B7015" t="str">
            <v>ANN5788</v>
          </cell>
          <cell r="C7015" t="str">
            <v>先生</v>
          </cell>
          <cell r="D7015" t="str">
            <v>昌聖精機股份有限公司高文吉</v>
          </cell>
          <cell r="E7015" t="str">
            <v>高文吉先生</v>
          </cell>
          <cell r="F7015">
            <v>936901333</v>
          </cell>
        </row>
        <row r="7016">
          <cell r="A7016" t="str">
            <v>E607148</v>
          </cell>
          <cell r="B7016" t="str">
            <v>8900H7</v>
          </cell>
          <cell r="C7016" t="str">
            <v>先生</v>
          </cell>
          <cell r="D7016" t="str">
            <v>蔡晏辰</v>
          </cell>
          <cell r="E7016" t="str">
            <v>蔡晏辰先生</v>
          </cell>
          <cell r="F7016">
            <v>936684555</v>
          </cell>
        </row>
        <row r="7017">
          <cell r="A7017" t="str">
            <v>E607213</v>
          </cell>
          <cell r="B7017" t="str">
            <v>9837H7</v>
          </cell>
          <cell r="C7017" t="str">
            <v>小姐</v>
          </cell>
          <cell r="D7017" t="str">
            <v>陳孟妍</v>
          </cell>
          <cell r="E7017" t="str">
            <v>陳孟妍小姐</v>
          </cell>
          <cell r="F7017">
            <v>988083968</v>
          </cell>
        </row>
        <row r="7018">
          <cell r="A7018" t="str">
            <v>E608269</v>
          </cell>
          <cell r="B7018" t="str">
            <v>5882J8</v>
          </cell>
          <cell r="C7018" t="str">
            <v>先生</v>
          </cell>
          <cell r="D7018" t="str">
            <v>蔡佐旻</v>
          </cell>
          <cell r="E7018" t="str">
            <v>蔡佐旻先生</v>
          </cell>
          <cell r="F7018">
            <v>926888138</v>
          </cell>
        </row>
        <row r="7019">
          <cell r="A7019" t="str">
            <v>E613133</v>
          </cell>
          <cell r="B7019" t="str">
            <v>ANU5990</v>
          </cell>
          <cell r="C7019" t="str">
            <v>小姐</v>
          </cell>
          <cell r="D7019" t="str">
            <v>辛旻芳</v>
          </cell>
          <cell r="E7019" t="str">
            <v>辛旻芳小姐</v>
          </cell>
          <cell r="F7019">
            <v>989525306</v>
          </cell>
        </row>
        <row r="7020">
          <cell r="A7020" t="str">
            <v>E629578</v>
          </cell>
          <cell r="B7020" t="str">
            <v>3358F9</v>
          </cell>
          <cell r="C7020" t="str">
            <v>先生</v>
          </cell>
          <cell r="D7020" t="str">
            <v>趙璽</v>
          </cell>
          <cell r="E7020" t="str">
            <v>趙璽先生</v>
          </cell>
          <cell r="F7020">
            <v>910211941</v>
          </cell>
        </row>
        <row r="7021">
          <cell r="A7021" t="str">
            <v>E645960</v>
          </cell>
          <cell r="B7021" t="str">
            <v>AGQ8997</v>
          </cell>
          <cell r="C7021" t="str">
            <v>先生</v>
          </cell>
          <cell r="D7021" t="str">
            <v>藍少辰</v>
          </cell>
          <cell r="E7021" t="str">
            <v>藍少辰先生</v>
          </cell>
          <cell r="F7021">
            <v>929987656</v>
          </cell>
        </row>
        <row r="7022">
          <cell r="A7022" t="str">
            <v>E685144</v>
          </cell>
          <cell r="B7022" t="str">
            <v>AGK5858</v>
          </cell>
          <cell r="C7022" t="str">
            <v>先生</v>
          </cell>
          <cell r="D7022" t="str">
            <v>瀚博科技(股)-財盟租賃鄭仕佑</v>
          </cell>
          <cell r="E7022" t="str">
            <v>鄭仕佑先生</v>
          </cell>
          <cell r="F7022">
            <v>955732257</v>
          </cell>
        </row>
        <row r="7023">
          <cell r="A7023" t="str">
            <v>E685174</v>
          </cell>
          <cell r="B7023" t="str">
            <v>AGN6678</v>
          </cell>
          <cell r="C7023" t="str">
            <v>先生</v>
          </cell>
          <cell r="D7023" t="str">
            <v>丁冠廷</v>
          </cell>
          <cell r="E7023" t="str">
            <v>丁冠廷先生</v>
          </cell>
          <cell r="F7023">
            <v>933611978</v>
          </cell>
        </row>
        <row r="7024">
          <cell r="A7024" t="str">
            <v>E685354</v>
          </cell>
          <cell r="B7024" t="str">
            <v>1738YK</v>
          </cell>
          <cell r="C7024" t="str">
            <v>先生</v>
          </cell>
          <cell r="D7024" t="str">
            <v>王大任</v>
          </cell>
          <cell r="E7024" t="str">
            <v>王大任先生</v>
          </cell>
          <cell r="F7024">
            <v>988551873</v>
          </cell>
        </row>
        <row r="7025">
          <cell r="A7025" t="str">
            <v>E685536</v>
          </cell>
          <cell r="B7025" t="str">
            <v>ATD6997</v>
          </cell>
          <cell r="C7025" t="str">
            <v>先生</v>
          </cell>
          <cell r="D7025" t="str">
            <v>彥霆投資股份有限公司吳彥霆</v>
          </cell>
          <cell r="E7025" t="str">
            <v>吳彥霆先生</v>
          </cell>
          <cell r="F7025">
            <v>972891079</v>
          </cell>
        </row>
        <row r="7026">
          <cell r="A7026" t="str">
            <v>E685782</v>
          </cell>
          <cell r="B7026" t="str">
            <v>8889M3</v>
          </cell>
          <cell r="C7026" t="str">
            <v>先生</v>
          </cell>
          <cell r="D7026" t="str">
            <v>呂宏乾</v>
          </cell>
          <cell r="E7026" t="str">
            <v>呂宏乾先生</v>
          </cell>
          <cell r="F7026">
            <v>936098885</v>
          </cell>
        </row>
        <row r="7027">
          <cell r="A7027" t="str">
            <v>E685825</v>
          </cell>
          <cell r="B7027" t="str">
            <v>AGL0178</v>
          </cell>
          <cell r="C7027" t="str">
            <v>先生</v>
          </cell>
          <cell r="D7027" t="str">
            <v>游家彰</v>
          </cell>
          <cell r="E7027" t="str">
            <v>游家彰先生</v>
          </cell>
          <cell r="F7027">
            <v>937183136</v>
          </cell>
        </row>
        <row r="7028">
          <cell r="A7028" t="str">
            <v>E685891</v>
          </cell>
          <cell r="B7028" t="str">
            <v>AAL5209</v>
          </cell>
          <cell r="C7028" t="str">
            <v>先生</v>
          </cell>
          <cell r="D7028" t="str">
            <v>邱顯洲</v>
          </cell>
          <cell r="E7028" t="str">
            <v>邱顯洲先生</v>
          </cell>
          <cell r="F7028">
            <v>933780409</v>
          </cell>
        </row>
        <row r="7029">
          <cell r="A7029" t="str">
            <v>E686085</v>
          </cell>
          <cell r="B7029" t="str">
            <v>AQX0311</v>
          </cell>
          <cell r="C7029" t="str">
            <v>先生</v>
          </cell>
          <cell r="D7029" t="str">
            <v>洪偵耀</v>
          </cell>
          <cell r="E7029" t="str">
            <v>洪偵耀先生</v>
          </cell>
          <cell r="F7029">
            <v>927313313</v>
          </cell>
        </row>
        <row r="7030">
          <cell r="A7030" t="str">
            <v>E686339</v>
          </cell>
          <cell r="B7030" t="str">
            <v>APP3338</v>
          </cell>
          <cell r="C7030" t="str">
            <v>先生</v>
          </cell>
          <cell r="D7030" t="str">
            <v>陳漢承</v>
          </cell>
          <cell r="E7030" t="str">
            <v>陳漢承先生</v>
          </cell>
          <cell r="F7030">
            <v>935025569</v>
          </cell>
        </row>
        <row r="7031">
          <cell r="A7031" t="str">
            <v>E686345</v>
          </cell>
          <cell r="B7031" t="str">
            <v>AKR6657</v>
          </cell>
          <cell r="C7031" t="str">
            <v>先生</v>
          </cell>
          <cell r="D7031" t="str">
            <v>江志明</v>
          </cell>
          <cell r="E7031" t="str">
            <v>江志明先生</v>
          </cell>
          <cell r="F7031">
            <v>921882044</v>
          </cell>
        </row>
        <row r="7032">
          <cell r="A7032" t="str">
            <v>E686530</v>
          </cell>
          <cell r="B7032" t="str">
            <v>AKA9989</v>
          </cell>
          <cell r="C7032" t="str">
            <v>先生</v>
          </cell>
          <cell r="D7032" t="str">
            <v>張鴻彬</v>
          </cell>
          <cell r="E7032" t="str">
            <v>張鴻彬先生</v>
          </cell>
          <cell r="F7032">
            <v>918009989</v>
          </cell>
        </row>
        <row r="7033">
          <cell r="A7033" t="str">
            <v>E713807</v>
          </cell>
          <cell r="B7033" t="str">
            <v>AAF7818</v>
          </cell>
          <cell r="C7033" t="str">
            <v>女士</v>
          </cell>
          <cell r="D7033" t="str">
            <v>簡郁琳</v>
          </cell>
          <cell r="E7033" t="str">
            <v>簡郁琳女士</v>
          </cell>
          <cell r="F7033">
            <v>935531008</v>
          </cell>
        </row>
        <row r="7034">
          <cell r="A7034" t="str">
            <v>E714509</v>
          </cell>
          <cell r="B7034" t="str">
            <v>ATM5370</v>
          </cell>
          <cell r="C7034" t="str">
            <v>先生</v>
          </cell>
          <cell r="D7034" t="str">
            <v>林弘毅</v>
          </cell>
          <cell r="E7034" t="str">
            <v>林弘毅先生</v>
          </cell>
          <cell r="F7034">
            <v>936148552</v>
          </cell>
        </row>
        <row r="7035">
          <cell r="A7035" t="str">
            <v>E736025</v>
          </cell>
          <cell r="B7035" t="str">
            <v>6563T8</v>
          </cell>
          <cell r="C7035" t="str">
            <v>先生</v>
          </cell>
          <cell r="D7035" t="str">
            <v>陳游介</v>
          </cell>
          <cell r="E7035" t="str">
            <v>陳游介先生</v>
          </cell>
          <cell r="F7035">
            <v>976538555</v>
          </cell>
        </row>
        <row r="7036">
          <cell r="A7036" t="str">
            <v>E736115</v>
          </cell>
          <cell r="B7036" t="str">
            <v>ANR0516</v>
          </cell>
          <cell r="C7036" t="str">
            <v>先生</v>
          </cell>
          <cell r="D7036" t="str">
            <v>黃聖凱</v>
          </cell>
          <cell r="E7036" t="str">
            <v>黃聖凱先生</v>
          </cell>
          <cell r="F7036">
            <v>932348230</v>
          </cell>
        </row>
        <row r="7037">
          <cell r="A7037" t="str">
            <v>E736783</v>
          </cell>
          <cell r="B7037" t="str">
            <v>6585J2</v>
          </cell>
          <cell r="C7037" t="str">
            <v>小姐</v>
          </cell>
          <cell r="D7037" t="str">
            <v>方一葒</v>
          </cell>
          <cell r="E7037" t="str">
            <v>方一葒小姐</v>
          </cell>
          <cell r="F7037">
            <v>927025168</v>
          </cell>
        </row>
        <row r="7038">
          <cell r="A7038" t="str">
            <v>E736878</v>
          </cell>
          <cell r="B7038" t="str">
            <v>ARY3335</v>
          </cell>
          <cell r="C7038" t="str">
            <v>先生</v>
          </cell>
          <cell r="D7038" t="str">
            <v>王仁宏</v>
          </cell>
          <cell r="E7038" t="str">
            <v>王仁宏先生</v>
          </cell>
          <cell r="F7038">
            <v>970012650</v>
          </cell>
        </row>
        <row r="7039">
          <cell r="A7039" t="str">
            <v>E737071</v>
          </cell>
          <cell r="B7039" t="str">
            <v>AAL8913</v>
          </cell>
          <cell r="C7039" t="str">
            <v>先生</v>
          </cell>
          <cell r="D7039" t="str">
            <v>林鴻傑</v>
          </cell>
          <cell r="E7039" t="str">
            <v>黃展儀先生</v>
          </cell>
          <cell r="F7039">
            <v>981238415</v>
          </cell>
        </row>
        <row r="7040">
          <cell r="A7040" t="str">
            <v>E738608</v>
          </cell>
          <cell r="B7040" t="str">
            <v>E738608</v>
          </cell>
          <cell r="C7040" t="str">
            <v>先生</v>
          </cell>
          <cell r="D7040" t="str">
            <v>車已賣</v>
          </cell>
          <cell r="E7040" t="str">
            <v>車已賣先生</v>
          </cell>
          <cell r="F7040">
            <v>900000000</v>
          </cell>
        </row>
        <row r="7041">
          <cell r="A7041" t="str">
            <v>E738610</v>
          </cell>
          <cell r="B7041" t="str">
            <v>6277ZU</v>
          </cell>
          <cell r="C7041" t="str">
            <v>先生</v>
          </cell>
          <cell r="D7041" t="str">
            <v>張文龍</v>
          </cell>
          <cell r="E7041" t="str">
            <v>張文龍先生</v>
          </cell>
          <cell r="F7041">
            <v>981898871</v>
          </cell>
        </row>
        <row r="7042">
          <cell r="A7042" t="str">
            <v>E739003</v>
          </cell>
          <cell r="B7042" t="str">
            <v>4586YK</v>
          </cell>
          <cell r="C7042" t="str">
            <v>先生</v>
          </cell>
          <cell r="D7042" t="str">
            <v>林啟舜</v>
          </cell>
          <cell r="E7042" t="str">
            <v>林啟舜先生</v>
          </cell>
          <cell r="F7042">
            <v>975785108</v>
          </cell>
        </row>
        <row r="7043">
          <cell r="A7043" t="str">
            <v>E739037</v>
          </cell>
          <cell r="B7043" t="str">
            <v>3786J3</v>
          </cell>
          <cell r="C7043" t="str">
            <v>先生</v>
          </cell>
          <cell r="D7043" t="str">
            <v>詹英彥</v>
          </cell>
          <cell r="E7043" t="str">
            <v>詹英彥先生</v>
          </cell>
          <cell r="F7043">
            <v>921896588</v>
          </cell>
        </row>
        <row r="7044">
          <cell r="A7044" t="str">
            <v>E739074</v>
          </cell>
          <cell r="B7044" t="str">
            <v>AXB2061</v>
          </cell>
          <cell r="C7044" t="str">
            <v>先生</v>
          </cell>
          <cell r="D7044" t="str">
            <v>李晏睿</v>
          </cell>
          <cell r="E7044" t="str">
            <v>李晏睿先生</v>
          </cell>
          <cell r="F7044">
            <v>975115692</v>
          </cell>
        </row>
        <row r="7045">
          <cell r="A7045" t="str">
            <v>E739145</v>
          </cell>
          <cell r="B7045" t="str">
            <v>0166K7</v>
          </cell>
          <cell r="C7045" t="str">
            <v>先生</v>
          </cell>
          <cell r="D7045" t="str">
            <v>陳莉琳</v>
          </cell>
          <cell r="E7045" t="str">
            <v>江岳璋先生</v>
          </cell>
          <cell r="F7045">
            <v>917895828</v>
          </cell>
        </row>
        <row r="7046">
          <cell r="A7046" t="str">
            <v>E739236</v>
          </cell>
          <cell r="B7046" t="str">
            <v>1991J2</v>
          </cell>
          <cell r="C7046" t="str">
            <v>小姐</v>
          </cell>
          <cell r="D7046" t="str">
            <v>陳玉惠</v>
          </cell>
          <cell r="E7046" t="str">
            <v>陳玉惠小姐</v>
          </cell>
          <cell r="F7046">
            <v>937512834</v>
          </cell>
        </row>
        <row r="7047">
          <cell r="A7047" t="str">
            <v>E739405</v>
          </cell>
          <cell r="B7047" t="str">
            <v>0318M3</v>
          </cell>
          <cell r="C7047" t="str">
            <v>女士</v>
          </cell>
          <cell r="D7047" t="str">
            <v>戴文琴</v>
          </cell>
          <cell r="E7047" t="str">
            <v>戴文琴女士</v>
          </cell>
          <cell r="F7047">
            <v>931096505</v>
          </cell>
        </row>
        <row r="7048">
          <cell r="A7048" t="str">
            <v>E740131</v>
          </cell>
          <cell r="B7048" t="str">
            <v>9097A8</v>
          </cell>
          <cell r="C7048" t="str">
            <v>小姐</v>
          </cell>
          <cell r="D7048" t="str">
            <v>陳羿蓁</v>
          </cell>
          <cell r="E7048" t="str">
            <v>陳羿蓁小姐</v>
          </cell>
          <cell r="F7048">
            <v>921888343</v>
          </cell>
        </row>
        <row r="7049">
          <cell r="A7049" t="str">
            <v>E740308</v>
          </cell>
          <cell r="B7049" t="str">
            <v>0389F8</v>
          </cell>
          <cell r="C7049" t="str">
            <v>小姐</v>
          </cell>
          <cell r="D7049" t="str">
            <v>瑞時達股份有限公司陳麗雯</v>
          </cell>
          <cell r="E7049" t="str">
            <v>陳麗雯小姐</v>
          </cell>
          <cell r="F7049">
            <v>939091349</v>
          </cell>
        </row>
        <row r="7050">
          <cell r="A7050" t="str">
            <v>E740556</v>
          </cell>
          <cell r="B7050" t="str">
            <v>8077K7</v>
          </cell>
          <cell r="C7050" t="str">
            <v>小姐</v>
          </cell>
          <cell r="D7050" t="str">
            <v>鄭朝岳</v>
          </cell>
          <cell r="E7050" t="str">
            <v>張尹菁小姐</v>
          </cell>
          <cell r="F7050">
            <v>939397502</v>
          </cell>
        </row>
        <row r="7051">
          <cell r="A7051" t="str">
            <v>E740785</v>
          </cell>
          <cell r="B7051" t="str">
            <v>AAA8773</v>
          </cell>
          <cell r="C7051" t="str">
            <v>先生</v>
          </cell>
          <cell r="D7051" t="str">
            <v>林博文</v>
          </cell>
          <cell r="E7051" t="str">
            <v>林博文先生</v>
          </cell>
          <cell r="F7051">
            <v>968011094</v>
          </cell>
        </row>
        <row r="7052">
          <cell r="A7052" t="str">
            <v>E740861</v>
          </cell>
          <cell r="B7052" t="str">
            <v>2067Q5</v>
          </cell>
          <cell r="C7052" t="str">
            <v>小姐</v>
          </cell>
          <cell r="D7052" t="str">
            <v>廖崇堯</v>
          </cell>
          <cell r="E7052" t="str">
            <v>陳美鳳小姐</v>
          </cell>
          <cell r="F7052">
            <v>928777784</v>
          </cell>
        </row>
        <row r="7053">
          <cell r="A7053" t="str">
            <v>E741054</v>
          </cell>
          <cell r="B7053" t="str">
            <v>2306N5</v>
          </cell>
          <cell r="C7053" t="str">
            <v>先生</v>
          </cell>
          <cell r="D7053" t="str">
            <v>楊健福</v>
          </cell>
          <cell r="E7053" t="str">
            <v>楊健福先生</v>
          </cell>
          <cell r="F7053">
            <v>934164628</v>
          </cell>
        </row>
        <row r="7054">
          <cell r="A7054" t="str">
            <v>E749355</v>
          </cell>
          <cell r="B7054" t="str">
            <v>1680R2</v>
          </cell>
          <cell r="C7054" t="str">
            <v>先生</v>
          </cell>
          <cell r="D7054" t="str">
            <v>鍾宛妤</v>
          </cell>
          <cell r="E7054" t="str">
            <v>陳建忠先生</v>
          </cell>
          <cell r="F7054">
            <v>936111685</v>
          </cell>
        </row>
        <row r="7055">
          <cell r="A7055" t="str">
            <v>E749663</v>
          </cell>
          <cell r="B7055" t="str">
            <v>0869J7</v>
          </cell>
          <cell r="C7055" t="str">
            <v>先生</v>
          </cell>
          <cell r="D7055" t="str">
            <v>圓富建設企業(股)許嘉宏</v>
          </cell>
          <cell r="E7055" t="str">
            <v>許嘉宏先生</v>
          </cell>
          <cell r="F7055">
            <v>900000000</v>
          </cell>
        </row>
        <row r="7056">
          <cell r="A7056" t="str">
            <v>E761267</v>
          </cell>
          <cell r="B7056" t="str">
            <v>AKX6652</v>
          </cell>
          <cell r="C7056" t="str">
            <v>先生</v>
          </cell>
          <cell r="D7056" t="str">
            <v>鍾亦玄</v>
          </cell>
          <cell r="E7056" t="str">
            <v>鍾亦玄先生</v>
          </cell>
          <cell r="F7056">
            <v>916859115</v>
          </cell>
        </row>
        <row r="7057">
          <cell r="A7057" t="str">
            <v>E766747</v>
          </cell>
          <cell r="B7057" t="str">
            <v>5588G9</v>
          </cell>
          <cell r="C7057" t="str">
            <v>先生</v>
          </cell>
          <cell r="D7057" t="str">
            <v>永泉投資股份有限公司蔡少翔</v>
          </cell>
          <cell r="E7057" t="str">
            <v>蔡少翔先生</v>
          </cell>
          <cell r="F7057">
            <v>912538412</v>
          </cell>
        </row>
        <row r="7058">
          <cell r="A7058" t="str">
            <v>E767577</v>
          </cell>
          <cell r="B7058" t="str">
            <v>7869L2</v>
          </cell>
          <cell r="C7058" t="str">
            <v>小姐</v>
          </cell>
          <cell r="D7058" t="str">
            <v>楊舒婷</v>
          </cell>
          <cell r="E7058" t="str">
            <v>楊舒婷小姐</v>
          </cell>
          <cell r="F7058">
            <v>918106888</v>
          </cell>
        </row>
        <row r="7059">
          <cell r="A7059" t="str">
            <v>E773470</v>
          </cell>
          <cell r="B7059" t="str">
            <v>AJH6001</v>
          </cell>
          <cell r="C7059" t="str">
            <v>先生</v>
          </cell>
          <cell r="D7059" t="str">
            <v>涂治</v>
          </cell>
          <cell r="E7059" t="str">
            <v>涂治先生</v>
          </cell>
          <cell r="F7059">
            <v>910128231</v>
          </cell>
        </row>
        <row r="7060">
          <cell r="A7060" t="str">
            <v>E784486</v>
          </cell>
          <cell r="B7060" t="str">
            <v>ANA0625</v>
          </cell>
          <cell r="C7060" t="str">
            <v>先生</v>
          </cell>
          <cell r="D7060" t="str">
            <v>王盛勇</v>
          </cell>
          <cell r="E7060" t="str">
            <v>王盛勇先生</v>
          </cell>
          <cell r="F7060">
            <v>920362760</v>
          </cell>
        </row>
        <row r="7061">
          <cell r="A7061" t="str">
            <v>E797697</v>
          </cell>
          <cell r="B7061" t="str">
            <v>ALA7986</v>
          </cell>
          <cell r="C7061" t="str">
            <v>先生</v>
          </cell>
          <cell r="D7061" t="str">
            <v>勞大容</v>
          </cell>
          <cell r="E7061" t="str">
            <v>勞大容先生</v>
          </cell>
          <cell r="F7061">
            <v>928131878</v>
          </cell>
        </row>
        <row r="7062">
          <cell r="A7062" t="str">
            <v>E798656</v>
          </cell>
          <cell r="B7062" t="str">
            <v>E798656</v>
          </cell>
          <cell r="C7062" t="str">
            <v>先生</v>
          </cell>
          <cell r="D7062" t="str">
            <v>曹夏生</v>
          </cell>
          <cell r="E7062" t="str">
            <v>曹夏生先生</v>
          </cell>
          <cell r="F7062">
            <v>921109690</v>
          </cell>
        </row>
        <row r="7063">
          <cell r="A7063" t="str">
            <v>E799569</v>
          </cell>
          <cell r="B7063" t="str">
            <v>8558K5</v>
          </cell>
          <cell r="C7063" t="str">
            <v>先生</v>
          </cell>
          <cell r="D7063" t="str">
            <v>李宿真</v>
          </cell>
          <cell r="E7063" t="str">
            <v>林彥谷先生</v>
          </cell>
          <cell r="F7063">
            <v>919206600</v>
          </cell>
        </row>
        <row r="7064">
          <cell r="A7064" t="str">
            <v>E799618</v>
          </cell>
          <cell r="B7064" t="str">
            <v>6518J6</v>
          </cell>
          <cell r="C7064" t="str">
            <v>小姐</v>
          </cell>
          <cell r="D7064" t="str">
            <v>嚴淑美</v>
          </cell>
          <cell r="E7064" t="str">
            <v>嚴淑美小姐</v>
          </cell>
          <cell r="F7064">
            <v>909308289</v>
          </cell>
        </row>
        <row r="7065">
          <cell r="A7065" t="str">
            <v>E809687</v>
          </cell>
          <cell r="B7065" t="str">
            <v>3919K8</v>
          </cell>
          <cell r="C7065" t="str">
            <v>先生</v>
          </cell>
          <cell r="D7065" t="str">
            <v>張益華</v>
          </cell>
          <cell r="E7065" t="str">
            <v>陶文鈺先生</v>
          </cell>
          <cell r="F7065">
            <v>919919391</v>
          </cell>
        </row>
        <row r="7066">
          <cell r="A7066" t="str">
            <v>E810026</v>
          </cell>
          <cell r="B7066" t="str">
            <v>8803J5</v>
          </cell>
          <cell r="C7066" t="str">
            <v>小姐</v>
          </cell>
          <cell r="D7066" t="str">
            <v>王御蓁</v>
          </cell>
          <cell r="E7066" t="str">
            <v>王御蓁小姐</v>
          </cell>
          <cell r="F7066">
            <v>935686332</v>
          </cell>
        </row>
        <row r="7067">
          <cell r="A7067" t="str">
            <v>E810031</v>
          </cell>
          <cell r="B7067" t="str">
            <v>9228L2</v>
          </cell>
          <cell r="C7067" t="str">
            <v>小姐</v>
          </cell>
          <cell r="D7067" t="str">
            <v>富鼎反光企業有限公司許琬綺</v>
          </cell>
          <cell r="E7067" t="str">
            <v>許琬綺小姐</v>
          </cell>
          <cell r="F7067">
            <v>987198318</v>
          </cell>
        </row>
        <row r="7068">
          <cell r="A7068" t="str">
            <v>E853185</v>
          </cell>
          <cell r="B7068" t="str">
            <v>7701L2</v>
          </cell>
          <cell r="C7068" t="str">
            <v>小姐</v>
          </cell>
          <cell r="D7068" t="str">
            <v>廖婉琳</v>
          </cell>
          <cell r="E7068" t="str">
            <v>廖婉琳小姐</v>
          </cell>
          <cell r="F7068">
            <v>922803832</v>
          </cell>
        </row>
        <row r="7069">
          <cell r="A7069" t="str">
            <v>E853389</v>
          </cell>
          <cell r="B7069" t="str">
            <v>9765J6</v>
          </cell>
          <cell r="C7069" t="str">
            <v>先生</v>
          </cell>
          <cell r="D7069" t="str">
            <v>吳崇守</v>
          </cell>
          <cell r="E7069" t="str">
            <v>吳崇守先生</v>
          </cell>
          <cell r="F7069">
            <v>960539685</v>
          </cell>
        </row>
        <row r="7070">
          <cell r="A7070" t="str">
            <v>E853415</v>
          </cell>
          <cell r="B7070" t="str">
            <v>2505J7</v>
          </cell>
          <cell r="C7070" t="str">
            <v>先生</v>
          </cell>
          <cell r="D7070" t="str">
            <v>廖淑娟</v>
          </cell>
          <cell r="E7070" t="str">
            <v>鄒明宏先生</v>
          </cell>
          <cell r="F7070">
            <v>936058705</v>
          </cell>
        </row>
        <row r="7071">
          <cell r="A7071" t="str">
            <v>E853422</v>
          </cell>
          <cell r="B7071" t="str">
            <v>5953R3</v>
          </cell>
          <cell r="C7071" t="str">
            <v>先生</v>
          </cell>
          <cell r="D7071" t="str">
            <v>洪國慶</v>
          </cell>
          <cell r="E7071" t="str">
            <v>洪維和先生</v>
          </cell>
          <cell r="F7071">
            <v>910659962</v>
          </cell>
        </row>
        <row r="7072">
          <cell r="A7072" t="str">
            <v>E853441</v>
          </cell>
          <cell r="B7072" t="str">
            <v>AUZ1391</v>
          </cell>
          <cell r="C7072" t="str">
            <v>先生</v>
          </cell>
          <cell r="D7072" t="str">
            <v>郭甫鋒</v>
          </cell>
          <cell r="E7072" t="str">
            <v>郭甫鋒先生</v>
          </cell>
          <cell r="F7072">
            <v>910567082</v>
          </cell>
        </row>
        <row r="7073">
          <cell r="A7073" t="str">
            <v>E853538</v>
          </cell>
          <cell r="B7073" t="str">
            <v>8096J7</v>
          </cell>
          <cell r="C7073" t="str">
            <v>先生</v>
          </cell>
          <cell r="D7073" t="str">
            <v>林春燕</v>
          </cell>
          <cell r="E7073" t="str">
            <v>蔡坤堯先生</v>
          </cell>
          <cell r="F7073">
            <v>960761315</v>
          </cell>
        </row>
        <row r="7074">
          <cell r="A7074" t="str">
            <v>E853563</v>
          </cell>
          <cell r="B7074" t="str">
            <v>9521J6</v>
          </cell>
          <cell r="C7074" t="str">
            <v>先生</v>
          </cell>
          <cell r="D7074" t="str">
            <v>劉利達</v>
          </cell>
          <cell r="E7074" t="str">
            <v>劉利達先生</v>
          </cell>
          <cell r="F7074">
            <v>933925542</v>
          </cell>
        </row>
        <row r="7075">
          <cell r="A7075" t="str">
            <v>E853583</v>
          </cell>
          <cell r="B7075" t="str">
            <v>1889L8</v>
          </cell>
          <cell r="C7075" t="str">
            <v>小姐</v>
          </cell>
          <cell r="D7075" t="str">
            <v>0顧景琪</v>
          </cell>
          <cell r="E7075" t="str">
            <v>顧景琪小姐</v>
          </cell>
          <cell r="F7075">
            <v>936346281</v>
          </cell>
        </row>
        <row r="7076">
          <cell r="A7076" t="str">
            <v>E853595</v>
          </cell>
          <cell r="B7076" t="str">
            <v>2058J8</v>
          </cell>
          <cell r="C7076" t="str">
            <v>小姐</v>
          </cell>
          <cell r="D7076" t="str">
            <v>吳金玲</v>
          </cell>
          <cell r="E7076" t="str">
            <v>吳金玲小姐</v>
          </cell>
          <cell r="F7076">
            <v>936346281</v>
          </cell>
        </row>
        <row r="7077">
          <cell r="A7077" t="str">
            <v>E853616</v>
          </cell>
          <cell r="B7077" t="str">
            <v>ASN7686</v>
          </cell>
          <cell r="C7077" t="str">
            <v>先生</v>
          </cell>
          <cell r="D7077" t="str">
            <v>蔡博鑫</v>
          </cell>
          <cell r="E7077" t="str">
            <v>蔡博鑫先生</v>
          </cell>
          <cell r="F7077">
            <v>928533090</v>
          </cell>
        </row>
        <row r="7078">
          <cell r="A7078" t="str">
            <v>E854365</v>
          </cell>
          <cell r="B7078" t="str">
            <v>4857J7</v>
          </cell>
          <cell r="C7078" t="str">
            <v>先生</v>
          </cell>
          <cell r="D7078" t="str">
            <v>呂俊明</v>
          </cell>
          <cell r="E7078" t="str">
            <v>呂俊明先生</v>
          </cell>
          <cell r="F7078">
            <v>935119759</v>
          </cell>
        </row>
        <row r="7079">
          <cell r="A7079" t="str">
            <v>E855030</v>
          </cell>
          <cell r="B7079" t="str">
            <v>AGR3082</v>
          </cell>
          <cell r="C7079" t="str">
            <v>先生</v>
          </cell>
          <cell r="D7079" t="str">
            <v>何亞倫</v>
          </cell>
          <cell r="E7079" t="str">
            <v>何亞倫先生</v>
          </cell>
          <cell r="F7079">
            <v>928609715</v>
          </cell>
        </row>
        <row r="7080">
          <cell r="A7080" t="str">
            <v>E855346</v>
          </cell>
          <cell r="B7080" t="str">
            <v>5791V2</v>
          </cell>
          <cell r="C7080" t="str">
            <v>先生</v>
          </cell>
          <cell r="D7080" t="str">
            <v>漢民微測科技(股)-聯邦租賃張研</v>
          </cell>
          <cell r="E7080" t="str">
            <v>張研先生</v>
          </cell>
          <cell r="F7080">
            <v>933151444</v>
          </cell>
        </row>
        <row r="7081">
          <cell r="A7081" t="str">
            <v>E855777</v>
          </cell>
          <cell r="B7081" t="str">
            <v>AAN6856</v>
          </cell>
          <cell r="C7081" t="str">
            <v>先生</v>
          </cell>
          <cell r="D7081" t="str">
            <v>張學芬</v>
          </cell>
          <cell r="E7081" t="str">
            <v>陳勝霖先生</v>
          </cell>
          <cell r="F7081">
            <v>988528977</v>
          </cell>
        </row>
        <row r="7082">
          <cell r="A7082" t="str">
            <v>E889128</v>
          </cell>
          <cell r="B7082" t="str">
            <v>E889128</v>
          </cell>
          <cell r="C7082" t="str">
            <v>先生</v>
          </cell>
          <cell r="D7082" t="str">
            <v>車已賣</v>
          </cell>
          <cell r="E7082" t="str">
            <v>車已賣先生</v>
          </cell>
          <cell r="F7082">
            <v>900000000</v>
          </cell>
        </row>
        <row r="7083">
          <cell r="A7083" t="str">
            <v>E891223</v>
          </cell>
          <cell r="B7083" t="str">
            <v>1012J8</v>
          </cell>
          <cell r="C7083" t="str">
            <v>小姐</v>
          </cell>
          <cell r="D7083" t="str">
            <v>簡玉華</v>
          </cell>
          <cell r="E7083" t="str">
            <v>簡玉華小姐</v>
          </cell>
          <cell r="F7083">
            <v>910932172</v>
          </cell>
        </row>
        <row r="7084">
          <cell r="A7084" t="str">
            <v>E892790</v>
          </cell>
          <cell r="B7084">
            <v>225163</v>
          </cell>
          <cell r="C7084" t="str">
            <v>先生</v>
          </cell>
          <cell r="D7084" t="str">
            <v>蔡承翰</v>
          </cell>
          <cell r="E7084" t="str">
            <v>蔡承翰先生</v>
          </cell>
          <cell r="F7084">
            <v>983046538</v>
          </cell>
        </row>
        <row r="7085">
          <cell r="A7085" t="str">
            <v>E892792</v>
          </cell>
          <cell r="B7085" t="str">
            <v>8153J6</v>
          </cell>
          <cell r="C7085" t="str">
            <v>先生</v>
          </cell>
          <cell r="D7085" t="str">
            <v>許彥庭</v>
          </cell>
          <cell r="E7085" t="str">
            <v>許彥庭先生</v>
          </cell>
          <cell r="F7085">
            <v>975178935</v>
          </cell>
        </row>
        <row r="7086">
          <cell r="A7086" t="str">
            <v>E893374</v>
          </cell>
          <cell r="B7086" t="str">
            <v>7756K5</v>
          </cell>
          <cell r="C7086" t="str">
            <v>小姐</v>
          </cell>
          <cell r="D7086" t="str">
            <v>陳美珠</v>
          </cell>
          <cell r="E7086" t="str">
            <v>陳美珠小姐</v>
          </cell>
          <cell r="F7086">
            <v>912081194</v>
          </cell>
        </row>
        <row r="7087">
          <cell r="A7087" t="str">
            <v>E893557</v>
          </cell>
          <cell r="B7087" t="str">
            <v>5688J8</v>
          </cell>
          <cell r="C7087" t="str">
            <v>先生</v>
          </cell>
          <cell r="D7087" t="str">
            <v>許富傑</v>
          </cell>
          <cell r="E7087" t="str">
            <v>許富傑先生</v>
          </cell>
          <cell r="F7087">
            <v>932326139</v>
          </cell>
        </row>
        <row r="7088">
          <cell r="A7088" t="str">
            <v>E893594</v>
          </cell>
          <cell r="B7088">
            <v>553825</v>
          </cell>
          <cell r="C7088" t="str">
            <v>小姐</v>
          </cell>
          <cell r="D7088" t="str">
            <v>遠銀國際租賃股份有限公司林宜締</v>
          </cell>
          <cell r="E7088" t="str">
            <v>林宜締小姐</v>
          </cell>
          <cell r="F7088">
            <v>956215122</v>
          </cell>
        </row>
        <row r="7089">
          <cell r="A7089" t="str">
            <v>E893803</v>
          </cell>
          <cell r="B7089" t="str">
            <v>4850L3</v>
          </cell>
          <cell r="C7089" t="str">
            <v>小姐</v>
          </cell>
          <cell r="D7089" t="str">
            <v>侯宜汶</v>
          </cell>
          <cell r="E7089" t="str">
            <v>侯宜汶小姐</v>
          </cell>
          <cell r="F7089">
            <v>956805047</v>
          </cell>
        </row>
        <row r="7090">
          <cell r="A7090" t="str">
            <v>E895263</v>
          </cell>
          <cell r="B7090" t="str">
            <v>6168T6</v>
          </cell>
          <cell r="C7090" t="str">
            <v>先生</v>
          </cell>
          <cell r="D7090" t="str">
            <v>0陳見泓</v>
          </cell>
          <cell r="E7090" t="str">
            <v>陳見泓先生</v>
          </cell>
          <cell r="F7090">
            <v>923577998</v>
          </cell>
        </row>
        <row r="7091">
          <cell r="A7091" t="str">
            <v>E895728</v>
          </cell>
          <cell r="B7091" t="str">
            <v>5838R8</v>
          </cell>
          <cell r="C7091" t="str">
            <v>先生</v>
          </cell>
          <cell r="D7091" t="str">
            <v>林建中</v>
          </cell>
          <cell r="E7091" t="str">
            <v>林建中先生</v>
          </cell>
          <cell r="F7091">
            <v>910041108</v>
          </cell>
        </row>
        <row r="7092">
          <cell r="A7092" t="str">
            <v>E895791</v>
          </cell>
          <cell r="B7092" t="str">
            <v>ANM9985</v>
          </cell>
          <cell r="C7092" t="str">
            <v>先生</v>
          </cell>
          <cell r="D7092" t="str">
            <v>朱冠宇</v>
          </cell>
          <cell r="E7092" t="str">
            <v>朱冠宇先生</v>
          </cell>
          <cell r="F7092">
            <v>919168186</v>
          </cell>
        </row>
        <row r="7093">
          <cell r="A7093" t="str">
            <v>E895915</v>
          </cell>
          <cell r="B7093" t="str">
            <v>3669U5</v>
          </cell>
          <cell r="C7093" t="str">
            <v>小姐</v>
          </cell>
          <cell r="D7093" t="str">
            <v>0蘇美惠</v>
          </cell>
          <cell r="E7093" t="str">
            <v>蘇美惠小姐</v>
          </cell>
          <cell r="F7093">
            <v>925979222</v>
          </cell>
        </row>
        <row r="7094">
          <cell r="A7094" t="str">
            <v>E896553</v>
          </cell>
          <cell r="B7094" t="str">
            <v>AAA0905</v>
          </cell>
          <cell r="C7094" t="str">
            <v>女士</v>
          </cell>
          <cell r="D7094" t="str">
            <v>李錡羿</v>
          </cell>
          <cell r="E7094" t="str">
            <v>李錡羿女士</v>
          </cell>
          <cell r="F7094">
            <v>937818738</v>
          </cell>
        </row>
        <row r="7095">
          <cell r="A7095" t="str">
            <v>E896658</v>
          </cell>
          <cell r="B7095" t="str">
            <v>AAD2126</v>
          </cell>
          <cell r="C7095" t="str">
            <v>先生</v>
          </cell>
          <cell r="D7095" t="str">
            <v>皓安萱有限公司陳世皓</v>
          </cell>
          <cell r="E7095" t="str">
            <v>陳世皓先生</v>
          </cell>
          <cell r="F7095">
            <v>936554799</v>
          </cell>
        </row>
        <row r="7096">
          <cell r="A7096" t="str">
            <v>E896669</v>
          </cell>
          <cell r="B7096" t="str">
            <v>AAA6890</v>
          </cell>
          <cell r="C7096" t="str">
            <v>先生</v>
          </cell>
          <cell r="D7096" t="str">
            <v>陳惠華</v>
          </cell>
          <cell r="E7096" t="str">
            <v>許文耀先生</v>
          </cell>
          <cell r="F7096">
            <v>970524368</v>
          </cell>
        </row>
        <row r="7097">
          <cell r="A7097" t="str">
            <v>E896790</v>
          </cell>
          <cell r="B7097" t="str">
            <v>AGN9252</v>
          </cell>
          <cell r="C7097" t="str">
            <v>先生</v>
          </cell>
          <cell r="D7097" t="str">
            <v>林涵晨</v>
          </cell>
          <cell r="E7097" t="str">
            <v>林涵晨先生</v>
          </cell>
          <cell r="F7097">
            <v>922673797</v>
          </cell>
        </row>
        <row r="7098">
          <cell r="A7098" t="str">
            <v>E896937</v>
          </cell>
          <cell r="B7098" t="str">
            <v>1357S9</v>
          </cell>
          <cell r="C7098" t="str">
            <v>先生</v>
          </cell>
          <cell r="D7098" t="str">
            <v>0邱福新</v>
          </cell>
          <cell r="E7098" t="str">
            <v>邱福新先生</v>
          </cell>
          <cell r="F7098">
            <v>932281870</v>
          </cell>
        </row>
        <row r="7099">
          <cell r="A7099" t="str">
            <v>E927041</v>
          </cell>
          <cell r="B7099" t="str">
            <v>7168Q9</v>
          </cell>
          <cell r="C7099" t="str">
            <v>小姐</v>
          </cell>
          <cell r="D7099" t="str">
            <v>李璟芸</v>
          </cell>
          <cell r="E7099" t="str">
            <v>李璟芸小姐</v>
          </cell>
          <cell r="F7099">
            <v>933889096</v>
          </cell>
        </row>
        <row r="7100">
          <cell r="A7100" t="str">
            <v>E927248</v>
          </cell>
          <cell r="B7100" t="str">
            <v>9696M3</v>
          </cell>
          <cell r="C7100" t="str">
            <v>小姐</v>
          </cell>
          <cell r="D7100" t="str">
            <v>呂慧雯</v>
          </cell>
          <cell r="E7100" t="str">
            <v>呂慧雯小姐</v>
          </cell>
          <cell r="F7100">
            <v>930377220</v>
          </cell>
        </row>
        <row r="7101">
          <cell r="A7101" t="str">
            <v>E927405</v>
          </cell>
          <cell r="B7101" t="str">
            <v>9758L2</v>
          </cell>
          <cell r="C7101" t="str">
            <v>先生</v>
          </cell>
          <cell r="D7101" t="str">
            <v>江育霆</v>
          </cell>
          <cell r="E7101" t="str">
            <v>江育霆先生</v>
          </cell>
          <cell r="F7101">
            <v>988000178</v>
          </cell>
        </row>
        <row r="7102">
          <cell r="A7102" t="str">
            <v>E927643</v>
          </cell>
          <cell r="B7102" t="str">
            <v>AGW1126</v>
          </cell>
          <cell r="C7102" t="str">
            <v>先生</v>
          </cell>
          <cell r="D7102" t="str">
            <v>聯發科技股份有限公司-(財盟租賃)曾國維</v>
          </cell>
          <cell r="E7102" t="str">
            <v>曾國維先生</v>
          </cell>
          <cell r="F7102">
            <v>988663803</v>
          </cell>
        </row>
        <row r="7103">
          <cell r="A7103" t="str">
            <v>E928770</v>
          </cell>
          <cell r="B7103" t="str">
            <v>8082J6</v>
          </cell>
          <cell r="C7103" t="str">
            <v>先生</v>
          </cell>
          <cell r="D7103" t="str">
            <v>薛瑞昌</v>
          </cell>
          <cell r="E7103" t="str">
            <v>薛瑞昌先生</v>
          </cell>
          <cell r="F7103">
            <v>932757446</v>
          </cell>
        </row>
        <row r="7104">
          <cell r="A7104" t="str">
            <v>E929011</v>
          </cell>
          <cell r="B7104" t="str">
            <v>7966N6</v>
          </cell>
          <cell r="C7104" t="str">
            <v>先生</v>
          </cell>
          <cell r="D7104" t="str">
            <v>林家瑋</v>
          </cell>
          <cell r="E7104" t="str">
            <v>林家瑋先生</v>
          </cell>
          <cell r="F7104">
            <v>953016263</v>
          </cell>
        </row>
        <row r="7105">
          <cell r="A7105" t="str">
            <v>E929310</v>
          </cell>
          <cell r="B7105" t="str">
            <v>AKK7828</v>
          </cell>
          <cell r="C7105" t="str">
            <v>先生</v>
          </cell>
          <cell r="D7105" t="str">
            <v>李剛聞</v>
          </cell>
          <cell r="E7105" t="str">
            <v>黃俊智先生</v>
          </cell>
          <cell r="F7105">
            <v>903103128</v>
          </cell>
        </row>
        <row r="7106">
          <cell r="A7106" t="str">
            <v>E929429</v>
          </cell>
          <cell r="B7106" t="str">
            <v>3881J7</v>
          </cell>
          <cell r="C7106" t="str">
            <v>先生</v>
          </cell>
          <cell r="D7106" t="str">
            <v>陳世雄</v>
          </cell>
          <cell r="E7106" t="str">
            <v>陳世雄先生</v>
          </cell>
          <cell r="F7106">
            <v>937675034</v>
          </cell>
        </row>
        <row r="7107">
          <cell r="A7107" t="str">
            <v>E931466</v>
          </cell>
          <cell r="B7107" t="str">
            <v>AGC8210</v>
          </cell>
          <cell r="C7107" t="str">
            <v>先生</v>
          </cell>
          <cell r="D7107" t="str">
            <v>陳政慧</v>
          </cell>
          <cell r="E7107" t="str">
            <v>陳政慧先生</v>
          </cell>
          <cell r="F7107">
            <v>939016791</v>
          </cell>
        </row>
        <row r="7108">
          <cell r="A7108" t="str">
            <v>E931907</v>
          </cell>
          <cell r="B7108" t="str">
            <v>APD6363</v>
          </cell>
          <cell r="C7108" t="str">
            <v>先生</v>
          </cell>
          <cell r="D7108" t="str">
            <v>楊政玟</v>
          </cell>
          <cell r="E7108" t="str">
            <v>楊政玟先生</v>
          </cell>
          <cell r="F7108">
            <v>988331717</v>
          </cell>
        </row>
        <row r="7109">
          <cell r="A7109" t="str">
            <v>E931919</v>
          </cell>
          <cell r="B7109" t="str">
            <v>6700L3</v>
          </cell>
          <cell r="C7109" t="str">
            <v>先生</v>
          </cell>
          <cell r="D7109" t="str">
            <v>胡銘銓</v>
          </cell>
          <cell r="E7109" t="str">
            <v>胡銘銓先生</v>
          </cell>
          <cell r="F7109">
            <v>919675576</v>
          </cell>
        </row>
        <row r="7110">
          <cell r="A7110" t="str">
            <v>E931925</v>
          </cell>
          <cell r="B7110" t="str">
            <v>2377L3</v>
          </cell>
          <cell r="C7110" t="str">
            <v>先生</v>
          </cell>
          <cell r="D7110" t="str">
            <v>葉鑑儀</v>
          </cell>
          <cell r="E7110" t="str">
            <v>葉鑑儀先生</v>
          </cell>
          <cell r="F7110">
            <v>912005297</v>
          </cell>
        </row>
        <row r="7111">
          <cell r="A7111" t="str">
            <v>E931973</v>
          </cell>
          <cell r="B7111" t="str">
            <v>8728L8</v>
          </cell>
          <cell r="C7111" t="str">
            <v>小姐</v>
          </cell>
          <cell r="D7111" t="str">
            <v>康栩齊</v>
          </cell>
          <cell r="E7111" t="str">
            <v>康栩齊小姐</v>
          </cell>
          <cell r="F7111">
            <v>918933306</v>
          </cell>
        </row>
        <row r="7112">
          <cell r="A7112" t="str">
            <v>E982429</v>
          </cell>
          <cell r="B7112" t="str">
            <v>1158P7</v>
          </cell>
          <cell r="C7112" t="str">
            <v>小姐</v>
          </cell>
          <cell r="D7112" t="str">
            <v>張素雯</v>
          </cell>
          <cell r="E7112" t="str">
            <v>張素雯小姐</v>
          </cell>
          <cell r="F7112">
            <v>933469591</v>
          </cell>
        </row>
        <row r="7113">
          <cell r="A7113" t="str">
            <v>E983904</v>
          </cell>
          <cell r="B7113" t="str">
            <v>AKJ8098</v>
          </cell>
          <cell r="C7113" t="str">
            <v>先生</v>
          </cell>
          <cell r="D7113" t="str">
            <v>王余中</v>
          </cell>
          <cell r="E7113" t="str">
            <v>王余中先生</v>
          </cell>
          <cell r="F7113">
            <v>968701122</v>
          </cell>
        </row>
        <row r="7114">
          <cell r="A7114" t="str">
            <v>E985107</v>
          </cell>
          <cell r="B7114" t="str">
            <v>0107J9</v>
          </cell>
          <cell r="C7114" t="str">
            <v>先生</v>
          </cell>
          <cell r="D7114" t="str">
            <v>林郁智</v>
          </cell>
          <cell r="E7114" t="str">
            <v>林郁智先生</v>
          </cell>
          <cell r="F7114">
            <v>926200069</v>
          </cell>
        </row>
        <row r="7115">
          <cell r="A7115" t="str">
            <v>E985620</v>
          </cell>
          <cell r="B7115" t="str">
            <v>AAN5657</v>
          </cell>
          <cell r="C7115" t="str">
            <v>先生</v>
          </cell>
          <cell r="D7115" t="str">
            <v>孔逸純</v>
          </cell>
          <cell r="E7115" t="str">
            <v>盧昭元先生</v>
          </cell>
          <cell r="F7115">
            <v>931139155</v>
          </cell>
        </row>
        <row r="7116">
          <cell r="A7116" t="str">
            <v>E986099</v>
          </cell>
          <cell r="B7116" t="str">
            <v>8596J9</v>
          </cell>
          <cell r="C7116" t="str">
            <v>女士</v>
          </cell>
          <cell r="D7116" t="str">
            <v>蔡佩芸</v>
          </cell>
          <cell r="E7116" t="str">
            <v>蔡佩芸女士</v>
          </cell>
          <cell r="F7116">
            <v>933843919</v>
          </cell>
        </row>
        <row r="7117">
          <cell r="A7117" t="str">
            <v>E986710</v>
          </cell>
          <cell r="B7117" t="str">
            <v>AAL8567</v>
          </cell>
          <cell r="C7117" t="str">
            <v>先生</v>
          </cell>
          <cell r="D7117" t="str">
            <v>陳高逸</v>
          </cell>
          <cell r="E7117" t="str">
            <v>陳高逸先生</v>
          </cell>
          <cell r="F7117">
            <v>926829623</v>
          </cell>
        </row>
        <row r="7118">
          <cell r="A7118" t="str">
            <v>E987360</v>
          </cell>
          <cell r="B7118" t="str">
            <v>AUJ7377</v>
          </cell>
          <cell r="C7118" t="str">
            <v>先生</v>
          </cell>
          <cell r="D7118" t="str">
            <v>林俊忠</v>
          </cell>
          <cell r="E7118" t="str">
            <v>林俊忠先生</v>
          </cell>
          <cell r="F7118">
            <v>972875060</v>
          </cell>
        </row>
        <row r="7119">
          <cell r="A7119" t="str">
            <v>E987390</v>
          </cell>
          <cell r="B7119" t="str">
            <v>AFH7755</v>
          </cell>
          <cell r="C7119" t="str">
            <v>先生</v>
          </cell>
          <cell r="D7119" t="str">
            <v>鉑德汽車股份有限公司程柏盛</v>
          </cell>
          <cell r="E7119" t="str">
            <v>程柏盛先生</v>
          </cell>
          <cell r="F7119">
            <v>936033878</v>
          </cell>
        </row>
        <row r="7120">
          <cell r="A7120" t="str">
            <v>E988852</v>
          </cell>
          <cell r="B7120" t="str">
            <v>ABC1881</v>
          </cell>
          <cell r="C7120" t="str">
            <v>先生</v>
          </cell>
          <cell r="D7120" t="str">
            <v>楊秋祝</v>
          </cell>
          <cell r="E7120" t="str">
            <v>廖能司先生</v>
          </cell>
          <cell r="F7120">
            <v>958811111</v>
          </cell>
        </row>
        <row r="7121">
          <cell r="A7121" t="str">
            <v>E988974</v>
          </cell>
          <cell r="B7121" t="str">
            <v>AKP2758</v>
          </cell>
          <cell r="C7121" t="str">
            <v>先生</v>
          </cell>
          <cell r="D7121" t="str">
            <v>江丕杰</v>
          </cell>
          <cell r="E7121" t="str">
            <v>江丕杰先生</v>
          </cell>
          <cell r="F7121">
            <v>918222932</v>
          </cell>
        </row>
        <row r="7122">
          <cell r="A7122" t="str">
            <v>E989047</v>
          </cell>
          <cell r="B7122" t="str">
            <v>AGF9300</v>
          </cell>
          <cell r="C7122" t="str">
            <v>先生</v>
          </cell>
          <cell r="D7122" t="str">
            <v>旺通動力有限公司黃建中</v>
          </cell>
          <cell r="E7122" t="str">
            <v>黃建中先生</v>
          </cell>
          <cell r="F7122">
            <v>937455815</v>
          </cell>
        </row>
        <row r="7123">
          <cell r="A7123" t="str">
            <v>E989132</v>
          </cell>
          <cell r="B7123" t="str">
            <v>ANZ0309</v>
          </cell>
          <cell r="C7123" t="str">
            <v>先生</v>
          </cell>
          <cell r="D7123" t="str">
            <v>郭沛瑀</v>
          </cell>
          <cell r="E7123" t="str">
            <v>周明翰先生</v>
          </cell>
          <cell r="F7123">
            <v>913661851</v>
          </cell>
        </row>
        <row r="7124">
          <cell r="A7124" t="str">
            <v>E989711</v>
          </cell>
          <cell r="B7124" t="str">
            <v>ANU8001</v>
          </cell>
          <cell r="C7124" t="str">
            <v>先生</v>
          </cell>
          <cell r="D7124" t="str">
            <v>蒲俊瑋</v>
          </cell>
          <cell r="E7124" t="str">
            <v>蒲俊瑋先生</v>
          </cell>
          <cell r="F7124">
            <v>937141525</v>
          </cell>
        </row>
        <row r="7125">
          <cell r="A7125" t="str">
            <v>EA11957</v>
          </cell>
          <cell r="B7125" t="str">
            <v>ATM6101</v>
          </cell>
          <cell r="C7125" t="str">
            <v>先生</v>
          </cell>
          <cell r="D7125" t="str">
            <v>謝明淙</v>
          </cell>
          <cell r="E7125" t="str">
            <v>謝明淙先生</v>
          </cell>
          <cell r="F7125">
            <v>989263303</v>
          </cell>
        </row>
        <row r="7126">
          <cell r="A7126" t="str">
            <v>EA12692</v>
          </cell>
          <cell r="B7126" t="str">
            <v>AWU0037</v>
          </cell>
          <cell r="C7126" t="str">
            <v>小姐</v>
          </cell>
          <cell r="D7126" t="str">
            <v>林晏妘</v>
          </cell>
          <cell r="E7126" t="str">
            <v>林晏妘小姐</v>
          </cell>
          <cell r="F7126">
            <v>962044511</v>
          </cell>
        </row>
        <row r="7127">
          <cell r="A7127" t="str">
            <v>EA12783</v>
          </cell>
          <cell r="B7127" t="str">
            <v>ATM3358</v>
          </cell>
          <cell r="C7127" t="str">
            <v>先生</v>
          </cell>
          <cell r="D7127" t="str">
            <v>林桂淑</v>
          </cell>
          <cell r="E7127" t="str">
            <v>林桂淑先生</v>
          </cell>
          <cell r="F7127">
            <v>939681477</v>
          </cell>
        </row>
        <row r="7128">
          <cell r="A7128" t="str">
            <v>EA13375</v>
          </cell>
          <cell r="B7128" t="str">
            <v>RBZ9921</v>
          </cell>
          <cell r="C7128" t="str">
            <v>先生</v>
          </cell>
          <cell r="D7128" t="str">
            <v>宇辰光電(股)-安維斯王貴璟</v>
          </cell>
          <cell r="E7128" t="str">
            <v>王貴璟先生</v>
          </cell>
          <cell r="F7128">
            <v>922830921</v>
          </cell>
        </row>
        <row r="7129">
          <cell r="A7129" t="str">
            <v>EA96857</v>
          </cell>
          <cell r="B7129" t="str">
            <v>ATQ8392</v>
          </cell>
          <cell r="C7129" t="str">
            <v>小姐</v>
          </cell>
          <cell r="D7129" t="str">
            <v>伯森生物科技(股)公司張敏麗</v>
          </cell>
          <cell r="E7129" t="str">
            <v>張敏麗小姐</v>
          </cell>
          <cell r="F7129">
            <v>936128231</v>
          </cell>
        </row>
        <row r="7130">
          <cell r="A7130" t="str">
            <v>EA96931</v>
          </cell>
          <cell r="B7130" t="str">
            <v>ATQ8371</v>
          </cell>
          <cell r="C7130" t="str">
            <v>先生</v>
          </cell>
          <cell r="D7130" t="str">
            <v>鎔德股份有限公司陳德益</v>
          </cell>
          <cell r="E7130" t="str">
            <v>陳德益先生</v>
          </cell>
          <cell r="F7130">
            <v>900000000</v>
          </cell>
        </row>
        <row r="7131">
          <cell r="A7131" t="str">
            <v>EA97166</v>
          </cell>
          <cell r="B7131" t="str">
            <v>RCC3866</v>
          </cell>
          <cell r="C7131" t="str">
            <v>小姐</v>
          </cell>
          <cell r="D7131" t="str">
            <v>君馥國際(限)-財盟陳香君</v>
          </cell>
          <cell r="E7131" t="str">
            <v>陳香君小姐</v>
          </cell>
          <cell r="F7131">
            <v>913605126</v>
          </cell>
        </row>
        <row r="7132">
          <cell r="A7132" t="str">
            <v>EA97212</v>
          </cell>
          <cell r="B7132" t="str">
            <v>AXC1022</v>
          </cell>
          <cell r="C7132" t="str">
            <v>先生</v>
          </cell>
          <cell r="D7132" t="str">
            <v>邱其煒</v>
          </cell>
          <cell r="E7132" t="str">
            <v>邱其煒先生</v>
          </cell>
          <cell r="F7132">
            <v>937973447</v>
          </cell>
        </row>
        <row r="7133">
          <cell r="A7133" t="str">
            <v>EA97213</v>
          </cell>
          <cell r="B7133" t="str">
            <v>RCC1708</v>
          </cell>
          <cell r="C7133" t="str">
            <v>小姐</v>
          </cell>
          <cell r="D7133" t="str">
            <v>妞妞衣櫥工作室-財盟周延容</v>
          </cell>
          <cell r="E7133" t="str">
            <v>周延容小姐</v>
          </cell>
          <cell r="F7133">
            <v>935152266</v>
          </cell>
        </row>
        <row r="7134">
          <cell r="A7134" t="str">
            <v>EA98742</v>
          </cell>
          <cell r="B7134" t="str">
            <v>ATM5213</v>
          </cell>
          <cell r="C7134" t="str">
            <v>小姐</v>
          </cell>
          <cell r="D7134" t="str">
            <v>黃玉珊</v>
          </cell>
          <cell r="E7134" t="str">
            <v>黃玉珊小姐</v>
          </cell>
          <cell r="F7134">
            <v>939749372</v>
          </cell>
        </row>
        <row r="7135">
          <cell r="A7135" t="str">
            <v>EA98917</v>
          </cell>
          <cell r="B7135" t="str">
            <v>AXE-6682</v>
          </cell>
          <cell r="C7135" t="str">
            <v>先生</v>
          </cell>
          <cell r="D7135" t="str">
            <v>鍾宗穎</v>
          </cell>
          <cell r="E7135" t="str">
            <v>鍾宗穎先生</v>
          </cell>
          <cell r="F7135">
            <v>975039683</v>
          </cell>
        </row>
        <row r="7136">
          <cell r="A7136" t="str">
            <v>EA98954</v>
          </cell>
          <cell r="B7136" t="str">
            <v>AWY2798</v>
          </cell>
          <cell r="C7136" t="str">
            <v>先生</v>
          </cell>
          <cell r="D7136" t="str">
            <v>陳承鴻</v>
          </cell>
          <cell r="E7136" t="str">
            <v>陳承鴻先生</v>
          </cell>
          <cell r="F7136">
            <v>922999888</v>
          </cell>
        </row>
        <row r="7137">
          <cell r="A7137" t="str">
            <v>EA98983</v>
          </cell>
          <cell r="B7137" t="str">
            <v>ASG6839</v>
          </cell>
          <cell r="C7137" t="str">
            <v>先生</v>
          </cell>
          <cell r="D7137" t="str">
            <v>德承建設有限公司張守輝</v>
          </cell>
          <cell r="E7137" t="str">
            <v>張守輝先生</v>
          </cell>
          <cell r="F7137">
            <v>919322950</v>
          </cell>
        </row>
        <row r="7138">
          <cell r="A7138" t="str">
            <v>EA99099</v>
          </cell>
          <cell r="B7138" t="str">
            <v>ATM8976</v>
          </cell>
          <cell r="C7138" t="str">
            <v>先生</v>
          </cell>
          <cell r="D7138" t="str">
            <v>黃逸松</v>
          </cell>
          <cell r="E7138" t="str">
            <v>黃逸松先生</v>
          </cell>
          <cell r="F7138">
            <v>932212425</v>
          </cell>
        </row>
        <row r="7139">
          <cell r="A7139" t="str">
            <v>EC45085</v>
          </cell>
          <cell r="B7139" t="str">
            <v>ATZ0511</v>
          </cell>
          <cell r="C7139" t="str">
            <v>小姐</v>
          </cell>
          <cell r="D7139" t="str">
            <v>張瑋嬙</v>
          </cell>
          <cell r="E7139" t="str">
            <v>張瑋嬙小姐</v>
          </cell>
          <cell r="F7139">
            <v>989634364</v>
          </cell>
        </row>
        <row r="7140">
          <cell r="A7140" t="str">
            <v>EC74549</v>
          </cell>
          <cell r="B7140" t="str">
            <v>ATG6616</v>
          </cell>
          <cell r="C7140" t="str">
            <v>先生</v>
          </cell>
          <cell r="D7140" t="str">
            <v>周添銘</v>
          </cell>
          <cell r="E7140" t="str">
            <v>周添銘先生</v>
          </cell>
          <cell r="F7140">
            <v>939888612</v>
          </cell>
        </row>
        <row r="7141">
          <cell r="A7141" t="str">
            <v>EC75166</v>
          </cell>
          <cell r="B7141" t="str">
            <v>AWZ7922</v>
          </cell>
          <cell r="C7141" t="str">
            <v>先生</v>
          </cell>
          <cell r="D7141" t="str">
            <v>靖鑫慶</v>
          </cell>
          <cell r="E7141" t="str">
            <v>靖鑫慶先生</v>
          </cell>
          <cell r="F7141">
            <v>978632622</v>
          </cell>
        </row>
        <row r="7142">
          <cell r="A7142" t="str">
            <v>EC75286</v>
          </cell>
          <cell r="B7142" t="str">
            <v>AVQ9928</v>
          </cell>
          <cell r="C7142" t="str">
            <v>小姐</v>
          </cell>
          <cell r="D7142" t="str">
            <v>黃純凰</v>
          </cell>
          <cell r="E7142" t="str">
            <v>黃純凰小姐</v>
          </cell>
          <cell r="F7142">
            <v>921191220</v>
          </cell>
        </row>
        <row r="7143">
          <cell r="A7143" t="str">
            <v>EC78460</v>
          </cell>
          <cell r="B7143" t="str">
            <v>RBR6939</v>
          </cell>
          <cell r="C7143" t="str">
            <v>先生</v>
          </cell>
          <cell r="D7143" t="str">
            <v>互豐企業有限公司-格上租賃陳建利</v>
          </cell>
          <cell r="E7143" t="str">
            <v>陳建利先生</v>
          </cell>
          <cell r="F7143">
            <v>932201291</v>
          </cell>
        </row>
        <row r="7144">
          <cell r="A7144" t="str">
            <v>ED50796</v>
          </cell>
          <cell r="B7144" t="str">
            <v>AXB0199</v>
          </cell>
          <cell r="C7144" t="str">
            <v>先生</v>
          </cell>
          <cell r="D7144" t="str">
            <v>汪大鈞</v>
          </cell>
          <cell r="E7144" t="str">
            <v>汪大鈞先生</v>
          </cell>
          <cell r="F7144">
            <v>955930961</v>
          </cell>
        </row>
        <row r="7145">
          <cell r="A7145" t="str">
            <v>ED50980</v>
          </cell>
          <cell r="B7145" t="str">
            <v>AZC1102</v>
          </cell>
          <cell r="C7145" t="str">
            <v>小姐</v>
          </cell>
          <cell r="D7145" t="str">
            <v>許郁靈</v>
          </cell>
          <cell r="E7145" t="str">
            <v>許郁靈小姐</v>
          </cell>
          <cell r="F7145">
            <v>920970303</v>
          </cell>
        </row>
        <row r="7146">
          <cell r="A7146" t="str">
            <v>ED51474</v>
          </cell>
          <cell r="B7146" t="str">
            <v>AWY6323</v>
          </cell>
          <cell r="C7146" t="str">
            <v>小姐</v>
          </cell>
          <cell r="D7146" t="str">
            <v>楊恬禎</v>
          </cell>
          <cell r="E7146" t="str">
            <v>楊恬禎小姐</v>
          </cell>
          <cell r="F7146">
            <v>978736200</v>
          </cell>
        </row>
        <row r="7147">
          <cell r="A7147" t="str">
            <v>ED53754</v>
          </cell>
          <cell r="B7147" t="str">
            <v>ATM3216</v>
          </cell>
          <cell r="C7147" t="str">
            <v>小姐</v>
          </cell>
          <cell r="D7147" t="str">
            <v>朱羽晨</v>
          </cell>
          <cell r="E7147" t="str">
            <v>朱羽晨小姐</v>
          </cell>
          <cell r="F7147">
            <v>955543395</v>
          </cell>
        </row>
        <row r="7148">
          <cell r="A7148" t="str">
            <v>ED53761</v>
          </cell>
          <cell r="B7148" t="str">
            <v>AXB0159</v>
          </cell>
          <cell r="C7148" t="str">
            <v>小姐</v>
          </cell>
          <cell r="D7148" t="str">
            <v>林淑珍</v>
          </cell>
          <cell r="E7148" t="str">
            <v>林淑珍小姐</v>
          </cell>
          <cell r="F7148">
            <v>932384456</v>
          </cell>
        </row>
        <row r="7149">
          <cell r="A7149" t="str">
            <v>ED53939</v>
          </cell>
          <cell r="B7149" t="str">
            <v>ATM5292</v>
          </cell>
          <cell r="C7149" t="str">
            <v>先生</v>
          </cell>
          <cell r="D7149" t="str">
            <v>林欽堂</v>
          </cell>
          <cell r="E7149" t="str">
            <v>林欽堂先生</v>
          </cell>
          <cell r="F7149">
            <v>917430800</v>
          </cell>
        </row>
        <row r="7150">
          <cell r="A7150" t="str">
            <v>ED57126</v>
          </cell>
          <cell r="B7150" t="str">
            <v>AWJ7587</v>
          </cell>
          <cell r="C7150" t="str">
            <v>小姐</v>
          </cell>
          <cell r="D7150" t="str">
            <v>彭雅玲</v>
          </cell>
          <cell r="E7150" t="str">
            <v>彭雅玲小姐</v>
          </cell>
          <cell r="F7150">
            <v>918792597</v>
          </cell>
        </row>
        <row r="7151">
          <cell r="A7151" t="str">
            <v>ED57454</v>
          </cell>
          <cell r="B7151" t="str">
            <v>AXA2083</v>
          </cell>
          <cell r="C7151" t="str">
            <v>小姐</v>
          </cell>
          <cell r="D7151" t="str">
            <v>梅寶田井</v>
          </cell>
          <cell r="E7151" t="str">
            <v>梅寶田井小姐</v>
          </cell>
          <cell r="F7151">
            <v>933629792</v>
          </cell>
        </row>
        <row r="7152">
          <cell r="A7152" t="str">
            <v>ED57461</v>
          </cell>
          <cell r="B7152" t="str">
            <v>AXC6819</v>
          </cell>
          <cell r="C7152" t="str">
            <v>小姐</v>
          </cell>
          <cell r="D7152" t="str">
            <v>陳靜玟</v>
          </cell>
          <cell r="E7152" t="str">
            <v>陳靜玟小姐</v>
          </cell>
          <cell r="F7152">
            <v>953500055</v>
          </cell>
        </row>
        <row r="7153">
          <cell r="A7153" t="str">
            <v>ED59047</v>
          </cell>
          <cell r="B7153" t="str">
            <v>AWD5232</v>
          </cell>
          <cell r="C7153" t="str">
            <v>小姐</v>
          </cell>
          <cell r="D7153" t="str">
            <v>蕭宇倫</v>
          </cell>
          <cell r="E7153" t="str">
            <v>蕭宇倫小姐</v>
          </cell>
          <cell r="F7153">
            <v>928938800</v>
          </cell>
        </row>
        <row r="7154">
          <cell r="A7154" t="str">
            <v>ED59162</v>
          </cell>
          <cell r="B7154" t="str">
            <v>AXA5022</v>
          </cell>
          <cell r="C7154" t="str">
            <v>先生</v>
          </cell>
          <cell r="D7154" t="str">
            <v>鄭明毅</v>
          </cell>
          <cell r="E7154" t="str">
            <v>鄭明毅先生</v>
          </cell>
          <cell r="F7154">
            <v>988703136</v>
          </cell>
        </row>
        <row r="7155">
          <cell r="A7155" t="str">
            <v>ED59172</v>
          </cell>
          <cell r="B7155" t="str">
            <v>ATQ1822</v>
          </cell>
          <cell r="C7155" t="str">
            <v>小姐</v>
          </cell>
          <cell r="D7155" t="str">
            <v>陳芬妮</v>
          </cell>
          <cell r="E7155" t="str">
            <v>陳芬妮小姐</v>
          </cell>
          <cell r="F7155">
            <v>937686874</v>
          </cell>
        </row>
        <row r="7156">
          <cell r="A7156" t="str">
            <v>ED59176</v>
          </cell>
          <cell r="B7156" t="str">
            <v>ED59176</v>
          </cell>
          <cell r="C7156" t="str">
            <v>先生</v>
          </cell>
          <cell r="D7156" t="str">
            <v>鉑德汽車股份有限公司程柏盛</v>
          </cell>
          <cell r="E7156" t="str">
            <v>程柏盛先生</v>
          </cell>
          <cell r="F7156">
            <v>936033878</v>
          </cell>
        </row>
        <row r="7157">
          <cell r="A7157" t="str">
            <v>ED59202</v>
          </cell>
          <cell r="B7157" t="str">
            <v>AWJ1227</v>
          </cell>
          <cell r="C7157" t="str">
            <v>小姐</v>
          </cell>
          <cell r="D7157" t="str">
            <v>林素瀅</v>
          </cell>
          <cell r="E7157" t="str">
            <v>林素瀅小姐</v>
          </cell>
          <cell r="F7157">
            <v>922006577</v>
          </cell>
        </row>
        <row r="7158">
          <cell r="A7158" t="str">
            <v>ED59841</v>
          </cell>
          <cell r="B7158" t="str">
            <v>ATM5901</v>
          </cell>
          <cell r="C7158" t="str">
            <v>小姐</v>
          </cell>
          <cell r="D7158" t="str">
            <v>張慕民</v>
          </cell>
          <cell r="E7158" t="str">
            <v>張慕民小姐</v>
          </cell>
          <cell r="F7158">
            <v>920929295</v>
          </cell>
        </row>
        <row r="7159">
          <cell r="A7159" t="str">
            <v>ED59902</v>
          </cell>
          <cell r="B7159" t="str">
            <v>ED59902</v>
          </cell>
          <cell r="C7159" t="str">
            <v>先生</v>
          </cell>
          <cell r="D7159" t="str">
            <v>鎔德股份有限公司程柏盛</v>
          </cell>
          <cell r="E7159" t="str">
            <v>陳德益先生</v>
          </cell>
          <cell r="F7159">
            <v>900000000</v>
          </cell>
        </row>
        <row r="7160">
          <cell r="A7160" t="str">
            <v>ED59903</v>
          </cell>
          <cell r="B7160" t="str">
            <v>AXE1982</v>
          </cell>
          <cell r="C7160" t="str">
            <v>先生</v>
          </cell>
          <cell r="D7160" t="str">
            <v>渠成企業有限公司林憲銘</v>
          </cell>
          <cell r="E7160" t="str">
            <v>林憲銘先生</v>
          </cell>
          <cell r="F7160">
            <v>932231740</v>
          </cell>
        </row>
        <row r="7161">
          <cell r="A7161" t="str">
            <v>ED59904</v>
          </cell>
          <cell r="B7161" t="str">
            <v>ATW5977</v>
          </cell>
          <cell r="C7161" t="str">
            <v>先生</v>
          </cell>
          <cell r="D7161" t="str">
            <v>林宏圖</v>
          </cell>
          <cell r="E7161" t="str">
            <v>林宏圖先生</v>
          </cell>
          <cell r="F7161">
            <v>939786901</v>
          </cell>
        </row>
        <row r="7162">
          <cell r="A7162" t="str">
            <v>ED59920</v>
          </cell>
          <cell r="B7162" t="str">
            <v>AWY6665</v>
          </cell>
          <cell r="C7162" t="str">
            <v>小姐</v>
          </cell>
          <cell r="D7162" t="str">
            <v>鄭曉雯</v>
          </cell>
          <cell r="E7162" t="str">
            <v>鄭曉雯小姐</v>
          </cell>
          <cell r="F7162">
            <v>930216203</v>
          </cell>
        </row>
        <row r="7163">
          <cell r="A7163" t="str">
            <v>ED59936</v>
          </cell>
          <cell r="B7163" t="str">
            <v>AWY9716</v>
          </cell>
          <cell r="C7163" t="str">
            <v>小姐</v>
          </cell>
          <cell r="D7163" t="str">
            <v>趙培真</v>
          </cell>
          <cell r="E7163" t="str">
            <v>趙培真小姐</v>
          </cell>
          <cell r="F7163">
            <v>910223509</v>
          </cell>
        </row>
        <row r="7164">
          <cell r="A7164" t="str">
            <v>ED61782</v>
          </cell>
          <cell r="B7164" t="str">
            <v>ATQ8911</v>
          </cell>
          <cell r="C7164" t="str">
            <v>小姐</v>
          </cell>
          <cell r="D7164" t="str">
            <v>李馥君</v>
          </cell>
          <cell r="E7164" t="str">
            <v>李馥君小姐</v>
          </cell>
          <cell r="F7164">
            <v>936543788</v>
          </cell>
        </row>
        <row r="7165">
          <cell r="A7165" t="str">
            <v>ED61916</v>
          </cell>
          <cell r="B7165" t="str">
            <v>AXC8806</v>
          </cell>
          <cell r="C7165" t="str">
            <v>先生</v>
          </cell>
          <cell r="D7165" t="str">
            <v>李洋毓</v>
          </cell>
          <cell r="E7165" t="str">
            <v>李洋毓先生</v>
          </cell>
          <cell r="F7165">
            <v>952502553</v>
          </cell>
        </row>
        <row r="7166">
          <cell r="A7166" t="str">
            <v>ED61943</v>
          </cell>
          <cell r="B7166" t="str">
            <v>AWY8802</v>
          </cell>
          <cell r="C7166" t="str">
            <v>先生</v>
          </cell>
          <cell r="D7166" t="str">
            <v>李岳倫</v>
          </cell>
          <cell r="E7166" t="str">
            <v>李岳倫先生</v>
          </cell>
          <cell r="F7166">
            <v>926657353</v>
          </cell>
        </row>
        <row r="7167">
          <cell r="A7167" t="str">
            <v>ED62049</v>
          </cell>
          <cell r="B7167" t="str">
            <v>AXA8815</v>
          </cell>
          <cell r="C7167" t="str">
            <v>先生</v>
          </cell>
          <cell r="D7167" t="str">
            <v>賴俊彰</v>
          </cell>
          <cell r="E7167" t="str">
            <v>賴俊彰先生</v>
          </cell>
          <cell r="F7167">
            <v>929787818</v>
          </cell>
        </row>
        <row r="7168">
          <cell r="A7168" t="str">
            <v>ED62050</v>
          </cell>
          <cell r="B7168" t="str">
            <v>ATQ5871</v>
          </cell>
          <cell r="C7168" t="str">
            <v>先生</v>
          </cell>
          <cell r="D7168" t="str">
            <v>李尚肯</v>
          </cell>
          <cell r="E7168" t="str">
            <v>李尚肯先生</v>
          </cell>
          <cell r="F7168">
            <v>917503146</v>
          </cell>
        </row>
        <row r="7169">
          <cell r="A7169" t="str">
            <v>ED62051</v>
          </cell>
          <cell r="B7169" t="str">
            <v>AXA5658</v>
          </cell>
          <cell r="C7169" t="str">
            <v>小姐</v>
          </cell>
          <cell r="D7169" t="str">
            <v>林家菁</v>
          </cell>
          <cell r="E7169" t="str">
            <v>林家菁小姐</v>
          </cell>
          <cell r="F7169">
            <v>932691090</v>
          </cell>
        </row>
        <row r="7170">
          <cell r="A7170" t="str">
            <v>ED62052</v>
          </cell>
          <cell r="B7170" t="str">
            <v>AXA5760</v>
          </cell>
          <cell r="C7170" t="str">
            <v>小姐</v>
          </cell>
          <cell r="D7170" t="str">
            <v>林慶銘</v>
          </cell>
          <cell r="E7170" t="str">
            <v>張毓君小姐</v>
          </cell>
          <cell r="F7170">
            <v>989805631</v>
          </cell>
        </row>
        <row r="7171">
          <cell r="A7171" t="str">
            <v>ED62053</v>
          </cell>
          <cell r="B7171" t="str">
            <v>ATY8996</v>
          </cell>
          <cell r="C7171" t="str">
            <v>先生</v>
          </cell>
          <cell r="D7171" t="str">
            <v>陳秀桃</v>
          </cell>
          <cell r="E7171" t="str">
            <v>盧彥任先生</v>
          </cell>
          <cell r="F7171">
            <v>966659869</v>
          </cell>
        </row>
        <row r="7172">
          <cell r="A7172" t="str">
            <v>ED62054</v>
          </cell>
          <cell r="B7172" t="str">
            <v>ED62054</v>
          </cell>
          <cell r="C7172" t="str">
            <v>先生</v>
          </cell>
          <cell r="D7172" t="str">
            <v>鉑德汽車股份有限公司程柏盛</v>
          </cell>
          <cell r="E7172" t="str">
            <v>程柏盛先生</v>
          </cell>
          <cell r="F7172">
            <v>936033878</v>
          </cell>
        </row>
        <row r="7173">
          <cell r="A7173" t="str">
            <v>ED62056</v>
          </cell>
          <cell r="B7173" t="str">
            <v>ATQ1622</v>
          </cell>
          <cell r="C7173" t="str">
            <v>先生</v>
          </cell>
          <cell r="D7173" t="str">
            <v>簡俊榮</v>
          </cell>
          <cell r="E7173" t="str">
            <v>簡俊榮先生</v>
          </cell>
          <cell r="F7173">
            <v>919333621</v>
          </cell>
        </row>
        <row r="7174">
          <cell r="A7174" t="str">
            <v>ED62306</v>
          </cell>
          <cell r="B7174" t="str">
            <v>AXE0082</v>
          </cell>
          <cell r="C7174" t="str">
            <v>小姐</v>
          </cell>
          <cell r="D7174" t="str">
            <v>陳惠閔</v>
          </cell>
          <cell r="E7174" t="str">
            <v>陳惠閔小姐</v>
          </cell>
          <cell r="F7174">
            <v>930545926</v>
          </cell>
        </row>
        <row r="7175">
          <cell r="A7175" t="str">
            <v>ED62418</v>
          </cell>
          <cell r="B7175" t="str">
            <v>ATY1766</v>
          </cell>
          <cell r="C7175" t="str">
            <v>先生</v>
          </cell>
          <cell r="D7175" t="str">
            <v>葉俊利</v>
          </cell>
          <cell r="E7175" t="str">
            <v>葉俊利先生</v>
          </cell>
          <cell r="F7175">
            <v>928597692</v>
          </cell>
        </row>
        <row r="7176">
          <cell r="A7176" t="str">
            <v>ED62419</v>
          </cell>
          <cell r="B7176" t="str">
            <v>AXA1101</v>
          </cell>
          <cell r="C7176" t="str">
            <v>小姐</v>
          </cell>
          <cell r="D7176" t="str">
            <v>林毓菁</v>
          </cell>
          <cell r="E7176" t="str">
            <v>林毓菁小姐</v>
          </cell>
          <cell r="F7176">
            <v>936053305</v>
          </cell>
        </row>
        <row r="7177">
          <cell r="A7177" t="str">
            <v>ED62420</v>
          </cell>
          <cell r="B7177" t="str">
            <v>ED62420</v>
          </cell>
          <cell r="C7177" t="str">
            <v>先生</v>
          </cell>
          <cell r="D7177" t="str">
            <v>鉑德汽車股份有限公司程柏盛</v>
          </cell>
          <cell r="E7177" t="str">
            <v>程柏盛先生</v>
          </cell>
          <cell r="F7177">
            <v>936033878</v>
          </cell>
        </row>
        <row r="7178">
          <cell r="A7178" t="str">
            <v>ED62708</v>
          </cell>
          <cell r="B7178" t="str">
            <v>AWM6767</v>
          </cell>
          <cell r="C7178" t="str">
            <v>先生</v>
          </cell>
          <cell r="D7178" t="str">
            <v>順陽土木包工業王金順</v>
          </cell>
          <cell r="E7178" t="str">
            <v>王金順先生</v>
          </cell>
          <cell r="F7178">
            <v>933931378</v>
          </cell>
        </row>
        <row r="7179">
          <cell r="A7179" t="str">
            <v>ED62709</v>
          </cell>
          <cell r="B7179" t="str">
            <v>ATQ1217</v>
          </cell>
          <cell r="C7179" t="str">
            <v>先生</v>
          </cell>
          <cell r="D7179" t="str">
            <v>鼎珍饌企業社江騰雲</v>
          </cell>
          <cell r="E7179" t="str">
            <v>江騰雲先生</v>
          </cell>
          <cell r="F7179">
            <v>935531512</v>
          </cell>
        </row>
        <row r="7180">
          <cell r="A7180" t="str">
            <v>ED62918</v>
          </cell>
          <cell r="B7180" t="str">
            <v>AXA2076</v>
          </cell>
          <cell r="C7180" t="str">
            <v>小姐</v>
          </cell>
          <cell r="D7180" t="str">
            <v>信俐國際股份有限公司蔡佩怡</v>
          </cell>
          <cell r="E7180" t="str">
            <v>蔡佩怡小姐</v>
          </cell>
          <cell r="F7180">
            <v>987213585</v>
          </cell>
        </row>
        <row r="7181">
          <cell r="A7181" t="str">
            <v>ED63509</v>
          </cell>
          <cell r="B7181" t="str">
            <v>AXA9775</v>
          </cell>
          <cell r="C7181" t="str">
            <v>先生</v>
          </cell>
          <cell r="D7181" t="str">
            <v>蔡明哲</v>
          </cell>
          <cell r="E7181" t="str">
            <v>蔡明哲先生</v>
          </cell>
          <cell r="F7181">
            <v>988828979</v>
          </cell>
        </row>
        <row r="7182">
          <cell r="A7182" t="str">
            <v>ED63514</v>
          </cell>
          <cell r="B7182" t="str">
            <v>ED63514</v>
          </cell>
          <cell r="C7182" t="str">
            <v>先生</v>
          </cell>
          <cell r="D7182" t="str">
            <v>鉑德汽車股份有限公司程柏盛</v>
          </cell>
          <cell r="E7182" t="str">
            <v>程柏盛先生</v>
          </cell>
          <cell r="F7182">
            <v>936033878</v>
          </cell>
        </row>
        <row r="7183">
          <cell r="A7183" t="str">
            <v>ED63630</v>
          </cell>
          <cell r="B7183" t="str">
            <v>AYA8815</v>
          </cell>
          <cell r="C7183" t="str">
            <v>小姐</v>
          </cell>
          <cell r="D7183" t="str">
            <v>林曉敏</v>
          </cell>
          <cell r="E7183" t="str">
            <v>林曉敏小姐</v>
          </cell>
          <cell r="F7183">
            <v>933073797</v>
          </cell>
        </row>
        <row r="7184">
          <cell r="A7184" t="str">
            <v>ED63813</v>
          </cell>
          <cell r="B7184" t="str">
            <v>ATY1821</v>
          </cell>
          <cell r="C7184" t="str">
            <v>小姐</v>
          </cell>
          <cell r="D7184" t="str">
            <v>吳彩雲</v>
          </cell>
          <cell r="E7184" t="str">
            <v>吳彩雲小姐</v>
          </cell>
          <cell r="F7184">
            <v>933111483</v>
          </cell>
        </row>
        <row r="7185">
          <cell r="A7185" t="str">
            <v>ED63814</v>
          </cell>
          <cell r="B7185" t="str">
            <v>AXA7068</v>
          </cell>
          <cell r="C7185" t="str">
            <v>小姐</v>
          </cell>
          <cell r="D7185" t="str">
            <v>吳愷婷</v>
          </cell>
          <cell r="E7185" t="str">
            <v>吳愷婷小姐</v>
          </cell>
          <cell r="F7185">
            <v>920684517</v>
          </cell>
        </row>
        <row r="7186">
          <cell r="A7186" t="str">
            <v>ED63821</v>
          </cell>
          <cell r="B7186" t="str">
            <v>ED63821</v>
          </cell>
          <cell r="C7186" t="str">
            <v>先生</v>
          </cell>
          <cell r="D7186" t="str">
            <v>鉑德汽車股份有限公司程柏盛</v>
          </cell>
          <cell r="E7186" t="str">
            <v>程柏盛先生</v>
          </cell>
          <cell r="F7186">
            <v>936033878</v>
          </cell>
        </row>
        <row r="7187">
          <cell r="A7187" t="str">
            <v>ED92583</v>
          </cell>
          <cell r="B7187" t="str">
            <v>AXC9527</v>
          </cell>
          <cell r="C7187" t="str">
            <v>小姐</v>
          </cell>
          <cell r="D7187" t="str">
            <v>許庭晏</v>
          </cell>
          <cell r="E7187" t="str">
            <v>許庭晏小姐</v>
          </cell>
          <cell r="F7187">
            <v>911741313</v>
          </cell>
        </row>
        <row r="7188">
          <cell r="A7188" t="str">
            <v>ED92584</v>
          </cell>
          <cell r="B7188" t="str">
            <v>AXJ0858</v>
          </cell>
          <cell r="C7188" t="str">
            <v>小姐</v>
          </cell>
          <cell r="D7188" t="str">
            <v>羅彩紋</v>
          </cell>
          <cell r="E7188" t="str">
            <v>羅彩紋小姐</v>
          </cell>
          <cell r="F7188">
            <v>918668718</v>
          </cell>
        </row>
        <row r="7189">
          <cell r="A7189" t="str">
            <v>ED94687</v>
          </cell>
          <cell r="B7189" t="str">
            <v>AXD7260</v>
          </cell>
          <cell r="C7189" t="str">
            <v>先生</v>
          </cell>
          <cell r="D7189" t="str">
            <v>連榮隆</v>
          </cell>
          <cell r="E7189" t="str">
            <v>連榮隆先生</v>
          </cell>
          <cell r="F7189">
            <v>932162446</v>
          </cell>
        </row>
        <row r="7190">
          <cell r="A7190" t="str">
            <v>ED94689</v>
          </cell>
          <cell r="B7190" t="str">
            <v>AXC1969</v>
          </cell>
          <cell r="C7190" t="str">
            <v>小姐</v>
          </cell>
          <cell r="D7190" t="str">
            <v>郭子綺</v>
          </cell>
          <cell r="E7190" t="str">
            <v>郭子綺小姐</v>
          </cell>
          <cell r="F7190">
            <v>921609209</v>
          </cell>
        </row>
        <row r="7191">
          <cell r="A7191" t="str">
            <v>ED94695</v>
          </cell>
          <cell r="B7191" t="str">
            <v>AXC6320</v>
          </cell>
          <cell r="C7191" t="str">
            <v>小姐</v>
          </cell>
          <cell r="D7191" t="str">
            <v>黃方華</v>
          </cell>
          <cell r="E7191" t="str">
            <v>黃方華小姐</v>
          </cell>
          <cell r="F7191">
            <v>988575312</v>
          </cell>
        </row>
        <row r="7192">
          <cell r="A7192" t="str">
            <v>ED95032</v>
          </cell>
          <cell r="B7192" t="str">
            <v>AXE0569</v>
          </cell>
          <cell r="C7192" t="str">
            <v>小姐</v>
          </cell>
          <cell r="D7192" t="str">
            <v>林政德</v>
          </cell>
          <cell r="E7192" t="str">
            <v>翁文娟小姐</v>
          </cell>
          <cell r="F7192">
            <v>928264658</v>
          </cell>
        </row>
        <row r="7193">
          <cell r="A7193" t="str">
            <v>ED95236</v>
          </cell>
          <cell r="B7193" t="str">
            <v>ATQ7367</v>
          </cell>
          <cell r="C7193" t="str">
            <v>小姐</v>
          </cell>
          <cell r="D7193" t="str">
            <v>張淑芬</v>
          </cell>
          <cell r="E7193" t="str">
            <v>張淑芬小姐</v>
          </cell>
          <cell r="F7193">
            <v>933095889</v>
          </cell>
        </row>
        <row r="7194">
          <cell r="A7194" t="str">
            <v>ED95260</v>
          </cell>
          <cell r="B7194" t="str">
            <v>AXJ0869</v>
          </cell>
          <cell r="C7194" t="str">
            <v>小姐</v>
          </cell>
          <cell r="D7194" t="str">
            <v>蕭順耀</v>
          </cell>
          <cell r="E7194" t="str">
            <v>李雲鳳小姐</v>
          </cell>
          <cell r="F7194">
            <v>989225880</v>
          </cell>
        </row>
        <row r="7195">
          <cell r="A7195" t="str">
            <v>ED95400</v>
          </cell>
          <cell r="B7195" t="str">
            <v>AXD8680</v>
          </cell>
          <cell r="C7195" t="str">
            <v>先生</v>
          </cell>
          <cell r="D7195" t="str">
            <v>向婕有限公司張昌信</v>
          </cell>
          <cell r="E7195" t="str">
            <v>張昌信先生</v>
          </cell>
          <cell r="F7195">
            <v>936915679</v>
          </cell>
        </row>
        <row r="7196">
          <cell r="A7196" t="str">
            <v>ED95758</v>
          </cell>
          <cell r="B7196" t="str">
            <v>AWD3528</v>
          </cell>
          <cell r="C7196" t="str">
            <v>先生</v>
          </cell>
          <cell r="D7196" t="str">
            <v>彭群凱</v>
          </cell>
          <cell r="E7196" t="str">
            <v>彭群凱先生</v>
          </cell>
          <cell r="F7196">
            <v>933561924</v>
          </cell>
        </row>
        <row r="7197">
          <cell r="A7197" t="str">
            <v>ED95933</v>
          </cell>
          <cell r="B7197" t="str">
            <v>AWD2308</v>
          </cell>
          <cell r="C7197" t="str">
            <v>小姐</v>
          </cell>
          <cell r="D7197" t="str">
            <v>簡金玉</v>
          </cell>
          <cell r="E7197" t="str">
            <v>簡金玉小姐</v>
          </cell>
          <cell r="F7197">
            <v>937158168</v>
          </cell>
        </row>
        <row r="7198">
          <cell r="A7198" t="str">
            <v>ED97786</v>
          </cell>
          <cell r="B7198" t="str">
            <v>AXC3356</v>
          </cell>
          <cell r="C7198" t="str">
            <v>小姐</v>
          </cell>
          <cell r="D7198" t="str">
            <v>蔡藉萱</v>
          </cell>
          <cell r="E7198" t="str">
            <v>蔡藉萱小姐</v>
          </cell>
          <cell r="F7198">
            <v>970878322</v>
          </cell>
        </row>
        <row r="7199">
          <cell r="A7199" t="str">
            <v>ED97813</v>
          </cell>
          <cell r="B7199" t="str">
            <v>AXC6883</v>
          </cell>
          <cell r="C7199" t="str">
            <v>先生</v>
          </cell>
          <cell r="D7199" t="str">
            <v>林慶彰</v>
          </cell>
          <cell r="E7199" t="str">
            <v>林慶彰先生</v>
          </cell>
          <cell r="F7199">
            <v>975023739</v>
          </cell>
        </row>
        <row r="7200">
          <cell r="A7200" t="str">
            <v>ED97837</v>
          </cell>
          <cell r="B7200" t="str">
            <v>AXE3570</v>
          </cell>
          <cell r="C7200" t="str">
            <v>小姐</v>
          </cell>
          <cell r="D7200" t="str">
            <v>鄭春蘭</v>
          </cell>
          <cell r="E7200" t="str">
            <v>鄭春蘭小姐</v>
          </cell>
          <cell r="F7200">
            <v>921921983</v>
          </cell>
        </row>
        <row r="7201">
          <cell r="A7201" t="str">
            <v>ED97838</v>
          </cell>
          <cell r="B7201" t="str">
            <v>AXE9528</v>
          </cell>
          <cell r="C7201" t="str">
            <v>先生</v>
          </cell>
          <cell r="D7201" t="str">
            <v>鄭力偉</v>
          </cell>
          <cell r="E7201" t="str">
            <v>鄭力偉先生</v>
          </cell>
          <cell r="F7201">
            <v>933104372</v>
          </cell>
        </row>
        <row r="7202">
          <cell r="A7202" t="str">
            <v>ED97868</v>
          </cell>
          <cell r="B7202" t="str">
            <v>AXD0317</v>
          </cell>
          <cell r="C7202" t="str">
            <v>小姐</v>
          </cell>
          <cell r="D7202" t="str">
            <v>胡翠華</v>
          </cell>
          <cell r="E7202" t="str">
            <v>胡翠華小姐</v>
          </cell>
          <cell r="F7202">
            <v>939192247</v>
          </cell>
        </row>
        <row r="7203">
          <cell r="A7203" t="str">
            <v>ED97869</v>
          </cell>
          <cell r="B7203" t="str">
            <v>AXD6528</v>
          </cell>
          <cell r="C7203" t="str">
            <v>先生</v>
          </cell>
          <cell r="D7203" t="str">
            <v>莊文豪</v>
          </cell>
          <cell r="E7203" t="str">
            <v>莊文豪先生</v>
          </cell>
          <cell r="F7203">
            <v>921764323</v>
          </cell>
        </row>
        <row r="7204">
          <cell r="A7204" t="str">
            <v>ED98617</v>
          </cell>
          <cell r="B7204" t="str">
            <v>AXE2678</v>
          </cell>
          <cell r="C7204" t="str">
            <v>小姐</v>
          </cell>
          <cell r="D7204" t="str">
            <v>高子琁</v>
          </cell>
          <cell r="E7204" t="str">
            <v>高子琁小姐</v>
          </cell>
          <cell r="F7204">
            <v>921451478</v>
          </cell>
        </row>
        <row r="7205">
          <cell r="A7205" t="str">
            <v>ED98618</v>
          </cell>
          <cell r="B7205" t="str">
            <v>AXL0113</v>
          </cell>
          <cell r="C7205" t="str">
            <v>先生</v>
          </cell>
          <cell r="D7205" t="str">
            <v>陳原禾</v>
          </cell>
          <cell r="E7205" t="str">
            <v>陳原禾先生</v>
          </cell>
          <cell r="F7205">
            <v>912633820</v>
          </cell>
        </row>
        <row r="7206">
          <cell r="A7206" t="str">
            <v>ED99324</v>
          </cell>
          <cell r="B7206" t="str">
            <v>AXE1181</v>
          </cell>
          <cell r="C7206" t="str">
            <v>小姐</v>
          </cell>
          <cell r="D7206" t="str">
            <v>劉翠芬</v>
          </cell>
          <cell r="E7206" t="str">
            <v>劉翠芬小姐</v>
          </cell>
          <cell r="F7206">
            <v>918836275</v>
          </cell>
        </row>
        <row r="7207">
          <cell r="A7207" t="str">
            <v>ED99539</v>
          </cell>
          <cell r="B7207" t="str">
            <v>AXF8088</v>
          </cell>
          <cell r="C7207" t="str">
            <v>小姐</v>
          </cell>
          <cell r="D7207" t="str">
            <v>羅呂淑玲</v>
          </cell>
          <cell r="E7207" t="str">
            <v>羅呂淑玲小姐</v>
          </cell>
          <cell r="F7207">
            <v>988258125</v>
          </cell>
        </row>
        <row r="7208">
          <cell r="A7208" t="str">
            <v>ED99610</v>
          </cell>
          <cell r="B7208" t="str">
            <v>AXE9155</v>
          </cell>
          <cell r="C7208" t="str">
            <v>先生</v>
          </cell>
          <cell r="D7208" t="str">
            <v>陳順漢</v>
          </cell>
          <cell r="E7208" t="str">
            <v>陳順漢先生</v>
          </cell>
          <cell r="F7208">
            <v>930156517</v>
          </cell>
        </row>
        <row r="7209">
          <cell r="A7209" t="str">
            <v>EE15403</v>
          </cell>
          <cell r="B7209" t="str">
            <v>AXD6309</v>
          </cell>
          <cell r="C7209" t="str">
            <v>先生</v>
          </cell>
          <cell r="D7209" t="str">
            <v>鎔德股份有限公司陳欽榮</v>
          </cell>
          <cell r="E7209" t="str">
            <v>陳欽榮先生</v>
          </cell>
          <cell r="F7209">
            <v>933038417</v>
          </cell>
        </row>
        <row r="7210">
          <cell r="A7210" t="str">
            <v>EE15404</v>
          </cell>
          <cell r="B7210" t="str">
            <v>AXE2532</v>
          </cell>
          <cell r="C7210" t="str">
            <v>先生</v>
          </cell>
          <cell r="D7210" t="str">
            <v>鎔德股份有限公司陳德益</v>
          </cell>
          <cell r="E7210" t="str">
            <v>陳德益先生</v>
          </cell>
          <cell r="F7210">
            <v>900000000</v>
          </cell>
        </row>
        <row r="7211">
          <cell r="A7211" t="str">
            <v>EE15405</v>
          </cell>
          <cell r="B7211" t="str">
            <v>RCD7769</v>
          </cell>
          <cell r="C7211" t="str">
            <v>先生</v>
          </cell>
          <cell r="D7211" t="str">
            <v>誠食善有限公司-日盛廖俊誠</v>
          </cell>
          <cell r="E7211" t="str">
            <v>廖俊誠先生</v>
          </cell>
          <cell r="F7211">
            <v>938623493</v>
          </cell>
        </row>
        <row r="7212">
          <cell r="A7212" t="str">
            <v>EE15467</v>
          </cell>
          <cell r="B7212" t="str">
            <v>AXE6183</v>
          </cell>
          <cell r="C7212" t="str">
            <v>先生</v>
          </cell>
          <cell r="D7212" t="str">
            <v>鎔德股份有限公司陳德益</v>
          </cell>
          <cell r="E7212" t="str">
            <v>陳德益先生</v>
          </cell>
          <cell r="F7212">
            <v>900000000</v>
          </cell>
        </row>
        <row r="7213">
          <cell r="A7213" t="str">
            <v>EE15475</v>
          </cell>
          <cell r="B7213" t="str">
            <v>AXF0818</v>
          </cell>
          <cell r="C7213" t="str">
            <v>先生</v>
          </cell>
          <cell r="D7213" t="str">
            <v>許以達</v>
          </cell>
          <cell r="E7213" t="str">
            <v>許以達先生</v>
          </cell>
          <cell r="F7213">
            <v>936932017</v>
          </cell>
        </row>
        <row r="7214">
          <cell r="A7214" t="str">
            <v>EE15476</v>
          </cell>
          <cell r="B7214" t="str">
            <v>AYG5231</v>
          </cell>
          <cell r="C7214" t="str">
            <v>先生</v>
          </cell>
          <cell r="D7214" t="str">
            <v>麥美玲</v>
          </cell>
          <cell r="E7214" t="str">
            <v>麥美玲先生</v>
          </cell>
          <cell r="F7214">
            <v>933122755</v>
          </cell>
        </row>
        <row r="7215">
          <cell r="A7215" t="str">
            <v>EE15630</v>
          </cell>
          <cell r="B7215" t="str">
            <v>AXE1509</v>
          </cell>
          <cell r="C7215" t="str">
            <v>先生</v>
          </cell>
          <cell r="D7215" t="str">
            <v>楊典其</v>
          </cell>
          <cell r="E7215" t="str">
            <v>楊典其先生</v>
          </cell>
          <cell r="F7215">
            <v>937313129</v>
          </cell>
        </row>
        <row r="7216">
          <cell r="A7216" t="str">
            <v>EE15675</v>
          </cell>
          <cell r="B7216" t="str">
            <v>AXE8653</v>
          </cell>
          <cell r="C7216" t="str">
            <v>先生</v>
          </cell>
          <cell r="D7216" t="str">
            <v>徐川博</v>
          </cell>
          <cell r="E7216" t="str">
            <v>徐川博先生</v>
          </cell>
          <cell r="F7216">
            <v>912279141</v>
          </cell>
        </row>
        <row r="7217">
          <cell r="A7217" t="str">
            <v>EE19977</v>
          </cell>
          <cell r="B7217" t="str">
            <v>RCD5923</v>
          </cell>
          <cell r="C7217" t="str">
            <v>小姐</v>
          </cell>
          <cell r="D7217" t="str">
            <v>檸檬甜點工作坊-遠銀陳淑貞</v>
          </cell>
          <cell r="E7217" t="str">
            <v>陳淑貞小姐</v>
          </cell>
          <cell r="F7217">
            <v>926288344</v>
          </cell>
        </row>
        <row r="7218">
          <cell r="A7218" t="str">
            <v>EE22206</v>
          </cell>
          <cell r="B7218" t="str">
            <v>AXB1586</v>
          </cell>
          <cell r="C7218" t="str">
            <v>先生</v>
          </cell>
          <cell r="D7218" t="str">
            <v>伯達實業股份有限公司李伯達</v>
          </cell>
          <cell r="E7218" t="str">
            <v>李伯達先生</v>
          </cell>
          <cell r="F7218">
            <v>910260159</v>
          </cell>
        </row>
        <row r="7219">
          <cell r="A7219" t="str">
            <v>EE22833</v>
          </cell>
          <cell r="B7219" t="str">
            <v>AWY8302</v>
          </cell>
          <cell r="C7219" t="str">
            <v>先生</v>
          </cell>
          <cell r="D7219" t="str">
            <v>李明潭</v>
          </cell>
          <cell r="E7219" t="str">
            <v>李明潭先生</v>
          </cell>
          <cell r="F7219">
            <v>912580821</v>
          </cell>
        </row>
        <row r="7220">
          <cell r="A7220" t="str">
            <v>EE22835</v>
          </cell>
          <cell r="B7220" t="str">
            <v>ATQ0606</v>
          </cell>
          <cell r="C7220" t="str">
            <v>先生</v>
          </cell>
          <cell r="D7220" t="str">
            <v>張裕國</v>
          </cell>
          <cell r="E7220" t="str">
            <v>張裕國先生</v>
          </cell>
          <cell r="F7220">
            <v>933935152</v>
          </cell>
        </row>
        <row r="7221">
          <cell r="A7221" t="str">
            <v>EE22927</v>
          </cell>
          <cell r="B7221" t="str">
            <v>AXC8969</v>
          </cell>
          <cell r="C7221" t="str">
            <v>小姐</v>
          </cell>
          <cell r="D7221" t="str">
            <v>李淑珍</v>
          </cell>
          <cell r="E7221" t="str">
            <v>游欣樺小姐</v>
          </cell>
          <cell r="F7221">
            <v>920483209</v>
          </cell>
        </row>
        <row r="7222">
          <cell r="A7222" t="str">
            <v>EE22954</v>
          </cell>
          <cell r="B7222" t="str">
            <v>AXA5108</v>
          </cell>
          <cell r="C7222" t="str">
            <v>先生</v>
          </cell>
          <cell r="D7222" t="str">
            <v>施伯翰</v>
          </cell>
          <cell r="E7222" t="str">
            <v>施伯翰先生</v>
          </cell>
          <cell r="F7222">
            <v>910700595</v>
          </cell>
        </row>
        <row r="7223">
          <cell r="A7223" t="str">
            <v>EE22979</v>
          </cell>
          <cell r="B7223" t="str">
            <v>RBZ7321</v>
          </cell>
          <cell r="C7223" t="str">
            <v>先生</v>
          </cell>
          <cell r="D7223" t="str">
            <v>創騰興業股份有限公司(格上)楊秉杰</v>
          </cell>
          <cell r="E7223" t="str">
            <v>楊秉杰先生</v>
          </cell>
          <cell r="F7223">
            <v>922821472</v>
          </cell>
        </row>
        <row r="7224">
          <cell r="A7224" t="str">
            <v>EE23390</v>
          </cell>
          <cell r="B7224" t="str">
            <v>AXE0159</v>
          </cell>
          <cell r="C7224" t="str">
            <v>先生</v>
          </cell>
          <cell r="D7224" t="str">
            <v>楊精傑</v>
          </cell>
          <cell r="E7224" t="str">
            <v>楊精傑先生</v>
          </cell>
          <cell r="F7224">
            <v>932215939</v>
          </cell>
        </row>
        <row r="7225">
          <cell r="A7225" t="str">
            <v>EE23530</v>
          </cell>
          <cell r="B7225" t="str">
            <v>AWZ7172</v>
          </cell>
          <cell r="C7225" t="str">
            <v>小姐</v>
          </cell>
          <cell r="D7225" t="str">
            <v>許意卿</v>
          </cell>
          <cell r="E7225" t="str">
            <v>許意卿小姐</v>
          </cell>
          <cell r="F7225">
            <v>989068550</v>
          </cell>
        </row>
        <row r="7226">
          <cell r="A7226" t="str">
            <v>EE24063</v>
          </cell>
          <cell r="B7226" t="str">
            <v>AWE2800</v>
          </cell>
          <cell r="C7226" t="str">
            <v>先生</v>
          </cell>
          <cell r="D7226" t="str">
            <v>林利和</v>
          </cell>
          <cell r="E7226" t="str">
            <v>林利和先生</v>
          </cell>
          <cell r="F7226">
            <v>961235123</v>
          </cell>
        </row>
        <row r="7227">
          <cell r="A7227" t="str">
            <v>EE24064</v>
          </cell>
          <cell r="B7227" t="str">
            <v>AXC3868</v>
          </cell>
          <cell r="C7227" t="str">
            <v>小姐</v>
          </cell>
          <cell r="D7227" t="str">
            <v>潘秋華</v>
          </cell>
          <cell r="E7227" t="str">
            <v>潘秋華小姐</v>
          </cell>
          <cell r="F7227">
            <v>936592569</v>
          </cell>
        </row>
        <row r="7228">
          <cell r="A7228" t="str">
            <v>EE24375</v>
          </cell>
          <cell r="B7228" t="str">
            <v>RCB8758</v>
          </cell>
          <cell r="C7228" t="str">
            <v>先生</v>
          </cell>
          <cell r="D7228" t="str">
            <v>光穎設計工程(限)-格上雷文達</v>
          </cell>
          <cell r="E7228" t="str">
            <v>雷文達先生</v>
          </cell>
          <cell r="F7228">
            <v>932392670</v>
          </cell>
        </row>
        <row r="7229">
          <cell r="A7229" t="str">
            <v>EE24385</v>
          </cell>
          <cell r="B7229" t="str">
            <v>AXF0205</v>
          </cell>
          <cell r="C7229" t="str">
            <v>小姐</v>
          </cell>
          <cell r="D7229" t="str">
            <v>楊皓貽</v>
          </cell>
          <cell r="E7229" t="str">
            <v>楊皓貽小姐</v>
          </cell>
          <cell r="F7229">
            <v>987056243</v>
          </cell>
        </row>
        <row r="7230">
          <cell r="A7230" t="str">
            <v>EE53855</v>
          </cell>
          <cell r="B7230" t="str">
            <v>AXF7613</v>
          </cell>
          <cell r="C7230" t="str">
            <v>先生</v>
          </cell>
          <cell r="D7230" t="str">
            <v>林士賢</v>
          </cell>
          <cell r="E7230" t="str">
            <v>林士賢先生</v>
          </cell>
          <cell r="F7230">
            <v>910922830</v>
          </cell>
        </row>
        <row r="7231">
          <cell r="A7231" t="str">
            <v>EH37139</v>
          </cell>
          <cell r="B7231" t="str">
            <v>1839DQ</v>
          </cell>
          <cell r="C7231" t="str">
            <v>先生</v>
          </cell>
          <cell r="D7231" t="str">
            <v>溫睿彰</v>
          </cell>
          <cell r="E7231" t="str">
            <v>溫睿彰先生</v>
          </cell>
          <cell r="F7231">
            <v>919936299</v>
          </cell>
        </row>
        <row r="7232">
          <cell r="A7232" t="str">
            <v>EH47174</v>
          </cell>
          <cell r="B7232" t="str">
            <v>AXC8069</v>
          </cell>
          <cell r="C7232" t="str">
            <v>小姐</v>
          </cell>
          <cell r="D7232" t="str">
            <v>明洞國際事業有限公司黃如潔</v>
          </cell>
          <cell r="E7232" t="str">
            <v>黃如潔小姐</v>
          </cell>
          <cell r="F7232">
            <v>924108090</v>
          </cell>
        </row>
        <row r="7233">
          <cell r="A7233" t="str">
            <v>EH47853</v>
          </cell>
          <cell r="B7233" t="str">
            <v>ASH0901</v>
          </cell>
          <cell r="C7233" t="str">
            <v>先生</v>
          </cell>
          <cell r="D7233" t="str">
            <v>施達宗</v>
          </cell>
          <cell r="E7233" t="str">
            <v>施達宗先生</v>
          </cell>
          <cell r="F7233">
            <v>910322311</v>
          </cell>
        </row>
        <row r="7234">
          <cell r="A7234" t="str">
            <v>EH48607</v>
          </cell>
          <cell r="B7234" t="str">
            <v>AXE5100</v>
          </cell>
          <cell r="C7234" t="str">
            <v>小姐</v>
          </cell>
          <cell r="D7234" t="str">
            <v>陳王麗華</v>
          </cell>
          <cell r="E7234" t="str">
            <v>陳王麗華小姐</v>
          </cell>
          <cell r="F7234">
            <v>937924977</v>
          </cell>
        </row>
        <row r="7235">
          <cell r="A7235" t="str">
            <v>EH48653</v>
          </cell>
          <cell r="B7235" t="str">
            <v>AXF3668</v>
          </cell>
          <cell r="C7235" t="str">
            <v>小姐</v>
          </cell>
          <cell r="D7235" t="str">
            <v>蔡女市蓉</v>
          </cell>
          <cell r="E7235" t="str">
            <v>蔡女市蓉小姐</v>
          </cell>
          <cell r="F7235">
            <v>909604441</v>
          </cell>
        </row>
        <row r="7236">
          <cell r="A7236" t="str">
            <v>EH48860</v>
          </cell>
          <cell r="B7236" t="str">
            <v>AWZ8990</v>
          </cell>
          <cell r="C7236" t="str">
            <v>小姐</v>
          </cell>
          <cell r="D7236" t="str">
            <v>和鼎科技有限公司黎文瑋</v>
          </cell>
          <cell r="E7236" t="str">
            <v>黎文瑋小姐</v>
          </cell>
          <cell r="F7236">
            <v>910858723</v>
          </cell>
        </row>
        <row r="7237">
          <cell r="A7237" t="str">
            <v>EH48932</v>
          </cell>
          <cell r="B7237" t="str">
            <v>AXE5197</v>
          </cell>
          <cell r="C7237" t="str">
            <v>先生</v>
          </cell>
          <cell r="D7237" t="str">
            <v>鎔德股份有限公司陳德益</v>
          </cell>
          <cell r="E7237" t="str">
            <v>陳德益先生</v>
          </cell>
          <cell r="F7237">
            <v>900000000</v>
          </cell>
        </row>
        <row r="7238">
          <cell r="A7238" t="str">
            <v>EH49084</v>
          </cell>
          <cell r="B7238" t="str">
            <v>RCH2222</v>
          </cell>
          <cell r="C7238" t="str">
            <v>先生</v>
          </cell>
          <cell r="D7238" t="str">
            <v>凱斯彩藝有限公司-遠銀周俊男</v>
          </cell>
          <cell r="E7238" t="str">
            <v>周俊男先生</v>
          </cell>
          <cell r="F7238">
            <v>988723888</v>
          </cell>
        </row>
        <row r="7239">
          <cell r="A7239" t="str">
            <v>EH49296</v>
          </cell>
          <cell r="B7239" t="str">
            <v>AXE5231</v>
          </cell>
          <cell r="C7239" t="str">
            <v>先生</v>
          </cell>
          <cell r="D7239" t="str">
            <v>鎔德股份有限公司陳德益</v>
          </cell>
          <cell r="E7239" t="str">
            <v>陳德益先生</v>
          </cell>
          <cell r="F7239">
            <v>900000000</v>
          </cell>
        </row>
        <row r="7240">
          <cell r="A7240" t="str">
            <v>EH67140</v>
          </cell>
          <cell r="B7240" t="str">
            <v>DI6626</v>
          </cell>
          <cell r="C7240" t="str">
            <v>先生</v>
          </cell>
          <cell r="D7240" t="str">
            <v>張弼昇</v>
          </cell>
          <cell r="E7240" t="str">
            <v>張弼昇先生</v>
          </cell>
          <cell r="F7240">
            <v>927119888</v>
          </cell>
        </row>
        <row r="7241">
          <cell r="A7241" t="str">
            <v>EH71264</v>
          </cell>
          <cell r="B7241" t="str">
            <v>DF6699</v>
          </cell>
          <cell r="C7241" t="str">
            <v>先生</v>
          </cell>
          <cell r="D7241" t="str">
            <v>蔡秉璋</v>
          </cell>
          <cell r="E7241" t="str">
            <v>蔡秉璋先生</v>
          </cell>
          <cell r="F7241">
            <v>988932221</v>
          </cell>
        </row>
        <row r="7242">
          <cell r="A7242" t="str">
            <v>EH73326</v>
          </cell>
          <cell r="B7242" t="str">
            <v>DZ8818</v>
          </cell>
          <cell r="C7242" t="str">
            <v>先生</v>
          </cell>
          <cell r="D7242" t="str">
            <v>鍾漢威</v>
          </cell>
          <cell r="E7242" t="str">
            <v>鍾漢威先生</v>
          </cell>
          <cell r="F7242">
            <v>922967949</v>
          </cell>
        </row>
        <row r="7243">
          <cell r="A7243" t="str">
            <v>EH79604</v>
          </cell>
          <cell r="B7243" t="str">
            <v>ATZ1169</v>
          </cell>
          <cell r="C7243" t="str">
            <v>小姐</v>
          </cell>
          <cell r="D7243" t="str">
            <v>余瑞琴</v>
          </cell>
          <cell r="E7243" t="str">
            <v>余瑞琴小姐</v>
          </cell>
          <cell r="F7243">
            <v>928303811</v>
          </cell>
        </row>
        <row r="7244">
          <cell r="A7244" t="str">
            <v>EH79624</v>
          </cell>
          <cell r="B7244" t="str">
            <v>AXF5318</v>
          </cell>
          <cell r="C7244" t="str">
            <v>小姐</v>
          </cell>
          <cell r="D7244" t="str">
            <v>林嘉慧</v>
          </cell>
          <cell r="E7244" t="str">
            <v>林嘉慧小姐</v>
          </cell>
          <cell r="F7244">
            <v>920312648</v>
          </cell>
        </row>
        <row r="7245">
          <cell r="A7245" t="str">
            <v>EH90082</v>
          </cell>
          <cell r="B7245" t="str">
            <v>2055QV</v>
          </cell>
          <cell r="C7245" t="str">
            <v>先生</v>
          </cell>
          <cell r="D7245" t="str">
            <v>陳敏生</v>
          </cell>
          <cell r="E7245" t="str">
            <v>陳敏生先生</v>
          </cell>
          <cell r="F7245">
            <v>935787177</v>
          </cell>
        </row>
        <row r="7246">
          <cell r="A7246" t="str">
            <v>EH90197</v>
          </cell>
          <cell r="B7246" t="str">
            <v>6716QT</v>
          </cell>
          <cell r="C7246" t="str">
            <v>先生</v>
          </cell>
          <cell r="D7246" t="str">
            <v>許碧砡</v>
          </cell>
          <cell r="E7246" t="str">
            <v>楊士毅先生</v>
          </cell>
          <cell r="F7246">
            <v>953141907</v>
          </cell>
        </row>
        <row r="7247">
          <cell r="A7247" t="str">
            <v>EJ50474</v>
          </cell>
          <cell r="B7247" t="str">
            <v>2606EF</v>
          </cell>
          <cell r="C7247" t="str">
            <v>先生</v>
          </cell>
          <cell r="D7247" t="str">
            <v>謝先生</v>
          </cell>
          <cell r="E7247" t="str">
            <v>謝先生先生</v>
          </cell>
          <cell r="F7247">
            <v>910336485</v>
          </cell>
        </row>
        <row r="7248">
          <cell r="A7248" t="str">
            <v>EL87862</v>
          </cell>
          <cell r="B7248" t="str">
            <v>AYJ2888</v>
          </cell>
          <cell r="C7248" t="str">
            <v>小姐</v>
          </cell>
          <cell r="D7248" t="str">
            <v>楊秋月</v>
          </cell>
          <cell r="E7248" t="str">
            <v>楊秋月小姐</v>
          </cell>
          <cell r="F7248">
            <v>935273434</v>
          </cell>
        </row>
        <row r="7249">
          <cell r="A7249" t="str">
            <v>ET40059</v>
          </cell>
          <cell r="B7249" t="str">
            <v>AGQ7319</v>
          </cell>
          <cell r="C7249" t="str">
            <v>先生</v>
          </cell>
          <cell r="D7249" t="str">
            <v>曹家欣</v>
          </cell>
          <cell r="E7249" t="str">
            <v>曹家欣先生</v>
          </cell>
          <cell r="F7249">
            <v>988303020</v>
          </cell>
        </row>
        <row r="7250">
          <cell r="A7250" t="str">
            <v>ET71185</v>
          </cell>
          <cell r="B7250" t="str">
            <v>M32211</v>
          </cell>
          <cell r="C7250" t="str">
            <v>先生</v>
          </cell>
          <cell r="D7250" t="str">
            <v>胡義華</v>
          </cell>
          <cell r="E7250" t="str">
            <v>胡義華先生</v>
          </cell>
          <cell r="F7250">
            <v>932226608</v>
          </cell>
        </row>
        <row r="7251">
          <cell r="A7251" t="str">
            <v>EW78032</v>
          </cell>
          <cell r="B7251" t="str">
            <v>3336EC</v>
          </cell>
          <cell r="C7251" t="str">
            <v>先生</v>
          </cell>
          <cell r="D7251" t="str">
            <v>賴春和</v>
          </cell>
          <cell r="E7251" t="str">
            <v>賴春和先生</v>
          </cell>
          <cell r="F7251">
            <v>983613853</v>
          </cell>
        </row>
        <row r="7252">
          <cell r="A7252" t="str">
            <v>EW78051</v>
          </cell>
          <cell r="B7252" t="str">
            <v>6469EA</v>
          </cell>
          <cell r="C7252" t="str">
            <v>先生</v>
          </cell>
          <cell r="D7252" t="str">
            <v>石永吉</v>
          </cell>
          <cell r="E7252" t="str">
            <v>石永吉先生</v>
          </cell>
          <cell r="F7252">
            <v>937921852</v>
          </cell>
        </row>
        <row r="7253">
          <cell r="A7253" t="str">
            <v>EW78104</v>
          </cell>
          <cell r="B7253" t="str">
            <v>9803ZU</v>
          </cell>
          <cell r="C7253" t="str">
            <v>小姐</v>
          </cell>
          <cell r="D7253" t="str">
            <v>高韋秀</v>
          </cell>
          <cell r="E7253" t="str">
            <v>高韋秀小姐</v>
          </cell>
          <cell r="F7253">
            <v>922204330</v>
          </cell>
        </row>
        <row r="7254">
          <cell r="A7254" t="str">
            <v>EY74218</v>
          </cell>
          <cell r="B7254" t="str">
            <v>0193QD</v>
          </cell>
          <cell r="C7254" t="str">
            <v>小姐</v>
          </cell>
          <cell r="D7254" t="str">
            <v>林怡君</v>
          </cell>
          <cell r="E7254" t="str">
            <v>林怡君小姐</v>
          </cell>
          <cell r="F7254">
            <v>917782330</v>
          </cell>
        </row>
        <row r="7255">
          <cell r="A7255" t="str">
            <v>F038791</v>
          </cell>
          <cell r="B7255" t="str">
            <v>6393H6</v>
          </cell>
          <cell r="C7255" t="str">
            <v>先生</v>
          </cell>
          <cell r="D7255" t="str">
            <v>林士超</v>
          </cell>
          <cell r="E7255" t="str">
            <v>林士超先生</v>
          </cell>
          <cell r="F7255">
            <v>912215281</v>
          </cell>
        </row>
        <row r="7256">
          <cell r="A7256" t="str">
            <v>F038796</v>
          </cell>
          <cell r="B7256" t="str">
            <v>1308J2</v>
          </cell>
          <cell r="C7256" t="str">
            <v>先生</v>
          </cell>
          <cell r="D7256" t="str">
            <v>林敏榮</v>
          </cell>
          <cell r="E7256" t="str">
            <v>林敏榮先生</v>
          </cell>
          <cell r="F7256">
            <v>927076111</v>
          </cell>
        </row>
        <row r="7257">
          <cell r="A7257" t="str">
            <v>F038832</v>
          </cell>
          <cell r="B7257" t="str">
            <v>8802J2</v>
          </cell>
          <cell r="C7257" t="str">
            <v>先生</v>
          </cell>
          <cell r="D7257" t="str">
            <v>張志宇</v>
          </cell>
          <cell r="E7257" t="str">
            <v>張志宇先生</v>
          </cell>
          <cell r="F7257">
            <v>937084325</v>
          </cell>
        </row>
        <row r="7258">
          <cell r="A7258" t="str">
            <v>F038980</v>
          </cell>
          <cell r="B7258" t="str">
            <v>5461YK</v>
          </cell>
          <cell r="C7258" t="str">
            <v>小姐</v>
          </cell>
          <cell r="D7258" t="str">
            <v>莊璧卉</v>
          </cell>
          <cell r="E7258" t="str">
            <v>莊璧卉小姐</v>
          </cell>
          <cell r="F7258">
            <v>939248995</v>
          </cell>
        </row>
        <row r="7259">
          <cell r="A7259" t="str">
            <v>F039027</v>
          </cell>
          <cell r="B7259" t="str">
            <v>5728J3</v>
          </cell>
          <cell r="C7259" t="str">
            <v>先生</v>
          </cell>
          <cell r="D7259" t="str">
            <v>李玉嬌</v>
          </cell>
          <cell r="E7259" t="str">
            <v>蔡志瑋先生</v>
          </cell>
          <cell r="F7259">
            <v>922355711</v>
          </cell>
        </row>
        <row r="7260">
          <cell r="A7260" t="str">
            <v>F039035</v>
          </cell>
          <cell r="B7260" t="str">
            <v>6608K9</v>
          </cell>
          <cell r="C7260" t="str">
            <v>先生</v>
          </cell>
          <cell r="D7260" t="str">
            <v>赫陞室內裝修有限公司謝長佑</v>
          </cell>
          <cell r="E7260" t="str">
            <v>謝長佑先生</v>
          </cell>
          <cell r="F7260">
            <v>970001313</v>
          </cell>
        </row>
        <row r="7261">
          <cell r="A7261" t="str">
            <v>F039053</v>
          </cell>
          <cell r="B7261" t="str">
            <v>ALL2572</v>
          </cell>
          <cell r="C7261" t="str">
            <v>先生</v>
          </cell>
          <cell r="D7261" t="str">
            <v>郭力緯</v>
          </cell>
          <cell r="E7261" t="str">
            <v>郭力緯先生</v>
          </cell>
          <cell r="F7261">
            <v>911212584</v>
          </cell>
        </row>
        <row r="7262">
          <cell r="A7262" t="str">
            <v>F041190</v>
          </cell>
          <cell r="B7262" t="str">
            <v>6279J5</v>
          </cell>
          <cell r="C7262" t="str">
            <v>小姐</v>
          </cell>
          <cell r="D7262" t="str">
            <v>谷祖慈</v>
          </cell>
          <cell r="E7262" t="str">
            <v>谷祖慈小姐</v>
          </cell>
          <cell r="F7262">
            <v>975670363</v>
          </cell>
        </row>
        <row r="7263">
          <cell r="A7263" t="str">
            <v>F041195</v>
          </cell>
          <cell r="B7263" t="str">
            <v>9580J5</v>
          </cell>
          <cell r="C7263" t="str">
            <v>先生</v>
          </cell>
          <cell r="D7263" t="str">
            <v>林鴻緯</v>
          </cell>
          <cell r="E7263" t="str">
            <v>林鴻緯先生</v>
          </cell>
          <cell r="F7263">
            <v>958713143</v>
          </cell>
        </row>
        <row r="7264">
          <cell r="A7264" t="str">
            <v>F041212</v>
          </cell>
          <cell r="B7264" t="str">
            <v>2160J5</v>
          </cell>
          <cell r="C7264" t="str">
            <v>先生</v>
          </cell>
          <cell r="D7264" t="str">
            <v>藍祥銘</v>
          </cell>
          <cell r="E7264" t="str">
            <v>藍祥銘先生</v>
          </cell>
          <cell r="F7264">
            <v>932655714</v>
          </cell>
        </row>
        <row r="7265">
          <cell r="A7265" t="str">
            <v>F041271</v>
          </cell>
          <cell r="B7265" t="str">
            <v>AQX6189</v>
          </cell>
          <cell r="C7265" t="str">
            <v>先生</v>
          </cell>
          <cell r="D7265" t="str">
            <v>許慶麟</v>
          </cell>
          <cell r="E7265" t="str">
            <v>許慶麟先生</v>
          </cell>
          <cell r="F7265">
            <v>930328063</v>
          </cell>
        </row>
        <row r="7266">
          <cell r="A7266" t="str">
            <v>F041307</v>
          </cell>
          <cell r="B7266" t="str">
            <v>7117M8</v>
          </cell>
          <cell r="C7266" t="str">
            <v>先生</v>
          </cell>
          <cell r="D7266" t="str">
            <v>陳秋遠</v>
          </cell>
          <cell r="E7266" t="str">
            <v>陳秋遠先生</v>
          </cell>
          <cell r="F7266">
            <v>917591189</v>
          </cell>
        </row>
        <row r="7267">
          <cell r="A7267" t="str">
            <v>F041330</v>
          </cell>
          <cell r="B7267" t="str">
            <v>2061J3</v>
          </cell>
          <cell r="C7267" t="str">
            <v>先生</v>
          </cell>
          <cell r="D7267" t="str">
            <v>董星銳</v>
          </cell>
          <cell r="E7267" t="str">
            <v>董星銳先生</v>
          </cell>
          <cell r="F7267">
            <v>939994672</v>
          </cell>
        </row>
        <row r="7268">
          <cell r="A7268" t="str">
            <v>F041338</v>
          </cell>
          <cell r="B7268" t="str">
            <v>1919J6</v>
          </cell>
          <cell r="C7268" t="str">
            <v>小姐</v>
          </cell>
          <cell r="D7268" t="str">
            <v>陳永祥</v>
          </cell>
          <cell r="E7268" t="str">
            <v>陳秀娟小姐</v>
          </cell>
          <cell r="F7268">
            <v>920551833</v>
          </cell>
        </row>
        <row r="7269">
          <cell r="A7269" t="str">
            <v>F041354</v>
          </cell>
          <cell r="B7269" t="str">
            <v>9970J6</v>
          </cell>
          <cell r="C7269" t="str">
            <v>女士</v>
          </cell>
          <cell r="D7269" t="str">
            <v>王秀菱</v>
          </cell>
          <cell r="E7269" t="str">
            <v>王秀菱女士</v>
          </cell>
          <cell r="F7269">
            <v>952556585</v>
          </cell>
        </row>
        <row r="7270">
          <cell r="A7270" t="str">
            <v>F096200</v>
          </cell>
          <cell r="B7270" t="str">
            <v>AGT7205</v>
          </cell>
          <cell r="C7270" t="str">
            <v>先生</v>
          </cell>
          <cell r="D7270" t="str">
            <v>錢秋燕</v>
          </cell>
          <cell r="E7270" t="str">
            <v>游昇諭先生</v>
          </cell>
          <cell r="F7270">
            <v>932720524</v>
          </cell>
        </row>
        <row r="7271">
          <cell r="A7271" t="str">
            <v>F096255</v>
          </cell>
          <cell r="B7271" t="str">
            <v>3320L5</v>
          </cell>
          <cell r="C7271" t="str">
            <v>先生</v>
          </cell>
          <cell r="D7271" t="str">
            <v>施錦春</v>
          </cell>
          <cell r="E7271" t="str">
            <v>施錦春先生</v>
          </cell>
          <cell r="F7271">
            <v>920670122</v>
          </cell>
        </row>
        <row r="7272">
          <cell r="A7272" t="str">
            <v>F097591</v>
          </cell>
          <cell r="B7272" t="str">
            <v>AJF7618</v>
          </cell>
          <cell r="C7272" t="str">
            <v>先生</v>
          </cell>
          <cell r="D7272" t="str">
            <v>孫漢廷</v>
          </cell>
          <cell r="E7272" t="str">
            <v>孫漢廷先生</v>
          </cell>
          <cell r="F7272">
            <v>922159936</v>
          </cell>
        </row>
        <row r="7273">
          <cell r="A7273" t="str">
            <v>F097612</v>
          </cell>
          <cell r="B7273" t="str">
            <v>7872J8</v>
          </cell>
          <cell r="C7273" t="str">
            <v>先生</v>
          </cell>
          <cell r="D7273" t="str">
            <v>丁彥仁</v>
          </cell>
          <cell r="E7273" t="str">
            <v>丁彥仁先生</v>
          </cell>
          <cell r="F7273">
            <v>937879382</v>
          </cell>
        </row>
        <row r="7274">
          <cell r="A7274" t="str">
            <v>F097634</v>
          </cell>
          <cell r="B7274" t="str">
            <v>ADC3818</v>
          </cell>
          <cell r="C7274" t="str">
            <v>小姐</v>
          </cell>
          <cell r="D7274" t="str">
            <v>陳美月</v>
          </cell>
          <cell r="E7274" t="str">
            <v>陳美月小姐</v>
          </cell>
          <cell r="F7274">
            <v>937670523</v>
          </cell>
        </row>
        <row r="7275">
          <cell r="A7275" t="str">
            <v>F097650</v>
          </cell>
          <cell r="B7275" t="str">
            <v>3313H8</v>
          </cell>
          <cell r="C7275" t="str">
            <v>先生</v>
          </cell>
          <cell r="D7275" t="str">
            <v>李信宗</v>
          </cell>
          <cell r="E7275" t="str">
            <v>李信宗先生</v>
          </cell>
          <cell r="F7275">
            <v>933347710</v>
          </cell>
        </row>
        <row r="7276">
          <cell r="A7276" t="str">
            <v>F097818</v>
          </cell>
          <cell r="B7276" t="str">
            <v>0220H9</v>
          </cell>
          <cell r="C7276" t="str">
            <v>小姐</v>
          </cell>
          <cell r="D7276" t="str">
            <v>黃家榛</v>
          </cell>
          <cell r="E7276" t="str">
            <v>黃家榛小姐</v>
          </cell>
          <cell r="F7276">
            <v>952164898</v>
          </cell>
        </row>
        <row r="7277">
          <cell r="A7277" t="str">
            <v>F097977</v>
          </cell>
          <cell r="B7277" t="str">
            <v>8793J8</v>
          </cell>
          <cell r="C7277" t="str">
            <v>小姐</v>
          </cell>
          <cell r="D7277" t="str">
            <v>吳冀華</v>
          </cell>
          <cell r="E7277" t="str">
            <v>吳冀華小姐</v>
          </cell>
          <cell r="F7277">
            <v>939991934</v>
          </cell>
        </row>
        <row r="7278">
          <cell r="A7278" t="str">
            <v>F144649</v>
          </cell>
          <cell r="B7278" t="str">
            <v>AAQ5892</v>
          </cell>
          <cell r="C7278" t="str">
            <v>先生</v>
          </cell>
          <cell r="D7278" t="str">
            <v>蔡孟釗</v>
          </cell>
          <cell r="E7278" t="str">
            <v>蔡孟釗先生</v>
          </cell>
          <cell r="F7278">
            <v>921720012</v>
          </cell>
        </row>
        <row r="7279">
          <cell r="A7279" t="str">
            <v>F144721</v>
          </cell>
          <cell r="B7279" t="str">
            <v>ANW2532</v>
          </cell>
          <cell r="C7279" t="str">
            <v>先生</v>
          </cell>
          <cell r="D7279" t="str">
            <v>麗湖國際大飯店企業(有)和運租車郭武強</v>
          </cell>
          <cell r="E7279" t="str">
            <v>郭武強先生</v>
          </cell>
          <cell r="F7279">
            <v>955133382</v>
          </cell>
        </row>
        <row r="7280">
          <cell r="A7280" t="str">
            <v>F155856</v>
          </cell>
          <cell r="B7280" t="str">
            <v>AKP1978</v>
          </cell>
          <cell r="C7280" t="str">
            <v>先生</v>
          </cell>
          <cell r="D7280" t="str">
            <v>吳佳鴻</v>
          </cell>
          <cell r="E7280" t="str">
            <v>吳佳鴻先生</v>
          </cell>
          <cell r="F7280">
            <v>921151411</v>
          </cell>
        </row>
        <row r="7281">
          <cell r="A7281" t="str">
            <v>F155858</v>
          </cell>
          <cell r="B7281" t="str">
            <v>AAA1390</v>
          </cell>
          <cell r="C7281" t="str">
            <v>先生</v>
          </cell>
          <cell r="D7281" t="str">
            <v>傅宏章</v>
          </cell>
          <cell r="E7281" t="str">
            <v>傅宏章先生</v>
          </cell>
          <cell r="F7281">
            <v>911128168</v>
          </cell>
        </row>
        <row r="7282">
          <cell r="A7282" t="str">
            <v>F230982</v>
          </cell>
          <cell r="B7282" t="str">
            <v>AJF6655</v>
          </cell>
          <cell r="C7282" t="str">
            <v>先生</v>
          </cell>
          <cell r="D7282" t="str">
            <v>史尚斌</v>
          </cell>
          <cell r="E7282" t="str">
            <v>史尚斌先生</v>
          </cell>
          <cell r="F7282">
            <v>912346005</v>
          </cell>
        </row>
        <row r="7283">
          <cell r="A7283" t="str">
            <v>F230983</v>
          </cell>
          <cell r="B7283" t="str">
            <v>AML9999</v>
          </cell>
          <cell r="C7283" t="str">
            <v>先生</v>
          </cell>
          <cell r="D7283" t="str">
            <v>廖建興</v>
          </cell>
          <cell r="E7283" t="str">
            <v>廖建興先生</v>
          </cell>
          <cell r="F7283">
            <v>953301114</v>
          </cell>
        </row>
        <row r="7284">
          <cell r="A7284" t="str">
            <v>F230998</v>
          </cell>
          <cell r="B7284" t="str">
            <v>1458L3</v>
          </cell>
          <cell r="C7284" t="str">
            <v>小姐</v>
          </cell>
          <cell r="D7284" t="str">
            <v>李翠峰</v>
          </cell>
          <cell r="E7284" t="str">
            <v>李翠峰小姐</v>
          </cell>
          <cell r="F7284">
            <v>988053683</v>
          </cell>
        </row>
        <row r="7285">
          <cell r="A7285" t="str">
            <v>F231014</v>
          </cell>
          <cell r="B7285" t="str">
            <v>8100J7</v>
          </cell>
          <cell r="C7285" t="str">
            <v>小姐</v>
          </cell>
          <cell r="D7285" t="str">
            <v>張芳文</v>
          </cell>
          <cell r="E7285" t="str">
            <v>張芳文小姐</v>
          </cell>
          <cell r="F7285">
            <v>936346281</v>
          </cell>
        </row>
        <row r="7286">
          <cell r="A7286" t="str">
            <v>F231069</v>
          </cell>
          <cell r="B7286" t="str">
            <v>ANA9857</v>
          </cell>
          <cell r="C7286" t="str">
            <v>先生</v>
          </cell>
          <cell r="D7286" t="str">
            <v>陳力維</v>
          </cell>
          <cell r="E7286" t="str">
            <v>陳力維先生</v>
          </cell>
          <cell r="F7286">
            <v>961075093</v>
          </cell>
        </row>
        <row r="7287">
          <cell r="A7287" t="str">
            <v>F231072</v>
          </cell>
          <cell r="B7287" t="str">
            <v>AAL6328</v>
          </cell>
          <cell r="C7287" t="str">
            <v>先生</v>
          </cell>
          <cell r="D7287" t="str">
            <v>林雲鈿</v>
          </cell>
          <cell r="E7287" t="str">
            <v>陳奕超先生</v>
          </cell>
          <cell r="F7287">
            <v>928253978</v>
          </cell>
        </row>
        <row r="7288">
          <cell r="A7288" t="str">
            <v>F231083</v>
          </cell>
          <cell r="B7288" t="str">
            <v>AGF8285</v>
          </cell>
          <cell r="C7288" t="str">
            <v>先生</v>
          </cell>
          <cell r="D7288" t="str">
            <v>金佳霖</v>
          </cell>
          <cell r="E7288" t="str">
            <v>梁志豪先生</v>
          </cell>
          <cell r="F7288">
            <v>931193058</v>
          </cell>
        </row>
        <row r="7289">
          <cell r="A7289" t="str">
            <v>F232489</v>
          </cell>
          <cell r="B7289" t="str">
            <v>AWC9910</v>
          </cell>
          <cell r="C7289" t="str">
            <v>先生</v>
          </cell>
          <cell r="D7289" t="str">
            <v>0葉茂盛</v>
          </cell>
          <cell r="E7289" t="str">
            <v>葉茂盛先生</v>
          </cell>
          <cell r="F7289">
            <v>933169036</v>
          </cell>
        </row>
        <row r="7290">
          <cell r="A7290" t="str">
            <v>F232904</v>
          </cell>
          <cell r="B7290" t="str">
            <v>5189J8</v>
          </cell>
          <cell r="C7290" t="str">
            <v>先生</v>
          </cell>
          <cell r="D7290" t="str">
            <v>柯逢旭</v>
          </cell>
          <cell r="E7290" t="str">
            <v>柯逢旭先生</v>
          </cell>
          <cell r="F7290">
            <v>975722318</v>
          </cell>
        </row>
        <row r="7291">
          <cell r="A7291" t="str">
            <v>F233171</v>
          </cell>
          <cell r="B7291" t="str">
            <v>AGN3636</v>
          </cell>
          <cell r="C7291" t="str">
            <v>小姐</v>
          </cell>
          <cell r="D7291" t="str">
            <v>呂佩倫</v>
          </cell>
          <cell r="E7291" t="str">
            <v>呂佩倫小姐</v>
          </cell>
          <cell r="F7291">
            <v>988136136</v>
          </cell>
        </row>
        <row r="7292">
          <cell r="A7292" t="str">
            <v>F233769</v>
          </cell>
          <cell r="B7292" t="str">
            <v>8277J8</v>
          </cell>
          <cell r="C7292" t="str">
            <v>先生</v>
          </cell>
          <cell r="D7292" t="str">
            <v>吳孟勳</v>
          </cell>
          <cell r="E7292" t="str">
            <v>吳孟勳先生</v>
          </cell>
          <cell r="F7292">
            <v>928842325</v>
          </cell>
        </row>
        <row r="7293">
          <cell r="A7293" t="str">
            <v>F234220</v>
          </cell>
          <cell r="B7293" t="str">
            <v>6116H8</v>
          </cell>
          <cell r="C7293" t="str">
            <v>小姐</v>
          </cell>
          <cell r="D7293" t="str">
            <v>陳玫如</v>
          </cell>
          <cell r="E7293" t="str">
            <v>陳玫如小姐</v>
          </cell>
          <cell r="F7293">
            <v>911259532</v>
          </cell>
        </row>
        <row r="7294">
          <cell r="A7294" t="str">
            <v>F236175</v>
          </cell>
          <cell r="B7294" t="str">
            <v>4958H7</v>
          </cell>
          <cell r="C7294" t="str">
            <v>先生</v>
          </cell>
          <cell r="D7294" t="str">
            <v>王秉崙</v>
          </cell>
          <cell r="E7294" t="str">
            <v>王秉崙先生</v>
          </cell>
          <cell r="F7294">
            <v>975771110</v>
          </cell>
        </row>
        <row r="7295">
          <cell r="A7295" t="str">
            <v>F236207</v>
          </cell>
          <cell r="B7295" t="str">
            <v>AGS8390</v>
          </cell>
          <cell r="C7295" t="str">
            <v>先生</v>
          </cell>
          <cell r="D7295" t="str">
            <v>李詠婓</v>
          </cell>
          <cell r="E7295" t="str">
            <v>吳文宏先生</v>
          </cell>
          <cell r="F7295">
            <v>932023001</v>
          </cell>
        </row>
        <row r="7296">
          <cell r="A7296" t="str">
            <v>F237238</v>
          </cell>
          <cell r="B7296" t="str">
            <v>7876K3</v>
          </cell>
          <cell r="C7296" t="str">
            <v>先生</v>
          </cell>
          <cell r="D7296" t="str">
            <v>簡嘉豪</v>
          </cell>
          <cell r="E7296" t="str">
            <v>簡嘉豪先生</v>
          </cell>
          <cell r="F7296">
            <v>936997804</v>
          </cell>
        </row>
        <row r="7297">
          <cell r="A7297" t="str">
            <v>F237240</v>
          </cell>
          <cell r="B7297" t="str">
            <v>8759H8</v>
          </cell>
          <cell r="C7297" t="str">
            <v>先生</v>
          </cell>
          <cell r="D7297" t="str">
            <v>張瑞霞</v>
          </cell>
          <cell r="E7297" t="str">
            <v>康自豪先生</v>
          </cell>
          <cell r="F7297">
            <v>936755925</v>
          </cell>
        </row>
        <row r="7298">
          <cell r="A7298" t="str">
            <v>F237241</v>
          </cell>
          <cell r="B7298" t="str">
            <v>5155L3</v>
          </cell>
          <cell r="C7298" t="str">
            <v>先生</v>
          </cell>
          <cell r="D7298" t="str">
            <v>堡弘企業有限公司吳冠宏</v>
          </cell>
          <cell r="E7298" t="str">
            <v>吳冠宏先生</v>
          </cell>
          <cell r="F7298">
            <v>932219723</v>
          </cell>
        </row>
        <row r="7299">
          <cell r="A7299" t="str">
            <v>F237340</v>
          </cell>
          <cell r="B7299" t="str">
            <v>AGJ2900</v>
          </cell>
          <cell r="C7299" t="str">
            <v>先生</v>
          </cell>
          <cell r="D7299" t="str">
            <v>李富子</v>
          </cell>
          <cell r="E7299" t="str">
            <v>李林峰先生</v>
          </cell>
          <cell r="F7299">
            <v>928526272</v>
          </cell>
        </row>
        <row r="7300">
          <cell r="A7300" t="str">
            <v>F237351</v>
          </cell>
          <cell r="B7300" t="str">
            <v>ALL0100</v>
          </cell>
          <cell r="C7300" t="str">
            <v>先生</v>
          </cell>
          <cell r="D7300" t="str">
            <v>李逸帆</v>
          </cell>
          <cell r="E7300" t="str">
            <v>李逸帆先生</v>
          </cell>
          <cell r="F7300">
            <v>972220810</v>
          </cell>
        </row>
        <row r="7301">
          <cell r="A7301" t="str">
            <v>F237891</v>
          </cell>
          <cell r="B7301" t="str">
            <v>8696J7</v>
          </cell>
          <cell r="C7301" t="str">
            <v>小姐</v>
          </cell>
          <cell r="D7301" t="str">
            <v>陳羽甄</v>
          </cell>
          <cell r="E7301" t="str">
            <v>陳羽甄小姐</v>
          </cell>
          <cell r="F7301">
            <v>910881841</v>
          </cell>
        </row>
        <row r="7302">
          <cell r="A7302" t="str">
            <v>F237897</v>
          </cell>
          <cell r="B7302" t="str">
            <v>ALP7395</v>
          </cell>
          <cell r="C7302" t="str">
            <v>先生</v>
          </cell>
          <cell r="D7302" t="str">
            <v>郝世強</v>
          </cell>
          <cell r="E7302" t="str">
            <v>郝世強先生</v>
          </cell>
          <cell r="F7302">
            <v>921978826</v>
          </cell>
        </row>
        <row r="7303">
          <cell r="A7303" t="str">
            <v>F237903</v>
          </cell>
          <cell r="B7303" t="str">
            <v>AGU7097</v>
          </cell>
          <cell r="C7303" t="str">
            <v>先生</v>
          </cell>
          <cell r="D7303" t="str">
            <v>黃彥杰</v>
          </cell>
          <cell r="E7303" t="str">
            <v>黃彥杰先生</v>
          </cell>
          <cell r="F7303">
            <v>909543876</v>
          </cell>
        </row>
        <row r="7304">
          <cell r="A7304" t="str">
            <v>F239069</v>
          </cell>
          <cell r="B7304" t="str">
            <v>0678J8</v>
          </cell>
          <cell r="C7304" t="str">
            <v>先生</v>
          </cell>
          <cell r="D7304" t="str">
            <v>張士勇</v>
          </cell>
          <cell r="E7304" t="str">
            <v>張士勇先生</v>
          </cell>
          <cell r="F7304">
            <v>932323034</v>
          </cell>
        </row>
        <row r="7305">
          <cell r="A7305" t="str">
            <v>F239333</v>
          </cell>
          <cell r="B7305" t="str">
            <v>0617J8</v>
          </cell>
          <cell r="C7305" t="str">
            <v>先生</v>
          </cell>
          <cell r="D7305" t="str">
            <v>林立偉</v>
          </cell>
          <cell r="E7305" t="str">
            <v>林立偉先生</v>
          </cell>
          <cell r="F7305">
            <v>922232333</v>
          </cell>
        </row>
        <row r="7306">
          <cell r="A7306" t="str">
            <v>F242703</v>
          </cell>
          <cell r="B7306" t="str">
            <v>0896J9</v>
          </cell>
          <cell r="C7306" t="str">
            <v>小姐</v>
          </cell>
          <cell r="D7306" t="str">
            <v>高蕙玲</v>
          </cell>
          <cell r="E7306" t="str">
            <v>高蕙玲小姐</v>
          </cell>
          <cell r="F7306">
            <v>953111670</v>
          </cell>
        </row>
        <row r="7307">
          <cell r="A7307" t="str">
            <v>F268209</v>
          </cell>
          <cell r="B7307" t="str">
            <v>8698K3</v>
          </cell>
          <cell r="C7307" t="str">
            <v>先生</v>
          </cell>
          <cell r="D7307" t="str">
            <v>協銓企業有限公司陳奕傑</v>
          </cell>
          <cell r="E7307" t="str">
            <v>陳奕傑先生</v>
          </cell>
          <cell r="F7307">
            <v>919767077</v>
          </cell>
        </row>
        <row r="7308">
          <cell r="A7308" t="str">
            <v>F268277</v>
          </cell>
          <cell r="B7308" t="str">
            <v>5695L5</v>
          </cell>
          <cell r="C7308" t="str">
            <v>先生</v>
          </cell>
          <cell r="D7308" t="str">
            <v>林貴煌</v>
          </cell>
          <cell r="E7308" t="str">
            <v>林貴煌先生</v>
          </cell>
          <cell r="F7308">
            <v>939525388</v>
          </cell>
        </row>
        <row r="7309">
          <cell r="A7309" t="str">
            <v>F268391</v>
          </cell>
          <cell r="B7309" t="str">
            <v>ARG0335</v>
          </cell>
          <cell r="C7309" t="str">
            <v>先生</v>
          </cell>
          <cell r="D7309" t="str">
            <v>巫楊秀瓊</v>
          </cell>
          <cell r="E7309" t="str">
            <v>巫宏芳先生</v>
          </cell>
          <cell r="F7309">
            <v>989959557</v>
          </cell>
        </row>
        <row r="7310">
          <cell r="A7310" t="str">
            <v>F268592</v>
          </cell>
          <cell r="B7310" t="str">
            <v>AAM8335</v>
          </cell>
          <cell r="C7310" t="str">
            <v>先生</v>
          </cell>
          <cell r="D7310" t="str">
            <v>蕭楚驁</v>
          </cell>
          <cell r="E7310" t="str">
            <v>蕭楚驁先生</v>
          </cell>
          <cell r="F7310">
            <v>955226920</v>
          </cell>
        </row>
        <row r="7311">
          <cell r="A7311" t="str">
            <v>F268807</v>
          </cell>
          <cell r="B7311" t="str">
            <v>ATL3351</v>
          </cell>
          <cell r="C7311" t="str">
            <v>先生</v>
          </cell>
          <cell r="D7311" t="str">
            <v>陳霖瑋</v>
          </cell>
          <cell r="E7311" t="str">
            <v>陳霖瑋先生</v>
          </cell>
          <cell r="F7311">
            <v>973556256</v>
          </cell>
        </row>
        <row r="7312">
          <cell r="A7312" t="str">
            <v>F268922</v>
          </cell>
          <cell r="B7312" t="str">
            <v>AKZ8966</v>
          </cell>
          <cell r="C7312" t="str">
            <v>小姐</v>
          </cell>
          <cell r="D7312" t="str">
            <v>許珮綸</v>
          </cell>
          <cell r="E7312" t="str">
            <v>許珮綸小姐</v>
          </cell>
          <cell r="F7312">
            <v>922177165</v>
          </cell>
        </row>
        <row r="7313">
          <cell r="A7313" t="str">
            <v>F268995</v>
          </cell>
          <cell r="B7313" t="str">
            <v>8989J9</v>
          </cell>
          <cell r="C7313" t="str">
            <v>先生</v>
          </cell>
          <cell r="D7313" t="str">
            <v>魏子鈞</v>
          </cell>
          <cell r="E7313" t="str">
            <v>魏子鈞先生</v>
          </cell>
          <cell r="F7313">
            <v>956136128</v>
          </cell>
        </row>
        <row r="7314">
          <cell r="A7314" t="str">
            <v>F268996</v>
          </cell>
          <cell r="B7314" t="str">
            <v>RBA9888</v>
          </cell>
          <cell r="C7314" t="str">
            <v>先生</v>
          </cell>
          <cell r="D7314" t="str">
            <v>葉文生</v>
          </cell>
          <cell r="E7314" t="str">
            <v>葉文生先生</v>
          </cell>
          <cell r="F7314">
            <v>900000000</v>
          </cell>
        </row>
        <row r="7315">
          <cell r="A7315" t="str">
            <v>F269022</v>
          </cell>
          <cell r="B7315" t="str">
            <v>9296J9</v>
          </cell>
          <cell r="C7315" t="str">
            <v>先生</v>
          </cell>
          <cell r="D7315" t="str">
            <v>鍾德煌</v>
          </cell>
          <cell r="E7315" t="str">
            <v>鍾德煌先生</v>
          </cell>
          <cell r="F7315">
            <v>938333404</v>
          </cell>
        </row>
        <row r="7316">
          <cell r="A7316" t="str">
            <v>F269302</v>
          </cell>
          <cell r="B7316" t="str">
            <v>AAL8277</v>
          </cell>
          <cell r="C7316" t="str">
            <v>先生</v>
          </cell>
          <cell r="D7316" t="str">
            <v>黃國倫</v>
          </cell>
          <cell r="E7316" t="str">
            <v>黃國倫先生</v>
          </cell>
          <cell r="F7316">
            <v>910101983</v>
          </cell>
        </row>
        <row r="7317">
          <cell r="A7317" t="str">
            <v>F269528</v>
          </cell>
          <cell r="B7317" t="str">
            <v>AFF0335</v>
          </cell>
          <cell r="C7317" t="str">
            <v>小姐</v>
          </cell>
          <cell r="D7317" t="str">
            <v>黃莉棋</v>
          </cell>
          <cell r="E7317" t="str">
            <v>黃莉棋小姐</v>
          </cell>
          <cell r="F7317">
            <v>921113879</v>
          </cell>
        </row>
        <row r="7318">
          <cell r="A7318" t="str">
            <v>F298810</v>
          </cell>
          <cell r="B7318" t="str">
            <v>ABT8258</v>
          </cell>
          <cell r="C7318" t="str">
            <v>先生</v>
          </cell>
          <cell r="D7318" t="str">
            <v>魏旭毅</v>
          </cell>
          <cell r="E7318" t="str">
            <v>魏旭毅先生</v>
          </cell>
          <cell r="F7318">
            <v>972836185</v>
          </cell>
        </row>
        <row r="7319">
          <cell r="A7319" t="str">
            <v>F299082</v>
          </cell>
          <cell r="B7319" t="str">
            <v>AKF7828</v>
          </cell>
          <cell r="C7319" t="str">
            <v>小姐</v>
          </cell>
          <cell r="D7319" t="str">
            <v>林瑞琪</v>
          </cell>
          <cell r="E7319" t="str">
            <v>林瑞琪小姐</v>
          </cell>
          <cell r="F7319">
            <v>935525315</v>
          </cell>
        </row>
        <row r="7320">
          <cell r="A7320" t="str">
            <v>F299092</v>
          </cell>
          <cell r="B7320" t="str">
            <v>AAX8038</v>
          </cell>
          <cell r="C7320" t="str">
            <v>先生</v>
          </cell>
          <cell r="D7320" t="str">
            <v>陳子鈺</v>
          </cell>
          <cell r="E7320" t="str">
            <v>陳朝政先生</v>
          </cell>
          <cell r="F7320">
            <v>963472724</v>
          </cell>
        </row>
        <row r="7321">
          <cell r="A7321" t="str">
            <v>F299103</v>
          </cell>
          <cell r="B7321" t="str">
            <v>ACL9183</v>
          </cell>
          <cell r="C7321" t="str">
            <v>先生</v>
          </cell>
          <cell r="D7321" t="str">
            <v>張巧韻</v>
          </cell>
          <cell r="E7321" t="str">
            <v>丁偉義先生</v>
          </cell>
          <cell r="F7321">
            <v>928032160</v>
          </cell>
        </row>
        <row r="7322">
          <cell r="A7322" t="str">
            <v>F299122</v>
          </cell>
          <cell r="B7322" t="str">
            <v>ARG1167</v>
          </cell>
          <cell r="C7322" t="str">
            <v>先生</v>
          </cell>
          <cell r="D7322" t="str">
            <v>宇治川芳宏</v>
          </cell>
          <cell r="E7322" t="str">
            <v>宇治川芳宏先生</v>
          </cell>
          <cell r="F7322">
            <v>989021010</v>
          </cell>
        </row>
        <row r="7323">
          <cell r="A7323" t="str">
            <v>F299125</v>
          </cell>
          <cell r="B7323" t="str">
            <v>AGD2652</v>
          </cell>
          <cell r="C7323" t="str">
            <v>先生</v>
          </cell>
          <cell r="D7323" t="str">
            <v>蔡文姬</v>
          </cell>
          <cell r="E7323" t="str">
            <v>劉俊男先生</v>
          </cell>
          <cell r="F7323">
            <v>926101719</v>
          </cell>
        </row>
        <row r="7324">
          <cell r="A7324" t="str">
            <v>F299162</v>
          </cell>
          <cell r="B7324" t="str">
            <v>ATQ2390</v>
          </cell>
          <cell r="C7324" t="str">
            <v>先生</v>
          </cell>
          <cell r="D7324" t="str">
            <v>蔣天碩</v>
          </cell>
          <cell r="E7324" t="str">
            <v>蔣天碩先生</v>
          </cell>
          <cell r="F7324">
            <v>918083518</v>
          </cell>
        </row>
        <row r="7325">
          <cell r="A7325" t="str">
            <v>F299166</v>
          </cell>
          <cell r="B7325" t="str">
            <v>ATX0311</v>
          </cell>
          <cell r="C7325" t="str">
            <v>先生</v>
          </cell>
          <cell r="D7325" t="str">
            <v>洪偵耀</v>
          </cell>
          <cell r="E7325" t="str">
            <v>洪偵耀先生</v>
          </cell>
          <cell r="F7325">
            <v>970213213</v>
          </cell>
        </row>
        <row r="7326">
          <cell r="A7326" t="str">
            <v>F299170</v>
          </cell>
          <cell r="B7326" t="str">
            <v>AGK8807</v>
          </cell>
          <cell r="C7326" t="str">
            <v>先生</v>
          </cell>
          <cell r="D7326" t="str">
            <v>葉鎧榕</v>
          </cell>
          <cell r="E7326" t="str">
            <v>葉鎧榕先生</v>
          </cell>
          <cell r="F7326">
            <v>937859551</v>
          </cell>
        </row>
        <row r="7327">
          <cell r="A7327" t="str">
            <v>F299175</v>
          </cell>
          <cell r="B7327" t="str">
            <v>RAR0335</v>
          </cell>
          <cell r="C7327" t="str">
            <v>先生</v>
          </cell>
          <cell r="D7327" t="str">
            <v>遠銀小客車租賃股份有限公司郭志鵬</v>
          </cell>
          <cell r="E7327" t="str">
            <v>郭志鵬先生</v>
          </cell>
          <cell r="F7327">
            <v>936123654</v>
          </cell>
        </row>
        <row r="7328">
          <cell r="A7328" t="str">
            <v>F299179</v>
          </cell>
          <cell r="B7328" t="str">
            <v>RBN1319</v>
          </cell>
          <cell r="C7328" t="str">
            <v>小姐</v>
          </cell>
          <cell r="D7328" t="str">
            <v>和運租車(股)周宜欣</v>
          </cell>
          <cell r="E7328" t="str">
            <v>周宜欣小姐</v>
          </cell>
          <cell r="F7328">
            <v>955386686</v>
          </cell>
        </row>
        <row r="7329">
          <cell r="A7329" t="str">
            <v>F299184</v>
          </cell>
          <cell r="B7329" t="str">
            <v>AGN2299</v>
          </cell>
          <cell r="C7329" t="str">
            <v>小姐</v>
          </cell>
          <cell r="D7329" t="str">
            <v>曹惠敏</v>
          </cell>
          <cell r="E7329" t="str">
            <v>曹惠敏小姐</v>
          </cell>
          <cell r="F7329">
            <v>937833797</v>
          </cell>
        </row>
        <row r="7330">
          <cell r="A7330" t="str">
            <v>F299195</v>
          </cell>
          <cell r="B7330" t="str">
            <v>ABC3399</v>
          </cell>
          <cell r="C7330" t="str">
            <v>女士</v>
          </cell>
          <cell r="D7330" t="str">
            <v>程苑香</v>
          </cell>
          <cell r="E7330" t="str">
            <v>程苑香女士</v>
          </cell>
          <cell r="F7330">
            <v>921987947</v>
          </cell>
        </row>
        <row r="7331">
          <cell r="A7331" t="str">
            <v>F299199</v>
          </cell>
          <cell r="B7331" t="str">
            <v>AXF9332</v>
          </cell>
          <cell r="C7331" t="str">
            <v>先生</v>
          </cell>
          <cell r="D7331" t="str">
            <v>大勻室內裝修有限公司王樂民</v>
          </cell>
          <cell r="E7331" t="str">
            <v>王樂民先生</v>
          </cell>
          <cell r="F7331">
            <v>937933887</v>
          </cell>
        </row>
        <row r="7332">
          <cell r="A7332" t="str">
            <v>F299246</v>
          </cell>
          <cell r="B7332" t="str">
            <v>AKA2898</v>
          </cell>
          <cell r="C7332" t="str">
            <v>先生</v>
          </cell>
          <cell r="D7332" t="str">
            <v>陳韋翰</v>
          </cell>
          <cell r="E7332" t="str">
            <v>陳韋翰先生</v>
          </cell>
          <cell r="F7332">
            <v>931122107</v>
          </cell>
        </row>
        <row r="7333">
          <cell r="A7333" t="str">
            <v>F299261</v>
          </cell>
          <cell r="B7333" t="str">
            <v>AGK6699</v>
          </cell>
          <cell r="C7333" t="str">
            <v>先生</v>
          </cell>
          <cell r="D7333" t="str">
            <v>陳柏融</v>
          </cell>
          <cell r="E7333" t="str">
            <v>陳柏融先生</v>
          </cell>
          <cell r="F7333">
            <v>983335500</v>
          </cell>
        </row>
        <row r="7334">
          <cell r="A7334" t="str">
            <v>F299272</v>
          </cell>
          <cell r="B7334" t="str">
            <v>ALG7111</v>
          </cell>
          <cell r="C7334" t="str">
            <v>先生</v>
          </cell>
          <cell r="D7334" t="str">
            <v>李鎧任</v>
          </cell>
          <cell r="E7334" t="str">
            <v>李鎧任先生</v>
          </cell>
          <cell r="F7334">
            <v>933158382</v>
          </cell>
        </row>
        <row r="7335">
          <cell r="A7335" t="str">
            <v>F299443</v>
          </cell>
          <cell r="B7335" t="str">
            <v>AKS1688</v>
          </cell>
          <cell r="C7335" t="str">
            <v>小姐</v>
          </cell>
          <cell r="D7335" t="str">
            <v>曹清松</v>
          </cell>
          <cell r="E7335" t="str">
            <v>曹清松小姐</v>
          </cell>
          <cell r="F7335">
            <v>932533023</v>
          </cell>
        </row>
        <row r="7336">
          <cell r="A7336" t="str">
            <v>F299495</v>
          </cell>
          <cell r="B7336" t="str">
            <v>AKJ0317</v>
          </cell>
          <cell r="C7336" t="str">
            <v>小姐</v>
          </cell>
          <cell r="D7336" t="str">
            <v>摩洛加投資股份有限公司李秀慧</v>
          </cell>
          <cell r="E7336" t="str">
            <v>李秀慧小姐</v>
          </cell>
          <cell r="F7336">
            <v>932017773</v>
          </cell>
        </row>
        <row r="7337">
          <cell r="A7337" t="str">
            <v>F299519</v>
          </cell>
          <cell r="B7337" t="str">
            <v>AKK1782</v>
          </cell>
          <cell r="C7337" t="str">
            <v>小姐</v>
          </cell>
          <cell r="D7337" t="str">
            <v>黃心怡</v>
          </cell>
          <cell r="E7337" t="str">
            <v>黃心怡小姐</v>
          </cell>
          <cell r="F7337">
            <v>956779995</v>
          </cell>
        </row>
        <row r="7338">
          <cell r="A7338" t="str">
            <v>F341307</v>
          </cell>
          <cell r="B7338" t="str">
            <v>RAU7558</v>
          </cell>
          <cell r="C7338" t="str">
            <v>先生</v>
          </cell>
          <cell r="D7338" t="str">
            <v>李軍霖</v>
          </cell>
          <cell r="E7338" t="str">
            <v>李軍霖先生</v>
          </cell>
          <cell r="F7338">
            <v>915750828</v>
          </cell>
        </row>
        <row r="7339">
          <cell r="A7339" t="str">
            <v>F342641</v>
          </cell>
          <cell r="B7339" t="str">
            <v>RBE6225</v>
          </cell>
          <cell r="C7339" t="str">
            <v>小姐</v>
          </cell>
          <cell r="D7339" t="str">
            <v>和運租車股份有限公司張亞如</v>
          </cell>
          <cell r="E7339" t="str">
            <v>張亞如小姐</v>
          </cell>
          <cell r="F7339">
            <v>905649406</v>
          </cell>
        </row>
        <row r="7340">
          <cell r="A7340" t="str">
            <v>F343229</v>
          </cell>
          <cell r="B7340" t="str">
            <v>AVR5200</v>
          </cell>
          <cell r="C7340" t="str">
            <v>先生</v>
          </cell>
          <cell r="D7340" t="str">
            <v>翁裕凱</v>
          </cell>
          <cell r="E7340" t="str">
            <v>翁裕凱先生</v>
          </cell>
          <cell r="F7340">
            <v>900000000</v>
          </cell>
        </row>
        <row r="7341">
          <cell r="A7341" t="str">
            <v>F345383</v>
          </cell>
          <cell r="B7341" t="str">
            <v>ANN9709</v>
          </cell>
          <cell r="C7341" t="str">
            <v>先生</v>
          </cell>
          <cell r="D7341" t="str">
            <v>李治德</v>
          </cell>
          <cell r="E7341" t="str">
            <v>李治德先生</v>
          </cell>
          <cell r="F7341">
            <v>961560663</v>
          </cell>
        </row>
        <row r="7342">
          <cell r="A7342" t="str">
            <v>F349893</v>
          </cell>
          <cell r="B7342" t="str">
            <v>AGH1286</v>
          </cell>
          <cell r="C7342" t="str">
            <v>先生</v>
          </cell>
          <cell r="D7342" t="str">
            <v>李呈聰</v>
          </cell>
          <cell r="E7342" t="str">
            <v>李呈聰先生</v>
          </cell>
          <cell r="F7342">
            <v>918961185</v>
          </cell>
        </row>
        <row r="7343">
          <cell r="A7343" t="str">
            <v>F357354</v>
          </cell>
          <cell r="B7343" t="str">
            <v>APK2911</v>
          </cell>
          <cell r="C7343" t="str">
            <v>先生</v>
          </cell>
          <cell r="D7343" t="str">
            <v>周鑫佑</v>
          </cell>
          <cell r="E7343" t="str">
            <v>周鑫佑先生</v>
          </cell>
          <cell r="F7343">
            <v>930618632</v>
          </cell>
        </row>
        <row r="7344">
          <cell r="A7344" t="str">
            <v>F377673</v>
          </cell>
          <cell r="B7344" t="str">
            <v>8380J8</v>
          </cell>
          <cell r="C7344" t="str">
            <v>先生</v>
          </cell>
          <cell r="D7344" t="str">
            <v>楊文玲</v>
          </cell>
          <cell r="E7344" t="str">
            <v>楊東峰先生</v>
          </cell>
          <cell r="F7344">
            <v>936675155</v>
          </cell>
        </row>
        <row r="7345">
          <cell r="A7345" t="str">
            <v>F377944</v>
          </cell>
          <cell r="B7345" t="str">
            <v>ABC0829</v>
          </cell>
          <cell r="C7345" t="str">
            <v>先生</v>
          </cell>
          <cell r="D7345" t="str">
            <v>陳輝鴻</v>
          </cell>
          <cell r="E7345" t="str">
            <v>陳輝鴻先生</v>
          </cell>
          <cell r="F7345">
            <v>963667009</v>
          </cell>
        </row>
        <row r="7346">
          <cell r="A7346" t="str">
            <v>F378010</v>
          </cell>
          <cell r="B7346" t="str">
            <v>5401L5</v>
          </cell>
          <cell r="C7346" t="str">
            <v>先生</v>
          </cell>
          <cell r="D7346" t="str">
            <v>頂峰企業股份有限公司許中悌</v>
          </cell>
          <cell r="E7346" t="str">
            <v>許中悌先生</v>
          </cell>
          <cell r="F7346">
            <v>930080888</v>
          </cell>
        </row>
        <row r="7347">
          <cell r="A7347" t="str">
            <v>F378019</v>
          </cell>
          <cell r="B7347" t="str">
            <v>ATL1229</v>
          </cell>
          <cell r="C7347" t="str">
            <v>先生</v>
          </cell>
          <cell r="D7347" t="str">
            <v>林彥綸</v>
          </cell>
          <cell r="E7347" t="str">
            <v>林彥綸先生</v>
          </cell>
          <cell r="F7347">
            <v>975361682</v>
          </cell>
        </row>
        <row r="7348">
          <cell r="A7348" t="str">
            <v>F378040</v>
          </cell>
          <cell r="B7348" t="str">
            <v>ATM8522</v>
          </cell>
          <cell r="C7348" t="str">
            <v>先生</v>
          </cell>
          <cell r="D7348" t="str">
            <v>李培源</v>
          </cell>
          <cell r="E7348" t="str">
            <v>李培源先生</v>
          </cell>
          <cell r="F7348">
            <v>922036002</v>
          </cell>
        </row>
        <row r="7349">
          <cell r="A7349" t="str">
            <v>F378047</v>
          </cell>
          <cell r="B7349" t="str">
            <v>7385R8</v>
          </cell>
          <cell r="C7349" t="str">
            <v>先生</v>
          </cell>
          <cell r="D7349" t="str">
            <v>郭龍耀</v>
          </cell>
          <cell r="E7349" t="str">
            <v>郭龍耀先生</v>
          </cell>
          <cell r="F7349">
            <v>921641336</v>
          </cell>
        </row>
        <row r="7350">
          <cell r="A7350" t="str">
            <v>F378074</v>
          </cell>
          <cell r="B7350" t="str">
            <v>AAB8320</v>
          </cell>
          <cell r="C7350" t="str">
            <v>女士</v>
          </cell>
          <cell r="D7350" t="str">
            <v>涂淑媛</v>
          </cell>
          <cell r="E7350" t="str">
            <v>涂淑媛女士</v>
          </cell>
          <cell r="F7350">
            <v>933032089</v>
          </cell>
        </row>
        <row r="7351">
          <cell r="A7351" t="str">
            <v>F378077</v>
          </cell>
          <cell r="B7351">
            <v>332871</v>
          </cell>
          <cell r="C7351" t="str">
            <v>小姐</v>
          </cell>
          <cell r="D7351" t="str">
            <v>歐力士小客車租賃股份有限公司周</v>
          </cell>
          <cell r="E7351" t="str">
            <v>周小姐</v>
          </cell>
          <cell r="F7351">
            <v>918615209</v>
          </cell>
        </row>
        <row r="7352">
          <cell r="A7352" t="str">
            <v>F378272</v>
          </cell>
          <cell r="B7352" t="str">
            <v>APP1113</v>
          </cell>
          <cell r="C7352" t="str">
            <v>先生</v>
          </cell>
          <cell r="D7352" t="str">
            <v>蔡堯琛</v>
          </cell>
          <cell r="E7352" t="str">
            <v>蔡堯琛先生</v>
          </cell>
          <cell r="F7352">
            <v>958553675</v>
          </cell>
        </row>
        <row r="7353">
          <cell r="A7353" t="str">
            <v>F378321</v>
          </cell>
          <cell r="B7353" t="str">
            <v>1138P7</v>
          </cell>
          <cell r="C7353" t="str">
            <v>小姐</v>
          </cell>
          <cell r="D7353" t="str">
            <v>曹英鳳</v>
          </cell>
          <cell r="E7353" t="str">
            <v>曹英鳳小姐</v>
          </cell>
          <cell r="F7353">
            <v>937065746</v>
          </cell>
        </row>
        <row r="7354">
          <cell r="A7354" t="str">
            <v>F378449</v>
          </cell>
          <cell r="B7354" t="str">
            <v>AAA9907</v>
          </cell>
          <cell r="C7354" t="str">
            <v>先生</v>
          </cell>
          <cell r="D7354" t="str">
            <v>陳詩堯</v>
          </cell>
          <cell r="E7354" t="str">
            <v>陳詩堯先生</v>
          </cell>
          <cell r="F7354">
            <v>958098831</v>
          </cell>
        </row>
        <row r="7355">
          <cell r="A7355" t="str">
            <v>F389207</v>
          </cell>
          <cell r="B7355" t="str">
            <v>0066J9</v>
          </cell>
          <cell r="C7355" t="str">
            <v>先生</v>
          </cell>
          <cell r="D7355" t="str">
            <v>楊文賓</v>
          </cell>
          <cell r="E7355" t="str">
            <v>楊文賓先生</v>
          </cell>
          <cell r="F7355">
            <v>931291713</v>
          </cell>
        </row>
        <row r="7356">
          <cell r="A7356" t="str">
            <v>F389332</v>
          </cell>
          <cell r="B7356" t="str">
            <v>5830L8</v>
          </cell>
          <cell r="C7356" t="str">
            <v>先生</v>
          </cell>
          <cell r="D7356" t="str">
            <v>張柏祥</v>
          </cell>
          <cell r="E7356" t="str">
            <v>張柏祥先生</v>
          </cell>
          <cell r="F7356">
            <v>937540830</v>
          </cell>
        </row>
        <row r="7357">
          <cell r="A7357" t="str">
            <v>F389460</v>
          </cell>
          <cell r="B7357" t="str">
            <v>9527L5</v>
          </cell>
          <cell r="C7357" t="str">
            <v>小姐</v>
          </cell>
          <cell r="D7357" t="str">
            <v>薛碧真</v>
          </cell>
          <cell r="E7357" t="str">
            <v>薛碧真小姐</v>
          </cell>
          <cell r="F7357">
            <v>938022330</v>
          </cell>
        </row>
        <row r="7358">
          <cell r="A7358" t="str">
            <v>F389467</v>
          </cell>
          <cell r="B7358" t="str">
            <v>1687R8</v>
          </cell>
          <cell r="C7358" t="str">
            <v>先生</v>
          </cell>
          <cell r="D7358" t="str">
            <v>葉珮如</v>
          </cell>
          <cell r="E7358" t="str">
            <v>張肇育先生</v>
          </cell>
          <cell r="F7358">
            <v>921780925</v>
          </cell>
        </row>
        <row r="7359">
          <cell r="A7359" t="str">
            <v>F389487</v>
          </cell>
          <cell r="B7359" t="str">
            <v>3573H8</v>
          </cell>
          <cell r="C7359" t="str">
            <v>先生</v>
          </cell>
          <cell r="D7359" t="str">
            <v>邱金菊</v>
          </cell>
          <cell r="E7359" t="str">
            <v>徐谷銘先生</v>
          </cell>
          <cell r="F7359">
            <v>921122018</v>
          </cell>
        </row>
        <row r="7360">
          <cell r="A7360" t="str">
            <v>F389508</v>
          </cell>
          <cell r="B7360" t="str">
            <v>8225R8</v>
          </cell>
          <cell r="C7360" t="str">
            <v>先生</v>
          </cell>
          <cell r="D7360" t="str">
            <v>曾怡璋</v>
          </cell>
          <cell r="E7360" t="str">
            <v>曾怡璋先生</v>
          </cell>
          <cell r="F7360">
            <v>958773553</v>
          </cell>
        </row>
        <row r="7361">
          <cell r="A7361" t="str">
            <v>F389881</v>
          </cell>
          <cell r="B7361" t="str">
            <v>8950L5</v>
          </cell>
          <cell r="C7361" t="str">
            <v>小姐</v>
          </cell>
          <cell r="D7361" t="str">
            <v>吳羅月</v>
          </cell>
          <cell r="E7361" t="str">
            <v>吳羅月小姐</v>
          </cell>
          <cell r="F7361">
            <v>928229211</v>
          </cell>
        </row>
        <row r="7362">
          <cell r="A7362" t="str">
            <v>F389962</v>
          </cell>
          <cell r="B7362" t="str">
            <v>8081K5</v>
          </cell>
          <cell r="C7362" t="str">
            <v>先生</v>
          </cell>
          <cell r="D7362" t="str">
            <v>王敏雀</v>
          </cell>
          <cell r="E7362" t="str">
            <v>洪煒翔先生</v>
          </cell>
          <cell r="F7362">
            <v>933369835</v>
          </cell>
        </row>
        <row r="7363">
          <cell r="A7363" t="str">
            <v>F390199</v>
          </cell>
          <cell r="B7363" t="str">
            <v>3683R8</v>
          </cell>
          <cell r="C7363" t="str">
            <v>先生</v>
          </cell>
          <cell r="D7363" t="str">
            <v>林柏宏</v>
          </cell>
          <cell r="E7363" t="str">
            <v>林柏宏先生</v>
          </cell>
          <cell r="F7363">
            <v>958831000</v>
          </cell>
        </row>
        <row r="7364">
          <cell r="A7364" t="str">
            <v>F390208</v>
          </cell>
          <cell r="B7364" t="str">
            <v>1977T2</v>
          </cell>
          <cell r="C7364" t="str">
            <v>先生</v>
          </cell>
          <cell r="D7364" t="str">
            <v>蔡宗達</v>
          </cell>
          <cell r="E7364" t="str">
            <v>蔡宗達先生</v>
          </cell>
          <cell r="F7364">
            <v>932276610</v>
          </cell>
        </row>
        <row r="7365">
          <cell r="A7365" t="str">
            <v>F390212</v>
          </cell>
          <cell r="B7365" t="str">
            <v>6069L5</v>
          </cell>
          <cell r="C7365" t="str">
            <v>先生</v>
          </cell>
          <cell r="D7365" t="str">
            <v>連巧玲</v>
          </cell>
          <cell r="E7365" t="str">
            <v>嚴木彬先生</v>
          </cell>
          <cell r="F7365">
            <v>926887083</v>
          </cell>
        </row>
        <row r="7366">
          <cell r="A7366" t="str">
            <v>F390288</v>
          </cell>
          <cell r="B7366" t="str">
            <v>AKS0957</v>
          </cell>
          <cell r="C7366" t="str">
            <v>先生</v>
          </cell>
          <cell r="D7366" t="str">
            <v>林祺正</v>
          </cell>
          <cell r="E7366" t="str">
            <v>林祺正先生</v>
          </cell>
          <cell r="F7366">
            <v>982852911</v>
          </cell>
        </row>
        <row r="7367">
          <cell r="A7367" t="str">
            <v>F390302</v>
          </cell>
          <cell r="B7367" t="str">
            <v>9696T2</v>
          </cell>
          <cell r="C7367" t="str">
            <v>小姐</v>
          </cell>
          <cell r="D7367" t="str">
            <v>趙汝容</v>
          </cell>
          <cell r="E7367" t="str">
            <v>趙汝容小姐</v>
          </cell>
          <cell r="F7367">
            <v>938209531</v>
          </cell>
        </row>
        <row r="7368">
          <cell r="A7368" t="str">
            <v>F390510</v>
          </cell>
          <cell r="B7368" t="str">
            <v>5997P7</v>
          </cell>
          <cell r="C7368" t="str">
            <v>先生</v>
          </cell>
          <cell r="D7368" t="str">
            <v>王雅馨</v>
          </cell>
          <cell r="E7368" t="str">
            <v>張瑞元先生</v>
          </cell>
          <cell r="F7368">
            <v>961294991</v>
          </cell>
        </row>
        <row r="7369">
          <cell r="A7369" t="str">
            <v>F390555</v>
          </cell>
          <cell r="B7369" t="str">
            <v>3359R8</v>
          </cell>
          <cell r="C7369" t="str">
            <v>先生</v>
          </cell>
          <cell r="D7369" t="str">
            <v>陳臆夫</v>
          </cell>
          <cell r="E7369" t="str">
            <v>陳臆夫先生</v>
          </cell>
          <cell r="F7369">
            <v>970735218</v>
          </cell>
        </row>
        <row r="7370">
          <cell r="A7370" t="str">
            <v>F390752</v>
          </cell>
          <cell r="B7370" t="str">
            <v>6876H8</v>
          </cell>
          <cell r="C7370" t="str">
            <v>先生</v>
          </cell>
          <cell r="D7370" t="str">
            <v>董晏菁</v>
          </cell>
          <cell r="E7370" t="str">
            <v>曹文俊先生</v>
          </cell>
          <cell r="F7370">
            <v>931772867</v>
          </cell>
        </row>
        <row r="7371">
          <cell r="A7371" t="str">
            <v>F391000</v>
          </cell>
          <cell r="B7371" t="str">
            <v>ANA0392</v>
          </cell>
          <cell r="C7371" t="str">
            <v>先生</v>
          </cell>
          <cell r="D7371" t="str">
            <v>許春元</v>
          </cell>
          <cell r="E7371" t="str">
            <v>許春元先生</v>
          </cell>
          <cell r="F7371">
            <v>939031992</v>
          </cell>
        </row>
        <row r="7372">
          <cell r="A7372" t="str">
            <v>F391078</v>
          </cell>
          <cell r="B7372" t="str">
            <v>8711UX</v>
          </cell>
          <cell r="C7372" t="str">
            <v>小姐</v>
          </cell>
          <cell r="D7372" t="str">
            <v>李瑜瑛</v>
          </cell>
          <cell r="E7372" t="str">
            <v>李瑜瑛小姐</v>
          </cell>
          <cell r="F7372">
            <v>936346281</v>
          </cell>
        </row>
        <row r="7373">
          <cell r="A7373" t="str">
            <v>F391118</v>
          </cell>
          <cell r="B7373" t="str">
            <v>6565T2</v>
          </cell>
          <cell r="C7373" t="str">
            <v>小姐</v>
          </cell>
          <cell r="D7373" t="str">
            <v>彭淑雁</v>
          </cell>
          <cell r="E7373" t="str">
            <v>彭淑雁小姐</v>
          </cell>
          <cell r="F7373">
            <v>911333690</v>
          </cell>
        </row>
        <row r="7374">
          <cell r="A7374" t="str">
            <v>F391141</v>
          </cell>
          <cell r="B7374" t="str">
            <v>5222U8</v>
          </cell>
          <cell r="C7374" t="str">
            <v>先生</v>
          </cell>
          <cell r="D7374" t="str">
            <v>張偉哲</v>
          </cell>
          <cell r="E7374" t="str">
            <v>張偉哲先生</v>
          </cell>
          <cell r="F7374">
            <v>978107821</v>
          </cell>
        </row>
        <row r="7375">
          <cell r="A7375" t="str">
            <v>F391238</v>
          </cell>
          <cell r="B7375" t="str">
            <v>4438R8</v>
          </cell>
          <cell r="C7375" t="str">
            <v>先生</v>
          </cell>
          <cell r="D7375" t="str">
            <v>鍾光明</v>
          </cell>
          <cell r="E7375" t="str">
            <v>鍾光明先生</v>
          </cell>
          <cell r="F7375">
            <v>963908783</v>
          </cell>
        </row>
        <row r="7376">
          <cell r="A7376" t="str">
            <v>F391239</v>
          </cell>
          <cell r="B7376" t="str">
            <v>ABC6660</v>
          </cell>
          <cell r="C7376" t="str">
            <v>先生</v>
          </cell>
          <cell r="D7376" t="str">
            <v>葉淑儀</v>
          </cell>
          <cell r="E7376" t="str">
            <v>陳緯宸先生</v>
          </cell>
          <cell r="F7376">
            <v>988008608</v>
          </cell>
        </row>
        <row r="7377">
          <cell r="A7377" t="str">
            <v>F391281</v>
          </cell>
          <cell r="B7377" t="str">
            <v>8806R8</v>
          </cell>
          <cell r="C7377" t="str">
            <v>先生</v>
          </cell>
          <cell r="D7377" t="str">
            <v>呂健源</v>
          </cell>
          <cell r="E7377" t="str">
            <v>呂健源先生</v>
          </cell>
          <cell r="F7377">
            <v>963985015</v>
          </cell>
        </row>
        <row r="7378">
          <cell r="A7378" t="str">
            <v>F391315</v>
          </cell>
          <cell r="B7378" t="str">
            <v>3928U6</v>
          </cell>
          <cell r="C7378" t="str">
            <v>先生</v>
          </cell>
          <cell r="D7378" t="str">
            <v>吳鴻麗</v>
          </cell>
          <cell r="E7378" t="str">
            <v>臧又新先生</v>
          </cell>
          <cell r="F7378">
            <v>930789546</v>
          </cell>
        </row>
        <row r="7379">
          <cell r="A7379" t="str">
            <v>F391384</v>
          </cell>
          <cell r="B7379" t="str">
            <v>2377T9</v>
          </cell>
          <cell r="C7379" t="str">
            <v>先生</v>
          </cell>
          <cell r="D7379" t="str">
            <v>陳靜惠</v>
          </cell>
          <cell r="E7379" t="str">
            <v>林超威先生</v>
          </cell>
          <cell r="F7379">
            <v>925760333</v>
          </cell>
        </row>
        <row r="7380">
          <cell r="A7380" t="str">
            <v>F391391</v>
          </cell>
          <cell r="B7380" t="str">
            <v>8900S2</v>
          </cell>
          <cell r="C7380" t="str">
            <v>先生</v>
          </cell>
          <cell r="D7380" t="str">
            <v>張永樂</v>
          </cell>
          <cell r="E7380" t="str">
            <v>張永樂先生</v>
          </cell>
          <cell r="F7380">
            <v>922461618</v>
          </cell>
        </row>
        <row r="7381">
          <cell r="A7381" t="str">
            <v>F391503</v>
          </cell>
          <cell r="B7381" t="str">
            <v>6258T6</v>
          </cell>
          <cell r="C7381" t="str">
            <v>小姐</v>
          </cell>
          <cell r="D7381" t="str">
            <v>陳麗園</v>
          </cell>
          <cell r="E7381" t="str">
            <v>陳麗園小姐</v>
          </cell>
          <cell r="F7381">
            <v>933626197</v>
          </cell>
        </row>
        <row r="7382">
          <cell r="A7382" t="str">
            <v>F391525</v>
          </cell>
          <cell r="B7382" t="str">
            <v>0318T3</v>
          </cell>
          <cell r="C7382" t="str">
            <v>先生</v>
          </cell>
          <cell r="D7382" t="str">
            <v>高成立</v>
          </cell>
          <cell r="E7382" t="str">
            <v>高成立先生</v>
          </cell>
          <cell r="F7382">
            <v>933200552</v>
          </cell>
        </row>
        <row r="7383">
          <cell r="A7383" t="str">
            <v>F391555</v>
          </cell>
          <cell r="B7383" t="str">
            <v>9981R8</v>
          </cell>
          <cell r="C7383" t="str">
            <v>先生</v>
          </cell>
          <cell r="D7383" t="str">
            <v>鉑德汽車股份有限公司張城銘</v>
          </cell>
          <cell r="E7383" t="str">
            <v>張城銘先生</v>
          </cell>
          <cell r="F7383">
            <v>970337979</v>
          </cell>
        </row>
        <row r="7384">
          <cell r="A7384" t="str">
            <v>F391655</v>
          </cell>
          <cell r="B7384" t="str">
            <v>APJ1626</v>
          </cell>
          <cell r="C7384" t="str">
            <v>先生</v>
          </cell>
          <cell r="D7384" t="str">
            <v>莊筑霖</v>
          </cell>
          <cell r="E7384" t="str">
            <v>林哲勛先生</v>
          </cell>
          <cell r="F7384">
            <v>987714928</v>
          </cell>
        </row>
        <row r="7385">
          <cell r="A7385" t="str">
            <v>F391672</v>
          </cell>
          <cell r="B7385" t="str">
            <v>1227T3</v>
          </cell>
          <cell r="C7385" t="str">
            <v>先生</v>
          </cell>
          <cell r="D7385" t="str">
            <v>董人暉</v>
          </cell>
          <cell r="E7385" t="str">
            <v>董人暉先生</v>
          </cell>
          <cell r="F7385">
            <v>961157588</v>
          </cell>
        </row>
        <row r="7386">
          <cell r="A7386" t="str">
            <v>F391783</v>
          </cell>
          <cell r="B7386" t="str">
            <v>AAA7357</v>
          </cell>
          <cell r="C7386" t="str">
            <v>先生</v>
          </cell>
          <cell r="D7386" t="str">
            <v>張翠媛</v>
          </cell>
          <cell r="E7386" t="str">
            <v>錢樂天先生</v>
          </cell>
          <cell r="F7386">
            <v>935001335</v>
          </cell>
        </row>
        <row r="7387">
          <cell r="A7387" t="str">
            <v>F391801</v>
          </cell>
          <cell r="B7387" t="str">
            <v>9031T2</v>
          </cell>
          <cell r="C7387" t="str">
            <v>先生</v>
          </cell>
          <cell r="D7387" t="str">
            <v>沈建文</v>
          </cell>
          <cell r="E7387" t="str">
            <v>沈建文先生</v>
          </cell>
          <cell r="F7387">
            <v>939807311</v>
          </cell>
        </row>
        <row r="7388">
          <cell r="A7388" t="str">
            <v>F391851</v>
          </cell>
          <cell r="B7388" t="str">
            <v>ABB3938</v>
          </cell>
          <cell r="C7388" t="str">
            <v>小姐</v>
          </cell>
          <cell r="D7388" t="str">
            <v>蔡麗琴</v>
          </cell>
          <cell r="E7388" t="str">
            <v>林雅筠小姐</v>
          </cell>
          <cell r="F7388">
            <v>912094012</v>
          </cell>
        </row>
        <row r="7389">
          <cell r="A7389" t="str">
            <v>F391861</v>
          </cell>
          <cell r="B7389" t="str">
            <v>AGF3359</v>
          </cell>
          <cell r="C7389" t="str">
            <v>先生</v>
          </cell>
          <cell r="D7389" t="str">
            <v>蕭凱榮</v>
          </cell>
          <cell r="E7389" t="str">
            <v>蕭凱榮先生</v>
          </cell>
          <cell r="F7389">
            <v>970021019</v>
          </cell>
        </row>
        <row r="7390">
          <cell r="A7390" t="str">
            <v>F392075</v>
          </cell>
          <cell r="B7390" t="str">
            <v>APU6383</v>
          </cell>
          <cell r="C7390" t="str">
            <v>小姐</v>
          </cell>
          <cell r="D7390" t="str">
            <v>王瑞蓮</v>
          </cell>
          <cell r="E7390" t="str">
            <v>王瑞蓮小姐</v>
          </cell>
          <cell r="F7390">
            <v>936366521</v>
          </cell>
        </row>
        <row r="7391">
          <cell r="A7391" t="str">
            <v>F430685</v>
          </cell>
          <cell r="B7391" t="str">
            <v>AKH7282</v>
          </cell>
          <cell r="C7391" t="str">
            <v>先生</v>
          </cell>
          <cell r="D7391" t="str">
            <v>陳相辰</v>
          </cell>
          <cell r="E7391" t="str">
            <v>陳相辰先生</v>
          </cell>
          <cell r="F7391">
            <v>906852862</v>
          </cell>
        </row>
        <row r="7392">
          <cell r="A7392" t="str">
            <v>F433453</v>
          </cell>
          <cell r="B7392" t="str">
            <v>ANW8102</v>
          </cell>
          <cell r="C7392" t="str">
            <v>先生</v>
          </cell>
          <cell r="D7392" t="str">
            <v>黃文柏</v>
          </cell>
          <cell r="E7392" t="str">
            <v>黃文柏先生</v>
          </cell>
          <cell r="F7392">
            <v>989166015</v>
          </cell>
        </row>
        <row r="7393">
          <cell r="A7393" t="str">
            <v>F433546</v>
          </cell>
          <cell r="B7393" t="str">
            <v>ASG0110</v>
          </cell>
          <cell r="C7393" t="str">
            <v>先生</v>
          </cell>
          <cell r="D7393" t="str">
            <v>魏梓恆</v>
          </cell>
          <cell r="E7393" t="str">
            <v>魏梓恆先生</v>
          </cell>
          <cell r="F7393">
            <v>936281747</v>
          </cell>
        </row>
        <row r="7394">
          <cell r="A7394" t="str">
            <v>F435617</v>
          </cell>
          <cell r="B7394" t="str">
            <v>APB0303</v>
          </cell>
          <cell r="C7394" t="str">
            <v>先生</v>
          </cell>
          <cell r="D7394" t="str">
            <v>葉長運</v>
          </cell>
          <cell r="E7394" t="str">
            <v>葉長運先生</v>
          </cell>
          <cell r="F7394">
            <v>983588168</v>
          </cell>
        </row>
        <row r="7395">
          <cell r="A7395" t="str">
            <v>F436585</v>
          </cell>
          <cell r="B7395" t="str">
            <v>APF0228</v>
          </cell>
          <cell r="C7395" t="str">
            <v>小姐</v>
          </cell>
          <cell r="D7395" t="str">
            <v>黃琳玲</v>
          </cell>
          <cell r="E7395" t="str">
            <v>黃琳玲小姐</v>
          </cell>
          <cell r="F7395">
            <v>917598328</v>
          </cell>
        </row>
        <row r="7396">
          <cell r="A7396" t="str">
            <v>F439131</v>
          </cell>
          <cell r="B7396" t="str">
            <v>AQX5805</v>
          </cell>
          <cell r="C7396" t="str">
            <v>先生</v>
          </cell>
          <cell r="D7396" t="str">
            <v>曹志傑</v>
          </cell>
          <cell r="E7396" t="str">
            <v>曹志傑先生</v>
          </cell>
          <cell r="F7396">
            <v>955124406</v>
          </cell>
        </row>
        <row r="7397">
          <cell r="A7397" t="str">
            <v>F443525</v>
          </cell>
          <cell r="B7397" t="str">
            <v>ARL3281</v>
          </cell>
          <cell r="C7397" t="str">
            <v>小姐</v>
          </cell>
          <cell r="D7397" t="str">
            <v>侯佩縈</v>
          </cell>
          <cell r="E7397" t="str">
            <v>侯佩縈小姐</v>
          </cell>
          <cell r="F7397">
            <v>987015525</v>
          </cell>
        </row>
        <row r="7398">
          <cell r="A7398" t="str">
            <v>F483879</v>
          </cell>
          <cell r="B7398" t="str">
            <v>ANB6307</v>
          </cell>
          <cell r="C7398" t="str">
            <v>先生</v>
          </cell>
          <cell r="D7398" t="str">
            <v>莊志祥</v>
          </cell>
          <cell r="E7398" t="str">
            <v>莊志祥先生</v>
          </cell>
          <cell r="F7398">
            <v>928962665</v>
          </cell>
        </row>
        <row r="7399">
          <cell r="A7399" t="str">
            <v>F484087</v>
          </cell>
          <cell r="B7399" t="str">
            <v>AKP6969</v>
          </cell>
          <cell r="C7399" t="str">
            <v>先生</v>
          </cell>
          <cell r="D7399" t="str">
            <v>鄭柏弘</v>
          </cell>
          <cell r="E7399" t="str">
            <v>鄭柏弘先生</v>
          </cell>
          <cell r="F7399">
            <v>956898058</v>
          </cell>
        </row>
        <row r="7400">
          <cell r="A7400" t="str">
            <v>F485144</v>
          </cell>
          <cell r="B7400" t="str">
            <v>AND9901</v>
          </cell>
          <cell r="C7400" t="str">
            <v>先生</v>
          </cell>
          <cell r="D7400" t="str">
            <v>劉岳欣</v>
          </cell>
          <cell r="E7400" t="str">
            <v>劉岳欣先生</v>
          </cell>
          <cell r="F7400">
            <v>937197956</v>
          </cell>
        </row>
        <row r="7401">
          <cell r="A7401" t="str">
            <v>F485414</v>
          </cell>
          <cell r="B7401" t="str">
            <v>AAX8266</v>
          </cell>
          <cell r="C7401" t="str">
            <v>先生</v>
          </cell>
          <cell r="D7401" t="str">
            <v>陳曉雯</v>
          </cell>
          <cell r="E7401" t="str">
            <v>蘇建勳先生</v>
          </cell>
          <cell r="F7401">
            <v>979101938</v>
          </cell>
        </row>
        <row r="7402">
          <cell r="A7402" t="str">
            <v>F485473</v>
          </cell>
          <cell r="B7402" t="str">
            <v>ASN9695</v>
          </cell>
          <cell r="C7402" t="str">
            <v>MS</v>
          </cell>
          <cell r="D7402" t="str">
            <v>李淑慧</v>
          </cell>
          <cell r="E7402" t="str">
            <v>李淑慧MS</v>
          </cell>
          <cell r="F7402">
            <v>987365531</v>
          </cell>
        </row>
        <row r="7403">
          <cell r="A7403" t="str">
            <v>F485479</v>
          </cell>
          <cell r="B7403" t="str">
            <v>AUT6957</v>
          </cell>
          <cell r="C7403" t="str">
            <v>先生</v>
          </cell>
          <cell r="D7403" t="str">
            <v>葉韋廷</v>
          </cell>
          <cell r="E7403" t="str">
            <v>葉韋廷先生</v>
          </cell>
          <cell r="F7403">
            <v>936863160</v>
          </cell>
        </row>
        <row r="7404">
          <cell r="A7404" t="str">
            <v>F485584</v>
          </cell>
          <cell r="B7404" t="str">
            <v>ANM5182</v>
          </cell>
          <cell r="C7404" t="str">
            <v>先生</v>
          </cell>
          <cell r="D7404" t="str">
            <v>陳俊瑋</v>
          </cell>
          <cell r="E7404" t="str">
            <v>陳俊瑋先生</v>
          </cell>
          <cell r="F7404">
            <v>921058978</v>
          </cell>
        </row>
        <row r="7405">
          <cell r="A7405" t="str">
            <v>F491329</v>
          </cell>
          <cell r="B7405" t="str">
            <v>ANX7773</v>
          </cell>
          <cell r="C7405" t="str">
            <v>先生</v>
          </cell>
          <cell r="D7405" t="str">
            <v>蔡君竹</v>
          </cell>
          <cell r="E7405" t="str">
            <v>蔡君竹先生</v>
          </cell>
          <cell r="F7405">
            <v>928621016</v>
          </cell>
        </row>
        <row r="7406">
          <cell r="A7406" t="str">
            <v>F491464</v>
          </cell>
          <cell r="B7406" t="str">
            <v>ABE0828</v>
          </cell>
          <cell r="C7406" t="str">
            <v>先生</v>
          </cell>
          <cell r="D7406" t="str">
            <v>陳滄淮</v>
          </cell>
          <cell r="E7406" t="str">
            <v>陳滄淮先生</v>
          </cell>
          <cell r="F7406">
            <v>935996083</v>
          </cell>
        </row>
        <row r="7407">
          <cell r="A7407" t="str">
            <v>F610692</v>
          </cell>
          <cell r="B7407" t="str">
            <v>APM2837</v>
          </cell>
          <cell r="C7407" t="str">
            <v>先生</v>
          </cell>
          <cell r="D7407" t="str">
            <v>顏再延</v>
          </cell>
          <cell r="E7407" t="str">
            <v>顏再延先生</v>
          </cell>
          <cell r="F7407">
            <v>975645661</v>
          </cell>
        </row>
        <row r="7408">
          <cell r="A7408" t="str">
            <v>F650816</v>
          </cell>
          <cell r="B7408" t="str">
            <v>AAE1169</v>
          </cell>
          <cell r="C7408" t="str">
            <v>小姐</v>
          </cell>
          <cell r="D7408" t="str">
            <v>吳政慧</v>
          </cell>
          <cell r="E7408" t="str">
            <v>吳政慧小姐</v>
          </cell>
          <cell r="F7408">
            <v>953236059</v>
          </cell>
        </row>
        <row r="7409">
          <cell r="A7409" t="str">
            <v>F650831</v>
          </cell>
          <cell r="B7409" t="str">
            <v>AAN7797</v>
          </cell>
          <cell r="C7409" t="str">
            <v>先生</v>
          </cell>
          <cell r="D7409" t="str">
            <v>李鍾斌</v>
          </cell>
          <cell r="E7409" t="str">
            <v>李鍾斌先生</v>
          </cell>
          <cell r="F7409">
            <v>935880418</v>
          </cell>
        </row>
        <row r="7410">
          <cell r="A7410" t="str">
            <v>F650833</v>
          </cell>
          <cell r="B7410" t="str">
            <v>AAQ5589</v>
          </cell>
          <cell r="C7410" t="str">
            <v>先生</v>
          </cell>
          <cell r="D7410" t="str">
            <v>陳林桂花</v>
          </cell>
          <cell r="E7410" t="str">
            <v>陳威宇先生</v>
          </cell>
          <cell r="F7410">
            <v>917232778</v>
          </cell>
        </row>
        <row r="7411">
          <cell r="A7411" t="str">
            <v>F650840</v>
          </cell>
          <cell r="B7411" t="str">
            <v>ACU9619</v>
          </cell>
          <cell r="C7411" t="str">
            <v>先生</v>
          </cell>
          <cell r="D7411" t="str">
            <v>彭宇</v>
          </cell>
          <cell r="E7411" t="str">
            <v>彭宇先生</v>
          </cell>
          <cell r="F7411">
            <v>953253163</v>
          </cell>
        </row>
        <row r="7412">
          <cell r="A7412" t="str">
            <v>F650846</v>
          </cell>
          <cell r="B7412" t="str">
            <v>待配車</v>
          </cell>
          <cell r="C7412" t="str">
            <v>先生</v>
          </cell>
          <cell r="D7412" t="str">
            <v>鉑德汽車股份有限公司楊清翔</v>
          </cell>
          <cell r="E7412" t="str">
            <v>楊清翔先生</v>
          </cell>
          <cell r="F7412">
            <v>927757517</v>
          </cell>
        </row>
        <row r="7413">
          <cell r="A7413" t="str">
            <v>F651209</v>
          </cell>
          <cell r="B7413" t="str">
            <v>0888V8</v>
          </cell>
          <cell r="C7413" t="str">
            <v>先生</v>
          </cell>
          <cell r="D7413" t="str">
            <v>李建勳</v>
          </cell>
          <cell r="E7413" t="str">
            <v>李建勳先生</v>
          </cell>
          <cell r="F7413">
            <v>936935085</v>
          </cell>
        </row>
        <row r="7414">
          <cell r="A7414" t="str">
            <v>F651999</v>
          </cell>
          <cell r="B7414" t="str">
            <v>AAD7636</v>
          </cell>
          <cell r="C7414" t="str">
            <v>先生</v>
          </cell>
          <cell r="D7414" t="str">
            <v>雅安國際企業股份有限公司薛士傑</v>
          </cell>
          <cell r="E7414" t="str">
            <v>薛士傑先生</v>
          </cell>
          <cell r="F7414">
            <v>935508014</v>
          </cell>
        </row>
        <row r="7415">
          <cell r="A7415" t="str">
            <v>F652005</v>
          </cell>
          <cell r="B7415" t="str">
            <v>AAA8606</v>
          </cell>
          <cell r="C7415" t="str">
            <v>先生</v>
          </cell>
          <cell r="D7415" t="str">
            <v>高林于</v>
          </cell>
          <cell r="E7415" t="str">
            <v>高林于先生</v>
          </cell>
          <cell r="F7415">
            <v>925967790</v>
          </cell>
        </row>
        <row r="7416">
          <cell r="A7416" t="str">
            <v>F653884</v>
          </cell>
          <cell r="B7416" t="str">
            <v>AAQ0055</v>
          </cell>
          <cell r="C7416" t="str">
            <v>先生</v>
          </cell>
          <cell r="D7416" t="str">
            <v>吳儒雯</v>
          </cell>
          <cell r="E7416" t="str">
            <v>蔡明順先生</v>
          </cell>
          <cell r="F7416">
            <v>922470818</v>
          </cell>
        </row>
        <row r="7417">
          <cell r="A7417" t="str">
            <v>F653886</v>
          </cell>
          <cell r="B7417" t="str">
            <v>AAT1977</v>
          </cell>
          <cell r="C7417" t="str">
            <v>女士</v>
          </cell>
          <cell r="D7417" t="str">
            <v>翁秀娟</v>
          </cell>
          <cell r="E7417" t="str">
            <v>翁秀娟女士</v>
          </cell>
          <cell r="F7417">
            <v>939278353</v>
          </cell>
        </row>
        <row r="7418">
          <cell r="A7418" t="str">
            <v>F654097</v>
          </cell>
          <cell r="B7418" t="str">
            <v>AAC5530</v>
          </cell>
          <cell r="C7418" t="str">
            <v>先生</v>
          </cell>
          <cell r="D7418" t="str">
            <v>林宜璽</v>
          </cell>
          <cell r="E7418" t="str">
            <v>林宜璽先生</v>
          </cell>
          <cell r="F7418">
            <v>989916555</v>
          </cell>
        </row>
        <row r="7419">
          <cell r="A7419" t="str">
            <v>F661656</v>
          </cell>
          <cell r="B7419" t="str">
            <v>AAL0215</v>
          </cell>
          <cell r="C7419" t="str">
            <v>先生</v>
          </cell>
          <cell r="D7419" t="str">
            <v>高華蔚</v>
          </cell>
          <cell r="E7419" t="str">
            <v>姜俊傑先生</v>
          </cell>
          <cell r="F7419">
            <v>936921107</v>
          </cell>
        </row>
        <row r="7420">
          <cell r="A7420" t="str">
            <v>F662138</v>
          </cell>
          <cell r="B7420" t="str">
            <v>AGD1622</v>
          </cell>
          <cell r="C7420" t="str">
            <v>先生</v>
          </cell>
          <cell r="D7420" t="str">
            <v>余俊賢</v>
          </cell>
          <cell r="E7420" t="str">
            <v>余俊賢先生</v>
          </cell>
          <cell r="F7420">
            <v>939733490</v>
          </cell>
        </row>
        <row r="7421">
          <cell r="A7421" t="str">
            <v>F662950</v>
          </cell>
          <cell r="B7421" t="str">
            <v>ABB0320</v>
          </cell>
          <cell r="C7421" t="str">
            <v>先生</v>
          </cell>
          <cell r="D7421" t="str">
            <v>張家玫</v>
          </cell>
          <cell r="E7421" t="str">
            <v>蔡華駿先生</v>
          </cell>
          <cell r="F7421">
            <v>928545475</v>
          </cell>
        </row>
        <row r="7422">
          <cell r="A7422" t="str">
            <v>F663460</v>
          </cell>
          <cell r="B7422" t="str">
            <v>ABC8077</v>
          </cell>
          <cell r="C7422" t="str">
            <v>先生</v>
          </cell>
          <cell r="D7422" t="str">
            <v>千豐通運股份有限公司鄺正中</v>
          </cell>
          <cell r="E7422" t="str">
            <v>鄺正中先生</v>
          </cell>
          <cell r="F7422">
            <v>910274374</v>
          </cell>
        </row>
        <row r="7423">
          <cell r="A7423" t="str">
            <v>F663473</v>
          </cell>
          <cell r="B7423" t="str">
            <v>ABF8599</v>
          </cell>
          <cell r="C7423" t="str">
            <v>先生</v>
          </cell>
          <cell r="D7423" t="str">
            <v>謝杰峰</v>
          </cell>
          <cell r="E7423" t="str">
            <v>謝杰峰先生</v>
          </cell>
          <cell r="F7423">
            <v>956553366</v>
          </cell>
        </row>
        <row r="7424">
          <cell r="A7424" t="str">
            <v>F664084</v>
          </cell>
          <cell r="B7424" t="str">
            <v>AAV6697</v>
          </cell>
          <cell r="C7424" t="str">
            <v>先生</v>
          </cell>
          <cell r="D7424" t="str">
            <v>邱明正</v>
          </cell>
          <cell r="E7424" t="str">
            <v>邱明正先生</v>
          </cell>
          <cell r="F7424">
            <v>953641587</v>
          </cell>
        </row>
        <row r="7425">
          <cell r="A7425" t="str">
            <v>F667786</v>
          </cell>
          <cell r="B7425" t="str">
            <v>RAH3003</v>
          </cell>
          <cell r="C7425" t="str">
            <v>先生</v>
          </cell>
          <cell r="D7425" t="str">
            <v>財盟小客車租賃股份有限公司林高凱</v>
          </cell>
          <cell r="E7425" t="str">
            <v>林高凱先生</v>
          </cell>
          <cell r="F7425">
            <v>972131238</v>
          </cell>
        </row>
        <row r="7426">
          <cell r="A7426" t="str">
            <v>F668060</v>
          </cell>
          <cell r="B7426" t="str">
            <v>AGE0798</v>
          </cell>
          <cell r="C7426" t="str">
            <v>先生</v>
          </cell>
          <cell r="D7426" t="str">
            <v>林坤賢</v>
          </cell>
          <cell r="E7426" t="str">
            <v>林坤賢先生</v>
          </cell>
          <cell r="F7426">
            <v>919510383</v>
          </cell>
        </row>
        <row r="7427">
          <cell r="A7427" t="str">
            <v>F668140</v>
          </cell>
          <cell r="B7427" t="str">
            <v>AXD1015</v>
          </cell>
          <cell r="C7427" t="str">
            <v>先生</v>
          </cell>
          <cell r="D7427" t="str">
            <v>盧彥名</v>
          </cell>
          <cell r="E7427" t="str">
            <v>盧彥名先生</v>
          </cell>
          <cell r="F7427">
            <v>972722252</v>
          </cell>
        </row>
        <row r="7428">
          <cell r="A7428" t="str">
            <v>F668330</v>
          </cell>
          <cell r="B7428" t="str">
            <v>ABC9155</v>
          </cell>
          <cell r="C7428" t="str">
            <v>女士</v>
          </cell>
          <cell r="D7428" t="str">
            <v>康麗娟</v>
          </cell>
          <cell r="E7428" t="str">
            <v>康麗娟女士</v>
          </cell>
          <cell r="F7428">
            <v>915107437</v>
          </cell>
        </row>
        <row r="7429">
          <cell r="A7429" t="str">
            <v>F671189</v>
          </cell>
          <cell r="B7429" t="str">
            <v>AGD8911</v>
          </cell>
          <cell r="C7429" t="str">
            <v>先生</v>
          </cell>
          <cell r="D7429" t="str">
            <v>邱奕漢</v>
          </cell>
          <cell r="E7429" t="str">
            <v>邱奕漢先生</v>
          </cell>
          <cell r="F7429">
            <v>918616067</v>
          </cell>
        </row>
        <row r="7430">
          <cell r="A7430" t="str">
            <v>F675394</v>
          </cell>
          <cell r="B7430" t="str">
            <v>AGK3331</v>
          </cell>
          <cell r="C7430" t="str">
            <v>先生</v>
          </cell>
          <cell r="D7430" t="str">
            <v>劉憲瀚</v>
          </cell>
          <cell r="E7430" t="str">
            <v>劉憲瀚先生</v>
          </cell>
          <cell r="F7430">
            <v>900000000</v>
          </cell>
        </row>
        <row r="7431">
          <cell r="A7431" t="str">
            <v>F675532</v>
          </cell>
          <cell r="B7431" t="str">
            <v>AGN5296</v>
          </cell>
          <cell r="C7431" t="str">
            <v>先生</v>
          </cell>
          <cell r="D7431" t="str">
            <v>翁茂峻</v>
          </cell>
          <cell r="E7431" t="str">
            <v>翁茂峻先生</v>
          </cell>
          <cell r="F7431">
            <v>910385560</v>
          </cell>
        </row>
        <row r="7432">
          <cell r="A7432" t="str">
            <v>F676402</v>
          </cell>
          <cell r="B7432" t="str">
            <v>RAM6825</v>
          </cell>
          <cell r="C7432" t="str">
            <v>先生</v>
          </cell>
          <cell r="D7432" t="str">
            <v>允際有限公司(台壽租賃)黃志宇</v>
          </cell>
          <cell r="E7432" t="str">
            <v>黃志宇先生</v>
          </cell>
          <cell r="F7432">
            <v>955440358</v>
          </cell>
        </row>
        <row r="7433">
          <cell r="A7433" t="str">
            <v>F677998</v>
          </cell>
          <cell r="B7433" t="str">
            <v>AKN8802</v>
          </cell>
          <cell r="C7433" t="str">
            <v>小姐</v>
          </cell>
          <cell r="D7433" t="str">
            <v>羅麗雪</v>
          </cell>
          <cell r="E7433" t="str">
            <v>羅麗雪小姐</v>
          </cell>
          <cell r="F7433">
            <v>935599399</v>
          </cell>
        </row>
        <row r="7434">
          <cell r="A7434" t="str">
            <v>F679255</v>
          </cell>
          <cell r="B7434" t="str">
            <v>AGS5577</v>
          </cell>
          <cell r="C7434" t="str">
            <v>先生</v>
          </cell>
          <cell r="D7434" t="str">
            <v>游惟智</v>
          </cell>
          <cell r="E7434" t="str">
            <v>游惟智先生</v>
          </cell>
          <cell r="F7434">
            <v>905555587</v>
          </cell>
        </row>
        <row r="7435">
          <cell r="A7435" t="str">
            <v>F679684</v>
          </cell>
          <cell r="B7435" t="str">
            <v>AKR9511</v>
          </cell>
          <cell r="C7435" t="str">
            <v>先生</v>
          </cell>
          <cell r="D7435" t="str">
            <v>蕭峰凱</v>
          </cell>
          <cell r="E7435" t="str">
            <v>蕭峰凱先生</v>
          </cell>
          <cell r="F7435">
            <v>925588732</v>
          </cell>
        </row>
        <row r="7436">
          <cell r="A7436" t="str">
            <v>F680077</v>
          </cell>
          <cell r="B7436" t="str">
            <v>APP9987</v>
          </cell>
          <cell r="C7436" t="str">
            <v>先生</v>
          </cell>
          <cell r="D7436" t="str">
            <v>劉盈良</v>
          </cell>
          <cell r="E7436" t="str">
            <v>劉盈良先生</v>
          </cell>
          <cell r="F7436">
            <v>975257567</v>
          </cell>
        </row>
        <row r="7437">
          <cell r="A7437" t="str">
            <v>F681287</v>
          </cell>
          <cell r="B7437" t="str">
            <v>RAW3209</v>
          </cell>
          <cell r="C7437" t="str">
            <v>先生</v>
          </cell>
          <cell r="D7437" t="str">
            <v>格上汽車租賃股份有限公司陳縉憲</v>
          </cell>
          <cell r="E7437" t="str">
            <v>陳縉憲先生</v>
          </cell>
          <cell r="F7437">
            <v>926220789</v>
          </cell>
        </row>
        <row r="7438">
          <cell r="A7438" t="str">
            <v>F681297</v>
          </cell>
          <cell r="B7438" t="str">
            <v>AMG8831</v>
          </cell>
          <cell r="C7438" t="str">
            <v>先生</v>
          </cell>
          <cell r="D7438" t="str">
            <v>劉怡伶</v>
          </cell>
          <cell r="E7438" t="str">
            <v>林佑衡先生</v>
          </cell>
          <cell r="F7438">
            <v>987590516</v>
          </cell>
        </row>
        <row r="7439">
          <cell r="A7439" t="str">
            <v>F684110</v>
          </cell>
          <cell r="B7439" t="str">
            <v>AKN7233</v>
          </cell>
          <cell r="C7439" t="str">
            <v>先生</v>
          </cell>
          <cell r="D7439" t="str">
            <v>張文松</v>
          </cell>
          <cell r="E7439" t="str">
            <v>張文松先生</v>
          </cell>
          <cell r="F7439">
            <v>958082038</v>
          </cell>
        </row>
        <row r="7440">
          <cell r="A7440" t="str">
            <v>F684927</v>
          </cell>
          <cell r="B7440" t="str">
            <v>RAV2836</v>
          </cell>
          <cell r="C7440" t="str">
            <v>先生</v>
          </cell>
          <cell r="D7440" t="str">
            <v>台灣諾華(股)(格上租賃)林明賢</v>
          </cell>
          <cell r="E7440" t="str">
            <v>林明賢先生</v>
          </cell>
          <cell r="F7440">
            <v>932641001</v>
          </cell>
        </row>
        <row r="7441">
          <cell r="A7441" t="str">
            <v>F699616</v>
          </cell>
          <cell r="B7441" t="str">
            <v>ASF6969</v>
          </cell>
          <cell r="C7441" t="str">
            <v>先生</v>
          </cell>
          <cell r="D7441" t="str">
            <v>袁靖鈞</v>
          </cell>
          <cell r="E7441" t="str">
            <v>袁靖鈞先生</v>
          </cell>
          <cell r="F7441">
            <v>914026828</v>
          </cell>
        </row>
        <row r="7442">
          <cell r="A7442" t="str">
            <v>F699617</v>
          </cell>
          <cell r="B7442" t="str">
            <v>ANA3797</v>
          </cell>
          <cell r="C7442" t="str">
            <v>先生</v>
          </cell>
          <cell r="D7442" t="str">
            <v>賴智凱</v>
          </cell>
          <cell r="E7442" t="str">
            <v>賴智凱先生</v>
          </cell>
          <cell r="F7442">
            <v>932572896</v>
          </cell>
        </row>
        <row r="7443">
          <cell r="A7443" t="str">
            <v>F699822</v>
          </cell>
          <cell r="B7443" t="str">
            <v>AGV7906</v>
          </cell>
          <cell r="C7443" t="str">
            <v>先生</v>
          </cell>
          <cell r="D7443" t="str">
            <v>廣理投資有限公司顏光嵐</v>
          </cell>
          <cell r="E7443" t="str">
            <v>顏光嵐先生</v>
          </cell>
          <cell r="F7443">
            <v>910277716</v>
          </cell>
        </row>
        <row r="7444">
          <cell r="A7444" t="str">
            <v>F699840</v>
          </cell>
          <cell r="B7444" t="str">
            <v>AKY0888</v>
          </cell>
          <cell r="C7444" t="str">
            <v>先生</v>
          </cell>
          <cell r="D7444" t="str">
            <v>李志浩</v>
          </cell>
          <cell r="E7444" t="str">
            <v>李志浩先生</v>
          </cell>
          <cell r="F7444">
            <v>917665511</v>
          </cell>
        </row>
        <row r="7445">
          <cell r="A7445" t="str">
            <v>F699842</v>
          </cell>
          <cell r="B7445" t="str">
            <v>AFL7878</v>
          </cell>
          <cell r="C7445" t="str">
            <v>先生</v>
          </cell>
          <cell r="D7445" t="str">
            <v>楊志中</v>
          </cell>
          <cell r="E7445" t="str">
            <v>楊志中先生</v>
          </cell>
          <cell r="F7445">
            <v>931686878</v>
          </cell>
        </row>
        <row r="7446">
          <cell r="A7446" t="str">
            <v>F699850</v>
          </cell>
          <cell r="B7446" t="str">
            <v>AQX5632</v>
          </cell>
          <cell r="C7446" t="str">
            <v>先生</v>
          </cell>
          <cell r="D7446" t="str">
            <v>錢華良</v>
          </cell>
          <cell r="E7446" t="str">
            <v>錢華良先生</v>
          </cell>
          <cell r="F7446">
            <v>932008016</v>
          </cell>
        </row>
        <row r="7447">
          <cell r="A7447" t="str">
            <v>F699908</v>
          </cell>
          <cell r="B7447" t="str">
            <v>APJ1050</v>
          </cell>
          <cell r="C7447" t="str">
            <v>先生</v>
          </cell>
          <cell r="D7447" t="str">
            <v>火得實業股份有限公司許修誠</v>
          </cell>
          <cell r="E7447" t="str">
            <v>許修誠先生</v>
          </cell>
          <cell r="F7447">
            <v>983858920</v>
          </cell>
        </row>
        <row r="7448">
          <cell r="A7448" t="str">
            <v>F709314</v>
          </cell>
          <cell r="B7448" t="str">
            <v>AFJ9166</v>
          </cell>
          <cell r="C7448" t="str">
            <v>先生</v>
          </cell>
          <cell r="D7448" t="str">
            <v>蔣秀珍</v>
          </cell>
          <cell r="E7448" t="str">
            <v>黃聖元先生</v>
          </cell>
          <cell r="F7448">
            <v>989542696</v>
          </cell>
        </row>
        <row r="7449">
          <cell r="A7449" t="str">
            <v>F709324</v>
          </cell>
          <cell r="B7449" t="str">
            <v>AFF6298</v>
          </cell>
          <cell r="C7449" t="str">
            <v>先生</v>
          </cell>
          <cell r="D7449" t="str">
            <v>陳彥銘</v>
          </cell>
          <cell r="E7449" t="str">
            <v>陳彥銘先生</v>
          </cell>
          <cell r="F7449">
            <v>963026396</v>
          </cell>
        </row>
        <row r="7450">
          <cell r="A7450" t="str">
            <v>F709363</v>
          </cell>
          <cell r="B7450" t="str">
            <v>RBN7669</v>
          </cell>
          <cell r="C7450" t="str">
            <v>先生</v>
          </cell>
          <cell r="D7450" t="str">
            <v>花旗銀行(格上租賃)游天立</v>
          </cell>
          <cell r="E7450" t="str">
            <v>游天立先生</v>
          </cell>
          <cell r="F7450">
            <v>937812555</v>
          </cell>
        </row>
        <row r="7451">
          <cell r="A7451" t="str">
            <v>F709393</v>
          </cell>
          <cell r="B7451" t="str">
            <v>AFZ6699</v>
          </cell>
          <cell r="C7451" t="str">
            <v>女士</v>
          </cell>
          <cell r="D7451" t="str">
            <v>陳詠華</v>
          </cell>
          <cell r="E7451" t="str">
            <v>陳詠華女士</v>
          </cell>
          <cell r="F7451">
            <v>919212737</v>
          </cell>
        </row>
        <row r="7452">
          <cell r="A7452" t="str">
            <v>F709400</v>
          </cell>
          <cell r="B7452" t="str">
            <v>AGE6189</v>
          </cell>
          <cell r="C7452" t="str">
            <v>女士</v>
          </cell>
          <cell r="D7452" t="str">
            <v>王雨涵</v>
          </cell>
          <cell r="E7452" t="str">
            <v>王雨涵女士</v>
          </cell>
          <cell r="F7452">
            <v>956856556</v>
          </cell>
        </row>
        <row r="7453">
          <cell r="A7453" t="str">
            <v>F709402</v>
          </cell>
          <cell r="B7453" t="str">
            <v>AFF6928</v>
          </cell>
          <cell r="C7453" t="str">
            <v>先生</v>
          </cell>
          <cell r="D7453" t="str">
            <v>簡鈴玲</v>
          </cell>
          <cell r="E7453" t="str">
            <v>田富源先生</v>
          </cell>
          <cell r="F7453">
            <v>988007638</v>
          </cell>
        </row>
        <row r="7454">
          <cell r="A7454" t="str">
            <v>F709436</v>
          </cell>
          <cell r="B7454" t="str">
            <v>AKS3205</v>
          </cell>
          <cell r="C7454" t="str">
            <v>小姐</v>
          </cell>
          <cell r="D7454" t="str">
            <v>洪守柔</v>
          </cell>
          <cell r="E7454" t="str">
            <v>洪守柔小姐</v>
          </cell>
          <cell r="F7454">
            <v>935220926</v>
          </cell>
        </row>
        <row r="7455">
          <cell r="A7455" t="str">
            <v>F709451</v>
          </cell>
          <cell r="B7455" t="str">
            <v>RBP9008</v>
          </cell>
          <cell r="C7455" t="str">
            <v>小姐</v>
          </cell>
          <cell r="D7455" t="str">
            <v>和運租車(股)王秀英</v>
          </cell>
          <cell r="E7455" t="str">
            <v>王秀英小姐</v>
          </cell>
          <cell r="F7455">
            <v>932145118</v>
          </cell>
        </row>
        <row r="7456">
          <cell r="A7456" t="str">
            <v>F709547</v>
          </cell>
          <cell r="B7456" t="str">
            <v>AGF7658</v>
          </cell>
          <cell r="C7456" t="str">
            <v>女士</v>
          </cell>
          <cell r="D7456" t="str">
            <v>林淑慧</v>
          </cell>
          <cell r="E7456" t="str">
            <v>林淑慧女士</v>
          </cell>
          <cell r="F7456">
            <v>939688656</v>
          </cell>
        </row>
        <row r="7457">
          <cell r="A7457" t="str">
            <v>F709636</v>
          </cell>
          <cell r="B7457" t="str">
            <v>ATM6899</v>
          </cell>
          <cell r="C7457" t="str">
            <v>先生</v>
          </cell>
          <cell r="D7457" t="str">
            <v>蔡宇軒</v>
          </cell>
          <cell r="E7457" t="str">
            <v>蔡宇軒先生</v>
          </cell>
          <cell r="F7457">
            <v>978563569</v>
          </cell>
        </row>
        <row r="7458">
          <cell r="A7458" t="str">
            <v>F709734</v>
          </cell>
          <cell r="B7458" t="str">
            <v>AGP3899</v>
          </cell>
          <cell r="C7458" t="str">
            <v>先生</v>
          </cell>
          <cell r="D7458" t="str">
            <v>黃少軒</v>
          </cell>
          <cell r="E7458" t="str">
            <v>黃少軒先生</v>
          </cell>
          <cell r="F7458">
            <v>928271802</v>
          </cell>
        </row>
        <row r="7459">
          <cell r="A7459" t="str">
            <v>F709736</v>
          </cell>
          <cell r="B7459" t="str">
            <v>AFH6168</v>
          </cell>
          <cell r="C7459" t="str">
            <v>先生</v>
          </cell>
          <cell r="D7459" t="str">
            <v>彭仕鈞</v>
          </cell>
          <cell r="E7459" t="str">
            <v>彭仕鈞先生</v>
          </cell>
          <cell r="F7459">
            <v>922020602</v>
          </cell>
        </row>
        <row r="7460">
          <cell r="A7460" t="str">
            <v>F709740</v>
          </cell>
          <cell r="B7460" t="str">
            <v>AFF7717</v>
          </cell>
          <cell r="C7460" t="str">
            <v>女士</v>
          </cell>
          <cell r="D7460" t="str">
            <v>謝惠玲</v>
          </cell>
          <cell r="E7460" t="str">
            <v>謝惠玲女士</v>
          </cell>
          <cell r="F7460">
            <v>919987560</v>
          </cell>
        </row>
        <row r="7461">
          <cell r="A7461" t="str">
            <v>F709815</v>
          </cell>
          <cell r="B7461" t="str">
            <v>ALA8999</v>
          </cell>
          <cell r="C7461" t="str">
            <v>先生</v>
          </cell>
          <cell r="D7461" t="str">
            <v>曾品菲</v>
          </cell>
          <cell r="E7461" t="str">
            <v>郭宜甯先生</v>
          </cell>
          <cell r="F7461">
            <v>927168088</v>
          </cell>
        </row>
        <row r="7462">
          <cell r="A7462" t="str">
            <v>F709860</v>
          </cell>
          <cell r="B7462" t="str">
            <v>RAJ8765</v>
          </cell>
          <cell r="C7462" t="str">
            <v>先生</v>
          </cell>
          <cell r="D7462" t="str">
            <v>和運租車股份有限公司陳義昇</v>
          </cell>
          <cell r="E7462" t="str">
            <v>陳義昇先生</v>
          </cell>
          <cell r="F7462">
            <v>988129332</v>
          </cell>
        </row>
        <row r="7463">
          <cell r="A7463" t="str">
            <v>F709909</v>
          </cell>
          <cell r="B7463" t="str">
            <v>AGA8858</v>
          </cell>
          <cell r="C7463" t="str">
            <v>先生</v>
          </cell>
          <cell r="D7463" t="str">
            <v>羅琛翔</v>
          </cell>
          <cell r="E7463" t="str">
            <v>羅琛翔先生</v>
          </cell>
          <cell r="F7463">
            <v>919908157</v>
          </cell>
        </row>
        <row r="7464">
          <cell r="A7464" t="str">
            <v>F709922</v>
          </cell>
          <cell r="B7464" t="str">
            <v>RAK2096</v>
          </cell>
          <cell r="C7464" t="str">
            <v>先生</v>
          </cell>
          <cell r="D7464" t="str">
            <v>閤家生活開發(有)-財盟租賃吳博文</v>
          </cell>
          <cell r="E7464" t="str">
            <v>吳博文先生</v>
          </cell>
          <cell r="F7464">
            <v>975567810</v>
          </cell>
        </row>
        <row r="7465">
          <cell r="A7465" t="str">
            <v>F711670</v>
          </cell>
          <cell r="B7465" t="str">
            <v>ARE8810</v>
          </cell>
          <cell r="C7465" t="str">
            <v>先生</v>
          </cell>
          <cell r="D7465" t="str">
            <v>陳立</v>
          </cell>
          <cell r="E7465" t="str">
            <v>陳立先生</v>
          </cell>
          <cell r="F7465">
            <v>910051077</v>
          </cell>
        </row>
        <row r="7466">
          <cell r="A7466" t="str">
            <v>F718010</v>
          </cell>
          <cell r="B7466" t="str">
            <v>ASB5635</v>
          </cell>
          <cell r="C7466" t="str">
            <v>先生</v>
          </cell>
          <cell r="D7466" t="str">
            <v>林家彬</v>
          </cell>
          <cell r="E7466" t="str">
            <v>林家彬先生</v>
          </cell>
          <cell r="F7466">
            <v>935334480</v>
          </cell>
        </row>
        <row r="7467">
          <cell r="A7467" t="str">
            <v>F719094</v>
          </cell>
          <cell r="B7467" t="str">
            <v>ASF8919</v>
          </cell>
          <cell r="C7467" t="str">
            <v>先生</v>
          </cell>
          <cell r="D7467" t="str">
            <v>丁鵬鈞</v>
          </cell>
          <cell r="E7467" t="str">
            <v>施又中先生</v>
          </cell>
          <cell r="F7467">
            <v>963663777</v>
          </cell>
        </row>
        <row r="7468">
          <cell r="A7468" t="str">
            <v>F719410</v>
          </cell>
          <cell r="B7468" t="str">
            <v>ANZ3850</v>
          </cell>
          <cell r="C7468" t="str">
            <v>先生</v>
          </cell>
          <cell r="D7468" t="str">
            <v>車已賣</v>
          </cell>
          <cell r="E7468" t="str">
            <v>車已賣先生</v>
          </cell>
          <cell r="F7468">
            <v>900000000</v>
          </cell>
        </row>
        <row r="7469">
          <cell r="A7469" t="str">
            <v>F728183</v>
          </cell>
          <cell r="B7469" t="str">
            <v>AKQ9822</v>
          </cell>
          <cell r="C7469" t="str">
            <v>先生</v>
          </cell>
          <cell r="D7469" t="str">
            <v>黃譽彰</v>
          </cell>
          <cell r="E7469" t="str">
            <v>黃譽彰先生</v>
          </cell>
          <cell r="F7469">
            <v>935812766</v>
          </cell>
        </row>
        <row r="7470">
          <cell r="A7470" t="str">
            <v>F728185</v>
          </cell>
          <cell r="B7470" t="str">
            <v>RAJ7929</v>
          </cell>
          <cell r="C7470" t="str">
            <v>小姐</v>
          </cell>
          <cell r="D7470" t="str">
            <v>陳穎政</v>
          </cell>
          <cell r="E7470" t="str">
            <v>蘇皇汝小姐</v>
          </cell>
          <cell r="F7470">
            <v>981829405</v>
          </cell>
        </row>
        <row r="7471">
          <cell r="A7471" t="str">
            <v>F728199</v>
          </cell>
          <cell r="B7471" t="str">
            <v>AFF7969</v>
          </cell>
          <cell r="C7471" t="str">
            <v>先生</v>
          </cell>
          <cell r="D7471" t="str">
            <v>禾億五金有限公司程方信</v>
          </cell>
          <cell r="E7471" t="str">
            <v>程方信先生</v>
          </cell>
          <cell r="F7471">
            <v>932149558</v>
          </cell>
        </row>
        <row r="7472">
          <cell r="A7472" t="str">
            <v>F728264</v>
          </cell>
          <cell r="B7472" t="str">
            <v>RAJ9399</v>
          </cell>
          <cell r="C7472" t="str">
            <v>先生</v>
          </cell>
          <cell r="D7472" t="str">
            <v>合縱連橫工作室-財盟租賃謝震武</v>
          </cell>
          <cell r="E7472" t="str">
            <v>謝震武先生</v>
          </cell>
          <cell r="F7472">
            <v>975930626</v>
          </cell>
        </row>
        <row r="7473">
          <cell r="A7473" t="str">
            <v>F728402</v>
          </cell>
          <cell r="B7473" t="str">
            <v>AGJ2017</v>
          </cell>
          <cell r="C7473" t="str">
            <v>女士</v>
          </cell>
          <cell r="D7473" t="str">
            <v>潘美如</v>
          </cell>
          <cell r="E7473" t="str">
            <v>潘美如女士</v>
          </cell>
          <cell r="F7473">
            <v>937023220</v>
          </cell>
        </row>
        <row r="7474">
          <cell r="A7474" t="str">
            <v>F728424</v>
          </cell>
          <cell r="B7474" t="str">
            <v>AKT7780</v>
          </cell>
          <cell r="C7474" t="str">
            <v>先生</v>
          </cell>
          <cell r="D7474" t="str">
            <v>許宜蕙</v>
          </cell>
          <cell r="E7474" t="str">
            <v>鍾勝達先生</v>
          </cell>
          <cell r="F7474">
            <v>975766679</v>
          </cell>
        </row>
        <row r="7475">
          <cell r="A7475" t="str">
            <v>F774200</v>
          </cell>
          <cell r="B7475" t="str">
            <v>ARE5995</v>
          </cell>
          <cell r="C7475" t="str">
            <v>先生</v>
          </cell>
          <cell r="D7475" t="str">
            <v>威馳股份有限公司秦哲仁</v>
          </cell>
          <cell r="E7475" t="str">
            <v>秦哲仁先生</v>
          </cell>
          <cell r="F7475">
            <v>936197196</v>
          </cell>
        </row>
        <row r="7476">
          <cell r="A7476" t="str">
            <v>F850891</v>
          </cell>
          <cell r="B7476" t="str">
            <v>AAS1098</v>
          </cell>
          <cell r="C7476" t="str">
            <v>先生</v>
          </cell>
          <cell r="D7476" t="str">
            <v>張煜進</v>
          </cell>
          <cell r="E7476" t="str">
            <v>張煜進先生</v>
          </cell>
          <cell r="F7476">
            <v>937079970</v>
          </cell>
        </row>
        <row r="7477">
          <cell r="A7477" t="str">
            <v>F851509</v>
          </cell>
          <cell r="B7477" t="str">
            <v>RAH3909</v>
          </cell>
          <cell r="C7477" t="str">
            <v>小姐</v>
          </cell>
          <cell r="D7477" t="str">
            <v>和運租車(股)林東豪</v>
          </cell>
          <cell r="E7477" t="str">
            <v>林東豪小姐</v>
          </cell>
          <cell r="F7477">
            <v>938110188</v>
          </cell>
        </row>
        <row r="7478">
          <cell r="A7478" t="str">
            <v>F851535</v>
          </cell>
          <cell r="B7478" t="str">
            <v>AAR6018</v>
          </cell>
          <cell r="C7478" t="str">
            <v>先生</v>
          </cell>
          <cell r="D7478" t="str">
            <v>溫中義</v>
          </cell>
          <cell r="E7478" t="str">
            <v>溫中義先生</v>
          </cell>
          <cell r="F7478">
            <v>921085424</v>
          </cell>
        </row>
        <row r="7479">
          <cell r="A7479" t="str">
            <v>F851547</v>
          </cell>
          <cell r="B7479" t="str">
            <v>AAB8765</v>
          </cell>
          <cell r="C7479" t="str">
            <v>先生</v>
          </cell>
          <cell r="D7479" t="str">
            <v>張家泰</v>
          </cell>
          <cell r="E7479" t="str">
            <v>張家泰先生</v>
          </cell>
          <cell r="F7479">
            <v>915031555</v>
          </cell>
        </row>
        <row r="7480">
          <cell r="A7480" t="str">
            <v>F851652</v>
          </cell>
          <cell r="B7480" t="str">
            <v>F851652</v>
          </cell>
          <cell r="C7480" t="str">
            <v>先生</v>
          </cell>
          <cell r="D7480" t="str">
            <v>車已賣</v>
          </cell>
          <cell r="E7480" t="str">
            <v>車已賣先生</v>
          </cell>
          <cell r="F7480">
            <v>900000000</v>
          </cell>
        </row>
        <row r="7481">
          <cell r="A7481" t="str">
            <v>F851654</v>
          </cell>
          <cell r="B7481" t="str">
            <v>AAB9953</v>
          </cell>
          <cell r="C7481" t="str">
            <v>先生</v>
          </cell>
          <cell r="D7481" t="str">
            <v>汎德股份有限公司馬方哲</v>
          </cell>
          <cell r="E7481" t="str">
            <v>馬方哲先生</v>
          </cell>
          <cell r="F7481">
            <v>939596946</v>
          </cell>
        </row>
        <row r="7482">
          <cell r="A7482" t="str">
            <v>F851659</v>
          </cell>
          <cell r="B7482" t="str">
            <v>AAB9870</v>
          </cell>
          <cell r="C7482" t="str">
            <v>先生</v>
          </cell>
          <cell r="D7482" t="str">
            <v>邵蓓真</v>
          </cell>
          <cell r="E7482" t="str">
            <v>周恆立先生</v>
          </cell>
          <cell r="F7482">
            <v>930118935</v>
          </cell>
        </row>
        <row r="7483">
          <cell r="A7483" t="str">
            <v>F851939</v>
          </cell>
          <cell r="B7483" t="str">
            <v>ABC0586</v>
          </cell>
          <cell r="C7483" t="str">
            <v>先生</v>
          </cell>
          <cell r="D7483" t="str">
            <v>張維倫</v>
          </cell>
          <cell r="E7483" t="str">
            <v>薛聖耀先生</v>
          </cell>
          <cell r="F7483">
            <v>963250520</v>
          </cell>
        </row>
        <row r="7484">
          <cell r="A7484" t="str">
            <v>F852343</v>
          </cell>
          <cell r="B7484" t="str">
            <v>AGF7879</v>
          </cell>
          <cell r="C7484" t="str">
            <v>先生</v>
          </cell>
          <cell r="D7484" t="str">
            <v>林郁文</v>
          </cell>
          <cell r="E7484" t="str">
            <v>洪國洲先生</v>
          </cell>
          <cell r="F7484">
            <v>937915963</v>
          </cell>
        </row>
        <row r="7485">
          <cell r="A7485" t="str">
            <v>F852344</v>
          </cell>
          <cell r="B7485" t="str">
            <v>AFF9930</v>
          </cell>
          <cell r="C7485" t="str">
            <v>先生</v>
          </cell>
          <cell r="D7485" t="str">
            <v>吳孟樺</v>
          </cell>
          <cell r="E7485" t="str">
            <v>徐毓鑫先生</v>
          </cell>
          <cell r="F7485">
            <v>926740935</v>
          </cell>
        </row>
        <row r="7486">
          <cell r="A7486" t="str">
            <v>F852358</v>
          </cell>
          <cell r="B7486" t="str">
            <v>RAJ1253</v>
          </cell>
          <cell r="C7486" t="str">
            <v>先生</v>
          </cell>
          <cell r="D7486" t="str">
            <v>謝明峰</v>
          </cell>
          <cell r="E7486" t="str">
            <v>謝明峰先生</v>
          </cell>
          <cell r="F7486">
            <v>981533547</v>
          </cell>
        </row>
        <row r="7487">
          <cell r="A7487" t="str">
            <v>F852359</v>
          </cell>
          <cell r="B7487" t="str">
            <v>ABC0616</v>
          </cell>
          <cell r="C7487" t="str">
            <v>先生</v>
          </cell>
          <cell r="D7487" t="str">
            <v>林于煌</v>
          </cell>
          <cell r="E7487" t="str">
            <v>林于煌先生</v>
          </cell>
          <cell r="F7487">
            <v>913999916</v>
          </cell>
        </row>
        <row r="7488">
          <cell r="A7488" t="str">
            <v>F852373</v>
          </cell>
          <cell r="B7488" t="str">
            <v>AGF0095</v>
          </cell>
          <cell r="C7488" t="str">
            <v>先生</v>
          </cell>
          <cell r="D7488" t="str">
            <v>陳囿羽</v>
          </cell>
          <cell r="E7488" t="str">
            <v>黃聖豪先生</v>
          </cell>
          <cell r="F7488">
            <v>932019321</v>
          </cell>
        </row>
        <row r="7489">
          <cell r="A7489" t="str">
            <v>F852376</v>
          </cell>
          <cell r="B7489" t="str">
            <v>RBN1789</v>
          </cell>
          <cell r="C7489" t="str">
            <v>先生</v>
          </cell>
          <cell r="D7489" t="str">
            <v>碩翊科技(股)-日盛租賃余承威</v>
          </cell>
          <cell r="E7489" t="str">
            <v>余承威先生</v>
          </cell>
          <cell r="F7489">
            <v>972105658</v>
          </cell>
        </row>
        <row r="7490">
          <cell r="A7490" t="str">
            <v>F852393</v>
          </cell>
          <cell r="B7490" t="str">
            <v>ABD8787</v>
          </cell>
          <cell r="C7490" t="str">
            <v>女士</v>
          </cell>
          <cell r="D7490" t="str">
            <v>蔡馥伊</v>
          </cell>
          <cell r="E7490" t="str">
            <v>蔡馥伊女士</v>
          </cell>
          <cell r="F7490">
            <v>920119292</v>
          </cell>
        </row>
        <row r="7491">
          <cell r="A7491" t="str">
            <v>F852595</v>
          </cell>
          <cell r="B7491" t="str">
            <v>AAB6876</v>
          </cell>
          <cell r="C7491" t="str">
            <v>小姐</v>
          </cell>
          <cell r="D7491" t="str">
            <v>黃雅珍</v>
          </cell>
          <cell r="E7491" t="str">
            <v>黃雅珍小姐</v>
          </cell>
          <cell r="F7491">
            <v>932306175</v>
          </cell>
        </row>
        <row r="7492">
          <cell r="A7492" t="str">
            <v>F852675</v>
          </cell>
          <cell r="B7492" t="str">
            <v>AGE7791</v>
          </cell>
          <cell r="C7492" t="str">
            <v>先生</v>
          </cell>
          <cell r="D7492" t="str">
            <v>王少緯</v>
          </cell>
          <cell r="E7492" t="str">
            <v>王少緯先生</v>
          </cell>
          <cell r="F7492">
            <v>963111259</v>
          </cell>
        </row>
        <row r="7493">
          <cell r="A7493" t="str">
            <v>F852680</v>
          </cell>
          <cell r="B7493" t="str">
            <v>RAJ8535</v>
          </cell>
          <cell r="C7493" t="str">
            <v>先生</v>
          </cell>
          <cell r="D7493" t="str">
            <v>張元碩</v>
          </cell>
          <cell r="E7493" t="str">
            <v>張元碩先生</v>
          </cell>
          <cell r="F7493">
            <v>922557577</v>
          </cell>
        </row>
        <row r="7494">
          <cell r="A7494" t="str">
            <v>F852753</v>
          </cell>
          <cell r="B7494" t="str">
            <v>AKG3013</v>
          </cell>
          <cell r="C7494" t="str">
            <v>先生</v>
          </cell>
          <cell r="D7494" t="str">
            <v>簡自強</v>
          </cell>
          <cell r="E7494" t="str">
            <v>簡自強先生</v>
          </cell>
          <cell r="F7494">
            <v>922550664</v>
          </cell>
        </row>
        <row r="7495">
          <cell r="A7495" t="str">
            <v>F853654</v>
          </cell>
          <cell r="B7495" t="str">
            <v>RAJ8213</v>
          </cell>
          <cell r="C7495" t="str">
            <v>先生</v>
          </cell>
          <cell r="D7495" t="str">
            <v>香港商潤欣系統有限公司羅毅真</v>
          </cell>
          <cell r="E7495" t="str">
            <v>羅毅真先生</v>
          </cell>
          <cell r="F7495">
            <v>933920328</v>
          </cell>
        </row>
        <row r="7496">
          <cell r="A7496" t="str">
            <v>F853864</v>
          </cell>
          <cell r="B7496" t="str">
            <v>AGC0717</v>
          </cell>
          <cell r="C7496" t="str">
            <v>先生</v>
          </cell>
          <cell r="D7496" t="str">
            <v>楊靜婷</v>
          </cell>
          <cell r="E7496" t="str">
            <v>吳威成先生</v>
          </cell>
          <cell r="F7496">
            <v>935215451</v>
          </cell>
        </row>
        <row r="7497">
          <cell r="A7497" t="str">
            <v>F853869</v>
          </cell>
          <cell r="B7497" t="str">
            <v>AGF9599</v>
          </cell>
          <cell r="C7497" t="str">
            <v>先生</v>
          </cell>
          <cell r="D7497" t="str">
            <v>王偉弘</v>
          </cell>
          <cell r="E7497" t="str">
            <v>王偉弘先生</v>
          </cell>
          <cell r="F7497">
            <v>952964810</v>
          </cell>
        </row>
        <row r="7498">
          <cell r="A7498" t="str">
            <v>F854412</v>
          </cell>
          <cell r="B7498" t="str">
            <v>AFG7935</v>
          </cell>
          <cell r="C7498" t="str">
            <v>先生</v>
          </cell>
          <cell r="D7498" t="str">
            <v>兆冠國際有限公司鄒仁恕</v>
          </cell>
          <cell r="E7498" t="str">
            <v>鄒仁恕先生</v>
          </cell>
          <cell r="F7498">
            <v>915279380</v>
          </cell>
        </row>
        <row r="7499">
          <cell r="A7499" t="str">
            <v>F854416</v>
          </cell>
          <cell r="B7499" t="str">
            <v>AHC7999</v>
          </cell>
          <cell r="C7499" t="str">
            <v>先生</v>
          </cell>
          <cell r="D7499" t="str">
            <v>李成偉</v>
          </cell>
          <cell r="E7499" t="str">
            <v>李成偉先生</v>
          </cell>
          <cell r="F7499">
            <v>972787625</v>
          </cell>
        </row>
        <row r="7500">
          <cell r="A7500" t="str">
            <v>F854673</v>
          </cell>
          <cell r="B7500" t="str">
            <v>ARL1966</v>
          </cell>
          <cell r="C7500" t="str">
            <v>小姐</v>
          </cell>
          <cell r="D7500" t="str">
            <v>翁若琪</v>
          </cell>
          <cell r="E7500" t="str">
            <v>翁若琪小姐</v>
          </cell>
          <cell r="F7500">
            <v>922021733</v>
          </cell>
        </row>
        <row r="7501">
          <cell r="A7501" t="str">
            <v>F854895</v>
          </cell>
          <cell r="B7501" t="str">
            <v>AKG0583</v>
          </cell>
          <cell r="C7501" t="str">
            <v>先生</v>
          </cell>
          <cell r="D7501" t="str">
            <v>羅偉元</v>
          </cell>
          <cell r="E7501" t="str">
            <v>羅偉元先生</v>
          </cell>
          <cell r="F7501">
            <v>923666396</v>
          </cell>
        </row>
        <row r="7502">
          <cell r="A7502" t="str">
            <v>F854898</v>
          </cell>
          <cell r="B7502" t="str">
            <v>AFS8001</v>
          </cell>
          <cell r="C7502" t="str">
            <v>先生</v>
          </cell>
          <cell r="D7502" t="str">
            <v>陳建民</v>
          </cell>
          <cell r="E7502" t="str">
            <v>陳建民先生</v>
          </cell>
          <cell r="F7502">
            <v>939272371</v>
          </cell>
        </row>
        <row r="7503">
          <cell r="A7503" t="str">
            <v>F855110</v>
          </cell>
          <cell r="B7503" t="str">
            <v>AFG5775</v>
          </cell>
          <cell r="C7503" t="str">
            <v>先生</v>
          </cell>
          <cell r="D7503" t="str">
            <v>陳怡誠</v>
          </cell>
          <cell r="E7503" t="str">
            <v>陳怡誠先生</v>
          </cell>
          <cell r="F7503">
            <v>955126225</v>
          </cell>
        </row>
        <row r="7504">
          <cell r="A7504" t="str">
            <v>F855606</v>
          </cell>
          <cell r="B7504" t="str">
            <v>AGH5600</v>
          </cell>
          <cell r="C7504" t="str">
            <v>先生</v>
          </cell>
          <cell r="D7504" t="str">
            <v>麥孟生</v>
          </cell>
          <cell r="E7504" t="str">
            <v>麥孟生先生</v>
          </cell>
          <cell r="F7504">
            <v>939868677</v>
          </cell>
        </row>
        <row r="7505">
          <cell r="A7505" t="str">
            <v>F855782</v>
          </cell>
          <cell r="B7505" t="str">
            <v>AKM8785</v>
          </cell>
          <cell r="C7505" t="str">
            <v>先生</v>
          </cell>
          <cell r="D7505" t="str">
            <v>劉裕民</v>
          </cell>
          <cell r="E7505" t="str">
            <v>劉裕民先生</v>
          </cell>
          <cell r="F7505">
            <v>932325142</v>
          </cell>
        </row>
        <row r="7506">
          <cell r="A7506" t="str">
            <v>F856178</v>
          </cell>
          <cell r="B7506" t="str">
            <v>AGU7678</v>
          </cell>
          <cell r="C7506" t="str">
            <v>先生</v>
          </cell>
          <cell r="D7506" t="str">
            <v>陳麗鵑</v>
          </cell>
          <cell r="E7506" t="str">
            <v>林曜弘先生</v>
          </cell>
          <cell r="F7506">
            <v>922532135</v>
          </cell>
        </row>
        <row r="7507">
          <cell r="A7507" t="str">
            <v>F856370</v>
          </cell>
          <cell r="B7507" t="str">
            <v>ANU5086</v>
          </cell>
          <cell r="C7507" t="str">
            <v>小姐</v>
          </cell>
          <cell r="D7507" t="str">
            <v>陳昱儒</v>
          </cell>
          <cell r="E7507" t="str">
            <v>陳昱儒小姐</v>
          </cell>
          <cell r="F7507">
            <v>922872486</v>
          </cell>
        </row>
        <row r="7508">
          <cell r="A7508" t="str">
            <v>F900281</v>
          </cell>
          <cell r="B7508" t="str">
            <v>AGK8967</v>
          </cell>
          <cell r="C7508" t="str">
            <v>先生</v>
          </cell>
          <cell r="D7508" t="str">
            <v>邱契綜</v>
          </cell>
          <cell r="E7508" t="str">
            <v>邱契綜先生</v>
          </cell>
          <cell r="F7508">
            <v>972937362</v>
          </cell>
        </row>
        <row r="7509">
          <cell r="A7509" t="str">
            <v>F900437</v>
          </cell>
          <cell r="B7509" t="str">
            <v>AGC0678</v>
          </cell>
          <cell r="C7509" t="str">
            <v>先生</v>
          </cell>
          <cell r="D7509" t="str">
            <v>張寒瑜</v>
          </cell>
          <cell r="E7509" t="str">
            <v>黃聖元先生</v>
          </cell>
          <cell r="F7509">
            <v>989542696</v>
          </cell>
        </row>
        <row r="7510">
          <cell r="A7510" t="str">
            <v>F900441</v>
          </cell>
          <cell r="B7510" t="str">
            <v>ABB5868</v>
          </cell>
          <cell r="C7510" t="str">
            <v>先生</v>
          </cell>
          <cell r="D7510" t="str">
            <v>范盛程</v>
          </cell>
          <cell r="E7510" t="str">
            <v>顏銘宏先生</v>
          </cell>
          <cell r="F7510">
            <v>979966281</v>
          </cell>
        </row>
        <row r="7511">
          <cell r="A7511" t="str">
            <v>F900498</v>
          </cell>
          <cell r="B7511" t="str">
            <v>ABC8568</v>
          </cell>
          <cell r="C7511" t="str">
            <v>女士</v>
          </cell>
          <cell r="D7511" t="str">
            <v>范綺萍</v>
          </cell>
          <cell r="E7511" t="str">
            <v>范綺萍女士</v>
          </cell>
          <cell r="F7511">
            <v>939858352</v>
          </cell>
        </row>
        <row r="7512">
          <cell r="A7512" t="str">
            <v>F900585</v>
          </cell>
          <cell r="B7512" t="str">
            <v>RAL1016</v>
          </cell>
          <cell r="C7512" t="str">
            <v>先生</v>
          </cell>
          <cell r="D7512" t="str">
            <v>優承有限公司(財盟租賃)陳呈峰</v>
          </cell>
          <cell r="E7512" t="str">
            <v>陳呈峰先生</v>
          </cell>
          <cell r="F7512">
            <v>958322198</v>
          </cell>
        </row>
        <row r="7513">
          <cell r="A7513" t="str">
            <v>F900588</v>
          </cell>
          <cell r="B7513" t="str">
            <v>AAF9985</v>
          </cell>
          <cell r="C7513" t="str">
            <v>先生</v>
          </cell>
          <cell r="D7513" t="str">
            <v>宋佳芸</v>
          </cell>
          <cell r="E7513" t="str">
            <v>謝光智先生</v>
          </cell>
          <cell r="F7513">
            <v>935028281</v>
          </cell>
        </row>
        <row r="7514">
          <cell r="A7514" t="str">
            <v>F900653</v>
          </cell>
          <cell r="B7514" t="str">
            <v>AAF9939</v>
          </cell>
          <cell r="C7514" t="str">
            <v>先生</v>
          </cell>
          <cell r="D7514" t="str">
            <v>李智炫</v>
          </cell>
          <cell r="E7514" t="str">
            <v>李智炫先生</v>
          </cell>
          <cell r="F7514">
            <v>956570029</v>
          </cell>
        </row>
        <row r="7515">
          <cell r="A7515" t="str">
            <v>F900654</v>
          </cell>
          <cell r="B7515" t="str">
            <v>AGF3535</v>
          </cell>
          <cell r="C7515" t="str">
            <v>先生</v>
          </cell>
          <cell r="D7515" t="str">
            <v>信誼爾雅法律事務所朱日銓</v>
          </cell>
          <cell r="E7515" t="str">
            <v>朱日銓先生</v>
          </cell>
          <cell r="F7515">
            <v>935531935</v>
          </cell>
        </row>
        <row r="7516">
          <cell r="A7516" t="str">
            <v>F900704</v>
          </cell>
          <cell r="B7516" t="str">
            <v>ARM5168</v>
          </cell>
          <cell r="C7516" t="str">
            <v>先生</v>
          </cell>
          <cell r="D7516" t="str">
            <v>萬世培</v>
          </cell>
          <cell r="E7516" t="str">
            <v>萬世培先生</v>
          </cell>
          <cell r="F7516">
            <v>954015395</v>
          </cell>
        </row>
        <row r="7517">
          <cell r="A7517" t="str">
            <v>F900749</v>
          </cell>
          <cell r="B7517" t="str">
            <v>AAG9997</v>
          </cell>
          <cell r="C7517" t="str">
            <v>先生</v>
          </cell>
          <cell r="D7517" t="str">
            <v>詹大衛</v>
          </cell>
          <cell r="E7517" t="str">
            <v>詹大衛先生</v>
          </cell>
          <cell r="F7517">
            <v>933897967</v>
          </cell>
        </row>
        <row r="7518">
          <cell r="A7518" t="str">
            <v>F900774</v>
          </cell>
          <cell r="B7518" t="str">
            <v>AFG3369</v>
          </cell>
          <cell r="C7518" t="str">
            <v>先生</v>
          </cell>
          <cell r="D7518" t="str">
            <v>黃士昕</v>
          </cell>
          <cell r="E7518" t="str">
            <v>黃士昕先生</v>
          </cell>
          <cell r="F7518">
            <v>955594267</v>
          </cell>
        </row>
        <row r="7519">
          <cell r="A7519" t="str">
            <v>F900876</v>
          </cell>
          <cell r="B7519" t="str">
            <v>ABC3915</v>
          </cell>
          <cell r="C7519" t="str">
            <v>先生</v>
          </cell>
          <cell r="D7519" t="str">
            <v>葉嚴緯</v>
          </cell>
          <cell r="E7519" t="str">
            <v>葉嚴緯先生</v>
          </cell>
          <cell r="F7519">
            <v>937192958</v>
          </cell>
        </row>
        <row r="7520">
          <cell r="A7520" t="str">
            <v>F901010</v>
          </cell>
          <cell r="B7520" t="str">
            <v>AAR8188</v>
          </cell>
          <cell r="C7520" t="str">
            <v>女士</v>
          </cell>
          <cell r="D7520" t="str">
            <v>鄧家宣</v>
          </cell>
          <cell r="E7520" t="str">
            <v>鄧家宣女士</v>
          </cell>
          <cell r="F7520">
            <v>935515471</v>
          </cell>
        </row>
        <row r="7521">
          <cell r="A7521" t="str">
            <v>F901054</v>
          </cell>
          <cell r="B7521" t="str">
            <v>AGC3026</v>
          </cell>
          <cell r="C7521" t="str">
            <v>先生</v>
          </cell>
          <cell r="D7521" t="str">
            <v>湯國欣</v>
          </cell>
          <cell r="E7521" t="str">
            <v>湯國欣先生</v>
          </cell>
          <cell r="F7521">
            <v>975967857</v>
          </cell>
        </row>
        <row r="7522">
          <cell r="A7522" t="str">
            <v>F901056</v>
          </cell>
          <cell r="B7522" t="str">
            <v>AFG1828</v>
          </cell>
          <cell r="C7522" t="str">
            <v>小姐</v>
          </cell>
          <cell r="D7522" t="str">
            <v>丘淑英</v>
          </cell>
          <cell r="E7522" t="str">
            <v>丘淑英小姐</v>
          </cell>
          <cell r="F7522">
            <v>922007821</v>
          </cell>
        </row>
        <row r="7523">
          <cell r="A7523" t="str">
            <v>F901194</v>
          </cell>
          <cell r="B7523" t="str">
            <v>ATA1127</v>
          </cell>
          <cell r="C7523" t="str">
            <v>先生</v>
          </cell>
          <cell r="D7523" t="str">
            <v>何冀禹</v>
          </cell>
          <cell r="E7523" t="str">
            <v>何冀禹先生</v>
          </cell>
          <cell r="F7523">
            <v>939577808</v>
          </cell>
        </row>
        <row r="7524">
          <cell r="A7524" t="str">
            <v>F901195</v>
          </cell>
          <cell r="B7524" t="str">
            <v>AFF7699</v>
          </cell>
          <cell r="C7524" t="str">
            <v>先生</v>
          </cell>
          <cell r="D7524" t="str">
            <v>劉聖雲</v>
          </cell>
          <cell r="E7524" t="str">
            <v>尤程先生</v>
          </cell>
          <cell r="F7524">
            <v>988116315</v>
          </cell>
        </row>
        <row r="7525">
          <cell r="A7525" t="str">
            <v>F901499</v>
          </cell>
          <cell r="B7525" t="str">
            <v>AFU2888</v>
          </cell>
          <cell r="C7525" t="str">
            <v>女士</v>
          </cell>
          <cell r="D7525" t="str">
            <v>陳明慧</v>
          </cell>
          <cell r="E7525" t="str">
            <v>陳明慧女士</v>
          </cell>
          <cell r="F7525">
            <v>931978987</v>
          </cell>
        </row>
        <row r="7526">
          <cell r="A7526" t="str">
            <v>F901993</v>
          </cell>
          <cell r="B7526" t="str">
            <v>ASL5778</v>
          </cell>
          <cell r="C7526" t="str">
            <v>先生</v>
          </cell>
          <cell r="D7526" t="str">
            <v>張勝勛</v>
          </cell>
          <cell r="E7526" t="str">
            <v>張勝勛先生</v>
          </cell>
          <cell r="F7526">
            <v>958230705</v>
          </cell>
        </row>
        <row r="7527">
          <cell r="A7527" t="str">
            <v>F902004</v>
          </cell>
          <cell r="B7527" t="str">
            <v>ATB0677</v>
          </cell>
          <cell r="C7527" t="str">
            <v>先生</v>
          </cell>
          <cell r="D7527" t="str">
            <v>吉鑨工程(有)財盟租賃曹萬華</v>
          </cell>
          <cell r="E7527" t="str">
            <v>曹萬華先生</v>
          </cell>
          <cell r="F7527">
            <v>988216543</v>
          </cell>
        </row>
        <row r="7528">
          <cell r="A7528" t="str">
            <v>F902016</v>
          </cell>
          <cell r="B7528" t="str">
            <v>AGH5905</v>
          </cell>
          <cell r="C7528" t="str">
            <v>先生</v>
          </cell>
          <cell r="D7528" t="str">
            <v>陳美嬌</v>
          </cell>
          <cell r="E7528" t="str">
            <v>翁晟方先生</v>
          </cell>
          <cell r="F7528">
            <v>934326899</v>
          </cell>
        </row>
        <row r="7529">
          <cell r="A7529" t="str">
            <v>F902248</v>
          </cell>
          <cell r="B7529" t="str">
            <v>AGL2361</v>
          </cell>
          <cell r="C7529" t="str">
            <v>先生</v>
          </cell>
          <cell r="D7529" t="str">
            <v>張朝任</v>
          </cell>
          <cell r="E7529" t="str">
            <v>張朝任先生</v>
          </cell>
          <cell r="F7529">
            <v>937065177</v>
          </cell>
        </row>
        <row r="7530">
          <cell r="A7530" t="str">
            <v>F902255</v>
          </cell>
          <cell r="B7530" t="str">
            <v>RBQ1598</v>
          </cell>
          <cell r="C7530" t="str">
            <v>先生</v>
          </cell>
          <cell r="D7530" t="str">
            <v>樸映室內裝修設計有限公司(依德國際)陳秉信</v>
          </cell>
          <cell r="E7530" t="str">
            <v>陳秉信先生</v>
          </cell>
          <cell r="F7530">
            <v>911818178</v>
          </cell>
        </row>
        <row r="7531">
          <cell r="A7531" t="str">
            <v>F902287</v>
          </cell>
          <cell r="B7531" t="str">
            <v>ABE3355</v>
          </cell>
          <cell r="C7531" t="str">
            <v>先生</v>
          </cell>
          <cell r="D7531" t="str">
            <v>陳伯榮</v>
          </cell>
          <cell r="E7531" t="str">
            <v>陳伯榮先生</v>
          </cell>
          <cell r="F7531">
            <v>919732665</v>
          </cell>
        </row>
        <row r="7532">
          <cell r="A7532" t="str">
            <v>F902290</v>
          </cell>
          <cell r="B7532" t="str">
            <v>AHR8886</v>
          </cell>
          <cell r="C7532" t="str">
            <v>小姐</v>
          </cell>
          <cell r="D7532" t="str">
            <v>楊淑華</v>
          </cell>
          <cell r="E7532" t="str">
            <v>楊淑華小姐</v>
          </cell>
          <cell r="F7532">
            <v>935707671</v>
          </cell>
        </row>
        <row r="7533">
          <cell r="A7533" t="str">
            <v>F902416</v>
          </cell>
          <cell r="B7533" t="str">
            <v>AJF1816</v>
          </cell>
          <cell r="C7533" t="str">
            <v>小姐</v>
          </cell>
          <cell r="D7533" t="str">
            <v>張羽雲</v>
          </cell>
          <cell r="E7533" t="str">
            <v>張羽雲小姐</v>
          </cell>
          <cell r="F7533">
            <v>921053537</v>
          </cell>
        </row>
        <row r="7534">
          <cell r="A7534" t="str">
            <v>F902505</v>
          </cell>
          <cell r="B7534" t="str">
            <v>AJF1156</v>
          </cell>
          <cell r="C7534" t="str">
            <v>先生</v>
          </cell>
          <cell r="D7534" t="str">
            <v>游弘毅</v>
          </cell>
          <cell r="E7534" t="str">
            <v>游弘毅先生</v>
          </cell>
          <cell r="F7534">
            <v>988912600</v>
          </cell>
        </row>
        <row r="7535">
          <cell r="A7535" t="str">
            <v>F902507</v>
          </cell>
          <cell r="B7535" t="str">
            <v>AGS5185</v>
          </cell>
          <cell r="C7535" t="str">
            <v>先生</v>
          </cell>
          <cell r="D7535" t="str">
            <v>車已賣</v>
          </cell>
          <cell r="E7535" t="str">
            <v>車已賣先生</v>
          </cell>
          <cell r="F7535">
            <v>900000000</v>
          </cell>
        </row>
        <row r="7536">
          <cell r="A7536" t="str">
            <v>F902510</v>
          </cell>
          <cell r="B7536" t="str">
            <v>AJG3135</v>
          </cell>
          <cell r="C7536" t="str">
            <v>先生</v>
          </cell>
          <cell r="D7536" t="str">
            <v>蘇皇林</v>
          </cell>
          <cell r="E7536" t="str">
            <v>蘇皇林先生</v>
          </cell>
          <cell r="F7536">
            <v>919040904</v>
          </cell>
        </row>
        <row r="7537">
          <cell r="A7537" t="str">
            <v>F902699</v>
          </cell>
          <cell r="B7537" t="str">
            <v>AGP9916</v>
          </cell>
          <cell r="C7537" t="str">
            <v>先生</v>
          </cell>
          <cell r="D7537" t="str">
            <v>韓忠穎</v>
          </cell>
          <cell r="E7537" t="str">
            <v>韓忠穎先生</v>
          </cell>
          <cell r="F7537">
            <v>932211368</v>
          </cell>
        </row>
        <row r="7538">
          <cell r="A7538" t="str">
            <v>F902723</v>
          </cell>
          <cell r="B7538" t="str">
            <v>AKF3050</v>
          </cell>
          <cell r="C7538" t="str">
            <v>先生</v>
          </cell>
          <cell r="D7538" t="str">
            <v>陳鍾沛</v>
          </cell>
          <cell r="E7538" t="str">
            <v>陳鍾沛先生</v>
          </cell>
          <cell r="F7538">
            <v>918088640</v>
          </cell>
        </row>
        <row r="7539">
          <cell r="A7539" t="str">
            <v>F902744</v>
          </cell>
          <cell r="B7539" t="str">
            <v>AKF8661</v>
          </cell>
          <cell r="C7539" t="str">
            <v>先生</v>
          </cell>
          <cell r="D7539" t="str">
            <v>蘇士維</v>
          </cell>
          <cell r="E7539" t="str">
            <v>蘇士維先生</v>
          </cell>
          <cell r="F7539">
            <v>955580601</v>
          </cell>
        </row>
        <row r="7540">
          <cell r="A7540" t="str">
            <v>F902750</v>
          </cell>
          <cell r="B7540" t="str">
            <v>AKA1106</v>
          </cell>
          <cell r="C7540" t="str">
            <v>先生</v>
          </cell>
          <cell r="D7540" t="str">
            <v>王重文</v>
          </cell>
          <cell r="E7540" t="str">
            <v>王重文先生</v>
          </cell>
          <cell r="F7540">
            <v>975904604</v>
          </cell>
        </row>
        <row r="7541">
          <cell r="A7541" t="str">
            <v>F902784</v>
          </cell>
          <cell r="B7541" t="str">
            <v>ALR1115</v>
          </cell>
          <cell r="C7541" t="str">
            <v>先生</v>
          </cell>
          <cell r="D7541" t="str">
            <v>張澤菲</v>
          </cell>
          <cell r="E7541" t="str">
            <v>張澤菲先生</v>
          </cell>
          <cell r="F7541">
            <v>952001001</v>
          </cell>
        </row>
        <row r="7542">
          <cell r="A7542" t="str">
            <v>F902811</v>
          </cell>
          <cell r="B7542" t="str">
            <v>AKF7595</v>
          </cell>
          <cell r="C7542" t="str">
            <v>先生</v>
          </cell>
          <cell r="D7542" t="str">
            <v>王培安</v>
          </cell>
          <cell r="E7542" t="str">
            <v>王培安先生</v>
          </cell>
          <cell r="F7542">
            <v>979102534</v>
          </cell>
        </row>
        <row r="7543">
          <cell r="A7543" t="str">
            <v>F902812</v>
          </cell>
          <cell r="B7543" t="str">
            <v>AKF1086</v>
          </cell>
          <cell r="C7543" t="str">
            <v>先生</v>
          </cell>
          <cell r="D7543" t="str">
            <v>余浩</v>
          </cell>
          <cell r="E7543" t="str">
            <v>余浩先生</v>
          </cell>
          <cell r="F7543">
            <v>936102383</v>
          </cell>
        </row>
        <row r="7544">
          <cell r="A7544" t="str">
            <v>F902813</v>
          </cell>
          <cell r="B7544" t="str">
            <v>AKJ0935</v>
          </cell>
          <cell r="C7544" t="str">
            <v>先生</v>
          </cell>
          <cell r="D7544" t="str">
            <v>林慧芬</v>
          </cell>
          <cell r="E7544" t="str">
            <v>張文昇先生</v>
          </cell>
          <cell r="F7544">
            <v>975876292</v>
          </cell>
        </row>
        <row r="7545">
          <cell r="A7545" t="str">
            <v>F902843</v>
          </cell>
          <cell r="B7545" t="str">
            <v>ALH0328</v>
          </cell>
          <cell r="C7545" t="str">
            <v>先生</v>
          </cell>
          <cell r="D7545" t="str">
            <v>許富媚</v>
          </cell>
          <cell r="E7545" t="str">
            <v>劉康正先生</v>
          </cell>
          <cell r="F7545">
            <v>953227223</v>
          </cell>
        </row>
        <row r="7546">
          <cell r="A7546" t="str">
            <v>F902873</v>
          </cell>
          <cell r="B7546" t="str">
            <v>AJG1177</v>
          </cell>
          <cell r="C7546" t="str">
            <v>先生</v>
          </cell>
          <cell r="D7546" t="str">
            <v>陳易鴻</v>
          </cell>
          <cell r="E7546" t="str">
            <v>陳易鴻先生</v>
          </cell>
          <cell r="F7546">
            <v>930771639</v>
          </cell>
        </row>
        <row r="7547">
          <cell r="A7547" t="str">
            <v>F902915</v>
          </cell>
          <cell r="B7547" t="str">
            <v>AGV7600</v>
          </cell>
          <cell r="C7547" t="str">
            <v>先生</v>
          </cell>
          <cell r="D7547" t="str">
            <v>廖泳興</v>
          </cell>
          <cell r="E7547" t="str">
            <v>廖泳興先生</v>
          </cell>
          <cell r="F7547">
            <v>916185711</v>
          </cell>
        </row>
        <row r="7548">
          <cell r="A7548" t="str">
            <v>F902958</v>
          </cell>
          <cell r="B7548" t="str">
            <v>AKK1013</v>
          </cell>
          <cell r="C7548" t="str">
            <v>先生</v>
          </cell>
          <cell r="D7548" t="str">
            <v>楊仁佑</v>
          </cell>
          <cell r="E7548" t="str">
            <v>楊仁佑先生</v>
          </cell>
          <cell r="F7548">
            <v>939388432</v>
          </cell>
        </row>
        <row r="7549">
          <cell r="A7549" t="str">
            <v>F903013</v>
          </cell>
          <cell r="B7549" t="str">
            <v>AKK0012</v>
          </cell>
          <cell r="C7549" t="str">
            <v>先生</v>
          </cell>
          <cell r="D7549" t="str">
            <v>洪惠美</v>
          </cell>
          <cell r="E7549" t="str">
            <v>陳智文先生</v>
          </cell>
          <cell r="F7549">
            <v>988265175</v>
          </cell>
        </row>
        <row r="7550">
          <cell r="A7550" t="str">
            <v>F903066</v>
          </cell>
          <cell r="B7550" t="str">
            <v>AJJ6288</v>
          </cell>
          <cell r="C7550" t="str">
            <v>先生</v>
          </cell>
          <cell r="D7550" t="str">
            <v>劉懿寬</v>
          </cell>
          <cell r="E7550" t="str">
            <v>黃智隆先生</v>
          </cell>
          <cell r="F7550">
            <v>937368679</v>
          </cell>
        </row>
        <row r="7551">
          <cell r="A7551" t="str">
            <v>F903120</v>
          </cell>
          <cell r="B7551" t="str">
            <v>AGE6669</v>
          </cell>
          <cell r="C7551" t="str">
            <v>先生</v>
          </cell>
          <cell r="D7551" t="str">
            <v>超泰科技(股)謝耀貿</v>
          </cell>
          <cell r="E7551" t="str">
            <v>謝耀貿先生</v>
          </cell>
          <cell r="F7551">
            <v>918066538</v>
          </cell>
        </row>
        <row r="7552">
          <cell r="A7552" t="str">
            <v>F903242</v>
          </cell>
          <cell r="B7552" t="str">
            <v>AXC9790</v>
          </cell>
          <cell r="C7552" t="str">
            <v>先生</v>
          </cell>
          <cell r="D7552" t="str">
            <v>高星偉</v>
          </cell>
          <cell r="E7552" t="str">
            <v>高星偉先生</v>
          </cell>
          <cell r="F7552">
            <v>963231014</v>
          </cell>
        </row>
        <row r="7553">
          <cell r="A7553" t="str">
            <v>F903247</v>
          </cell>
          <cell r="B7553" t="str">
            <v>RAX8582</v>
          </cell>
          <cell r="C7553" t="str">
            <v>先生</v>
          </cell>
          <cell r="D7553" t="str">
            <v>蕭凱仁</v>
          </cell>
          <cell r="E7553" t="str">
            <v>蕭凱仁先生</v>
          </cell>
          <cell r="F7553">
            <v>966521858</v>
          </cell>
        </row>
        <row r="7554">
          <cell r="A7554" t="str">
            <v>F903249</v>
          </cell>
          <cell r="B7554" t="str">
            <v>AKP8878</v>
          </cell>
          <cell r="C7554" t="str">
            <v>先生</v>
          </cell>
          <cell r="D7554" t="str">
            <v>羅洛廷</v>
          </cell>
          <cell r="E7554" t="str">
            <v>羅洛廷先生</v>
          </cell>
          <cell r="F7554">
            <v>935730538</v>
          </cell>
        </row>
        <row r="7555">
          <cell r="A7555" t="str">
            <v>F903250</v>
          </cell>
          <cell r="B7555" t="str">
            <v>ALV8282</v>
          </cell>
          <cell r="C7555" t="str">
            <v>先生</v>
          </cell>
          <cell r="D7555" t="str">
            <v>鄭安妤</v>
          </cell>
          <cell r="E7555" t="str">
            <v>李先生先生</v>
          </cell>
          <cell r="F7555">
            <v>928633209</v>
          </cell>
        </row>
        <row r="7556">
          <cell r="A7556" t="str">
            <v>F903254</v>
          </cell>
          <cell r="B7556" t="str">
            <v>AKQ1655</v>
          </cell>
          <cell r="C7556" t="str">
            <v>先生</v>
          </cell>
          <cell r="D7556" t="str">
            <v>周伶玲</v>
          </cell>
          <cell r="E7556" t="str">
            <v>劉先生先生</v>
          </cell>
          <cell r="F7556">
            <v>926956989</v>
          </cell>
        </row>
        <row r="7557">
          <cell r="A7557" t="str">
            <v>F903279</v>
          </cell>
          <cell r="B7557" t="str">
            <v>AKP1110</v>
          </cell>
          <cell r="C7557" t="str">
            <v>小姐</v>
          </cell>
          <cell r="D7557" t="str">
            <v>朱心怡</v>
          </cell>
          <cell r="E7557" t="str">
            <v>朱心怡小姐</v>
          </cell>
          <cell r="F7557">
            <v>935850460</v>
          </cell>
        </row>
        <row r="7558">
          <cell r="A7558" t="str">
            <v>F903280</v>
          </cell>
          <cell r="B7558" t="str">
            <v>AKP6128</v>
          </cell>
          <cell r="C7558" t="str">
            <v>先生</v>
          </cell>
          <cell r="D7558" t="str">
            <v>林芸台</v>
          </cell>
          <cell r="E7558" t="str">
            <v>林芸台先生</v>
          </cell>
          <cell r="F7558">
            <v>952823408</v>
          </cell>
        </row>
        <row r="7559">
          <cell r="A7559" t="str">
            <v>F903318</v>
          </cell>
          <cell r="B7559" t="str">
            <v>AKN9725</v>
          </cell>
          <cell r="C7559" t="str">
            <v>先生</v>
          </cell>
          <cell r="D7559" t="str">
            <v>王冠賢</v>
          </cell>
          <cell r="E7559" t="str">
            <v>王冠賢先生</v>
          </cell>
          <cell r="F7559">
            <v>963391898</v>
          </cell>
        </row>
        <row r="7560">
          <cell r="A7560" t="str">
            <v>F903319</v>
          </cell>
          <cell r="B7560" t="str">
            <v>AKX0770</v>
          </cell>
          <cell r="C7560" t="str">
            <v>先生</v>
          </cell>
          <cell r="D7560" t="str">
            <v>謝煜鴻</v>
          </cell>
          <cell r="E7560" t="str">
            <v>謝煜鴻先生</v>
          </cell>
          <cell r="F7560">
            <v>988101708</v>
          </cell>
        </row>
        <row r="7561">
          <cell r="A7561" t="str">
            <v>F903323</v>
          </cell>
          <cell r="B7561" t="str">
            <v>AKP5565</v>
          </cell>
          <cell r="C7561" t="str">
            <v>先生</v>
          </cell>
          <cell r="D7561" t="str">
            <v>洪啟元</v>
          </cell>
          <cell r="E7561" t="str">
            <v>洪啟元先生</v>
          </cell>
          <cell r="F7561">
            <v>934031034</v>
          </cell>
        </row>
        <row r="7562">
          <cell r="A7562" t="str">
            <v>F903327</v>
          </cell>
          <cell r="B7562" t="str">
            <v>AKX0558</v>
          </cell>
          <cell r="C7562" t="str">
            <v>先生</v>
          </cell>
          <cell r="D7562" t="str">
            <v>陳政</v>
          </cell>
          <cell r="E7562" t="str">
            <v>陳政先生</v>
          </cell>
          <cell r="F7562">
            <v>921939802</v>
          </cell>
        </row>
        <row r="7563">
          <cell r="A7563" t="str">
            <v>F903360</v>
          </cell>
          <cell r="B7563" t="str">
            <v>AKP2557</v>
          </cell>
          <cell r="C7563" t="str">
            <v>先生</v>
          </cell>
          <cell r="D7563" t="str">
            <v>曾國欽</v>
          </cell>
          <cell r="E7563" t="str">
            <v>曾國欽先生</v>
          </cell>
          <cell r="F7563">
            <v>925883723</v>
          </cell>
        </row>
        <row r="7564">
          <cell r="A7564" t="str">
            <v>F903361</v>
          </cell>
          <cell r="B7564" t="str">
            <v>AXE9007</v>
          </cell>
          <cell r="C7564" t="str">
            <v>先生</v>
          </cell>
          <cell r="D7564" t="str">
            <v>廖至恆</v>
          </cell>
          <cell r="E7564" t="str">
            <v>廖至恆先生</v>
          </cell>
          <cell r="F7564">
            <v>937479723</v>
          </cell>
        </row>
        <row r="7565">
          <cell r="A7565" t="str">
            <v>F903370</v>
          </cell>
          <cell r="B7565" t="str">
            <v>AXE3385</v>
          </cell>
          <cell r="C7565" t="str">
            <v>先生</v>
          </cell>
          <cell r="D7565" t="str">
            <v>朱開本</v>
          </cell>
          <cell r="E7565" t="str">
            <v>朱開本先生</v>
          </cell>
          <cell r="F7565">
            <v>918112331</v>
          </cell>
        </row>
        <row r="7566">
          <cell r="A7566" t="str">
            <v>F903376</v>
          </cell>
          <cell r="B7566" t="str">
            <v>AKQ1230</v>
          </cell>
          <cell r="C7566" t="str">
            <v>先生</v>
          </cell>
          <cell r="D7566" t="str">
            <v>陶建宏</v>
          </cell>
          <cell r="E7566" t="str">
            <v>陶建宏先生</v>
          </cell>
          <cell r="F7566">
            <v>912267967</v>
          </cell>
        </row>
        <row r="7567">
          <cell r="A7567" t="str">
            <v>F903378</v>
          </cell>
          <cell r="B7567" t="str">
            <v>AKP2356</v>
          </cell>
          <cell r="C7567" t="str">
            <v>先生</v>
          </cell>
          <cell r="D7567" t="str">
            <v>劉晏伸</v>
          </cell>
          <cell r="E7567" t="str">
            <v>劉晏伸先生</v>
          </cell>
          <cell r="F7567">
            <v>988613305</v>
          </cell>
        </row>
        <row r="7568">
          <cell r="A7568" t="str">
            <v>F903380</v>
          </cell>
          <cell r="B7568" t="str">
            <v>F903380</v>
          </cell>
          <cell r="C7568" t="str">
            <v>先生</v>
          </cell>
          <cell r="D7568" t="str">
            <v>車已賣</v>
          </cell>
          <cell r="E7568" t="str">
            <v>車已賣先生</v>
          </cell>
          <cell r="F7568">
            <v>900000000</v>
          </cell>
        </row>
        <row r="7569">
          <cell r="A7569" t="str">
            <v>F903427</v>
          </cell>
          <cell r="B7569" t="str">
            <v>AKX9800</v>
          </cell>
          <cell r="C7569" t="str">
            <v>先生</v>
          </cell>
          <cell r="D7569" t="str">
            <v>張震宇</v>
          </cell>
          <cell r="E7569" t="str">
            <v>張震宇先生</v>
          </cell>
          <cell r="F7569">
            <v>920782958</v>
          </cell>
        </row>
        <row r="7570">
          <cell r="A7570" t="str">
            <v>F903432</v>
          </cell>
          <cell r="B7570" t="str">
            <v>F903432</v>
          </cell>
          <cell r="C7570" t="str">
            <v>先生</v>
          </cell>
          <cell r="D7570" t="str">
            <v>車已賣</v>
          </cell>
          <cell r="E7570" t="str">
            <v>車已賣先生</v>
          </cell>
          <cell r="F7570">
            <v>900000000</v>
          </cell>
        </row>
        <row r="7571">
          <cell r="A7571" t="str">
            <v>F903509</v>
          </cell>
          <cell r="B7571" t="str">
            <v>AKY0356</v>
          </cell>
          <cell r="C7571" t="str">
            <v>先生</v>
          </cell>
          <cell r="D7571" t="str">
            <v>王照銓</v>
          </cell>
          <cell r="E7571" t="str">
            <v>王照銓先生</v>
          </cell>
          <cell r="F7571">
            <v>952302019</v>
          </cell>
        </row>
        <row r="7572">
          <cell r="A7572" t="str">
            <v>F903583</v>
          </cell>
          <cell r="B7572" t="str">
            <v>AXD9390</v>
          </cell>
          <cell r="C7572" t="str">
            <v>先生</v>
          </cell>
          <cell r="D7572" t="str">
            <v>蒙維德</v>
          </cell>
          <cell r="E7572" t="str">
            <v>趙建智先生</v>
          </cell>
          <cell r="F7572">
            <v>961289316</v>
          </cell>
        </row>
        <row r="7573">
          <cell r="A7573" t="str">
            <v>F903588</v>
          </cell>
          <cell r="B7573" t="str">
            <v>ARE1985</v>
          </cell>
          <cell r="C7573" t="str">
            <v>先生</v>
          </cell>
          <cell r="D7573" t="str">
            <v>黃偉晨</v>
          </cell>
          <cell r="E7573" t="str">
            <v>黃偉晨先生</v>
          </cell>
          <cell r="F7573">
            <v>937987228</v>
          </cell>
        </row>
        <row r="7574">
          <cell r="A7574" t="str">
            <v>F903593</v>
          </cell>
          <cell r="B7574" t="str">
            <v>AMY3201</v>
          </cell>
          <cell r="C7574" t="str">
            <v>先生</v>
          </cell>
          <cell r="D7574" t="str">
            <v>王雅尼</v>
          </cell>
          <cell r="E7574" t="str">
            <v>簡廷舟先生</v>
          </cell>
          <cell r="F7574">
            <v>978144123</v>
          </cell>
        </row>
        <row r="7575">
          <cell r="A7575" t="str">
            <v>F903594</v>
          </cell>
          <cell r="B7575" t="str">
            <v>AKY1227</v>
          </cell>
          <cell r="C7575" t="str">
            <v>先生</v>
          </cell>
          <cell r="D7575" t="str">
            <v>黃錦聖</v>
          </cell>
          <cell r="E7575" t="str">
            <v>黃錦聖先生</v>
          </cell>
          <cell r="F7575">
            <v>918058130</v>
          </cell>
        </row>
        <row r="7576">
          <cell r="A7576" t="str">
            <v>F903624</v>
          </cell>
          <cell r="B7576" t="str">
            <v>AMY3899</v>
          </cell>
          <cell r="C7576" t="str">
            <v>先生</v>
          </cell>
          <cell r="D7576" t="str">
            <v>王研銘</v>
          </cell>
          <cell r="E7576" t="str">
            <v>王研銘先生</v>
          </cell>
          <cell r="F7576">
            <v>905001859</v>
          </cell>
        </row>
        <row r="7577">
          <cell r="A7577" t="str">
            <v>F903674</v>
          </cell>
          <cell r="B7577" t="str">
            <v>ANA5565</v>
          </cell>
          <cell r="C7577" t="str">
            <v>小姐</v>
          </cell>
          <cell r="D7577" t="str">
            <v>張可欣</v>
          </cell>
          <cell r="E7577" t="str">
            <v>張可欣小姐</v>
          </cell>
          <cell r="F7577">
            <v>955588495</v>
          </cell>
        </row>
        <row r="7578">
          <cell r="A7578" t="str">
            <v>F903675</v>
          </cell>
          <cell r="B7578" t="str">
            <v>ANM8688</v>
          </cell>
          <cell r="C7578" t="str">
            <v>先生</v>
          </cell>
          <cell r="D7578" t="str">
            <v>余蓮琴</v>
          </cell>
          <cell r="E7578" t="str">
            <v>何宣緯先生</v>
          </cell>
          <cell r="F7578">
            <v>935289062</v>
          </cell>
        </row>
        <row r="7579">
          <cell r="A7579" t="str">
            <v>F903735</v>
          </cell>
          <cell r="B7579" t="str">
            <v>ANM9608</v>
          </cell>
          <cell r="C7579" t="str">
            <v>小姐</v>
          </cell>
          <cell r="D7579" t="str">
            <v>周筱萍</v>
          </cell>
          <cell r="E7579" t="str">
            <v>周筱萍小姐</v>
          </cell>
          <cell r="F7579">
            <v>953590900</v>
          </cell>
        </row>
        <row r="7580">
          <cell r="A7580" t="str">
            <v>F903740</v>
          </cell>
          <cell r="B7580" t="str">
            <v>RBA9939</v>
          </cell>
          <cell r="C7580" t="str">
            <v>先生</v>
          </cell>
          <cell r="D7580" t="str">
            <v>陳惟先</v>
          </cell>
          <cell r="E7580" t="str">
            <v>陳惟先先生</v>
          </cell>
          <cell r="F7580">
            <v>916301987</v>
          </cell>
        </row>
        <row r="7581">
          <cell r="A7581" t="str">
            <v>F903759</v>
          </cell>
          <cell r="B7581" t="str">
            <v>ANA0800</v>
          </cell>
          <cell r="C7581" t="str">
            <v>小姐</v>
          </cell>
          <cell r="D7581" t="str">
            <v>楊舒雯</v>
          </cell>
          <cell r="E7581" t="str">
            <v>楊舒雯小姐</v>
          </cell>
          <cell r="F7581">
            <v>938611298</v>
          </cell>
        </row>
        <row r="7582">
          <cell r="A7582" t="str">
            <v>F903768</v>
          </cell>
          <cell r="B7582" t="str">
            <v>AQX5679</v>
          </cell>
          <cell r="C7582" t="str">
            <v>先生</v>
          </cell>
          <cell r="D7582" t="str">
            <v>周南勳</v>
          </cell>
          <cell r="E7582" t="str">
            <v>周南勳先生</v>
          </cell>
          <cell r="F7582">
            <v>972833963</v>
          </cell>
        </row>
        <row r="7583">
          <cell r="A7583" t="str">
            <v>F926051</v>
          </cell>
          <cell r="B7583" t="str">
            <v>AJJ8933</v>
          </cell>
          <cell r="C7583" t="str">
            <v>先生</v>
          </cell>
          <cell r="D7583" t="str">
            <v>劉原榜</v>
          </cell>
          <cell r="E7583" t="str">
            <v>劉原榜先生</v>
          </cell>
          <cell r="F7583">
            <v>930075566</v>
          </cell>
        </row>
        <row r="7584">
          <cell r="A7584" t="str">
            <v>F926098</v>
          </cell>
          <cell r="B7584" t="str">
            <v>AAN6558</v>
          </cell>
          <cell r="C7584" t="str">
            <v>先生</v>
          </cell>
          <cell r="D7584" t="str">
            <v>鄭育真</v>
          </cell>
          <cell r="E7584" t="str">
            <v>蔡守仁先生</v>
          </cell>
          <cell r="F7584">
            <v>988336515</v>
          </cell>
        </row>
        <row r="7585">
          <cell r="A7585" t="str">
            <v>F926103</v>
          </cell>
          <cell r="B7585" t="str">
            <v>APH3023</v>
          </cell>
          <cell r="C7585" t="str">
            <v>先生</v>
          </cell>
          <cell r="D7585" t="str">
            <v>黃鈞塘</v>
          </cell>
          <cell r="E7585" t="str">
            <v>黃鈞塘先生</v>
          </cell>
          <cell r="F7585">
            <v>905500818</v>
          </cell>
        </row>
        <row r="7586">
          <cell r="A7586" t="str">
            <v>F926159</v>
          </cell>
          <cell r="B7586" t="str">
            <v>AAN1102</v>
          </cell>
          <cell r="C7586" t="str">
            <v>先生</v>
          </cell>
          <cell r="D7586" t="str">
            <v>陳建勳</v>
          </cell>
          <cell r="E7586" t="str">
            <v>陳建勳先生</v>
          </cell>
          <cell r="F7586">
            <v>925555533</v>
          </cell>
        </row>
        <row r="7587">
          <cell r="A7587" t="str">
            <v>F926165</v>
          </cell>
          <cell r="B7587" t="str">
            <v>AGE3833</v>
          </cell>
          <cell r="C7587" t="str">
            <v>先生</v>
          </cell>
          <cell r="D7587" t="str">
            <v>王重仁</v>
          </cell>
          <cell r="E7587" t="str">
            <v>王重仁先生</v>
          </cell>
          <cell r="F7587">
            <v>921938888</v>
          </cell>
        </row>
        <row r="7588">
          <cell r="A7588" t="str">
            <v>F926187</v>
          </cell>
          <cell r="B7588" t="str">
            <v>AHD0117</v>
          </cell>
          <cell r="C7588" t="str">
            <v>小姐</v>
          </cell>
          <cell r="D7588" t="str">
            <v>黃君茹</v>
          </cell>
          <cell r="E7588" t="str">
            <v>黃君茹小姐</v>
          </cell>
          <cell r="F7588">
            <v>917230302</v>
          </cell>
        </row>
        <row r="7589">
          <cell r="A7589" t="str">
            <v>F926204</v>
          </cell>
          <cell r="B7589" t="str">
            <v>AGL3216</v>
          </cell>
          <cell r="C7589" t="str">
            <v>先生</v>
          </cell>
          <cell r="D7589" t="str">
            <v>王珮虹</v>
          </cell>
          <cell r="E7589" t="str">
            <v>汪宗慶先生</v>
          </cell>
          <cell r="F7589">
            <v>930869533</v>
          </cell>
        </row>
        <row r="7590">
          <cell r="A7590" t="str">
            <v>F926257</v>
          </cell>
          <cell r="B7590" t="str">
            <v>AUJ1023</v>
          </cell>
          <cell r="C7590" t="str">
            <v>先生</v>
          </cell>
          <cell r="D7590" t="str">
            <v>林漢耀</v>
          </cell>
          <cell r="E7590" t="str">
            <v>林漢耀先生</v>
          </cell>
          <cell r="F7590">
            <v>938891366</v>
          </cell>
        </row>
        <row r="7591">
          <cell r="A7591" t="str">
            <v>F926296</v>
          </cell>
          <cell r="B7591" t="str">
            <v>AFF2790</v>
          </cell>
          <cell r="C7591" t="str">
            <v>小姐</v>
          </cell>
          <cell r="D7591" t="str">
            <v>溫麗卿</v>
          </cell>
          <cell r="E7591" t="str">
            <v>溫麗卿小姐</v>
          </cell>
          <cell r="F7591">
            <v>987818472</v>
          </cell>
        </row>
        <row r="7592">
          <cell r="A7592" t="str">
            <v>F926760</v>
          </cell>
          <cell r="B7592" t="str">
            <v>AGR0115</v>
          </cell>
          <cell r="C7592" t="str">
            <v>先生</v>
          </cell>
          <cell r="D7592" t="str">
            <v>淺中偉強</v>
          </cell>
          <cell r="E7592" t="str">
            <v>淺中偉強先生</v>
          </cell>
          <cell r="F7592">
            <v>935665057</v>
          </cell>
        </row>
        <row r="7593">
          <cell r="A7593" t="str">
            <v>F926814</v>
          </cell>
          <cell r="B7593" t="str">
            <v>AJU6788</v>
          </cell>
          <cell r="C7593" t="str">
            <v>小姐</v>
          </cell>
          <cell r="D7593" t="str">
            <v>盧屏伊</v>
          </cell>
          <cell r="E7593" t="str">
            <v>盧屏伊小姐</v>
          </cell>
          <cell r="F7593">
            <v>988278219</v>
          </cell>
        </row>
        <row r="7594">
          <cell r="A7594" t="str">
            <v>F926851</v>
          </cell>
          <cell r="B7594" t="str">
            <v>AJR1666</v>
          </cell>
          <cell r="C7594" t="str">
            <v>先生</v>
          </cell>
          <cell r="D7594" t="str">
            <v>王志傑</v>
          </cell>
          <cell r="E7594" t="str">
            <v>王志傑先生</v>
          </cell>
          <cell r="F7594">
            <v>935648632</v>
          </cell>
        </row>
        <row r="7595">
          <cell r="A7595" t="str">
            <v>F926915</v>
          </cell>
          <cell r="B7595" t="str">
            <v>AKF0011</v>
          </cell>
          <cell r="C7595" t="str">
            <v>先生</v>
          </cell>
          <cell r="D7595" t="str">
            <v>貿捷有限公司蔡奇璋</v>
          </cell>
          <cell r="E7595" t="str">
            <v>蔡奇璋先生</v>
          </cell>
          <cell r="F7595">
            <v>925660770</v>
          </cell>
        </row>
        <row r="7596">
          <cell r="A7596" t="str">
            <v>F926986</v>
          </cell>
          <cell r="B7596" t="str">
            <v>ALH0898</v>
          </cell>
          <cell r="C7596" t="str">
            <v>先生</v>
          </cell>
          <cell r="D7596" t="str">
            <v>林恪亨</v>
          </cell>
          <cell r="E7596" t="str">
            <v>林恪亨先生</v>
          </cell>
          <cell r="F7596">
            <v>937868889</v>
          </cell>
        </row>
        <row r="7597">
          <cell r="A7597" t="str">
            <v>F968884</v>
          </cell>
          <cell r="B7597" t="str">
            <v>ARE8863</v>
          </cell>
          <cell r="C7597" t="str">
            <v>先生</v>
          </cell>
          <cell r="D7597" t="str">
            <v>張睿哲</v>
          </cell>
          <cell r="E7597" t="str">
            <v>張睿哲先生</v>
          </cell>
          <cell r="F7597">
            <v>910391213</v>
          </cell>
        </row>
        <row r="7598">
          <cell r="A7598" t="str">
            <v>F968887</v>
          </cell>
          <cell r="B7598" t="str">
            <v>ANW6578</v>
          </cell>
          <cell r="C7598" t="str">
            <v>先生</v>
          </cell>
          <cell r="D7598" t="str">
            <v>邱士哲</v>
          </cell>
          <cell r="E7598" t="str">
            <v>邱士哲先生</v>
          </cell>
          <cell r="F7598">
            <v>918206908</v>
          </cell>
        </row>
        <row r="7599">
          <cell r="A7599" t="str">
            <v>F968891</v>
          </cell>
          <cell r="B7599" t="str">
            <v>AJC5868</v>
          </cell>
          <cell r="C7599" t="str">
            <v>小姐</v>
          </cell>
          <cell r="D7599" t="str">
            <v>林瓊惠</v>
          </cell>
          <cell r="E7599" t="str">
            <v>林瓊惠小姐</v>
          </cell>
          <cell r="F7599">
            <v>925777617</v>
          </cell>
        </row>
        <row r="7600">
          <cell r="A7600" t="str">
            <v>F968975</v>
          </cell>
          <cell r="B7600" t="str">
            <v>AGR0089</v>
          </cell>
          <cell r="C7600" t="str">
            <v>先生</v>
          </cell>
          <cell r="D7600" t="str">
            <v>林麗嫻</v>
          </cell>
          <cell r="E7600" t="str">
            <v>周一修先生</v>
          </cell>
          <cell r="F7600">
            <v>970892818</v>
          </cell>
        </row>
        <row r="7601">
          <cell r="A7601" t="str">
            <v>F969026</v>
          </cell>
          <cell r="B7601" t="str">
            <v>AGJ2328</v>
          </cell>
          <cell r="C7601" t="str">
            <v>先生</v>
          </cell>
          <cell r="D7601" t="str">
            <v>張世彬</v>
          </cell>
          <cell r="E7601" t="str">
            <v>張世彬先生</v>
          </cell>
          <cell r="F7601">
            <v>976600721</v>
          </cell>
        </row>
        <row r="7602">
          <cell r="A7602" t="str">
            <v>F969068</v>
          </cell>
          <cell r="B7602" t="str">
            <v>AGJ3737</v>
          </cell>
          <cell r="C7602" t="str">
            <v>小姐</v>
          </cell>
          <cell r="D7602" t="str">
            <v>李惠敏</v>
          </cell>
          <cell r="E7602" t="str">
            <v>李惠敏小姐</v>
          </cell>
          <cell r="F7602">
            <v>927394394</v>
          </cell>
        </row>
        <row r="7603">
          <cell r="A7603" t="str">
            <v>F969070</v>
          </cell>
          <cell r="B7603" t="str">
            <v>ARG9565</v>
          </cell>
          <cell r="C7603" t="str">
            <v>先生</v>
          </cell>
          <cell r="D7603" t="str">
            <v>李安傑</v>
          </cell>
          <cell r="E7603" t="str">
            <v>李安傑先生</v>
          </cell>
          <cell r="F7603">
            <v>916789839</v>
          </cell>
        </row>
        <row r="7604">
          <cell r="A7604" t="str">
            <v>F969143</v>
          </cell>
          <cell r="B7604" t="str">
            <v>AGK1762</v>
          </cell>
          <cell r="C7604" t="str">
            <v>先生</v>
          </cell>
          <cell r="D7604" t="str">
            <v>葉家享</v>
          </cell>
          <cell r="E7604" t="str">
            <v>葉家享先生</v>
          </cell>
          <cell r="F7604">
            <v>936210123</v>
          </cell>
        </row>
        <row r="7605">
          <cell r="A7605" t="str">
            <v>FE63371</v>
          </cell>
          <cell r="B7605" t="str">
            <v>AN8321</v>
          </cell>
          <cell r="C7605" t="str">
            <v>先生</v>
          </cell>
          <cell r="D7605" t="str">
            <v>保國股份有限公司陳薪州</v>
          </cell>
          <cell r="E7605" t="str">
            <v>陳薪州先生</v>
          </cell>
          <cell r="F7605">
            <v>936725896</v>
          </cell>
        </row>
        <row r="7606">
          <cell r="A7606" t="str">
            <v>FE73303</v>
          </cell>
          <cell r="B7606" t="str">
            <v>HN9565</v>
          </cell>
          <cell r="C7606" t="str">
            <v>先生</v>
          </cell>
          <cell r="D7606" t="str">
            <v>趙令凱</v>
          </cell>
          <cell r="E7606" t="str">
            <v>趙令凱先生</v>
          </cell>
          <cell r="F7606">
            <v>935930312</v>
          </cell>
        </row>
        <row r="7607">
          <cell r="A7607" t="str">
            <v>FG99014</v>
          </cell>
          <cell r="B7607" t="str">
            <v>3128VZ</v>
          </cell>
          <cell r="C7607" t="str">
            <v>先生</v>
          </cell>
          <cell r="D7607" t="str">
            <v>蔡秉中</v>
          </cell>
          <cell r="E7607" t="str">
            <v>蔡秉中先生</v>
          </cell>
          <cell r="F7607">
            <v>927466857</v>
          </cell>
        </row>
        <row r="7608">
          <cell r="A7608" t="str">
            <v>FH13772</v>
          </cell>
          <cell r="B7608" t="str">
            <v>9422HT</v>
          </cell>
          <cell r="C7608" t="str">
            <v>小姐</v>
          </cell>
          <cell r="D7608" t="str">
            <v>曾意文</v>
          </cell>
          <cell r="E7608" t="str">
            <v>曾意文小姐</v>
          </cell>
          <cell r="F7608">
            <v>918274969</v>
          </cell>
        </row>
        <row r="7609">
          <cell r="A7609" t="str">
            <v>FJ90434</v>
          </cell>
          <cell r="B7609" t="str">
            <v>FJ90434</v>
          </cell>
          <cell r="C7609" t="str">
            <v>先生</v>
          </cell>
          <cell r="D7609" t="str">
            <v>車已賣</v>
          </cell>
          <cell r="E7609" t="str">
            <v>車已賣先生</v>
          </cell>
          <cell r="F7609">
            <v>900000000</v>
          </cell>
        </row>
        <row r="7610">
          <cell r="A7610" t="str">
            <v>FN60033</v>
          </cell>
          <cell r="B7610" t="str">
            <v>S95559</v>
          </cell>
          <cell r="C7610" t="str">
            <v>先生</v>
          </cell>
          <cell r="D7610" t="str">
            <v>黃秋蓮</v>
          </cell>
          <cell r="E7610" t="str">
            <v>許嘉航先生</v>
          </cell>
          <cell r="F7610">
            <v>915538185</v>
          </cell>
        </row>
        <row r="7611">
          <cell r="A7611" t="str">
            <v>FN60066</v>
          </cell>
          <cell r="B7611" t="str">
            <v>DP5008</v>
          </cell>
          <cell r="C7611" t="str">
            <v>先生</v>
          </cell>
          <cell r="D7611" t="str">
            <v>土炮汽車消音器材行黃英杰</v>
          </cell>
          <cell r="E7611" t="str">
            <v>黃英杰先生</v>
          </cell>
          <cell r="F7611">
            <v>910249724</v>
          </cell>
        </row>
        <row r="7612">
          <cell r="A7612" t="str">
            <v>FT31403</v>
          </cell>
          <cell r="B7612" t="str">
            <v>6118PL</v>
          </cell>
          <cell r="C7612" t="str">
            <v>先生</v>
          </cell>
          <cell r="D7612" t="str">
            <v>林畇寯</v>
          </cell>
          <cell r="E7612" t="str">
            <v>林建銘先生</v>
          </cell>
          <cell r="F7612">
            <v>939779267</v>
          </cell>
        </row>
        <row r="7613">
          <cell r="A7613" t="str">
            <v>FT31404</v>
          </cell>
          <cell r="B7613" t="str">
            <v>2108QB</v>
          </cell>
          <cell r="C7613" t="str">
            <v>小姐</v>
          </cell>
          <cell r="D7613" t="str">
            <v>達亞有限公司譚惠芝</v>
          </cell>
          <cell r="E7613" t="str">
            <v>譚惠芝小姐</v>
          </cell>
          <cell r="F7613">
            <v>910032508</v>
          </cell>
        </row>
        <row r="7614">
          <cell r="A7614" t="str">
            <v>FT31554</v>
          </cell>
          <cell r="B7614" t="str">
            <v>6626VC</v>
          </cell>
          <cell r="C7614" t="str">
            <v>先生</v>
          </cell>
          <cell r="D7614" t="str">
            <v>圓環刀鋸有限公司黃俊達</v>
          </cell>
          <cell r="E7614" t="str">
            <v>黃俊達先生</v>
          </cell>
          <cell r="F7614">
            <v>933717255</v>
          </cell>
        </row>
        <row r="7615">
          <cell r="A7615" t="str">
            <v>FT31578</v>
          </cell>
          <cell r="B7615" t="str">
            <v>ATT6511</v>
          </cell>
          <cell r="C7615" t="str">
            <v>先生</v>
          </cell>
          <cell r="D7615" t="str">
            <v>方琮平</v>
          </cell>
          <cell r="E7615" t="str">
            <v>方琮平先生</v>
          </cell>
          <cell r="F7615">
            <v>921190474</v>
          </cell>
        </row>
        <row r="7616">
          <cell r="A7616" t="str">
            <v>FT31581</v>
          </cell>
          <cell r="B7616" t="str">
            <v>8855QA</v>
          </cell>
          <cell r="C7616" t="str">
            <v>先生</v>
          </cell>
          <cell r="D7616" t="str">
            <v>台灣航空貨運承攬股份有限公司陳文潔</v>
          </cell>
          <cell r="E7616" t="str">
            <v>陳文潔先生</v>
          </cell>
          <cell r="F7616">
            <v>939999797</v>
          </cell>
        </row>
        <row r="7617">
          <cell r="A7617" t="str">
            <v>FX16912</v>
          </cell>
          <cell r="B7617" t="str">
            <v>AGN1032</v>
          </cell>
          <cell r="C7617" t="str">
            <v>先生</v>
          </cell>
          <cell r="D7617" t="str">
            <v>曾鵬宇</v>
          </cell>
          <cell r="E7617" t="str">
            <v>曾鵬宇先生</v>
          </cell>
          <cell r="F7617">
            <v>939261601</v>
          </cell>
        </row>
        <row r="7618">
          <cell r="A7618" t="str">
            <v>FX56776</v>
          </cell>
          <cell r="B7618" t="str">
            <v>ACQ9818</v>
          </cell>
          <cell r="C7618" t="str">
            <v>先生</v>
          </cell>
          <cell r="D7618" t="str">
            <v>楊言紹</v>
          </cell>
          <cell r="E7618" t="str">
            <v>楊言紹先生</v>
          </cell>
          <cell r="F7618">
            <v>988293627</v>
          </cell>
        </row>
        <row r="7619">
          <cell r="A7619" t="str">
            <v>FX56787</v>
          </cell>
          <cell r="B7619" t="str">
            <v>ADC6535</v>
          </cell>
          <cell r="C7619" t="str">
            <v>先生</v>
          </cell>
          <cell r="D7619" t="str">
            <v>林聖淳</v>
          </cell>
          <cell r="E7619" t="str">
            <v>林聖淳先生</v>
          </cell>
          <cell r="F7619">
            <v>933100591</v>
          </cell>
        </row>
        <row r="7620">
          <cell r="A7620" t="str">
            <v>FX56982</v>
          </cell>
          <cell r="B7620" t="str">
            <v>5898J8</v>
          </cell>
          <cell r="C7620" t="str">
            <v>小姐</v>
          </cell>
          <cell r="D7620" t="str">
            <v>馬幼蘭</v>
          </cell>
          <cell r="E7620" t="str">
            <v>馬幼蘭小姐</v>
          </cell>
          <cell r="F7620">
            <v>933723132</v>
          </cell>
        </row>
        <row r="7621">
          <cell r="A7621" t="str">
            <v>G002896</v>
          </cell>
          <cell r="B7621" t="str">
            <v>8P2579</v>
          </cell>
          <cell r="C7621" t="str">
            <v>先生</v>
          </cell>
          <cell r="D7621" t="str">
            <v>周郁邦</v>
          </cell>
          <cell r="E7621" t="str">
            <v>周郁邦先生</v>
          </cell>
          <cell r="F7621">
            <v>989124393</v>
          </cell>
        </row>
        <row r="7622">
          <cell r="A7622" t="str">
            <v>G002932</v>
          </cell>
          <cell r="B7622" t="str">
            <v>3T9766</v>
          </cell>
          <cell r="C7622" t="str">
            <v>先生</v>
          </cell>
          <cell r="D7622" t="str">
            <v>黃煇堯</v>
          </cell>
          <cell r="E7622" t="str">
            <v>黃煇堯先生</v>
          </cell>
          <cell r="F7622">
            <v>917929962</v>
          </cell>
        </row>
        <row r="7623">
          <cell r="A7623" t="str">
            <v>G004082</v>
          </cell>
          <cell r="B7623" t="str">
            <v>8D5338</v>
          </cell>
          <cell r="C7623" t="str">
            <v>先生</v>
          </cell>
          <cell r="D7623" t="str">
            <v>程港平</v>
          </cell>
          <cell r="E7623" t="str">
            <v>程港平先生</v>
          </cell>
          <cell r="F7623">
            <v>912291494</v>
          </cell>
        </row>
        <row r="7624">
          <cell r="A7624" t="str">
            <v>G005678</v>
          </cell>
          <cell r="B7624" t="str">
            <v>5E7679</v>
          </cell>
          <cell r="C7624" t="str">
            <v>先生</v>
          </cell>
          <cell r="D7624" t="str">
            <v>湯文雄</v>
          </cell>
          <cell r="E7624" t="str">
            <v>湯文雄先生</v>
          </cell>
          <cell r="F7624">
            <v>933167866</v>
          </cell>
        </row>
        <row r="7625">
          <cell r="A7625" t="str">
            <v>G005888</v>
          </cell>
          <cell r="B7625" t="str">
            <v>8888TP</v>
          </cell>
          <cell r="C7625" t="str">
            <v>先生</v>
          </cell>
          <cell r="D7625" t="str">
            <v>嚴世熙</v>
          </cell>
          <cell r="E7625" t="str">
            <v>嚴世熙先生</v>
          </cell>
          <cell r="F7625">
            <v>988113336</v>
          </cell>
        </row>
        <row r="7626">
          <cell r="A7626" t="str">
            <v>G006920</v>
          </cell>
          <cell r="B7626" t="str">
            <v>7389FH</v>
          </cell>
          <cell r="C7626" t="str">
            <v>先生</v>
          </cell>
          <cell r="D7626" t="str">
            <v>卓振山</v>
          </cell>
          <cell r="E7626" t="str">
            <v>卓振山先生</v>
          </cell>
          <cell r="F7626">
            <v>933023906</v>
          </cell>
        </row>
        <row r="7627">
          <cell r="A7627" t="str">
            <v>G100000</v>
          </cell>
          <cell r="B7627" t="str">
            <v>AKP5816</v>
          </cell>
          <cell r="C7627" t="str">
            <v>先生</v>
          </cell>
          <cell r="D7627" t="str">
            <v>李春和</v>
          </cell>
          <cell r="E7627" t="str">
            <v>李春和先生</v>
          </cell>
          <cell r="F7627">
            <v>981722608</v>
          </cell>
        </row>
        <row r="7628">
          <cell r="A7628" t="str">
            <v>G100057</v>
          </cell>
          <cell r="B7628" t="str">
            <v>RAY1215</v>
          </cell>
          <cell r="C7628" t="str">
            <v>先生</v>
          </cell>
          <cell r="D7628" t="str">
            <v>永信環境顧問(股)(財盟租賃)蔡昭昱</v>
          </cell>
          <cell r="E7628" t="str">
            <v>蔡昭昱先生</v>
          </cell>
          <cell r="F7628">
            <v>958642123</v>
          </cell>
        </row>
        <row r="7629">
          <cell r="A7629" t="str">
            <v>G100063</v>
          </cell>
          <cell r="B7629" t="str">
            <v>RCB6758</v>
          </cell>
          <cell r="C7629" t="str">
            <v>先生</v>
          </cell>
          <cell r="D7629" t="str">
            <v>漢樺企業股份有限公司-和運租車(股)詹重信</v>
          </cell>
          <cell r="E7629" t="str">
            <v>詹重信先生</v>
          </cell>
          <cell r="F7629">
            <v>986863210</v>
          </cell>
        </row>
        <row r="7630">
          <cell r="A7630" t="str">
            <v>G100101</v>
          </cell>
          <cell r="B7630" t="str">
            <v>APC8580</v>
          </cell>
          <cell r="C7630" t="str">
            <v>先生</v>
          </cell>
          <cell r="D7630" t="str">
            <v>鐘翊夫</v>
          </cell>
          <cell r="E7630" t="str">
            <v>鐘翊夫先生</v>
          </cell>
          <cell r="F7630">
            <v>918789067</v>
          </cell>
        </row>
        <row r="7631">
          <cell r="A7631" t="str">
            <v>G100140</v>
          </cell>
          <cell r="B7631" t="str">
            <v>AKN5721</v>
          </cell>
          <cell r="C7631" t="str">
            <v>先生</v>
          </cell>
          <cell r="D7631" t="str">
            <v>趙晞華</v>
          </cell>
          <cell r="E7631" t="str">
            <v>趙晞華先生</v>
          </cell>
          <cell r="F7631">
            <v>978079635</v>
          </cell>
        </row>
        <row r="7632">
          <cell r="A7632" t="str">
            <v>G100144</v>
          </cell>
          <cell r="B7632" t="str">
            <v>AKM8662</v>
          </cell>
          <cell r="C7632" t="str">
            <v>先生</v>
          </cell>
          <cell r="D7632" t="str">
            <v>明泰機械有限公司蔡承翰</v>
          </cell>
          <cell r="E7632" t="str">
            <v>蔡承翰先生</v>
          </cell>
          <cell r="F7632">
            <v>988278050</v>
          </cell>
        </row>
        <row r="7633">
          <cell r="A7633" t="str">
            <v>G100190</v>
          </cell>
          <cell r="B7633" t="str">
            <v>AKG6063</v>
          </cell>
          <cell r="C7633" t="str">
            <v>先生</v>
          </cell>
          <cell r="D7633" t="str">
            <v>楊秀枝</v>
          </cell>
          <cell r="E7633" t="str">
            <v>江國棟先生</v>
          </cell>
          <cell r="F7633">
            <v>972056038</v>
          </cell>
        </row>
        <row r="7634">
          <cell r="A7634" t="str">
            <v>G100308</v>
          </cell>
          <cell r="B7634" t="str">
            <v>AKW0319</v>
          </cell>
          <cell r="C7634" t="str">
            <v>先生</v>
          </cell>
          <cell r="D7634" t="str">
            <v>趙瑩婷</v>
          </cell>
          <cell r="E7634" t="str">
            <v>張紹剛先生</v>
          </cell>
          <cell r="F7634">
            <v>933200308</v>
          </cell>
        </row>
        <row r="7635">
          <cell r="A7635" t="str">
            <v>G100322</v>
          </cell>
          <cell r="B7635" t="str">
            <v>AKM2200</v>
          </cell>
          <cell r="C7635" t="str">
            <v>先生</v>
          </cell>
          <cell r="D7635" t="str">
            <v>林依婷</v>
          </cell>
          <cell r="E7635" t="str">
            <v>吳俊秀先生</v>
          </cell>
          <cell r="F7635">
            <v>953641677</v>
          </cell>
        </row>
        <row r="7636">
          <cell r="A7636" t="str">
            <v>G100414</v>
          </cell>
          <cell r="B7636" t="str">
            <v>AKN6985</v>
          </cell>
          <cell r="C7636" t="str">
            <v>先生</v>
          </cell>
          <cell r="D7636" t="str">
            <v>張佑安</v>
          </cell>
          <cell r="E7636" t="str">
            <v>張佑安先生</v>
          </cell>
          <cell r="F7636">
            <v>937023470</v>
          </cell>
        </row>
        <row r="7637">
          <cell r="A7637" t="str">
            <v>G100512</v>
          </cell>
          <cell r="B7637" t="str">
            <v>AKN0139</v>
          </cell>
          <cell r="C7637" t="str">
            <v>先生</v>
          </cell>
          <cell r="D7637" t="str">
            <v>黃君宇</v>
          </cell>
          <cell r="E7637" t="str">
            <v>黃君宇先生</v>
          </cell>
          <cell r="F7637">
            <v>919135131</v>
          </cell>
        </row>
        <row r="7638">
          <cell r="A7638" t="str">
            <v>G100540</v>
          </cell>
          <cell r="B7638" t="str">
            <v>ANV6099</v>
          </cell>
          <cell r="C7638" t="str">
            <v>先生</v>
          </cell>
          <cell r="D7638" t="str">
            <v>梁洛崴</v>
          </cell>
          <cell r="E7638" t="str">
            <v>梁洛崴先生</v>
          </cell>
          <cell r="F7638">
            <v>927031419</v>
          </cell>
        </row>
        <row r="7639">
          <cell r="A7639" t="str">
            <v>G100541</v>
          </cell>
          <cell r="B7639" t="str">
            <v>AKN8066</v>
          </cell>
          <cell r="C7639" t="str">
            <v>先生</v>
          </cell>
          <cell r="D7639" t="str">
            <v>張煙</v>
          </cell>
          <cell r="E7639" t="str">
            <v>張煙先生</v>
          </cell>
          <cell r="F7639">
            <v>988444175</v>
          </cell>
        </row>
        <row r="7640">
          <cell r="A7640" t="str">
            <v>G100597</v>
          </cell>
          <cell r="B7640" t="str">
            <v>AKN5900</v>
          </cell>
          <cell r="C7640" t="str">
            <v>先生</v>
          </cell>
          <cell r="D7640" t="str">
            <v>吳界興</v>
          </cell>
          <cell r="E7640" t="str">
            <v>吳界興先生</v>
          </cell>
          <cell r="F7640">
            <v>922888383</v>
          </cell>
        </row>
        <row r="7641">
          <cell r="A7641" t="str">
            <v>G100950</v>
          </cell>
          <cell r="B7641" t="str">
            <v>AMY2316</v>
          </cell>
          <cell r="C7641" t="str">
            <v>先生</v>
          </cell>
          <cell r="D7641" t="str">
            <v>百大葡萄酒有限公司游炎家</v>
          </cell>
          <cell r="E7641" t="str">
            <v>顏銘宏先生</v>
          </cell>
          <cell r="F7641">
            <v>979966281</v>
          </cell>
        </row>
        <row r="7642">
          <cell r="A7642" t="str">
            <v>G100964</v>
          </cell>
          <cell r="B7642" t="str">
            <v>AMY3869</v>
          </cell>
          <cell r="C7642" t="str">
            <v>先生</v>
          </cell>
          <cell r="D7642" t="str">
            <v>鄭淑文</v>
          </cell>
          <cell r="E7642" t="str">
            <v>張智能先生</v>
          </cell>
          <cell r="F7642">
            <v>963391980</v>
          </cell>
        </row>
        <row r="7643">
          <cell r="A7643" t="str">
            <v>G100990</v>
          </cell>
          <cell r="B7643" t="str">
            <v>ANW8197</v>
          </cell>
          <cell r="C7643" t="str">
            <v>先生</v>
          </cell>
          <cell r="D7643" t="str">
            <v>張書明</v>
          </cell>
          <cell r="E7643" t="str">
            <v>張書明先生</v>
          </cell>
          <cell r="F7643">
            <v>921814591</v>
          </cell>
        </row>
        <row r="7644">
          <cell r="A7644" t="str">
            <v>G100994</v>
          </cell>
          <cell r="B7644" t="str">
            <v>ANH5666</v>
          </cell>
          <cell r="C7644" t="str">
            <v>先生</v>
          </cell>
          <cell r="D7644" t="str">
            <v>翁志聖</v>
          </cell>
          <cell r="E7644" t="str">
            <v>翁志聖先生</v>
          </cell>
          <cell r="F7644">
            <v>953888779</v>
          </cell>
        </row>
        <row r="7645">
          <cell r="A7645" t="str">
            <v>G101007</v>
          </cell>
          <cell r="B7645" t="str">
            <v>AKP1808</v>
          </cell>
          <cell r="C7645" t="str">
            <v>小姐</v>
          </cell>
          <cell r="D7645" t="str">
            <v>黃語彤</v>
          </cell>
          <cell r="E7645" t="str">
            <v>黃語彤小姐</v>
          </cell>
          <cell r="F7645">
            <v>985000756</v>
          </cell>
        </row>
        <row r="7646">
          <cell r="A7646" t="str">
            <v>G101023</v>
          </cell>
          <cell r="B7646" t="str">
            <v>ANJ5208</v>
          </cell>
          <cell r="C7646" t="str">
            <v>先生</v>
          </cell>
          <cell r="D7646" t="str">
            <v>常靜芬</v>
          </cell>
          <cell r="E7646" t="str">
            <v>熊台玉先生</v>
          </cell>
          <cell r="F7646">
            <v>937024472</v>
          </cell>
        </row>
        <row r="7647">
          <cell r="A7647" t="str">
            <v>G101047</v>
          </cell>
          <cell r="B7647" t="str">
            <v>AKP3036</v>
          </cell>
          <cell r="C7647" t="str">
            <v>先生</v>
          </cell>
          <cell r="D7647" t="str">
            <v>鎔德股份有限公司林明國</v>
          </cell>
          <cell r="E7647" t="str">
            <v>林明國先生</v>
          </cell>
          <cell r="F7647">
            <v>922407258</v>
          </cell>
        </row>
        <row r="7648">
          <cell r="A7648" t="str">
            <v>G101337</v>
          </cell>
          <cell r="B7648" t="str">
            <v>AKP2215</v>
          </cell>
          <cell r="C7648" t="str">
            <v>先生</v>
          </cell>
          <cell r="D7648" t="str">
            <v>汎德股份有限公司李技霖</v>
          </cell>
          <cell r="E7648" t="str">
            <v>李技霖先生</v>
          </cell>
          <cell r="F7648">
            <v>900000000</v>
          </cell>
        </row>
        <row r="7649">
          <cell r="A7649" t="str">
            <v>G101345</v>
          </cell>
          <cell r="B7649" t="str">
            <v>APP7986</v>
          </cell>
          <cell r="C7649" t="str">
            <v>先生</v>
          </cell>
          <cell r="D7649" t="str">
            <v>高素端</v>
          </cell>
          <cell r="E7649" t="str">
            <v>高信義先生</v>
          </cell>
          <cell r="F7649">
            <v>910169058</v>
          </cell>
        </row>
        <row r="7650">
          <cell r="A7650" t="str">
            <v>G101347</v>
          </cell>
          <cell r="B7650" t="str">
            <v>AKP2217</v>
          </cell>
          <cell r="C7650" t="str">
            <v>先生</v>
          </cell>
          <cell r="D7650" t="str">
            <v>汎德股份有限公司蘇建誠</v>
          </cell>
          <cell r="E7650" t="str">
            <v>蘇建誠先生</v>
          </cell>
          <cell r="F7650">
            <v>900000000</v>
          </cell>
        </row>
        <row r="7651">
          <cell r="A7651" t="str">
            <v>G101350</v>
          </cell>
          <cell r="B7651" t="str">
            <v>AKP2213</v>
          </cell>
          <cell r="C7651" t="str">
            <v>先生</v>
          </cell>
          <cell r="D7651" t="str">
            <v>汎德股份有限公司黃德明</v>
          </cell>
          <cell r="E7651" t="str">
            <v>黃德明先生</v>
          </cell>
          <cell r="F7651">
            <v>900000000</v>
          </cell>
        </row>
        <row r="7652">
          <cell r="A7652" t="str">
            <v>G101355</v>
          </cell>
          <cell r="B7652" t="str">
            <v>AKP2209</v>
          </cell>
          <cell r="C7652" t="str">
            <v>小姐</v>
          </cell>
          <cell r="D7652" t="str">
            <v>汎德股份有限公司王淑妍</v>
          </cell>
          <cell r="E7652" t="str">
            <v>王淑妍小姐</v>
          </cell>
          <cell r="F7652">
            <v>900000000</v>
          </cell>
        </row>
        <row r="7653">
          <cell r="A7653" t="str">
            <v>G101360</v>
          </cell>
          <cell r="B7653" t="str">
            <v>AMY8756</v>
          </cell>
          <cell r="C7653" t="str">
            <v>先生</v>
          </cell>
          <cell r="D7653" t="str">
            <v>丘志明</v>
          </cell>
          <cell r="E7653" t="str">
            <v>丘志明先生</v>
          </cell>
          <cell r="F7653">
            <v>937885714</v>
          </cell>
        </row>
        <row r="7654">
          <cell r="A7654" t="str">
            <v>G101363</v>
          </cell>
          <cell r="B7654" t="str">
            <v>AKP2206</v>
          </cell>
          <cell r="C7654" t="str">
            <v>先生</v>
          </cell>
          <cell r="D7654" t="str">
            <v>汎德股份有限公司趙士強</v>
          </cell>
          <cell r="E7654" t="str">
            <v>趙士強先生</v>
          </cell>
          <cell r="F7654">
            <v>900000000</v>
          </cell>
        </row>
        <row r="7655">
          <cell r="A7655" t="str">
            <v>G101364</v>
          </cell>
          <cell r="B7655" t="str">
            <v>ANA6080</v>
          </cell>
          <cell r="C7655" t="str">
            <v>先生</v>
          </cell>
          <cell r="D7655" t="str">
            <v>0張蓉霓</v>
          </cell>
          <cell r="E7655" t="str">
            <v>陳威廷先生</v>
          </cell>
          <cell r="F7655">
            <v>917626567</v>
          </cell>
        </row>
        <row r="7656">
          <cell r="A7656" t="str">
            <v>G101366</v>
          </cell>
          <cell r="B7656" t="str">
            <v>ARE2738</v>
          </cell>
          <cell r="C7656" t="str">
            <v>先生</v>
          </cell>
          <cell r="D7656" t="str">
            <v>謝菊麗</v>
          </cell>
          <cell r="E7656" t="str">
            <v>郭宗翔先生</v>
          </cell>
          <cell r="F7656">
            <v>937544559</v>
          </cell>
        </row>
        <row r="7657">
          <cell r="A7657" t="str">
            <v>G101398</v>
          </cell>
          <cell r="B7657" t="str">
            <v>ANA6208</v>
          </cell>
          <cell r="C7657" t="str">
            <v>先生</v>
          </cell>
          <cell r="D7657" t="str">
            <v>江鴻翔</v>
          </cell>
          <cell r="E7657" t="str">
            <v>江鴻翔先生</v>
          </cell>
          <cell r="F7657">
            <v>911840032</v>
          </cell>
        </row>
        <row r="7658">
          <cell r="A7658" t="str">
            <v>G101419</v>
          </cell>
          <cell r="B7658" t="str">
            <v>AKP2216</v>
          </cell>
          <cell r="C7658" t="str">
            <v>先生</v>
          </cell>
          <cell r="D7658" t="str">
            <v>汎德股份有限公司周坤男</v>
          </cell>
          <cell r="E7658" t="str">
            <v>周坤男先生</v>
          </cell>
          <cell r="F7658">
            <v>900000000</v>
          </cell>
        </row>
        <row r="7659">
          <cell r="A7659" t="str">
            <v>G101420</v>
          </cell>
          <cell r="B7659" t="str">
            <v>RAZ8507</v>
          </cell>
          <cell r="C7659" t="str">
            <v>先生</v>
          </cell>
          <cell r="D7659" t="str">
            <v>瑞士商菲利普莫里斯(股)台灣分公司-和運租賃陳義昇</v>
          </cell>
          <cell r="E7659" t="str">
            <v>陳義昇先生</v>
          </cell>
          <cell r="F7659">
            <v>988129332</v>
          </cell>
        </row>
        <row r="7660">
          <cell r="A7660" t="str">
            <v>G101421</v>
          </cell>
          <cell r="B7660" t="str">
            <v>ANA3528</v>
          </cell>
          <cell r="C7660" t="str">
            <v>小姐</v>
          </cell>
          <cell r="D7660" t="str">
            <v>李佳芬</v>
          </cell>
          <cell r="E7660" t="str">
            <v>李佳芬小姐</v>
          </cell>
          <cell r="F7660">
            <v>983829818</v>
          </cell>
        </row>
        <row r="7661">
          <cell r="A7661" t="str">
            <v>G101430</v>
          </cell>
          <cell r="B7661" t="str">
            <v>AMY0722</v>
          </cell>
          <cell r="C7661" t="str">
            <v>小姐</v>
          </cell>
          <cell r="D7661" t="str">
            <v>徐芳伶</v>
          </cell>
          <cell r="E7661" t="str">
            <v>徐芳伶小姐</v>
          </cell>
          <cell r="F7661">
            <v>937393647</v>
          </cell>
        </row>
        <row r="7662">
          <cell r="A7662" t="str">
            <v>G101434</v>
          </cell>
          <cell r="B7662" t="str">
            <v>RAY6928</v>
          </cell>
          <cell r="C7662" t="str">
            <v>先生</v>
          </cell>
          <cell r="D7662" t="str">
            <v>中租汽車租賃股份有限公司葉鎮</v>
          </cell>
          <cell r="E7662" t="str">
            <v>葉鎮先生</v>
          </cell>
          <cell r="F7662">
            <v>926228190</v>
          </cell>
        </row>
        <row r="7663">
          <cell r="A7663" t="str">
            <v>G101437</v>
          </cell>
          <cell r="B7663" t="str">
            <v>ATD8662</v>
          </cell>
          <cell r="C7663" t="str">
            <v>先生</v>
          </cell>
          <cell r="D7663" t="str">
            <v>邱明強</v>
          </cell>
          <cell r="E7663" t="str">
            <v>邱明強先生</v>
          </cell>
          <cell r="F7663">
            <v>910161912</v>
          </cell>
        </row>
        <row r="7664">
          <cell r="A7664" t="str">
            <v>G101467</v>
          </cell>
          <cell r="B7664" t="str">
            <v>AXC8020</v>
          </cell>
          <cell r="C7664" t="str">
            <v>小姐</v>
          </cell>
          <cell r="D7664" t="str">
            <v>張麗娜</v>
          </cell>
          <cell r="E7664" t="str">
            <v>張麗娜小姐</v>
          </cell>
          <cell r="F7664">
            <v>939765659</v>
          </cell>
        </row>
        <row r="7665">
          <cell r="A7665" t="str">
            <v>G101606</v>
          </cell>
          <cell r="B7665" t="str">
            <v>ANA2369</v>
          </cell>
          <cell r="C7665" t="str">
            <v>小姐</v>
          </cell>
          <cell r="D7665" t="str">
            <v>朱瑞娟</v>
          </cell>
          <cell r="E7665" t="str">
            <v>朱瑞娟小姐</v>
          </cell>
          <cell r="F7665">
            <v>919985145</v>
          </cell>
        </row>
        <row r="7666">
          <cell r="A7666" t="str">
            <v>G101638</v>
          </cell>
          <cell r="B7666" t="str">
            <v>AJL1598</v>
          </cell>
          <cell r="C7666" t="str">
            <v>先生</v>
          </cell>
          <cell r="D7666" t="str">
            <v>賴國隆</v>
          </cell>
          <cell r="E7666" t="str">
            <v>賴國隆先生</v>
          </cell>
          <cell r="F7666">
            <v>932262945</v>
          </cell>
        </row>
        <row r="7667">
          <cell r="A7667" t="str">
            <v>G101639</v>
          </cell>
          <cell r="B7667" t="str">
            <v>ANM8890</v>
          </cell>
          <cell r="C7667" t="str">
            <v>先生</v>
          </cell>
          <cell r="D7667" t="str">
            <v>台灣勵遠(股)張賢良</v>
          </cell>
          <cell r="E7667" t="str">
            <v>張賢良先生</v>
          </cell>
          <cell r="F7667">
            <v>935454903</v>
          </cell>
        </row>
        <row r="7668">
          <cell r="A7668" t="str">
            <v>G101644</v>
          </cell>
          <cell r="B7668" t="str">
            <v>RBC1966</v>
          </cell>
          <cell r="C7668" t="str">
            <v>先生</v>
          </cell>
          <cell r="D7668" t="str">
            <v>張清凱</v>
          </cell>
          <cell r="E7668" t="str">
            <v>張清凱先生</v>
          </cell>
          <cell r="F7668">
            <v>933916182</v>
          </cell>
        </row>
        <row r="7669">
          <cell r="A7669" t="str">
            <v>G101666</v>
          </cell>
          <cell r="B7669" t="str">
            <v>AKR5362</v>
          </cell>
          <cell r="C7669" t="str">
            <v>先生</v>
          </cell>
          <cell r="D7669" t="str">
            <v>禎成企業股份有限公司陳朝和</v>
          </cell>
          <cell r="E7669" t="str">
            <v>陳朝和先生</v>
          </cell>
          <cell r="F7669">
            <v>928615176</v>
          </cell>
        </row>
        <row r="7670">
          <cell r="A7670" t="str">
            <v>G101668</v>
          </cell>
          <cell r="B7670" t="str">
            <v>ANA8260</v>
          </cell>
          <cell r="C7670" t="str">
            <v>先生</v>
          </cell>
          <cell r="D7670" t="str">
            <v>楊道諺</v>
          </cell>
          <cell r="E7670" t="str">
            <v>楊道諺先生</v>
          </cell>
          <cell r="F7670">
            <v>988079172</v>
          </cell>
        </row>
        <row r="7671">
          <cell r="A7671" t="str">
            <v>G101816</v>
          </cell>
          <cell r="B7671" t="str">
            <v>ATW0885</v>
          </cell>
          <cell r="C7671" t="str">
            <v>先生</v>
          </cell>
          <cell r="D7671" t="str">
            <v>王維聰</v>
          </cell>
          <cell r="E7671" t="str">
            <v>王維聰先生</v>
          </cell>
          <cell r="F7671">
            <v>928480256</v>
          </cell>
        </row>
        <row r="7672">
          <cell r="A7672" t="str">
            <v>G101873</v>
          </cell>
          <cell r="B7672" t="str">
            <v>AMY7358</v>
          </cell>
          <cell r="C7672" t="str">
            <v>先生</v>
          </cell>
          <cell r="D7672" t="str">
            <v>陳慶雄</v>
          </cell>
          <cell r="E7672" t="str">
            <v>陳慶雄先生</v>
          </cell>
          <cell r="F7672">
            <v>926116933</v>
          </cell>
        </row>
        <row r="7673">
          <cell r="A7673" t="str">
            <v>G101962</v>
          </cell>
          <cell r="B7673" t="str">
            <v>AKY2626</v>
          </cell>
          <cell r="C7673" t="str">
            <v>先生</v>
          </cell>
          <cell r="D7673" t="str">
            <v>紀毓倫</v>
          </cell>
          <cell r="E7673" t="str">
            <v>紀毓倫先生</v>
          </cell>
          <cell r="F7673">
            <v>921596414</v>
          </cell>
        </row>
        <row r="7674">
          <cell r="A7674" t="str">
            <v>G101975</v>
          </cell>
          <cell r="B7674" t="str">
            <v>RBS0207</v>
          </cell>
          <cell r="C7674" t="str">
            <v>小姐</v>
          </cell>
          <cell r="D7674" t="str">
            <v>歐力士小客車租賃股份有限公司鍾芳琪</v>
          </cell>
          <cell r="E7674" t="str">
            <v>鍾芳琪小姐</v>
          </cell>
          <cell r="F7674">
            <v>963502234</v>
          </cell>
        </row>
        <row r="7675">
          <cell r="A7675" t="str">
            <v>G101984</v>
          </cell>
          <cell r="B7675" t="str">
            <v>ANV1986</v>
          </cell>
          <cell r="C7675" t="str">
            <v>先生</v>
          </cell>
          <cell r="D7675" t="str">
            <v>晨伸企業有限公司李晨燈</v>
          </cell>
          <cell r="E7675" t="str">
            <v>李晨燈先生</v>
          </cell>
          <cell r="F7675">
            <v>932063861</v>
          </cell>
        </row>
        <row r="7676">
          <cell r="A7676" t="str">
            <v>G102008</v>
          </cell>
          <cell r="B7676" t="str">
            <v>APA6869</v>
          </cell>
          <cell r="C7676" t="str">
            <v>先生</v>
          </cell>
          <cell r="D7676" t="str">
            <v>郭豐維</v>
          </cell>
          <cell r="E7676" t="str">
            <v>郭豐維先生</v>
          </cell>
          <cell r="F7676">
            <v>911121211</v>
          </cell>
        </row>
        <row r="7677">
          <cell r="A7677" t="str">
            <v>G102009</v>
          </cell>
          <cell r="B7677" t="str">
            <v>ANN0209</v>
          </cell>
          <cell r="C7677" t="str">
            <v>先生</v>
          </cell>
          <cell r="D7677" t="str">
            <v>王泓清</v>
          </cell>
          <cell r="E7677" t="str">
            <v>王泓清先生</v>
          </cell>
          <cell r="F7677">
            <v>988336641</v>
          </cell>
        </row>
        <row r="7678">
          <cell r="A7678" t="str">
            <v>G102023</v>
          </cell>
          <cell r="B7678" t="str">
            <v>RBE2622</v>
          </cell>
          <cell r="C7678" t="str">
            <v>先生</v>
          </cell>
          <cell r="D7678" t="str">
            <v>格上汽車租賃股份有限公司謝曜聲</v>
          </cell>
          <cell r="E7678" t="str">
            <v>謝曜聲先生</v>
          </cell>
          <cell r="F7678">
            <v>953583429</v>
          </cell>
        </row>
        <row r="7679">
          <cell r="A7679" t="str">
            <v>G102024</v>
          </cell>
          <cell r="B7679" t="str">
            <v>ATC0898</v>
          </cell>
          <cell r="C7679" t="str">
            <v>先生</v>
          </cell>
          <cell r="D7679" t="str">
            <v>黃金龍</v>
          </cell>
          <cell r="E7679" t="str">
            <v>黃金龍先生</v>
          </cell>
          <cell r="F7679">
            <v>932005828</v>
          </cell>
        </row>
        <row r="7680">
          <cell r="A7680" t="str">
            <v>G102051</v>
          </cell>
          <cell r="B7680" t="str">
            <v>ANM1199</v>
          </cell>
          <cell r="C7680" t="str">
            <v>先生</v>
          </cell>
          <cell r="D7680" t="str">
            <v>高義興</v>
          </cell>
          <cell r="E7680" t="str">
            <v>高義興先生</v>
          </cell>
          <cell r="F7680">
            <v>913753629</v>
          </cell>
        </row>
        <row r="7681">
          <cell r="A7681" t="str">
            <v>G102055</v>
          </cell>
          <cell r="B7681" t="str">
            <v>APK0977</v>
          </cell>
          <cell r="C7681" t="str">
            <v>先生</v>
          </cell>
          <cell r="D7681" t="str">
            <v>翁雅玲</v>
          </cell>
          <cell r="E7681" t="str">
            <v>劉志雄先生</v>
          </cell>
          <cell r="F7681">
            <v>917100007</v>
          </cell>
        </row>
        <row r="7682">
          <cell r="A7682" t="str">
            <v>G102078</v>
          </cell>
          <cell r="B7682" t="str">
            <v>ANM5808</v>
          </cell>
          <cell r="C7682" t="str">
            <v>小姐</v>
          </cell>
          <cell r="D7682" t="str">
            <v>曹筠禾</v>
          </cell>
          <cell r="E7682" t="str">
            <v>曹筠禾小姐</v>
          </cell>
          <cell r="F7682">
            <v>919585608</v>
          </cell>
        </row>
        <row r="7683">
          <cell r="A7683" t="str">
            <v>G102084</v>
          </cell>
          <cell r="B7683" t="str">
            <v>RBA8610</v>
          </cell>
          <cell r="C7683" t="str">
            <v>先生</v>
          </cell>
          <cell r="D7683" t="str">
            <v>銳捷科技股份有限公司(財盟)洪文慶</v>
          </cell>
          <cell r="E7683" t="str">
            <v>洪文慶先生</v>
          </cell>
          <cell r="F7683">
            <v>922514178</v>
          </cell>
        </row>
        <row r="7684">
          <cell r="A7684" t="str">
            <v>G102215</v>
          </cell>
          <cell r="B7684" t="str">
            <v>APX9680</v>
          </cell>
          <cell r="C7684" t="str">
            <v>先生</v>
          </cell>
          <cell r="D7684" t="str">
            <v>李薇</v>
          </cell>
          <cell r="E7684" t="str">
            <v>齊彥堯先生</v>
          </cell>
          <cell r="F7684">
            <v>937548968</v>
          </cell>
        </row>
        <row r="7685">
          <cell r="A7685" t="str">
            <v>G102217</v>
          </cell>
          <cell r="B7685" t="str">
            <v>ANW1009</v>
          </cell>
          <cell r="C7685" t="str">
            <v>小姐</v>
          </cell>
          <cell r="D7685" t="str">
            <v>王凱薇</v>
          </cell>
          <cell r="E7685" t="str">
            <v>王凱薇小姐</v>
          </cell>
          <cell r="F7685">
            <v>922293252</v>
          </cell>
        </row>
        <row r="7686">
          <cell r="A7686" t="str">
            <v>G102228</v>
          </cell>
          <cell r="B7686" t="str">
            <v>ANW0011</v>
          </cell>
          <cell r="C7686" t="str">
            <v>先生</v>
          </cell>
          <cell r="D7686" t="str">
            <v>吳宏一</v>
          </cell>
          <cell r="E7686" t="str">
            <v>吳宏一先生</v>
          </cell>
          <cell r="F7686">
            <v>916967459</v>
          </cell>
        </row>
        <row r="7687">
          <cell r="A7687" t="str">
            <v>G102259</v>
          </cell>
          <cell r="B7687" t="str">
            <v>ANW0228</v>
          </cell>
          <cell r="C7687" t="str">
            <v>先生</v>
          </cell>
          <cell r="D7687" t="str">
            <v>紀國光</v>
          </cell>
          <cell r="E7687" t="str">
            <v>紀國光先生</v>
          </cell>
          <cell r="F7687">
            <v>932300865</v>
          </cell>
        </row>
        <row r="7688">
          <cell r="A7688" t="str">
            <v>G102264</v>
          </cell>
          <cell r="B7688" t="str">
            <v>APP8366</v>
          </cell>
          <cell r="C7688" t="str">
            <v>先生</v>
          </cell>
          <cell r="D7688" t="str">
            <v>廖秀姈</v>
          </cell>
          <cell r="E7688" t="str">
            <v>張淞坤先生</v>
          </cell>
          <cell r="F7688">
            <v>953190350</v>
          </cell>
        </row>
        <row r="7689">
          <cell r="A7689" t="str">
            <v>G102273</v>
          </cell>
          <cell r="B7689" t="str">
            <v>AQH0520</v>
          </cell>
          <cell r="C7689" t="str">
            <v>先生</v>
          </cell>
          <cell r="D7689" t="str">
            <v>嚴秀琴</v>
          </cell>
          <cell r="E7689" t="str">
            <v>黃柏鈞先生</v>
          </cell>
          <cell r="F7689">
            <v>985282250</v>
          </cell>
        </row>
        <row r="7690">
          <cell r="A7690" t="str">
            <v>G102278</v>
          </cell>
          <cell r="B7690" t="str">
            <v>AKZ7556</v>
          </cell>
          <cell r="C7690" t="str">
            <v>先生</v>
          </cell>
          <cell r="D7690" t="str">
            <v>廖升楙</v>
          </cell>
          <cell r="E7690" t="str">
            <v>廖升楙先生</v>
          </cell>
          <cell r="F7690">
            <v>932199430</v>
          </cell>
        </row>
        <row r="7691">
          <cell r="A7691" t="str">
            <v>G102283</v>
          </cell>
          <cell r="B7691" t="str">
            <v>APQ8878</v>
          </cell>
          <cell r="C7691" t="str">
            <v>先生</v>
          </cell>
          <cell r="D7691" t="str">
            <v>慧守科技股份有限公司林政憲</v>
          </cell>
          <cell r="E7691" t="str">
            <v>林政憲先生</v>
          </cell>
          <cell r="F7691">
            <v>939585188</v>
          </cell>
        </row>
        <row r="7692">
          <cell r="A7692" t="str">
            <v>G102284</v>
          </cell>
          <cell r="B7692" t="str">
            <v>ALB0857</v>
          </cell>
          <cell r="C7692" t="str">
            <v>先生</v>
          </cell>
          <cell r="D7692" t="str">
            <v>林品仰</v>
          </cell>
          <cell r="E7692" t="str">
            <v>林品仰先生</v>
          </cell>
          <cell r="F7692">
            <v>928077329</v>
          </cell>
        </row>
        <row r="7693">
          <cell r="A7693" t="str">
            <v>G102285</v>
          </cell>
          <cell r="B7693" t="str">
            <v>ANN9581</v>
          </cell>
          <cell r="C7693" t="str">
            <v>小姐</v>
          </cell>
          <cell r="D7693" t="str">
            <v>睿泰企業社許瑀沛</v>
          </cell>
          <cell r="E7693" t="str">
            <v>許瑀沛小姐</v>
          </cell>
          <cell r="F7693">
            <v>936136522</v>
          </cell>
        </row>
        <row r="7694">
          <cell r="A7694" t="str">
            <v>G102385</v>
          </cell>
          <cell r="B7694" t="str">
            <v>RBC5979</v>
          </cell>
          <cell r="C7694" t="str">
            <v>先生</v>
          </cell>
          <cell r="D7694" t="str">
            <v>將程工程股份有限公司駱志輝</v>
          </cell>
          <cell r="E7694" t="str">
            <v>駱志輝先生</v>
          </cell>
          <cell r="F7694">
            <v>935197199</v>
          </cell>
        </row>
        <row r="7695">
          <cell r="A7695" t="str">
            <v>G102405</v>
          </cell>
          <cell r="B7695" t="str">
            <v>ANN9757</v>
          </cell>
          <cell r="C7695" t="str">
            <v>先生</v>
          </cell>
          <cell r="D7695" t="str">
            <v>陳紫怡</v>
          </cell>
          <cell r="E7695" t="str">
            <v>李益勝先生</v>
          </cell>
          <cell r="F7695">
            <v>972815275</v>
          </cell>
        </row>
        <row r="7696">
          <cell r="A7696" t="str">
            <v>G102437</v>
          </cell>
          <cell r="B7696" t="str">
            <v>ANN7518</v>
          </cell>
          <cell r="C7696" t="str">
            <v>先生</v>
          </cell>
          <cell r="D7696" t="str">
            <v>陳世杰</v>
          </cell>
          <cell r="E7696" t="str">
            <v>陳世杰先生</v>
          </cell>
          <cell r="F7696">
            <v>920501676</v>
          </cell>
        </row>
        <row r="7697">
          <cell r="A7697" t="str">
            <v>G102441</v>
          </cell>
          <cell r="B7697" t="str">
            <v>RBA8683</v>
          </cell>
          <cell r="C7697" t="str">
            <v>先生</v>
          </cell>
          <cell r="D7697" t="str">
            <v>逸豊塑膠企業有限公司-財盟小客車許伯丞</v>
          </cell>
          <cell r="E7697" t="str">
            <v>許伯丞先生</v>
          </cell>
          <cell r="F7697">
            <v>982112031</v>
          </cell>
        </row>
        <row r="7698">
          <cell r="A7698" t="str">
            <v>G102447</v>
          </cell>
          <cell r="B7698" t="str">
            <v>ANN1212</v>
          </cell>
          <cell r="C7698" t="str">
            <v>小姐</v>
          </cell>
          <cell r="D7698" t="str">
            <v>陳霈璿</v>
          </cell>
          <cell r="E7698" t="str">
            <v>陳霈璿小姐</v>
          </cell>
          <cell r="F7698">
            <v>936866978</v>
          </cell>
        </row>
        <row r="7699">
          <cell r="A7699" t="str">
            <v>G102468</v>
          </cell>
          <cell r="B7699" t="str">
            <v>ANW6638</v>
          </cell>
          <cell r="C7699" t="str">
            <v>先生</v>
          </cell>
          <cell r="D7699" t="str">
            <v>王淑蘭</v>
          </cell>
          <cell r="E7699" t="str">
            <v>徐千禾先生</v>
          </cell>
          <cell r="F7699">
            <v>975723638</v>
          </cell>
        </row>
        <row r="7700">
          <cell r="A7700" t="str">
            <v>G102470</v>
          </cell>
          <cell r="B7700" t="str">
            <v>RBB2881</v>
          </cell>
          <cell r="C7700" t="str">
            <v>先生</v>
          </cell>
          <cell r="D7700" t="str">
            <v>陳俊宏</v>
          </cell>
          <cell r="E7700" t="str">
            <v>陳俊宏先生</v>
          </cell>
          <cell r="F7700">
            <v>905101855</v>
          </cell>
        </row>
        <row r="7701">
          <cell r="A7701" t="str">
            <v>G102485</v>
          </cell>
          <cell r="B7701" t="str">
            <v>ANN9833</v>
          </cell>
          <cell r="C7701" t="str">
            <v>小姐</v>
          </cell>
          <cell r="D7701" t="str">
            <v>徐蓓欣</v>
          </cell>
          <cell r="E7701" t="str">
            <v>徐蓓欣小姐</v>
          </cell>
          <cell r="F7701">
            <v>987168050</v>
          </cell>
        </row>
        <row r="7702">
          <cell r="A7702" t="str">
            <v>G102592</v>
          </cell>
          <cell r="B7702" t="str">
            <v>ANV6289</v>
          </cell>
          <cell r="C7702" t="str">
            <v>先生</v>
          </cell>
          <cell r="D7702" t="str">
            <v>黃淑芬</v>
          </cell>
          <cell r="E7702" t="str">
            <v>潘志茂先生</v>
          </cell>
          <cell r="F7702">
            <v>919340771</v>
          </cell>
        </row>
        <row r="7703">
          <cell r="A7703" t="str">
            <v>G102666</v>
          </cell>
          <cell r="B7703" t="str">
            <v>ANN3106</v>
          </cell>
          <cell r="C7703" t="str">
            <v>先生</v>
          </cell>
          <cell r="D7703" t="str">
            <v>正道工業股份有限公司-(財盟租賃)郭建廷</v>
          </cell>
          <cell r="E7703" t="str">
            <v>郭建廷先生</v>
          </cell>
          <cell r="F7703">
            <v>912216668</v>
          </cell>
        </row>
        <row r="7704">
          <cell r="A7704" t="str">
            <v>G102667</v>
          </cell>
          <cell r="B7704" t="str">
            <v>ANV3067</v>
          </cell>
          <cell r="C7704" t="str">
            <v>先生</v>
          </cell>
          <cell r="D7704" t="str">
            <v>吳俊毅</v>
          </cell>
          <cell r="E7704" t="str">
            <v>吳俊毅先生</v>
          </cell>
          <cell r="F7704">
            <v>911169897</v>
          </cell>
        </row>
        <row r="7705">
          <cell r="A7705" t="str">
            <v>G102670</v>
          </cell>
          <cell r="B7705" t="str">
            <v>RBP5363</v>
          </cell>
          <cell r="C7705" t="str">
            <v>先生</v>
          </cell>
          <cell r="D7705" t="str">
            <v>遠銀國際租賃股份有限公司王瑋成</v>
          </cell>
          <cell r="E7705" t="str">
            <v>王瑋成先生</v>
          </cell>
          <cell r="F7705">
            <v>930733433</v>
          </cell>
        </row>
        <row r="7706">
          <cell r="A7706" t="str">
            <v>G102673</v>
          </cell>
          <cell r="B7706" t="str">
            <v>RBC1606</v>
          </cell>
          <cell r="C7706" t="str">
            <v>先生</v>
          </cell>
          <cell r="D7706" t="str">
            <v>財盟小客車租賃(股)于澤賢</v>
          </cell>
          <cell r="E7706" t="str">
            <v>于澤賢先生</v>
          </cell>
          <cell r="F7706">
            <v>931088039</v>
          </cell>
        </row>
        <row r="7707">
          <cell r="A7707" t="str">
            <v>G102687</v>
          </cell>
          <cell r="B7707" t="str">
            <v>RBB2311</v>
          </cell>
          <cell r="C7707" t="str">
            <v>小姐</v>
          </cell>
          <cell r="D7707" t="str">
            <v>富茂電子(股)-財盟租賃林怡如</v>
          </cell>
          <cell r="E7707" t="str">
            <v>林怡如小姐</v>
          </cell>
          <cell r="F7707">
            <v>932031945</v>
          </cell>
        </row>
        <row r="7708">
          <cell r="A7708" t="str">
            <v>G102772</v>
          </cell>
          <cell r="B7708" t="str">
            <v>ATA2505</v>
          </cell>
          <cell r="C7708" t="str">
            <v>先生</v>
          </cell>
          <cell r="D7708" t="str">
            <v>0張溢</v>
          </cell>
          <cell r="E7708" t="str">
            <v>張溢先生</v>
          </cell>
          <cell r="F7708">
            <v>952707667</v>
          </cell>
        </row>
        <row r="7709">
          <cell r="A7709" t="str">
            <v>G102789</v>
          </cell>
          <cell r="B7709" t="str">
            <v>RBB0908</v>
          </cell>
          <cell r="C7709" t="str">
            <v>先生</v>
          </cell>
          <cell r="D7709" t="str">
            <v>財盟小客車租賃(股)程仕龍</v>
          </cell>
          <cell r="E7709" t="str">
            <v>程仕龍先生</v>
          </cell>
          <cell r="F7709">
            <v>987128462</v>
          </cell>
        </row>
        <row r="7710">
          <cell r="A7710" t="str">
            <v>G102803</v>
          </cell>
          <cell r="B7710" t="str">
            <v>G102803</v>
          </cell>
          <cell r="C7710" t="str">
            <v>先生</v>
          </cell>
          <cell r="D7710" t="str">
            <v>車已賣</v>
          </cell>
          <cell r="E7710" t="str">
            <v>車已賣先生</v>
          </cell>
          <cell r="F7710">
            <v>900000000</v>
          </cell>
        </row>
        <row r="7711">
          <cell r="A7711" t="str">
            <v>G102810</v>
          </cell>
          <cell r="B7711" t="str">
            <v>ATA9630</v>
          </cell>
          <cell r="C7711" t="str">
            <v>小姐</v>
          </cell>
          <cell r="D7711" t="str">
            <v>陳璽如</v>
          </cell>
          <cell r="E7711" t="str">
            <v>陳璽如小姐</v>
          </cell>
          <cell r="F7711">
            <v>987171709</v>
          </cell>
        </row>
        <row r="7712">
          <cell r="A7712" t="str">
            <v>G102853</v>
          </cell>
          <cell r="B7712" t="str">
            <v>G102853</v>
          </cell>
          <cell r="C7712" t="str">
            <v>先生</v>
          </cell>
          <cell r="D7712" t="str">
            <v>白三奇</v>
          </cell>
          <cell r="E7712" t="str">
            <v>白三奇先生</v>
          </cell>
          <cell r="F7712">
            <v>903218498</v>
          </cell>
        </row>
        <row r="7713">
          <cell r="A7713" t="str">
            <v>G102856</v>
          </cell>
          <cell r="B7713" t="str">
            <v>ANU8886</v>
          </cell>
          <cell r="C7713" t="str">
            <v>小姐</v>
          </cell>
          <cell r="D7713" t="str">
            <v>陳美蘭</v>
          </cell>
          <cell r="E7713" t="str">
            <v>陳美蘭小姐</v>
          </cell>
          <cell r="F7713">
            <v>926818859</v>
          </cell>
        </row>
        <row r="7714">
          <cell r="A7714" t="str">
            <v>G103003</v>
          </cell>
          <cell r="B7714" t="str">
            <v>AWY6698</v>
          </cell>
          <cell r="C7714" t="str">
            <v>小姐</v>
          </cell>
          <cell r="D7714" t="str">
            <v>吳宜靜</v>
          </cell>
          <cell r="E7714" t="str">
            <v>吳宜靜小姐</v>
          </cell>
          <cell r="F7714">
            <v>935590315</v>
          </cell>
        </row>
        <row r="7715">
          <cell r="A7715" t="str">
            <v>G103017</v>
          </cell>
          <cell r="B7715" t="str">
            <v>AMX5829</v>
          </cell>
          <cell r="C7715" t="str">
            <v>先生</v>
          </cell>
          <cell r="D7715" t="str">
            <v>高榮富</v>
          </cell>
          <cell r="E7715" t="str">
            <v>高祺凱先生</v>
          </cell>
          <cell r="F7715">
            <v>911638526</v>
          </cell>
        </row>
        <row r="7716">
          <cell r="A7716" t="str">
            <v>G103018</v>
          </cell>
          <cell r="B7716" t="str">
            <v>ANV7113</v>
          </cell>
          <cell r="C7716" t="str">
            <v>先生</v>
          </cell>
          <cell r="D7716" t="str">
            <v>鎔德股份有限公司陳欽榮</v>
          </cell>
          <cell r="E7716" t="str">
            <v>陳欽榮先生</v>
          </cell>
          <cell r="F7716">
            <v>933038417</v>
          </cell>
        </row>
        <row r="7717">
          <cell r="A7717" t="str">
            <v>G103022</v>
          </cell>
          <cell r="B7717" t="str">
            <v>APM9981</v>
          </cell>
          <cell r="C7717" t="str">
            <v>先生</v>
          </cell>
          <cell r="D7717" t="str">
            <v>李卓思</v>
          </cell>
          <cell r="E7717" t="str">
            <v>李卓思先生</v>
          </cell>
          <cell r="F7717">
            <v>910311191</v>
          </cell>
        </row>
        <row r="7718">
          <cell r="A7718" t="str">
            <v>G103025</v>
          </cell>
          <cell r="B7718" t="str">
            <v>RBD7536</v>
          </cell>
          <cell r="C7718" t="str">
            <v>先生</v>
          </cell>
          <cell r="D7718" t="str">
            <v>林裕峰</v>
          </cell>
          <cell r="E7718" t="str">
            <v>許鈞翔先生</v>
          </cell>
          <cell r="F7718">
            <v>906680906</v>
          </cell>
        </row>
        <row r="7719">
          <cell r="A7719" t="str">
            <v>G103135</v>
          </cell>
          <cell r="B7719" t="str">
            <v>RBC8658</v>
          </cell>
          <cell r="C7719" t="str">
            <v>小姐</v>
          </cell>
          <cell r="D7719" t="str">
            <v>張慧媛</v>
          </cell>
          <cell r="E7719" t="str">
            <v>張慧媛小姐</v>
          </cell>
          <cell r="F7719">
            <v>919585578</v>
          </cell>
        </row>
        <row r="7720">
          <cell r="A7720" t="str">
            <v>G103199</v>
          </cell>
          <cell r="B7720" t="str">
            <v>ANW9100</v>
          </cell>
          <cell r="C7720" t="str">
            <v>先生</v>
          </cell>
          <cell r="D7720" t="str">
            <v>蘇若偉</v>
          </cell>
          <cell r="E7720" t="str">
            <v>蘇若偉先生</v>
          </cell>
          <cell r="F7720">
            <v>936346281</v>
          </cell>
        </row>
        <row r="7721">
          <cell r="A7721" t="str">
            <v>G103283</v>
          </cell>
          <cell r="B7721" t="str">
            <v>APP8539</v>
          </cell>
          <cell r="C7721" t="str">
            <v>小姐</v>
          </cell>
          <cell r="D7721" t="str">
            <v>謝秀靜</v>
          </cell>
          <cell r="E7721" t="str">
            <v>謝秀靜小姐</v>
          </cell>
          <cell r="F7721">
            <v>970331596</v>
          </cell>
        </row>
        <row r="7722">
          <cell r="A7722" t="str">
            <v>G103284</v>
          </cell>
          <cell r="B7722" t="str">
            <v>AMX6993</v>
          </cell>
          <cell r="C7722" t="str">
            <v>小姐</v>
          </cell>
          <cell r="D7722" t="str">
            <v>李淑宜</v>
          </cell>
          <cell r="E7722" t="str">
            <v>李淑宜小姐</v>
          </cell>
          <cell r="F7722">
            <v>933159130</v>
          </cell>
        </row>
        <row r="7723">
          <cell r="A7723" t="str">
            <v>G103295</v>
          </cell>
          <cell r="B7723" t="str">
            <v>ARF7910</v>
          </cell>
          <cell r="C7723" t="str">
            <v>小姐</v>
          </cell>
          <cell r="D7723" t="str">
            <v>郭孟玉</v>
          </cell>
          <cell r="E7723" t="str">
            <v>郭孟玉小姐</v>
          </cell>
          <cell r="F7723">
            <v>910313398</v>
          </cell>
        </row>
        <row r="7724">
          <cell r="A7724" t="str">
            <v>G103305</v>
          </cell>
          <cell r="B7724" t="str">
            <v>RBD9633</v>
          </cell>
          <cell r="C7724" t="str">
            <v>小姐</v>
          </cell>
          <cell r="D7724" t="str">
            <v>渤鑫有限公司-財盟小客車邱愛玲</v>
          </cell>
          <cell r="E7724" t="str">
            <v>邱愛玲小姐</v>
          </cell>
          <cell r="F7724">
            <v>913681681</v>
          </cell>
        </row>
        <row r="7725">
          <cell r="A7725" t="str">
            <v>G103326</v>
          </cell>
          <cell r="B7725" t="str">
            <v>ASB8678</v>
          </cell>
          <cell r="C7725" t="str">
            <v>先生</v>
          </cell>
          <cell r="D7725" t="str">
            <v>葉名威</v>
          </cell>
          <cell r="E7725" t="str">
            <v>葉名威先生</v>
          </cell>
          <cell r="F7725">
            <v>926839981</v>
          </cell>
        </row>
        <row r="7726">
          <cell r="A7726" t="str">
            <v>G103371</v>
          </cell>
          <cell r="B7726" t="str">
            <v>G103371</v>
          </cell>
          <cell r="C7726" t="str">
            <v>先生</v>
          </cell>
          <cell r="D7726" t="str">
            <v>車已賣</v>
          </cell>
          <cell r="E7726" t="str">
            <v>車已賣先生</v>
          </cell>
          <cell r="F7726">
            <v>900000000</v>
          </cell>
        </row>
        <row r="7727">
          <cell r="A7727" t="str">
            <v>G103379</v>
          </cell>
          <cell r="B7727" t="str">
            <v>RBD5816</v>
          </cell>
          <cell r="C7727" t="str">
            <v>先生</v>
          </cell>
          <cell r="D7727" t="str">
            <v>吳富超</v>
          </cell>
          <cell r="E7727" t="str">
            <v>吳富超先生</v>
          </cell>
          <cell r="F7727">
            <v>963553560</v>
          </cell>
        </row>
        <row r="7728">
          <cell r="A7728" t="str">
            <v>G103455</v>
          </cell>
          <cell r="B7728" t="str">
            <v>ALB5068</v>
          </cell>
          <cell r="C7728" t="str">
            <v>先生</v>
          </cell>
          <cell r="D7728" t="str">
            <v>林逸華</v>
          </cell>
          <cell r="E7728" t="str">
            <v>林逸華先生</v>
          </cell>
          <cell r="F7728">
            <v>932123511</v>
          </cell>
        </row>
        <row r="7729">
          <cell r="A7729" t="str">
            <v>G103540</v>
          </cell>
          <cell r="B7729" t="str">
            <v>ALC1869</v>
          </cell>
          <cell r="C7729" t="str">
            <v>先生</v>
          </cell>
          <cell r="D7729" t="str">
            <v>何崑榮</v>
          </cell>
          <cell r="E7729" t="str">
            <v>何崑榮先生</v>
          </cell>
          <cell r="F7729">
            <v>939560652</v>
          </cell>
        </row>
        <row r="7730">
          <cell r="A7730" t="str">
            <v>G103541</v>
          </cell>
          <cell r="B7730" t="str">
            <v>APC8286</v>
          </cell>
          <cell r="C7730" t="str">
            <v>先生</v>
          </cell>
          <cell r="D7730" t="str">
            <v>吳漢倫</v>
          </cell>
          <cell r="E7730" t="str">
            <v>吳漢倫先生</v>
          </cell>
          <cell r="F7730">
            <v>936139910</v>
          </cell>
        </row>
        <row r="7731">
          <cell r="A7731" t="str">
            <v>G103622</v>
          </cell>
          <cell r="B7731" t="str">
            <v>AQG8550</v>
          </cell>
          <cell r="C7731" t="str">
            <v>小姐</v>
          </cell>
          <cell r="D7731" t="str">
            <v>朱瑞珠</v>
          </cell>
          <cell r="E7731" t="str">
            <v>朱瑞珠小姐</v>
          </cell>
          <cell r="F7731">
            <v>970075521</v>
          </cell>
        </row>
        <row r="7732">
          <cell r="A7732" t="str">
            <v>G103784</v>
          </cell>
          <cell r="B7732" t="str">
            <v>ARE9363</v>
          </cell>
          <cell r="C7732" t="str">
            <v>先生</v>
          </cell>
          <cell r="D7732" t="str">
            <v>翟文俊</v>
          </cell>
          <cell r="E7732" t="str">
            <v>翟文俊先生</v>
          </cell>
          <cell r="F7732">
            <v>963079851</v>
          </cell>
        </row>
        <row r="7733">
          <cell r="A7733" t="str">
            <v>G103847</v>
          </cell>
          <cell r="B7733" t="str">
            <v>ARF7900</v>
          </cell>
          <cell r="C7733" t="str">
            <v>先生</v>
          </cell>
          <cell r="D7733" t="str">
            <v>陳順志</v>
          </cell>
          <cell r="E7733" t="str">
            <v>陳順志先生</v>
          </cell>
          <cell r="F7733">
            <v>932084662</v>
          </cell>
        </row>
        <row r="7734">
          <cell r="A7734" t="str">
            <v>G103893</v>
          </cell>
          <cell r="B7734" t="str">
            <v>ANX6953</v>
          </cell>
          <cell r="C7734" t="str">
            <v>小姐</v>
          </cell>
          <cell r="D7734" t="str">
            <v>王佳惠</v>
          </cell>
          <cell r="E7734" t="str">
            <v>王佳惠小姐</v>
          </cell>
          <cell r="F7734">
            <v>928142630</v>
          </cell>
        </row>
        <row r="7735">
          <cell r="A7735" t="str">
            <v>G103909</v>
          </cell>
          <cell r="B7735" t="str">
            <v>TDA2358</v>
          </cell>
          <cell r="C7735" t="str">
            <v>先生</v>
          </cell>
          <cell r="D7735" t="str">
            <v>徐忠賢</v>
          </cell>
          <cell r="E7735" t="str">
            <v>徐忠賢先生</v>
          </cell>
          <cell r="F7735">
            <v>933726847</v>
          </cell>
        </row>
        <row r="7736">
          <cell r="A7736" t="str">
            <v>G103999</v>
          </cell>
          <cell r="B7736" t="str">
            <v>ARM7876</v>
          </cell>
          <cell r="C7736" t="str">
            <v>先生</v>
          </cell>
          <cell r="D7736" t="str">
            <v>楊守對</v>
          </cell>
          <cell r="E7736" t="str">
            <v>楊守對先生</v>
          </cell>
          <cell r="F7736">
            <v>936229927</v>
          </cell>
        </row>
        <row r="7737">
          <cell r="A7737" t="str">
            <v>G104039</v>
          </cell>
          <cell r="B7737" t="str">
            <v>ATL9939</v>
          </cell>
          <cell r="C7737" t="str">
            <v>先生</v>
          </cell>
          <cell r="D7737" t="str">
            <v>白又銘</v>
          </cell>
          <cell r="E7737" t="str">
            <v>白又銘先生</v>
          </cell>
          <cell r="F7737">
            <v>933241757</v>
          </cell>
        </row>
        <row r="7738">
          <cell r="A7738" t="str">
            <v>G104083</v>
          </cell>
          <cell r="B7738" t="str">
            <v>ARV1666</v>
          </cell>
          <cell r="C7738" t="str">
            <v>先生</v>
          </cell>
          <cell r="D7738" t="str">
            <v>浩揮股份有限公司邱譽嘉</v>
          </cell>
          <cell r="E7738" t="str">
            <v>邱譽嘉先生</v>
          </cell>
          <cell r="F7738">
            <v>963363637</v>
          </cell>
        </row>
        <row r="7739">
          <cell r="A7739" t="str">
            <v>G104084</v>
          </cell>
          <cell r="B7739" t="str">
            <v>ARF5520</v>
          </cell>
          <cell r="C7739" t="str">
            <v>先生</v>
          </cell>
          <cell r="D7739" t="str">
            <v>施吉潤</v>
          </cell>
          <cell r="E7739" t="str">
            <v>施吉潤先生</v>
          </cell>
          <cell r="F7739">
            <v>939583963</v>
          </cell>
        </row>
        <row r="7740">
          <cell r="A7740" t="str">
            <v>G104085</v>
          </cell>
          <cell r="B7740" t="str">
            <v>ARF3062</v>
          </cell>
          <cell r="C7740" t="str">
            <v>先生</v>
          </cell>
          <cell r="D7740" t="str">
            <v>朵瑞有限公司黃立恆</v>
          </cell>
          <cell r="E7740" t="str">
            <v>黃立恆先生</v>
          </cell>
          <cell r="F7740">
            <v>935741001</v>
          </cell>
        </row>
        <row r="7741">
          <cell r="A7741" t="str">
            <v>G104271</v>
          </cell>
          <cell r="B7741" t="str">
            <v>APP9337</v>
          </cell>
          <cell r="C7741" t="str">
            <v>小姐</v>
          </cell>
          <cell r="D7741" t="str">
            <v>潘秀貞</v>
          </cell>
          <cell r="E7741" t="str">
            <v>潘秀貞小姐</v>
          </cell>
          <cell r="F7741">
            <v>989814818</v>
          </cell>
        </row>
        <row r="7742">
          <cell r="A7742" t="str">
            <v>G104297</v>
          </cell>
          <cell r="B7742" t="str">
            <v>ARE1022</v>
          </cell>
          <cell r="C7742" t="str">
            <v>先生</v>
          </cell>
          <cell r="D7742" t="str">
            <v>迎建消防有限公司連勝帆</v>
          </cell>
          <cell r="E7742" t="str">
            <v>連勝帆先生</v>
          </cell>
          <cell r="F7742">
            <v>985448168</v>
          </cell>
        </row>
        <row r="7743">
          <cell r="A7743" t="str">
            <v>G104733</v>
          </cell>
          <cell r="B7743" t="str">
            <v>AQU5897</v>
          </cell>
          <cell r="C7743" t="str">
            <v>先生</v>
          </cell>
          <cell r="D7743" t="str">
            <v>潘育霖</v>
          </cell>
          <cell r="E7743" t="str">
            <v>潘育霖先生</v>
          </cell>
          <cell r="F7743">
            <v>916317987</v>
          </cell>
        </row>
        <row r="7744">
          <cell r="A7744" t="str">
            <v>G104734</v>
          </cell>
          <cell r="B7744" t="str">
            <v>ASL0111</v>
          </cell>
          <cell r="C7744" t="str">
            <v>先生</v>
          </cell>
          <cell r="D7744" t="str">
            <v>邱桂蓮</v>
          </cell>
          <cell r="E7744" t="str">
            <v>劉東興先生</v>
          </cell>
          <cell r="F7744">
            <v>975850853</v>
          </cell>
        </row>
        <row r="7745">
          <cell r="A7745" t="str">
            <v>G104752</v>
          </cell>
          <cell r="B7745" t="str">
            <v>APN1393</v>
          </cell>
          <cell r="C7745" t="str">
            <v>小姐</v>
          </cell>
          <cell r="D7745" t="str">
            <v>林文英</v>
          </cell>
          <cell r="E7745" t="str">
            <v>林文英小姐</v>
          </cell>
          <cell r="F7745">
            <v>900000000</v>
          </cell>
        </row>
        <row r="7746">
          <cell r="A7746" t="str">
            <v>G104807</v>
          </cell>
          <cell r="B7746" t="str">
            <v>ARF5910</v>
          </cell>
          <cell r="C7746" t="str">
            <v>先生</v>
          </cell>
          <cell r="D7746" t="str">
            <v>蘇冠綸</v>
          </cell>
          <cell r="E7746" t="str">
            <v>蘇冠綸先生</v>
          </cell>
          <cell r="F7746">
            <v>920686837</v>
          </cell>
        </row>
        <row r="7747">
          <cell r="A7747" t="str">
            <v>G104815</v>
          </cell>
          <cell r="B7747" t="str">
            <v>RBE9527</v>
          </cell>
          <cell r="C7747" t="str">
            <v>先生</v>
          </cell>
          <cell r="D7747" t="str">
            <v>永鋐開發有限公司陳國書</v>
          </cell>
          <cell r="E7747" t="str">
            <v>陳國書先生</v>
          </cell>
          <cell r="F7747">
            <v>983153305</v>
          </cell>
        </row>
        <row r="7748">
          <cell r="A7748" t="str">
            <v>G104827</v>
          </cell>
          <cell r="B7748" t="str">
            <v>ATB0585</v>
          </cell>
          <cell r="C7748" t="str">
            <v>先生</v>
          </cell>
          <cell r="D7748" t="str">
            <v>林惠民</v>
          </cell>
          <cell r="E7748" t="str">
            <v>林惠民先生</v>
          </cell>
          <cell r="F7748">
            <v>928280102</v>
          </cell>
        </row>
        <row r="7749">
          <cell r="A7749" t="str">
            <v>G104877</v>
          </cell>
          <cell r="B7749" t="str">
            <v>AMX0519</v>
          </cell>
          <cell r="C7749" t="str">
            <v>小姐</v>
          </cell>
          <cell r="D7749" t="str">
            <v>0陳淑媛</v>
          </cell>
          <cell r="E7749" t="str">
            <v>陳淑媛小姐</v>
          </cell>
          <cell r="F7749">
            <v>933047275</v>
          </cell>
        </row>
        <row r="7750">
          <cell r="A7750" t="str">
            <v>G105048</v>
          </cell>
          <cell r="B7750" t="str">
            <v>APK8358</v>
          </cell>
          <cell r="C7750" t="str">
            <v>先生</v>
          </cell>
          <cell r="D7750" t="str">
            <v>吳道凱</v>
          </cell>
          <cell r="E7750" t="str">
            <v>吳道凱先生</v>
          </cell>
          <cell r="F7750">
            <v>933164294</v>
          </cell>
        </row>
        <row r="7751">
          <cell r="A7751" t="str">
            <v>G105131</v>
          </cell>
          <cell r="B7751" t="str">
            <v>AGL0123</v>
          </cell>
          <cell r="C7751" t="str">
            <v>小姐</v>
          </cell>
          <cell r="D7751" t="str">
            <v>嘉吉食品有限公司陳曉芬</v>
          </cell>
          <cell r="E7751" t="str">
            <v>陳曉芬小姐</v>
          </cell>
          <cell r="F7751">
            <v>976462502</v>
          </cell>
        </row>
        <row r="7752">
          <cell r="A7752" t="str">
            <v>G105134</v>
          </cell>
          <cell r="B7752" t="str">
            <v>AND3680</v>
          </cell>
          <cell r="C7752" t="str">
            <v>小姐</v>
          </cell>
          <cell r="D7752" t="str">
            <v>華迎國際股份有限公司陸蔭華</v>
          </cell>
          <cell r="E7752" t="str">
            <v>陸蔭華小姐</v>
          </cell>
          <cell r="F7752">
            <v>988272977</v>
          </cell>
        </row>
        <row r="7753">
          <cell r="A7753" t="str">
            <v>G105135</v>
          </cell>
          <cell r="B7753" t="str">
            <v>APH3158</v>
          </cell>
          <cell r="C7753" t="str">
            <v>先生</v>
          </cell>
          <cell r="D7753" t="str">
            <v>帝豪工程有限公司陳明鐘</v>
          </cell>
          <cell r="E7753" t="str">
            <v>陳明鐘先生</v>
          </cell>
          <cell r="F7753">
            <v>932243339</v>
          </cell>
        </row>
        <row r="7754">
          <cell r="A7754" t="str">
            <v>G105136</v>
          </cell>
          <cell r="B7754" t="str">
            <v>RBL9913</v>
          </cell>
          <cell r="C7754" t="str">
            <v>先生</v>
          </cell>
          <cell r="D7754" t="str">
            <v>陳毓軒</v>
          </cell>
          <cell r="E7754" t="str">
            <v>陳毓軒先生</v>
          </cell>
          <cell r="F7754">
            <v>905745673</v>
          </cell>
        </row>
        <row r="7755">
          <cell r="A7755" t="str">
            <v>G105138</v>
          </cell>
          <cell r="B7755" t="str">
            <v>ANY6512</v>
          </cell>
          <cell r="C7755" t="str">
            <v>先生</v>
          </cell>
          <cell r="D7755" t="str">
            <v>詹立名</v>
          </cell>
          <cell r="E7755" t="str">
            <v>詹立名先生</v>
          </cell>
          <cell r="F7755">
            <v>987176955</v>
          </cell>
        </row>
        <row r="7756">
          <cell r="A7756" t="str">
            <v>G105140</v>
          </cell>
          <cell r="B7756" t="str">
            <v>RBM5316</v>
          </cell>
          <cell r="C7756" t="str">
            <v>先生</v>
          </cell>
          <cell r="D7756" t="str">
            <v>蔡正宜</v>
          </cell>
          <cell r="E7756" t="str">
            <v>蔡正宜先生</v>
          </cell>
          <cell r="F7756">
            <v>911949055</v>
          </cell>
        </row>
        <row r="7757">
          <cell r="A7757" t="str">
            <v>G105156</v>
          </cell>
          <cell r="B7757" t="str">
            <v>ANY9198</v>
          </cell>
          <cell r="C7757" t="str">
            <v>先生</v>
          </cell>
          <cell r="D7757" t="str">
            <v>黃圭龍</v>
          </cell>
          <cell r="E7757" t="str">
            <v>黃圭龍先生</v>
          </cell>
          <cell r="F7757">
            <v>935217642</v>
          </cell>
        </row>
        <row r="7758">
          <cell r="A7758" t="str">
            <v>G105226</v>
          </cell>
          <cell r="B7758" t="str">
            <v>RBS2293</v>
          </cell>
          <cell r="C7758" t="str">
            <v>先生</v>
          </cell>
          <cell r="D7758" t="str">
            <v>永鋐開發有限公司陳禹伸</v>
          </cell>
          <cell r="E7758" t="str">
            <v>陳禹伸先生</v>
          </cell>
          <cell r="F7758">
            <v>981807939</v>
          </cell>
        </row>
        <row r="7759">
          <cell r="A7759" t="str">
            <v>G105249</v>
          </cell>
          <cell r="B7759" t="str">
            <v>G105249</v>
          </cell>
          <cell r="C7759" t="str">
            <v>先生</v>
          </cell>
          <cell r="D7759" t="str">
            <v>車已賣</v>
          </cell>
          <cell r="E7759" t="str">
            <v>車已賣先生</v>
          </cell>
          <cell r="F7759">
            <v>900000000</v>
          </cell>
        </row>
        <row r="7760">
          <cell r="A7760" t="str">
            <v>G105280</v>
          </cell>
          <cell r="B7760" t="str">
            <v>ART8378</v>
          </cell>
          <cell r="C7760" t="str">
            <v>先生</v>
          </cell>
          <cell r="D7760" t="str">
            <v>顧效禹</v>
          </cell>
          <cell r="E7760" t="str">
            <v>顧效禹先生</v>
          </cell>
          <cell r="F7760">
            <v>910001347</v>
          </cell>
        </row>
        <row r="7761">
          <cell r="A7761" t="str">
            <v>G105295</v>
          </cell>
          <cell r="B7761" t="str">
            <v>APB1825</v>
          </cell>
          <cell r="C7761" t="str">
            <v>先生</v>
          </cell>
          <cell r="D7761" t="str">
            <v>邱奕銘</v>
          </cell>
          <cell r="E7761" t="str">
            <v>邱奕銘先生</v>
          </cell>
          <cell r="F7761">
            <v>938020616</v>
          </cell>
        </row>
        <row r="7762">
          <cell r="A7762" t="str">
            <v>G105319</v>
          </cell>
          <cell r="B7762" t="str">
            <v>ATD1207</v>
          </cell>
          <cell r="C7762" t="str">
            <v>先生</v>
          </cell>
          <cell r="D7762" t="str">
            <v>李致有</v>
          </cell>
          <cell r="E7762" t="str">
            <v>李致有先生</v>
          </cell>
          <cell r="F7762">
            <v>987508847</v>
          </cell>
        </row>
        <row r="7763">
          <cell r="A7763" t="str">
            <v>G105391</v>
          </cell>
          <cell r="B7763" t="str">
            <v>ATN8697</v>
          </cell>
          <cell r="C7763" t="str">
            <v>先生</v>
          </cell>
          <cell r="D7763" t="str">
            <v>陳叡勳</v>
          </cell>
          <cell r="E7763" t="str">
            <v>陳叡勳先生</v>
          </cell>
          <cell r="F7763">
            <v>978336831</v>
          </cell>
        </row>
        <row r="7764">
          <cell r="A7764" t="str">
            <v>G105428</v>
          </cell>
          <cell r="B7764" t="str">
            <v>APB3089</v>
          </cell>
          <cell r="C7764" t="str">
            <v>小姐</v>
          </cell>
          <cell r="D7764" t="str">
            <v>劉筠軒</v>
          </cell>
          <cell r="E7764" t="str">
            <v>劉筠軒小姐</v>
          </cell>
          <cell r="F7764">
            <v>932282816</v>
          </cell>
        </row>
        <row r="7765">
          <cell r="A7765" t="str">
            <v>G105496</v>
          </cell>
          <cell r="B7765" t="str">
            <v>ANY7709</v>
          </cell>
          <cell r="C7765" t="str">
            <v>先生</v>
          </cell>
          <cell r="D7765" t="str">
            <v>盧珮珊</v>
          </cell>
          <cell r="E7765" t="str">
            <v>王偉鑑先生</v>
          </cell>
          <cell r="F7765">
            <v>922913977</v>
          </cell>
        </row>
        <row r="7766">
          <cell r="A7766" t="str">
            <v>G105592</v>
          </cell>
          <cell r="B7766" t="str">
            <v>ATN7716</v>
          </cell>
          <cell r="C7766" t="str">
            <v>先生</v>
          </cell>
          <cell r="D7766" t="str">
            <v>劉瑞昌</v>
          </cell>
          <cell r="E7766" t="str">
            <v>劉瑞昌先生</v>
          </cell>
          <cell r="F7766">
            <v>928555745</v>
          </cell>
        </row>
        <row r="7767">
          <cell r="A7767" t="str">
            <v>G105655</v>
          </cell>
          <cell r="B7767" t="str">
            <v>APM7680</v>
          </cell>
          <cell r="C7767" t="str">
            <v>先生</v>
          </cell>
          <cell r="D7767" t="str">
            <v>李忠發</v>
          </cell>
          <cell r="E7767" t="str">
            <v>李忠發先生</v>
          </cell>
          <cell r="F7767">
            <v>928621782</v>
          </cell>
        </row>
        <row r="7768">
          <cell r="A7768" t="str">
            <v>G105689</v>
          </cell>
          <cell r="B7768" t="str">
            <v>AMX7107</v>
          </cell>
          <cell r="C7768" t="str">
            <v>先生</v>
          </cell>
          <cell r="D7768" t="str">
            <v>劉永嘯</v>
          </cell>
          <cell r="E7768" t="str">
            <v>劉永嘯先生</v>
          </cell>
          <cell r="F7768">
            <v>922440927</v>
          </cell>
        </row>
        <row r="7769">
          <cell r="A7769" t="str">
            <v>G105936</v>
          </cell>
          <cell r="B7769" t="str">
            <v>ALC8057</v>
          </cell>
          <cell r="C7769" t="str">
            <v>先生</v>
          </cell>
          <cell r="D7769" t="str">
            <v>劉中平</v>
          </cell>
          <cell r="E7769" t="str">
            <v>劉中平先生</v>
          </cell>
          <cell r="F7769">
            <v>972633625</v>
          </cell>
        </row>
        <row r="7770">
          <cell r="A7770" t="str">
            <v>G106005</v>
          </cell>
          <cell r="B7770" t="str">
            <v>ARG2286</v>
          </cell>
          <cell r="C7770" t="str">
            <v>先生</v>
          </cell>
          <cell r="D7770" t="str">
            <v>沈秋龍</v>
          </cell>
          <cell r="E7770" t="str">
            <v>沈秋龍先生</v>
          </cell>
          <cell r="F7770">
            <v>956756556</v>
          </cell>
        </row>
        <row r="7771">
          <cell r="A7771" t="str">
            <v>G106038</v>
          </cell>
          <cell r="B7771" t="str">
            <v>AQX5386</v>
          </cell>
          <cell r="C7771" t="str">
            <v>先生</v>
          </cell>
          <cell r="D7771" t="str">
            <v>陳智傑</v>
          </cell>
          <cell r="E7771" t="str">
            <v>陳智傑先生</v>
          </cell>
          <cell r="F7771">
            <v>978605586</v>
          </cell>
        </row>
        <row r="7772">
          <cell r="A7772" t="str">
            <v>G106096</v>
          </cell>
          <cell r="B7772" t="str">
            <v>RBN6608</v>
          </cell>
          <cell r="C7772" t="str">
            <v>先生</v>
          </cell>
          <cell r="D7772" t="str">
            <v>陳俊甫</v>
          </cell>
          <cell r="E7772" t="str">
            <v>陳俊甫先生</v>
          </cell>
          <cell r="F7772">
            <v>919893157</v>
          </cell>
        </row>
        <row r="7773">
          <cell r="A7773" t="str">
            <v>G106158</v>
          </cell>
          <cell r="B7773" t="str">
            <v>AQX8683</v>
          </cell>
          <cell r="C7773" t="str">
            <v>先生</v>
          </cell>
          <cell r="D7773" t="str">
            <v>梁家瑞</v>
          </cell>
          <cell r="E7773" t="str">
            <v>梁家瑞先生</v>
          </cell>
          <cell r="F7773">
            <v>937059570</v>
          </cell>
        </row>
        <row r="7774">
          <cell r="A7774" t="str">
            <v>G106159</v>
          </cell>
          <cell r="B7774" t="str">
            <v>RBN6557</v>
          </cell>
          <cell r="C7774" t="str">
            <v>先生</v>
          </cell>
          <cell r="D7774" t="str">
            <v>通益交通工程器材有限公司-財盟侯志典</v>
          </cell>
          <cell r="E7774" t="str">
            <v>侯志典先生</v>
          </cell>
          <cell r="F7774">
            <v>987868096</v>
          </cell>
        </row>
        <row r="7775">
          <cell r="A7775" t="str">
            <v>G106161</v>
          </cell>
          <cell r="B7775" t="str">
            <v>ARG8095</v>
          </cell>
          <cell r="C7775" t="str">
            <v>先生</v>
          </cell>
          <cell r="D7775" t="str">
            <v>李政緯</v>
          </cell>
          <cell r="E7775" t="str">
            <v>李政緯先生</v>
          </cell>
          <cell r="F7775">
            <v>910876198</v>
          </cell>
        </row>
        <row r="7776">
          <cell r="A7776" t="str">
            <v>G106214</v>
          </cell>
          <cell r="B7776" t="str">
            <v>ARL1120</v>
          </cell>
          <cell r="C7776" t="str">
            <v>先生</v>
          </cell>
          <cell r="D7776" t="str">
            <v>高文偉</v>
          </cell>
          <cell r="E7776" t="str">
            <v>高文偉先生</v>
          </cell>
          <cell r="F7776">
            <v>922999450</v>
          </cell>
        </row>
        <row r="7777">
          <cell r="A7777" t="str">
            <v>G106225</v>
          </cell>
          <cell r="B7777" t="str">
            <v>AMX9506</v>
          </cell>
          <cell r="C7777" t="str">
            <v>先生</v>
          </cell>
          <cell r="D7777" t="str">
            <v>李熙普</v>
          </cell>
          <cell r="E7777" t="str">
            <v>李熙普先生</v>
          </cell>
          <cell r="F7777">
            <v>922678379</v>
          </cell>
        </row>
        <row r="7778">
          <cell r="A7778" t="str">
            <v>G106454</v>
          </cell>
          <cell r="B7778" t="str">
            <v>APF2586</v>
          </cell>
          <cell r="C7778" t="str">
            <v>先生</v>
          </cell>
          <cell r="D7778" t="str">
            <v>張祐銓</v>
          </cell>
          <cell r="E7778" t="str">
            <v>張祐銓先生</v>
          </cell>
          <cell r="F7778">
            <v>955521633</v>
          </cell>
        </row>
        <row r="7779">
          <cell r="A7779" t="str">
            <v>G106457</v>
          </cell>
          <cell r="B7779" t="str">
            <v>BMW0073</v>
          </cell>
          <cell r="C7779" t="str">
            <v>先生</v>
          </cell>
          <cell r="D7779" t="str">
            <v>顧深松</v>
          </cell>
          <cell r="E7779" t="str">
            <v>顧深松先生</v>
          </cell>
          <cell r="F7779">
            <v>910929738</v>
          </cell>
        </row>
        <row r="7780">
          <cell r="A7780" t="str">
            <v>G106458</v>
          </cell>
          <cell r="B7780" t="str">
            <v>ARL7083</v>
          </cell>
          <cell r="C7780" t="str">
            <v>先生</v>
          </cell>
          <cell r="D7780" t="str">
            <v>鎔德股份有限公司陳欽榮</v>
          </cell>
          <cell r="E7780" t="str">
            <v>陳欽榮先生</v>
          </cell>
          <cell r="F7780">
            <v>933038417</v>
          </cell>
        </row>
        <row r="7781">
          <cell r="A7781" t="str">
            <v>G106473</v>
          </cell>
          <cell r="B7781" t="str">
            <v>ATB1586</v>
          </cell>
          <cell r="C7781" t="str">
            <v>小姐</v>
          </cell>
          <cell r="D7781" t="str">
            <v>曾虹蜜</v>
          </cell>
          <cell r="E7781" t="str">
            <v>曾虹蜜小姐</v>
          </cell>
          <cell r="F7781">
            <v>918255033</v>
          </cell>
        </row>
        <row r="7782">
          <cell r="A7782" t="str">
            <v>G106524</v>
          </cell>
          <cell r="B7782" t="str">
            <v>APB3066</v>
          </cell>
          <cell r="C7782" t="str">
            <v>小姐</v>
          </cell>
          <cell r="D7782" t="str">
            <v>謝真真</v>
          </cell>
          <cell r="E7782" t="str">
            <v>謝真真小姐</v>
          </cell>
          <cell r="F7782">
            <v>921833466</v>
          </cell>
        </row>
        <row r="7783">
          <cell r="A7783" t="str">
            <v>G106536</v>
          </cell>
          <cell r="B7783" t="str">
            <v>ATC2899</v>
          </cell>
          <cell r="C7783" t="str">
            <v>先生</v>
          </cell>
          <cell r="D7783" t="str">
            <v>龔靖鈴</v>
          </cell>
          <cell r="E7783" t="str">
            <v>陳一中先生</v>
          </cell>
          <cell r="F7783">
            <v>911095605</v>
          </cell>
        </row>
        <row r="7784">
          <cell r="A7784" t="str">
            <v>G106627</v>
          </cell>
          <cell r="B7784" t="str">
            <v>ATC0528</v>
          </cell>
          <cell r="C7784" t="str">
            <v>先生</v>
          </cell>
          <cell r="D7784" t="str">
            <v>李鎂湘</v>
          </cell>
          <cell r="E7784" t="str">
            <v>吳偉嘉先生</v>
          </cell>
          <cell r="F7784">
            <v>936284321</v>
          </cell>
        </row>
        <row r="7785">
          <cell r="A7785" t="str">
            <v>G106652</v>
          </cell>
          <cell r="B7785" t="str">
            <v>ASB5865</v>
          </cell>
          <cell r="C7785" t="str">
            <v>小姐</v>
          </cell>
          <cell r="D7785" t="str">
            <v>0林昱妏</v>
          </cell>
          <cell r="E7785" t="str">
            <v>林昱妏小姐</v>
          </cell>
          <cell r="F7785">
            <v>918560868</v>
          </cell>
        </row>
        <row r="7786">
          <cell r="A7786" t="str">
            <v>G106699</v>
          </cell>
          <cell r="B7786" t="str">
            <v>ASB7266</v>
          </cell>
          <cell r="C7786" t="str">
            <v>先生</v>
          </cell>
          <cell r="D7786" t="str">
            <v>饒瑞名</v>
          </cell>
          <cell r="E7786" t="str">
            <v>饒瑞名先生</v>
          </cell>
          <cell r="F7786">
            <v>939399940</v>
          </cell>
        </row>
        <row r="7787">
          <cell r="A7787" t="str">
            <v>G106701</v>
          </cell>
          <cell r="B7787" t="str">
            <v>RBN9126</v>
          </cell>
          <cell r="C7787" t="str">
            <v>小姐</v>
          </cell>
          <cell r="D7787" t="str">
            <v>格上汽車租賃股份有限公司鄭芷庭</v>
          </cell>
          <cell r="E7787" t="str">
            <v>鄭芷庭小姐</v>
          </cell>
          <cell r="F7787">
            <v>928272803</v>
          </cell>
        </row>
        <row r="7788">
          <cell r="A7788" t="str">
            <v>G106885</v>
          </cell>
          <cell r="B7788" t="str">
            <v>ASE1788</v>
          </cell>
          <cell r="C7788" t="str">
            <v>先生</v>
          </cell>
          <cell r="D7788" t="str">
            <v>余昌達</v>
          </cell>
          <cell r="E7788" t="str">
            <v>余昌達先生</v>
          </cell>
          <cell r="F7788">
            <v>936096092</v>
          </cell>
        </row>
        <row r="7789">
          <cell r="A7789" t="str">
            <v>G106925</v>
          </cell>
          <cell r="B7789" t="str">
            <v>ATA0095</v>
          </cell>
          <cell r="C7789" t="str">
            <v>先生</v>
          </cell>
          <cell r="D7789" t="str">
            <v>謝佩如</v>
          </cell>
          <cell r="E7789" t="str">
            <v>林金佑先生</v>
          </cell>
          <cell r="F7789">
            <v>917176139</v>
          </cell>
        </row>
        <row r="7790">
          <cell r="A7790" t="str">
            <v>G106934</v>
          </cell>
          <cell r="B7790" t="str">
            <v>ASA9599</v>
          </cell>
          <cell r="C7790" t="str">
            <v>先生</v>
          </cell>
          <cell r="D7790" t="str">
            <v>謝育展</v>
          </cell>
          <cell r="E7790" t="str">
            <v>謝育展先生</v>
          </cell>
          <cell r="F7790">
            <v>932796668</v>
          </cell>
        </row>
        <row r="7791">
          <cell r="A7791" t="str">
            <v>G106961</v>
          </cell>
          <cell r="B7791" t="str">
            <v>ATC0313</v>
          </cell>
          <cell r="C7791" t="str">
            <v>先生</v>
          </cell>
          <cell r="D7791" t="str">
            <v>鍾偉瑋</v>
          </cell>
          <cell r="E7791" t="str">
            <v>林忠潮先生</v>
          </cell>
          <cell r="F7791">
            <v>932239583</v>
          </cell>
        </row>
        <row r="7792">
          <cell r="A7792" t="str">
            <v>G107015</v>
          </cell>
          <cell r="B7792" t="str">
            <v>ARL8127</v>
          </cell>
          <cell r="C7792" t="str">
            <v>先生</v>
          </cell>
          <cell r="D7792" t="str">
            <v>周慶宗</v>
          </cell>
          <cell r="E7792" t="str">
            <v>周慶宗先生</v>
          </cell>
          <cell r="F7792">
            <v>937903616</v>
          </cell>
        </row>
        <row r="7793">
          <cell r="A7793" t="str">
            <v>G107016</v>
          </cell>
          <cell r="B7793" t="str">
            <v>ASB3862</v>
          </cell>
          <cell r="C7793" t="str">
            <v>先生</v>
          </cell>
          <cell r="D7793" t="str">
            <v>金麥生物科技有限公司鍾啟宏</v>
          </cell>
          <cell r="E7793" t="str">
            <v>鍾啟宏先生</v>
          </cell>
          <cell r="F7793">
            <v>932071346</v>
          </cell>
        </row>
        <row r="7794">
          <cell r="A7794" t="str">
            <v>G107017</v>
          </cell>
          <cell r="B7794" t="str">
            <v>ATA2009</v>
          </cell>
          <cell r="C7794" t="str">
            <v>先生</v>
          </cell>
          <cell r="D7794" t="str">
            <v>張仁銘</v>
          </cell>
          <cell r="E7794" t="str">
            <v>張仁銘先生</v>
          </cell>
          <cell r="F7794">
            <v>932005620</v>
          </cell>
        </row>
        <row r="7795">
          <cell r="A7795" t="str">
            <v>G107018</v>
          </cell>
          <cell r="B7795" t="str">
            <v>ATG9577</v>
          </cell>
          <cell r="C7795" t="str">
            <v>先生</v>
          </cell>
          <cell r="D7795" t="str">
            <v>周世清</v>
          </cell>
          <cell r="E7795" t="str">
            <v>周世清先生</v>
          </cell>
          <cell r="F7795">
            <v>910682121</v>
          </cell>
        </row>
        <row r="7796">
          <cell r="A7796" t="str">
            <v>G107019</v>
          </cell>
          <cell r="B7796" t="str">
            <v>ATA0130</v>
          </cell>
          <cell r="C7796" t="str">
            <v>先生</v>
          </cell>
          <cell r="D7796" t="str">
            <v>許建中</v>
          </cell>
          <cell r="E7796" t="str">
            <v>許建中先生</v>
          </cell>
          <cell r="F7796">
            <v>936045152</v>
          </cell>
        </row>
        <row r="7797">
          <cell r="A7797" t="str">
            <v>G107020</v>
          </cell>
          <cell r="B7797" t="str">
            <v>RBT2153</v>
          </cell>
          <cell r="C7797" t="str">
            <v>先生</v>
          </cell>
          <cell r="D7797" t="str">
            <v>嘉興鋁業工程行-聯邦國際租賃股份有限公司廖春雨</v>
          </cell>
          <cell r="E7797" t="str">
            <v>廖春雨先生</v>
          </cell>
          <cell r="F7797">
            <v>933218912</v>
          </cell>
        </row>
        <row r="7798">
          <cell r="A7798" t="str">
            <v>G107062</v>
          </cell>
          <cell r="B7798" t="str">
            <v>RBT5909</v>
          </cell>
          <cell r="C7798" t="str">
            <v>先生</v>
          </cell>
          <cell r="D7798" t="str">
            <v>格上汽車租賃股份有限公司廖國永</v>
          </cell>
          <cell r="E7798" t="str">
            <v>廖國永先生</v>
          </cell>
          <cell r="F7798">
            <v>932558709</v>
          </cell>
        </row>
        <row r="7799">
          <cell r="A7799" t="str">
            <v>G107082</v>
          </cell>
          <cell r="B7799" t="str">
            <v>ATA0127</v>
          </cell>
          <cell r="C7799" t="str">
            <v>先生</v>
          </cell>
          <cell r="D7799" t="str">
            <v>馬嘉琍</v>
          </cell>
          <cell r="E7799" t="str">
            <v>馬譽先生</v>
          </cell>
          <cell r="F7799">
            <v>965303896</v>
          </cell>
        </row>
        <row r="7800">
          <cell r="A7800" t="str">
            <v>G107103</v>
          </cell>
          <cell r="B7800" t="str">
            <v>ARL5329</v>
          </cell>
          <cell r="C7800" t="str">
            <v>先生</v>
          </cell>
          <cell r="D7800" t="str">
            <v>歐陽若</v>
          </cell>
          <cell r="E7800" t="str">
            <v>歐陽若先生</v>
          </cell>
          <cell r="F7800">
            <v>952603029</v>
          </cell>
        </row>
        <row r="7801">
          <cell r="A7801" t="str">
            <v>G107115</v>
          </cell>
          <cell r="B7801" t="str">
            <v>RBP9269</v>
          </cell>
          <cell r="C7801" t="str">
            <v>先生</v>
          </cell>
          <cell r="D7801" t="str">
            <v>和運租賃股份有限公司/里杰國際股份有限公司盧奕勝</v>
          </cell>
          <cell r="E7801" t="str">
            <v>盧奕勝先生</v>
          </cell>
          <cell r="F7801">
            <v>900000000</v>
          </cell>
        </row>
        <row r="7802">
          <cell r="A7802" t="str">
            <v>G107196</v>
          </cell>
          <cell r="B7802" t="str">
            <v>ATT0818</v>
          </cell>
          <cell r="C7802" t="str">
            <v>先生</v>
          </cell>
          <cell r="D7802" t="str">
            <v>張道明</v>
          </cell>
          <cell r="E7802" t="str">
            <v>張道明先生</v>
          </cell>
          <cell r="F7802">
            <v>910281439</v>
          </cell>
        </row>
        <row r="7803">
          <cell r="A7803" t="str">
            <v>G107206</v>
          </cell>
          <cell r="B7803" t="str">
            <v>待配額車</v>
          </cell>
          <cell r="C7803" t="str">
            <v>小姐</v>
          </cell>
          <cell r="D7803" t="str">
            <v>鎔德股份有限公司李如峰</v>
          </cell>
          <cell r="E7803" t="str">
            <v>李如峰小姐</v>
          </cell>
          <cell r="F7803">
            <v>958516213</v>
          </cell>
        </row>
        <row r="7804">
          <cell r="A7804" t="str">
            <v>G107208</v>
          </cell>
          <cell r="B7804" t="str">
            <v>ASC9000</v>
          </cell>
          <cell r="C7804" t="str">
            <v>先生</v>
          </cell>
          <cell r="D7804" t="str">
            <v>陳漳禮</v>
          </cell>
          <cell r="E7804" t="str">
            <v>陳漳禮先生</v>
          </cell>
          <cell r="F7804">
            <v>958696380</v>
          </cell>
        </row>
        <row r="7805">
          <cell r="A7805" t="str">
            <v>G107210</v>
          </cell>
          <cell r="B7805" t="str">
            <v>ATA6235</v>
          </cell>
          <cell r="C7805" t="str">
            <v>先生</v>
          </cell>
          <cell r="D7805" t="str">
            <v>曾淑惠</v>
          </cell>
          <cell r="E7805" t="str">
            <v>胡建樟先生</v>
          </cell>
          <cell r="F7805">
            <v>968591348</v>
          </cell>
        </row>
        <row r="7806">
          <cell r="A7806" t="str">
            <v>G107212</v>
          </cell>
          <cell r="B7806" t="str">
            <v>ATB2557</v>
          </cell>
          <cell r="C7806" t="str">
            <v>小姐</v>
          </cell>
          <cell r="D7806" t="str">
            <v>賴佳琪</v>
          </cell>
          <cell r="E7806" t="str">
            <v>賴佳琪小姐</v>
          </cell>
          <cell r="F7806">
            <v>922215560</v>
          </cell>
        </row>
        <row r="7807">
          <cell r="A7807" t="str">
            <v>G107219</v>
          </cell>
          <cell r="B7807" t="str">
            <v>ATN0823</v>
          </cell>
          <cell r="C7807" t="str">
            <v>先生</v>
          </cell>
          <cell r="D7807" t="str">
            <v>翁振凱</v>
          </cell>
          <cell r="E7807" t="str">
            <v>翁振凱先生</v>
          </cell>
          <cell r="F7807">
            <v>953518790</v>
          </cell>
        </row>
        <row r="7808">
          <cell r="A7808" t="str">
            <v>G107228</v>
          </cell>
          <cell r="B7808" t="str">
            <v>ASC0205</v>
          </cell>
          <cell r="C7808" t="str">
            <v>先生</v>
          </cell>
          <cell r="D7808" t="str">
            <v>吳仲堯</v>
          </cell>
          <cell r="E7808" t="str">
            <v>吳仲堯先生</v>
          </cell>
          <cell r="F7808">
            <v>923978855</v>
          </cell>
        </row>
        <row r="7809">
          <cell r="A7809" t="str">
            <v>G107309</v>
          </cell>
          <cell r="B7809" t="str">
            <v>ASU5553</v>
          </cell>
          <cell r="C7809" t="str">
            <v>先生</v>
          </cell>
          <cell r="D7809" t="str">
            <v>林天義</v>
          </cell>
          <cell r="E7809" t="str">
            <v>林天義先生</v>
          </cell>
          <cell r="F7809">
            <v>905229858</v>
          </cell>
        </row>
        <row r="7810">
          <cell r="A7810" t="str">
            <v>G107402</v>
          </cell>
          <cell r="B7810" t="str">
            <v>ATA9720</v>
          </cell>
          <cell r="C7810" t="str">
            <v>先生</v>
          </cell>
          <cell r="D7810" t="str">
            <v>林炯偉</v>
          </cell>
          <cell r="E7810" t="str">
            <v>林炯偉先生</v>
          </cell>
          <cell r="F7810">
            <v>921053625</v>
          </cell>
        </row>
        <row r="7811">
          <cell r="A7811" t="str">
            <v>G107403</v>
          </cell>
          <cell r="B7811" t="str">
            <v>ATA8898</v>
          </cell>
          <cell r="C7811" t="str">
            <v>先生</v>
          </cell>
          <cell r="D7811" t="str">
            <v>靳子霆</v>
          </cell>
          <cell r="E7811" t="str">
            <v>靳子霆先生</v>
          </cell>
          <cell r="F7811">
            <v>926311676</v>
          </cell>
        </row>
        <row r="7812">
          <cell r="A7812" t="str">
            <v>G107429</v>
          </cell>
          <cell r="B7812" t="str">
            <v>AUL8858</v>
          </cell>
          <cell r="C7812" t="str">
            <v>先生</v>
          </cell>
          <cell r="D7812" t="str">
            <v>劉漢翔</v>
          </cell>
          <cell r="E7812" t="str">
            <v>劉漢翔先生</v>
          </cell>
          <cell r="F7812">
            <v>955304931</v>
          </cell>
        </row>
        <row r="7813">
          <cell r="A7813" t="str">
            <v>G107430</v>
          </cell>
          <cell r="B7813" t="str">
            <v>ATC6183</v>
          </cell>
          <cell r="C7813" t="str">
            <v>先生</v>
          </cell>
          <cell r="D7813" t="str">
            <v>林子懿</v>
          </cell>
          <cell r="E7813" t="str">
            <v>林子懿先生</v>
          </cell>
          <cell r="F7813">
            <v>920898168</v>
          </cell>
        </row>
        <row r="7814">
          <cell r="A7814" t="str">
            <v>G118133</v>
          </cell>
          <cell r="B7814" t="str">
            <v>AXA0528</v>
          </cell>
          <cell r="C7814" t="str">
            <v>先生</v>
          </cell>
          <cell r="D7814" t="str">
            <v>遊戲(限)(財盟租賃)胡寧遠</v>
          </cell>
          <cell r="E7814" t="str">
            <v>胡寧遠先生</v>
          </cell>
          <cell r="F7814">
            <v>935878191</v>
          </cell>
        </row>
        <row r="7815">
          <cell r="A7815" t="str">
            <v>G118944</v>
          </cell>
          <cell r="B7815" t="str">
            <v>AKN2938</v>
          </cell>
          <cell r="C7815" t="str">
            <v>先生</v>
          </cell>
          <cell r="D7815" t="str">
            <v>顧正宇</v>
          </cell>
          <cell r="E7815" t="str">
            <v>顧正宇先生</v>
          </cell>
          <cell r="F7815">
            <v>926612458</v>
          </cell>
        </row>
        <row r="7816">
          <cell r="A7816" t="str">
            <v>G119524</v>
          </cell>
          <cell r="B7816" t="str">
            <v>RBB1288</v>
          </cell>
          <cell r="C7816" t="str">
            <v>先生</v>
          </cell>
          <cell r="D7816" t="str">
            <v>聖凱光學有限公司-遠銀國際租賃(股)曾永欽</v>
          </cell>
          <cell r="E7816" t="str">
            <v>曾永欽先生</v>
          </cell>
          <cell r="F7816">
            <v>935600089</v>
          </cell>
        </row>
        <row r="7817">
          <cell r="A7817" t="str">
            <v>G120277</v>
          </cell>
          <cell r="B7817" t="str">
            <v>ANM6772</v>
          </cell>
          <cell r="C7817" t="str">
            <v>先生</v>
          </cell>
          <cell r="D7817" t="str">
            <v>王聯通</v>
          </cell>
          <cell r="E7817" t="str">
            <v>王聯通先生</v>
          </cell>
          <cell r="F7817">
            <v>933095549</v>
          </cell>
        </row>
        <row r="7818">
          <cell r="A7818" t="str">
            <v>G120703</v>
          </cell>
          <cell r="B7818" t="str">
            <v>ANW6657</v>
          </cell>
          <cell r="C7818" t="str">
            <v>先生</v>
          </cell>
          <cell r="D7818" t="str">
            <v>索樂晴</v>
          </cell>
          <cell r="E7818" t="str">
            <v>陳聖育先生</v>
          </cell>
          <cell r="F7818">
            <v>922073820</v>
          </cell>
        </row>
        <row r="7819">
          <cell r="A7819" t="str">
            <v>G121118</v>
          </cell>
          <cell r="B7819" t="str">
            <v>APP7272</v>
          </cell>
          <cell r="C7819" t="str">
            <v>先生</v>
          </cell>
          <cell r="D7819" t="str">
            <v>孫良哲</v>
          </cell>
          <cell r="E7819" t="str">
            <v>孫良哲先生</v>
          </cell>
          <cell r="F7819">
            <v>910100024</v>
          </cell>
        </row>
        <row r="7820">
          <cell r="A7820" t="str">
            <v>G159790</v>
          </cell>
          <cell r="B7820" t="str">
            <v>ANZ5789</v>
          </cell>
          <cell r="C7820" t="str">
            <v>先生</v>
          </cell>
          <cell r="D7820" t="str">
            <v>陳偉仁</v>
          </cell>
          <cell r="E7820" t="str">
            <v>陳偉仁先生</v>
          </cell>
          <cell r="F7820">
            <v>935686931</v>
          </cell>
        </row>
        <row r="7821">
          <cell r="A7821" t="str">
            <v>G159943</v>
          </cell>
          <cell r="B7821" t="str">
            <v>APC0727</v>
          </cell>
          <cell r="C7821" t="str">
            <v>先生</v>
          </cell>
          <cell r="D7821" t="str">
            <v>杏立博全診所黃博建</v>
          </cell>
          <cell r="E7821" t="str">
            <v>黃博建先生</v>
          </cell>
          <cell r="F7821">
            <v>911656688</v>
          </cell>
        </row>
        <row r="7822">
          <cell r="A7822" t="str">
            <v>G162313</v>
          </cell>
          <cell r="B7822" t="str">
            <v>RBC0101</v>
          </cell>
          <cell r="C7822" t="str">
            <v>先生</v>
          </cell>
          <cell r="D7822" t="str">
            <v>日盛全台通小客車租賃(股)張博凱</v>
          </cell>
          <cell r="E7822" t="str">
            <v>張博凱先生</v>
          </cell>
          <cell r="F7822">
            <v>918617660</v>
          </cell>
        </row>
        <row r="7823">
          <cell r="A7823" t="str">
            <v>G163615</v>
          </cell>
          <cell r="B7823" t="str">
            <v>AWY6590</v>
          </cell>
          <cell r="C7823" t="str">
            <v>先生</v>
          </cell>
          <cell r="D7823" t="str">
            <v>葉乃凡</v>
          </cell>
          <cell r="E7823" t="str">
            <v>葉乃凡先生</v>
          </cell>
          <cell r="F7823">
            <v>930817356</v>
          </cell>
        </row>
        <row r="7824">
          <cell r="A7824" t="str">
            <v>G165229</v>
          </cell>
          <cell r="B7824" t="str">
            <v>RBE3897</v>
          </cell>
          <cell r="C7824" t="str">
            <v>先生</v>
          </cell>
          <cell r="D7824" t="str">
            <v>紘瑞健康事業(股)-和運洪世澤</v>
          </cell>
          <cell r="E7824" t="str">
            <v>洪世澤先生</v>
          </cell>
          <cell r="F7824">
            <v>978803198</v>
          </cell>
        </row>
        <row r="7825">
          <cell r="A7825" t="str">
            <v>G175588</v>
          </cell>
          <cell r="B7825" t="str">
            <v>AKN9558</v>
          </cell>
          <cell r="C7825" t="str">
            <v>先生</v>
          </cell>
          <cell r="D7825" t="str">
            <v>王雪卿</v>
          </cell>
          <cell r="E7825" t="str">
            <v>孫金源先生</v>
          </cell>
          <cell r="F7825">
            <v>910193635</v>
          </cell>
        </row>
        <row r="7826">
          <cell r="A7826" t="str">
            <v>G175611</v>
          </cell>
          <cell r="B7826" t="str">
            <v>ANV8087</v>
          </cell>
          <cell r="C7826" t="str">
            <v>先生</v>
          </cell>
          <cell r="D7826" t="str">
            <v>林寧</v>
          </cell>
          <cell r="E7826" t="str">
            <v>徐國賢先生</v>
          </cell>
          <cell r="F7826">
            <v>912897587</v>
          </cell>
        </row>
        <row r="7827">
          <cell r="A7827" t="str">
            <v>G175615</v>
          </cell>
          <cell r="B7827" t="str">
            <v>AKX6588</v>
          </cell>
          <cell r="C7827" t="str">
            <v>先生</v>
          </cell>
          <cell r="D7827" t="str">
            <v>清泰企業股份有限公司簡志璁</v>
          </cell>
          <cell r="E7827" t="str">
            <v>簡志璁先生</v>
          </cell>
          <cell r="F7827">
            <v>932392896</v>
          </cell>
        </row>
        <row r="7828">
          <cell r="A7828" t="str">
            <v>G175617</v>
          </cell>
          <cell r="B7828" t="str">
            <v>G175617</v>
          </cell>
          <cell r="C7828" t="str">
            <v>先生</v>
          </cell>
          <cell r="D7828" t="str">
            <v>車已賣</v>
          </cell>
          <cell r="E7828" t="str">
            <v>車已賣先生</v>
          </cell>
          <cell r="F7828">
            <v>900000000</v>
          </cell>
        </row>
        <row r="7829">
          <cell r="A7829" t="str">
            <v>G175698</v>
          </cell>
          <cell r="B7829" t="str">
            <v>RAY2787</v>
          </cell>
          <cell r="C7829" t="str">
            <v>先生</v>
          </cell>
          <cell r="D7829" t="str">
            <v>美商美光亞太科技股份有限公司(中租)陳士軒</v>
          </cell>
          <cell r="E7829" t="str">
            <v>陳士軒先生</v>
          </cell>
          <cell r="F7829">
            <v>911770700</v>
          </cell>
        </row>
        <row r="7830">
          <cell r="A7830" t="str">
            <v>G176138</v>
          </cell>
          <cell r="B7830" t="str">
            <v>AYG6822</v>
          </cell>
          <cell r="C7830" t="str">
            <v>先生</v>
          </cell>
          <cell r="D7830" t="str">
            <v>華陽不鏽鋼工業(股)公司-財盟租賃陳永昇</v>
          </cell>
          <cell r="E7830" t="str">
            <v>陳永昇先生</v>
          </cell>
          <cell r="F7830">
            <v>939968226</v>
          </cell>
        </row>
        <row r="7831">
          <cell r="A7831" t="str">
            <v>G176140</v>
          </cell>
          <cell r="B7831" t="str">
            <v>RBR5523</v>
          </cell>
          <cell r="C7831" t="str">
            <v>先生</v>
          </cell>
          <cell r="D7831" t="str">
            <v>展雲事業(股)-聯邦租賃李朝銘</v>
          </cell>
          <cell r="E7831" t="str">
            <v>李朝銘先生</v>
          </cell>
          <cell r="F7831">
            <v>975395001</v>
          </cell>
        </row>
        <row r="7832">
          <cell r="A7832" t="str">
            <v>G176152</v>
          </cell>
          <cell r="B7832" t="str">
            <v>ANN0658</v>
          </cell>
          <cell r="C7832" t="str">
            <v>先生</v>
          </cell>
          <cell r="D7832" t="str">
            <v>楊志中</v>
          </cell>
          <cell r="E7832" t="str">
            <v>楊志中先生</v>
          </cell>
          <cell r="F7832">
            <v>931686878</v>
          </cell>
        </row>
        <row r="7833">
          <cell r="A7833" t="str">
            <v>G176159</v>
          </cell>
          <cell r="B7833" t="str">
            <v>ALC1679</v>
          </cell>
          <cell r="C7833" t="str">
            <v>先生</v>
          </cell>
          <cell r="D7833" t="str">
            <v>方志恆</v>
          </cell>
          <cell r="E7833" t="str">
            <v>方志恆先生</v>
          </cell>
          <cell r="F7833">
            <v>983852988</v>
          </cell>
        </row>
        <row r="7834">
          <cell r="A7834" t="str">
            <v>G176169</v>
          </cell>
          <cell r="B7834" t="str">
            <v>APG5582</v>
          </cell>
          <cell r="C7834" t="str">
            <v>先生</v>
          </cell>
          <cell r="D7834" t="str">
            <v>加業工程有限公司陳建忠</v>
          </cell>
          <cell r="E7834" t="str">
            <v>陳建忠先生</v>
          </cell>
          <cell r="F7834">
            <v>987889950</v>
          </cell>
        </row>
        <row r="7835">
          <cell r="A7835" t="str">
            <v>G176216</v>
          </cell>
          <cell r="B7835" t="str">
            <v>AJJ1966</v>
          </cell>
          <cell r="C7835" t="str">
            <v>小姐</v>
          </cell>
          <cell r="D7835" t="str">
            <v>邱淑玲</v>
          </cell>
          <cell r="E7835" t="str">
            <v>邱淑玲小姐</v>
          </cell>
          <cell r="F7835">
            <v>936084122</v>
          </cell>
        </row>
        <row r="7836">
          <cell r="A7836" t="str">
            <v>G176219</v>
          </cell>
          <cell r="B7836" t="str">
            <v>RAZ8721</v>
          </cell>
          <cell r="C7836" t="str">
            <v>先生</v>
          </cell>
          <cell r="D7836" t="str">
            <v>美商美光亞太科技股份有限公司(中租)陳士軒</v>
          </cell>
          <cell r="E7836" t="str">
            <v>陳士軒先生</v>
          </cell>
          <cell r="F7836">
            <v>911770700</v>
          </cell>
        </row>
        <row r="7837">
          <cell r="A7837" t="str">
            <v>G176233</v>
          </cell>
          <cell r="B7837" t="str">
            <v>ARR8528</v>
          </cell>
          <cell r="C7837" t="str">
            <v>先生</v>
          </cell>
          <cell r="D7837" t="str">
            <v>高正忠</v>
          </cell>
          <cell r="E7837" t="str">
            <v>高正忠先生</v>
          </cell>
          <cell r="F7837">
            <v>939033095</v>
          </cell>
        </row>
        <row r="7838">
          <cell r="A7838" t="str">
            <v>G176260</v>
          </cell>
          <cell r="B7838" t="str">
            <v>RBM6180</v>
          </cell>
          <cell r="C7838" t="str">
            <v>先生</v>
          </cell>
          <cell r="D7838" t="str">
            <v>梅康電子股份有限公司范俊強</v>
          </cell>
          <cell r="E7838" t="str">
            <v>范俊強先生</v>
          </cell>
          <cell r="F7838">
            <v>919633173</v>
          </cell>
        </row>
        <row r="7839">
          <cell r="A7839" t="str">
            <v>G176263</v>
          </cell>
          <cell r="B7839" t="str">
            <v>AMY3116</v>
          </cell>
          <cell r="C7839" t="str">
            <v>先生</v>
          </cell>
          <cell r="D7839" t="str">
            <v>世盟生物科技(限)公司張世明</v>
          </cell>
          <cell r="E7839" t="str">
            <v>張世明先生</v>
          </cell>
          <cell r="F7839">
            <v>933233767</v>
          </cell>
        </row>
        <row r="7840">
          <cell r="A7840" t="str">
            <v>G176550</v>
          </cell>
          <cell r="B7840" t="str">
            <v>AKX3385</v>
          </cell>
          <cell r="C7840" t="str">
            <v>小姐</v>
          </cell>
          <cell r="D7840" t="str">
            <v>鄧文杰</v>
          </cell>
          <cell r="E7840" t="str">
            <v>黃秀慧小姐</v>
          </cell>
          <cell r="F7840">
            <v>932330698</v>
          </cell>
        </row>
        <row r="7841">
          <cell r="A7841" t="str">
            <v>G176563</v>
          </cell>
          <cell r="B7841" t="str">
            <v>APK8238</v>
          </cell>
          <cell r="C7841" t="str">
            <v>先生</v>
          </cell>
          <cell r="D7841" t="str">
            <v>鼎康實業(股)公司陳家緯</v>
          </cell>
          <cell r="E7841" t="str">
            <v>陳家緯先生</v>
          </cell>
          <cell r="F7841">
            <v>987465495</v>
          </cell>
        </row>
        <row r="7842">
          <cell r="A7842" t="str">
            <v>G176589</v>
          </cell>
          <cell r="B7842" t="str">
            <v>AKR6928</v>
          </cell>
          <cell r="C7842" t="str">
            <v>先生</v>
          </cell>
          <cell r="D7842" t="str">
            <v>傅金泉</v>
          </cell>
          <cell r="E7842" t="str">
            <v>傅金泉先生</v>
          </cell>
          <cell r="F7842">
            <v>930932243</v>
          </cell>
        </row>
        <row r="7843">
          <cell r="A7843" t="str">
            <v>G176604</v>
          </cell>
          <cell r="B7843" t="str">
            <v>RAZ7006</v>
          </cell>
          <cell r="C7843" t="str">
            <v>小姐</v>
          </cell>
          <cell r="D7843" t="str">
            <v>統一東京租賃(股)林惠敏</v>
          </cell>
          <cell r="E7843" t="str">
            <v>林惠敏小姐</v>
          </cell>
          <cell r="F7843">
            <v>912839710</v>
          </cell>
        </row>
        <row r="7844">
          <cell r="A7844" t="str">
            <v>G176605</v>
          </cell>
          <cell r="B7844" t="str">
            <v>RCH3229</v>
          </cell>
          <cell r="C7844" t="str">
            <v>先生</v>
          </cell>
          <cell r="D7844" t="str">
            <v>威力創有限公司(財盟)吳育奇</v>
          </cell>
          <cell r="E7844" t="str">
            <v>吳育奇先生</v>
          </cell>
          <cell r="F7844">
            <v>921622218</v>
          </cell>
        </row>
        <row r="7845">
          <cell r="A7845" t="str">
            <v>G176652</v>
          </cell>
          <cell r="B7845" t="str">
            <v>APM3529</v>
          </cell>
          <cell r="C7845" t="str">
            <v>先生</v>
          </cell>
          <cell r="D7845" t="str">
            <v>廖少君</v>
          </cell>
          <cell r="E7845" t="str">
            <v>廖少君先生</v>
          </cell>
          <cell r="F7845">
            <v>932155927</v>
          </cell>
        </row>
        <row r="7846">
          <cell r="A7846" t="str">
            <v>G177055</v>
          </cell>
          <cell r="B7846" t="str">
            <v>AMY7128</v>
          </cell>
          <cell r="C7846" t="str">
            <v>先生</v>
          </cell>
          <cell r="D7846" t="str">
            <v>高崇仁</v>
          </cell>
          <cell r="E7846" t="str">
            <v>高崇仁先生</v>
          </cell>
          <cell r="F7846">
            <v>976551000</v>
          </cell>
        </row>
        <row r="7847">
          <cell r="A7847" t="str">
            <v>G177158</v>
          </cell>
          <cell r="B7847" t="str">
            <v>ANA0939</v>
          </cell>
          <cell r="C7847" t="str">
            <v>先生</v>
          </cell>
          <cell r="D7847" t="str">
            <v>龍均得企業有限公司張世欣</v>
          </cell>
          <cell r="E7847" t="str">
            <v>張世欣先生</v>
          </cell>
          <cell r="F7847">
            <v>930839660</v>
          </cell>
        </row>
        <row r="7848">
          <cell r="A7848" t="str">
            <v>G177311</v>
          </cell>
          <cell r="B7848" t="str">
            <v>RBB1970</v>
          </cell>
          <cell r="C7848" t="str">
            <v>先生</v>
          </cell>
          <cell r="D7848" t="str">
            <v>中租迪和股份有限公司陳明宏</v>
          </cell>
          <cell r="E7848" t="str">
            <v>陳明宏先生</v>
          </cell>
          <cell r="F7848">
            <v>911770700</v>
          </cell>
        </row>
        <row r="7849">
          <cell r="A7849" t="str">
            <v>G177332</v>
          </cell>
          <cell r="B7849" t="str">
            <v>AND3111</v>
          </cell>
          <cell r="C7849" t="str">
            <v>小姐</v>
          </cell>
          <cell r="D7849" t="str">
            <v>唐美珠</v>
          </cell>
          <cell r="E7849" t="str">
            <v>唐美珠小姐</v>
          </cell>
          <cell r="F7849">
            <v>938757607</v>
          </cell>
        </row>
        <row r="7850">
          <cell r="A7850" t="str">
            <v>G177335</v>
          </cell>
          <cell r="B7850" t="str">
            <v>RAZ8886</v>
          </cell>
          <cell r="C7850" t="str">
            <v>先生</v>
          </cell>
          <cell r="D7850" t="str">
            <v>康靖室內裝修工程有限公司(財盟)葉世廣</v>
          </cell>
          <cell r="E7850" t="str">
            <v>葉世廣先生</v>
          </cell>
          <cell r="F7850">
            <v>926668760</v>
          </cell>
        </row>
        <row r="7851">
          <cell r="A7851" t="str">
            <v>G177372</v>
          </cell>
          <cell r="B7851" t="str">
            <v>RBB1029</v>
          </cell>
          <cell r="C7851" t="str">
            <v>先生</v>
          </cell>
          <cell r="D7851" t="str">
            <v>財盟租賃小客車黃俊龍</v>
          </cell>
          <cell r="E7851" t="str">
            <v>黃俊龍先生</v>
          </cell>
          <cell r="F7851">
            <v>933168393</v>
          </cell>
        </row>
        <row r="7852">
          <cell r="A7852" t="str">
            <v>G177376</v>
          </cell>
          <cell r="B7852" t="str">
            <v>ANN0977</v>
          </cell>
          <cell r="C7852" t="str">
            <v>小姐</v>
          </cell>
          <cell r="D7852" t="str">
            <v>諄爵企業社賴俐諄</v>
          </cell>
          <cell r="E7852" t="str">
            <v>賴俐諄小姐</v>
          </cell>
          <cell r="F7852">
            <v>989130209</v>
          </cell>
        </row>
        <row r="7853">
          <cell r="A7853" t="str">
            <v>G177537</v>
          </cell>
          <cell r="B7853" t="str">
            <v>RBB3921</v>
          </cell>
          <cell r="C7853" t="str">
            <v>先生</v>
          </cell>
          <cell r="D7853" t="str">
            <v>台壽保資融(股)公司莊昀庭</v>
          </cell>
          <cell r="E7853" t="str">
            <v>莊昀庭先生</v>
          </cell>
          <cell r="F7853">
            <v>912868981</v>
          </cell>
        </row>
        <row r="7854">
          <cell r="A7854" t="str">
            <v>G177580</v>
          </cell>
          <cell r="B7854" t="str">
            <v>RBB3637</v>
          </cell>
          <cell r="C7854" t="str">
            <v>先生</v>
          </cell>
          <cell r="D7854" t="str">
            <v>陳泰安</v>
          </cell>
          <cell r="E7854" t="str">
            <v>陳泰安先生</v>
          </cell>
          <cell r="F7854">
            <v>939367306</v>
          </cell>
        </row>
        <row r="7855">
          <cell r="A7855" t="str">
            <v>G177584</v>
          </cell>
          <cell r="B7855" t="str">
            <v>RBB6123</v>
          </cell>
          <cell r="C7855" t="str">
            <v>先生</v>
          </cell>
          <cell r="D7855" t="str">
            <v>遠銀小客車租賃股份有限公司王堅勇</v>
          </cell>
          <cell r="E7855" t="str">
            <v>王堅勇先生</v>
          </cell>
          <cell r="F7855">
            <v>917793789</v>
          </cell>
        </row>
        <row r="7856">
          <cell r="A7856" t="str">
            <v>G177994</v>
          </cell>
          <cell r="B7856" t="str">
            <v>ANN8895</v>
          </cell>
          <cell r="C7856" t="str">
            <v>小姐</v>
          </cell>
          <cell r="D7856" t="str">
            <v>謝素娥</v>
          </cell>
          <cell r="E7856" t="str">
            <v>謝素娥小姐</v>
          </cell>
          <cell r="F7856">
            <v>935635559</v>
          </cell>
        </row>
        <row r="7857">
          <cell r="A7857" t="str">
            <v>G177998</v>
          </cell>
          <cell r="B7857" t="str">
            <v>ANZ8875</v>
          </cell>
          <cell r="C7857" t="str">
            <v>先生</v>
          </cell>
          <cell r="D7857" t="str">
            <v>黃朝農</v>
          </cell>
          <cell r="E7857" t="str">
            <v>黃朝農先生</v>
          </cell>
          <cell r="F7857">
            <v>961261698</v>
          </cell>
        </row>
        <row r="7858">
          <cell r="A7858" t="str">
            <v>G178008</v>
          </cell>
          <cell r="B7858" t="str">
            <v>RBB9529</v>
          </cell>
          <cell r="C7858" t="str">
            <v>先生</v>
          </cell>
          <cell r="D7858" t="str">
            <v>和運租車股份有限公司陳義昇</v>
          </cell>
          <cell r="E7858" t="str">
            <v>陳義昇先生</v>
          </cell>
          <cell r="F7858">
            <v>988129332</v>
          </cell>
        </row>
        <row r="7859">
          <cell r="A7859" t="str">
            <v>G178011</v>
          </cell>
          <cell r="B7859" t="str">
            <v>RBZ0890</v>
          </cell>
          <cell r="C7859" t="str">
            <v>先生</v>
          </cell>
          <cell r="D7859" t="str">
            <v>普羅小客車租賃(股)張宏榮</v>
          </cell>
          <cell r="E7859" t="str">
            <v>張宏榮先生</v>
          </cell>
          <cell r="F7859">
            <v>937048237</v>
          </cell>
        </row>
        <row r="7860">
          <cell r="A7860" t="str">
            <v>G178075</v>
          </cell>
          <cell r="B7860" t="str">
            <v>ANX0088</v>
          </cell>
          <cell r="C7860" t="str">
            <v>先生</v>
          </cell>
          <cell r="D7860" t="str">
            <v>鴻福土木包工業花慶</v>
          </cell>
          <cell r="E7860" t="str">
            <v>花慶先生</v>
          </cell>
          <cell r="F7860">
            <v>988393545</v>
          </cell>
        </row>
        <row r="7861">
          <cell r="A7861" t="str">
            <v>G178280</v>
          </cell>
          <cell r="B7861" t="str">
            <v>ALA3937</v>
          </cell>
          <cell r="C7861" t="str">
            <v>先生</v>
          </cell>
          <cell r="D7861" t="str">
            <v>紐澳良國際股份有限公司李正財</v>
          </cell>
          <cell r="E7861" t="str">
            <v>李正財先生</v>
          </cell>
          <cell r="F7861">
            <v>932180129</v>
          </cell>
        </row>
        <row r="7862">
          <cell r="A7862" t="str">
            <v>G178284</v>
          </cell>
          <cell r="B7862" t="str">
            <v>RBC0937</v>
          </cell>
          <cell r="C7862" t="str">
            <v>先生</v>
          </cell>
          <cell r="D7862" t="str">
            <v>傑太日煙國際股份有限公司(統一東京)李威凱</v>
          </cell>
          <cell r="E7862" t="str">
            <v>李威凱先生</v>
          </cell>
          <cell r="F7862">
            <v>932686952</v>
          </cell>
        </row>
        <row r="7863">
          <cell r="A7863" t="str">
            <v>G178682</v>
          </cell>
          <cell r="B7863" t="str">
            <v>RBC1210</v>
          </cell>
          <cell r="C7863" t="str">
            <v>先生</v>
          </cell>
          <cell r="D7863" t="str">
            <v>日盛全台通小客車租賃(股)公司江重良</v>
          </cell>
          <cell r="E7863" t="str">
            <v>江重良先生</v>
          </cell>
          <cell r="F7863">
            <v>955648866</v>
          </cell>
        </row>
        <row r="7864">
          <cell r="A7864" t="str">
            <v>G178801</v>
          </cell>
          <cell r="B7864" t="str">
            <v>RCB3860</v>
          </cell>
          <cell r="C7864" t="str">
            <v>先生</v>
          </cell>
          <cell r="D7864" t="str">
            <v>依德國際股份有限公司程仕龍</v>
          </cell>
          <cell r="E7864" t="str">
            <v>程仕龍先生</v>
          </cell>
          <cell r="F7864">
            <v>919265936</v>
          </cell>
        </row>
        <row r="7865">
          <cell r="A7865" t="str">
            <v>G178863</v>
          </cell>
          <cell r="B7865" t="str">
            <v>ANX7559</v>
          </cell>
          <cell r="C7865" t="str">
            <v>先生</v>
          </cell>
          <cell r="D7865" t="str">
            <v>駱長和</v>
          </cell>
          <cell r="E7865" t="str">
            <v>駱長和先生</v>
          </cell>
          <cell r="F7865">
            <v>921071088</v>
          </cell>
        </row>
        <row r="7866">
          <cell r="A7866" t="str">
            <v>G178995</v>
          </cell>
          <cell r="B7866" t="str">
            <v>ANX9909</v>
          </cell>
          <cell r="C7866" t="str">
            <v>小姐</v>
          </cell>
          <cell r="D7866" t="str">
            <v>林靜修</v>
          </cell>
          <cell r="E7866" t="str">
            <v>林靜修小姐</v>
          </cell>
          <cell r="F7866">
            <v>936889332</v>
          </cell>
        </row>
        <row r="7867">
          <cell r="A7867" t="str">
            <v>G179447</v>
          </cell>
          <cell r="B7867" t="str">
            <v>外1651</v>
          </cell>
          <cell r="C7867" t="str">
            <v>先生</v>
          </cell>
          <cell r="D7867" t="str">
            <v>駐台北土耳其貿易辦事處巴拉克</v>
          </cell>
          <cell r="E7867" t="str">
            <v>巴拉克先生</v>
          </cell>
          <cell r="F7867">
            <v>928534040</v>
          </cell>
        </row>
        <row r="7868">
          <cell r="A7868" t="str">
            <v>G180866</v>
          </cell>
          <cell r="B7868" t="str">
            <v>RBL0009</v>
          </cell>
          <cell r="C7868" t="str">
            <v>先生</v>
          </cell>
          <cell r="D7868" t="str">
            <v>歐力士小客車租賃股份有限公司魏志忠</v>
          </cell>
          <cell r="E7868" t="str">
            <v>李銘宏先生</v>
          </cell>
          <cell r="F7868">
            <v>955419851</v>
          </cell>
        </row>
        <row r="7869">
          <cell r="A7869" t="str">
            <v>G180914</v>
          </cell>
          <cell r="B7869" t="str">
            <v>RBL0686</v>
          </cell>
          <cell r="C7869" t="str">
            <v>先生</v>
          </cell>
          <cell r="D7869" t="str">
            <v>和運租車(股)王明義</v>
          </cell>
          <cell r="E7869" t="str">
            <v>王明義先生</v>
          </cell>
          <cell r="F7869">
            <v>936703583</v>
          </cell>
        </row>
        <row r="7870">
          <cell r="A7870" t="str">
            <v>G180939</v>
          </cell>
          <cell r="B7870" t="str">
            <v>RBE6158</v>
          </cell>
          <cell r="C7870" t="str">
            <v>小姐</v>
          </cell>
          <cell r="D7870" t="str">
            <v>大華建設(股)-日盛租賃林良佳</v>
          </cell>
          <cell r="E7870" t="str">
            <v>林良佳小姐</v>
          </cell>
          <cell r="F7870">
            <v>920632917</v>
          </cell>
        </row>
        <row r="7871">
          <cell r="A7871" t="str">
            <v>G180948</v>
          </cell>
          <cell r="B7871" t="str">
            <v>ARF3669</v>
          </cell>
          <cell r="C7871" t="str">
            <v>先生</v>
          </cell>
          <cell r="D7871" t="str">
            <v>邱子群</v>
          </cell>
          <cell r="E7871" t="str">
            <v>邱子群先生</v>
          </cell>
          <cell r="F7871">
            <v>921346976</v>
          </cell>
        </row>
        <row r="7872">
          <cell r="A7872" t="str">
            <v>G181366</v>
          </cell>
          <cell r="B7872" t="str">
            <v>APF1300</v>
          </cell>
          <cell r="C7872" t="str">
            <v>先生</v>
          </cell>
          <cell r="D7872" t="str">
            <v>羅素珍</v>
          </cell>
          <cell r="E7872" t="str">
            <v>高泉昌先生</v>
          </cell>
          <cell r="F7872">
            <v>973009202</v>
          </cell>
        </row>
        <row r="7873">
          <cell r="A7873" t="str">
            <v>G181386</v>
          </cell>
          <cell r="B7873" t="str">
            <v>ATG3501</v>
          </cell>
          <cell r="C7873" t="str">
            <v>先生</v>
          </cell>
          <cell r="D7873" t="str">
            <v>石秀峰</v>
          </cell>
          <cell r="E7873" t="str">
            <v>石秀峰先生</v>
          </cell>
          <cell r="F7873">
            <v>937048020</v>
          </cell>
        </row>
        <row r="7874">
          <cell r="A7874" t="str">
            <v>G181582</v>
          </cell>
          <cell r="B7874" t="str">
            <v>RBT0186</v>
          </cell>
          <cell r="C7874" t="str">
            <v>先生</v>
          </cell>
          <cell r="D7874" t="str">
            <v>許安慶</v>
          </cell>
          <cell r="E7874" t="str">
            <v>許安慶先生</v>
          </cell>
          <cell r="F7874">
            <v>911814888</v>
          </cell>
        </row>
        <row r="7875">
          <cell r="A7875" t="str">
            <v>G181596</v>
          </cell>
          <cell r="B7875" t="str">
            <v>APF9678</v>
          </cell>
          <cell r="C7875" t="str">
            <v>先生</v>
          </cell>
          <cell r="D7875" t="str">
            <v>林國星</v>
          </cell>
          <cell r="E7875" t="str">
            <v>林國星先生</v>
          </cell>
          <cell r="F7875">
            <v>953669950</v>
          </cell>
        </row>
        <row r="7876">
          <cell r="A7876" t="str">
            <v>G181725</v>
          </cell>
          <cell r="B7876" t="str">
            <v>ANY6520</v>
          </cell>
          <cell r="C7876" t="str">
            <v>先生</v>
          </cell>
          <cell r="D7876" t="str">
            <v>徐慧容</v>
          </cell>
          <cell r="E7876" t="str">
            <v>蔡騰毅先生</v>
          </cell>
          <cell r="F7876">
            <v>926027788</v>
          </cell>
        </row>
        <row r="7877">
          <cell r="A7877" t="str">
            <v>G181827</v>
          </cell>
          <cell r="B7877" t="str">
            <v>AND5585</v>
          </cell>
          <cell r="C7877" t="str">
            <v>小姐</v>
          </cell>
          <cell r="D7877" t="str">
            <v>王幸玲</v>
          </cell>
          <cell r="E7877" t="str">
            <v>王幸玲小姐</v>
          </cell>
          <cell r="F7877">
            <v>915982115</v>
          </cell>
        </row>
        <row r="7878">
          <cell r="A7878" t="str">
            <v>G181896</v>
          </cell>
          <cell r="B7878" t="str">
            <v>RCA6815</v>
          </cell>
          <cell r="C7878" t="str">
            <v>小姐</v>
          </cell>
          <cell r="D7878" t="str">
            <v>格上汽車租賃(股)吳蔡惟</v>
          </cell>
          <cell r="E7878" t="str">
            <v>吳蔡惟小姐</v>
          </cell>
          <cell r="F7878">
            <v>961135713</v>
          </cell>
        </row>
        <row r="7879">
          <cell r="A7879" t="str">
            <v>G181910</v>
          </cell>
          <cell r="B7879" t="str">
            <v>AMX2769</v>
          </cell>
          <cell r="C7879" t="str">
            <v>先生</v>
          </cell>
          <cell r="D7879" t="str">
            <v>林文彥</v>
          </cell>
          <cell r="E7879" t="str">
            <v>林文彥先生</v>
          </cell>
          <cell r="F7879">
            <v>963303566</v>
          </cell>
        </row>
        <row r="7880">
          <cell r="A7880" t="str">
            <v>G181944</v>
          </cell>
          <cell r="B7880" t="str">
            <v>ATN5333</v>
          </cell>
          <cell r="C7880" t="str">
            <v>先生</v>
          </cell>
          <cell r="D7880" t="str">
            <v>魏于翔</v>
          </cell>
          <cell r="E7880" t="str">
            <v>魏于翔先生</v>
          </cell>
          <cell r="F7880">
            <v>972815131</v>
          </cell>
        </row>
        <row r="7881">
          <cell r="A7881" t="str">
            <v>G182025</v>
          </cell>
          <cell r="B7881" t="str">
            <v>ATA7126</v>
          </cell>
          <cell r="C7881" t="str">
            <v>小姐</v>
          </cell>
          <cell r="D7881" t="str">
            <v>許儷瓊</v>
          </cell>
          <cell r="E7881" t="str">
            <v>許儷瓊小姐</v>
          </cell>
          <cell r="F7881">
            <v>933189290</v>
          </cell>
        </row>
        <row r="7882">
          <cell r="A7882" t="str">
            <v>G182068</v>
          </cell>
          <cell r="B7882" t="str">
            <v>APM1728</v>
          </cell>
          <cell r="C7882" t="str">
            <v>小姐</v>
          </cell>
          <cell r="D7882" t="str">
            <v>楊蕙瑜</v>
          </cell>
          <cell r="E7882" t="str">
            <v>楊蕙瑜小姐</v>
          </cell>
          <cell r="F7882">
            <v>939132800</v>
          </cell>
        </row>
        <row r="7883">
          <cell r="A7883" t="str">
            <v>G182131</v>
          </cell>
          <cell r="B7883" t="str">
            <v>AND9807</v>
          </cell>
          <cell r="C7883" t="str">
            <v>先生</v>
          </cell>
          <cell r="D7883" t="str">
            <v>韓濬聰</v>
          </cell>
          <cell r="E7883" t="str">
            <v>韓濬聰先生</v>
          </cell>
          <cell r="F7883">
            <v>926150982</v>
          </cell>
        </row>
        <row r="7884">
          <cell r="A7884" t="str">
            <v>G182135</v>
          </cell>
          <cell r="B7884" t="str">
            <v>G182135</v>
          </cell>
          <cell r="C7884" t="str">
            <v>先生</v>
          </cell>
          <cell r="D7884" t="str">
            <v>車已賣</v>
          </cell>
          <cell r="E7884" t="str">
            <v>車已賣先生</v>
          </cell>
          <cell r="F7884">
            <v>900000000</v>
          </cell>
        </row>
        <row r="7885">
          <cell r="A7885" t="str">
            <v>G182202</v>
          </cell>
          <cell r="B7885" t="str">
            <v>ATC2578</v>
          </cell>
          <cell r="C7885" t="str">
            <v>先生</v>
          </cell>
          <cell r="D7885" t="str">
            <v>林品汶</v>
          </cell>
          <cell r="E7885" t="str">
            <v>黃泓睿先生</v>
          </cell>
          <cell r="F7885">
            <v>963332610</v>
          </cell>
        </row>
        <row r="7886">
          <cell r="A7886" t="str">
            <v>G182208</v>
          </cell>
          <cell r="B7886" t="str">
            <v>RBM1968</v>
          </cell>
          <cell r="C7886" t="str">
            <v>小姐</v>
          </cell>
          <cell r="D7886" t="str">
            <v>格上汽車租賃股份有限公司陳宛亭</v>
          </cell>
          <cell r="E7886" t="str">
            <v>陳宛亭小姐</v>
          </cell>
          <cell r="F7886">
            <v>903001838</v>
          </cell>
        </row>
        <row r="7887">
          <cell r="A7887" t="str">
            <v>G182210</v>
          </cell>
          <cell r="B7887" t="str">
            <v>APJ0222</v>
          </cell>
          <cell r="C7887" t="str">
            <v>先生</v>
          </cell>
          <cell r="D7887" t="str">
            <v>吳維仁</v>
          </cell>
          <cell r="E7887" t="str">
            <v>吳維仁先生</v>
          </cell>
          <cell r="F7887">
            <v>975937223</v>
          </cell>
        </row>
        <row r="7888">
          <cell r="A7888" t="str">
            <v>G182301</v>
          </cell>
          <cell r="B7888" t="str">
            <v>AMX2818</v>
          </cell>
          <cell r="C7888" t="str">
            <v>小姐</v>
          </cell>
          <cell r="D7888" t="str">
            <v>曾弘文</v>
          </cell>
          <cell r="E7888" t="str">
            <v>曾弘文小姐</v>
          </cell>
          <cell r="F7888">
            <v>935111172</v>
          </cell>
        </row>
        <row r="7889">
          <cell r="A7889" t="str">
            <v>G182322</v>
          </cell>
          <cell r="B7889" t="str">
            <v>AXD6286</v>
          </cell>
          <cell r="C7889" t="str">
            <v>先生</v>
          </cell>
          <cell r="D7889" t="str">
            <v>黃婷</v>
          </cell>
          <cell r="E7889" t="str">
            <v>卓士華先生</v>
          </cell>
          <cell r="F7889">
            <v>983999370</v>
          </cell>
        </row>
        <row r="7890">
          <cell r="A7890" t="str">
            <v>G182406</v>
          </cell>
          <cell r="B7890" t="str">
            <v>AYA0307</v>
          </cell>
          <cell r="C7890" t="str">
            <v>小姐</v>
          </cell>
          <cell r="D7890" t="str">
            <v>鎔德股份有限公司李如峰</v>
          </cell>
          <cell r="E7890" t="str">
            <v>李如峰小姐</v>
          </cell>
          <cell r="F7890">
            <v>900000000</v>
          </cell>
        </row>
        <row r="7891">
          <cell r="A7891" t="str">
            <v>G182407</v>
          </cell>
          <cell r="B7891" t="str">
            <v>ARL6857</v>
          </cell>
          <cell r="C7891" t="str">
            <v>小姐</v>
          </cell>
          <cell r="D7891" t="str">
            <v>惠蘭</v>
          </cell>
          <cell r="E7891" t="str">
            <v>惠蘭小姐</v>
          </cell>
          <cell r="F7891">
            <v>900000000</v>
          </cell>
        </row>
        <row r="7892">
          <cell r="A7892" t="str">
            <v>G182431</v>
          </cell>
          <cell r="B7892" t="str">
            <v>ASC5888</v>
          </cell>
          <cell r="C7892" t="str">
            <v>小姐</v>
          </cell>
          <cell r="D7892" t="str">
            <v>李采珍</v>
          </cell>
          <cell r="E7892" t="str">
            <v>李采珍小姐</v>
          </cell>
          <cell r="F7892">
            <v>989617888</v>
          </cell>
        </row>
        <row r="7893">
          <cell r="A7893" t="str">
            <v>G182486</v>
          </cell>
          <cell r="B7893" t="str">
            <v>APH6207</v>
          </cell>
          <cell r="C7893" t="str">
            <v>先生</v>
          </cell>
          <cell r="D7893" t="str">
            <v>林秀美</v>
          </cell>
          <cell r="E7893" t="str">
            <v>魏禎毅先生</v>
          </cell>
          <cell r="F7893">
            <v>972723677</v>
          </cell>
        </row>
        <row r="7894">
          <cell r="A7894" t="str">
            <v>G182491</v>
          </cell>
          <cell r="B7894" t="str">
            <v>APM6766</v>
          </cell>
          <cell r="C7894" t="str">
            <v>小姐</v>
          </cell>
          <cell r="D7894" t="str">
            <v>陳妙鈴</v>
          </cell>
          <cell r="E7894" t="str">
            <v>陳妙鈴小姐</v>
          </cell>
          <cell r="F7894">
            <v>935965688</v>
          </cell>
        </row>
        <row r="7895">
          <cell r="A7895" t="str">
            <v>G182494</v>
          </cell>
          <cell r="B7895" t="str">
            <v>AMX0600</v>
          </cell>
          <cell r="C7895" t="str">
            <v>先生</v>
          </cell>
          <cell r="D7895" t="str">
            <v>區宇成</v>
          </cell>
          <cell r="E7895" t="str">
            <v>區宇成先生</v>
          </cell>
          <cell r="F7895">
            <v>932386221</v>
          </cell>
        </row>
        <row r="7896">
          <cell r="A7896" t="str">
            <v>G182594</v>
          </cell>
          <cell r="B7896" t="str">
            <v>AQX1610</v>
          </cell>
          <cell r="C7896" t="str">
            <v>小姐</v>
          </cell>
          <cell r="D7896" t="str">
            <v>林安德</v>
          </cell>
          <cell r="E7896" t="str">
            <v>陳蕙君小姐</v>
          </cell>
          <cell r="F7896">
            <v>912568706</v>
          </cell>
        </row>
        <row r="7897">
          <cell r="A7897" t="str">
            <v>G185620</v>
          </cell>
          <cell r="B7897" t="str">
            <v>ANY7767</v>
          </cell>
          <cell r="C7897" t="str">
            <v>先生</v>
          </cell>
          <cell r="D7897" t="str">
            <v>順億興股份有限公司陳逸杰</v>
          </cell>
          <cell r="E7897" t="str">
            <v>陳逸杰先生</v>
          </cell>
          <cell r="F7897">
            <v>933836971</v>
          </cell>
        </row>
        <row r="7898">
          <cell r="A7898" t="str">
            <v>G185666</v>
          </cell>
          <cell r="B7898" t="str">
            <v>AQX8677</v>
          </cell>
          <cell r="C7898" t="str">
            <v>先生</v>
          </cell>
          <cell r="D7898" t="str">
            <v>張鴻誠</v>
          </cell>
          <cell r="E7898" t="str">
            <v>張鴻誠先生</v>
          </cell>
          <cell r="F7898">
            <v>988009404</v>
          </cell>
        </row>
        <row r="7899">
          <cell r="A7899" t="str">
            <v>G185753</v>
          </cell>
          <cell r="B7899" t="str">
            <v>APK9818</v>
          </cell>
          <cell r="C7899" t="str">
            <v>先生</v>
          </cell>
          <cell r="D7899" t="str">
            <v>蕭正平</v>
          </cell>
          <cell r="E7899" t="str">
            <v>蕭正平先生</v>
          </cell>
          <cell r="F7899">
            <v>910902537</v>
          </cell>
        </row>
        <row r="7900">
          <cell r="A7900" t="str">
            <v>G185850</v>
          </cell>
          <cell r="B7900" t="str">
            <v>RBM6866</v>
          </cell>
          <cell r="C7900" t="str">
            <v>先生</v>
          </cell>
          <cell r="D7900" t="str">
            <v>呂家駿</v>
          </cell>
          <cell r="E7900" t="str">
            <v>呂家駿先生</v>
          </cell>
          <cell r="F7900">
            <v>910958158</v>
          </cell>
        </row>
        <row r="7901">
          <cell r="A7901" t="str">
            <v>G185912</v>
          </cell>
          <cell r="B7901" t="str">
            <v>ARL1209</v>
          </cell>
          <cell r="C7901" t="str">
            <v>小姐</v>
          </cell>
          <cell r="D7901" t="str">
            <v>周如賢</v>
          </cell>
          <cell r="E7901" t="str">
            <v>周如賢小姐</v>
          </cell>
          <cell r="F7901">
            <v>936346281</v>
          </cell>
        </row>
        <row r="7902">
          <cell r="A7902" t="str">
            <v>G191648</v>
          </cell>
          <cell r="B7902" t="str">
            <v>ATD6276</v>
          </cell>
          <cell r="C7902" t="str">
            <v>先生</v>
          </cell>
          <cell r="D7902" t="str">
            <v>陳志豪</v>
          </cell>
          <cell r="E7902" t="str">
            <v>陳志豪先生</v>
          </cell>
          <cell r="F7902">
            <v>938315179</v>
          </cell>
        </row>
        <row r="7903">
          <cell r="A7903" t="str">
            <v>G191687</v>
          </cell>
          <cell r="B7903" t="str">
            <v>RBM9665</v>
          </cell>
          <cell r="C7903" t="str">
            <v>先生</v>
          </cell>
          <cell r="D7903" t="str">
            <v>鉅麟科技(股)-和運張文綱</v>
          </cell>
          <cell r="E7903" t="str">
            <v>張文綱先生</v>
          </cell>
          <cell r="F7903">
            <v>925156651</v>
          </cell>
        </row>
        <row r="7904">
          <cell r="A7904" t="str">
            <v>G191691</v>
          </cell>
          <cell r="B7904" t="str">
            <v>AND1119</v>
          </cell>
          <cell r="C7904" t="str">
            <v>小姐</v>
          </cell>
          <cell r="D7904" t="str">
            <v>瑞瓏企業有限公司邱思維</v>
          </cell>
          <cell r="E7904" t="str">
            <v>邱思維小姐</v>
          </cell>
          <cell r="F7904">
            <v>933890721</v>
          </cell>
        </row>
        <row r="7905">
          <cell r="A7905" t="str">
            <v>G191836</v>
          </cell>
          <cell r="B7905" t="str">
            <v>ATF7273</v>
          </cell>
          <cell r="C7905" t="str">
            <v>先生</v>
          </cell>
          <cell r="D7905" t="str">
            <v>陳則先</v>
          </cell>
          <cell r="E7905" t="str">
            <v>陳則先先生</v>
          </cell>
          <cell r="F7905">
            <v>988881891</v>
          </cell>
        </row>
        <row r="7906">
          <cell r="A7906" t="str">
            <v>G191838</v>
          </cell>
          <cell r="B7906" t="str">
            <v>ANY3683</v>
          </cell>
          <cell r="C7906" t="str">
            <v>小姐</v>
          </cell>
          <cell r="D7906" t="str">
            <v>黃六如</v>
          </cell>
          <cell r="E7906" t="str">
            <v>黃六如小姐</v>
          </cell>
          <cell r="F7906">
            <v>955535552</v>
          </cell>
        </row>
        <row r="7907">
          <cell r="A7907" t="str">
            <v>G191841</v>
          </cell>
          <cell r="B7907" t="str">
            <v>ANY1369</v>
          </cell>
          <cell r="C7907" t="str">
            <v>先生</v>
          </cell>
          <cell r="D7907" t="str">
            <v>鄭允嚴</v>
          </cell>
          <cell r="E7907" t="str">
            <v>鄭允嚴先生</v>
          </cell>
          <cell r="F7907">
            <v>935572509</v>
          </cell>
        </row>
        <row r="7908">
          <cell r="A7908" t="str">
            <v>G191842</v>
          </cell>
          <cell r="B7908" t="str">
            <v>ATD0985</v>
          </cell>
          <cell r="C7908" t="str">
            <v>小姐</v>
          </cell>
          <cell r="D7908" t="str">
            <v>洪淑蒸</v>
          </cell>
          <cell r="E7908" t="str">
            <v>洪淑蒸小姐</v>
          </cell>
          <cell r="F7908">
            <v>926826824</v>
          </cell>
        </row>
        <row r="7909">
          <cell r="A7909" t="str">
            <v>G192064</v>
          </cell>
          <cell r="B7909" t="str">
            <v>ARG8258</v>
          </cell>
          <cell r="C7909" t="str">
            <v>先生</v>
          </cell>
          <cell r="D7909" t="str">
            <v>趙毓華</v>
          </cell>
          <cell r="E7909" t="str">
            <v>王志邱先生</v>
          </cell>
          <cell r="F7909">
            <v>922256424</v>
          </cell>
        </row>
        <row r="7910">
          <cell r="A7910" t="str">
            <v>G192091</v>
          </cell>
          <cell r="B7910" t="str">
            <v>ATF5809</v>
          </cell>
          <cell r="C7910" t="str">
            <v>先生</v>
          </cell>
          <cell r="D7910" t="str">
            <v>田曉坤</v>
          </cell>
          <cell r="E7910" t="str">
            <v>田曉坤先生</v>
          </cell>
          <cell r="F7910">
            <v>905118353</v>
          </cell>
        </row>
        <row r="7911">
          <cell r="A7911" t="str">
            <v>G192162</v>
          </cell>
          <cell r="B7911" t="str">
            <v>RBT7000</v>
          </cell>
          <cell r="C7911" t="str">
            <v>先生</v>
          </cell>
          <cell r="D7911" t="str">
            <v>遠博資產管理(股)徐尚寬</v>
          </cell>
          <cell r="E7911" t="str">
            <v>徐尚寬先生</v>
          </cell>
          <cell r="F7911">
            <v>911566807</v>
          </cell>
        </row>
        <row r="7912">
          <cell r="A7912" t="str">
            <v>G192227</v>
          </cell>
          <cell r="B7912" t="str">
            <v>APA9282</v>
          </cell>
          <cell r="C7912" t="str">
            <v>小姐</v>
          </cell>
          <cell r="D7912" t="str">
            <v>王怡文</v>
          </cell>
          <cell r="E7912" t="str">
            <v>王怡文小姐</v>
          </cell>
          <cell r="F7912">
            <v>937070295</v>
          </cell>
        </row>
        <row r="7913">
          <cell r="A7913" t="str">
            <v>G192373</v>
          </cell>
          <cell r="B7913" t="str">
            <v>RBN5883</v>
          </cell>
          <cell r="C7913" t="str">
            <v>先生</v>
          </cell>
          <cell r="D7913" t="str">
            <v>纖達企業股份有限公司-財盟蔡沕岑</v>
          </cell>
          <cell r="E7913" t="str">
            <v>蔡沕岑先生</v>
          </cell>
          <cell r="F7913">
            <v>937089729</v>
          </cell>
        </row>
        <row r="7914">
          <cell r="A7914" t="str">
            <v>G192394</v>
          </cell>
          <cell r="B7914" t="str">
            <v>ATJ8996</v>
          </cell>
          <cell r="C7914" t="str">
            <v>先生</v>
          </cell>
          <cell r="D7914" t="str">
            <v>林國詰</v>
          </cell>
          <cell r="E7914" t="str">
            <v>林國詰先生</v>
          </cell>
          <cell r="F7914">
            <v>910391318</v>
          </cell>
        </row>
        <row r="7915">
          <cell r="A7915" t="str">
            <v>G192429</v>
          </cell>
          <cell r="B7915" t="str">
            <v>ASZ0827</v>
          </cell>
          <cell r="C7915" t="str">
            <v>先生</v>
          </cell>
          <cell r="D7915" t="str">
            <v>鍾承翰</v>
          </cell>
          <cell r="E7915" t="str">
            <v>鍾承翰先生</v>
          </cell>
          <cell r="F7915">
            <v>972780600</v>
          </cell>
        </row>
        <row r="7916">
          <cell r="A7916" t="str">
            <v>G192449</v>
          </cell>
          <cell r="B7916" t="str">
            <v>ATT0207</v>
          </cell>
          <cell r="C7916" t="str">
            <v>先生</v>
          </cell>
          <cell r="D7916" t="str">
            <v>郭子瑜</v>
          </cell>
          <cell r="E7916" t="str">
            <v>郭子瑜先生</v>
          </cell>
          <cell r="F7916">
            <v>921039976</v>
          </cell>
        </row>
        <row r="7917">
          <cell r="A7917" t="str">
            <v>G264913</v>
          </cell>
          <cell r="B7917" t="str">
            <v>ANV1278</v>
          </cell>
          <cell r="C7917" t="str">
            <v>先生</v>
          </cell>
          <cell r="D7917" t="str">
            <v>蔡宗憲</v>
          </cell>
          <cell r="E7917" t="str">
            <v>蔡宗憲先生</v>
          </cell>
          <cell r="F7917">
            <v>937359956</v>
          </cell>
        </row>
        <row r="7918">
          <cell r="A7918" t="str">
            <v>G264914</v>
          </cell>
          <cell r="B7918" t="str">
            <v>RAY5568</v>
          </cell>
          <cell r="C7918" t="str">
            <v>先生</v>
          </cell>
          <cell r="D7918" t="str">
            <v>日貫企業(股)-和運租車陳森</v>
          </cell>
          <cell r="E7918" t="str">
            <v>陳森先生</v>
          </cell>
          <cell r="F7918">
            <v>932204757</v>
          </cell>
        </row>
        <row r="7919">
          <cell r="A7919" t="str">
            <v>G265041</v>
          </cell>
          <cell r="B7919" t="str">
            <v>ARN1016</v>
          </cell>
          <cell r="C7919" t="str">
            <v>小姐</v>
          </cell>
          <cell r="D7919" t="str">
            <v>彭薇霖</v>
          </cell>
          <cell r="E7919" t="str">
            <v>彭薇霖小姐</v>
          </cell>
          <cell r="F7919">
            <v>910150868</v>
          </cell>
        </row>
        <row r="7920">
          <cell r="A7920" t="str">
            <v>G265043</v>
          </cell>
          <cell r="B7920" t="str">
            <v>AMX0986</v>
          </cell>
          <cell r="C7920" t="str">
            <v>先生</v>
          </cell>
          <cell r="D7920" t="str">
            <v>國永投資股份有限公司陳容容</v>
          </cell>
          <cell r="E7920" t="str">
            <v>陳容容先生</v>
          </cell>
          <cell r="F7920">
            <v>932145609</v>
          </cell>
        </row>
        <row r="7921">
          <cell r="A7921" t="str">
            <v>G265116</v>
          </cell>
          <cell r="B7921" t="str">
            <v>ANW5105</v>
          </cell>
          <cell r="C7921" t="str">
            <v>先生</v>
          </cell>
          <cell r="D7921" t="str">
            <v>江羽帆</v>
          </cell>
          <cell r="E7921" t="str">
            <v>江羽帆先生</v>
          </cell>
          <cell r="F7921">
            <v>972633790</v>
          </cell>
        </row>
        <row r="7922">
          <cell r="A7922" t="str">
            <v>G265117</v>
          </cell>
          <cell r="B7922" t="str">
            <v>APK5299</v>
          </cell>
          <cell r="C7922" t="str">
            <v>先生</v>
          </cell>
          <cell r="D7922" t="str">
            <v>張清山</v>
          </cell>
          <cell r="E7922" t="str">
            <v>張清山先生</v>
          </cell>
          <cell r="F7922">
            <v>921287027</v>
          </cell>
        </row>
        <row r="7923">
          <cell r="A7923" t="str">
            <v>G265199</v>
          </cell>
          <cell r="B7923" t="str">
            <v>APC2667</v>
          </cell>
          <cell r="C7923" t="str">
            <v>先生</v>
          </cell>
          <cell r="D7923" t="str">
            <v>詹正雄</v>
          </cell>
          <cell r="E7923" t="str">
            <v>詹正雄先生</v>
          </cell>
          <cell r="F7923">
            <v>975717211</v>
          </cell>
        </row>
        <row r="7924">
          <cell r="A7924" t="str">
            <v>G265298</v>
          </cell>
          <cell r="B7924" t="str">
            <v>AMY9325</v>
          </cell>
          <cell r="C7924" t="str">
            <v>先生</v>
          </cell>
          <cell r="D7924" t="str">
            <v>劉展鵬</v>
          </cell>
          <cell r="E7924" t="str">
            <v>劉展鵬先生</v>
          </cell>
          <cell r="F7924">
            <v>932259830</v>
          </cell>
        </row>
        <row r="7925">
          <cell r="A7925" t="str">
            <v>G265346</v>
          </cell>
          <cell r="B7925" t="str">
            <v>ATU8998</v>
          </cell>
          <cell r="C7925" t="str">
            <v>先生</v>
          </cell>
          <cell r="D7925" t="str">
            <v>許伯榕</v>
          </cell>
          <cell r="E7925" t="str">
            <v>許伯榕先生</v>
          </cell>
          <cell r="F7925">
            <v>903379885</v>
          </cell>
        </row>
        <row r="7926">
          <cell r="A7926" t="str">
            <v>G265748</v>
          </cell>
          <cell r="B7926" t="str">
            <v>AMD2233</v>
          </cell>
          <cell r="C7926" t="str">
            <v>先生</v>
          </cell>
          <cell r="D7926" t="str">
            <v>蘇金貴</v>
          </cell>
          <cell r="E7926" t="str">
            <v>蘇金貴先生</v>
          </cell>
          <cell r="F7926">
            <v>930099099</v>
          </cell>
        </row>
        <row r="7927">
          <cell r="A7927" t="str">
            <v>G265796</v>
          </cell>
          <cell r="B7927" t="str">
            <v>AXC9993</v>
          </cell>
          <cell r="C7927" t="str">
            <v>先生</v>
          </cell>
          <cell r="D7927" t="str">
            <v>蘇靖涵</v>
          </cell>
          <cell r="E7927" t="str">
            <v>郭俊蔚先生</v>
          </cell>
          <cell r="F7927">
            <v>928811014</v>
          </cell>
        </row>
        <row r="7928">
          <cell r="A7928" t="str">
            <v>G268621</v>
          </cell>
          <cell r="B7928" t="str">
            <v>AVU7568</v>
          </cell>
          <cell r="C7928" t="str">
            <v>小姐</v>
          </cell>
          <cell r="D7928" t="str">
            <v>楊淑伶</v>
          </cell>
          <cell r="E7928" t="str">
            <v>楊淑伶小姐</v>
          </cell>
          <cell r="F7928">
            <v>931160086</v>
          </cell>
        </row>
        <row r="7929">
          <cell r="A7929" t="str">
            <v>G268746</v>
          </cell>
          <cell r="B7929" t="str">
            <v>RBT2721</v>
          </cell>
          <cell r="C7929" t="str">
            <v>先生</v>
          </cell>
          <cell r="D7929" t="str">
            <v>遠博資產管理(股)李建志</v>
          </cell>
          <cell r="E7929" t="str">
            <v>李建志先生</v>
          </cell>
          <cell r="F7929">
            <v>939182567</v>
          </cell>
        </row>
        <row r="7930">
          <cell r="A7930" t="str">
            <v>G268815</v>
          </cell>
          <cell r="B7930" t="str">
            <v>RBS8150</v>
          </cell>
          <cell r="C7930" t="str">
            <v>先生</v>
          </cell>
          <cell r="D7930" t="str">
            <v>邱立中</v>
          </cell>
          <cell r="E7930" t="str">
            <v>邱立中先生</v>
          </cell>
          <cell r="F7930">
            <v>918695107</v>
          </cell>
        </row>
        <row r="7931">
          <cell r="A7931" t="str">
            <v>G268933</v>
          </cell>
          <cell r="B7931" t="str">
            <v>ATL5537</v>
          </cell>
          <cell r="C7931" t="str">
            <v>先生</v>
          </cell>
          <cell r="D7931" t="str">
            <v>上堯電機有限公司謝承宏</v>
          </cell>
          <cell r="E7931" t="str">
            <v>謝承宏先生</v>
          </cell>
          <cell r="F7931">
            <v>912613238</v>
          </cell>
        </row>
        <row r="7932">
          <cell r="A7932" t="str">
            <v>G269344</v>
          </cell>
          <cell r="B7932" t="str">
            <v>ATM3571</v>
          </cell>
          <cell r="C7932" t="str">
            <v>小姐</v>
          </cell>
          <cell r="D7932" t="str">
            <v>蔡素齡</v>
          </cell>
          <cell r="E7932" t="str">
            <v>蔡素齡小姐</v>
          </cell>
          <cell r="F7932">
            <v>929715889</v>
          </cell>
        </row>
        <row r="7933">
          <cell r="A7933" t="str">
            <v>G269363</v>
          </cell>
          <cell r="B7933" t="str">
            <v>RBS6892</v>
          </cell>
          <cell r="C7933" t="str">
            <v>先生</v>
          </cell>
          <cell r="D7933" t="str">
            <v>威聯通科技股份有限公司-荃能租賃張進龍</v>
          </cell>
          <cell r="E7933" t="str">
            <v>張進龍先生</v>
          </cell>
          <cell r="F7933">
            <v>933142577</v>
          </cell>
        </row>
        <row r="7934">
          <cell r="A7934" t="str">
            <v>G294051</v>
          </cell>
          <cell r="B7934" t="str">
            <v>外1705</v>
          </cell>
          <cell r="C7934" t="str">
            <v>先生</v>
          </cell>
          <cell r="D7934" t="str">
            <v>曾孟欽</v>
          </cell>
          <cell r="E7934" t="str">
            <v>曾孟欽先生</v>
          </cell>
          <cell r="F7934">
            <v>910384790</v>
          </cell>
        </row>
        <row r="7935">
          <cell r="A7935" t="str">
            <v>G319926</v>
          </cell>
          <cell r="B7935" t="str">
            <v>ANX2677</v>
          </cell>
          <cell r="C7935" t="str">
            <v>先生</v>
          </cell>
          <cell r="D7935" t="str">
            <v>廖碩鵬</v>
          </cell>
          <cell r="E7935" t="str">
            <v>廖碩鵬先生</v>
          </cell>
          <cell r="F7935">
            <v>921281413</v>
          </cell>
        </row>
        <row r="7936">
          <cell r="A7936" t="str">
            <v>G320066</v>
          </cell>
          <cell r="B7936" t="str">
            <v>ATM2857</v>
          </cell>
          <cell r="C7936" t="str">
            <v>先生</v>
          </cell>
          <cell r="D7936" t="str">
            <v>徐紹勛</v>
          </cell>
          <cell r="E7936" t="str">
            <v>徐紹勛先生</v>
          </cell>
          <cell r="F7936">
            <v>933752299</v>
          </cell>
        </row>
        <row r="7937">
          <cell r="A7937" t="str">
            <v>G320067</v>
          </cell>
          <cell r="B7937" t="str">
            <v>ATM3938</v>
          </cell>
          <cell r="C7937" t="str">
            <v>先生</v>
          </cell>
          <cell r="D7937" t="str">
            <v>許義和</v>
          </cell>
          <cell r="E7937" t="str">
            <v>許義和先生</v>
          </cell>
          <cell r="F7937">
            <v>979081038</v>
          </cell>
        </row>
        <row r="7938">
          <cell r="A7938" t="str">
            <v>G320543</v>
          </cell>
          <cell r="B7938" t="str">
            <v>ARJ5967</v>
          </cell>
          <cell r="C7938" t="str">
            <v>小姐</v>
          </cell>
          <cell r="D7938" t="str">
            <v>陳怡安</v>
          </cell>
          <cell r="E7938" t="str">
            <v>陳怡安小姐</v>
          </cell>
          <cell r="F7938">
            <v>933060153</v>
          </cell>
        </row>
        <row r="7939">
          <cell r="A7939" t="str">
            <v>G320554</v>
          </cell>
          <cell r="B7939" t="str">
            <v>ATQ0801</v>
          </cell>
          <cell r="C7939" t="str">
            <v>先生</v>
          </cell>
          <cell r="D7939" t="str">
            <v>柯建名</v>
          </cell>
          <cell r="E7939" t="str">
            <v>柯建名先生</v>
          </cell>
          <cell r="F7939">
            <v>927258526</v>
          </cell>
        </row>
        <row r="7940">
          <cell r="A7940" t="str">
            <v>G320555</v>
          </cell>
          <cell r="B7940" t="str">
            <v>APD3363</v>
          </cell>
          <cell r="C7940" t="str">
            <v>先生</v>
          </cell>
          <cell r="D7940" t="str">
            <v>李易承</v>
          </cell>
          <cell r="E7940" t="str">
            <v>李易承先生</v>
          </cell>
          <cell r="F7940">
            <v>988351019</v>
          </cell>
        </row>
        <row r="7941">
          <cell r="A7941" t="str">
            <v>G320835</v>
          </cell>
          <cell r="B7941" t="str">
            <v>ANY0328</v>
          </cell>
          <cell r="C7941" t="str">
            <v>先生</v>
          </cell>
          <cell r="D7941" t="str">
            <v>董邦倫</v>
          </cell>
          <cell r="E7941" t="str">
            <v>董邦倫先生</v>
          </cell>
          <cell r="F7941">
            <v>937120111</v>
          </cell>
        </row>
        <row r="7942">
          <cell r="A7942" t="str">
            <v>G320840</v>
          </cell>
          <cell r="B7942" t="str">
            <v>AND6022</v>
          </cell>
          <cell r="C7942" t="str">
            <v>先生</v>
          </cell>
          <cell r="D7942" t="str">
            <v>劉希安</v>
          </cell>
          <cell r="E7942" t="str">
            <v>劉希安先生</v>
          </cell>
          <cell r="F7942">
            <v>900000000</v>
          </cell>
        </row>
        <row r="7943">
          <cell r="A7943" t="str">
            <v>G324014</v>
          </cell>
          <cell r="B7943" t="str">
            <v>APT3858</v>
          </cell>
          <cell r="C7943" t="str">
            <v>先生</v>
          </cell>
          <cell r="D7943" t="str">
            <v>蔡志堅</v>
          </cell>
          <cell r="E7943" t="str">
            <v>蔡志堅先生</v>
          </cell>
          <cell r="F7943">
            <v>933704546</v>
          </cell>
        </row>
        <row r="7944">
          <cell r="A7944" t="str">
            <v>G324021</v>
          </cell>
          <cell r="B7944" t="str">
            <v>ANN3368</v>
          </cell>
          <cell r="C7944" t="str">
            <v>先生</v>
          </cell>
          <cell r="D7944" t="str">
            <v>榮井實業有限公司鄭瑞健</v>
          </cell>
          <cell r="E7944" t="str">
            <v>鄭瑞健先生</v>
          </cell>
          <cell r="F7944">
            <v>928768345</v>
          </cell>
        </row>
        <row r="7945">
          <cell r="A7945" t="str">
            <v>G324022</v>
          </cell>
          <cell r="B7945" t="str">
            <v>ALA2525</v>
          </cell>
          <cell r="C7945" t="str">
            <v>先生</v>
          </cell>
          <cell r="D7945" t="str">
            <v>鄭慕德</v>
          </cell>
          <cell r="E7945" t="str">
            <v>鄭慕德先生</v>
          </cell>
          <cell r="F7945">
            <v>918400996</v>
          </cell>
        </row>
        <row r="7946">
          <cell r="A7946" t="str">
            <v>G324027</v>
          </cell>
          <cell r="B7946" t="str">
            <v>AKS5090</v>
          </cell>
          <cell r="C7946" t="str">
            <v>先生</v>
          </cell>
          <cell r="D7946" t="str">
            <v>陳澤漢</v>
          </cell>
          <cell r="E7946" t="str">
            <v>陳澤漢先生</v>
          </cell>
          <cell r="F7946">
            <v>989421244</v>
          </cell>
        </row>
        <row r="7947">
          <cell r="A7947" t="str">
            <v>G324036</v>
          </cell>
          <cell r="B7947" t="str">
            <v>AKS8656</v>
          </cell>
          <cell r="C7947" t="str">
            <v>先生</v>
          </cell>
          <cell r="D7947" t="str">
            <v>陳俊傑</v>
          </cell>
          <cell r="E7947" t="str">
            <v>陳俊傑先生</v>
          </cell>
          <cell r="F7947">
            <v>953213353</v>
          </cell>
        </row>
        <row r="7948">
          <cell r="A7948" t="str">
            <v>G324171</v>
          </cell>
          <cell r="B7948" t="str">
            <v>RBB8217</v>
          </cell>
          <cell r="C7948" t="str">
            <v>先生</v>
          </cell>
          <cell r="D7948" t="str">
            <v>祥業空調工程(有)-和運租車李東和</v>
          </cell>
          <cell r="E7948" t="str">
            <v>李東和先生</v>
          </cell>
          <cell r="F7948">
            <v>939510859</v>
          </cell>
        </row>
        <row r="7949">
          <cell r="A7949" t="str">
            <v>G324197</v>
          </cell>
          <cell r="B7949" t="str">
            <v>ANN0701</v>
          </cell>
          <cell r="C7949" t="str">
            <v>先生</v>
          </cell>
          <cell r="D7949" t="str">
            <v>林敬斌</v>
          </cell>
          <cell r="E7949" t="str">
            <v>林敬斌先生</v>
          </cell>
          <cell r="F7949">
            <v>930063871</v>
          </cell>
        </row>
        <row r="7950">
          <cell r="A7950" t="str">
            <v>G324203</v>
          </cell>
          <cell r="B7950" t="str">
            <v>ARE5535</v>
          </cell>
          <cell r="C7950" t="str">
            <v>先生</v>
          </cell>
          <cell r="D7950" t="str">
            <v>吳正南</v>
          </cell>
          <cell r="E7950" t="str">
            <v>吳正南先生</v>
          </cell>
          <cell r="F7950">
            <v>920235300</v>
          </cell>
        </row>
        <row r="7951">
          <cell r="A7951" t="str">
            <v>G324205</v>
          </cell>
          <cell r="B7951" t="str">
            <v>ANN1998</v>
          </cell>
          <cell r="C7951" t="str">
            <v>先生</v>
          </cell>
          <cell r="D7951" t="str">
            <v>興達營造(限)公司楊天佑</v>
          </cell>
          <cell r="E7951" t="str">
            <v>楊天佑先生</v>
          </cell>
          <cell r="F7951">
            <v>935766889</v>
          </cell>
        </row>
        <row r="7952">
          <cell r="A7952" t="str">
            <v>G324208</v>
          </cell>
          <cell r="B7952" t="str">
            <v>ANZ7286</v>
          </cell>
          <cell r="C7952" t="str">
            <v>先生</v>
          </cell>
          <cell r="D7952" t="str">
            <v>曾文洽</v>
          </cell>
          <cell r="E7952" t="str">
            <v>曾文洽先生</v>
          </cell>
          <cell r="F7952">
            <v>936103326</v>
          </cell>
        </row>
        <row r="7953">
          <cell r="A7953" t="str">
            <v>G324217</v>
          </cell>
          <cell r="B7953" t="str">
            <v>ALB2161</v>
          </cell>
          <cell r="C7953" t="str">
            <v>先生</v>
          </cell>
          <cell r="D7953" t="str">
            <v>謝張順春</v>
          </cell>
          <cell r="E7953" t="str">
            <v>謝其昀先生</v>
          </cell>
          <cell r="F7953">
            <v>958902148</v>
          </cell>
        </row>
        <row r="7954">
          <cell r="A7954" t="str">
            <v>G324218</v>
          </cell>
          <cell r="B7954" t="str">
            <v>APK0888</v>
          </cell>
          <cell r="C7954" t="str">
            <v>先生</v>
          </cell>
          <cell r="D7954" t="str">
            <v>張美珍</v>
          </cell>
          <cell r="E7954" t="str">
            <v>王寶國先生</v>
          </cell>
          <cell r="F7954">
            <v>932153048</v>
          </cell>
        </row>
        <row r="7955">
          <cell r="A7955" t="str">
            <v>G324292</v>
          </cell>
          <cell r="B7955" t="str">
            <v>ANN5586</v>
          </cell>
          <cell r="C7955" t="str">
            <v>先生</v>
          </cell>
          <cell r="D7955" t="str">
            <v>羅振中</v>
          </cell>
          <cell r="E7955" t="str">
            <v>羅振中先生</v>
          </cell>
          <cell r="F7955">
            <v>989125338</v>
          </cell>
        </row>
        <row r="7956">
          <cell r="A7956" t="str">
            <v>G324312</v>
          </cell>
          <cell r="B7956" t="str">
            <v>ANN1725</v>
          </cell>
          <cell r="C7956" t="str">
            <v>小姐</v>
          </cell>
          <cell r="D7956" t="str">
            <v>蕭苑如</v>
          </cell>
          <cell r="E7956" t="str">
            <v>蕭苑如小姐</v>
          </cell>
          <cell r="F7956">
            <v>922216950</v>
          </cell>
        </row>
        <row r="7957">
          <cell r="A7957" t="str">
            <v>G324379</v>
          </cell>
          <cell r="B7957" t="str">
            <v>APP7997</v>
          </cell>
          <cell r="C7957" t="str">
            <v>先生</v>
          </cell>
          <cell r="D7957" t="str">
            <v>陸世豪</v>
          </cell>
          <cell r="E7957" t="str">
            <v>陸世豪先生</v>
          </cell>
          <cell r="F7957">
            <v>925555322</v>
          </cell>
        </row>
        <row r="7958">
          <cell r="A7958" t="str">
            <v>G324402</v>
          </cell>
          <cell r="B7958" t="str">
            <v>ANW7585</v>
          </cell>
          <cell r="C7958" t="str">
            <v>先生</v>
          </cell>
          <cell r="D7958" t="str">
            <v>許家欣</v>
          </cell>
          <cell r="E7958" t="str">
            <v>許家欣先生</v>
          </cell>
          <cell r="F7958">
            <v>920897987</v>
          </cell>
        </row>
        <row r="7959">
          <cell r="A7959" t="str">
            <v>G324403</v>
          </cell>
          <cell r="B7959" t="str">
            <v>ANN7867</v>
          </cell>
          <cell r="C7959" t="str">
            <v>先生</v>
          </cell>
          <cell r="D7959" t="str">
            <v>鄭惇勻</v>
          </cell>
          <cell r="E7959" t="str">
            <v>鄭惇勻先生</v>
          </cell>
          <cell r="F7959">
            <v>933848032</v>
          </cell>
        </row>
        <row r="7960">
          <cell r="A7960" t="str">
            <v>G324404</v>
          </cell>
          <cell r="B7960" t="str">
            <v>AKS9029</v>
          </cell>
          <cell r="C7960" t="str">
            <v>小姐</v>
          </cell>
          <cell r="D7960" t="str">
            <v>黃黎娟</v>
          </cell>
          <cell r="E7960" t="str">
            <v>黃黎娟小姐</v>
          </cell>
          <cell r="F7960">
            <v>958886322</v>
          </cell>
        </row>
        <row r="7961">
          <cell r="A7961" t="str">
            <v>G324430</v>
          </cell>
          <cell r="B7961" t="str">
            <v>APW1108</v>
          </cell>
          <cell r="C7961" t="str">
            <v>先生</v>
          </cell>
          <cell r="D7961" t="str">
            <v>潤都建設開發有限公司陳彥緹</v>
          </cell>
          <cell r="E7961" t="str">
            <v>陳彥緹先生</v>
          </cell>
          <cell r="F7961">
            <v>972360385</v>
          </cell>
        </row>
        <row r="7962">
          <cell r="A7962" t="str">
            <v>G324444</v>
          </cell>
          <cell r="B7962" t="str">
            <v>RBB8991</v>
          </cell>
          <cell r="C7962" t="str">
            <v>小姐</v>
          </cell>
          <cell r="D7962" t="str">
            <v>中菱騎車租賃股份有限公司許淑雯</v>
          </cell>
          <cell r="E7962" t="str">
            <v>許淑雯小姐</v>
          </cell>
          <cell r="F7962">
            <v>933054835</v>
          </cell>
        </row>
        <row r="7963">
          <cell r="A7963" t="str">
            <v>G324452</v>
          </cell>
          <cell r="B7963" t="str">
            <v>ANV2569</v>
          </cell>
          <cell r="C7963" t="str">
            <v>先生</v>
          </cell>
          <cell r="D7963" t="str">
            <v>徐啟文</v>
          </cell>
          <cell r="E7963" t="str">
            <v>徐明楷先生</v>
          </cell>
          <cell r="F7963">
            <v>975961775</v>
          </cell>
        </row>
        <row r="7964">
          <cell r="A7964" t="str">
            <v>G324455</v>
          </cell>
          <cell r="B7964" t="str">
            <v>AQJ0307</v>
          </cell>
          <cell r="C7964" t="str">
            <v>先生</v>
          </cell>
          <cell r="D7964" t="str">
            <v>蔡威揚</v>
          </cell>
          <cell r="E7964" t="str">
            <v>蔡威揚先生</v>
          </cell>
          <cell r="F7964">
            <v>920347047</v>
          </cell>
        </row>
        <row r="7965">
          <cell r="A7965" t="str">
            <v>G324467</v>
          </cell>
          <cell r="B7965" t="str">
            <v>ANV7982</v>
          </cell>
          <cell r="C7965" t="str">
            <v>先生</v>
          </cell>
          <cell r="D7965" t="str">
            <v>林明國</v>
          </cell>
          <cell r="E7965" t="str">
            <v>陳竑一先生</v>
          </cell>
          <cell r="F7965">
            <v>922675809</v>
          </cell>
        </row>
        <row r="7966">
          <cell r="A7966" t="str">
            <v>G324683</v>
          </cell>
          <cell r="B7966" t="str">
            <v>ARE5668</v>
          </cell>
          <cell r="C7966" t="str">
            <v>小姐</v>
          </cell>
          <cell r="D7966" t="str">
            <v>吳靜薇</v>
          </cell>
          <cell r="E7966" t="str">
            <v>吳靜薇小姐</v>
          </cell>
          <cell r="F7966">
            <v>986859888</v>
          </cell>
        </row>
        <row r="7967">
          <cell r="A7967" t="str">
            <v>G324770</v>
          </cell>
          <cell r="B7967" t="str">
            <v>APS1719</v>
          </cell>
          <cell r="C7967" t="str">
            <v>小姐</v>
          </cell>
          <cell r="D7967" t="str">
            <v>顏玉琪</v>
          </cell>
          <cell r="E7967" t="str">
            <v>顏玉琪小姐</v>
          </cell>
          <cell r="F7967">
            <v>975331282</v>
          </cell>
        </row>
        <row r="7968">
          <cell r="A7968" t="str">
            <v>G324898</v>
          </cell>
          <cell r="B7968" t="str">
            <v>AXB7373</v>
          </cell>
          <cell r="C7968" t="str">
            <v>先生</v>
          </cell>
          <cell r="D7968" t="str">
            <v>洪旻揚</v>
          </cell>
          <cell r="E7968" t="str">
            <v>洪旻揚先生</v>
          </cell>
          <cell r="F7968">
            <v>958519354</v>
          </cell>
        </row>
        <row r="7969">
          <cell r="A7969" t="str">
            <v>G324923</v>
          </cell>
          <cell r="B7969" t="str">
            <v>AQQ0118</v>
          </cell>
          <cell r="C7969" t="str">
            <v>先生</v>
          </cell>
          <cell r="D7969" t="str">
            <v>黃歆媛</v>
          </cell>
          <cell r="E7969" t="str">
            <v>潘彥志先生</v>
          </cell>
          <cell r="F7969">
            <v>955037382</v>
          </cell>
        </row>
        <row r="7970">
          <cell r="A7970" t="str">
            <v>G324924</v>
          </cell>
          <cell r="B7970" t="str">
            <v>ANX3538</v>
          </cell>
          <cell r="C7970" t="str">
            <v>先生</v>
          </cell>
          <cell r="D7970" t="str">
            <v>謝志明</v>
          </cell>
          <cell r="E7970" t="str">
            <v>謝志明先生</v>
          </cell>
          <cell r="F7970">
            <v>955955238</v>
          </cell>
        </row>
        <row r="7971">
          <cell r="A7971" t="str">
            <v>G324930</v>
          </cell>
          <cell r="B7971" t="str">
            <v>ANU6728</v>
          </cell>
          <cell r="C7971" t="str">
            <v>先生</v>
          </cell>
          <cell r="D7971" t="str">
            <v>劉昶宏</v>
          </cell>
          <cell r="E7971" t="str">
            <v>劉昶宏先生</v>
          </cell>
          <cell r="F7971">
            <v>918750172</v>
          </cell>
        </row>
        <row r="7972">
          <cell r="A7972" t="str">
            <v>G324972</v>
          </cell>
          <cell r="B7972" t="str">
            <v>ANX6007</v>
          </cell>
          <cell r="C7972" t="str">
            <v>先生</v>
          </cell>
          <cell r="D7972" t="str">
            <v>洪志賢</v>
          </cell>
          <cell r="E7972" t="str">
            <v>洪志賢先生</v>
          </cell>
          <cell r="F7972">
            <v>928225646</v>
          </cell>
        </row>
        <row r="7973">
          <cell r="A7973" t="str">
            <v>G325001</v>
          </cell>
          <cell r="B7973" t="str">
            <v>RBE8616</v>
          </cell>
          <cell r="C7973" t="str">
            <v>先生</v>
          </cell>
          <cell r="D7973" t="str">
            <v>晉瑜企業股份有限公司-財盟楊宗樺</v>
          </cell>
          <cell r="E7973" t="str">
            <v>楊宗樺先生</v>
          </cell>
          <cell r="F7973">
            <v>912836628</v>
          </cell>
        </row>
        <row r="7974">
          <cell r="A7974" t="str">
            <v>G325004</v>
          </cell>
          <cell r="B7974" t="str">
            <v>AWH1919</v>
          </cell>
          <cell r="C7974" t="str">
            <v>小姐</v>
          </cell>
          <cell r="D7974" t="str">
            <v>金鳳</v>
          </cell>
          <cell r="E7974" t="str">
            <v>金鳳小姐</v>
          </cell>
          <cell r="F7974">
            <v>976334455</v>
          </cell>
        </row>
        <row r="7975">
          <cell r="A7975" t="str">
            <v>G325447</v>
          </cell>
          <cell r="B7975" t="str">
            <v>ARF5789</v>
          </cell>
          <cell r="C7975" t="str">
            <v>先生</v>
          </cell>
          <cell r="D7975" t="str">
            <v>陳平炫</v>
          </cell>
          <cell r="E7975" t="str">
            <v>陳平炫先生</v>
          </cell>
          <cell r="F7975">
            <v>988312645</v>
          </cell>
        </row>
        <row r="7976">
          <cell r="A7976" t="str">
            <v>G334350</v>
          </cell>
          <cell r="B7976" t="str">
            <v>ARF6835</v>
          </cell>
          <cell r="C7976" t="str">
            <v>先生</v>
          </cell>
          <cell r="D7976" t="str">
            <v>黃馨慧</v>
          </cell>
          <cell r="E7976" t="str">
            <v>陳文杰先生</v>
          </cell>
          <cell r="F7976">
            <v>975107640</v>
          </cell>
        </row>
        <row r="7977">
          <cell r="A7977" t="str">
            <v>G334387</v>
          </cell>
          <cell r="B7977" t="str">
            <v>ANN0627</v>
          </cell>
          <cell r="C7977" t="str">
            <v>先生</v>
          </cell>
          <cell r="D7977" t="str">
            <v>加龍鋼業股份有限公司羅時政</v>
          </cell>
          <cell r="E7977" t="str">
            <v>羅時政先生</v>
          </cell>
          <cell r="F7977">
            <v>930035735</v>
          </cell>
        </row>
        <row r="7978">
          <cell r="A7978" t="str">
            <v>G334527</v>
          </cell>
          <cell r="B7978" t="str">
            <v>RBB9912</v>
          </cell>
          <cell r="C7978" t="str">
            <v>小姐</v>
          </cell>
          <cell r="D7978" t="str">
            <v>協新汽車股份有限公司王競億</v>
          </cell>
          <cell r="E7978" t="str">
            <v>王競億小姐</v>
          </cell>
          <cell r="F7978">
            <v>928068080</v>
          </cell>
        </row>
        <row r="7979">
          <cell r="A7979" t="str">
            <v>G334528</v>
          </cell>
          <cell r="B7979" t="str">
            <v>ANV6838</v>
          </cell>
          <cell r="C7979" t="str">
            <v>先生</v>
          </cell>
          <cell r="D7979" t="str">
            <v>子丞舞台工程股份有限公司花敬晉</v>
          </cell>
          <cell r="E7979" t="str">
            <v>花敬晉先生</v>
          </cell>
          <cell r="F7979">
            <v>952336989</v>
          </cell>
        </row>
        <row r="7980">
          <cell r="A7980" t="str">
            <v>G334534</v>
          </cell>
          <cell r="B7980" t="str">
            <v>APM7897</v>
          </cell>
          <cell r="C7980" t="str">
            <v>先生</v>
          </cell>
          <cell r="D7980" t="str">
            <v>陳建榮</v>
          </cell>
          <cell r="E7980" t="str">
            <v>陳建榮先生</v>
          </cell>
          <cell r="F7980">
            <v>933017753</v>
          </cell>
        </row>
        <row r="7981">
          <cell r="A7981" t="str">
            <v>G334685</v>
          </cell>
          <cell r="B7981" t="str">
            <v>APM5168</v>
          </cell>
          <cell r="C7981" t="str">
            <v>先生</v>
          </cell>
          <cell r="D7981" t="str">
            <v>童煒翔</v>
          </cell>
          <cell r="E7981" t="str">
            <v>童煒翔先生</v>
          </cell>
          <cell r="F7981">
            <v>981300015</v>
          </cell>
        </row>
        <row r="7982">
          <cell r="A7982" t="str">
            <v>G334691</v>
          </cell>
          <cell r="B7982" t="str">
            <v>RBB7688</v>
          </cell>
          <cell r="C7982" t="str">
            <v>先生</v>
          </cell>
          <cell r="D7982" t="str">
            <v>韋鎮實業(限)-財盟何獻偉</v>
          </cell>
          <cell r="E7982" t="str">
            <v>何獻偉先生</v>
          </cell>
          <cell r="F7982">
            <v>987218041</v>
          </cell>
        </row>
        <row r="7983">
          <cell r="A7983" t="str">
            <v>G334767</v>
          </cell>
          <cell r="B7983" t="str">
            <v>AQM1789</v>
          </cell>
          <cell r="C7983" t="str">
            <v>小姐</v>
          </cell>
          <cell r="D7983" t="str">
            <v>樊燕樺</v>
          </cell>
          <cell r="E7983" t="str">
            <v>樊燕樺小姐</v>
          </cell>
          <cell r="F7983">
            <v>909058686</v>
          </cell>
        </row>
        <row r="7984">
          <cell r="A7984" t="str">
            <v>G334829</v>
          </cell>
          <cell r="B7984" t="str">
            <v>ANU3782</v>
          </cell>
          <cell r="C7984" t="str">
            <v>先生</v>
          </cell>
          <cell r="D7984" t="str">
            <v>吳錫袞</v>
          </cell>
          <cell r="E7984" t="str">
            <v>吳錫袞先生</v>
          </cell>
          <cell r="F7984">
            <v>910221849</v>
          </cell>
        </row>
        <row r="7985">
          <cell r="A7985" t="str">
            <v>G334950</v>
          </cell>
          <cell r="B7985" t="str">
            <v>AMX9695</v>
          </cell>
          <cell r="C7985" t="str">
            <v>先生</v>
          </cell>
          <cell r="D7985" t="str">
            <v>范明雯</v>
          </cell>
          <cell r="E7985" t="str">
            <v>林俊樵先生</v>
          </cell>
          <cell r="F7985">
            <v>932008389</v>
          </cell>
        </row>
        <row r="7986">
          <cell r="A7986" t="str">
            <v>G334951</v>
          </cell>
          <cell r="B7986" t="str">
            <v>RBB5060</v>
          </cell>
          <cell r="C7986" t="str">
            <v>先生</v>
          </cell>
          <cell r="D7986" t="str">
            <v>安維斯汽車租賃股份有限公司吳富超</v>
          </cell>
          <cell r="E7986" t="str">
            <v>吳富超先生</v>
          </cell>
          <cell r="F7986">
            <v>963553560</v>
          </cell>
        </row>
        <row r="7987">
          <cell r="A7987" t="str">
            <v>G334995</v>
          </cell>
          <cell r="B7987" t="str">
            <v>AXA8807</v>
          </cell>
          <cell r="C7987" t="str">
            <v>先生</v>
          </cell>
          <cell r="D7987" t="str">
            <v>王彥鵬</v>
          </cell>
          <cell r="E7987" t="str">
            <v>王彥鵬先生</v>
          </cell>
          <cell r="F7987">
            <v>922833507</v>
          </cell>
        </row>
        <row r="7988">
          <cell r="A7988" t="str">
            <v>G335002</v>
          </cell>
          <cell r="B7988" t="str">
            <v>ALC5550</v>
          </cell>
          <cell r="C7988" t="str">
            <v>先生</v>
          </cell>
          <cell r="D7988" t="str">
            <v>黃俊雅</v>
          </cell>
          <cell r="E7988" t="str">
            <v>郭擎志先生</v>
          </cell>
          <cell r="F7988">
            <v>953903556</v>
          </cell>
        </row>
        <row r="7989">
          <cell r="A7989" t="str">
            <v>G335012</v>
          </cell>
          <cell r="B7989" t="str">
            <v>ANN5808</v>
          </cell>
          <cell r="C7989" t="str">
            <v>小姐</v>
          </cell>
          <cell r="D7989" t="str">
            <v>岳秀娟</v>
          </cell>
          <cell r="E7989" t="str">
            <v>岳秀娟小姐</v>
          </cell>
          <cell r="F7989">
            <v>925758710</v>
          </cell>
        </row>
        <row r="7990">
          <cell r="A7990" t="str">
            <v>G335141</v>
          </cell>
          <cell r="B7990" t="str">
            <v>APP0701</v>
          </cell>
          <cell r="C7990" t="str">
            <v>先生</v>
          </cell>
          <cell r="D7990" t="str">
            <v>王正雄</v>
          </cell>
          <cell r="E7990" t="str">
            <v>王正雄先生</v>
          </cell>
          <cell r="F7990">
            <v>900000000</v>
          </cell>
        </row>
        <row r="7991">
          <cell r="A7991" t="str">
            <v>G335453</v>
          </cell>
          <cell r="B7991" t="str">
            <v>ALB1031</v>
          </cell>
          <cell r="C7991" t="str">
            <v>先生</v>
          </cell>
          <cell r="D7991" t="str">
            <v>李維祥</v>
          </cell>
          <cell r="E7991" t="str">
            <v>李維祥先生</v>
          </cell>
          <cell r="F7991">
            <v>933875778</v>
          </cell>
        </row>
        <row r="7992">
          <cell r="A7992" t="str">
            <v>G335521</v>
          </cell>
          <cell r="B7992" t="str">
            <v>ANW9882</v>
          </cell>
          <cell r="C7992" t="str">
            <v>先生</v>
          </cell>
          <cell r="D7992" t="str">
            <v>卓政緯</v>
          </cell>
          <cell r="E7992" t="str">
            <v>卓政緯先生</v>
          </cell>
          <cell r="F7992">
            <v>937420960</v>
          </cell>
        </row>
        <row r="7993">
          <cell r="A7993" t="str">
            <v>G335604</v>
          </cell>
          <cell r="B7993" t="str">
            <v>ATC9166</v>
          </cell>
          <cell r="C7993" t="str">
            <v>先生</v>
          </cell>
          <cell r="D7993" t="str">
            <v>張瑞松</v>
          </cell>
          <cell r="E7993" t="str">
            <v>張瑞松先生</v>
          </cell>
          <cell r="F7993">
            <v>916518080</v>
          </cell>
        </row>
        <row r="7994">
          <cell r="A7994" t="str">
            <v>G335668</v>
          </cell>
          <cell r="B7994" t="str">
            <v>AQR0528</v>
          </cell>
          <cell r="C7994" t="str">
            <v>先生</v>
          </cell>
          <cell r="D7994" t="str">
            <v>吳宗憲</v>
          </cell>
          <cell r="E7994" t="str">
            <v>吳宗憲先生</v>
          </cell>
          <cell r="F7994">
            <v>936871931</v>
          </cell>
        </row>
        <row r="7995">
          <cell r="A7995" t="str">
            <v>G335962</v>
          </cell>
          <cell r="B7995" t="str">
            <v>ANW3571</v>
          </cell>
          <cell r="C7995" t="str">
            <v>先生</v>
          </cell>
          <cell r="D7995" t="str">
            <v>許瑤琴</v>
          </cell>
          <cell r="E7995" t="str">
            <v>劉倫凱先生</v>
          </cell>
          <cell r="F7995">
            <v>916036188</v>
          </cell>
        </row>
        <row r="7996">
          <cell r="A7996" t="str">
            <v>G336066</v>
          </cell>
          <cell r="B7996" t="str">
            <v>APP2636</v>
          </cell>
          <cell r="C7996" t="str">
            <v>先生</v>
          </cell>
          <cell r="D7996" t="str">
            <v>林佶鋒</v>
          </cell>
          <cell r="E7996" t="str">
            <v>林佶鋒先生</v>
          </cell>
          <cell r="F7996">
            <v>936229240</v>
          </cell>
        </row>
        <row r="7997">
          <cell r="A7997" t="str">
            <v>G336105</v>
          </cell>
          <cell r="B7997" t="str">
            <v>ANV9077</v>
          </cell>
          <cell r="C7997" t="str">
            <v>先生</v>
          </cell>
          <cell r="D7997" t="str">
            <v>中威藝術印刷有限公司呂國正</v>
          </cell>
          <cell r="E7997" t="str">
            <v>呂國正先生</v>
          </cell>
          <cell r="F7997">
            <v>916333369</v>
          </cell>
        </row>
        <row r="7998">
          <cell r="A7998" t="str">
            <v>G336379</v>
          </cell>
          <cell r="B7998" t="str">
            <v>APP8910</v>
          </cell>
          <cell r="C7998" t="str">
            <v>先生</v>
          </cell>
          <cell r="D7998" t="str">
            <v>盧雅君</v>
          </cell>
          <cell r="E7998" t="str">
            <v>鐘德昌先生</v>
          </cell>
          <cell r="F7998">
            <v>955337187</v>
          </cell>
        </row>
        <row r="7999">
          <cell r="A7999" t="str">
            <v>G336499</v>
          </cell>
          <cell r="B7999" t="str">
            <v>ALB0321</v>
          </cell>
          <cell r="C7999" t="str">
            <v>先生</v>
          </cell>
          <cell r="D7999" t="str">
            <v>楊世豪</v>
          </cell>
          <cell r="E7999" t="str">
            <v>楊世豪先生</v>
          </cell>
          <cell r="F7999">
            <v>936212332</v>
          </cell>
        </row>
        <row r="8000">
          <cell r="A8000" t="str">
            <v>G336820</v>
          </cell>
          <cell r="B8000" t="str">
            <v>RBD7193</v>
          </cell>
          <cell r="C8000" t="str">
            <v>先生</v>
          </cell>
          <cell r="D8000" t="str">
            <v>捷毅系統(股)-財盟何文毅</v>
          </cell>
          <cell r="E8000" t="str">
            <v>何文毅先生</v>
          </cell>
          <cell r="F8000">
            <v>910293783</v>
          </cell>
        </row>
        <row r="8001">
          <cell r="A8001" t="str">
            <v>G336822</v>
          </cell>
          <cell r="B8001" t="str">
            <v>ARE9196</v>
          </cell>
          <cell r="C8001" t="str">
            <v>小姐</v>
          </cell>
          <cell r="D8001" t="str">
            <v>李欣蘋</v>
          </cell>
          <cell r="E8001" t="str">
            <v>李欣蘋小姐</v>
          </cell>
          <cell r="F8001">
            <v>933943219</v>
          </cell>
        </row>
        <row r="8002">
          <cell r="A8002" t="str">
            <v>G336825</v>
          </cell>
          <cell r="B8002" t="str">
            <v>AXB5277</v>
          </cell>
          <cell r="C8002" t="str">
            <v>小姐</v>
          </cell>
          <cell r="D8002" t="str">
            <v>永合順建設(股)有限公司黃子倢</v>
          </cell>
          <cell r="E8002" t="str">
            <v>黃子倢小姐</v>
          </cell>
          <cell r="F8002">
            <v>915975977</v>
          </cell>
        </row>
        <row r="8003">
          <cell r="A8003" t="str">
            <v>G336828</v>
          </cell>
          <cell r="B8003" t="str">
            <v>ARN5808</v>
          </cell>
          <cell r="C8003" t="str">
            <v>先生</v>
          </cell>
          <cell r="D8003" t="str">
            <v>黃文聖</v>
          </cell>
          <cell r="E8003" t="str">
            <v>黃文聖先生</v>
          </cell>
          <cell r="F8003">
            <v>955899606</v>
          </cell>
        </row>
        <row r="8004">
          <cell r="A8004" t="str">
            <v>G336921</v>
          </cell>
          <cell r="B8004" t="str">
            <v>ANW0966</v>
          </cell>
          <cell r="C8004" t="str">
            <v>先生</v>
          </cell>
          <cell r="D8004" t="str">
            <v>楊皓羽</v>
          </cell>
          <cell r="E8004" t="str">
            <v>楊皓羽先生</v>
          </cell>
          <cell r="F8004">
            <v>972965087</v>
          </cell>
        </row>
        <row r="8005">
          <cell r="A8005" t="str">
            <v>G336940</v>
          </cell>
          <cell r="B8005" t="str">
            <v>APK7575</v>
          </cell>
          <cell r="C8005" t="str">
            <v>先生</v>
          </cell>
          <cell r="D8005" t="str">
            <v>葉曉芸</v>
          </cell>
          <cell r="E8005" t="str">
            <v>劉逸群先生</v>
          </cell>
          <cell r="F8005">
            <v>980855588</v>
          </cell>
        </row>
        <row r="8006">
          <cell r="A8006" t="str">
            <v>G336954</v>
          </cell>
          <cell r="B8006" t="str">
            <v>APC1205</v>
          </cell>
          <cell r="C8006" t="str">
            <v>先生</v>
          </cell>
          <cell r="D8006" t="str">
            <v>王思諭</v>
          </cell>
          <cell r="E8006" t="str">
            <v>王思諭先生</v>
          </cell>
          <cell r="F8006">
            <v>935517287</v>
          </cell>
        </row>
        <row r="8007">
          <cell r="A8007" t="str">
            <v>G336965</v>
          </cell>
          <cell r="B8007" t="str">
            <v>ANX5996</v>
          </cell>
          <cell r="C8007" t="str">
            <v>先生</v>
          </cell>
          <cell r="D8007" t="str">
            <v>林盛昌</v>
          </cell>
          <cell r="E8007" t="str">
            <v>林盛昌先生</v>
          </cell>
          <cell r="F8007">
            <v>928645007</v>
          </cell>
        </row>
        <row r="8008">
          <cell r="A8008" t="str">
            <v>G337008</v>
          </cell>
          <cell r="B8008" t="str">
            <v>ANW3611</v>
          </cell>
          <cell r="C8008" t="str">
            <v>先生</v>
          </cell>
          <cell r="D8008" t="str">
            <v>陳勇成</v>
          </cell>
          <cell r="E8008" t="str">
            <v>陳勇成先生</v>
          </cell>
          <cell r="F8008">
            <v>900000000</v>
          </cell>
        </row>
        <row r="8009">
          <cell r="A8009" t="str">
            <v>G337043</v>
          </cell>
          <cell r="B8009" t="str">
            <v>APP5151</v>
          </cell>
          <cell r="C8009" t="str">
            <v>小姐</v>
          </cell>
          <cell r="D8009" t="str">
            <v>翊真企業有限公司王慧蘭</v>
          </cell>
          <cell r="E8009" t="str">
            <v>王慧蘭小姐</v>
          </cell>
          <cell r="F8009">
            <v>988767115</v>
          </cell>
        </row>
        <row r="8010">
          <cell r="A8010" t="str">
            <v>G337071</v>
          </cell>
          <cell r="B8010" t="str">
            <v>AND8012</v>
          </cell>
          <cell r="C8010" t="str">
            <v>先生</v>
          </cell>
          <cell r="D8010" t="str">
            <v>國賓經典食品股份有限公司李元琦</v>
          </cell>
          <cell r="E8010" t="str">
            <v>李元琦先生</v>
          </cell>
          <cell r="F8010">
            <v>912955999</v>
          </cell>
        </row>
        <row r="8011">
          <cell r="A8011" t="str">
            <v>G337451</v>
          </cell>
          <cell r="B8011" t="str">
            <v>ANX7155</v>
          </cell>
          <cell r="C8011" t="str">
            <v>小姐</v>
          </cell>
          <cell r="D8011" t="str">
            <v>劉依汶</v>
          </cell>
          <cell r="E8011" t="str">
            <v>劉依汶小姐</v>
          </cell>
          <cell r="F8011">
            <v>930761521</v>
          </cell>
        </row>
        <row r="8012">
          <cell r="A8012" t="str">
            <v>G337514</v>
          </cell>
          <cell r="B8012" t="str">
            <v>AQQ0222</v>
          </cell>
          <cell r="C8012" t="str">
            <v>先生</v>
          </cell>
          <cell r="D8012" t="str">
            <v>黃敏婷</v>
          </cell>
          <cell r="E8012" t="str">
            <v>林鴻藝先生</v>
          </cell>
          <cell r="F8012">
            <v>981230038</v>
          </cell>
        </row>
        <row r="8013">
          <cell r="A8013" t="str">
            <v>G337520</v>
          </cell>
          <cell r="B8013" t="str">
            <v>ANX2571</v>
          </cell>
          <cell r="C8013" t="str">
            <v>先生</v>
          </cell>
          <cell r="D8013" t="str">
            <v>林寶琳</v>
          </cell>
          <cell r="E8013" t="str">
            <v>林寶琳先生</v>
          </cell>
          <cell r="F8013">
            <v>909771380</v>
          </cell>
        </row>
        <row r="8014">
          <cell r="A8014" t="str">
            <v>G337524</v>
          </cell>
          <cell r="B8014" t="str">
            <v>ANY2836</v>
          </cell>
          <cell r="C8014" t="str">
            <v>先生</v>
          </cell>
          <cell r="D8014" t="str">
            <v>李晨鐘</v>
          </cell>
          <cell r="E8014" t="str">
            <v>李晨鐘先生</v>
          </cell>
          <cell r="F8014">
            <v>935839366</v>
          </cell>
        </row>
        <row r="8015">
          <cell r="A8015" t="str">
            <v>G337529</v>
          </cell>
          <cell r="B8015" t="str">
            <v>ARF5716</v>
          </cell>
          <cell r="C8015" t="str">
            <v>小姐</v>
          </cell>
          <cell r="D8015" t="str">
            <v>曾淑華</v>
          </cell>
          <cell r="E8015" t="str">
            <v>曾淑華小姐</v>
          </cell>
          <cell r="F8015">
            <v>917825781</v>
          </cell>
        </row>
        <row r="8016">
          <cell r="A8016" t="str">
            <v>G337551</v>
          </cell>
          <cell r="B8016" t="str">
            <v>ARF5986</v>
          </cell>
          <cell r="C8016" t="str">
            <v>小姐</v>
          </cell>
          <cell r="D8016" t="str">
            <v>何佳親</v>
          </cell>
          <cell r="E8016" t="str">
            <v>何佳親小姐</v>
          </cell>
          <cell r="F8016">
            <v>921056453</v>
          </cell>
        </row>
        <row r="8017">
          <cell r="A8017" t="str">
            <v>G337851</v>
          </cell>
          <cell r="B8017" t="str">
            <v>RBC9575</v>
          </cell>
          <cell r="C8017" t="str">
            <v>先生</v>
          </cell>
          <cell r="D8017" t="str">
            <v>格上汽車租賃股份有限公司黃冠仁</v>
          </cell>
          <cell r="E8017" t="str">
            <v>黃冠仁先生</v>
          </cell>
          <cell r="F8017">
            <v>972692291</v>
          </cell>
        </row>
        <row r="8018">
          <cell r="A8018" t="str">
            <v>G337853</v>
          </cell>
          <cell r="B8018" t="str">
            <v>APX6568</v>
          </cell>
          <cell r="C8018" t="str">
            <v>先生</v>
          </cell>
          <cell r="D8018" t="str">
            <v>謝宏裕</v>
          </cell>
          <cell r="E8018" t="str">
            <v>謝宏裕先生</v>
          </cell>
          <cell r="F8018">
            <v>958298836</v>
          </cell>
        </row>
        <row r="8019">
          <cell r="A8019" t="str">
            <v>G337948</v>
          </cell>
          <cell r="B8019" t="str">
            <v>ARE2232</v>
          </cell>
          <cell r="C8019" t="str">
            <v>小姐</v>
          </cell>
          <cell r="D8019" t="str">
            <v>藍絜</v>
          </cell>
          <cell r="E8019" t="str">
            <v>藍絜小姐</v>
          </cell>
          <cell r="F8019">
            <v>978121930</v>
          </cell>
        </row>
        <row r="8020">
          <cell r="A8020" t="str">
            <v>G338043</v>
          </cell>
          <cell r="B8020" t="str">
            <v>RBC6005</v>
          </cell>
          <cell r="C8020" t="str">
            <v>先生</v>
          </cell>
          <cell r="D8020" t="str">
            <v>奔騰物流系統(股)-歐力士租賃劉亞平</v>
          </cell>
          <cell r="E8020" t="str">
            <v>劉亞平先生</v>
          </cell>
          <cell r="F8020">
            <v>900000000</v>
          </cell>
        </row>
        <row r="8021">
          <cell r="A8021" t="str">
            <v>G338125</v>
          </cell>
          <cell r="B8021" t="str">
            <v>AMR9999</v>
          </cell>
          <cell r="C8021" t="str">
            <v>先生</v>
          </cell>
          <cell r="D8021" t="str">
            <v>林靖洵</v>
          </cell>
          <cell r="E8021" t="str">
            <v>林靖洵先生</v>
          </cell>
          <cell r="F8021">
            <v>919325989</v>
          </cell>
        </row>
        <row r="8022">
          <cell r="A8022" t="str">
            <v>G338234</v>
          </cell>
          <cell r="B8022" t="str">
            <v>ANZ6379</v>
          </cell>
          <cell r="C8022" t="str">
            <v>先生</v>
          </cell>
          <cell r="D8022" t="str">
            <v>楊上賢</v>
          </cell>
          <cell r="E8022" t="str">
            <v>楊上賢先生</v>
          </cell>
          <cell r="F8022">
            <v>975086596</v>
          </cell>
        </row>
        <row r="8023">
          <cell r="A8023" t="str">
            <v>G338352</v>
          </cell>
          <cell r="B8023" t="str">
            <v>ARE9205</v>
          </cell>
          <cell r="C8023" t="str">
            <v>先生</v>
          </cell>
          <cell r="D8023" t="str">
            <v>江昱志</v>
          </cell>
          <cell r="E8023" t="str">
            <v>江昱志先生</v>
          </cell>
          <cell r="F8023">
            <v>926831650</v>
          </cell>
        </row>
        <row r="8024">
          <cell r="A8024" t="str">
            <v>G338495</v>
          </cell>
          <cell r="B8024" t="str">
            <v>APP8177</v>
          </cell>
          <cell r="C8024" t="str">
            <v>先生</v>
          </cell>
          <cell r="D8024" t="str">
            <v>張昌明</v>
          </cell>
          <cell r="E8024" t="str">
            <v>張昌明先生</v>
          </cell>
          <cell r="F8024">
            <v>933803535</v>
          </cell>
        </row>
        <row r="8025">
          <cell r="A8025" t="str">
            <v>G338530</v>
          </cell>
          <cell r="B8025" t="str">
            <v>AMX6328</v>
          </cell>
          <cell r="C8025" t="str">
            <v>小姐</v>
          </cell>
          <cell r="D8025" t="str">
            <v>馬仲芬</v>
          </cell>
          <cell r="E8025" t="str">
            <v>馬仲芬小姐</v>
          </cell>
          <cell r="F8025">
            <v>932668840</v>
          </cell>
        </row>
        <row r="8026">
          <cell r="A8026" t="str">
            <v>G338612</v>
          </cell>
          <cell r="B8026" t="str">
            <v>APK5838</v>
          </cell>
          <cell r="C8026" t="str">
            <v>先生</v>
          </cell>
          <cell r="D8026" t="str">
            <v>江宗益</v>
          </cell>
          <cell r="E8026" t="str">
            <v>江宗益先生</v>
          </cell>
          <cell r="F8026">
            <v>970408857</v>
          </cell>
        </row>
        <row r="8027">
          <cell r="A8027" t="str">
            <v>G338822</v>
          </cell>
          <cell r="B8027" t="str">
            <v>ANY6038</v>
          </cell>
          <cell r="C8027" t="str">
            <v>先生</v>
          </cell>
          <cell r="D8027" t="str">
            <v>郭鵬睿</v>
          </cell>
          <cell r="E8027" t="str">
            <v>郭鵬睿先生</v>
          </cell>
          <cell r="F8027">
            <v>936492882</v>
          </cell>
        </row>
        <row r="8028">
          <cell r="A8028" t="str">
            <v>G338828</v>
          </cell>
          <cell r="B8028" t="str">
            <v>AUM9905</v>
          </cell>
          <cell r="C8028" t="str">
            <v>先生</v>
          </cell>
          <cell r="D8028" t="str">
            <v>六賢塑膠股份有限公司林文哲</v>
          </cell>
          <cell r="E8028" t="str">
            <v>林文哲先生</v>
          </cell>
          <cell r="F8028">
            <v>933124552</v>
          </cell>
        </row>
        <row r="8029">
          <cell r="A8029" t="str">
            <v>G339158</v>
          </cell>
          <cell r="B8029" t="str">
            <v>APP9266</v>
          </cell>
          <cell r="C8029" t="str">
            <v>小姐</v>
          </cell>
          <cell r="D8029" t="str">
            <v>陳佩君</v>
          </cell>
          <cell r="E8029" t="str">
            <v>陳佩君小姐</v>
          </cell>
          <cell r="F8029">
            <v>933804273</v>
          </cell>
        </row>
        <row r="8030">
          <cell r="A8030" t="str">
            <v>G339211</v>
          </cell>
          <cell r="B8030" t="str">
            <v>ARF1052</v>
          </cell>
          <cell r="C8030" t="str">
            <v>小姐</v>
          </cell>
          <cell r="D8030" t="str">
            <v>資家科技股份有限公司林婉媛</v>
          </cell>
          <cell r="E8030" t="str">
            <v>林婉媛小姐</v>
          </cell>
          <cell r="F8030">
            <v>920466922</v>
          </cell>
        </row>
        <row r="8031">
          <cell r="A8031" t="str">
            <v>G339937</v>
          </cell>
          <cell r="B8031" t="str">
            <v>ASC9828</v>
          </cell>
          <cell r="C8031" t="str">
            <v>先生</v>
          </cell>
          <cell r="D8031" t="str">
            <v>吳菁菁</v>
          </cell>
          <cell r="E8031" t="str">
            <v>林伯恩先生</v>
          </cell>
          <cell r="F8031">
            <v>922186617</v>
          </cell>
        </row>
        <row r="8032">
          <cell r="A8032" t="str">
            <v>G340069</v>
          </cell>
          <cell r="B8032" t="str">
            <v>ATN7722</v>
          </cell>
          <cell r="C8032" t="str">
            <v>先生</v>
          </cell>
          <cell r="D8032" t="str">
            <v>周宗正</v>
          </cell>
          <cell r="E8032" t="str">
            <v>周宗正先生</v>
          </cell>
          <cell r="F8032">
            <v>935224801</v>
          </cell>
        </row>
        <row r="8033">
          <cell r="A8033" t="str">
            <v>G340081</v>
          </cell>
          <cell r="B8033" t="str">
            <v>ASB0509</v>
          </cell>
          <cell r="C8033" t="str">
            <v>小姐</v>
          </cell>
          <cell r="D8033" t="str">
            <v>邱亨沅</v>
          </cell>
          <cell r="E8033" t="str">
            <v>邱亨沅小姐</v>
          </cell>
          <cell r="F8033">
            <v>953975578</v>
          </cell>
        </row>
        <row r="8034">
          <cell r="A8034" t="str">
            <v>G340092</v>
          </cell>
          <cell r="B8034" t="str">
            <v>RBA2033</v>
          </cell>
          <cell r="C8034" t="str">
            <v>先生</v>
          </cell>
          <cell r="D8034" t="str">
            <v>建億實業有限公司--遠銀國際租賃廖佑寅</v>
          </cell>
          <cell r="E8034" t="str">
            <v>廖佑寅先生</v>
          </cell>
          <cell r="F8034">
            <v>975570197</v>
          </cell>
        </row>
        <row r="8035">
          <cell r="A8035" t="str">
            <v>G340126</v>
          </cell>
          <cell r="B8035" t="str">
            <v>ANY2305</v>
          </cell>
          <cell r="C8035" t="str">
            <v>先生</v>
          </cell>
          <cell r="D8035" t="str">
            <v>廖文彬</v>
          </cell>
          <cell r="E8035" t="str">
            <v>廖文彬先生</v>
          </cell>
          <cell r="F8035">
            <v>935496254</v>
          </cell>
        </row>
        <row r="8036">
          <cell r="A8036" t="str">
            <v>G340148</v>
          </cell>
          <cell r="B8036" t="str">
            <v>RBE0899</v>
          </cell>
          <cell r="C8036" t="str">
            <v>小姐</v>
          </cell>
          <cell r="D8036" t="str">
            <v>和運租車股份有限公司李心彤</v>
          </cell>
          <cell r="E8036" t="str">
            <v>李心彤小姐</v>
          </cell>
          <cell r="F8036">
            <v>936999451</v>
          </cell>
        </row>
        <row r="8037">
          <cell r="A8037" t="str">
            <v>G340154</v>
          </cell>
          <cell r="B8037" t="str">
            <v>AND3250</v>
          </cell>
          <cell r="C8037" t="str">
            <v>先生</v>
          </cell>
          <cell r="D8037" t="str">
            <v>洪誌鴻</v>
          </cell>
          <cell r="E8037" t="str">
            <v>洪誌鴻先生</v>
          </cell>
          <cell r="F8037">
            <v>988652857</v>
          </cell>
        </row>
        <row r="8038">
          <cell r="A8038" t="str">
            <v>G340202</v>
          </cell>
          <cell r="B8038" t="str">
            <v>RBQ2992</v>
          </cell>
          <cell r="C8038" t="str">
            <v>先生</v>
          </cell>
          <cell r="D8038" t="str">
            <v>蕭及洋</v>
          </cell>
          <cell r="E8038" t="str">
            <v>蕭及洋先生</v>
          </cell>
          <cell r="F8038">
            <v>933030070</v>
          </cell>
        </row>
        <row r="8039">
          <cell r="A8039" t="str">
            <v>G340231</v>
          </cell>
          <cell r="B8039" t="str">
            <v>ARY2788</v>
          </cell>
          <cell r="C8039" t="str">
            <v>先生</v>
          </cell>
          <cell r="D8039" t="str">
            <v>游競前</v>
          </cell>
          <cell r="E8039" t="str">
            <v>游競前先生</v>
          </cell>
          <cell r="F8039">
            <v>952966066</v>
          </cell>
        </row>
        <row r="8040">
          <cell r="A8040" t="str">
            <v>G341529</v>
          </cell>
          <cell r="B8040" t="str">
            <v>AMX2277</v>
          </cell>
          <cell r="C8040" t="str">
            <v>先生</v>
          </cell>
          <cell r="D8040" t="str">
            <v>張智龍</v>
          </cell>
          <cell r="E8040" t="str">
            <v>張智龍先生</v>
          </cell>
          <cell r="F8040">
            <v>910089072</v>
          </cell>
        </row>
        <row r="8041">
          <cell r="A8041" t="str">
            <v>G341584</v>
          </cell>
          <cell r="B8041" t="str">
            <v>AMX5789</v>
          </cell>
          <cell r="C8041" t="str">
            <v>先生</v>
          </cell>
          <cell r="D8041" t="str">
            <v>簡志浩</v>
          </cell>
          <cell r="E8041" t="str">
            <v>簡志浩先生</v>
          </cell>
          <cell r="F8041">
            <v>928588889</v>
          </cell>
        </row>
        <row r="8042">
          <cell r="A8042" t="str">
            <v>G341877</v>
          </cell>
          <cell r="B8042" t="str">
            <v>AND5178</v>
          </cell>
          <cell r="C8042" t="str">
            <v>小姐</v>
          </cell>
          <cell r="D8042" t="str">
            <v>王增華</v>
          </cell>
          <cell r="E8042" t="str">
            <v>王增華小姐</v>
          </cell>
          <cell r="F8042">
            <v>928009095</v>
          </cell>
        </row>
        <row r="8043">
          <cell r="A8043" t="str">
            <v>G341899</v>
          </cell>
          <cell r="B8043" t="str">
            <v>ATN0818</v>
          </cell>
          <cell r="C8043" t="str">
            <v>小姐</v>
          </cell>
          <cell r="D8043" t="str">
            <v>陳宣</v>
          </cell>
          <cell r="E8043" t="str">
            <v>陳宣小姐</v>
          </cell>
          <cell r="F8043">
            <v>936809399</v>
          </cell>
        </row>
        <row r="8044">
          <cell r="A8044" t="str">
            <v>G341995</v>
          </cell>
          <cell r="B8044" t="str">
            <v>ANY0128</v>
          </cell>
          <cell r="C8044" t="str">
            <v>先生</v>
          </cell>
          <cell r="D8044" t="str">
            <v>李紹平</v>
          </cell>
          <cell r="E8044" t="str">
            <v>李紹平先生</v>
          </cell>
          <cell r="F8044">
            <v>912920190</v>
          </cell>
        </row>
        <row r="8045">
          <cell r="A8045" t="str">
            <v>G342057</v>
          </cell>
          <cell r="B8045" t="str">
            <v>APM9977</v>
          </cell>
          <cell r="C8045" t="str">
            <v>小姐</v>
          </cell>
          <cell r="D8045" t="str">
            <v>劉玟辛</v>
          </cell>
          <cell r="E8045" t="str">
            <v>劉玟辛小姐</v>
          </cell>
          <cell r="F8045">
            <v>925906172</v>
          </cell>
        </row>
        <row r="8046">
          <cell r="A8046" t="str">
            <v>G343038</v>
          </cell>
          <cell r="B8046" t="str">
            <v>ANW0969</v>
          </cell>
          <cell r="C8046" t="str">
            <v>先生</v>
          </cell>
          <cell r="D8046" t="str">
            <v>吳天仁</v>
          </cell>
          <cell r="E8046" t="str">
            <v>顏銘宏先生</v>
          </cell>
          <cell r="F8046">
            <v>979966281</v>
          </cell>
        </row>
        <row r="8047">
          <cell r="A8047" t="str">
            <v>G343083</v>
          </cell>
          <cell r="B8047" t="str">
            <v>RBC2800</v>
          </cell>
          <cell r="C8047" t="str">
            <v>先生</v>
          </cell>
          <cell r="D8047" t="str">
            <v>和運租車股份有限公司吳迪凱</v>
          </cell>
          <cell r="E8047" t="str">
            <v>吳迪凱先生</v>
          </cell>
          <cell r="F8047">
            <v>912896258</v>
          </cell>
        </row>
        <row r="8048">
          <cell r="A8048" t="str">
            <v>G343084</v>
          </cell>
          <cell r="B8048" t="str">
            <v>ANV2212</v>
          </cell>
          <cell r="C8048" t="str">
            <v>先生</v>
          </cell>
          <cell r="D8048" t="str">
            <v>曾健華</v>
          </cell>
          <cell r="E8048" t="str">
            <v>曾健華先生</v>
          </cell>
          <cell r="F8048">
            <v>932504753</v>
          </cell>
        </row>
        <row r="8049">
          <cell r="A8049" t="str">
            <v>G343086</v>
          </cell>
          <cell r="B8049" t="str">
            <v>RBC2988</v>
          </cell>
          <cell r="C8049" t="str">
            <v>先生</v>
          </cell>
          <cell r="D8049" t="str">
            <v>謝建業</v>
          </cell>
          <cell r="E8049" t="str">
            <v>謝建業先生</v>
          </cell>
          <cell r="F8049">
            <v>928692405</v>
          </cell>
        </row>
        <row r="8050">
          <cell r="A8050" t="str">
            <v>G343087</v>
          </cell>
          <cell r="B8050" t="str">
            <v>RBB7557</v>
          </cell>
          <cell r="C8050" t="str">
            <v>先生</v>
          </cell>
          <cell r="D8050" t="str">
            <v>正道工業股份有限公司-(財盟租賃)郭建廷</v>
          </cell>
          <cell r="E8050" t="str">
            <v>郭建廷先生</v>
          </cell>
          <cell r="F8050">
            <v>912216668</v>
          </cell>
        </row>
        <row r="8051">
          <cell r="A8051" t="str">
            <v>G343093</v>
          </cell>
          <cell r="B8051" t="str">
            <v>ANZ0656</v>
          </cell>
          <cell r="C8051" t="str">
            <v>先生</v>
          </cell>
          <cell r="D8051" t="str">
            <v>戴立欣</v>
          </cell>
          <cell r="E8051" t="str">
            <v>林育德先生</v>
          </cell>
          <cell r="F8051">
            <v>933724734</v>
          </cell>
        </row>
        <row r="8052">
          <cell r="A8052" t="str">
            <v>G343094</v>
          </cell>
          <cell r="B8052" t="str">
            <v>ANN1886</v>
          </cell>
          <cell r="C8052" t="str">
            <v>小姐</v>
          </cell>
          <cell r="D8052" t="str">
            <v>秦玉芳</v>
          </cell>
          <cell r="E8052" t="str">
            <v>秦玉芳小姐</v>
          </cell>
          <cell r="F8052">
            <v>922249392</v>
          </cell>
        </row>
        <row r="8053">
          <cell r="A8053" t="str">
            <v>G343095</v>
          </cell>
          <cell r="B8053" t="str">
            <v>RBM7890</v>
          </cell>
          <cell r="C8053" t="str">
            <v>先生</v>
          </cell>
          <cell r="D8053" t="str">
            <v>台壽保資融股份有限公司李建億</v>
          </cell>
          <cell r="E8053" t="str">
            <v>李建億先生</v>
          </cell>
          <cell r="F8053">
            <v>935752522</v>
          </cell>
        </row>
        <row r="8054">
          <cell r="A8054" t="str">
            <v>G343098</v>
          </cell>
          <cell r="B8054" t="str">
            <v>ANW3998</v>
          </cell>
          <cell r="C8054" t="str">
            <v>先生</v>
          </cell>
          <cell r="D8054" t="str">
            <v>百大葡萄酒有限公司徐顥瑋</v>
          </cell>
          <cell r="E8054" t="str">
            <v>顏銘宏先生</v>
          </cell>
          <cell r="F8054">
            <v>979966281</v>
          </cell>
        </row>
        <row r="8055">
          <cell r="A8055" t="str">
            <v>G367773</v>
          </cell>
          <cell r="B8055" t="str">
            <v>AUH8779</v>
          </cell>
          <cell r="C8055" t="str">
            <v>先生</v>
          </cell>
          <cell r="D8055" t="str">
            <v>郭正和</v>
          </cell>
          <cell r="E8055" t="str">
            <v>郭正和先生</v>
          </cell>
          <cell r="F8055">
            <v>932037585</v>
          </cell>
        </row>
        <row r="8056">
          <cell r="A8056" t="str">
            <v>G367790</v>
          </cell>
          <cell r="B8056" t="str">
            <v>APD9557</v>
          </cell>
          <cell r="C8056" t="str">
            <v>先生</v>
          </cell>
          <cell r="D8056" t="str">
            <v>許政誠</v>
          </cell>
          <cell r="E8056" t="str">
            <v>許政誠先生</v>
          </cell>
          <cell r="F8056">
            <v>937022333</v>
          </cell>
        </row>
        <row r="8057">
          <cell r="A8057" t="str">
            <v>G367791</v>
          </cell>
          <cell r="B8057" t="str">
            <v>AND0675</v>
          </cell>
          <cell r="C8057" t="str">
            <v>先生</v>
          </cell>
          <cell r="D8057" t="str">
            <v>鎔德股份有限公司陳欽榮</v>
          </cell>
          <cell r="E8057" t="str">
            <v>陳欽榮先生</v>
          </cell>
          <cell r="F8057">
            <v>933038417</v>
          </cell>
        </row>
        <row r="8058">
          <cell r="A8058" t="str">
            <v>G367798</v>
          </cell>
          <cell r="B8058" t="str">
            <v>AUM8886</v>
          </cell>
          <cell r="C8058" t="str">
            <v>小姐</v>
          </cell>
          <cell r="D8058" t="str">
            <v>劉淑貞</v>
          </cell>
          <cell r="E8058" t="str">
            <v>劉淑貞小姐</v>
          </cell>
          <cell r="F8058">
            <v>939821296</v>
          </cell>
        </row>
        <row r="8059">
          <cell r="A8059" t="str">
            <v>G367829</v>
          </cell>
          <cell r="B8059" t="str">
            <v>ATJ8768</v>
          </cell>
          <cell r="C8059" t="str">
            <v>先生</v>
          </cell>
          <cell r="D8059" t="str">
            <v>黃駿豐</v>
          </cell>
          <cell r="E8059" t="str">
            <v>黃駿豐先生</v>
          </cell>
          <cell r="F8059">
            <v>912160215</v>
          </cell>
        </row>
        <row r="8060">
          <cell r="A8060" t="str">
            <v>G367842</v>
          </cell>
          <cell r="B8060" t="str">
            <v>APM5083</v>
          </cell>
          <cell r="C8060" t="str">
            <v>先生</v>
          </cell>
          <cell r="D8060" t="str">
            <v>張翠蘋</v>
          </cell>
          <cell r="E8060" t="str">
            <v>單繼榮先生</v>
          </cell>
          <cell r="F8060">
            <v>936879793</v>
          </cell>
        </row>
        <row r="8061">
          <cell r="A8061" t="str">
            <v>G367864</v>
          </cell>
          <cell r="B8061" t="str">
            <v>AND8508</v>
          </cell>
          <cell r="C8061" t="str">
            <v>小姐</v>
          </cell>
          <cell r="D8061" t="str">
            <v>周玉玳</v>
          </cell>
          <cell r="E8061" t="str">
            <v>周玉玳小姐</v>
          </cell>
          <cell r="F8061">
            <v>926767176</v>
          </cell>
        </row>
        <row r="8062">
          <cell r="A8062" t="str">
            <v>G367881</v>
          </cell>
          <cell r="B8062" t="str">
            <v>AND5869</v>
          </cell>
          <cell r="C8062" t="str">
            <v>小姐</v>
          </cell>
          <cell r="D8062" t="str">
            <v>吳宛臻</v>
          </cell>
          <cell r="E8062" t="str">
            <v>吳宛臻小姐</v>
          </cell>
          <cell r="F8062">
            <v>973020869</v>
          </cell>
        </row>
        <row r="8063">
          <cell r="A8063" t="str">
            <v>G367893</v>
          </cell>
          <cell r="B8063" t="str">
            <v>G367893</v>
          </cell>
          <cell r="C8063" t="str">
            <v>先生</v>
          </cell>
          <cell r="D8063" t="str">
            <v>車已賣</v>
          </cell>
          <cell r="E8063" t="str">
            <v>車已賣先生</v>
          </cell>
          <cell r="F8063">
            <v>900000000</v>
          </cell>
        </row>
        <row r="8064">
          <cell r="A8064" t="str">
            <v>G367916</v>
          </cell>
          <cell r="B8064" t="str">
            <v>ANY5208</v>
          </cell>
          <cell r="C8064" t="str">
            <v>先生</v>
          </cell>
          <cell r="D8064" t="str">
            <v>傅治程</v>
          </cell>
          <cell r="E8064" t="str">
            <v>傅治程先生</v>
          </cell>
          <cell r="F8064">
            <v>932230942</v>
          </cell>
        </row>
        <row r="8065">
          <cell r="A8065" t="str">
            <v>G367917</v>
          </cell>
          <cell r="B8065" t="str">
            <v>RBL8667</v>
          </cell>
          <cell r="C8065" t="str">
            <v>先生</v>
          </cell>
          <cell r="D8065" t="str">
            <v>衡陞科技股份有限公司-和運黃信豪</v>
          </cell>
          <cell r="E8065" t="str">
            <v>黃信豪先生</v>
          </cell>
          <cell r="F8065">
            <v>988566309</v>
          </cell>
        </row>
        <row r="8066">
          <cell r="A8066" t="str">
            <v>G367921</v>
          </cell>
          <cell r="B8066" t="str">
            <v>AND8096</v>
          </cell>
          <cell r="C8066" t="str">
            <v>小姐</v>
          </cell>
          <cell r="D8066" t="str">
            <v>吳宛靜</v>
          </cell>
          <cell r="E8066" t="str">
            <v>吳宛靜小姐</v>
          </cell>
          <cell r="F8066">
            <v>933815903</v>
          </cell>
        </row>
        <row r="8067">
          <cell r="A8067" t="str">
            <v>G367926</v>
          </cell>
          <cell r="B8067" t="str">
            <v>RBN0268</v>
          </cell>
          <cell r="C8067" t="str">
            <v>先生</v>
          </cell>
          <cell r="D8067" t="str">
            <v>崇維企業有限公司-財盟雷萬福</v>
          </cell>
          <cell r="E8067" t="str">
            <v>雷萬福先生</v>
          </cell>
          <cell r="F8067">
            <v>937021528</v>
          </cell>
        </row>
        <row r="8068">
          <cell r="A8068" t="str">
            <v>G367949</v>
          </cell>
          <cell r="B8068" t="str">
            <v>APJ3696</v>
          </cell>
          <cell r="C8068" t="str">
            <v>小姐</v>
          </cell>
          <cell r="D8068" t="str">
            <v>張惠嫻</v>
          </cell>
          <cell r="E8068" t="str">
            <v>張惠嫻小姐</v>
          </cell>
          <cell r="F8068">
            <v>958095695</v>
          </cell>
        </row>
        <row r="8069">
          <cell r="A8069" t="str">
            <v>G367952</v>
          </cell>
          <cell r="B8069" t="str">
            <v>ARG9255</v>
          </cell>
          <cell r="C8069" t="str">
            <v>先生</v>
          </cell>
          <cell r="D8069" t="str">
            <v>林聖哲</v>
          </cell>
          <cell r="E8069" t="str">
            <v>林聖哲先生</v>
          </cell>
          <cell r="F8069">
            <v>989662841</v>
          </cell>
        </row>
        <row r="8070">
          <cell r="A8070" t="str">
            <v>G367973</v>
          </cell>
          <cell r="B8070" t="str">
            <v>AMX3557</v>
          </cell>
          <cell r="C8070" t="str">
            <v>先生</v>
          </cell>
          <cell r="D8070" t="str">
            <v>彭光勳</v>
          </cell>
          <cell r="E8070" t="str">
            <v>彭光勳先生</v>
          </cell>
          <cell r="F8070">
            <v>915137167</v>
          </cell>
        </row>
        <row r="8071">
          <cell r="A8071" t="str">
            <v>G367975</v>
          </cell>
          <cell r="B8071" t="str">
            <v>RBE7975</v>
          </cell>
          <cell r="C8071" t="str">
            <v>先生</v>
          </cell>
          <cell r="D8071" t="str">
            <v>游弘道</v>
          </cell>
          <cell r="E8071" t="str">
            <v>游弘道先生</v>
          </cell>
          <cell r="F8071">
            <v>955967560</v>
          </cell>
        </row>
        <row r="8072">
          <cell r="A8072" t="str">
            <v>G367976</v>
          </cell>
          <cell r="B8072" t="str">
            <v>RBM1815</v>
          </cell>
          <cell r="C8072" t="str">
            <v>先生</v>
          </cell>
          <cell r="D8072" t="str">
            <v>遠銀國際租賃股份有限公司劉永隆</v>
          </cell>
          <cell r="E8072" t="str">
            <v>劉永隆先生</v>
          </cell>
          <cell r="F8072">
            <v>919577279</v>
          </cell>
        </row>
        <row r="8073">
          <cell r="A8073" t="str">
            <v>G368066</v>
          </cell>
          <cell r="B8073" t="str">
            <v>AND8107</v>
          </cell>
          <cell r="C8073" t="str">
            <v>小姐</v>
          </cell>
          <cell r="D8073" t="str">
            <v>葉素英</v>
          </cell>
          <cell r="E8073" t="str">
            <v>葉素英小姐</v>
          </cell>
          <cell r="F8073">
            <v>970483611</v>
          </cell>
        </row>
        <row r="8074">
          <cell r="A8074" t="str">
            <v>G368067</v>
          </cell>
          <cell r="B8074" t="str">
            <v>BMW0039</v>
          </cell>
          <cell r="C8074" t="str">
            <v>先生</v>
          </cell>
          <cell r="D8074" t="str">
            <v>游家瑛</v>
          </cell>
          <cell r="E8074" t="str">
            <v>游家瑛先生</v>
          </cell>
          <cell r="F8074">
            <v>900000000</v>
          </cell>
        </row>
        <row r="8075">
          <cell r="A8075" t="str">
            <v>G368070</v>
          </cell>
          <cell r="B8075" t="str">
            <v>AMX3228</v>
          </cell>
          <cell r="C8075" t="str">
            <v>先生</v>
          </cell>
          <cell r="D8075" t="str">
            <v>新加坡商敦豪全球貨運物流(股)台灣分公司莫兆輝</v>
          </cell>
          <cell r="E8075" t="str">
            <v>莫兆輝先生</v>
          </cell>
          <cell r="F8075">
            <v>922026867</v>
          </cell>
        </row>
        <row r="8076">
          <cell r="A8076" t="str">
            <v>G368072</v>
          </cell>
          <cell r="B8076" t="str">
            <v>APK9236</v>
          </cell>
          <cell r="C8076" t="str">
            <v>先生</v>
          </cell>
          <cell r="D8076" t="str">
            <v>吳學騮</v>
          </cell>
          <cell r="E8076" t="str">
            <v>吳學騮先生</v>
          </cell>
          <cell r="F8076">
            <v>933902289</v>
          </cell>
        </row>
        <row r="8077">
          <cell r="A8077" t="str">
            <v>G368083</v>
          </cell>
          <cell r="B8077" t="str">
            <v>AQX5297</v>
          </cell>
          <cell r="C8077" t="str">
            <v>先生</v>
          </cell>
          <cell r="D8077" t="str">
            <v>謝鎰聰</v>
          </cell>
          <cell r="E8077" t="str">
            <v>謝鎰聰先生</v>
          </cell>
          <cell r="F8077">
            <v>939253352</v>
          </cell>
        </row>
        <row r="8078">
          <cell r="A8078" t="str">
            <v>G368110</v>
          </cell>
          <cell r="B8078" t="str">
            <v>ATN9667</v>
          </cell>
          <cell r="C8078" t="str">
            <v>先生</v>
          </cell>
          <cell r="D8078" t="str">
            <v>弘奕興業有限公司黃邦原</v>
          </cell>
          <cell r="E8078" t="str">
            <v>黃邦原先生</v>
          </cell>
          <cell r="F8078">
            <v>917738788</v>
          </cell>
        </row>
        <row r="8079">
          <cell r="A8079" t="str">
            <v>G368131</v>
          </cell>
          <cell r="B8079" t="str">
            <v>ATB3806</v>
          </cell>
          <cell r="C8079" t="str">
            <v>小姐</v>
          </cell>
          <cell r="D8079" t="str">
            <v>吳慧嫻</v>
          </cell>
          <cell r="E8079" t="str">
            <v>吳慧嫻小姐</v>
          </cell>
          <cell r="F8079">
            <v>926208886</v>
          </cell>
        </row>
        <row r="8080">
          <cell r="A8080" t="str">
            <v>G368158</v>
          </cell>
          <cell r="B8080" t="str">
            <v>ATG3789</v>
          </cell>
          <cell r="C8080" t="str">
            <v>小姐</v>
          </cell>
          <cell r="D8080" t="str">
            <v>高玉如</v>
          </cell>
          <cell r="E8080" t="str">
            <v>高玉如小姐</v>
          </cell>
          <cell r="F8080">
            <v>982587428</v>
          </cell>
        </row>
        <row r="8081">
          <cell r="A8081" t="str">
            <v>G368161</v>
          </cell>
          <cell r="B8081" t="str">
            <v>ARG2677</v>
          </cell>
          <cell r="C8081" t="str">
            <v>小姐</v>
          </cell>
          <cell r="D8081" t="str">
            <v>蔡秋芬</v>
          </cell>
          <cell r="E8081" t="str">
            <v>蔡秋芬小姐</v>
          </cell>
          <cell r="F8081">
            <v>952719270</v>
          </cell>
        </row>
        <row r="8082">
          <cell r="A8082" t="str">
            <v>G368162</v>
          </cell>
          <cell r="B8082" t="str">
            <v>ARJ1177</v>
          </cell>
          <cell r="C8082" t="str">
            <v>先生</v>
          </cell>
          <cell r="D8082" t="str">
            <v>0梁連法</v>
          </cell>
          <cell r="E8082" t="str">
            <v>梁連法先生</v>
          </cell>
          <cell r="F8082">
            <v>938531101</v>
          </cell>
        </row>
        <row r="8083">
          <cell r="A8083" t="str">
            <v>G368163</v>
          </cell>
          <cell r="B8083" t="str">
            <v>RBE5888</v>
          </cell>
          <cell r="C8083" t="str">
            <v>先生</v>
          </cell>
          <cell r="D8083" t="str">
            <v>遠銀小客車租賃股份有限公司王堅勇</v>
          </cell>
          <cell r="E8083" t="str">
            <v>王堅勇先生</v>
          </cell>
          <cell r="F8083">
            <v>917793789</v>
          </cell>
        </row>
        <row r="8084">
          <cell r="A8084" t="str">
            <v>G368164</v>
          </cell>
          <cell r="B8084" t="str">
            <v>ARL8900</v>
          </cell>
          <cell r="C8084" t="str">
            <v>先生</v>
          </cell>
          <cell r="D8084" t="str">
            <v>嚴卓立</v>
          </cell>
          <cell r="E8084" t="str">
            <v>嚴卓立先生</v>
          </cell>
          <cell r="F8084">
            <v>939577884</v>
          </cell>
        </row>
        <row r="8085">
          <cell r="A8085" t="str">
            <v>G368175</v>
          </cell>
          <cell r="B8085" t="str">
            <v>AMX7266</v>
          </cell>
          <cell r="C8085" t="str">
            <v>先生</v>
          </cell>
          <cell r="D8085" t="str">
            <v>三星精工股份有限公司簡仁智</v>
          </cell>
          <cell r="E8085" t="str">
            <v>簡仁智先生</v>
          </cell>
          <cell r="F8085">
            <v>932360377</v>
          </cell>
        </row>
        <row r="8086">
          <cell r="A8086" t="str">
            <v>G368177</v>
          </cell>
          <cell r="B8086" t="str">
            <v>RBM0802</v>
          </cell>
          <cell r="C8086" t="str">
            <v>先生</v>
          </cell>
          <cell r="D8086" t="str">
            <v>安維斯汽車租賃股份有限公司黃于純</v>
          </cell>
          <cell r="E8086" t="str">
            <v>郭緒傑先生</v>
          </cell>
          <cell r="F8086">
            <v>989806418</v>
          </cell>
        </row>
        <row r="8087">
          <cell r="A8087" t="str">
            <v>G368262</v>
          </cell>
          <cell r="B8087" t="str">
            <v>RBN5865</v>
          </cell>
          <cell r="C8087" t="str">
            <v>先生</v>
          </cell>
          <cell r="D8087" t="str">
            <v>勝弘雷射科技股份有限公司徐小康</v>
          </cell>
          <cell r="E8087" t="str">
            <v>徐小康先生</v>
          </cell>
          <cell r="F8087">
            <v>900000000</v>
          </cell>
        </row>
        <row r="8088">
          <cell r="A8088" t="str">
            <v>G368331</v>
          </cell>
          <cell r="B8088" t="str">
            <v>ARJ8868</v>
          </cell>
          <cell r="C8088" t="str">
            <v>先生</v>
          </cell>
          <cell r="D8088" t="str">
            <v>黃子力</v>
          </cell>
          <cell r="E8088" t="str">
            <v>黃子力先生</v>
          </cell>
          <cell r="F8088">
            <v>935742999</v>
          </cell>
        </row>
        <row r="8089">
          <cell r="A8089" t="str">
            <v>G368332</v>
          </cell>
          <cell r="B8089" t="str">
            <v>AQX7555</v>
          </cell>
          <cell r="C8089" t="str">
            <v>先生</v>
          </cell>
          <cell r="D8089" t="str">
            <v>劉重勳</v>
          </cell>
          <cell r="E8089" t="str">
            <v>劉重勳先生</v>
          </cell>
          <cell r="F8089">
            <v>932038536</v>
          </cell>
        </row>
        <row r="8090">
          <cell r="A8090" t="str">
            <v>G368333</v>
          </cell>
          <cell r="B8090" t="str">
            <v>ARG3977</v>
          </cell>
          <cell r="C8090" t="str">
            <v>先生</v>
          </cell>
          <cell r="D8090" t="str">
            <v>林峰傑</v>
          </cell>
          <cell r="E8090" t="str">
            <v>林峰傑先生</v>
          </cell>
          <cell r="F8090">
            <v>912502302</v>
          </cell>
        </row>
        <row r="8091">
          <cell r="A8091" t="str">
            <v>G368336</v>
          </cell>
          <cell r="B8091" t="str">
            <v>APH7598</v>
          </cell>
          <cell r="C8091" t="str">
            <v>先生</v>
          </cell>
          <cell r="D8091" t="str">
            <v>梁大華</v>
          </cell>
          <cell r="E8091" t="str">
            <v>梁大華先生</v>
          </cell>
          <cell r="F8091">
            <v>938252777</v>
          </cell>
        </row>
        <row r="8092">
          <cell r="A8092" t="str">
            <v>G368350</v>
          </cell>
          <cell r="B8092" t="str">
            <v>AWY6296</v>
          </cell>
          <cell r="C8092" t="str">
            <v>小姐</v>
          </cell>
          <cell r="D8092" t="str">
            <v>菁英國際有限公司張子玲</v>
          </cell>
          <cell r="E8092" t="str">
            <v>張子玲小姐</v>
          </cell>
          <cell r="F8092">
            <v>918159113</v>
          </cell>
        </row>
        <row r="8093">
          <cell r="A8093" t="str">
            <v>G368353</v>
          </cell>
          <cell r="B8093" t="str">
            <v>ASE8885</v>
          </cell>
          <cell r="C8093" t="str">
            <v>先生</v>
          </cell>
          <cell r="D8093" t="str">
            <v>廖健宇</v>
          </cell>
          <cell r="E8093" t="str">
            <v>廖健宇先生</v>
          </cell>
          <cell r="F8093">
            <v>963303376</v>
          </cell>
        </row>
        <row r="8094">
          <cell r="A8094" t="str">
            <v>G368357</v>
          </cell>
          <cell r="B8094" t="str">
            <v>RBM9587</v>
          </cell>
          <cell r="C8094" t="str">
            <v>先生</v>
          </cell>
          <cell r="D8094" t="str">
            <v>君達育樂事業(股)公司-財盟小客車胡國文</v>
          </cell>
          <cell r="E8094" t="str">
            <v>胡國文先生</v>
          </cell>
          <cell r="F8094">
            <v>928588909</v>
          </cell>
        </row>
        <row r="8095">
          <cell r="A8095" t="str">
            <v>G368392</v>
          </cell>
          <cell r="B8095" t="str">
            <v>ARG2287</v>
          </cell>
          <cell r="C8095" t="str">
            <v>先生</v>
          </cell>
          <cell r="D8095" t="str">
            <v>張麗卿</v>
          </cell>
          <cell r="E8095" t="str">
            <v>楊炯興先生</v>
          </cell>
          <cell r="F8095">
            <v>912279266</v>
          </cell>
        </row>
        <row r="8096">
          <cell r="A8096" t="str">
            <v>G368419</v>
          </cell>
          <cell r="B8096" t="str">
            <v>ALD9520</v>
          </cell>
          <cell r="C8096" t="str">
            <v>先生</v>
          </cell>
          <cell r="D8096" t="str">
            <v>陸威宇</v>
          </cell>
          <cell r="E8096" t="str">
            <v>陸威宇先生</v>
          </cell>
          <cell r="F8096">
            <v>920603401</v>
          </cell>
        </row>
        <row r="8097">
          <cell r="A8097" t="str">
            <v>G368424</v>
          </cell>
          <cell r="B8097" t="str">
            <v>APG5520</v>
          </cell>
          <cell r="C8097" t="str">
            <v>先生</v>
          </cell>
          <cell r="D8097" t="str">
            <v>劉彬華</v>
          </cell>
          <cell r="E8097" t="str">
            <v>劉彬華先生</v>
          </cell>
          <cell r="F8097">
            <v>955571865</v>
          </cell>
        </row>
        <row r="8098">
          <cell r="A8098" t="str">
            <v>G368471</v>
          </cell>
          <cell r="B8098" t="str">
            <v>ASP8969</v>
          </cell>
          <cell r="C8098" t="str">
            <v>先生</v>
          </cell>
          <cell r="D8098" t="str">
            <v>石清坡</v>
          </cell>
          <cell r="E8098" t="str">
            <v>石清坡先生</v>
          </cell>
          <cell r="F8098">
            <v>936154859</v>
          </cell>
        </row>
        <row r="8099">
          <cell r="A8099" t="str">
            <v>G368566</v>
          </cell>
          <cell r="B8099" t="str">
            <v>ALC9069</v>
          </cell>
          <cell r="C8099" t="str">
            <v>先生</v>
          </cell>
          <cell r="D8099" t="str">
            <v>駱朝欽</v>
          </cell>
          <cell r="E8099" t="str">
            <v>駱朝欽先生</v>
          </cell>
          <cell r="F8099">
            <v>988182646</v>
          </cell>
        </row>
        <row r="8100">
          <cell r="A8100" t="str">
            <v>G368567</v>
          </cell>
          <cell r="B8100" t="str">
            <v>ARG2820</v>
          </cell>
          <cell r="C8100" t="str">
            <v>先生</v>
          </cell>
          <cell r="D8100" t="str">
            <v>許富淞</v>
          </cell>
          <cell r="E8100" t="str">
            <v>許富淞先生</v>
          </cell>
          <cell r="F8100">
            <v>903157218</v>
          </cell>
        </row>
        <row r="8101">
          <cell r="A8101" t="str">
            <v>G368572</v>
          </cell>
          <cell r="B8101" t="str">
            <v>ARL2586</v>
          </cell>
          <cell r="C8101" t="str">
            <v>先生</v>
          </cell>
          <cell r="D8101" t="str">
            <v>0林俊豪</v>
          </cell>
          <cell r="E8101" t="str">
            <v>林俊豪先生</v>
          </cell>
          <cell r="F8101">
            <v>933723650</v>
          </cell>
        </row>
        <row r="8102">
          <cell r="A8102" t="str">
            <v>G368611</v>
          </cell>
          <cell r="B8102" t="str">
            <v>APJ2328</v>
          </cell>
          <cell r="C8102" t="str">
            <v>先生</v>
          </cell>
          <cell r="D8102" t="str">
            <v>姚湘屏</v>
          </cell>
          <cell r="E8102" t="str">
            <v>姚湘屏先生</v>
          </cell>
          <cell r="F8102">
            <v>963039309</v>
          </cell>
        </row>
        <row r="8103">
          <cell r="A8103" t="str">
            <v>G368616</v>
          </cell>
          <cell r="B8103" t="str">
            <v>APH1553</v>
          </cell>
          <cell r="C8103" t="str">
            <v>先生</v>
          </cell>
          <cell r="D8103" t="str">
            <v>林偉晟</v>
          </cell>
          <cell r="E8103" t="str">
            <v>林偉晟先生</v>
          </cell>
          <cell r="F8103">
            <v>975238230</v>
          </cell>
        </row>
        <row r="8104">
          <cell r="A8104" t="str">
            <v>G368631</v>
          </cell>
          <cell r="B8104" t="str">
            <v>ARL3206</v>
          </cell>
          <cell r="C8104" t="str">
            <v>先生</v>
          </cell>
          <cell r="D8104" t="str">
            <v>賴律延</v>
          </cell>
          <cell r="E8104" t="str">
            <v>賴律延先生</v>
          </cell>
          <cell r="F8104">
            <v>920939000</v>
          </cell>
        </row>
        <row r="8105">
          <cell r="A8105" t="str">
            <v>G368633</v>
          </cell>
          <cell r="B8105" t="str">
            <v>ASB6388</v>
          </cell>
          <cell r="C8105" t="str">
            <v>小姐</v>
          </cell>
          <cell r="D8105" t="str">
            <v>丁心怡</v>
          </cell>
          <cell r="E8105" t="str">
            <v>丁心怡小姐</v>
          </cell>
          <cell r="F8105">
            <v>932199066</v>
          </cell>
        </row>
        <row r="8106">
          <cell r="A8106" t="str">
            <v>G368635</v>
          </cell>
          <cell r="B8106" t="str">
            <v>APH6966</v>
          </cell>
          <cell r="C8106" t="str">
            <v>先生</v>
          </cell>
          <cell r="D8106" t="str">
            <v>黃馨儀</v>
          </cell>
          <cell r="E8106" t="str">
            <v>黃博精先生</v>
          </cell>
          <cell r="F8106">
            <v>917296557</v>
          </cell>
        </row>
        <row r="8107">
          <cell r="A8107" t="str">
            <v>G368640</v>
          </cell>
          <cell r="B8107" t="str">
            <v>RBN7586</v>
          </cell>
          <cell r="C8107" t="str">
            <v>先生</v>
          </cell>
          <cell r="D8107" t="str">
            <v>顏奕絜</v>
          </cell>
          <cell r="E8107" t="str">
            <v>張文銘先生</v>
          </cell>
          <cell r="F8107">
            <v>911859998</v>
          </cell>
        </row>
        <row r="8108">
          <cell r="A8108" t="str">
            <v>G368641</v>
          </cell>
          <cell r="B8108" t="str">
            <v>ARL3520</v>
          </cell>
          <cell r="C8108" t="str">
            <v>先生</v>
          </cell>
          <cell r="D8108" t="str">
            <v>林金全</v>
          </cell>
          <cell r="E8108" t="str">
            <v>林勝忠先生</v>
          </cell>
          <cell r="F8108">
            <v>935591904</v>
          </cell>
        </row>
        <row r="8109">
          <cell r="A8109" t="str">
            <v>G368648</v>
          </cell>
          <cell r="B8109" t="str">
            <v>APB2957</v>
          </cell>
          <cell r="C8109" t="str">
            <v>先生</v>
          </cell>
          <cell r="D8109" t="str">
            <v>林鑾鳳</v>
          </cell>
          <cell r="E8109" t="str">
            <v>林祖毅先生</v>
          </cell>
          <cell r="F8109">
            <v>933921465</v>
          </cell>
        </row>
        <row r="8110">
          <cell r="A8110" t="str">
            <v>G368692</v>
          </cell>
          <cell r="B8110" t="str">
            <v>ASB8587</v>
          </cell>
          <cell r="C8110" t="str">
            <v>小姐</v>
          </cell>
          <cell r="D8110" t="str">
            <v>張文馨</v>
          </cell>
          <cell r="E8110" t="str">
            <v>張文馨小姐</v>
          </cell>
          <cell r="F8110">
            <v>911756965</v>
          </cell>
        </row>
        <row r="8111">
          <cell r="A8111" t="str">
            <v>G368706</v>
          </cell>
          <cell r="B8111" t="str">
            <v>ASB1819</v>
          </cell>
          <cell r="C8111" t="str">
            <v>先生</v>
          </cell>
          <cell r="D8111" t="str">
            <v>高國倫</v>
          </cell>
          <cell r="E8111" t="str">
            <v>高國倫先生</v>
          </cell>
          <cell r="F8111">
            <v>936098785</v>
          </cell>
        </row>
        <row r="8112">
          <cell r="A8112" t="str">
            <v>G368707</v>
          </cell>
          <cell r="B8112" t="str">
            <v>APM9883</v>
          </cell>
          <cell r="C8112" t="str">
            <v>先生</v>
          </cell>
          <cell r="D8112" t="str">
            <v>何繼忠</v>
          </cell>
          <cell r="E8112" t="str">
            <v>何繼忠先生</v>
          </cell>
          <cell r="F8112">
            <v>932307522</v>
          </cell>
        </row>
        <row r="8113">
          <cell r="A8113" t="str">
            <v>G368712</v>
          </cell>
          <cell r="B8113" t="str">
            <v>ASB3558</v>
          </cell>
          <cell r="C8113" t="str">
            <v>小姐</v>
          </cell>
          <cell r="D8113" t="str">
            <v>欣葉國際餐飲股份有限公司鐘雅玲</v>
          </cell>
          <cell r="E8113" t="str">
            <v>鐘雅玲小姐</v>
          </cell>
          <cell r="F8113">
            <v>900000000</v>
          </cell>
        </row>
        <row r="8114">
          <cell r="A8114" t="str">
            <v>G368787</v>
          </cell>
          <cell r="B8114" t="str">
            <v>ATC5998</v>
          </cell>
          <cell r="C8114" t="str">
            <v>小姐</v>
          </cell>
          <cell r="D8114" t="str">
            <v>陳慧雯</v>
          </cell>
          <cell r="E8114" t="str">
            <v>陳慧雯小姐</v>
          </cell>
          <cell r="F8114">
            <v>936112005</v>
          </cell>
        </row>
        <row r="8115">
          <cell r="A8115" t="str">
            <v>G368788</v>
          </cell>
          <cell r="B8115" t="str">
            <v>ALC8178</v>
          </cell>
          <cell r="C8115" t="str">
            <v>先生</v>
          </cell>
          <cell r="D8115" t="str">
            <v>江俊儀</v>
          </cell>
          <cell r="E8115" t="str">
            <v>江俊儀先生</v>
          </cell>
          <cell r="F8115">
            <v>922686877</v>
          </cell>
        </row>
        <row r="8116">
          <cell r="A8116" t="str">
            <v>G368789</v>
          </cell>
          <cell r="B8116" t="str">
            <v>ARL6835</v>
          </cell>
          <cell r="C8116" t="str">
            <v>先生</v>
          </cell>
          <cell r="D8116" t="str">
            <v>鎔德股份有限公司陳欽榮</v>
          </cell>
          <cell r="E8116" t="str">
            <v>陳欽榮先生</v>
          </cell>
          <cell r="F8116">
            <v>933038417</v>
          </cell>
        </row>
        <row r="8117">
          <cell r="A8117" t="str">
            <v>G368793</v>
          </cell>
          <cell r="B8117" t="str">
            <v>AKD0980</v>
          </cell>
          <cell r="C8117" t="str">
            <v>小姐</v>
          </cell>
          <cell r="D8117" t="str">
            <v>莊子霆</v>
          </cell>
          <cell r="E8117" t="str">
            <v>莊子霆小姐</v>
          </cell>
          <cell r="F8117">
            <v>989131873</v>
          </cell>
        </row>
        <row r="8118">
          <cell r="A8118" t="str">
            <v>G368795</v>
          </cell>
          <cell r="B8118" t="str">
            <v>G368795</v>
          </cell>
          <cell r="C8118" t="str">
            <v>先生</v>
          </cell>
          <cell r="D8118" t="str">
            <v>汎德股份有限公司段逸安</v>
          </cell>
          <cell r="E8118" t="str">
            <v>段逸安先生</v>
          </cell>
          <cell r="F8118">
            <v>900000000</v>
          </cell>
        </row>
        <row r="8119">
          <cell r="A8119" t="str">
            <v>G368799</v>
          </cell>
          <cell r="B8119" t="str">
            <v>ASB7131</v>
          </cell>
          <cell r="C8119" t="str">
            <v>先生</v>
          </cell>
          <cell r="D8119" t="str">
            <v>汪建中</v>
          </cell>
          <cell r="E8119" t="str">
            <v>汪建中先生</v>
          </cell>
          <cell r="F8119">
            <v>928609910</v>
          </cell>
        </row>
        <row r="8120">
          <cell r="A8120" t="str">
            <v>G368801</v>
          </cell>
          <cell r="B8120" t="str">
            <v>ASQ0088</v>
          </cell>
          <cell r="C8120" t="str">
            <v>先生</v>
          </cell>
          <cell r="D8120" t="str">
            <v>李錦鐘</v>
          </cell>
          <cell r="E8120" t="str">
            <v>李錦鐘先生</v>
          </cell>
          <cell r="F8120">
            <v>988510890</v>
          </cell>
        </row>
        <row r="8121">
          <cell r="A8121" t="str">
            <v>G368802</v>
          </cell>
          <cell r="B8121" t="str">
            <v>ARL2326</v>
          </cell>
          <cell r="C8121" t="str">
            <v>先生</v>
          </cell>
          <cell r="D8121" t="str">
            <v>余佩琪</v>
          </cell>
          <cell r="E8121" t="str">
            <v>朱聯飛先生</v>
          </cell>
          <cell r="F8121">
            <v>931154825</v>
          </cell>
        </row>
        <row r="8122">
          <cell r="A8122" t="str">
            <v>G368806</v>
          </cell>
          <cell r="B8122" t="str">
            <v>ASB1803</v>
          </cell>
          <cell r="C8122" t="str">
            <v>先生</v>
          </cell>
          <cell r="D8122" t="str">
            <v>蔡宇任</v>
          </cell>
          <cell r="E8122" t="str">
            <v>蔡宇任先生</v>
          </cell>
          <cell r="F8122">
            <v>921960234</v>
          </cell>
        </row>
        <row r="8123">
          <cell r="A8123" t="str">
            <v>G368808</v>
          </cell>
          <cell r="B8123" t="str">
            <v>APA3389</v>
          </cell>
          <cell r="C8123" t="str">
            <v>先生</v>
          </cell>
          <cell r="D8123" t="str">
            <v>陳宗鈺</v>
          </cell>
          <cell r="E8123" t="str">
            <v>陳宗鈺先生</v>
          </cell>
          <cell r="F8123">
            <v>920628999</v>
          </cell>
        </row>
        <row r="8124">
          <cell r="A8124" t="str">
            <v>G368834</v>
          </cell>
          <cell r="B8124" t="str">
            <v>ARL5282</v>
          </cell>
          <cell r="C8124" t="str">
            <v>先生</v>
          </cell>
          <cell r="D8124" t="str">
            <v>錢陳美鳳</v>
          </cell>
          <cell r="E8124" t="str">
            <v>錢宗義先生</v>
          </cell>
          <cell r="F8124">
            <v>921939353</v>
          </cell>
        </row>
        <row r="8125">
          <cell r="A8125" t="str">
            <v>G368862</v>
          </cell>
          <cell r="B8125" t="str">
            <v>AUL2166</v>
          </cell>
          <cell r="C8125" t="str">
            <v>小姐</v>
          </cell>
          <cell r="D8125" t="str">
            <v>羅紹渝</v>
          </cell>
          <cell r="E8125" t="str">
            <v>羅紹渝小姐</v>
          </cell>
          <cell r="F8125">
            <v>935787188</v>
          </cell>
        </row>
        <row r="8126">
          <cell r="A8126" t="str">
            <v>G368865</v>
          </cell>
          <cell r="B8126" t="str">
            <v>RBZ6959</v>
          </cell>
          <cell r="C8126" t="str">
            <v>先生</v>
          </cell>
          <cell r="D8126" t="str">
            <v>國璽寶股份有限公司-日盛(股)王俊欽</v>
          </cell>
          <cell r="E8126" t="str">
            <v>王俊欽先生</v>
          </cell>
          <cell r="F8126">
            <v>918480529</v>
          </cell>
        </row>
        <row r="8127">
          <cell r="A8127" t="str">
            <v>G368869</v>
          </cell>
          <cell r="B8127" t="str">
            <v>AWY5639</v>
          </cell>
          <cell r="C8127" t="str">
            <v>先生</v>
          </cell>
          <cell r="D8127" t="str">
            <v>楊宗達</v>
          </cell>
          <cell r="E8127" t="str">
            <v>楊宗達先生</v>
          </cell>
          <cell r="F8127">
            <v>921086228</v>
          </cell>
        </row>
        <row r="8128">
          <cell r="A8128" t="str">
            <v>G368883</v>
          </cell>
          <cell r="B8128" t="str">
            <v>ATK5736</v>
          </cell>
          <cell r="C8128" t="str">
            <v>先生</v>
          </cell>
          <cell r="D8128" t="str">
            <v>彭育婷</v>
          </cell>
          <cell r="E8128" t="str">
            <v>葉昌瑤先生</v>
          </cell>
          <cell r="F8128">
            <v>933152908</v>
          </cell>
        </row>
        <row r="8129">
          <cell r="A8129" t="str">
            <v>G368885</v>
          </cell>
          <cell r="B8129" t="str">
            <v>ASV1008</v>
          </cell>
          <cell r="C8129" t="str">
            <v>先生</v>
          </cell>
          <cell r="D8129" t="str">
            <v>陳建志</v>
          </cell>
          <cell r="E8129" t="str">
            <v>陳建志先生</v>
          </cell>
          <cell r="F8129">
            <v>933028902</v>
          </cell>
        </row>
        <row r="8130">
          <cell r="A8130" t="str">
            <v>G368948</v>
          </cell>
          <cell r="B8130" t="str">
            <v>ASE5368</v>
          </cell>
          <cell r="C8130" t="str">
            <v>先生</v>
          </cell>
          <cell r="D8130" t="str">
            <v>王錫兆</v>
          </cell>
          <cell r="E8130" t="str">
            <v>王錫兆先生</v>
          </cell>
          <cell r="F8130">
            <v>989904557</v>
          </cell>
        </row>
        <row r="8131">
          <cell r="A8131" t="str">
            <v>G368949</v>
          </cell>
          <cell r="B8131" t="str">
            <v>RBR2600</v>
          </cell>
          <cell r="C8131" t="str">
            <v>先生</v>
          </cell>
          <cell r="D8131" t="str">
            <v>中租迪和股份有限公司/益能科技興業股份有限公司余明元</v>
          </cell>
          <cell r="E8131" t="str">
            <v>余明元先生</v>
          </cell>
          <cell r="F8131">
            <v>920002806</v>
          </cell>
        </row>
        <row r="8132">
          <cell r="A8132" t="str">
            <v>G369003</v>
          </cell>
          <cell r="B8132" t="str">
            <v>RBT5218</v>
          </cell>
          <cell r="C8132" t="str">
            <v>先生</v>
          </cell>
          <cell r="D8132" t="str">
            <v>聯邦租賃股份有限公司武祥生</v>
          </cell>
          <cell r="E8132" t="str">
            <v>武祥生先生</v>
          </cell>
          <cell r="F8132">
            <v>928936788</v>
          </cell>
        </row>
        <row r="8133">
          <cell r="A8133" t="str">
            <v>G369011</v>
          </cell>
          <cell r="B8133" t="str">
            <v>ATD8138</v>
          </cell>
          <cell r="C8133" t="str">
            <v>先生</v>
          </cell>
          <cell r="D8133" t="str">
            <v>曾華義</v>
          </cell>
          <cell r="E8133" t="str">
            <v>曾華義先生</v>
          </cell>
          <cell r="F8133">
            <v>988572299</v>
          </cell>
        </row>
        <row r="8134">
          <cell r="A8134" t="str">
            <v>G369012</v>
          </cell>
          <cell r="B8134" t="str">
            <v>AUL3688</v>
          </cell>
          <cell r="C8134" t="str">
            <v>先生</v>
          </cell>
          <cell r="D8134" t="str">
            <v>友達光電股份有限公司孫綬昶</v>
          </cell>
          <cell r="E8134" t="str">
            <v>孫綬昶先生</v>
          </cell>
          <cell r="F8134">
            <v>919965700</v>
          </cell>
        </row>
        <row r="8135">
          <cell r="A8135" t="str">
            <v>G369105</v>
          </cell>
          <cell r="B8135" t="str">
            <v>ARL8810</v>
          </cell>
          <cell r="C8135" t="str">
            <v>先生</v>
          </cell>
          <cell r="D8135" t="str">
            <v>黃憶文保險經紀人事務所黃憶文</v>
          </cell>
          <cell r="E8135" t="str">
            <v>黃憶文先生</v>
          </cell>
          <cell r="F8135">
            <v>910948426</v>
          </cell>
        </row>
        <row r="8136">
          <cell r="A8136" t="str">
            <v>G369112</v>
          </cell>
          <cell r="B8136" t="str">
            <v>ARL5523</v>
          </cell>
          <cell r="C8136" t="str">
            <v>先生</v>
          </cell>
          <cell r="D8136" t="str">
            <v>蘇建群</v>
          </cell>
          <cell r="E8136" t="str">
            <v>蘇建群先生</v>
          </cell>
          <cell r="F8136">
            <v>910226602</v>
          </cell>
        </row>
        <row r="8137">
          <cell r="A8137" t="str">
            <v>G369132</v>
          </cell>
          <cell r="B8137" t="str">
            <v>ASB8810</v>
          </cell>
          <cell r="C8137" t="str">
            <v>先生</v>
          </cell>
          <cell r="D8137" t="str">
            <v>詹大方</v>
          </cell>
          <cell r="E8137" t="str">
            <v>石良傑先生</v>
          </cell>
          <cell r="F8137">
            <v>972113195</v>
          </cell>
        </row>
        <row r="8138">
          <cell r="A8138" t="str">
            <v>G369184</v>
          </cell>
          <cell r="B8138" t="str">
            <v>ASC3212</v>
          </cell>
          <cell r="C8138" t="str">
            <v>小姐</v>
          </cell>
          <cell r="D8138" t="str">
            <v>王瑄晨</v>
          </cell>
          <cell r="E8138" t="str">
            <v>王瑄晨小姐</v>
          </cell>
          <cell r="F8138">
            <v>920440069</v>
          </cell>
        </row>
        <row r="8139">
          <cell r="A8139" t="str">
            <v>G369250</v>
          </cell>
          <cell r="B8139" t="str">
            <v>ARL7939</v>
          </cell>
          <cell r="C8139" t="str">
            <v>先生</v>
          </cell>
          <cell r="D8139" t="str">
            <v>徐振軒</v>
          </cell>
          <cell r="E8139" t="str">
            <v>徐振軒先生</v>
          </cell>
          <cell r="F8139">
            <v>972050107</v>
          </cell>
        </row>
        <row r="8140">
          <cell r="A8140" t="str">
            <v>G369259</v>
          </cell>
          <cell r="B8140" t="str">
            <v>ASB0758</v>
          </cell>
          <cell r="C8140" t="str">
            <v>先生</v>
          </cell>
          <cell r="D8140" t="str">
            <v>江慶仁</v>
          </cell>
          <cell r="E8140" t="str">
            <v>江慶仁先生</v>
          </cell>
          <cell r="F8140">
            <v>933702165</v>
          </cell>
        </row>
        <row r="8141">
          <cell r="A8141" t="str">
            <v>G369261</v>
          </cell>
          <cell r="B8141" t="str">
            <v>ATA1023</v>
          </cell>
          <cell r="C8141" t="str">
            <v>先生</v>
          </cell>
          <cell r="D8141" t="str">
            <v>施宏洋</v>
          </cell>
          <cell r="E8141" t="str">
            <v>施宏洋先生</v>
          </cell>
          <cell r="F8141">
            <v>903806197</v>
          </cell>
        </row>
        <row r="8142">
          <cell r="A8142" t="str">
            <v>G369263</v>
          </cell>
          <cell r="B8142" t="str">
            <v>BMW0071</v>
          </cell>
          <cell r="C8142" t="str">
            <v>小姐</v>
          </cell>
          <cell r="D8142" t="str">
            <v>劉瑋芃</v>
          </cell>
          <cell r="E8142" t="str">
            <v>劉瑋芃小姐</v>
          </cell>
          <cell r="F8142">
            <v>983181909</v>
          </cell>
        </row>
        <row r="8143">
          <cell r="A8143" t="str">
            <v>G369264</v>
          </cell>
          <cell r="B8143" t="str">
            <v>ATA1691</v>
          </cell>
          <cell r="C8143" t="str">
            <v>先生</v>
          </cell>
          <cell r="D8143" t="str">
            <v>德盛法律事務所董書炎</v>
          </cell>
          <cell r="E8143" t="str">
            <v>董書炎先生</v>
          </cell>
          <cell r="F8143">
            <v>911910999</v>
          </cell>
        </row>
        <row r="8144">
          <cell r="A8144" t="str">
            <v>G369321</v>
          </cell>
          <cell r="B8144" t="str">
            <v>AUD5928</v>
          </cell>
          <cell r="C8144" t="str">
            <v>小姐</v>
          </cell>
          <cell r="D8144" t="str">
            <v>陳麗枝</v>
          </cell>
          <cell r="E8144" t="str">
            <v>陳麗枝小姐</v>
          </cell>
          <cell r="F8144">
            <v>932160216</v>
          </cell>
        </row>
        <row r="8145">
          <cell r="A8145" t="str">
            <v>G369360</v>
          </cell>
          <cell r="B8145" t="str">
            <v>ASB7551</v>
          </cell>
          <cell r="C8145" t="str">
            <v>小姐</v>
          </cell>
          <cell r="D8145" t="str">
            <v>醫睿醫藥科技股份有限公司朱伊之</v>
          </cell>
          <cell r="E8145" t="str">
            <v>朱伊之小姐</v>
          </cell>
          <cell r="F8145">
            <v>911066120</v>
          </cell>
        </row>
        <row r="8146">
          <cell r="A8146" t="str">
            <v>G369364</v>
          </cell>
          <cell r="B8146" t="str">
            <v>ATA3311</v>
          </cell>
          <cell r="C8146" t="str">
            <v>先生</v>
          </cell>
          <cell r="D8146" t="str">
            <v>盧冠名</v>
          </cell>
          <cell r="E8146" t="str">
            <v>盧冠名先生</v>
          </cell>
          <cell r="F8146">
            <v>939255681</v>
          </cell>
        </row>
        <row r="8147">
          <cell r="A8147" t="str">
            <v>G369367</v>
          </cell>
          <cell r="B8147" t="str">
            <v>ATA7718</v>
          </cell>
          <cell r="C8147" t="str">
            <v>先生</v>
          </cell>
          <cell r="D8147" t="str">
            <v>呂旭明</v>
          </cell>
          <cell r="E8147" t="str">
            <v>顏銘宏先生</v>
          </cell>
          <cell r="F8147">
            <v>979966281</v>
          </cell>
        </row>
        <row r="8148">
          <cell r="A8148" t="str">
            <v>G369463</v>
          </cell>
          <cell r="B8148" t="str">
            <v>ATA1323</v>
          </cell>
          <cell r="C8148" t="str">
            <v>先生</v>
          </cell>
          <cell r="D8148" t="str">
            <v>劉穎豪</v>
          </cell>
          <cell r="E8148" t="str">
            <v>劉穎豪先生</v>
          </cell>
          <cell r="F8148">
            <v>922813914</v>
          </cell>
        </row>
        <row r="8149">
          <cell r="A8149" t="str">
            <v>G369464</v>
          </cell>
          <cell r="B8149" t="str">
            <v>ATN0288</v>
          </cell>
          <cell r="C8149" t="str">
            <v>先生</v>
          </cell>
          <cell r="D8149" t="str">
            <v>周賢俊</v>
          </cell>
          <cell r="E8149" t="str">
            <v>周賢俊先生</v>
          </cell>
          <cell r="F8149">
            <v>988010174</v>
          </cell>
        </row>
        <row r="8150">
          <cell r="A8150" t="str">
            <v>G369465</v>
          </cell>
          <cell r="B8150" t="str">
            <v>AKE3935</v>
          </cell>
          <cell r="C8150" t="str">
            <v>先生</v>
          </cell>
          <cell r="D8150" t="str">
            <v>吳鳳芸</v>
          </cell>
          <cell r="E8150" t="str">
            <v>林永杰先生</v>
          </cell>
          <cell r="F8150">
            <v>911159935</v>
          </cell>
        </row>
        <row r="8151">
          <cell r="A8151" t="str">
            <v>G369466</v>
          </cell>
          <cell r="B8151" t="str">
            <v>ATA9032</v>
          </cell>
          <cell r="C8151" t="str">
            <v>先生</v>
          </cell>
          <cell r="D8151" t="str">
            <v>闕聰敏</v>
          </cell>
          <cell r="E8151" t="str">
            <v>闕聰敏先生</v>
          </cell>
          <cell r="F8151">
            <v>925630122</v>
          </cell>
        </row>
        <row r="8152">
          <cell r="A8152" t="str">
            <v>G369468</v>
          </cell>
          <cell r="B8152" t="str">
            <v>ATN2505</v>
          </cell>
          <cell r="C8152" t="str">
            <v>先生</v>
          </cell>
          <cell r="D8152" t="str">
            <v>馬代駿</v>
          </cell>
          <cell r="E8152" t="str">
            <v>馬代駿先生</v>
          </cell>
          <cell r="F8152">
            <v>933926093</v>
          </cell>
        </row>
        <row r="8153">
          <cell r="A8153" t="str">
            <v>G369469</v>
          </cell>
          <cell r="B8153" t="str">
            <v>APL8996</v>
          </cell>
          <cell r="C8153" t="str">
            <v>先生</v>
          </cell>
          <cell r="D8153" t="str">
            <v>劉智祺</v>
          </cell>
          <cell r="E8153" t="str">
            <v>劉智祺先生</v>
          </cell>
          <cell r="F8153">
            <v>953079557</v>
          </cell>
        </row>
        <row r="8154">
          <cell r="A8154" t="str">
            <v>G369470</v>
          </cell>
          <cell r="B8154" t="str">
            <v>RBS2538</v>
          </cell>
          <cell r="C8154" t="str">
            <v>先生</v>
          </cell>
          <cell r="D8154" t="str">
            <v>昇曉工業有限公司-財盟蔡清池</v>
          </cell>
          <cell r="E8154" t="str">
            <v>蔡清池先生</v>
          </cell>
          <cell r="F8154">
            <v>933232654</v>
          </cell>
        </row>
        <row r="8155">
          <cell r="A8155" t="str">
            <v>G369472</v>
          </cell>
          <cell r="B8155" t="str">
            <v>ATN8797</v>
          </cell>
          <cell r="C8155" t="str">
            <v>先生</v>
          </cell>
          <cell r="D8155" t="str">
            <v>周進文</v>
          </cell>
          <cell r="E8155" t="str">
            <v>周進文先生</v>
          </cell>
          <cell r="F8155">
            <v>911823201</v>
          </cell>
        </row>
        <row r="8156">
          <cell r="A8156" t="str">
            <v>G369473</v>
          </cell>
          <cell r="B8156" t="str">
            <v>AUE5688</v>
          </cell>
          <cell r="C8156" t="str">
            <v>小姐</v>
          </cell>
          <cell r="D8156" t="str">
            <v>林新妹</v>
          </cell>
          <cell r="E8156" t="str">
            <v>林新妹小姐</v>
          </cell>
          <cell r="F8156">
            <v>932050742</v>
          </cell>
        </row>
        <row r="8157">
          <cell r="A8157" t="str">
            <v>G369498</v>
          </cell>
          <cell r="B8157" t="str">
            <v>RBT3138</v>
          </cell>
          <cell r="C8157" t="str">
            <v>先生</v>
          </cell>
          <cell r="D8157" t="str">
            <v>格上汽車租賃股份有限公司吳錫坤</v>
          </cell>
          <cell r="E8157" t="str">
            <v>吳錫坤先生</v>
          </cell>
          <cell r="F8157">
            <v>933710462</v>
          </cell>
        </row>
        <row r="8158">
          <cell r="A8158" t="str">
            <v>G369506</v>
          </cell>
          <cell r="B8158" t="str">
            <v>ATN5680</v>
          </cell>
          <cell r="C8158" t="str">
            <v>先生</v>
          </cell>
          <cell r="D8158" t="str">
            <v>郭泓寬</v>
          </cell>
          <cell r="E8158" t="str">
            <v>郭泓寬先生</v>
          </cell>
          <cell r="F8158">
            <v>955800124</v>
          </cell>
        </row>
        <row r="8159">
          <cell r="A8159" t="str">
            <v>G369522</v>
          </cell>
          <cell r="B8159" t="str">
            <v>APL5998</v>
          </cell>
          <cell r="C8159" t="str">
            <v>先生</v>
          </cell>
          <cell r="D8159" t="str">
            <v>李繼思</v>
          </cell>
          <cell r="E8159" t="str">
            <v>李繼思先生</v>
          </cell>
          <cell r="F8159">
            <v>936073875</v>
          </cell>
        </row>
        <row r="8160">
          <cell r="A8160" t="str">
            <v>G369531</v>
          </cell>
          <cell r="B8160" t="str">
            <v>ATN9176</v>
          </cell>
          <cell r="C8160" t="str">
            <v>小姐</v>
          </cell>
          <cell r="D8160" t="str">
            <v>日強纖維股份有限公司張淑琴</v>
          </cell>
          <cell r="E8160" t="str">
            <v>張淑琴小姐</v>
          </cell>
          <cell r="F8160">
            <v>926207213</v>
          </cell>
        </row>
        <row r="8161">
          <cell r="A8161" t="str">
            <v>G369540</v>
          </cell>
          <cell r="B8161" t="str">
            <v>AWZ1569</v>
          </cell>
          <cell r="C8161" t="str">
            <v>小姐</v>
          </cell>
          <cell r="D8161" t="str">
            <v>曾玉惠</v>
          </cell>
          <cell r="E8161" t="str">
            <v>曾玉惠小姐</v>
          </cell>
          <cell r="F8161">
            <v>935206162</v>
          </cell>
        </row>
        <row r="8162">
          <cell r="A8162" t="str">
            <v>G369541</v>
          </cell>
          <cell r="B8162" t="str">
            <v>ASB9350</v>
          </cell>
          <cell r="C8162" t="str">
            <v>先生</v>
          </cell>
          <cell r="D8162" t="str">
            <v>涂宇宏</v>
          </cell>
          <cell r="E8162" t="str">
            <v>涂宇宏先生</v>
          </cell>
          <cell r="F8162">
            <v>936611076</v>
          </cell>
        </row>
        <row r="8163">
          <cell r="A8163" t="str">
            <v>G369542</v>
          </cell>
          <cell r="B8163" t="str">
            <v>ATA9330</v>
          </cell>
          <cell r="C8163" t="str">
            <v>小姐</v>
          </cell>
          <cell r="D8163" t="str">
            <v>臧瑞敏</v>
          </cell>
          <cell r="E8163" t="str">
            <v>臧瑞敏小姐</v>
          </cell>
          <cell r="F8163">
            <v>985331864</v>
          </cell>
        </row>
        <row r="8164">
          <cell r="A8164" t="str">
            <v>G369545</v>
          </cell>
          <cell r="B8164" t="str">
            <v>ARJ0311</v>
          </cell>
          <cell r="C8164" t="str">
            <v>先生</v>
          </cell>
          <cell r="D8164" t="str">
            <v>蔡智仁</v>
          </cell>
          <cell r="E8164" t="str">
            <v>蔡智仁先生</v>
          </cell>
          <cell r="F8164">
            <v>988898304</v>
          </cell>
        </row>
        <row r="8165">
          <cell r="A8165" t="str">
            <v>G369562</v>
          </cell>
          <cell r="B8165" t="str">
            <v>ATT2058</v>
          </cell>
          <cell r="C8165" t="str">
            <v>先生</v>
          </cell>
          <cell r="D8165" t="str">
            <v>王振宇</v>
          </cell>
          <cell r="E8165" t="str">
            <v>王振宇先生</v>
          </cell>
          <cell r="F8165">
            <v>922246011</v>
          </cell>
        </row>
        <row r="8166">
          <cell r="A8166" t="str">
            <v>G369564</v>
          </cell>
          <cell r="B8166" t="str">
            <v>ARJ3223</v>
          </cell>
          <cell r="C8166" t="str">
            <v>先生</v>
          </cell>
          <cell r="D8166" t="str">
            <v>吳文杰</v>
          </cell>
          <cell r="E8166" t="str">
            <v>吳文杰先生</v>
          </cell>
          <cell r="F8166">
            <v>905552165</v>
          </cell>
        </row>
        <row r="8167">
          <cell r="A8167" t="str">
            <v>G369626</v>
          </cell>
          <cell r="B8167" t="str">
            <v>ATC5213</v>
          </cell>
          <cell r="C8167" t="str">
            <v>小姐</v>
          </cell>
          <cell r="D8167" t="str">
            <v>吳宜珊</v>
          </cell>
          <cell r="E8167" t="str">
            <v>吳宜珊小姐</v>
          </cell>
          <cell r="F8167">
            <v>958126282</v>
          </cell>
        </row>
        <row r="8168">
          <cell r="A8168" t="str">
            <v>G369635</v>
          </cell>
          <cell r="B8168" t="str">
            <v>ATT0816</v>
          </cell>
          <cell r="C8168" t="str">
            <v>先生</v>
          </cell>
          <cell r="D8168" t="str">
            <v>張自立</v>
          </cell>
          <cell r="E8168" t="str">
            <v>張自立先生</v>
          </cell>
          <cell r="F8168">
            <v>933979798</v>
          </cell>
        </row>
        <row r="8169">
          <cell r="A8169" t="str">
            <v>G369636</v>
          </cell>
          <cell r="B8169" t="str">
            <v>ATN3778</v>
          </cell>
          <cell r="C8169" t="str">
            <v>先生</v>
          </cell>
          <cell r="D8169" t="str">
            <v>張寅建</v>
          </cell>
          <cell r="E8169" t="str">
            <v>張寅建先生</v>
          </cell>
          <cell r="F8169">
            <v>922031012</v>
          </cell>
        </row>
        <row r="8170">
          <cell r="A8170" t="str">
            <v>G369694</v>
          </cell>
          <cell r="B8170" t="str">
            <v>ATN3991</v>
          </cell>
          <cell r="C8170" t="str">
            <v>先生</v>
          </cell>
          <cell r="D8170" t="str">
            <v>吳振力</v>
          </cell>
          <cell r="E8170" t="str">
            <v>吳振力先生</v>
          </cell>
          <cell r="F8170">
            <v>905503119</v>
          </cell>
        </row>
        <row r="8171">
          <cell r="A8171" t="str">
            <v>G369701</v>
          </cell>
          <cell r="B8171" t="str">
            <v>ATC8259</v>
          </cell>
          <cell r="C8171" t="str">
            <v>先生</v>
          </cell>
          <cell r="D8171" t="str">
            <v>蕭榮期</v>
          </cell>
          <cell r="E8171" t="str">
            <v>蕭榮期先生</v>
          </cell>
          <cell r="F8171">
            <v>923900705</v>
          </cell>
        </row>
        <row r="8172">
          <cell r="A8172" t="str">
            <v>G369704</v>
          </cell>
          <cell r="B8172" t="str">
            <v>AUW5328</v>
          </cell>
          <cell r="C8172" t="str">
            <v>先生</v>
          </cell>
          <cell r="D8172" t="str">
            <v>鄭經綸</v>
          </cell>
          <cell r="E8172" t="str">
            <v>鄭經綸先生</v>
          </cell>
          <cell r="F8172">
            <v>911192010</v>
          </cell>
        </row>
        <row r="8173">
          <cell r="A8173" t="str">
            <v>G369705</v>
          </cell>
          <cell r="B8173" t="str">
            <v>ATA8562</v>
          </cell>
          <cell r="C8173" t="str">
            <v>先生</v>
          </cell>
          <cell r="D8173" t="str">
            <v>藍伯廷</v>
          </cell>
          <cell r="E8173" t="str">
            <v>藍伯廷先生</v>
          </cell>
          <cell r="F8173">
            <v>939090395</v>
          </cell>
        </row>
        <row r="8174">
          <cell r="A8174" t="str">
            <v>G369706</v>
          </cell>
          <cell r="B8174" t="str">
            <v>ASB9196</v>
          </cell>
          <cell r="C8174" t="str">
            <v>先生</v>
          </cell>
          <cell r="D8174" t="str">
            <v>王月連</v>
          </cell>
          <cell r="E8174" t="str">
            <v>顏紹明先生</v>
          </cell>
          <cell r="F8174">
            <v>976330135</v>
          </cell>
        </row>
        <row r="8175">
          <cell r="A8175" t="str">
            <v>G369712</v>
          </cell>
          <cell r="B8175" t="str">
            <v>RBS9008</v>
          </cell>
          <cell r="C8175" t="str">
            <v>先生</v>
          </cell>
          <cell r="D8175" t="str">
            <v>菱光科技股份有限公司-和運租車(股)公司陳義昇</v>
          </cell>
          <cell r="E8175" t="str">
            <v>陳義昇先生</v>
          </cell>
          <cell r="F8175">
            <v>988129332</v>
          </cell>
        </row>
        <row r="8176">
          <cell r="A8176" t="str">
            <v>G369718</v>
          </cell>
          <cell r="B8176" t="str">
            <v>ASN8068</v>
          </cell>
          <cell r="C8176" t="str">
            <v>先生</v>
          </cell>
          <cell r="D8176" t="str">
            <v>劉梅芳</v>
          </cell>
          <cell r="E8176" t="str">
            <v>吳清華先生</v>
          </cell>
          <cell r="F8176">
            <v>958911949</v>
          </cell>
        </row>
        <row r="8177">
          <cell r="A8177" t="str">
            <v>G369723</v>
          </cell>
          <cell r="B8177" t="str">
            <v>ATT0508</v>
          </cell>
          <cell r="C8177" t="str">
            <v>先生</v>
          </cell>
          <cell r="D8177" t="str">
            <v>張冠群</v>
          </cell>
          <cell r="E8177" t="str">
            <v>張冠群先生</v>
          </cell>
          <cell r="F8177">
            <v>989669675</v>
          </cell>
        </row>
        <row r="8178">
          <cell r="A8178" t="str">
            <v>G369729</v>
          </cell>
          <cell r="B8178" t="str">
            <v>ATN0508</v>
          </cell>
          <cell r="C8178" t="str">
            <v>先生</v>
          </cell>
          <cell r="D8178" t="str">
            <v>陳漢忠</v>
          </cell>
          <cell r="E8178" t="str">
            <v>陳漢忠先生</v>
          </cell>
          <cell r="F8178">
            <v>952772311</v>
          </cell>
        </row>
        <row r="8179">
          <cell r="A8179" t="str">
            <v>G399402</v>
          </cell>
          <cell r="B8179" t="str">
            <v>ANW6637</v>
          </cell>
          <cell r="C8179" t="str">
            <v>先生</v>
          </cell>
          <cell r="D8179" t="str">
            <v>張富程</v>
          </cell>
          <cell r="E8179" t="str">
            <v>張富程先生</v>
          </cell>
          <cell r="F8179">
            <v>920200781</v>
          </cell>
        </row>
        <row r="8180">
          <cell r="A8180" t="str">
            <v>G400678</v>
          </cell>
          <cell r="B8180" t="str">
            <v>ASB9178</v>
          </cell>
          <cell r="C8180" t="str">
            <v>先生</v>
          </cell>
          <cell r="D8180" t="str">
            <v>良宇投資有限公司俞惟中</v>
          </cell>
          <cell r="E8180" t="str">
            <v>俞惟中先生</v>
          </cell>
          <cell r="F8180">
            <v>935143139</v>
          </cell>
        </row>
        <row r="8181">
          <cell r="A8181" t="str">
            <v>G400750</v>
          </cell>
          <cell r="B8181" t="str">
            <v>RBT5758</v>
          </cell>
          <cell r="C8181" t="str">
            <v>先生</v>
          </cell>
          <cell r="D8181" t="str">
            <v>台灣微米科技(股)-財盟楊誠斌</v>
          </cell>
          <cell r="E8181" t="str">
            <v>楊誠斌先生</v>
          </cell>
          <cell r="F8181">
            <v>938609777</v>
          </cell>
        </row>
        <row r="8182">
          <cell r="A8182" t="str">
            <v>G400812</v>
          </cell>
          <cell r="B8182" t="str">
            <v>RBM6769</v>
          </cell>
          <cell r="C8182" t="str">
            <v>先生</v>
          </cell>
          <cell r="D8182" t="str">
            <v>登宇開發股份有限公司洪志銘</v>
          </cell>
          <cell r="E8182" t="str">
            <v>洪志銘先生</v>
          </cell>
          <cell r="F8182">
            <v>937393072</v>
          </cell>
        </row>
        <row r="8183">
          <cell r="A8183" t="str">
            <v>G400821</v>
          </cell>
          <cell r="B8183" t="str">
            <v>ARG8315</v>
          </cell>
          <cell r="C8183" t="str">
            <v>先生</v>
          </cell>
          <cell r="D8183" t="str">
            <v>廖得盛</v>
          </cell>
          <cell r="E8183" t="str">
            <v>廖得盛先生</v>
          </cell>
          <cell r="F8183">
            <v>970128898</v>
          </cell>
        </row>
        <row r="8184">
          <cell r="A8184" t="str">
            <v>G400823</v>
          </cell>
          <cell r="B8184" t="str">
            <v>ARL1958</v>
          </cell>
          <cell r="C8184" t="str">
            <v>先生</v>
          </cell>
          <cell r="D8184" t="str">
            <v>汪國良</v>
          </cell>
          <cell r="E8184" t="str">
            <v>汪國良先生</v>
          </cell>
          <cell r="F8184">
            <v>917486888</v>
          </cell>
        </row>
        <row r="8185">
          <cell r="A8185" t="str">
            <v>G400857</v>
          </cell>
          <cell r="B8185" t="str">
            <v>RBC5815</v>
          </cell>
          <cell r="C8185" t="str">
            <v>先生</v>
          </cell>
          <cell r="D8185" t="str">
            <v>和運租車股份有限公司陳泰源</v>
          </cell>
          <cell r="E8185" t="str">
            <v>陳泰源先生</v>
          </cell>
          <cell r="F8185">
            <v>963007709</v>
          </cell>
        </row>
        <row r="8186">
          <cell r="A8186" t="str">
            <v>G400897</v>
          </cell>
          <cell r="B8186" t="str">
            <v>RBL8258</v>
          </cell>
          <cell r="C8186" t="str">
            <v>先生</v>
          </cell>
          <cell r="D8186" t="str">
            <v>依德國際股份有限公司薛善井</v>
          </cell>
          <cell r="E8186" t="str">
            <v>薛善井先生</v>
          </cell>
          <cell r="F8186">
            <v>917557507</v>
          </cell>
        </row>
        <row r="8187">
          <cell r="A8187" t="str">
            <v>G400907</v>
          </cell>
          <cell r="B8187" t="str">
            <v>RBN8686</v>
          </cell>
          <cell r="C8187" t="str">
            <v>小姐</v>
          </cell>
          <cell r="D8187" t="str">
            <v>宇崴股份有限公司-財盟王素惠</v>
          </cell>
          <cell r="E8187" t="str">
            <v>王素惠小姐</v>
          </cell>
          <cell r="F8187">
            <v>915977005</v>
          </cell>
        </row>
        <row r="8188">
          <cell r="A8188" t="str">
            <v>G400915</v>
          </cell>
          <cell r="B8188" t="str">
            <v>ARE3067</v>
          </cell>
          <cell r="C8188" t="str">
            <v>先生</v>
          </cell>
          <cell r="D8188" t="str">
            <v>黃玉辰</v>
          </cell>
          <cell r="E8188" t="str">
            <v>黃玉辰先生</v>
          </cell>
          <cell r="F8188">
            <v>939579998</v>
          </cell>
        </row>
        <row r="8189">
          <cell r="A8189" t="str">
            <v>G400918</v>
          </cell>
          <cell r="B8189" t="str">
            <v>G400918</v>
          </cell>
          <cell r="C8189" t="str">
            <v>先生</v>
          </cell>
          <cell r="D8189" t="str">
            <v>鉑德汽車股份有限公司吳佳翰</v>
          </cell>
          <cell r="E8189" t="str">
            <v>吳佳翰先生</v>
          </cell>
          <cell r="F8189">
            <v>921282497</v>
          </cell>
        </row>
        <row r="8190">
          <cell r="A8190" t="str">
            <v>G401120</v>
          </cell>
          <cell r="B8190" t="str">
            <v>RBC5568</v>
          </cell>
          <cell r="C8190" t="str">
            <v>先生</v>
          </cell>
          <cell r="D8190" t="str">
            <v>聯發科技股份有限公司-(財盟租賃)蔡明介</v>
          </cell>
          <cell r="E8190" t="str">
            <v>盧源森先生</v>
          </cell>
          <cell r="F8190">
            <v>927573555</v>
          </cell>
        </row>
        <row r="8191">
          <cell r="A8191" t="str">
            <v>G401303</v>
          </cell>
          <cell r="B8191" t="str">
            <v>RBC2522</v>
          </cell>
          <cell r="C8191" t="str">
            <v>先生</v>
          </cell>
          <cell r="D8191" t="str">
            <v>陳慶權</v>
          </cell>
          <cell r="E8191" t="str">
            <v>陳慶權先生</v>
          </cell>
          <cell r="F8191">
            <v>978337655</v>
          </cell>
        </row>
        <row r="8192">
          <cell r="A8192" t="str">
            <v>G401304</v>
          </cell>
          <cell r="B8192" t="str">
            <v>RBC8258</v>
          </cell>
          <cell r="C8192" t="str">
            <v>先生</v>
          </cell>
          <cell r="D8192" t="str">
            <v>劉學能</v>
          </cell>
          <cell r="E8192" t="str">
            <v>劉學能先生</v>
          </cell>
          <cell r="F8192">
            <v>988824365</v>
          </cell>
        </row>
        <row r="8193">
          <cell r="A8193" t="str">
            <v>G401308</v>
          </cell>
          <cell r="B8193" t="str">
            <v>RAV5729</v>
          </cell>
          <cell r="C8193" t="str">
            <v>小姐</v>
          </cell>
          <cell r="D8193" t="str">
            <v>聯邦租賃股份有限公司顏奕絜</v>
          </cell>
          <cell r="E8193" t="str">
            <v>顏奕絜小姐</v>
          </cell>
          <cell r="F8193">
            <v>917646341</v>
          </cell>
        </row>
        <row r="8194">
          <cell r="A8194" t="str">
            <v>G401324</v>
          </cell>
          <cell r="B8194" t="str">
            <v>AVX6099</v>
          </cell>
          <cell r="C8194" t="str">
            <v>先生</v>
          </cell>
          <cell r="D8194" t="str">
            <v>張景堯</v>
          </cell>
          <cell r="E8194" t="str">
            <v>張景堯先生</v>
          </cell>
          <cell r="F8194">
            <v>932032278</v>
          </cell>
        </row>
        <row r="8195">
          <cell r="A8195" t="str">
            <v>G401328</v>
          </cell>
          <cell r="B8195" t="str">
            <v>RBD1758</v>
          </cell>
          <cell r="C8195" t="str">
            <v>先生</v>
          </cell>
          <cell r="D8195" t="str">
            <v>陳達強</v>
          </cell>
          <cell r="E8195" t="str">
            <v>陳達強先生</v>
          </cell>
          <cell r="F8195">
            <v>937034802</v>
          </cell>
        </row>
        <row r="8196">
          <cell r="A8196" t="str">
            <v>G401346</v>
          </cell>
          <cell r="B8196" t="str">
            <v>RBD6695</v>
          </cell>
          <cell r="C8196" t="str">
            <v>先生</v>
          </cell>
          <cell r="D8196" t="str">
            <v>和運租車(股)陳怡霈</v>
          </cell>
          <cell r="E8196" t="str">
            <v>陳怡霈先生</v>
          </cell>
          <cell r="F8196">
            <v>900000000</v>
          </cell>
        </row>
        <row r="8197">
          <cell r="A8197" t="str">
            <v>G401350</v>
          </cell>
          <cell r="B8197" t="str">
            <v>RBN2118</v>
          </cell>
          <cell r="C8197" t="str">
            <v>先生</v>
          </cell>
          <cell r="D8197" t="str">
            <v>建新小客車租賃(股)胡俊球</v>
          </cell>
          <cell r="E8197" t="str">
            <v>胡俊球先生</v>
          </cell>
          <cell r="F8197">
            <v>910125716</v>
          </cell>
        </row>
        <row r="8198">
          <cell r="A8198" t="str">
            <v>G401360</v>
          </cell>
          <cell r="B8198" t="str">
            <v>ANB0299</v>
          </cell>
          <cell r="C8198" t="str">
            <v>小姐</v>
          </cell>
          <cell r="D8198" t="str">
            <v>林奇蓉</v>
          </cell>
          <cell r="E8198" t="str">
            <v>林奇蓉小姐</v>
          </cell>
          <cell r="F8198">
            <v>909868111</v>
          </cell>
        </row>
        <row r="8199">
          <cell r="A8199" t="str">
            <v>G401369</v>
          </cell>
          <cell r="B8199" t="str">
            <v>RBC5166</v>
          </cell>
          <cell r="C8199" t="str">
            <v>先生</v>
          </cell>
          <cell r="D8199" t="str">
            <v>鎔德股份有限公司林明國</v>
          </cell>
          <cell r="E8199" t="str">
            <v>林明國先生</v>
          </cell>
          <cell r="F8199">
            <v>922407258</v>
          </cell>
        </row>
        <row r="8200">
          <cell r="A8200" t="str">
            <v>G401382</v>
          </cell>
          <cell r="B8200" t="str">
            <v>RBD1758</v>
          </cell>
          <cell r="C8200" t="str">
            <v>先生</v>
          </cell>
          <cell r="D8200" t="str">
            <v>車已賣</v>
          </cell>
          <cell r="E8200" t="str">
            <v>車已賣先生</v>
          </cell>
          <cell r="F8200">
            <v>900000000</v>
          </cell>
        </row>
        <row r="8201">
          <cell r="A8201" t="str">
            <v>G401396</v>
          </cell>
          <cell r="B8201" t="str">
            <v>ANW1628</v>
          </cell>
          <cell r="C8201" t="str">
            <v>先生</v>
          </cell>
          <cell r="D8201" t="str">
            <v>鄭毓文</v>
          </cell>
          <cell r="E8201" t="str">
            <v>顏景泉先生</v>
          </cell>
          <cell r="F8201">
            <v>953631815</v>
          </cell>
        </row>
        <row r="8202">
          <cell r="A8202" t="str">
            <v>G401402</v>
          </cell>
          <cell r="B8202" t="str">
            <v>RBL2277</v>
          </cell>
          <cell r="C8202" t="str">
            <v>先生</v>
          </cell>
          <cell r="D8202" t="str">
            <v>寶禾國際有限公司朱嘉諺</v>
          </cell>
          <cell r="E8202" t="str">
            <v>朱嘉諺先生</v>
          </cell>
          <cell r="F8202">
            <v>930278780</v>
          </cell>
        </row>
        <row r="8203">
          <cell r="A8203" t="str">
            <v>G401752</v>
          </cell>
          <cell r="B8203" t="str">
            <v>AND9555</v>
          </cell>
          <cell r="C8203" t="str">
            <v>先生</v>
          </cell>
          <cell r="D8203" t="str">
            <v>王鏘銘</v>
          </cell>
          <cell r="E8203" t="str">
            <v>王鏘銘先生</v>
          </cell>
          <cell r="F8203">
            <v>927947777</v>
          </cell>
        </row>
        <row r="8204">
          <cell r="A8204" t="str">
            <v>G401754</v>
          </cell>
          <cell r="B8204" t="str">
            <v>RBD8338</v>
          </cell>
          <cell r="C8204" t="str">
            <v>先生</v>
          </cell>
          <cell r="D8204" t="str">
            <v>虹林生活事業林政翰</v>
          </cell>
          <cell r="E8204" t="str">
            <v>林政翰先生</v>
          </cell>
          <cell r="F8204">
            <v>955066377</v>
          </cell>
        </row>
        <row r="8205">
          <cell r="A8205" t="str">
            <v>G402007</v>
          </cell>
          <cell r="B8205" t="str">
            <v>RBC3319</v>
          </cell>
          <cell r="C8205" t="str">
            <v>先生</v>
          </cell>
          <cell r="D8205" t="str">
            <v>格上汽車租賃股份有限公司范有偉</v>
          </cell>
          <cell r="E8205" t="str">
            <v>范有偉先生</v>
          </cell>
          <cell r="F8205">
            <v>928098968</v>
          </cell>
        </row>
        <row r="8206">
          <cell r="A8206" t="str">
            <v>G402008</v>
          </cell>
          <cell r="B8206" t="str">
            <v>ANW5555</v>
          </cell>
          <cell r="C8206" t="str">
            <v>先生</v>
          </cell>
          <cell r="D8206" t="str">
            <v>黃文彬</v>
          </cell>
          <cell r="E8206" t="str">
            <v>黃文彬先生</v>
          </cell>
          <cell r="F8206">
            <v>918224466</v>
          </cell>
        </row>
        <row r="8207">
          <cell r="A8207" t="str">
            <v>G402037</v>
          </cell>
          <cell r="B8207" t="str">
            <v>RBP8226</v>
          </cell>
          <cell r="C8207" t="str">
            <v>先生</v>
          </cell>
          <cell r="D8207" t="str">
            <v>新普建設股份有限公司-財盟張家豪</v>
          </cell>
          <cell r="E8207" t="str">
            <v>張家豪先生</v>
          </cell>
          <cell r="F8207">
            <v>970778877</v>
          </cell>
        </row>
        <row r="8208">
          <cell r="A8208" t="str">
            <v>G402697</v>
          </cell>
          <cell r="B8208" t="str">
            <v>ARC5868</v>
          </cell>
          <cell r="C8208" t="str">
            <v>先生</v>
          </cell>
          <cell r="D8208" t="str">
            <v>黃詩潔</v>
          </cell>
          <cell r="E8208" t="str">
            <v>莊子毅先生</v>
          </cell>
          <cell r="F8208">
            <v>917169908</v>
          </cell>
        </row>
        <row r="8209">
          <cell r="A8209" t="str">
            <v>G402712</v>
          </cell>
          <cell r="B8209" t="str">
            <v>RBD5178</v>
          </cell>
          <cell r="C8209" t="str">
            <v>先生</v>
          </cell>
          <cell r="D8209" t="str">
            <v>弘達消防器材(限)-和運租賃高伍郎</v>
          </cell>
          <cell r="E8209" t="str">
            <v>高伍郎先生</v>
          </cell>
          <cell r="F8209">
            <v>958689689</v>
          </cell>
        </row>
        <row r="8210">
          <cell r="A8210" t="str">
            <v>G402716</v>
          </cell>
          <cell r="B8210" t="str">
            <v>ATG3311</v>
          </cell>
          <cell r="C8210" t="str">
            <v>小姐</v>
          </cell>
          <cell r="D8210" t="str">
            <v>何孟純</v>
          </cell>
          <cell r="E8210" t="str">
            <v>何孟純小姐</v>
          </cell>
          <cell r="F8210">
            <v>909634319</v>
          </cell>
        </row>
        <row r="8211">
          <cell r="A8211" t="str">
            <v>G402734</v>
          </cell>
          <cell r="B8211" t="str">
            <v>RBC5289</v>
          </cell>
          <cell r="C8211" t="str">
            <v>先生</v>
          </cell>
          <cell r="D8211" t="str">
            <v>日盛全台通小客車租賃(股)公司黃漢隆</v>
          </cell>
          <cell r="E8211" t="str">
            <v>黃漢隆先生</v>
          </cell>
          <cell r="F8211">
            <v>918720558</v>
          </cell>
        </row>
        <row r="8212">
          <cell r="A8212" t="str">
            <v>G402831</v>
          </cell>
          <cell r="B8212" t="str">
            <v>RBC6887</v>
          </cell>
          <cell r="C8212" t="str">
            <v>先生</v>
          </cell>
          <cell r="D8212" t="str">
            <v>日鼎股份有限公司-財盟租賃朱建中</v>
          </cell>
          <cell r="E8212" t="str">
            <v>朱建中先生</v>
          </cell>
          <cell r="F8212">
            <v>987301605</v>
          </cell>
        </row>
        <row r="8213">
          <cell r="A8213" t="str">
            <v>G404152</v>
          </cell>
          <cell r="B8213" t="str">
            <v>RBD6818</v>
          </cell>
          <cell r="C8213" t="str">
            <v>先生</v>
          </cell>
          <cell r="D8213" t="str">
            <v>富邦綜合證券股份有限公司(和運)沈威廷</v>
          </cell>
          <cell r="E8213" t="str">
            <v>沈威廷先生</v>
          </cell>
          <cell r="F8213">
            <v>910018178</v>
          </cell>
        </row>
        <row r="8214">
          <cell r="A8214" t="str">
            <v>G404198</v>
          </cell>
          <cell r="B8214" t="str">
            <v>ALC8888</v>
          </cell>
          <cell r="C8214" t="str">
            <v>先生</v>
          </cell>
          <cell r="D8214" t="str">
            <v>陳銘科</v>
          </cell>
          <cell r="E8214" t="str">
            <v>陳銘科先生</v>
          </cell>
          <cell r="F8214">
            <v>989050225</v>
          </cell>
        </row>
        <row r="8215">
          <cell r="A8215" t="str">
            <v>G404263</v>
          </cell>
          <cell r="B8215" t="str">
            <v>RBD0207</v>
          </cell>
          <cell r="C8215" t="str">
            <v>先生</v>
          </cell>
          <cell r="D8215" t="str">
            <v>林文岳</v>
          </cell>
          <cell r="E8215" t="str">
            <v>劉吉峻先生</v>
          </cell>
          <cell r="F8215">
            <v>921073622</v>
          </cell>
        </row>
        <row r="8216">
          <cell r="A8216" t="str">
            <v>G404273</v>
          </cell>
          <cell r="B8216" t="str">
            <v>AQQ5589</v>
          </cell>
          <cell r="C8216" t="str">
            <v>先生</v>
          </cell>
          <cell r="D8216" t="str">
            <v>信貿投資股份有限公司楊勝全</v>
          </cell>
          <cell r="E8216" t="str">
            <v>楊勝全先生</v>
          </cell>
          <cell r="F8216">
            <v>937519087</v>
          </cell>
        </row>
        <row r="8217">
          <cell r="A8217" t="str">
            <v>G404736</v>
          </cell>
          <cell r="B8217" t="str">
            <v>ARE0219</v>
          </cell>
          <cell r="C8217" t="str">
            <v>先生</v>
          </cell>
          <cell r="D8217" t="str">
            <v>方星隆</v>
          </cell>
          <cell r="E8217" t="str">
            <v>方星隆先生</v>
          </cell>
          <cell r="F8217">
            <v>936222852</v>
          </cell>
        </row>
        <row r="8218">
          <cell r="A8218" t="str">
            <v>G404739</v>
          </cell>
          <cell r="B8218" t="str">
            <v>RBT6789</v>
          </cell>
          <cell r="C8218" t="str">
            <v>先生</v>
          </cell>
          <cell r="D8218" t="str">
            <v>依德國際股份有限公司陳劍山</v>
          </cell>
          <cell r="E8218" t="str">
            <v>陳劍山先生</v>
          </cell>
          <cell r="F8218">
            <v>926809779</v>
          </cell>
        </row>
        <row r="8219">
          <cell r="A8219" t="str">
            <v>G404931</v>
          </cell>
          <cell r="B8219" t="str">
            <v>RBE0908</v>
          </cell>
          <cell r="C8219" t="str">
            <v>先生</v>
          </cell>
          <cell r="D8219" t="str">
            <v>林建忠</v>
          </cell>
          <cell r="E8219" t="str">
            <v>林建忠先生</v>
          </cell>
          <cell r="F8219">
            <v>987262624</v>
          </cell>
        </row>
        <row r="8220">
          <cell r="A8220" t="str">
            <v>G404971</v>
          </cell>
          <cell r="B8220" t="str">
            <v>ARG2618</v>
          </cell>
          <cell r="C8220" t="str">
            <v>先生</v>
          </cell>
          <cell r="D8220" t="str">
            <v>永昌冷凍有限公司林棉榮</v>
          </cell>
          <cell r="E8220" t="str">
            <v>林棉榮先生</v>
          </cell>
          <cell r="F8220">
            <v>933030272</v>
          </cell>
        </row>
        <row r="8221">
          <cell r="A8221" t="str">
            <v>G404974</v>
          </cell>
          <cell r="B8221" t="str">
            <v>RBE6998</v>
          </cell>
          <cell r="C8221" t="str">
            <v>先生</v>
          </cell>
          <cell r="D8221" t="str">
            <v>郁東營造有限公司-財盟張東富</v>
          </cell>
          <cell r="E8221" t="str">
            <v>鍾思宇先生</v>
          </cell>
          <cell r="F8221">
            <v>978706301</v>
          </cell>
        </row>
        <row r="8222">
          <cell r="A8222" t="str">
            <v>G405536</v>
          </cell>
          <cell r="B8222" t="str">
            <v>ARE8086</v>
          </cell>
          <cell r="C8222" t="str">
            <v>先生</v>
          </cell>
          <cell r="D8222" t="str">
            <v>萬上豪塑膠(股)公司吳修義</v>
          </cell>
          <cell r="E8222" t="str">
            <v>吳修義先生</v>
          </cell>
          <cell r="F8222">
            <v>911095022</v>
          </cell>
        </row>
        <row r="8223">
          <cell r="A8223" t="str">
            <v>G405539</v>
          </cell>
          <cell r="B8223" t="str">
            <v>ARJ9078</v>
          </cell>
          <cell r="C8223" t="str">
            <v>先生</v>
          </cell>
          <cell r="D8223" t="str">
            <v>劉信成</v>
          </cell>
          <cell r="E8223" t="str">
            <v>劉信成先生</v>
          </cell>
          <cell r="F8223">
            <v>935828999</v>
          </cell>
        </row>
        <row r="8224">
          <cell r="A8224" t="str">
            <v>G405676</v>
          </cell>
          <cell r="B8224" t="str">
            <v>ARF8895</v>
          </cell>
          <cell r="C8224" t="str">
            <v>先生</v>
          </cell>
          <cell r="D8224" t="str">
            <v>黃嫀雯</v>
          </cell>
          <cell r="E8224" t="str">
            <v>陳誌鳴先生</v>
          </cell>
          <cell r="F8224">
            <v>933076678</v>
          </cell>
        </row>
        <row r="8225">
          <cell r="A8225" t="str">
            <v>G405683</v>
          </cell>
          <cell r="B8225" t="str">
            <v>ARF0012</v>
          </cell>
          <cell r="C8225" t="str">
            <v>先生</v>
          </cell>
          <cell r="D8225" t="str">
            <v>鍾鎮榮</v>
          </cell>
          <cell r="E8225" t="str">
            <v>鍾鎮榮先生</v>
          </cell>
          <cell r="F8225">
            <v>917023567</v>
          </cell>
        </row>
        <row r="8226">
          <cell r="A8226" t="str">
            <v>G405684</v>
          </cell>
          <cell r="B8226" t="str">
            <v>RBL1679</v>
          </cell>
          <cell r="C8226" t="str">
            <v>先生</v>
          </cell>
          <cell r="D8226" t="str">
            <v>培林貿易(股)-財盟租賃楊江堡</v>
          </cell>
          <cell r="E8226" t="str">
            <v>楊江堡先生</v>
          </cell>
          <cell r="F8226">
            <v>937458768</v>
          </cell>
        </row>
        <row r="8227">
          <cell r="A8227" t="str">
            <v>G405695</v>
          </cell>
          <cell r="B8227" t="str">
            <v>APD6899</v>
          </cell>
          <cell r="C8227" t="str">
            <v>先生</v>
          </cell>
          <cell r="D8227" t="str">
            <v>泛亞國際聯合會計師事務所丁金輝</v>
          </cell>
          <cell r="E8227" t="str">
            <v>丁金輝先生</v>
          </cell>
          <cell r="F8227">
            <v>910161189</v>
          </cell>
        </row>
        <row r="8228">
          <cell r="A8228" t="str">
            <v>G405709</v>
          </cell>
          <cell r="B8228" t="str">
            <v>ARF8668</v>
          </cell>
          <cell r="C8228" t="str">
            <v>先生</v>
          </cell>
          <cell r="D8228" t="str">
            <v>中印煤炭股份有限公司張立華</v>
          </cell>
          <cell r="E8228" t="str">
            <v>張立華先生</v>
          </cell>
          <cell r="F8228">
            <v>932311578</v>
          </cell>
        </row>
        <row r="8229">
          <cell r="A8229" t="str">
            <v>G405783</v>
          </cell>
          <cell r="B8229" t="str">
            <v>ARP0001</v>
          </cell>
          <cell r="C8229" t="str">
            <v>先生</v>
          </cell>
          <cell r="D8229" t="str">
            <v>阮鴻車</v>
          </cell>
          <cell r="E8229" t="str">
            <v>阮鴻車先生</v>
          </cell>
          <cell r="F8229">
            <v>911111143</v>
          </cell>
        </row>
        <row r="8230">
          <cell r="A8230" t="str">
            <v>G405825</v>
          </cell>
          <cell r="B8230" t="str">
            <v>APK2226</v>
          </cell>
          <cell r="C8230" t="str">
            <v>先生</v>
          </cell>
          <cell r="D8230" t="str">
            <v>東亞運輸倉儲股份有限公司陳聖昌</v>
          </cell>
          <cell r="E8230" t="str">
            <v>陳聖昌先生</v>
          </cell>
          <cell r="F8230">
            <v>939878899</v>
          </cell>
        </row>
        <row r="8231">
          <cell r="A8231" t="str">
            <v>G405828</v>
          </cell>
          <cell r="B8231" t="str">
            <v>AND5899</v>
          </cell>
          <cell r="C8231" t="str">
            <v>先生</v>
          </cell>
          <cell r="D8231" t="str">
            <v>東亞運輸倉儲股份有限公司張明承</v>
          </cell>
          <cell r="E8231" t="str">
            <v>張明承先生</v>
          </cell>
          <cell r="F8231">
            <v>935284009</v>
          </cell>
        </row>
        <row r="8232">
          <cell r="A8232" t="str">
            <v>G405998</v>
          </cell>
          <cell r="B8232" t="str">
            <v>RBL7688</v>
          </cell>
          <cell r="C8232" t="str">
            <v>先生</v>
          </cell>
          <cell r="D8232" t="str">
            <v>盛美精密工業(股)-財盟詹信亮</v>
          </cell>
          <cell r="E8232" t="str">
            <v>詹信亮先生</v>
          </cell>
          <cell r="F8232">
            <v>953510177</v>
          </cell>
        </row>
        <row r="8233">
          <cell r="A8233" t="str">
            <v>G406156</v>
          </cell>
          <cell r="B8233" t="str">
            <v>RBE5600</v>
          </cell>
          <cell r="C8233" t="str">
            <v>先生</v>
          </cell>
          <cell r="D8233" t="str">
            <v>江展智</v>
          </cell>
          <cell r="E8233" t="str">
            <v>江展智先生</v>
          </cell>
          <cell r="F8233">
            <v>970897622</v>
          </cell>
        </row>
        <row r="8234">
          <cell r="A8234" t="str">
            <v>G406198</v>
          </cell>
          <cell r="B8234" t="str">
            <v>ASC1809</v>
          </cell>
          <cell r="C8234" t="str">
            <v>先生</v>
          </cell>
          <cell r="D8234" t="str">
            <v>巨虹電子股份有限公司</v>
          </cell>
          <cell r="E8234" t="str">
            <v>巨虹電子股份有限公司先生</v>
          </cell>
          <cell r="F8234">
            <v>900000000</v>
          </cell>
        </row>
        <row r="8235">
          <cell r="A8235" t="str">
            <v>G406213</v>
          </cell>
          <cell r="B8235" t="str">
            <v>APD6389</v>
          </cell>
          <cell r="C8235" t="str">
            <v>小姐</v>
          </cell>
          <cell r="D8235" t="str">
            <v>煌謄交通有限公司王儷穎</v>
          </cell>
          <cell r="E8235" t="str">
            <v>王儷穎小姐</v>
          </cell>
          <cell r="F8235">
            <v>978131755</v>
          </cell>
        </row>
        <row r="8236">
          <cell r="A8236" t="str">
            <v>G406351</v>
          </cell>
          <cell r="B8236" t="str">
            <v>AMX5888</v>
          </cell>
          <cell r="C8236" t="str">
            <v>先生</v>
          </cell>
          <cell r="D8236" t="str">
            <v>環宇世宬股份有限公司余祈霖</v>
          </cell>
          <cell r="E8236" t="str">
            <v>余祈霖先生</v>
          </cell>
          <cell r="F8236">
            <v>925138927</v>
          </cell>
        </row>
        <row r="8237">
          <cell r="A8237" t="str">
            <v>G406374</v>
          </cell>
          <cell r="B8237" t="str">
            <v>RBE7656</v>
          </cell>
          <cell r="C8237" t="str">
            <v>先生</v>
          </cell>
          <cell r="D8237" t="str">
            <v>鎔德股份有限公司簡金鎔</v>
          </cell>
          <cell r="E8237" t="str">
            <v>簡金鎔先生</v>
          </cell>
          <cell r="F8237">
            <v>906078178</v>
          </cell>
        </row>
        <row r="8238">
          <cell r="A8238" t="str">
            <v>G406487</v>
          </cell>
          <cell r="B8238" t="str">
            <v>AXB2222</v>
          </cell>
          <cell r="C8238" t="str">
            <v>先生</v>
          </cell>
          <cell r="D8238" t="str">
            <v>高鋼</v>
          </cell>
          <cell r="E8238" t="str">
            <v>高鋼先生</v>
          </cell>
          <cell r="F8238">
            <v>932216189</v>
          </cell>
        </row>
        <row r="8239">
          <cell r="A8239" t="str">
            <v>G406544</v>
          </cell>
          <cell r="B8239" t="str">
            <v>AQF1168</v>
          </cell>
          <cell r="C8239" t="str">
            <v>先生</v>
          </cell>
          <cell r="D8239" t="str">
            <v>賴怡宏</v>
          </cell>
          <cell r="E8239" t="str">
            <v>賴怡宏先生</v>
          </cell>
          <cell r="F8239">
            <v>917888988</v>
          </cell>
        </row>
        <row r="8240">
          <cell r="A8240" t="str">
            <v>G406697</v>
          </cell>
          <cell r="B8240" t="str">
            <v>G406697</v>
          </cell>
          <cell r="C8240" t="str">
            <v>先生</v>
          </cell>
          <cell r="D8240" t="str">
            <v>鉑德汽車股份有限公司吳佳翰</v>
          </cell>
          <cell r="E8240" t="str">
            <v>吳佳翰先生</v>
          </cell>
          <cell r="F8240">
            <v>921282497</v>
          </cell>
        </row>
        <row r="8241">
          <cell r="A8241" t="str">
            <v>G406752</v>
          </cell>
          <cell r="B8241" t="str">
            <v>G406752</v>
          </cell>
          <cell r="C8241" t="str">
            <v>先生</v>
          </cell>
          <cell r="D8241" t="str">
            <v>車已賣</v>
          </cell>
          <cell r="E8241" t="str">
            <v>車已賣先生</v>
          </cell>
          <cell r="F8241">
            <v>900000000</v>
          </cell>
        </row>
        <row r="8242">
          <cell r="A8242" t="str">
            <v>G406852</v>
          </cell>
          <cell r="B8242" t="str">
            <v>RBE6285</v>
          </cell>
          <cell r="C8242" t="str">
            <v>小姐</v>
          </cell>
          <cell r="D8242" t="str">
            <v>國貿(股)-財盟小客車李宥薰</v>
          </cell>
          <cell r="E8242" t="str">
            <v>李宥薰小姐</v>
          </cell>
          <cell r="F8242">
            <v>960040821</v>
          </cell>
        </row>
        <row r="8243">
          <cell r="A8243" t="str">
            <v>G406879</v>
          </cell>
          <cell r="B8243" t="str">
            <v>RBM5669</v>
          </cell>
          <cell r="C8243" t="str">
            <v>先生</v>
          </cell>
          <cell r="D8243" t="str">
            <v>國賓大飯店股份有限公司(財盟)楊世達</v>
          </cell>
          <cell r="E8243" t="str">
            <v>楊世達先生</v>
          </cell>
          <cell r="F8243">
            <v>935224346</v>
          </cell>
        </row>
        <row r="8244">
          <cell r="A8244" t="str">
            <v>G406900</v>
          </cell>
          <cell r="B8244" t="str">
            <v>RBE7718</v>
          </cell>
          <cell r="C8244" t="str">
            <v>先生</v>
          </cell>
          <cell r="D8244" t="str">
            <v>財盟小客車租賃(股)程仕龍</v>
          </cell>
          <cell r="E8244" t="str">
            <v>程仕龍先生</v>
          </cell>
          <cell r="F8244">
            <v>987128462</v>
          </cell>
        </row>
        <row r="8245">
          <cell r="A8245" t="str">
            <v>G406941</v>
          </cell>
          <cell r="B8245" t="str">
            <v>RBP6158</v>
          </cell>
          <cell r="C8245" t="str">
            <v>小姐</v>
          </cell>
          <cell r="D8245" t="str">
            <v>日盛全台通小客車租賃股份有限公司許慧蘭</v>
          </cell>
          <cell r="E8245" t="str">
            <v>許慧蘭小姐</v>
          </cell>
          <cell r="F8245">
            <v>970200012</v>
          </cell>
        </row>
        <row r="8246">
          <cell r="A8246" t="str">
            <v>G406989</v>
          </cell>
          <cell r="B8246" t="str">
            <v>RBL6299</v>
          </cell>
          <cell r="C8246" t="str">
            <v>先生</v>
          </cell>
          <cell r="D8246" t="str">
            <v>遠銀國際租賃股份有限公司陳永得</v>
          </cell>
          <cell r="E8246" t="str">
            <v>陳永得先生</v>
          </cell>
          <cell r="F8246">
            <v>922750910</v>
          </cell>
        </row>
        <row r="8247">
          <cell r="A8247" t="str">
            <v>G407107</v>
          </cell>
          <cell r="B8247" t="str">
            <v>RBM9968</v>
          </cell>
          <cell r="C8247" t="str">
            <v>先生</v>
          </cell>
          <cell r="D8247" t="str">
            <v>台灣宏利(股)-聯邦租賃王為山</v>
          </cell>
          <cell r="E8247" t="str">
            <v>王為山先生</v>
          </cell>
          <cell r="F8247">
            <v>930988178</v>
          </cell>
        </row>
        <row r="8248">
          <cell r="A8248" t="str">
            <v>G407111</v>
          </cell>
          <cell r="B8248" t="str">
            <v>RBN3309</v>
          </cell>
          <cell r="C8248" t="str">
            <v>先生</v>
          </cell>
          <cell r="D8248" t="str">
            <v>仲泰祥國際開發有限公司-財盟宋金龍</v>
          </cell>
          <cell r="E8248" t="str">
            <v>宋金龍先生</v>
          </cell>
          <cell r="F8248">
            <v>928115413</v>
          </cell>
        </row>
        <row r="8249">
          <cell r="A8249" t="str">
            <v>G407157</v>
          </cell>
          <cell r="B8249" t="str">
            <v>ARJ0101</v>
          </cell>
          <cell r="C8249" t="str">
            <v>小姐</v>
          </cell>
          <cell r="D8249" t="str">
            <v>戴穗珍</v>
          </cell>
          <cell r="E8249" t="str">
            <v>戴穗珍小姐</v>
          </cell>
          <cell r="F8249">
            <v>910068789</v>
          </cell>
        </row>
        <row r="8250">
          <cell r="A8250" t="str">
            <v>G407158</v>
          </cell>
          <cell r="B8250" t="str">
            <v>RBL5009</v>
          </cell>
          <cell r="C8250" t="str">
            <v>先生</v>
          </cell>
          <cell r="D8250" t="str">
            <v>林至宏</v>
          </cell>
          <cell r="E8250" t="str">
            <v>林至宏先生</v>
          </cell>
          <cell r="F8250">
            <v>932139561</v>
          </cell>
        </row>
        <row r="8251">
          <cell r="A8251" t="str">
            <v>G407205</v>
          </cell>
          <cell r="B8251" t="str">
            <v>RBN7099</v>
          </cell>
          <cell r="C8251" t="str">
            <v>先生</v>
          </cell>
          <cell r="D8251" t="str">
            <v>張淞傑</v>
          </cell>
          <cell r="E8251" t="str">
            <v>張淞傑先生</v>
          </cell>
          <cell r="F8251">
            <v>989106295</v>
          </cell>
        </row>
        <row r="8252">
          <cell r="A8252" t="str">
            <v>G407223</v>
          </cell>
          <cell r="B8252" t="str">
            <v>RBL8768</v>
          </cell>
          <cell r="C8252" t="str">
            <v>先生</v>
          </cell>
          <cell r="D8252" t="str">
            <v>南璋股份有限公司詹文旗</v>
          </cell>
          <cell r="E8252" t="str">
            <v>詹文旗先生</v>
          </cell>
          <cell r="F8252">
            <v>933209585</v>
          </cell>
        </row>
        <row r="8253">
          <cell r="A8253" t="str">
            <v>G407294</v>
          </cell>
          <cell r="B8253" t="str">
            <v>AWZ8355</v>
          </cell>
          <cell r="C8253" t="str">
            <v>先生</v>
          </cell>
          <cell r="D8253" t="str">
            <v>黃銘良</v>
          </cell>
          <cell r="E8253" t="str">
            <v>黃銘良先生</v>
          </cell>
          <cell r="F8253">
            <v>966697175</v>
          </cell>
        </row>
        <row r="8254">
          <cell r="A8254" t="str">
            <v>G407300</v>
          </cell>
          <cell r="B8254" t="str">
            <v>RBT8188</v>
          </cell>
          <cell r="C8254" t="str">
            <v>小姐</v>
          </cell>
          <cell r="D8254" t="str">
            <v>格上汽車租賃(股)楊雅慧</v>
          </cell>
          <cell r="E8254" t="str">
            <v>楊雅慧小姐</v>
          </cell>
          <cell r="F8254">
            <v>910069212</v>
          </cell>
        </row>
        <row r="8255">
          <cell r="A8255" t="str">
            <v>G407327</v>
          </cell>
          <cell r="B8255" t="str">
            <v>RCA9118</v>
          </cell>
          <cell r="C8255" t="str">
            <v>先生</v>
          </cell>
          <cell r="D8255" t="str">
            <v>燦達電子工業股份有限-歐力士顏銘宏</v>
          </cell>
          <cell r="E8255" t="str">
            <v>顏銘宏先生</v>
          </cell>
          <cell r="F8255">
            <v>979966281</v>
          </cell>
        </row>
        <row r="8256">
          <cell r="A8256" t="str">
            <v>G407330</v>
          </cell>
          <cell r="B8256" t="str">
            <v>ARJ6262</v>
          </cell>
          <cell r="C8256" t="str">
            <v>先生</v>
          </cell>
          <cell r="D8256" t="str">
            <v>張慶忠</v>
          </cell>
          <cell r="E8256" t="str">
            <v>張慶忠先生</v>
          </cell>
          <cell r="F8256">
            <v>939690399</v>
          </cell>
        </row>
        <row r="8257">
          <cell r="A8257" t="str">
            <v>G407332</v>
          </cell>
          <cell r="B8257" t="str">
            <v>RBS3366</v>
          </cell>
          <cell r="C8257" t="str">
            <v>先生</v>
          </cell>
          <cell r="D8257" t="str">
            <v>廖展賢</v>
          </cell>
          <cell r="E8257" t="str">
            <v>廖展賢先生</v>
          </cell>
          <cell r="F8257">
            <v>936453759</v>
          </cell>
        </row>
        <row r="8258">
          <cell r="A8258" t="str">
            <v>G407539</v>
          </cell>
          <cell r="B8258" t="str">
            <v>RBT3935</v>
          </cell>
          <cell r="C8258" t="str">
            <v>先生</v>
          </cell>
          <cell r="D8258" t="str">
            <v>新北市板橋農會-財盟王銘宏</v>
          </cell>
          <cell r="E8258" t="str">
            <v>王銘宏先生</v>
          </cell>
          <cell r="F8258">
            <v>987593545</v>
          </cell>
        </row>
        <row r="8259">
          <cell r="A8259" t="str">
            <v>G407540</v>
          </cell>
          <cell r="B8259" t="str">
            <v>RBS6129</v>
          </cell>
          <cell r="C8259" t="str">
            <v>先生</v>
          </cell>
          <cell r="D8259" t="str">
            <v>新北市板橋農會-財盟溫勇量</v>
          </cell>
          <cell r="E8259" t="str">
            <v>溫勇量先生</v>
          </cell>
          <cell r="F8259">
            <v>933212330</v>
          </cell>
        </row>
        <row r="8260">
          <cell r="A8260" t="str">
            <v>G407541</v>
          </cell>
          <cell r="B8260" t="str">
            <v>RBT3937</v>
          </cell>
          <cell r="C8260" t="str">
            <v>先生</v>
          </cell>
          <cell r="D8260" t="str">
            <v>陳詩翰</v>
          </cell>
          <cell r="E8260" t="str">
            <v>陳詩翰先生</v>
          </cell>
          <cell r="F8260">
            <v>926335355</v>
          </cell>
        </row>
        <row r="8261">
          <cell r="A8261" t="str">
            <v>G407642</v>
          </cell>
          <cell r="B8261" t="str">
            <v>ANY6626</v>
          </cell>
          <cell r="C8261" t="str">
            <v>先生</v>
          </cell>
          <cell r="D8261" t="str">
            <v>雲朗觀光(股)李宗誌</v>
          </cell>
          <cell r="E8261" t="str">
            <v>李宗誌先生</v>
          </cell>
          <cell r="F8261">
            <v>938727333</v>
          </cell>
        </row>
        <row r="8262">
          <cell r="A8262" t="str">
            <v>G407644</v>
          </cell>
          <cell r="B8262" t="str">
            <v>RAM2016</v>
          </cell>
          <cell r="C8262" t="str">
            <v>先生</v>
          </cell>
          <cell r="D8262" t="str">
            <v>驊陞科技股份有限公司-浩銅汽車租賃林冠宇</v>
          </cell>
          <cell r="E8262" t="str">
            <v>林冠宇先生</v>
          </cell>
          <cell r="F8262">
            <v>933925305</v>
          </cell>
        </row>
        <row r="8263">
          <cell r="A8263" t="str">
            <v>G407647</v>
          </cell>
          <cell r="B8263" t="str">
            <v>ANY2939</v>
          </cell>
          <cell r="C8263" t="str">
            <v>小姐</v>
          </cell>
          <cell r="D8263" t="str">
            <v>林于楓</v>
          </cell>
          <cell r="E8263" t="str">
            <v>林冠銀小姐</v>
          </cell>
          <cell r="F8263">
            <v>939880557</v>
          </cell>
        </row>
        <row r="8264">
          <cell r="A8264" t="str">
            <v>G407686</v>
          </cell>
          <cell r="B8264" t="str">
            <v>AVH5678</v>
          </cell>
          <cell r="C8264" t="str">
            <v>小姐</v>
          </cell>
          <cell r="D8264" t="str">
            <v>陳可葳</v>
          </cell>
          <cell r="E8264" t="str">
            <v>陳可葳小姐</v>
          </cell>
          <cell r="F8264">
            <v>915052345</v>
          </cell>
        </row>
        <row r="8265">
          <cell r="A8265" t="str">
            <v>G407696</v>
          </cell>
          <cell r="B8265" t="str">
            <v>ATG2326</v>
          </cell>
          <cell r="C8265" t="str">
            <v>先生</v>
          </cell>
          <cell r="D8265" t="str">
            <v>謝振榮</v>
          </cell>
          <cell r="E8265" t="str">
            <v>謝振榮先生</v>
          </cell>
          <cell r="F8265">
            <v>937776718</v>
          </cell>
        </row>
        <row r="8266">
          <cell r="A8266" t="str">
            <v>G407763</v>
          </cell>
          <cell r="B8266" t="str">
            <v>RCB8818</v>
          </cell>
          <cell r="C8266" t="str">
            <v>先生</v>
          </cell>
          <cell r="D8266" t="str">
            <v>翰聯貿易股份有限公司-和運租車(股)林允中</v>
          </cell>
          <cell r="E8266" t="str">
            <v>林允中先生</v>
          </cell>
          <cell r="F8266">
            <v>905009119</v>
          </cell>
        </row>
        <row r="8267">
          <cell r="A8267" t="str">
            <v>G407774</v>
          </cell>
          <cell r="B8267" t="str">
            <v>RAE2218</v>
          </cell>
          <cell r="C8267" t="str">
            <v>先生</v>
          </cell>
          <cell r="D8267" t="str">
            <v>驊陞科技股份有限公司-浩銅汽車租賃邱德釗</v>
          </cell>
          <cell r="E8267" t="str">
            <v>林冠宇先生</v>
          </cell>
          <cell r="F8267">
            <v>933925305</v>
          </cell>
        </row>
        <row r="8268">
          <cell r="A8268" t="str">
            <v>G407775</v>
          </cell>
          <cell r="B8268" t="str">
            <v>RBL9639</v>
          </cell>
          <cell r="C8268" t="str">
            <v>先生</v>
          </cell>
          <cell r="D8268" t="str">
            <v>雙鍵化工股份有限公司-財盟租賃蔡茂德</v>
          </cell>
          <cell r="E8268" t="str">
            <v>蔡茂德先生</v>
          </cell>
          <cell r="F8268">
            <v>900000000</v>
          </cell>
        </row>
        <row r="8269">
          <cell r="A8269" t="str">
            <v>G407818</v>
          </cell>
          <cell r="B8269" t="str">
            <v>RBL7638</v>
          </cell>
          <cell r="C8269" t="str">
            <v>先生</v>
          </cell>
          <cell r="D8269" t="str">
            <v>北辰企業有限公司-財盟小客車陳珍瑜</v>
          </cell>
          <cell r="E8269" t="str">
            <v>陳珍瑜先生</v>
          </cell>
          <cell r="F8269">
            <v>928116562</v>
          </cell>
        </row>
        <row r="8270">
          <cell r="A8270" t="str">
            <v>G408098</v>
          </cell>
          <cell r="B8270" t="str">
            <v>AUW8889</v>
          </cell>
          <cell r="C8270" t="str">
            <v>先生</v>
          </cell>
          <cell r="D8270" t="str">
            <v>劉少川</v>
          </cell>
          <cell r="E8270" t="str">
            <v>蔡建國先生</v>
          </cell>
          <cell r="F8270">
            <v>988293499</v>
          </cell>
        </row>
        <row r="8271">
          <cell r="A8271" t="str">
            <v>G408099</v>
          </cell>
          <cell r="B8271" t="str">
            <v>AVG6666</v>
          </cell>
          <cell r="C8271" t="str">
            <v>先生</v>
          </cell>
          <cell r="D8271" t="str">
            <v>簡松川</v>
          </cell>
          <cell r="E8271" t="str">
            <v>簡松川先生</v>
          </cell>
          <cell r="F8271">
            <v>921057999</v>
          </cell>
        </row>
        <row r="8272">
          <cell r="A8272" t="str">
            <v>G408165</v>
          </cell>
          <cell r="B8272" t="str">
            <v>RBT1565</v>
          </cell>
          <cell r="C8272" t="str">
            <v>先生</v>
          </cell>
          <cell r="D8272" t="str">
            <v>大陸建設股份有限公司(萬和)艾國強</v>
          </cell>
          <cell r="E8272" t="str">
            <v>艾國強先生</v>
          </cell>
          <cell r="F8272">
            <v>983053189</v>
          </cell>
        </row>
        <row r="8273">
          <cell r="A8273" t="str">
            <v>G408202</v>
          </cell>
          <cell r="B8273" t="str">
            <v>RCB3809</v>
          </cell>
          <cell r="C8273" t="str">
            <v>先生</v>
          </cell>
          <cell r="D8273" t="str">
            <v>紘鈺股份有限公司-荃能租賃邵純仲</v>
          </cell>
          <cell r="E8273" t="str">
            <v>邵純仲先生</v>
          </cell>
          <cell r="F8273">
            <v>989751482</v>
          </cell>
        </row>
        <row r="8274">
          <cell r="A8274" t="str">
            <v>G408403</v>
          </cell>
          <cell r="B8274" t="str">
            <v>RBM5883</v>
          </cell>
          <cell r="C8274" t="str">
            <v>先生</v>
          </cell>
          <cell r="D8274" t="str">
            <v>安維斯汽車租賃股份有限公司許瑋志</v>
          </cell>
          <cell r="E8274" t="str">
            <v>許瑋志先生</v>
          </cell>
          <cell r="F8274">
            <v>906551005</v>
          </cell>
        </row>
        <row r="8275">
          <cell r="A8275" t="str">
            <v>G408406</v>
          </cell>
          <cell r="B8275" t="str">
            <v>RBM5576</v>
          </cell>
          <cell r="C8275" t="str">
            <v>先生</v>
          </cell>
          <cell r="D8275" t="str">
            <v>漢旭股份有限公司陳智明</v>
          </cell>
          <cell r="E8275" t="str">
            <v>陳智明先生</v>
          </cell>
          <cell r="F8275">
            <v>970808134</v>
          </cell>
        </row>
        <row r="8276">
          <cell r="A8276" t="str">
            <v>G408780</v>
          </cell>
          <cell r="B8276" t="str">
            <v>ASA0710</v>
          </cell>
          <cell r="C8276" t="str">
            <v>先生</v>
          </cell>
          <cell r="D8276" t="str">
            <v>北平都一處(限)徐國樑</v>
          </cell>
          <cell r="E8276" t="str">
            <v>徐國樑先生</v>
          </cell>
          <cell r="F8276">
            <v>932205321</v>
          </cell>
        </row>
        <row r="8277">
          <cell r="A8277" t="str">
            <v>G408807</v>
          </cell>
          <cell r="B8277" t="str">
            <v>RBS8666</v>
          </cell>
          <cell r="C8277" t="str">
            <v>先生</v>
          </cell>
          <cell r="D8277" t="str">
            <v>良維科技(股)-財盟小客車租賃(股)李淳正</v>
          </cell>
          <cell r="E8277" t="str">
            <v>李淳正先生</v>
          </cell>
          <cell r="F8277">
            <v>932146333</v>
          </cell>
        </row>
        <row r="8278">
          <cell r="A8278" t="str">
            <v>G408808</v>
          </cell>
          <cell r="B8278" t="str">
            <v>RBT1881</v>
          </cell>
          <cell r="C8278" t="str">
            <v>先生</v>
          </cell>
          <cell r="D8278" t="str">
            <v>台聯貨櫃運通股份有限公司-和運租車鄭勝恩</v>
          </cell>
          <cell r="E8278" t="str">
            <v>鄭勝恩先生</v>
          </cell>
          <cell r="F8278">
            <v>912896258</v>
          </cell>
        </row>
        <row r="8279">
          <cell r="A8279" t="str">
            <v>G408827</v>
          </cell>
          <cell r="B8279" t="str">
            <v>RBN2133</v>
          </cell>
          <cell r="C8279" t="str">
            <v>先生</v>
          </cell>
          <cell r="D8279" t="str">
            <v>華新麗華(股)有限公司--中租迪和莊斐琳</v>
          </cell>
          <cell r="E8279" t="str">
            <v>莊斐琳先生</v>
          </cell>
          <cell r="F8279">
            <v>916987411</v>
          </cell>
        </row>
        <row r="8280">
          <cell r="A8280" t="str">
            <v>G408855</v>
          </cell>
          <cell r="B8280" t="str">
            <v>RBS1510</v>
          </cell>
          <cell r="C8280" t="str">
            <v>先生</v>
          </cell>
          <cell r="D8280" t="str">
            <v>安維斯汽車租賃股份有限公司彭建銘</v>
          </cell>
          <cell r="E8280" t="str">
            <v>彭建銘先生</v>
          </cell>
          <cell r="F8280">
            <v>983777901</v>
          </cell>
        </row>
        <row r="8281">
          <cell r="A8281" t="str">
            <v>G408861</v>
          </cell>
          <cell r="B8281" t="str">
            <v>RBP2358</v>
          </cell>
          <cell r="C8281" t="str">
            <v>先生</v>
          </cell>
          <cell r="D8281" t="str">
            <v>華人衛星網路(股)公司-歐力士小客車顏銘宏</v>
          </cell>
          <cell r="E8281" t="str">
            <v>顏銘宏先生</v>
          </cell>
          <cell r="F8281">
            <v>979966281</v>
          </cell>
        </row>
        <row r="8282">
          <cell r="A8282" t="str">
            <v>G408891</v>
          </cell>
          <cell r="B8282" t="str">
            <v>RBT1539</v>
          </cell>
          <cell r="C8282" t="str">
            <v>先生</v>
          </cell>
          <cell r="D8282" t="str">
            <v>義豐國際有限公司林錦村</v>
          </cell>
          <cell r="E8282" t="str">
            <v>林錦村先生</v>
          </cell>
          <cell r="F8282">
            <v>932162539</v>
          </cell>
        </row>
        <row r="8283">
          <cell r="A8283" t="str">
            <v>G408976</v>
          </cell>
          <cell r="B8283" t="str">
            <v>RCA7795</v>
          </cell>
          <cell r="C8283" t="str">
            <v>先生</v>
          </cell>
          <cell r="D8283" t="str">
            <v>格上租賃股份有限公司莊承泰</v>
          </cell>
          <cell r="E8283" t="str">
            <v>莊承泰先生</v>
          </cell>
          <cell r="F8283">
            <v>921121068</v>
          </cell>
        </row>
        <row r="8284">
          <cell r="A8284" t="str">
            <v>G408986</v>
          </cell>
          <cell r="B8284" t="str">
            <v>G23541</v>
          </cell>
          <cell r="C8284" t="str">
            <v>先生</v>
          </cell>
          <cell r="D8284" t="str">
            <v>陳勝雄</v>
          </cell>
          <cell r="E8284" t="str">
            <v>陳勝雄先生</v>
          </cell>
          <cell r="F8284">
            <v>287913989</v>
          </cell>
        </row>
        <row r="8285">
          <cell r="A8285" t="str">
            <v>G409009</v>
          </cell>
          <cell r="B8285" t="str">
            <v>AXG6208</v>
          </cell>
          <cell r="C8285" t="str">
            <v>先生</v>
          </cell>
          <cell r="D8285" t="str">
            <v>鉑德汽車股份有限公司程柏盛</v>
          </cell>
          <cell r="E8285" t="str">
            <v>吳佳翰先生</v>
          </cell>
          <cell r="F8285">
            <v>921282497</v>
          </cell>
        </row>
        <row r="8286">
          <cell r="A8286" t="str">
            <v>G409014</v>
          </cell>
          <cell r="B8286" t="str">
            <v>RBS1999</v>
          </cell>
          <cell r="C8286" t="str">
            <v>先生</v>
          </cell>
          <cell r="D8286" t="str">
            <v>英屬維爾京群島商渥太股份有限公司(財盟)范令昭</v>
          </cell>
          <cell r="E8286" t="str">
            <v>范令昭先生</v>
          </cell>
          <cell r="F8286">
            <v>932388813</v>
          </cell>
        </row>
        <row r="8287">
          <cell r="A8287" t="str">
            <v>G409088</v>
          </cell>
          <cell r="B8287" t="str">
            <v>ATC2828</v>
          </cell>
          <cell r="C8287" t="str">
            <v>先生</v>
          </cell>
          <cell r="D8287" t="str">
            <v>忠華保全事業股份有限公司吳承勳</v>
          </cell>
          <cell r="E8287" t="str">
            <v>吳承勳先生</v>
          </cell>
          <cell r="F8287">
            <v>988223250</v>
          </cell>
        </row>
        <row r="8288">
          <cell r="A8288" t="str">
            <v>G409227</v>
          </cell>
          <cell r="B8288" t="str">
            <v>RBT3327</v>
          </cell>
          <cell r="C8288" t="str">
            <v>先生</v>
          </cell>
          <cell r="D8288" t="str">
            <v>財盟小客車租賃股份有限公司秦鑫珍</v>
          </cell>
          <cell r="E8288" t="str">
            <v>秦鑫珍先生</v>
          </cell>
          <cell r="F8288">
            <v>936185187</v>
          </cell>
        </row>
        <row r="8289">
          <cell r="A8289" t="str">
            <v>G409277</v>
          </cell>
          <cell r="B8289" t="str">
            <v>ATD7885</v>
          </cell>
          <cell r="C8289" t="str">
            <v>先生</v>
          </cell>
          <cell r="D8289" t="str">
            <v>陳龍志</v>
          </cell>
          <cell r="E8289" t="str">
            <v>陳龍志先生</v>
          </cell>
          <cell r="F8289">
            <v>928251960</v>
          </cell>
        </row>
        <row r="8290">
          <cell r="A8290" t="str">
            <v>G409333</v>
          </cell>
          <cell r="B8290" t="str">
            <v>RCB9709</v>
          </cell>
          <cell r="C8290" t="str">
            <v>先生</v>
          </cell>
          <cell r="D8290" t="str">
            <v>亞強企業(股)公司-日盛全台通小客車林瑞興</v>
          </cell>
          <cell r="E8290" t="str">
            <v>林瑞興先生</v>
          </cell>
          <cell r="F8290">
            <v>937988617</v>
          </cell>
        </row>
        <row r="8291">
          <cell r="A8291" t="str">
            <v>G409355</v>
          </cell>
          <cell r="B8291" t="str">
            <v>RBP3589</v>
          </cell>
          <cell r="C8291" t="str">
            <v>先生</v>
          </cell>
          <cell r="D8291" t="str">
            <v>邦泰資產管理(有)-財盟租賃簡昭政</v>
          </cell>
          <cell r="E8291" t="str">
            <v>簡昭政先生</v>
          </cell>
          <cell r="F8291">
            <v>937142627</v>
          </cell>
        </row>
        <row r="8292">
          <cell r="A8292" t="str">
            <v>G409491</v>
          </cell>
          <cell r="B8292" t="str">
            <v>RBQ8866</v>
          </cell>
          <cell r="C8292" t="str">
            <v>先生</v>
          </cell>
          <cell r="D8292" t="str">
            <v>虹牌實業股份有限公司張龍根</v>
          </cell>
          <cell r="E8292" t="str">
            <v>張龍根先生</v>
          </cell>
          <cell r="F8292">
            <v>918996000</v>
          </cell>
        </row>
        <row r="8293">
          <cell r="A8293" t="str">
            <v>G409785</v>
          </cell>
          <cell r="B8293" t="str">
            <v>ASE8589</v>
          </cell>
          <cell r="C8293" t="str">
            <v>先生</v>
          </cell>
          <cell r="D8293" t="str">
            <v>山進電子工業股份有限公司王新卿</v>
          </cell>
          <cell r="E8293" t="str">
            <v>王新卿先生</v>
          </cell>
          <cell r="F8293">
            <v>958348448</v>
          </cell>
        </row>
        <row r="8294">
          <cell r="A8294" t="str">
            <v>G410089</v>
          </cell>
          <cell r="B8294" t="str">
            <v>ASC0731</v>
          </cell>
          <cell r="C8294" t="str">
            <v>先生</v>
          </cell>
          <cell r="D8294" t="str">
            <v>秦大紙業有限公司秦高智</v>
          </cell>
          <cell r="E8294" t="str">
            <v>秦高智先生</v>
          </cell>
          <cell r="F8294">
            <v>928112111</v>
          </cell>
        </row>
        <row r="8295">
          <cell r="A8295" t="str">
            <v>G410216</v>
          </cell>
          <cell r="B8295" t="str">
            <v>BMW0103</v>
          </cell>
          <cell r="C8295" t="str">
            <v>先生</v>
          </cell>
          <cell r="D8295" t="str">
            <v>黃金國</v>
          </cell>
          <cell r="E8295" t="str">
            <v>黃金國先生</v>
          </cell>
          <cell r="F8295">
            <v>936071980</v>
          </cell>
        </row>
        <row r="8296">
          <cell r="A8296" t="str">
            <v>G411236</v>
          </cell>
          <cell r="B8296" t="str">
            <v>RBP2002</v>
          </cell>
          <cell r="C8296" t="str">
            <v>先生</v>
          </cell>
          <cell r="D8296" t="str">
            <v>億光電子工業(股)-日盛租賃周東鵬</v>
          </cell>
          <cell r="E8296" t="str">
            <v>周東鵬先生</v>
          </cell>
          <cell r="F8296">
            <v>972571858</v>
          </cell>
        </row>
        <row r="8297">
          <cell r="A8297" t="str">
            <v>G411302</v>
          </cell>
          <cell r="B8297" t="str">
            <v>RBP0359</v>
          </cell>
          <cell r="C8297" t="str">
            <v>先生</v>
          </cell>
          <cell r="D8297" t="str">
            <v>億光電子工業(股)-日盛租賃廖勁威</v>
          </cell>
          <cell r="E8297" t="str">
            <v>廖勁威先生</v>
          </cell>
          <cell r="F8297">
            <v>922436218</v>
          </cell>
        </row>
        <row r="8298">
          <cell r="A8298" t="str">
            <v>G411354</v>
          </cell>
          <cell r="B8298" t="str">
            <v>RBS8892</v>
          </cell>
          <cell r="C8298" t="str">
            <v>先生</v>
          </cell>
          <cell r="D8298" t="str">
            <v>陳清泉</v>
          </cell>
          <cell r="E8298" t="str">
            <v>陳清泉先生</v>
          </cell>
          <cell r="F8298">
            <v>932300737</v>
          </cell>
        </row>
        <row r="8299">
          <cell r="A8299" t="str">
            <v>G411359</v>
          </cell>
          <cell r="B8299" t="str">
            <v>RCA5338</v>
          </cell>
          <cell r="C8299" t="str">
            <v>先生</v>
          </cell>
          <cell r="D8299" t="str">
            <v>聯華電子(股)-財盟王石</v>
          </cell>
          <cell r="E8299" t="str">
            <v>王寵欽先生</v>
          </cell>
          <cell r="F8299">
            <v>915197912</v>
          </cell>
        </row>
        <row r="8300">
          <cell r="A8300" t="str">
            <v>G411389</v>
          </cell>
          <cell r="B8300" t="str">
            <v>AXA9395</v>
          </cell>
          <cell r="C8300" t="str">
            <v>先生</v>
          </cell>
          <cell r="D8300" t="str">
            <v>洪萬福</v>
          </cell>
          <cell r="E8300" t="str">
            <v>洪萬福先生</v>
          </cell>
          <cell r="F8300">
            <v>953112166</v>
          </cell>
        </row>
        <row r="8301">
          <cell r="A8301" t="str">
            <v>G411484</v>
          </cell>
          <cell r="B8301" t="str">
            <v>AWY5829</v>
          </cell>
          <cell r="C8301" t="str">
            <v>先生</v>
          </cell>
          <cell r="D8301" t="str">
            <v>云誠股份有限公司柯博文</v>
          </cell>
          <cell r="E8301" t="str">
            <v>柯博文先生</v>
          </cell>
          <cell r="F8301">
            <v>939516253</v>
          </cell>
        </row>
        <row r="8302">
          <cell r="A8302" t="str">
            <v>G411655</v>
          </cell>
          <cell r="B8302" t="str">
            <v>RCA9559</v>
          </cell>
          <cell r="C8302" t="str">
            <v>先生</v>
          </cell>
          <cell r="D8302" t="str">
            <v>日盛全台通小客車租賃(股)公司陳漢清</v>
          </cell>
          <cell r="E8302" t="str">
            <v>陳漢清先生</v>
          </cell>
          <cell r="F8302">
            <v>913356100</v>
          </cell>
        </row>
        <row r="8303">
          <cell r="A8303" t="str">
            <v>G411673</v>
          </cell>
          <cell r="B8303" t="str">
            <v>RBP0528</v>
          </cell>
          <cell r="C8303" t="str">
            <v>先生</v>
          </cell>
          <cell r="D8303" t="str">
            <v>聯發科技股份有限公司-(財盟租賃)蔡力行</v>
          </cell>
          <cell r="E8303" t="str">
            <v>蔡力行先生</v>
          </cell>
          <cell r="F8303">
            <v>900000000</v>
          </cell>
        </row>
        <row r="8304">
          <cell r="A8304" t="str">
            <v>G411696</v>
          </cell>
          <cell r="B8304" t="str">
            <v>RCB9929</v>
          </cell>
          <cell r="C8304" t="str">
            <v>先生</v>
          </cell>
          <cell r="D8304" t="str">
            <v>胡焱榮風華翡翠(股)-格上許啟宏</v>
          </cell>
          <cell r="E8304" t="str">
            <v>許啟宏先生</v>
          </cell>
          <cell r="F8304">
            <v>963322877</v>
          </cell>
        </row>
        <row r="8305">
          <cell r="A8305" t="str">
            <v>G411751</v>
          </cell>
          <cell r="B8305" t="str">
            <v>RBQ5399</v>
          </cell>
          <cell r="C8305" t="str">
            <v>先生</v>
          </cell>
          <cell r="D8305" t="str">
            <v>格上汽車租賃(股)吳南毅</v>
          </cell>
          <cell r="E8305" t="str">
            <v>吳南毅先生</v>
          </cell>
          <cell r="F8305">
            <v>972691559</v>
          </cell>
        </row>
        <row r="8306">
          <cell r="A8306" t="str">
            <v>G411811</v>
          </cell>
          <cell r="B8306" t="str">
            <v>RBP5527</v>
          </cell>
          <cell r="C8306" t="str">
            <v>先生</v>
          </cell>
          <cell r="D8306" t="str">
            <v>日盛租賃股份有限公司陳靜浩</v>
          </cell>
          <cell r="E8306" t="str">
            <v>陳靜浩先生</v>
          </cell>
          <cell r="F8306">
            <v>953552372</v>
          </cell>
        </row>
        <row r="8307">
          <cell r="A8307" t="str">
            <v>G411812</v>
          </cell>
          <cell r="B8307" t="str">
            <v>RBP2812</v>
          </cell>
          <cell r="C8307" t="str">
            <v>先生</v>
          </cell>
          <cell r="D8307" t="str">
            <v>日盛全台通小客車租賃(股)陳宗論</v>
          </cell>
          <cell r="E8307" t="str">
            <v>陳宗論先生</v>
          </cell>
          <cell r="F8307">
            <v>913563916</v>
          </cell>
        </row>
        <row r="8308">
          <cell r="A8308" t="str">
            <v>G411823</v>
          </cell>
          <cell r="B8308" t="str">
            <v>ATF0226</v>
          </cell>
          <cell r="C8308" t="str">
            <v>先生</v>
          </cell>
          <cell r="D8308" t="str">
            <v>古杰</v>
          </cell>
          <cell r="E8308" t="str">
            <v>古杰先生</v>
          </cell>
          <cell r="F8308">
            <v>939783226</v>
          </cell>
        </row>
        <row r="8309">
          <cell r="A8309" t="str">
            <v>G412013</v>
          </cell>
          <cell r="B8309" t="str">
            <v>RBZ8855</v>
          </cell>
          <cell r="C8309" t="str">
            <v>先生</v>
          </cell>
          <cell r="D8309" t="str">
            <v>勤業眾信聯合會計師事務所-格上施景彬</v>
          </cell>
          <cell r="E8309" t="str">
            <v>施景彬先生</v>
          </cell>
          <cell r="F8309">
            <v>928098088</v>
          </cell>
        </row>
        <row r="8310">
          <cell r="A8310" t="str">
            <v>G412027</v>
          </cell>
          <cell r="B8310" t="str">
            <v>RBZ9737</v>
          </cell>
          <cell r="C8310" t="str">
            <v>先生</v>
          </cell>
          <cell r="D8310" t="str">
            <v>特銳(股)-財盟安僑</v>
          </cell>
          <cell r="E8310" t="str">
            <v>安僑先生</v>
          </cell>
          <cell r="F8310">
            <v>933911260</v>
          </cell>
        </row>
        <row r="8311">
          <cell r="A8311" t="str">
            <v>G412028</v>
          </cell>
          <cell r="B8311" t="str">
            <v>RCA9188</v>
          </cell>
          <cell r="C8311" t="str">
            <v>先生</v>
          </cell>
          <cell r="D8311" t="str">
            <v>上準工程(限)-財盟涂煌秋</v>
          </cell>
          <cell r="E8311" t="str">
            <v>涂煌秋先生</v>
          </cell>
          <cell r="F8311">
            <v>932023880</v>
          </cell>
        </row>
        <row r="8312">
          <cell r="A8312" t="str">
            <v>G412263</v>
          </cell>
          <cell r="B8312" t="str">
            <v>ATE1598</v>
          </cell>
          <cell r="C8312" t="str">
            <v>先生</v>
          </cell>
          <cell r="D8312" t="str">
            <v>郭崇辰</v>
          </cell>
          <cell r="E8312" t="str">
            <v>郭崇辰先生</v>
          </cell>
          <cell r="F8312">
            <v>927456898</v>
          </cell>
        </row>
        <row r="8313">
          <cell r="A8313" t="str">
            <v>G412688</v>
          </cell>
          <cell r="B8313" t="str">
            <v>ATP9500</v>
          </cell>
          <cell r="C8313" t="str">
            <v>先生</v>
          </cell>
          <cell r="D8313" t="str">
            <v>兄弟大飯店股份有限公司洪紹恆</v>
          </cell>
          <cell r="E8313" t="str">
            <v>洪紹恆先生</v>
          </cell>
          <cell r="F8313">
            <v>930844730</v>
          </cell>
        </row>
        <row r="8314">
          <cell r="A8314" t="str">
            <v>G412762</v>
          </cell>
          <cell r="B8314" t="str">
            <v>ATQ3078</v>
          </cell>
          <cell r="C8314" t="str">
            <v>先生</v>
          </cell>
          <cell r="D8314" t="str">
            <v>林朝樺</v>
          </cell>
          <cell r="E8314" t="str">
            <v>林朝樺先生</v>
          </cell>
          <cell r="F8314">
            <v>910033813</v>
          </cell>
        </row>
        <row r="8315">
          <cell r="A8315" t="str">
            <v>G412777</v>
          </cell>
          <cell r="B8315" t="str">
            <v>RCA1183</v>
          </cell>
          <cell r="C8315" t="str">
            <v>先生</v>
          </cell>
          <cell r="D8315" t="str">
            <v>遠鼎租賃股份有限公司楊家緯</v>
          </cell>
          <cell r="E8315" t="str">
            <v>楊家緯先生</v>
          </cell>
          <cell r="F8315">
            <v>988277316</v>
          </cell>
        </row>
        <row r="8316">
          <cell r="A8316" t="str">
            <v>G412831</v>
          </cell>
          <cell r="B8316" t="str">
            <v>AZJ0399</v>
          </cell>
          <cell r="C8316" t="str">
            <v>小姐</v>
          </cell>
          <cell r="D8316" t="str">
            <v>林奕媛</v>
          </cell>
          <cell r="E8316" t="str">
            <v>林奕媛小姐</v>
          </cell>
          <cell r="F8316">
            <v>921171906</v>
          </cell>
        </row>
        <row r="8317">
          <cell r="A8317" t="str">
            <v>G413427</v>
          </cell>
          <cell r="B8317" t="str">
            <v>ATH8897</v>
          </cell>
          <cell r="C8317" t="str">
            <v>先生</v>
          </cell>
          <cell r="D8317" t="str">
            <v>江家豪</v>
          </cell>
          <cell r="E8317" t="str">
            <v>江家豪先生</v>
          </cell>
          <cell r="F8317">
            <v>955045578</v>
          </cell>
        </row>
        <row r="8318">
          <cell r="A8318" t="str">
            <v>G413684</v>
          </cell>
          <cell r="B8318" t="str">
            <v>RBZ2280</v>
          </cell>
          <cell r="C8318" t="str">
            <v>先生</v>
          </cell>
          <cell r="D8318" t="str">
            <v>日盛國際租賃股份有限公司陳振(方方土)</v>
          </cell>
          <cell r="E8318" t="str">
            <v>陳振(方方土)先生</v>
          </cell>
          <cell r="F8318">
            <v>972856584</v>
          </cell>
        </row>
        <row r="8319">
          <cell r="A8319" t="str">
            <v>G413874</v>
          </cell>
          <cell r="B8319" t="str">
            <v>RBZ5198</v>
          </cell>
          <cell r="C8319" t="str">
            <v>先生</v>
          </cell>
          <cell r="D8319" t="str">
            <v>陽明海運(股)有限公司-聯邦租賃黃文芳</v>
          </cell>
          <cell r="E8319" t="str">
            <v>黃文芳先生</v>
          </cell>
          <cell r="F8319">
            <v>910864908</v>
          </cell>
        </row>
        <row r="8320">
          <cell r="A8320" t="str">
            <v>G413876</v>
          </cell>
          <cell r="B8320" t="str">
            <v>RBZ5190</v>
          </cell>
          <cell r="C8320" t="str">
            <v>先生</v>
          </cell>
          <cell r="D8320" t="str">
            <v>陽明海運(股)有限公司-聯邦租賃洪君林</v>
          </cell>
          <cell r="E8320" t="str">
            <v>陳司機先生</v>
          </cell>
          <cell r="F8320">
            <v>928228932</v>
          </cell>
        </row>
        <row r="8321">
          <cell r="A8321" t="str">
            <v>G414231</v>
          </cell>
          <cell r="B8321" t="str">
            <v>AWY5169</v>
          </cell>
          <cell r="C8321" t="str">
            <v>先生</v>
          </cell>
          <cell r="D8321" t="str">
            <v>0林偉時</v>
          </cell>
          <cell r="E8321" t="str">
            <v>林偉時先生</v>
          </cell>
          <cell r="F8321">
            <v>900000000</v>
          </cell>
        </row>
        <row r="8322">
          <cell r="A8322" t="str">
            <v>G414250</v>
          </cell>
          <cell r="B8322" t="str">
            <v>ATX6997</v>
          </cell>
          <cell r="C8322" t="str">
            <v>先生</v>
          </cell>
          <cell r="D8322" t="str">
            <v>吳松茂</v>
          </cell>
          <cell r="E8322" t="str">
            <v>吳松茂先生</v>
          </cell>
          <cell r="F8322">
            <v>935553968</v>
          </cell>
        </row>
        <row r="8323">
          <cell r="A8323" t="str">
            <v>G414300</v>
          </cell>
          <cell r="B8323" t="str">
            <v>G414300</v>
          </cell>
          <cell r="C8323" t="str">
            <v>先生</v>
          </cell>
          <cell r="D8323" t="str">
            <v>鉑德汽車股份有限公司程柏盛</v>
          </cell>
          <cell r="E8323" t="str">
            <v>程柏盛先生</v>
          </cell>
          <cell r="F8323">
            <v>936033878</v>
          </cell>
        </row>
        <row r="8324">
          <cell r="A8324" t="str">
            <v>G414496</v>
          </cell>
          <cell r="B8324" t="str">
            <v>AXA5639</v>
          </cell>
          <cell r="C8324" t="str">
            <v>小姐</v>
          </cell>
          <cell r="D8324" t="str">
            <v>誠品股份有限公司吳太太</v>
          </cell>
          <cell r="E8324" t="str">
            <v>吳太太小姐</v>
          </cell>
          <cell r="F8324">
            <v>953903178</v>
          </cell>
        </row>
        <row r="8325">
          <cell r="A8325" t="str">
            <v>G441672</v>
          </cell>
          <cell r="B8325" t="str">
            <v>BMW0127</v>
          </cell>
          <cell r="C8325" t="str">
            <v>小姐</v>
          </cell>
          <cell r="D8325" t="str">
            <v>黃淑華</v>
          </cell>
          <cell r="E8325" t="str">
            <v>黃淑華小姐</v>
          </cell>
          <cell r="F8325">
            <v>975367728</v>
          </cell>
        </row>
        <row r="8326">
          <cell r="A8326" t="str">
            <v>G441755</v>
          </cell>
          <cell r="B8326" t="str">
            <v>ATV5291</v>
          </cell>
          <cell r="C8326" t="str">
            <v>先生</v>
          </cell>
          <cell r="D8326" t="str">
            <v>許書華</v>
          </cell>
          <cell r="E8326" t="str">
            <v>許書華先生</v>
          </cell>
          <cell r="F8326">
            <v>922134218</v>
          </cell>
        </row>
        <row r="8327">
          <cell r="A8327" t="str">
            <v>G441846</v>
          </cell>
          <cell r="B8327" t="str">
            <v>ATC5511</v>
          </cell>
          <cell r="C8327" t="str">
            <v>小姐</v>
          </cell>
          <cell r="D8327" t="str">
            <v>張文瑜</v>
          </cell>
          <cell r="E8327" t="str">
            <v>張文瑜小姐</v>
          </cell>
          <cell r="F8327">
            <v>930324086</v>
          </cell>
        </row>
        <row r="8328">
          <cell r="A8328" t="str">
            <v>G441905</v>
          </cell>
          <cell r="B8328" t="str">
            <v>ATU8886</v>
          </cell>
          <cell r="C8328" t="str">
            <v>先生</v>
          </cell>
          <cell r="D8328" t="str">
            <v>梁文豪</v>
          </cell>
          <cell r="E8328" t="str">
            <v>梁文豪先生</v>
          </cell>
          <cell r="F8328">
            <v>933699665</v>
          </cell>
        </row>
        <row r="8329">
          <cell r="A8329" t="str">
            <v>G442058</v>
          </cell>
          <cell r="B8329" t="str">
            <v>ATA5587</v>
          </cell>
          <cell r="C8329" t="str">
            <v>小姐</v>
          </cell>
          <cell r="D8329" t="str">
            <v>李湘婷</v>
          </cell>
          <cell r="E8329" t="str">
            <v>李湘婷小姐</v>
          </cell>
          <cell r="F8329">
            <v>922823262</v>
          </cell>
        </row>
        <row r="8330">
          <cell r="A8330" t="str">
            <v>G442116</v>
          </cell>
          <cell r="B8330" t="str">
            <v>RBS6987</v>
          </cell>
          <cell r="C8330" t="str">
            <v>先生</v>
          </cell>
          <cell r="D8330" t="str">
            <v>森崴國際設計有限公司-荃能小客車租賃羅洁樺</v>
          </cell>
          <cell r="E8330" t="str">
            <v>羅洁樺先生</v>
          </cell>
          <cell r="F8330">
            <v>909389998</v>
          </cell>
        </row>
        <row r="8331">
          <cell r="A8331" t="str">
            <v>G442148</v>
          </cell>
          <cell r="B8331" t="str">
            <v>ATD5688</v>
          </cell>
          <cell r="C8331" t="str">
            <v>先生</v>
          </cell>
          <cell r="D8331" t="str">
            <v>林盟智</v>
          </cell>
          <cell r="E8331" t="str">
            <v>林盟智先生</v>
          </cell>
          <cell r="F8331">
            <v>930977622</v>
          </cell>
        </row>
        <row r="8332">
          <cell r="A8332" t="str">
            <v>G442149</v>
          </cell>
          <cell r="B8332" t="str">
            <v>ASB8871</v>
          </cell>
          <cell r="C8332" t="str">
            <v>小姐</v>
          </cell>
          <cell r="D8332" t="str">
            <v>黃淑娟</v>
          </cell>
          <cell r="E8332" t="str">
            <v>黃淑娟小姐</v>
          </cell>
          <cell r="F8332">
            <v>921053179</v>
          </cell>
        </row>
        <row r="8333">
          <cell r="A8333" t="str">
            <v>G442216</v>
          </cell>
          <cell r="B8333" t="str">
            <v>ATN9381</v>
          </cell>
          <cell r="C8333" t="str">
            <v>先生</v>
          </cell>
          <cell r="D8333" t="str">
            <v>許智翔</v>
          </cell>
          <cell r="E8333" t="str">
            <v>許智翔先生</v>
          </cell>
          <cell r="F8333">
            <v>939384221</v>
          </cell>
        </row>
        <row r="8334">
          <cell r="A8334" t="str">
            <v>G442383</v>
          </cell>
          <cell r="B8334" t="str">
            <v>ATK9711</v>
          </cell>
          <cell r="C8334" t="str">
            <v>小姐</v>
          </cell>
          <cell r="D8334" t="str">
            <v>陳韻潔</v>
          </cell>
          <cell r="E8334" t="str">
            <v>陳韻潔小姐</v>
          </cell>
          <cell r="F8334">
            <v>911394561</v>
          </cell>
        </row>
        <row r="8335">
          <cell r="A8335" t="str">
            <v>G446632</v>
          </cell>
          <cell r="B8335" t="str">
            <v>ASB6130</v>
          </cell>
          <cell r="C8335" t="str">
            <v>先生</v>
          </cell>
          <cell r="D8335" t="str">
            <v>張偉哲</v>
          </cell>
          <cell r="E8335" t="str">
            <v>張偉哲先生</v>
          </cell>
          <cell r="F8335">
            <v>917773820</v>
          </cell>
        </row>
        <row r="8336">
          <cell r="A8336" t="str">
            <v>G446634</v>
          </cell>
          <cell r="B8336" t="str">
            <v>ASA2788</v>
          </cell>
          <cell r="C8336" t="str">
            <v>小姐</v>
          </cell>
          <cell r="D8336" t="str">
            <v>王麗芳</v>
          </cell>
          <cell r="E8336" t="str">
            <v>陳珊花小姐</v>
          </cell>
          <cell r="F8336">
            <v>976709360</v>
          </cell>
        </row>
        <row r="8337">
          <cell r="A8337" t="str">
            <v>G446636</v>
          </cell>
          <cell r="B8337" t="str">
            <v>ATC0209</v>
          </cell>
          <cell r="C8337" t="str">
            <v>先生</v>
          </cell>
          <cell r="D8337" t="str">
            <v>陳正平</v>
          </cell>
          <cell r="E8337" t="str">
            <v>陳正平先生</v>
          </cell>
          <cell r="F8337">
            <v>921056616</v>
          </cell>
        </row>
        <row r="8338">
          <cell r="A8338" t="str">
            <v>G446648</v>
          </cell>
          <cell r="B8338" t="str">
            <v>ARL6299</v>
          </cell>
          <cell r="C8338" t="str">
            <v>先生</v>
          </cell>
          <cell r="D8338" t="str">
            <v>李兆憲</v>
          </cell>
          <cell r="E8338" t="str">
            <v>李兆憲先生</v>
          </cell>
          <cell r="F8338">
            <v>926209091</v>
          </cell>
        </row>
        <row r="8339">
          <cell r="A8339" t="str">
            <v>G446652</v>
          </cell>
          <cell r="B8339" t="str">
            <v>RBT9595</v>
          </cell>
          <cell r="C8339" t="str">
            <v>先生</v>
          </cell>
          <cell r="D8339" t="str">
            <v>遠銀國際租賃股份有限公司邱彥凱</v>
          </cell>
          <cell r="E8339" t="str">
            <v>邱彥凱先生</v>
          </cell>
          <cell r="F8339">
            <v>926775050</v>
          </cell>
        </row>
        <row r="8340">
          <cell r="A8340" t="str">
            <v>G446686</v>
          </cell>
          <cell r="B8340" t="str">
            <v>ASB8835</v>
          </cell>
          <cell r="C8340" t="str">
            <v>先生</v>
          </cell>
          <cell r="D8340" t="str">
            <v>張永正</v>
          </cell>
          <cell r="E8340" t="str">
            <v>張永正先生</v>
          </cell>
          <cell r="F8340">
            <v>975766850</v>
          </cell>
        </row>
        <row r="8341">
          <cell r="A8341" t="str">
            <v>G446777</v>
          </cell>
          <cell r="B8341" t="str">
            <v>AVY1225</v>
          </cell>
          <cell r="C8341" t="str">
            <v>小姐</v>
          </cell>
          <cell r="D8341" t="str">
            <v>研心生技有限公司鄭慧瑩</v>
          </cell>
          <cell r="E8341" t="str">
            <v>鄭慧瑩小姐</v>
          </cell>
          <cell r="F8341">
            <v>958529968</v>
          </cell>
        </row>
        <row r="8342">
          <cell r="A8342" t="str">
            <v>G446823</v>
          </cell>
          <cell r="B8342" t="str">
            <v>ATF1091</v>
          </cell>
          <cell r="C8342" t="str">
            <v>先生</v>
          </cell>
          <cell r="D8342" t="str">
            <v>徐明椲</v>
          </cell>
          <cell r="E8342" t="str">
            <v>徐明椲先生</v>
          </cell>
          <cell r="F8342">
            <v>921960232</v>
          </cell>
        </row>
        <row r="8343">
          <cell r="A8343" t="str">
            <v>G446885</v>
          </cell>
          <cell r="B8343" t="str">
            <v>ATU0525</v>
          </cell>
          <cell r="C8343" t="str">
            <v>先生</v>
          </cell>
          <cell r="D8343" t="str">
            <v>楊錫明</v>
          </cell>
          <cell r="E8343" t="str">
            <v>楊錫明先生</v>
          </cell>
          <cell r="F8343">
            <v>930956905</v>
          </cell>
        </row>
        <row r="8344">
          <cell r="A8344" t="str">
            <v>G446898</v>
          </cell>
          <cell r="B8344" t="str">
            <v>ATV1689</v>
          </cell>
          <cell r="C8344" t="str">
            <v>先生</v>
          </cell>
          <cell r="D8344" t="str">
            <v>楊家豪</v>
          </cell>
          <cell r="E8344" t="str">
            <v>楊家豪先生</v>
          </cell>
          <cell r="F8344">
            <v>928635959</v>
          </cell>
        </row>
        <row r="8345">
          <cell r="A8345" t="str">
            <v>G447011</v>
          </cell>
          <cell r="B8345" t="str">
            <v>AXB5667</v>
          </cell>
          <cell r="C8345" t="str">
            <v>先生</v>
          </cell>
          <cell r="D8345" t="str">
            <v>林文雯</v>
          </cell>
          <cell r="E8345" t="str">
            <v>林哲任先生</v>
          </cell>
          <cell r="F8345">
            <v>932237186</v>
          </cell>
        </row>
        <row r="8346">
          <cell r="A8346" t="str">
            <v>G448634</v>
          </cell>
          <cell r="B8346" t="str">
            <v>試1260</v>
          </cell>
          <cell r="C8346" t="str">
            <v>先生</v>
          </cell>
          <cell r="D8346" t="str">
            <v>汎德股份有限公司呂</v>
          </cell>
          <cell r="E8346" t="str">
            <v>呂先生</v>
          </cell>
          <cell r="F8346">
            <v>900000000</v>
          </cell>
        </row>
        <row r="8347">
          <cell r="A8347" t="str">
            <v>G448640</v>
          </cell>
          <cell r="B8347" t="str">
            <v>RBR8782</v>
          </cell>
          <cell r="C8347" t="str">
            <v>先生</v>
          </cell>
          <cell r="D8347" t="str">
            <v>浥發投資股份有限公司-荃能陳少逵</v>
          </cell>
          <cell r="E8347" t="str">
            <v>陳少逵先生</v>
          </cell>
          <cell r="F8347">
            <v>963134913</v>
          </cell>
        </row>
        <row r="8348">
          <cell r="A8348" t="str">
            <v>G453718</v>
          </cell>
          <cell r="B8348" t="str">
            <v>ARJ5928</v>
          </cell>
          <cell r="C8348" t="str">
            <v>先生</v>
          </cell>
          <cell r="D8348" t="str">
            <v>0張錦洲</v>
          </cell>
          <cell r="E8348" t="str">
            <v>張錦洲先生</v>
          </cell>
          <cell r="F8348">
            <v>980918385</v>
          </cell>
        </row>
        <row r="8349">
          <cell r="A8349" t="str">
            <v>G453720</v>
          </cell>
          <cell r="B8349" t="str">
            <v>AWK5555</v>
          </cell>
          <cell r="C8349" t="str">
            <v>先生</v>
          </cell>
          <cell r="D8349" t="str">
            <v>邱則霖</v>
          </cell>
          <cell r="E8349" t="str">
            <v>邱則霖先生</v>
          </cell>
          <cell r="F8349">
            <v>988115855</v>
          </cell>
        </row>
        <row r="8350">
          <cell r="A8350" t="str">
            <v>G453799</v>
          </cell>
          <cell r="B8350" t="str">
            <v>G453799</v>
          </cell>
          <cell r="C8350" t="str">
            <v>先生</v>
          </cell>
          <cell r="D8350" t="str">
            <v>陳德益</v>
          </cell>
          <cell r="E8350" t="str">
            <v>陳德益先生</v>
          </cell>
          <cell r="F8350">
            <v>958516213</v>
          </cell>
        </row>
        <row r="8351">
          <cell r="A8351" t="str">
            <v>G453801</v>
          </cell>
          <cell r="B8351" t="str">
            <v>G453801</v>
          </cell>
          <cell r="C8351" t="str">
            <v>先生</v>
          </cell>
          <cell r="D8351" t="str">
            <v>鉑德汽車股份有限公司程柏盛</v>
          </cell>
          <cell r="E8351" t="str">
            <v>程柏盛先生</v>
          </cell>
          <cell r="F8351">
            <v>936033878</v>
          </cell>
        </row>
        <row r="8352">
          <cell r="A8352" t="str">
            <v>G453804</v>
          </cell>
          <cell r="B8352" t="str">
            <v>G453804</v>
          </cell>
          <cell r="C8352" t="str">
            <v>先生</v>
          </cell>
          <cell r="D8352" t="str">
            <v>陳德益</v>
          </cell>
          <cell r="E8352" t="str">
            <v>陳德益先生</v>
          </cell>
          <cell r="F8352">
            <v>900000000</v>
          </cell>
        </row>
        <row r="8353">
          <cell r="A8353" t="str">
            <v>G453830</v>
          </cell>
          <cell r="B8353" t="str">
            <v>G453830</v>
          </cell>
          <cell r="C8353" t="str">
            <v>先生</v>
          </cell>
          <cell r="D8353" t="str">
            <v>鉑德汽車股份有限公司吳佳翰</v>
          </cell>
          <cell r="E8353" t="str">
            <v>吳佳翰先生</v>
          </cell>
          <cell r="F8353">
            <v>921282497</v>
          </cell>
        </row>
        <row r="8354">
          <cell r="A8354" t="str">
            <v>G453834</v>
          </cell>
          <cell r="B8354" t="str">
            <v>ATM1783</v>
          </cell>
          <cell r="C8354" t="str">
            <v>先生</v>
          </cell>
          <cell r="D8354" t="str">
            <v>陳燕輝</v>
          </cell>
          <cell r="E8354" t="str">
            <v>陳燕輝先生</v>
          </cell>
          <cell r="F8354">
            <v>930256557</v>
          </cell>
        </row>
        <row r="8355">
          <cell r="A8355" t="str">
            <v>G453835</v>
          </cell>
          <cell r="B8355" t="str">
            <v>RBS2733</v>
          </cell>
          <cell r="C8355" t="str">
            <v>先生</v>
          </cell>
          <cell r="D8355" t="str">
            <v>鎔德股份有限公司陳欽榮</v>
          </cell>
          <cell r="E8355" t="str">
            <v>陳欽榮先生</v>
          </cell>
          <cell r="F8355">
            <v>933038417</v>
          </cell>
        </row>
        <row r="8356">
          <cell r="A8356" t="str">
            <v>G453837</v>
          </cell>
          <cell r="B8356" t="str">
            <v>ATM7070</v>
          </cell>
          <cell r="C8356" t="str">
            <v>先生</v>
          </cell>
          <cell r="D8356" t="str">
            <v>王一舟</v>
          </cell>
          <cell r="E8356" t="str">
            <v>王一舟先生</v>
          </cell>
          <cell r="F8356">
            <v>963155366</v>
          </cell>
        </row>
        <row r="8357">
          <cell r="A8357" t="str">
            <v>G454249</v>
          </cell>
          <cell r="B8357" t="str">
            <v>ATX8998</v>
          </cell>
          <cell r="C8357" t="str">
            <v>小姐</v>
          </cell>
          <cell r="D8357" t="str">
            <v>吳佩錦</v>
          </cell>
          <cell r="E8357" t="str">
            <v>吳佩鈴小姐</v>
          </cell>
          <cell r="F8357">
            <v>936409609</v>
          </cell>
        </row>
        <row r="8358">
          <cell r="A8358" t="str">
            <v>G454540</v>
          </cell>
          <cell r="B8358" t="str">
            <v>AVV5005</v>
          </cell>
          <cell r="C8358" t="str">
            <v>先生</v>
          </cell>
          <cell r="D8358" t="str">
            <v>林德偉</v>
          </cell>
          <cell r="E8358" t="str">
            <v>林德偉先生</v>
          </cell>
          <cell r="F8358">
            <v>982005008</v>
          </cell>
        </row>
        <row r="8359">
          <cell r="A8359" t="str">
            <v>G454593</v>
          </cell>
          <cell r="B8359" t="str">
            <v>ARJ5318</v>
          </cell>
          <cell r="C8359" t="str">
            <v>先生</v>
          </cell>
          <cell r="D8359" t="str">
            <v>邱雲梯</v>
          </cell>
          <cell r="E8359" t="str">
            <v>邱雲梯先生</v>
          </cell>
          <cell r="F8359">
            <v>919317129</v>
          </cell>
        </row>
        <row r="8360">
          <cell r="A8360" t="str">
            <v>G454594</v>
          </cell>
          <cell r="B8360" t="str">
            <v>ATB6800</v>
          </cell>
          <cell r="C8360" t="str">
            <v>小姐</v>
          </cell>
          <cell r="D8360" t="str">
            <v>陳致穎</v>
          </cell>
          <cell r="E8360" t="str">
            <v>陳致穎小姐</v>
          </cell>
          <cell r="F8360">
            <v>988857728</v>
          </cell>
        </row>
        <row r="8361">
          <cell r="A8361" t="str">
            <v>G454596</v>
          </cell>
          <cell r="B8361" t="str">
            <v>ASF2788</v>
          </cell>
          <cell r="C8361" t="str">
            <v>先生</v>
          </cell>
          <cell r="D8361" t="str">
            <v>陳世豪</v>
          </cell>
          <cell r="E8361" t="str">
            <v>陳世豪先生</v>
          </cell>
          <cell r="F8361">
            <v>921838839</v>
          </cell>
        </row>
        <row r="8362">
          <cell r="A8362" t="str">
            <v>G459214</v>
          </cell>
          <cell r="B8362" t="str">
            <v>ATD9007</v>
          </cell>
          <cell r="C8362" t="str">
            <v>先生</v>
          </cell>
          <cell r="D8362" t="str">
            <v>彥霆投資股份有限公司吳彥霆</v>
          </cell>
          <cell r="E8362" t="str">
            <v>吳彥霆先生</v>
          </cell>
          <cell r="F8362">
            <v>972891079</v>
          </cell>
        </row>
        <row r="8363">
          <cell r="A8363" t="str">
            <v>G459218</v>
          </cell>
          <cell r="B8363" t="str">
            <v>AXE5855</v>
          </cell>
          <cell r="C8363" t="str">
            <v>先生</v>
          </cell>
          <cell r="D8363" t="str">
            <v>徐玉春</v>
          </cell>
          <cell r="E8363" t="str">
            <v>郭明宗先生</v>
          </cell>
          <cell r="F8363">
            <v>903657837</v>
          </cell>
        </row>
        <row r="8364">
          <cell r="A8364" t="str">
            <v>G459221</v>
          </cell>
          <cell r="B8364" t="str">
            <v>ATE0108</v>
          </cell>
          <cell r="C8364" t="str">
            <v>先生</v>
          </cell>
          <cell r="D8364" t="str">
            <v>醫療財團法人羅許基金會羅東博愛醫院許介文</v>
          </cell>
          <cell r="E8364" t="str">
            <v>許介文先生</v>
          </cell>
          <cell r="F8364">
            <v>963357058</v>
          </cell>
        </row>
        <row r="8365">
          <cell r="A8365" t="str">
            <v>G459301</v>
          </cell>
          <cell r="B8365" t="str">
            <v>RBQ9588</v>
          </cell>
          <cell r="C8365" t="str">
            <v>先生</v>
          </cell>
          <cell r="D8365" t="str">
            <v>蘴富有限公司(財盟小客車租賃)王律傑</v>
          </cell>
          <cell r="E8365" t="str">
            <v>王律傑先生</v>
          </cell>
          <cell r="F8365">
            <v>939145338</v>
          </cell>
        </row>
        <row r="8366">
          <cell r="A8366" t="str">
            <v>G459457</v>
          </cell>
          <cell r="B8366" t="str">
            <v>RBQ5388</v>
          </cell>
          <cell r="C8366" t="str">
            <v>先生</v>
          </cell>
          <cell r="D8366" t="str">
            <v>中菱汽車租賃股份有限公司李宗翰</v>
          </cell>
          <cell r="E8366" t="str">
            <v>李宗翰先生</v>
          </cell>
          <cell r="F8366">
            <v>922008358</v>
          </cell>
        </row>
        <row r="8367">
          <cell r="A8367" t="str">
            <v>G459473</v>
          </cell>
          <cell r="B8367" t="str">
            <v>ATF6588</v>
          </cell>
          <cell r="C8367" t="str">
            <v>先生</v>
          </cell>
          <cell r="D8367" t="str">
            <v>李長豐</v>
          </cell>
          <cell r="E8367" t="str">
            <v>李長豐先生</v>
          </cell>
          <cell r="F8367">
            <v>938183322</v>
          </cell>
        </row>
        <row r="8368">
          <cell r="A8368" t="str">
            <v>G459474</v>
          </cell>
          <cell r="B8368" t="str">
            <v>RBR3139</v>
          </cell>
          <cell r="C8368" t="str">
            <v>先生</v>
          </cell>
          <cell r="D8368" t="str">
            <v>東利達(股)(財盟租賃)溫武釧</v>
          </cell>
          <cell r="E8368" t="str">
            <v>溫武釧先生</v>
          </cell>
          <cell r="F8368">
            <v>921631955</v>
          </cell>
        </row>
        <row r="8369">
          <cell r="A8369" t="str">
            <v>G459513</v>
          </cell>
          <cell r="B8369" t="str">
            <v>AMQ8888</v>
          </cell>
          <cell r="C8369" t="str">
            <v>先生</v>
          </cell>
          <cell r="D8369" t="str">
            <v>蔡宗學</v>
          </cell>
          <cell r="E8369" t="str">
            <v>蔡宗學先生</v>
          </cell>
          <cell r="F8369">
            <v>956138868</v>
          </cell>
        </row>
        <row r="8370">
          <cell r="A8370" t="str">
            <v>G459546</v>
          </cell>
          <cell r="B8370" t="str">
            <v>RBZ1090</v>
          </cell>
          <cell r="C8370" t="str">
            <v>小姐</v>
          </cell>
          <cell r="D8370" t="str">
            <v>碩天科技股份有限公司-中租租賃郭瑾</v>
          </cell>
          <cell r="E8370" t="str">
            <v>郭瑾小姐</v>
          </cell>
          <cell r="F8370">
            <v>905761389</v>
          </cell>
        </row>
        <row r="8371">
          <cell r="A8371" t="str">
            <v>G459571</v>
          </cell>
          <cell r="B8371" t="str">
            <v>RBQ9688</v>
          </cell>
          <cell r="C8371" t="str">
            <v>先生</v>
          </cell>
          <cell r="D8371" t="str">
            <v>盛易鋒企業有限公司-財盟江志秋</v>
          </cell>
          <cell r="E8371" t="str">
            <v>江志秋先生</v>
          </cell>
          <cell r="F8371">
            <v>933224243</v>
          </cell>
        </row>
        <row r="8372">
          <cell r="A8372" t="str">
            <v>G462683</v>
          </cell>
          <cell r="B8372" t="str">
            <v>ATP5889</v>
          </cell>
          <cell r="C8372" t="str">
            <v>先生</v>
          </cell>
          <cell r="D8372" t="str">
            <v>魏文彬</v>
          </cell>
          <cell r="E8372" t="str">
            <v>魏文彬先生</v>
          </cell>
          <cell r="F8372">
            <v>932323142</v>
          </cell>
        </row>
        <row r="8373">
          <cell r="A8373" t="str">
            <v>G462705</v>
          </cell>
          <cell r="B8373" t="str">
            <v>ATE5888</v>
          </cell>
          <cell r="C8373" t="str">
            <v>先生</v>
          </cell>
          <cell r="D8373" t="str">
            <v>林樹發</v>
          </cell>
          <cell r="E8373" t="str">
            <v>林樹發先生</v>
          </cell>
          <cell r="F8373">
            <v>956767680</v>
          </cell>
        </row>
        <row r="8374">
          <cell r="A8374" t="str">
            <v>G463524</v>
          </cell>
          <cell r="B8374" t="str">
            <v>RBZ3669</v>
          </cell>
          <cell r="C8374" t="str">
            <v>先生</v>
          </cell>
          <cell r="D8374" t="str">
            <v>北河企業有限公司-和運許哲毓</v>
          </cell>
          <cell r="E8374" t="str">
            <v>許哲毓先生</v>
          </cell>
          <cell r="F8374">
            <v>919930354</v>
          </cell>
        </row>
        <row r="8375">
          <cell r="A8375" t="str">
            <v>G465766</v>
          </cell>
          <cell r="B8375" t="str">
            <v>AWZ2032</v>
          </cell>
          <cell r="C8375" t="str">
            <v>先生</v>
          </cell>
          <cell r="D8375" t="str">
            <v>葉裕邦</v>
          </cell>
          <cell r="E8375" t="str">
            <v>葉裕邦先生</v>
          </cell>
          <cell r="F8375">
            <v>958968999</v>
          </cell>
        </row>
        <row r="8376">
          <cell r="A8376" t="str">
            <v>G465767</v>
          </cell>
          <cell r="B8376" t="str">
            <v>RBR6776</v>
          </cell>
          <cell r="C8376" t="str">
            <v>先生</v>
          </cell>
          <cell r="D8376" t="str">
            <v>百錄股份有限公司-聯邦國際租賃(股)方立寰</v>
          </cell>
          <cell r="E8376" t="str">
            <v>方立寰先生</v>
          </cell>
          <cell r="F8376">
            <v>918331192</v>
          </cell>
        </row>
        <row r="8377">
          <cell r="A8377" t="str">
            <v>G465785</v>
          </cell>
          <cell r="B8377" t="str">
            <v>ATH8577</v>
          </cell>
          <cell r="C8377" t="str">
            <v>先生</v>
          </cell>
          <cell r="D8377" t="str">
            <v>許克仁</v>
          </cell>
          <cell r="E8377" t="str">
            <v>許克仁先生</v>
          </cell>
          <cell r="F8377">
            <v>978560555</v>
          </cell>
        </row>
        <row r="8378">
          <cell r="A8378" t="str">
            <v>G466302</v>
          </cell>
          <cell r="B8378" t="str">
            <v>ATF8559</v>
          </cell>
          <cell r="C8378" t="str">
            <v>先生</v>
          </cell>
          <cell r="D8378" t="str">
            <v>林榮葦</v>
          </cell>
          <cell r="E8378" t="str">
            <v>林榮葦先生</v>
          </cell>
          <cell r="F8378">
            <v>909272372</v>
          </cell>
        </row>
        <row r="8379">
          <cell r="A8379" t="str">
            <v>G466388</v>
          </cell>
          <cell r="B8379" t="str">
            <v>RBQ0317</v>
          </cell>
          <cell r="C8379" t="str">
            <v>小姐</v>
          </cell>
          <cell r="D8379" t="str">
            <v>蔡薇若</v>
          </cell>
          <cell r="E8379" t="str">
            <v>蔡薇若小姐</v>
          </cell>
          <cell r="F8379">
            <v>915077283</v>
          </cell>
        </row>
        <row r="8380">
          <cell r="A8380" t="str">
            <v>G466409</v>
          </cell>
          <cell r="B8380" t="str">
            <v>ATE3987</v>
          </cell>
          <cell r="C8380" t="str">
            <v>先生</v>
          </cell>
          <cell r="D8380" t="str">
            <v>鎔德股份有限公司陳德益</v>
          </cell>
          <cell r="E8380" t="str">
            <v>陳德益先生</v>
          </cell>
          <cell r="F8380">
            <v>900000000</v>
          </cell>
        </row>
        <row r="8381">
          <cell r="A8381" t="str">
            <v>G466415</v>
          </cell>
          <cell r="B8381" t="str">
            <v>ATB2229</v>
          </cell>
          <cell r="C8381" t="str">
            <v>先生</v>
          </cell>
          <cell r="D8381" t="str">
            <v>黃公遠</v>
          </cell>
          <cell r="E8381" t="str">
            <v>黃公遠先生</v>
          </cell>
          <cell r="F8381">
            <v>920987530</v>
          </cell>
        </row>
        <row r="8382">
          <cell r="A8382" t="str">
            <v>G466416</v>
          </cell>
          <cell r="B8382" t="str">
            <v>AKE8658</v>
          </cell>
          <cell r="C8382" t="str">
            <v>小姐</v>
          </cell>
          <cell r="D8382" t="str">
            <v>施孟吟</v>
          </cell>
          <cell r="E8382" t="str">
            <v>施孟吟小姐</v>
          </cell>
          <cell r="F8382">
            <v>913132586</v>
          </cell>
        </row>
        <row r="8383">
          <cell r="A8383" t="str">
            <v>G466462</v>
          </cell>
          <cell r="B8383" t="str">
            <v>ATT2827</v>
          </cell>
          <cell r="C8383" t="str">
            <v>小姐</v>
          </cell>
          <cell r="D8383" t="str">
            <v>羅雪娟</v>
          </cell>
          <cell r="E8383" t="str">
            <v>羅雪娟小姐</v>
          </cell>
          <cell r="F8383">
            <v>939191386</v>
          </cell>
        </row>
        <row r="8384">
          <cell r="A8384" t="str">
            <v>G471165</v>
          </cell>
          <cell r="B8384" t="str">
            <v>RBR1380</v>
          </cell>
          <cell r="C8384" t="str">
            <v>先生</v>
          </cell>
          <cell r="D8384" t="str">
            <v>吳炳輝</v>
          </cell>
          <cell r="E8384" t="str">
            <v>吳炳輝先生</v>
          </cell>
          <cell r="F8384">
            <v>932206711</v>
          </cell>
        </row>
        <row r="8385">
          <cell r="A8385" t="str">
            <v>G471417</v>
          </cell>
          <cell r="B8385" t="str">
            <v>ATG2185</v>
          </cell>
          <cell r="C8385" t="str">
            <v>先生</v>
          </cell>
          <cell r="D8385" t="str">
            <v>鎔德股份有限公司陳德益</v>
          </cell>
          <cell r="E8385" t="str">
            <v>陳德益先生</v>
          </cell>
          <cell r="F8385">
            <v>900000000</v>
          </cell>
        </row>
        <row r="8386">
          <cell r="A8386" t="str">
            <v>G479611</v>
          </cell>
          <cell r="B8386" t="str">
            <v>RBC7055</v>
          </cell>
          <cell r="C8386" t="str">
            <v>先生</v>
          </cell>
          <cell r="D8386" t="str">
            <v>安維斯汽車租賃股份有限公司張正仁</v>
          </cell>
          <cell r="E8386" t="str">
            <v>張正仁先生</v>
          </cell>
          <cell r="F8386">
            <v>935180154</v>
          </cell>
        </row>
        <row r="8387">
          <cell r="A8387" t="str">
            <v>G479639</v>
          </cell>
          <cell r="B8387" t="str">
            <v>RBD5673</v>
          </cell>
          <cell r="C8387" t="str">
            <v>先生</v>
          </cell>
          <cell r="D8387" t="str">
            <v>依德國際股份有限公司陳欽榮</v>
          </cell>
          <cell r="E8387" t="str">
            <v>陳欽榮先生</v>
          </cell>
          <cell r="F8387">
            <v>963690975</v>
          </cell>
        </row>
        <row r="8388">
          <cell r="A8388" t="str">
            <v>G479640</v>
          </cell>
          <cell r="B8388" t="str">
            <v>APP7855</v>
          </cell>
          <cell r="C8388" t="str">
            <v>先生</v>
          </cell>
          <cell r="D8388" t="str">
            <v>喬暘電子股份有限公司劉喬順</v>
          </cell>
          <cell r="E8388" t="str">
            <v>劉喬順先生</v>
          </cell>
          <cell r="F8388">
            <v>937544082</v>
          </cell>
        </row>
        <row r="8389">
          <cell r="A8389" t="str">
            <v>G479641</v>
          </cell>
          <cell r="B8389" t="str">
            <v>ANX1688</v>
          </cell>
          <cell r="C8389" t="str">
            <v>小姐</v>
          </cell>
          <cell r="D8389" t="str">
            <v>勝贏屠宰場股份有限公司林麗菁</v>
          </cell>
          <cell r="E8389" t="str">
            <v>林麗菁小姐</v>
          </cell>
          <cell r="F8389">
            <v>939022089</v>
          </cell>
        </row>
        <row r="8390">
          <cell r="A8390" t="str">
            <v>G479642</v>
          </cell>
          <cell r="B8390" t="str">
            <v>ALB5677</v>
          </cell>
          <cell r="C8390" t="str">
            <v>先生</v>
          </cell>
          <cell r="D8390" t="str">
            <v>昱昇企業有限公司吳益銘</v>
          </cell>
          <cell r="E8390" t="str">
            <v>吳益銘先生</v>
          </cell>
          <cell r="F8390">
            <v>926196688</v>
          </cell>
        </row>
        <row r="8391">
          <cell r="A8391" t="str">
            <v>G479643</v>
          </cell>
          <cell r="B8391" t="str">
            <v>ANW8835</v>
          </cell>
          <cell r="C8391" t="str">
            <v>先生</v>
          </cell>
          <cell r="D8391" t="str">
            <v>羅維藩</v>
          </cell>
          <cell r="E8391" t="str">
            <v>羅維藩先生</v>
          </cell>
          <cell r="F8391">
            <v>910000892</v>
          </cell>
        </row>
        <row r="8392">
          <cell r="A8392" t="str">
            <v>G479672</v>
          </cell>
          <cell r="B8392" t="str">
            <v>ARG8887</v>
          </cell>
          <cell r="C8392" t="str">
            <v>小姐</v>
          </cell>
          <cell r="D8392" t="str">
            <v>王媛</v>
          </cell>
          <cell r="E8392" t="str">
            <v>王媛小姐</v>
          </cell>
          <cell r="F8392">
            <v>932038963</v>
          </cell>
        </row>
        <row r="8393">
          <cell r="A8393" t="str">
            <v>G479673</v>
          </cell>
          <cell r="B8393" t="str">
            <v>RBN5538</v>
          </cell>
          <cell r="C8393" t="str">
            <v>先生</v>
          </cell>
          <cell r="D8393" t="str">
            <v>李俊廷</v>
          </cell>
          <cell r="E8393" t="str">
            <v>李俊廷先生</v>
          </cell>
          <cell r="F8393">
            <v>935205305</v>
          </cell>
        </row>
        <row r="8394">
          <cell r="A8394" t="str">
            <v>G479676</v>
          </cell>
          <cell r="B8394" t="str">
            <v>ANB1777</v>
          </cell>
          <cell r="C8394" t="str">
            <v>先生</v>
          </cell>
          <cell r="D8394" t="str">
            <v>鄭明星</v>
          </cell>
          <cell r="E8394" t="str">
            <v>鄭明星先生</v>
          </cell>
          <cell r="F8394">
            <v>928551177</v>
          </cell>
        </row>
        <row r="8395">
          <cell r="A8395" t="str">
            <v>G480057</v>
          </cell>
          <cell r="B8395" t="str">
            <v>ANU5363</v>
          </cell>
          <cell r="C8395" t="str">
            <v>先生</v>
          </cell>
          <cell r="D8395" t="str">
            <v>臺陽石材企業有限公司林中和</v>
          </cell>
          <cell r="E8395" t="str">
            <v>林中和先生</v>
          </cell>
          <cell r="F8395">
            <v>937081385</v>
          </cell>
        </row>
        <row r="8396">
          <cell r="A8396" t="str">
            <v>G480058</v>
          </cell>
          <cell r="B8396" t="str">
            <v>APP6678</v>
          </cell>
          <cell r="C8396" t="str">
            <v>先生</v>
          </cell>
          <cell r="D8396" t="str">
            <v>巨圓紙業股份有限公司宋政倫</v>
          </cell>
          <cell r="E8396" t="str">
            <v>宋政倫先生</v>
          </cell>
          <cell r="F8396">
            <v>978363268</v>
          </cell>
        </row>
        <row r="8397">
          <cell r="A8397" t="str">
            <v>G480129</v>
          </cell>
          <cell r="B8397" t="str">
            <v>RBN3193</v>
          </cell>
          <cell r="C8397" t="str">
            <v>先生</v>
          </cell>
          <cell r="D8397" t="str">
            <v>統一東京小客車租賃股份有限公司黃宇軒</v>
          </cell>
          <cell r="E8397" t="str">
            <v>黃宇軒先生</v>
          </cell>
          <cell r="F8397">
            <v>979159393</v>
          </cell>
        </row>
        <row r="8398">
          <cell r="A8398" t="str">
            <v>G480181</v>
          </cell>
          <cell r="B8398" t="str">
            <v>ATM5885</v>
          </cell>
          <cell r="C8398" t="str">
            <v>先生</v>
          </cell>
          <cell r="D8398" t="str">
            <v>宏霖汽車有限公司陳啟宏</v>
          </cell>
          <cell r="E8398" t="str">
            <v>陳啟宏先生</v>
          </cell>
          <cell r="F8398">
            <v>935200821</v>
          </cell>
        </row>
        <row r="8399">
          <cell r="A8399" t="str">
            <v>G480192</v>
          </cell>
          <cell r="B8399" t="str">
            <v>RBE6678</v>
          </cell>
          <cell r="C8399" t="str">
            <v>先生</v>
          </cell>
          <cell r="D8399" t="str">
            <v>祥訊企業有限公司-財盟顏瑞祥</v>
          </cell>
          <cell r="E8399" t="str">
            <v>顏瑞祥先生</v>
          </cell>
          <cell r="F8399">
            <v>939694166</v>
          </cell>
        </row>
        <row r="8400">
          <cell r="A8400" t="str">
            <v>G495470</v>
          </cell>
          <cell r="B8400" t="str">
            <v>RBR8666</v>
          </cell>
          <cell r="C8400" t="str">
            <v>先生</v>
          </cell>
          <cell r="D8400" t="str">
            <v>大訊科技(股)-財盟梁見發</v>
          </cell>
          <cell r="E8400" t="str">
            <v>梁見發先生</v>
          </cell>
          <cell r="F8400">
            <v>912577611</v>
          </cell>
        </row>
        <row r="8401">
          <cell r="A8401" t="str">
            <v>G512161</v>
          </cell>
          <cell r="B8401" t="str">
            <v>ARE2630</v>
          </cell>
          <cell r="C8401" t="str">
            <v>先生</v>
          </cell>
          <cell r="D8401" t="str">
            <v>溫宗樑</v>
          </cell>
          <cell r="E8401" t="str">
            <v>溫宗樑先生</v>
          </cell>
          <cell r="F8401">
            <v>920801396</v>
          </cell>
        </row>
        <row r="8402">
          <cell r="A8402" t="str">
            <v>G590401</v>
          </cell>
          <cell r="B8402" t="str">
            <v>ARR9899</v>
          </cell>
          <cell r="C8402" t="str">
            <v>先生</v>
          </cell>
          <cell r="D8402" t="str">
            <v>王曾慶</v>
          </cell>
          <cell r="E8402" t="str">
            <v>王曾慶先生</v>
          </cell>
          <cell r="F8402">
            <v>981845137</v>
          </cell>
        </row>
        <row r="8403">
          <cell r="A8403" t="str">
            <v>G590417</v>
          </cell>
          <cell r="B8403" t="str">
            <v>APD8686</v>
          </cell>
          <cell r="C8403" t="str">
            <v>先生</v>
          </cell>
          <cell r="D8403" t="str">
            <v>唐建國</v>
          </cell>
          <cell r="E8403" t="str">
            <v>唐建國先生</v>
          </cell>
          <cell r="F8403">
            <v>925790660</v>
          </cell>
        </row>
        <row r="8404">
          <cell r="A8404" t="str">
            <v>G590418</v>
          </cell>
          <cell r="B8404" t="str">
            <v>RBE0883</v>
          </cell>
          <cell r="C8404" t="str">
            <v>先生</v>
          </cell>
          <cell r="D8404" t="str">
            <v>歐力士小客車租賃股份有限公司楊聰輝</v>
          </cell>
          <cell r="E8404" t="str">
            <v>楊聰輝先生</v>
          </cell>
          <cell r="F8404">
            <v>911808807</v>
          </cell>
        </row>
        <row r="8405">
          <cell r="A8405" t="str">
            <v>G590419</v>
          </cell>
          <cell r="B8405" t="str">
            <v>RBP2860</v>
          </cell>
          <cell r="C8405" t="str">
            <v>先生</v>
          </cell>
          <cell r="D8405" t="str">
            <v>台壽保資融股份有限公司鄭瑞明</v>
          </cell>
          <cell r="E8405" t="str">
            <v>鄭瑞明先生</v>
          </cell>
          <cell r="F8405">
            <v>936357255</v>
          </cell>
        </row>
        <row r="8406">
          <cell r="A8406" t="str">
            <v>G590420</v>
          </cell>
          <cell r="B8406" t="str">
            <v>RBE3878</v>
          </cell>
          <cell r="C8406" t="str">
            <v>小姐</v>
          </cell>
          <cell r="D8406" t="str">
            <v>安侯建業聯合會計師事務所-財盟租賃許淑敏</v>
          </cell>
          <cell r="E8406" t="str">
            <v>許淑敏小姐</v>
          </cell>
          <cell r="F8406">
            <v>987168689</v>
          </cell>
        </row>
        <row r="8407">
          <cell r="A8407" t="str">
            <v>G590435</v>
          </cell>
          <cell r="B8407" t="str">
            <v>ANU9838</v>
          </cell>
          <cell r="C8407" t="str">
            <v>先生</v>
          </cell>
          <cell r="D8407" t="str">
            <v>盛惟股份有限公司周修仁</v>
          </cell>
          <cell r="E8407" t="str">
            <v>周修仁先生</v>
          </cell>
          <cell r="F8407">
            <v>933911118</v>
          </cell>
        </row>
        <row r="8408">
          <cell r="A8408" t="str">
            <v>G590437</v>
          </cell>
          <cell r="B8408" t="str">
            <v>ARE9859</v>
          </cell>
          <cell r="C8408" t="str">
            <v>先生</v>
          </cell>
          <cell r="D8408" t="str">
            <v>徐立耀</v>
          </cell>
          <cell r="E8408" t="str">
            <v>徐立耀先生</v>
          </cell>
          <cell r="F8408">
            <v>933001303</v>
          </cell>
        </row>
        <row r="8409">
          <cell r="A8409" t="str">
            <v>G590450</v>
          </cell>
          <cell r="B8409" t="str">
            <v>ATT8279</v>
          </cell>
          <cell r="C8409" t="str">
            <v>先生</v>
          </cell>
          <cell r="D8409" t="str">
            <v>羅律憲</v>
          </cell>
          <cell r="E8409" t="str">
            <v>羅律憲先生</v>
          </cell>
          <cell r="F8409">
            <v>937939289</v>
          </cell>
        </row>
        <row r="8410">
          <cell r="A8410" t="str">
            <v>G590548</v>
          </cell>
          <cell r="B8410" t="str">
            <v>ANY9739</v>
          </cell>
          <cell r="C8410" t="str">
            <v>先生</v>
          </cell>
          <cell r="D8410" t="str">
            <v>陳啟書</v>
          </cell>
          <cell r="E8410" t="str">
            <v>陳啟書先生</v>
          </cell>
          <cell r="F8410">
            <v>936160803</v>
          </cell>
        </row>
        <row r="8411">
          <cell r="A8411" t="str">
            <v>G590555</v>
          </cell>
          <cell r="B8411" t="str">
            <v>ARF3510</v>
          </cell>
          <cell r="C8411" t="str">
            <v>小姐</v>
          </cell>
          <cell r="D8411" t="str">
            <v>鎔德股份有限公司李如峰</v>
          </cell>
          <cell r="E8411" t="str">
            <v>李如峰小姐</v>
          </cell>
          <cell r="F8411">
            <v>900000000</v>
          </cell>
        </row>
        <row r="8412">
          <cell r="A8412" t="str">
            <v>G590556</v>
          </cell>
          <cell r="B8412" t="str">
            <v>ASQ1788</v>
          </cell>
          <cell r="C8412" t="str">
            <v>小姐</v>
          </cell>
          <cell r="D8412" t="str">
            <v>蔡詩婷</v>
          </cell>
          <cell r="E8412" t="str">
            <v>蔡詩婷小姐</v>
          </cell>
          <cell r="F8412">
            <v>908925993</v>
          </cell>
        </row>
        <row r="8413">
          <cell r="A8413" t="str">
            <v>G590557</v>
          </cell>
          <cell r="B8413" t="str">
            <v>RBM0671</v>
          </cell>
          <cell r="C8413" t="str">
            <v>先生</v>
          </cell>
          <cell r="D8413" t="str">
            <v>車已賣</v>
          </cell>
          <cell r="E8413" t="str">
            <v>車已賣先生</v>
          </cell>
          <cell r="F8413">
            <v>900000000</v>
          </cell>
        </row>
        <row r="8414">
          <cell r="A8414" t="str">
            <v>G590595</v>
          </cell>
          <cell r="B8414" t="str">
            <v>ARF1765</v>
          </cell>
          <cell r="C8414" t="str">
            <v>先生</v>
          </cell>
          <cell r="D8414" t="str">
            <v>煌大鋼鐵股份有限公司陳杏池</v>
          </cell>
          <cell r="E8414" t="str">
            <v>陳杏池先生</v>
          </cell>
          <cell r="F8414">
            <v>919510669</v>
          </cell>
        </row>
        <row r="8415">
          <cell r="A8415" t="str">
            <v>G590603</v>
          </cell>
          <cell r="B8415" t="str">
            <v>G590603</v>
          </cell>
          <cell r="C8415" t="str">
            <v>先生</v>
          </cell>
          <cell r="D8415" t="str">
            <v>鉑德汽車股份有限公司程柏盛</v>
          </cell>
          <cell r="E8415" t="str">
            <v>程柏盛先生</v>
          </cell>
          <cell r="F8415">
            <v>936033878</v>
          </cell>
        </row>
        <row r="8416">
          <cell r="A8416" t="str">
            <v>G590616</v>
          </cell>
          <cell r="B8416" t="str">
            <v>AQX6860</v>
          </cell>
          <cell r="C8416" t="str">
            <v>先生</v>
          </cell>
          <cell r="D8416" t="str">
            <v>宋榮洲</v>
          </cell>
          <cell r="E8416" t="str">
            <v>宋榮洲先生</v>
          </cell>
          <cell r="F8416">
            <v>935768040</v>
          </cell>
        </row>
        <row r="8417">
          <cell r="A8417" t="str">
            <v>G590807</v>
          </cell>
          <cell r="B8417" t="str">
            <v>RBL2929</v>
          </cell>
          <cell r="C8417" t="str">
            <v>先生</v>
          </cell>
          <cell r="D8417" t="str">
            <v>財盟小客車租賃股份有限公司簡澄坤</v>
          </cell>
          <cell r="E8417" t="str">
            <v>簡澄坤先生</v>
          </cell>
          <cell r="F8417">
            <v>932202711</v>
          </cell>
        </row>
        <row r="8418">
          <cell r="A8418" t="str">
            <v>G590813</v>
          </cell>
          <cell r="B8418" t="str">
            <v>APF1889</v>
          </cell>
          <cell r="C8418" t="str">
            <v>先生</v>
          </cell>
          <cell r="D8418" t="str">
            <v>華中投資股份有限公司陳雙河</v>
          </cell>
          <cell r="E8418" t="str">
            <v>陳雙河先生</v>
          </cell>
          <cell r="F8418">
            <v>933923500</v>
          </cell>
        </row>
        <row r="8419">
          <cell r="A8419" t="str">
            <v>G590845</v>
          </cell>
          <cell r="B8419" t="str">
            <v>ANY0050</v>
          </cell>
          <cell r="C8419" t="str">
            <v>先生</v>
          </cell>
          <cell r="D8419" t="str">
            <v>博瑞司希維亞投資股份有限公司李永健</v>
          </cell>
          <cell r="E8419" t="str">
            <v>李永健先生</v>
          </cell>
          <cell r="F8419">
            <v>937096320</v>
          </cell>
        </row>
        <row r="8420">
          <cell r="A8420" t="str">
            <v>G590846</v>
          </cell>
          <cell r="B8420" t="str">
            <v>ANY8317</v>
          </cell>
          <cell r="C8420" t="str">
            <v>先生</v>
          </cell>
          <cell r="D8420" t="str">
            <v>柯土城</v>
          </cell>
          <cell r="E8420" t="str">
            <v>柯土城先生</v>
          </cell>
          <cell r="F8420">
            <v>900000000</v>
          </cell>
        </row>
        <row r="8421">
          <cell r="A8421" t="str">
            <v>G590932</v>
          </cell>
          <cell r="B8421" t="str">
            <v>RBM5012</v>
          </cell>
          <cell r="C8421" t="str">
            <v>先生</v>
          </cell>
          <cell r="D8421" t="str">
            <v>財盟小客車租賃(股)程仕龍</v>
          </cell>
          <cell r="E8421" t="str">
            <v>程仕龍先生</v>
          </cell>
          <cell r="F8421">
            <v>987128462</v>
          </cell>
        </row>
        <row r="8422">
          <cell r="A8422" t="str">
            <v>G590933</v>
          </cell>
          <cell r="B8422" t="str">
            <v>RBM0739</v>
          </cell>
          <cell r="C8422" t="str">
            <v>先生</v>
          </cell>
          <cell r="D8422" t="str">
            <v>周盧聰</v>
          </cell>
          <cell r="E8422" t="str">
            <v>周盧聰先生</v>
          </cell>
          <cell r="F8422">
            <v>910000000</v>
          </cell>
        </row>
        <row r="8423">
          <cell r="A8423" t="str">
            <v>G591153</v>
          </cell>
          <cell r="B8423" t="str">
            <v>G591153</v>
          </cell>
          <cell r="C8423" t="str">
            <v>先生</v>
          </cell>
          <cell r="D8423" t="str">
            <v>鉑德汽車股份有限公司程柏盛</v>
          </cell>
          <cell r="E8423" t="str">
            <v>程柏盛先生</v>
          </cell>
          <cell r="F8423">
            <v>936033878</v>
          </cell>
        </row>
        <row r="8424">
          <cell r="A8424" t="str">
            <v>G591155</v>
          </cell>
          <cell r="B8424" t="str">
            <v>RCB7798</v>
          </cell>
          <cell r="C8424" t="str">
            <v>先生</v>
          </cell>
          <cell r="D8424" t="str">
            <v>聯邦國際租賃(股)陳昭穎</v>
          </cell>
          <cell r="E8424" t="str">
            <v>陳昭穎先生</v>
          </cell>
          <cell r="F8424">
            <v>955069133</v>
          </cell>
        </row>
        <row r="8425">
          <cell r="A8425" t="str">
            <v>G591205</v>
          </cell>
          <cell r="B8425" t="str">
            <v>AQX3683</v>
          </cell>
          <cell r="C8425" t="str">
            <v>先生</v>
          </cell>
          <cell r="D8425" t="str">
            <v>張良桓</v>
          </cell>
          <cell r="E8425" t="str">
            <v>張良桓先生</v>
          </cell>
          <cell r="F8425">
            <v>952291192</v>
          </cell>
        </row>
        <row r="8426">
          <cell r="A8426" t="str">
            <v>G599974</v>
          </cell>
          <cell r="B8426" t="str">
            <v>RBE7178</v>
          </cell>
          <cell r="C8426" t="str">
            <v>先生</v>
          </cell>
          <cell r="D8426" t="str">
            <v>晃誼科技股份有限公司-財盟許旭志</v>
          </cell>
          <cell r="E8426" t="str">
            <v>林昆玉先生</v>
          </cell>
          <cell r="F8426">
            <v>912429855</v>
          </cell>
        </row>
        <row r="8427">
          <cell r="A8427" t="str">
            <v>G599979</v>
          </cell>
          <cell r="B8427" t="str">
            <v>RBQ1188</v>
          </cell>
          <cell r="C8427" t="str">
            <v>先生</v>
          </cell>
          <cell r="D8427" t="str">
            <v>日盛全台通小客車租賃(股)公司張正杰</v>
          </cell>
          <cell r="E8427" t="str">
            <v>張正杰先生</v>
          </cell>
          <cell r="F8427">
            <v>920811611</v>
          </cell>
        </row>
        <row r="8428">
          <cell r="A8428" t="str">
            <v>G599990</v>
          </cell>
          <cell r="B8428" t="str">
            <v>AWF7877</v>
          </cell>
          <cell r="C8428" t="str">
            <v>先生</v>
          </cell>
          <cell r="D8428" t="str">
            <v>全球科儀股份有限公司巫培塋</v>
          </cell>
          <cell r="E8428" t="str">
            <v>巫培塋先生</v>
          </cell>
          <cell r="F8428">
            <v>930905818</v>
          </cell>
        </row>
        <row r="8429">
          <cell r="A8429" t="str">
            <v>G601508</v>
          </cell>
          <cell r="B8429" t="str">
            <v>ASB2876</v>
          </cell>
          <cell r="C8429" t="str">
            <v>先生</v>
          </cell>
          <cell r="D8429" t="str">
            <v>魏合祥</v>
          </cell>
          <cell r="E8429" t="str">
            <v>魏合祥先生</v>
          </cell>
          <cell r="F8429">
            <v>921830381</v>
          </cell>
        </row>
        <row r="8430">
          <cell r="A8430" t="str">
            <v>G601512</v>
          </cell>
          <cell r="B8430" t="str">
            <v>AQM6778</v>
          </cell>
          <cell r="C8430" t="str">
            <v>先生</v>
          </cell>
          <cell r="D8430" t="str">
            <v>和碩聯合科技股份有限公司黃中予</v>
          </cell>
          <cell r="E8430" t="str">
            <v>黃中予先生</v>
          </cell>
          <cell r="F8430">
            <v>933266016</v>
          </cell>
        </row>
        <row r="8431">
          <cell r="A8431" t="str">
            <v>G601513</v>
          </cell>
          <cell r="B8431" t="str">
            <v>RBL5712</v>
          </cell>
          <cell r="C8431" t="str">
            <v>先生</v>
          </cell>
          <cell r="D8431" t="str">
            <v>宇宙電子(股)-和運租車黃癸森</v>
          </cell>
          <cell r="E8431" t="str">
            <v>黃癸森先生</v>
          </cell>
          <cell r="F8431">
            <v>928632886</v>
          </cell>
        </row>
        <row r="8432">
          <cell r="A8432" t="str">
            <v>G601520</v>
          </cell>
          <cell r="B8432" t="str">
            <v>APH9288</v>
          </cell>
          <cell r="C8432" t="str">
            <v>先生</v>
          </cell>
          <cell r="D8432" t="str">
            <v>張子健</v>
          </cell>
          <cell r="E8432" t="str">
            <v>張子健先生</v>
          </cell>
          <cell r="F8432">
            <v>938279173</v>
          </cell>
        </row>
        <row r="8433">
          <cell r="A8433" t="str">
            <v>G601527</v>
          </cell>
          <cell r="B8433" t="str">
            <v>AUJ9000</v>
          </cell>
          <cell r="C8433" t="str">
            <v>小姐</v>
          </cell>
          <cell r="D8433" t="str">
            <v>曾淑華</v>
          </cell>
          <cell r="E8433" t="str">
            <v>曾淑華小姐</v>
          </cell>
          <cell r="F8433">
            <v>939315920</v>
          </cell>
        </row>
        <row r="8434">
          <cell r="A8434" t="str">
            <v>G601542</v>
          </cell>
          <cell r="B8434" t="str">
            <v>ANY8956</v>
          </cell>
          <cell r="C8434" t="str">
            <v>先生</v>
          </cell>
          <cell r="D8434" t="str">
            <v>陳建華</v>
          </cell>
          <cell r="E8434" t="str">
            <v>陳建華先生</v>
          </cell>
          <cell r="F8434">
            <v>970333952</v>
          </cell>
        </row>
        <row r="8435">
          <cell r="A8435" t="str">
            <v>G601549</v>
          </cell>
          <cell r="B8435" t="str">
            <v>ARG9518</v>
          </cell>
          <cell r="C8435" t="str">
            <v>小姐</v>
          </cell>
          <cell r="D8435" t="str">
            <v>余彩霜</v>
          </cell>
          <cell r="E8435" t="str">
            <v>余彩霜小姐</v>
          </cell>
          <cell r="F8435">
            <v>900000000</v>
          </cell>
        </row>
        <row r="8436">
          <cell r="A8436" t="str">
            <v>G601555</v>
          </cell>
          <cell r="B8436" t="str">
            <v>AMX5085</v>
          </cell>
          <cell r="C8436" t="str">
            <v>小姐</v>
          </cell>
          <cell r="D8436" t="str">
            <v>郭台閩</v>
          </cell>
          <cell r="E8436" t="str">
            <v>郭台閩小姐</v>
          </cell>
          <cell r="F8436">
            <v>983905959</v>
          </cell>
        </row>
        <row r="8437">
          <cell r="A8437" t="str">
            <v>G601556</v>
          </cell>
          <cell r="B8437" t="str">
            <v>APM6278</v>
          </cell>
          <cell r="C8437" t="str">
            <v>先生</v>
          </cell>
          <cell r="D8437" t="str">
            <v>李俊賢</v>
          </cell>
          <cell r="E8437" t="str">
            <v>李俊賢先生</v>
          </cell>
          <cell r="F8437">
            <v>972950786</v>
          </cell>
        </row>
        <row r="8438">
          <cell r="A8438" t="str">
            <v>G601557</v>
          </cell>
          <cell r="B8438" t="str">
            <v>RBL6196</v>
          </cell>
          <cell r="C8438" t="str">
            <v>先生</v>
          </cell>
          <cell r="D8438" t="str">
            <v>吟昌國際有限公司黃朝欽</v>
          </cell>
          <cell r="E8438" t="str">
            <v>黃朝欽先生</v>
          </cell>
          <cell r="F8438">
            <v>988328030</v>
          </cell>
        </row>
        <row r="8439">
          <cell r="A8439" t="str">
            <v>G601802</v>
          </cell>
          <cell r="B8439" t="str">
            <v>APM5528</v>
          </cell>
          <cell r="C8439" t="str">
            <v>先生</v>
          </cell>
          <cell r="D8439" t="str">
            <v>陳育萱</v>
          </cell>
          <cell r="E8439" t="str">
            <v>戴世傑先生</v>
          </cell>
          <cell r="F8439">
            <v>937460089</v>
          </cell>
        </row>
        <row r="8440">
          <cell r="A8440" t="str">
            <v>G601839</v>
          </cell>
          <cell r="B8440" t="str">
            <v>ASB0506</v>
          </cell>
          <cell r="C8440" t="str">
            <v>先生</v>
          </cell>
          <cell r="D8440" t="str">
            <v>吳瑞浩</v>
          </cell>
          <cell r="E8440" t="str">
            <v>吳瑞浩先生</v>
          </cell>
          <cell r="F8440">
            <v>910136105</v>
          </cell>
        </row>
        <row r="8441">
          <cell r="A8441" t="str">
            <v>G601850</v>
          </cell>
          <cell r="B8441" t="str">
            <v>APH2527</v>
          </cell>
          <cell r="C8441" t="str">
            <v>小姐</v>
          </cell>
          <cell r="D8441" t="str">
            <v>趙心柔</v>
          </cell>
          <cell r="E8441" t="str">
            <v>趙心柔小姐</v>
          </cell>
          <cell r="F8441">
            <v>918311311</v>
          </cell>
        </row>
        <row r="8442">
          <cell r="A8442" t="str">
            <v>G601863</v>
          </cell>
          <cell r="B8442" t="str">
            <v>RBM8588</v>
          </cell>
          <cell r="C8442" t="str">
            <v>先生</v>
          </cell>
          <cell r="D8442" t="str">
            <v>鴻利國際科技有限公司-財盟林輔誼</v>
          </cell>
          <cell r="E8442" t="str">
            <v>林輔誼先生</v>
          </cell>
          <cell r="F8442">
            <v>932216680</v>
          </cell>
        </row>
        <row r="8443">
          <cell r="A8443" t="str">
            <v>G601864</v>
          </cell>
          <cell r="B8443" t="str">
            <v>APH5955</v>
          </cell>
          <cell r="C8443" t="str">
            <v>小姐</v>
          </cell>
          <cell r="D8443" t="str">
            <v>曾玉桂</v>
          </cell>
          <cell r="E8443" t="str">
            <v>曾玉桂小姐</v>
          </cell>
          <cell r="F8443">
            <v>900000000</v>
          </cell>
        </row>
        <row r="8444">
          <cell r="A8444" t="str">
            <v>G601866</v>
          </cell>
          <cell r="B8444" t="str">
            <v>ARG0528</v>
          </cell>
          <cell r="C8444" t="str">
            <v>先生</v>
          </cell>
          <cell r="D8444" t="str">
            <v>沈龍庭</v>
          </cell>
          <cell r="E8444" t="str">
            <v>沈龍庭先生</v>
          </cell>
          <cell r="F8444">
            <v>989780000</v>
          </cell>
        </row>
        <row r="8445">
          <cell r="A8445" t="str">
            <v>G601880</v>
          </cell>
          <cell r="B8445" t="str">
            <v>APB2808</v>
          </cell>
          <cell r="C8445" t="str">
            <v>先生</v>
          </cell>
          <cell r="D8445" t="str">
            <v>蘇舜煜</v>
          </cell>
          <cell r="E8445" t="str">
            <v>蘇舜煜先生</v>
          </cell>
          <cell r="F8445">
            <v>913072838</v>
          </cell>
        </row>
        <row r="8446">
          <cell r="A8446" t="str">
            <v>G601954</v>
          </cell>
          <cell r="B8446" t="str">
            <v>RBT3656</v>
          </cell>
          <cell r="C8446" t="str">
            <v>小姐</v>
          </cell>
          <cell r="D8446" t="str">
            <v>聯昌電子企業股份有限公司(和運租賃)林巧梅</v>
          </cell>
          <cell r="E8446" t="str">
            <v>林巧梅小姐</v>
          </cell>
          <cell r="F8446">
            <v>972851508</v>
          </cell>
        </row>
        <row r="8447">
          <cell r="A8447" t="str">
            <v>G601955</v>
          </cell>
          <cell r="B8447" t="str">
            <v>ARL8596</v>
          </cell>
          <cell r="C8447" t="str">
            <v>先生</v>
          </cell>
          <cell r="D8447" t="str">
            <v>達沛實業股份有限公司張志成</v>
          </cell>
          <cell r="E8447" t="str">
            <v>張志成先生</v>
          </cell>
          <cell r="F8447">
            <v>918258489</v>
          </cell>
        </row>
        <row r="8448">
          <cell r="A8448" t="str">
            <v>G601956</v>
          </cell>
          <cell r="B8448" t="str">
            <v>ATC5280</v>
          </cell>
          <cell r="C8448" t="str">
            <v>先生</v>
          </cell>
          <cell r="D8448" t="str">
            <v>左興</v>
          </cell>
          <cell r="E8448" t="str">
            <v>左興先生</v>
          </cell>
          <cell r="F8448">
            <v>958917317</v>
          </cell>
        </row>
        <row r="8449">
          <cell r="A8449" t="str">
            <v>G602449</v>
          </cell>
          <cell r="B8449" t="str">
            <v>ALC8787</v>
          </cell>
          <cell r="C8449" t="str">
            <v>先生</v>
          </cell>
          <cell r="D8449" t="str">
            <v>石國勤</v>
          </cell>
          <cell r="E8449" t="str">
            <v>石國勤先生</v>
          </cell>
          <cell r="F8449">
            <v>930426668</v>
          </cell>
        </row>
        <row r="8450">
          <cell r="A8450" t="str">
            <v>G602482</v>
          </cell>
          <cell r="B8450" t="str">
            <v>AZW2066</v>
          </cell>
          <cell r="C8450" t="str">
            <v>先生</v>
          </cell>
          <cell r="D8450" t="str">
            <v>林政儒</v>
          </cell>
          <cell r="E8450" t="str">
            <v>林政儒先生</v>
          </cell>
          <cell r="F8450">
            <v>933896377</v>
          </cell>
        </row>
        <row r="8451">
          <cell r="A8451" t="str">
            <v>G602509</v>
          </cell>
          <cell r="B8451" t="str">
            <v>ARG8987</v>
          </cell>
          <cell r="C8451" t="str">
            <v>先生</v>
          </cell>
          <cell r="D8451" t="str">
            <v>高志維</v>
          </cell>
          <cell r="E8451" t="str">
            <v>高志維先生</v>
          </cell>
          <cell r="F8451">
            <v>976000177</v>
          </cell>
        </row>
        <row r="8452">
          <cell r="A8452" t="str">
            <v>G602534</v>
          </cell>
          <cell r="B8452" t="str">
            <v>ASB0880</v>
          </cell>
          <cell r="C8452" t="str">
            <v>先生</v>
          </cell>
          <cell r="D8452" t="str">
            <v>巫正光</v>
          </cell>
          <cell r="E8452" t="str">
            <v>巫正光先生</v>
          </cell>
          <cell r="F8452">
            <v>935259826</v>
          </cell>
        </row>
        <row r="8453">
          <cell r="A8453" t="str">
            <v>G602537</v>
          </cell>
          <cell r="B8453" t="str">
            <v>ARG1938</v>
          </cell>
          <cell r="C8453" t="str">
            <v>先生</v>
          </cell>
          <cell r="D8453" t="str">
            <v>賴振宏</v>
          </cell>
          <cell r="E8453" t="str">
            <v>賴振宏先生</v>
          </cell>
          <cell r="F8453">
            <v>960550425</v>
          </cell>
        </row>
        <row r="8454">
          <cell r="A8454" t="str">
            <v>G602538</v>
          </cell>
          <cell r="B8454" t="str">
            <v>RBN7078</v>
          </cell>
          <cell r="C8454" t="str">
            <v>先生</v>
          </cell>
          <cell r="D8454" t="str">
            <v>遠煇股份有限公司許萬昌</v>
          </cell>
          <cell r="E8454" t="str">
            <v>許萬昌先生</v>
          </cell>
          <cell r="F8454">
            <v>963015980</v>
          </cell>
        </row>
        <row r="8455">
          <cell r="A8455" t="str">
            <v>G602563</v>
          </cell>
          <cell r="B8455" t="str">
            <v>RBN7205</v>
          </cell>
          <cell r="C8455" t="str">
            <v>先生</v>
          </cell>
          <cell r="D8455" t="str">
            <v>中租汽車租賃股份有限公司葉鎮</v>
          </cell>
          <cell r="E8455" t="str">
            <v>葉鎮先生</v>
          </cell>
          <cell r="F8455">
            <v>926228190</v>
          </cell>
        </row>
        <row r="8456">
          <cell r="A8456" t="str">
            <v>G602610</v>
          </cell>
          <cell r="B8456" t="str">
            <v>APJ9626</v>
          </cell>
          <cell r="C8456" t="str">
            <v>先生</v>
          </cell>
          <cell r="D8456" t="str">
            <v>黃承樞</v>
          </cell>
          <cell r="E8456" t="str">
            <v>黃承樞先生</v>
          </cell>
          <cell r="F8456">
            <v>933992900</v>
          </cell>
        </row>
        <row r="8457">
          <cell r="A8457" t="str">
            <v>G602636</v>
          </cell>
          <cell r="B8457" t="str">
            <v>AUF0310</v>
          </cell>
          <cell r="C8457" t="str">
            <v>先生</v>
          </cell>
          <cell r="D8457" t="str">
            <v>陳宏東</v>
          </cell>
          <cell r="E8457" t="str">
            <v>陳宏東先生</v>
          </cell>
          <cell r="F8457">
            <v>936335368</v>
          </cell>
        </row>
        <row r="8458">
          <cell r="A8458" t="str">
            <v>G602657</v>
          </cell>
          <cell r="B8458" t="str">
            <v>RBN7966</v>
          </cell>
          <cell r="C8458" t="str">
            <v>先生</v>
          </cell>
          <cell r="D8458" t="str">
            <v>吳書瑋</v>
          </cell>
          <cell r="E8458" t="str">
            <v>吳書瑋先生</v>
          </cell>
          <cell r="F8458">
            <v>912816550</v>
          </cell>
        </row>
        <row r="8459">
          <cell r="A8459" t="str">
            <v>G602659</v>
          </cell>
          <cell r="B8459" t="str">
            <v>RBN7886</v>
          </cell>
          <cell r="C8459" t="str">
            <v>先生</v>
          </cell>
          <cell r="D8459" t="str">
            <v>格上汽車租賃股份有限公司張金文</v>
          </cell>
          <cell r="E8459" t="str">
            <v>張金文先生</v>
          </cell>
          <cell r="F8459">
            <v>936877565</v>
          </cell>
        </row>
        <row r="8460">
          <cell r="A8460" t="str">
            <v>G602661</v>
          </cell>
          <cell r="B8460" t="str">
            <v>ATC3965</v>
          </cell>
          <cell r="C8460" t="str">
            <v>先生</v>
          </cell>
          <cell r="D8460" t="str">
            <v>李政展</v>
          </cell>
          <cell r="E8460" t="str">
            <v>李政展先生</v>
          </cell>
          <cell r="F8460">
            <v>928232554</v>
          </cell>
        </row>
        <row r="8461">
          <cell r="A8461" t="str">
            <v>G602664</v>
          </cell>
          <cell r="B8461" t="str">
            <v>RBN9981</v>
          </cell>
          <cell r="C8461" t="str">
            <v>先生</v>
          </cell>
          <cell r="D8461" t="str">
            <v>車已賣</v>
          </cell>
          <cell r="E8461" t="str">
            <v>車已賣先生</v>
          </cell>
          <cell r="F8461">
            <v>900000000</v>
          </cell>
        </row>
        <row r="8462">
          <cell r="A8462" t="str">
            <v>G602744</v>
          </cell>
          <cell r="B8462" t="str">
            <v>ASE1226</v>
          </cell>
          <cell r="C8462" t="str">
            <v>先生</v>
          </cell>
          <cell r="D8462" t="str">
            <v>顏承宗</v>
          </cell>
          <cell r="E8462" t="str">
            <v>顏承宗先生</v>
          </cell>
          <cell r="F8462">
            <v>918924258</v>
          </cell>
        </row>
        <row r="8463">
          <cell r="A8463" t="str">
            <v>G602953</v>
          </cell>
          <cell r="B8463" t="str">
            <v>RBT1508</v>
          </cell>
          <cell r="C8463" t="str">
            <v>先生</v>
          </cell>
          <cell r="D8463" t="str">
            <v>統一東京租賃(股)林哲瑋</v>
          </cell>
          <cell r="E8463" t="str">
            <v>林哲瑋先生</v>
          </cell>
          <cell r="F8463">
            <v>972762583</v>
          </cell>
        </row>
        <row r="8464">
          <cell r="A8464" t="str">
            <v>G602981</v>
          </cell>
          <cell r="B8464" t="str">
            <v>ATP5288</v>
          </cell>
          <cell r="C8464" t="str">
            <v>小姐</v>
          </cell>
          <cell r="D8464" t="str">
            <v>禾沅投資股份有限公司陳麗玲</v>
          </cell>
          <cell r="E8464" t="str">
            <v>陳麗玲小姐</v>
          </cell>
          <cell r="F8464">
            <v>927580927</v>
          </cell>
        </row>
        <row r="8465">
          <cell r="A8465" t="str">
            <v>G603082</v>
          </cell>
          <cell r="B8465" t="str">
            <v>AUE6388</v>
          </cell>
          <cell r="C8465" t="str">
            <v>先生</v>
          </cell>
          <cell r="D8465" t="str">
            <v>吳春生</v>
          </cell>
          <cell r="E8465" t="str">
            <v>吳春生先生</v>
          </cell>
          <cell r="F8465">
            <v>928838181</v>
          </cell>
        </row>
        <row r="8466">
          <cell r="A8466" t="str">
            <v>G612932</v>
          </cell>
          <cell r="B8466" t="str">
            <v>RBP5718</v>
          </cell>
          <cell r="C8466" t="str">
            <v>小姐</v>
          </cell>
          <cell r="D8466" t="str">
            <v>台灣網路認證(股)公司蕭郁帆</v>
          </cell>
          <cell r="E8466" t="str">
            <v>蕭郁帆小姐</v>
          </cell>
          <cell r="F8466">
            <v>958177292</v>
          </cell>
        </row>
        <row r="8467">
          <cell r="A8467" t="str">
            <v>G613261</v>
          </cell>
          <cell r="B8467" t="str">
            <v>ATM5508</v>
          </cell>
          <cell r="C8467" t="str">
            <v>先生</v>
          </cell>
          <cell r="D8467" t="str">
            <v>貝里斯商財俊有限公司-台灣分公司胡財騵</v>
          </cell>
          <cell r="E8467" t="str">
            <v>胡財騵先生</v>
          </cell>
          <cell r="F8467">
            <v>928833228</v>
          </cell>
        </row>
        <row r="8468">
          <cell r="A8468" t="str">
            <v>G634865</v>
          </cell>
          <cell r="B8468" t="str">
            <v>ATQ2558</v>
          </cell>
          <cell r="C8468" t="str">
            <v>小姐</v>
          </cell>
          <cell r="D8468" t="str">
            <v>張馨文</v>
          </cell>
          <cell r="E8468" t="str">
            <v>張馨文小姐</v>
          </cell>
          <cell r="F8468">
            <v>988605597</v>
          </cell>
        </row>
        <row r="8469">
          <cell r="A8469" t="str">
            <v>G634870</v>
          </cell>
          <cell r="B8469" t="str">
            <v>AVP3668</v>
          </cell>
          <cell r="C8469" t="str">
            <v>先生</v>
          </cell>
          <cell r="D8469" t="str">
            <v>洪仕達</v>
          </cell>
          <cell r="E8469" t="str">
            <v>洪仕達先生</v>
          </cell>
          <cell r="F8469">
            <v>900000000</v>
          </cell>
        </row>
        <row r="8470">
          <cell r="A8470" t="str">
            <v>G634878</v>
          </cell>
          <cell r="B8470" t="str">
            <v>ATG3350</v>
          </cell>
          <cell r="C8470" t="str">
            <v>先生</v>
          </cell>
          <cell r="D8470" t="str">
            <v>朱益弘</v>
          </cell>
          <cell r="E8470" t="str">
            <v>朱益弘先生</v>
          </cell>
          <cell r="F8470">
            <v>928537791</v>
          </cell>
        </row>
        <row r="8471">
          <cell r="A8471" t="str">
            <v>G634886</v>
          </cell>
          <cell r="B8471" t="str">
            <v>AVP9889</v>
          </cell>
          <cell r="C8471" t="str">
            <v>先生</v>
          </cell>
          <cell r="D8471" t="str">
            <v>李培瑞</v>
          </cell>
          <cell r="E8471" t="str">
            <v>李培瑞先生</v>
          </cell>
          <cell r="F8471">
            <v>922070002</v>
          </cell>
        </row>
        <row r="8472">
          <cell r="A8472" t="str">
            <v>G634890</v>
          </cell>
          <cell r="B8472" t="str">
            <v>RBQ8081</v>
          </cell>
          <cell r="C8472" t="str">
            <v>先生</v>
          </cell>
          <cell r="D8472" t="str">
            <v>馬英哲</v>
          </cell>
          <cell r="E8472" t="str">
            <v>馬英哲先生</v>
          </cell>
          <cell r="F8472">
            <v>922008358</v>
          </cell>
        </row>
        <row r="8473">
          <cell r="A8473" t="str">
            <v>G635026</v>
          </cell>
          <cell r="B8473" t="str">
            <v>RCC5817</v>
          </cell>
          <cell r="C8473" t="str">
            <v>先生</v>
          </cell>
          <cell r="D8473" t="str">
            <v>潔錴股份有限公司-統一東京江昆仁</v>
          </cell>
          <cell r="E8473" t="str">
            <v>江昆仁先生</v>
          </cell>
          <cell r="F8473">
            <v>932299727</v>
          </cell>
        </row>
        <row r="8474">
          <cell r="A8474" t="str">
            <v>G635050</v>
          </cell>
          <cell r="B8474" t="str">
            <v>BMW0112</v>
          </cell>
          <cell r="C8474" t="str">
            <v>先生</v>
          </cell>
          <cell r="D8474" t="str">
            <v>林煜暢</v>
          </cell>
          <cell r="E8474" t="str">
            <v>林煜暢先生</v>
          </cell>
          <cell r="F8474">
            <v>915651550</v>
          </cell>
        </row>
        <row r="8475">
          <cell r="A8475" t="str">
            <v>G635069</v>
          </cell>
          <cell r="B8475" t="str">
            <v>BMW0110</v>
          </cell>
          <cell r="C8475" t="str">
            <v>先生</v>
          </cell>
          <cell r="D8475" t="str">
            <v>陳文昌</v>
          </cell>
          <cell r="E8475" t="str">
            <v>陳文昌先生</v>
          </cell>
          <cell r="F8475">
            <v>921929255</v>
          </cell>
        </row>
        <row r="8476">
          <cell r="A8476" t="str">
            <v>G651000</v>
          </cell>
          <cell r="B8476" t="str">
            <v>RBE0580</v>
          </cell>
          <cell r="C8476" t="str">
            <v>小姐</v>
          </cell>
          <cell r="D8476" t="str">
            <v>潔緯企業有限公司-格上租賃黃美霜</v>
          </cell>
          <cell r="E8476" t="str">
            <v>黃美霜小姐</v>
          </cell>
          <cell r="F8476">
            <v>926194787</v>
          </cell>
        </row>
        <row r="8477">
          <cell r="A8477" t="str">
            <v>G651022</v>
          </cell>
          <cell r="B8477" t="str">
            <v>ARF2627</v>
          </cell>
          <cell r="C8477" t="str">
            <v>先生</v>
          </cell>
          <cell r="D8477" t="str">
            <v>和合投資有限公司曹萬鈞</v>
          </cell>
          <cell r="E8477" t="str">
            <v>曹萬鈞先生</v>
          </cell>
          <cell r="F8477">
            <v>986123588</v>
          </cell>
        </row>
        <row r="8478">
          <cell r="A8478" t="str">
            <v>G651024</v>
          </cell>
          <cell r="B8478" t="str">
            <v>RBR7666</v>
          </cell>
          <cell r="C8478" t="str">
            <v>先生</v>
          </cell>
          <cell r="D8478" t="str">
            <v>日盛全台通小客車租賃股份有限公司/信力生技股份有限鄭翔</v>
          </cell>
          <cell r="E8478" t="str">
            <v>鄭翔先生</v>
          </cell>
          <cell r="F8478">
            <v>966526981</v>
          </cell>
        </row>
        <row r="8479">
          <cell r="A8479" t="str">
            <v>G651066</v>
          </cell>
          <cell r="B8479" t="str">
            <v>RBE8590</v>
          </cell>
          <cell r="C8479" t="str">
            <v>先生</v>
          </cell>
          <cell r="D8479" t="str">
            <v>金寶山事業股份有限公司-新凱租賃蔡明育</v>
          </cell>
          <cell r="E8479" t="str">
            <v>蔡明育先生</v>
          </cell>
          <cell r="F8479">
            <v>918700700</v>
          </cell>
        </row>
        <row r="8480">
          <cell r="A8480" t="str">
            <v>G680592</v>
          </cell>
          <cell r="B8480" t="str">
            <v>AND0693</v>
          </cell>
          <cell r="C8480" t="str">
            <v>先生</v>
          </cell>
          <cell r="D8480" t="str">
            <v>鎔德股份有限公司陳欽榮</v>
          </cell>
          <cell r="E8480" t="str">
            <v>陳欽榮先生</v>
          </cell>
          <cell r="F8480">
            <v>933038417</v>
          </cell>
        </row>
        <row r="8481">
          <cell r="A8481" t="str">
            <v>G680634</v>
          </cell>
          <cell r="B8481" t="str">
            <v>ARK2589</v>
          </cell>
          <cell r="C8481" t="str">
            <v>先生</v>
          </cell>
          <cell r="D8481" t="str">
            <v>陳志權</v>
          </cell>
          <cell r="E8481" t="str">
            <v>陳志權先生</v>
          </cell>
          <cell r="F8481">
            <v>933905572</v>
          </cell>
        </row>
        <row r="8482">
          <cell r="A8482" t="str">
            <v>G680665</v>
          </cell>
          <cell r="B8482" t="str">
            <v>ARG6305</v>
          </cell>
          <cell r="C8482" t="str">
            <v>先生</v>
          </cell>
          <cell r="D8482" t="str">
            <v>陳建廷</v>
          </cell>
          <cell r="E8482" t="str">
            <v>陳建廷先生</v>
          </cell>
          <cell r="F8482">
            <v>986914819</v>
          </cell>
        </row>
        <row r="8483">
          <cell r="A8483" t="str">
            <v>G680918</v>
          </cell>
          <cell r="B8483" t="str">
            <v>AMX9561</v>
          </cell>
          <cell r="C8483" t="str">
            <v>小姐</v>
          </cell>
          <cell r="D8483" t="str">
            <v>陳明玉</v>
          </cell>
          <cell r="E8483" t="str">
            <v>陳明玉小姐</v>
          </cell>
          <cell r="F8483">
            <v>916861177</v>
          </cell>
        </row>
        <row r="8484">
          <cell r="A8484" t="str">
            <v>G680999</v>
          </cell>
          <cell r="B8484" t="str">
            <v>ARL7668</v>
          </cell>
          <cell r="C8484" t="str">
            <v>小姐</v>
          </cell>
          <cell r="D8484" t="str">
            <v>賴可馨</v>
          </cell>
          <cell r="E8484" t="str">
            <v>賴可馨小姐</v>
          </cell>
          <cell r="F8484">
            <v>953233732</v>
          </cell>
        </row>
        <row r="8485">
          <cell r="A8485" t="str">
            <v>G681005</v>
          </cell>
          <cell r="B8485" t="str">
            <v>ARG0530</v>
          </cell>
          <cell r="C8485" t="str">
            <v>小姐</v>
          </cell>
          <cell r="D8485" t="str">
            <v>江依潔</v>
          </cell>
          <cell r="E8485" t="str">
            <v>江依潔小姐</v>
          </cell>
          <cell r="F8485">
            <v>938555687</v>
          </cell>
        </row>
        <row r="8486">
          <cell r="A8486" t="str">
            <v>G681290</v>
          </cell>
          <cell r="B8486" t="str">
            <v>ATA9707</v>
          </cell>
          <cell r="C8486" t="str">
            <v>先生</v>
          </cell>
          <cell r="D8486" t="str">
            <v>吳金淇</v>
          </cell>
          <cell r="E8486" t="str">
            <v>吳金淇先生</v>
          </cell>
          <cell r="F8486">
            <v>900000000</v>
          </cell>
        </row>
        <row r="8487">
          <cell r="A8487" t="str">
            <v>G681355</v>
          </cell>
          <cell r="B8487" t="str">
            <v>ATG0336</v>
          </cell>
          <cell r="C8487" t="str">
            <v>先生</v>
          </cell>
          <cell r="D8487" t="str">
            <v>林昱成</v>
          </cell>
          <cell r="E8487" t="str">
            <v>林昱成先生</v>
          </cell>
          <cell r="F8487">
            <v>956890608</v>
          </cell>
        </row>
        <row r="8488">
          <cell r="A8488" t="str">
            <v>G681870</v>
          </cell>
          <cell r="B8488" t="str">
            <v>ARG7520</v>
          </cell>
          <cell r="C8488" t="str">
            <v>小姐</v>
          </cell>
          <cell r="D8488" t="str">
            <v>林雅慧</v>
          </cell>
          <cell r="E8488" t="str">
            <v>林雅慧小姐</v>
          </cell>
          <cell r="F8488">
            <v>935581073</v>
          </cell>
        </row>
        <row r="8489">
          <cell r="A8489" t="str">
            <v>G681871</v>
          </cell>
          <cell r="B8489" t="str">
            <v>RBN6680</v>
          </cell>
          <cell r="C8489" t="str">
            <v>先生</v>
          </cell>
          <cell r="D8489" t="str">
            <v>勤業眾信聯合會計師事務所-財盟陳盈州</v>
          </cell>
          <cell r="E8489" t="str">
            <v>陳盈州先生</v>
          </cell>
          <cell r="F8489">
            <v>928097695</v>
          </cell>
        </row>
        <row r="8490">
          <cell r="A8490" t="str">
            <v>G682141</v>
          </cell>
          <cell r="B8490" t="str">
            <v>ARL7205</v>
          </cell>
          <cell r="C8490" t="str">
            <v>先生</v>
          </cell>
          <cell r="D8490" t="str">
            <v>盧世屏</v>
          </cell>
          <cell r="E8490" t="str">
            <v>盧世屏先生</v>
          </cell>
          <cell r="F8490">
            <v>935019850</v>
          </cell>
        </row>
        <row r="8491">
          <cell r="A8491" t="str">
            <v>G682145</v>
          </cell>
          <cell r="B8491" t="str">
            <v>ARL9809</v>
          </cell>
          <cell r="C8491" t="str">
            <v>先生</v>
          </cell>
          <cell r="D8491" t="str">
            <v>盧建良</v>
          </cell>
          <cell r="E8491" t="str">
            <v>盧建良先生</v>
          </cell>
          <cell r="F8491">
            <v>963159761</v>
          </cell>
        </row>
        <row r="8492">
          <cell r="A8492" t="str">
            <v>G682529</v>
          </cell>
          <cell r="B8492" t="str">
            <v>APH7577</v>
          </cell>
          <cell r="C8492" t="str">
            <v>小姐</v>
          </cell>
          <cell r="D8492" t="str">
            <v>范雅鈞</v>
          </cell>
          <cell r="E8492" t="str">
            <v>范雅鈞小姐</v>
          </cell>
          <cell r="F8492">
            <v>921869749</v>
          </cell>
        </row>
        <row r="8493">
          <cell r="A8493" t="str">
            <v>G682848</v>
          </cell>
          <cell r="B8493" t="str">
            <v>ARL6885</v>
          </cell>
          <cell r="C8493" t="str">
            <v>先生</v>
          </cell>
          <cell r="D8493" t="str">
            <v>富昶工程有限公司李裕仁</v>
          </cell>
          <cell r="E8493" t="str">
            <v>李裕仁先生</v>
          </cell>
          <cell r="F8493">
            <v>928136687</v>
          </cell>
        </row>
        <row r="8494">
          <cell r="A8494" t="str">
            <v>G682909</v>
          </cell>
          <cell r="B8494" t="str">
            <v>ARG1967</v>
          </cell>
          <cell r="C8494" t="str">
            <v>小姐</v>
          </cell>
          <cell r="D8494" t="str">
            <v>陳正芳</v>
          </cell>
          <cell r="E8494" t="str">
            <v>陳正芳小姐</v>
          </cell>
          <cell r="F8494">
            <v>989873607</v>
          </cell>
        </row>
        <row r="8495">
          <cell r="A8495" t="str">
            <v>G682915</v>
          </cell>
          <cell r="B8495" t="str">
            <v>RBM9839</v>
          </cell>
          <cell r="C8495" t="str">
            <v>小姐</v>
          </cell>
          <cell r="D8495" t="str">
            <v>一寬國際股份有限公司李秀毓</v>
          </cell>
          <cell r="E8495" t="str">
            <v>李秀毓小姐</v>
          </cell>
          <cell r="F8495">
            <v>936090507</v>
          </cell>
        </row>
        <row r="8496">
          <cell r="A8496" t="str">
            <v>G683028</v>
          </cell>
          <cell r="B8496" t="str">
            <v>ASE6803</v>
          </cell>
          <cell r="C8496" t="str">
            <v>先生</v>
          </cell>
          <cell r="D8496" t="str">
            <v>柯建名</v>
          </cell>
          <cell r="E8496" t="str">
            <v>柯建名先生</v>
          </cell>
          <cell r="F8496">
            <v>927258526</v>
          </cell>
        </row>
        <row r="8497">
          <cell r="A8497" t="str">
            <v>G683167</v>
          </cell>
          <cell r="B8497" t="str">
            <v>AQX0890</v>
          </cell>
          <cell r="C8497" t="str">
            <v>小姐</v>
          </cell>
          <cell r="D8497" t="str">
            <v>張家芸</v>
          </cell>
          <cell r="E8497" t="str">
            <v>張家芸小姐</v>
          </cell>
          <cell r="F8497">
            <v>911689086</v>
          </cell>
        </row>
        <row r="8498">
          <cell r="A8498" t="str">
            <v>G684266</v>
          </cell>
          <cell r="B8498" t="str">
            <v>ASE5685</v>
          </cell>
          <cell r="C8498" t="str">
            <v>小姐</v>
          </cell>
          <cell r="D8498" t="str">
            <v>林芳如</v>
          </cell>
          <cell r="E8498" t="str">
            <v>林芳如小姐</v>
          </cell>
          <cell r="F8498">
            <v>900000000</v>
          </cell>
        </row>
        <row r="8499">
          <cell r="A8499" t="str">
            <v>G714715</v>
          </cell>
          <cell r="B8499" t="str">
            <v>APN1027</v>
          </cell>
          <cell r="C8499" t="str">
            <v>先生</v>
          </cell>
          <cell r="D8499" t="str">
            <v>銳思派德有限公司袁惟仁</v>
          </cell>
          <cell r="E8499" t="str">
            <v>袁惟仁先生</v>
          </cell>
          <cell r="F8499">
            <v>989908882</v>
          </cell>
        </row>
        <row r="8500">
          <cell r="A8500" t="str">
            <v>G714732</v>
          </cell>
          <cell r="B8500" t="str">
            <v>ATA0719</v>
          </cell>
          <cell r="C8500" t="str">
            <v>先生</v>
          </cell>
          <cell r="D8500" t="str">
            <v>廖顯庭</v>
          </cell>
          <cell r="E8500" t="str">
            <v>顏銘宏先生</v>
          </cell>
          <cell r="F8500">
            <v>979966281</v>
          </cell>
        </row>
        <row r="8501">
          <cell r="A8501" t="str">
            <v>G714754</v>
          </cell>
          <cell r="B8501" t="str">
            <v>ATJ6019</v>
          </cell>
          <cell r="C8501" t="str">
            <v>小姐</v>
          </cell>
          <cell r="D8501" t="str">
            <v>魏守萍</v>
          </cell>
          <cell r="E8501" t="str">
            <v>魏守萍小姐</v>
          </cell>
          <cell r="F8501">
            <v>915700088</v>
          </cell>
        </row>
        <row r="8502">
          <cell r="A8502" t="str">
            <v>G714762</v>
          </cell>
          <cell r="B8502" t="str">
            <v>APM1818</v>
          </cell>
          <cell r="C8502" t="str">
            <v>小姐</v>
          </cell>
          <cell r="D8502" t="str">
            <v>呂昕投資開發股份有限公司鄭美麗</v>
          </cell>
          <cell r="E8502" t="str">
            <v>鄭美麗小姐</v>
          </cell>
          <cell r="F8502">
            <v>933438567</v>
          </cell>
        </row>
        <row r="8503">
          <cell r="A8503" t="str">
            <v>G714769</v>
          </cell>
          <cell r="B8503" t="str">
            <v>RBQ5668</v>
          </cell>
          <cell r="C8503" t="str">
            <v>先生</v>
          </cell>
          <cell r="D8503" t="str">
            <v>和運租車股份有限公司陳義昇</v>
          </cell>
          <cell r="E8503" t="str">
            <v>陳義昇先生</v>
          </cell>
          <cell r="F8503">
            <v>988129332</v>
          </cell>
        </row>
        <row r="8504">
          <cell r="A8504" t="str">
            <v>G714822</v>
          </cell>
          <cell r="B8504" t="str">
            <v>RBN5579</v>
          </cell>
          <cell r="C8504" t="str">
            <v>先生</v>
          </cell>
          <cell r="D8504" t="str">
            <v>穩立舞台音響燈光工程有限公司-財盟陳穩健</v>
          </cell>
          <cell r="E8504" t="str">
            <v>陳穩健先生</v>
          </cell>
          <cell r="F8504">
            <v>926245572</v>
          </cell>
        </row>
        <row r="8505">
          <cell r="A8505" t="str">
            <v>G714823</v>
          </cell>
          <cell r="B8505" t="str">
            <v>RBS2151</v>
          </cell>
          <cell r="C8505" t="str">
            <v>先生</v>
          </cell>
          <cell r="D8505" t="str">
            <v>財盟小客車租賃股份有限公司陳金賢</v>
          </cell>
          <cell r="E8505" t="str">
            <v>陳金賢先生</v>
          </cell>
          <cell r="F8505">
            <v>913662688</v>
          </cell>
        </row>
        <row r="8506">
          <cell r="A8506" t="str">
            <v>G714829</v>
          </cell>
          <cell r="B8506" t="str">
            <v>RBS6689</v>
          </cell>
          <cell r="C8506" t="str">
            <v>先生</v>
          </cell>
          <cell r="D8506" t="str">
            <v>日盛全台通小客車租賃蘇進來</v>
          </cell>
          <cell r="E8506" t="str">
            <v>蘇進來先生</v>
          </cell>
          <cell r="F8506">
            <v>920313561</v>
          </cell>
        </row>
        <row r="8507">
          <cell r="A8507" t="str">
            <v>G714839</v>
          </cell>
          <cell r="B8507" t="str">
            <v>ATQ2578</v>
          </cell>
          <cell r="C8507" t="str">
            <v>小姐</v>
          </cell>
          <cell r="D8507" t="str">
            <v>戴子玫</v>
          </cell>
          <cell r="E8507" t="str">
            <v>戴子玫小姐</v>
          </cell>
          <cell r="F8507">
            <v>906399396</v>
          </cell>
        </row>
        <row r="8508">
          <cell r="A8508" t="str">
            <v>G714863</v>
          </cell>
          <cell r="B8508" t="str">
            <v>RBT9868</v>
          </cell>
          <cell r="C8508" t="str">
            <v>先生</v>
          </cell>
          <cell r="D8508" t="str">
            <v>承興有限公司-財盟蘇國瑋</v>
          </cell>
          <cell r="E8508" t="str">
            <v>蘇國瑋先生</v>
          </cell>
          <cell r="F8508">
            <v>958105968</v>
          </cell>
        </row>
        <row r="8509">
          <cell r="A8509" t="str">
            <v>G714885</v>
          </cell>
          <cell r="B8509" t="str">
            <v>RBS8796</v>
          </cell>
          <cell r="C8509" t="str">
            <v>先生</v>
          </cell>
          <cell r="D8509" t="str">
            <v>安馳科技股份有限公司-歐力士曾繼業</v>
          </cell>
          <cell r="E8509" t="str">
            <v>曾繼業先生</v>
          </cell>
          <cell r="F8509">
            <v>939663663</v>
          </cell>
        </row>
        <row r="8510">
          <cell r="A8510" t="str">
            <v>G714927</v>
          </cell>
          <cell r="B8510" t="str">
            <v>ARG1699</v>
          </cell>
          <cell r="C8510" t="str">
            <v>先生</v>
          </cell>
          <cell r="D8510" t="str">
            <v>昶鑫機械股份有限公司沈智慧</v>
          </cell>
          <cell r="E8510" t="str">
            <v>沈智慧先生</v>
          </cell>
          <cell r="F8510">
            <v>937052053</v>
          </cell>
        </row>
        <row r="8511">
          <cell r="A8511" t="str">
            <v>G714934</v>
          </cell>
          <cell r="B8511" t="str">
            <v>RBS6866</v>
          </cell>
          <cell r="C8511" t="str">
            <v>先生</v>
          </cell>
          <cell r="D8511" t="str">
            <v>陸海股份有限公司-財盟顏瑩禎</v>
          </cell>
          <cell r="E8511" t="str">
            <v>王志傑先生</v>
          </cell>
          <cell r="F8511">
            <v>935143664</v>
          </cell>
        </row>
        <row r="8512">
          <cell r="A8512" t="str">
            <v>G714983</v>
          </cell>
          <cell r="B8512" t="str">
            <v>RBQ5815</v>
          </cell>
          <cell r="C8512" t="str">
            <v>先生</v>
          </cell>
          <cell r="D8512" t="str">
            <v>鐵人文創娛樂有限公司-財盟陳偉昌</v>
          </cell>
          <cell r="E8512" t="str">
            <v>陳偉昌先生</v>
          </cell>
          <cell r="F8512">
            <v>923012323</v>
          </cell>
        </row>
        <row r="8513">
          <cell r="A8513" t="str">
            <v>G717022</v>
          </cell>
          <cell r="B8513" t="str">
            <v>RBR5539</v>
          </cell>
          <cell r="C8513" t="str">
            <v>先生</v>
          </cell>
          <cell r="D8513" t="str">
            <v>信力生技股份有限-日盛全台通小客車租賃黃冠鎔</v>
          </cell>
          <cell r="E8513" t="str">
            <v>黃冠鎔先生</v>
          </cell>
          <cell r="F8513">
            <v>922545884</v>
          </cell>
        </row>
        <row r="8514">
          <cell r="A8514" t="str">
            <v>G717023</v>
          </cell>
          <cell r="B8514" t="str">
            <v>RBL6219</v>
          </cell>
          <cell r="C8514" t="str">
            <v>先生</v>
          </cell>
          <cell r="D8514" t="str">
            <v>鴻運製冰有限公司-財盟小客車徐家宏</v>
          </cell>
          <cell r="E8514" t="str">
            <v>徐家宏先生</v>
          </cell>
          <cell r="F8514">
            <v>988695111</v>
          </cell>
        </row>
        <row r="8515">
          <cell r="A8515" t="str">
            <v>G717072</v>
          </cell>
          <cell r="B8515" t="str">
            <v>ARG7730</v>
          </cell>
          <cell r="C8515" t="str">
            <v>先生</v>
          </cell>
          <cell r="D8515" t="str">
            <v>萬里鋼品股份有限公司朱雲清</v>
          </cell>
          <cell r="E8515" t="str">
            <v>朱雲清先生</v>
          </cell>
          <cell r="F8515">
            <v>921100910</v>
          </cell>
        </row>
        <row r="8516">
          <cell r="A8516" t="str">
            <v>G717086</v>
          </cell>
          <cell r="B8516" t="str">
            <v>ATC6800</v>
          </cell>
          <cell r="C8516" t="str">
            <v>先生</v>
          </cell>
          <cell r="D8516" t="str">
            <v>張醒亞</v>
          </cell>
          <cell r="E8516" t="str">
            <v>張醒亞先生</v>
          </cell>
          <cell r="F8516">
            <v>922080560</v>
          </cell>
        </row>
        <row r="8517">
          <cell r="A8517" t="str">
            <v>G717130</v>
          </cell>
          <cell r="B8517" t="str">
            <v>RBN1957</v>
          </cell>
          <cell r="C8517" t="str">
            <v>先生</v>
          </cell>
          <cell r="D8517" t="str">
            <v>台壽保資融股份有限公司蔡武鴻</v>
          </cell>
          <cell r="E8517" t="str">
            <v>蔡武鴻先生</v>
          </cell>
          <cell r="F8517">
            <v>970568686</v>
          </cell>
        </row>
        <row r="8518">
          <cell r="A8518" t="str">
            <v>G717142</v>
          </cell>
          <cell r="B8518" t="str">
            <v>RBN8890</v>
          </cell>
          <cell r="C8518" t="str">
            <v>先生</v>
          </cell>
          <cell r="D8518" t="str">
            <v>阿原工作室(股)-財盟陳玲慧</v>
          </cell>
          <cell r="E8518" t="str">
            <v>江榮華先生</v>
          </cell>
          <cell r="F8518">
            <v>935300566</v>
          </cell>
        </row>
        <row r="8519">
          <cell r="A8519" t="str">
            <v>G717146</v>
          </cell>
          <cell r="B8519" t="str">
            <v>RBT0087</v>
          </cell>
          <cell r="C8519" t="str">
            <v>先生</v>
          </cell>
          <cell r="D8519" t="str">
            <v>歐力士小客車租賃(股)陳啟陽</v>
          </cell>
          <cell r="E8519" t="str">
            <v>陳啟陽先生</v>
          </cell>
          <cell r="F8519">
            <v>988281884</v>
          </cell>
        </row>
        <row r="8520">
          <cell r="A8520" t="str">
            <v>G717187</v>
          </cell>
          <cell r="B8520" t="str">
            <v>ATG5856</v>
          </cell>
          <cell r="C8520" t="str">
            <v>小姐</v>
          </cell>
          <cell r="D8520" t="str">
            <v>石淑平</v>
          </cell>
          <cell r="E8520" t="str">
            <v>石淑平小姐</v>
          </cell>
          <cell r="F8520">
            <v>910246048</v>
          </cell>
        </row>
        <row r="8521">
          <cell r="A8521" t="str">
            <v>G717203</v>
          </cell>
          <cell r="B8521" t="str">
            <v>RBR6162</v>
          </cell>
          <cell r="C8521" t="str">
            <v>小姐</v>
          </cell>
          <cell r="D8521" t="str">
            <v>財盟小客車租賃股份有限公司莊茹婷</v>
          </cell>
          <cell r="E8521" t="str">
            <v>莊茹婷小姐</v>
          </cell>
          <cell r="F8521">
            <v>952522688</v>
          </cell>
        </row>
        <row r="8522">
          <cell r="A8522" t="str">
            <v>G717220</v>
          </cell>
          <cell r="B8522" t="str">
            <v>ASE6558</v>
          </cell>
          <cell r="C8522" t="str">
            <v>先生</v>
          </cell>
          <cell r="D8522" t="str">
            <v>徐金水</v>
          </cell>
          <cell r="E8522" t="str">
            <v>徐金水先生</v>
          </cell>
          <cell r="F8522">
            <v>910140856</v>
          </cell>
        </row>
        <row r="8523">
          <cell r="A8523" t="str">
            <v>G717304</v>
          </cell>
          <cell r="B8523" t="str">
            <v>ATN6327</v>
          </cell>
          <cell r="C8523" t="str">
            <v>先生</v>
          </cell>
          <cell r="D8523" t="str">
            <v>張秀華</v>
          </cell>
          <cell r="E8523" t="str">
            <v>周國榮先生</v>
          </cell>
          <cell r="F8523">
            <v>920602039</v>
          </cell>
        </row>
        <row r="8524">
          <cell r="A8524" t="str">
            <v>G717306</v>
          </cell>
          <cell r="B8524" t="str">
            <v>RBT5598</v>
          </cell>
          <cell r="C8524" t="str">
            <v>先生</v>
          </cell>
          <cell r="D8524" t="str">
            <v>財盟小客車租賃股份有限公司廖宇</v>
          </cell>
          <cell r="E8524" t="str">
            <v>廖宇先生</v>
          </cell>
          <cell r="F8524">
            <v>917195897</v>
          </cell>
        </row>
        <row r="8525">
          <cell r="A8525" t="str">
            <v>G717307</v>
          </cell>
          <cell r="B8525" t="str">
            <v>AUJ2125</v>
          </cell>
          <cell r="C8525" t="str">
            <v>先生</v>
          </cell>
          <cell r="D8525" t="str">
            <v>王志堯</v>
          </cell>
          <cell r="E8525" t="str">
            <v>王志堯先生</v>
          </cell>
          <cell r="F8525">
            <v>989087129</v>
          </cell>
        </row>
        <row r="8526">
          <cell r="A8526" t="str">
            <v>G717313</v>
          </cell>
          <cell r="B8526" t="str">
            <v>RCA7987</v>
          </cell>
          <cell r="C8526" t="str">
            <v>先生</v>
          </cell>
          <cell r="D8526" t="str">
            <v>謝榮隆</v>
          </cell>
          <cell r="E8526" t="str">
            <v>謝榮隆先生</v>
          </cell>
          <cell r="F8526">
            <v>937058552</v>
          </cell>
        </row>
        <row r="8527">
          <cell r="A8527" t="str">
            <v>G717365</v>
          </cell>
          <cell r="B8527" t="str">
            <v>ARL9888</v>
          </cell>
          <cell r="C8527" t="str">
            <v>先生</v>
          </cell>
          <cell r="D8527" t="str">
            <v>蘇俊嘉</v>
          </cell>
          <cell r="E8527" t="str">
            <v>蘇俊嘉先生</v>
          </cell>
          <cell r="F8527">
            <v>936063036</v>
          </cell>
        </row>
        <row r="8528">
          <cell r="A8528" t="str">
            <v>G717398</v>
          </cell>
          <cell r="B8528" t="str">
            <v>ASE8959</v>
          </cell>
          <cell r="C8528" t="str">
            <v>小姐</v>
          </cell>
          <cell r="D8528" t="str">
            <v>顏錦良</v>
          </cell>
          <cell r="E8528" t="str">
            <v>黃素珍小姐</v>
          </cell>
          <cell r="F8528">
            <v>963503778</v>
          </cell>
        </row>
        <row r="8529">
          <cell r="A8529" t="str">
            <v>G717423</v>
          </cell>
          <cell r="B8529" t="str">
            <v>ASC9190</v>
          </cell>
          <cell r="C8529" t="str">
            <v>先生</v>
          </cell>
          <cell r="D8529" t="str">
            <v>巫春和</v>
          </cell>
          <cell r="E8529" t="str">
            <v>巫春和先生</v>
          </cell>
          <cell r="F8529">
            <v>976187387</v>
          </cell>
        </row>
        <row r="8530">
          <cell r="A8530" t="str">
            <v>G717435</v>
          </cell>
          <cell r="B8530" t="str">
            <v>AUF8999</v>
          </cell>
          <cell r="C8530" t="str">
            <v>先生</v>
          </cell>
          <cell r="D8530" t="str">
            <v>夏寶生</v>
          </cell>
          <cell r="E8530" t="str">
            <v>夏寶生先生</v>
          </cell>
          <cell r="F8530">
            <v>939066868</v>
          </cell>
        </row>
        <row r="8531">
          <cell r="A8531" t="str">
            <v>G717459</v>
          </cell>
          <cell r="B8531" t="str">
            <v>ATJ0851</v>
          </cell>
          <cell r="C8531" t="str">
            <v>先生</v>
          </cell>
          <cell r="D8531" t="str">
            <v>王鐘</v>
          </cell>
          <cell r="E8531" t="str">
            <v>王鐘先生</v>
          </cell>
          <cell r="F8531">
            <v>936329449</v>
          </cell>
        </row>
        <row r="8532">
          <cell r="A8532" t="str">
            <v>G717460</v>
          </cell>
          <cell r="B8532" t="str">
            <v>AUW8699</v>
          </cell>
          <cell r="C8532" t="str">
            <v>先生</v>
          </cell>
          <cell r="D8532" t="str">
            <v>周賢榮</v>
          </cell>
          <cell r="E8532" t="str">
            <v>周賢榮先生</v>
          </cell>
          <cell r="F8532">
            <v>938058689</v>
          </cell>
        </row>
        <row r="8533">
          <cell r="A8533" t="str">
            <v>G717461</v>
          </cell>
          <cell r="B8533" t="str">
            <v>ATD1688</v>
          </cell>
          <cell r="C8533" t="str">
            <v>先生</v>
          </cell>
          <cell r="D8533" t="str">
            <v>陳俞尚</v>
          </cell>
          <cell r="E8533" t="str">
            <v>陳俞尚先生</v>
          </cell>
          <cell r="F8533">
            <v>903413379</v>
          </cell>
        </row>
        <row r="8534">
          <cell r="A8534" t="str">
            <v>G717464</v>
          </cell>
          <cell r="B8534" t="str">
            <v>ASC2789</v>
          </cell>
          <cell r="C8534" t="str">
            <v>小姐</v>
          </cell>
          <cell r="D8534" t="str">
            <v>林怡孜</v>
          </cell>
          <cell r="E8534" t="str">
            <v>林怡孜小姐</v>
          </cell>
          <cell r="F8534">
            <v>912548187</v>
          </cell>
        </row>
        <row r="8535">
          <cell r="A8535" t="str">
            <v>G717471</v>
          </cell>
          <cell r="B8535" t="str">
            <v>RBT9038</v>
          </cell>
          <cell r="C8535" t="str">
            <v>先生</v>
          </cell>
          <cell r="D8535" t="str">
            <v>鎔德股份有限公司陳欽榮</v>
          </cell>
          <cell r="E8535" t="str">
            <v>陳欽榮先生</v>
          </cell>
          <cell r="F8535">
            <v>933038417</v>
          </cell>
        </row>
        <row r="8536">
          <cell r="A8536" t="str">
            <v>G717482</v>
          </cell>
          <cell r="B8536" t="str">
            <v>RBP1806</v>
          </cell>
          <cell r="C8536" t="str">
            <v>先生</v>
          </cell>
          <cell r="D8536" t="str">
            <v>林明勳</v>
          </cell>
          <cell r="E8536" t="str">
            <v>林明勳先生</v>
          </cell>
          <cell r="F8536">
            <v>986707355</v>
          </cell>
        </row>
        <row r="8537">
          <cell r="A8537" t="str">
            <v>G717483</v>
          </cell>
          <cell r="B8537" t="str">
            <v>ATC9880</v>
          </cell>
          <cell r="C8537" t="str">
            <v>小姐</v>
          </cell>
          <cell r="D8537" t="str">
            <v>張純華</v>
          </cell>
          <cell r="E8537" t="str">
            <v>張純華小姐</v>
          </cell>
          <cell r="F8537">
            <v>939676053</v>
          </cell>
        </row>
        <row r="8538">
          <cell r="A8538" t="str">
            <v>G717499</v>
          </cell>
          <cell r="B8538" t="str">
            <v>RCC9999</v>
          </cell>
          <cell r="C8538" t="str">
            <v>先生</v>
          </cell>
          <cell r="D8538" t="str">
            <v>宏總開發股份有限公司-普羅汽車(股)李樂伯</v>
          </cell>
          <cell r="E8538" t="str">
            <v>李樂伯先生</v>
          </cell>
          <cell r="F8538">
            <v>973706653</v>
          </cell>
        </row>
        <row r="8539">
          <cell r="A8539" t="str">
            <v>G717501</v>
          </cell>
          <cell r="B8539" t="str">
            <v>ATH6827</v>
          </cell>
          <cell r="C8539" t="str">
            <v>先生</v>
          </cell>
          <cell r="D8539" t="str">
            <v>世邦國際集運股份有限公司林志達</v>
          </cell>
          <cell r="E8539" t="str">
            <v>林志達先生</v>
          </cell>
          <cell r="F8539">
            <v>939168899</v>
          </cell>
        </row>
        <row r="8540">
          <cell r="A8540" t="str">
            <v>G717513</v>
          </cell>
          <cell r="B8540" t="str">
            <v>RBQ1090</v>
          </cell>
          <cell r="C8540" t="str">
            <v>先生</v>
          </cell>
          <cell r="D8540" t="str">
            <v>中租汽車租賃(股)有限公司李舜洋</v>
          </cell>
          <cell r="E8540" t="str">
            <v>葉鎮先生</v>
          </cell>
          <cell r="F8540">
            <v>903071669</v>
          </cell>
        </row>
        <row r="8541">
          <cell r="A8541" t="str">
            <v>G717526</v>
          </cell>
          <cell r="B8541" t="str">
            <v>G717526</v>
          </cell>
          <cell r="C8541" t="str">
            <v>先生</v>
          </cell>
          <cell r="D8541" t="str">
            <v>車已賣</v>
          </cell>
          <cell r="E8541" t="str">
            <v>車已賣先生</v>
          </cell>
          <cell r="F8541">
            <v>900000000</v>
          </cell>
        </row>
        <row r="8542">
          <cell r="A8542" t="str">
            <v>G717530</v>
          </cell>
          <cell r="B8542" t="str">
            <v>RBK9566</v>
          </cell>
          <cell r="C8542" t="str">
            <v>先生</v>
          </cell>
          <cell r="D8542" t="str">
            <v>聯邦國際租賃(股)公司-高雄分公司吳承軒</v>
          </cell>
          <cell r="E8542" t="str">
            <v>吳承軒先生</v>
          </cell>
          <cell r="F8542">
            <v>921412182</v>
          </cell>
        </row>
        <row r="8543">
          <cell r="A8543" t="str">
            <v>G717538</v>
          </cell>
          <cell r="B8543" t="str">
            <v>ARJ8680</v>
          </cell>
          <cell r="C8543" t="str">
            <v>先生</v>
          </cell>
          <cell r="D8543" t="str">
            <v>大業開發工業股份有限公司李振宏</v>
          </cell>
          <cell r="E8543" t="str">
            <v>李振宏先生</v>
          </cell>
          <cell r="F8543">
            <v>935186286</v>
          </cell>
        </row>
        <row r="8544">
          <cell r="A8544" t="str">
            <v>G717541</v>
          </cell>
          <cell r="B8544" t="str">
            <v>RBZ2033</v>
          </cell>
          <cell r="C8544" t="str">
            <v>先生</v>
          </cell>
          <cell r="D8544" t="str">
            <v>遠銀國際租賃股份有限公司史士模</v>
          </cell>
          <cell r="E8544" t="str">
            <v>史士模先生</v>
          </cell>
          <cell r="F8544">
            <v>910137294</v>
          </cell>
        </row>
        <row r="8545">
          <cell r="A8545" t="str">
            <v>G717544</v>
          </cell>
          <cell r="B8545" t="str">
            <v>ATM5655</v>
          </cell>
          <cell r="C8545" t="str">
            <v>先生</v>
          </cell>
          <cell r="D8545" t="str">
            <v>林峻瑋</v>
          </cell>
          <cell r="E8545" t="str">
            <v>黃皓誠先生</v>
          </cell>
          <cell r="F8545">
            <v>977090909</v>
          </cell>
        </row>
        <row r="8546">
          <cell r="A8546" t="str">
            <v>G717550</v>
          </cell>
          <cell r="B8546" t="str">
            <v>RBZ1638</v>
          </cell>
          <cell r="C8546" t="str">
            <v>先生</v>
          </cell>
          <cell r="D8546" t="str">
            <v>碩誠國際(股)公司-格上汽車租賃(股)陳韋涵</v>
          </cell>
          <cell r="E8546" t="str">
            <v>林孟洋先生</v>
          </cell>
          <cell r="F8546">
            <v>970851107</v>
          </cell>
        </row>
        <row r="8547">
          <cell r="A8547" t="str">
            <v>G717553</v>
          </cell>
          <cell r="B8547" t="str">
            <v>ATG8795</v>
          </cell>
          <cell r="C8547" t="str">
            <v>先生</v>
          </cell>
          <cell r="D8547" t="str">
            <v>曹娟娟</v>
          </cell>
          <cell r="E8547" t="str">
            <v>林昌熾先生</v>
          </cell>
          <cell r="F8547">
            <v>958931875</v>
          </cell>
        </row>
        <row r="8548">
          <cell r="A8548" t="str">
            <v>G717554</v>
          </cell>
          <cell r="B8548" t="str">
            <v>ATH2361</v>
          </cell>
          <cell r="C8548" t="str">
            <v>小姐</v>
          </cell>
          <cell r="D8548" t="str">
            <v>榮秋貿易有限公司葉其蔚</v>
          </cell>
          <cell r="E8548" t="str">
            <v>葉其蔚小姐</v>
          </cell>
          <cell r="F8548">
            <v>916360393</v>
          </cell>
        </row>
        <row r="8549">
          <cell r="A8549" t="str">
            <v>G717555</v>
          </cell>
          <cell r="B8549" t="str">
            <v>G717555</v>
          </cell>
          <cell r="C8549" t="str">
            <v>先生</v>
          </cell>
          <cell r="D8549" t="str">
            <v>鉑德汽車股份有限公司程柏盛</v>
          </cell>
          <cell r="E8549" t="str">
            <v>吳佳翰先生</v>
          </cell>
          <cell r="F8549">
            <v>921282497</v>
          </cell>
        </row>
        <row r="8550">
          <cell r="A8550" t="str">
            <v>G717562</v>
          </cell>
          <cell r="B8550" t="str">
            <v>AWY2289</v>
          </cell>
          <cell r="C8550" t="str">
            <v>小姐</v>
          </cell>
          <cell r="D8550" t="str">
            <v>蔡天銘</v>
          </cell>
          <cell r="E8550" t="str">
            <v>吳佳蘅小姐</v>
          </cell>
          <cell r="F8550">
            <v>932136051</v>
          </cell>
        </row>
        <row r="8551">
          <cell r="A8551" t="str">
            <v>G717575</v>
          </cell>
          <cell r="B8551" t="str">
            <v>RBZ1828</v>
          </cell>
          <cell r="C8551" t="str">
            <v>先生</v>
          </cell>
          <cell r="D8551" t="str">
            <v>弘果室內裝修有限公司-台壽保資融(股)連尉翔</v>
          </cell>
          <cell r="E8551" t="str">
            <v>連尉翔先生</v>
          </cell>
          <cell r="F8551">
            <v>975867308</v>
          </cell>
        </row>
        <row r="8552">
          <cell r="A8552" t="str">
            <v>G717579</v>
          </cell>
          <cell r="B8552" t="str">
            <v>AWA1885</v>
          </cell>
          <cell r="C8552" t="str">
            <v>先生</v>
          </cell>
          <cell r="D8552" t="str">
            <v>張敦超</v>
          </cell>
          <cell r="E8552" t="str">
            <v>張敦超先生</v>
          </cell>
          <cell r="F8552">
            <v>988383233</v>
          </cell>
        </row>
        <row r="8553">
          <cell r="A8553" t="str">
            <v>G717582</v>
          </cell>
          <cell r="B8553" t="str">
            <v>AWZ5398</v>
          </cell>
          <cell r="C8553" t="str">
            <v>先生</v>
          </cell>
          <cell r="D8553" t="str">
            <v>王正男</v>
          </cell>
          <cell r="E8553" t="str">
            <v>王正男先生</v>
          </cell>
          <cell r="F8553">
            <v>935572915</v>
          </cell>
        </row>
        <row r="8554">
          <cell r="A8554" t="str">
            <v>G717591</v>
          </cell>
          <cell r="B8554" t="str">
            <v>AWM6688</v>
          </cell>
          <cell r="C8554" t="str">
            <v>先生</v>
          </cell>
          <cell r="D8554" t="str">
            <v>張介瑋</v>
          </cell>
          <cell r="E8554" t="str">
            <v>張介瑋先生</v>
          </cell>
          <cell r="F8554">
            <v>927272988</v>
          </cell>
        </row>
        <row r="8555">
          <cell r="A8555" t="str">
            <v>G717594</v>
          </cell>
          <cell r="B8555" t="str">
            <v>G717594</v>
          </cell>
          <cell r="C8555" t="str">
            <v>先生</v>
          </cell>
          <cell r="D8555" t="str">
            <v>鉑德汽車股份有限公司程柏盛</v>
          </cell>
          <cell r="E8555" t="str">
            <v>程柏盛先生</v>
          </cell>
          <cell r="F8555">
            <v>936033878</v>
          </cell>
        </row>
        <row r="8556">
          <cell r="A8556" t="str">
            <v>G717596</v>
          </cell>
          <cell r="B8556" t="str">
            <v>ATG7638</v>
          </cell>
          <cell r="C8556" t="str">
            <v>小姐</v>
          </cell>
          <cell r="D8556" t="str">
            <v>張巧禮</v>
          </cell>
          <cell r="E8556" t="str">
            <v>張巧禮小姐</v>
          </cell>
          <cell r="F8556">
            <v>936617088</v>
          </cell>
        </row>
        <row r="8557">
          <cell r="A8557" t="str">
            <v>G717597</v>
          </cell>
          <cell r="B8557" t="str">
            <v>AWM7687</v>
          </cell>
          <cell r="C8557" t="str">
            <v>先生</v>
          </cell>
          <cell r="D8557" t="str">
            <v>鄭幼政</v>
          </cell>
          <cell r="E8557" t="str">
            <v>鄭幼政先生</v>
          </cell>
          <cell r="F8557">
            <v>932000864</v>
          </cell>
        </row>
        <row r="8558">
          <cell r="A8558" t="str">
            <v>G717617</v>
          </cell>
          <cell r="B8558" t="str">
            <v>AWT7880</v>
          </cell>
          <cell r="C8558" t="str">
            <v>小姐</v>
          </cell>
          <cell r="D8558" t="str">
            <v>陸敬怡</v>
          </cell>
          <cell r="E8558" t="str">
            <v>陸敬怡小姐</v>
          </cell>
          <cell r="F8558">
            <v>939168899</v>
          </cell>
        </row>
        <row r="8559">
          <cell r="A8559" t="str">
            <v>G717636</v>
          </cell>
          <cell r="B8559" t="str">
            <v>ASG1207</v>
          </cell>
          <cell r="C8559" t="str">
            <v>先生</v>
          </cell>
          <cell r="D8559" t="str">
            <v>秦萬祥</v>
          </cell>
          <cell r="E8559" t="str">
            <v>秦萬祥先生</v>
          </cell>
          <cell r="F8559">
            <v>975597949</v>
          </cell>
        </row>
        <row r="8560">
          <cell r="A8560" t="str">
            <v>G717642</v>
          </cell>
          <cell r="B8560" t="str">
            <v>ATM3055</v>
          </cell>
          <cell r="C8560" t="str">
            <v>先生</v>
          </cell>
          <cell r="D8560" t="str">
            <v>伍正銘</v>
          </cell>
          <cell r="E8560" t="str">
            <v>伍正銘先生</v>
          </cell>
          <cell r="F8560">
            <v>980513813</v>
          </cell>
        </row>
        <row r="8561">
          <cell r="A8561" t="str">
            <v>G717694</v>
          </cell>
          <cell r="B8561" t="str">
            <v>ATF2223</v>
          </cell>
          <cell r="C8561" t="str">
            <v>先生</v>
          </cell>
          <cell r="D8561" t="str">
            <v>張復禮</v>
          </cell>
          <cell r="E8561" t="str">
            <v>張復禮先生</v>
          </cell>
          <cell r="F8561">
            <v>955651580</v>
          </cell>
        </row>
        <row r="8562">
          <cell r="A8562" t="str">
            <v>G717695</v>
          </cell>
          <cell r="B8562" t="str">
            <v>ATE9817</v>
          </cell>
          <cell r="C8562" t="str">
            <v>先生</v>
          </cell>
          <cell r="D8562" t="str">
            <v>蔡志鴻</v>
          </cell>
          <cell r="E8562" t="str">
            <v>蔡志鴻先生</v>
          </cell>
          <cell r="F8562">
            <v>938006899</v>
          </cell>
        </row>
        <row r="8563">
          <cell r="A8563" t="str">
            <v>G737277</v>
          </cell>
          <cell r="B8563" t="str">
            <v>ARL2797</v>
          </cell>
          <cell r="C8563" t="str">
            <v>先生</v>
          </cell>
          <cell r="D8563" t="str">
            <v>魏伯樺</v>
          </cell>
          <cell r="E8563" t="str">
            <v>魏伯樺先生</v>
          </cell>
          <cell r="F8563">
            <v>952748121</v>
          </cell>
        </row>
        <row r="8564">
          <cell r="A8564" t="str">
            <v>G737357</v>
          </cell>
          <cell r="B8564" t="str">
            <v>RBP3282</v>
          </cell>
          <cell r="C8564" t="str">
            <v>先生</v>
          </cell>
          <cell r="D8564" t="str">
            <v>永豐餘投資控股股份有限公司-普羅陸志豪</v>
          </cell>
          <cell r="E8564" t="str">
            <v>陸志豪先生</v>
          </cell>
          <cell r="F8564">
            <v>989935002</v>
          </cell>
        </row>
        <row r="8565">
          <cell r="A8565" t="str">
            <v>G744479</v>
          </cell>
          <cell r="B8565" t="str">
            <v>APB0119</v>
          </cell>
          <cell r="C8565" t="str">
            <v>先生</v>
          </cell>
          <cell r="D8565" t="str">
            <v>吳綺雯</v>
          </cell>
          <cell r="E8565" t="str">
            <v>鄭華先生</v>
          </cell>
          <cell r="F8565">
            <v>952193823</v>
          </cell>
        </row>
        <row r="8566">
          <cell r="A8566" t="str">
            <v>G744542</v>
          </cell>
          <cell r="B8566" t="str">
            <v>RBN1225</v>
          </cell>
          <cell r="C8566" t="str">
            <v>小姐</v>
          </cell>
          <cell r="D8566" t="str">
            <v>格上汽車租賃(股)林俞昕</v>
          </cell>
          <cell r="E8566" t="str">
            <v>林俞昕小姐</v>
          </cell>
          <cell r="F8566">
            <v>922339009</v>
          </cell>
        </row>
        <row r="8567">
          <cell r="A8567" t="str">
            <v>G744615</v>
          </cell>
          <cell r="B8567" t="str">
            <v>ATD7889</v>
          </cell>
          <cell r="C8567" t="str">
            <v>小姐</v>
          </cell>
          <cell r="D8567" t="str">
            <v>徐玉蘭</v>
          </cell>
          <cell r="E8567" t="str">
            <v>徐玉蘭小姐</v>
          </cell>
          <cell r="F8567">
            <v>910986954</v>
          </cell>
        </row>
        <row r="8568">
          <cell r="A8568" t="str">
            <v>G744639</v>
          </cell>
          <cell r="B8568" t="str">
            <v>APH9889</v>
          </cell>
          <cell r="C8568" t="str">
            <v>先生</v>
          </cell>
          <cell r="D8568" t="str">
            <v>鍾育城</v>
          </cell>
          <cell r="E8568" t="str">
            <v>鍾育城先生</v>
          </cell>
          <cell r="F8568">
            <v>938585393</v>
          </cell>
        </row>
        <row r="8569">
          <cell r="A8569" t="str">
            <v>G744680</v>
          </cell>
          <cell r="B8569" t="str">
            <v>ATT1357</v>
          </cell>
          <cell r="C8569" t="str">
            <v>先生</v>
          </cell>
          <cell r="D8569" t="str">
            <v>郭玟霆</v>
          </cell>
          <cell r="E8569" t="str">
            <v>郭玟霆先生</v>
          </cell>
          <cell r="F8569">
            <v>933063150</v>
          </cell>
        </row>
        <row r="8570">
          <cell r="A8570" t="str">
            <v>G744687</v>
          </cell>
          <cell r="B8570" t="str">
            <v>ASB6576</v>
          </cell>
          <cell r="C8570" t="str">
            <v>先生</v>
          </cell>
          <cell r="D8570" t="str">
            <v>林士庭</v>
          </cell>
          <cell r="E8570" t="str">
            <v>林士庭先生</v>
          </cell>
          <cell r="F8570">
            <v>900000000</v>
          </cell>
        </row>
        <row r="8571">
          <cell r="A8571" t="str">
            <v>G744749</v>
          </cell>
          <cell r="B8571" t="str">
            <v>APB0119</v>
          </cell>
          <cell r="C8571" t="str">
            <v>先生</v>
          </cell>
          <cell r="D8571" t="str">
            <v>鄭華</v>
          </cell>
          <cell r="E8571" t="str">
            <v>鄭華先生</v>
          </cell>
          <cell r="F8571">
            <v>952193823</v>
          </cell>
        </row>
        <row r="8572">
          <cell r="A8572" t="str">
            <v>G744755</v>
          </cell>
          <cell r="B8572" t="str">
            <v>APM9629</v>
          </cell>
          <cell r="C8572" t="str">
            <v>小姐</v>
          </cell>
          <cell r="D8572" t="str">
            <v>劉如芸</v>
          </cell>
          <cell r="E8572" t="str">
            <v>劉如芸小姐</v>
          </cell>
          <cell r="F8572">
            <v>900000000</v>
          </cell>
        </row>
        <row r="8573">
          <cell r="A8573" t="str">
            <v>G744756</v>
          </cell>
          <cell r="B8573" t="str">
            <v>ARL5592</v>
          </cell>
          <cell r="C8573" t="str">
            <v>先生</v>
          </cell>
          <cell r="D8573" t="str">
            <v>遠煇股份有限公司林韋岑</v>
          </cell>
          <cell r="E8573" t="str">
            <v>林韋岑先生</v>
          </cell>
          <cell r="F8573">
            <v>928533208</v>
          </cell>
        </row>
        <row r="8574">
          <cell r="A8574" t="str">
            <v>G744757</v>
          </cell>
          <cell r="B8574" t="str">
            <v>AVE1207</v>
          </cell>
          <cell r="C8574" t="str">
            <v>先生</v>
          </cell>
          <cell r="D8574" t="str">
            <v>蘇維彥</v>
          </cell>
          <cell r="E8574" t="str">
            <v>蘇維彥先生</v>
          </cell>
          <cell r="F8574">
            <v>953995939</v>
          </cell>
        </row>
        <row r="8575">
          <cell r="A8575" t="str">
            <v>G744836</v>
          </cell>
          <cell r="B8575" t="str">
            <v>AMX9179</v>
          </cell>
          <cell r="C8575" t="str">
            <v>先生</v>
          </cell>
          <cell r="D8575" t="str">
            <v>施明廷</v>
          </cell>
          <cell r="E8575" t="str">
            <v>施明廷先生</v>
          </cell>
          <cell r="F8575">
            <v>939570883</v>
          </cell>
        </row>
        <row r="8576">
          <cell r="A8576" t="str">
            <v>G744837</v>
          </cell>
          <cell r="B8576" t="str">
            <v>ATU8911</v>
          </cell>
          <cell r="C8576" t="str">
            <v>先生</v>
          </cell>
          <cell r="D8576" t="str">
            <v>林淙楠</v>
          </cell>
          <cell r="E8576" t="str">
            <v>林淙楠先生</v>
          </cell>
          <cell r="F8576">
            <v>972936277</v>
          </cell>
        </row>
        <row r="8577">
          <cell r="A8577" t="str">
            <v>G744855</v>
          </cell>
          <cell r="B8577" t="str">
            <v>ARJ0831</v>
          </cell>
          <cell r="C8577" t="str">
            <v>先生</v>
          </cell>
          <cell r="D8577" t="str">
            <v>黃繼仁</v>
          </cell>
          <cell r="E8577" t="str">
            <v>黃繼仁先生</v>
          </cell>
          <cell r="F8577">
            <v>988155474</v>
          </cell>
        </row>
        <row r="8578">
          <cell r="A8578" t="str">
            <v>G744856</v>
          </cell>
          <cell r="B8578" t="str">
            <v>ATA1981</v>
          </cell>
          <cell r="C8578" t="str">
            <v>先生</v>
          </cell>
          <cell r="D8578" t="str">
            <v>六和化工(股)有限公司黃建智</v>
          </cell>
          <cell r="E8578" t="str">
            <v>黃建智先生</v>
          </cell>
          <cell r="F8578">
            <v>958208703</v>
          </cell>
        </row>
        <row r="8579">
          <cell r="A8579" t="str">
            <v>G744935</v>
          </cell>
          <cell r="B8579" t="str">
            <v>ATT1001</v>
          </cell>
          <cell r="C8579" t="str">
            <v>先生</v>
          </cell>
          <cell r="D8579" t="str">
            <v>黃嘉偉</v>
          </cell>
          <cell r="E8579" t="str">
            <v>黃嘉偉先生</v>
          </cell>
          <cell r="F8579">
            <v>939369826</v>
          </cell>
        </row>
        <row r="8580">
          <cell r="A8580" t="str">
            <v>G744959</v>
          </cell>
          <cell r="B8580" t="str">
            <v>RBM5886</v>
          </cell>
          <cell r="C8580" t="str">
            <v>小姐</v>
          </cell>
          <cell r="D8580" t="str">
            <v>英屬維京群島商四也資本有限公司-財盟張素卿</v>
          </cell>
          <cell r="E8580" t="str">
            <v>張素卿小姐</v>
          </cell>
          <cell r="F8580">
            <v>932218602</v>
          </cell>
        </row>
        <row r="8581">
          <cell r="A8581" t="str">
            <v>G744972</v>
          </cell>
          <cell r="B8581" t="str">
            <v>AQX6958</v>
          </cell>
          <cell r="C8581" t="str">
            <v>先生</v>
          </cell>
          <cell r="D8581" t="str">
            <v>張景雲</v>
          </cell>
          <cell r="E8581" t="str">
            <v>張景雲先生</v>
          </cell>
          <cell r="F8581">
            <v>932083906</v>
          </cell>
        </row>
        <row r="8582">
          <cell r="A8582" t="str">
            <v>G745055</v>
          </cell>
          <cell r="B8582" t="str">
            <v>ASC2103</v>
          </cell>
          <cell r="C8582" t="str">
            <v>先生</v>
          </cell>
          <cell r="D8582" t="str">
            <v>陳裕中</v>
          </cell>
          <cell r="E8582" t="str">
            <v>陳裕中先生</v>
          </cell>
          <cell r="F8582">
            <v>983040629</v>
          </cell>
        </row>
        <row r="8583">
          <cell r="A8583" t="str">
            <v>G745187</v>
          </cell>
          <cell r="B8583" t="str">
            <v>ART3399</v>
          </cell>
          <cell r="C8583" t="str">
            <v>先生</v>
          </cell>
          <cell r="D8583" t="str">
            <v>李宜鴻</v>
          </cell>
          <cell r="E8583" t="str">
            <v>李宜鴻先生</v>
          </cell>
          <cell r="F8583">
            <v>921025040</v>
          </cell>
        </row>
        <row r="8584">
          <cell r="A8584" t="str">
            <v>G745188</v>
          </cell>
          <cell r="B8584" t="str">
            <v>ATB8332</v>
          </cell>
          <cell r="C8584" t="str">
            <v>先生</v>
          </cell>
          <cell r="D8584" t="str">
            <v>石維德</v>
          </cell>
          <cell r="E8584" t="str">
            <v>石維德先生</v>
          </cell>
          <cell r="F8584">
            <v>931251162</v>
          </cell>
        </row>
        <row r="8585">
          <cell r="A8585" t="str">
            <v>G745242</v>
          </cell>
          <cell r="B8585" t="str">
            <v>ASC6330</v>
          </cell>
          <cell r="C8585" t="str">
            <v>先生</v>
          </cell>
          <cell r="D8585" t="str">
            <v>蔡騰漢</v>
          </cell>
          <cell r="E8585" t="str">
            <v>蔡騰漢先生</v>
          </cell>
          <cell r="F8585">
            <v>983246630</v>
          </cell>
        </row>
        <row r="8586">
          <cell r="A8586" t="str">
            <v>G745243</v>
          </cell>
          <cell r="B8586" t="str">
            <v>AUW0205</v>
          </cell>
          <cell r="C8586" t="str">
            <v>先生</v>
          </cell>
          <cell r="D8586" t="str">
            <v>邱昱豪</v>
          </cell>
          <cell r="E8586" t="str">
            <v>邱昱豪先生</v>
          </cell>
          <cell r="F8586">
            <v>939287857</v>
          </cell>
        </row>
        <row r="8587">
          <cell r="A8587" t="str">
            <v>G745263</v>
          </cell>
          <cell r="B8587" t="str">
            <v>ASC0326</v>
          </cell>
          <cell r="C8587" t="str">
            <v>先生</v>
          </cell>
          <cell r="D8587" t="str">
            <v>林介夫</v>
          </cell>
          <cell r="E8587" t="str">
            <v>林介夫先生</v>
          </cell>
          <cell r="F8587">
            <v>926093707</v>
          </cell>
        </row>
        <row r="8588">
          <cell r="A8588" t="str">
            <v>G745264</v>
          </cell>
          <cell r="B8588" t="str">
            <v>ATT6359</v>
          </cell>
          <cell r="C8588" t="str">
            <v>先生</v>
          </cell>
          <cell r="D8588" t="str">
            <v>黃韋寧</v>
          </cell>
          <cell r="E8588" t="str">
            <v>黃韋寧先生</v>
          </cell>
          <cell r="F8588">
            <v>911231741</v>
          </cell>
        </row>
        <row r="8589">
          <cell r="A8589" t="str">
            <v>G745267</v>
          </cell>
          <cell r="B8589" t="str">
            <v>ATN8677</v>
          </cell>
          <cell r="C8589" t="str">
            <v>小姐</v>
          </cell>
          <cell r="D8589" t="str">
            <v>張宜芬</v>
          </cell>
          <cell r="E8589" t="str">
            <v>張宜芬小姐</v>
          </cell>
          <cell r="F8589">
            <v>933612514</v>
          </cell>
        </row>
        <row r="8590">
          <cell r="A8590" t="str">
            <v>G745273</v>
          </cell>
          <cell r="B8590" t="str">
            <v>AVG3888</v>
          </cell>
          <cell r="C8590" t="str">
            <v>先生</v>
          </cell>
          <cell r="D8590" t="str">
            <v>邱敬文</v>
          </cell>
          <cell r="E8590" t="str">
            <v>邱敬文先生</v>
          </cell>
          <cell r="F8590">
            <v>961171128</v>
          </cell>
        </row>
        <row r="8591">
          <cell r="A8591" t="str">
            <v>G745341</v>
          </cell>
          <cell r="B8591" t="str">
            <v>ARL5656</v>
          </cell>
          <cell r="C8591" t="str">
            <v>小姐</v>
          </cell>
          <cell r="D8591" t="str">
            <v>三龍資產管理股份有限公司鄭立松</v>
          </cell>
          <cell r="E8591" t="str">
            <v>廖淑華小姐</v>
          </cell>
          <cell r="F8591">
            <v>928143606</v>
          </cell>
        </row>
        <row r="8592">
          <cell r="A8592" t="str">
            <v>G745364</v>
          </cell>
          <cell r="B8592" t="str">
            <v>ASC6806</v>
          </cell>
          <cell r="C8592" t="str">
            <v>先生</v>
          </cell>
          <cell r="D8592" t="str">
            <v>李威廷</v>
          </cell>
          <cell r="E8592" t="str">
            <v>李威廷先生</v>
          </cell>
          <cell r="F8592">
            <v>958564321</v>
          </cell>
        </row>
        <row r="8593">
          <cell r="A8593" t="str">
            <v>G755901</v>
          </cell>
          <cell r="B8593" t="str">
            <v>AXC3337</v>
          </cell>
          <cell r="C8593" t="str">
            <v>先生</v>
          </cell>
          <cell r="D8593" t="str">
            <v>呂石安</v>
          </cell>
          <cell r="E8593" t="str">
            <v>呂石安先生</v>
          </cell>
          <cell r="F8593">
            <v>932969068</v>
          </cell>
        </row>
        <row r="8594">
          <cell r="A8594" t="str">
            <v>G755941</v>
          </cell>
          <cell r="B8594" t="str">
            <v>RBN5878</v>
          </cell>
          <cell r="C8594" t="str">
            <v>先生</v>
          </cell>
          <cell r="D8594" t="str">
            <v>溪州國光汽車修護保養有限公司-財盟劉福助</v>
          </cell>
          <cell r="E8594" t="str">
            <v>劉福助先生</v>
          </cell>
          <cell r="F8594">
            <v>912672959</v>
          </cell>
        </row>
        <row r="8595">
          <cell r="A8595" t="str">
            <v>G755947</v>
          </cell>
          <cell r="B8595" t="str">
            <v>RBT6866</v>
          </cell>
          <cell r="C8595" t="str">
            <v>先生</v>
          </cell>
          <cell r="D8595" t="str">
            <v>文中資訊股(財盟租賃)陳和揚</v>
          </cell>
          <cell r="E8595" t="str">
            <v>陳和揚先生</v>
          </cell>
          <cell r="F8595">
            <v>916797500</v>
          </cell>
        </row>
        <row r="8596">
          <cell r="A8596" t="str">
            <v>G755948</v>
          </cell>
          <cell r="B8596" t="str">
            <v>ATA1688</v>
          </cell>
          <cell r="C8596" t="str">
            <v>先生</v>
          </cell>
          <cell r="D8596" t="str">
            <v>陳慧儀</v>
          </cell>
          <cell r="E8596" t="str">
            <v>張家榮先生</v>
          </cell>
          <cell r="F8596">
            <v>932949831</v>
          </cell>
        </row>
        <row r="8597">
          <cell r="A8597" t="str">
            <v>G755955</v>
          </cell>
          <cell r="B8597" t="str">
            <v>RBM9060</v>
          </cell>
          <cell r="C8597" t="str">
            <v>先生</v>
          </cell>
          <cell r="D8597" t="str">
            <v>博見科技股份有限公司卓永睿</v>
          </cell>
          <cell r="E8597" t="str">
            <v>卓永睿先生</v>
          </cell>
          <cell r="F8597">
            <v>926881997</v>
          </cell>
        </row>
        <row r="8598">
          <cell r="A8598" t="str">
            <v>G755974</v>
          </cell>
          <cell r="B8598" t="str">
            <v>RBN6256</v>
          </cell>
          <cell r="C8598" t="str">
            <v>先生</v>
          </cell>
          <cell r="D8598" t="str">
            <v>品人實業有限公司(財盟)彭達賢</v>
          </cell>
          <cell r="E8598" t="str">
            <v>彭達賢先生</v>
          </cell>
          <cell r="F8598">
            <v>932149505</v>
          </cell>
        </row>
        <row r="8599">
          <cell r="A8599" t="str">
            <v>G755976</v>
          </cell>
          <cell r="B8599" t="str">
            <v>RBZ2111</v>
          </cell>
          <cell r="C8599" t="str">
            <v>先生</v>
          </cell>
          <cell r="D8599" t="str">
            <v>詹文旗</v>
          </cell>
          <cell r="E8599" t="str">
            <v>詹文旗先生</v>
          </cell>
          <cell r="F8599">
            <v>933209585</v>
          </cell>
        </row>
        <row r="8600">
          <cell r="A8600" t="str">
            <v>G755990</v>
          </cell>
          <cell r="B8600" t="str">
            <v>G755990</v>
          </cell>
          <cell r="C8600" t="str">
            <v>先生</v>
          </cell>
          <cell r="D8600" t="str">
            <v>鉑德汽車股份有限公司程柏盛</v>
          </cell>
          <cell r="E8600" t="str">
            <v>程柏盛先生</v>
          </cell>
          <cell r="F8600">
            <v>936033878</v>
          </cell>
        </row>
        <row r="8601">
          <cell r="A8601" t="str">
            <v>G756020</v>
          </cell>
          <cell r="B8601" t="str">
            <v>AUJ5585</v>
          </cell>
          <cell r="C8601" t="str">
            <v>先生</v>
          </cell>
          <cell r="D8601" t="str">
            <v>林建達</v>
          </cell>
          <cell r="E8601" t="str">
            <v>林建達先生</v>
          </cell>
          <cell r="F8601">
            <v>900416658</v>
          </cell>
        </row>
        <row r="8602">
          <cell r="A8602" t="str">
            <v>G756253</v>
          </cell>
          <cell r="B8602" t="str">
            <v>ASF8785</v>
          </cell>
          <cell r="C8602" t="str">
            <v>先生</v>
          </cell>
          <cell r="D8602" t="str">
            <v>美亞鋼管廠股份有限公司陳秋忠</v>
          </cell>
          <cell r="E8602" t="str">
            <v>陳秋忠先生</v>
          </cell>
          <cell r="F8602">
            <v>921811950</v>
          </cell>
        </row>
        <row r="8603">
          <cell r="A8603" t="str">
            <v>G756256</v>
          </cell>
          <cell r="B8603" t="str">
            <v>APL7585</v>
          </cell>
          <cell r="C8603" t="str">
            <v>先生</v>
          </cell>
          <cell r="D8603" t="str">
            <v>何志中</v>
          </cell>
          <cell r="E8603" t="str">
            <v>何志中先生</v>
          </cell>
          <cell r="F8603">
            <v>935253249</v>
          </cell>
        </row>
        <row r="8604">
          <cell r="A8604" t="str">
            <v>G756257</v>
          </cell>
          <cell r="B8604" t="str">
            <v>AVF8998</v>
          </cell>
          <cell r="C8604" t="str">
            <v>先生</v>
          </cell>
          <cell r="D8604" t="str">
            <v>0吳玠翰</v>
          </cell>
          <cell r="E8604" t="str">
            <v>吳玠翰先生</v>
          </cell>
          <cell r="F8604">
            <v>932375322</v>
          </cell>
        </row>
        <row r="8605">
          <cell r="A8605" t="str">
            <v>G756259</v>
          </cell>
          <cell r="B8605" t="str">
            <v>AUX1199</v>
          </cell>
          <cell r="C8605" t="str">
            <v>先生</v>
          </cell>
          <cell r="D8605" t="str">
            <v>漢利企業有限公司林智明</v>
          </cell>
          <cell r="E8605" t="str">
            <v>林智明先生</v>
          </cell>
          <cell r="F8605">
            <v>932014288</v>
          </cell>
        </row>
        <row r="8606">
          <cell r="A8606" t="str">
            <v>G756299</v>
          </cell>
          <cell r="B8606" t="str">
            <v>AWZ7828</v>
          </cell>
          <cell r="C8606" t="str">
            <v>先生</v>
          </cell>
          <cell r="D8606" t="str">
            <v>王志銘</v>
          </cell>
          <cell r="E8606" t="str">
            <v>王志銘先生</v>
          </cell>
          <cell r="F8606">
            <v>930470310</v>
          </cell>
        </row>
        <row r="8607">
          <cell r="A8607" t="str">
            <v>G765282</v>
          </cell>
          <cell r="B8607" t="str">
            <v>ARJ3583</v>
          </cell>
          <cell r="C8607" t="str">
            <v>先生</v>
          </cell>
          <cell r="D8607" t="str">
            <v>孔繁祥</v>
          </cell>
          <cell r="E8607" t="str">
            <v>孔繁祥先生</v>
          </cell>
          <cell r="F8607">
            <v>988731798</v>
          </cell>
        </row>
        <row r="8608">
          <cell r="A8608" t="str">
            <v>G765939</v>
          </cell>
          <cell r="B8608">
            <v>1492595</v>
          </cell>
          <cell r="C8608" t="str">
            <v>小姐</v>
          </cell>
          <cell r="D8608" t="str">
            <v>賴盈穎</v>
          </cell>
          <cell r="E8608" t="str">
            <v>賴盈穎小姐</v>
          </cell>
          <cell r="F8608">
            <v>953533161</v>
          </cell>
        </row>
        <row r="8609">
          <cell r="A8609" t="str">
            <v>G765940</v>
          </cell>
          <cell r="B8609" t="str">
            <v>ATT8055</v>
          </cell>
          <cell r="C8609" t="str">
            <v>先生</v>
          </cell>
          <cell r="D8609" t="str">
            <v>陳忠賢</v>
          </cell>
          <cell r="E8609" t="str">
            <v>陳忠賢先生</v>
          </cell>
          <cell r="F8609">
            <v>976005623</v>
          </cell>
        </row>
        <row r="8610">
          <cell r="A8610" t="str">
            <v>G766731</v>
          </cell>
          <cell r="B8610" t="str">
            <v>ASC2882</v>
          </cell>
          <cell r="C8610" t="str">
            <v>先生</v>
          </cell>
          <cell r="D8610" t="str">
            <v>莊英成</v>
          </cell>
          <cell r="E8610" t="str">
            <v>莊英成先生</v>
          </cell>
          <cell r="F8610">
            <v>988866113</v>
          </cell>
        </row>
        <row r="8611">
          <cell r="A8611" t="str">
            <v>G766888</v>
          </cell>
          <cell r="B8611" t="str">
            <v>ATB5668</v>
          </cell>
          <cell r="C8611" t="str">
            <v>先生</v>
          </cell>
          <cell r="D8611" t="str">
            <v>翁耕涵</v>
          </cell>
          <cell r="E8611" t="str">
            <v>翁耕涵先生</v>
          </cell>
          <cell r="F8611">
            <v>938520330</v>
          </cell>
        </row>
        <row r="8612">
          <cell r="A8612" t="str">
            <v>G766978</v>
          </cell>
          <cell r="B8612" t="str">
            <v>ATT7855</v>
          </cell>
          <cell r="C8612" t="str">
            <v>先生</v>
          </cell>
          <cell r="D8612" t="str">
            <v>林信良</v>
          </cell>
          <cell r="E8612" t="str">
            <v>林信良先生</v>
          </cell>
          <cell r="F8612">
            <v>955943216</v>
          </cell>
        </row>
        <row r="8613">
          <cell r="A8613" t="str">
            <v>G767056</v>
          </cell>
          <cell r="B8613" t="str">
            <v>ATK1290</v>
          </cell>
          <cell r="C8613" t="str">
            <v>先生</v>
          </cell>
          <cell r="D8613" t="str">
            <v>洪毅</v>
          </cell>
          <cell r="E8613" t="str">
            <v>洪毅先生</v>
          </cell>
          <cell r="F8613">
            <v>932039900</v>
          </cell>
        </row>
        <row r="8614">
          <cell r="A8614" t="str">
            <v>G767058</v>
          </cell>
          <cell r="B8614" t="str">
            <v>RBH6856</v>
          </cell>
          <cell r="C8614" t="str">
            <v>先生</v>
          </cell>
          <cell r="D8614" t="str">
            <v>李冠龍</v>
          </cell>
          <cell r="E8614" t="str">
            <v>李冠龍先生</v>
          </cell>
          <cell r="F8614">
            <v>958384640</v>
          </cell>
        </row>
        <row r="8615">
          <cell r="A8615" t="str">
            <v>G767243</v>
          </cell>
          <cell r="B8615" t="str">
            <v>ASC8819</v>
          </cell>
          <cell r="C8615" t="str">
            <v>小姐</v>
          </cell>
          <cell r="D8615" t="str">
            <v>蕭華慧</v>
          </cell>
          <cell r="E8615" t="str">
            <v>蕭華慧小姐</v>
          </cell>
          <cell r="F8615">
            <v>933918386</v>
          </cell>
        </row>
        <row r="8616">
          <cell r="A8616" t="str">
            <v>G768037</v>
          </cell>
          <cell r="B8616" t="str">
            <v>ATJ2000</v>
          </cell>
          <cell r="C8616" t="str">
            <v>先生</v>
          </cell>
          <cell r="D8616" t="str">
            <v>榮秋貿易有限公司許志達</v>
          </cell>
          <cell r="E8616" t="str">
            <v>許志達先生</v>
          </cell>
          <cell r="F8616">
            <v>936046460</v>
          </cell>
        </row>
        <row r="8617">
          <cell r="A8617" t="str">
            <v>G768129</v>
          </cell>
          <cell r="B8617" t="str">
            <v>ATN5280</v>
          </cell>
          <cell r="C8617" t="str">
            <v>先生</v>
          </cell>
          <cell r="D8617" t="str">
            <v>陳盛豪</v>
          </cell>
          <cell r="E8617" t="str">
            <v>陳盛豪先生</v>
          </cell>
          <cell r="F8617">
            <v>919307978</v>
          </cell>
        </row>
        <row r="8618">
          <cell r="A8618" t="str">
            <v>G768132</v>
          </cell>
          <cell r="B8618" t="str">
            <v>ATT1023</v>
          </cell>
          <cell r="C8618" t="str">
            <v>先生</v>
          </cell>
          <cell r="D8618" t="str">
            <v>林輝豪</v>
          </cell>
          <cell r="E8618" t="str">
            <v>林輝豪先生</v>
          </cell>
          <cell r="F8618">
            <v>915010501</v>
          </cell>
        </row>
        <row r="8619">
          <cell r="A8619" t="str">
            <v>G768134</v>
          </cell>
          <cell r="B8619" t="str">
            <v>ATB5288</v>
          </cell>
          <cell r="C8619" t="str">
            <v>先生</v>
          </cell>
          <cell r="D8619" t="str">
            <v>呂融昇</v>
          </cell>
          <cell r="E8619" t="str">
            <v>呂融昇先生</v>
          </cell>
          <cell r="F8619">
            <v>910617669</v>
          </cell>
        </row>
        <row r="8620">
          <cell r="A8620" t="str">
            <v>G768196</v>
          </cell>
          <cell r="B8620" t="str">
            <v>ATN7688</v>
          </cell>
          <cell r="C8620" t="str">
            <v>先生</v>
          </cell>
          <cell r="D8620" t="str">
            <v>徐敬全</v>
          </cell>
          <cell r="E8620" t="str">
            <v>徐敬全先生</v>
          </cell>
          <cell r="F8620">
            <v>972911905</v>
          </cell>
        </row>
        <row r="8621">
          <cell r="A8621" t="str">
            <v>G772804</v>
          </cell>
          <cell r="B8621" t="str">
            <v>ATT9556</v>
          </cell>
          <cell r="C8621" t="str">
            <v>小姐</v>
          </cell>
          <cell r="D8621" t="str">
            <v>涂靜涵</v>
          </cell>
          <cell r="E8621" t="str">
            <v>涂靜涵小姐</v>
          </cell>
          <cell r="F8621">
            <v>963359315</v>
          </cell>
        </row>
        <row r="8622">
          <cell r="A8622" t="str">
            <v>G772910</v>
          </cell>
          <cell r="B8622" t="str">
            <v>ATT8119</v>
          </cell>
          <cell r="C8622" t="str">
            <v>先生</v>
          </cell>
          <cell r="D8622" t="str">
            <v>郭光復</v>
          </cell>
          <cell r="E8622" t="str">
            <v>郭光復先生</v>
          </cell>
          <cell r="F8622">
            <v>937502909</v>
          </cell>
        </row>
        <row r="8623">
          <cell r="A8623" t="str">
            <v>G773084</v>
          </cell>
          <cell r="B8623" t="str">
            <v>RBN6170</v>
          </cell>
          <cell r="C8623" t="str">
            <v>小姐</v>
          </cell>
          <cell r="D8623" t="str">
            <v>聯邦國際租賃股份有限公司陳良蕙</v>
          </cell>
          <cell r="E8623" t="str">
            <v>陳良蕙小姐</v>
          </cell>
          <cell r="F8623">
            <v>918678955</v>
          </cell>
        </row>
        <row r="8624">
          <cell r="A8624" t="str">
            <v>G773198</v>
          </cell>
          <cell r="B8624" t="str">
            <v>ATD1926</v>
          </cell>
          <cell r="C8624" t="str">
            <v>小姐</v>
          </cell>
          <cell r="D8624" t="str">
            <v>王凱伶</v>
          </cell>
          <cell r="E8624" t="str">
            <v>王凱伶小姐</v>
          </cell>
          <cell r="F8624">
            <v>976927875</v>
          </cell>
        </row>
        <row r="8625">
          <cell r="A8625" t="str">
            <v>G773438</v>
          </cell>
          <cell r="B8625" t="str">
            <v>RBP5136</v>
          </cell>
          <cell r="C8625" t="str">
            <v>先生</v>
          </cell>
          <cell r="D8625" t="str">
            <v>黃凱勝</v>
          </cell>
          <cell r="E8625" t="str">
            <v>黃凱勝先生</v>
          </cell>
          <cell r="F8625">
            <v>988205879</v>
          </cell>
        </row>
        <row r="8626">
          <cell r="A8626" t="str">
            <v>G773439</v>
          </cell>
          <cell r="B8626" t="str">
            <v>ATN2352</v>
          </cell>
          <cell r="C8626" t="str">
            <v>小姐</v>
          </cell>
          <cell r="D8626" t="str">
            <v>董東瓚</v>
          </cell>
          <cell r="E8626" t="str">
            <v>林佳蓉小姐</v>
          </cell>
          <cell r="F8626">
            <v>932917583</v>
          </cell>
        </row>
        <row r="8627">
          <cell r="A8627" t="str">
            <v>G774209</v>
          </cell>
          <cell r="B8627" t="str">
            <v>ATC5063</v>
          </cell>
          <cell r="C8627" t="str">
            <v>先生</v>
          </cell>
          <cell r="D8627" t="str">
            <v>游勝雄</v>
          </cell>
          <cell r="E8627" t="str">
            <v>游勝雄先生</v>
          </cell>
          <cell r="F8627">
            <v>918266186</v>
          </cell>
        </row>
        <row r="8628">
          <cell r="A8628" t="str">
            <v>G774585</v>
          </cell>
          <cell r="B8628" t="str">
            <v>ATD5828</v>
          </cell>
          <cell r="C8628" t="str">
            <v>小姐</v>
          </cell>
          <cell r="D8628" t="str">
            <v>王美琴</v>
          </cell>
          <cell r="E8628" t="str">
            <v>王美琴小姐</v>
          </cell>
          <cell r="F8628">
            <v>912378917</v>
          </cell>
        </row>
        <row r="8629">
          <cell r="A8629" t="str">
            <v>G774596</v>
          </cell>
          <cell r="B8629" t="str">
            <v>ASB3785</v>
          </cell>
          <cell r="C8629" t="str">
            <v>先生</v>
          </cell>
          <cell r="D8629" t="str">
            <v>陳勇成</v>
          </cell>
          <cell r="E8629" t="str">
            <v>陳勇成先生</v>
          </cell>
          <cell r="F8629">
            <v>900000000</v>
          </cell>
        </row>
        <row r="8630">
          <cell r="A8630" t="str">
            <v>G776244</v>
          </cell>
          <cell r="B8630" t="str">
            <v>ATB3138</v>
          </cell>
          <cell r="C8630" t="str">
            <v>小姐</v>
          </cell>
          <cell r="D8630" t="str">
            <v>周敏慧</v>
          </cell>
          <cell r="E8630" t="str">
            <v>周敏慧小姐</v>
          </cell>
          <cell r="F8630">
            <v>922010980</v>
          </cell>
        </row>
        <row r="8631">
          <cell r="A8631" t="str">
            <v>G776280</v>
          </cell>
          <cell r="B8631" t="str">
            <v>ATJ0178</v>
          </cell>
          <cell r="C8631" t="str">
            <v>先生</v>
          </cell>
          <cell r="D8631" t="str">
            <v>陳孝魁</v>
          </cell>
          <cell r="E8631" t="str">
            <v>陳孝魁先生</v>
          </cell>
          <cell r="F8631">
            <v>958804685</v>
          </cell>
        </row>
        <row r="8632">
          <cell r="A8632" t="str">
            <v>G776532</v>
          </cell>
          <cell r="B8632" t="str">
            <v>RBQ1200</v>
          </cell>
          <cell r="C8632" t="str">
            <v>先生</v>
          </cell>
          <cell r="D8632" t="str">
            <v>歐力士小客車租賃股份有限公司劉清鈞</v>
          </cell>
          <cell r="E8632" t="str">
            <v>劉清鈞先生</v>
          </cell>
          <cell r="F8632">
            <v>986095233</v>
          </cell>
        </row>
        <row r="8633">
          <cell r="A8633" t="str">
            <v>G777100</v>
          </cell>
          <cell r="B8633" t="str">
            <v>RBP5338</v>
          </cell>
          <cell r="C8633" t="str">
            <v>先生</v>
          </cell>
          <cell r="D8633" t="str">
            <v>亞信地產有限公司-和運李威儒</v>
          </cell>
          <cell r="E8633" t="str">
            <v>李威儒先生</v>
          </cell>
          <cell r="F8633">
            <v>937085245</v>
          </cell>
        </row>
        <row r="8634">
          <cell r="A8634" t="str">
            <v>G777121</v>
          </cell>
          <cell r="B8634" t="str">
            <v>ASF0515</v>
          </cell>
          <cell r="C8634" t="str">
            <v>先生</v>
          </cell>
          <cell r="D8634" t="str">
            <v>林佳慶</v>
          </cell>
          <cell r="E8634" t="str">
            <v>林佳慶先生</v>
          </cell>
          <cell r="F8634">
            <v>989678596</v>
          </cell>
        </row>
        <row r="8635">
          <cell r="A8635" t="str">
            <v>G777157</v>
          </cell>
          <cell r="B8635" t="str">
            <v>RBP5899</v>
          </cell>
          <cell r="C8635" t="str">
            <v>小姐</v>
          </cell>
          <cell r="D8635" t="str">
            <v>悠美診所-聯邦租賃葉青沂</v>
          </cell>
          <cell r="E8635" t="str">
            <v>葉青沂小姐</v>
          </cell>
          <cell r="F8635">
            <v>928979898</v>
          </cell>
        </row>
        <row r="8636">
          <cell r="A8636" t="str">
            <v>G777178</v>
          </cell>
          <cell r="B8636" t="str">
            <v>AUU2098</v>
          </cell>
          <cell r="C8636" t="str">
            <v>先生</v>
          </cell>
          <cell r="D8636" t="str">
            <v>張文杰</v>
          </cell>
          <cell r="E8636" t="str">
            <v>張文杰先生</v>
          </cell>
          <cell r="F8636">
            <v>912295333</v>
          </cell>
        </row>
        <row r="8637">
          <cell r="A8637" t="str">
            <v>G777179</v>
          </cell>
          <cell r="B8637" t="str">
            <v>AVA1127</v>
          </cell>
          <cell r="C8637" t="str">
            <v>小姐</v>
          </cell>
          <cell r="D8637" t="str">
            <v>余佳蓉</v>
          </cell>
          <cell r="E8637" t="str">
            <v>余佳蓉小姐</v>
          </cell>
          <cell r="F8637">
            <v>919097717</v>
          </cell>
        </row>
        <row r="8638">
          <cell r="A8638" t="str">
            <v>G777234</v>
          </cell>
          <cell r="B8638" t="str">
            <v>APG9928</v>
          </cell>
          <cell r="C8638" t="str">
            <v>先生</v>
          </cell>
          <cell r="D8638" t="str">
            <v>鍾文琳</v>
          </cell>
          <cell r="E8638" t="str">
            <v>鍾文琳先生</v>
          </cell>
          <cell r="F8638">
            <v>933942556</v>
          </cell>
        </row>
        <row r="8639">
          <cell r="A8639" t="str">
            <v>G777253</v>
          </cell>
          <cell r="B8639" t="str">
            <v>AUW6898</v>
          </cell>
          <cell r="C8639" t="str">
            <v>先生</v>
          </cell>
          <cell r="D8639" t="str">
            <v>王淑貞</v>
          </cell>
          <cell r="E8639" t="str">
            <v>黃灶生先生</v>
          </cell>
          <cell r="F8639">
            <v>922552275</v>
          </cell>
        </row>
        <row r="8640">
          <cell r="A8640" t="str">
            <v>G777267</v>
          </cell>
          <cell r="B8640" t="str">
            <v>AUW1015</v>
          </cell>
          <cell r="C8640" t="str">
            <v>小姐</v>
          </cell>
          <cell r="D8640" t="str">
            <v>李衿旻</v>
          </cell>
          <cell r="E8640" t="str">
            <v>李衿旻小姐</v>
          </cell>
          <cell r="F8640">
            <v>956519195</v>
          </cell>
        </row>
        <row r="8641">
          <cell r="A8641" t="str">
            <v>G777272</v>
          </cell>
          <cell r="B8641" t="str">
            <v>ATD3693</v>
          </cell>
          <cell r="C8641" t="str">
            <v>小姐</v>
          </cell>
          <cell r="D8641" t="str">
            <v>黃麗萍</v>
          </cell>
          <cell r="E8641" t="str">
            <v>黃麗萍小姐</v>
          </cell>
          <cell r="F8641">
            <v>920726993</v>
          </cell>
        </row>
        <row r="8642">
          <cell r="A8642" t="str">
            <v>G777435</v>
          </cell>
          <cell r="B8642" t="str">
            <v>ATB2789</v>
          </cell>
          <cell r="C8642" t="str">
            <v>先生</v>
          </cell>
          <cell r="D8642" t="str">
            <v>徐隆男</v>
          </cell>
          <cell r="E8642" t="str">
            <v>徐隆男先生</v>
          </cell>
          <cell r="F8642">
            <v>933893181</v>
          </cell>
        </row>
        <row r="8643">
          <cell r="A8643" t="str">
            <v>G777590</v>
          </cell>
          <cell r="B8643" t="str">
            <v>ASF0929</v>
          </cell>
          <cell r="C8643" t="str">
            <v>先生</v>
          </cell>
          <cell r="D8643" t="str">
            <v>李姍珊</v>
          </cell>
          <cell r="E8643" t="str">
            <v>杜烽侖先生</v>
          </cell>
          <cell r="F8643">
            <v>953705929</v>
          </cell>
        </row>
        <row r="8644">
          <cell r="A8644" t="str">
            <v>G777591</v>
          </cell>
          <cell r="B8644" t="str">
            <v>AUL0805</v>
          </cell>
          <cell r="C8644" t="str">
            <v>小姐</v>
          </cell>
          <cell r="D8644" t="str">
            <v>林育</v>
          </cell>
          <cell r="E8644" t="str">
            <v>林育小姐</v>
          </cell>
          <cell r="F8644">
            <v>911850136</v>
          </cell>
        </row>
        <row r="8645">
          <cell r="A8645" t="str">
            <v>G777666</v>
          </cell>
          <cell r="B8645" t="str">
            <v>ASC7612</v>
          </cell>
          <cell r="C8645" t="str">
            <v>先生</v>
          </cell>
          <cell r="D8645" t="str">
            <v>楊彩玉</v>
          </cell>
          <cell r="E8645" t="str">
            <v>陳建州先生</v>
          </cell>
          <cell r="F8645">
            <v>922793147</v>
          </cell>
        </row>
        <row r="8646">
          <cell r="A8646" t="str">
            <v>G799103</v>
          </cell>
          <cell r="B8646" t="str">
            <v>G799103</v>
          </cell>
          <cell r="C8646" t="str">
            <v>先生</v>
          </cell>
          <cell r="D8646" t="str">
            <v>鉑德汽車股份有限公司吳佳翰</v>
          </cell>
          <cell r="E8646" t="str">
            <v>吳佳翰先生</v>
          </cell>
          <cell r="F8646">
            <v>921282497</v>
          </cell>
        </row>
        <row r="8647">
          <cell r="A8647" t="str">
            <v>G799106</v>
          </cell>
          <cell r="B8647" t="str">
            <v>ATM6767</v>
          </cell>
          <cell r="C8647" t="str">
            <v>先生</v>
          </cell>
          <cell r="D8647" t="str">
            <v>孔瑮蓉</v>
          </cell>
          <cell r="E8647" t="str">
            <v>侯惇霖先生</v>
          </cell>
          <cell r="F8647">
            <v>937878310</v>
          </cell>
        </row>
        <row r="8648">
          <cell r="A8648" t="str">
            <v>G799110</v>
          </cell>
          <cell r="B8648" t="str">
            <v>G799110</v>
          </cell>
          <cell r="C8648" t="str">
            <v>先生</v>
          </cell>
          <cell r="D8648" t="str">
            <v>鉑德汽車股份有限公司吳佳翰</v>
          </cell>
          <cell r="E8648" t="str">
            <v>吳佳翰先生</v>
          </cell>
          <cell r="F8648">
            <v>921282497</v>
          </cell>
        </row>
        <row r="8649">
          <cell r="A8649" t="str">
            <v>G799114</v>
          </cell>
          <cell r="B8649" t="str">
            <v>待配額車</v>
          </cell>
          <cell r="C8649" t="str">
            <v>先生</v>
          </cell>
          <cell r="D8649" t="str">
            <v>陳青榮</v>
          </cell>
          <cell r="E8649" t="str">
            <v>陳青榮先生</v>
          </cell>
          <cell r="F8649">
            <v>965335033</v>
          </cell>
        </row>
        <row r="8650">
          <cell r="A8650" t="str">
            <v>G808788</v>
          </cell>
          <cell r="B8650" t="str">
            <v>RBR7086</v>
          </cell>
          <cell r="C8650" t="str">
            <v>先生</v>
          </cell>
          <cell r="D8650" t="str">
            <v>鎔德股份有限公司陳勝雄</v>
          </cell>
          <cell r="E8650" t="str">
            <v>陳勝雄先生</v>
          </cell>
          <cell r="F8650">
            <v>955525406</v>
          </cell>
        </row>
        <row r="8651">
          <cell r="A8651" t="str">
            <v>G808789</v>
          </cell>
          <cell r="B8651" t="str">
            <v>BMW6020</v>
          </cell>
          <cell r="C8651" t="str">
            <v>小姐</v>
          </cell>
          <cell r="D8651" t="str">
            <v>鎔德股份有限公司李如峰</v>
          </cell>
          <cell r="E8651" t="str">
            <v>李如峰小姐</v>
          </cell>
          <cell r="F8651">
            <v>900000000</v>
          </cell>
        </row>
        <row r="8652">
          <cell r="A8652" t="str">
            <v>G808804</v>
          </cell>
          <cell r="B8652" t="str">
            <v>RBP7678</v>
          </cell>
          <cell r="C8652" t="str">
            <v>先生</v>
          </cell>
          <cell r="D8652" t="str">
            <v>億鑫醫學科技企業有限公司-日盛全台通蘇銘哲</v>
          </cell>
          <cell r="E8652" t="str">
            <v>蘇銘哲先生</v>
          </cell>
          <cell r="F8652">
            <v>912201790</v>
          </cell>
        </row>
        <row r="8653">
          <cell r="A8653" t="str">
            <v>G808870</v>
          </cell>
          <cell r="B8653" t="str">
            <v>RBZ0727</v>
          </cell>
          <cell r="C8653" t="str">
            <v>先生</v>
          </cell>
          <cell r="D8653" t="str">
            <v>聯邦國際租賃股份有限公司/京鋐科技有限公司王清潭</v>
          </cell>
          <cell r="E8653" t="str">
            <v>王清潭先生</v>
          </cell>
          <cell r="F8653">
            <v>928227807</v>
          </cell>
        </row>
        <row r="8654">
          <cell r="A8654" t="str">
            <v>G808871</v>
          </cell>
          <cell r="B8654" t="str">
            <v>RCA8875</v>
          </cell>
          <cell r="C8654" t="str">
            <v>先生</v>
          </cell>
          <cell r="D8654" t="str">
            <v>台壽保資融股份有限公司吳欣翰</v>
          </cell>
          <cell r="E8654" t="str">
            <v>吳欣翰先生</v>
          </cell>
          <cell r="F8654">
            <v>919950664</v>
          </cell>
        </row>
        <row r="8655">
          <cell r="A8655" t="str">
            <v>G808896</v>
          </cell>
          <cell r="B8655" t="str">
            <v>ATH0720</v>
          </cell>
          <cell r="C8655" t="str">
            <v>先生</v>
          </cell>
          <cell r="D8655" t="str">
            <v>家王室內裝修股份有限公司康文昌</v>
          </cell>
          <cell r="E8655" t="str">
            <v>康文昌先生</v>
          </cell>
          <cell r="F8655">
            <v>937859869</v>
          </cell>
        </row>
        <row r="8656">
          <cell r="A8656" t="str">
            <v>G808900</v>
          </cell>
          <cell r="B8656" t="str">
            <v>ATL2536</v>
          </cell>
          <cell r="C8656" t="str">
            <v>先生</v>
          </cell>
          <cell r="D8656" t="str">
            <v>高志遠</v>
          </cell>
          <cell r="E8656" t="str">
            <v>陳年富先生</v>
          </cell>
          <cell r="F8656">
            <v>981369360</v>
          </cell>
        </row>
        <row r="8657">
          <cell r="A8657" t="str">
            <v>G808938</v>
          </cell>
          <cell r="B8657" t="str">
            <v>ATL3169</v>
          </cell>
          <cell r="C8657" t="str">
            <v>先生</v>
          </cell>
          <cell r="D8657" t="str">
            <v>林詠淳</v>
          </cell>
          <cell r="E8657" t="str">
            <v>林詠淳先生</v>
          </cell>
          <cell r="F8657">
            <v>972770710</v>
          </cell>
        </row>
        <row r="8658">
          <cell r="A8658" t="str">
            <v>G808939</v>
          </cell>
          <cell r="B8658" t="str">
            <v>AWF1386</v>
          </cell>
          <cell r="C8658" t="str">
            <v>先生</v>
          </cell>
          <cell r="D8658" t="str">
            <v>盧小青</v>
          </cell>
          <cell r="E8658" t="str">
            <v>張學科先生</v>
          </cell>
          <cell r="F8658">
            <v>916070545</v>
          </cell>
        </row>
        <row r="8659">
          <cell r="A8659" t="str">
            <v>G808941</v>
          </cell>
          <cell r="B8659" t="str">
            <v>ATD0859</v>
          </cell>
          <cell r="C8659" t="str">
            <v>先生</v>
          </cell>
          <cell r="D8659" t="str">
            <v>陳正企業社陳正</v>
          </cell>
          <cell r="E8659" t="str">
            <v>陳正先生</v>
          </cell>
          <cell r="F8659">
            <v>966579598</v>
          </cell>
        </row>
        <row r="8660">
          <cell r="A8660" t="str">
            <v>G809004</v>
          </cell>
          <cell r="B8660" t="str">
            <v>RBZ2898</v>
          </cell>
          <cell r="C8660" t="str">
            <v>先生</v>
          </cell>
          <cell r="D8660" t="str">
            <v>聯邦國際租賃股份有限公司蕭博陽</v>
          </cell>
          <cell r="E8660" t="str">
            <v>蕭博陽先生</v>
          </cell>
          <cell r="F8660">
            <v>935045438</v>
          </cell>
        </row>
        <row r="8661">
          <cell r="A8661" t="str">
            <v>G809005</v>
          </cell>
          <cell r="B8661" t="str">
            <v>ATM5222</v>
          </cell>
          <cell r="C8661" t="str">
            <v>先生</v>
          </cell>
          <cell r="D8661" t="str">
            <v>胡繼平</v>
          </cell>
          <cell r="E8661" t="str">
            <v>胡繼平先生</v>
          </cell>
          <cell r="F8661">
            <v>926839643</v>
          </cell>
        </row>
        <row r="8662">
          <cell r="A8662" t="str">
            <v>G809010</v>
          </cell>
          <cell r="B8662" t="str">
            <v>RBZ6685</v>
          </cell>
          <cell r="C8662" t="str">
            <v>先生</v>
          </cell>
          <cell r="D8662" t="str">
            <v>飛雷企業(股)公司-聯邦國際租賃(股)公司尹順隆</v>
          </cell>
          <cell r="E8662" t="str">
            <v>尹順隆先生</v>
          </cell>
          <cell r="F8662">
            <v>937199998</v>
          </cell>
        </row>
        <row r="8663">
          <cell r="A8663" t="str">
            <v>G809053</v>
          </cell>
          <cell r="B8663" t="str">
            <v>ATL9538</v>
          </cell>
          <cell r="C8663" t="str">
            <v>先生</v>
          </cell>
          <cell r="D8663" t="str">
            <v>陳學德</v>
          </cell>
          <cell r="E8663" t="str">
            <v>陳學德先生</v>
          </cell>
          <cell r="F8663">
            <v>910232622</v>
          </cell>
        </row>
        <row r="8664">
          <cell r="A8664" t="str">
            <v>G809158</v>
          </cell>
          <cell r="B8664" t="str">
            <v>RBZ3383</v>
          </cell>
          <cell r="C8664" t="str">
            <v>先生</v>
          </cell>
          <cell r="D8664" t="str">
            <v>緯衡建設開發有限公司-財盟李俊毅</v>
          </cell>
          <cell r="E8664" t="str">
            <v>李俊毅先生</v>
          </cell>
          <cell r="F8664">
            <v>919588388</v>
          </cell>
        </row>
        <row r="8665">
          <cell r="A8665" t="str">
            <v>G809162</v>
          </cell>
          <cell r="B8665" t="str">
            <v>ATM9597</v>
          </cell>
          <cell r="C8665" t="str">
            <v>先生</v>
          </cell>
          <cell r="D8665" t="str">
            <v>邱富鮮</v>
          </cell>
          <cell r="E8665" t="str">
            <v>邱富鮮先生</v>
          </cell>
          <cell r="F8665">
            <v>932032024</v>
          </cell>
        </row>
        <row r="8666">
          <cell r="A8666" t="str">
            <v>G809194</v>
          </cell>
          <cell r="B8666" t="str">
            <v>AXF6808</v>
          </cell>
          <cell r="C8666" t="str">
            <v>先生</v>
          </cell>
          <cell r="D8666" t="str">
            <v>愛群</v>
          </cell>
          <cell r="E8666" t="str">
            <v>愛群先生</v>
          </cell>
          <cell r="F8666">
            <v>955859999</v>
          </cell>
        </row>
        <row r="8667">
          <cell r="A8667" t="str">
            <v>G809240</v>
          </cell>
          <cell r="B8667" t="str">
            <v>AWZ2652</v>
          </cell>
          <cell r="C8667" t="str">
            <v>小姐</v>
          </cell>
          <cell r="D8667" t="str">
            <v>陳韋鳳</v>
          </cell>
          <cell r="E8667" t="str">
            <v>陳韋鳳小姐</v>
          </cell>
          <cell r="F8667">
            <v>968908779</v>
          </cell>
        </row>
        <row r="8668">
          <cell r="A8668" t="str">
            <v>G809251</v>
          </cell>
          <cell r="B8668" t="str">
            <v>RBZ6329</v>
          </cell>
          <cell r="C8668" t="str">
            <v>先生</v>
          </cell>
          <cell r="D8668" t="str">
            <v>財盟小客車租賃(股)程仕龍</v>
          </cell>
          <cell r="E8668" t="str">
            <v>程仕龍先生</v>
          </cell>
          <cell r="F8668">
            <v>987128462</v>
          </cell>
        </row>
        <row r="8669">
          <cell r="A8669" t="str">
            <v>G809274</v>
          </cell>
          <cell r="B8669" t="str">
            <v>G809274</v>
          </cell>
          <cell r="C8669" t="str">
            <v>先生</v>
          </cell>
          <cell r="D8669" t="str">
            <v>鉑德汽車股份有限公司程柏盛</v>
          </cell>
          <cell r="E8669" t="str">
            <v>程柏盛先生</v>
          </cell>
          <cell r="F8669">
            <v>965013070</v>
          </cell>
        </row>
        <row r="8670">
          <cell r="A8670" t="str">
            <v>G809347</v>
          </cell>
          <cell r="B8670" t="str">
            <v>ATL8228</v>
          </cell>
          <cell r="C8670" t="str">
            <v>先生</v>
          </cell>
          <cell r="D8670" t="str">
            <v>盧文志</v>
          </cell>
          <cell r="E8670" t="str">
            <v>盧文志先生</v>
          </cell>
          <cell r="F8670">
            <v>937427337</v>
          </cell>
        </row>
        <row r="8671">
          <cell r="A8671" t="str">
            <v>G809383</v>
          </cell>
          <cell r="B8671" t="str">
            <v>RBZ1010</v>
          </cell>
          <cell r="C8671" t="str">
            <v>先生</v>
          </cell>
          <cell r="D8671" t="str">
            <v>日盛全台通小客車租賃股份有限公司韓佳達</v>
          </cell>
          <cell r="E8671" t="str">
            <v>韓佳達先生</v>
          </cell>
          <cell r="F8671">
            <v>975726300</v>
          </cell>
        </row>
        <row r="8672">
          <cell r="A8672" t="str">
            <v>G809392</v>
          </cell>
          <cell r="B8672" t="str">
            <v>AXA5001</v>
          </cell>
          <cell r="C8672" t="str">
            <v>先生</v>
          </cell>
          <cell r="D8672" t="str">
            <v>林毅欣</v>
          </cell>
          <cell r="E8672" t="str">
            <v>林毅欣先生</v>
          </cell>
          <cell r="F8672">
            <v>919389249</v>
          </cell>
        </row>
        <row r="8673">
          <cell r="A8673" t="str">
            <v>G809414</v>
          </cell>
          <cell r="B8673" t="str">
            <v>RCB8581</v>
          </cell>
          <cell r="C8673" t="str">
            <v>先生</v>
          </cell>
          <cell r="D8673" t="str">
            <v>新富垣城機械工程(有)公司-和運租車林昌億</v>
          </cell>
          <cell r="E8673" t="str">
            <v>林昌億先生</v>
          </cell>
          <cell r="F8673">
            <v>935287197</v>
          </cell>
        </row>
        <row r="8674">
          <cell r="A8674" t="str">
            <v>G809430</v>
          </cell>
          <cell r="B8674" t="str">
            <v>G809430</v>
          </cell>
          <cell r="C8674" t="str">
            <v>先生</v>
          </cell>
          <cell r="D8674" t="str">
            <v>鉑德汽車股份有限公司程柏盛</v>
          </cell>
          <cell r="E8674" t="str">
            <v>程柏盛先生</v>
          </cell>
          <cell r="F8674">
            <v>936033878</v>
          </cell>
        </row>
        <row r="8675">
          <cell r="A8675" t="str">
            <v>G809475</v>
          </cell>
          <cell r="B8675" t="str">
            <v>RCD0016</v>
          </cell>
          <cell r="C8675" t="str">
            <v>先生</v>
          </cell>
          <cell r="D8675" t="str">
            <v>鉑德汽車股份有限公司吳佳翰</v>
          </cell>
          <cell r="E8675" t="str">
            <v>吳佳翰先生</v>
          </cell>
          <cell r="F8675">
            <v>921282497</v>
          </cell>
        </row>
        <row r="8676">
          <cell r="A8676" t="str">
            <v>G809680</v>
          </cell>
          <cell r="B8676" t="str">
            <v>RCA3217</v>
          </cell>
          <cell r="C8676" t="str">
            <v>先生</v>
          </cell>
          <cell r="D8676" t="str">
            <v>龍騰文化事業(股)-康橋國際學校-協新李枝昌</v>
          </cell>
          <cell r="E8676" t="str">
            <v>李枝昌先生</v>
          </cell>
          <cell r="F8676">
            <v>928218996</v>
          </cell>
        </row>
        <row r="8677">
          <cell r="A8677" t="str">
            <v>G809703</v>
          </cell>
          <cell r="B8677" t="str">
            <v>RCD6800</v>
          </cell>
          <cell r="C8677" t="str">
            <v>先生</v>
          </cell>
          <cell r="D8677" t="str">
            <v>迪瑞傑國際有限公司-遠銀國際租賃陳忠平</v>
          </cell>
          <cell r="E8677" t="str">
            <v>陳忠平先生</v>
          </cell>
          <cell r="F8677">
            <v>936864565</v>
          </cell>
        </row>
        <row r="8678">
          <cell r="A8678" t="str">
            <v>G809785</v>
          </cell>
          <cell r="B8678" t="str">
            <v>AXD6321</v>
          </cell>
          <cell r="C8678" t="str">
            <v>小姐</v>
          </cell>
          <cell r="D8678" t="str">
            <v>巫家惠</v>
          </cell>
          <cell r="E8678" t="str">
            <v>巫家惠小姐</v>
          </cell>
          <cell r="F8678">
            <v>958365665</v>
          </cell>
        </row>
        <row r="8679">
          <cell r="A8679" t="str">
            <v>G809809</v>
          </cell>
          <cell r="B8679" t="str">
            <v>AXA6997</v>
          </cell>
          <cell r="C8679" t="str">
            <v>先生</v>
          </cell>
          <cell r="D8679" t="str">
            <v>盧金陽</v>
          </cell>
          <cell r="E8679" t="str">
            <v>盧金陽先生</v>
          </cell>
          <cell r="F8679">
            <v>958656717</v>
          </cell>
        </row>
        <row r="8680">
          <cell r="A8680" t="str">
            <v>G810027</v>
          </cell>
          <cell r="B8680" t="str">
            <v>AZB6565</v>
          </cell>
          <cell r="C8680" t="str">
            <v>小姐</v>
          </cell>
          <cell r="D8680" t="str">
            <v>曾國權</v>
          </cell>
          <cell r="E8680" t="str">
            <v>蘇茹諭小姐</v>
          </cell>
          <cell r="F8680">
            <v>981961238</v>
          </cell>
        </row>
        <row r="8681">
          <cell r="A8681" t="str">
            <v>G810213</v>
          </cell>
          <cell r="B8681" t="str">
            <v>AXE5195</v>
          </cell>
          <cell r="C8681" t="str">
            <v>先生</v>
          </cell>
          <cell r="D8681" t="str">
            <v>鎔德股份有限公司陳德益</v>
          </cell>
          <cell r="E8681" t="str">
            <v>陳德益先生</v>
          </cell>
          <cell r="F8681">
            <v>900000000</v>
          </cell>
        </row>
        <row r="8682">
          <cell r="A8682" t="str">
            <v>G825487</v>
          </cell>
          <cell r="B8682" t="str">
            <v>RBQ8898</v>
          </cell>
          <cell r="C8682" t="str">
            <v>先生</v>
          </cell>
          <cell r="D8682" t="str">
            <v>遠銀國際租賃股份有限公司張信裕</v>
          </cell>
          <cell r="E8682" t="str">
            <v>張信裕先生</v>
          </cell>
          <cell r="F8682">
            <v>933203836</v>
          </cell>
        </row>
        <row r="8683">
          <cell r="A8683" t="str">
            <v>G825541</v>
          </cell>
          <cell r="B8683" t="str">
            <v>RBQ9379</v>
          </cell>
          <cell r="C8683" t="str">
            <v>先生</v>
          </cell>
          <cell r="D8683" t="str">
            <v>安馳科技股份有限公司-歐力士曾繼業</v>
          </cell>
          <cell r="E8683" t="str">
            <v>曾繼業先生</v>
          </cell>
          <cell r="F8683">
            <v>939663663</v>
          </cell>
        </row>
        <row r="8684">
          <cell r="A8684" t="str">
            <v>G825573</v>
          </cell>
          <cell r="B8684" t="str">
            <v>ATW8337</v>
          </cell>
          <cell r="C8684" t="str">
            <v>先生</v>
          </cell>
          <cell r="D8684" t="str">
            <v>鎔德股份有限公司陳德益</v>
          </cell>
          <cell r="E8684" t="str">
            <v>陳德益先生</v>
          </cell>
          <cell r="F8684">
            <v>900000000</v>
          </cell>
        </row>
        <row r="8685">
          <cell r="A8685" t="str">
            <v>G825575</v>
          </cell>
          <cell r="B8685" t="str">
            <v>RBZ6567</v>
          </cell>
          <cell r="C8685" t="str">
            <v>先生</v>
          </cell>
          <cell r="D8685" t="str">
            <v>中國石油化學工業開發(統一東京)王友喨</v>
          </cell>
          <cell r="E8685" t="str">
            <v>王友喨先生</v>
          </cell>
          <cell r="F8685">
            <v>938236123</v>
          </cell>
        </row>
        <row r="8686">
          <cell r="A8686" t="str">
            <v>G832211</v>
          </cell>
          <cell r="B8686" t="str">
            <v>RCA5168</v>
          </cell>
          <cell r="C8686" t="str">
            <v>先生</v>
          </cell>
          <cell r="D8686" t="str">
            <v>德勝監控(股)公司-格上汽車租賃(股)陳立明</v>
          </cell>
          <cell r="E8686" t="str">
            <v>陳立明先生</v>
          </cell>
          <cell r="F8686">
            <v>985374317</v>
          </cell>
        </row>
        <row r="8687">
          <cell r="A8687" t="str">
            <v>G832399</v>
          </cell>
          <cell r="B8687" t="str">
            <v>AWA0321</v>
          </cell>
          <cell r="C8687" t="str">
            <v>小姐</v>
          </cell>
          <cell r="D8687" t="str">
            <v>邱裕芳</v>
          </cell>
          <cell r="E8687" t="str">
            <v>邱裕芳小姐</v>
          </cell>
          <cell r="F8687">
            <v>980020874</v>
          </cell>
        </row>
        <row r="8688">
          <cell r="A8688" t="str">
            <v>G832579</v>
          </cell>
          <cell r="B8688" t="str">
            <v>ATK1975</v>
          </cell>
          <cell r="C8688" t="str">
            <v>小姐</v>
          </cell>
          <cell r="D8688" t="str">
            <v>鄭若伶</v>
          </cell>
          <cell r="E8688" t="str">
            <v>鄭若伶小姐</v>
          </cell>
          <cell r="F8688">
            <v>974193070</v>
          </cell>
        </row>
        <row r="8689">
          <cell r="A8689" t="str">
            <v>G832973</v>
          </cell>
          <cell r="B8689" t="str">
            <v>ATE0319</v>
          </cell>
          <cell r="C8689" t="str">
            <v>先生</v>
          </cell>
          <cell r="D8689" t="str">
            <v>蔡琪揚</v>
          </cell>
          <cell r="E8689" t="str">
            <v>蔡琪揚先生</v>
          </cell>
          <cell r="F8689">
            <v>958367627</v>
          </cell>
        </row>
        <row r="8690">
          <cell r="A8690" t="str">
            <v>G833011</v>
          </cell>
          <cell r="B8690" t="str">
            <v>ATE3535</v>
          </cell>
          <cell r="C8690" t="str">
            <v>小姐</v>
          </cell>
          <cell r="D8690" t="str">
            <v>劉寶琦</v>
          </cell>
          <cell r="E8690" t="str">
            <v>劉寶琦小姐</v>
          </cell>
          <cell r="F8690">
            <v>933122688</v>
          </cell>
        </row>
        <row r="8691">
          <cell r="A8691" t="str">
            <v>G833013</v>
          </cell>
          <cell r="B8691" t="str">
            <v>ATB8830</v>
          </cell>
          <cell r="C8691" t="str">
            <v>先生</v>
          </cell>
          <cell r="D8691" t="str">
            <v>李沛翰</v>
          </cell>
          <cell r="E8691" t="str">
            <v>李沛翰先生</v>
          </cell>
          <cell r="F8691">
            <v>922577536</v>
          </cell>
        </row>
        <row r="8692">
          <cell r="A8692" t="str">
            <v>G833086</v>
          </cell>
          <cell r="B8692" t="str">
            <v>AYG6881</v>
          </cell>
          <cell r="C8692" t="str">
            <v>先生</v>
          </cell>
          <cell r="D8692" t="str">
            <v>蘇盈溶</v>
          </cell>
          <cell r="E8692" t="str">
            <v>王嘉堉先生</v>
          </cell>
          <cell r="F8692">
            <v>918773712</v>
          </cell>
        </row>
        <row r="8693">
          <cell r="A8693" t="str">
            <v>G834095</v>
          </cell>
          <cell r="B8693" t="str">
            <v>AUN6677</v>
          </cell>
          <cell r="C8693" t="str">
            <v>先生</v>
          </cell>
          <cell r="D8693" t="str">
            <v>呂宗憲</v>
          </cell>
          <cell r="E8693" t="str">
            <v>呂宗憲先生</v>
          </cell>
          <cell r="F8693">
            <v>939776677</v>
          </cell>
        </row>
        <row r="8694">
          <cell r="A8694" t="str">
            <v>G834101</v>
          </cell>
          <cell r="B8694" t="str">
            <v>ATL3123</v>
          </cell>
          <cell r="C8694" t="str">
            <v>小姐</v>
          </cell>
          <cell r="D8694" t="str">
            <v>袁世輝</v>
          </cell>
          <cell r="E8694" t="str">
            <v>蘇梅書小姐</v>
          </cell>
          <cell r="F8694">
            <v>981957602</v>
          </cell>
        </row>
        <row r="8695">
          <cell r="A8695" t="str">
            <v>G834103</v>
          </cell>
          <cell r="B8695" t="str">
            <v>AVD5056</v>
          </cell>
          <cell r="C8695" t="str">
            <v>小姐</v>
          </cell>
          <cell r="D8695" t="str">
            <v>林家妤</v>
          </cell>
          <cell r="E8695" t="str">
            <v>林家妤小姐</v>
          </cell>
          <cell r="F8695">
            <v>955894443</v>
          </cell>
        </row>
        <row r="8696">
          <cell r="A8696" t="str">
            <v>G834377</v>
          </cell>
          <cell r="B8696" t="str">
            <v>ATF0717</v>
          </cell>
          <cell r="C8696" t="str">
            <v>先生</v>
          </cell>
          <cell r="D8696" t="str">
            <v>高瑞德</v>
          </cell>
          <cell r="E8696" t="str">
            <v>高瑞德先生</v>
          </cell>
          <cell r="F8696">
            <v>935252767</v>
          </cell>
        </row>
        <row r="8697">
          <cell r="A8697" t="str">
            <v>G834378</v>
          </cell>
          <cell r="B8697" t="str">
            <v>ATV2326</v>
          </cell>
          <cell r="C8697" t="str">
            <v>先生</v>
          </cell>
          <cell r="D8697" t="str">
            <v>邱奕杭</v>
          </cell>
          <cell r="E8697" t="str">
            <v>邱奕杭先生</v>
          </cell>
          <cell r="F8697">
            <v>918086720</v>
          </cell>
        </row>
        <row r="8698">
          <cell r="A8698" t="str">
            <v>G834379</v>
          </cell>
          <cell r="B8698" t="str">
            <v>ATV2238</v>
          </cell>
          <cell r="C8698" t="str">
            <v>先生</v>
          </cell>
          <cell r="D8698" t="str">
            <v>蔣浩文</v>
          </cell>
          <cell r="E8698" t="str">
            <v>蔣浩文先生</v>
          </cell>
          <cell r="F8698">
            <v>939276558</v>
          </cell>
        </row>
        <row r="8699">
          <cell r="A8699" t="str">
            <v>G836078</v>
          </cell>
          <cell r="B8699" t="str">
            <v>ATL0223</v>
          </cell>
          <cell r="C8699" t="str">
            <v>小姐</v>
          </cell>
          <cell r="D8699" t="str">
            <v>張韻芳</v>
          </cell>
          <cell r="E8699" t="str">
            <v>張韻芳小姐</v>
          </cell>
          <cell r="F8699">
            <v>920441886</v>
          </cell>
        </row>
        <row r="8700">
          <cell r="A8700" t="str">
            <v>G836081</v>
          </cell>
          <cell r="B8700" t="str">
            <v>RBR7569</v>
          </cell>
          <cell r="C8700" t="str">
            <v>小姐</v>
          </cell>
          <cell r="D8700" t="str">
            <v>遠博資產管理(股)林楊玉燕</v>
          </cell>
          <cell r="E8700" t="str">
            <v>林楊玉燕小姐</v>
          </cell>
          <cell r="F8700">
            <v>938143777</v>
          </cell>
        </row>
        <row r="8701">
          <cell r="A8701" t="str">
            <v>G836096</v>
          </cell>
          <cell r="B8701" t="str">
            <v>ATG8320</v>
          </cell>
          <cell r="C8701" t="str">
            <v>先生</v>
          </cell>
          <cell r="D8701" t="str">
            <v>郭賡揚</v>
          </cell>
          <cell r="E8701" t="str">
            <v>郭賡揚先生</v>
          </cell>
          <cell r="F8701">
            <v>939006818</v>
          </cell>
        </row>
        <row r="8702">
          <cell r="A8702" t="str">
            <v>G836097</v>
          </cell>
          <cell r="B8702" t="str">
            <v>RBZ1236</v>
          </cell>
          <cell r="C8702" t="str">
            <v>先生</v>
          </cell>
          <cell r="D8702" t="str">
            <v>顏宏叡</v>
          </cell>
          <cell r="E8702" t="str">
            <v>顏宏叡先生</v>
          </cell>
          <cell r="F8702">
            <v>911819390</v>
          </cell>
        </row>
        <row r="8703">
          <cell r="A8703" t="str">
            <v>G836113</v>
          </cell>
          <cell r="B8703" t="str">
            <v>ATQ6817</v>
          </cell>
          <cell r="C8703" t="str">
            <v>先生</v>
          </cell>
          <cell r="D8703" t="str">
            <v>劉學融</v>
          </cell>
          <cell r="E8703" t="str">
            <v>劉學融先生</v>
          </cell>
          <cell r="F8703">
            <v>922784123</v>
          </cell>
        </row>
        <row r="8704">
          <cell r="A8704" t="str">
            <v>G836114</v>
          </cell>
          <cell r="B8704" t="str">
            <v>RBR7733</v>
          </cell>
          <cell r="C8704" t="str">
            <v>先生</v>
          </cell>
          <cell r="D8704" t="str">
            <v>台灣諾華(股)(格上租賃)王志文</v>
          </cell>
          <cell r="E8704" t="str">
            <v>王志文先生</v>
          </cell>
          <cell r="F8704">
            <v>938090000</v>
          </cell>
        </row>
        <row r="8705">
          <cell r="A8705" t="str">
            <v>G836115</v>
          </cell>
          <cell r="B8705" t="str">
            <v>RBZ3218</v>
          </cell>
          <cell r="C8705" t="str">
            <v>先生</v>
          </cell>
          <cell r="D8705" t="str">
            <v>永弘投資有限公司-格上林隆輝</v>
          </cell>
          <cell r="E8705" t="str">
            <v>林隆輝先生</v>
          </cell>
          <cell r="F8705">
            <v>913636767</v>
          </cell>
        </row>
        <row r="8706">
          <cell r="A8706" t="str">
            <v>G836169</v>
          </cell>
          <cell r="B8706" t="str">
            <v>ATL7169</v>
          </cell>
          <cell r="C8706" t="str">
            <v>先生</v>
          </cell>
          <cell r="D8706" t="str">
            <v>陳勇銓</v>
          </cell>
          <cell r="E8706" t="str">
            <v>陳勇銓先生</v>
          </cell>
          <cell r="F8706">
            <v>988180127</v>
          </cell>
        </row>
        <row r="8707">
          <cell r="A8707" t="str">
            <v>G836176</v>
          </cell>
          <cell r="B8707" t="str">
            <v>RBR9500</v>
          </cell>
          <cell r="C8707" t="str">
            <v>小姐</v>
          </cell>
          <cell r="D8707" t="str">
            <v>台灣諾華(股)(格上租賃)陳筱敏</v>
          </cell>
          <cell r="E8707" t="str">
            <v>陳筱敏小姐</v>
          </cell>
          <cell r="F8707">
            <v>937195621</v>
          </cell>
        </row>
        <row r="8708">
          <cell r="A8708" t="str">
            <v>G836471</v>
          </cell>
          <cell r="B8708" t="str">
            <v>RBZ2208</v>
          </cell>
          <cell r="C8708" t="str">
            <v>先生</v>
          </cell>
          <cell r="D8708" t="str">
            <v>美倫投資(股)-歐力士黃德倫</v>
          </cell>
          <cell r="E8708" t="str">
            <v>黃德倫先生</v>
          </cell>
          <cell r="F8708">
            <v>935019025</v>
          </cell>
        </row>
        <row r="8709">
          <cell r="A8709" t="str">
            <v>G836598</v>
          </cell>
          <cell r="B8709" t="str">
            <v>ATK8863</v>
          </cell>
          <cell r="C8709" t="str">
            <v>先生</v>
          </cell>
          <cell r="D8709" t="str">
            <v>戴丞錫</v>
          </cell>
          <cell r="E8709" t="str">
            <v>戴丞錫先生</v>
          </cell>
          <cell r="F8709">
            <v>970077130</v>
          </cell>
        </row>
        <row r="8710">
          <cell r="A8710" t="str">
            <v>G837792</v>
          </cell>
          <cell r="B8710" t="str">
            <v>AWB1231</v>
          </cell>
          <cell r="C8710" t="str">
            <v>小姐</v>
          </cell>
          <cell r="D8710" t="str">
            <v>李冬蕙</v>
          </cell>
          <cell r="E8710" t="str">
            <v>李冬蕙小姐</v>
          </cell>
          <cell r="F8710">
            <v>920728573</v>
          </cell>
        </row>
        <row r="8711">
          <cell r="A8711" t="str">
            <v>G837794</v>
          </cell>
          <cell r="B8711" t="str">
            <v>AXB6888</v>
          </cell>
          <cell r="C8711" t="str">
            <v>先生</v>
          </cell>
          <cell r="D8711" t="str">
            <v>劉育仵</v>
          </cell>
          <cell r="E8711" t="str">
            <v>劉育仵先生</v>
          </cell>
          <cell r="F8711">
            <v>980495888</v>
          </cell>
        </row>
        <row r="8712">
          <cell r="A8712" t="str">
            <v>G838264</v>
          </cell>
          <cell r="B8712" t="str">
            <v>ATL7110</v>
          </cell>
          <cell r="C8712" t="str">
            <v>先生</v>
          </cell>
          <cell r="D8712" t="str">
            <v>潘柏儒</v>
          </cell>
          <cell r="E8712" t="str">
            <v>潘柏儒先生</v>
          </cell>
          <cell r="F8712">
            <v>913353132</v>
          </cell>
        </row>
        <row r="8713">
          <cell r="A8713" t="str">
            <v>G839254</v>
          </cell>
          <cell r="B8713" t="str">
            <v>G839254</v>
          </cell>
          <cell r="C8713" t="str">
            <v>先生</v>
          </cell>
          <cell r="D8713" t="str">
            <v>鉑德汽車股份有限公司程柏盛</v>
          </cell>
          <cell r="E8713" t="str">
            <v>程柏盛先生</v>
          </cell>
          <cell r="F8713">
            <v>936033878</v>
          </cell>
        </row>
        <row r="8714">
          <cell r="A8714" t="str">
            <v>G839335</v>
          </cell>
          <cell r="B8714" t="str">
            <v>ATH7550</v>
          </cell>
          <cell r="C8714" t="str">
            <v>先生</v>
          </cell>
          <cell r="D8714" t="str">
            <v>鎔德股份有限公司陳欽榮</v>
          </cell>
          <cell r="E8714" t="str">
            <v>陳欽榮先生</v>
          </cell>
          <cell r="F8714">
            <v>933038417</v>
          </cell>
        </row>
        <row r="8715">
          <cell r="A8715" t="str">
            <v>G839666</v>
          </cell>
          <cell r="B8715" t="str">
            <v>AWZ1550</v>
          </cell>
          <cell r="C8715" t="str">
            <v>小姐</v>
          </cell>
          <cell r="D8715" t="str">
            <v>蔡毓莉</v>
          </cell>
          <cell r="E8715" t="str">
            <v>蔡毓莉小姐</v>
          </cell>
          <cell r="F8715">
            <v>928840300</v>
          </cell>
        </row>
        <row r="8716">
          <cell r="A8716" t="str">
            <v>G839773</v>
          </cell>
          <cell r="B8716" t="str">
            <v>G839773</v>
          </cell>
          <cell r="C8716" t="str">
            <v>先生</v>
          </cell>
          <cell r="D8716" t="str">
            <v>鉑德汽車股份有限公司程柏盛</v>
          </cell>
          <cell r="E8716" t="str">
            <v>程柏盛先生</v>
          </cell>
          <cell r="F8716">
            <v>936033878</v>
          </cell>
        </row>
        <row r="8717">
          <cell r="A8717" t="str">
            <v>G840380</v>
          </cell>
          <cell r="B8717" t="str">
            <v>G840380</v>
          </cell>
          <cell r="C8717" t="str">
            <v>先生</v>
          </cell>
          <cell r="D8717" t="str">
            <v>鉑德汽車股份有限公司程柏盛</v>
          </cell>
          <cell r="E8717" t="str">
            <v>程柏盛先生</v>
          </cell>
          <cell r="F8717">
            <v>936033878</v>
          </cell>
        </row>
        <row r="8718">
          <cell r="A8718" t="str">
            <v>G840455</v>
          </cell>
          <cell r="B8718" t="str">
            <v>ATX7685</v>
          </cell>
          <cell r="C8718" t="str">
            <v>小姐</v>
          </cell>
          <cell r="D8718" t="str">
            <v>高淑慧</v>
          </cell>
          <cell r="E8718" t="str">
            <v>高淑慧小姐</v>
          </cell>
          <cell r="F8718">
            <v>932195510</v>
          </cell>
        </row>
        <row r="8719">
          <cell r="A8719" t="str">
            <v>G840527</v>
          </cell>
          <cell r="B8719" t="str">
            <v>AWY6996</v>
          </cell>
          <cell r="C8719" t="str">
            <v>小姐</v>
          </cell>
          <cell r="D8719" t="str">
            <v>陳臻</v>
          </cell>
          <cell r="E8719" t="str">
            <v>陳臻小姐</v>
          </cell>
          <cell r="F8719">
            <v>920377769</v>
          </cell>
        </row>
        <row r="8720">
          <cell r="A8720" t="str">
            <v>G840573</v>
          </cell>
          <cell r="B8720" t="str">
            <v>AZK3198</v>
          </cell>
          <cell r="C8720" t="str">
            <v>小姐</v>
          </cell>
          <cell r="D8720" t="str">
            <v>吳珮姍</v>
          </cell>
          <cell r="E8720" t="str">
            <v>吳珮姍小姐</v>
          </cell>
          <cell r="F8720">
            <v>988825127</v>
          </cell>
        </row>
        <row r="8721">
          <cell r="A8721" t="str">
            <v>G840656</v>
          </cell>
          <cell r="B8721" t="str">
            <v>ATQ3553</v>
          </cell>
          <cell r="C8721" t="str">
            <v>先生</v>
          </cell>
          <cell r="D8721" t="str">
            <v>魏永昶</v>
          </cell>
          <cell r="E8721" t="str">
            <v>魏永昶先生</v>
          </cell>
          <cell r="F8721">
            <v>988950759</v>
          </cell>
        </row>
        <row r="8722">
          <cell r="A8722" t="str">
            <v>G840743</v>
          </cell>
          <cell r="B8722" t="str">
            <v>AXD0108</v>
          </cell>
          <cell r="C8722" t="str">
            <v>小姐</v>
          </cell>
          <cell r="D8722" t="str">
            <v>翔運工程股份有限公司郭姿岐</v>
          </cell>
          <cell r="E8722" t="str">
            <v>郭姿岐小姐</v>
          </cell>
          <cell r="F8722">
            <v>933092142</v>
          </cell>
        </row>
        <row r="8723">
          <cell r="A8723" t="str">
            <v>G840745</v>
          </cell>
          <cell r="B8723" t="str">
            <v>G840745</v>
          </cell>
          <cell r="C8723" t="str">
            <v>先生</v>
          </cell>
          <cell r="D8723" t="str">
            <v>鉑德汽車股份有限公司程柏盛</v>
          </cell>
          <cell r="E8723" t="str">
            <v>程柏盛先生</v>
          </cell>
          <cell r="F8723">
            <v>936033878</v>
          </cell>
        </row>
        <row r="8724">
          <cell r="A8724" t="str">
            <v>G841096</v>
          </cell>
          <cell r="B8724" t="str">
            <v>AXC1256</v>
          </cell>
          <cell r="C8724" t="str">
            <v>先生</v>
          </cell>
          <cell r="D8724" t="str">
            <v>蔡建偉</v>
          </cell>
          <cell r="E8724" t="str">
            <v>蔡建偉先生</v>
          </cell>
          <cell r="F8724">
            <v>912256515</v>
          </cell>
        </row>
        <row r="8725">
          <cell r="A8725" t="str">
            <v>G841319</v>
          </cell>
          <cell r="B8725" t="str">
            <v>RCA2862</v>
          </cell>
          <cell r="C8725" t="str">
            <v>先生</v>
          </cell>
          <cell r="D8725" t="str">
            <v>新穎廣告媒體(限)-和運吳青晃</v>
          </cell>
          <cell r="E8725" t="str">
            <v>吳青晃先生</v>
          </cell>
          <cell r="F8725">
            <v>935727521</v>
          </cell>
        </row>
        <row r="8726">
          <cell r="A8726" t="str">
            <v>G842228</v>
          </cell>
          <cell r="B8726" t="str">
            <v>AWF0757</v>
          </cell>
          <cell r="C8726" t="str">
            <v>先生</v>
          </cell>
          <cell r="D8726" t="str">
            <v>劉宇軒</v>
          </cell>
          <cell r="E8726" t="str">
            <v>劉宇軒先生</v>
          </cell>
          <cell r="F8726">
            <v>961119277</v>
          </cell>
        </row>
        <row r="8727">
          <cell r="A8727" t="str">
            <v>G842700</v>
          </cell>
          <cell r="B8727" t="str">
            <v>AWY8376</v>
          </cell>
          <cell r="C8727" t="str">
            <v>小姐</v>
          </cell>
          <cell r="D8727" t="str">
            <v>蔡明娥</v>
          </cell>
          <cell r="E8727" t="str">
            <v>蔡明娥小姐</v>
          </cell>
          <cell r="F8727">
            <v>910383681</v>
          </cell>
        </row>
        <row r="8728">
          <cell r="A8728" t="str">
            <v>G842706</v>
          </cell>
          <cell r="B8728" t="str">
            <v>AXB2737</v>
          </cell>
          <cell r="C8728" t="str">
            <v>先生</v>
          </cell>
          <cell r="D8728" t="str">
            <v>高怡臻</v>
          </cell>
          <cell r="E8728" t="str">
            <v>黃致豪先生</v>
          </cell>
          <cell r="F8728">
            <v>988926571</v>
          </cell>
        </row>
        <row r="8729">
          <cell r="A8729" t="str">
            <v>G842718</v>
          </cell>
          <cell r="B8729" t="str">
            <v>AWZ1136</v>
          </cell>
          <cell r="C8729" t="str">
            <v>先生</v>
          </cell>
          <cell r="D8729" t="str">
            <v>陳婷婷</v>
          </cell>
          <cell r="E8729" t="str">
            <v>張逸群先生</v>
          </cell>
          <cell r="F8729">
            <v>921239331</v>
          </cell>
        </row>
        <row r="8730">
          <cell r="A8730" t="str">
            <v>G843263</v>
          </cell>
          <cell r="B8730" t="str">
            <v>ATQ0115</v>
          </cell>
          <cell r="C8730" t="str">
            <v>小姐</v>
          </cell>
          <cell r="D8730" t="str">
            <v>黃敏芳</v>
          </cell>
          <cell r="E8730" t="str">
            <v>黃敏芳小姐</v>
          </cell>
          <cell r="F8730">
            <v>917901337</v>
          </cell>
        </row>
        <row r="8731">
          <cell r="A8731" t="str">
            <v>G843327</v>
          </cell>
          <cell r="B8731" t="str">
            <v>AXE6016</v>
          </cell>
          <cell r="C8731" t="str">
            <v>先生</v>
          </cell>
          <cell r="D8731" t="str">
            <v>張世宜</v>
          </cell>
          <cell r="E8731" t="str">
            <v>張世宜先生</v>
          </cell>
          <cell r="F8731">
            <v>935236113</v>
          </cell>
        </row>
        <row r="8732">
          <cell r="A8732" t="str">
            <v>G844015</v>
          </cell>
          <cell r="B8732" t="str">
            <v>ATQ8813</v>
          </cell>
          <cell r="C8732" t="str">
            <v>小姐</v>
          </cell>
          <cell r="D8732" t="str">
            <v>曾麗芬</v>
          </cell>
          <cell r="E8732" t="str">
            <v>曾麗芬小姐</v>
          </cell>
          <cell r="F8732">
            <v>916969263</v>
          </cell>
        </row>
        <row r="8733">
          <cell r="A8733" t="str">
            <v>G844433</v>
          </cell>
          <cell r="B8733" t="str">
            <v>AXB9815</v>
          </cell>
          <cell r="C8733" t="str">
            <v>小姐</v>
          </cell>
          <cell r="D8733" t="str">
            <v>左欣怡</v>
          </cell>
          <cell r="E8733" t="str">
            <v>左欣怡小姐</v>
          </cell>
          <cell r="F8733">
            <v>983642504</v>
          </cell>
        </row>
        <row r="8734">
          <cell r="A8734" t="str">
            <v>G844517</v>
          </cell>
          <cell r="B8734" t="str">
            <v>ATX9697</v>
          </cell>
          <cell r="C8734" t="str">
            <v>先生</v>
          </cell>
          <cell r="D8734" t="str">
            <v>謝幸成</v>
          </cell>
          <cell r="E8734" t="str">
            <v>謝幸成先生</v>
          </cell>
          <cell r="F8734">
            <v>910034123</v>
          </cell>
        </row>
        <row r="8735">
          <cell r="A8735" t="str">
            <v>G844970</v>
          </cell>
          <cell r="B8735" t="str">
            <v>AXG0729</v>
          </cell>
          <cell r="C8735" t="str">
            <v>先生</v>
          </cell>
          <cell r="D8735" t="str">
            <v>彭國維</v>
          </cell>
          <cell r="E8735" t="str">
            <v>彭國維先生</v>
          </cell>
          <cell r="F8735">
            <v>922801076</v>
          </cell>
        </row>
        <row r="8736">
          <cell r="A8736" t="str">
            <v>G845621</v>
          </cell>
          <cell r="B8736" t="str">
            <v>ATQ0211</v>
          </cell>
          <cell r="C8736" t="str">
            <v>先生</v>
          </cell>
          <cell r="D8736" t="str">
            <v>漢方中醫聯合診所林哲玄</v>
          </cell>
          <cell r="E8736" t="str">
            <v>林哲玄先生</v>
          </cell>
          <cell r="F8736">
            <v>975393008</v>
          </cell>
        </row>
        <row r="8737">
          <cell r="A8737" t="str">
            <v>G857138</v>
          </cell>
          <cell r="B8737" t="str">
            <v>RBY5013</v>
          </cell>
          <cell r="C8737" t="str">
            <v>先生</v>
          </cell>
          <cell r="D8737" t="str">
            <v>傑運小客車租賃股份有限公司高靖皓</v>
          </cell>
          <cell r="E8737" t="str">
            <v>高靖皓先生</v>
          </cell>
          <cell r="F8737">
            <v>906816731</v>
          </cell>
        </row>
        <row r="8738">
          <cell r="A8738" t="str">
            <v>G857146</v>
          </cell>
          <cell r="B8738" t="str">
            <v>ASJ0201</v>
          </cell>
          <cell r="C8738" t="str">
            <v>先生</v>
          </cell>
          <cell r="D8738" t="str">
            <v>鎔德股份有限公司陳勝雄</v>
          </cell>
          <cell r="E8738" t="str">
            <v>陳勝雄先生</v>
          </cell>
          <cell r="F8738">
            <v>955525406</v>
          </cell>
        </row>
        <row r="8739">
          <cell r="A8739" t="str">
            <v>G857157</v>
          </cell>
          <cell r="B8739" t="str">
            <v>AXC5398</v>
          </cell>
          <cell r="C8739" t="str">
            <v>先生</v>
          </cell>
          <cell r="D8739" t="str">
            <v>譽盛企業社陳學哲</v>
          </cell>
          <cell r="E8739" t="str">
            <v>陳學哲先生</v>
          </cell>
          <cell r="F8739">
            <v>932225860</v>
          </cell>
        </row>
        <row r="8740">
          <cell r="A8740" t="str">
            <v>G857174</v>
          </cell>
          <cell r="B8740" t="str">
            <v>AUE9360</v>
          </cell>
          <cell r="C8740" t="str">
            <v>先生</v>
          </cell>
          <cell r="D8740" t="str">
            <v>陳佳鴻</v>
          </cell>
          <cell r="E8740" t="str">
            <v>陳佳鴻先生</v>
          </cell>
          <cell r="F8740">
            <v>928308670</v>
          </cell>
        </row>
        <row r="8741">
          <cell r="A8741" t="str">
            <v>G869743</v>
          </cell>
          <cell r="B8741" t="str">
            <v>RBP3155</v>
          </cell>
          <cell r="C8741" t="str">
            <v>先生</v>
          </cell>
          <cell r="D8741" t="str">
            <v>英商帝仕德股份有限公司(歐力士)林江洋</v>
          </cell>
          <cell r="E8741" t="str">
            <v>林江洋先生</v>
          </cell>
          <cell r="F8741">
            <v>932154550</v>
          </cell>
        </row>
        <row r="8742">
          <cell r="A8742" t="str">
            <v>G869744</v>
          </cell>
          <cell r="B8742" t="str">
            <v>ASF2168</v>
          </cell>
          <cell r="C8742" t="str">
            <v>先生</v>
          </cell>
          <cell r="D8742" t="str">
            <v>陳翔斌</v>
          </cell>
          <cell r="E8742" t="str">
            <v>陳翔斌先生</v>
          </cell>
          <cell r="F8742">
            <v>932000718</v>
          </cell>
        </row>
        <row r="8743">
          <cell r="A8743" t="str">
            <v>G869751</v>
          </cell>
          <cell r="B8743" t="str">
            <v>RBP2899</v>
          </cell>
          <cell r="C8743" t="str">
            <v>小姐</v>
          </cell>
          <cell r="D8743" t="str">
            <v>許嘉倩</v>
          </cell>
          <cell r="E8743" t="str">
            <v>許嘉倩小姐</v>
          </cell>
          <cell r="F8743">
            <v>933202188</v>
          </cell>
        </row>
        <row r="8744">
          <cell r="A8744" t="str">
            <v>G869759</v>
          </cell>
          <cell r="B8744" t="str">
            <v>RBS8802</v>
          </cell>
          <cell r="C8744" t="str">
            <v>先生</v>
          </cell>
          <cell r="D8744" t="str">
            <v>統一東京小客車租賃股份有限公司梁龍輝</v>
          </cell>
          <cell r="E8744" t="str">
            <v>梁龍輝先生</v>
          </cell>
          <cell r="F8744">
            <v>933917197</v>
          </cell>
        </row>
        <row r="8745">
          <cell r="A8745" t="str">
            <v>G869782</v>
          </cell>
          <cell r="B8745" t="str">
            <v>G869782</v>
          </cell>
          <cell r="C8745" t="str">
            <v>先生</v>
          </cell>
          <cell r="D8745" t="str">
            <v>鉑德汽車股份有限公司程柏盛</v>
          </cell>
          <cell r="E8745" t="str">
            <v>程柏盛先生</v>
          </cell>
          <cell r="F8745">
            <v>936033878</v>
          </cell>
        </row>
        <row r="8746">
          <cell r="A8746" t="str">
            <v>G869808</v>
          </cell>
          <cell r="B8746" t="str">
            <v>AVG9777</v>
          </cell>
          <cell r="C8746" t="str">
            <v>先生</v>
          </cell>
          <cell r="D8746" t="str">
            <v>黃建誠</v>
          </cell>
          <cell r="E8746" t="str">
            <v>黃建誠先生</v>
          </cell>
          <cell r="F8746">
            <v>938802872</v>
          </cell>
        </row>
        <row r="8747">
          <cell r="A8747" t="str">
            <v>G869825</v>
          </cell>
          <cell r="B8747" t="str">
            <v>AXB6600</v>
          </cell>
          <cell r="C8747" t="str">
            <v>先生</v>
          </cell>
          <cell r="D8747" t="str">
            <v>0黃耀慶</v>
          </cell>
          <cell r="E8747" t="str">
            <v>黃耀慶先生</v>
          </cell>
          <cell r="F8747">
            <v>976660000</v>
          </cell>
        </row>
        <row r="8748">
          <cell r="A8748" t="str">
            <v>G869832</v>
          </cell>
          <cell r="B8748" t="str">
            <v>RBP0737</v>
          </cell>
          <cell r="C8748" t="str">
            <v>先生</v>
          </cell>
          <cell r="D8748" t="str">
            <v>郭鴻耀</v>
          </cell>
          <cell r="E8748" t="str">
            <v>郭鴻耀先生</v>
          </cell>
          <cell r="F8748">
            <v>910108584</v>
          </cell>
        </row>
        <row r="8749">
          <cell r="A8749" t="str">
            <v>G869846</v>
          </cell>
          <cell r="B8749" t="str">
            <v>ATF8787</v>
          </cell>
          <cell r="C8749" t="str">
            <v>先生</v>
          </cell>
          <cell r="D8749" t="str">
            <v>蘇彥銘</v>
          </cell>
          <cell r="E8749" t="str">
            <v>蘇彥銘先生</v>
          </cell>
          <cell r="F8749">
            <v>928838350</v>
          </cell>
        </row>
        <row r="8750">
          <cell r="A8750" t="str">
            <v>G869851</v>
          </cell>
          <cell r="B8750" t="str">
            <v>ATK9508</v>
          </cell>
          <cell r="C8750" t="str">
            <v>先生</v>
          </cell>
          <cell r="D8750" t="str">
            <v>高偉育</v>
          </cell>
          <cell r="E8750" t="str">
            <v>高偉育先生</v>
          </cell>
          <cell r="F8750">
            <v>939888699</v>
          </cell>
        </row>
        <row r="8751">
          <cell r="A8751" t="str">
            <v>G869852</v>
          </cell>
          <cell r="B8751" t="str">
            <v>ASC7099</v>
          </cell>
          <cell r="C8751" t="str">
            <v>小姐</v>
          </cell>
          <cell r="D8751" t="str">
            <v>陳佳惠</v>
          </cell>
          <cell r="E8751" t="str">
            <v>陳佳惠小姐</v>
          </cell>
          <cell r="F8751">
            <v>925553345</v>
          </cell>
        </row>
        <row r="8752">
          <cell r="A8752" t="str">
            <v>G869930</v>
          </cell>
          <cell r="B8752" t="str">
            <v>ATK5506</v>
          </cell>
          <cell r="C8752" t="str">
            <v>先生</v>
          </cell>
          <cell r="D8752" t="str">
            <v>何宜政</v>
          </cell>
          <cell r="E8752" t="str">
            <v>何宜政先生</v>
          </cell>
          <cell r="F8752">
            <v>988678032</v>
          </cell>
        </row>
        <row r="8753">
          <cell r="A8753" t="str">
            <v>G869942</v>
          </cell>
          <cell r="B8753" t="str">
            <v>RBP0500</v>
          </cell>
          <cell r="C8753" t="str">
            <v>先生</v>
          </cell>
          <cell r="D8753" t="str">
            <v>冠騰行銷有限公司-統一東京吳明忠</v>
          </cell>
          <cell r="E8753" t="str">
            <v>吳明忠先生</v>
          </cell>
          <cell r="F8753">
            <v>919590659</v>
          </cell>
        </row>
        <row r="8754">
          <cell r="A8754" t="str">
            <v>G870198</v>
          </cell>
          <cell r="B8754" t="str">
            <v>ASC9757</v>
          </cell>
          <cell r="C8754" t="str">
            <v>先生</v>
          </cell>
          <cell r="D8754" t="str">
            <v>圓永企業有限公司莊炳梧</v>
          </cell>
          <cell r="E8754" t="str">
            <v>莊炳梧先生</v>
          </cell>
          <cell r="F8754">
            <v>961168798</v>
          </cell>
        </row>
        <row r="8755">
          <cell r="A8755" t="str">
            <v>G872731</v>
          </cell>
          <cell r="B8755" t="str">
            <v>RBZ1628</v>
          </cell>
          <cell r="C8755" t="str">
            <v>先生</v>
          </cell>
          <cell r="D8755" t="str">
            <v>張宏榮</v>
          </cell>
          <cell r="E8755" t="str">
            <v>張宏榮先生</v>
          </cell>
          <cell r="F8755">
            <v>906680910</v>
          </cell>
        </row>
        <row r="8756">
          <cell r="A8756" t="str">
            <v>G872740</v>
          </cell>
          <cell r="B8756" t="str">
            <v>ATB9586</v>
          </cell>
          <cell r="C8756" t="str">
            <v>小姐</v>
          </cell>
          <cell r="D8756" t="str">
            <v>林慧虔</v>
          </cell>
          <cell r="E8756" t="str">
            <v>林慧虔小姐</v>
          </cell>
          <cell r="F8756">
            <v>930077079</v>
          </cell>
        </row>
        <row r="8757">
          <cell r="A8757" t="str">
            <v>G872748</v>
          </cell>
          <cell r="B8757" t="str">
            <v>AWD5561</v>
          </cell>
          <cell r="C8757" t="str">
            <v>先生</v>
          </cell>
          <cell r="D8757" t="str">
            <v>0吳佳翰</v>
          </cell>
          <cell r="E8757" t="str">
            <v>吳佳翰先生</v>
          </cell>
          <cell r="F8757">
            <v>921282497</v>
          </cell>
        </row>
        <row r="8758">
          <cell r="A8758" t="str">
            <v>G872749</v>
          </cell>
          <cell r="B8758" t="str">
            <v>ATX3008</v>
          </cell>
          <cell r="C8758" t="str">
            <v>先生</v>
          </cell>
          <cell r="D8758" t="str">
            <v>邱述琰</v>
          </cell>
          <cell r="E8758" t="str">
            <v>邱述琰先生</v>
          </cell>
          <cell r="F8758">
            <v>933043585</v>
          </cell>
        </row>
        <row r="8759">
          <cell r="A8759" t="str">
            <v>G872798</v>
          </cell>
          <cell r="B8759" t="str">
            <v>RBS5930</v>
          </cell>
          <cell r="C8759" t="str">
            <v>先生</v>
          </cell>
          <cell r="D8759" t="str">
            <v>碩天科技股份有限公司-中租租賃張天瑋</v>
          </cell>
          <cell r="E8759" t="str">
            <v>張天瑋先生</v>
          </cell>
          <cell r="F8759">
            <v>975156722</v>
          </cell>
        </row>
        <row r="8760">
          <cell r="A8760" t="str">
            <v>G872941</v>
          </cell>
          <cell r="B8760" t="str">
            <v>ASC8587</v>
          </cell>
          <cell r="C8760" t="str">
            <v>先生</v>
          </cell>
          <cell r="D8760" t="str">
            <v>中磊電子股份有限公司張東源</v>
          </cell>
          <cell r="E8760" t="str">
            <v>張東源先生</v>
          </cell>
          <cell r="F8760">
            <v>963351078</v>
          </cell>
        </row>
        <row r="8761">
          <cell r="A8761" t="str">
            <v>G872943</v>
          </cell>
          <cell r="B8761" t="str">
            <v>RBP0966</v>
          </cell>
          <cell r="C8761" t="str">
            <v>先生</v>
          </cell>
          <cell r="D8761" t="str">
            <v>植大橡塑膠業股份有限公司-格上租賃宋長憲</v>
          </cell>
          <cell r="E8761" t="str">
            <v>宋長憲先生</v>
          </cell>
          <cell r="F8761">
            <v>938120571</v>
          </cell>
        </row>
        <row r="8762">
          <cell r="A8762" t="str">
            <v>G873022</v>
          </cell>
          <cell r="B8762" t="str">
            <v>AUL7775</v>
          </cell>
          <cell r="C8762" t="str">
            <v>先生</v>
          </cell>
          <cell r="D8762" t="str">
            <v>徐正宗</v>
          </cell>
          <cell r="E8762" t="str">
            <v>徐正宗先生</v>
          </cell>
          <cell r="F8762">
            <v>939062682</v>
          </cell>
        </row>
        <row r="8763">
          <cell r="A8763" t="str">
            <v>G873072</v>
          </cell>
          <cell r="B8763" t="str">
            <v>ATB8398</v>
          </cell>
          <cell r="C8763" t="str">
            <v>先生</v>
          </cell>
          <cell r="D8763" t="str">
            <v>冠宸國際法律事務所馬譽</v>
          </cell>
          <cell r="E8763" t="str">
            <v>馬譽先生</v>
          </cell>
          <cell r="F8763">
            <v>965303896</v>
          </cell>
        </row>
        <row r="8764">
          <cell r="A8764" t="str">
            <v>G873074</v>
          </cell>
          <cell r="B8764" t="str">
            <v>ASF1399</v>
          </cell>
          <cell r="C8764" t="str">
            <v>先生</v>
          </cell>
          <cell r="D8764" t="str">
            <v>劉庭文(同音)</v>
          </cell>
          <cell r="E8764" t="str">
            <v>劉庭文(同音)先生</v>
          </cell>
          <cell r="F8764">
            <v>989119866</v>
          </cell>
        </row>
        <row r="8765">
          <cell r="A8765" t="str">
            <v>G873190</v>
          </cell>
          <cell r="B8765" t="str">
            <v>ASC9630</v>
          </cell>
          <cell r="C8765" t="str">
            <v>先生</v>
          </cell>
          <cell r="D8765" t="str">
            <v>郭遠錦</v>
          </cell>
          <cell r="E8765" t="str">
            <v>郭遠錦先生</v>
          </cell>
          <cell r="F8765">
            <v>953043019</v>
          </cell>
        </row>
        <row r="8766">
          <cell r="A8766" t="str">
            <v>G873196</v>
          </cell>
          <cell r="B8766" t="str">
            <v>ATB6318</v>
          </cell>
          <cell r="C8766" t="str">
            <v>先生</v>
          </cell>
          <cell r="D8766" t="str">
            <v>林柏年</v>
          </cell>
          <cell r="E8766" t="str">
            <v>林柏年先生</v>
          </cell>
          <cell r="F8766">
            <v>921118546</v>
          </cell>
        </row>
        <row r="8767">
          <cell r="A8767" t="str">
            <v>G873246</v>
          </cell>
          <cell r="B8767" t="str">
            <v>ATD5368</v>
          </cell>
          <cell r="C8767" t="str">
            <v>先生</v>
          </cell>
          <cell r="D8767" t="str">
            <v>陳興貴</v>
          </cell>
          <cell r="E8767" t="str">
            <v>陳興貴先生</v>
          </cell>
          <cell r="F8767">
            <v>935176177</v>
          </cell>
        </row>
        <row r="8768">
          <cell r="A8768" t="str">
            <v>G873342</v>
          </cell>
          <cell r="B8768" t="str">
            <v>RBQ2727</v>
          </cell>
          <cell r="C8768" t="str">
            <v>先生</v>
          </cell>
          <cell r="D8768" t="str">
            <v>糖思股份有限公司--格上租賃李張群</v>
          </cell>
          <cell r="E8768" t="str">
            <v>李張群先生</v>
          </cell>
          <cell r="F8768">
            <v>915863265</v>
          </cell>
        </row>
        <row r="8769">
          <cell r="A8769" t="str">
            <v>G873356</v>
          </cell>
          <cell r="B8769" t="str">
            <v>RBR9688</v>
          </cell>
          <cell r="C8769" t="str">
            <v>小姐</v>
          </cell>
          <cell r="D8769" t="str">
            <v>佳德室內裝修工程(有)-財盟租賃簡如珊</v>
          </cell>
          <cell r="E8769" t="str">
            <v>簡如珊小姐</v>
          </cell>
          <cell r="F8769">
            <v>953015353</v>
          </cell>
        </row>
        <row r="8770">
          <cell r="A8770" t="str">
            <v>G873379</v>
          </cell>
          <cell r="B8770" t="str">
            <v>AMZ1888</v>
          </cell>
          <cell r="C8770" t="str">
            <v>先生</v>
          </cell>
          <cell r="D8770" t="str">
            <v>張正杰</v>
          </cell>
          <cell r="E8770" t="str">
            <v>張正杰先生</v>
          </cell>
          <cell r="F8770">
            <v>920811611</v>
          </cell>
        </row>
        <row r="8771">
          <cell r="A8771" t="str">
            <v>G873407</v>
          </cell>
          <cell r="B8771" t="str">
            <v>RBR0321</v>
          </cell>
          <cell r="C8771" t="str">
            <v>先生</v>
          </cell>
          <cell r="D8771" t="str">
            <v>王浚緯</v>
          </cell>
          <cell r="E8771" t="str">
            <v>王浚緯先生</v>
          </cell>
          <cell r="F8771">
            <v>987235180</v>
          </cell>
        </row>
        <row r="8772">
          <cell r="A8772" t="str">
            <v>G873451</v>
          </cell>
          <cell r="B8772" t="str">
            <v>G873451</v>
          </cell>
          <cell r="C8772" t="str">
            <v>先生</v>
          </cell>
          <cell r="D8772" t="str">
            <v>鉑德汽車股份有限公司程柏盛</v>
          </cell>
          <cell r="E8772" t="str">
            <v>程柏盛先生</v>
          </cell>
          <cell r="F8772">
            <v>936033878</v>
          </cell>
        </row>
        <row r="8773">
          <cell r="A8773" t="str">
            <v>G873466</v>
          </cell>
          <cell r="B8773" t="str">
            <v>AUV8188</v>
          </cell>
          <cell r="C8773" t="str">
            <v>先生</v>
          </cell>
          <cell r="D8773" t="str">
            <v>黃景泰</v>
          </cell>
          <cell r="E8773" t="str">
            <v>黃景泰先生</v>
          </cell>
          <cell r="F8773">
            <v>975368179</v>
          </cell>
        </row>
        <row r="8774">
          <cell r="A8774" t="str">
            <v>G873477</v>
          </cell>
          <cell r="B8774" t="str">
            <v>RBQ5956</v>
          </cell>
          <cell r="C8774" t="str">
            <v>先生</v>
          </cell>
          <cell r="D8774" t="str">
            <v>陳言成</v>
          </cell>
          <cell r="E8774" t="str">
            <v>陳言成先生</v>
          </cell>
          <cell r="F8774">
            <v>930909670</v>
          </cell>
        </row>
        <row r="8775">
          <cell r="A8775" t="str">
            <v>G873572</v>
          </cell>
          <cell r="B8775" t="str">
            <v>RCB7600</v>
          </cell>
          <cell r="C8775" t="str">
            <v>先生</v>
          </cell>
          <cell r="D8775" t="str">
            <v>美格瑞汽車租賃(股)何維中</v>
          </cell>
          <cell r="E8775" t="str">
            <v>何維中先生</v>
          </cell>
          <cell r="F8775">
            <v>905015832</v>
          </cell>
        </row>
        <row r="8776">
          <cell r="A8776" t="str">
            <v>G873600</v>
          </cell>
          <cell r="B8776" t="str">
            <v>AVK6558</v>
          </cell>
          <cell r="C8776" t="str">
            <v>先生</v>
          </cell>
          <cell r="D8776" t="str">
            <v>陳帝維</v>
          </cell>
          <cell r="E8776" t="str">
            <v>陳帝維先生</v>
          </cell>
          <cell r="F8776">
            <v>918104612</v>
          </cell>
        </row>
        <row r="8777">
          <cell r="A8777" t="str">
            <v>G873601</v>
          </cell>
          <cell r="B8777" t="str">
            <v>RBP9798</v>
          </cell>
          <cell r="C8777" t="str">
            <v>小姐</v>
          </cell>
          <cell r="D8777" t="str">
            <v>格上汽車租賃股份有限公司胡曉芸</v>
          </cell>
          <cell r="E8777" t="str">
            <v>胡曉芸小姐</v>
          </cell>
          <cell r="F8777">
            <v>972691529</v>
          </cell>
        </row>
        <row r="8778">
          <cell r="A8778" t="str">
            <v>G873655</v>
          </cell>
          <cell r="B8778" t="str">
            <v>ATJ7695</v>
          </cell>
          <cell r="C8778" t="str">
            <v>先生</v>
          </cell>
          <cell r="D8778" t="str">
            <v>李長穎</v>
          </cell>
          <cell r="E8778" t="str">
            <v>李長穎先生</v>
          </cell>
          <cell r="F8778">
            <v>988383028</v>
          </cell>
        </row>
        <row r="8779">
          <cell r="A8779" t="str">
            <v>G873656</v>
          </cell>
          <cell r="B8779" t="str">
            <v>RBP6823</v>
          </cell>
          <cell r="C8779" t="str">
            <v>先生</v>
          </cell>
          <cell r="D8779" t="str">
            <v>貫中貿易有限公司-日盛全台通戴高祺</v>
          </cell>
          <cell r="E8779" t="str">
            <v>戴高祺先生</v>
          </cell>
          <cell r="F8779">
            <v>932254615</v>
          </cell>
        </row>
        <row r="8780">
          <cell r="A8780" t="str">
            <v>G873658</v>
          </cell>
          <cell r="B8780" t="str">
            <v>RBP6007</v>
          </cell>
          <cell r="C8780" t="str">
            <v>先生</v>
          </cell>
          <cell r="D8780" t="str">
            <v>中租迪和股份有限公司洪瑄伯</v>
          </cell>
          <cell r="E8780" t="str">
            <v>洪瑄伯先生</v>
          </cell>
          <cell r="F8780">
            <v>910798945</v>
          </cell>
        </row>
        <row r="8781">
          <cell r="A8781" t="str">
            <v>G873662</v>
          </cell>
          <cell r="B8781" t="str">
            <v>ATP8228</v>
          </cell>
          <cell r="C8781" t="str">
            <v>小姐</v>
          </cell>
          <cell r="D8781" t="str">
            <v>張曉真</v>
          </cell>
          <cell r="E8781" t="str">
            <v>張曉真小姐</v>
          </cell>
          <cell r="F8781">
            <v>936390096</v>
          </cell>
        </row>
        <row r="8782">
          <cell r="A8782" t="str">
            <v>G873758</v>
          </cell>
          <cell r="B8782" t="str">
            <v>ASF9359</v>
          </cell>
          <cell r="C8782" t="str">
            <v>先生</v>
          </cell>
          <cell r="D8782" t="str">
            <v>張春鶯</v>
          </cell>
          <cell r="E8782" t="str">
            <v>馬譽先生</v>
          </cell>
          <cell r="F8782">
            <v>965303896</v>
          </cell>
        </row>
        <row r="8783">
          <cell r="A8783" t="str">
            <v>G873779</v>
          </cell>
          <cell r="B8783" t="str">
            <v>ATP0111</v>
          </cell>
          <cell r="C8783" t="str">
            <v>小姐</v>
          </cell>
          <cell r="D8783" t="str">
            <v>黃品勻</v>
          </cell>
          <cell r="E8783" t="str">
            <v>黃品勻小姐</v>
          </cell>
          <cell r="F8783">
            <v>987515787</v>
          </cell>
        </row>
        <row r="8784">
          <cell r="A8784" t="str">
            <v>G873788</v>
          </cell>
          <cell r="B8784" t="str">
            <v>ATD5515</v>
          </cell>
          <cell r="C8784" t="str">
            <v>先生</v>
          </cell>
          <cell r="D8784" t="str">
            <v>旭峰投資股份有限公司張榮德</v>
          </cell>
          <cell r="E8784" t="str">
            <v>張榮德先生</v>
          </cell>
          <cell r="F8784">
            <v>912300521</v>
          </cell>
        </row>
        <row r="8785">
          <cell r="A8785" t="str">
            <v>G873935</v>
          </cell>
          <cell r="B8785" t="str">
            <v>ATE1962</v>
          </cell>
          <cell r="C8785" t="str">
            <v>先生</v>
          </cell>
          <cell r="D8785" t="str">
            <v>賈毓娟</v>
          </cell>
          <cell r="E8785" t="str">
            <v>葉國衍先生</v>
          </cell>
          <cell r="F8785">
            <v>919352889</v>
          </cell>
        </row>
        <row r="8786">
          <cell r="A8786" t="str">
            <v>G873973</v>
          </cell>
          <cell r="B8786" t="str">
            <v>ATH6395</v>
          </cell>
          <cell r="C8786" t="str">
            <v>先生</v>
          </cell>
          <cell r="D8786" t="str">
            <v>李學文</v>
          </cell>
          <cell r="E8786" t="str">
            <v>李學文先生</v>
          </cell>
          <cell r="F8786">
            <v>918718953</v>
          </cell>
        </row>
        <row r="8787">
          <cell r="A8787" t="str">
            <v>G873987</v>
          </cell>
          <cell r="B8787" t="str">
            <v>ATK1380</v>
          </cell>
          <cell r="C8787" t="str">
            <v>小姐</v>
          </cell>
          <cell r="D8787" t="str">
            <v>黃韻臻</v>
          </cell>
          <cell r="E8787" t="str">
            <v>黃韻臻小姐</v>
          </cell>
          <cell r="F8787">
            <v>939802919</v>
          </cell>
        </row>
        <row r="8788">
          <cell r="A8788" t="str">
            <v>G874011</v>
          </cell>
          <cell r="B8788" t="str">
            <v>ATU9289</v>
          </cell>
          <cell r="C8788" t="str">
            <v>先生</v>
          </cell>
          <cell r="D8788" t="str">
            <v>樹盟企業有限公司許基業</v>
          </cell>
          <cell r="E8788" t="str">
            <v>許基業先生</v>
          </cell>
          <cell r="F8788">
            <v>919520749</v>
          </cell>
        </row>
        <row r="8789">
          <cell r="A8789" t="str">
            <v>G874074</v>
          </cell>
          <cell r="B8789" t="str">
            <v>ASZ8288</v>
          </cell>
          <cell r="C8789" t="str">
            <v>先生</v>
          </cell>
          <cell r="D8789" t="str">
            <v>英屬維爾京群島商渥太(股)-台灣分公司楊震中</v>
          </cell>
          <cell r="E8789" t="str">
            <v>楊震中先生</v>
          </cell>
          <cell r="F8789">
            <v>911868380</v>
          </cell>
        </row>
        <row r="8790">
          <cell r="A8790" t="str">
            <v>G874077</v>
          </cell>
          <cell r="B8790" t="str">
            <v>ATD7377</v>
          </cell>
          <cell r="C8790" t="str">
            <v>先生</v>
          </cell>
          <cell r="D8790" t="str">
            <v>鄭詒偉</v>
          </cell>
          <cell r="E8790" t="str">
            <v>鄭詒偉先生</v>
          </cell>
          <cell r="F8790">
            <v>975831122</v>
          </cell>
        </row>
        <row r="8791">
          <cell r="A8791" t="str">
            <v>G874160</v>
          </cell>
          <cell r="B8791" t="str">
            <v>ATE5299</v>
          </cell>
          <cell r="C8791" t="str">
            <v>小姐</v>
          </cell>
          <cell r="D8791" t="str">
            <v>美商柏恩亞太股份有限公司鄧碧玲</v>
          </cell>
          <cell r="E8791" t="str">
            <v>鄧碧玲小姐</v>
          </cell>
          <cell r="F8791">
            <v>935757300</v>
          </cell>
        </row>
        <row r="8792">
          <cell r="A8792" t="str">
            <v>G874196</v>
          </cell>
          <cell r="B8792" t="str">
            <v>ATE3231</v>
          </cell>
          <cell r="C8792" t="str">
            <v>先生</v>
          </cell>
          <cell r="D8792" t="str">
            <v>劉秉鑫</v>
          </cell>
          <cell r="E8792" t="str">
            <v>劉秉鑫先生</v>
          </cell>
          <cell r="F8792">
            <v>936998909</v>
          </cell>
        </row>
        <row r="8793">
          <cell r="A8793" t="str">
            <v>G874222</v>
          </cell>
          <cell r="B8793" t="str">
            <v>ATE3675</v>
          </cell>
          <cell r="C8793" t="str">
            <v>先生</v>
          </cell>
          <cell r="D8793" t="str">
            <v>德微科技(股)張恩傑</v>
          </cell>
          <cell r="E8793" t="str">
            <v>張恩傑先生</v>
          </cell>
          <cell r="F8793">
            <v>911208985</v>
          </cell>
        </row>
        <row r="8794">
          <cell r="A8794" t="str">
            <v>G874227</v>
          </cell>
          <cell r="B8794" t="str">
            <v>AZK5859</v>
          </cell>
          <cell r="C8794" t="str">
            <v>先生</v>
          </cell>
          <cell r="D8794" t="str">
            <v>陳茂勇</v>
          </cell>
          <cell r="E8794" t="str">
            <v>陳茂勇先生</v>
          </cell>
          <cell r="F8794">
            <v>903167761</v>
          </cell>
        </row>
        <row r="8795">
          <cell r="A8795" t="str">
            <v>G874232</v>
          </cell>
          <cell r="B8795" t="str">
            <v>ATE6362</v>
          </cell>
          <cell r="C8795" t="str">
            <v>先生</v>
          </cell>
          <cell r="D8795" t="str">
            <v>張清寧</v>
          </cell>
          <cell r="E8795" t="str">
            <v>張清寧先生</v>
          </cell>
          <cell r="F8795">
            <v>978090332</v>
          </cell>
        </row>
        <row r="8796">
          <cell r="A8796" t="str">
            <v>G874240</v>
          </cell>
          <cell r="B8796" t="str">
            <v>RBQ6919</v>
          </cell>
          <cell r="C8796" t="str">
            <v>先生</v>
          </cell>
          <cell r="D8796" t="str">
            <v>遠銀國際租賃(股)公司莊濬儒</v>
          </cell>
          <cell r="E8796" t="str">
            <v>莊濬儒先生</v>
          </cell>
          <cell r="F8796">
            <v>920215989</v>
          </cell>
        </row>
        <row r="8797">
          <cell r="A8797" t="str">
            <v>G874241</v>
          </cell>
          <cell r="B8797" t="str">
            <v>RBQ3836</v>
          </cell>
          <cell r="C8797" t="str">
            <v>先生</v>
          </cell>
          <cell r="D8797" t="str">
            <v>顏志耀</v>
          </cell>
          <cell r="E8797" t="str">
            <v>顏志耀先生</v>
          </cell>
          <cell r="F8797">
            <v>935105329</v>
          </cell>
        </row>
        <row r="8798">
          <cell r="A8798" t="str">
            <v>G874275</v>
          </cell>
          <cell r="B8798" t="str">
            <v>RBQ2877</v>
          </cell>
          <cell r="C8798" t="str">
            <v>小姐</v>
          </cell>
          <cell r="D8798" t="str">
            <v>聯邦租賃股份有限公司顏奕絜</v>
          </cell>
          <cell r="E8798" t="str">
            <v>顏奕絜小姐</v>
          </cell>
          <cell r="F8798">
            <v>917646341</v>
          </cell>
        </row>
        <row r="8799">
          <cell r="A8799" t="str">
            <v>G874303</v>
          </cell>
          <cell r="B8799" t="str">
            <v>RBQ3537</v>
          </cell>
          <cell r="C8799" t="str">
            <v>先生</v>
          </cell>
          <cell r="D8799" t="str">
            <v>寶儷興業股份有限公司-和運租車鄭鉅耀</v>
          </cell>
          <cell r="E8799" t="str">
            <v>鄭鉅耀先生</v>
          </cell>
          <cell r="F8799">
            <v>911208003</v>
          </cell>
        </row>
        <row r="8800">
          <cell r="A8800" t="str">
            <v>G874429</v>
          </cell>
          <cell r="B8800" t="str">
            <v>ATE3686</v>
          </cell>
          <cell r="C8800" t="str">
            <v>先生</v>
          </cell>
          <cell r="D8800" t="str">
            <v>高豪璟</v>
          </cell>
          <cell r="E8800" t="str">
            <v>高豪璟先生</v>
          </cell>
          <cell r="F8800">
            <v>934277633</v>
          </cell>
        </row>
        <row r="8801">
          <cell r="A8801" t="str">
            <v>G874432</v>
          </cell>
          <cell r="B8801" t="str">
            <v>RBQ5519</v>
          </cell>
          <cell r="C8801" t="str">
            <v>先生</v>
          </cell>
          <cell r="D8801" t="str">
            <v>元禔開發股份有限公司康彰巽</v>
          </cell>
          <cell r="E8801" t="str">
            <v>康彰巽先生</v>
          </cell>
          <cell r="F8801">
            <v>935789796</v>
          </cell>
        </row>
        <row r="8802">
          <cell r="A8802" t="str">
            <v>G874597</v>
          </cell>
          <cell r="B8802" t="str">
            <v>RBQ1062</v>
          </cell>
          <cell r="C8802" t="str">
            <v>先生</v>
          </cell>
          <cell r="D8802" t="str">
            <v>歐力士小客車租賃股份有限公司魏志忠</v>
          </cell>
          <cell r="E8802" t="str">
            <v>魏志忠先生</v>
          </cell>
          <cell r="F8802">
            <v>919218939</v>
          </cell>
        </row>
        <row r="8803">
          <cell r="A8803" t="str">
            <v>G874598</v>
          </cell>
          <cell r="B8803" t="str">
            <v>ATE7118</v>
          </cell>
          <cell r="C8803" t="str">
            <v>小姐</v>
          </cell>
          <cell r="D8803" t="str">
            <v>晶元實業股份有限公司張美慧</v>
          </cell>
          <cell r="E8803" t="str">
            <v>張美慧小姐</v>
          </cell>
          <cell r="F8803">
            <v>932395665</v>
          </cell>
        </row>
        <row r="8804">
          <cell r="A8804" t="str">
            <v>G874599</v>
          </cell>
          <cell r="B8804" t="str">
            <v>RBQ6068</v>
          </cell>
          <cell r="C8804" t="str">
            <v>先生</v>
          </cell>
          <cell r="D8804" t="str">
            <v>晉瑜企業股份有限公司-財盟林騰輝</v>
          </cell>
          <cell r="E8804" t="str">
            <v>林騰輝先生</v>
          </cell>
          <cell r="F8804">
            <v>929405139</v>
          </cell>
        </row>
        <row r="8805">
          <cell r="A8805" t="str">
            <v>G874603</v>
          </cell>
          <cell r="B8805" t="str">
            <v>ASE6679</v>
          </cell>
          <cell r="C8805" t="str">
            <v>先生</v>
          </cell>
          <cell r="D8805" t="str">
            <v>林志勇</v>
          </cell>
          <cell r="E8805" t="str">
            <v>林志勇先生</v>
          </cell>
          <cell r="F8805">
            <v>916817929</v>
          </cell>
        </row>
        <row r="8806">
          <cell r="A8806" t="str">
            <v>G874701</v>
          </cell>
          <cell r="B8806" t="str">
            <v>RCH6866</v>
          </cell>
          <cell r="C8806" t="str">
            <v>先生</v>
          </cell>
          <cell r="D8806" t="str">
            <v>晉瑜企業股份有限公司-財盟唐國棟</v>
          </cell>
          <cell r="E8806" t="str">
            <v>唐國棟先生</v>
          </cell>
          <cell r="F8806">
            <v>933065226</v>
          </cell>
        </row>
        <row r="8807">
          <cell r="A8807" t="str">
            <v>G874711</v>
          </cell>
          <cell r="B8807" t="str">
            <v>AXB5530</v>
          </cell>
          <cell r="C8807" t="str">
            <v>先生</v>
          </cell>
          <cell r="D8807" t="str">
            <v>侯宗延</v>
          </cell>
          <cell r="E8807" t="str">
            <v>侯宗延先生</v>
          </cell>
          <cell r="F8807">
            <v>938805805</v>
          </cell>
        </row>
        <row r="8808">
          <cell r="A8808" t="str">
            <v>G874793</v>
          </cell>
          <cell r="B8808" t="str">
            <v>RBR2338</v>
          </cell>
          <cell r="C8808" t="str">
            <v>先生</v>
          </cell>
          <cell r="D8808" t="str">
            <v>大禾電影有限公司-財盟陳玉勳</v>
          </cell>
          <cell r="E8808" t="str">
            <v>陳玉勳先生</v>
          </cell>
          <cell r="F8808">
            <v>928788567</v>
          </cell>
        </row>
        <row r="8809">
          <cell r="A8809" t="str">
            <v>G874796</v>
          </cell>
          <cell r="B8809" t="str">
            <v>ATX2207</v>
          </cell>
          <cell r="C8809" t="str">
            <v>先生</v>
          </cell>
          <cell r="D8809" t="str">
            <v>穎雄國際(股)有限公司張秋雄</v>
          </cell>
          <cell r="E8809" t="str">
            <v>張秋雄先生</v>
          </cell>
          <cell r="F8809">
            <v>922173473</v>
          </cell>
        </row>
        <row r="8810">
          <cell r="A8810" t="str">
            <v>G874890</v>
          </cell>
          <cell r="B8810" t="str">
            <v>ATE8895</v>
          </cell>
          <cell r="C8810" t="str">
            <v>先生</v>
          </cell>
          <cell r="D8810" t="str">
            <v>陳柏蒼</v>
          </cell>
          <cell r="E8810" t="str">
            <v>陳柏蒼先生</v>
          </cell>
          <cell r="F8810">
            <v>917842999</v>
          </cell>
        </row>
        <row r="8811">
          <cell r="A8811" t="str">
            <v>G874921</v>
          </cell>
          <cell r="B8811" t="str">
            <v>AYB0001</v>
          </cell>
          <cell r="C8811" t="str">
            <v>先生</v>
          </cell>
          <cell r="D8811" t="str">
            <v>生暉模具有限公司林建堂</v>
          </cell>
          <cell r="E8811" t="str">
            <v>林建堂先生</v>
          </cell>
          <cell r="F8811">
            <v>932139728</v>
          </cell>
        </row>
        <row r="8812">
          <cell r="A8812" t="str">
            <v>G874937</v>
          </cell>
          <cell r="B8812" t="str">
            <v>RBR1999</v>
          </cell>
          <cell r="C8812" t="str">
            <v>先生</v>
          </cell>
          <cell r="D8812" t="str">
            <v>富邦綜合證券股份有限公司(和運)沈威廷</v>
          </cell>
          <cell r="E8812" t="str">
            <v>沈威廷先生</v>
          </cell>
          <cell r="F8812">
            <v>910018178</v>
          </cell>
        </row>
        <row r="8813">
          <cell r="A8813" t="str">
            <v>G874943</v>
          </cell>
          <cell r="B8813" t="str">
            <v>RCA0258</v>
          </cell>
          <cell r="C8813" t="str">
            <v>先生</v>
          </cell>
          <cell r="D8813" t="str">
            <v>驊訊電子企業(股)-聯邦國際租賃楊昆城</v>
          </cell>
          <cell r="E8813" t="str">
            <v>楊昆城先生</v>
          </cell>
          <cell r="F8813">
            <v>988785235</v>
          </cell>
        </row>
        <row r="8814">
          <cell r="A8814" t="str">
            <v>G874969</v>
          </cell>
          <cell r="B8814" t="str">
            <v>RBR6966</v>
          </cell>
          <cell r="C8814" t="str">
            <v>先生</v>
          </cell>
          <cell r="D8814" t="str">
            <v>弘淼健康加生活事業有限公司林昭傑</v>
          </cell>
          <cell r="E8814" t="str">
            <v>林昭傑先生</v>
          </cell>
          <cell r="F8814">
            <v>970386795</v>
          </cell>
        </row>
        <row r="8815">
          <cell r="A8815" t="str">
            <v>G874972</v>
          </cell>
          <cell r="B8815" t="str">
            <v>ATF3213</v>
          </cell>
          <cell r="C8815" t="str">
            <v>先生</v>
          </cell>
          <cell r="D8815" t="str">
            <v>鎔德股份有限公司陳德益</v>
          </cell>
          <cell r="E8815" t="str">
            <v>陳德益先生</v>
          </cell>
          <cell r="F8815">
            <v>900000000</v>
          </cell>
        </row>
        <row r="8816">
          <cell r="A8816" t="str">
            <v>G874973</v>
          </cell>
          <cell r="B8816" t="str">
            <v>ATL9695</v>
          </cell>
          <cell r="C8816" t="str">
            <v>先生</v>
          </cell>
          <cell r="D8816" t="str">
            <v>汎英股份有限公司王志鴻</v>
          </cell>
          <cell r="E8816" t="str">
            <v>王志鴻先生</v>
          </cell>
          <cell r="F8816">
            <v>932043189</v>
          </cell>
        </row>
        <row r="8817">
          <cell r="A8817" t="str">
            <v>G874974</v>
          </cell>
          <cell r="B8817" t="str">
            <v>RBZ3699</v>
          </cell>
          <cell r="C8817" t="str">
            <v>先生</v>
          </cell>
          <cell r="D8817" t="str">
            <v>台北富邦商業銀行(股)-和運孟善洋</v>
          </cell>
          <cell r="E8817" t="str">
            <v>孟善洋先生</v>
          </cell>
          <cell r="F8817">
            <v>988584563</v>
          </cell>
        </row>
        <row r="8818">
          <cell r="A8818" t="str">
            <v>G875184</v>
          </cell>
          <cell r="B8818" t="str">
            <v>ATW1117</v>
          </cell>
          <cell r="C8818" t="str">
            <v>先生</v>
          </cell>
          <cell r="D8818" t="str">
            <v>韓政達</v>
          </cell>
          <cell r="E8818" t="str">
            <v>韓政達先生</v>
          </cell>
          <cell r="F8818">
            <v>934157171</v>
          </cell>
        </row>
        <row r="8819">
          <cell r="A8819" t="str">
            <v>G875203</v>
          </cell>
          <cell r="B8819" t="str">
            <v>RBR1661</v>
          </cell>
          <cell r="C8819" t="str">
            <v>小姐</v>
          </cell>
          <cell r="D8819" t="str">
            <v>台灣三星電子(股)-中租王怡婷</v>
          </cell>
          <cell r="E8819" t="str">
            <v>王怡婷小姐</v>
          </cell>
          <cell r="F8819">
            <v>955799399</v>
          </cell>
        </row>
        <row r="8820">
          <cell r="A8820" t="str">
            <v>G875208</v>
          </cell>
          <cell r="B8820" t="str">
            <v>ATG3177</v>
          </cell>
          <cell r="C8820" t="str">
            <v>小姐</v>
          </cell>
          <cell r="D8820" t="str">
            <v>吳婉瑜</v>
          </cell>
          <cell r="E8820" t="str">
            <v>吳婉瑜小姐</v>
          </cell>
          <cell r="F8820">
            <v>956262166</v>
          </cell>
        </row>
        <row r="8821">
          <cell r="A8821" t="str">
            <v>G875217</v>
          </cell>
          <cell r="B8821" t="str">
            <v>RBZ6895</v>
          </cell>
          <cell r="C8821" t="str">
            <v>先生</v>
          </cell>
          <cell r="D8821" t="str">
            <v>碩天科技股份有限公司-中租租賃葉修庭</v>
          </cell>
          <cell r="E8821" t="str">
            <v>葉修庭先生</v>
          </cell>
          <cell r="F8821">
            <v>922437335</v>
          </cell>
        </row>
        <row r="8822">
          <cell r="A8822" t="str">
            <v>G875219</v>
          </cell>
          <cell r="B8822" t="str">
            <v>AXA9885</v>
          </cell>
          <cell r="C8822" t="str">
            <v>先生</v>
          </cell>
          <cell r="D8822" t="str">
            <v>汪賢修</v>
          </cell>
          <cell r="E8822" t="str">
            <v>汪賢修先生</v>
          </cell>
          <cell r="F8822">
            <v>933533922</v>
          </cell>
        </row>
        <row r="8823">
          <cell r="A8823" t="str">
            <v>G875265</v>
          </cell>
          <cell r="B8823" t="str">
            <v>ATH0867</v>
          </cell>
          <cell r="C8823" t="str">
            <v>先生</v>
          </cell>
          <cell r="D8823" t="str">
            <v>郭貴蘭</v>
          </cell>
          <cell r="E8823" t="str">
            <v>洪碩茂先生</v>
          </cell>
          <cell r="F8823">
            <v>935283990</v>
          </cell>
        </row>
        <row r="8824">
          <cell r="A8824" t="str">
            <v>G875279</v>
          </cell>
          <cell r="B8824" t="str">
            <v>AYB6268</v>
          </cell>
          <cell r="C8824" t="str">
            <v>先生</v>
          </cell>
          <cell r="D8824" t="str">
            <v>張星宜</v>
          </cell>
          <cell r="E8824" t="str">
            <v>張星宜先生</v>
          </cell>
          <cell r="F8824">
            <v>931171885</v>
          </cell>
        </row>
        <row r="8825">
          <cell r="A8825" t="str">
            <v>G875391</v>
          </cell>
          <cell r="B8825" t="str">
            <v>RCA1212</v>
          </cell>
          <cell r="C8825" t="str">
            <v>先生</v>
          </cell>
          <cell r="D8825" t="str">
            <v>台灣三星股份有限公司-日盛全台通周書緯</v>
          </cell>
          <cell r="E8825" t="str">
            <v>周書緯先生</v>
          </cell>
          <cell r="F8825">
            <v>928284828</v>
          </cell>
        </row>
        <row r="8826">
          <cell r="A8826" t="str">
            <v>G875514</v>
          </cell>
          <cell r="B8826" t="str">
            <v>外1744</v>
          </cell>
          <cell r="C8826" t="str">
            <v>先生</v>
          </cell>
          <cell r="D8826" t="str">
            <v>印度台北協會吳高生</v>
          </cell>
          <cell r="E8826" t="str">
            <v>吳高生先生</v>
          </cell>
          <cell r="F8826">
            <v>936119779</v>
          </cell>
        </row>
        <row r="8827">
          <cell r="A8827" t="str">
            <v>G876067</v>
          </cell>
          <cell r="B8827" t="str">
            <v>AWF2687</v>
          </cell>
          <cell r="C8827" t="str">
            <v>先生</v>
          </cell>
          <cell r="D8827" t="str">
            <v>王兆祥</v>
          </cell>
          <cell r="E8827" t="str">
            <v>王兆祥先生</v>
          </cell>
          <cell r="F8827">
            <v>922339717</v>
          </cell>
        </row>
        <row r="8828">
          <cell r="A8828" t="str">
            <v>G876180</v>
          </cell>
          <cell r="B8828" t="str">
            <v>AXE5528</v>
          </cell>
          <cell r="C8828" t="str">
            <v>先生</v>
          </cell>
          <cell r="D8828" t="str">
            <v>雷輝正</v>
          </cell>
          <cell r="E8828" t="str">
            <v>雷輝正先生</v>
          </cell>
          <cell r="F8828">
            <v>935929247</v>
          </cell>
        </row>
        <row r="8829">
          <cell r="A8829" t="str">
            <v>G876257</v>
          </cell>
          <cell r="B8829" t="str">
            <v>AXC3686</v>
          </cell>
          <cell r="C8829" t="str">
            <v>先生</v>
          </cell>
          <cell r="D8829" t="str">
            <v>黃維誠</v>
          </cell>
          <cell r="E8829" t="str">
            <v>黃維誠先生</v>
          </cell>
          <cell r="F8829">
            <v>975086731</v>
          </cell>
        </row>
        <row r="8830">
          <cell r="A8830" t="str">
            <v>G876259</v>
          </cell>
          <cell r="B8830" t="str">
            <v>ATH9691</v>
          </cell>
          <cell r="C8830" t="str">
            <v>小姐</v>
          </cell>
          <cell r="D8830" t="str">
            <v>郭明善</v>
          </cell>
          <cell r="E8830" t="str">
            <v>郭明善小姐</v>
          </cell>
          <cell r="F8830">
            <v>961271208</v>
          </cell>
        </row>
        <row r="8831">
          <cell r="A8831" t="str">
            <v>G876521</v>
          </cell>
          <cell r="B8831" t="str">
            <v>RBZ8269</v>
          </cell>
          <cell r="C8831" t="str">
            <v>先生</v>
          </cell>
          <cell r="D8831" t="str">
            <v>研華(股)公司-聯邦蔡淑妍</v>
          </cell>
          <cell r="E8831" t="str">
            <v>莊凱博先生</v>
          </cell>
          <cell r="F8831">
            <v>958493509</v>
          </cell>
        </row>
        <row r="8832">
          <cell r="A8832" t="str">
            <v>G876602</v>
          </cell>
          <cell r="B8832" t="str">
            <v>AZB3138</v>
          </cell>
          <cell r="C8832" t="str">
            <v>先生</v>
          </cell>
          <cell r="D8832" t="str">
            <v>張宣凱</v>
          </cell>
          <cell r="E8832" t="str">
            <v>張宣凱先生</v>
          </cell>
          <cell r="F8832">
            <v>932526608</v>
          </cell>
        </row>
        <row r="8833">
          <cell r="A8833" t="str">
            <v>G876606</v>
          </cell>
          <cell r="B8833" t="str">
            <v>RBZ9557</v>
          </cell>
          <cell r="C8833" t="str">
            <v>先生</v>
          </cell>
          <cell r="D8833" t="str">
            <v>台灣區默克集團-遠銀黃南傑</v>
          </cell>
          <cell r="E8833" t="str">
            <v>黃南傑先生</v>
          </cell>
          <cell r="F8833">
            <v>924026295</v>
          </cell>
        </row>
        <row r="8834">
          <cell r="A8834" t="str">
            <v>G876842</v>
          </cell>
          <cell r="B8834" t="str">
            <v>RCB0833</v>
          </cell>
          <cell r="C8834" t="str">
            <v>先生</v>
          </cell>
          <cell r="D8834" t="str">
            <v>台壽保資融股份有限公司林建民</v>
          </cell>
          <cell r="E8834" t="str">
            <v>林建民先生</v>
          </cell>
          <cell r="F8834">
            <v>963739606</v>
          </cell>
        </row>
        <row r="8835">
          <cell r="A8835" t="str">
            <v>G877006</v>
          </cell>
          <cell r="B8835" t="str">
            <v>AXD1256</v>
          </cell>
          <cell r="C8835" t="str">
            <v>小姐</v>
          </cell>
          <cell r="D8835" t="str">
            <v>邱聿君</v>
          </cell>
          <cell r="E8835" t="str">
            <v>邱聿君小姐</v>
          </cell>
          <cell r="F8835">
            <v>925573311</v>
          </cell>
        </row>
        <row r="8836">
          <cell r="A8836" t="str">
            <v>G877171</v>
          </cell>
          <cell r="B8836" t="str">
            <v>AXA8879</v>
          </cell>
          <cell r="C8836" t="str">
            <v>先生</v>
          </cell>
          <cell r="D8836" t="str">
            <v>洪曄企業(限)洪金裕</v>
          </cell>
          <cell r="E8836" t="str">
            <v>洪金裕先生</v>
          </cell>
          <cell r="F8836">
            <v>937903187</v>
          </cell>
        </row>
        <row r="8837">
          <cell r="A8837" t="str">
            <v>G877181</v>
          </cell>
          <cell r="B8837" t="str">
            <v>RCB8223</v>
          </cell>
          <cell r="C8837" t="str">
            <v>先生</v>
          </cell>
          <cell r="D8837" t="str">
            <v>優碩實業(限)(財盟租賃)游晴翔</v>
          </cell>
          <cell r="E8837" t="str">
            <v>游晴翔先生</v>
          </cell>
          <cell r="F8837">
            <v>922011345</v>
          </cell>
        </row>
        <row r="8838">
          <cell r="A8838" t="str">
            <v>G877229</v>
          </cell>
          <cell r="B8838" t="str">
            <v>AYY0827</v>
          </cell>
          <cell r="C8838" t="str">
            <v>先生</v>
          </cell>
          <cell r="D8838" t="str">
            <v>謝長彥</v>
          </cell>
          <cell r="E8838" t="str">
            <v>謝長彥先生</v>
          </cell>
          <cell r="F8838">
            <v>984058629</v>
          </cell>
        </row>
        <row r="8839">
          <cell r="A8839" t="str">
            <v>G877270</v>
          </cell>
          <cell r="B8839" t="str">
            <v>AYY2788</v>
          </cell>
          <cell r="C8839" t="str">
            <v>先生</v>
          </cell>
          <cell r="D8839" t="str">
            <v>劉丁仁</v>
          </cell>
          <cell r="E8839" t="str">
            <v>劉丁仁先生</v>
          </cell>
          <cell r="F8839">
            <v>916158175</v>
          </cell>
        </row>
        <row r="8840">
          <cell r="A8840" t="str">
            <v>G877666</v>
          </cell>
          <cell r="B8840" t="str">
            <v>ATQ7838</v>
          </cell>
          <cell r="C8840" t="str">
            <v>先生</v>
          </cell>
          <cell r="D8840" t="str">
            <v>蔡俊良</v>
          </cell>
          <cell r="E8840" t="str">
            <v>蔡俊良先生</v>
          </cell>
          <cell r="F8840">
            <v>931160031</v>
          </cell>
        </row>
        <row r="8841">
          <cell r="A8841" t="str">
            <v>G877679</v>
          </cell>
          <cell r="B8841" t="str">
            <v>AXC0002</v>
          </cell>
          <cell r="C8841" t="str">
            <v>小姐</v>
          </cell>
          <cell r="D8841" t="str">
            <v>王旦嘩</v>
          </cell>
          <cell r="E8841" t="str">
            <v>王旦嘩小姐</v>
          </cell>
          <cell r="F8841">
            <v>958250298</v>
          </cell>
        </row>
        <row r="8842">
          <cell r="A8842" t="str">
            <v>G921299</v>
          </cell>
          <cell r="B8842" t="str">
            <v>AXB6880</v>
          </cell>
          <cell r="C8842" t="str">
            <v>先生</v>
          </cell>
          <cell r="D8842" t="str">
            <v>邱佳偉</v>
          </cell>
          <cell r="E8842" t="str">
            <v>邱佳偉先生</v>
          </cell>
          <cell r="F8842">
            <v>965303896</v>
          </cell>
        </row>
        <row r="8843">
          <cell r="A8843" t="str">
            <v>G921305</v>
          </cell>
          <cell r="B8843" t="str">
            <v>AVL2010</v>
          </cell>
          <cell r="C8843" t="str">
            <v>先生</v>
          </cell>
          <cell r="D8843" t="str">
            <v>汪品宏</v>
          </cell>
          <cell r="E8843" t="str">
            <v>林昇利先生</v>
          </cell>
          <cell r="F8843">
            <v>917578346</v>
          </cell>
        </row>
        <row r="8844">
          <cell r="A8844" t="str">
            <v>G921316</v>
          </cell>
          <cell r="B8844" t="str">
            <v>ATP1856</v>
          </cell>
          <cell r="C8844" t="str">
            <v>先生</v>
          </cell>
          <cell r="D8844" t="str">
            <v>依德股份有限公司黃榮源</v>
          </cell>
          <cell r="E8844" t="str">
            <v>黃榮源先生</v>
          </cell>
          <cell r="F8844">
            <v>933038417</v>
          </cell>
        </row>
        <row r="8845">
          <cell r="A8845" t="str">
            <v>G921318</v>
          </cell>
          <cell r="B8845" t="str">
            <v>ATD5008</v>
          </cell>
          <cell r="C8845" t="str">
            <v>先生</v>
          </cell>
          <cell r="D8845" t="str">
            <v>王椲達</v>
          </cell>
          <cell r="E8845" t="str">
            <v>王椲達先生</v>
          </cell>
          <cell r="F8845">
            <v>989080789</v>
          </cell>
        </row>
        <row r="8846">
          <cell r="A8846" t="str">
            <v>G921319</v>
          </cell>
          <cell r="B8846" t="str">
            <v>ATD9852</v>
          </cell>
          <cell r="C8846" t="str">
            <v>先生</v>
          </cell>
          <cell r="D8846" t="str">
            <v>鎔德股份有限公司陳德益</v>
          </cell>
          <cell r="E8846" t="str">
            <v>陳德益先生</v>
          </cell>
          <cell r="F8846">
            <v>900000000</v>
          </cell>
        </row>
        <row r="8847">
          <cell r="A8847" t="str">
            <v>G921320</v>
          </cell>
          <cell r="B8847" t="str">
            <v>AVK0303</v>
          </cell>
          <cell r="C8847" t="str">
            <v>先生</v>
          </cell>
          <cell r="D8847" t="str">
            <v>李岳哲</v>
          </cell>
          <cell r="E8847" t="str">
            <v>李岳哲先生</v>
          </cell>
          <cell r="F8847">
            <v>915555566</v>
          </cell>
        </row>
        <row r="8848">
          <cell r="A8848" t="str">
            <v>G921347</v>
          </cell>
          <cell r="B8848" t="str">
            <v>RBZ7972</v>
          </cell>
          <cell r="C8848" t="str">
            <v>先生</v>
          </cell>
          <cell r="D8848" t="str">
            <v>和車股份有限公司廖崇安</v>
          </cell>
          <cell r="E8848" t="str">
            <v>廖崇安先生</v>
          </cell>
          <cell r="F8848">
            <v>922007717</v>
          </cell>
        </row>
        <row r="8849">
          <cell r="A8849" t="str">
            <v>G921393</v>
          </cell>
          <cell r="B8849" t="str">
            <v>RBQ0998</v>
          </cell>
          <cell r="C8849" t="str">
            <v>先生</v>
          </cell>
          <cell r="D8849" t="str">
            <v>全智工程有限公司-新保運通租賃鄭明興</v>
          </cell>
          <cell r="E8849" t="str">
            <v>鄭明興先生</v>
          </cell>
          <cell r="F8849">
            <v>923555898</v>
          </cell>
        </row>
        <row r="8850">
          <cell r="A8850" t="str">
            <v>G921396</v>
          </cell>
          <cell r="B8850" t="str">
            <v>ATD6896</v>
          </cell>
          <cell r="C8850" t="str">
            <v>先生</v>
          </cell>
          <cell r="D8850" t="str">
            <v>莊火木</v>
          </cell>
          <cell r="E8850" t="str">
            <v>莊火木先生</v>
          </cell>
          <cell r="F8850">
            <v>911931655</v>
          </cell>
        </row>
        <row r="8851">
          <cell r="A8851" t="str">
            <v>G921403</v>
          </cell>
          <cell r="B8851" t="str">
            <v>APA9838</v>
          </cell>
          <cell r="C8851" t="str">
            <v>先生</v>
          </cell>
          <cell r="D8851" t="str">
            <v>大富金屬有限公司宋瑞展</v>
          </cell>
          <cell r="E8851" t="str">
            <v>宋瑞展先生</v>
          </cell>
          <cell r="F8851">
            <v>921026978</v>
          </cell>
        </row>
        <row r="8852">
          <cell r="A8852" t="str">
            <v>G921406</v>
          </cell>
          <cell r="B8852" t="str">
            <v>ASC8523</v>
          </cell>
          <cell r="C8852" t="str">
            <v>先生</v>
          </cell>
          <cell r="D8852" t="str">
            <v>姚俊成</v>
          </cell>
          <cell r="E8852" t="str">
            <v>姚俊成先生</v>
          </cell>
          <cell r="F8852">
            <v>920587623</v>
          </cell>
        </row>
        <row r="8853">
          <cell r="A8853" t="str">
            <v>G921407</v>
          </cell>
          <cell r="B8853" t="str">
            <v>RBQ6262</v>
          </cell>
          <cell r="C8853" t="str">
            <v>先生</v>
          </cell>
          <cell r="D8853" t="str">
            <v>富邦證券投資信託(股)-和運租車姜大衛(業務)</v>
          </cell>
          <cell r="E8853" t="str">
            <v>汪少橋先生</v>
          </cell>
          <cell r="F8853">
            <v>912800300</v>
          </cell>
        </row>
        <row r="8854">
          <cell r="A8854" t="str">
            <v>G921412</v>
          </cell>
          <cell r="B8854" t="str">
            <v>AWY1883</v>
          </cell>
          <cell r="C8854" t="str">
            <v>先生</v>
          </cell>
          <cell r="D8854" t="str">
            <v>林金德</v>
          </cell>
          <cell r="E8854" t="str">
            <v>林金德先生</v>
          </cell>
          <cell r="F8854">
            <v>988193080</v>
          </cell>
        </row>
        <row r="8855">
          <cell r="A8855" t="str">
            <v>G921424</v>
          </cell>
          <cell r="B8855" t="str">
            <v>ATE8833</v>
          </cell>
          <cell r="C8855" t="str">
            <v>小姐</v>
          </cell>
          <cell r="D8855" t="str">
            <v>蔡淑玲</v>
          </cell>
          <cell r="E8855" t="str">
            <v>蔡淑玲小姐</v>
          </cell>
          <cell r="F8855">
            <v>920288930</v>
          </cell>
        </row>
        <row r="8856">
          <cell r="A8856" t="str">
            <v>G921426</v>
          </cell>
          <cell r="B8856" t="str">
            <v>G921426</v>
          </cell>
          <cell r="C8856" t="str">
            <v>先生</v>
          </cell>
          <cell r="D8856" t="str">
            <v>車已賣</v>
          </cell>
          <cell r="E8856" t="str">
            <v>車已賣先生</v>
          </cell>
          <cell r="F8856">
            <v>900000000</v>
          </cell>
        </row>
        <row r="8857">
          <cell r="A8857" t="str">
            <v>G921573</v>
          </cell>
          <cell r="B8857" t="str">
            <v>AXB8575</v>
          </cell>
          <cell r="C8857" t="str">
            <v>先生</v>
          </cell>
          <cell r="D8857" t="str">
            <v>包國忠</v>
          </cell>
          <cell r="E8857" t="str">
            <v>包國忠先生</v>
          </cell>
          <cell r="F8857">
            <v>922441562</v>
          </cell>
        </row>
        <row r="8858">
          <cell r="A8858" t="str">
            <v>G921661</v>
          </cell>
          <cell r="B8858" t="str">
            <v>RBZ3369</v>
          </cell>
          <cell r="C8858" t="str">
            <v>先生</v>
          </cell>
          <cell r="D8858" t="str">
            <v>新利虹科技有限公司-日盛全台通何昌達</v>
          </cell>
          <cell r="E8858" t="str">
            <v>陳意鈴先生</v>
          </cell>
          <cell r="F8858">
            <v>912201615</v>
          </cell>
        </row>
        <row r="8859">
          <cell r="A8859" t="str">
            <v>G921722</v>
          </cell>
          <cell r="B8859" t="str">
            <v>ATD2979</v>
          </cell>
          <cell r="C8859" t="str">
            <v>先生</v>
          </cell>
          <cell r="D8859" t="str">
            <v>李飛龍</v>
          </cell>
          <cell r="E8859" t="str">
            <v>李飛龍先生</v>
          </cell>
          <cell r="F8859">
            <v>921133612</v>
          </cell>
        </row>
        <row r="8860">
          <cell r="A8860" t="str">
            <v>G921726</v>
          </cell>
          <cell r="B8860" t="str">
            <v>AWH5208</v>
          </cell>
          <cell r="C8860" t="str">
            <v>先生</v>
          </cell>
          <cell r="D8860" t="str">
            <v>王思堯</v>
          </cell>
          <cell r="E8860" t="str">
            <v>王思堯先生</v>
          </cell>
          <cell r="F8860">
            <v>938253103</v>
          </cell>
        </row>
        <row r="8861">
          <cell r="A8861" t="str">
            <v>G921732</v>
          </cell>
          <cell r="B8861" t="str">
            <v>ATB8685</v>
          </cell>
          <cell r="C8861" t="str">
            <v>小姐</v>
          </cell>
          <cell r="D8861" t="str">
            <v>黃海霞</v>
          </cell>
          <cell r="E8861" t="str">
            <v>黃海霞小姐</v>
          </cell>
          <cell r="F8861">
            <v>922829916</v>
          </cell>
        </row>
        <row r="8862">
          <cell r="A8862" t="str">
            <v>G921738</v>
          </cell>
          <cell r="B8862" t="str">
            <v>AVQ2889</v>
          </cell>
          <cell r="C8862" t="str">
            <v>先生</v>
          </cell>
          <cell r="D8862" t="str">
            <v>琪霖企業有限公司林明德</v>
          </cell>
          <cell r="E8862" t="str">
            <v>林明德先生</v>
          </cell>
          <cell r="F8862">
            <v>975316969</v>
          </cell>
        </row>
        <row r="8863">
          <cell r="A8863" t="str">
            <v>G921747</v>
          </cell>
          <cell r="B8863" t="str">
            <v>ATE0183</v>
          </cell>
          <cell r="C8863" t="str">
            <v>先生</v>
          </cell>
          <cell r="D8863" t="str">
            <v>楊麗玲</v>
          </cell>
          <cell r="E8863" t="str">
            <v>楊超凡先生</v>
          </cell>
          <cell r="F8863">
            <v>938137088</v>
          </cell>
        </row>
        <row r="8864">
          <cell r="A8864" t="str">
            <v>G921748</v>
          </cell>
          <cell r="B8864" t="str">
            <v>ATB3302</v>
          </cell>
          <cell r="C8864" t="str">
            <v>先生</v>
          </cell>
          <cell r="D8864" t="str">
            <v>張志成</v>
          </cell>
          <cell r="E8864" t="str">
            <v>張志成先生</v>
          </cell>
          <cell r="F8864">
            <v>972399664</v>
          </cell>
        </row>
        <row r="8865">
          <cell r="A8865" t="str">
            <v>G921754</v>
          </cell>
          <cell r="B8865" t="str">
            <v>ASC9580</v>
          </cell>
          <cell r="C8865" t="str">
            <v>小姐</v>
          </cell>
          <cell r="D8865" t="str">
            <v>郭靜怡</v>
          </cell>
          <cell r="E8865" t="str">
            <v>郭靜怡小姐</v>
          </cell>
          <cell r="F8865">
            <v>922511164</v>
          </cell>
        </row>
        <row r="8866">
          <cell r="A8866" t="str">
            <v>G921769</v>
          </cell>
          <cell r="B8866" t="str">
            <v>AWZ7697</v>
          </cell>
          <cell r="C8866" t="str">
            <v>先生</v>
          </cell>
          <cell r="D8866" t="str">
            <v>曾建欽</v>
          </cell>
          <cell r="E8866" t="str">
            <v>曾建欽先生</v>
          </cell>
          <cell r="F8866">
            <v>918656071</v>
          </cell>
        </row>
        <row r="8867">
          <cell r="A8867" t="str">
            <v>G921777</v>
          </cell>
          <cell r="B8867" t="str">
            <v>ATD1256</v>
          </cell>
          <cell r="C8867" t="str">
            <v>先生</v>
          </cell>
          <cell r="D8867" t="str">
            <v>合勝國際法律事務所沈明欣</v>
          </cell>
          <cell r="E8867" t="str">
            <v>沈明欣先生</v>
          </cell>
          <cell r="F8867">
            <v>939983457</v>
          </cell>
        </row>
        <row r="8868">
          <cell r="A8868" t="str">
            <v>G921780</v>
          </cell>
          <cell r="B8868" t="str">
            <v>AWT2168</v>
          </cell>
          <cell r="C8868" t="str">
            <v>先生</v>
          </cell>
          <cell r="D8868" t="str">
            <v>瑩嘉實業有限公司江耀田</v>
          </cell>
          <cell r="E8868" t="str">
            <v>江耀田先生</v>
          </cell>
          <cell r="F8868">
            <v>932028536</v>
          </cell>
        </row>
        <row r="8869">
          <cell r="A8869" t="str">
            <v>G921783</v>
          </cell>
          <cell r="B8869" t="str">
            <v>ATV1300</v>
          </cell>
          <cell r="C8869" t="str">
            <v>小姐</v>
          </cell>
          <cell r="D8869" t="str">
            <v>黃曉微</v>
          </cell>
          <cell r="E8869" t="str">
            <v>黃曉微小姐</v>
          </cell>
          <cell r="F8869">
            <v>931332188</v>
          </cell>
        </row>
        <row r="8870">
          <cell r="A8870" t="str">
            <v>G921784</v>
          </cell>
          <cell r="B8870" t="str">
            <v>AUL6757</v>
          </cell>
          <cell r="C8870" t="str">
            <v>先生</v>
          </cell>
          <cell r="D8870" t="str">
            <v>李鈞萍</v>
          </cell>
          <cell r="E8870" t="str">
            <v>陳宏林先生</v>
          </cell>
          <cell r="F8870">
            <v>920582372</v>
          </cell>
        </row>
        <row r="8871">
          <cell r="A8871" t="str">
            <v>G921788</v>
          </cell>
          <cell r="B8871" t="str">
            <v>ATD9525</v>
          </cell>
          <cell r="C8871" t="str">
            <v>先生</v>
          </cell>
          <cell r="D8871" t="str">
            <v>鎔德股份有限公司陳德益</v>
          </cell>
          <cell r="E8871" t="str">
            <v>陳德益先生</v>
          </cell>
          <cell r="F8871">
            <v>900000000</v>
          </cell>
        </row>
        <row r="8872">
          <cell r="A8872" t="str">
            <v>G921815</v>
          </cell>
          <cell r="B8872" t="str">
            <v>AWB7688</v>
          </cell>
          <cell r="C8872" t="str">
            <v>先生</v>
          </cell>
          <cell r="D8872" t="str">
            <v>陳建仲</v>
          </cell>
          <cell r="E8872" t="str">
            <v>陳建仲先生</v>
          </cell>
          <cell r="F8872">
            <v>956660159</v>
          </cell>
        </row>
        <row r="8873">
          <cell r="A8873" t="str">
            <v>G921819</v>
          </cell>
          <cell r="B8873" t="str">
            <v>AWY1313</v>
          </cell>
          <cell r="C8873" t="str">
            <v>先生</v>
          </cell>
          <cell r="D8873" t="str">
            <v>江建璋</v>
          </cell>
          <cell r="E8873" t="str">
            <v>江建璋先生</v>
          </cell>
          <cell r="F8873">
            <v>986867682</v>
          </cell>
        </row>
        <row r="8874">
          <cell r="A8874" t="str">
            <v>G921823</v>
          </cell>
          <cell r="B8874" t="str">
            <v>AXB8138</v>
          </cell>
          <cell r="C8874" t="str">
            <v>先生</v>
          </cell>
          <cell r="D8874" t="str">
            <v>詹子陽</v>
          </cell>
          <cell r="E8874" t="str">
            <v>詹子陽先生</v>
          </cell>
          <cell r="F8874">
            <v>975706598</v>
          </cell>
        </row>
        <row r="8875">
          <cell r="A8875" t="str">
            <v>G921925</v>
          </cell>
          <cell r="B8875" t="str">
            <v>ATE1989</v>
          </cell>
          <cell r="C8875" t="str">
            <v>先生</v>
          </cell>
          <cell r="D8875" t="str">
            <v>林泰成</v>
          </cell>
          <cell r="E8875" t="str">
            <v>林泰成先生</v>
          </cell>
          <cell r="F8875">
            <v>935583283</v>
          </cell>
        </row>
        <row r="8876">
          <cell r="A8876" t="str">
            <v>G921966</v>
          </cell>
          <cell r="B8876" t="str">
            <v>RCA6375</v>
          </cell>
          <cell r="C8876" t="str">
            <v>先生</v>
          </cell>
          <cell r="D8876" t="str">
            <v>格上汽車租賃(股)洪士恆</v>
          </cell>
          <cell r="E8876" t="str">
            <v>洪士恆先生</v>
          </cell>
          <cell r="F8876">
            <v>911588270</v>
          </cell>
        </row>
        <row r="8877">
          <cell r="A8877" t="str">
            <v>G922011</v>
          </cell>
          <cell r="B8877" t="str">
            <v>RBQ5886</v>
          </cell>
          <cell r="C8877" t="str">
            <v>先生</v>
          </cell>
          <cell r="D8877" t="str">
            <v>博威顧問服務(股)(財盟租賃)何坤謙</v>
          </cell>
          <cell r="E8877" t="str">
            <v>何坤謙先生</v>
          </cell>
          <cell r="F8877">
            <v>911331946</v>
          </cell>
        </row>
        <row r="8878">
          <cell r="A8878" t="str">
            <v>G922038</v>
          </cell>
          <cell r="B8878" t="str">
            <v>ATM6669</v>
          </cell>
          <cell r="C8878" t="str">
            <v>先生</v>
          </cell>
          <cell r="D8878" t="str">
            <v>黃子杰</v>
          </cell>
          <cell r="E8878" t="str">
            <v>黃子杰先生</v>
          </cell>
          <cell r="F8878">
            <v>932520834</v>
          </cell>
        </row>
        <row r="8879">
          <cell r="A8879" t="str">
            <v>G922054</v>
          </cell>
          <cell r="B8879" t="str">
            <v>RBZ1332</v>
          </cell>
          <cell r="C8879" t="str">
            <v>先生</v>
          </cell>
          <cell r="D8879" t="str">
            <v>緯衡建設開發有限公司-財盟李俊毅</v>
          </cell>
          <cell r="E8879" t="str">
            <v>李俊毅先生</v>
          </cell>
          <cell r="F8879">
            <v>919588388</v>
          </cell>
        </row>
        <row r="8880">
          <cell r="A8880" t="str">
            <v>G922061</v>
          </cell>
          <cell r="B8880" t="str">
            <v>ATH8595</v>
          </cell>
          <cell r="C8880" t="str">
            <v>小姐</v>
          </cell>
          <cell r="D8880" t="str">
            <v>柳蜀君</v>
          </cell>
          <cell r="E8880" t="str">
            <v>柳蜀君小姐</v>
          </cell>
          <cell r="F8880">
            <v>936319599</v>
          </cell>
        </row>
        <row r="8881">
          <cell r="A8881" t="str">
            <v>G922066</v>
          </cell>
          <cell r="B8881" t="str">
            <v>ATL9758</v>
          </cell>
          <cell r="C8881" t="str">
            <v>先生</v>
          </cell>
          <cell r="D8881" t="str">
            <v>曾素文</v>
          </cell>
          <cell r="E8881" t="str">
            <v>張景翔先生</v>
          </cell>
          <cell r="F8881">
            <v>931068788</v>
          </cell>
        </row>
        <row r="8882">
          <cell r="A8882" t="str">
            <v>G922080</v>
          </cell>
          <cell r="B8882" t="str">
            <v>RBQ9698</v>
          </cell>
          <cell r="C8882" t="str">
            <v>小姐</v>
          </cell>
          <cell r="D8882" t="str">
            <v>駿衛保全(股)-財盟藍藝偲</v>
          </cell>
          <cell r="E8882" t="str">
            <v>藍藝偲小姐</v>
          </cell>
          <cell r="F8882">
            <v>912892805</v>
          </cell>
        </row>
        <row r="8883">
          <cell r="A8883" t="str">
            <v>G922121</v>
          </cell>
          <cell r="B8883" t="str">
            <v>AWY1983</v>
          </cell>
          <cell r="C8883" t="str">
            <v>先生</v>
          </cell>
          <cell r="D8883" t="str">
            <v>林秉峰</v>
          </cell>
          <cell r="E8883" t="str">
            <v>林秉峰先生</v>
          </cell>
          <cell r="F8883">
            <v>987296166</v>
          </cell>
        </row>
        <row r="8884">
          <cell r="A8884" t="str">
            <v>G922162</v>
          </cell>
          <cell r="B8884" t="str">
            <v>AUF2818</v>
          </cell>
          <cell r="C8884" t="str">
            <v>小姐</v>
          </cell>
          <cell r="D8884" t="str">
            <v>毅萬有限公司黃薰瑤</v>
          </cell>
          <cell r="E8884" t="str">
            <v>黃薰瑤小姐</v>
          </cell>
          <cell r="F8884">
            <v>921065791</v>
          </cell>
        </row>
        <row r="8885">
          <cell r="A8885" t="str">
            <v>G922177</v>
          </cell>
          <cell r="B8885" t="str">
            <v>AYB7218</v>
          </cell>
          <cell r="C8885" t="str">
            <v>小姐</v>
          </cell>
          <cell r="D8885" t="str">
            <v>吳婕存</v>
          </cell>
          <cell r="E8885" t="str">
            <v>吳婕存小姐</v>
          </cell>
          <cell r="F8885">
            <v>980521954</v>
          </cell>
        </row>
        <row r="8886">
          <cell r="A8886" t="str">
            <v>G922180</v>
          </cell>
          <cell r="B8886" t="str">
            <v>ATK8917</v>
          </cell>
          <cell r="C8886" t="str">
            <v>先生</v>
          </cell>
          <cell r="D8886" t="str">
            <v>賴淳芫</v>
          </cell>
          <cell r="E8886" t="str">
            <v>賴淳芫先生</v>
          </cell>
          <cell r="F8886">
            <v>932358917</v>
          </cell>
        </row>
        <row r="8887">
          <cell r="A8887" t="str">
            <v>G922233</v>
          </cell>
          <cell r="B8887" t="str">
            <v>ATB3557</v>
          </cell>
          <cell r="C8887" t="str">
            <v>小姐</v>
          </cell>
          <cell r="D8887" t="str">
            <v>周黃煒欣</v>
          </cell>
          <cell r="E8887" t="str">
            <v>周黃煒欣小姐</v>
          </cell>
          <cell r="F8887">
            <v>972048080</v>
          </cell>
        </row>
        <row r="8888">
          <cell r="A8888" t="str">
            <v>G922314</v>
          </cell>
          <cell r="B8888" t="str">
            <v>ATB7582</v>
          </cell>
          <cell r="C8888" t="str">
            <v>先生</v>
          </cell>
          <cell r="D8888" t="str">
            <v>鎔德股份有限公司陳欽榮</v>
          </cell>
          <cell r="E8888" t="str">
            <v>陳欽榮先生</v>
          </cell>
          <cell r="F8888">
            <v>933038417</v>
          </cell>
        </row>
        <row r="8889">
          <cell r="A8889" t="str">
            <v>G922673</v>
          </cell>
          <cell r="B8889" t="str">
            <v>ATY1117</v>
          </cell>
          <cell r="C8889" t="str">
            <v>先生</v>
          </cell>
          <cell r="D8889" t="str">
            <v>陳蔡惜</v>
          </cell>
          <cell r="E8889" t="str">
            <v>陳蔡惜先生</v>
          </cell>
          <cell r="F8889">
            <v>932050234</v>
          </cell>
        </row>
        <row r="8890">
          <cell r="A8890" t="str">
            <v>G922688</v>
          </cell>
          <cell r="B8890" t="str">
            <v>ATE8886</v>
          </cell>
          <cell r="C8890" t="str">
            <v>先生</v>
          </cell>
          <cell r="D8890" t="str">
            <v>陳冠良</v>
          </cell>
          <cell r="E8890" t="str">
            <v>陳冠良先生</v>
          </cell>
          <cell r="F8890">
            <v>932959951</v>
          </cell>
        </row>
        <row r="8891">
          <cell r="A8891" t="str">
            <v>G922760</v>
          </cell>
          <cell r="B8891" t="str">
            <v>RBP8980</v>
          </cell>
          <cell r="C8891" t="str">
            <v>小姐</v>
          </cell>
          <cell r="D8891" t="str">
            <v>統一東京租賃(股)林惠敏</v>
          </cell>
          <cell r="E8891" t="str">
            <v>林惠敏小姐</v>
          </cell>
          <cell r="F8891">
            <v>912839710</v>
          </cell>
        </row>
        <row r="8892">
          <cell r="A8892" t="str">
            <v>G922766</v>
          </cell>
          <cell r="B8892" t="str">
            <v>ATE5666</v>
          </cell>
          <cell r="C8892" t="str">
            <v>先生</v>
          </cell>
          <cell r="D8892" t="str">
            <v>丘鎮南</v>
          </cell>
          <cell r="E8892" t="str">
            <v>丘鎮南先生</v>
          </cell>
          <cell r="F8892">
            <v>921906116</v>
          </cell>
        </row>
        <row r="8893">
          <cell r="A8893" t="str">
            <v>G922826</v>
          </cell>
          <cell r="B8893" t="str">
            <v>ATG3318</v>
          </cell>
          <cell r="C8893" t="str">
            <v>先生</v>
          </cell>
          <cell r="D8893" t="str">
            <v>劉璧瑩</v>
          </cell>
          <cell r="E8893" t="str">
            <v>吳俊德先生</v>
          </cell>
          <cell r="F8893">
            <v>963626209</v>
          </cell>
        </row>
        <row r="8894">
          <cell r="A8894" t="str">
            <v>G923093</v>
          </cell>
          <cell r="B8894" t="str">
            <v>AWY7562</v>
          </cell>
          <cell r="C8894" t="str">
            <v>先生</v>
          </cell>
          <cell r="D8894" t="str">
            <v>依德股份有限公司吳幸娟</v>
          </cell>
          <cell r="E8894" t="str">
            <v>蘇得瑋先生</v>
          </cell>
          <cell r="F8894">
            <v>970118490</v>
          </cell>
        </row>
        <row r="8895">
          <cell r="A8895" t="str">
            <v>G923100</v>
          </cell>
          <cell r="B8895" t="str">
            <v>RBZ3298</v>
          </cell>
          <cell r="C8895" t="str">
            <v>小姐</v>
          </cell>
          <cell r="D8895" t="str">
            <v>中鈦光電產業有限公司-和運潘衣柔</v>
          </cell>
          <cell r="E8895" t="str">
            <v>潘衣柔小姐</v>
          </cell>
          <cell r="F8895">
            <v>985866792</v>
          </cell>
        </row>
        <row r="8896">
          <cell r="A8896" t="str">
            <v>G923215</v>
          </cell>
          <cell r="B8896" t="str">
            <v>ATQ8965</v>
          </cell>
          <cell r="C8896" t="str">
            <v>先生</v>
          </cell>
          <cell r="D8896" t="str">
            <v>八寬設計工程有限公司孫聖皓</v>
          </cell>
          <cell r="E8896" t="str">
            <v>孫聖皓先生</v>
          </cell>
          <cell r="F8896">
            <v>928700320</v>
          </cell>
        </row>
        <row r="8897">
          <cell r="A8897" t="str">
            <v>G923301</v>
          </cell>
          <cell r="B8897" t="str">
            <v>ATB9972</v>
          </cell>
          <cell r="C8897" t="str">
            <v>先生</v>
          </cell>
          <cell r="D8897" t="str">
            <v>康俊揚</v>
          </cell>
          <cell r="E8897" t="str">
            <v>康俊揚先生</v>
          </cell>
          <cell r="F8897">
            <v>988156199</v>
          </cell>
        </row>
        <row r="8898">
          <cell r="A8898" t="str">
            <v>G923334</v>
          </cell>
          <cell r="B8898" t="str">
            <v>ATQ8319</v>
          </cell>
          <cell r="C8898" t="str">
            <v>先生</v>
          </cell>
          <cell r="D8898" t="str">
            <v>傅天祥</v>
          </cell>
          <cell r="E8898" t="str">
            <v>傅峻熙先生</v>
          </cell>
          <cell r="F8898">
            <v>912321468</v>
          </cell>
        </row>
        <row r="8899">
          <cell r="A8899" t="str">
            <v>G923335</v>
          </cell>
          <cell r="B8899" t="str">
            <v>RBQ1551</v>
          </cell>
          <cell r="C8899" t="str">
            <v>先生</v>
          </cell>
          <cell r="D8899" t="str">
            <v>事欣科技股份有限公司-格上租賃嚴聰前</v>
          </cell>
          <cell r="E8899" t="str">
            <v>嚴聰前先生</v>
          </cell>
          <cell r="F8899">
            <v>988017661</v>
          </cell>
        </row>
        <row r="8900">
          <cell r="A8900" t="str">
            <v>G923448</v>
          </cell>
          <cell r="B8900" t="str">
            <v>AWZ7533</v>
          </cell>
          <cell r="C8900" t="str">
            <v>先生</v>
          </cell>
          <cell r="D8900" t="str">
            <v>全輪有限公司周君諭</v>
          </cell>
          <cell r="E8900" t="str">
            <v>周君諭先生</v>
          </cell>
          <cell r="F8900">
            <v>932915281</v>
          </cell>
        </row>
        <row r="8901">
          <cell r="A8901" t="str">
            <v>G923453</v>
          </cell>
          <cell r="B8901" t="str">
            <v>AWY6958</v>
          </cell>
          <cell r="C8901" t="str">
            <v>先生</v>
          </cell>
          <cell r="D8901" t="str">
            <v>王秉誠</v>
          </cell>
          <cell r="E8901" t="str">
            <v>王秉誠先生</v>
          </cell>
          <cell r="F8901">
            <v>989550000</v>
          </cell>
        </row>
        <row r="8902">
          <cell r="A8902" t="str">
            <v>G923548</v>
          </cell>
          <cell r="B8902" t="str">
            <v>AYF6638</v>
          </cell>
          <cell r="C8902" t="str">
            <v>先生</v>
          </cell>
          <cell r="D8902" t="str">
            <v>鍾明君</v>
          </cell>
          <cell r="E8902" t="str">
            <v>鍾明君先生</v>
          </cell>
          <cell r="F8902">
            <v>933991991</v>
          </cell>
        </row>
        <row r="8903">
          <cell r="A8903" t="str">
            <v>G923555</v>
          </cell>
          <cell r="B8903" t="str">
            <v>RBP7858</v>
          </cell>
          <cell r="C8903" t="str">
            <v>先生</v>
          </cell>
          <cell r="D8903" t="str">
            <v>葉文生</v>
          </cell>
          <cell r="E8903" t="str">
            <v>葉文生先生</v>
          </cell>
          <cell r="F8903">
            <v>937864050</v>
          </cell>
        </row>
        <row r="8904">
          <cell r="A8904" t="str">
            <v>G923557</v>
          </cell>
          <cell r="B8904" t="str">
            <v>ATL9100</v>
          </cell>
          <cell r="C8904" t="str">
            <v>先生</v>
          </cell>
          <cell r="D8904" t="str">
            <v>陳仰聖</v>
          </cell>
          <cell r="E8904" t="str">
            <v>陳仰聖先生</v>
          </cell>
          <cell r="F8904">
            <v>952854922</v>
          </cell>
        </row>
        <row r="8905">
          <cell r="A8905" t="str">
            <v>G923670</v>
          </cell>
          <cell r="B8905" t="str">
            <v>RBZ7879</v>
          </cell>
          <cell r="C8905" t="str">
            <v>先生</v>
          </cell>
          <cell r="D8905" t="str">
            <v>台灣宏利(股)-聯邦國際租賃(股)蔡宜村</v>
          </cell>
          <cell r="E8905" t="str">
            <v>蔡宜村先生</v>
          </cell>
          <cell r="F8905">
            <v>933134111</v>
          </cell>
        </row>
        <row r="8906">
          <cell r="A8906" t="str">
            <v>G923675</v>
          </cell>
          <cell r="B8906" t="str">
            <v>ATK3010</v>
          </cell>
          <cell r="C8906" t="str">
            <v>先生</v>
          </cell>
          <cell r="D8906" t="str">
            <v>新聚貿易有限公司高書偉</v>
          </cell>
          <cell r="E8906" t="str">
            <v>高書偉先生</v>
          </cell>
          <cell r="F8906">
            <v>928493420</v>
          </cell>
        </row>
        <row r="8907">
          <cell r="A8907" t="str">
            <v>G923681</v>
          </cell>
          <cell r="B8907" t="str">
            <v>ATG6980</v>
          </cell>
          <cell r="C8907" t="str">
            <v>先生</v>
          </cell>
          <cell r="D8907" t="str">
            <v>建新國際股份有限公司陳彥銘</v>
          </cell>
          <cell r="E8907" t="str">
            <v>陳彥銘先生</v>
          </cell>
          <cell r="F8907">
            <v>936206110</v>
          </cell>
        </row>
        <row r="8908">
          <cell r="A8908" t="str">
            <v>G923687</v>
          </cell>
          <cell r="B8908" t="str">
            <v>RBR5856</v>
          </cell>
          <cell r="C8908" t="str">
            <v>先生</v>
          </cell>
          <cell r="D8908" t="str">
            <v>和運租車股份有限公司林正雄</v>
          </cell>
          <cell r="E8908" t="str">
            <v>林正雄先生</v>
          </cell>
          <cell r="F8908">
            <v>925117118</v>
          </cell>
        </row>
        <row r="8909">
          <cell r="A8909" t="str">
            <v>G923731</v>
          </cell>
          <cell r="B8909" t="str">
            <v>ATD3269</v>
          </cell>
          <cell r="C8909" t="str">
            <v>先生</v>
          </cell>
          <cell r="D8909" t="str">
            <v>聖勛科技有限公司馬雲龍</v>
          </cell>
          <cell r="E8909" t="str">
            <v>馬雲龍先生</v>
          </cell>
          <cell r="F8909">
            <v>937930327</v>
          </cell>
        </row>
        <row r="8910">
          <cell r="A8910" t="str">
            <v>G923812</v>
          </cell>
          <cell r="B8910" t="str">
            <v>ATE7580</v>
          </cell>
          <cell r="C8910" t="str">
            <v>先生</v>
          </cell>
          <cell r="D8910" t="str">
            <v>丁憲文</v>
          </cell>
          <cell r="E8910" t="str">
            <v>丁憲文先生</v>
          </cell>
          <cell r="F8910">
            <v>971286265</v>
          </cell>
        </row>
        <row r="8911">
          <cell r="A8911" t="str">
            <v>G924048</v>
          </cell>
          <cell r="B8911" t="str">
            <v>ATF0966</v>
          </cell>
          <cell r="C8911" t="str">
            <v>先生</v>
          </cell>
          <cell r="D8911" t="str">
            <v>捷睿建設有限公司簡明杰</v>
          </cell>
          <cell r="E8911" t="str">
            <v>簡明杰先生</v>
          </cell>
          <cell r="F8911">
            <v>931036510</v>
          </cell>
        </row>
        <row r="8912">
          <cell r="A8912" t="str">
            <v>G924111</v>
          </cell>
          <cell r="B8912" t="str">
            <v>AXA3280</v>
          </cell>
          <cell r="C8912" t="str">
            <v>先生</v>
          </cell>
          <cell r="D8912" t="str">
            <v>陳信榮</v>
          </cell>
          <cell r="E8912" t="str">
            <v>陳信榮先生</v>
          </cell>
          <cell r="F8912">
            <v>952291188</v>
          </cell>
        </row>
        <row r="8913">
          <cell r="A8913" t="str">
            <v>G924152</v>
          </cell>
          <cell r="B8913" t="str">
            <v>RCD8226</v>
          </cell>
          <cell r="C8913" t="str">
            <v>先生</v>
          </cell>
          <cell r="D8913" t="str">
            <v>張家榞</v>
          </cell>
          <cell r="E8913" t="str">
            <v>張家榞先生</v>
          </cell>
          <cell r="F8913">
            <v>938963035</v>
          </cell>
        </row>
        <row r="8914">
          <cell r="A8914" t="str">
            <v>G924153</v>
          </cell>
          <cell r="B8914" t="str">
            <v>ATD3079</v>
          </cell>
          <cell r="C8914" t="str">
            <v>先生</v>
          </cell>
          <cell r="D8914" t="str">
            <v>吳文斌</v>
          </cell>
          <cell r="E8914" t="str">
            <v>顏銘宏先生</v>
          </cell>
          <cell r="F8914">
            <v>979966281</v>
          </cell>
        </row>
        <row r="8915">
          <cell r="A8915" t="str">
            <v>G924192</v>
          </cell>
          <cell r="B8915" t="str">
            <v>AWU1207</v>
          </cell>
          <cell r="C8915" t="str">
            <v>先生</v>
          </cell>
          <cell r="D8915" t="str">
            <v>吳俊寬</v>
          </cell>
          <cell r="E8915" t="str">
            <v>吳俊寬先生</v>
          </cell>
          <cell r="F8915">
            <v>912894555</v>
          </cell>
        </row>
        <row r="8916">
          <cell r="A8916" t="str">
            <v>G924210</v>
          </cell>
          <cell r="B8916" t="str">
            <v>ATH3025</v>
          </cell>
          <cell r="C8916" t="str">
            <v>小姐</v>
          </cell>
          <cell r="D8916" t="str">
            <v>李泓</v>
          </cell>
          <cell r="E8916" t="str">
            <v>李泓小姐</v>
          </cell>
          <cell r="F8916">
            <v>936101955</v>
          </cell>
        </row>
        <row r="8917">
          <cell r="A8917" t="str">
            <v>G924230</v>
          </cell>
          <cell r="B8917" t="str">
            <v>ATX1181</v>
          </cell>
          <cell r="C8917" t="str">
            <v>先生</v>
          </cell>
          <cell r="D8917" t="str">
            <v>劉玉堯</v>
          </cell>
          <cell r="E8917" t="str">
            <v>劉玉堯先生</v>
          </cell>
          <cell r="F8917">
            <v>918799175</v>
          </cell>
        </row>
        <row r="8918">
          <cell r="A8918" t="str">
            <v>G924273</v>
          </cell>
          <cell r="B8918" t="str">
            <v>ATD6001</v>
          </cell>
          <cell r="C8918" t="str">
            <v>先生</v>
          </cell>
          <cell r="D8918" t="str">
            <v>何紹鈞</v>
          </cell>
          <cell r="E8918" t="str">
            <v>何紹鈞先生</v>
          </cell>
          <cell r="F8918">
            <v>926561829</v>
          </cell>
        </row>
        <row r="8919">
          <cell r="A8919" t="str">
            <v>G924301</v>
          </cell>
          <cell r="B8919" t="str">
            <v>AWY6929</v>
          </cell>
          <cell r="C8919" t="str">
            <v>先生</v>
          </cell>
          <cell r="D8919" t="str">
            <v>朱觀宇</v>
          </cell>
          <cell r="E8919" t="str">
            <v>朱觀宇先生</v>
          </cell>
          <cell r="F8919">
            <v>932352483</v>
          </cell>
        </row>
        <row r="8920">
          <cell r="A8920" t="str">
            <v>G924356</v>
          </cell>
          <cell r="B8920" t="str">
            <v>AUM2882</v>
          </cell>
          <cell r="C8920" t="str">
            <v>小姐</v>
          </cell>
          <cell r="D8920" t="str">
            <v>禾拓規劃設計顧問有限公司黃馨慧</v>
          </cell>
          <cell r="E8920" t="str">
            <v>黃馨慧小姐</v>
          </cell>
          <cell r="F8920">
            <v>932363225</v>
          </cell>
        </row>
        <row r="8921">
          <cell r="A8921" t="str">
            <v>G924653</v>
          </cell>
          <cell r="B8921" t="str">
            <v>AWY7010</v>
          </cell>
          <cell r="C8921" t="str">
            <v>先生</v>
          </cell>
          <cell r="D8921" t="str">
            <v>陳登均</v>
          </cell>
          <cell r="E8921" t="str">
            <v>陳登均先生</v>
          </cell>
          <cell r="F8921">
            <v>905661967</v>
          </cell>
        </row>
        <row r="8922">
          <cell r="A8922" t="str">
            <v>G924784</v>
          </cell>
          <cell r="B8922" t="str">
            <v>RCA1268</v>
          </cell>
          <cell r="C8922" t="str">
            <v>小姐</v>
          </cell>
          <cell r="D8922" t="str">
            <v>汎林企業(限)-遠銀沈秀梅</v>
          </cell>
          <cell r="E8922" t="str">
            <v>沈秀梅小姐</v>
          </cell>
          <cell r="F8922">
            <v>906808825</v>
          </cell>
        </row>
        <row r="8923">
          <cell r="A8923" t="str">
            <v>G924829</v>
          </cell>
          <cell r="B8923" t="str">
            <v>AXA5021</v>
          </cell>
          <cell r="C8923" t="str">
            <v>小姐</v>
          </cell>
          <cell r="D8923" t="str">
            <v>0呂雯蘭</v>
          </cell>
          <cell r="E8923" t="str">
            <v>吳雯蘭小姐</v>
          </cell>
          <cell r="F8923">
            <v>970119116</v>
          </cell>
        </row>
        <row r="8924">
          <cell r="A8924" t="str">
            <v>G924835</v>
          </cell>
          <cell r="B8924" t="str">
            <v>AXA8575</v>
          </cell>
          <cell r="C8924" t="str">
            <v>小姐</v>
          </cell>
          <cell r="D8924" t="str">
            <v>張馨茹</v>
          </cell>
          <cell r="E8924" t="str">
            <v>張馨茹小姐</v>
          </cell>
          <cell r="F8924">
            <v>910685261</v>
          </cell>
        </row>
        <row r="8925">
          <cell r="A8925" t="str">
            <v>G924836</v>
          </cell>
          <cell r="B8925" t="str">
            <v>ATV8777</v>
          </cell>
          <cell r="C8925" t="str">
            <v>先生</v>
          </cell>
          <cell r="D8925" t="str">
            <v>黃麗萍</v>
          </cell>
          <cell r="E8925" t="str">
            <v>張大瑩先生</v>
          </cell>
          <cell r="F8925">
            <v>933003358</v>
          </cell>
        </row>
        <row r="8926">
          <cell r="A8926" t="str">
            <v>G924923</v>
          </cell>
          <cell r="B8926" t="str">
            <v>ATE3337</v>
          </cell>
          <cell r="C8926" t="str">
            <v>小姐</v>
          </cell>
          <cell r="D8926" t="str">
            <v>陳顥</v>
          </cell>
          <cell r="E8926" t="str">
            <v>陳顥小姐</v>
          </cell>
          <cell r="F8926">
            <v>966168966</v>
          </cell>
        </row>
        <row r="8927">
          <cell r="A8927" t="str">
            <v>G924976</v>
          </cell>
          <cell r="B8927" t="str">
            <v>AUM0676</v>
          </cell>
          <cell r="C8927" t="str">
            <v>先生</v>
          </cell>
          <cell r="D8927" t="str">
            <v>李紹帆</v>
          </cell>
          <cell r="E8927" t="str">
            <v>李紹帆先生</v>
          </cell>
          <cell r="F8927">
            <v>988169822</v>
          </cell>
        </row>
        <row r="8928">
          <cell r="A8928" t="str">
            <v>G925060</v>
          </cell>
          <cell r="B8928" t="str">
            <v>ATW2666</v>
          </cell>
          <cell r="C8928" t="str">
            <v>先生</v>
          </cell>
          <cell r="D8928" t="str">
            <v>莊永恆</v>
          </cell>
          <cell r="E8928" t="str">
            <v>李學暉先生</v>
          </cell>
          <cell r="F8928">
            <v>989808052</v>
          </cell>
        </row>
        <row r="8929">
          <cell r="A8929" t="str">
            <v>G925072</v>
          </cell>
          <cell r="B8929" t="str">
            <v>ATH1896</v>
          </cell>
          <cell r="C8929" t="str">
            <v>先生</v>
          </cell>
          <cell r="D8929" t="str">
            <v>吳國文</v>
          </cell>
          <cell r="E8929" t="str">
            <v>吳國文先生</v>
          </cell>
          <cell r="F8929">
            <v>921609985</v>
          </cell>
        </row>
        <row r="8930">
          <cell r="A8930" t="str">
            <v>G925088</v>
          </cell>
          <cell r="B8930" t="str">
            <v>ATH5986</v>
          </cell>
          <cell r="C8930" t="str">
            <v>先生</v>
          </cell>
          <cell r="D8930" t="str">
            <v>黃國柱</v>
          </cell>
          <cell r="E8930" t="str">
            <v>黃國柱先生</v>
          </cell>
          <cell r="F8930">
            <v>932217921</v>
          </cell>
        </row>
        <row r="8931">
          <cell r="A8931" t="str">
            <v>G925158</v>
          </cell>
          <cell r="B8931" t="str">
            <v>AWZ8599</v>
          </cell>
          <cell r="C8931" t="str">
            <v>先生</v>
          </cell>
          <cell r="D8931" t="str">
            <v>鄭文貴</v>
          </cell>
          <cell r="E8931" t="str">
            <v>鄭文貴先生</v>
          </cell>
          <cell r="F8931">
            <v>910017167</v>
          </cell>
        </row>
        <row r="8932">
          <cell r="A8932" t="str">
            <v>G925236</v>
          </cell>
          <cell r="B8932" t="str">
            <v>RCA5789</v>
          </cell>
          <cell r="C8932" t="str">
            <v>先生</v>
          </cell>
          <cell r="D8932" t="str">
            <v>南誠羽毛實業股份有限公司-和運洪晟瑞</v>
          </cell>
          <cell r="E8932" t="str">
            <v>洪晟瑞先生</v>
          </cell>
          <cell r="F8932">
            <v>972725802</v>
          </cell>
        </row>
        <row r="8933">
          <cell r="A8933" t="str">
            <v>G925735</v>
          </cell>
          <cell r="B8933" t="str">
            <v>RBQ2927</v>
          </cell>
          <cell r="C8933" t="str">
            <v>先生</v>
          </cell>
          <cell r="D8933" t="str">
            <v>安法診所-格上汽車租賃(股)柯威旭</v>
          </cell>
          <cell r="E8933" t="str">
            <v>柯威旭先生</v>
          </cell>
          <cell r="F8933">
            <v>939359153</v>
          </cell>
        </row>
        <row r="8934">
          <cell r="A8934" t="str">
            <v>G925750</v>
          </cell>
          <cell r="B8934" t="str">
            <v>ATF3588</v>
          </cell>
          <cell r="C8934" t="str">
            <v>小姐</v>
          </cell>
          <cell r="D8934" t="str">
            <v>梁以榛</v>
          </cell>
          <cell r="E8934" t="str">
            <v>梁以榛小姐</v>
          </cell>
          <cell r="F8934">
            <v>936301117</v>
          </cell>
        </row>
        <row r="8935">
          <cell r="A8935" t="str">
            <v>G925753</v>
          </cell>
          <cell r="B8935" t="str">
            <v>ATE6200</v>
          </cell>
          <cell r="C8935" t="str">
            <v>先生</v>
          </cell>
          <cell r="D8935" t="str">
            <v>傅強</v>
          </cell>
          <cell r="E8935" t="str">
            <v>傅強先生</v>
          </cell>
          <cell r="F8935">
            <v>939150003</v>
          </cell>
        </row>
        <row r="8936">
          <cell r="A8936" t="str">
            <v>G925840</v>
          </cell>
          <cell r="B8936" t="str">
            <v>AWY7001</v>
          </cell>
          <cell r="C8936" t="str">
            <v>小姐</v>
          </cell>
          <cell r="D8936" t="str">
            <v>林孟吟</v>
          </cell>
          <cell r="E8936" t="str">
            <v>林孟吟小姐</v>
          </cell>
          <cell r="F8936">
            <v>928665660</v>
          </cell>
        </row>
        <row r="8937">
          <cell r="A8937" t="str">
            <v>G925843</v>
          </cell>
          <cell r="B8937" t="str">
            <v>ATH7181</v>
          </cell>
          <cell r="C8937" t="str">
            <v>先生</v>
          </cell>
          <cell r="D8937" t="str">
            <v>林松逸</v>
          </cell>
          <cell r="E8937" t="str">
            <v>林松逸先生</v>
          </cell>
          <cell r="F8937">
            <v>912231867</v>
          </cell>
        </row>
        <row r="8938">
          <cell r="A8938" t="str">
            <v>G925846</v>
          </cell>
          <cell r="B8938" t="str">
            <v>ATM8891</v>
          </cell>
          <cell r="C8938" t="str">
            <v>小姐</v>
          </cell>
          <cell r="D8938" t="str">
            <v>林淑華</v>
          </cell>
          <cell r="E8938" t="str">
            <v>林淑華小姐</v>
          </cell>
          <cell r="F8938">
            <v>932718348</v>
          </cell>
        </row>
        <row r="8939">
          <cell r="A8939" t="str">
            <v>G925862</v>
          </cell>
          <cell r="B8939" t="str">
            <v>ASG1578</v>
          </cell>
          <cell r="C8939" t="str">
            <v>先生</v>
          </cell>
          <cell r="D8939" t="str">
            <v>詹惟中</v>
          </cell>
          <cell r="E8939" t="str">
            <v>詹惟中先生</v>
          </cell>
          <cell r="F8939">
            <v>933041788</v>
          </cell>
        </row>
        <row r="8940">
          <cell r="A8940" t="str">
            <v>G927552</v>
          </cell>
          <cell r="B8940" t="str">
            <v>RBQ8062</v>
          </cell>
          <cell r="C8940" t="str">
            <v>先生</v>
          </cell>
          <cell r="D8940" t="str">
            <v>水硯室內裝修設計工程有限公司-和運租車王宏琳</v>
          </cell>
          <cell r="E8940" t="str">
            <v>王宏琳先生</v>
          </cell>
          <cell r="F8940">
            <v>939271862</v>
          </cell>
        </row>
        <row r="8941">
          <cell r="A8941" t="str">
            <v>G927553</v>
          </cell>
          <cell r="B8941" t="str">
            <v>RBZ2228</v>
          </cell>
          <cell r="C8941" t="str">
            <v>先生</v>
          </cell>
          <cell r="D8941" t="str">
            <v>日盛全台通小客車租賃蘇進來</v>
          </cell>
          <cell r="E8941" t="str">
            <v>蘇進來先生</v>
          </cell>
          <cell r="F8941">
            <v>920313561</v>
          </cell>
        </row>
        <row r="8942">
          <cell r="A8942" t="str">
            <v>G927640</v>
          </cell>
          <cell r="B8942" t="str">
            <v>AWY8998</v>
          </cell>
          <cell r="C8942" t="str">
            <v>先生</v>
          </cell>
          <cell r="D8942" t="str">
            <v>吳文龍</v>
          </cell>
          <cell r="E8942" t="str">
            <v>吳文龍先生</v>
          </cell>
          <cell r="F8942">
            <v>960629168</v>
          </cell>
        </row>
        <row r="8943">
          <cell r="A8943" t="str">
            <v>G927641</v>
          </cell>
          <cell r="B8943" t="str">
            <v>G927641</v>
          </cell>
          <cell r="C8943" t="str">
            <v>先生</v>
          </cell>
          <cell r="D8943" t="str">
            <v>鉑德汽車股份有限公司程柏盛</v>
          </cell>
          <cell r="E8943" t="str">
            <v>程柏盛先生</v>
          </cell>
          <cell r="F8943">
            <v>936033878</v>
          </cell>
        </row>
        <row r="8944">
          <cell r="A8944" t="str">
            <v>G927649</v>
          </cell>
          <cell r="B8944" t="str">
            <v>RCA5676</v>
          </cell>
          <cell r="C8944" t="str">
            <v>先生</v>
          </cell>
          <cell r="D8944" t="str">
            <v>財盟小客車租賃(股)章永宗</v>
          </cell>
          <cell r="E8944" t="str">
            <v>章永宗先生</v>
          </cell>
          <cell r="F8944">
            <v>937091851</v>
          </cell>
        </row>
        <row r="8945">
          <cell r="A8945" t="str">
            <v>G927657</v>
          </cell>
          <cell r="B8945" t="str">
            <v>AWZ5115</v>
          </cell>
          <cell r="C8945" t="str">
            <v>先生</v>
          </cell>
          <cell r="D8945" t="str">
            <v>張永康</v>
          </cell>
          <cell r="E8945" t="str">
            <v>顏銘宏先生</v>
          </cell>
          <cell r="F8945">
            <v>979966281</v>
          </cell>
        </row>
        <row r="8946">
          <cell r="A8946" t="str">
            <v>G927670</v>
          </cell>
          <cell r="B8946" t="str">
            <v>RCC1098</v>
          </cell>
          <cell r="C8946" t="str">
            <v>先生</v>
          </cell>
          <cell r="D8946" t="str">
            <v>和運租車股份有限公司劉承翰</v>
          </cell>
          <cell r="E8946" t="str">
            <v>劉承翰先生</v>
          </cell>
          <cell r="F8946">
            <v>934263524</v>
          </cell>
        </row>
        <row r="8947">
          <cell r="A8947" t="str">
            <v>G940831</v>
          </cell>
          <cell r="B8947" t="str">
            <v>AWY7058</v>
          </cell>
          <cell r="C8947" t="str">
            <v>先生</v>
          </cell>
          <cell r="D8947" t="str">
            <v>賴保嘉</v>
          </cell>
          <cell r="E8947" t="str">
            <v>賴保嘉先生</v>
          </cell>
          <cell r="F8947">
            <v>921527058</v>
          </cell>
        </row>
        <row r="8948">
          <cell r="A8948" t="str">
            <v>G940947</v>
          </cell>
          <cell r="B8948" t="str">
            <v>AYS9912</v>
          </cell>
          <cell r="C8948" t="str">
            <v>先生</v>
          </cell>
          <cell r="D8948" t="str">
            <v>劉宜殷</v>
          </cell>
          <cell r="E8948" t="str">
            <v>劉宜殷先生</v>
          </cell>
          <cell r="F8948">
            <v>983367000</v>
          </cell>
        </row>
        <row r="8949">
          <cell r="A8949" t="str">
            <v>G940999</v>
          </cell>
          <cell r="B8949" t="str">
            <v>AYE5568</v>
          </cell>
          <cell r="C8949" t="str">
            <v>先生</v>
          </cell>
          <cell r="D8949" t="str">
            <v>友通資訊(股)蔡其南</v>
          </cell>
          <cell r="E8949" t="str">
            <v>蔡其南先生</v>
          </cell>
          <cell r="F8949">
            <v>910378999</v>
          </cell>
        </row>
        <row r="8950">
          <cell r="A8950" t="str">
            <v>G941370</v>
          </cell>
          <cell r="B8950" t="str">
            <v>RCD6329</v>
          </cell>
          <cell r="C8950" t="str">
            <v>先生</v>
          </cell>
          <cell r="D8950" t="str">
            <v>洪國順</v>
          </cell>
          <cell r="E8950" t="str">
            <v>洪國順先生</v>
          </cell>
          <cell r="F8950">
            <v>935159083</v>
          </cell>
        </row>
        <row r="8951">
          <cell r="A8951" t="str">
            <v>G941416</v>
          </cell>
          <cell r="B8951" t="str">
            <v>AZB5555</v>
          </cell>
          <cell r="C8951" t="str">
            <v>先生</v>
          </cell>
          <cell r="D8951" t="str">
            <v>鄭旭峰</v>
          </cell>
          <cell r="E8951" t="str">
            <v>鄭旭峰先生</v>
          </cell>
          <cell r="F8951">
            <v>932211192</v>
          </cell>
        </row>
        <row r="8952">
          <cell r="A8952" t="str">
            <v>G941550</v>
          </cell>
          <cell r="B8952" t="str">
            <v>ASG6158</v>
          </cell>
          <cell r="C8952" t="str">
            <v>小姐</v>
          </cell>
          <cell r="D8952" t="str">
            <v>林秀麗</v>
          </cell>
          <cell r="E8952" t="str">
            <v>林秀麗小姐</v>
          </cell>
          <cell r="F8952">
            <v>933873662</v>
          </cell>
        </row>
        <row r="8953">
          <cell r="A8953" t="str">
            <v>G941555</v>
          </cell>
          <cell r="B8953" t="str">
            <v>ATX6695</v>
          </cell>
          <cell r="C8953" t="str">
            <v>小姐</v>
          </cell>
          <cell r="D8953" t="str">
            <v>曾秋華</v>
          </cell>
          <cell r="E8953" t="str">
            <v>曾秋華小姐</v>
          </cell>
          <cell r="F8953">
            <v>988566196</v>
          </cell>
        </row>
        <row r="8954">
          <cell r="A8954" t="str">
            <v>G941560</v>
          </cell>
          <cell r="B8954" t="str">
            <v>AWZ8595</v>
          </cell>
          <cell r="C8954" t="str">
            <v>先生</v>
          </cell>
          <cell r="D8954" t="str">
            <v>蔡國元</v>
          </cell>
          <cell r="E8954" t="str">
            <v>蔡國元先生</v>
          </cell>
          <cell r="F8954">
            <v>933036147</v>
          </cell>
        </row>
        <row r="8955">
          <cell r="A8955" t="str">
            <v>G941810</v>
          </cell>
          <cell r="B8955" t="str">
            <v>RBZ9568</v>
          </cell>
          <cell r="C8955" t="str">
            <v>先生</v>
          </cell>
          <cell r="D8955" t="str">
            <v>金葵花投資(限)-財盟陳志昇</v>
          </cell>
          <cell r="E8955" t="str">
            <v>陳志昇先生</v>
          </cell>
          <cell r="F8955">
            <v>917188082</v>
          </cell>
        </row>
        <row r="8956">
          <cell r="A8956" t="str">
            <v>G941859</v>
          </cell>
          <cell r="B8956" t="str">
            <v>RCD6138</v>
          </cell>
          <cell r="C8956" t="str">
            <v>先生</v>
          </cell>
          <cell r="D8956" t="str">
            <v>慶陽國際(限)-遠銀蕭博陽</v>
          </cell>
          <cell r="E8956" t="str">
            <v>蕭博陽先生</v>
          </cell>
          <cell r="F8956">
            <v>935045438</v>
          </cell>
        </row>
        <row r="8957">
          <cell r="A8957" t="str">
            <v>G953060</v>
          </cell>
          <cell r="B8957" t="str">
            <v>ATE1030</v>
          </cell>
          <cell r="C8957" t="str">
            <v>小姐</v>
          </cell>
          <cell r="D8957" t="str">
            <v>陳慧萍</v>
          </cell>
          <cell r="E8957" t="str">
            <v>陳慧萍小姐</v>
          </cell>
          <cell r="F8957">
            <v>989190715</v>
          </cell>
        </row>
        <row r="8958">
          <cell r="A8958" t="str">
            <v>G953063</v>
          </cell>
          <cell r="B8958" t="str">
            <v>RCC2788</v>
          </cell>
          <cell r="C8958" t="str">
            <v>先生</v>
          </cell>
          <cell r="D8958" t="str">
            <v>初魚料亭-和運童琬瑜</v>
          </cell>
          <cell r="E8958" t="str">
            <v>朱霆理先生</v>
          </cell>
          <cell r="F8958">
            <v>974211857</v>
          </cell>
        </row>
        <row r="8959">
          <cell r="A8959" t="str">
            <v>G953102</v>
          </cell>
          <cell r="B8959" t="str">
            <v>ATG0951</v>
          </cell>
          <cell r="C8959" t="str">
            <v>先生</v>
          </cell>
          <cell r="D8959" t="str">
            <v>黃裕勝</v>
          </cell>
          <cell r="E8959" t="str">
            <v>黃裕勝先生</v>
          </cell>
          <cell r="F8959">
            <v>917871561</v>
          </cell>
        </row>
        <row r="8960">
          <cell r="A8960" t="str">
            <v>G953310</v>
          </cell>
          <cell r="B8960" t="str">
            <v>AKC8880</v>
          </cell>
          <cell r="C8960" t="str">
            <v>先生</v>
          </cell>
          <cell r="D8960" t="str">
            <v>黃柏翰</v>
          </cell>
          <cell r="E8960" t="str">
            <v>黃柏翰先生</v>
          </cell>
          <cell r="F8960">
            <v>933826277</v>
          </cell>
        </row>
        <row r="8961">
          <cell r="A8961" t="str">
            <v>G953828</v>
          </cell>
          <cell r="B8961" t="str">
            <v>ATV0106</v>
          </cell>
          <cell r="C8961" t="str">
            <v>先生</v>
          </cell>
          <cell r="D8961" t="str">
            <v>莊碩中</v>
          </cell>
          <cell r="E8961" t="str">
            <v>莊碩中先生</v>
          </cell>
          <cell r="F8961">
            <v>961139343</v>
          </cell>
        </row>
        <row r="8962">
          <cell r="A8962" t="str">
            <v>G954227</v>
          </cell>
          <cell r="B8962" t="str">
            <v>AUG6818</v>
          </cell>
          <cell r="C8962" t="str">
            <v>先生</v>
          </cell>
          <cell r="D8962" t="str">
            <v>謝宜軒</v>
          </cell>
          <cell r="E8962" t="str">
            <v>徐聖凱先生</v>
          </cell>
          <cell r="F8962">
            <v>972263059</v>
          </cell>
        </row>
        <row r="8963">
          <cell r="A8963" t="str">
            <v>G954483</v>
          </cell>
          <cell r="B8963" t="str">
            <v>RBR7257</v>
          </cell>
          <cell r="C8963" t="str">
            <v>先生</v>
          </cell>
          <cell r="D8963" t="str">
            <v>翕澤科技(股)-財盟彭顯文</v>
          </cell>
          <cell r="E8963" t="str">
            <v>彭顯文先生</v>
          </cell>
          <cell r="F8963">
            <v>928777944</v>
          </cell>
        </row>
        <row r="8964">
          <cell r="A8964" t="str">
            <v>G954744</v>
          </cell>
          <cell r="B8964" t="str">
            <v>ATX7779</v>
          </cell>
          <cell r="C8964" t="str">
            <v>先生</v>
          </cell>
          <cell r="D8964" t="str">
            <v>許銘鋒</v>
          </cell>
          <cell r="E8964" t="str">
            <v>許銘鋒先生</v>
          </cell>
          <cell r="F8964">
            <v>920253569</v>
          </cell>
        </row>
        <row r="8965">
          <cell r="A8965" t="str">
            <v>G955560</v>
          </cell>
          <cell r="B8965" t="str">
            <v>AXD9687</v>
          </cell>
          <cell r="C8965" t="str">
            <v>先生</v>
          </cell>
          <cell r="D8965" t="str">
            <v>鎔德股份有限公司陳德益</v>
          </cell>
          <cell r="E8965" t="str">
            <v>陳德益先生</v>
          </cell>
          <cell r="F8965">
            <v>900000000</v>
          </cell>
        </row>
        <row r="8966">
          <cell r="A8966" t="str">
            <v>G956677</v>
          </cell>
          <cell r="B8966" t="str">
            <v>AWY0665</v>
          </cell>
          <cell r="C8966" t="str">
            <v>先生</v>
          </cell>
          <cell r="D8966" t="str">
            <v>創泓科技(股)-財盟租賃孫悅意</v>
          </cell>
          <cell r="E8966" t="str">
            <v>孫悅意先生</v>
          </cell>
          <cell r="F8966">
            <v>918209379</v>
          </cell>
        </row>
        <row r="8967">
          <cell r="A8967" t="str">
            <v>G957685</v>
          </cell>
          <cell r="B8967" t="str">
            <v>RCB0981</v>
          </cell>
          <cell r="C8967" t="str">
            <v>先生</v>
          </cell>
          <cell r="D8967" t="str">
            <v>溫生醫股份有限公司-歐力士林晉裕</v>
          </cell>
          <cell r="E8967" t="str">
            <v>林晉裕先生</v>
          </cell>
          <cell r="F8967">
            <v>933132718</v>
          </cell>
        </row>
        <row r="8968">
          <cell r="A8968" t="str">
            <v>G964322</v>
          </cell>
          <cell r="B8968" t="str">
            <v>RCC0801</v>
          </cell>
          <cell r="C8968" t="str">
            <v>先生</v>
          </cell>
          <cell r="D8968" t="str">
            <v>普羅小客車租賃(股)陸定垚</v>
          </cell>
          <cell r="E8968" t="str">
            <v>陸定垚先生</v>
          </cell>
          <cell r="F8968">
            <v>932902007</v>
          </cell>
        </row>
        <row r="8969">
          <cell r="A8969" t="str">
            <v>G964329</v>
          </cell>
          <cell r="B8969" t="str">
            <v>RCC9916</v>
          </cell>
          <cell r="C8969" t="str">
            <v>小姐</v>
          </cell>
          <cell r="D8969" t="str">
            <v>西歐加油站股份有限公司周賢玲</v>
          </cell>
          <cell r="E8969" t="str">
            <v>周賢玲小姐</v>
          </cell>
          <cell r="F8969">
            <v>928831920</v>
          </cell>
        </row>
        <row r="8970">
          <cell r="A8970" t="str">
            <v>G964331</v>
          </cell>
          <cell r="B8970" t="str">
            <v>RCC0526</v>
          </cell>
          <cell r="C8970" t="str">
            <v>先生</v>
          </cell>
          <cell r="D8970" t="str">
            <v>久和醫療儀器(股)(財盟租賃)李典穎</v>
          </cell>
          <cell r="E8970" t="str">
            <v>李典穎先生</v>
          </cell>
          <cell r="F8970">
            <v>989258718</v>
          </cell>
        </row>
        <row r="8971">
          <cell r="A8971" t="str">
            <v>G964377</v>
          </cell>
          <cell r="B8971" t="str">
            <v>AWF9909</v>
          </cell>
          <cell r="C8971" t="str">
            <v>先生</v>
          </cell>
          <cell r="D8971" t="str">
            <v>桓億開發股份有限公司黃學卿</v>
          </cell>
          <cell r="E8971" t="str">
            <v>黃學卿先生</v>
          </cell>
          <cell r="F8971">
            <v>912901580</v>
          </cell>
        </row>
        <row r="8972">
          <cell r="A8972" t="str">
            <v>G965221</v>
          </cell>
          <cell r="B8972" t="str">
            <v>RCC5785</v>
          </cell>
          <cell r="C8972" t="str">
            <v>先生</v>
          </cell>
          <cell r="D8972" t="str">
            <v>亮宇纖維有限公司-台壽保融資(股)陳彥中</v>
          </cell>
          <cell r="E8972" t="str">
            <v>陳彥中先生</v>
          </cell>
          <cell r="F8972">
            <v>937085602</v>
          </cell>
        </row>
        <row r="8973">
          <cell r="A8973" t="str">
            <v>G970834</v>
          </cell>
          <cell r="B8973" t="str">
            <v>RCC0838</v>
          </cell>
          <cell r="C8973" t="str">
            <v>先生</v>
          </cell>
          <cell r="D8973" t="str">
            <v>方仕電子股份有限公司-聯邦張崑德</v>
          </cell>
          <cell r="E8973" t="str">
            <v>張崑德先生</v>
          </cell>
          <cell r="F8973">
            <v>975208771</v>
          </cell>
        </row>
        <row r="8974">
          <cell r="A8974" t="str">
            <v>G970872</v>
          </cell>
          <cell r="B8974" t="str">
            <v>ATW8885</v>
          </cell>
          <cell r="C8974" t="str">
            <v>先生</v>
          </cell>
          <cell r="D8974" t="str">
            <v>高柏偉</v>
          </cell>
          <cell r="E8974" t="str">
            <v>高柏偉先生</v>
          </cell>
          <cell r="F8974">
            <v>939080040</v>
          </cell>
        </row>
        <row r="8975">
          <cell r="A8975" t="str">
            <v>G970969</v>
          </cell>
          <cell r="B8975" t="str">
            <v>RBZ3606</v>
          </cell>
          <cell r="C8975" t="str">
            <v>小姐</v>
          </cell>
          <cell r="D8975" t="str">
            <v>歐力士小客車(租賃)胡燕珠</v>
          </cell>
          <cell r="E8975" t="str">
            <v>胡燕珠小姐</v>
          </cell>
          <cell r="F8975">
            <v>931043805</v>
          </cell>
        </row>
        <row r="8976">
          <cell r="A8976" t="str">
            <v>G970992</v>
          </cell>
          <cell r="B8976" t="str">
            <v>ATD0809</v>
          </cell>
          <cell r="C8976" t="str">
            <v>先生</v>
          </cell>
          <cell r="D8976" t="str">
            <v>王玉中</v>
          </cell>
          <cell r="E8976" t="str">
            <v>王玉中先生</v>
          </cell>
          <cell r="F8976">
            <v>955759035</v>
          </cell>
        </row>
        <row r="8977">
          <cell r="A8977" t="str">
            <v>G971169</v>
          </cell>
          <cell r="B8977" t="str">
            <v>RCA1970</v>
          </cell>
          <cell r="C8977" t="str">
            <v>先生</v>
          </cell>
          <cell r="D8977" t="str">
            <v>蕭維國</v>
          </cell>
          <cell r="E8977" t="str">
            <v>蕭維國先生</v>
          </cell>
          <cell r="F8977">
            <v>933064841</v>
          </cell>
        </row>
        <row r="8978">
          <cell r="A8978" t="str">
            <v>G971275</v>
          </cell>
          <cell r="B8978" t="str">
            <v>AWZ1175</v>
          </cell>
          <cell r="C8978" t="str">
            <v>先生</v>
          </cell>
          <cell r="D8978" t="str">
            <v>陳彥超</v>
          </cell>
          <cell r="E8978" t="str">
            <v>陳彥超先生</v>
          </cell>
          <cell r="F8978">
            <v>975360705</v>
          </cell>
        </row>
        <row r="8979">
          <cell r="A8979" t="str">
            <v>G987928</v>
          </cell>
          <cell r="B8979" t="str">
            <v>RBZ9993</v>
          </cell>
          <cell r="C8979" t="str">
            <v>先生</v>
          </cell>
          <cell r="D8979" t="str">
            <v>中國石油化學工業-聯邦租賃李朝銘</v>
          </cell>
          <cell r="E8979" t="str">
            <v>李朝銘先生</v>
          </cell>
          <cell r="F8979">
            <v>975395001</v>
          </cell>
        </row>
        <row r="8980">
          <cell r="A8980" t="str">
            <v>G991320</v>
          </cell>
          <cell r="B8980" t="str">
            <v>RBC7323</v>
          </cell>
          <cell r="C8980" t="str">
            <v>先生</v>
          </cell>
          <cell r="D8980" t="str">
            <v>李炎生</v>
          </cell>
          <cell r="E8980" t="str">
            <v>李炎生先生</v>
          </cell>
          <cell r="F8980">
            <v>920956026</v>
          </cell>
        </row>
        <row r="8981">
          <cell r="A8981" t="str">
            <v>G991519</v>
          </cell>
          <cell r="B8981" t="str">
            <v>RBQ6500</v>
          </cell>
          <cell r="C8981" t="str">
            <v>先生</v>
          </cell>
          <cell r="D8981" t="str">
            <v>台壽保資融股份有限公司馬慧凡</v>
          </cell>
          <cell r="E8981" t="str">
            <v>林建民先生</v>
          </cell>
          <cell r="F8981">
            <v>963739606</v>
          </cell>
        </row>
        <row r="8982">
          <cell r="A8982" t="str">
            <v>G991666</v>
          </cell>
          <cell r="B8982" t="str">
            <v>AXA3232</v>
          </cell>
          <cell r="C8982" t="str">
            <v>先生</v>
          </cell>
          <cell r="D8982" t="str">
            <v>賴明豊</v>
          </cell>
          <cell r="E8982" t="str">
            <v>賴明豊先生</v>
          </cell>
          <cell r="F8982">
            <v>985113880</v>
          </cell>
        </row>
        <row r="8983">
          <cell r="A8983" t="str">
            <v>G991757</v>
          </cell>
          <cell r="B8983" t="str">
            <v>ATH7597</v>
          </cell>
          <cell r="C8983" t="str">
            <v>先生</v>
          </cell>
          <cell r="D8983" t="str">
            <v>鎔德股份有限公司陳欽榮</v>
          </cell>
          <cell r="E8983" t="str">
            <v>陳欽榮先生</v>
          </cell>
          <cell r="F8983">
            <v>933038417</v>
          </cell>
        </row>
        <row r="8984">
          <cell r="A8984" t="str">
            <v>G991764</v>
          </cell>
          <cell r="B8984" t="str">
            <v>ATH7561</v>
          </cell>
          <cell r="C8984" t="str">
            <v>先生</v>
          </cell>
          <cell r="D8984" t="str">
            <v>鎔德股份有限公司陳欽榮</v>
          </cell>
          <cell r="E8984" t="str">
            <v>陳欽榮先生</v>
          </cell>
          <cell r="F8984">
            <v>933038417</v>
          </cell>
        </row>
        <row r="8985">
          <cell r="A8985" t="str">
            <v>G992301</v>
          </cell>
          <cell r="B8985" t="str">
            <v>AXD6385</v>
          </cell>
          <cell r="C8985" t="str">
            <v>先生</v>
          </cell>
          <cell r="D8985" t="str">
            <v>張志祥</v>
          </cell>
          <cell r="E8985" t="str">
            <v>張志祥先生</v>
          </cell>
          <cell r="F8985">
            <v>921985523</v>
          </cell>
        </row>
        <row r="8986">
          <cell r="A8986" t="str">
            <v>G992305</v>
          </cell>
          <cell r="B8986" t="str">
            <v>AXE3311</v>
          </cell>
          <cell r="C8986" t="str">
            <v>先生</v>
          </cell>
          <cell r="D8986" t="str">
            <v>郭耀文</v>
          </cell>
          <cell r="E8986" t="str">
            <v>郭耀文先生</v>
          </cell>
          <cell r="F8986">
            <v>936258899</v>
          </cell>
        </row>
        <row r="8987">
          <cell r="A8987" t="str">
            <v>G993638</v>
          </cell>
          <cell r="B8987" t="str">
            <v>ATG5679</v>
          </cell>
          <cell r="C8987" t="str">
            <v>先生</v>
          </cell>
          <cell r="D8987" t="str">
            <v>蔣維騏</v>
          </cell>
          <cell r="E8987" t="str">
            <v>蔣維騏先生</v>
          </cell>
          <cell r="F8987">
            <v>971020555</v>
          </cell>
        </row>
        <row r="8988">
          <cell r="A8988" t="str">
            <v>G994045</v>
          </cell>
          <cell r="B8988" t="str">
            <v>G994045</v>
          </cell>
          <cell r="C8988" t="str">
            <v>先生</v>
          </cell>
          <cell r="D8988" t="str">
            <v>鉑德汽車股份有限公司程柏盛</v>
          </cell>
          <cell r="E8988" t="str">
            <v>程柏盛先生</v>
          </cell>
          <cell r="F8988">
            <v>936033878</v>
          </cell>
        </row>
        <row r="8989">
          <cell r="A8989" t="str">
            <v>G994050</v>
          </cell>
          <cell r="B8989" t="str">
            <v>AXD8826</v>
          </cell>
          <cell r="C8989" t="str">
            <v>小姐</v>
          </cell>
          <cell r="D8989" t="str">
            <v>陳筱鈴</v>
          </cell>
          <cell r="E8989" t="str">
            <v>陳筱鈴小姐</v>
          </cell>
          <cell r="F8989">
            <v>916182037</v>
          </cell>
        </row>
        <row r="8990">
          <cell r="A8990" t="str">
            <v>G994117</v>
          </cell>
          <cell r="B8990" t="str">
            <v>ATV1986</v>
          </cell>
          <cell r="C8990" t="str">
            <v>先生</v>
          </cell>
          <cell r="D8990" t="str">
            <v>林欣陵</v>
          </cell>
          <cell r="E8990" t="str">
            <v>賴志名先生</v>
          </cell>
          <cell r="F8990">
            <v>911318868</v>
          </cell>
        </row>
        <row r="8991">
          <cell r="A8991" t="str">
            <v>G996539</v>
          </cell>
          <cell r="B8991" t="str">
            <v>RCD5560</v>
          </cell>
          <cell r="C8991" t="str">
            <v>先生</v>
          </cell>
          <cell r="D8991" t="str">
            <v>致伸科技(股)-和運租車周衍洲</v>
          </cell>
          <cell r="E8991" t="str">
            <v>周衍洲先生</v>
          </cell>
          <cell r="F8991">
            <v>972705011</v>
          </cell>
        </row>
        <row r="8992">
          <cell r="A8992" t="str">
            <v>GA00035</v>
          </cell>
          <cell r="B8992" t="str">
            <v>ASC2866</v>
          </cell>
          <cell r="C8992" t="str">
            <v>小姐</v>
          </cell>
          <cell r="D8992" t="str">
            <v>陳怡葶</v>
          </cell>
          <cell r="E8992" t="str">
            <v>陳怡葶小姐</v>
          </cell>
          <cell r="F8992">
            <v>972727330</v>
          </cell>
        </row>
        <row r="8993">
          <cell r="A8993" t="str">
            <v>GA00065</v>
          </cell>
          <cell r="B8993" t="str">
            <v>AVG2913</v>
          </cell>
          <cell r="C8993" t="str">
            <v>小姐</v>
          </cell>
          <cell r="D8993" t="str">
            <v>台林投資有限公司林金燕</v>
          </cell>
          <cell r="E8993" t="str">
            <v>林金燕小姐</v>
          </cell>
          <cell r="F8993">
            <v>932033041</v>
          </cell>
        </row>
        <row r="8994">
          <cell r="A8994" t="str">
            <v>GA00097</v>
          </cell>
          <cell r="B8994" t="str">
            <v>ATC3393</v>
          </cell>
          <cell r="C8994" t="str">
            <v>先生</v>
          </cell>
          <cell r="D8994" t="str">
            <v>0成群傑</v>
          </cell>
          <cell r="E8994" t="str">
            <v>成群傑先生</v>
          </cell>
          <cell r="F8994">
            <v>979966281</v>
          </cell>
        </row>
        <row r="8995">
          <cell r="A8995" t="str">
            <v>GA00103</v>
          </cell>
          <cell r="B8995" t="str">
            <v>RBT1965</v>
          </cell>
          <cell r="C8995" t="str">
            <v>小姐</v>
          </cell>
          <cell r="D8995" t="str">
            <v>誠一成顧問有限公司-財盟郭芳丞</v>
          </cell>
          <cell r="E8995" t="str">
            <v>郭芳丞小姐</v>
          </cell>
          <cell r="F8995">
            <v>988354131</v>
          </cell>
        </row>
        <row r="8996">
          <cell r="A8996" t="str">
            <v>GA00112</v>
          </cell>
          <cell r="B8996" t="str">
            <v>ARG1128</v>
          </cell>
          <cell r="C8996" t="str">
            <v>先生</v>
          </cell>
          <cell r="D8996" t="str">
            <v>鍾振盈</v>
          </cell>
          <cell r="E8996" t="str">
            <v>鍾振盈先生</v>
          </cell>
          <cell r="F8996">
            <v>937227959</v>
          </cell>
        </row>
        <row r="8997">
          <cell r="A8997" t="str">
            <v>GA00113</v>
          </cell>
          <cell r="B8997" t="str">
            <v>AWZ2536</v>
          </cell>
          <cell r="C8997" t="str">
            <v>先生</v>
          </cell>
          <cell r="D8997" t="str">
            <v>張紫虹</v>
          </cell>
          <cell r="E8997" t="str">
            <v>鄭傑仁先生</v>
          </cell>
          <cell r="F8997">
            <v>932309809</v>
          </cell>
        </row>
        <row r="8998">
          <cell r="A8998" t="str">
            <v>GA00117</v>
          </cell>
          <cell r="B8998" t="str">
            <v>AUT8999</v>
          </cell>
          <cell r="C8998" t="str">
            <v>先生</v>
          </cell>
          <cell r="D8998" t="str">
            <v>名祥鋼鐵股份有限公司黃英傑</v>
          </cell>
          <cell r="E8998" t="str">
            <v>黃英傑先生</v>
          </cell>
          <cell r="F8998">
            <v>939250606</v>
          </cell>
        </row>
        <row r="8999">
          <cell r="A8999" t="str">
            <v>GA00128</v>
          </cell>
          <cell r="B8999" t="str">
            <v>ATG7558</v>
          </cell>
          <cell r="C8999" t="str">
            <v>先生</v>
          </cell>
          <cell r="D8999" t="str">
            <v>鎔德股份有限公司陳德益</v>
          </cell>
          <cell r="E8999" t="str">
            <v>陳德益先生</v>
          </cell>
          <cell r="F8999">
            <v>900000000</v>
          </cell>
        </row>
        <row r="9000">
          <cell r="A9000" t="str">
            <v>GA00137</v>
          </cell>
          <cell r="B9000" t="str">
            <v>RBQ5059</v>
          </cell>
          <cell r="C9000" t="str">
            <v>先生</v>
          </cell>
          <cell r="D9000" t="str">
            <v>依德國際股份有限公司/穎奕生醫科技股份有限公司朱恆毅</v>
          </cell>
          <cell r="E9000" t="str">
            <v>朱恆毅先生</v>
          </cell>
          <cell r="F9000">
            <v>935222609</v>
          </cell>
        </row>
        <row r="9001">
          <cell r="A9001" t="str">
            <v>GA00144</v>
          </cell>
          <cell r="B9001" t="str">
            <v>RBT1789</v>
          </cell>
          <cell r="C9001" t="str">
            <v>先生</v>
          </cell>
          <cell r="D9001" t="str">
            <v>聯邦國際租賃(股)/兩儀事業(股)公司郭先捷</v>
          </cell>
          <cell r="E9001" t="str">
            <v>郭先捷先生</v>
          </cell>
          <cell r="F9001">
            <v>910089268</v>
          </cell>
        </row>
        <row r="9002">
          <cell r="A9002" t="str">
            <v>GA00153</v>
          </cell>
          <cell r="B9002" t="str">
            <v>RBT7077</v>
          </cell>
          <cell r="C9002" t="str">
            <v>先生</v>
          </cell>
          <cell r="D9002" t="str">
            <v>市民大道刷刷鍋(財盟租賃)劉豊輝</v>
          </cell>
          <cell r="E9002" t="str">
            <v>劉豊輝先生</v>
          </cell>
          <cell r="F9002">
            <v>910092200</v>
          </cell>
        </row>
        <row r="9003">
          <cell r="A9003" t="str">
            <v>GA00156</v>
          </cell>
          <cell r="B9003" t="str">
            <v>ATF3118</v>
          </cell>
          <cell r="C9003" t="str">
            <v>小姐</v>
          </cell>
          <cell r="D9003" t="str">
            <v>石惠平</v>
          </cell>
          <cell r="E9003" t="str">
            <v>石惠平小姐</v>
          </cell>
          <cell r="F9003">
            <v>937059770</v>
          </cell>
        </row>
        <row r="9004">
          <cell r="A9004" t="str">
            <v>GA00272</v>
          </cell>
          <cell r="B9004" t="str">
            <v>AWY0081</v>
          </cell>
          <cell r="C9004" t="str">
            <v>先生</v>
          </cell>
          <cell r="D9004" t="str">
            <v>傑聯國際工程顧問(限)張敬禮</v>
          </cell>
          <cell r="E9004" t="str">
            <v>張敬禮先生</v>
          </cell>
          <cell r="F9004">
            <v>936589500</v>
          </cell>
        </row>
        <row r="9005">
          <cell r="A9005" t="str">
            <v>GA00351</v>
          </cell>
          <cell r="B9005" t="str">
            <v>RBR9007</v>
          </cell>
          <cell r="C9005" t="str">
            <v>先生</v>
          </cell>
          <cell r="D9005" t="str">
            <v>群益金鼎證券股份有限公司-歐力士林彥棻</v>
          </cell>
          <cell r="E9005" t="str">
            <v>林彥棻先生</v>
          </cell>
          <cell r="F9005">
            <v>933626995</v>
          </cell>
        </row>
        <row r="9006">
          <cell r="A9006" t="str">
            <v>GA00526</v>
          </cell>
          <cell r="B9006" t="str">
            <v>RCB2677</v>
          </cell>
          <cell r="C9006" t="str">
            <v>小姐</v>
          </cell>
          <cell r="D9006" t="str">
            <v>博意國際(有)-格上租賃謝佳慧</v>
          </cell>
          <cell r="E9006" t="str">
            <v>謝佳慧小姐</v>
          </cell>
          <cell r="F9006">
            <v>937066512</v>
          </cell>
        </row>
        <row r="9007">
          <cell r="A9007" t="str">
            <v>GA00539</v>
          </cell>
          <cell r="B9007" t="str">
            <v>RCD6859</v>
          </cell>
          <cell r="C9007" t="str">
            <v>先生</v>
          </cell>
          <cell r="D9007" t="str">
            <v>碩翊科技(股)-日盛租賃袁明光</v>
          </cell>
          <cell r="E9007" t="str">
            <v>袁明光先生</v>
          </cell>
          <cell r="F9007">
            <v>988558880</v>
          </cell>
        </row>
        <row r="9008">
          <cell r="A9008" t="str">
            <v>GA00576</v>
          </cell>
          <cell r="B9008" t="str">
            <v>ATM1031</v>
          </cell>
          <cell r="C9008" t="str">
            <v>先生</v>
          </cell>
          <cell r="D9008" t="str">
            <v>何光桓</v>
          </cell>
          <cell r="E9008" t="str">
            <v>何光桓先生</v>
          </cell>
          <cell r="F9008">
            <v>928858623</v>
          </cell>
        </row>
        <row r="9009">
          <cell r="A9009" t="str">
            <v>GA00633</v>
          </cell>
          <cell r="B9009" t="str">
            <v>AXE1891</v>
          </cell>
          <cell r="C9009" t="str">
            <v>小姐</v>
          </cell>
          <cell r="D9009" t="str">
            <v>遠博資產管理(股)陳淑嫚</v>
          </cell>
          <cell r="E9009" t="str">
            <v>陳淑嫚小姐</v>
          </cell>
          <cell r="F9009">
            <v>935603689</v>
          </cell>
        </row>
        <row r="9010">
          <cell r="A9010" t="str">
            <v>GA39038</v>
          </cell>
          <cell r="B9010" t="str">
            <v>RAX7111</v>
          </cell>
          <cell r="C9010" t="str">
            <v>先生</v>
          </cell>
          <cell r="D9010" t="str">
            <v>德記資產股份有限公司-台壽保融資(股)高智成</v>
          </cell>
          <cell r="E9010" t="str">
            <v>高智成先生</v>
          </cell>
          <cell r="F9010">
            <v>932300132</v>
          </cell>
        </row>
        <row r="9011">
          <cell r="A9011" t="str">
            <v>GA39147</v>
          </cell>
          <cell r="B9011" t="str">
            <v>AKQ1838</v>
          </cell>
          <cell r="C9011" t="str">
            <v>小姐</v>
          </cell>
          <cell r="D9011" t="str">
            <v>吳秀慧</v>
          </cell>
          <cell r="E9011" t="str">
            <v>吳秀慧小姐</v>
          </cell>
          <cell r="F9011">
            <v>928236815</v>
          </cell>
        </row>
        <row r="9012">
          <cell r="A9012" t="str">
            <v>GA39220</v>
          </cell>
          <cell r="B9012" t="str">
            <v>AMG2788</v>
          </cell>
          <cell r="C9012" t="str">
            <v>先生</v>
          </cell>
          <cell r="D9012" t="str">
            <v>江健智</v>
          </cell>
          <cell r="E9012" t="str">
            <v>江健智先生</v>
          </cell>
          <cell r="F9012">
            <v>922684623</v>
          </cell>
        </row>
        <row r="9013">
          <cell r="A9013" t="str">
            <v>GA39390</v>
          </cell>
          <cell r="B9013" t="str">
            <v>AWZ8659</v>
          </cell>
          <cell r="C9013" t="str">
            <v>小姐</v>
          </cell>
          <cell r="D9013" t="str">
            <v>宏騏資產管理(股)(財盟租賃)陳語彤</v>
          </cell>
          <cell r="E9013" t="str">
            <v>陳語彤小姐</v>
          </cell>
          <cell r="F9013">
            <v>920872570</v>
          </cell>
        </row>
        <row r="9014">
          <cell r="A9014" t="str">
            <v>GA39436</v>
          </cell>
          <cell r="B9014" t="str">
            <v>RCC7099</v>
          </cell>
          <cell r="C9014" t="str">
            <v>小姐</v>
          </cell>
          <cell r="D9014" t="str">
            <v>黃素華</v>
          </cell>
          <cell r="E9014" t="str">
            <v>黃素華小姐</v>
          </cell>
          <cell r="F9014">
            <v>958765398</v>
          </cell>
        </row>
        <row r="9015">
          <cell r="A9015" t="str">
            <v>GA39462</v>
          </cell>
          <cell r="B9015" t="str">
            <v>AKP5898</v>
          </cell>
          <cell r="C9015" t="str">
            <v>先生</v>
          </cell>
          <cell r="D9015" t="str">
            <v>蔡孟翰</v>
          </cell>
          <cell r="E9015" t="str">
            <v>蔡孟翰先生</v>
          </cell>
          <cell r="F9015">
            <v>915622778</v>
          </cell>
        </row>
        <row r="9016">
          <cell r="A9016" t="str">
            <v>GA39493</v>
          </cell>
          <cell r="B9016" t="str">
            <v>ALZ3377</v>
          </cell>
          <cell r="C9016" t="str">
            <v>先生</v>
          </cell>
          <cell r="D9016" t="str">
            <v>朱傳文</v>
          </cell>
          <cell r="E9016" t="str">
            <v>朱傳文先生</v>
          </cell>
          <cell r="F9016">
            <v>930951561</v>
          </cell>
        </row>
        <row r="9017">
          <cell r="A9017" t="str">
            <v>GA39511</v>
          </cell>
          <cell r="B9017" t="str">
            <v>AKR1007</v>
          </cell>
          <cell r="C9017" t="str">
            <v>先生</v>
          </cell>
          <cell r="D9017" t="str">
            <v>汎準科技股份有限公司陳正瑋</v>
          </cell>
          <cell r="E9017" t="str">
            <v>陳正瑋先生</v>
          </cell>
          <cell r="F9017">
            <v>988008892</v>
          </cell>
        </row>
        <row r="9018">
          <cell r="A9018" t="str">
            <v>GA39572</v>
          </cell>
          <cell r="B9018" t="str">
            <v>AKR5562</v>
          </cell>
          <cell r="C9018" t="str">
            <v>小姐</v>
          </cell>
          <cell r="D9018" t="str">
            <v>呂偉綸</v>
          </cell>
          <cell r="E9018" t="str">
            <v>楊喻因小姐</v>
          </cell>
          <cell r="F9018">
            <v>972282343</v>
          </cell>
        </row>
        <row r="9019">
          <cell r="A9019" t="str">
            <v>GA39664</v>
          </cell>
          <cell r="B9019" t="str">
            <v>ALA0111</v>
          </cell>
          <cell r="C9019" t="str">
            <v>先生</v>
          </cell>
          <cell r="D9019" t="str">
            <v>王聖文</v>
          </cell>
          <cell r="E9019" t="str">
            <v>王聖文先生</v>
          </cell>
          <cell r="F9019">
            <v>926088408</v>
          </cell>
        </row>
        <row r="9020">
          <cell r="A9020" t="str">
            <v>GA39726</v>
          </cell>
          <cell r="B9020" t="str">
            <v>AKZ8989</v>
          </cell>
          <cell r="C9020" t="str">
            <v>先生</v>
          </cell>
          <cell r="D9020" t="str">
            <v>林俊豪</v>
          </cell>
          <cell r="E9020" t="str">
            <v>林俊豪先生</v>
          </cell>
          <cell r="F9020">
            <v>933706809</v>
          </cell>
        </row>
        <row r="9021">
          <cell r="A9021" t="str">
            <v>GA39922</v>
          </cell>
          <cell r="B9021" t="str">
            <v>ANV6960</v>
          </cell>
          <cell r="C9021" t="str">
            <v>先生</v>
          </cell>
          <cell r="D9021" t="str">
            <v>羅曜德</v>
          </cell>
          <cell r="E9021" t="str">
            <v>羅曜德先生</v>
          </cell>
          <cell r="F9021">
            <v>988981281</v>
          </cell>
        </row>
        <row r="9022">
          <cell r="A9022" t="str">
            <v>GA39964</v>
          </cell>
          <cell r="B9022" t="str">
            <v>ALB5829</v>
          </cell>
          <cell r="C9022" t="str">
            <v>先生</v>
          </cell>
          <cell r="D9022" t="str">
            <v>錢盟企業股份有限公司錢庸正</v>
          </cell>
          <cell r="E9022" t="str">
            <v>錢庸正先生</v>
          </cell>
          <cell r="F9022">
            <v>933886952</v>
          </cell>
        </row>
        <row r="9023">
          <cell r="A9023" t="str">
            <v>GA39970</v>
          </cell>
          <cell r="B9023" t="str">
            <v>ANW0998</v>
          </cell>
          <cell r="C9023" t="str">
            <v>先生</v>
          </cell>
          <cell r="D9023" t="str">
            <v>蔡春松</v>
          </cell>
          <cell r="E9023" t="str">
            <v>蔡春松先生</v>
          </cell>
          <cell r="F9023">
            <v>912246665</v>
          </cell>
        </row>
        <row r="9024">
          <cell r="A9024" t="str">
            <v>GD34876</v>
          </cell>
          <cell r="B9024" t="str">
            <v>ALC1799</v>
          </cell>
          <cell r="C9024" t="str">
            <v>先生</v>
          </cell>
          <cell r="D9024" t="str">
            <v>游連福</v>
          </cell>
          <cell r="E9024" t="str">
            <v>游連福先生</v>
          </cell>
          <cell r="F9024">
            <v>955298007</v>
          </cell>
        </row>
        <row r="9025">
          <cell r="A9025" t="str">
            <v>GD34981</v>
          </cell>
          <cell r="B9025" t="str">
            <v>RBD8977</v>
          </cell>
          <cell r="C9025" t="str">
            <v>先生</v>
          </cell>
          <cell r="D9025" t="str">
            <v>仲貿實業股份有限公司-財盟江俊明</v>
          </cell>
          <cell r="E9025" t="str">
            <v>江俊明先生</v>
          </cell>
          <cell r="F9025">
            <v>955170017</v>
          </cell>
        </row>
        <row r="9026">
          <cell r="A9026" t="str">
            <v>GD34982</v>
          </cell>
          <cell r="B9026" t="str">
            <v>ARG7667</v>
          </cell>
          <cell r="C9026" t="str">
            <v>先生</v>
          </cell>
          <cell r="D9026" t="str">
            <v>歐陽偉</v>
          </cell>
          <cell r="E9026" t="str">
            <v>歐陽偉先生</v>
          </cell>
          <cell r="F9026">
            <v>936939191</v>
          </cell>
        </row>
        <row r="9027">
          <cell r="A9027" t="str">
            <v>GD61589</v>
          </cell>
          <cell r="B9027" t="str">
            <v>待配額車</v>
          </cell>
          <cell r="C9027" t="str">
            <v>先生</v>
          </cell>
          <cell r="D9027" t="str">
            <v>洪增富</v>
          </cell>
          <cell r="E9027" t="str">
            <v>洪增富先生</v>
          </cell>
          <cell r="F9027">
            <v>920018099</v>
          </cell>
        </row>
        <row r="9028">
          <cell r="A9028" t="str">
            <v>GD61604</v>
          </cell>
          <cell r="B9028" t="str">
            <v>ANW2666</v>
          </cell>
          <cell r="C9028" t="str">
            <v>小姐</v>
          </cell>
          <cell r="D9028" t="str">
            <v>鄭雅文</v>
          </cell>
          <cell r="E9028" t="str">
            <v>鄭雅文小姐</v>
          </cell>
          <cell r="F9028">
            <v>905733599</v>
          </cell>
        </row>
        <row r="9029">
          <cell r="A9029" t="str">
            <v>GD61605</v>
          </cell>
          <cell r="B9029" t="str">
            <v>AQF7777</v>
          </cell>
          <cell r="C9029" t="str">
            <v>先生</v>
          </cell>
          <cell r="D9029" t="str">
            <v>李思萍</v>
          </cell>
          <cell r="E9029" t="str">
            <v>陳銘煌先生</v>
          </cell>
          <cell r="F9029">
            <v>922072747</v>
          </cell>
        </row>
        <row r="9030">
          <cell r="A9030" t="str">
            <v>GD61613</v>
          </cell>
          <cell r="B9030" t="str">
            <v>RBD6606</v>
          </cell>
          <cell r="C9030" t="str">
            <v>先生</v>
          </cell>
          <cell r="D9030" t="str">
            <v>聯邦國際租賃股份有限公司劉協龍</v>
          </cell>
          <cell r="E9030" t="str">
            <v>劉協龍先生</v>
          </cell>
          <cell r="F9030">
            <v>988032754</v>
          </cell>
        </row>
        <row r="9031">
          <cell r="A9031" t="str">
            <v>GD61657</v>
          </cell>
          <cell r="B9031" t="str">
            <v>AQK6167</v>
          </cell>
          <cell r="C9031" t="str">
            <v>先生</v>
          </cell>
          <cell r="D9031" t="str">
            <v>洪賢玲</v>
          </cell>
          <cell r="E9031" t="str">
            <v>劉金禮先生</v>
          </cell>
          <cell r="F9031">
            <v>932139401</v>
          </cell>
        </row>
        <row r="9032">
          <cell r="A9032" t="str">
            <v>GD61660</v>
          </cell>
          <cell r="B9032" t="str">
            <v>RBD1898</v>
          </cell>
          <cell r="C9032" t="str">
            <v>先生</v>
          </cell>
          <cell r="D9032" t="str">
            <v>0張烜棟</v>
          </cell>
          <cell r="E9032" t="str">
            <v>張烜棟先生</v>
          </cell>
          <cell r="F9032">
            <v>936060077</v>
          </cell>
        </row>
        <row r="9033">
          <cell r="A9033" t="str">
            <v>GD61669</v>
          </cell>
          <cell r="B9033" t="str">
            <v>ART6596</v>
          </cell>
          <cell r="C9033" t="str">
            <v>先生</v>
          </cell>
          <cell r="D9033" t="str">
            <v>周中琪</v>
          </cell>
          <cell r="E9033" t="str">
            <v>周中琪先生</v>
          </cell>
          <cell r="F9033">
            <v>972213719</v>
          </cell>
        </row>
        <row r="9034">
          <cell r="A9034" t="str">
            <v>GD61670</v>
          </cell>
          <cell r="B9034" t="str">
            <v>AMX5096</v>
          </cell>
          <cell r="C9034" t="str">
            <v>先生</v>
          </cell>
          <cell r="D9034" t="str">
            <v>寰宇智庫管理顧問股份有限公司李坤璋</v>
          </cell>
          <cell r="E9034" t="str">
            <v>李坤璋先生</v>
          </cell>
          <cell r="F9034">
            <v>938206697</v>
          </cell>
        </row>
        <row r="9035">
          <cell r="A9035" t="str">
            <v>GD61674</v>
          </cell>
          <cell r="B9035" t="str">
            <v>APW5589</v>
          </cell>
          <cell r="C9035" t="str">
            <v>先生</v>
          </cell>
          <cell r="D9035" t="str">
            <v>盧建順</v>
          </cell>
          <cell r="E9035" t="str">
            <v>盧建順先生</v>
          </cell>
          <cell r="F9035">
            <v>910243613</v>
          </cell>
        </row>
        <row r="9036">
          <cell r="A9036" t="str">
            <v>GD61677</v>
          </cell>
          <cell r="B9036" t="str">
            <v>ASQ5556</v>
          </cell>
          <cell r="C9036" t="str">
            <v>先生</v>
          </cell>
          <cell r="D9036" t="str">
            <v>劉錦秋</v>
          </cell>
          <cell r="E9036" t="str">
            <v>劉錦秋先生</v>
          </cell>
          <cell r="F9036">
            <v>939335882</v>
          </cell>
        </row>
        <row r="9037">
          <cell r="A9037" t="str">
            <v>GD61687</v>
          </cell>
          <cell r="B9037" t="str">
            <v>ATF8957</v>
          </cell>
          <cell r="C9037" t="str">
            <v>小姐</v>
          </cell>
          <cell r="D9037" t="str">
            <v>尤姿婷</v>
          </cell>
          <cell r="E9037" t="str">
            <v>尤姿婷小姐</v>
          </cell>
          <cell r="F9037">
            <v>926886666</v>
          </cell>
        </row>
        <row r="9038">
          <cell r="A9038" t="str">
            <v>GD61690</v>
          </cell>
          <cell r="B9038" t="str">
            <v>AHZ7777</v>
          </cell>
          <cell r="C9038" t="str">
            <v>先生</v>
          </cell>
          <cell r="D9038" t="str">
            <v>林敬勇</v>
          </cell>
          <cell r="E9038" t="str">
            <v>林敬勇先生</v>
          </cell>
          <cell r="F9038">
            <v>926989705</v>
          </cell>
        </row>
        <row r="9039">
          <cell r="A9039" t="str">
            <v>GD61692</v>
          </cell>
          <cell r="B9039" t="str">
            <v>ATC7085</v>
          </cell>
          <cell r="C9039" t="str">
            <v>先生</v>
          </cell>
          <cell r="D9039" t="str">
            <v>潘如瑾</v>
          </cell>
          <cell r="E9039" t="str">
            <v>潘如瑾先生</v>
          </cell>
          <cell r="F9039">
            <v>920153021</v>
          </cell>
        </row>
        <row r="9040">
          <cell r="A9040" t="str">
            <v>GD61699</v>
          </cell>
          <cell r="B9040" t="str">
            <v>ANZ8816</v>
          </cell>
          <cell r="C9040" t="str">
            <v>先生</v>
          </cell>
          <cell r="D9040" t="str">
            <v>詹瑞騰</v>
          </cell>
          <cell r="E9040" t="str">
            <v>詹瑞騰先生</v>
          </cell>
          <cell r="F9040">
            <v>975801996</v>
          </cell>
        </row>
        <row r="9041">
          <cell r="A9041" t="str">
            <v>GD69904</v>
          </cell>
          <cell r="B9041" t="str">
            <v>AKR8978</v>
          </cell>
          <cell r="C9041" t="str">
            <v>先生</v>
          </cell>
          <cell r="D9041" t="str">
            <v>莊匡正</v>
          </cell>
          <cell r="E9041" t="str">
            <v>莊匡正先生</v>
          </cell>
          <cell r="F9041">
            <v>926705152</v>
          </cell>
        </row>
        <row r="9042">
          <cell r="A9042" t="str">
            <v>GD77179</v>
          </cell>
          <cell r="B9042" t="str">
            <v>ANN8668</v>
          </cell>
          <cell r="C9042" t="str">
            <v>先生</v>
          </cell>
          <cell r="D9042" t="str">
            <v>陳柏翰</v>
          </cell>
          <cell r="E9042" t="str">
            <v>陳柏翰先生</v>
          </cell>
          <cell r="F9042">
            <v>988423658</v>
          </cell>
        </row>
        <row r="9043">
          <cell r="A9043" t="str">
            <v>GE12507</v>
          </cell>
          <cell r="B9043" t="str">
            <v>RBL2332</v>
          </cell>
          <cell r="C9043" t="str">
            <v>先生</v>
          </cell>
          <cell r="D9043" t="str">
            <v>涂永芳</v>
          </cell>
          <cell r="E9043" t="str">
            <v>涂永芳先生</v>
          </cell>
          <cell r="F9043">
            <v>930020980</v>
          </cell>
        </row>
        <row r="9044">
          <cell r="A9044" t="str">
            <v>GE12540</v>
          </cell>
          <cell r="B9044" t="str">
            <v>RBL0055</v>
          </cell>
          <cell r="C9044" t="str">
            <v>先生</v>
          </cell>
          <cell r="D9044" t="str">
            <v>蘋果實業有限公司-財盟租賃楊子貴</v>
          </cell>
          <cell r="E9044" t="str">
            <v>楊子貴先生</v>
          </cell>
          <cell r="F9044">
            <v>984297000</v>
          </cell>
        </row>
        <row r="9045">
          <cell r="A9045" t="str">
            <v>GE12558</v>
          </cell>
          <cell r="B9045" t="str">
            <v>AXJ7250</v>
          </cell>
          <cell r="C9045" t="str">
            <v>先生</v>
          </cell>
          <cell r="D9045" t="str">
            <v>楊和笙</v>
          </cell>
          <cell r="E9045" t="str">
            <v>楊和笙先生</v>
          </cell>
          <cell r="F9045">
            <v>919999663</v>
          </cell>
        </row>
        <row r="9046">
          <cell r="A9046" t="str">
            <v>GE12561</v>
          </cell>
          <cell r="B9046" t="str">
            <v>ANY2178</v>
          </cell>
          <cell r="C9046" t="str">
            <v>先生</v>
          </cell>
          <cell r="D9046" t="str">
            <v>雲朗觀光(股)李宗誌</v>
          </cell>
          <cell r="E9046" t="str">
            <v>李宗誌先生</v>
          </cell>
          <cell r="F9046">
            <v>938727333</v>
          </cell>
        </row>
        <row r="9047">
          <cell r="A9047" t="str">
            <v>GE79715</v>
          </cell>
          <cell r="B9047" t="str">
            <v>ANV8389</v>
          </cell>
          <cell r="C9047" t="str">
            <v>先生</v>
          </cell>
          <cell r="D9047" t="str">
            <v>許朝峮</v>
          </cell>
          <cell r="E9047" t="str">
            <v>許朝峮先生</v>
          </cell>
          <cell r="F9047">
            <v>931062666</v>
          </cell>
        </row>
        <row r="9048">
          <cell r="A9048" t="str">
            <v>GF92333</v>
          </cell>
          <cell r="B9048" t="str">
            <v>ALL5900</v>
          </cell>
          <cell r="C9048" t="str">
            <v>小姐</v>
          </cell>
          <cell r="D9048" t="str">
            <v>楊淑惠</v>
          </cell>
          <cell r="E9048" t="str">
            <v>楊淑惠小姐</v>
          </cell>
          <cell r="F9048">
            <v>922800600</v>
          </cell>
        </row>
        <row r="9049">
          <cell r="A9049" t="str">
            <v>GF92406</v>
          </cell>
          <cell r="B9049" t="str">
            <v>AXC3223</v>
          </cell>
          <cell r="C9049" t="str">
            <v>先生</v>
          </cell>
          <cell r="D9049" t="str">
            <v>陳厚全</v>
          </cell>
          <cell r="E9049" t="str">
            <v>陳厚全先生</v>
          </cell>
          <cell r="F9049">
            <v>936049827</v>
          </cell>
        </row>
        <row r="9050">
          <cell r="A9050" t="str">
            <v>GF92422</v>
          </cell>
          <cell r="B9050" t="str">
            <v>RAX5058</v>
          </cell>
          <cell r="C9050" t="str">
            <v>先生</v>
          </cell>
          <cell r="D9050" t="str">
            <v>財盟小客車租賃股份有限公司顏銘宏</v>
          </cell>
          <cell r="E9050" t="str">
            <v>顏銘宏先生</v>
          </cell>
          <cell r="F9050">
            <v>979966281</v>
          </cell>
        </row>
        <row r="9051">
          <cell r="A9051" t="str">
            <v>GF92446</v>
          </cell>
          <cell r="B9051" t="str">
            <v>GF92446</v>
          </cell>
          <cell r="C9051" t="str">
            <v>先生</v>
          </cell>
          <cell r="D9051" t="str">
            <v>鉑德汽車股份有限公司吳佳翰</v>
          </cell>
          <cell r="E9051" t="str">
            <v>吳佳翰先生</v>
          </cell>
          <cell r="F9051">
            <v>921282497</v>
          </cell>
        </row>
        <row r="9052">
          <cell r="A9052" t="str">
            <v>GF92462</v>
          </cell>
          <cell r="B9052" t="str">
            <v>AKX0999</v>
          </cell>
          <cell r="C9052" t="str">
            <v>先生</v>
          </cell>
          <cell r="D9052" t="str">
            <v>王志偉</v>
          </cell>
          <cell r="E9052" t="str">
            <v>王志偉先生</v>
          </cell>
          <cell r="F9052">
            <v>938005786</v>
          </cell>
        </row>
        <row r="9053">
          <cell r="A9053" t="str">
            <v>GF93020</v>
          </cell>
          <cell r="B9053" t="str">
            <v>AKM2679</v>
          </cell>
          <cell r="C9053" t="str">
            <v>先生</v>
          </cell>
          <cell r="D9053" t="str">
            <v>莊俞宏</v>
          </cell>
          <cell r="E9053" t="str">
            <v>莊俞宏先生</v>
          </cell>
          <cell r="F9053">
            <v>983864547</v>
          </cell>
        </row>
        <row r="9054">
          <cell r="A9054" t="str">
            <v>GF93109</v>
          </cell>
          <cell r="B9054" t="str">
            <v>AKK8500</v>
          </cell>
          <cell r="C9054" t="str">
            <v>小姐</v>
          </cell>
          <cell r="D9054" t="str">
            <v>林茂生</v>
          </cell>
          <cell r="E9054" t="str">
            <v>林茂生小姐</v>
          </cell>
          <cell r="F9054">
            <v>958460975</v>
          </cell>
        </row>
        <row r="9055">
          <cell r="A9055" t="str">
            <v>GF93122</v>
          </cell>
          <cell r="B9055" t="str">
            <v>AKL3355</v>
          </cell>
          <cell r="C9055" t="str">
            <v>小姐</v>
          </cell>
          <cell r="D9055" t="str">
            <v>張嫄嫄</v>
          </cell>
          <cell r="E9055" t="str">
            <v>張嫄嫄小姐</v>
          </cell>
          <cell r="F9055">
            <v>935325337</v>
          </cell>
        </row>
        <row r="9056">
          <cell r="A9056" t="str">
            <v>GF93195</v>
          </cell>
          <cell r="B9056" t="str">
            <v>AKU0369</v>
          </cell>
          <cell r="C9056" t="str">
            <v>先生</v>
          </cell>
          <cell r="D9056" t="str">
            <v>謝明峰</v>
          </cell>
          <cell r="E9056" t="str">
            <v>謝明峰先生</v>
          </cell>
          <cell r="F9056">
            <v>981533547</v>
          </cell>
        </row>
        <row r="9057">
          <cell r="A9057" t="str">
            <v>GF93230</v>
          </cell>
          <cell r="B9057" t="str">
            <v>AKK8536</v>
          </cell>
          <cell r="C9057" t="str">
            <v>先生</v>
          </cell>
          <cell r="D9057" t="str">
            <v>王世昌</v>
          </cell>
          <cell r="E9057" t="str">
            <v>王世昌先生</v>
          </cell>
          <cell r="F9057">
            <v>932147549</v>
          </cell>
        </row>
        <row r="9058">
          <cell r="A9058" t="str">
            <v>GF93233</v>
          </cell>
          <cell r="B9058" t="str">
            <v>AKK6391</v>
          </cell>
          <cell r="C9058" t="str">
            <v>小姐</v>
          </cell>
          <cell r="D9058" t="str">
            <v>陳芷檸</v>
          </cell>
          <cell r="E9058" t="str">
            <v>陳芷檸小姐</v>
          </cell>
          <cell r="F9058">
            <v>988010133</v>
          </cell>
        </row>
        <row r="9059">
          <cell r="A9059" t="str">
            <v>GF93234</v>
          </cell>
          <cell r="B9059" t="str">
            <v>AKU9658</v>
          </cell>
          <cell r="C9059" t="str">
            <v>先生</v>
          </cell>
          <cell r="D9059" t="str">
            <v>王昌華</v>
          </cell>
          <cell r="E9059" t="str">
            <v>王昌華先生</v>
          </cell>
          <cell r="F9059">
            <v>921628611</v>
          </cell>
        </row>
        <row r="9060">
          <cell r="A9060" t="str">
            <v>GF93237</v>
          </cell>
          <cell r="B9060" t="str">
            <v>AMC7705</v>
          </cell>
          <cell r="C9060" t="str">
            <v>先生</v>
          </cell>
          <cell r="D9060" t="str">
            <v>陳鵬州</v>
          </cell>
          <cell r="E9060" t="str">
            <v>陳鵬州先生</v>
          </cell>
          <cell r="F9060">
            <v>922067014</v>
          </cell>
        </row>
        <row r="9061">
          <cell r="A9061" t="str">
            <v>GF93238</v>
          </cell>
          <cell r="B9061" t="str">
            <v>AKN6565</v>
          </cell>
          <cell r="C9061" t="str">
            <v>小姐</v>
          </cell>
          <cell r="D9061" t="str">
            <v>張嘉晏</v>
          </cell>
          <cell r="E9061" t="str">
            <v>張嘉晏小姐</v>
          </cell>
          <cell r="F9061">
            <v>939057375</v>
          </cell>
        </row>
        <row r="9062">
          <cell r="A9062" t="str">
            <v>GF93239</v>
          </cell>
          <cell r="B9062" t="str">
            <v>AWP8006</v>
          </cell>
          <cell r="C9062" t="str">
            <v>小姐</v>
          </cell>
          <cell r="D9062" t="str">
            <v>范姜清怡</v>
          </cell>
          <cell r="E9062" t="str">
            <v>范姜清怡小姐</v>
          </cell>
          <cell r="F9062">
            <v>975556876</v>
          </cell>
        </row>
        <row r="9063">
          <cell r="A9063" t="str">
            <v>GF93242</v>
          </cell>
          <cell r="B9063" t="str">
            <v>ALK0737</v>
          </cell>
          <cell r="C9063" t="str">
            <v>先生</v>
          </cell>
          <cell r="D9063" t="str">
            <v>許恆嘉</v>
          </cell>
          <cell r="E9063" t="str">
            <v>許恆嘉先生</v>
          </cell>
          <cell r="F9063">
            <v>976639815</v>
          </cell>
        </row>
        <row r="9064">
          <cell r="A9064" t="str">
            <v>GF93291</v>
          </cell>
          <cell r="B9064" t="str">
            <v>AKU8836</v>
          </cell>
          <cell r="C9064" t="str">
            <v>先生</v>
          </cell>
          <cell r="D9064" t="str">
            <v>張芷瑜</v>
          </cell>
          <cell r="E9064" t="str">
            <v>陳仲凱先生</v>
          </cell>
          <cell r="F9064">
            <v>963877327</v>
          </cell>
        </row>
        <row r="9065">
          <cell r="A9065" t="str">
            <v>GF93348</v>
          </cell>
          <cell r="B9065" t="str">
            <v>AKG8862</v>
          </cell>
          <cell r="C9065" t="str">
            <v>先生</v>
          </cell>
          <cell r="D9065" t="str">
            <v>唐浚蔚</v>
          </cell>
          <cell r="E9065" t="str">
            <v>唐浚蔚先生</v>
          </cell>
          <cell r="F9065">
            <v>921668053</v>
          </cell>
        </row>
        <row r="9066">
          <cell r="A9066" t="str">
            <v>GF93394</v>
          </cell>
          <cell r="B9066" t="str">
            <v>AMF3363</v>
          </cell>
          <cell r="C9066" t="str">
            <v>先生</v>
          </cell>
          <cell r="D9066" t="str">
            <v>姚怡君</v>
          </cell>
          <cell r="E9066" t="str">
            <v>何易先生</v>
          </cell>
          <cell r="F9066">
            <v>933017740</v>
          </cell>
        </row>
        <row r="9067">
          <cell r="A9067" t="str">
            <v>GF93417</v>
          </cell>
          <cell r="B9067" t="str">
            <v>AKN1615</v>
          </cell>
          <cell r="C9067" t="str">
            <v>先生</v>
          </cell>
          <cell r="D9067" t="str">
            <v>林啟瑩</v>
          </cell>
          <cell r="E9067" t="str">
            <v>林啟瑩先生</v>
          </cell>
          <cell r="F9067">
            <v>933014313</v>
          </cell>
        </row>
        <row r="9068">
          <cell r="A9068" t="str">
            <v>GF93436</v>
          </cell>
          <cell r="B9068" t="str">
            <v>AKL5507</v>
          </cell>
          <cell r="C9068" t="str">
            <v>先生</v>
          </cell>
          <cell r="D9068" t="str">
            <v>吳秉桂</v>
          </cell>
          <cell r="E9068" t="str">
            <v>吳秉桂先生</v>
          </cell>
          <cell r="F9068">
            <v>936647697</v>
          </cell>
        </row>
        <row r="9069">
          <cell r="A9069" t="str">
            <v>GF93472</v>
          </cell>
          <cell r="B9069" t="str">
            <v>RAX3098</v>
          </cell>
          <cell r="C9069" t="str">
            <v>先生</v>
          </cell>
          <cell r="D9069" t="str">
            <v>貝里斯商元利世季國際有限公司(財盟租賃)方文昌</v>
          </cell>
          <cell r="E9069" t="str">
            <v>方文昌先生</v>
          </cell>
          <cell r="F9069">
            <v>926686686</v>
          </cell>
        </row>
        <row r="9070">
          <cell r="A9070" t="str">
            <v>GF93671</v>
          </cell>
          <cell r="B9070" t="str">
            <v>RAY3913</v>
          </cell>
          <cell r="C9070" t="str">
            <v>先生</v>
          </cell>
          <cell r="D9070" t="str">
            <v>格上汽車租賃股份有限公司廖嘉信</v>
          </cell>
          <cell r="E9070" t="str">
            <v>廖嘉信先生</v>
          </cell>
          <cell r="F9070">
            <v>933262412</v>
          </cell>
        </row>
        <row r="9071">
          <cell r="A9071" t="str">
            <v>GF93679</v>
          </cell>
          <cell r="B9071" t="str">
            <v>AMV6996</v>
          </cell>
          <cell r="C9071" t="str">
            <v>小姐</v>
          </cell>
          <cell r="D9071" t="str">
            <v>王文怡</v>
          </cell>
          <cell r="E9071" t="str">
            <v>王文怡小姐</v>
          </cell>
          <cell r="F9071">
            <v>963632335</v>
          </cell>
        </row>
        <row r="9072">
          <cell r="A9072" t="str">
            <v>GF93693</v>
          </cell>
          <cell r="B9072" t="str">
            <v>AKN5686</v>
          </cell>
          <cell r="C9072" t="str">
            <v>先生</v>
          </cell>
          <cell r="D9072" t="str">
            <v>盧良卿</v>
          </cell>
          <cell r="E9072" t="str">
            <v>盧良卿先生</v>
          </cell>
          <cell r="F9072">
            <v>956054537</v>
          </cell>
        </row>
        <row r="9073">
          <cell r="A9073" t="str">
            <v>GF93703</v>
          </cell>
          <cell r="B9073" t="str">
            <v>AJJ6166</v>
          </cell>
          <cell r="C9073" t="str">
            <v>先生</v>
          </cell>
          <cell r="D9073" t="str">
            <v>凌文彬</v>
          </cell>
          <cell r="E9073" t="str">
            <v>凌文彬先生</v>
          </cell>
          <cell r="F9073">
            <v>933163003</v>
          </cell>
        </row>
        <row r="9074">
          <cell r="A9074" t="str">
            <v>GF93712</v>
          </cell>
          <cell r="B9074" t="str">
            <v>RBA3323</v>
          </cell>
          <cell r="C9074" t="str">
            <v>先生</v>
          </cell>
          <cell r="D9074" t="str">
            <v>黃亮升</v>
          </cell>
          <cell r="E9074" t="str">
            <v>黃亮升先生</v>
          </cell>
          <cell r="F9074">
            <v>911285857</v>
          </cell>
        </row>
        <row r="9075">
          <cell r="A9075" t="str">
            <v>GF93715</v>
          </cell>
          <cell r="B9075" t="str">
            <v>AKG8663</v>
          </cell>
          <cell r="C9075" t="str">
            <v>先生</v>
          </cell>
          <cell r="D9075" t="str">
            <v>高國鈞</v>
          </cell>
          <cell r="E9075" t="str">
            <v>高國鈞先生</v>
          </cell>
          <cell r="F9075">
            <v>935187112</v>
          </cell>
        </row>
        <row r="9076">
          <cell r="A9076" t="str">
            <v>GF93719</v>
          </cell>
          <cell r="B9076" t="str">
            <v>AKV3333</v>
          </cell>
          <cell r="C9076" t="str">
            <v>先生</v>
          </cell>
          <cell r="D9076" t="str">
            <v>郭警文</v>
          </cell>
          <cell r="E9076" t="str">
            <v>郭警文先生</v>
          </cell>
          <cell r="F9076">
            <v>986054778</v>
          </cell>
        </row>
        <row r="9077">
          <cell r="A9077" t="str">
            <v>GF93733</v>
          </cell>
          <cell r="B9077" t="str">
            <v>ALB2285</v>
          </cell>
          <cell r="C9077" t="str">
            <v>小姐</v>
          </cell>
          <cell r="D9077" t="str">
            <v>陳秀琳</v>
          </cell>
          <cell r="E9077" t="str">
            <v>陳秀琳小姐</v>
          </cell>
          <cell r="F9077">
            <v>932012521</v>
          </cell>
        </row>
        <row r="9078">
          <cell r="A9078" t="str">
            <v>GF93734</v>
          </cell>
          <cell r="B9078" t="str">
            <v>ALL8566</v>
          </cell>
          <cell r="C9078" t="str">
            <v>先生</v>
          </cell>
          <cell r="D9078" t="str">
            <v>簡振奕</v>
          </cell>
          <cell r="E9078" t="str">
            <v>簡振奕先生</v>
          </cell>
          <cell r="F9078">
            <v>958986222</v>
          </cell>
        </row>
        <row r="9079">
          <cell r="A9079" t="str">
            <v>GF93740</v>
          </cell>
          <cell r="B9079" t="str">
            <v>AKW3999</v>
          </cell>
          <cell r="C9079" t="str">
            <v>小姐</v>
          </cell>
          <cell r="D9079" t="str">
            <v>鄒捷</v>
          </cell>
          <cell r="E9079" t="str">
            <v>鄒捷小姐</v>
          </cell>
          <cell r="F9079">
            <v>937929110</v>
          </cell>
        </row>
        <row r="9080">
          <cell r="A9080" t="str">
            <v>GF93772</v>
          </cell>
          <cell r="B9080" t="str">
            <v>AKQ0917</v>
          </cell>
          <cell r="C9080" t="str">
            <v>先生</v>
          </cell>
          <cell r="D9080" t="str">
            <v>陳慶樺</v>
          </cell>
          <cell r="E9080" t="str">
            <v>陳慶樺先生</v>
          </cell>
          <cell r="F9080">
            <v>983226426</v>
          </cell>
        </row>
        <row r="9081">
          <cell r="A9081" t="str">
            <v>GF93775</v>
          </cell>
          <cell r="B9081" t="str">
            <v>ALZ0999</v>
          </cell>
          <cell r="C9081" t="str">
            <v>先生</v>
          </cell>
          <cell r="D9081" t="str">
            <v>盧明焜</v>
          </cell>
          <cell r="E9081" t="str">
            <v>盧明焜先生</v>
          </cell>
          <cell r="F9081">
            <v>939976487</v>
          </cell>
        </row>
        <row r="9082">
          <cell r="A9082" t="str">
            <v>GF93838</v>
          </cell>
          <cell r="B9082" t="str">
            <v>RAY9558</v>
          </cell>
          <cell r="C9082" t="str">
            <v>先生</v>
          </cell>
          <cell r="D9082" t="str">
            <v>手遊娛樂科技(股)公司-格上租賃郭晃成</v>
          </cell>
          <cell r="E9082" t="str">
            <v>郭晃成先生</v>
          </cell>
          <cell r="F9082">
            <v>956803713</v>
          </cell>
        </row>
        <row r="9083">
          <cell r="A9083" t="str">
            <v>GF93937</v>
          </cell>
          <cell r="B9083" t="str">
            <v>ANU6111</v>
          </cell>
          <cell r="C9083" t="str">
            <v>先生</v>
          </cell>
          <cell r="D9083" t="str">
            <v>陳易佑</v>
          </cell>
          <cell r="E9083" t="str">
            <v>陳易佑先生</v>
          </cell>
          <cell r="F9083">
            <v>918806666</v>
          </cell>
        </row>
        <row r="9084">
          <cell r="A9084" t="str">
            <v>GF93944</v>
          </cell>
          <cell r="B9084" t="str">
            <v>AKP5366</v>
          </cell>
          <cell r="C9084" t="str">
            <v>先生</v>
          </cell>
          <cell r="D9084" t="str">
            <v>劉德懿</v>
          </cell>
          <cell r="E9084" t="str">
            <v>劉德懿先生</v>
          </cell>
          <cell r="F9084">
            <v>910012547</v>
          </cell>
        </row>
        <row r="9085">
          <cell r="A9085" t="str">
            <v>GF93946</v>
          </cell>
          <cell r="B9085" t="str">
            <v>ALZ8956</v>
          </cell>
          <cell r="C9085" t="str">
            <v>先生</v>
          </cell>
          <cell r="D9085" t="str">
            <v>劉友淳</v>
          </cell>
          <cell r="E9085" t="str">
            <v>劉友淳先生</v>
          </cell>
          <cell r="F9085">
            <v>911689306</v>
          </cell>
        </row>
        <row r="9086">
          <cell r="A9086" t="str">
            <v>GF93949</v>
          </cell>
          <cell r="B9086" t="str">
            <v>ASX2207</v>
          </cell>
          <cell r="C9086" t="str">
            <v>小姐</v>
          </cell>
          <cell r="D9086" t="str">
            <v>高宇薇</v>
          </cell>
          <cell r="E9086" t="str">
            <v>高宇薇小姐</v>
          </cell>
          <cell r="F9086">
            <v>900264681</v>
          </cell>
        </row>
        <row r="9087">
          <cell r="A9087" t="str">
            <v>GF94000</v>
          </cell>
          <cell r="B9087" t="str">
            <v>ALL7172</v>
          </cell>
          <cell r="C9087" t="str">
            <v>先生</v>
          </cell>
          <cell r="D9087" t="str">
            <v>安侯建業聯合會計師事務所蔡文惠</v>
          </cell>
          <cell r="E9087" t="str">
            <v>馬俊哲先生</v>
          </cell>
          <cell r="F9087">
            <v>910060109</v>
          </cell>
        </row>
        <row r="9088">
          <cell r="A9088" t="str">
            <v>GF94088</v>
          </cell>
          <cell r="B9088" t="str">
            <v>AKR2520</v>
          </cell>
          <cell r="C9088" t="str">
            <v>先生</v>
          </cell>
          <cell r="D9088" t="str">
            <v>陳柏壽</v>
          </cell>
          <cell r="E9088" t="str">
            <v>陳柏壽先生</v>
          </cell>
          <cell r="F9088">
            <v>936708990</v>
          </cell>
        </row>
        <row r="9089">
          <cell r="A9089" t="str">
            <v>GF94114</v>
          </cell>
          <cell r="B9089" t="str">
            <v>RAZ3318</v>
          </cell>
          <cell r="C9089" t="str">
            <v>先生</v>
          </cell>
          <cell r="D9089" t="str">
            <v>安辰科技(有)-中租汽車(股)張益瑞</v>
          </cell>
          <cell r="E9089" t="str">
            <v>張益瑞先生</v>
          </cell>
          <cell r="F9089">
            <v>922811738</v>
          </cell>
        </row>
        <row r="9090">
          <cell r="A9090" t="str">
            <v>GF94115</v>
          </cell>
          <cell r="B9090" t="str">
            <v>AKR7228</v>
          </cell>
          <cell r="C9090" t="str">
            <v>先生</v>
          </cell>
          <cell r="D9090" t="str">
            <v>長茂欣業(股)公司陳家麟</v>
          </cell>
          <cell r="E9090" t="str">
            <v>陳家麟先生</v>
          </cell>
          <cell r="F9090">
            <v>938383977</v>
          </cell>
        </row>
        <row r="9091">
          <cell r="A9091" t="str">
            <v>GF94189</v>
          </cell>
          <cell r="B9091" t="str">
            <v>AFL7786</v>
          </cell>
          <cell r="C9091" t="str">
            <v>小姐</v>
          </cell>
          <cell r="D9091" t="str">
            <v>鄭淑華</v>
          </cell>
          <cell r="E9091" t="str">
            <v>鄭淑華小姐</v>
          </cell>
          <cell r="F9091">
            <v>911276406</v>
          </cell>
        </row>
        <row r="9092">
          <cell r="A9092" t="str">
            <v>GF94284</v>
          </cell>
          <cell r="B9092" t="str">
            <v>RBA1665</v>
          </cell>
          <cell r="C9092" t="str">
            <v>先生</v>
          </cell>
          <cell r="D9092" t="str">
            <v>禾楠(有)-歐力士租賃陳定華</v>
          </cell>
          <cell r="E9092" t="str">
            <v>陳定華先生</v>
          </cell>
          <cell r="F9092">
            <v>910002344</v>
          </cell>
        </row>
        <row r="9093">
          <cell r="A9093" t="str">
            <v>GF94398</v>
          </cell>
          <cell r="B9093" t="str">
            <v>AKS0525</v>
          </cell>
          <cell r="C9093" t="str">
            <v>先生</v>
          </cell>
          <cell r="D9093" t="str">
            <v>車已賣</v>
          </cell>
          <cell r="E9093" t="str">
            <v>車已賣先生</v>
          </cell>
          <cell r="F9093">
            <v>900000000</v>
          </cell>
        </row>
        <row r="9094">
          <cell r="A9094" t="str">
            <v>GF94402</v>
          </cell>
          <cell r="B9094" t="str">
            <v>RAZ8210</v>
          </cell>
          <cell r="C9094" t="str">
            <v>先生</v>
          </cell>
          <cell r="D9094" t="str">
            <v>聲遠精密光學股份有限公司(財盟)吳楨祺</v>
          </cell>
          <cell r="E9094" t="str">
            <v>吳楨祺先生</v>
          </cell>
          <cell r="F9094">
            <v>972056137</v>
          </cell>
        </row>
        <row r="9095">
          <cell r="A9095" t="str">
            <v>GF94420</v>
          </cell>
          <cell r="B9095" t="str">
            <v>ATF2069</v>
          </cell>
          <cell r="C9095" t="str">
            <v>先生</v>
          </cell>
          <cell r="D9095" t="str">
            <v>黃大原</v>
          </cell>
          <cell r="E9095" t="str">
            <v>黃大原先生</v>
          </cell>
          <cell r="F9095">
            <v>936209965</v>
          </cell>
        </row>
        <row r="9096">
          <cell r="A9096" t="str">
            <v>GF94450</v>
          </cell>
          <cell r="B9096" t="str">
            <v>ANZ6673</v>
          </cell>
          <cell r="C9096" t="str">
            <v>先生</v>
          </cell>
          <cell r="D9096" t="str">
            <v>賴意文</v>
          </cell>
          <cell r="E9096" t="str">
            <v>賴意文先生</v>
          </cell>
          <cell r="F9096">
            <v>933901317</v>
          </cell>
        </row>
        <row r="9097">
          <cell r="A9097" t="str">
            <v>GF94452</v>
          </cell>
          <cell r="B9097" t="str">
            <v>ANA1023</v>
          </cell>
          <cell r="C9097" t="str">
            <v>先生</v>
          </cell>
          <cell r="D9097" t="str">
            <v>秦嘯喃</v>
          </cell>
          <cell r="E9097" t="str">
            <v>林恩仕先生</v>
          </cell>
          <cell r="F9097">
            <v>975122596</v>
          </cell>
        </row>
        <row r="9098">
          <cell r="A9098" t="str">
            <v>GF94474</v>
          </cell>
          <cell r="B9098" t="str">
            <v>AKS1213</v>
          </cell>
          <cell r="C9098" t="str">
            <v>先生</v>
          </cell>
          <cell r="D9098" t="str">
            <v>大督工程(股)林大鈞</v>
          </cell>
          <cell r="E9098" t="str">
            <v>林大鈞先生</v>
          </cell>
          <cell r="F9098">
            <v>937889807</v>
          </cell>
        </row>
        <row r="9099">
          <cell r="A9099" t="str">
            <v>GF94485</v>
          </cell>
          <cell r="B9099" t="str">
            <v>AMY5519</v>
          </cell>
          <cell r="C9099" t="str">
            <v>小姐</v>
          </cell>
          <cell r="D9099" t="str">
            <v>黃惠鍾</v>
          </cell>
          <cell r="E9099" t="str">
            <v>黃惠鍾小姐</v>
          </cell>
          <cell r="F9099">
            <v>939161013</v>
          </cell>
        </row>
        <row r="9100">
          <cell r="A9100" t="str">
            <v>GF94496</v>
          </cell>
          <cell r="B9100" t="str">
            <v>AMY7198</v>
          </cell>
          <cell r="C9100" t="str">
            <v>先生</v>
          </cell>
          <cell r="D9100" t="str">
            <v>鍾正哲</v>
          </cell>
          <cell r="E9100" t="str">
            <v>鍾正哲先生</v>
          </cell>
          <cell r="F9100">
            <v>958188689</v>
          </cell>
        </row>
        <row r="9101">
          <cell r="A9101" t="str">
            <v>GF94574</v>
          </cell>
          <cell r="B9101" t="str">
            <v>ANM6786</v>
          </cell>
          <cell r="C9101" t="str">
            <v>小姐</v>
          </cell>
          <cell r="D9101" t="str">
            <v>瑞恩醫療器材有限公司王馨梅</v>
          </cell>
          <cell r="E9101" t="str">
            <v>王馨梅小姐</v>
          </cell>
          <cell r="F9101">
            <v>988077869</v>
          </cell>
        </row>
        <row r="9102">
          <cell r="A9102" t="str">
            <v>GF94601</v>
          </cell>
          <cell r="B9102" t="str">
            <v>RAZ6686</v>
          </cell>
          <cell r="C9102" t="str">
            <v>小姐</v>
          </cell>
          <cell r="D9102" t="str">
            <v>全營工業股份有限公司(財盟租賃)葉依禦</v>
          </cell>
          <cell r="E9102" t="str">
            <v>葉依禦小姐</v>
          </cell>
          <cell r="F9102">
            <v>970938886</v>
          </cell>
        </row>
        <row r="9103">
          <cell r="A9103" t="str">
            <v>GF94608</v>
          </cell>
          <cell r="B9103" t="str">
            <v>AMZ0801</v>
          </cell>
          <cell r="C9103" t="str">
            <v>小姐</v>
          </cell>
          <cell r="D9103" t="str">
            <v>蘇美津</v>
          </cell>
          <cell r="E9103" t="str">
            <v>蘇美津小姐</v>
          </cell>
          <cell r="F9103">
            <v>956520178</v>
          </cell>
        </row>
        <row r="9104">
          <cell r="A9104" t="str">
            <v>GF94621</v>
          </cell>
          <cell r="B9104" t="str">
            <v>ANA1101</v>
          </cell>
          <cell r="C9104" t="str">
            <v>先生</v>
          </cell>
          <cell r="D9104" t="str">
            <v>陳嘉勳</v>
          </cell>
          <cell r="E9104" t="str">
            <v>陳嘉勳先生</v>
          </cell>
          <cell r="F9104">
            <v>926157185</v>
          </cell>
        </row>
        <row r="9105">
          <cell r="A9105" t="str">
            <v>GF94626</v>
          </cell>
          <cell r="B9105" t="str">
            <v>RBA5528</v>
          </cell>
          <cell r="C9105" t="str">
            <v>先生</v>
          </cell>
          <cell r="D9105" t="str">
            <v>淳佑國際有限公司(財盟)洪光州</v>
          </cell>
          <cell r="E9105" t="str">
            <v>洪光州先生</v>
          </cell>
          <cell r="F9105">
            <v>932123280</v>
          </cell>
        </row>
        <row r="9106">
          <cell r="A9106" t="str">
            <v>GF94689</v>
          </cell>
          <cell r="B9106" t="str">
            <v>ANA3186</v>
          </cell>
          <cell r="C9106" t="str">
            <v>先生</v>
          </cell>
          <cell r="D9106" t="str">
            <v>廖尉斯</v>
          </cell>
          <cell r="E9106" t="str">
            <v>廖尉斯先生</v>
          </cell>
          <cell r="F9106">
            <v>933563738</v>
          </cell>
        </row>
        <row r="9107">
          <cell r="A9107" t="str">
            <v>GF94695</v>
          </cell>
          <cell r="B9107" t="str">
            <v>AQA1000</v>
          </cell>
          <cell r="C9107" t="str">
            <v>先生</v>
          </cell>
          <cell r="D9107" t="str">
            <v>陳亞群</v>
          </cell>
          <cell r="E9107" t="str">
            <v>陳亞群先生</v>
          </cell>
          <cell r="F9107">
            <v>926116389</v>
          </cell>
        </row>
        <row r="9108">
          <cell r="A9108" t="str">
            <v>GF94930</v>
          </cell>
          <cell r="B9108" t="str">
            <v>ATM0977</v>
          </cell>
          <cell r="C9108" t="str">
            <v>小姐</v>
          </cell>
          <cell r="D9108" t="str">
            <v>聯葳興業有限公司劉雪梅</v>
          </cell>
          <cell r="E9108" t="str">
            <v>劉雪梅小姐</v>
          </cell>
          <cell r="F9108">
            <v>900000000</v>
          </cell>
        </row>
        <row r="9109">
          <cell r="A9109" t="str">
            <v>GF94933</v>
          </cell>
          <cell r="B9109" t="str">
            <v>APP3567</v>
          </cell>
          <cell r="C9109" t="str">
            <v>小姐</v>
          </cell>
          <cell r="D9109" t="str">
            <v>鍾明珠</v>
          </cell>
          <cell r="E9109" t="str">
            <v>鍾明珠小姐</v>
          </cell>
          <cell r="F9109">
            <v>987707317</v>
          </cell>
        </row>
        <row r="9110">
          <cell r="A9110" t="str">
            <v>GF94965</v>
          </cell>
          <cell r="B9110" t="str">
            <v>AND8778</v>
          </cell>
          <cell r="C9110" t="str">
            <v>先生</v>
          </cell>
          <cell r="D9110" t="str">
            <v>林晏仲</v>
          </cell>
          <cell r="E9110" t="str">
            <v>林晏仲先生</v>
          </cell>
          <cell r="F9110">
            <v>910086608</v>
          </cell>
        </row>
        <row r="9111">
          <cell r="A9111" t="str">
            <v>GF94985</v>
          </cell>
          <cell r="B9111" t="str">
            <v>RBN9199</v>
          </cell>
          <cell r="C9111" t="str">
            <v>先生</v>
          </cell>
          <cell r="D9111" t="str">
            <v>格上汽車租賃(股)劉國暉</v>
          </cell>
          <cell r="E9111" t="str">
            <v>劉國暉先生</v>
          </cell>
          <cell r="F9111">
            <v>931088990</v>
          </cell>
        </row>
        <row r="9112">
          <cell r="A9112" t="str">
            <v>GF94989</v>
          </cell>
          <cell r="B9112" t="str">
            <v>AVY6325</v>
          </cell>
          <cell r="C9112" t="str">
            <v>小姐</v>
          </cell>
          <cell r="D9112" t="str">
            <v>黃惠貞</v>
          </cell>
          <cell r="E9112" t="str">
            <v>黃惠貞小姐</v>
          </cell>
          <cell r="F9112">
            <v>936409609</v>
          </cell>
        </row>
        <row r="9113">
          <cell r="A9113" t="str">
            <v>GF94998</v>
          </cell>
          <cell r="B9113" t="str">
            <v>RBN1579</v>
          </cell>
          <cell r="C9113" t="str">
            <v>先生</v>
          </cell>
          <cell r="D9113" t="str">
            <v>吳良樂</v>
          </cell>
          <cell r="E9113" t="str">
            <v>吳良樂先生</v>
          </cell>
          <cell r="F9113">
            <v>912132782</v>
          </cell>
        </row>
        <row r="9114">
          <cell r="A9114" t="str">
            <v>GH95126</v>
          </cell>
          <cell r="B9114" t="str">
            <v>ALC0977</v>
          </cell>
          <cell r="C9114" t="str">
            <v>先生</v>
          </cell>
          <cell r="D9114" t="str">
            <v>于宗民</v>
          </cell>
          <cell r="E9114" t="str">
            <v>于宗民先生</v>
          </cell>
          <cell r="F9114">
            <v>919393183</v>
          </cell>
        </row>
        <row r="9115">
          <cell r="A9115" t="str">
            <v>GH95397</v>
          </cell>
          <cell r="B9115" t="str">
            <v>ANU8320</v>
          </cell>
          <cell r="C9115" t="str">
            <v>先生</v>
          </cell>
          <cell r="D9115" t="str">
            <v>陳澤右</v>
          </cell>
          <cell r="E9115" t="str">
            <v>陳澤右先生</v>
          </cell>
          <cell r="F9115">
            <v>920878510</v>
          </cell>
        </row>
        <row r="9116">
          <cell r="A9116" t="str">
            <v>GJ35714</v>
          </cell>
          <cell r="B9116" t="str">
            <v>RBP6856</v>
          </cell>
          <cell r="C9116" t="str">
            <v>先生</v>
          </cell>
          <cell r="D9116" t="str">
            <v>福訊國際(股)-財盟租賃李福生</v>
          </cell>
          <cell r="E9116" t="str">
            <v>李福生先生</v>
          </cell>
          <cell r="F9116">
            <v>933728109</v>
          </cell>
        </row>
        <row r="9117">
          <cell r="A9117" t="str">
            <v>GJ35753</v>
          </cell>
          <cell r="B9117" t="str">
            <v>ARN8888</v>
          </cell>
          <cell r="C9117" t="str">
            <v>先生</v>
          </cell>
          <cell r="D9117" t="str">
            <v>秦克煒</v>
          </cell>
          <cell r="E9117" t="str">
            <v>秦克煒先生</v>
          </cell>
          <cell r="F9117">
            <v>933941298</v>
          </cell>
        </row>
        <row r="9118">
          <cell r="A9118" t="str">
            <v>GJ35765</v>
          </cell>
          <cell r="B9118" t="str">
            <v>ASM8868</v>
          </cell>
          <cell r="C9118" t="str">
            <v>小姐</v>
          </cell>
          <cell r="D9118" t="str">
            <v>元照出版有限公司陳蘭立</v>
          </cell>
          <cell r="E9118" t="str">
            <v>陳蘭立小姐</v>
          </cell>
          <cell r="F9118">
            <v>928228680</v>
          </cell>
        </row>
        <row r="9119">
          <cell r="A9119" t="str">
            <v>GJ35776</v>
          </cell>
          <cell r="B9119" t="str">
            <v>AND2978</v>
          </cell>
          <cell r="C9119" t="str">
            <v>先生</v>
          </cell>
          <cell r="D9119" t="str">
            <v>鄭志勝</v>
          </cell>
          <cell r="E9119" t="str">
            <v>鄭志勝先生</v>
          </cell>
          <cell r="F9119">
            <v>930333168</v>
          </cell>
        </row>
        <row r="9120">
          <cell r="A9120" t="str">
            <v>GJ35779</v>
          </cell>
          <cell r="B9120" t="str">
            <v>RBL5688</v>
          </cell>
          <cell r="C9120" t="str">
            <v>先生</v>
          </cell>
          <cell r="D9120" t="str">
            <v>財盟小客車租賃(股)吳全祿</v>
          </cell>
          <cell r="E9120" t="str">
            <v>吳全祿先生</v>
          </cell>
          <cell r="F9120">
            <v>928302123</v>
          </cell>
        </row>
        <row r="9121">
          <cell r="A9121" t="str">
            <v>GJ43965</v>
          </cell>
          <cell r="B9121" t="str">
            <v>RBL9788</v>
          </cell>
          <cell r="C9121" t="str">
            <v>小姐</v>
          </cell>
          <cell r="D9121" t="str">
            <v>格上汽車租賃股份有限公司胡曉芸</v>
          </cell>
          <cell r="E9121" t="str">
            <v>胡曉芸小姐</v>
          </cell>
          <cell r="F9121">
            <v>972691529</v>
          </cell>
        </row>
        <row r="9122">
          <cell r="A9122" t="str">
            <v>GJ43973</v>
          </cell>
          <cell r="B9122" t="str">
            <v>RBT2697</v>
          </cell>
          <cell r="C9122" t="str">
            <v>先生</v>
          </cell>
          <cell r="D9122" t="str">
            <v>台壽保資融(股)汪建學</v>
          </cell>
          <cell r="E9122" t="str">
            <v>汪建學先生</v>
          </cell>
          <cell r="F9122">
            <v>955980679</v>
          </cell>
        </row>
        <row r="9123">
          <cell r="A9123" t="str">
            <v>GJ44002</v>
          </cell>
          <cell r="B9123" t="str">
            <v>GJ44002</v>
          </cell>
          <cell r="C9123" t="str">
            <v>先生</v>
          </cell>
          <cell r="D9123" t="str">
            <v>財盟小客車租賃股份有限公司張正杰</v>
          </cell>
          <cell r="E9123" t="str">
            <v>張正杰先生</v>
          </cell>
          <cell r="F9123">
            <v>920811611</v>
          </cell>
        </row>
        <row r="9124">
          <cell r="A9124" t="str">
            <v>GJ44038</v>
          </cell>
          <cell r="B9124" t="str">
            <v>ASA8899</v>
          </cell>
          <cell r="C9124" t="str">
            <v>先生</v>
          </cell>
          <cell r="D9124" t="str">
            <v>蘇憲峰</v>
          </cell>
          <cell r="E9124" t="str">
            <v>蘇憲峰先生</v>
          </cell>
          <cell r="F9124">
            <v>922666899</v>
          </cell>
        </row>
        <row r="9125">
          <cell r="A9125" t="str">
            <v>GJ44050</v>
          </cell>
          <cell r="B9125" t="str">
            <v>AMX9277</v>
          </cell>
          <cell r="C9125" t="str">
            <v>先生</v>
          </cell>
          <cell r="D9125" t="str">
            <v>林煌家</v>
          </cell>
          <cell r="E9125" t="str">
            <v>林煌家先生</v>
          </cell>
          <cell r="F9125">
            <v>910953104</v>
          </cell>
        </row>
        <row r="9126">
          <cell r="A9126" t="str">
            <v>GJ44112</v>
          </cell>
          <cell r="B9126" t="str">
            <v>RBT9688</v>
          </cell>
          <cell r="C9126" t="str">
            <v>先生</v>
          </cell>
          <cell r="D9126" t="str">
            <v>財盟小客車租賃股份有限公司林坤仲</v>
          </cell>
          <cell r="E9126" t="str">
            <v>林坤仲先生</v>
          </cell>
          <cell r="F9126">
            <v>928960554</v>
          </cell>
        </row>
        <row r="9127">
          <cell r="A9127" t="str">
            <v>GJ44115</v>
          </cell>
          <cell r="B9127" t="str">
            <v>RBM8750</v>
          </cell>
          <cell r="C9127" t="str">
            <v>先生</v>
          </cell>
          <cell r="D9127" t="str">
            <v>文華大飯店股份有限公司周水木</v>
          </cell>
          <cell r="E9127" t="str">
            <v>周水木先生</v>
          </cell>
          <cell r="F9127">
            <v>910226678</v>
          </cell>
        </row>
        <row r="9128">
          <cell r="A9128" t="str">
            <v>GJ44143</v>
          </cell>
          <cell r="B9128" t="str">
            <v>GJ44143</v>
          </cell>
          <cell r="C9128" t="str">
            <v>先生</v>
          </cell>
          <cell r="D9128" t="str">
            <v>車已賣</v>
          </cell>
          <cell r="E9128" t="str">
            <v>車已賣先生</v>
          </cell>
          <cell r="F9128">
            <v>900000000</v>
          </cell>
        </row>
        <row r="9129">
          <cell r="A9129" t="str">
            <v>GJ44230</v>
          </cell>
          <cell r="B9129" t="str">
            <v>AUP3688</v>
          </cell>
          <cell r="C9129" t="str">
            <v>先生</v>
          </cell>
          <cell r="D9129" t="str">
            <v>林旺德</v>
          </cell>
          <cell r="E9129" t="str">
            <v>林旺德先生</v>
          </cell>
          <cell r="F9129">
            <v>939717793</v>
          </cell>
        </row>
        <row r="9130">
          <cell r="A9130" t="str">
            <v>GJ44267</v>
          </cell>
          <cell r="B9130" t="str">
            <v>RBP2660</v>
          </cell>
          <cell r="C9130" t="str">
            <v>先生</v>
          </cell>
          <cell r="D9130" t="str">
            <v>業強科技股份有限公司(財盟)魯正華</v>
          </cell>
          <cell r="E9130" t="str">
            <v>魯正華先生</v>
          </cell>
          <cell r="F9130">
            <v>910960997</v>
          </cell>
        </row>
        <row r="9131">
          <cell r="A9131" t="str">
            <v>GJ44274</v>
          </cell>
          <cell r="B9131" t="str">
            <v>RBP0877</v>
          </cell>
          <cell r="C9131" t="str">
            <v>先生</v>
          </cell>
          <cell r="D9131" t="str">
            <v>台灣航空承攬股份有限公司-財盟許旭輝</v>
          </cell>
          <cell r="E9131" t="str">
            <v>陳文潔先生</v>
          </cell>
          <cell r="F9131">
            <v>939999797</v>
          </cell>
        </row>
        <row r="9132">
          <cell r="A9132" t="str">
            <v>GJ44276</v>
          </cell>
          <cell r="B9132" t="str">
            <v>RBP1816</v>
          </cell>
          <cell r="C9132" t="str">
            <v>先生</v>
          </cell>
          <cell r="D9132" t="str">
            <v>中菱汽車租賃股份有限公司盧弘忠</v>
          </cell>
          <cell r="E9132" t="str">
            <v>盧弘忠先生</v>
          </cell>
          <cell r="F9132">
            <v>932312123</v>
          </cell>
        </row>
        <row r="9133">
          <cell r="A9133" t="str">
            <v>GJ44288</v>
          </cell>
          <cell r="B9133" t="str">
            <v>RBQ5920</v>
          </cell>
          <cell r="C9133" t="str">
            <v>先生</v>
          </cell>
          <cell r="D9133" t="str">
            <v>日盛國際租賃股份有限公司黃大宇</v>
          </cell>
          <cell r="E9133" t="str">
            <v>黃大宇先生</v>
          </cell>
          <cell r="F9133">
            <v>986420625</v>
          </cell>
        </row>
        <row r="9134">
          <cell r="A9134" t="str">
            <v>GJ44293</v>
          </cell>
          <cell r="B9134" t="str">
            <v>ATF5678</v>
          </cell>
          <cell r="C9134" t="str">
            <v>先生</v>
          </cell>
          <cell r="D9134" t="str">
            <v>全美精密企業有限公司林朝根</v>
          </cell>
          <cell r="E9134" t="str">
            <v>林朝根先生</v>
          </cell>
          <cell r="F9134">
            <v>932120308</v>
          </cell>
        </row>
        <row r="9135">
          <cell r="A9135" t="str">
            <v>GJ44377</v>
          </cell>
          <cell r="B9135" t="str">
            <v>ATH7750</v>
          </cell>
          <cell r="C9135" t="str">
            <v>先生</v>
          </cell>
          <cell r="D9135" t="str">
            <v>林珞暐</v>
          </cell>
          <cell r="E9135" t="str">
            <v>林珞暐先生</v>
          </cell>
          <cell r="F9135">
            <v>916604561</v>
          </cell>
        </row>
        <row r="9136">
          <cell r="A9136" t="str">
            <v>GJ44415</v>
          </cell>
          <cell r="B9136" t="str">
            <v>RCC3896</v>
          </cell>
          <cell r="C9136" t="str">
            <v>先生</v>
          </cell>
          <cell r="D9136" t="str">
            <v>台北汽車客運(股)-財盟林鴻利</v>
          </cell>
          <cell r="E9136" t="str">
            <v>林鴻利先生</v>
          </cell>
          <cell r="F9136">
            <v>935529480</v>
          </cell>
        </row>
        <row r="9137">
          <cell r="A9137" t="str">
            <v>GJ72168</v>
          </cell>
          <cell r="B9137" t="str">
            <v>GV6899</v>
          </cell>
          <cell r="C9137" t="str">
            <v>先生</v>
          </cell>
          <cell r="D9137" t="str">
            <v>李岳翰</v>
          </cell>
          <cell r="E9137" t="str">
            <v>李岳翰先生</v>
          </cell>
          <cell r="F9137">
            <v>935555818</v>
          </cell>
        </row>
        <row r="9138">
          <cell r="A9138" t="str">
            <v>GJ86648</v>
          </cell>
          <cell r="B9138" t="str">
            <v>ANN8882</v>
          </cell>
          <cell r="C9138" t="str">
            <v>先生</v>
          </cell>
          <cell r="D9138" t="str">
            <v>方元及</v>
          </cell>
          <cell r="E9138" t="str">
            <v>方元及先生</v>
          </cell>
          <cell r="F9138">
            <v>937933128</v>
          </cell>
        </row>
        <row r="9139">
          <cell r="A9139" t="str">
            <v>GJ86652</v>
          </cell>
          <cell r="B9139" t="str">
            <v>ANZ3356</v>
          </cell>
          <cell r="C9139" t="str">
            <v>先生</v>
          </cell>
          <cell r="D9139" t="str">
            <v>葉佐鴻</v>
          </cell>
          <cell r="E9139" t="str">
            <v>葉佐鴻先生</v>
          </cell>
          <cell r="F9139">
            <v>921251056</v>
          </cell>
        </row>
        <row r="9140">
          <cell r="A9140" t="str">
            <v>GJ86677</v>
          </cell>
          <cell r="B9140" t="str">
            <v>RBA3892</v>
          </cell>
          <cell r="C9140" t="str">
            <v>先生</v>
          </cell>
          <cell r="D9140" t="str">
            <v>元大人造樹脂廠股份有限公司(財盟租賃)邱騏村</v>
          </cell>
          <cell r="E9140" t="str">
            <v>邱騏村先生</v>
          </cell>
          <cell r="F9140">
            <v>918009586</v>
          </cell>
        </row>
        <row r="9141">
          <cell r="A9141" t="str">
            <v>GJ86678</v>
          </cell>
          <cell r="B9141" t="str">
            <v>ANZ9818</v>
          </cell>
          <cell r="C9141" t="str">
            <v>小姐</v>
          </cell>
          <cell r="D9141" t="str">
            <v>憲漢實業股份有限公司何芳惠</v>
          </cell>
          <cell r="E9141" t="str">
            <v>何芳惠小姐</v>
          </cell>
          <cell r="F9141">
            <v>975335326</v>
          </cell>
        </row>
        <row r="9142">
          <cell r="A9142" t="str">
            <v>GJ87379</v>
          </cell>
          <cell r="B9142" t="str">
            <v>RAY9597</v>
          </cell>
          <cell r="C9142" t="str">
            <v>先生</v>
          </cell>
          <cell r="D9142" t="str">
            <v>益品行銷有限公司(財盟)王威程</v>
          </cell>
          <cell r="E9142" t="str">
            <v>王威程先生</v>
          </cell>
          <cell r="F9142">
            <v>930970190</v>
          </cell>
        </row>
        <row r="9143">
          <cell r="A9143" t="str">
            <v>GJ87384</v>
          </cell>
          <cell r="B9143" t="str">
            <v>ANX5905</v>
          </cell>
          <cell r="C9143" t="str">
            <v>先生</v>
          </cell>
          <cell r="D9143" t="str">
            <v>鄭懿誠</v>
          </cell>
          <cell r="E9143" t="str">
            <v>鄭懿誠先生</v>
          </cell>
          <cell r="F9143">
            <v>988934683</v>
          </cell>
        </row>
        <row r="9144">
          <cell r="A9144" t="str">
            <v>GJ87401</v>
          </cell>
          <cell r="B9144" t="str">
            <v>ATB0588</v>
          </cell>
          <cell r="C9144" t="str">
            <v>小姐</v>
          </cell>
          <cell r="D9144" t="str">
            <v>李艾羚</v>
          </cell>
          <cell r="E9144" t="str">
            <v>李艾羚小姐</v>
          </cell>
          <cell r="F9144">
            <v>911172621</v>
          </cell>
        </row>
        <row r="9145">
          <cell r="A9145" t="str">
            <v>GJ87436</v>
          </cell>
          <cell r="B9145" t="str">
            <v>待配額車</v>
          </cell>
          <cell r="C9145" t="str">
            <v>先生</v>
          </cell>
          <cell r="D9145" t="str">
            <v>鉑德汽車股份有限公司洪增富</v>
          </cell>
          <cell r="E9145" t="str">
            <v>洪增富先生</v>
          </cell>
          <cell r="F9145">
            <v>900000000</v>
          </cell>
        </row>
        <row r="9146">
          <cell r="A9146" t="str">
            <v>GJ87470</v>
          </cell>
          <cell r="B9146" t="str">
            <v>ANM5326</v>
          </cell>
          <cell r="C9146" t="str">
            <v>先生</v>
          </cell>
          <cell r="D9146" t="str">
            <v>嚴華</v>
          </cell>
          <cell r="E9146" t="str">
            <v>林志圭先生</v>
          </cell>
          <cell r="F9146">
            <v>900000000</v>
          </cell>
        </row>
        <row r="9147">
          <cell r="A9147" t="str">
            <v>GJ87631</v>
          </cell>
          <cell r="B9147" t="str">
            <v>RAY8679</v>
          </cell>
          <cell r="C9147" t="str">
            <v>先生</v>
          </cell>
          <cell r="D9147" t="str">
            <v>林崇信</v>
          </cell>
          <cell r="E9147" t="str">
            <v>林崇信先生</v>
          </cell>
          <cell r="F9147">
            <v>927621680</v>
          </cell>
        </row>
        <row r="9148">
          <cell r="A9148" t="str">
            <v>GK15003</v>
          </cell>
          <cell r="B9148" t="str">
            <v>RCB8925</v>
          </cell>
          <cell r="C9148" t="str">
            <v>先生</v>
          </cell>
          <cell r="D9148" t="str">
            <v>太平洋電線電纜(股)-財盟租賃馮樹德</v>
          </cell>
          <cell r="E9148" t="str">
            <v>馮樹德先生</v>
          </cell>
          <cell r="F9148">
            <v>920326330</v>
          </cell>
        </row>
        <row r="9149">
          <cell r="A9149" t="str">
            <v>GK15004</v>
          </cell>
          <cell r="B9149" t="str">
            <v>AWY2361</v>
          </cell>
          <cell r="C9149" t="str">
            <v>小姐</v>
          </cell>
          <cell r="D9149" t="str">
            <v>愛群生醫國際(股)(財盟租賃)涂吟樺</v>
          </cell>
          <cell r="E9149" t="str">
            <v>涂吟樺小姐</v>
          </cell>
          <cell r="F9149">
            <v>953319040</v>
          </cell>
        </row>
        <row r="9150">
          <cell r="A9150" t="str">
            <v>GK65729</v>
          </cell>
          <cell r="B9150" t="str">
            <v>CF9866</v>
          </cell>
          <cell r="C9150" t="str">
            <v>先生</v>
          </cell>
          <cell r="D9150" t="str">
            <v>任鵬飛</v>
          </cell>
          <cell r="E9150" t="str">
            <v>任鵬飛先生</v>
          </cell>
          <cell r="F9150">
            <v>932205618</v>
          </cell>
        </row>
        <row r="9151">
          <cell r="A9151" t="str">
            <v>GL00134</v>
          </cell>
          <cell r="B9151" t="str">
            <v>DL7796</v>
          </cell>
          <cell r="C9151" t="str">
            <v>先生</v>
          </cell>
          <cell r="D9151" t="str">
            <v>張永泉</v>
          </cell>
          <cell r="E9151" t="str">
            <v>張永泉先生</v>
          </cell>
          <cell r="F9151">
            <v>932310366</v>
          </cell>
        </row>
        <row r="9152">
          <cell r="A9152" t="str">
            <v>GL06911</v>
          </cell>
          <cell r="B9152" t="str">
            <v>3397ZR</v>
          </cell>
          <cell r="C9152" t="str">
            <v>先生</v>
          </cell>
          <cell r="D9152" t="str">
            <v>詹大衛</v>
          </cell>
          <cell r="E9152" t="str">
            <v>詹大衛先生</v>
          </cell>
          <cell r="F9152">
            <v>933897967</v>
          </cell>
        </row>
        <row r="9153">
          <cell r="A9153" t="str">
            <v>GL07731</v>
          </cell>
          <cell r="B9153" t="str">
            <v>5G6306</v>
          </cell>
          <cell r="C9153" t="str">
            <v>小姐</v>
          </cell>
          <cell r="D9153" t="str">
            <v>廖明燾</v>
          </cell>
          <cell r="E9153" t="str">
            <v>謝小姐小姐</v>
          </cell>
          <cell r="F9153">
            <v>937850757</v>
          </cell>
        </row>
        <row r="9154">
          <cell r="A9154" t="str">
            <v>GL07950</v>
          </cell>
          <cell r="B9154" t="str">
            <v>AAE2567</v>
          </cell>
          <cell r="C9154" t="str">
            <v>先生</v>
          </cell>
          <cell r="D9154" t="str">
            <v>劉定光</v>
          </cell>
          <cell r="E9154" t="str">
            <v>劉定光先生</v>
          </cell>
          <cell r="F9154">
            <v>939025933</v>
          </cell>
        </row>
        <row r="9155">
          <cell r="A9155" t="str">
            <v>GL09126</v>
          </cell>
          <cell r="B9155" t="str">
            <v>9F0178</v>
          </cell>
          <cell r="C9155" t="str">
            <v>先生</v>
          </cell>
          <cell r="D9155" t="str">
            <v>徐喨賢</v>
          </cell>
          <cell r="E9155" t="str">
            <v>孫亮賢先生</v>
          </cell>
          <cell r="F9155">
            <v>918830112</v>
          </cell>
        </row>
        <row r="9156">
          <cell r="A9156" t="str">
            <v>GL09557</v>
          </cell>
          <cell r="B9156" t="str">
            <v>DZ6003</v>
          </cell>
          <cell r="C9156" t="str">
            <v>先生</v>
          </cell>
          <cell r="D9156" t="str">
            <v>劉昌茂</v>
          </cell>
          <cell r="E9156" t="str">
            <v>劉昌茂先生</v>
          </cell>
          <cell r="F9156">
            <v>961283355</v>
          </cell>
        </row>
        <row r="9157">
          <cell r="A9157" t="str">
            <v>GL10560</v>
          </cell>
          <cell r="B9157" t="str">
            <v>3A5222</v>
          </cell>
          <cell r="C9157" t="str">
            <v>先生</v>
          </cell>
          <cell r="D9157" t="str">
            <v>陳俊隆</v>
          </cell>
          <cell r="E9157" t="str">
            <v>陳俊隆先生</v>
          </cell>
          <cell r="F9157">
            <v>937028833</v>
          </cell>
        </row>
        <row r="9158">
          <cell r="A9158" t="str">
            <v>GL10615</v>
          </cell>
          <cell r="B9158" t="str">
            <v>7J8989</v>
          </cell>
          <cell r="C9158" t="str">
            <v>先生</v>
          </cell>
          <cell r="D9158" t="str">
            <v>傑寶國際有限公司潘增鑑</v>
          </cell>
          <cell r="E9158" t="str">
            <v>潘增鑑先生</v>
          </cell>
          <cell r="F9158">
            <v>935372929</v>
          </cell>
        </row>
        <row r="9159">
          <cell r="A9159" t="str">
            <v>GL11218</v>
          </cell>
          <cell r="B9159" t="str">
            <v>AHZ9671</v>
          </cell>
          <cell r="C9159" t="str">
            <v>小姐</v>
          </cell>
          <cell r="D9159" t="str">
            <v>沈仁傑</v>
          </cell>
          <cell r="E9159" t="str">
            <v>方韶涵小姐</v>
          </cell>
          <cell r="F9159">
            <v>955875066</v>
          </cell>
        </row>
        <row r="9160">
          <cell r="A9160" t="str">
            <v>GL13297</v>
          </cell>
          <cell r="B9160" t="str">
            <v>4301T2</v>
          </cell>
          <cell r="C9160" t="str">
            <v>先生</v>
          </cell>
          <cell r="D9160" t="str">
            <v>李廣義</v>
          </cell>
          <cell r="E9160" t="str">
            <v>李廣義先生</v>
          </cell>
          <cell r="F9160">
            <v>922665868</v>
          </cell>
        </row>
        <row r="9161">
          <cell r="A9161" t="str">
            <v>GL14153</v>
          </cell>
          <cell r="B9161" t="str">
            <v>8B2838</v>
          </cell>
          <cell r="C9161" t="str">
            <v>先生</v>
          </cell>
          <cell r="D9161" t="str">
            <v>徐文仁</v>
          </cell>
          <cell r="E9161" t="str">
            <v>徐易安先生</v>
          </cell>
          <cell r="F9161">
            <v>970673450</v>
          </cell>
        </row>
        <row r="9162">
          <cell r="A9162" t="str">
            <v>GL15009</v>
          </cell>
          <cell r="B9162" t="str">
            <v>3C3938</v>
          </cell>
          <cell r="C9162" t="str">
            <v>先生</v>
          </cell>
          <cell r="D9162" t="str">
            <v>楊隆煌</v>
          </cell>
          <cell r="E9162" t="str">
            <v>楊隆煌先生</v>
          </cell>
          <cell r="F9162">
            <v>922310480</v>
          </cell>
        </row>
        <row r="9163">
          <cell r="A9163" t="str">
            <v>GL87265</v>
          </cell>
          <cell r="B9163" t="str">
            <v>ATK2311</v>
          </cell>
          <cell r="C9163" t="str">
            <v>先生</v>
          </cell>
          <cell r="D9163" t="str">
            <v>謝心圃</v>
          </cell>
          <cell r="E9163" t="str">
            <v>謝心圃先生</v>
          </cell>
          <cell r="F9163">
            <v>975065800</v>
          </cell>
        </row>
        <row r="9164">
          <cell r="A9164" t="str">
            <v>GM10655</v>
          </cell>
          <cell r="B9164" t="str">
            <v>3453FT</v>
          </cell>
          <cell r="C9164" t="str">
            <v>先生</v>
          </cell>
          <cell r="D9164" t="str">
            <v>梁騰仁</v>
          </cell>
          <cell r="E9164" t="str">
            <v>梁騰仁先生</v>
          </cell>
          <cell r="F9164">
            <v>928271263</v>
          </cell>
        </row>
        <row r="9165">
          <cell r="A9165" t="str">
            <v>GM14338</v>
          </cell>
          <cell r="B9165" t="str">
            <v>7D3689</v>
          </cell>
          <cell r="C9165" t="str">
            <v>先生</v>
          </cell>
          <cell r="D9165" t="str">
            <v>吳淑馨</v>
          </cell>
          <cell r="E9165" t="str">
            <v>袁中平先生</v>
          </cell>
          <cell r="F9165">
            <v>938188698</v>
          </cell>
        </row>
        <row r="9166">
          <cell r="A9166" t="str">
            <v>GM15890</v>
          </cell>
          <cell r="B9166" t="str">
            <v>7K2788</v>
          </cell>
          <cell r="C9166" t="str">
            <v>小姐</v>
          </cell>
          <cell r="D9166" t="str">
            <v>鑫宏益塑膠有限公司周寶</v>
          </cell>
          <cell r="E9166" t="str">
            <v>周寶小姐</v>
          </cell>
          <cell r="F9166">
            <v>933864333</v>
          </cell>
        </row>
        <row r="9167">
          <cell r="A9167" t="str">
            <v>GM18430</v>
          </cell>
          <cell r="B9167" t="str">
            <v>7A1959</v>
          </cell>
          <cell r="C9167" t="str">
            <v>先生</v>
          </cell>
          <cell r="D9167" t="str">
            <v>連啟光</v>
          </cell>
          <cell r="E9167" t="str">
            <v>連啟光先生</v>
          </cell>
          <cell r="F9167">
            <v>922341272</v>
          </cell>
        </row>
        <row r="9168">
          <cell r="A9168" t="str">
            <v>GM18871</v>
          </cell>
          <cell r="B9168" t="str">
            <v>9D7928</v>
          </cell>
          <cell r="C9168" t="str">
            <v>先生</v>
          </cell>
          <cell r="D9168" t="str">
            <v>張秋明</v>
          </cell>
          <cell r="E9168" t="str">
            <v>張秋明先生</v>
          </cell>
          <cell r="F9168">
            <v>900000000</v>
          </cell>
        </row>
        <row r="9169">
          <cell r="A9169" t="str">
            <v>GM18987</v>
          </cell>
          <cell r="B9169" t="str">
            <v>6A7586</v>
          </cell>
          <cell r="C9169" t="str">
            <v>小姐</v>
          </cell>
          <cell r="D9169" t="str">
            <v>松越股份有限公司謝秀娟</v>
          </cell>
          <cell r="E9169" t="str">
            <v>謝秀娟小姐</v>
          </cell>
          <cell r="F9169">
            <v>932396372</v>
          </cell>
        </row>
        <row r="9170">
          <cell r="A9170" t="str">
            <v>GM19078</v>
          </cell>
          <cell r="B9170" t="str">
            <v>AFJ3319</v>
          </cell>
          <cell r="C9170" t="str">
            <v>先生</v>
          </cell>
          <cell r="D9170" t="str">
            <v>陳世勳</v>
          </cell>
          <cell r="E9170" t="str">
            <v>陳世勳先生</v>
          </cell>
          <cell r="F9170">
            <v>987433231</v>
          </cell>
        </row>
        <row r="9171">
          <cell r="A9171" t="str">
            <v>GN10402</v>
          </cell>
          <cell r="B9171" t="str">
            <v>1496J3</v>
          </cell>
          <cell r="C9171" t="str">
            <v>小姐</v>
          </cell>
          <cell r="D9171" t="str">
            <v>李品富</v>
          </cell>
          <cell r="E9171" t="str">
            <v>蘇春梅小姐</v>
          </cell>
          <cell r="F9171">
            <v>932216275</v>
          </cell>
        </row>
        <row r="9172">
          <cell r="A9172" t="str">
            <v>GN13327</v>
          </cell>
          <cell r="B9172" t="str">
            <v>2B1756</v>
          </cell>
          <cell r="C9172" t="str">
            <v>先生</v>
          </cell>
          <cell r="D9172" t="str">
            <v>鄭承坤</v>
          </cell>
          <cell r="E9172" t="str">
            <v>鄭郁勳先生</v>
          </cell>
          <cell r="F9172">
            <v>910862119</v>
          </cell>
        </row>
        <row r="9173">
          <cell r="A9173" t="str">
            <v>GN15149</v>
          </cell>
          <cell r="B9173" t="str">
            <v>5737TN</v>
          </cell>
          <cell r="C9173" t="str">
            <v>先生</v>
          </cell>
          <cell r="D9173" t="str">
            <v>陳昭雄</v>
          </cell>
          <cell r="E9173" t="str">
            <v>陳昭雄先生</v>
          </cell>
          <cell r="F9173">
            <v>932391036</v>
          </cell>
        </row>
        <row r="9174">
          <cell r="A9174" t="str">
            <v>GR71947</v>
          </cell>
          <cell r="B9174" t="str">
            <v>X89279</v>
          </cell>
          <cell r="C9174" t="str">
            <v>先生</v>
          </cell>
          <cell r="D9174" t="str">
            <v>凌文彬</v>
          </cell>
          <cell r="E9174" t="str">
            <v>凌文彬先生</v>
          </cell>
          <cell r="F9174">
            <v>933163003</v>
          </cell>
        </row>
        <row r="9175">
          <cell r="A9175" t="str">
            <v>GR73636</v>
          </cell>
          <cell r="B9175" t="str">
            <v>APQ3212</v>
          </cell>
          <cell r="C9175" t="str">
            <v>先生</v>
          </cell>
          <cell r="D9175" t="str">
            <v>陳俊宇</v>
          </cell>
          <cell r="E9175" t="str">
            <v>陳俊宇先生</v>
          </cell>
          <cell r="F9175">
            <v>971308535</v>
          </cell>
        </row>
        <row r="9176">
          <cell r="A9176" t="str">
            <v>GV30296</v>
          </cell>
          <cell r="B9176" t="str">
            <v>AKR7080</v>
          </cell>
          <cell r="C9176" t="str">
            <v>小姐</v>
          </cell>
          <cell r="D9176" t="str">
            <v>曾玲雅</v>
          </cell>
          <cell r="E9176" t="str">
            <v>曾玲雅小姐</v>
          </cell>
          <cell r="F9176">
            <v>921431380</v>
          </cell>
        </row>
        <row r="9177">
          <cell r="A9177" t="str">
            <v>GV30371</v>
          </cell>
          <cell r="B9177" t="str">
            <v>AKN0329</v>
          </cell>
          <cell r="C9177" t="str">
            <v>先生</v>
          </cell>
          <cell r="D9177" t="str">
            <v>張欣耀</v>
          </cell>
          <cell r="E9177" t="str">
            <v>張欣耀先生</v>
          </cell>
          <cell r="F9177">
            <v>983798889</v>
          </cell>
        </row>
        <row r="9178">
          <cell r="A9178" t="str">
            <v>GV30458</v>
          </cell>
          <cell r="B9178" t="str">
            <v>AKU6179</v>
          </cell>
          <cell r="C9178" t="str">
            <v>先生</v>
          </cell>
          <cell r="D9178" t="str">
            <v>楊惠茹</v>
          </cell>
          <cell r="E9178" t="str">
            <v>郭俊慶先生</v>
          </cell>
          <cell r="F9178">
            <v>918959506</v>
          </cell>
        </row>
        <row r="9179">
          <cell r="A9179" t="str">
            <v>GV30768</v>
          </cell>
          <cell r="B9179" t="str">
            <v>AKL9880</v>
          </cell>
          <cell r="C9179" t="str">
            <v>先生</v>
          </cell>
          <cell r="D9179" t="str">
            <v>劉仲倫</v>
          </cell>
          <cell r="E9179" t="str">
            <v>劉仲倫先生</v>
          </cell>
          <cell r="F9179">
            <v>928271640</v>
          </cell>
        </row>
        <row r="9180">
          <cell r="A9180" t="str">
            <v>GV31636</v>
          </cell>
          <cell r="B9180" t="str">
            <v>ALK9075</v>
          </cell>
          <cell r="C9180" t="str">
            <v>先生</v>
          </cell>
          <cell r="D9180" t="str">
            <v>趙孟柏</v>
          </cell>
          <cell r="E9180" t="str">
            <v>趙孟柏先生</v>
          </cell>
          <cell r="F9180">
            <v>921091051</v>
          </cell>
        </row>
        <row r="9181">
          <cell r="A9181" t="str">
            <v>GV31643</v>
          </cell>
          <cell r="B9181" t="str">
            <v>AKR2579</v>
          </cell>
          <cell r="C9181" t="str">
            <v>先生</v>
          </cell>
          <cell r="D9181" t="str">
            <v>林淑美</v>
          </cell>
          <cell r="E9181" t="str">
            <v>林柏均先生</v>
          </cell>
          <cell r="F9181">
            <v>922311558</v>
          </cell>
        </row>
        <row r="9182">
          <cell r="A9182" t="str">
            <v>GV31763</v>
          </cell>
          <cell r="B9182" t="str">
            <v>AKS7272</v>
          </cell>
          <cell r="C9182" t="str">
            <v>小姐</v>
          </cell>
          <cell r="D9182" t="str">
            <v>方柏舜</v>
          </cell>
          <cell r="E9182" t="str">
            <v>林士琪小姐</v>
          </cell>
          <cell r="F9182">
            <v>989026029</v>
          </cell>
        </row>
        <row r="9183">
          <cell r="A9183" t="str">
            <v>GV31824</v>
          </cell>
          <cell r="B9183" t="str">
            <v>AND5376</v>
          </cell>
          <cell r="C9183" t="str">
            <v>小姐</v>
          </cell>
          <cell r="D9183" t="str">
            <v>陳淑雯</v>
          </cell>
          <cell r="E9183" t="str">
            <v>陳淑雯小姐</v>
          </cell>
          <cell r="F9183">
            <v>938386106</v>
          </cell>
        </row>
        <row r="9184">
          <cell r="A9184" t="str">
            <v>GV31827</v>
          </cell>
          <cell r="B9184" t="str">
            <v>AKN5656</v>
          </cell>
          <cell r="C9184" t="str">
            <v>先生</v>
          </cell>
          <cell r="D9184" t="str">
            <v>施侑坤</v>
          </cell>
          <cell r="E9184" t="str">
            <v>施侑坤先生</v>
          </cell>
          <cell r="F9184">
            <v>913905005</v>
          </cell>
        </row>
        <row r="9185">
          <cell r="A9185" t="str">
            <v>GV31839</v>
          </cell>
          <cell r="B9185" t="str">
            <v>AKX1809</v>
          </cell>
          <cell r="C9185" t="str">
            <v>先生</v>
          </cell>
          <cell r="D9185" t="str">
            <v>廖進祿</v>
          </cell>
          <cell r="E9185" t="str">
            <v>廖進祿先生</v>
          </cell>
          <cell r="F9185">
            <v>919347700</v>
          </cell>
        </row>
        <row r="9186">
          <cell r="A9186" t="str">
            <v>GV31846</v>
          </cell>
          <cell r="B9186" t="str">
            <v>RAY1390</v>
          </cell>
          <cell r="C9186" t="str">
            <v>先生</v>
          </cell>
          <cell r="D9186" t="str">
            <v>鉅晶(股)(中租租賃)方君豪</v>
          </cell>
          <cell r="E9186" t="str">
            <v>方君豪先生</v>
          </cell>
          <cell r="F9186">
            <v>935717299</v>
          </cell>
        </row>
        <row r="9187">
          <cell r="A9187" t="str">
            <v>GV31854</v>
          </cell>
          <cell r="B9187" t="str">
            <v>AXC2911</v>
          </cell>
          <cell r="C9187" t="str">
            <v>先生</v>
          </cell>
          <cell r="D9187" t="str">
            <v>何清平</v>
          </cell>
          <cell r="E9187" t="str">
            <v>何清平先生</v>
          </cell>
          <cell r="F9187">
            <v>939813083</v>
          </cell>
        </row>
        <row r="9188">
          <cell r="A9188" t="str">
            <v>GV31890</v>
          </cell>
          <cell r="B9188" t="str">
            <v>AXD7290</v>
          </cell>
          <cell r="C9188" t="str">
            <v>先生</v>
          </cell>
          <cell r="D9188" t="str">
            <v>高閤陽</v>
          </cell>
          <cell r="E9188" t="str">
            <v>高閤陽先生</v>
          </cell>
          <cell r="F9188">
            <v>939405539</v>
          </cell>
        </row>
        <row r="9189">
          <cell r="A9189" t="str">
            <v>GV32002</v>
          </cell>
          <cell r="B9189" t="str">
            <v>AKN6139</v>
          </cell>
          <cell r="C9189" t="str">
            <v>先生</v>
          </cell>
          <cell r="D9189" t="str">
            <v>陳世堂</v>
          </cell>
          <cell r="E9189" t="str">
            <v>陳世堂先生</v>
          </cell>
          <cell r="F9189">
            <v>916995667</v>
          </cell>
        </row>
        <row r="9190">
          <cell r="A9190" t="str">
            <v>GV32004</v>
          </cell>
          <cell r="B9190" t="str">
            <v>AKN3807</v>
          </cell>
          <cell r="C9190" t="str">
            <v>先生</v>
          </cell>
          <cell r="D9190" t="str">
            <v>林俊杰</v>
          </cell>
          <cell r="E9190" t="str">
            <v>林俊杰先生</v>
          </cell>
          <cell r="F9190">
            <v>988010630</v>
          </cell>
        </row>
        <row r="9191">
          <cell r="A9191" t="str">
            <v>GV32006</v>
          </cell>
          <cell r="B9191" t="str">
            <v>ALL9188</v>
          </cell>
          <cell r="C9191" t="str">
            <v>先生</v>
          </cell>
          <cell r="D9191" t="str">
            <v>莊喬堯</v>
          </cell>
          <cell r="E9191" t="str">
            <v>莊喬堯先生</v>
          </cell>
          <cell r="F9191">
            <v>972604732</v>
          </cell>
        </row>
        <row r="9192">
          <cell r="A9192" t="str">
            <v>GV32080</v>
          </cell>
          <cell r="B9192" t="str">
            <v>AKX8288</v>
          </cell>
          <cell r="C9192" t="str">
            <v>先生</v>
          </cell>
          <cell r="D9192" t="str">
            <v>林日崧</v>
          </cell>
          <cell r="E9192" t="str">
            <v>林日崧先生</v>
          </cell>
          <cell r="F9192">
            <v>911017886</v>
          </cell>
        </row>
        <row r="9193">
          <cell r="A9193" t="str">
            <v>GV32116</v>
          </cell>
          <cell r="B9193" t="str">
            <v>AXD3159</v>
          </cell>
          <cell r="C9193" t="str">
            <v>先生</v>
          </cell>
          <cell r="D9193" t="str">
            <v>何恭超</v>
          </cell>
          <cell r="E9193" t="str">
            <v>何恭超先生</v>
          </cell>
          <cell r="F9193">
            <v>935101833</v>
          </cell>
        </row>
        <row r="9194">
          <cell r="A9194" t="str">
            <v>GV32153</v>
          </cell>
          <cell r="B9194" t="str">
            <v>AUD0900</v>
          </cell>
          <cell r="C9194" t="str">
            <v>先生</v>
          </cell>
          <cell r="D9194" t="str">
            <v>趙雅卉</v>
          </cell>
          <cell r="E9194" t="str">
            <v>徐瑞聰先生</v>
          </cell>
          <cell r="F9194">
            <v>930575757</v>
          </cell>
        </row>
        <row r="9195">
          <cell r="A9195" t="str">
            <v>GV32283</v>
          </cell>
          <cell r="B9195" t="str">
            <v>AKR8508</v>
          </cell>
          <cell r="C9195" t="str">
            <v>小姐</v>
          </cell>
          <cell r="D9195" t="str">
            <v>蘇之尹</v>
          </cell>
          <cell r="E9195" t="str">
            <v>蘇之尹小姐</v>
          </cell>
          <cell r="F9195">
            <v>982187649</v>
          </cell>
        </row>
        <row r="9196">
          <cell r="A9196" t="str">
            <v>GV32308</v>
          </cell>
          <cell r="B9196" t="str">
            <v>ANV8262</v>
          </cell>
          <cell r="C9196" t="str">
            <v>先生</v>
          </cell>
          <cell r="D9196" t="str">
            <v>吳逸文</v>
          </cell>
          <cell r="E9196" t="str">
            <v>吳逸文先生</v>
          </cell>
          <cell r="F9196">
            <v>928802220</v>
          </cell>
        </row>
        <row r="9197">
          <cell r="A9197" t="str">
            <v>GV32321</v>
          </cell>
          <cell r="B9197" t="str">
            <v>ATM6989</v>
          </cell>
          <cell r="C9197" t="str">
            <v>先生</v>
          </cell>
          <cell r="D9197" t="str">
            <v>淯彬有限公司(和新租賃)楊治銘</v>
          </cell>
          <cell r="E9197" t="str">
            <v>楊治銘先生</v>
          </cell>
          <cell r="F9197">
            <v>939405790</v>
          </cell>
        </row>
        <row r="9198">
          <cell r="A9198" t="str">
            <v>GV32468</v>
          </cell>
          <cell r="B9198" t="str">
            <v>AKP7079</v>
          </cell>
          <cell r="C9198" t="str">
            <v>先生</v>
          </cell>
          <cell r="D9198" t="str">
            <v>范楊承</v>
          </cell>
          <cell r="E9198" t="str">
            <v>范楊承先生</v>
          </cell>
          <cell r="F9198">
            <v>975638801</v>
          </cell>
        </row>
        <row r="9199">
          <cell r="A9199" t="str">
            <v>GV32538</v>
          </cell>
          <cell r="B9199" t="str">
            <v>AKP5208</v>
          </cell>
          <cell r="C9199" t="str">
            <v>先生</v>
          </cell>
          <cell r="D9199" t="str">
            <v>程勝章</v>
          </cell>
          <cell r="E9199" t="str">
            <v>程勝章先生</v>
          </cell>
          <cell r="F9199">
            <v>988758805</v>
          </cell>
        </row>
        <row r="9200">
          <cell r="A9200" t="str">
            <v>GV32633</v>
          </cell>
          <cell r="B9200" t="str">
            <v>ANA3320</v>
          </cell>
          <cell r="C9200" t="str">
            <v>小姐</v>
          </cell>
          <cell r="D9200" t="str">
            <v>游煒珊</v>
          </cell>
          <cell r="E9200" t="str">
            <v>游煒珊小姐</v>
          </cell>
          <cell r="F9200">
            <v>911199262</v>
          </cell>
        </row>
        <row r="9201">
          <cell r="A9201" t="str">
            <v>GV32638</v>
          </cell>
          <cell r="B9201" t="str">
            <v>AKS3916</v>
          </cell>
          <cell r="C9201" t="str">
            <v>先生</v>
          </cell>
          <cell r="D9201" t="str">
            <v>唐清華</v>
          </cell>
          <cell r="E9201" t="str">
            <v>唐清華先生</v>
          </cell>
          <cell r="F9201">
            <v>937049836</v>
          </cell>
        </row>
        <row r="9202">
          <cell r="A9202" t="str">
            <v>GV32702</v>
          </cell>
          <cell r="B9202" t="str">
            <v>AKP2177</v>
          </cell>
          <cell r="C9202" t="str">
            <v>小姐</v>
          </cell>
          <cell r="D9202" t="str">
            <v>盛季妍</v>
          </cell>
          <cell r="E9202" t="str">
            <v>盛季妍小姐</v>
          </cell>
          <cell r="F9202">
            <v>922345631</v>
          </cell>
        </row>
        <row r="9203">
          <cell r="A9203" t="str">
            <v>GV32859</v>
          </cell>
          <cell r="B9203" t="str">
            <v>ANV3658</v>
          </cell>
          <cell r="C9203" t="str">
            <v>先生</v>
          </cell>
          <cell r="D9203" t="str">
            <v>藍怡芳</v>
          </cell>
          <cell r="E9203" t="str">
            <v>李文俊先生</v>
          </cell>
          <cell r="F9203">
            <v>920790105</v>
          </cell>
        </row>
        <row r="9204">
          <cell r="A9204" t="str">
            <v>GV32876</v>
          </cell>
          <cell r="B9204" t="str">
            <v>RBA0901</v>
          </cell>
          <cell r="C9204" t="str">
            <v>先生</v>
          </cell>
          <cell r="D9204" t="str">
            <v>謝五得有限公司(財盟)張人堂</v>
          </cell>
          <cell r="E9204" t="str">
            <v>張人堂先生</v>
          </cell>
          <cell r="F9204">
            <v>931914277</v>
          </cell>
        </row>
        <row r="9205">
          <cell r="A9205" t="str">
            <v>GV32882</v>
          </cell>
          <cell r="B9205" t="str">
            <v>APP1288</v>
          </cell>
          <cell r="C9205" t="str">
            <v>先生</v>
          </cell>
          <cell r="D9205" t="str">
            <v>黃國雄</v>
          </cell>
          <cell r="E9205" t="str">
            <v>黃國雄先生</v>
          </cell>
          <cell r="F9205">
            <v>963088398</v>
          </cell>
        </row>
        <row r="9206">
          <cell r="A9206" t="str">
            <v>GV32947</v>
          </cell>
          <cell r="B9206" t="str">
            <v>ANA5616</v>
          </cell>
          <cell r="C9206" t="str">
            <v>先生</v>
          </cell>
          <cell r="D9206" t="str">
            <v>林韻宜</v>
          </cell>
          <cell r="E9206" t="str">
            <v>林韻宜先生</v>
          </cell>
          <cell r="F9206">
            <v>930345335</v>
          </cell>
        </row>
        <row r="9207">
          <cell r="A9207" t="str">
            <v>GV33034</v>
          </cell>
          <cell r="B9207" t="str">
            <v>AKQ7339</v>
          </cell>
          <cell r="C9207" t="str">
            <v>先生</v>
          </cell>
          <cell r="D9207" t="str">
            <v>金琳企業股份有限公司邱炎木</v>
          </cell>
          <cell r="E9207" t="str">
            <v>邱炎木先生</v>
          </cell>
          <cell r="F9207">
            <v>910282664</v>
          </cell>
        </row>
        <row r="9208">
          <cell r="A9208" t="str">
            <v>GV33355</v>
          </cell>
          <cell r="B9208" t="str">
            <v>AKR1659</v>
          </cell>
          <cell r="C9208" t="str">
            <v>小姐</v>
          </cell>
          <cell r="D9208" t="str">
            <v>徐素真</v>
          </cell>
          <cell r="E9208" t="str">
            <v>徐素真小姐</v>
          </cell>
          <cell r="F9208">
            <v>926366226</v>
          </cell>
        </row>
        <row r="9209">
          <cell r="A9209" t="str">
            <v>GV33804</v>
          </cell>
          <cell r="B9209" t="str">
            <v>AKR6612</v>
          </cell>
          <cell r="C9209" t="str">
            <v>先生</v>
          </cell>
          <cell r="D9209" t="str">
            <v>周榮傑</v>
          </cell>
          <cell r="E9209" t="str">
            <v>周榮傑先生</v>
          </cell>
          <cell r="F9209">
            <v>936079686</v>
          </cell>
        </row>
        <row r="9210">
          <cell r="A9210" t="str">
            <v>GV33999</v>
          </cell>
          <cell r="B9210" t="str">
            <v>ATL1386</v>
          </cell>
          <cell r="C9210" t="str">
            <v>先生</v>
          </cell>
          <cell r="D9210" t="str">
            <v>賴長偉</v>
          </cell>
          <cell r="E9210" t="str">
            <v>賴長偉先生</v>
          </cell>
          <cell r="F9210">
            <v>910331927</v>
          </cell>
        </row>
        <row r="9211">
          <cell r="A9211" t="str">
            <v>GV34041</v>
          </cell>
          <cell r="B9211" t="str">
            <v>AMY6776</v>
          </cell>
          <cell r="C9211" t="str">
            <v>小姐</v>
          </cell>
          <cell r="D9211" t="str">
            <v>陳雪慧</v>
          </cell>
          <cell r="E9211" t="str">
            <v>陳雪慧小姐</v>
          </cell>
          <cell r="F9211">
            <v>915192135</v>
          </cell>
        </row>
        <row r="9212">
          <cell r="A9212" t="str">
            <v>GV34061</v>
          </cell>
          <cell r="B9212" t="str">
            <v>BMW0057</v>
          </cell>
          <cell r="C9212" t="str">
            <v>先生</v>
          </cell>
          <cell r="D9212" t="str">
            <v>陳奕</v>
          </cell>
          <cell r="E9212" t="str">
            <v>陳奕先生</v>
          </cell>
          <cell r="F9212">
            <v>939362975</v>
          </cell>
        </row>
        <row r="9213">
          <cell r="A9213" t="str">
            <v>GV34154</v>
          </cell>
          <cell r="B9213" t="str">
            <v>AKS2377</v>
          </cell>
          <cell r="C9213" t="str">
            <v>先生</v>
          </cell>
          <cell r="D9213" t="str">
            <v>尹季嫻</v>
          </cell>
          <cell r="E9213" t="str">
            <v>張永鑫先生</v>
          </cell>
          <cell r="F9213">
            <v>913933199</v>
          </cell>
        </row>
        <row r="9214">
          <cell r="A9214" t="str">
            <v>GV34195</v>
          </cell>
          <cell r="B9214" t="str">
            <v>AMY0681</v>
          </cell>
          <cell r="C9214" t="str">
            <v>先生</v>
          </cell>
          <cell r="D9214" t="str">
            <v>池莊鳳琴</v>
          </cell>
          <cell r="E9214" t="str">
            <v>池水明先生</v>
          </cell>
          <cell r="F9214">
            <v>932036589</v>
          </cell>
        </row>
        <row r="9215">
          <cell r="A9215" t="str">
            <v>GV34215</v>
          </cell>
          <cell r="B9215" t="str">
            <v>RAZ9887</v>
          </cell>
          <cell r="C9215" t="str">
            <v>先生</v>
          </cell>
          <cell r="D9215" t="str">
            <v>環星創意有限公司(格上租賃)李宗哲</v>
          </cell>
          <cell r="E9215" t="str">
            <v>李宗哲先生</v>
          </cell>
          <cell r="F9215">
            <v>988228442</v>
          </cell>
        </row>
        <row r="9216">
          <cell r="A9216" t="str">
            <v>GV34224</v>
          </cell>
          <cell r="B9216" t="str">
            <v>ANL1168</v>
          </cell>
          <cell r="C9216" t="str">
            <v>先生</v>
          </cell>
          <cell r="D9216" t="str">
            <v>謝震揚</v>
          </cell>
          <cell r="E9216" t="str">
            <v>謝震揚先生</v>
          </cell>
          <cell r="F9216">
            <v>935376345</v>
          </cell>
        </row>
        <row r="9217">
          <cell r="A9217" t="str">
            <v>GV34298</v>
          </cell>
          <cell r="B9217" t="str">
            <v>ANM6587</v>
          </cell>
          <cell r="C9217" t="str">
            <v>先生</v>
          </cell>
          <cell r="D9217" t="str">
            <v>王茂榜</v>
          </cell>
          <cell r="E9217" t="str">
            <v>王茂榜先生</v>
          </cell>
          <cell r="F9217">
            <v>933830220</v>
          </cell>
        </row>
        <row r="9218">
          <cell r="A9218" t="str">
            <v>GV34299</v>
          </cell>
          <cell r="B9218" t="str">
            <v>ANM8537</v>
          </cell>
          <cell r="C9218" t="str">
            <v>小姐</v>
          </cell>
          <cell r="D9218" t="str">
            <v>范寶月</v>
          </cell>
          <cell r="E9218" t="str">
            <v>范寶月小姐</v>
          </cell>
          <cell r="F9218">
            <v>913132665</v>
          </cell>
        </row>
        <row r="9219">
          <cell r="A9219" t="str">
            <v>GV34301</v>
          </cell>
          <cell r="B9219" t="str">
            <v>ANX5680</v>
          </cell>
          <cell r="C9219" t="str">
            <v>先生</v>
          </cell>
          <cell r="D9219" t="str">
            <v>林婉慈</v>
          </cell>
          <cell r="E9219" t="str">
            <v>張文貴先生</v>
          </cell>
          <cell r="F9219">
            <v>920732430</v>
          </cell>
        </row>
        <row r="9220">
          <cell r="A9220" t="str">
            <v>GV34319</v>
          </cell>
          <cell r="B9220" t="str">
            <v>AKR8331</v>
          </cell>
          <cell r="C9220" t="str">
            <v>先生</v>
          </cell>
          <cell r="D9220" t="str">
            <v>鄒沛</v>
          </cell>
          <cell r="E9220" t="str">
            <v>鄒沛先生</v>
          </cell>
          <cell r="F9220">
            <v>920161435</v>
          </cell>
        </row>
        <row r="9221">
          <cell r="A9221" t="str">
            <v>GV34338</v>
          </cell>
          <cell r="B9221" t="str">
            <v>AKQ9628</v>
          </cell>
          <cell r="C9221" t="str">
            <v>小姐</v>
          </cell>
          <cell r="D9221" t="str">
            <v>張起翔</v>
          </cell>
          <cell r="E9221" t="str">
            <v>張敏智小姐</v>
          </cell>
          <cell r="F9221">
            <v>909237276</v>
          </cell>
        </row>
        <row r="9222">
          <cell r="A9222" t="str">
            <v>GV34516</v>
          </cell>
          <cell r="B9222" t="str">
            <v>AMY6665</v>
          </cell>
          <cell r="C9222" t="str">
            <v>先生</v>
          </cell>
          <cell r="D9222" t="str">
            <v>陳彥谷</v>
          </cell>
          <cell r="E9222" t="str">
            <v>陳彥谷先生</v>
          </cell>
          <cell r="F9222">
            <v>932217213</v>
          </cell>
        </row>
        <row r="9223">
          <cell r="A9223" t="str">
            <v>GV34985</v>
          </cell>
          <cell r="B9223" t="str">
            <v>ANA1122</v>
          </cell>
          <cell r="C9223" t="str">
            <v>小姐</v>
          </cell>
          <cell r="D9223" t="str">
            <v>李文</v>
          </cell>
          <cell r="E9223" t="str">
            <v>李文小姐</v>
          </cell>
          <cell r="F9223">
            <v>988131040</v>
          </cell>
        </row>
        <row r="9224">
          <cell r="A9224" t="str">
            <v>GV35005</v>
          </cell>
          <cell r="B9224" t="str">
            <v>ANM6578</v>
          </cell>
          <cell r="C9224" t="str">
            <v>先生</v>
          </cell>
          <cell r="D9224" t="str">
            <v>陳玉慈</v>
          </cell>
          <cell r="E9224" t="str">
            <v>柳錫浩先生</v>
          </cell>
          <cell r="F9224">
            <v>978692307</v>
          </cell>
        </row>
        <row r="9225">
          <cell r="A9225" t="str">
            <v>GV35043</v>
          </cell>
          <cell r="B9225" t="str">
            <v>ALA7886</v>
          </cell>
          <cell r="C9225" t="str">
            <v>先生</v>
          </cell>
          <cell r="D9225" t="str">
            <v>翁國倫</v>
          </cell>
          <cell r="E9225" t="str">
            <v>翁國倫先生</v>
          </cell>
          <cell r="F9225">
            <v>933933756</v>
          </cell>
        </row>
        <row r="9226">
          <cell r="A9226" t="str">
            <v>GV35165</v>
          </cell>
          <cell r="B9226" t="str">
            <v>ANN3378</v>
          </cell>
          <cell r="C9226" t="str">
            <v>先生</v>
          </cell>
          <cell r="D9226" t="str">
            <v>馬天威</v>
          </cell>
          <cell r="E9226" t="str">
            <v>馬天威先生</v>
          </cell>
          <cell r="F9226">
            <v>933728278</v>
          </cell>
        </row>
        <row r="9227">
          <cell r="A9227" t="str">
            <v>GV35167</v>
          </cell>
          <cell r="B9227" t="str">
            <v>ARE2377</v>
          </cell>
          <cell r="C9227" t="str">
            <v>小姐</v>
          </cell>
          <cell r="D9227" t="str">
            <v>田雅芳</v>
          </cell>
          <cell r="E9227" t="str">
            <v>田雅芳小姐</v>
          </cell>
          <cell r="F9227">
            <v>933046046</v>
          </cell>
        </row>
        <row r="9228">
          <cell r="A9228" t="str">
            <v>GV35215</v>
          </cell>
          <cell r="B9228" t="str">
            <v>ATJ7653</v>
          </cell>
          <cell r="C9228" t="str">
            <v>先生</v>
          </cell>
          <cell r="D9228" t="str">
            <v>黎鈞媛</v>
          </cell>
          <cell r="E9228" t="str">
            <v>楊奇先生</v>
          </cell>
          <cell r="F9228">
            <v>933203021</v>
          </cell>
        </row>
        <row r="9229">
          <cell r="A9229" t="str">
            <v>GV35222</v>
          </cell>
          <cell r="B9229" t="str">
            <v>ANM0997</v>
          </cell>
          <cell r="C9229" t="str">
            <v>先生</v>
          </cell>
          <cell r="D9229" t="str">
            <v>陳柏元</v>
          </cell>
          <cell r="E9229" t="str">
            <v>陳柏元先生</v>
          </cell>
          <cell r="F9229">
            <v>930426256</v>
          </cell>
        </row>
        <row r="9230">
          <cell r="A9230" t="str">
            <v>GV35275</v>
          </cell>
          <cell r="B9230" t="str">
            <v>ANE7232</v>
          </cell>
          <cell r="C9230" t="str">
            <v>先生</v>
          </cell>
          <cell r="D9230" t="str">
            <v>劉軒豪</v>
          </cell>
          <cell r="E9230" t="str">
            <v>劉軒豪先生</v>
          </cell>
          <cell r="F9230">
            <v>921613653</v>
          </cell>
        </row>
        <row r="9231">
          <cell r="A9231" t="str">
            <v>GV35322</v>
          </cell>
          <cell r="B9231" t="str">
            <v>ANA1860</v>
          </cell>
          <cell r="C9231" t="str">
            <v>先生</v>
          </cell>
          <cell r="D9231" t="str">
            <v>黃重遠</v>
          </cell>
          <cell r="E9231" t="str">
            <v>黃重遠先生</v>
          </cell>
          <cell r="F9231">
            <v>975520008</v>
          </cell>
        </row>
        <row r="9232">
          <cell r="A9232" t="str">
            <v>GV35324</v>
          </cell>
          <cell r="B9232" t="str">
            <v>ANM2577</v>
          </cell>
          <cell r="C9232" t="str">
            <v>小姐</v>
          </cell>
          <cell r="D9232" t="str">
            <v>郭雅玲</v>
          </cell>
          <cell r="E9232" t="str">
            <v>郭雅玲小姐</v>
          </cell>
          <cell r="F9232">
            <v>936357805</v>
          </cell>
        </row>
        <row r="9233">
          <cell r="A9233" t="str">
            <v>GV35432</v>
          </cell>
          <cell r="B9233" t="str">
            <v>ANA6826</v>
          </cell>
          <cell r="C9233" t="str">
            <v>先生</v>
          </cell>
          <cell r="D9233" t="str">
            <v>黃蔚文</v>
          </cell>
          <cell r="E9233" t="str">
            <v>黃蔚文先生</v>
          </cell>
          <cell r="F9233">
            <v>935573385</v>
          </cell>
        </row>
        <row r="9234">
          <cell r="A9234" t="str">
            <v>GV35435</v>
          </cell>
          <cell r="B9234" t="str">
            <v>ANZ1288</v>
          </cell>
          <cell r="C9234" t="str">
            <v>小姐</v>
          </cell>
          <cell r="D9234" t="str">
            <v>鍾瑞玉</v>
          </cell>
          <cell r="E9234" t="str">
            <v>鍾瑞玉小姐</v>
          </cell>
          <cell r="F9234">
            <v>920943861</v>
          </cell>
        </row>
        <row r="9235">
          <cell r="A9235" t="str">
            <v>GV35464</v>
          </cell>
          <cell r="B9235" t="str">
            <v>AMY7991</v>
          </cell>
          <cell r="C9235" t="str">
            <v>小姐</v>
          </cell>
          <cell r="D9235" t="str">
            <v>李筱芳</v>
          </cell>
          <cell r="E9235" t="str">
            <v>李筱芳小姐</v>
          </cell>
          <cell r="F9235">
            <v>916971085</v>
          </cell>
        </row>
        <row r="9236">
          <cell r="A9236" t="str">
            <v>GV35493</v>
          </cell>
          <cell r="B9236" t="str">
            <v>ANA8737</v>
          </cell>
          <cell r="C9236" t="str">
            <v>先生</v>
          </cell>
          <cell r="D9236" t="str">
            <v>蔡宴宜</v>
          </cell>
          <cell r="E9236" t="str">
            <v>郭志昇先生</v>
          </cell>
          <cell r="F9236">
            <v>972933555</v>
          </cell>
        </row>
        <row r="9237">
          <cell r="A9237" t="str">
            <v>GV35494</v>
          </cell>
          <cell r="B9237" t="str">
            <v>AMY9920</v>
          </cell>
          <cell r="C9237" t="str">
            <v>小姐</v>
          </cell>
          <cell r="D9237" t="str">
            <v>馮鈺婷</v>
          </cell>
          <cell r="E9237" t="str">
            <v>馮鈺婷小姐</v>
          </cell>
          <cell r="F9237">
            <v>975289115</v>
          </cell>
        </row>
        <row r="9238">
          <cell r="A9238" t="str">
            <v>GV35537</v>
          </cell>
          <cell r="B9238" t="str">
            <v>ANM2658</v>
          </cell>
          <cell r="C9238" t="str">
            <v>小姐</v>
          </cell>
          <cell r="D9238" t="str">
            <v>曾景華</v>
          </cell>
          <cell r="E9238" t="str">
            <v>曾景華小姐</v>
          </cell>
          <cell r="F9238">
            <v>933802893</v>
          </cell>
        </row>
        <row r="9239">
          <cell r="A9239" t="str">
            <v>GV35544</v>
          </cell>
          <cell r="B9239" t="str">
            <v>ANA8183</v>
          </cell>
          <cell r="C9239" t="str">
            <v>先生</v>
          </cell>
          <cell r="D9239" t="str">
            <v>寶鴻昇投資(股)陳麒安</v>
          </cell>
          <cell r="E9239" t="str">
            <v>陳麒安先生</v>
          </cell>
          <cell r="F9239">
            <v>928513567</v>
          </cell>
        </row>
        <row r="9240">
          <cell r="A9240" t="str">
            <v>GV35770</v>
          </cell>
          <cell r="B9240" t="str">
            <v>AFL8995</v>
          </cell>
          <cell r="C9240" t="str">
            <v>先生</v>
          </cell>
          <cell r="D9240" t="str">
            <v>林清高</v>
          </cell>
          <cell r="E9240" t="str">
            <v>林清高先生</v>
          </cell>
          <cell r="F9240">
            <v>911114442</v>
          </cell>
        </row>
        <row r="9241">
          <cell r="A9241" t="str">
            <v>GV35821</v>
          </cell>
          <cell r="B9241" t="str">
            <v>ANM5986</v>
          </cell>
          <cell r="C9241" t="str">
            <v>先生</v>
          </cell>
          <cell r="D9241" t="str">
            <v>楊敦凱</v>
          </cell>
          <cell r="E9241" t="str">
            <v>楊敦凱先生</v>
          </cell>
          <cell r="F9241">
            <v>912182582</v>
          </cell>
        </row>
        <row r="9242">
          <cell r="A9242" t="str">
            <v>GX28085</v>
          </cell>
          <cell r="B9242" t="str">
            <v>RBA8189</v>
          </cell>
          <cell r="C9242" t="str">
            <v>先生</v>
          </cell>
          <cell r="D9242" t="str">
            <v>和運租車股份有限公司翁昭銘</v>
          </cell>
          <cell r="E9242" t="str">
            <v>翁昭銘先生</v>
          </cell>
          <cell r="F9242">
            <v>936147896</v>
          </cell>
        </row>
        <row r="9243">
          <cell r="A9243" t="str">
            <v>GX28409</v>
          </cell>
          <cell r="B9243" t="str">
            <v>ANX2733</v>
          </cell>
          <cell r="C9243" t="str">
            <v>先生</v>
          </cell>
          <cell r="D9243" t="str">
            <v>翁明正</v>
          </cell>
          <cell r="E9243" t="str">
            <v>翁明正先生</v>
          </cell>
          <cell r="F9243">
            <v>935339177</v>
          </cell>
        </row>
        <row r="9244">
          <cell r="A9244" t="str">
            <v>GX28754</v>
          </cell>
          <cell r="B9244" t="str">
            <v>RBM5359</v>
          </cell>
          <cell r="C9244" t="str">
            <v>先生</v>
          </cell>
          <cell r="D9244" t="str">
            <v>普羅小客車租賃股份有限公司蔡宗諭</v>
          </cell>
          <cell r="E9244" t="str">
            <v>張淵智先生</v>
          </cell>
          <cell r="F9244">
            <v>906680901</v>
          </cell>
        </row>
        <row r="9245">
          <cell r="A9245" t="str">
            <v>GY22761</v>
          </cell>
          <cell r="B9245" t="str">
            <v>8769YD</v>
          </cell>
          <cell r="C9245" t="str">
            <v>先生</v>
          </cell>
          <cell r="D9245" t="str">
            <v>平嘉華</v>
          </cell>
          <cell r="E9245" t="str">
            <v>平嘉華先生</v>
          </cell>
          <cell r="F9245">
            <v>932151320</v>
          </cell>
        </row>
        <row r="9246">
          <cell r="A9246" t="str">
            <v>GY25970</v>
          </cell>
          <cell r="B9246" t="str">
            <v>8C0122</v>
          </cell>
          <cell r="C9246" t="str">
            <v>先生</v>
          </cell>
          <cell r="D9246" t="str">
            <v>謝福聖</v>
          </cell>
          <cell r="E9246" t="str">
            <v>謝福聖先生</v>
          </cell>
          <cell r="F9246">
            <v>989676471</v>
          </cell>
        </row>
        <row r="9247">
          <cell r="A9247" t="str">
            <v>GZ03005</v>
          </cell>
          <cell r="B9247" t="str">
            <v>W89886</v>
          </cell>
          <cell r="C9247" t="str">
            <v>小姐</v>
          </cell>
          <cell r="D9247" t="str">
            <v>洪瑞璣</v>
          </cell>
          <cell r="E9247" t="str">
            <v>洪瑞璣小姐</v>
          </cell>
          <cell r="F9247">
            <v>952676527</v>
          </cell>
        </row>
        <row r="9248">
          <cell r="A9248" t="str">
            <v>GZ03134</v>
          </cell>
          <cell r="B9248" t="str">
            <v>9668FP</v>
          </cell>
          <cell r="C9248" t="str">
            <v>先生</v>
          </cell>
          <cell r="D9248" t="str">
            <v>陳玉玲</v>
          </cell>
          <cell r="E9248" t="str">
            <v>蘇正民先生</v>
          </cell>
          <cell r="F9248">
            <v>933660551</v>
          </cell>
        </row>
        <row r="9249">
          <cell r="A9249" t="str">
            <v>GZ03583</v>
          </cell>
          <cell r="B9249" t="str">
            <v>AKF9125</v>
          </cell>
          <cell r="C9249" t="str">
            <v>小姐</v>
          </cell>
          <cell r="D9249" t="str">
            <v>邱媛玲</v>
          </cell>
          <cell r="E9249" t="str">
            <v>邱媛玲小姐</v>
          </cell>
          <cell r="F9249">
            <v>932659388</v>
          </cell>
        </row>
        <row r="9250">
          <cell r="A9250" t="str">
            <v>GZ03702</v>
          </cell>
          <cell r="B9250" t="str">
            <v>7C2168</v>
          </cell>
          <cell r="C9250" t="str">
            <v>小姐</v>
          </cell>
          <cell r="D9250" t="str">
            <v>呂莉亞</v>
          </cell>
          <cell r="E9250" t="str">
            <v>呂莉亞小姐</v>
          </cell>
          <cell r="F9250">
            <v>928275436</v>
          </cell>
        </row>
        <row r="9251">
          <cell r="A9251" t="str">
            <v>GZ04401</v>
          </cell>
          <cell r="B9251" t="str">
            <v>2D9200</v>
          </cell>
          <cell r="C9251" t="str">
            <v>先生</v>
          </cell>
          <cell r="D9251" t="str">
            <v>黃虹穎</v>
          </cell>
          <cell r="E9251" t="str">
            <v>黃虹穎先生</v>
          </cell>
          <cell r="F9251">
            <v>917799405</v>
          </cell>
        </row>
        <row r="9252">
          <cell r="A9252" t="str">
            <v>GZ04584</v>
          </cell>
          <cell r="B9252" t="str">
            <v>5Q5758</v>
          </cell>
          <cell r="C9252" t="str">
            <v>先生</v>
          </cell>
          <cell r="D9252" t="str">
            <v>吳昱叡</v>
          </cell>
          <cell r="E9252" t="str">
            <v>吳昱叡先生</v>
          </cell>
          <cell r="F9252">
            <v>972261279</v>
          </cell>
        </row>
        <row r="9253">
          <cell r="A9253" t="str">
            <v>GZ05363</v>
          </cell>
          <cell r="B9253" t="str">
            <v>9C8847</v>
          </cell>
          <cell r="C9253" t="str">
            <v>先生</v>
          </cell>
          <cell r="D9253" t="str">
            <v>沅傑企業有限公司蘇先生</v>
          </cell>
          <cell r="E9253" t="str">
            <v>蘇先生先生</v>
          </cell>
          <cell r="F9253">
            <v>900000000</v>
          </cell>
        </row>
        <row r="9254">
          <cell r="A9254" t="str">
            <v>GZ06419</v>
          </cell>
          <cell r="B9254" t="str">
            <v>7807VN</v>
          </cell>
          <cell r="C9254" t="str">
            <v>小姐</v>
          </cell>
          <cell r="D9254" t="str">
            <v>聯華報關行游子慧</v>
          </cell>
          <cell r="E9254" t="str">
            <v>游子慧小姐</v>
          </cell>
          <cell r="F9254">
            <v>921428135</v>
          </cell>
        </row>
        <row r="9255">
          <cell r="A9255" t="str">
            <v>GZ06422</v>
          </cell>
          <cell r="B9255" t="str">
            <v>2T5266</v>
          </cell>
          <cell r="C9255" t="str">
            <v>先生</v>
          </cell>
          <cell r="D9255" t="str">
            <v>郭欣讓</v>
          </cell>
          <cell r="E9255" t="str">
            <v>郭欣讓先生</v>
          </cell>
          <cell r="F9255">
            <v>933150850</v>
          </cell>
        </row>
        <row r="9256">
          <cell r="A9256" t="str">
            <v>GZ06584</v>
          </cell>
          <cell r="B9256" t="str">
            <v>8676YE</v>
          </cell>
          <cell r="C9256" t="str">
            <v>先生</v>
          </cell>
          <cell r="D9256" t="str">
            <v>蘇寶蓮</v>
          </cell>
          <cell r="E9256" t="str">
            <v>黃桂竹先生</v>
          </cell>
          <cell r="F9256">
            <v>910241138</v>
          </cell>
        </row>
        <row r="9257">
          <cell r="A9257" t="str">
            <v>GZ07069</v>
          </cell>
          <cell r="B9257" t="str">
            <v>6C3768</v>
          </cell>
          <cell r="C9257" t="str">
            <v>先生</v>
          </cell>
          <cell r="D9257" t="str">
            <v>鄭文棟</v>
          </cell>
          <cell r="E9257" t="str">
            <v>鄭文棟先生</v>
          </cell>
          <cell r="F9257">
            <v>988006890</v>
          </cell>
        </row>
        <row r="9258">
          <cell r="A9258" t="str">
            <v>GZ07078</v>
          </cell>
          <cell r="B9258" t="str">
            <v>7027QH</v>
          </cell>
          <cell r="C9258" t="str">
            <v>先生</v>
          </cell>
          <cell r="D9258" t="str">
            <v>林瑞麒</v>
          </cell>
          <cell r="E9258" t="str">
            <v>林瑞麒先生</v>
          </cell>
          <cell r="F9258">
            <v>936325528</v>
          </cell>
        </row>
        <row r="9259">
          <cell r="A9259" t="str">
            <v>GZ07608</v>
          </cell>
          <cell r="B9259" t="str">
            <v>1111TU</v>
          </cell>
          <cell r="C9259" t="str">
            <v>先生</v>
          </cell>
          <cell r="D9259" t="str">
            <v>許志宏</v>
          </cell>
          <cell r="E9259" t="str">
            <v>許志宏先生</v>
          </cell>
          <cell r="F9259">
            <v>935666700</v>
          </cell>
        </row>
        <row r="9260">
          <cell r="A9260" t="str">
            <v>GZ07717</v>
          </cell>
          <cell r="B9260" t="str">
            <v>8366DT</v>
          </cell>
          <cell r="C9260" t="str">
            <v>先生</v>
          </cell>
          <cell r="D9260" t="str">
            <v>陳由光</v>
          </cell>
          <cell r="E9260" t="str">
            <v>陳由光先生</v>
          </cell>
          <cell r="F9260">
            <v>919382993</v>
          </cell>
        </row>
        <row r="9261">
          <cell r="A9261" t="str">
            <v>GZ07784</v>
          </cell>
          <cell r="B9261" t="str">
            <v>5D6756</v>
          </cell>
          <cell r="C9261" t="str">
            <v>先生</v>
          </cell>
          <cell r="D9261" t="str">
            <v>劉興聖</v>
          </cell>
          <cell r="E9261" t="str">
            <v>劉興聖先生</v>
          </cell>
          <cell r="F9261">
            <v>930973856</v>
          </cell>
        </row>
        <row r="9262">
          <cell r="A9262" t="str">
            <v>GZ08371</v>
          </cell>
          <cell r="B9262" t="str">
            <v>6U1088</v>
          </cell>
          <cell r="C9262" t="str">
            <v>先生</v>
          </cell>
          <cell r="D9262" t="str">
            <v>莊瀅翰</v>
          </cell>
          <cell r="E9262" t="str">
            <v>莊瀅翰先生</v>
          </cell>
          <cell r="F9262">
            <v>981317970</v>
          </cell>
        </row>
        <row r="9263">
          <cell r="A9263" t="str">
            <v>GZ08398</v>
          </cell>
          <cell r="B9263" t="str">
            <v>8P8116</v>
          </cell>
          <cell r="C9263" t="str">
            <v>先生</v>
          </cell>
          <cell r="D9263" t="str">
            <v>徐繼祖</v>
          </cell>
          <cell r="E9263" t="str">
            <v>徐繼祖先生</v>
          </cell>
          <cell r="F9263">
            <v>933708610</v>
          </cell>
        </row>
        <row r="9264">
          <cell r="A9264" t="str">
            <v>GZ08443</v>
          </cell>
          <cell r="B9264" t="str">
            <v>7D2658</v>
          </cell>
          <cell r="C9264" t="str">
            <v>先生</v>
          </cell>
          <cell r="D9264" t="str">
            <v>陳枝明</v>
          </cell>
          <cell r="E9264" t="str">
            <v>陳枝明先生</v>
          </cell>
          <cell r="F9264">
            <v>910105202</v>
          </cell>
        </row>
        <row r="9265">
          <cell r="A9265" t="str">
            <v>GZ08518</v>
          </cell>
          <cell r="B9265" t="str">
            <v>3E6958</v>
          </cell>
          <cell r="C9265" t="str">
            <v>先生</v>
          </cell>
          <cell r="D9265" t="str">
            <v>汪浩</v>
          </cell>
          <cell r="E9265" t="str">
            <v>汪浩先生</v>
          </cell>
          <cell r="F9265">
            <v>927691747</v>
          </cell>
        </row>
        <row r="9266">
          <cell r="A9266" t="str">
            <v>GZ08560</v>
          </cell>
          <cell r="B9266" t="str">
            <v>5655QB</v>
          </cell>
          <cell r="C9266" t="str">
            <v>小姐</v>
          </cell>
          <cell r="D9266" t="str">
            <v>郭達榮</v>
          </cell>
          <cell r="E9266" t="str">
            <v>馬德維小姐</v>
          </cell>
          <cell r="F9266">
            <v>928577108</v>
          </cell>
        </row>
        <row r="9267">
          <cell r="A9267" t="str">
            <v>GZ08879</v>
          </cell>
          <cell r="B9267" t="str">
            <v>8588FN</v>
          </cell>
          <cell r="C9267" t="str">
            <v>先生</v>
          </cell>
          <cell r="D9267" t="str">
            <v>俞國慶</v>
          </cell>
          <cell r="E9267" t="str">
            <v>俞國慶先生</v>
          </cell>
          <cell r="F9267">
            <v>910087334</v>
          </cell>
        </row>
        <row r="9268">
          <cell r="A9268" t="str">
            <v>GZ09208</v>
          </cell>
          <cell r="B9268" t="str">
            <v>2085FH</v>
          </cell>
          <cell r="C9268" t="str">
            <v>先生</v>
          </cell>
          <cell r="D9268" t="str">
            <v>陳聯圍</v>
          </cell>
          <cell r="E9268" t="str">
            <v>陳聯圍先生</v>
          </cell>
          <cell r="F9268">
            <v>932093147</v>
          </cell>
        </row>
        <row r="9269">
          <cell r="A9269" t="str">
            <v>GZ09435</v>
          </cell>
          <cell r="B9269" t="str">
            <v>5E3585</v>
          </cell>
          <cell r="C9269" t="str">
            <v>先生</v>
          </cell>
          <cell r="D9269" t="str">
            <v>吳惠貫</v>
          </cell>
          <cell r="E9269" t="str">
            <v>吳惠貫先生</v>
          </cell>
          <cell r="F9269">
            <v>932157050</v>
          </cell>
        </row>
        <row r="9270">
          <cell r="A9270" t="str">
            <v>GZ09447</v>
          </cell>
          <cell r="B9270" t="str">
            <v>0376WR</v>
          </cell>
          <cell r="C9270" t="str">
            <v>先生</v>
          </cell>
          <cell r="D9270" t="str">
            <v>許文展</v>
          </cell>
          <cell r="E9270" t="str">
            <v>許文展先生</v>
          </cell>
          <cell r="F9270">
            <v>932806243</v>
          </cell>
        </row>
        <row r="9271">
          <cell r="A9271" t="str">
            <v>GZ09497</v>
          </cell>
          <cell r="B9271" t="str">
            <v>AHL0777</v>
          </cell>
          <cell r="C9271" t="str">
            <v>先生</v>
          </cell>
          <cell r="D9271" t="str">
            <v>蘇威儒</v>
          </cell>
          <cell r="E9271" t="str">
            <v>蘇威儒先生</v>
          </cell>
          <cell r="F9271">
            <v>921910961</v>
          </cell>
        </row>
        <row r="9272">
          <cell r="A9272" t="str">
            <v>GZ09579</v>
          </cell>
          <cell r="B9272" t="str">
            <v>5E1158</v>
          </cell>
          <cell r="C9272" t="str">
            <v>小姐</v>
          </cell>
          <cell r="D9272" t="str">
            <v>葉榮華</v>
          </cell>
          <cell r="E9272" t="str">
            <v>葉太太小姐</v>
          </cell>
          <cell r="F9272">
            <v>918289832</v>
          </cell>
        </row>
        <row r="9273">
          <cell r="A9273" t="str">
            <v>GZ10477</v>
          </cell>
          <cell r="B9273" t="str">
            <v>ASF5205</v>
          </cell>
          <cell r="C9273" t="str">
            <v>先生</v>
          </cell>
          <cell r="D9273" t="str">
            <v>湯耀宇</v>
          </cell>
          <cell r="E9273" t="str">
            <v>湯耀宇先生</v>
          </cell>
          <cell r="F9273">
            <v>955060637</v>
          </cell>
        </row>
        <row r="9274">
          <cell r="A9274" t="str">
            <v>GZ10892</v>
          </cell>
          <cell r="B9274" t="str">
            <v>9208L6</v>
          </cell>
          <cell r="C9274" t="str">
            <v>先生</v>
          </cell>
          <cell r="D9274" t="str">
            <v>林慶華</v>
          </cell>
          <cell r="E9274" t="str">
            <v>林慶華先生</v>
          </cell>
          <cell r="F9274">
            <v>935599209</v>
          </cell>
        </row>
        <row r="9275">
          <cell r="A9275" t="str">
            <v>GZ10933</v>
          </cell>
          <cell r="B9275" t="str">
            <v>8P8588</v>
          </cell>
          <cell r="C9275" t="str">
            <v>小姐</v>
          </cell>
          <cell r="D9275" t="str">
            <v>吳玫芳</v>
          </cell>
          <cell r="E9275" t="str">
            <v>吳玫芳小姐</v>
          </cell>
          <cell r="F9275">
            <v>970820809</v>
          </cell>
        </row>
        <row r="9276">
          <cell r="A9276" t="str">
            <v>GZ10956</v>
          </cell>
          <cell r="B9276" t="str">
            <v>6E2958</v>
          </cell>
          <cell r="C9276" t="str">
            <v>先生</v>
          </cell>
          <cell r="D9276" t="str">
            <v>金上群機械技師事務所劉建章</v>
          </cell>
          <cell r="E9276" t="str">
            <v>劉建章先生</v>
          </cell>
          <cell r="F9276">
            <v>930077232</v>
          </cell>
        </row>
        <row r="9277">
          <cell r="A9277" t="str">
            <v>GZ15412</v>
          </cell>
          <cell r="B9277" t="str">
            <v>8073S2</v>
          </cell>
          <cell r="C9277" t="str">
            <v>先生</v>
          </cell>
          <cell r="D9277" t="str">
            <v>林政緯</v>
          </cell>
          <cell r="E9277" t="str">
            <v>林政緯先生</v>
          </cell>
          <cell r="F9277">
            <v>916828340</v>
          </cell>
        </row>
        <row r="9278">
          <cell r="A9278" t="str">
            <v>GZ15675</v>
          </cell>
          <cell r="B9278" t="str">
            <v>9068DF</v>
          </cell>
          <cell r="C9278" t="str">
            <v>先生</v>
          </cell>
          <cell r="D9278" t="str">
            <v>汪崇真</v>
          </cell>
          <cell r="E9278" t="str">
            <v>汪崇真先生</v>
          </cell>
          <cell r="F9278">
            <v>932001429</v>
          </cell>
        </row>
        <row r="9279">
          <cell r="A9279" t="str">
            <v>GZ18261</v>
          </cell>
          <cell r="B9279" t="str">
            <v>8085DJ</v>
          </cell>
          <cell r="C9279" t="str">
            <v>先生</v>
          </cell>
          <cell r="D9279" t="str">
            <v>湯德宗</v>
          </cell>
          <cell r="E9279" t="str">
            <v>湯德宗先生</v>
          </cell>
          <cell r="F9279">
            <v>928852363</v>
          </cell>
        </row>
        <row r="9280">
          <cell r="A9280" t="str">
            <v>GZ18335</v>
          </cell>
          <cell r="B9280" t="str">
            <v>5128DK</v>
          </cell>
          <cell r="C9280" t="str">
            <v>先生</v>
          </cell>
          <cell r="D9280" t="str">
            <v>李孟</v>
          </cell>
          <cell r="E9280" t="str">
            <v>李岳先生</v>
          </cell>
          <cell r="F9280">
            <v>921064911</v>
          </cell>
        </row>
        <row r="9281">
          <cell r="A9281" t="str">
            <v>GZ18507</v>
          </cell>
          <cell r="B9281" t="str">
            <v>0402DK</v>
          </cell>
          <cell r="C9281" t="str">
            <v>先生</v>
          </cell>
          <cell r="D9281" t="str">
            <v>昌春惠</v>
          </cell>
          <cell r="E9281" t="str">
            <v>顏銘宏先生</v>
          </cell>
          <cell r="F9281">
            <v>979966281</v>
          </cell>
        </row>
        <row r="9282">
          <cell r="A9282" t="str">
            <v>GZ18516</v>
          </cell>
          <cell r="B9282" t="str">
            <v>9878GT</v>
          </cell>
          <cell r="C9282" t="str">
            <v>小姐</v>
          </cell>
          <cell r="D9282" t="str">
            <v>憶聯實業社黃理貞</v>
          </cell>
          <cell r="E9282" t="str">
            <v>黃理貞小姐</v>
          </cell>
          <cell r="F9282">
            <v>928246073</v>
          </cell>
        </row>
        <row r="9283">
          <cell r="A9283" t="str">
            <v>GZ78944</v>
          </cell>
          <cell r="B9283" t="str">
            <v>AJK0727</v>
          </cell>
          <cell r="C9283" t="str">
            <v>先生</v>
          </cell>
          <cell r="D9283" t="str">
            <v>林正</v>
          </cell>
          <cell r="E9283" t="str">
            <v>林正先生</v>
          </cell>
          <cell r="F9283">
            <v>927611292</v>
          </cell>
        </row>
        <row r="9284">
          <cell r="A9284" t="str">
            <v>GZ78952</v>
          </cell>
          <cell r="B9284" t="str">
            <v>AMK7007</v>
          </cell>
          <cell r="C9284" t="str">
            <v>小姐</v>
          </cell>
          <cell r="D9284" t="str">
            <v>鄭千芝</v>
          </cell>
          <cell r="E9284" t="str">
            <v>鄭千芝小姐</v>
          </cell>
          <cell r="F9284">
            <v>939610025</v>
          </cell>
        </row>
        <row r="9285">
          <cell r="A9285" t="str">
            <v>GZ79131</v>
          </cell>
          <cell r="B9285" t="str">
            <v>AMY6682</v>
          </cell>
          <cell r="C9285" t="str">
            <v>小姐</v>
          </cell>
          <cell r="D9285" t="str">
            <v>香港商大龍投資有限公司台灣分公司曹喻筑</v>
          </cell>
          <cell r="E9285" t="str">
            <v>曹喻筑小姐</v>
          </cell>
          <cell r="F9285">
            <v>909322200</v>
          </cell>
        </row>
        <row r="9286">
          <cell r="A9286" t="str">
            <v>GZ79179</v>
          </cell>
          <cell r="B9286" t="str">
            <v>RBB2218</v>
          </cell>
          <cell r="C9286" t="str">
            <v>先生</v>
          </cell>
          <cell r="D9286" t="str">
            <v>和運租車(股)黃春棠</v>
          </cell>
          <cell r="E9286" t="str">
            <v>黃春棠先生</v>
          </cell>
          <cell r="F9286">
            <v>926747457</v>
          </cell>
        </row>
        <row r="9287">
          <cell r="A9287" t="str">
            <v>GZ79290</v>
          </cell>
          <cell r="B9287" t="str">
            <v>ANW8017</v>
          </cell>
          <cell r="C9287" t="str">
            <v>先生</v>
          </cell>
          <cell r="D9287" t="str">
            <v>林哲平</v>
          </cell>
          <cell r="E9287" t="str">
            <v>林哲平先生</v>
          </cell>
          <cell r="F9287">
            <v>933166534</v>
          </cell>
        </row>
        <row r="9288">
          <cell r="A9288" t="str">
            <v>GZ79300</v>
          </cell>
          <cell r="B9288" t="str">
            <v>AUD7538</v>
          </cell>
          <cell r="C9288" t="str">
            <v>小姐</v>
          </cell>
          <cell r="D9288" t="str">
            <v>0馬玲玲</v>
          </cell>
          <cell r="E9288" t="str">
            <v>馬玲玲小姐</v>
          </cell>
          <cell r="F9288">
            <v>933898883</v>
          </cell>
        </row>
        <row r="9289">
          <cell r="A9289" t="str">
            <v>GZ79356</v>
          </cell>
          <cell r="B9289" t="str">
            <v>ANN2678</v>
          </cell>
          <cell r="C9289" t="str">
            <v>小姐</v>
          </cell>
          <cell r="D9289" t="str">
            <v>吳淑珍</v>
          </cell>
          <cell r="E9289" t="str">
            <v>吳淑珍小姐</v>
          </cell>
          <cell r="F9289">
            <v>933115643</v>
          </cell>
        </row>
        <row r="9290">
          <cell r="A9290" t="str">
            <v>GZ79491</v>
          </cell>
          <cell r="B9290" t="str">
            <v>ANN3875</v>
          </cell>
          <cell r="C9290" t="str">
            <v>先生</v>
          </cell>
          <cell r="D9290" t="str">
            <v>李泰垣</v>
          </cell>
          <cell r="E9290" t="str">
            <v>李泰垣先生</v>
          </cell>
          <cell r="F9290">
            <v>976523086</v>
          </cell>
        </row>
        <row r="9291">
          <cell r="A9291" t="str">
            <v>GZ79554</v>
          </cell>
          <cell r="B9291" t="str">
            <v>RBC8668</v>
          </cell>
          <cell r="C9291" t="str">
            <v>先生</v>
          </cell>
          <cell r="D9291" t="str">
            <v>聯邦租賃股份有限公司趙偉翔</v>
          </cell>
          <cell r="E9291" t="str">
            <v>趙偉翔先生</v>
          </cell>
          <cell r="F9291">
            <v>932126973</v>
          </cell>
        </row>
        <row r="9292">
          <cell r="A9292" t="str">
            <v>GZ79643</v>
          </cell>
          <cell r="B9292" t="str">
            <v>APW8989</v>
          </cell>
          <cell r="C9292" t="str">
            <v>先生</v>
          </cell>
          <cell r="D9292" t="str">
            <v>范永杰</v>
          </cell>
          <cell r="E9292" t="str">
            <v>范永杰先生</v>
          </cell>
          <cell r="F9292">
            <v>929785668</v>
          </cell>
        </row>
        <row r="9293">
          <cell r="A9293" t="str">
            <v>GZ79715</v>
          </cell>
          <cell r="B9293" t="str">
            <v>ANV8389</v>
          </cell>
          <cell r="C9293" t="str">
            <v>先生</v>
          </cell>
          <cell r="D9293" t="str">
            <v>許朝峮</v>
          </cell>
          <cell r="E9293" t="str">
            <v>許朝峮先生</v>
          </cell>
          <cell r="F9293">
            <v>931062666</v>
          </cell>
        </row>
        <row r="9294">
          <cell r="A9294" t="str">
            <v>J009039</v>
          </cell>
          <cell r="B9294" t="str">
            <v>8880WE</v>
          </cell>
          <cell r="C9294" t="str">
            <v>小姐</v>
          </cell>
          <cell r="D9294" t="str">
            <v>屏風表演班王月</v>
          </cell>
          <cell r="E9294" t="str">
            <v>王月小姐</v>
          </cell>
          <cell r="F9294">
            <v>958173388</v>
          </cell>
        </row>
        <row r="9295">
          <cell r="A9295" t="str">
            <v>J010079</v>
          </cell>
          <cell r="B9295" t="str">
            <v>APU7819</v>
          </cell>
          <cell r="C9295" t="str">
            <v>先生</v>
          </cell>
          <cell r="D9295" t="str">
            <v>洪晟傑</v>
          </cell>
          <cell r="E9295" t="str">
            <v>洪晟傑先生</v>
          </cell>
          <cell r="F9295">
            <v>905555013</v>
          </cell>
        </row>
        <row r="9296">
          <cell r="A9296" t="str">
            <v>J010202</v>
          </cell>
          <cell r="B9296" t="str">
            <v>8377VD</v>
          </cell>
          <cell r="C9296" t="str">
            <v>先生</v>
          </cell>
          <cell r="D9296" t="str">
            <v>李仕勇</v>
          </cell>
          <cell r="E9296" t="str">
            <v>李仕勇先生</v>
          </cell>
          <cell r="F9296">
            <v>963337668</v>
          </cell>
        </row>
        <row r="9297">
          <cell r="A9297" t="str">
            <v>J039026</v>
          </cell>
          <cell r="B9297" t="str">
            <v>AAB8135</v>
          </cell>
          <cell r="C9297" t="str">
            <v>先生</v>
          </cell>
          <cell r="D9297" t="str">
            <v>葉庭熙</v>
          </cell>
          <cell r="E9297" t="str">
            <v>葉庭熙先生</v>
          </cell>
          <cell r="F9297">
            <v>928111686</v>
          </cell>
        </row>
        <row r="9298">
          <cell r="A9298" t="str">
            <v>J039049</v>
          </cell>
          <cell r="B9298" t="str">
            <v>ATU8335</v>
          </cell>
          <cell r="C9298" t="str">
            <v>先生</v>
          </cell>
          <cell r="D9298" t="str">
            <v>陳興杉</v>
          </cell>
          <cell r="E9298" t="str">
            <v>陳興杉先生</v>
          </cell>
          <cell r="F9298">
            <v>926045977</v>
          </cell>
        </row>
        <row r="9299">
          <cell r="A9299" t="str">
            <v>J039050</v>
          </cell>
          <cell r="B9299" t="str">
            <v>6777V8</v>
          </cell>
          <cell r="C9299" t="str">
            <v>先生</v>
          </cell>
          <cell r="D9299" t="str">
            <v>大魯閣纖維股份有限公司許俊麒</v>
          </cell>
          <cell r="E9299" t="str">
            <v>許俊麒先生</v>
          </cell>
          <cell r="F9299">
            <v>932070098</v>
          </cell>
        </row>
        <row r="9300">
          <cell r="A9300" t="str">
            <v>J039051</v>
          </cell>
          <cell r="B9300" t="str">
            <v>ANZ1300</v>
          </cell>
          <cell r="C9300" t="str">
            <v>先生</v>
          </cell>
          <cell r="D9300" t="str">
            <v>吳聖華</v>
          </cell>
          <cell r="E9300" t="str">
            <v>吳聖華先生</v>
          </cell>
          <cell r="F9300">
            <v>927858335</v>
          </cell>
        </row>
        <row r="9301">
          <cell r="A9301" t="str">
            <v>J039093</v>
          </cell>
          <cell r="B9301" t="str">
            <v>ATV9916</v>
          </cell>
          <cell r="C9301" t="str">
            <v>先生</v>
          </cell>
          <cell r="D9301" t="str">
            <v>胡玟</v>
          </cell>
          <cell r="E9301" t="str">
            <v>胡哲維先生</v>
          </cell>
          <cell r="F9301">
            <v>978457160</v>
          </cell>
        </row>
        <row r="9302">
          <cell r="A9302" t="str">
            <v>J039095</v>
          </cell>
          <cell r="B9302" t="str">
            <v>AAD6135</v>
          </cell>
          <cell r="C9302" t="str">
            <v>女士</v>
          </cell>
          <cell r="D9302" t="str">
            <v>張淑美</v>
          </cell>
          <cell r="E9302" t="str">
            <v>張淑美女士</v>
          </cell>
          <cell r="F9302">
            <v>919504113</v>
          </cell>
        </row>
        <row r="9303">
          <cell r="A9303" t="str">
            <v>J039096</v>
          </cell>
          <cell r="B9303" t="str">
            <v>AAP8266</v>
          </cell>
          <cell r="C9303" t="str">
            <v>先生</v>
          </cell>
          <cell r="D9303" t="str">
            <v>林光華</v>
          </cell>
          <cell r="E9303" t="str">
            <v>林光華先生</v>
          </cell>
          <cell r="F9303">
            <v>928859643</v>
          </cell>
        </row>
        <row r="9304">
          <cell r="A9304" t="str">
            <v>J039101</v>
          </cell>
          <cell r="B9304" t="str">
            <v>AAM1351</v>
          </cell>
          <cell r="C9304" t="str">
            <v>先生</v>
          </cell>
          <cell r="D9304" t="str">
            <v>陳綧宜</v>
          </cell>
          <cell r="E9304" t="str">
            <v>陳綧宜先生</v>
          </cell>
          <cell r="F9304">
            <v>987767723</v>
          </cell>
        </row>
        <row r="9305">
          <cell r="A9305" t="str">
            <v>J039109</v>
          </cell>
          <cell r="B9305" t="str">
            <v>J039109</v>
          </cell>
          <cell r="C9305" t="str">
            <v>先生</v>
          </cell>
          <cell r="D9305" t="str">
            <v>車已賣</v>
          </cell>
          <cell r="E9305" t="str">
            <v>車已賣先生</v>
          </cell>
          <cell r="F9305">
            <v>900000000</v>
          </cell>
        </row>
        <row r="9306">
          <cell r="A9306" t="str">
            <v>J039354</v>
          </cell>
          <cell r="B9306" t="str">
            <v>AFF9997</v>
          </cell>
          <cell r="C9306" t="str">
            <v>先生</v>
          </cell>
          <cell r="D9306" t="str">
            <v>蔡賢信</v>
          </cell>
          <cell r="E9306" t="str">
            <v>蔡賢信先生</v>
          </cell>
          <cell r="F9306">
            <v>970510555</v>
          </cell>
        </row>
        <row r="9307">
          <cell r="A9307" t="str">
            <v>J039364</v>
          </cell>
          <cell r="B9307" t="str">
            <v>AFK0917</v>
          </cell>
          <cell r="C9307" t="str">
            <v>先生</v>
          </cell>
          <cell r="D9307" t="str">
            <v>范光翔</v>
          </cell>
          <cell r="E9307" t="str">
            <v>范光翔先生</v>
          </cell>
          <cell r="F9307">
            <v>922990771</v>
          </cell>
        </row>
        <row r="9308">
          <cell r="A9308" t="str">
            <v>J039443</v>
          </cell>
          <cell r="B9308" t="str">
            <v>AGF9862</v>
          </cell>
          <cell r="C9308" t="str">
            <v>先生</v>
          </cell>
          <cell r="D9308" t="str">
            <v>蔣忠祐</v>
          </cell>
          <cell r="E9308" t="str">
            <v>蔣忠祐先生</v>
          </cell>
          <cell r="F9308">
            <v>952351029</v>
          </cell>
        </row>
        <row r="9309">
          <cell r="A9309" t="str">
            <v>J039483</v>
          </cell>
          <cell r="B9309" t="str">
            <v>AGQ8921</v>
          </cell>
          <cell r="C9309" t="str">
            <v>先生</v>
          </cell>
          <cell r="D9309" t="str">
            <v>徐佳興</v>
          </cell>
          <cell r="E9309" t="str">
            <v>徐佳興先生</v>
          </cell>
          <cell r="F9309">
            <v>956880603</v>
          </cell>
        </row>
        <row r="9310">
          <cell r="A9310" t="str">
            <v>J039914</v>
          </cell>
          <cell r="B9310" t="str">
            <v>ALW6666</v>
          </cell>
          <cell r="C9310" t="str">
            <v>先生</v>
          </cell>
          <cell r="D9310" t="str">
            <v>張康平</v>
          </cell>
          <cell r="E9310" t="str">
            <v>張康平先生</v>
          </cell>
          <cell r="F9310">
            <v>978367002</v>
          </cell>
        </row>
        <row r="9311">
          <cell r="A9311" t="str">
            <v>J141597</v>
          </cell>
          <cell r="B9311" t="str">
            <v>2688P7</v>
          </cell>
          <cell r="C9311" t="str">
            <v>先生</v>
          </cell>
          <cell r="D9311" t="str">
            <v>張紹尉</v>
          </cell>
          <cell r="E9311" t="str">
            <v>張紹尉先生</v>
          </cell>
          <cell r="F9311">
            <v>939671000</v>
          </cell>
        </row>
        <row r="9312">
          <cell r="A9312" t="str">
            <v>J141856</v>
          </cell>
          <cell r="B9312" t="str">
            <v>RAZ6993</v>
          </cell>
          <cell r="C9312" t="str">
            <v>先生</v>
          </cell>
          <cell r="D9312" t="str">
            <v>格上汽車租賃股份有限公司賴俊男</v>
          </cell>
          <cell r="E9312" t="str">
            <v>賴俊男先生</v>
          </cell>
          <cell r="F9312">
            <v>920546524</v>
          </cell>
        </row>
        <row r="9313">
          <cell r="A9313" t="str">
            <v>J141883</v>
          </cell>
          <cell r="B9313" t="str">
            <v>2350L5</v>
          </cell>
          <cell r="C9313" t="str">
            <v>先生</v>
          </cell>
          <cell r="D9313" t="str">
            <v>石明雄</v>
          </cell>
          <cell r="E9313" t="str">
            <v>石明雄先生</v>
          </cell>
          <cell r="F9313">
            <v>960006618</v>
          </cell>
        </row>
        <row r="9314">
          <cell r="A9314" t="str">
            <v>J142064</v>
          </cell>
          <cell r="B9314" t="str">
            <v>AAL3650</v>
          </cell>
          <cell r="C9314" t="str">
            <v>先生</v>
          </cell>
          <cell r="D9314" t="str">
            <v>章耀宗</v>
          </cell>
          <cell r="E9314" t="str">
            <v>章耀宗先生</v>
          </cell>
          <cell r="F9314">
            <v>920852311</v>
          </cell>
        </row>
        <row r="9315">
          <cell r="A9315" t="str">
            <v>J142160</v>
          </cell>
          <cell r="B9315" t="str">
            <v>RBB1298</v>
          </cell>
          <cell r="C9315" t="str">
            <v>小姐</v>
          </cell>
          <cell r="D9315" t="str">
            <v>一銀租賃股份有限公司黃靖紋</v>
          </cell>
          <cell r="E9315" t="str">
            <v>黃靖紋小姐</v>
          </cell>
          <cell r="F9315">
            <v>910155532</v>
          </cell>
        </row>
        <row r="9316">
          <cell r="A9316" t="str">
            <v>J142327</v>
          </cell>
          <cell r="B9316" t="str">
            <v>7508J8</v>
          </cell>
          <cell r="C9316" t="str">
            <v>小姐</v>
          </cell>
          <cell r="D9316" t="str">
            <v>李麗玉</v>
          </cell>
          <cell r="E9316" t="str">
            <v>李麗玉小姐</v>
          </cell>
          <cell r="F9316">
            <v>958375668</v>
          </cell>
        </row>
        <row r="9317">
          <cell r="A9317" t="str">
            <v>J143525</v>
          </cell>
          <cell r="B9317" t="str">
            <v>8022J9</v>
          </cell>
          <cell r="C9317" t="str">
            <v>先生</v>
          </cell>
          <cell r="D9317" t="str">
            <v>陳筍陽</v>
          </cell>
          <cell r="E9317" t="str">
            <v>陳筍陽先生</v>
          </cell>
          <cell r="F9317">
            <v>965103778</v>
          </cell>
        </row>
        <row r="9318">
          <cell r="A9318" t="str">
            <v>J143638</v>
          </cell>
          <cell r="B9318" t="str">
            <v>5786J9</v>
          </cell>
          <cell r="C9318" t="str">
            <v>先生</v>
          </cell>
          <cell r="D9318" t="str">
            <v>宋明文</v>
          </cell>
          <cell r="E9318" t="str">
            <v>宋明文先生</v>
          </cell>
          <cell r="F9318">
            <v>931294991</v>
          </cell>
        </row>
        <row r="9319">
          <cell r="A9319" t="str">
            <v>J144322</v>
          </cell>
          <cell r="B9319" t="str">
            <v>AJE5235</v>
          </cell>
          <cell r="C9319" t="str">
            <v>小姐</v>
          </cell>
          <cell r="D9319" t="str">
            <v>風巧靈</v>
          </cell>
          <cell r="E9319" t="str">
            <v>風巧靈小姐</v>
          </cell>
          <cell r="F9319">
            <v>910069610</v>
          </cell>
        </row>
        <row r="9320">
          <cell r="A9320" t="str">
            <v>J144341</v>
          </cell>
          <cell r="B9320" t="str">
            <v>6667T2</v>
          </cell>
          <cell r="C9320" t="str">
            <v>先生</v>
          </cell>
          <cell r="D9320" t="str">
            <v>莊世耀</v>
          </cell>
          <cell r="E9320" t="str">
            <v>莊世耀先生</v>
          </cell>
          <cell r="F9320">
            <v>953775076</v>
          </cell>
        </row>
        <row r="9321">
          <cell r="A9321" t="str">
            <v>J144444</v>
          </cell>
          <cell r="B9321" t="str">
            <v>AWF0620</v>
          </cell>
          <cell r="C9321" t="str">
            <v>先生</v>
          </cell>
          <cell r="D9321" t="str">
            <v>簡志樺</v>
          </cell>
          <cell r="E9321" t="str">
            <v>簡志樺先生</v>
          </cell>
          <cell r="F9321">
            <v>935981072</v>
          </cell>
        </row>
        <row r="9322">
          <cell r="A9322" t="str">
            <v>J144811</v>
          </cell>
          <cell r="B9322" t="str">
            <v>2898T8</v>
          </cell>
          <cell r="C9322" t="str">
            <v>先生</v>
          </cell>
          <cell r="D9322" t="str">
            <v>羅勻隆</v>
          </cell>
          <cell r="E9322" t="str">
            <v>羅勻隆先生</v>
          </cell>
          <cell r="F9322">
            <v>983899536</v>
          </cell>
        </row>
        <row r="9323">
          <cell r="A9323" t="str">
            <v>J145287</v>
          </cell>
          <cell r="B9323" t="str">
            <v>AGP0991</v>
          </cell>
          <cell r="C9323" t="str">
            <v>先生</v>
          </cell>
          <cell r="D9323" t="str">
            <v>甄平安</v>
          </cell>
          <cell r="E9323" t="str">
            <v>甄平安先生</v>
          </cell>
          <cell r="F9323">
            <v>920730667</v>
          </cell>
        </row>
        <row r="9324">
          <cell r="A9324" t="str">
            <v>J145298</v>
          </cell>
          <cell r="B9324" t="str">
            <v>0518J9</v>
          </cell>
          <cell r="C9324" t="str">
            <v>小姐</v>
          </cell>
          <cell r="D9324" t="str">
            <v>和碩聯合科技股份有限公司黃華郁</v>
          </cell>
          <cell r="E9324" t="str">
            <v>黃華郁小姐</v>
          </cell>
          <cell r="F9324">
            <v>988059601</v>
          </cell>
        </row>
        <row r="9325">
          <cell r="A9325" t="str">
            <v>J145416</v>
          </cell>
          <cell r="B9325" t="str">
            <v>8725V6</v>
          </cell>
          <cell r="C9325" t="str">
            <v>先生</v>
          </cell>
          <cell r="D9325" t="str">
            <v>謝燿晃</v>
          </cell>
          <cell r="E9325" t="str">
            <v>謝燿晃先生</v>
          </cell>
          <cell r="F9325">
            <v>920707076</v>
          </cell>
        </row>
        <row r="9326">
          <cell r="A9326" t="str">
            <v>J148640</v>
          </cell>
          <cell r="B9326" t="str">
            <v>ABW1986</v>
          </cell>
          <cell r="C9326" t="str">
            <v>先生</v>
          </cell>
          <cell r="D9326" t="str">
            <v>林上智</v>
          </cell>
          <cell r="E9326" t="str">
            <v>林上智先生</v>
          </cell>
          <cell r="F9326">
            <v>911162297</v>
          </cell>
        </row>
        <row r="9327">
          <cell r="A9327" t="str">
            <v>J150887</v>
          </cell>
          <cell r="B9327" t="str">
            <v>9129UX</v>
          </cell>
          <cell r="C9327" t="str">
            <v>先生</v>
          </cell>
          <cell r="D9327" t="str">
            <v>張清珺</v>
          </cell>
          <cell r="E9327" t="str">
            <v>張清珺先生</v>
          </cell>
          <cell r="F9327">
            <v>988154400</v>
          </cell>
        </row>
        <row r="9328">
          <cell r="A9328" t="str">
            <v>J153236</v>
          </cell>
          <cell r="B9328" t="str">
            <v>AAM3297</v>
          </cell>
          <cell r="C9328" t="str">
            <v>小姐</v>
          </cell>
          <cell r="D9328" t="str">
            <v>方嘉維</v>
          </cell>
          <cell r="E9328" t="str">
            <v>方嘉維小姐</v>
          </cell>
          <cell r="F9328">
            <v>963072908</v>
          </cell>
        </row>
        <row r="9329">
          <cell r="A9329" t="str">
            <v>J153240</v>
          </cell>
          <cell r="B9329" t="str">
            <v>ABS2121</v>
          </cell>
          <cell r="C9329" t="str">
            <v>先生</v>
          </cell>
          <cell r="D9329" t="str">
            <v>簡廷易</v>
          </cell>
          <cell r="E9329" t="str">
            <v>簡廷易先生</v>
          </cell>
          <cell r="F9329">
            <v>972982962</v>
          </cell>
        </row>
        <row r="9330">
          <cell r="A9330" t="str">
            <v>J153278</v>
          </cell>
          <cell r="B9330" t="str">
            <v>AGP1866</v>
          </cell>
          <cell r="C9330" t="str">
            <v>先生</v>
          </cell>
          <cell r="D9330" t="str">
            <v>蔡協霖</v>
          </cell>
          <cell r="E9330" t="str">
            <v>蔡協霖先生</v>
          </cell>
          <cell r="F9330">
            <v>908663202</v>
          </cell>
        </row>
        <row r="9331">
          <cell r="A9331" t="str">
            <v>J153289</v>
          </cell>
          <cell r="B9331" t="str">
            <v>AAA3911</v>
          </cell>
          <cell r="C9331" t="str">
            <v>先生</v>
          </cell>
          <cell r="D9331" t="str">
            <v>胡宇成</v>
          </cell>
          <cell r="E9331" t="str">
            <v>胡宇成先生</v>
          </cell>
          <cell r="F9331">
            <v>919673970</v>
          </cell>
        </row>
        <row r="9332">
          <cell r="A9332" t="str">
            <v>J153400</v>
          </cell>
          <cell r="B9332" t="str">
            <v>AAB2112</v>
          </cell>
          <cell r="C9332" t="str">
            <v>女士</v>
          </cell>
          <cell r="D9332" t="str">
            <v>連海珊</v>
          </cell>
          <cell r="E9332" t="str">
            <v>連海珊女士</v>
          </cell>
          <cell r="F9332">
            <v>937455000</v>
          </cell>
        </row>
        <row r="9333">
          <cell r="A9333" t="str">
            <v>J153495</v>
          </cell>
          <cell r="B9333" t="str">
            <v>AAA5211</v>
          </cell>
          <cell r="C9333" t="str">
            <v>先生</v>
          </cell>
          <cell r="D9333" t="str">
            <v>陳姿伊</v>
          </cell>
          <cell r="E9333" t="str">
            <v>朱建一先生</v>
          </cell>
          <cell r="F9333">
            <v>963124841</v>
          </cell>
        </row>
        <row r="9334">
          <cell r="A9334" t="str">
            <v>J153504</v>
          </cell>
          <cell r="B9334" t="str">
            <v>AAA8529</v>
          </cell>
          <cell r="C9334" t="str">
            <v>先生</v>
          </cell>
          <cell r="D9334" t="str">
            <v>李宜璁</v>
          </cell>
          <cell r="E9334" t="str">
            <v>李宜璁先生</v>
          </cell>
          <cell r="F9334">
            <v>909138867</v>
          </cell>
        </row>
        <row r="9335">
          <cell r="A9335" t="str">
            <v>J162101</v>
          </cell>
          <cell r="B9335" t="str">
            <v>AFG1166</v>
          </cell>
          <cell r="C9335" t="str">
            <v>先生</v>
          </cell>
          <cell r="D9335" t="str">
            <v>韓景旭</v>
          </cell>
          <cell r="E9335" t="str">
            <v>韓景旭先生</v>
          </cell>
          <cell r="F9335">
            <v>910363165</v>
          </cell>
        </row>
        <row r="9336">
          <cell r="A9336" t="str">
            <v>J162120</v>
          </cell>
          <cell r="B9336" t="str">
            <v>AKF1812</v>
          </cell>
          <cell r="C9336" t="str">
            <v>先生</v>
          </cell>
          <cell r="D9336" t="str">
            <v>黃文馨</v>
          </cell>
          <cell r="E9336" t="str">
            <v>陳儀軒先生</v>
          </cell>
          <cell r="F9336">
            <v>912736999</v>
          </cell>
        </row>
        <row r="9337">
          <cell r="A9337" t="str">
            <v>J162122</v>
          </cell>
          <cell r="B9337" t="str">
            <v>RAR3922</v>
          </cell>
          <cell r="C9337" t="str">
            <v>先生</v>
          </cell>
          <cell r="D9337" t="str">
            <v>旭傳媒(股)-財盟租賃陳亮君</v>
          </cell>
          <cell r="E9337" t="str">
            <v>陳亮君先生</v>
          </cell>
          <cell r="F9337">
            <v>937062442</v>
          </cell>
        </row>
        <row r="9338">
          <cell r="A9338" t="str">
            <v>J162129</v>
          </cell>
          <cell r="B9338" t="str">
            <v>AJG8997</v>
          </cell>
          <cell r="C9338" t="str">
            <v>先生</v>
          </cell>
          <cell r="D9338" t="str">
            <v>黃國城</v>
          </cell>
          <cell r="E9338" t="str">
            <v>黃國城先生</v>
          </cell>
          <cell r="F9338">
            <v>936511399</v>
          </cell>
        </row>
        <row r="9339">
          <cell r="A9339" t="str">
            <v>J162130</v>
          </cell>
          <cell r="B9339" t="str">
            <v>AKF1019</v>
          </cell>
          <cell r="C9339" t="str">
            <v>先生</v>
          </cell>
          <cell r="D9339" t="str">
            <v>鄭振隆</v>
          </cell>
          <cell r="E9339" t="str">
            <v>鄭振隆先生</v>
          </cell>
          <cell r="F9339">
            <v>935255815</v>
          </cell>
        </row>
        <row r="9340">
          <cell r="A9340" t="str">
            <v>J162134</v>
          </cell>
          <cell r="B9340" t="str">
            <v>AKQ2858</v>
          </cell>
          <cell r="C9340" t="str">
            <v>先生</v>
          </cell>
          <cell r="D9340" t="str">
            <v>張仁懷</v>
          </cell>
          <cell r="E9340" t="str">
            <v>張仁懷先生</v>
          </cell>
          <cell r="F9340">
            <v>919690791</v>
          </cell>
        </row>
        <row r="9341">
          <cell r="A9341" t="str">
            <v>J162144</v>
          </cell>
          <cell r="B9341" t="str">
            <v>AKV0999</v>
          </cell>
          <cell r="C9341" t="str">
            <v>小姐</v>
          </cell>
          <cell r="D9341" t="str">
            <v>黃佳雯</v>
          </cell>
          <cell r="E9341" t="str">
            <v>黃佳雯小姐</v>
          </cell>
          <cell r="F9341">
            <v>928520189</v>
          </cell>
        </row>
        <row r="9342">
          <cell r="A9342" t="str">
            <v>J162148</v>
          </cell>
          <cell r="B9342" t="str">
            <v>AKU6286</v>
          </cell>
          <cell r="C9342" t="str">
            <v>先生</v>
          </cell>
          <cell r="D9342" t="str">
            <v>王國帆</v>
          </cell>
          <cell r="E9342" t="str">
            <v>王國帆先生</v>
          </cell>
          <cell r="F9342">
            <v>911463522</v>
          </cell>
        </row>
        <row r="9343">
          <cell r="A9343" t="str">
            <v>J162149</v>
          </cell>
          <cell r="B9343" t="str">
            <v>AJH7988</v>
          </cell>
          <cell r="C9343" t="str">
            <v>先生</v>
          </cell>
          <cell r="D9343" t="str">
            <v>邱勝博</v>
          </cell>
          <cell r="E9343" t="str">
            <v>邱勝博先生</v>
          </cell>
          <cell r="F9343">
            <v>938936636</v>
          </cell>
        </row>
        <row r="9344">
          <cell r="A9344" t="str">
            <v>J162150</v>
          </cell>
          <cell r="B9344" t="str">
            <v>ALH6668</v>
          </cell>
          <cell r="C9344" t="str">
            <v>先生</v>
          </cell>
          <cell r="D9344" t="str">
            <v>黃信瑀</v>
          </cell>
          <cell r="E9344" t="str">
            <v>黃信瑀先生</v>
          </cell>
          <cell r="F9344">
            <v>921116653</v>
          </cell>
        </row>
        <row r="9345">
          <cell r="A9345" t="str">
            <v>J162151</v>
          </cell>
          <cell r="B9345" t="str">
            <v>AME5865</v>
          </cell>
          <cell r="C9345" t="str">
            <v>先生</v>
          </cell>
          <cell r="D9345" t="str">
            <v>林祐正</v>
          </cell>
          <cell r="E9345" t="str">
            <v>林祐正先生</v>
          </cell>
          <cell r="F9345">
            <v>939775819</v>
          </cell>
        </row>
        <row r="9346">
          <cell r="A9346" t="str">
            <v>J162152</v>
          </cell>
          <cell r="B9346" t="str">
            <v>AKF5112</v>
          </cell>
          <cell r="C9346" t="str">
            <v>先生</v>
          </cell>
          <cell r="D9346" t="str">
            <v>謝政佑</v>
          </cell>
          <cell r="E9346" t="str">
            <v>謝政佑先生</v>
          </cell>
          <cell r="F9346">
            <v>932334436</v>
          </cell>
        </row>
        <row r="9347">
          <cell r="A9347" t="str">
            <v>J162155</v>
          </cell>
          <cell r="B9347" t="str">
            <v>AQA9995</v>
          </cell>
          <cell r="C9347" t="str">
            <v>先生</v>
          </cell>
          <cell r="D9347" t="str">
            <v>陳瑋倫</v>
          </cell>
          <cell r="E9347" t="str">
            <v>陳瑋倫先生</v>
          </cell>
          <cell r="F9347">
            <v>929919330</v>
          </cell>
        </row>
        <row r="9348">
          <cell r="A9348" t="str">
            <v>J162163</v>
          </cell>
          <cell r="B9348" t="str">
            <v>AKM5931</v>
          </cell>
          <cell r="C9348" t="str">
            <v>先生</v>
          </cell>
          <cell r="D9348" t="str">
            <v>騰笙國際興業(限)黃少綱</v>
          </cell>
          <cell r="E9348" t="str">
            <v>黃少綱先生</v>
          </cell>
          <cell r="F9348">
            <v>936086306</v>
          </cell>
        </row>
        <row r="9349">
          <cell r="A9349" t="str">
            <v>J162167</v>
          </cell>
          <cell r="B9349" t="str">
            <v>ATD1333</v>
          </cell>
          <cell r="C9349" t="str">
            <v>先生</v>
          </cell>
          <cell r="D9349" t="str">
            <v>曾瑞涵</v>
          </cell>
          <cell r="E9349" t="str">
            <v>曾瑞涵先生</v>
          </cell>
          <cell r="F9349">
            <v>988147841</v>
          </cell>
        </row>
        <row r="9350">
          <cell r="A9350" t="str">
            <v>J162176</v>
          </cell>
          <cell r="B9350" t="str">
            <v>AKQ3911</v>
          </cell>
          <cell r="C9350" t="str">
            <v>先生</v>
          </cell>
          <cell r="D9350" t="str">
            <v>林煥祥</v>
          </cell>
          <cell r="E9350" t="str">
            <v>林煥祥先生</v>
          </cell>
          <cell r="F9350">
            <v>926083305</v>
          </cell>
        </row>
        <row r="9351">
          <cell r="A9351" t="str">
            <v>J162221</v>
          </cell>
          <cell r="B9351" t="str">
            <v>AKF1198</v>
          </cell>
          <cell r="C9351" t="str">
            <v>先生</v>
          </cell>
          <cell r="D9351" t="str">
            <v>陳亭蓉</v>
          </cell>
          <cell r="E9351" t="str">
            <v>邱猶龍先生</v>
          </cell>
          <cell r="F9351">
            <v>933207834</v>
          </cell>
        </row>
        <row r="9352">
          <cell r="A9352" t="str">
            <v>J162225</v>
          </cell>
          <cell r="B9352" t="str">
            <v>AKF7268</v>
          </cell>
          <cell r="C9352" t="str">
            <v>先生</v>
          </cell>
          <cell r="D9352" t="str">
            <v>陳學民</v>
          </cell>
          <cell r="E9352" t="str">
            <v>陳學民先生</v>
          </cell>
          <cell r="F9352">
            <v>912716852</v>
          </cell>
        </row>
        <row r="9353">
          <cell r="A9353" t="str">
            <v>J162226</v>
          </cell>
          <cell r="B9353" t="str">
            <v>ALG8505</v>
          </cell>
          <cell r="C9353" t="str">
            <v>先生</v>
          </cell>
          <cell r="D9353" t="str">
            <v>周韋達</v>
          </cell>
          <cell r="E9353" t="str">
            <v>周韋達先生</v>
          </cell>
          <cell r="F9353">
            <v>972070750</v>
          </cell>
        </row>
        <row r="9354">
          <cell r="A9354" t="str">
            <v>J162227</v>
          </cell>
          <cell r="B9354" t="str">
            <v>J162227</v>
          </cell>
          <cell r="C9354" t="str">
            <v>先生</v>
          </cell>
          <cell r="D9354" t="str">
            <v>車已賣</v>
          </cell>
          <cell r="E9354" t="str">
            <v>車已賣先生</v>
          </cell>
          <cell r="F9354">
            <v>900000000</v>
          </cell>
        </row>
        <row r="9355">
          <cell r="A9355" t="str">
            <v>J162235</v>
          </cell>
          <cell r="B9355" t="str">
            <v>AKU2118</v>
          </cell>
          <cell r="C9355" t="str">
            <v>先生</v>
          </cell>
          <cell r="D9355" t="str">
            <v>蔡軒平</v>
          </cell>
          <cell r="E9355" t="str">
            <v>蔡軒平先生</v>
          </cell>
          <cell r="F9355">
            <v>933998936</v>
          </cell>
        </row>
        <row r="9356">
          <cell r="A9356" t="str">
            <v>J162252</v>
          </cell>
          <cell r="B9356" t="str">
            <v>AJH1981</v>
          </cell>
          <cell r="C9356" t="str">
            <v>先生</v>
          </cell>
          <cell r="D9356" t="str">
            <v>丁文浩</v>
          </cell>
          <cell r="E9356" t="str">
            <v>丁文浩先生</v>
          </cell>
          <cell r="F9356">
            <v>910919004</v>
          </cell>
        </row>
        <row r="9357">
          <cell r="A9357" t="str">
            <v>J163438</v>
          </cell>
          <cell r="B9357" t="str">
            <v>AKG3311</v>
          </cell>
          <cell r="C9357" t="str">
            <v>先生</v>
          </cell>
          <cell r="D9357" t="str">
            <v>陳大元</v>
          </cell>
          <cell r="E9357" t="str">
            <v>陳大元先生</v>
          </cell>
          <cell r="F9357">
            <v>975262976</v>
          </cell>
        </row>
        <row r="9358">
          <cell r="A9358" t="str">
            <v>J163441</v>
          </cell>
          <cell r="B9358" t="str">
            <v>7576J8</v>
          </cell>
          <cell r="C9358" t="str">
            <v>先生</v>
          </cell>
          <cell r="D9358" t="str">
            <v>濮聲豪</v>
          </cell>
          <cell r="E9358" t="str">
            <v>濮聲豪先生</v>
          </cell>
          <cell r="F9358">
            <v>912000985</v>
          </cell>
        </row>
        <row r="9359">
          <cell r="A9359" t="str">
            <v>J163551</v>
          </cell>
          <cell r="B9359" t="str">
            <v>1017V5</v>
          </cell>
          <cell r="C9359" t="str">
            <v>女士</v>
          </cell>
          <cell r="D9359" t="str">
            <v>洪萱唐</v>
          </cell>
          <cell r="E9359" t="str">
            <v>洪萱唐女士</v>
          </cell>
          <cell r="F9359">
            <v>981380201</v>
          </cell>
        </row>
        <row r="9360">
          <cell r="A9360" t="str">
            <v>J163572</v>
          </cell>
          <cell r="B9360" t="str">
            <v>1080R8</v>
          </cell>
          <cell r="C9360" t="str">
            <v>小姐</v>
          </cell>
          <cell r="D9360" t="str">
            <v>林美芊</v>
          </cell>
          <cell r="E9360" t="str">
            <v>林美芊小姐</v>
          </cell>
          <cell r="F9360">
            <v>932388476</v>
          </cell>
        </row>
        <row r="9361">
          <cell r="A9361" t="str">
            <v>J163621</v>
          </cell>
          <cell r="B9361" t="str">
            <v>AKH1311</v>
          </cell>
          <cell r="C9361" t="str">
            <v>先生</v>
          </cell>
          <cell r="D9361" t="str">
            <v>林琨達</v>
          </cell>
          <cell r="E9361" t="str">
            <v>林琨達先生</v>
          </cell>
          <cell r="F9361">
            <v>937450616</v>
          </cell>
        </row>
        <row r="9362">
          <cell r="A9362" t="str">
            <v>J163654</v>
          </cell>
          <cell r="B9362" t="str">
            <v>6677H9</v>
          </cell>
          <cell r="C9362" t="str">
            <v>先生</v>
          </cell>
          <cell r="D9362" t="str">
            <v>吳柏瑜</v>
          </cell>
          <cell r="E9362" t="str">
            <v>吳柏瑜先生</v>
          </cell>
          <cell r="F9362">
            <v>937520707</v>
          </cell>
        </row>
        <row r="9363">
          <cell r="A9363" t="str">
            <v>J163681</v>
          </cell>
          <cell r="B9363" t="str">
            <v>AAV6125</v>
          </cell>
          <cell r="C9363" t="str">
            <v>小姐</v>
          </cell>
          <cell r="D9363" t="str">
            <v>陳廣興</v>
          </cell>
          <cell r="E9363" t="str">
            <v>李淑霜小姐</v>
          </cell>
          <cell r="F9363">
            <v>988554446</v>
          </cell>
        </row>
        <row r="9364">
          <cell r="A9364" t="str">
            <v>J163924</v>
          </cell>
          <cell r="B9364" t="str">
            <v>5229S2</v>
          </cell>
          <cell r="C9364" t="str">
            <v>先生</v>
          </cell>
          <cell r="D9364" t="str">
            <v>陳炳宏</v>
          </cell>
          <cell r="E9364" t="str">
            <v>陳炳宏先生</v>
          </cell>
          <cell r="F9364">
            <v>932112964</v>
          </cell>
        </row>
        <row r="9365">
          <cell r="A9365" t="str">
            <v>J163926</v>
          </cell>
          <cell r="B9365" t="str">
            <v>ANN8813</v>
          </cell>
          <cell r="C9365" t="str">
            <v>先生</v>
          </cell>
          <cell r="D9365" t="str">
            <v>范聖研</v>
          </cell>
          <cell r="E9365" t="str">
            <v>范聖研先生</v>
          </cell>
          <cell r="F9365">
            <v>989370900</v>
          </cell>
        </row>
        <row r="9366">
          <cell r="A9366" t="str">
            <v>J165354</v>
          </cell>
          <cell r="B9366" t="str">
            <v>AAP5778</v>
          </cell>
          <cell r="C9366" t="str">
            <v>先生</v>
          </cell>
          <cell r="D9366" t="str">
            <v>吳嘉偉</v>
          </cell>
          <cell r="E9366" t="str">
            <v>余金龍先生</v>
          </cell>
          <cell r="F9366">
            <v>933288804</v>
          </cell>
        </row>
        <row r="9367">
          <cell r="A9367" t="str">
            <v>J165455</v>
          </cell>
          <cell r="B9367" t="str">
            <v>6219J8</v>
          </cell>
          <cell r="C9367" t="str">
            <v>先生</v>
          </cell>
          <cell r="D9367" t="str">
            <v>劉偉民</v>
          </cell>
          <cell r="E9367" t="str">
            <v>劉偉民先生</v>
          </cell>
          <cell r="F9367">
            <v>924022255</v>
          </cell>
        </row>
        <row r="9368">
          <cell r="A9368" t="str">
            <v>J166170</v>
          </cell>
          <cell r="B9368" t="str">
            <v>AAM5177</v>
          </cell>
          <cell r="C9368" t="str">
            <v>先生</v>
          </cell>
          <cell r="D9368" t="str">
            <v>張揚</v>
          </cell>
          <cell r="E9368" t="str">
            <v>張揚先生</v>
          </cell>
          <cell r="F9368">
            <v>955553853</v>
          </cell>
        </row>
        <row r="9369">
          <cell r="A9369" t="str">
            <v>J166217</v>
          </cell>
          <cell r="B9369" t="str">
            <v>9755J7</v>
          </cell>
          <cell r="C9369" t="str">
            <v>小姐</v>
          </cell>
          <cell r="D9369" t="str">
            <v>翁淑靜</v>
          </cell>
          <cell r="E9369" t="str">
            <v>翁淑靜小姐</v>
          </cell>
          <cell r="F9369">
            <v>933471702</v>
          </cell>
        </row>
        <row r="9370">
          <cell r="A9370" t="str">
            <v>J166258</v>
          </cell>
          <cell r="B9370" t="str">
            <v>0350R8</v>
          </cell>
          <cell r="C9370" t="str">
            <v>小姐</v>
          </cell>
          <cell r="D9370" t="str">
            <v>陳雯婉</v>
          </cell>
          <cell r="E9370" t="str">
            <v>陳雯婉小姐</v>
          </cell>
          <cell r="F9370">
            <v>955046506</v>
          </cell>
        </row>
        <row r="9371">
          <cell r="A9371" t="str">
            <v>J166259</v>
          </cell>
          <cell r="B9371" t="str">
            <v>6718J7</v>
          </cell>
          <cell r="C9371" t="str">
            <v>小姐</v>
          </cell>
          <cell r="D9371" t="str">
            <v>周旭中</v>
          </cell>
          <cell r="E9371" t="str">
            <v>周伶鬱小姐</v>
          </cell>
          <cell r="F9371">
            <v>931064188</v>
          </cell>
        </row>
        <row r="9372">
          <cell r="A9372" t="str">
            <v>J166492</v>
          </cell>
          <cell r="B9372" t="str">
            <v>AAQ7171</v>
          </cell>
          <cell r="C9372" t="str">
            <v>女士</v>
          </cell>
          <cell r="D9372" t="str">
            <v>陳沁怡</v>
          </cell>
          <cell r="E9372" t="str">
            <v>陳沁怡女士</v>
          </cell>
          <cell r="F9372">
            <v>932323701</v>
          </cell>
        </row>
        <row r="9373">
          <cell r="A9373" t="str">
            <v>J166649</v>
          </cell>
          <cell r="B9373" t="str">
            <v>0176L5</v>
          </cell>
          <cell r="C9373" t="str">
            <v>先生</v>
          </cell>
          <cell r="D9373" t="str">
            <v>伍輝明</v>
          </cell>
          <cell r="E9373" t="str">
            <v>伍輝明先生</v>
          </cell>
          <cell r="F9373">
            <v>925885588</v>
          </cell>
        </row>
        <row r="9374">
          <cell r="A9374" t="str">
            <v>J166662</v>
          </cell>
          <cell r="B9374" t="str">
            <v>AAT6616</v>
          </cell>
          <cell r="C9374" t="str">
            <v>小姐</v>
          </cell>
          <cell r="D9374" t="str">
            <v>伍映薇</v>
          </cell>
          <cell r="E9374" t="str">
            <v>伍映薇小姐</v>
          </cell>
          <cell r="F9374">
            <v>958092578</v>
          </cell>
        </row>
        <row r="9375">
          <cell r="A9375" t="str">
            <v>J168256</v>
          </cell>
          <cell r="B9375" t="str">
            <v>0793L5</v>
          </cell>
          <cell r="C9375" t="str">
            <v>先生</v>
          </cell>
          <cell r="D9375" t="str">
            <v>朱文賢</v>
          </cell>
          <cell r="E9375" t="str">
            <v>朱文賢先生</v>
          </cell>
          <cell r="F9375">
            <v>926584105</v>
          </cell>
        </row>
        <row r="9376">
          <cell r="A9376" t="str">
            <v>J168375</v>
          </cell>
          <cell r="B9376" t="str">
            <v>7229J8</v>
          </cell>
          <cell r="C9376" t="str">
            <v>女士</v>
          </cell>
          <cell r="D9376" t="str">
            <v>余月美</v>
          </cell>
          <cell r="E9376" t="str">
            <v>余月美女士</v>
          </cell>
          <cell r="F9376">
            <v>960599627</v>
          </cell>
        </row>
        <row r="9377">
          <cell r="A9377" t="str">
            <v>J168615</v>
          </cell>
          <cell r="B9377" t="str">
            <v>6689T7</v>
          </cell>
          <cell r="C9377" t="str">
            <v>先生</v>
          </cell>
          <cell r="D9377" t="str">
            <v>鄭秋玉</v>
          </cell>
          <cell r="E9377" t="str">
            <v>游鴻智先生</v>
          </cell>
          <cell r="F9377">
            <v>930096960</v>
          </cell>
        </row>
        <row r="9378">
          <cell r="A9378" t="str">
            <v>J168777</v>
          </cell>
          <cell r="B9378" t="str">
            <v>2288T2</v>
          </cell>
          <cell r="C9378" t="str">
            <v>小姐</v>
          </cell>
          <cell r="D9378" t="str">
            <v>陳茜</v>
          </cell>
          <cell r="E9378" t="str">
            <v>陳茜小姐</v>
          </cell>
          <cell r="F9378">
            <v>936346281</v>
          </cell>
        </row>
        <row r="9379">
          <cell r="A9379" t="str">
            <v>J168962</v>
          </cell>
          <cell r="B9379" t="str">
            <v>ANZ1010</v>
          </cell>
          <cell r="C9379" t="str">
            <v>先生</v>
          </cell>
          <cell r="D9379" t="str">
            <v>林冠勳</v>
          </cell>
          <cell r="E9379" t="str">
            <v>林冠勳先生</v>
          </cell>
          <cell r="F9379">
            <v>939874373</v>
          </cell>
        </row>
        <row r="9380">
          <cell r="A9380" t="str">
            <v>J169688</v>
          </cell>
          <cell r="B9380" t="str">
            <v>0109S2</v>
          </cell>
          <cell r="C9380" t="str">
            <v>小姐</v>
          </cell>
          <cell r="D9380" t="str">
            <v>楊邡熙</v>
          </cell>
          <cell r="E9380" t="str">
            <v>楊邡熙小姐</v>
          </cell>
          <cell r="F9380">
            <v>937199388</v>
          </cell>
        </row>
        <row r="9381">
          <cell r="A9381" t="str">
            <v>J169692</v>
          </cell>
          <cell r="B9381" t="str">
            <v>8866V6</v>
          </cell>
          <cell r="C9381" t="str">
            <v>先生</v>
          </cell>
          <cell r="D9381" t="str">
            <v>范美貴</v>
          </cell>
          <cell r="E9381" t="str">
            <v>劉繼曾先生</v>
          </cell>
          <cell r="F9381">
            <v>978295850</v>
          </cell>
        </row>
        <row r="9382">
          <cell r="A9382" t="str">
            <v>J169743</v>
          </cell>
          <cell r="B9382" t="str">
            <v>2778T2</v>
          </cell>
          <cell r="C9382" t="str">
            <v>先生</v>
          </cell>
          <cell r="D9382" t="str">
            <v>梁陳春</v>
          </cell>
          <cell r="E9382" t="str">
            <v>梁陳春先生</v>
          </cell>
          <cell r="F9382">
            <v>933863149</v>
          </cell>
        </row>
        <row r="9383">
          <cell r="A9383" t="str">
            <v>J169873</v>
          </cell>
          <cell r="B9383" t="str">
            <v>AHF0091</v>
          </cell>
          <cell r="C9383" t="str">
            <v>先生</v>
          </cell>
          <cell r="D9383" t="str">
            <v>華潤企業股份有限公司劉彥辰</v>
          </cell>
          <cell r="E9383" t="str">
            <v>劉彥辰先生</v>
          </cell>
          <cell r="F9383">
            <v>963046422</v>
          </cell>
        </row>
        <row r="9384">
          <cell r="A9384" t="str">
            <v>J170217</v>
          </cell>
          <cell r="B9384" t="str">
            <v>ANM3898</v>
          </cell>
          <cell r="C9384" t="str">
            <v>先生</v>
          </cell>
          <cell r="D9384" t="str">
            <v>林亞陵</v>
          </cell>
          <cell r="E9384" t="str">
            <v>黃品彥先生</v>
          </cell>
          <cell r="F9384">
            <v>928233321</v>
          </cell>
        </row>
        <row r="9385">
          <cell r="A9385" t="str">
            <v>J170224</v>
          </cell>
          <cell r="B9385" t="str">
            <v>2688S7</v>
          </cell>
          <cell r="C9385" t="str">
            <v>先生</v>
          </cell>
          <cell r="D9385" t="str">
            <v>邵揚威</v>
          </cell>
          <cell r="E9385" t="str">
            <v>邵揚威先生</v>
          </cell>
          <cell r="F9385">
            <v>922808852</v>
          </cell>
        </row>
        <row r="9386">
          <cell r="A9386" t="str">
            <v>J171808</v>
          </cell>
          <cell r="B9386" t="str">
            <v>APU9999</v>
          </cell>
          <cell r="C9386" t="str">
            <v>先生</v>
          </cell>
          <cell r="D9386" t="str">
            <v>萬眾人本生命事業有限公司鄭任</v>
          </cell>
          <cell r="E9386" t="str">
            <v>鄭任先生</v>
          </cell>
          <cell r="F9386">
            <v>983929558</v>
          </cell>
        </row>
        <row r="9387">
          <cell r="A9387" t="str">
            <v>J172072</v>
          </cell>
          <cell r="B9387" t="str">
            <v>AKG1230</v>
          </cell>
          <cell r="C9387" t="str">
            <v>先生</v>
          </cell>
          <cell r="D9387" t="str">
            <v>陳聯光</v>
          </cell>
          <cell r="E9387" t="str">
            <v>陳聯光先生</v>
          </cell>
          <cell r="F9387">
            <v>955235623</v>
          </cell>
        </row>
        <row r="9388">
          <cell r="A9388" t="str">
            <v>J172747</v>
          </cell>
          <cell r="B9388" t="str">
            <v>AGK6722</v>
          </cell>
          <cell r="C9388" t="str">
            <v>先生</v>
          </cell>
          <cell r="D9388" t="str">
            <v>宋浩</v>
          </cell>
          <cell r="E9388" t="str">
            <v>宋浩先生</v>
          </cell>
          <cell r="F9388">
            <v>922611120</v>
          </cell>
        </row>
        <row r="9389">
          <cell r="A9389" t="str">
            <v>J172838</v>
          </cell>
          <cell r="B9389" t="str">
            <v>AAN8838</v>
          </cell>
          <cell r="C9389" t="str">
            <v>小姐</v>
          </cell>
          <cell r="D9389" t="str">
            <v>周君儀</v>
          </cell>
          <cell r="E9389" t="str">
            <v>周君儀小姐</v>
          </cell>
          <cell r="F9389">
            <v>987181119</v>
          </cell>
        </row>
        <row r="9390">
          <cell r="A9390" t="str">
            <v>J172876</v>
          </cell>
          <cell r="B9390" t="str">
            <v>AAF9820</v>
          </cell>
          <cell r="C9390" t="str">
            <v>先生</v>
          </cell>
          <cell r="D9390" t="str">
            <v>劉繼元</v>
          </cell>
          <cell r="E9390" t="str">
            <v>劉繼元先生</v>
          </cell>
          <cell r="F9390">
            <v>920881724</v>
          </cell>
        </row>
        <row r="9391">
          <cell r="A9391" t="str">
            <v>J173042</v>
          </cell>
          <cell r="B9391" t="str">
            <v>6110S2</v>
          </cell>
          <cell r="C9391" t="str">
            <v>先生</v>
          </cell>
          <cell r="D9391" t="str">
            <v>李偉誠</v>
          </cell>
          <cell r="E9391" t="str">
            <v>李偉誠先生</v>
          </cell>
          <cell r="F9391">
            <v>933751247</v>
          </cell>
        </row>
        <row r="9392">
          <cell r="A9392" t="str">
            <v>J173061</v>
          </cell>
          <cell r="B9392" t="str">
            <v>0097T3</v>
          </cell>
          <cell r="C9392" t="str">
            <v>先生</v>
          </cell>
          <cell r="D9392" t="str">
            <v>黃宗宜</v>
          </cell>
          <cell r="E9392" t="str">
            <v>黃宗宜先生</v>
          </cell>
          <cell r="F9392">
            <v>988006073</v>
          </cell>
        </row>
        <row r="9393">
          <cell r="A9393" t="str">
            <v>J173433</v>
          </cell>
          <cell r="B9393">
            <v>660585</v>
          </cell>
          <cell r="C9393" t="str">
            <v>先生</v>
          </cell>
          <cell r="D9393" t="str">
            <v>達觀規劃設計顧問有限公司(財盟租賃)吳忠勳</v>
          </cell>
          <cell r="E9393" t="str">
            <v>吳忠勳先生</v>
          </cell>
          <cell r="F9393">
            <v>910121605</v>
          </cell>
        </row>
        <row r="9394">
          <cell r="A9394" t="str">
            <v>J173773</v>
          </cell>
          <cell r="B9394" t="str">
            <v>ABE8229</v>
          </cell>
          <cell r="C9394" t="str">
            <v>先生</v>
          </cell>
          <cell r="D9394" t="str">
            <v>周娜慈</v>
          </cell>
          <cell r="E9394" t="str">
            <v>陳凌鶴先生</v>
          </cell>
          <cell r="F9394">
            <v>955582889</v>
          </cell>
        </row>
        <row r="9395">
          <cell r="A9395" t="str">
            <v>J174262</v>
          </cell>
          <cell r="B9395" t="str">
            <v>AAD3106</v>
          </cell>
          <cell r="C9395" t="str">
            <v>女士</v>
          </cell>
          <cell r="D9395" t="str">
            <v>歐于楟</v>
          </cell>
          <cell r="E9395" t="str">
            <v>歐于楟女士</v>
          </cell>
          <cell r="F9395">
            <v>953082922</v>
          </cell>
        </row>
        <row r="9396">
          <cell r="A9396" t="str">
            <v>J174281</v>
          </cell>
          <cell r="B9396" t="str">
            <v>0355S5</v>
          </cell>
          <cell r="C9396" t="str">
            <v>小姐</v>
          </cell>
          <cell r="D9396" t="str">
            <v>林佳祺</v>
          </cell>
          <cell r="E9396" t="str">
            <v>林佳祺小姐</v>
          </cell>
          <cell r="F9396">
            <v>911958585</v>
          </cell>
        </row>
        <row r="9397">
          <cell r="A9397" t="str">
            <v>J174465</v>
          </cell>
          <cell r="B9397" t="str">
            <v>9516S2</v>
          </cell>
          <cell r="C9397" t="str">
            <v>先生</v>
          </cell>
          <cell r="D9397" t="str">
            <v>鄧素璉</v>
          </cell>
          <cell r="E9397" t="str">
            <v>石正興先生</v>
          </cell>
          <cell r="F9397">
            <v>956316516</v>
          </cell>
        </row>
        <row r="9398">
          <cell r="A9398" t="str">
            <v>J174964</v>
          </cell>
          <cell r="B9398" t="str">
            <v>RAC9780</v>
          </cell>
          <cell r="C9398" t="str">
            <v>小姐</v>
          </cell>
          <cell r="D9398" t="str">
            <v>台壽保資融(股)郭秀卿</v>
          </cell>
          <cell r="E9398" t="str">
            <v>郭秀卿小姐</v>
          </cell>
          <cell r="F9398">
            <v>953692695</v>
          </cell>
        </row>
        <row r="9399">
          <cell r="A9399" t="str">
            <v>J175018</v>
          </cell>
          <cell r="B9399" t="str">
            <v>ATV5605</v>
          </cell>
          <cell r="C9399" t="str">
            <v>先生</v>
          </cell>
          <cell r="D9399" t="str">
            <v>林哲緯</v>
          </cell>
          <cell r="E9399" t="str">
            <v>林哲緯先生</v>
          </cell>
          <cell r="F9399">
            <v>988119004</v>
          </cell>
        </row>
        <row r="9400">
          <cell r="A9400" t="str">
            <v>J175028</v>
          </cell>
          <cell r="B9400" t="str">
            <v>AAW1226</v>
          </cell>
          <cell r="C9400" t="str">
            <v>女士</v>
          </cell>
          <cell r="D9400" t="str">
            <v>曾櫟騁</v>
          </cell>
          <cell r="E9400" t="str">
            <v>曾櫟騁女士</v>
          </cell>
          <cell r="F9400">
            <v>989000188</v>
          </cell>
        </row>
        <row r="9401">
          <cell r="A9401" t="str">
            <v>J175031</v>
          </cell>
          <cell r="B9401" t="str">
            <v>AAW1231</v>
          </cell>
          <cell r="C9401" t="str">
            <v>先生</v>
          </cell>
          <cell r="D9401" t="str">
            <v>梁立信</v>
          </cell>
          <cell r="E9401" t="str">
            <v>梁立信先生</v>
          </cell>
          <cell r="F9401">
            <v>917645805</v>
          </cell>
        </row>
        <row r="9402">
          <cell r="A9402" t="str">
            <v>J191082</v>
          </cell>
          <cell r="B9402" t="str">
            <v>ABW1788</v>
          </cell>
          <cell r="C9402" t="str">
            <v>先生</v>
          </cell>
          <cell r="D9402" t="str">
            <v>陳梅蘭</v>
          </cell>
          <cell r="E9402" t="str">
            <v>李忠勳先生</v>
          </cell>
          <cell r="F9402">
            <v>926117799</v>
          </cell>
        </row>
        <row r="9403">
          <cell r="A9403" t="str">
            <v>J191421</v>
          </cell>
          <cell r="B9403" t="str">
            <v>7966R2</v>
          </cell>
          <cell r="C9403" t="str">
            <v>先生</v>
          </cell>
          <cell r="D9403" t="str">
            <v>陳潔琳</v>
          </cell>
          <cell r="E9403" t="str">
            <v>何宗晏先生</v>
          </cell>
          <cell r="F9403">
            <v>952827256</v>
          </cell>
        </row>
        <row r="9404">
          <cell r="A9404" t="str">
            <v>J191537</v>
          </cell>
          <cell r="B9404" t="str">
            <v>AGC1681</v>
          </cell>
          <cell r="C9404" t="str">
            <v>先生</v>
          </cell>
          <cell r="D9404" t="str">
            <v>施大偉</v>
          </cell>
          <cell r="E9404" t="str">
            <v>施大偉先生</v>
          </cell>
          <cell r="F9404">
            <v>927228116</v>
          </cell>
        </row>
        <row r="9405">
          <cell r="A9405" t="str">
            <v>J194400</v>
          </cell>
          <cell r="B9405" t="str">
            <v>RBM8856</v>
          </cell>
          <cell r="C9405" t="str">
            <v>先生</v>
          </cell>
          <cell r="D9405" t="str">
            <v>日盛全台通小客車租賃(股)公司吳鎮綸</v>
          </cell>
          <cell r="E9405" t="str">
            <v>吳鎮綸先生</v>
          </cell>
          <cell r="F9405">
            <v>987997997</v>
          </cell>
        </row>
        <row r="9406">
          <cell r="A9406" t="str">
            <v>J194459</v>
          </cell>
          <cell r="B9406" t="str">
            <v>J194459</v>
          </cell>
          <cell r="C9406" t="str">
            <v>先生</v>
          </cell>
          <cell r="D9406" t="str">
            <v>車已賣</v>
          </cell>
          <cell r="E9406" t="str">
            <v>車已賣先生</v>
          </cell>
          <cell r="F9406">
            <v>900000000</v>
          </cell>
        </row>
        <row r="9407">
          <cell r="A9407" t="str">
            <v>J241922</v>
          </cell>
          <cell r="B9407" t="str">
            <v>ANW8688</v>
          </cell>
          <cell r="C9407" t="str">
            <v>先生</v>
          </cell>
          <cell r="D9407" t="str">
            <v>楊千湧</v>
          </cell>
          <cell r="E9407" t="str">
            <v>楊千湧先生</v>
          </cell>
          <cell r="F9407">
            <v>936898800</v>
          </cell>
        </row>
        <row r="9408">
          <cell r="A9408" t="str">
            <v>J241936</v>
          </cell>
          <cell r="B9408" t="str">
            <v>APK5150</v>
          </cell>
          <cell r="C9408" t="str">
            <v>小姐</v>
          </cell>
          <cell r="D9408" t="str">
            <v>賴心怡</v>
          </cell>
          <cell r="E9408" t="str">
            <v>賴心怡小姐</v>
          </cell>
          <cell r="F9408">
            <v>926961641</v>
          </cell>
        </row>
        <row r="9409">
          <cell r="A9409" t="str">
            <v>J242593</v>
          </cell>
          <cell r="B9409" t="str">
            <v>AGD9003</v>
          </cell>
          <cell r="C9409" t="str">
            <v>先生</v>
          </cell>
          <cell r="D9409" t="str">
            <v>王嘉禾</v>
          </cell>
          <cell r="E9409" t="str">
            <v>王嘉禾先生</v>
          </cell>
          <cell r="F9409">
            <v>933158243</v>
          </cell>
        </row>
        <row r="9410">
          <cell r="A9410" t="str">
            <v>J242709</v>
          </cell>
          <cell r="B9410" t="str">
            <v>AKJ6828</v>
          </cell>
          <cell r="C9410" t="str">
            <v>先生</v>
          </cell>
          <cell r="D9410" t="str">
            <v>洪松聖</v>
          </cell>
          <cell r="E9410" t="str">
            <v>洪松聖先生</v>
          </cell>
          <cell r="F9410">
            <v>916579975</v>
          </cell>
        </row>
        <row r="9411">
          <cell r="A9411" t="str">
            <v>J263567</v>
          </cell>
          <cell r="B9411" t="str">
            <v>6527J9</v>
          </cell>
          <cell r="C9411" t="str">
            <v>先生</v>
          </cell>
          <cell r="D9411" t="str">
            <v>忠林實業(有)鍾政源</v>
          </cell>
          <cell r="E9411" t="str">
            <v>鍾政源先生</v>
          </cell>
          <cell r="F9411">
            <v>937422221</v>
          </cell>
        </row>
        <row r="9412">
          <cell r="A9412" t="str">
            <v>J276188</v>
          </cell>
          <cell r="B9412" t="str">
            <v>AKG7088</v>
          </cell>
          <cell r="C9412" t="str">
            <v>先生</v>
          </cell>
          <cell r="D9412" t="str">
            <v>謝明峰</v>
          </cell>
          <cell r="E9412" t="str">
            <v>謝明峰先生</v>
          </cell>
          <cell r="F9412">
            <v>981533547</v>
          </cell>
        </row>
        <row r="9413">
          <cell r="A9413" t="str">
            <v>J357753</v>
          </cell>
          <cell r="B9413" t="str">
            <v>待配額車</v>
          </cell>
          <cell r="C9413" t="str">
            <v>先生</v>
          </cell>
          <cell r="D9413" t="str">
            <v>秦克煒</v>
          </cell>
          <cell r="E9413" t="str">
            <v>秦克煒先生</v>
          </cell>
          <cell r="F9413">
            <v>933941298</v>
          </cell>
        </row>
        <row r="9414">
          <cell r="A9414" t="str">
            <v>J454895</v>
          </cell>
          <cell r="B9414" t="str">
            <v>RAD5998</v>
          </cell>
          <cell r="C9414" t="str">
            <v>先生</v>
          </cell>
          <cell r="D9414" t="str">
            <v>財盟小客車租賃股份有限公司林育銘</v>
          </cell>
          <cell r="E9414" t="str">
            <v>林育銘先生</v>
          </cell>
          <cell r="F9414">
            <v>919681683</v>
          </cell>
        </row>
        <row r="9415">
          <cell r="A9415" t="str">
            <v>J454922</v>
          </cell>
          <cell r="B9415" t="str">
            <v>AAF7631</v>
          </cell>
          <cell r="C9415" t="str">
            <v>先生</v>
          </cell>
          <cell r="D9415" t="str">
            <v>蔡孟娟</v>
          </cell>
          <cell r="E9415" t="str">
            <v>陳子健先生</v>
          </cell>
          <cell r="F9415">
            <v>960548993</v>
          </cell>
        </row>
        <row r="9416">
          <cell r="A9416" t="str">
            <v>J454999</v>
          </cell>
          <cell r="B9416" t="str">
            <v>ABE8911</v>
          </cell>
          <cell r="C9416" t="str">
            <v>先生</v>
          </cell>
          <cell r="D9416" t="str">
            <v>車已賣</v>
          </cell>
          <cell r="E9416" t="str">
            <v>車已賣先生</v>
          </cell>
          <cell r="F9416">
            <v>900000000</v>
          </cell>
        </row>
        <row r="9417">
          <cell r="A9417" t="str">
            <v>J455092</v>
          </cell>
          <cell r="B9417" t="str">
            <v>AAS5895</v>
          </cell>
          <cell r="C9417" t="str">
            <v>先生</v>
          </cell>
          <cell r="D9417" t="str">
            <v>林貴煌</v>
          </cell>
          <cell r="E9417" t="str">
            <v>林貴煌先生</v>
          </cell>
          <cell r="F9417">
            <v>939525388</v>
          </cell>
        </row>
        <row r="9418">
          <cell r="A9418" t="str">
            <v>J455099</v>
          </cell>
          <cell r="B9418" t="str">
            <v>AAR2693</v>
          </cell>
          <cell r="C9418" t="str">
            <v>先生</v>
          </cell>
          <cell r="D9418" t="str">
            <v>官恆治</v>
          </cell>
          <cell r="E9418" t="str">
            <v>官恆治先生</v>
          </cell>
          <cell r="F9418">
            <v>988392101</v>
          </cell>
        </row>
        <row r="9419">
          <cell r="A9419" t="str">
            <v>J455101</v>
          </cell>
          <cell r="B9419" t="str">
            <v>RAQ0838</v>
          </cell>
          <cell r="C9419" t="str">
            <v>先生</v>
          </cell>
          <cell r="D9419" t="str">
            <v>財盟小客車租賃股份有限公司張祐寧</v>
          </cell>
          <cell r="E9419" t="str">
            <v>張祐寧先生</v>
          </cell>
          <cell r="F9419">
            <v>912548461</v>
          </cell>
        </row>
        <row r="9420">
          <cell r="A9420" t="str">
            <v>J455171</v>
          </cell>
          <cell r="B9420" t="str">
            <v>AFM8999</v>
          </cell>
          <cell r="C9420" t="str">
            <v>先生</v>
          </cell>
          <cell r="D9420" t="str">
            <v>賴慶煌</v>
          </cell>
          <cell r="E9420" t="str">
            <v>賴慶煌先生</v>
          </cell>
          <cell r="F9420">
            <v>928880899</v>
          </cell>
        </row>
        <row r="9421">
          <cell r="A9421" t="str">
            <v>J455198</v>
          </cell>
          <cell r="B9421" t="str">
            <v>AWY2358</v>
          </cell>
          <cell r="C9421" t="str">
            <v>先生</v>
          </cell>
          <cell r="D9421" t="str">
            <v>顏明良</v>
          </cell>
          <cell r="E9421" t="str">
            <v>顏明良先生</v>
          </cell>
          <cell r="F9421">
            <v>952997795</v>
          </cell>
        </row>
        <row r="9422">
          <cell r="A9422" t="str">
            <v>J455312</v>
          </cell>
          <cell r="B9422" t="str">
            <v>ABC3889</v>
          </cell>
          <cell r="C9422" t="str">
            <v>先生</v>
          </cell>
          <cell r="D9422" t="str">
            <v>史瑞文</v>
          </cell>
          <cell r="E9422" t="str">
            <v>史瑞文先生</v>
          </cell>
          <cell r="F9422">
            <v>936933069</v>
          </cell>
        </row>
        <row r="9423">
          <cell r="A9423" t="str">
            <v>J461385</v>
          </cell>
          <cell r="B9423" t="str">
            <v>ATN5561</v>
          </cell>
          <cell r="C9423" t="str">
            <v>先生</v>
          </cell>
          <cell r="D9423" t="str">
            <v>林峻賢</v>
          </cell>
          <cell r="E9423" t="str">
            <v>林峻賢先生</v>
          </cell>
          <cell r="F9423">
            <v>987823802</v>
          </cell>
        </row>
        <row r="9424">
          <cell r="A9424" t="str">
            <v>J499135</v>
          </cell>
          <cell r="B9424" t="str">
            <v>AGN9058</v>
          </cell>
          <cell r="C9424" t="str">
            <v>先生</v>
          </cell>
          <cell r="D9424" t="str">
            <v>李靜枝</v>
          </cell>
          <cell r="E9424" t="str">
            <v>潘澄毅先生</v>
          </cell>
          <cell r="F9424">
            <v>988355422</v>
          </cell>
        </row>
        <row r="9425">
          <cell r="A9425" t="str">
            <v>J499149</v>
          </cell>
          <cell r="B9425" t="str">
            <v>AGU5125</v>
          </cell>
          <cell r="C9425" t="str">
            <v>先生</v>
          </cell>
          <cell r="D9425" t="str">
            <v>顏福堂</v>
          </cell>
          <cell r="E9425" t="str">
            <v>顏福堂先生</v>
          </cell>
          <cell r="F9425">
            <v>920301635</v>
          </cell>
        </row>
        <row r="9426">
          <cell r="A9426" t="str">
            <v>J499188</v>
          </cell>
          <cell r="B9426" t="str">
            <v>AJF0180</v>
          </cell>
          <cell r="C9426" t="str">
            <v>小姐</v>
          </cell>
          <cell r="D9426" t="str">
            <v>童秀珠</v>
          </cell>
          <cell r="E9426" t="str">
            <v>童秀珠小姐</v>
          </cell>
          <cell r="F9426">
            <v>981166202</v>
          </cell>
        </row>
        <row r="9427">
          <cell r="A9427" t="str">
            <v>J499226</v>
          </cell>
          <cell r="B9427" t="str">
            <v>AGX1678</v>
          </cell>
          <cell r="C9427" t="str">
            <v>先生</v>
          </cell>
          <cell r="D9427" t="str">
            <v>高仲慶</v>
          </cell>
          <cell r="E9427" t="str">
            <v>高仲慶先生</v>
          </cell>
          <cell r="F9427">
            <v>915972600</v>
          </cell>
        </row>
        <row r="9428">
          <cell r="A9428" t="str">
            <v>J499235</v>
          </cell>
          <cell r="B9428" t="str">
            <v>AGL5311</v>
          </cell>
          <cell r="C9428" t="str">
            <v>先生</v>
          </cell>
          <cell r="D9428" t="str">
            <v>張文郎</v>
          </cell>
          <cell r="E9428" t="str">
            <v>張文郎先生</v>
          </cell>
          <cell r="F9428">
            <v>933711733</v>
          </cell>
        </row>
        <row r="9429">
          <cell r="A9429" t="str">
            <v>J499322</v>
          </cell>
          <cell r="B9429" t="str">
            <v>RBD5059</v>
          </cell>
          <cell r="C9429" t="str">
            <v>先生</v>
          </cell>
          <cell r="D9429" t="str">
            <v>中租迪和股份有限公司沈世偉</v>
          </cell>
          <cell r="E9429" t="str">
            <v>沈世偉先生</v>
          </cell>
          <cell r="F9429">
            <v>926931400</v>
          </cell>
        </row>
        <row r="9430">
          <cell r="A9430" t="str">
            <v>J499323</v>
          </cell>
          <cell r="B9430" t="str">
            <v>AJF1222</v>
          </cell>
          <cell r="C9430" t="str">
            <v>先生</v>
          </cell>
          <cell r="D9430" t="str">
            <v>陳貞伶</v>
          </cell>
          <cell r="E9430" t="str">
            <v>吳百泓先生</v>
          </cell>
          <cell r="F9430">
            <v>931371715</v>
          </cell>
        </row>
        <row r="9431">
          <cell r="A9431" t="str">
            <v>J499327</v>
          </cell>
          <cell r="B9431" t="str">
            <v>AGJ8987</v>
          </cell>
          <cell r="C9431" t="str">
            <v>先生</v>
          </cell>
          <cell r="D9431" t="str">
            <v>曾彥如</v>
          </cell>
          <cell r="E9431" t="str">
            <v>邵彥文先生</v>
          </cell>
          <cell r="F9431">
            <v>920003186</v>
          </cell>
        </row>
        <row r="9432">
          <cell r="A9432" t="str">
            <v>J499340</v>
          </cell>
          <cell r="B9432" t="str">
            <v>9779R9</v>
          </cell>
          <cell r="C9432" t="str">
            <v>小姐</v>
          </cell>
          <cell r="D9432" t="str">
            <v>吳泳儀</v>
          </cell>
          <cell r="E9432" t="str">
            <v>吳泳儀小姐</v>
          </cell>
          <cell r="F9432">
            <v>983838372</v>
          </cell>
        </row>
        <row r="9433">
          <cell r="A9433" t="str">
            <v>J499342</v>
          </cell>
          <cell r="B9433" t="str">
            <v>AGM6162</v>
          </cell>
          <cell r="C9433" t="str">
            <v>先生</v>
          </cell>
          <cell r="D9433" t="str">
            <v>昶欣有限公司嚴云農</v>
          </cell>
          <cell r="E9433" t="str">
            <v>嚴云農先生</v>
          </cell>
          <cell r="F9433">
            <v>920087629</v>
          </cell>
        </row>
        <row r="9434">
          <cell r="A9434" t="str">
            <v>J499343</v>
          </cell>
          <cell r="B9434" t="str">
            <v>AKG9001</v>
          </cell>
          <cell r="C9434" t="str">
            <v>先生</v>
          </cell>
          <cell r="D9434" t="str">
            <v>吳品謙</v>
          </cell>
          <cell r="E9434" t="str">
            <v>吳品謙先生</v>
          </cell>
          <cell r="F9434">
            <v>928813727</v>
          </cell>
        </row>
        <row r="9435">
          <cell r="A9435" t="str">
            <v>J499387</v>
          </cell>
          <cell r="B9435" t="str">
            <v>AGL6825</v>
          </cell>
          <cell r="C9435" t="str">
            <v>先生</v>
          </cell>
          <cell r="D9435" t="str">
            <v>童柏凱</v>
          </cell>
          <cell r="E9435" t="str">
            <v>童柏凱先生</v>
          </cell>
          <cell r="F9435">
            <v>915046191</v>
          </cell>
        </row>
        <row r="9436">
          <cell r="A9436" t="str">
            <v>J499391</v>
          </cell>
          <cell r="B9436" t="str">
            <v>APU0215</v>
          </cell>
          <cell r="C9436" t="str">
            <v>先生</v>
          </cell>
          <cell r="D9436" t="str">
            <v>陳宇燊</v>
          </cell>
          <cell r="E9436" t="str">
            <v>陳宇燊先生</v>
          </cell>
          <cell r="F9436">
            <v>963310920</v>
          </cell>
        </row>
        <row r="9437">
          <cell r="A9437" t="str">
            <v>J499401</v>
          </cell>
          <cell r="B9437" t="str">
            <v>AGS2528</v>
          </cell>
          <cell r="C9437" t="str">
            <v>小姐</v>
          </cell>
          <cell r="D9437" t="str">
            <v>林言沂</v>
          </cell>
          <cell r="E9437" t="str">
            <v>林言沂小姐</v>
          </cell>
          <cell r="F9437">
            <v>936139713</v>
          </cell>
        </row>
        <row r="9438">
          <cell r="A9438" t="str">
            <v>J499414</v>
          </cell>
          <cell r="B9438" t="str">
            <v>ATJ9990</v>
          </cell>
          <cell r="C9438" t="str">
            <v>先生</v>
          </cell>
          <cell r="D9438" t="str">
            <v>何明偉</v>
          </cell>
          <cell r="E9438" t="str">
            <v>何明偉先生</v>
          </cell>
          <cell r="F9438">
            <v>938077680</v>
          </cell>
        </row>
        <row r="9439">
          <cell r="A9439" t="str">
            <v>J499432</v>
          </cell>
          <cell r="B9439" t="str">
            <v>AGL7100</v>
          </cell>
          <cell r="C9439" t="str">
            <v>小姐</v>
          </cell>
          <cell r="D9439" t="str">
            <v>倪鳴香</v>
          </cell>
          <cell r="E9439" t="str">
            <v>倪鳴香小姐</v>
          </cell>
          <cell r="F9439">
            <v>937148796</v>
          </cell>
        </row>
        <row r="9440">
          <cell r="A9440" t="str">
            <v>J499446</v>
          </cell>
          <cell r="B9440" t="str">
            <v>AGL0325</v>
          </cell>
          <cell r="C9440" t="str">
            <v>先生</v>
          </cell>
          <cell r="D9440" t="str">
            <v>林長青</v>
          </cell>
          <cell r="E9440" t="str">
            <v>林長青先生</v>
          </cell>
          <cell r="F9440">
            <v>936183277</v>
          </cell>
        </row>
        <row r="9441">
          <cell r="A9441" t="str">
            <v>J499455</v>
          </cell>
          <cell r="B9441" t="str">
            <v>J499455</v>
          </cell>
          <cell r="C9441" t="str">
            <v>先生</v>
          </cell>
          <cell r="D9441" t="str">
            <v>車已賣</v>
          </cell>
          <cell r="E9441" t="str">
            <v>車已賣先生</v>
          </cell>
          <cell r="F9441">
            <v>900000000</v>
          </cell>
        </row>
        <row r="9442">
          <cell r="A9442" t="str">
            <v>J499466</v>
          </cell>
          <cell r="B9442" t="str">
            <v>AJG0011</v>
          </cell>
          <cell r="C9442" t="str">
            <v>先生</v>
          </cell>
          <cell r="D9442" t="str">
            <v>林淑蕊</v>
          </cell>
          <cell r="E9442" t="str">
            <v>李長欣先生</v>
          </cell>
          <cell r="F9442">
            <v>937541806</v>
          </cell>
        </row>
        <row r="9443">
          <cell r="A9443" t="str">
            <v>J499472</v>
          </cell>
          <cell r="B9443" t="str">
            <v>RBR9578</v>
          </cell>
          <cell r="C9443" t="str">
            <v>小姐</v>
          </cell>
          <cell r="D9443" t="str">
            <v>寶若投資(有)-財盟租賃王若蓓</v>
          </cell>
          <cell r="E9443" t="str">
            <v>王若蓓小姐</v>
          </cell>
          <cell r="F9443">
            <v>932038287</v>
          </cell>
        </row>
        <row r="9444">
          <cell r="A9444" t="str">
            <v>J499517</v>
          </cell>
          <cell r="B9444" t="str">
            <v>AKF3352</v>
          </cell>
          <cell r="C9444" t="str">
            <v>小姐</v>
          </cell>
          <cell r="D9444" t="str">
            <v>魏瑩倫</v>
          </cell>
          <cell r="E9444" t="str">
            <v>魏瑩倫小姐</v>
          </cell>
          <cell r="F9444">
            <v>911244783</v>
          </cell>
        </row>
        <row r="9445">
          <cell r="A9445" t="str">
            <v>J499522</v>
          </cell>
          <cell r="B9445" t="str">
            <v>AUH5638</v>
          </cell>
          <cell r="C9445" t="str">
            <v>小姐</v>
          </cell>
          <cell r="D9445" t="str">
            <v>陳映如</v>
          </cell>
          <cell r="E9445" t="str">
            <v>陳映如小姐</v>
          </cell>
          <cell r="F9445">
            <v>936906519</v>
          </cell>
        </row>
        <row r="9446">
          <cell r="A9446" t="str">
            <v>J499533</v>
          </cell>
          <cell r="B9446" t="str">
            <v>AKT3567</v>
          </cell>
          <cell r="C9446" t="str">
            <v>小姐</v>
          </cell>
          <cell r="D9446" t="str">
            <v>林汶儀</v>
          </cell>
          <cell r="E9446" t="str">
            <v>林汶儀小姐</v>
          </cell>
          <cell r="F9446">
            <v>953199696</v>
          </cell>
        </row>
        <row r="9447">
          <cell r="A9447" t="str">
            <v>J499544</v>
          </cell>
          <cell r="B9447" t="str">
            <v>AKF1615</v>
          </cell>
          <cell r="C9447" t="str">
            <v>小姐</v>
          </cell>
          <cell r="D9447" t="str">
            <v>魏民縈</v>
          </cell>
          <cell r="E9447" t="str">
            <v>魏民縈小姐</v>
          </cell>
          <cell r="F9447">
            <v>918253523</v>
          </cell>
        </row>
        <row r="9448">
          <cell r="A9448" t="str">
            <v>J499572</v>
          </cell>
          <cell r="B9448" t="str">
            <v>AKM9355</v>
          </cell>
          <cell r="C9448" t="str">
            <v>先生</v>
          </cell>
          <cell r="D9448" t="str">
            <v>王麗卿</v>
          </cell>
          <cell r="E9448" t="str">
            <v>許博晏先生</v>
          </cell>
          <cell r="F9448">
            <v>927815161</v>
          </cell>
        </row>
        <row r="9449">
          <cell r="A9449" t="str">
            <v>J499592</v>
          </cell>
          <cell r="B9449" t="str">
            <v>AML5125</v>
          </cell>
          <cell r="C9449" t="str">
            <v>先生</v>
          </cell>
          <cell r="D9449" t="str">
            <v>高宇軒</v>
          </cell>
          <cell r="E9449" t="str">
            <v>高宇軒先生</v>
          </cell>
          <cell r="F9449">
            <v>922439919</v>
          </cell>
        </row>
        <row r="9450">
          <cell r="A9450" t="str">
            <v>J499594</v>
          </cell>
          <cell r="B9450" t="str">
            <v>AKJ9666</v>
          </cell>
          <cell r="C9450" t="str">
            <v>小姐</v>
          </cell>
          <cell r="D9450" t="str">
            <v>李如鑠</v>
          </cell>
          <cell r="E9450" t="str">
            <v>李如鑠小姐</v>
          </cell>
          <cell r="F9450">
            <v>953450520</v>
          </cell>
        </row>
        <row r="9451">
          <cell r="A9451" t="str">
            <v>J499610</v>
          </cell>
          <cell r="B9451" t="str">
            <v>AKT2575</v>
          </cell>
          <cell r="C9451" t="str">
            <v>先生</v>
          </cell>
          <cell r="D9451" t="str">
            <v>陳俊良</v>
          </cell>
          <cell r="E9451" t="str">
            <v>陳俊良先生</v>
          </cell>
          <cell r="F9451">
            <v>965387019</v>
          </cell>
        </row>
        <row r="9452">
          <cell r="A9452" t="str">
            <v>J499626</v>
          </cell>
          <cell r="B9452" t="str">
            <v>AMG0829</v>
          </cell>
          <cell r="C9452" t="str">
            <v>先生</v>
          </cell>
          <cell r="D9452" t="str">
            <v>陳怡蓉</v>
          </cell>
          <cell r="E9452" t="str">
            <v>吳侑親先生</v>
          </cell>
          <cell r="F9452">
            <v>953079729</v>
          </cell>
        </row>
        <row r="9453">
          <cell r="A9453" t="str">
            <v>J499677</v>
          </cell>
          <cell r="B9453" t="str">
            <v>AJJ0007</v>
          </cell>
          <cell r="C9453" t="str">
            <v>先生</v>
          </cell>
          <cell r="D9453" t="str">
            <v>楊立鼎</v>
          </cell>
          <cell r="E9453" t="str">
            <v>楊立鼎先生</v>
          </cell>
          <cell r="F9453">
            <v>935156658</v>
          </cell>
        </row>
        <row r="9454">
          <cell r="A9454" t="str">
            <v>J532581</v>
          </cell>
          <cell r="B9454" t="str">
            <v>AAN1388</v>
          </cell>
          <cell r="C9454" t="str">
            <v>先生</v>
          </cell>
          <cell r="D9454" t="str">
            <v>藍臻祥</v>
          </cell>
          <cell r="E9454" t="str">
            <v>藍臻祥先生</v>
          </cell>
          <cell r="F9454">
            <v>989969813</v>
          </cell>
        </row>
        <row r="9455">
          <cell r="A9455" t="str">
            <v>J532923</v>
          </cell>
          <cell r="B9455" t="str">
            <v>ANA8829</v>
          </cell>
          <cell r="C9455" t="str">
            <v>先生</v>
          </cell>
          <cell r="D9455" t="str">
            <v>王先生</v>
          </cell>
          <cell r="E9455" t="str">
            <v>王先生先生</v>
          </cell>
          <cell r="F9455">
            <v>981506022</v>
          </cell>
        </row>
        <row r="9456">
          <cell r="A9456" t="str">
            <v>J532972</v>
          </cell>
          <cell r="B9456" t="str">
            <v>APK5386</v>
          </cell>
          <cell r="C9456" t="str">
            <v>先生</v>
          </cell>
          <cell r="D9456" t="str">
            <v>可特企業(有)-財盟租賃郭庭榮</v>
          </cell>
          <cell r="E9456" t="str">
            <v>郭庭榮先生</v>
          </cell>
          <cell r="F9456">
            <v>937856122</v>
          </cell>
        </row>
        <row r="9457">
          <cell r="A9457" t="str">
            <v>J533169</v>
          </cell>
          <cell r="B9457" t="str">
            <v>ABU1389</v>
          </cell>
          <cell r="C9457" t="str">
            <v>先生</v>
          </cell>
          <cell r="D9457" t="str">
            <v>王國華</v>
          </cell>
          <cell r="E9457" t="str">
            <v>王國華先生</v>
          </cell>
          <cell r="F9457">
            <v>934368002</v>
          </cell>
        </row>
        <row r="9458">
          <cell r="A9458" t="str">
            <v>J533360</v>
          </cell>
          <cell r="B9458" t="str">
            <v>AGU5520</v>
          </cell>
          <cell r="C9458" t="str">
            <v>先生</v>
          </cell>
          <cell r="D9458" t="str">
            <v>蘇彥霖</v>
          </cell>
          <cell r="E9458" t="str">
            <v>蘇彥霖先生</v>
          </cell>
          <cell r="F9458">
            <v>927556811</v>
          </cell>
        </row>
        <row r="9459">
          <cell r="A9459" t="str">
            <v>J533592</v>
          </cell>
          <cell r="B9459" t="str">
            <v>AAN3319</v>
          </cell>
          <cell r="C9459" t="str">
            <v>女士</v>
          </cell>
          <cell r="D9459" t="str">
            <v>洪宇沛</v>
          </cell>
          <cell r="E9459" t="str">
            <v>洪宇沛女士</v>
          </cell>
          <cell r="F9459">
            <v>912443499</v>
          </cell>
        </row>
        <row r="9460">
          <cell r="A9460" t="str">
            <v>J533603</v>
          </cell>
          <cell r="B9460" t="str">
            <v>AFZ6271</v>
          </cell>
          <cell r="C9460" t="str">
            <v>先生</v>
          </cell>
          <cell r="D9460" t="str">
            <v>蔡嘉哲</v>
          </cell>
          <cell r="E9460" t="str">
            <v>蔡嘉哲先生</v>
          </cell>
          <cell r="F9460">
            <v>931398139</v>
          </cell>
        </row>
        <row r="9461">
          <cell r="A9461" t="str">
            <v>J533915</v>
          </cell>
          <cell r="B9461" t="str">
            <v>ABC3578</v>
          </cell>
          <cell r="C9461" t="str">
            <v>先生</v>
          </cell>
          <cell r="D9461" t="str">
            <v>許建成</v>
          </cell>
          <cell r="E9461" t="str">
            <v>許建成先生</v>
          </cell>
          <cell r="F9461">
            <v>961220607</v>
          </cell>
        </row>
        <row r="9462">
          <cell r="A9462" t="str">
            <v>J534000</v>
          </cell>
          <cell r="B9462" t="str">
            <v>AFN2638</v>
          </cell>
          <cell r="C9462" t="str">
            <v>先生</v>
          </cell>
          <cell r="D9462" t="str">
            <v>趙柏棋</v>
          </cell>
          <cell r="E9462" t="str">
            <v>趙柏棋先生</v>
          </cell>
          <cell r="F9462">
            <v>937146164</v>
          </cell>
        </row>
        <row r="9463">
          <cell r="A9463" t="str">
            <v>J534048</v>
          </cell>
          <cell r="B9463" t="str">
            <v>AFG1996</v>
          </cell>
          <cell r="C9463" t="str">
            <v>小姐</v>
          </cell>
          <cell r="D9463" t="str">
            <v>張斐君</v>
          </cell>
          <cell r="E9463" t="str">
            <v>張斐君小姐</v>
          </cell>
          <cell r="F9463">
            <v>918596698</v>
          </cell>
        </row>
        <row r="9464">
          <cell r="A9464" t="str">
            <v>J534093</v>
          </cell>
          <cell r="B9464" t="str">
            <v>AFF8615</v>
          </cell>
          <cell r="C9464" t="str">
            <v>先生</v>
          </cell>
          <cell r="D9464" t="str">
            <v>陳又凌</v>
          </cell>
          <cell r="E9464" t="str">
            <v>章宇傑先生</v>
          </cell>
          <cell r="F9464">
            <v>930760656</v>
          </cell>
        </row>
        <row r="9465">
          <cell r="A9465" t="str">
            <v>J534128</v>
          </cell>
          <cell r="B9465" t="str">
            <v>AGA6888</v>
          </cell>
          <cell r="C9465" t="str">
            <v>女士</v>
          </cell>
          <cell r="D9465" t="str">
            <v>陳蓓怡</v>
          </cell>
          <cell r="E9465" t="str">
            <v>陳蓓怡女士</v>
          </cell>
          <cell r="F9465">
            <v>922938149</v>
          </cell>
        </row>
        <row r="9466">
          <cell r="A9466" t="str">
            <v>J534258</v>
          </cell>
          <cell r="B9466" t="str">
            <v>AFJ9998</v>
          </cell>
          <cell r="C9466" t="str">
            <v>先生</v>
          </cell>
          <cell r="D9466" t="str">
            <v>廖文嘉</v>
          </cell>
          <cell r="E9466" t="str">
            <v>廖文嘉先生</v>
          </cell>
          <cell r="F9466">
            <v>960196777</v>
          </cell>
        </row>
        <row r="9467">
          <cell r="A9467" t="str">
            <v>J534261</v>
          </cell>
          <cell r="B9467" t="str">
            <v>AFH8990</v>
          </cell>
          <cell r="C9467" t="str">
            <v>女士</v>
          </cell>
          <cell r="D9467" t="str">
            <v>鄒仁淳</v>
          </cell>
          <cell r="E9467" t="str">
            <v>鄒仁淳女士</v>
          </cell>
          <cell r="F9467">
            <v>937563781</v>
          </cell>
        </row>
        <row r="9468">
          <cell r="A9468" t="str">
            <v>J534317</v>
          </cell>
          <cell r="B9468" t="str">
            <v>AGP3318</v>
          </cell>
          <cell r="C9468" t="str">
            <v>先生</v>
          </cell>
          <cell r="D9468" t="str">
            <v>連彥智</v>
          </cell>
          <cell r="E9468" t="str">
            <v>連彥智先生</v>
          </cell>
          <cell r="F9468">
            <v>989991609</v>
          </cell>
        </row>
        <row r="9469">
          <cell r="A9469" t="str">
            <v>J534362</v>
          </cell>
          <cell r="B9469" t="str">
            <v>AFG0007</v>
          </cell>
          <cell r="C9469" t="str">
            <v>先生</v>
          </cell>
          <cell r="D9469" t="str">
            <v>李明蕙</v>
          </cell>
          <cell r="E9469" t="str">
            <v>張君豪先生</v>
          </cell>
          <cell r="F9469">
            <v>930071648</v>
          </cell>
        </row>
        <row r="9470">
          <cell r="A9470" t="str">
            <v>J534478</v>
          </cell>
          <cell r="B9470" t="str">
            <v>AFH9817</v>
          </cell>
          <cell r="C9470" t="str">
            <v>小姐</v>
          </cell>
          <cell r="D9470" t="str">
            <v>陳尹昕</v>
          </cell>
          <cell r="E9470" t="str">
            <v>陳尹昕小姐</v>
          </cell>
          <cell r="F9470">
            <v>986616302</v>
          </cell>
        </row>
        <row r="9471">
          <cell r="A9471" t="str">
            <v>J534487</v>
          </cell>
          <cell r="B9471" t="str">
            <v>AFF3502</v>
          </cell>
          <cell r="C9471" t="str">
            <v>小姐</v>
          </cell>
          <cell r="D9471" t="str">
            <v>蔡麗英</v>
          </cell>
          <cell r="E9471" t="str">
            <v>廖儀馨小姐</v>
          </cell>
          <cell r="F9471">
            <v>980881885</v>
          </cell>
        </row>
        <row r="9472">
          <cell r="A9472" t="str">
            <v>J534611</v>
          </cell>
          <cell r="B9472" t="str">
            <v>AGX8539</v>
          </cell>
          <cell r="C9472" t="str">
            <v>小姐</v>
          </cell>
          <cell r="D9472" t="str">
            <v>劉怡敏</v>
          </cell>
          <cell r="E9472" t="str">
            <v>劉怡敏小姐</v>
          </cell>
          <cell r="F9472">
            <v>939264345</v>
          </cell>
        </row>
        <row r="9473">
          <cell r="A9473" t="str">
            <v>J534763</v>
          </cell>
          <cell r="B9473" t="str">
            <v>AJE5168</v>
          </cell>
          <cell r="C9473" t="str">
            <v>女士</v>
          </cell>
          <cell r="D9473" t="str">
            <v>古若萍</v>
          </cell>
          <cell r="E9473" t="str">
            <v>古若萍女士</v>
          </cell>
          <cell r="F9473">
            <v>937801337</v>
          </cell>
        </row>
        <row r="9474">
          <cell r="A9474" t="str">
            <v>J535126</v>
          </cell>
          <cell r="B9474" t="str">
            <v>AGE3605</v>
          </cell>
          <cell r="C9474" t="str">
            <v>先生</v>
          </cell>
          <cell r="D9474" t="str">
            <v>謝明峰</v>
          </cell>
          <cell r="E9474" t="str">
            <v>謝明峰先生</v>
          </cell>
          <cell r="F9474">
            <v>981533547</v>
          </cell>
        </row>
        <row r="9475">
          <cell r="A9475" t="str">
            <v>J535551</v>
          </cell>
          <cell r="B9475" t="str">
            <v>AGZ9878</v>
          </cell>
          <cell r="C9475" t="str">
            <v>小姐</v>
          </cell>
          <cell r="D9475" t="str">
            <v>黃玉真</v>
          </cell>
          <cell r="E9475" t="str">
            <v>黃玉真小姐</v>
          </cell>
          <cell r="F9475">
            <v>900000000</v>
          </cell>
        </row>
        <row r="9476">
          <cell r="A9476" t="str">
            <v>J535552</v>
          </cell>
          <cell r="B9476" t="str">
            <v>AHX5818</v>
          </cell>
          <cell r="C9476" t="str">
            <v>小姐</v>
          </cell>
          <cell r="D9476" t="str">
            <v>0石喨云</v>
          </cell>
          <cell r="E9476" t="str">
            <v>石喨云小姐</v>
          </cell>
          <cell r="F9476">
            <v>975680311</v>
          </cell>
        </row>
        <row r="9477">
          <cell r="A9477" t="str">
            <v>J535555</v>
          </cell>
          <cell r="B9477" t="str">
            <v>RAK6606</v>
          </cell>
          <cell r="C9477" t="str">
            <v>先生</v>
          </cell>
          <cell r="D9477" t="str">
            <v>日盛全台通小客車租賃股份有限公司李俊宏</v>
          </cell>
          <cell r="E9477" t="str">
            <v>李俊宏先生</v>
          </cell>
          <cell r="F9477">
            <v>987992181</v>
          </cell>
        </row>
        <row r="9478">
          <cell r="A9478" t="str">
            <v>J535789</v>
          </cell>
          <cell r="B9478" t="str">
            <v>ATT6888</v>
          </cell>
          <cell r="C9478" t="str">
            <v>先生</v>
          </cell>
          <cell r="D9478" t="str">
            <v>周楨惇</v>
          </cell>
          <cell r="E9478" t="str">
            <v>周楨惇先生</v>
          </cell>
          <cell r="F9478">
            <v>955290403</v>
          </cell>
        </row>
        <row r="9479">
          <cell r="A9479" t="str">
            <v>J535790</v>
          </cell>
          <cell r="B9479" t="str">
            <v>AJS9559</v>
          </cell>
          <cell r="C9479" t="str">
            <v>先生</v>
          </cell>
          <cell r="D9479" t="str">
            <v>日盛全台通小客車租賃(股)公司楊俊德</v>
          </cell>
          <cell r="E9479" t="str">
            <v>楊俊德先生</v>
          </cell>
          <cell r="F9479">
            <v>952827255</v>
          </cell>
        </row>
        <row r="9480">
          <cell r="A9480" t="str">
            <v>J535984</v>
          </cell>
          <cell r="B9480" t="str">
            <v>AJG0017</v>
          </cell>
          <cell r="C9480" t="str">
            <v>先生</v>
          </cell>
          <cell r="D9480" t="str">
            <v>吳世璋</v>
          </cell>
          <cell r="E9480" t="str">
            <v>吳世璋先生</v>
          </cell>
          <cell r="F9480">
            <v>922437009</v>
          </cell>
        </row>
        <row r="9481">
          <cell r="A9481" t="str">
            <v>J535985</v>
          </cell>
          <cell r="B9481" t="str">
            <v>APM6525</v>
          </cell>
          <cell r="C9481" t="str">
            <v>先生</v>
          </cell>
          <cell r="D9481" t="str">
            <v>黃素雲</v>
          </cell>
          <cell r="E9481" t="str">
            <v>蕭博元先生</v>
          </cell>
          <cell r="F9481">
            <v>921801135</v>
          </cell>
        </row>
        <row r="9482">
          <cell r="A9482" t="str">
            <v>J536184</v>
          </cell>
          <cell r="B9482" t="str">
            <v>RAY3909</v>
          </cell>
          <cell r="C9482" t="str">
            <v>小姐</v>
          </cell>
          <cell r="D9482" t="str">
            <v>日盛國際租賃股份有限公司文醒</v>
          </cell>
          <cell r="E9482" t="str">
            <v>文醒小姐</v>
          </cell>
          <cell r="F9482">
            <v>955719418</v>
          </cell>
        </row>
        <row r="9483">
          <cell r="A9483" t="str">
            <v>J536188</v>
          </cell>
          <cell r="B9483" t="str">
            <v>AKM0537</v>
          </cell>
          <cell r="C9483" t="str">
            <v>先生</v>
          </cell>
          <cell r="D9483" t="str">
            <v>蔡素齡</v>
          </cell>
          <cell r="E9483" t="str">
            <v>曾淋祺先生</v>
          </cell>
          <cell r="F9483">
            <v>929715889</v>
          </cell>
        </row>
        <row r="9484">
          <cell r="A9484" t="str">
            <v>J536434</v>
          </cell>
          <cell r="B9484" t="str">
            <v>AJG3089</v>
          </cell>
          <cell r="C9484" t="str">
            <v>先生</v>
          </cell>
          <cell r="D9484" t="str">
            <v>邱建雄</v>
          </cell>
          <cell r="E9484" t="str">
            <v>邱建雄先生</v>
          </cell>
          <cell r="F9484">
            <v>933235139</v>
          </cell>
        </row>
        <row r="9485">
          <cell r="A9485" t="str">
            <v>J536559</v>
          </cell>
          <cell r="B9485" t="str">
            <v>ALG3938</v>
          </cell>
          <cell r="C9485" t="str">
            <v>先生</v>
          </cell>
          <cell r="D9485" t="str">
            <v>李敏綺</v>
          </cell>
          <cell r="E9485" t="str">
            <v>張士駿先生</v>
          </cell>
          <cell r="F9485">
            <v>922972930</v>
          </cell>
        </row>
        <row r="9486">
          <cell r="A9486" t="str">
            <v>J536674</v>
          </cell>
          <cell r="B9486" t="str">
            <v>AGW0918</v>
          </cell>
          <cell r="C9486" t="str">
            <v>先生</v>
          </cell>
          <cell r="D9486" t="str">
            <v>陳怡華</v>
          </cell>
          <cell r="E9486" t="str">
            <v>林家佑先生</v>
          </cell>
          <cell r="F9486">
            <v>972852220</v>
          </cell>
        </row>
        <row r="9487">
          <cell r="A9487" t="str">
            <v>J537013</v>
          </cell>
          <cell r="B9487" t="str">
            <v>AJG8535</v>
          </cell>
          <cell r="C9487" t="str">
            <v>先生</v>
          </cell>
          <cell r="D9487" t="str">
            <v>何繼富</v>
          </cell>
          <cell r="E9487" t="str">
            <v>何繼富先生</v>
          </cell>
          <cell r="F9487">
            <v>936998844</v>
          </cell>
        </row>
        <row r="9488">
          <cell r="A9488" t="str">
            <v>J542493</v>
          </cell>
          <cell r="B9488" t="str">
            <v>APS9778</v>
          </cell>
          <cell r="C9488" t="str">
            <v>先生</v>
          </cell>
          <cell r="D9488" t="str">
            <v>鑫諄有限公司譚右國</v>
          </cell>
          <cell r="E9488" t="str">
            <v>譚右國先生</v>
          </cell>
          <cell r="F9488">
            <v>937526329</v>
          </cell>
        </row>
        <row r="9489">
          <cell r="A9489" t="str">
            <v>J577670</v>
          </cell>
          <cell r="B9489" t="str">
            <v>J577670</v>
          </cell>
          <cell r="C9489" t="str">
            <v>先生</v>
          </cell>
          <cell r="D9489" t="str">
            <v>唐永艦</v>
          </cell>
          <cell r="E9489" t="str">
            <v>唐永艦先生</v>
          </cell>
          <cell r="F9489">
            <v>932107625</v>
          </cell>
        </row>
        <row r="9490">
          <cell r="A9490" t="str">
            <v>J594012</v>
          </cell>
          <cell r="B9490" t="str">
            <v>ATM8938</v>
          </cell>
          <cell r="C9490" t="str">
            <v>先生</v>
          </cell>
          <cell r="D9490" t="str">
            <v>紀偉平</v>
          </cell>
          <cell r="E9490" t="str">
            <v>紀伯翰先生</v>
          </cell>
          <cell r="F9490">
            <v>978135075</v>
          </cell>
        </row>
        <row r="9491">
          <cell r="A9491" t="str">
            <v>J603897</v>
          </cell>
          <cell r="B9491" t="str">
            <v>AGN0561</v>
          </cell>
          <cell r="C9491" t="str">
            <v>先生</v>
          </cell>
          <cell r="D9491" t="str">
            <v>黃文祺</v>
          </cell>
          <cell r="E9491" t="str">
            <v>黃文祺先生</v>
          </cell>
          <cell r="F9491">
            <v>936921041</v>
          </cell>
        </row>
        <row r="9492">
          <cell r="A9492" t="str">
            <v>J603930</v>
          </cell>
          <cell r="B9492" t="str">
            <v>AAC8308</v>
          </cell>
          <cell r="C9492" t="str">
            <v>先生</v>
          </cell>
          <cell r="D9492" t="str">
            <v>王天姬</v>
          </cell>
          <cell r="E9492" t="str">
            <v>陳介信先生</v>
          </cell>
          <cell r="F9492">
            <v>980817812</v>
          </cell>
        </row>
        <row r="9493">
          <cell r="A9493" t="str">
            <v>J603946</v>
          </cell>
          <cell r="B9493" t="str">
            <v>AAE1585</v>
          </cell>
          <cell r="C9493" t="str">
            <v>女士</v>
          </cell>
          <cell r="D9493" t="str">
            <v>閻芷茵</v>
          </cell>
          <cell r="E9493" t="str">
            <v>閻芷茵女士</v>
          </cell>
          <cell r="F9493">
            <v>935000107</v>
          </cell>
        </row>
        <row r="9494">
          <cell r="A9494" t="str">
            <v>J604333</v>
          </cell>
          <cell r="B9494" t="str">
            <v>AAE5867</v>
          </cell>
          <cell r="C9494" t="str">
            <v>先生</v>
          </cell>
          <cell r="D9494" t="str">
            <v>胡大業</v>
          </cell>
          <cell r="E9494" t="str">
            <v>胡大業先生</v>
          </cell>
          <cell r="F9494">
            <v>912394555</v>
          </cell>
        </row>
        <row r="9495">
          <cell r="A9495" t="str">
            <v>J604334</v>
          </cell>
          <cell r="B9495" t="str">
            <v>ABQ8111</v>
          </cell>
          <cell r="C9495" t="str">
            <v>先生</v>
          </cell>
          <cell r="D9495" t="str">
            <v>鄭煉達</v>
          </cell>
          <cell r="E9495" t="str">
            <v>鄭煉達先生</v>
          </cell>
          <cell r="F9495">
            <v>958303555</v>
          </cell>
        </row>
        <row r="9496">
          <cell r="A9496" t="str">
            <v>J604360</v>
          </cell>
          <cell r="B9496" t="str">
            <v>AAE1626</v>
          </cell>
          <cell r="C9496" t="str">
            <v>小姐</v>
          </cell>
          <cell r="D9496" t="str">
            <v>睿泰企業社許瑀沛</v>
          </cell>
          <cell r="E9496" t="str">
            <v>許瑀沛小姐</v>
          </cell>
          <cell r="F9496">
            <v>936136522</v>
          </cell>
        </row>
        <row r="9497">
          <cell r="A9497" t="str">
            <v>J604433</v>
          </cell>
          <cell r="B9497" t="str">
            <v>AAE0267</v>
          </cell>
          <cell r="C9497" t="str">
            <v>先生</v>
          </cell>
          <cell r="D9497" t="str">
            <v>張明杰</v>
          </cell>
          <cell r="E9497" t="str">
            <v>張明杰先生</v>
          </cell>
          <cell r="F9497">
            <v>928519941</v>
          </cell>
        </row>
        <row r="9498">
          <cell r="A9498" t="str">
            <v>J604488</v>
          </cell>
          <cell r="B9498" t="str">
            <v>RAK3573</v>
          </cell>
          <cell r="C9498" t="str">
            <v>先生</v>
          </cell>
          <cell r="D9498" t="str">
            <v>歐力士小客車租賃股份有限公司許慕義</v>
          </cell>
          <cell r="E9498" t="str">
            <v>林思維先生</v>
          </cell>
          <cell r="F9498">
            <v>975871707</v>
          </cell>
        </row>
        <row r="9499">
          <cell r="A9499" t="str">
            <v>J604640</v>
          </cell>
          <cell r="B9499" t="str">
            <v>AGH5399</v>
          </cell>
          <cell r="C9499" t="str">
            <v>小姐</v>
          </cell>
          <cell r="D9499" t="str">
            <v>優發實業有限公司鄭淑齡</v>
          </cell>
          <cell r="E9499" t="str">
            <v>鄭淑齡小姐</v>
          </cell>
          <cell r="F9499">
            <v>918623669</v>
          </cell>
        </row>
        <row r="9500">
          <cell r="A9500" t="str">
            <v>J604732</v>
          </cell>
          <cell r="B9500" t="str">
            <v>AAE1367</v>
          </cell>
          <cell r="C9500" t="str">
            <v>先生</v>
          </cell>
          <cell r="D9500" t="str">
            <v>陳佩芳</v>
          </cell>
          <cell r="E9500" t="str">
            <v>陳陽先生</v>
          </cell>
          <cell r="F9500">
            <v>933002445</v>
          </cell>
        </row>
        <row r="9501">
          <cell r="A9501" t="str">
            <v>J604759</v>
          </cell>
          <cell r="B9501" t="str">
            <v>AAR2662</v>
          </cell>
          <cell r="C9501" t="str">
            <v>先生</v>
          </cell>
          <cell r="D9501" t="str">
            <v>朱嘉諺</v>
          </cell>
          <cell r="E9501" t="str">
            <v>朱嘉諺先生</v>
          </cell>
          <cell r="F9501">
            <v>932278780</v>
          </cell>
        </row>
        <row r="9502">
          <cell r="A9502" t="str">
            <v>J604771</v>
          </cell>
          <cell r="B9502" t="str">
            <v>AAE6815</v>
          </cell>
          <cell r="C9502" t="str">
            <v>女士</v>
          </cell>
          <cell r="D9502" t="str">
            <v>柯婌嬅</v>
          </cell>
          <cell r="E9502" t="str">
            <v>柯婌嬅女士</v>
          </cell>
          <cell r="F9502">
            <v>978596166</v>
          </cell>
        </row>
        <row r="9503">
          <cell r="A9503" t="str">
            <v>J604889</v>
          </cell>
          <cell r="B9503" t="str">
            <v>AVS3072</v>
          </cell>
          <cell r="C9503" t="str">
            <v>先生</v>
          </cell>
          <cell r="D9503" t="str">
            <v>許治程</v>
          </cell>
          <cell r="E9503" t="str">
            <v>許治程先生</v>
          </cell>
          <cell r="F9503">
            <v>953530251</v>
          </cell>
        </row>
        <row r="9504">
          <cell r="A9504" t="str">
            <v>J604898</v>
          </cell>
          <cell r="B9504" t="str">
            <v>AAF8308</v>
          </cell>
          <cell r="C9504" t="str">
            <v>先生</v>
          </cell>
          <cell r="D9504" t="str">
            <v>車已賣</v>
          </cell>
          <cell r="E9504" t="str">
            <v>車已賣先生</v>
          </cell>
          <cell r="F9504">
            <v>900000000</v>
          </cell>
        </row>
        <row r="9505">
          <cell r="A9505" t="str">
            <v>J604959</v>
          </cell>
          <cell r="B9505" t="str">
            <v>AAJ0781</v>
          </cell>
          <cell r="C9505" t="str">
            <v>先生</v>
          </cell>
          <cell r="D9505" t="str">
            <v>詹少渤</v>
          </cell>
          <cell r="E9505" t="str">
            <v>詹少渤先生</v>
          </cell>
          <cell r="F9505">
            <v>913599051</v>
          </cell>
        </row>
        <row r="9506">
          <cell r="A9506" t="str">
            <v>J605051</v>
          </cell>
          <cell r="B9506" t="str">
            <v>AAN6116</v>
          </cell>
          <cell r="C9506" t="str">
            <v>先生</v>
          </cell>
          <cell r="D9506" t="str">
            <v>謝梅莉</v>
          </cell>
          <cell r="E9506" t="str">
            <v>陳政文先生</v>
          </cell>
          <cell r="F9506">
            <v>932079301</v>
          </cell>
        </row>
        <row r="9507">
          <cell r="A9507" t="str">
            <v>J605110</v>
          </cell>
          <cell r="B9507" t="str">
            <v>AAE7608</v>
          </cell>
          <cell r="C9507" t="str">
            <v>先生</v>
          </cell>
          <cell r="D9507" t="str">
            <v>邱文寬</v>
          </cell>
          <cell r="E9507" t="str">
            <v>邱文寬先生</v>
          </cell>
          <cell r="F9507">
            <v>939296261</v>
          </cell>
        </row>
        <row r="9508">
          <cell r="A9508" t="str">
            <v>J605116</v>
          </cell>
          <cell r="B9508" t="str">
            <v>AAU9037</v>
          </cell>
          <cell r="C9508" t="str">
            <v>女士</v>
          </cell>
          <cell r="D9508" t="str">
            <v>楊曼舒</v>
          </cell>
          <cell r="E9508" t="str">
            <v>楊曼舒女士</v>
          </cell>
          <cell r="F9508">
            <v>927528380</v>
          </cell>
        </row>
        <row r="9509">
          <cell r="A9509" t="str">
            <v>J605204</v>
          </cell>
          <cell r="B9509" t="str">
            <v>ANY8018</v>
          </cell>
          <cell r="C9509" t="str">
            <v>小姐</v>
          </cell>
          <cell r="D9509" t="str">
            <v>鉅財股份有限公司鄒秋慧</v>
          </cell>
          <cell r="E9509" t="str">
            <v>鄒秋慧小姐</v>
          </cell>
          <cell r="F9509">
            <v>910968812</v>
          </cell>
        </row>
        <row r="9510">
          <cell r="A9510" t="str">
            <v>J605209</v>
          </cell>
          <cell r="B9510" t="str">
            <v>RAC0316</v>
          </cell>
          <cell r="C9510" t="str">
            <v>先生</v>
          </cell>
          <cell r="D9510" t="str">
            <v>普羅汽車股份有限公司李寶樹</v>
          </cell>
          <cell r="E9510" t="str">
            <v>李寶樹先生</v>
          </cell>
          <cell r="F9510">
            <v>922980117</v>
          </cell>
        </row>
        <row r="9511">
          <cell r="A9511" t="str">
            <v>J605211</v>
          </cell>
          <cell r="B9511" t="str">
            <v>ANU9731</v>
          </cell>
          <cell r="C9511" t="str">
            <v>先生</v>
          </cell>
          <cell r="D9511" t="str">
            <v>廖美雅</v>
          </cell>
          <cell r="E9511" t="str">
            <v>王志騰先生</v>
          </cell>
          <cell r="F9511">
            <v>928630919</v>
          </cell>
        </row>
        <row r="9512">
          <cell r="A9512" t="str">
            <v>J605220</v>
          </cell>
          <cell r="B9512" t="str">
            <v>AAF8099</v>
          </cell>
          <cell r="C9512" t="str">
            <v>先生</v>
          </cell>
          <cell r="D9512" t="str">
            <v>劉博文</v>
          </cell>
          <cell r="E9512" t="str">
            <v>劉博文先生</v>
          </cell>
          <cell r="F9512">
            <v>936077094</v>
          </cell>
        </row>
        <row r="9513">
          <cell r="A9513" t="str">
            <v>J605240</v>
          </cell>
          <cell r="B9513" t="str">
            <v>AAF0183</v>
          </cell>
          <cell r="C9513" t="str">
            <v>先生</v>
          </cell>
          <cell r="D9513" t="str">
            <v>丁義芳</v>
          </cell>
          <cell r="E9513" t="str">
            <v>丁義芳先生</v>
          </cell>
          <cell r="F9513">
            <v>921214861</v>
          </cell>
        </row>
        <row r="9514">
          <cell r="A9514" t="str">
            <v>J605280</v>
          </cell>
          <cell r="B9514" t="str">
            <v>AAG0815</v>
          </cell>
          <cell r="C9514" t="str">
            <v>先生</v>
          </cell>
          <cell r="D9514" t="str">
            <v>蔡志駿</v>
          </cell>
          <cell r="E9514" t="str">
            <v>蔡志駿先生</v>
          </cell>
          <cell r="F9514">
            <v>975192881</v>
          </cell>
        </row>
        <row r="9515">
          <cell r="A9515" t="str">
            <v>J605289</v>
          </cell>
          <cell r="B9515" t="str">
            <v>AGN2279</v>
          </cell>
          <cell r="C9515" t="str">
            <v>先生</v>
          </cell>
          <cell r="D9515" t="str">
            <v>林天祥</v>
          </cell>
          <cell r="E9515" t="str">
            <v>林天祥先生</v>
          </cell>
          <cell r="F9515">
            <v>953999529</v>
          </cell>
        </row>
        <row r="9516">
          <cell r="A9516" t="str">
            <v>J605331</v>
          </cell>
          <cell r="B9516" t="str">
            <v>AAE7616</v>
          </cell>
          <cell r="C9516" t="str">
            <v>女士</v>
          </cell>
          <cell r="D9516" t="str">
            <v>徐郁娟</v>
          </cell>
          <cell r="E9516" t="str">
            <v>徐郁娟女士</v>
          </cell>
          <cell r="F9516">
            <v>911127491</v>
          </cell>
        </row>
        <row r="9517">
          <cell r="A9517" t="str">
            <v>J645250</v>
          </cell>
          <cell r="B9517" t="str">
            <v>AAM7895</v>
          </cell>
          <cell r="C9517" t="str">
            <v>先生</v>
          </cell>
          <cell r="D9517" t="str">
            <v>李念謙</v>
          </cell>
          <cell r="E9517" t="str">
            <v>李念謙先生</v>
          </cell>
          <cell r="F9517">
            <v>933857875</v>
          </cell>
        </row>
        <row r="9518">
          <cell r="A9518" t="str">
            <v>J645322</v>
          </cell>
          <cell r="B9518" t="str">
            <v>ABQ6116</v>
          </cell>
          <cell r="C9518" t="str">
            <v>先生</v>
          </cell>
          <cell r="D9518" t="str">
            <v>鉑德汽車股份有限公司莊朝清</v>
          </cell>
          <cell r="E9518" t="str">
            <v>莊朝清先生</v>
          </cell>
          <cell r="F9518">
            <v>932301518</v>
          </cell>
        </row>
        <row r="9519">
          <cell r="A9519" t="str">
            <v>J646566</v>
          </cell>
          <cell r="B9519" t="str">
            <v>ARJ3823</v>
          </cell>
          <cell r="C9519" t="str">
            <v>先生</v>
          </cell>
          <cell r="D9519" t="str">
            <v>王志新</v>
          </cell>
          <cell r="E9519" t="str">
            <v>王志新先生</v>
          </cell>
          <cell r="F9519">
            <v>956629888</v>
          </cell>
        </row>
        <row r="9520">
          <cell r="A9520" t="str">
            <v>J646636</v>
          </cell>
          <cell r="B9520" t="str">
            <v>ABQ7979</v>
          </cell>
          <cell r="C9520" t="str">
            <v>先生</v>
          </cell>
          <cell r="D9520" t="str">
            <v>劉少凱</v>
          </cell>
          <cell r="E9520" t="str">
            <v>劉少凱先生</v>
          </cell>
          <cell r="F9520">
            <v>937797077</v>
          </cell>
        </row>
        <row r="9521">
          <cell r="A9521" t="str">
            <v>J649370</v>
          </cell>
          <cell r="B9521" t="str">
            <v>AAF6119</v>
          </cell>
          <cell r="C9521" t="str">
            <v>小姐</v>
          </cell>
          <cell r="D9521" t="str">
            <v>林慧君</v>
          </cell>
          <cell r="E9521" t="str">
            <v>林慧君小姐</v>
          </cell>
          <cell r="F9521">
            <v>935208233</v>
          </cell>
        </row>
        <row r="9522">
          <cell r="A9522" t="str">
            <v>J649765</v>
          </cell>
          <cell r="B9522" t="str">
            <v>AAG5018</v>
          </cell>
          <cell r="C9522" t="str">
            <v>女士</v>
          </cell>
          <cell r="D9522" t="str">
            <v>劉筱菁</v>
          </cell>
          <cell r="E9522" t="str">
            <v>劉筱菁女士</v>
          </cell>
          <cell r="F9522">
            <v>987870027</v>
          </cell>
        </row>
        <row r="9523">
          <cell r="A9523" t="str">
            <v>J650608</v>
          </cell>
          <cell r="B9523" t="str">
            <v>AAS1961</v>
          </cell>
          <cell r="C9523" t="str">
            <v>先生</v>
          </cell>
          <cell r="D9523" t="str">
            <v>顧家欣</v>
          </cell>
          <cell r="E9523" t="str">
            <v>李欣銘先生</v>
          </cell>
          <cell r="F9523">
            <v>963392932</v>
          </cell>
        </row>
        <row r="9524">
          <cell r="A9524" t="str">
            <v>J650613</v>
          </cell>
          <cell r="B9524" t="str">
            <v>AAG9982</v>
          </cell>
          <cell r="C9524" t="str">
            <v>先生</v>
          </cell>
          <cell r="D9524" t="str">
            <v>馬傑信</v>
          </cell>
          <cell r="E9524" t="str">
            <v>馬傑信先生</v>
          </cell>
          <cell r="F9524">
            <v>955600306</v>
          </cell>
        </row>
        <row r="9525">
          <cell r="A9525" t="str">
            <v>J650678</v>
          </cell>
          <cell r="B9525" t="str">
            <v>AAG9086</v>
          </cell>
          <cell r="C9525" t="str">
            <v>先生</v>
          </cell>
          <cell r="D9525" t="str">
            <v>張胥諺</v>
          </cell>
          <cell r="E9525" t="str">
            <v>張胥諺先生</v>
          </cell>
          <cell r="F9525">
            <v>988863204</v>
          </cell>
        </row>
        <row r="9526">
          <cell r="A9526" t="str">
            <v>J650680</v>
          </cell>
          <cell r="B9526" t="str">
            <v>AAN0705</v>
          </cell>
          <cell r="C9526" t="str">
            <v>先生</v>
          </cell>
          <cell r="D9526" t="str">
            <v>周佳儀</v>
          </cell>
          <cell r="E9526" t="str">
            <v>李忠翰先生</v>
          </cell>
          <cell r="F9526">
            <v>920068510</v>
          </cell>
        </row>
        <row r="9527">
          <cell r="A9527" t="str">
            <v>J651043</v>
          </cell>
          <cell r="B9527" t="str">
            <v>AAS0571</v>
          </cell>
          <cell r="C9527" t="str">
            <v>先生</v>
          </cell>
          <cell r="D9527" t="str">
            <v>徐健倫</v>
          </cell>
          <cell r="E9527" t="str">
            <v>徐健倫先生</v>
          </cell>
          <cell r="F9527">
            <v>913756926</v>
          </cell>
        </row>
        <row r="9528">
          <cell r="A9528" t="str">
            <v>J651054</v>
          </cell>
          <cell r="B9528" t="str">
            <v>AAB8966</v>
          </cell>
          <cell r="C9528" t="str">
            <v>先生</v>
          </cell>
          <cell r="D9528" t="str">
            <v>宋隆蕙</v>
          </cell>
          <cell r="E9528" t="str">
            <v>孔繁祥先生</v>
          </cell>
          <cell r="F9528">
            <v>988731798</v>
          </cell>
        </row>
        <row r="9529">
          <cell r="A9529" t="str">
            <v>J651287</v>
          </cell>
          <cell r="B9529" t="str">
            <v>AGN0312</v>
          </cell>
          <cell r="C9529" t="str">
            <v>先生</v>
          </cell>
          <cell r="D9529" t="str">
            <v>鄭時沛</v>
          </cell>
          <cell r="E9529" t="str">
            <v>鄭時沛先生</v>
          </cell>
          <cell r="F9529">
            <v>937303127</v>
          </cell>
        </row>
        <row r="9530">
          <cell r="A9530" t="str">
            <v>J651319</v>
          </cell>
          <cell r="B9530" t="str">
            <v>AAG8865</v>
          </cell>
          <cell r="C9530" t="str">
            <v>先生</v>
          </cell>
          <cell r="D9530" t="str">
            <v>陳佑宸</v>
          </cell>
          <cell r="E9530" t="str">
            <v>陳佑宸先生</v>
          </cell>
          <cell r="F9530">
            <v>910112588</v>
          </cell>
        </row>
        <row r="9531">
          <cell r="A9531" t="str">
            <v>J651320</v>
          </cell>
          <cell r="B9531" t="str">
            <v>AAB9285</v>
          </cell>
          <cell r="C9531" t="str">
            <v>先生</v>
          </cell>
          <cell r="D9531" t="str">
            <v>鄭慧蘭</v>
          </cell>
          <cell r="E9531" t="str">
            <v>謝益民先生</v>
          </cell>
          <cell r="F9531">
            <v>921103368</v>
          </cell>
        </row>
        <row r="9532">
          <cell r="A9532" t="str">
            <v>J651999</v>
          </cell>
          <cell r="B9532" t="str">
            <v>ACM6772</v>
          </cell>
          <cell r="C9532" t="str">
            <v>先生</v>
          </cell>
          <cell r="D9532" t="str">
            <v>王勇為</v>
          </cell>
          <cell r="E9532" t="str">
            <v>王勇為先生</v>
          </cell>
          <cell r="F9532">
            <v>935539035</v>
          </cell>
        </row>
        <row r="9533">
          <cell r="A9533" t="str">
            <v>J653165</v>
          </cell>
          <cell r="B9533" t="str">
            <v>ABC2208</v>
          </cell>
          <cell r="C9533" t="str">
            <v>小姐</v>
          </cell>
          <cell r="D9533" t="str">
            <v>林憶均</v>
          </cell>
          <cell r="E9533" t="str">
            <v>林憶均小姐</v>
          </cell>
          <cell r="F9533">
            <v>988966006</v>
          </cell>
        </row>
        <row r="9534">
          <cell r="A9534" t="str">
            <v>J653167</v>
          </cell>
          <cell r="B9534" t="str">
            <v>ABC7001</v>
          </cell>
          <cell r="C9534" t="str">
            <v>女士</v>
          </cell>
          <cell r="D9534" t="str">
            <v>黃詠儀</v>
          </cell>
          <cell r="E9534" t="str">
            <v>黃詠儀女士</v>
          </cell>
          <cell r="F9534">
            <v>958108108</v>
          </cell>
        </row>
        <row r="9535">
          <cell r="A9535" t="str">
            <v>J653299</v>
          </cell>
          <cell r="B9535" t="str">
            <v>AAN8996</v>
          </cell>
          <cell r="C9535" t="str">
            <v>先生</v>
          </cell>
          <cell r="D9535" t="str">
            <v>采繪實業有限公司呂明輝</v>
          </cell>
          <cell r="E9535" t="str">
            <v>呂明輝先生</v>
          </cell>
          <cell r="F9535">
            <v>939006905</v>
          </cell>
        </row>
        <row r="9536">
          <cell r="A9536" t="str">
            <v>J653310</v>
          </cell>
          <cell r="B9536" t="str">
            <v>ATC2111</v>
          </cell>
          <cell r="C9536" t="str">
            <v>小姐</v>
          </cell>
          <cell r="D9536" t="str">
            <v>林雨歡</v>
          </cell>
          <cell r="E9536" t="str">
            <v>林雨歡小姐</v>
          </cell>
          <cell r="F9536">
            <v>955357122</v>
          </cell>
        </row>
        <row r="9537">
          <cell r="A9537" t="str">
            <v>J653503</v>
          </cell>
          <cell r="B9537" t="str">
            <v>AAR2068</v>
          </cell>
          <cell r="C9537" t="str">
            <v>先生</v>
          </cell>
          <cell r="D9537" t="str">
            <v>陳明秀</v>
          </cell>
          <cell r="E9537" t="str">
            <v>劉皇昌先生</v>
          </cell>
          <cell r="F9537">
            <v>905668339</v>
          </cell>
        </row>
        <row r="9538">
          <cell r="A9538" t="str">
            <v>J653575</v>
          </cell>
          <cell r="B9538" t="str">
            <v>RAD8810</v>
          </cell>
          <cell r="C9538" t="str">
            <v>先生</v>
          </cell>
          <cell r="D9538" t="str">
            <v>禾聯國際租賃企業有限公司高大永</v>
          </cell>
          <cell r="E9538" t="str">
            <v>高大永先生</v>
          </cell>
          <cell r="F9538">
            <v>983095692</v>
          </cell>
        </row>
        <row r="9539">
          <cell r="A9539" t="str">
            <v>J654174</v>
          </cell>
          <cell r="B9539" t="str">
            <v>RAH8830</v>
          </cell>
          <cell r="C9539" t="str">
            <v>小姐</v>
          </cell>
          <cell r="D9539" t="str">
            <v>陳芷檸</v>
          </cell>
          <cell r="E9539" t="str">
            <v>陳芷檸小姐</v>
          </cell>
          <cell r="F9539">
            <v>988010133</v>
          </cell>
        </row>
        <row r="9540">
          <cell r="A9540" t="str">
            <v>J654419</v>
          </cell>
          <cell r="B9540" t="str">
            <v>AFF2823</v>
          </cell>
          <cell r="C9540" t="str">
            <v>先生</v>
          </cell>
          <cell r="D9540" t="str">
            <v>上品綜合工(股)-和運租車侯嘉生</v>
          </cell>
          <cell r="E9540" t="str">
            <v>侯嘉生先生</v>
          </cell>
          <cell r="F9540">
            <v>928872070</v>
          </cell>
        </row>
        <row r="9541">
          <cell r="A9541" t="str">
            <v>J654422</v>
          </cell>
          <cell r="B9541" t="str">
            <v>RAJ0039</v>
          </cell>
          <cell r="C9541" t="str">
            <v>女士</v>
          </cell>
          <cell r="D9541" t="str">
            <v>朱子蘋</v>
          </cell>
          <cell r="E9541" t="str">
            <v>朱子蘋女士</v>
          </cell>
          <cell r="F9541">
            <v>928265175</v>
          </cell>
        </row>
        <row r="9542">
          <cell r="A9542" t="str">
            <v>J654549</v>
          </cell>
          <cell r="B9542" t="str">
            <v>AFF7286</v>
          </cell>
          <cell r="C9542" t="str">
            <v>女士</v>
          </cell>
          <cell r="D9542" t="str">
            <v>施美玲</v>
          </cell>
          <cell r="E9542" t="str">
            <v>施美玲女士</v>
          </cell>
          <cell r="F9542">
            <v>930045508</v>
          </cell>
        </row>
        <row r="9543">
          <cell r="A9543" t="str">
            <v>J654551</v>
          </cell>
          <cell r="B9543" t="str">
            <v>AAR8688</v>
          </cell>
          <cell r="C9543" t="str">
            <v>先生</v>
          </cell>
          <cell r="D9543" t="str">
            <v>王耀德</v>
          </cell>
          <cell r="E9543" t="str">
            <v>王耀德先生</v>
          </cell>
          <cell r="F9543">
            <v>911654891</v>
          </cell>
        </row>
        <row r="9544">
          <cell r="A9544" t="str">
            <v>J654552</v>
          </cell>
          <cell r="B9544" t="str">
            <v>AFG5702</v>
          </cell>
          <cell r="C9544" t="str">
            <v>先生</v>
          </cell>
          <cell r="D9544" t="str">
            <v>黃昭智</v>
          </cell>
          <cell r="E9544" t="str">
            <v>黃昭智先生</v>
          </cell>
          <cell r="F9544">
            <v>919554506</v>
          </cell>
        </row>
        <row r="9545">
          <cell r="A9545" t="str">
            <v>J654594</v>
          </cell>
          <cell r="B9545" t="str">
            <v>AFK9068</v>
          </cell>
          <cell r="C9545" t="str">
            <v>女士</v>
          </cell>
          <cell r="D9545" t="str">
            <v>童于亭</v>
          </cell>
          <cell r="E9545" t="str">
            <v>童于亭女士</v>
          </cell>
          <cell r="F9545">
            <v>933440975</v>
          </cell>
        </row>
        <row r="9546">
          <cell r="A9546" t="str">
            <v>J654595</v>
          </cell>
          <cell r="B9546" t="str">
            <v>AJX0909</v>
          </cell>
          <cell r="C9546" t="str">
            <v>先生</v>
          </cell>
          <cell r="D9546" t="str">
            <v>蘇峰佑</v>
          </cell>
          <cell r="E9546" t="str">
            <v>蘇峰佑先生</v>
          </cell>
          <cell r="F9546">
            <v>937085487</v>
          </cell>
        </row>
        <row r="9547">
          <cell r="A9547" t="str">
            <v>J654607</v>
          </cell>
          <cell r="B9547" t="str">
            <v>AFF2787</v>
          </cell>
          <cell r="C9547" t="str">
            <v>女士</v>
          </cell>
          <cell r="D9547" t="str">
            <v>蕭玉美</v>
          </cell>
          <cell r="E9547" t="str">
            <v>蕭玉美女士</v>
          </cell>
          <cell r="F9547">
            <v>975953819</v>
          </cell>
        </row>
        <row r="9548">
          <cell r="A9548" t="str">
            <v>J654803</v>
          </cell>
          <cell r="B9548" t="str">
            <v>ABC5330</v>
          </cell>
          <cell r="C9548" t="str">
            <v>先生</v>
          </cell>
          <cell r="D9548" t="str">
            <v>楊淳和</v>
          </cell>
          <cell r="E9548" t="str">
            <v>楊淳和先生</v>
          </cell>
          <cell r="F9548">
            <v>913066988</v>
          </cell>
        </row>
        <row r="9549">
          <cell r="A9549" t="str">
            <v>J655056</v>
          </cell>
          <cell r="B9549" t="str">
            <v>AGK5316</v>
          </cell>
          <cell r="C9549" t="str">
            <v>先生</v>
          </cell>
          <cell r="D9549" t="str">
            <v>武泉延</v>
          </cell>
          <cell r="E9549" t="str">
            <v>武泉延先生</v>
          </cell>
          <cell r="F9549">
            <v>921960995</v>
          </cell>
        </row>
        <row r="9550">
          <cell r="A9550" t="str">
            <v>J655179</v>
          </cell>
          <cell r="B9550" t="str">
            <v>AFG7872</v>
          </cell>
          <cell r="C9550" t="str">
            <v>小姐</v>
          </cell>
          <cell r="D9550" t="str">
            <v>楊詠婷</v>
          </cell>
          <cell r="E9550" t="str">
            <v>楊詠婷小姐</v>
          </cell>
          <cell r="F9550">
            <v>952131660</v>
          </cell>
        </row>
        <row r="9551">
          <cell r="A9551" t="str">
            <v>J655246</v>
          </cell>
          <cell r="B9551" t="str">
            <v>AGC5116</v>
          </cell>
          <cell r="C9551" t="str">
            <v>先生</v>
          </cell>
          <cell r="D9551" t="str">
            <v>林銘昌</v>
          </cell>
          <cell r="E9551" t="str">
            <v>林銘昌先生</v>
          </cell>
          <cell r="F9551">
            <v>988981073</v>
          </cell>
        </row>
        <row r="9552">
          <cell r="A9552" t="str">
            <v>J656043</v>
          </cell>
          <cell r="B9552" t="str">
            <v>AFF6269</v>
          </cell>
          <cell r="C9552" t="str">
            <v>小姐</v>
          </cell>
          <cell r="D9552" t="str">
            <v>許淑敏</v>
          </cell>
          <cell r="E9552" t="str">
            <v>許淑敏小姐</v>
          </cell>
          <cell r="F9552">
            <v>987168689</v>
          </cell>
        </row>
        <row r="9553">
          <cell r="A9553" t="str">
            <v>J656225</v>
          </cell>
          <cell r="B9553" t="str">
            <v>AJP5862</v>
          </cell>
          <cell r="C9553" t="str">
            <v>先生</v>
          </cell>
          <cell r="D9553" t="str">
            <v>侯茵婷</v>
          </cell>
          <cell r="E9553" t="str">
            <v>李昱邵先生</v>
          </cell>
          <cell r="F9553">
            <v>978588865</v>
          </cell>
        </row>
        <row r="9554">
          <cell r="A9554" t="str">
            <v>J656298</v>
          </cell>
          <cell r="B9554" t="str">
            <v>AGD2200</v>
          </cell>
          <cell r="C9554" t="str">
            <v>先生</v>
          </cell>
          <cell r="D9554" t="str">
            <v>張文凱</v>
          </cell>
          <cell r="E9554" t="str">
            <v>張文凱先生</v>
          </cell>
          <cell r="F9554">
            <v>955860910</v>
          </cell>
        </row>
        <row r="9555">
          <cell r="A9555" t="str">
            <v>J657963</v>
          </cell>
          <cell r="B9555" t="str">
            <v>AFT7818</v>
          </cell>
          <cell r="C9555" t="str">
            <v>先生</v>
          </cell>
          <cell r="D9555" t="str">
            <v>張語耕</v>
          </cell>
          <cell r="E9555" t="str">
            <v>張語耕先生</v>
          </cell>
          <cell r="F9555">
            <v>915005520</v>
          </cell>
        </row>
        <row r="9556">
          <cell r="A9556" t="str">
            <v>J658082</v>
          </cell>
          <cell r="B9556" t="str">
            <v>ALC8985</v>
          </cell>
          <cell r="C9556" t="str">
            <v>小姐</v>
          </cell>
          <cell r="D9556" t="str">
            <v>蘇曉芬</v>
          </cell>
          <cell r="E9556" t="str">
            <v>蘇曉芬小姐</v>
          </cell>
          <cell r="F9556">
            <v>933169977</v>
          </cell>
        </row>
        <row r="9557">
          <cell r="A9557" t="str">
            <v>J658094</v>
          </cell>
          <cell r="B9557" t="str">
            <v>AFW2917</v>
          </cell>
          <cell r="C9557" t="str">
            <v>先生</v>
          </cell>
          <cell r="D9557" t="str">
            <v>劉明山</v>
          </cell>
          <cell r="E9557" t="str">
            <v>劉明山先生</v>
          </cell>
          <cell r="F9557">
            <v>929428258</v>
          </cell>
        </row>
        <row r="9558">
          <cell r="A9558" t="str">
            <v>J658377</v>
          </cell>
          <cell r="B9558" t="str">
            <v>RBE8670</v>
          </cell>
          <cell r="C9558" t="str">
            <v>先生</v>
          </cell>
          <cell r="D9558" t="str">
            <v>白崑廷</v>
          </cell>
          <cell r="E9558" t="str">
            <v>白崑廷先生</v>
          </cell>
          <cell r="F9558">
            <v>910100058</v>
          </cell>
        </row>
        <row r="9559">
          <cell r="A9559" t="str">
            <v>J658379</v>
          </cell>
          <cell r="B9559" t="str">
            <v>AHS1888</v>
          </cell>
          <cell r="C9559" t="str">
            <v>小姐</v>
          </cell>
          <cell r="D9559" t="str">
            <v>吳慧玲</v>
          </cell>
          <cell r="E9559" t="str">
            <v>吳慧玲小姐</v>
          </cell>
          <cell r="F9559">
            <v>926837938</v>
          </cell>
        </row>
        <row r="9560">
          <cell r="A9560" t="str">
            <v>J658387</v>
          </cell>
          <cell r="B9560" t="str">
            <v>AFG7810</v>
          </cell>
          <cell r="C9560" t="str">
            <v>先生</v>
          </cell>
          <cell r="D9560" t="str">
            <v>丁衣凡</v>
          </cell>
          <cell r="E9560" t="str">
            <v>丁衣凡先生</v>
          </cell>
          <cell r="F9560">
            <v>930237329</v>
          </cell>
        </row>
        <row r="9561">
          <cell r="A9561" t="str">
            <v>J658443</v>
          </cell>
          <cell r="B9561" t="str">
            <v>AGC2901</v>
          </cell>
          <cell r="C9561" t="str">
            <v>先生</v>
          </cell>
          <cell r="D9561" t="str">
            <v>潘國棟</v>
          </cell>
          <cell r="E9561" t="str">
            <v>潘國棟先生</v>
          </cell>
          <cell r="F9561">
            <v>986182641</v>
          </cell>
        </row>
        <row r="9562">
          <cell r="A9562" t="str">
            <v>J660129</v>
          </cell>
          <cell r="B9562" t="str">
            <v>AGX1208</v>
          </cell>
          <cell r="C9562" t="str">
            <v>先生</v>
          </cell>
          <cell r="D9562" t="str">
            <v>黃志文</v>
          </cell>
          <cell r="E9562" t="str">
            <v>黃志文先生</v>
          </cell>
          <cell r="F9562">
            <v>936560189</v>
          </cell>
        </row>
        <row r="9563">
          <cell r="A9563" t="str">
            <v>J660479</v>
          </cell>
          <cell r="B9563" t="str">
            <v>AGC0928</v>
          </cell>
          <cell r="C9563" t="str">
            <v>先生</v>
          </cell>
          <cell r="D9563" t="str">
            <v>曾偉立</v>
          </cell>
          <cell r="E9563" t="str">
            <v>曾偉立先生</v>
          </cell>
          <cell r="F9563">
            <v>922239616</v>
          </cell>
        </row>
        <row r="9564">
          <cell r="A9564" t="str">
            <v>J660481</v>
          </cell>
          <cell r="B9564" t="str">
            <v>AGA6388</v>
          </cell>
          <cell r="C9564" t="str">
            <v>小姐</v>
          </cell>
          <cell r="D9564" t="str">
            <v>陳筠琪</v>
          </cell>
          <cell r="E9564" t="str">
            <v>陳筠琪小姐</v>
          </cell>
          <cell r="F9564">
            <v>936997625</v>
          </cell>
        </row>
        <row r="9565">
          <cell r="A9565" t="str">
            <v>J660496</v>
          </cell>
          <cell r="B9565" t="str">
            <v>AHH1616</v>
          </cell>
          <cell r="C9565" t="str">
            <v>先生</v>
          </cell>
          <cell r="D9565" t="str">
            <v>王美鳳</v>
          </cell>
          <cell r="E9565" t="str">
            <v>張弘楷先生</v>
          </cell>
          <cell r="F9565">
            <v>923560030</v>
          </cell>
        </row>
        <row r="9566">
          <cell r="A9566" t="str">
            <v>J660508</v>
          </cell>
          <cell r="B9566" t="str">
            <v>AUJ6505</v>
          </cell>
          <cell r="C9566" t="str">
            <v>先生</v>
          </cell>
          <cell r="D9566" t="str">
            <v>吳江泫</v>
          </cell>
          <cell r="E9566" t="str">
            <v>吳江泫先生</v>
          </cell>
          <cell r="F9566">
            <v>989336351</v>
          </cell>
        </row>
        <row r="9567">
          <cell r="A9567" t="str">
            <v>J660619</v>
          </cell>
          <cell r="B9567" t="str">
            <v>AGD7218</v>
          </cell>
          <cell r="C9567" t="str">
            <v>女士</v>
          </cell>
          <cell r="D9567" t="str">
            <v>莊玟玟</v>
          </cell>
          <cell r="E9567" t="str">
            <v>莊玟玟女士</v>
          </cell>
          <cell r="F9567">
            <v>955843875</v>
          </cell>
        </row>
        <row r="9568">
          <cell r="A9568" t="str">
            <v>J660650</v>
          </cell>
          <cell r="B9568" t="str">
            <v>AGC1707</v>
          </cell>
          <cell r="C9568" t="str">
            <v>小姐</v>
          </cell>
          <cell r="D9568" t="str">
            <v>龍姿樺</v>
          </cell>
          <cell r="E9568" t="str">
            <v>龍姿樺小姐</v>
          </cell>
          <cell r="F9568">
            <v>928237055</v>
          </cell>
        </row>
        <row r="9569">
          <cell r="A9569" t="str">
            <v>J661167</v>
          </cell>
          <cell r="B9569" t="str">
            <v>AGE2335</v>
          </cell>
          <cell r="C9569" t="str">
            <v>小姐</v>
          </cell>
          <cell r="D9569" t="str">
            <v>劉慧萍</v>
          </cell>
          <cell r="E9569" t="str">
            <v>劉慧萍小姐</v>
          </cell>
          <cell r="F9569">
            <v>931336198</v>
          </cell>
        </row>
        <row r="9570">
          <cell r="A9570" t="str">
            <v>J661180</v>
          </cell>
          <cell r="B9570" t="str">
            <v>AGE7012</v>
          </cell>
          <cell r="C9570" t="str">
            <v>先生</v>
          </cell>
          <cell r="D9570" t="str">
            <v>邱彭麗芬</v>
          </cell>
          <cell r="E9570" t="str">
            <v>陳彥志先生</v>
          </cell>
          <cell r="F9570">
            <v>912120910</v>
          </cell>
        </row>
        <row r="9571">
          <cell r="A9571" t="str">
            <v>J661804</v>
          </cell>
          <cell r="B9571" t="str">
            <v>AGE8816</v>
          </cell>
          <cell r="C9571" t="str">
            <v>先生</v>
          </cell>
          <cell r="D9571" t="str">
            <v>唐世杰</v>
          </cell>
          <cell r="E9571" t="str">
            <v>唐世杰先生</v>
          </cell>
          <cell r="F9571">
            <v>921106568</v>
          </cell>
        </row>
        <row r="9572">
          <cell r="A9572" t="str">
            <v>J661809</v>
          </cell>
          <cell r="B9572" t="str">
            <v>AGP0116</v>
          </cell>
          <cell r="C9572" t="str">
            <v>先生</v>
          </cell>
          <cell r="D9572" t="str">
            <v>蔡鎮宇</v>
          </cell>
          <cell r="E9572" t="str">
            <v>蔡鎮宇先生</v>
          </cell>
          <cell r="F9572">
            <v>952288378</v>
          </cell>
        </row>
        <row r="9573">
          <cell r="A9573" t="str">
            <v>J663348</v>
          </cell>
          <cell r="B9573" t="str">
            <v>AHC5813</v>
          </cell>
          <cell r="C9573" t="str">
            <v>小姐</v>
          </cell>
          <cell r="D9573" t="str">
            <v>梁金珠</v>
          </cell>
          <cell r="E9573" t="str">
            <v>吳青芳小姐</v>
          </cell>
          <cell r="F9573">
            <v>912469699</v>
          </cell>
        </row>
        <row r="9574">
          <cell r="A9574" t="str">
            <v>J663349</v>
          </cell>
          <cell r="B9574" t="str">
            <v>AGH2097</v>
          </cell>
          <cell r="C9574" t="str">
            <v>先生</v>
          </cell>
          <cell r="D9574" t="str">
            <v>李東穎</v>
          </cell>
          <cell r="E9574" t="str">
            <v>李東穎先生</v>
          </cell>
          <cell r="F9574">
            <v>918059257</v>
          </cell>
        </row>
        <row r="9575">
          <cell r="A9575" t="str">
            <v>J663763</v>
          </cell>
          <cell r="B9575" t="str">
            <v>AGS3239</v>
          </cell>
          <cell r="C9575" t="str">
            <v>小姐</v>
          </cell>
          <cell r="D9575" t="str">
            <v>許睿容</v>
          </cell>
          <cell r="E9575" t="str">
            <v>許睿容小姐</v>
          </cell>
          <cell r="F9575">
            <v>981735256</v>
          </cell>
        </row>
        <row r="9576">
          <cell r="A9576" t="str">
            <v>J663764</v>
          </cell>
          <cell r="B9576" t="str">
            <v>AGJ8818</v>
          </cell>
          <cell r="C9576" t="str">
            <v>先生</v>
          </cell>
          <cell r="D9576" t="str">
            <v>大天傳播有限公司劉立技</v>
          </cell>
          <cell r="E9576" t="str">
            <v>劉立技先生</v>
          </cell>
          <cell r="F9576">
            <v>933849756</v>
          </cell>
        </row>
        <row r="9577">
          <cell r="A9577" t="str">
            <v>J663848</v>
          </cell>
          <cell r="B9577" t="str">
            <v>AHC6698</v>
          </cell>
          <cell r="C9577" t="str">
            <v>先生</v>
          </cell>
          <cell r="D9577" t="str">
            <v>賴宇辰</v>
          </cell>
          <cell r="E9577" t="str">
            <v>黃致翔先生</v>
          </cell>
          <cell r="F9577">
            <v>931852280</v>
          </cell>
        </row>
        <row r="9578">
          <cell r="A9578" t="str">
            <v>J663994</v>
          </cell>
          <cell r="B9578" t="str">
            <v>AGM0023</v>
          </cell>
          <cell r="C9578" t="str">
            <v>女士</v>
          </cell>
          <cell r="D9578" t="str">
            <v>黃素貞</v>
          </cell>
          <cell r="E9578" t="str">
            <v>黃素貞女士</v>
          </cell>
          <cell r="F9578">
            <v>921856182</v>
          </cell>
        </row>
        <row r="9579">
          <cell r="A9579" t="str">
            <v>J674121</v>
          </cell>
          <cell r="B9579" t="str">
            <v>ABV5556</v>
          </cell>
          <cell r="C9579" t="str">
            <v>先生</v>
          </cell>
          <cell r="D9579" t="str">
            <v>李漢東</v>
          </cell>
          <cell r="E9579" t="str">
            <v>李漢東先生</v>
          </cell>
          <cell r="F9579">
            <v>922441680</v>
          </cell>
        </row>
        <row r="9580">
          <cell r="A9580" t="str">
            <v>J675352</v>
          </cell>
          <cell r="B9580" t="str">
            <v>AAC5815</v>
          </cell>
          <cell r="C9580" t="str">
            <v>女士</v>
          </cell>
          <cell r="D9580" t="str">
            <v>郭怡利</v>
          </cell>
          <cell r="E9580" t="str">
            <v>郭怡利女士</v>
          </cell>
          <cell r="F9580">
            <v>935959906</v>
          </cell>
        </row>
        <row r="9581">
          <cell r="A9581" t="str">
            <v>J675370</v>
          </cell>
          <cell r="B9581" t="str">
            <v>AFG8696</v>
          </cell>
          <cell r="C9581" t="str">
            <v>小姐</v>
          </cell>
          <cell r="D9581" t="str">
            <v>蔡美玉</v>
          </cell>
          <cell r="E9581" t="str">
            <v>蔡美玉小姐</v>
          </cell>
          <cell r="F9581">
            <v>925179155</v>
          </cell>
        </row>
        <row r="9582">
          <cell r="A9582" t="str">
            <v>J675873</v>
          </cell>
          <cell r="B9582" t="str">
            <v>AFF6938</v>
          </cell>
          <cell r="C9582" t="str">
            <v>先生</v>
          </cell>
          <cell r="D9582" t="str">
            <v>林耕宇</v>
          </cell>
          <cell r="E9582" t="str">
            <v>林耕宇先生</v>
          </cell>
          <cell r="F9582">
            <v>921641523</v>
          </cell>
        </row>
        <row r="9583">
          <cell r="A9583" t="str">
            <v>J676055</v>
          </cell>
          <cell r="B9583" t="str">
            <v>ABB6669</v>
          </cell>
          <cell r="C9583" t="str">
            <v>先生</v>
          </cell>
          <cell r="D9583" t="str">
            <v>高嘉宏</v>
          </cell>
          <cell r="E9583" t="str">
            <v>高嘉宏先生</v>
          </cell>
          <cell r="F9583">
            <v>918218018</v>
          </cell>
        </row>
        <row r="9584">
          <cell r="A9584" t="str">
            <v>J676056</v>
          </cell>
          <cell r="B9584" t="str">
            <v>AFH9378</v>
          </cell>
          <cell r="C9584" t="str">
            <v>先生</v>
          </cell>
          <cell r="D9584" t="str">
            <v>陳志新</v>
          </cell>
          <cell r="E9584" t="str">
            <v>陳志新先生</v>
          </cell>
          <cell r="F9584">
            <v>919803579</v>
          </cell>
        </row>
        <row r="9585">
          <cell r="A9585" t="str">
            <v>J676560</v>
          </cell>
          <cell r="B9585" t="str">
            <v>ANE9008</v>
          </cell>
          <cell r="C9585" t="str">
            <v>小姐</v>
          </cell>
          <cell r="D9585" t="str">
            <v>許力曼</v>
          </cell>
          <cell r="E9585" t="str">
            <v>許力曼小姐</v>
          </cell>
          <cell r="F9585">
            <v>987989487</v>
          </cell>
        </row>
        <row r="9586">
          <cell r="A9586" t="str">
            <v>J676568</v>
          </cell>
          <cell r="B9586" t="str">
            <v>ABB1005</v>
          </cell>
          <cell r="C9586" t="str">
            <v>先生</v>
          </cell>
          <cell r="D9586" t="str">
            <v>邱興志</v>
          </cell>
          <cell r="E9586" t="str">
            <v>邱興志先生</v>
          </cell>
          <cell r="F9586">
            <v>936180699</v>
          </cell>
        </row>
        <row r="9587">
          <cell r="A9587" t="str">
            <v>J676598</v>
          </cell>
          <cell r="B9587" t="str">
            <v>ABB9818</v>
          </cell>
          <cell r="C9587" t="str">
            <v>女士</v>
          </cell>
          <cell r="D9587" t="str">
            <v>洪文欣</v>
          </cell>
          <cell r="E9587" t="str">
            <v>洪文欣女士</v>
          </cell>
          <cell r="F9587">
            <v>926793201</v>
          </cell>
        </row>
        <row r="9588">
          <cell r="A9588" t="str">
            <v>J676657</v>
          </cell>
          <cell r="B9588" t="str">
            <v>AAE7328</v>
          </cell>
          <cell r="C9588" t="str">
            <v>女士</v>
          </cell>
          <cell r="D9588" t="str">
            <v>梁美瑩</v>
          </cell>
          <cell r="E9588" t="str">
            <v>梁美瑩女士</v>
          </cell>
          <cell r="F9588">
            <v>937051753</v>
          </cell>
        </row>
        <row r="9589">
          <cell r="A9589" t="str">
            <v>J676659</v>
          </cell>
          <cell r="B9589" t="str">
            <v>ABB1181</v>
          </cell>
          <cell r="C9589" t="str">
            <v>先生</v>
          </cell>
          <cell r="D9589" t="str">
            <v>鄒家震</v>
          </cell>
          <cell r="E9589" t="str">
            <v>鄒家震先生</v>
          </cell>
          <cell r="F9589">
            <v>932080180</v>
          </cell>
        </row>
        <row r="9590">
          <cell r="A9590" t="str">
            <v>J677245</v>
          </cell>
          <cell r="B9590" t="str">
            <v>AGN5582</v>
          </cell>
          <cell r="C9590" t="str">
            <v>小姐</v>
          </cell>
          <cell r="D9590" t="str">
            <v>昌茂企業(股)公司呂珮毓</v>
          </cell>
          <cell r="E9590" t="str">
            <v>呂珮毓小姐</v>
          </cell>
          <cell r="F9590">
            <v>932616591</v>
          </cell>
        </row>
        <row r="9591">
          <cell r="A9591" t="str">
            <v>J677579</v>
          </cell>
          <cell r="B9591" t="str">
            <v>RAC5765</v>
          </cell>
          <cell r="C9591" t="str">
            <v>小姐</v>
          </cell>
          <cell r="D9591" t="str">
            <v>瑩騰事業有限公司莊賢君</v>
          </cell>
          <cell r="E9591" t="str">
            <v>莊賢君小姐</v>
          </cell>
          <cell r="F9591">
            <v>938065538</v>
          </cell>
        </row>
        <row r="9592">
          <cell r="A9592" t="str">
            <v>J677599</v>
          </cell>
          <cell r="B9592" t="str">
            <v>AGJ8168</v>
          </cell>
          <cell r="C9592" t="str">
            <v>小姐</v>
          </cell>
          <cell r="D9592" t="str">
            <v>張順蓮</v>
          </cell>
          <cell r="E9592" t="str">
            <v>張順蓮小姐</v>
          </cell>
          <cell r="F9592">
            <v>983391666</v>
          </cell>
        </row>
        <row r="9593">
          <cell r="A9593" t="str">
            <v>J677600</v>
          </cell>
          <cell r="B9593" t="str">
            <v>AAG0392</v>
          </cell>
          <cell r="C9593" t="str">
            <v>先生</v>
          </cell>
          <cell r="D9593" t="str">
            <v>劉家瑞</v>
          </cell>
          <cell r="E9593" t="str">
            <v>劉家瑞先生</v>
          </cell>
          <cell r="F9593">
            <v>928413939</v>
          </cell>
        </row>
        <row r="9594">
          <cell r="A9594" t="str">
            <v>J678179</v>
          </cell>
          <cell r="B9594" t="str">
            <v>ABF7688</v>
          </cell>
          <cell r="C9594" t="str">
            <v>先生</v>
          </cell>
          <cell r="D9594" t="str">
            <v>屈純妤</v>
          </cell>
          <cell r="E9594" t="str">
            <v>陳彥成先生</v>
          </cell>
          <cell r="F9594">
            <v>927216579</v>
          </cell>
        </row>
        <row r="9595">
          <cell r="A9595" t="str">
            <v>J678181</v>
          </cell>
          <cell r="B9595" t="str">
            <v>ABC2285</v>
          </cell>
          <cell r="C9595" t="str">
            <v>先生</v>
          </cell>
          <cell r="D9595" t="str">
            <v>韓濬帆</v>
          </cell>
          <cell r="E9595" t="str">
            <v>韓濬帆先生</v>
          </cell>
          <cell r="F9595">
            <v>989219077</v>
          </cell>
        </row>
        <row r="9596">
          <cell r="A9596" t="str">
            <v>J678187</v>
          </cell>
          <cell r="B9596" t="str">
            <v>AFF0520</v>
          </cell>
          <cell r="C9596" t="str">
            <v>小姐</v>
          </cell>
          <cell r="D9596" t="str">
            <v>張容甄</v>
          </cell>
          <cell r="E9596" t="str">
            <v>張容甄小姐</v>
          </cell>
          <cell r="F9596">
            <v>918310019</v>
          </cell>
        </row>
        <row r="9597">
          <cell r="A9597" t="str">
            <v>J678188</v>
          </cell>
          <cell r="B9597" t="str">
            <v>AFG5523</v>
          </cell>
          <cell r="C9597" t="str">
            <v>先生</v>
          </cell>
          <cell r="D9597" t="str">
            <v>謝明峰</v>
          </cell>
          <cell r="E9597" t="str">
            <v>謝明峰先生</v>
          </cell>
          <cell r="F9597">
            <v>981533547</v>
          </cell>
        </row>
        <row r="9598">
          <cell r="A9598" t="str">
            <v>J678273</v>
          </cell>
          <cell r="B9598" t="str">
            <v>AFS3668</v>
          </cell>
          <cell r="C9598" t="str">
            <v>先生</v>
          </cell>
          <cell r="D9598" t="str">
            <v>黃偉進</v>
          </cell>
          <cell r="E9598" t="str">
            <v>黃偉進先生</v>
          </cell>
          <cell r="F9598">
            <v>912573698</v>
          </cell>
        </row>
        <row r="9599">
          <cell r="A9599" t="str">
            <v>J678274</v>
          </cell>
          <cell r="B9599" t="str">
            <v>ALC9169</v>
          </cell>
          <cell r="C9599" t="str">
            <v>先生</v>
          </cell>
          <cell r="D9599" t="str">
            <v>曾文宏</v>
          </cell>
          <cell r="E9599" t="str">
            <v>曾文宏先生</v>
          </cell>
          <cell r="F9599">
            <v>938328569</v>
          </cell>
        </row>
        <row r="9600">
          <cell r="A9600" t="str">
            <v>J678417</v>
          </cell>
          <cell r="B9600" t="str">
            <v>AXE2370</v>
          </cell>
          <cell r="C9600" t="str">
            <v>小姐</v>
          </cell>
          <cell r="D9600" t="str">
            <v>楊侑穎</v>
          </cell>
          <cell r="E9600" t="str">
            <v>楊侑穎小姐</v>
          </cell>
          <cell r="F9600">
            <v>938582982</v>
          </cell>
        </row>
        <row r="9601">
          <cell r="A9601" t="str">
            <v>J678456</v>
          </cell>
          <cell r="B9601" t="str">
            <v>AFK5180</v>
          </cell>
          <cell r="C9601" t="str">
            <v>先生</v>
          </cell>
          <cell r="D9601" t="str">
            <v>黃怡貞</v>
          </cell>
          <cell r="E9601" t="str">
            <v>許耀仁先生</v>
          </cell>
          <cell r="F9601">
            <v>925668520</v>
          </cell>
        </row>
        <row r="9602">
          <cell r="A9602" t="str">
            <v>J679166</v>
          </cell>
          <cell r="B9602" t="str">
            <v>AGH8679</v>
          </cell>
          <cell r="C9602" t="str">
            <v>先生</v>
          </cell>
          <cell r="D9602" t="str">
            <v>馥譽實業股份有限公司殷國欽</v>
          </cell>
          <cell r="E9602" t="str">
            <v>殷國欽先生</v>
          </cell>
          <cell r="F9602">
            <v>922678001</v>
          </cell>
        </row>
        <row r="9603">
          <cell r="A9603" t="str">
            <v>J679201</v>
          </cell>
          <cell r="B9603" t="str">
            <v>AAR1002</v>
          </cell>
          <cell r="C9603" t="str">
            <v>先生</v>
          </cell>
          <cell r="D9603" t="str">
            <v>桂其鈞</v>
          </cell>
          <cell r="E9603" t="str">
            <v>桂其鈞先生</v>
          </cell>
          <cell r="F9603">
            <v>935136688</v>
          </cell>
        </row>
        <row r="9604">
          <cell r="A9604" t="str">
            <v>J679218</v>
          </cell>
          <cell r="B9604" t="str">
            <v>ABC5396</v>
          </cell>
          <cell r="C9604" t="str">
            <v>先生</v>
          </cell>
          <cell r="D9604" t="str">
            <v>吳家瑋</v>
          </cell>
          <cell r="E9604" t="str">
            <v>吳家瑋先生</v>
          </cell>
          <cell r="F9604">
            <v>960747282</v>
          </cell>
        </row>
        <row r="9605">
          <cell r="A9605" t="str">
            <v>J680071</v>
          </cell>
          <cell r="B9605" t="str">
            <v>ARG6312</v>
          </cell>
          <cell r="C9605" t="str">
            <v>小姐</v>
          </cell>
          <cell r="D9605" t="str">
            <v>謝家璇</v>
          </cell>
          <cell r="E9605" t="str">
            <v>謝家璇小姐</v>
          </cell>
          <cell r="F9605">
            <v>922099202</v>
          </cell>
        </row>
        <row r="9606">
          <cell r="A9606" t="str">
            <v>J680104</v>
          </cell>
          <cell r="B9606" t="str">
            <v>ARG5662</v>
          </cell>
          <cell r="C9606" t="str">
            <v>小姐</v>
          </cell>
          <cell r="D9606" t="str">
            <v>鴻鼎資訊股份有限公司蔣嘉芬</v>
          </cell>
          <cell r="E9606" t="str">
            <v>蔣嘉芬小姐</v>
          </cell>
          <cell r="F9606">
            <v>931975599</v>
          </cell>
        </row>
        <row r="9607">
          <cell r="A9607" t="str">
            <v>J680119</v>
          </cell>
          <cell r="B9607" t="str">
            <v>AFG6328</v>
          </cell>
          <cell r="C9607" t="str">
            <v>小姐</v>
          </cell>
          <cell r="D9607" t="str">
            <v>以利亞餐飲有限公司黃一洪</v>
          </cell>
          <cell r="E9607" t="str">
            <v>林素美小姐</v>
          </cell>
          <cell r="F9607">
            <v>918506381</v>
          </cell>
        </row>
        <row r="9608">
          <cell r="A9608" t="str">
            <v>J680164</v>
          </cell>
          <cell r="B9608" t="str">
            <v>AHU6172</v>
          </cell>
          <cell r="C9608" t="str">
            <v>先生</v>
          </cell>
          <cell r="D9608" t="str">
            <v>陳正欣</v>
          </cell>
          <cell r="E9608" t="str">
            <v>陳正欣先生</v>
          </cell>
          <cell r="F9608">
            <v>920680728</v>
          </cell>
        </row>
        <row r="9609">
          <cell r="A9609" t="str">
            <v>J680170</v>
          </cell>
          <cell r="B9609" t="str">
            <v>AFN0888</v>
          </cell>
          <cell r="C9609" t="str">
            <v>先生</v>
          </cell>
          <cell r="D9609" t="str">
            <v>鄭勻棓</v>
          </cell>
          <cell r="E9609" t="str">
            <v>鄭勻棓先生</v>
          </cell>
          <cell r="F9609">
            <v>936185295</v>
          </cell>
        </row>
        <row r="9610">
          <cell r="A9610" t="str">
            <v>J680172</v>
          </cell>
          <cell r="B9610" t="str">
            <v>ATA7273</v>
          </cell>
          <cell r="C9610" t="str">
            <v>小姐</v>
          </cell>
          <cell r="D9610" t="str">
            <v>天主教靈醫會澎湖惠民醫院(遠銀國際租賃)曾瓊儀</v>
          </cell>
          <cell r="E9610" t="str">
            <v>曾瓊儀小姐</v>
          </cell>
          <cell r="F9610">
            <v>953686681</v>
          </cell>
        </row>
        <row r="9611">
          <cell r="A9611" t="str">
            <v>J680173</v>
          </cell>
          <cell r="B9611" t="str">
            <v>AGD9679</v>
          </cell>
          <cell r="C9611" t="str">
            <v>女士</v>
          </cell>
          <cell r="D9611" t="str">
            <v>黃淑君</v>
          </cell>
          <cell r="E9611" t="str">
            <v>黃淑君女士</v>
          </cell>
          <cell r="F9611">
            <v>933905616</v>
          </cell>
        </row>
        <row r="9612">
          <cell r="A9612" t="str">
            <v>J680194</v>
          </cell>
          <cell r="B9612" t="str">
            <v>AGD9288</v>
          </cell>
          <cell r="C9612" t="str">
            <v>先生</v>
          </cell>
          <cell r="D9612" t="str">
            <v>張子健</v>
          </cell>
          <cell r="E9612" t="str">
            <v>張子健先生</v>
          </cell>
          <cell r="F9612">
            <v>938279173</v>
          </cell>
        </row>
        <row r="9613">
          <cell r="A9613" t="str">
            <v>J680197</v>
          </cell>
          <cell r="B9613" t="str">
            <v>AGF6610</v>
          </cell>
          <cell r="C9613" t="str">
            <v>先生</v>
          </cell>
          <cell r="D9613" t="str">
            <v>金汝?</v>
          </cell>
          <cell r="E9613" t="str">
            <v>金汝?先生</v>
          </cell>
          <cell r="F9613">
            <v>937915743</v>
          </cell>
        </row>
        <row r="9614">
          <cell r="A9614" t="str">
            <v>J680357</v>
          </cell>
          <cell r="B9614" t="str">
            <v>AGD9608</v>
          </cell>
          <cell r="C9614" t="str">
            <v>小姐</v>
          </cell>
          <cell r="D9614" t="str">
            <v>謝欣穎</v>
          </cell>
          <cell r="E9614" t="str">
            <v>謝欣穎小姐</v>
          </cell>
          <cell r="F9614">
            <v>916254428</v>
          </cell>
        </row>
        <row r="9615">
          <cell r="A9615" t="str">
            <v>J680359</v>
          </cell>
          <cell r="B9615" t="str">
            <v>AGE6228</v>
          </cell>
          <cell r="C9615" t="str">
            <v>先生</v>
          </cell>
          <cell r="D9615" t="str">
            <v>林隆永</v>
          </cell>
          <cell r="E9615" t="str">
            <v>林隆永先生</v>
          </cell>
          <cell r="F9615">
            <v>921318560</v>
          </cell>
        </row>
        <row r="9616">
          <cell r="A9616" t="str">
            <v>J680418</v>
          </cell>
          <cell r="B9616" t="str">
            <v>ABC2568</v>
          </cell>
          <cell r="C9616" t="str">
            <v>女士</v>
          </cell>
          <cell r="D9616" t="str">
            <v>邱芬玲</v>
          </cell>
          <cell r="E9616" t="str">
            <v>邱芬玲女士</v>
          </cell>
          <cell r="F9616">
            <v>988281632</v>
          </cell>
        </row>
        <row r="9617">
          <cell r="A9617" t="str">
            <v>J680888</v>
          </cell>
          <cell r="B9617" t="str">
            <v>AFF8313</v>
          </cell>
          <cell r="C9617" t="str">
            <v>先生</v>
          </cell>
          <cell r="D9617" t="str">
            <v>姚玉山</v>
          </cell>
          <cell r="E9617" t="str">
            <v>姚玉山先生</v>
          </cell>
          <cell r="F9617">
            <v>910926526</v>
          </cell>
        </row>
        <row r="9618">
          <cell r="A9618" t="str">
            <v>J682120</v>
          </cell>
          <cell r="B9618" t="str">
            <v>AKG5580</v>
          </cell>
          <cell r="C9618" t="str">
            <v>先生</v>
          </cell>
          <cell r="D9618" t="str">
            <v>李美嫻</v>
          </cell>
          <cell r="E9618" t="str">
            <v>黃俊凱先生</v>
          </cell>
          <cell r="F9618">
            <v>927584880</v>
          </cell>
        </row>
        <row r="9619">
          <cell r="A9619" t="str">
            <v>J682126</v>
          </cell>
          <cell r="B9619" t="str">
            <v>AGU2159</v>
          </cell>
          <cell r="C9619" t="str">
            <v>小姐</v>
          </cell>
          <cell r="D9619" t="str">
            <v>吳怡俐</v>
          </cell>
          <cell r="E9619" t="str">
            <v>吳怡俐小姐</v>
          </cell>
          <cell r="F9619">
            <v>939890117</v>
          </cell>
        </row>
        <row r="9620">
          <cell r="A9620" t="str">
            <v>J682129</v>
          </cell>
          <cell r="B9620" t="str">
            <v>AFJ1989</v>
          </cell>
          <cell r="C9620" t="str">
            <v>先生</v>
          </cell>
          <cell r="D9620" t="str">
            <v>李秉翰</v>
          </cell>
          <cell r="E9620" t="str">
            <v>李秉翰先生</v>
          </cell>
          <cell r="F9620">
            <v>931066255</v>
          </cell>
        </row>
        <row r="9621">
          <cell r="A9621" t="str">
            <v>J682131</v>
          </cell>
          <cell r="B9621" t="str">
            <v>AHA3777</v>
          </cell>
          <cell r="C9621" t="str">
            <v>先生</v>
          </cell>
          <cell r="D9621" t="str">
            <v>陳建宇</v>
          </cell>
          <cell r="E9621" t="str">
            <v>陳建宇先生</v>
          </cell>
          <cell r="F9621">
            <v>933790244</v>
          </cell>
        </row>
        <row r="9622">
          <cell r="A9622" t="str">
            <v>J682134</v>
          </cell>
          <cell r="B9622" t="str">
            <v>AGE1827</v>
          </cell>
          <cell r="C9622" t="str">
            <v>先生</v>
          </cell>
          <cell r="D9622" t="str">
            <v>黃名碩</v>
          </cell>
          <cell r="E9622" t="str">
            <v>黃名碩先生</v>
          </cell>
          <cell r="F9622">
            <v>939668637</v>
          </cell>
        </row>
        <row r="9623">
          <cell r="A9623" t="str">
            <v>J682149</v>
          </cell>
          <cell r="B9623" t="str">
            <v>AHA0806</v>
          </cell>
          <cell r="C9623" t="str">
            <v>先生</v>
          </cell>
          <cell r="D9623" t="str">
            <v>莊喬舜</v>
          </cell>
          <cell r="E9623" t="str">
            <v>莊喬舜先生</v>
          </cell>
          <cell r="F9623">
            <v>933883357</v>
          </cell>
        </row>
        <row r="9624">
          <cell r="A9624" t="str">
            <v>J682771</v>
          </cell>
          <cell r="B9624" t="str">
            <v>ASB2862</v>
          </cell>
          <cell r="C9624" t="str">
            <v>先生</v>
          </cell>
          <cell r="D9624" t="str">
            <v>余執中</v>
          </cell>
          <cell r="E9624" t="str">
            <v>余執中先生</v>
          </cell>
          <cell r="F9624">
            <v>922652895</v>
          </cell>
        </row>
        <row r="9625">
          <cell r="A9625" t="str">
            <v>J682850</v>
          </cell>
          <cell r="B9625" t="str">
            <v>AHL7666</v>
          </cell>
          <cell r="C9625" t="str">
            <v>先生</v>
          </cell>
          <cell r="D9625" t="str">
            <v>曹立英</v>
          </cell>
          <cell r="E9625" t="str">
            <v>楊翊翔先生</v>
          </cell>
          <cell r="F9625">
            <v>963517618</v>
          </cell>
        </row>
        <row r="9626">
          <cell r="A9626" t="str">
            <v>J861661</v>
          </cell>
          <cell r="B9626" t="str">
            <v>AAH6688</v>
          </cell>
          <cell r="C9626" t="str">
            <v>先生</v>
          </cell>
          <cell r="D9626" t="str">
            <v>陳伊茹</v>
          </cell>
          <cell r="E9626" t="str">
            <v>張志偉先生</v>
          </cell>
          <cell r="F9626">
            <v>934138888</v>
          </cell>
        </row>
        <row r="9627">
          <cell r="A9627" t="str">
            <v>J861668</v>
          </cell>
          <cell r="B9627" t="str">
            <v>AAF2518</v>
          </cell>
          <cell r="C9627" t="str">
            <v>先生</v>
          </cell>
          <cell r="D9627" t="str">
            <v>陳玲華</v>
          </cell>
          <cell r="E9627" t="str">
            <v>周倉松先生</v>
          </cell>
          <cell r="F9627">
            <v>935271000</v>
          </cell>
        </row>
        <row r="9628">
          <cell r="A9628" t="str">
            <v>J861671</v>
          </cell>
          <cell r="B9628" t="str">
            <v>RAC0839</v>
          </cell>
          <cell r="C9628" t="str">
            <v>先生</v>
          </cell>
          <cell r="D9628" t="str">
            <v>麗元投資有限公司-(財盟)張松濤</v>
          </cell>
          <cell r="E9628" t="str">
            <v>張松濤先生</v>
          </cell>
          <cell r="F9628">
            <v>919253458</v>
          </cell>
        </row>
        <row r="9629">
          <cell r="A9629" t="str">
            <v>J861680</v>
          </cell>
          <cell r="B9629" t="str">
            <v>ABE2788</v>
          </cell>
          <cell r="C9629" t="str">
            <v>先生</v>
          </cell>
          <cell r="D9629" t="str">
            <v>謝武雄</v>
          </cell>
          <cell r="E9629" t="str">
            <v>謝武雄先生</v>
          </cell>
          <cell r="F9629">
            <v>939215883</v>
          </cell>
        </row>
        <row r="9630">
          <cell r="A9630" t="str">
            <v>J861694</v>
          </cell>
          <cell r="B9630" t="str">
            <v>AAQ9783</v>
          </cell>
          <cell r="C9630" t="str">
            <v>先生</v>
          </cell>
          <cell r="D9630" t="str">
            <v>朱育二</v>
          </cell>
          <cell r="E9630" t="str">
            <v>朱育二先生</v>
          </cell>
          <cell r="F9630">
            <v>921804120</v>
          </cell>
        </row>
        <row r="9631">
          <cell r="A9631" t="str">
            <v>J861733</v>
          </cell>
          <cell r="B9631" t="str">
            <v>AAF3539</v>
          </cell>
          <cell r="C9631" t="str">
            <v>先生</v>
          </cell>
          <cell r="D9631" t="str">
            <v>謝鼎亨</v>
          </cell>
          <cell r="E9631" t="str">
            <v>謝鼎亨先生</v>
          </cell>
          <cell r="F9631">
            <v>937837464</v>
          </cell>
        </row>
        <row r="9632">
          <cell r="A9632" t="str">
            <v>J861758</v>
          </cell>
          <cell r="B9632" t="str">
            <v>ARE5135</v>
          </cell>
          <cell r="C9632" t="str">
            <v>先生</v>
          </cell>
          <cell r="D9632" t="str">
            <v>葉家宏</v>
          </cell>
          <cell r="E9632" t="str">
            <v>葉家宏先生</v>
          </cell>
          <cell r="F9632">
            <v>917562242</v>
          </cell>
        </row>
        <row r="9633">
          <cell r="A9633" t="str">
            <v>J861759</v>
          </cell>
          <cell r="B9633" t="str">
            <v>AAF8197</v>
          </cell>
          <cell r="C9633" t="str">
            <v>先生</v>
          </cell>
          <cell r="D9633" t="str">
            <v>江孟霖</v>
          </cell>
          <cell r="E9633" t="str">
            <v>江孟霖先生</v>
          </cell>
          <cell r="F9633">
            <v>918869777</v>
          </cell>
        </row>
        <row r="9634">
          <cell r="A9634" t="str">
            <v>J861801</v>
          </cell>
          <cell r="B9634" t="str">
            <v>AAG7205</v>
          </cell>
          <cell r="C9634" t="str">
            <v>先生</v>
          </cell>
          <cell r="D9634" t="str">
            <v>許敬堂</v>
          </cell>
          <cell r="E9634" t="str">
            <v>許敬堂先生</v>
          </cell>
          <cell r="F9634">
            <v>921908513</v>
          </cell>
        </row>
        <row r="9635">
          <cell r="A9635" t="str">
            <v>J861828</v>
          </cell>
          <cell r="B9635" t="str">
            <v>AHC0707</v>
          </cell>
          <cell r="C9635" t="str">
            <v>先生</v>
          </cell>
          <cell r="D9635" t="str">
            <v>顏瀚琦</v>
          </cell>
          <cell r="E9635" t="str">
            <v>顏瀚琦先生</v>
          </cell>
          <cell r="F9635">
            <v>920479270</v>
          </cell>
        </row>
        <row r="9636">
          <cell r="A9636" t="str">
            <v>J861861</v>
          </cell>
          <cell r="B9636" t="str">
            <v>AUJ2259</v>
          </cell>
          <cell r="C9636" t="str">
            <v>先生</v>
          </cell>
          <cell r="D9636" t="str">
            <v>鄭創澤</v>
          </cell>
          <cell r="E9636" t="str">
            <v>鄭創澤先生</v>
          </cell>
          <cell r="F9636">
            <v>928542988</v>
          </cell>
        </row>
        <row r="9637">
          <cell r="A9637" t="str">
            <v>J861998</v>
          </cell>
          <cell r="B9637" t="str">
            <v>ASM3355</v>
          </cell>
          <cell r="C9637" t="str">
            <v>先生</v>
          </cell>
          <cell r="D9637" t="str">
            <v>林義淵</v>
          </cell>
          <cell r="E9637" t="str">
            <v>林義淵先生</v>
          </cell>
          <cell r="F9637">
            <v>989514666</v>
          </cell>
        </row>
        <row r="9638">
          <cell r="A9638" t="str">
            <v>J862053</v>
          </cell>
          <cell r="B9638" t="str">
            <v>ABC8881</v>
          </cell>
          <cell r="C9638" t="str">
            <v>先生</v>
          </cell>
          <cell r="D9638" t="str">
            <v>顏芬蘭</v>
          </cell>
          <cell r="E9638" t="str">
            <v>顏光毅先生</v>
          </cell>
          <cell r="F9638">
            <v>937059062</v>
          </cell>
        </row>
        <row r="9639">
          <cell r="A9639" t="str">
            <v>J862066</v>
          </cell>
          <cell r="B9639" t="str">
            <v>APP0786</v>
          </cell>
          <cell r="C9639" t="str">
            <v>先生</v>
          </cell>
          <cell r="D9639" t="str">
            <v>吳鎮綸</v>
          </cell>
          <cell r="E9639" t="str">
            <v>黃展儀先生</v>
          </cell>
          <cell r="F9639">
            <v>981238415</v>
          </cell>
        </row>
        <row r="9640">
          <cell r="A9640" t="str">
            <v>J862071</v>
          </cell>
          <cell r="B9640" t="str">
            <v>3887S5</v>
          </cell>
          <cell r="C9640" t="str">
            <v>先生</v>
          </cell>
          <cell r="D9640" t="str">
            <v>王智厚</v>
          </cell>
          <cell r="E9640" t="str">
            <v>王智厚先生</v>
          </cell>
          <cell r="F9640">
            <v>986002866</v>
          </cell>
        </row>
        <row r="9641">
          <cell r="A9641" t="str">
            <v>J862074</v>
          </cell>
          <cell r="B9641" t="str">
            <v>ASW6666</v>
          </cell>
          <cell r="C9641" t="str">
            <v>先生</v>
          </cell>
          <cell r="D9641" t="str">
            <v>洪麒元</v>
          </cell>
          <cell r="E9641" t="str">
            <v>洪麒元先生</v>
          </cell>
          <cell r="F9641">
            <v>910132635</v>
          </cell>
        </row>
        <row r="9642">
          <cell r="A9642" t="str">
            <v>J862075</v>
          </cell>
          <cell r="B9642" t="str">
            <v>ATU3399</v>
          </cell>
          <cell r="C9642" t="str">
            <v>先生</v>
          </cell>
          <cell r="D9642" t="str">
            <v>陳意華</v>
          </cell>
          <cell r="E9642" t="str">
            <v>林皓勛先生</v>
          </cell>
          <cell r="F9642">
            <v>910767911</v>
          </cell>
        </row>
        <row r="9643">
          <cell r="A9643" t="str">
            <v>J867569</v>
          </cell>
          <cell r="B9643" t="str">
            <v>AGF8885</v>
          </cell>
          <cell r="C9643" t="str">
            <v>小姐</v>
          </cell>
          <cell r="D9643" t="str">
            <v>陳素卿</v>
          </cell>
          <cell r="E9643" t="str">
            <v>陳素卿小姐</v>
          </cell>
          <cell r="F9643">
            <v>932919158</v>
          </cell>
        </row>
        <row r="9644">
          <cell r="A9644" t="str">
            <v>J867570</v>
          </cell>
          <cell r="B9644" t="str">
            <v>ALS1100</v>
          </cell>
          <cell r="C9644" t="str">
            <v>先生</v>
          </cell>
          <cell r="D9644" t="str">
            <v>易瑋</v>
          </cell>
          <cell r="E9644" t="str">
            <v>易瑋先生</v>
          </cell>
          <cell r="F9644">
            <v>960396114</v>
          </cell>
        </row>
        <row r="9645">
          <cell r="A9645" t="str">
            <v>J867988</v>
          </cell>
          <cell r="B9645" t="str">
            <v>AGJ5622</v>
          </cell>
          <cell r="C9645" t="str">
            <v>小姐</v>
          </cell>
          <cell r="D9645" t="str">
            <v>陳弘澤</v>
          </cell>
          <cell r="E9645" t="str">
            <v>黃穗瑛小姐</v>
          </cell>
          <cell r="F9645">
            <v>955526739</v>
          </cell>
        </row>
        <row r="9646">
          <cell r="A9646" t="str">
            <v>J871540</v>
          </cell>
          <cell r="B9646" t="str">
            <v>AKX5819</v>
          </cell>
          <cell r="C9646" t="str">
            <v>先生</v>
          </cell>
          <cell r="D9646" t="str">
            <v>柏友瀚</v>
          </cell>
          <cell r="E9646" t="str">
            <v>柏友瀚先生</v>
          </cell>
          <cell r="F9646">
            <v>988892672</v>
          </cell>
        </row>
        <row r="9647">
          <cell r="A9647" t="str">
            <v>J871542</v>
          </cell>
          <cell r="B9647" t="str">
            <v>AGH2822</v>
          </cell>
          <cell r="C9647" t="str">
            <v>女士</v>
          </cell>
          <cell r="D9647" t="str">
            <v>蔡秋華</v>
          </cell>
          <cell r="E9647" t="str">
            <v>蔡秋華女士</v>
          </cell>
          <cell r="F9647">
            <v>932254075</v>
          </cell>
        </row>
        <row r="9648">
          <cell r="A9648" t="str">
            <v>J954661</v>
          </cell>
          <cell r="B9648" t="str">
            <v>AKL8728</v>
          </cell>
          <cell r="C9648" t="str">
            <v>先生</v>
          </cell>
          <cell r="D9648" t="str">
            <v>沈明儒</v>
          </cell>
          <cell r="E9648" t="str">
            <v>沈明儒先生</v>
          </cell>
          <cell r="F9648">
            <v>913712718</v>
          </cell>
        </row>
        <row r="9649">
          <cell r="A9649" t="str">
            <v>J954667</v>
          </cell>
          <cell r="B9649" t="str">
            <v>APV5657</v>
          </cell>
          <cell r="C9649" t="str">
            <v>先生</v>
          </cell>
          <cell r="D9649" t="str">
            <v>賴佳緯</v>
          </cell>
          <cell r="E9649" t="str">
            <v>賴佳緯先生</v>
          </cell>
          <cell r="F9649">
            <v>926155451</v>
          </cell>
        </row>
        <row r="9650">
          <cell r="A9650" t="str">
            <v>J955036</v>
          </cell>
          <cell r="B9650" t="str">
            <v>RBE2202</v>
          </cell>
          <cell r="C9650" t="str">
            <v>先生</v>
          </cell>
          <cell r="D9650" t="str">
            <v>聯邦國際租賃股份有限公司張家翰</v>
          </cell>
          <cell r="E9650" t="str">
            <v>張家翰先生</v>
          </cell>
          <cell r="F9650">
            <v>920300675</v>
          </cell>
        </row>
        <row r="9651">
          <cell r="A9651" t="str">
            <v>J955557</v>
          </cell>
          <cell r="B9651" t="str">
            <v>AUY6973</v>
          </cell>
          <cell r="C9651" t="str">
            <v>先生</v>
          </cell>
          <cell r="D9651" t="str">
            <v>黃子瑟</v>
          </cell>
          <cell r="E9651" t="str">
            <v>黃子瑟先生</v>
          </cell>
          <cell r="F9651">
            <v>909555610</v>
          </cell>
        </row>
        <row r="9652">
          <cell r="A9652" t="str">
            <v>J955564</v>
          </cell>
          <cell r="B9652" t="str">
            <v>RBA1116</v>
          </cell>
          <cell r="C9652" t="str">
            <v>先生</v>
          </cell>
          <cell r="D9652" t="str">
            <v>中菱汽車租賃股份有限公司許育豪</v>
          </cell>
          <cell r="E9652" t="str">
            <v>許育豪先生</v>
          </cell>
          <cell r="F9652">
            <v>989770981</v>
          </cell>
        </row>
        <row r="9653">
          <cell r="A9653" t="str">
            <v>J969391</v>
          </cell>
          <cell r="B9653" t="str">
            <v>ATW0991</v>
          </cell>
          <cell r="C9653" t="str">
            <v>先生</v>
          </cell>
          <cell r="D9653" t="str">
            <v>司徒龍軒</v>
          </cell>
          <cell r="E9653" t="str">
            <v>司徒龍軒先生</v>
          </cell>
          <cell r="F9653">
            <v>980596911</v>
          </cell>
        </row>
        <row r="9654">
          <cell r="A9654" t="str">
            <v>JB84913</v>
          </cell>
          <cell r="B9654" t="str">
            <v>HW3569</v>
          </cell>
          <cell r="C9654" t="str">
            <v>先生</v>
          </cell>
          <cell r="D9654" t="str">
            <v>張家揚</v>
          </cell>
          <cell r="E9654" t="str">
            <v>張家揚先生</v>
          </cell>
          <cell r="F9654">
            <v>919377128</v>
          </cell>
        </row>
        <row r="9655">
          <cell r="A9655" t="str">
            <v>JC59556</v>
          </cell>
          <cell r="B9655" t="str">
            <v>P72468</v>
          </cell>
          <cell r="C9655" t="str">
            <v>先生</v>
          </cell>
          <cell r="D9655" t="str">
            <v>羅玉珍</v>
          </cell>
          <cell r="E9655" t="str">
            <v>李安祥先生</v>
          </cell>
          <cell r="F9655">
            <v>937686895</v>
          </cell>
        </row>
        <row r="9656">
          <cell r="A9656" t="str">
            <v>JG76366</v>
          </cell>
          <cell r="B9656" t="str">
            <v>CG5695</v>
          </cell>
          <cell r="C9656" t="str">
            <v>先生</v>
          </cell>
          <cell r="D9656" t="str">
            <v>林貴煌</v>
          </cell>
          <cell r="E9656" t="str">
            <v>林貴煌先生</v>
          </cell>
          <cell r="F9656">
            <v>939525388</v>
          </cell>
        </row>
        <row r="9657">
          <cell r="A9657" t="str">
            <v>JG86553</v>
          </cell>
          <cell r="B9657" t="str">
            <v>2A4925</v>
          </cell>
          <cell r="C9657" t="str">
            <v>先生</v>
          </cell>
          <cell r="D9657" t="str">
            <v>李世偉</v>
          </cell>
          <cell r="E9657" t="str">
            <v>李世偉先生</v>
          </cell>
          <cell r="F9657">
            <v>926871573</v>
          </cell>
        </row>
        <row r="9658">
          <cell r="A9658" t="str">
            <v>JG86813</v>
          </cell>
          <cell r="B9658" t="str">
            <v>3A3688</v>
          </cell>
          <cell r="C9658" t="str">
            <v>先生</v>
          </cell>
          <cell r="D9658" t="str">
            <v>楊政國</v>
          </cell>
          <cell r="E9658" t="str">
            <v>楊政國先生</v>
          </cell>
          <cell r="F9658">
            <v>918921209</v>
          </cell>
        </row>
        <row r="9659">
          <cell r="A9659" t="str">
            <v>JH95062</v>
          </cell>
          <cell r="B9659" t="str">
            <v>0006S3</v>
          </cell>
          <cell r="C9659" t="str">
            <v>先生</v>
          </cell>
          <cell r="D9659" t="str">
            <v>林彥明</v>
          </cell>
          <cell r="E9659" t="str">
            <v>林彥明先生</v>
          </cell>
          <cell r="F9659">
            <v>910007135</v>
          </cell>
        </row>
        <row r="9660">
          <cell r="A9660" t="str">
            <v>JH95430</v>
          </cell>
          <cell r="B9660" t="str">
            <v>8E6126</v>
          </cell>
          <cell r="C9660" t="str">
            <v>先生</v>
          </cell>
          <cell r="D9660" t="str">
            <v>陳政謙</v>
          </cell>
          <cell r="E9660" t="str">
            <v>陳政謙先生</v>
          </cell>
          <cell r="F9660">
            <v>987618632</v>
          </cell>
        </row>
        <row r="9661">
          <cell r="A9661" t="str">
            <v>JH96132</v>
          </cell>
          <cell r="B9661" t="str">
            <v>2288DR</v>
          </cell>
          <cell r="C9661" t="str">
            <v>先生</v>
          </cell>
          <cell r="D9661" t="str">
            <v>何進芳</v>
          </cell>
          <cell r="E9661" t="str">
            <v>何進芳先生</v>
          </cell>
          <cell r="F9661">
            <v>911876182</v>
          </cell>
        </row>
        <row r="9662">
          <cell r="A9662" t="str">
            <v>JH96354</v>
          </cell>
          <cell r="B9662" t="str">
            <v>1691ZS</v>
          </cell>
          <cell r="C9662" t="str">
            <v>先生</v>
          </cell>
          <cell r="D9662" t="str">
            <v>錢思宇</v>
          </cell>
          <cell r="E9662" t="str">
            <v>錢思宇先生</v>
          </cell>
          <cell r="F9662">
            <v>915910626</v>
          </cell>
        </row>
        <row r="9663">
          <cell r="A9663" t="str">
            <v>JK69235</v>
          </cell>
          <cell r="B9663" t="str">
            <v>6615KA</v>
          </cell>
          <cell r="C9663" t="str">
            <v>先生</v>
          </cell>
          <cell r="D9663" t="str">
            <v>張普碩</v>
          </cell>
          <cell r="E9663" t="str">
            <v>張普碩先生</v>
          </cell>
          <cell r="F9663">
            <v>933862360</v>
          </cell>
        </row>
        <row r="9664">
          <cell r="A9664" t="str">
            <v>JM00669</v>
          </cell>
          <cell r="B9664" t="str">
            <v>ATK9550</v>
          </cell>
          <cell r="C9664" t="str">
            <v>先生</v>
          </cell>
          <cell r="D9664" t="str">
            <v>陳金助</v>
          </cell>
          <cell r="E9664" t="str">
            <v>陳金助先生</v>
          </cell>
          <cell r="F9664">
            <v>976328429</v>
          </cell>
        </row>
        <row r="9665">
          <cell r="A9665" t="str">
            <v>JM80664</v>
          </cell>
          <cell r="B9665" t="str">
            <v>DK4058</v>
          </cell>
          <cell r="C9665" t="str">
            <v>小姐</v>
          </cell>
          <cell r="D9665" t="str">
            <v>藍佩娜</v>
          </cell>
          <cell r="E9665" t="str">
            <v>藍佩娜小姐</v>
          </cell>
          <cell r="F9665">
            <v>926707802</v>
          </cell>
        </row>
        <row r="9666">
          <cell r="A9666" t="str">
            <v>JM81397</v>
          </cell>
          <cell r="B9666" t="str">
            <v>DM1555</v>
          </cell>
          <cell r="C9666" t="str">
            <v>先生</v>
          </cell>
          <cell r="D9666" t="str">
            <v>謝煒廣</v>
          </cell>
          <cell r="E9666" t="str">
            <v>謝煒廣先生</v>
          </cell>
          <cell r="F9666">
            <v>987830288</v>
          </cell>
        </row>
        <row r="9667">
          <cell r="A9667" t="str">
            <v>JM81468</v>
          </cell>
          <cell r="B9667" t="str">
            <v>DO7258</v>
          </cell>
          <cell r="C9667" t="str">
            <v>先生</v>
          </cell>
          <cell r="D9667" t="str">
            <v>游美雪</v>
          </cell>
          <cell r="E9667" t="str">
            <v>林鏗源先生</v>
          </cell>
          <cell r="F9667">
            <v>933103029</v>
          </cell>
        </row>
        <row r="9668">
          <cell r="A9668" t="str">
            <v>JM84891</v>
          </cell>
          <cell r="B9668" t="str">
            <v>DP3366</v>
          </cell>
          <cell r="C9668" t="str">
            <v>先生</v>
          </cell>
          <cell r="D9668" t="str">
            <v>陳志勇</v>
          </cell>
          <cell r="E9668" t="str">
            <v>陳志勇先生</v>
          </cell>
          <cell r="F9668">
            <v>916052420</v>
          </cell>
        </row>
        <row r="9669">
          <cell r="A9669" t="str">
            <v>JN85813</v>
          </cell>
          <cell r="B9669" t="str">
            <v>6828EK</v>
          </cell>
          <cell r="C9669" t="str">
            <v>小姐</v>
          </cell>
          <cell r="D9669" t="str">
            <v>福誠汽車(股)徐葉周南</v>
          </cell>
          <cell r="E9669" t="str">
            <v>徐葉周南小姐</v>
          </cell>
          <cell r="F9669">
            <v>0</v>
          </cell>
        </row>
        <row r="9670">
          <cell r="A9670" t="str">
            <v>JP75748</v>
          </cell>
          <cell r="B9670" t="str">
            <v>0628W5</v>
          </cell>
          <cell r="C9670" t="str">
            <v>先生</v>
          </cell>
          <cell r="D9670" t="str">
            <v>何劦</v>
          </cell>
          <cell r="E9670" t="str">
            <v>何劦先生</v>
          </cell>
          <cell r="F9670">
            <v>939022249</v>
          </cell>
        </row>
        <row r="9671">
          <cell r="A9671" t="str">
            <v>JP76284</v>
          </cell>
          <cell r="B9671" t="str">
            <v>0999W9</v>
          </cell>
          <cell r="C9671" t="str">
            <v>先生</v>
          </cell>
          <cell r="D9671" t="str">
            <v>韓均豪</v>
          </cell>
          <cell r="E9671" t="str">
            <v>韓均豪先生</v>
          </cell>
          <cell r="F9671">
            <v>983870683</v>
          </cell>
        </row>
        <row r="9672">
          <cell r="A9672" t="str">
            <v>JP78836</v>
          </cell>
          <cell r="B9672" t="str">
            <v>1615H9</v>
          </cell>
          <cell r="C9672" t="str">
            <v>先生</v>
          </cell>
          <cell r="D9672" t="str">
            <v>陳秉良</v>
          </cell>
          <cell r="E9672" t="str">
            <v>陳秉良先生</v>
          </cell>
          <cell r="F9672">
            <v>915191330</v>
          </cell>
        </row>
        <row r="9673">
          <cell r="A9673" t="str">
            <v>JP82797</v>
          </cell>
          <cell r="B9673" t="str">
            <v>5899S9</v>
          </cell>
          <cell r="C9673" t="str">
            <v>先生</v>
          </cell>
          <cell r="D9673" t="str">
            <v>徐鈺棟</v>
          </cell>
          <cell r="E9673" t="str">
            <v>徐鈺棟先生</v>
          </cell>
          <cell r="F9673">
            <v>937998883</v>
          </cell>
        </row>
        <row r="9674">
          <cell r="A9674" t="str">
            <v>JP84189</v>
          </cell>
          <cell r="B9674" t="str">
            <v>3399FH</v>
          </cell>
          <cell r="C9674" t="str">
            <v>先生</v>
          </cell>
          <cell r="D9674" t="str">
            <v>馬偉文</v>
          </cell>
          <cell r="E9674" t="str">
            <v>張程麟先生</v>
          </cell>
          <cell r="F9674">
            <v>972115906</v>
          </cell>
        </row>
        <row r="9675">
          <cell r="A9675" t="str">
            <v>JP90650</v>
          </cell>
          <cell r="B9675" t="str">
            <v>AFS2888</v>
          </cell>
          <cell r="C9675" t="str">
            <v>小姐</v>
          </cell>
          <cell r="D9675" t="str">
            <v>盧林萍枝</v>
          </cell>
          <cell r="E9675" t="str">
            <v>盧林萍枝小姐</v>
          </cell>
          <cell r="F9675">
            <v>933530535</v>
          </cell>
        </row>
        <row r="9676">
          <cell r="A9676" t="str">
            <v>JP99084</v>
          </cell>
          <cell r="B9676" t="str">
            <v>6188QN</v>
          </cell>
          <cell r="C9676" t="str">
            <v>先生</v>
          </cell>
          <cell r="D9676" t="str">
            <v>周水木</v>
          </cell>
          <cell r="E9676" t="str">
            <v>周水木先生</v>
          </cell>
          <cell r="F9676">
            <v>900000000</v>
          </cell>
        </row>
        <row r="9677">
          <cell r="A9677" t="str">
            <v>JP99442</v>
          </cell>
          <cell r="B9677" t="str">
            <v>AJG9503</v>
          </cell>
          <cell r="C9677" t="str">
            <v>先生</v>
          </cell>
          <cell r="D9677" t="str">
            <v>張耿銘</v>
          </cell>
          <cell r="E9677" t="str">
            <v>張耿銘先生</v>
          </cell>
          <cell r="F9677">
            <v>910012067</v>
          </cell>
        </row>
        <row r="9678">
          <cell r="A9678" t="str">
            <v>JP99547</v>
          </cell>
          <cell r="B9678" t="str">
            <v>6606VU</v>
          </cell>
          <cell r="C9678" t="str">
            <v>先生</v>
          </cell>
          <cell r="D9678" t="str">
            <v>張明二</v>
          </cell>
          <cell r="E9678" t="str">
            <v>張明二先生</v>
          </cell>
          <cell r="F9678">
            <v>921883693</v>
          </cell>
        </row>
        <row r="9679">
          <cell r="A9679" t="str">
            <v>JP99638</v>
          </cell>
          <cell r="B9679" t="str">
            <v>9588QZ</v>
          </cell>
          <cell r="C9679" t="str">
            <v>先生</v>
          </cell>
          <cell r="D9679" t="str">
            <v>高懿照</v>
          </cell>
          <cell r="E9679" t="str">
            <v>江文章先生</v>
          </cell>
          <cell r="F9679">
            <v>910125050</v>
          </cell>
        </row>
        <row r="9680">
          <cell r="A9680" t="str">
            <v>JP99753</v>
          </cell>
          <cell r="B9680" t="str">
            <v>6582TW</v>
          </cell>
          <cell r="C9680" t="str">
            <v>小姐</v>
          </cell>
          <cell r="D9680" t="str">
            <v>徐莉</v>
          </cell>
          <cell r="E9680" t="str">
            <v>徐莉小姐</v>
          </cell>
          <cell r="F9680">
            <v>910172688</v>
          </cell>
        </row>
        <row r="9681">
          <cell r="A9681" t="str">
            <v>JP99955</v>
          </cell>
          <cell r="B9681" t="str">
            <v>8999VE</v>
          </cell>
          <cell r="C9681" t="str">
            <v>先生</v>
          </cell>
          <cell r="D9681" t="str">
            <v>李宗勳</v>
          </cell>
          <cell r="E9681" t="str">
            <v>李宗勳先生</v>
          </cell>
          <cell r="F9681">
            <v>987696695</v>
          </cell>
        </row>
        <row r="9682">
          <cell r="A9682" t="str">
            <v>JP99990</v>
          </cell>
          <cell r="B9682" t="str">
            <v>7667H7</v>
          </cell>
          <cell r="C9682" t="str">
            <v>小姐</v>
          </cell>
          <cell r="D9682" t="str">
            <v>章玉燕</v>
          </cell>
          <cell r="E9682" t="str">
            <v>章玉燕小姐</v>
          </cell>
          <cell r="F9682">
            <v>932325811</v>
          </cell>
        </row>
        <row r="9683">
          <cell r="A9683" t="str">
            <v>JR11430</v>
          </cell>
          <cell r="B9683" t="str">
            <v>7379S9</v>
          </cell>
          <cell r="C9683" t="str">
            <v>先生</v>
          </cell>
          <cell r="D9683" t="str">
            <v>謝庠澤</v>
          </cell>
          <cell r="E9683" t="str">
            <v>謝庠澤先生</v>
          </cell>
          <cell r="F9683">
            <v>919715570</v>
          </cell>
        </row>
        <row r="9684">
          <cell r="A9684" t="str">
            <v>JR12435</v>
          </cell>
          <cell r="B9684" t="str">
            <v>2223YS</v>
          </cell>
          <cell r="C9684" t="str">
            <v>先生</v>
          </cell>
          <cell r="D9684" t="str">
            <v>李唐維</v>
          </cell>
          <cell r="E9684" t="str">
            <v>李唐維先生</v>
          </cell>
          <cell r="F9684">
            <v>920952293</v>
          </cell>
        </row>
        <row r="9685">
          <cell r="A9685" t="str">
            <v>JR22189</v>
          </cell>
          <cell r="B9685" t="str">
            <v>APM3801</v>
          </cell>
          <cell r="C9685" t="str">
            <v>先生</v>
          </cell>
          <cell r="D9685" t="str">
            <v>曾建維</v>
          </cell>
          <cell r="E9685" t="str">
            <v>曾建維先生</v>
          </cell>
          <cell r="F9685">
            <v>922973653</v>
          </cell>
        </row>
        <row r="9686">
          <cell r="A9686" t="str">
            <v>JR24370</v>
          </cell>
          <cell r="B9686" t="str">
            <v>8511U5</v>
          </cell>
          <cell r="C9686" t="str">
            <v>先生</v>
          </cell>
          <cell r="D9686" t="str">
            <v>王祥杰</v>
          </cell>
          <cell r="E9686" t="str">
            <v>王祥杰先生</v>
          </cell>
          <cell r="F9686">
            <v>963873823</v>
          </cell>
        </row>
        <row r="9687">
          <cell r="A9687" t="str">
            <v>JR35981</v>
          </cell>
          <cell r="B9687" t="str">
            <v>6683UW</v>
          </cell>
          <cell r="C9687" t="str">
            <v>小姐</v>
          </cell>
          <cell r="D9687" t="str">
            <v>何欣穎</v>
          </cell>
          <cell r="E9687" t="str">
            <v>何欣穎小姐</v>
          </cell>
          <cell r="F9687">
            <v>920791190</v>
          </cell>
        </row>
        <row r="9688">
          <cell r="A9688" t="str">
            <v>JR36598</v>
          </cell>
          <cell r="B9688" t="str">
            <v>3C8998</v>
          </cell>
          <cell r="C9688" t="str">
            <v>小姐</v>
          </cell>
          <cell r="D9688" t="str">
            <v>林瓊芬</v>
          </cell>
          <cell r="E9688" t="str">
            <v>林瓊芬小姐</v>
          </cell>
          <cell r="F9688">
            <v>988263052</v>
          </cell>
        </row>
        <row r="9689">
          <cell r="A9689" t="str">
            <v>JT42957</v>
          </cell>
          <cell r="B9689" t="str">
            <v>7052EJ</v>
          </cell>
          <cell r="C9689" t="str">
            <v>小姐</v>
          </cell>
          <cell r="D9689" t="str">
            <v>郭珍宜</v>
          </cell>
          <cell r="E9689" t="str">
            <v>郭珍宜小姐</v>
          </cell>
          <cell r="F9689">
            <v>936951941</v>
          </cell>
        </row>
        <row r="9690">
          <cell r="A9690" t="str">
            <v>JT43427</v>
          </cell>
          <cell r="B9690" t="str">
            <v>5120EK</v>
          </cell>
          <cell r="C9690" t="str">
            <v>先生</v>
          </cell>
          <cell r="D9690" t="str">
            <v>林淑媛</v>
          </cell>
          <cell r="E9690" t="str">
            <v>葉晉瑋先生</v>
          </cell>
          <cell r="F9690">
            <v>988236622</v>
          </cell>
        </row>
        <row r="9691">
          <cell r="A9691" t="str">
            <v>JT43476</v>
          </cell>
          <cell r="B9691" t="str">
            <v>8328HK</v>
          </cell>
          <cell r="C9691" t="str">
            <v>先生</v>
          </cell>
          <cell r="D9691" t="str">
            <v>蔡茂鏵</v>
          </cell>
          <cell r="E9691" t="str">
            <v>蔡茂鏵先生</v>
          </cell>
          <cell r="F9691">
            <v>976268650</v>
          </cell>
        </row>
        <row r="9692">
          <cell r="A9692" t="str">
            <v>JT43592</v>
          </cell>
          <cell r="B9692" t="str">
            <v>AFJ8752</v>
          </cell>
          <cell r="C9692" t="str">
            <v>先生</v>
          </cell>
          <cell r="D9692" t="str">
            <v>洪園穠</v>
          </cell>
          <cell r="E9692" t="str">
            <v>洪園穠先生</v>
          </cell>
          <cell r="F9692">
            <v>911955273</v>
          </cell>
        </row>
        <row r="9693">
          <cell r="A9693" t="str">
            <v>JT43754</v>
          </cell>
          <cell r="B9693" t="str">
            <v>ARG7722</v>
          </cell>
          <cell r="C9693" t="str">
            <v>先生</v>
          </cell>
          <cell r="D9693" t="str">
            <v>蔡尚達</v>
          </cell>
          <cell r="E9693" t="str">
            <v>蔡尚達先生</v>
          </cell>
          <cell r="F9693">
            <v>922472288</v>
          </cell>
        </row>
        <row r="9694">
          <cell r="A9694" t="str">
            <v>JT43784</v>
          </cell>
          <cell r="B9694" t="str">
            <v>9263QV</v>
          </cell>
          <cell r="C9694" t="str">
            <v>女士</v>
          </cell>
          <cell r="D9694" t="str">
            <v>劉亦嫻</v>
          </cell>
          <cell r="E9694" t="str">
            <v>劉亦嫻女士</v>
          </cell>
          <cell r="F9694">
            <v>917033305</v>
          </cell>
        </row>
        <row r="9695">
          <cell r="A9695" t="str">
            <v>JT43979</v>
          </cell>
          <cell r="B9695" t="str">
            <v>0313VE</v>
          </cell>
          <cell r="C9695" t="str">
            <v>小姐</v>
          </cell>
          <cell r="D9695" t="str">
            <v>沈貞儀</v>
          </cell>
          <cell r="E9695" t="str">
            <v>沈貞儀小姐</v>
          </cell>
          <cell r="F9695">
            <v>928020863</v>
          </cell>
        </row>
        <row r="9696">
          <cell r="A9696" t="str">
            <v>JT44240</v>
          </cell>
          <cell r="B9696" t="str">
            <v>2225EP</v>
          </cell>
          <cell r="C9696" t="str">
            <v>先生</v>
          </cell>
          <cell r="D9696" t="str">
            <v>游藝空間設計有限公司曾蘇銘</v>
          </cell>
          <cell r="E9696" t="str">
            <v>曾蘇銘先生</v>
          </cell>
          <cell r="F9696">
            <v>928839438</v>
          </cell>
        </row>
        <row r="9697">
          <cell r="A9697" t="str">
            <v>JT44316</v>
          </cell>
          <cell r="B9697" t="str">
            <v>0788MZ</v>
          </cell>
          <cell r="C9697" t="str">
            <v>先生</v>
          </cell>
          <cell r="D9697" t="str">
            <v>聶梅真</v>
          </cell>
          <cell r="E9697" t="str">
            <v>羅仕坡先生</v>
          </cell>
          <cell r="F9697">
            <v>921803306</v>
          </cell>
        </row>
        <row r="9698">
          <cell r="A9698" t="str">
            <v>JT69598</v>
          </cell>
          <cell r="B9698" t="str">
            <v>3P6677</v>
          </cell>
          <cell r="C9698" t="str">
            <v>先生</v>
          </cell>
          <cell r="D9698" t="str">
            <v>趙鈺安</v>
          </cell>
          <cell r="E9698" t="str">
            <v>趙鈺安先生</v>
          </cell>
          <cell r="F9698">
            <v>910929666</v>
          </cell>
        </row>
        <row r="9699">
          <cell r="A9699" t="str">
            <v>JT70566</v>
          </cell>
          <cell r="B9699" t="str">
            <v>1330DN</v>
          </cell>
          <cell r="C9699" t="str">
            <v>先生</v>
          </cell>
          <cell r="D9699" t="str">
            <v>江志明</v>
          </cell>
          <cell r="E9699" t="str">
            <v>江志明先生</v>
          </cell>
          <cell r="F9699">
            <v>921882044</v>
          </cell>
        </row>
        <row r="9700">
          <cell r="A9700" t="str">
            <v>JT70635</v>
          </cell>
          <cell r="B9700" t="str">
            <v>5E7330</v>
          </cell>
          <cell r="C9700" t="str">
            <v>先生</v>
          </cell>
          <cell r="D9700" t="str">
            <v>劉維耆</v>
          </cell>
          <cell r="E9700" t="str">
            <v>劉維耆先生</v>
          </cell>
          <cell r="F9700">
            <v>925011109</v>
          </cell>
        </row>
        <row r="9701">
          <cell r="A9701" t="str">
            <v>JT80413</v>
          </cell>
          <cell r="B9701" t="str">
            <v>0038L7</v>
          </cell>
          <cell r="C9701" t="str">
            <v>先生</v>
          </cell>
          <cell r="D9701" t="str">
            <v>吳瑋倫</v>
          </cell>
          <cell r="E9701" t="str">
            <v>吳瑋倫先生</v>
          </cell>
          <cell r="F9701">
            <v>979677829</v>
          </cell>
        </row>
        <row r="9702">
          <cell r="A9702" t="str">
            <v>JT82244</v>
          </cell>
          <cell r="B9702" t="str">
            <v>2C8359</v>
          </cell>
          <cell r="C9702" t="str">
            <v>小姐</v>
          </cell>
          <cell r="D9702" t="str">
            <v>黃維君</v>
          </cell>
          <cell r="E9702" t="str">
            <v>黃維君小姐</v>
          </cell>
          <cell r="F9702">
            <v>988058986</v>
          </cell>
        </row>
        <row r="9703">
          <cell r="A9703" t="str">
            <v>JT85418</v>
          </cell>
          <cell r="B9703" t="str">
            <v>7T5525</v>
          </cell>
          <cell r="C9703" t="str">
            <v>先生</v>
          </cell>
          <cell r="D9703" t="str">
            <v>徐禕成</v>
          </cell>
          <cell r="E9703" t="str">
            <v>陳薪州先生</v>
          </cell>
          <cell r="F9703">
            <v>936725896</v>
          </cell>
        </row>
        <row r="9704">
          <cell r="A9704" t="str">
            <v>JT85714</v>
          </cell>
          <cell r="B9704" t="str">
            <v>7E8339</v>
          </cell>
          <cell r="C9704" t="str">
            <v>小姐</v>
          </cell>
          <cell r="D9704" t="str">
            <v>林珮瑜</v>
          </cell>
          <cell r="E9704" t="str">
            <v>林珮瑜小姐</v>
          </cell>
          <cell r="F9704">
            <v>918112011</v>
          </cell>
        </row>
        <row r="9705">
          <cell r="A9705" t="str">
            <v>JT85866</v>
          </cell>
          <cell r="B9705" t="str">
            <v>6E5330</v>
          </cell>
          <cell r="C9705" t="str">
            <v>小姐</v>
          </cell>
          <cell r="D9705" t="str">
            <v>徐秀華</v>
          </cell>
          <cell r="E9705" t="str">
            <v>徐秀華小姐</v>
          </cell>
          <cell r="F9705">
            <v>921777338</v>
          </cell>
        </row>
        <row r="9706">
          <cell r="A9706" t="str">
            <v>JV70850</v>
          </cell>
          <cell r="B9706" t="str">
            <v>AGJ3373</v>
          </cell>
          <cell r="C9706" t="str">
            <v>先生</v>
          </cell>
          <cell r="D9706" t="str">
            <v>游東諺</v>
          </cell>
          <cell r="E9706" t="str">
            <v>游東諺先生</v>
          </cell>
          <cell r="F9706">
            <v>926333373</v>
          </cell>
        </row>
        <row r="9707">
          <cell r="A9707" t="str">
            <v>JV71732</v>
          </cell>
          <cell r="B9707" t="str">
            <v>6N6388</v>
          </cell>
          <cell r="C9707" t="str">
            <v>先生</v>
          </cell>
          <cell r="D9707" t="str">
            <v>陳文錫</v>
          </cell>
          <cell r="E9707" t="str">
            <v>陳文錫先生</v>
          </cell>
          <cell r="F9707">
            <v>953503489</v>
          </cell>
        </row>
        <row r="9708">
          <cell r="A9708" t="str">
            <v>JV72196</v>
          </cell>
          <cell r="B9708" t="str">
            <v>5553RJ</v>
          </cell>
          <cell r="C9708" t="str">
            <v>先生</v>
          </cell>
          <cell r="D9708" t="str">
            <v>黃建凱</v>
          </cell>
          <cell r="E9708" t="str">
            <v>謝明峰先生</v>
          </cell>
          <cell r="F9708">
            <v>981533547</v>
          </cell>
        </row>
        <row r="9709">
          <cell r="A9709" t="str">
            <v>JV72544</v>
          </cell>
          <cell r="B9709" t="str">
            <v>6373DM</v>
          </cell>
          <cell r="C9709" t="str">
            <v>先生</v>
          </cell>
          <cell r="D9709" t="str">
            <v>李啟泉</v>
          </cell>
          <cell r="E9709" t="str">
            <v>李啟泉先生</v>
          </cell>
          <cell r="F9709">
            <v>900000000</v>
          </cell>
        </row>
        <row r="9710">
          <cell r="A9710" t="str">
            <v>JW20049</v>
          </cell>
          <cell r="B9710" t="str">
            <v>7B5798</v>
          </cell>
          <cell r="C9710" t="str">
            <v>先生</v>
          </cell>
          <cell r="D9710" t="str">
            <v>游培元</v>
          </cell>
          <cell r="E9710" t="str">
            <v>游培元先生</v>
          </cell>
          <cell r="F9710">
            <v>910322899</v>
          </cell>
        </row>
        <row r="9711">
          <cell r="A9711" t="str">
            <v>K103635</v>
          </cell>
          <cell r="B9711" t="str">
            <v>AMV0399</v>
          </cell>
          <cell r="C9711" t="str">
            <v>先生</v>
          </cell>
          <cell r="D9711" t="str">
            <v>劉鎮僑</v>
          </cell>
          <cell r="E9711" t="str">
            <v>劉鎮僑先生</v>
          </cell>
          <cell r="F9711">
            <v>930820242</v>
          </cell>
        </row>
        <row r="9712">
          <cell r="A9712" t="str">
            <v>K115136</v>
          </cell>
          <cell r="B9712" t="str">
            <v>ATL3030</v>
          </cell>
          <cell r="C9712" t="str">
            <v>先生</v>
          </cell>
          <cell r="D9712" t="str">
            <v>陳阿鳳</v>
          </cell>
          <cell r="E9712" t="str">
            <v>周尚勳先生</v>
          </cell>
          <cell r="F9712">
            <v>908817809</v>
          </cell>
        </row>
        <row r="9713">
          <cell r="A9713" t="str">
            <v>K115491</v>
          </cell>
          <cell r="B9713" t="str">
            <v>ASC1102</v>
          </cell>
          <cell r="C9713" t="str">
            <v>先生</v>
          </cell>
          <cell r="D9713" t="str">
            <v>張和盟</v>
          </cell>
          <cell r="E9713" t="str">
            <v>張和盟先生</v>
          </cell>
          <cell r="F9713">
            <v>932128745</v>
          </cell>
        </row>
        <row r="9714">
          <cell r="A9714" t="str">
            <v>K129173</v>
          </cell>
          <cell r="B9714" t="str">
            <v>APN1890</v>
          </cell>
          <cell r="C9714" t="str">
            <v>小姐</v>
          </cell>
          <cell r="D9714" t="str">
            <v>快譯通股份有限公司黃秀芬</v>
          </cell>
          <cell r="E9714" t="str">
            <v>黃秀芬小姐</v>
          </cell>
          <cell r="F9714">
            <v>910391069</v>
          </cell>
        </row>
        <row r="9715">
          <cell r="A9715" t="str">
            <v>K222059</v>
          </cell>
          <cell r="B9715" t="str">
            <v>ATQ8753</v>
          </cell>
          <cell r="C9715" t="str">
            <v>先生</v>
          </cell>
          <cell r="D9715" t="str">
            <v>宋昆瑾</v>
          </cell>
          <cell r="E9715" t="str">
            <v>宋昆瑾先生</v>
          </cell>
          <cell r="F9715">
            <v>955834777</v>
          </cell>
        </row>
        <row r="9716">
          <cell r="A9716" t="str">
            <v>K302859</v>
          </cell>
          <cell r="B9716" t="str">
            <v>RAZ7088</v>
          </cell>
          <cell r="C9716" t="str">
            <v>先生</v>
          </cell>
          <cell r="D9716" t="str">
            <v>格上汽車租賃股份有限公司許桐榮</v>
          </cell>
          <cell r="E9716" t="str">
            <v>許桐榮先生</v>
          </cell>
          <cell r="F9716">
            <v>935436679</v>
          </cell>
        </row>
        <row r="9717">
          <cell r="A9717" t="str">
            <v>K302860</v>
          </cell>
          <cell r="B9717" t="str">
            <v>ATD6609</v>
          </cell>
          <cell r="C9717" t="str">
            <v>小姐</v>
          </cell>
          <cell r="D9717" t="str">
            <v>羅心伶</v>
          </cell>
          <cell r="E9717" t="str">
            <v>羅心伶小姐</v>
          </cell>
          <cell r="F9717">
            <v>988216543</v>
          </cell>
        </row>
        <row r="9718">
          <cell r="A9718" t="str">
            <v>K302888</v>
          </cell>
          <cell r="B9718" t="str">
            <v>AGK3609</v>
          </cell>
          <cell r="C9718" t="str">
            <v>先生</v>
          </cell>
          <cell r="D9718" t="str">
            <v>黃嫄晴</v>
          </cell>
          <cell r="E9718" t="str">
            <v>韓景文先生</v>
          </cell>
          <cell r="F9718">
            <v>958979747</v>
          </cell>
        </row>
        <row r="9719">
          <cell r="A9719" t="str">
            <v>K302898</v>
          </cell>
          <cell r="B9719" t="str">
            <v>AKX6611</v>
          </cell>
          <cell r="C9719" t="str">
            <v>先生</v>
          </cell>
          <cell r="D9719" t="str">
            <v>張捷智</v>
          </cell>
          <cell r="E9719" t="str">
            <v>張捷智先生</v>
          </cell>
          <cell r="F9719">
            <v>937509567</v>
          </cell>
        </row>
        <row r="9720">
          <cell r="A9720" t="str">
            <v>K303186</v>
          </cell>
          <cell r="B9720" t="str">
            <v>AJD3878</v>
          </cell>
          <cell r="C9720" t="str">
            <v>先生</v>
          </cell>
          <cell r="D9720" t="str">
            <v>康慶淋</v>
          </cell>
          <cell r="E9720" t="str">
            <v>康慶淋先生</v>
          </cell>
          <cell r="F9720">
            <v>934151439</v>
          </cell>
        </row>
        <row r="9721">
          <cell r="A9721" t="str">
            <v>K303256</v>
          </cell>
          <cell r="B9721" t="str">
            <v>AGN2223</v>
          </cell>
          <cell r="C9721" t="str">
            <v>先生</v>
          </cell>
          <cell r="D9721" t="str">
            <v>林毓華</v>
          </cell>
          <cell r="E9721" t="str">
            <v>洪神助先生</v>
          </cell>
          <cell r="F9721">
            <v>910169248</v>
          </cell>
        </row>
        <row r="9722">
          <cell r="A9722" t="str">
            <v>K303414</v>
          </cell>
          <cell r="B9722" t="str">
            <v>RAY8388</v>
          </cell>
          <cell r="C9722" t="str">
            <v>小姐</v>
          </cell>
          <cell r="D9722" t="str">
            <v>菲爾德市場調查有限公司(財盟)謝幼敏</v>
          </cell>
          <cell r="E9722" t="str">
            <v>謝幼敏小姐</v>
          </cell>
          <cell r="F9722">
            <v>932170265</v>
          </cell>
        </row>
        <row r="9723">
          <cell r="A9723" t="str">
            <v>K303630</v>
          </cell>
          <cell r="B9723" t="str">
            <v>AGL8551</v>
          </cell>
          <cell r="C9723" t="str">
            <v>先生</v>
          </cell>
          <cell r="D9723" t="str">
            <v>吳美英</v>
          </cell>
          <cell r="E9723" t="str">
            <v>彭國殷先生</v>
          </cell>
          <cell r="F9723">
            <v>920556171</v>
          </cell>
        </row>
        <row r="9724">
          <cell r="A9724" t="str">
            <v>K303681</v>
          </cell>
          <cell r="B9724" t="str">
            <v>AJF7288</v>
          </cell>
          <cell r="C9724" t="str">
            <v>小姐</v>
          </cell>
          <cell r="D9724" t="str">
            <v>江惠玲</v>
          </cell>
          <cell r="E9724" t="str">
            <v>江惠玲小姐</v>
          </cell>
          <cell r="F9724">
            <v>916146593</v>
          </cell>
        </row>
        <row r="9725">
          <cell r="A9725" t="str">
            <v>K303848</v>
          </cell>
          <cell r="B9725" t="str">
            <v>RAQ3853</v>
          </cell>
          <cell r="C9725" t="str">
            <v>先生</v>
          </cell>
          <cell r="D9725" t="str">
            <v>鄭智衡</v>
          </cell>
          <cell r="E9725" t="str">
            <v>邱彥凱先生</v>
          </cell>
          <cell r="F9725">
            <v>926775050</v>
          </cell>
        </row>
        <row r="9726">
          <cell r="A9726" t="str">
            <v>K303856</v>
          </cell>
          <cell r="B9726" t="str">
            <v>AJQ1719</v>
          </cell>
          <cell r="C9726" t="str">
            <v>小姐</v>
          </cell>
          <cell r="D9726" t="str">
            <v>陳芷檸</v>
          </cell>
          <cell r="E9726" t="str">
            <v>陳芷檸小姐</v>
          </cell>
          <cell r="F9726">
            <v>988010133</v>
          </cell>
        </row>
        <row r="9727">
          <cell r="A9727" t="str">
            <v>K303860</v>
          </cell>
          <cell r="B9727" t="str">
            <v>AJF2366</v>
          </cell>
          <cell r="C9727" t="str">
            <v>小姐</v>
          </cell>
          <cell r="D9727" t="str">
            <v>陳翠珊</v>
          </cell>
          <cell r="E9727" t="str">
            <v>陳翠珊小姐</v>
          </cell>
          <cell r="F9727">
            <v>936880666</v>
          </cell>
        </row>
        <row r="9728">
          <cell r="A9728" t="str">
            <v>K304016</v>
          </cell>
          <cell r="B9728" t="str">
            <v>AGV6999</v>
          </cell>
          <cell r="C9728" t="str">
            <v>小姐</v>
          </cell>
          <cell r="D9728" t="str">
            <v>陳芷檸</v>
          </cell>
          <cell r="E9728" t="str">
            <v>陳芷檸小姐</v>
          </cell>
          <cell r="F9728">
            <v>988010133</v>
          </cell>
        </row>
        <row r="9729">
          <cell r="A9729" t="str">
            <v>K304219</v>
          </cell>
          <cell r="B9729" t="str">
            <v>AJG0102</v>
          </cell>
          <cell r="C9729" t="str">
            <v>先生</v>
          </cell>
          <cell r="D9729" t="str">
            <v>ThiereJeanFrancois</v>
          </cell>
          <cell r="E9729" t="str">
            <v>ThiereJeanFrancois先生</v>
          </cell>
          <cell r="F9729">
            <v>989106020</v>
          </cell>
        </row>
        <row r="9730">
          <cell r="A9730" t="str">
            <v>K304392</v>
          </cell>
          <cell r="B9730" t="str">
            <v>AWN9220</v>
          </cell>
          <cell r="C9730" t="str">
            <v>先生</v>
          </cell>
          <cell r="D9730" t="str">
            <v>張哲源</v>
          </cell>
          <cell r="E9730" t="str">
            <v>張哲源先生</v>
          </cell>
          <cell r="F9730">
            <v>930542827</v>
          </cell>
        </row>
        <row r="9731">
          <cell r="A9731" t="str">
            <v>K304395</v>
          </cell>
          <cell r="B9731" t="str">
            <v>APG8111</v>
          </cell>
          <cell r="C9731" t="str">
            <v>先生</v>
          </cell>
          <cell r="D9731" t="str">
            <v>陳義智</v>
          </cell>
          <cell r="E9731" t="str">
            <v>陳義智先生</v>
          </cell>
          <cell r="F9731">
            <v>939687912</v>
          </cell>
        </row>
        <row r="9732">
          <cell r="A9732" t="str">
            <v>K304397</v>
          </cell>
          <cell r="B9732" t="str">
            <v>ALG3699</v>
          </cell>
          <cell r="C9732" t="str">
            <v>先生</v>
          </cell>
          <cell r="D9732" t="str">
            <v>張耿豪</v>
          </cell>
          <cell r="E9732" t="str">
            <v>張耿豪先生</v>
          </cell>
          <cell r="F9732">
            <v>988115715</v>
          </cell>
        </row>
        <row r="9733">
          <cell r="A9733" t="str">
            <v>K304426</v>
          </cell>
          <cell r="B9733" t="str">
            <v>AKK8183</v>
          </cell>
          <cell r="C9733" t="str">
            <v>先生</v>
          </cell>
          <cell r="D9733" t="str">
            <v>許晉豪</v>
          </cell>
          <cell r="E9733" t="str">
            <v>許晉豪先生</v>
          </cell>
          <cell r="F9733">
            <v>952333301</v>
          </cell>
        </row>
        <row r="9734">
          <cell r="A9734" t="str">
            <v>K304427</v>
          </cell>
          <cell r="B9734" t="str">
            <v>AKJ9530</v>
          </cell>
          <cell r="C9734" t="str">
            <v>先生</v>
          </cell>
          <cell r="D9734" t="str">
            <v>林正念</v>
          </cell>
          <cell r="E9734" t="str">
            <v>林正念先生</v>
          </cell>
          <cell r="F9734">
            <v>985889076</v>
          </cell>
        </row>
        <row r="9735">
          <cell r="A9735" t="str">
            <v>K304445</v>
          </cell>
          <cell r="B9735" t="str">
            <v>APD7711</v>
          </cell>
          <cell r="C9735" t="str">
            <v>先生</v>
          </cell>
          <cell r="D9735" t="str">
            <v>黃翊瑋</v>
          </cell>
          <cell r="E9735" t="str">
            <v>黃翊瑋先生</v>
          </cell>
          <cell r="F9735">
            <v>931389147</v>
          </cell>
        </row>
        <row r="9736">
          <cell r="A9736" t="str">
            <v>K304455</v>
          </cell>
          <cell r="B9736" t="str">
            <v>AKK2518</v>
          </cell>
          <cell r="C9736" t="str">
            <v>先生</v>
          </cell>
          <cell r="D9736" t="str">
            <v>陳良能</v>
          </cell>
          <cell r="E9736" t="str">
            <v>陳良能先生</v>
          </cell>
          <cell r="F9736">
            <v>979280442</v>
          </cell>
        </row>
        <row r="9737">
          <cell r="A9737" t="str">
            <v>K304544</v>
          </cell>
          <cell r="B9737" t="str">
            <v>AKL0120</v>
          </cell>
          <cell r="C9737" t="str">
            <v>先生</v>
          </cell>
          <cell r="D9737" t="str">
            <v>聯發科技股份有限公司-(財盟租賃)張晉</v>
          </cell>
          <cell r="E9737" t="str">
            <v>張晉先生</v>
          </cell>
          <cell r="F9737">
            <v>922870420</v>
          </cell>
        </row>
        <row r="9738">
          <cell r="A9738" t="str">
            <v>K304624</v>
          </cell>
          <cell r="B9738" t="str">
            <v>AFP3828</v>
          </cell>
          <cell r="C9738" t="str">
            <v>先生</v>
          </cell>
          <cell r="D9738" t="str">
            <v>陳麒仁</v>
          </cell>
          <cell r="E9738" t="str">
            <v>陳麒仁先生</v>
          </cell>
          <cell r="F9738">
            <v>989336040</v>
          </cell>
        </row>
        <row r="9739">
          <cell r="A9739" t="str">
            <v>K304635</v>
          </cell>
          <cell r="B9739" t="str">
            <v>ATQ9815</v>
          </cell>
          <cell r="C9739" t="str">
            <v>小姐</v>
          </cell>
          <cell r="D9739" t="str">
            <v>黃啟銘</v>
          </cell>
          <cell r="E9739" t="str">
            <v>歐陽婉小姐</v>
          </cell>
          <cell r="F9739">
            <v>912876529</v>
          </cell>
        </row>
        <row r="9740">
          <cell r="A9740" t="str">
            <v>K304695</v>
          </cell>
          <cell r="B9740" t="str">
            <v>ANN0261</v>
          </cell>
          <cell r="C9740" t="str">
            <v>先生</v>
          </cell>
          <cell r="D9740" t="str">
            <v>凌啟中</v>
          </cell>
          <cell r="E9740" t="str">
            <v>凌啟中先生</v>
          </cell>
          <cell r="F9740">
            <v>919647817</v>
          </cell>
        </row>
        <row r="9741">
          <cell r="A9741" t="str">
            <v>K304914</v>
          </cell>
          <cell r="B9741" t="str">
            <v>AKN6882</v>
          </cell>
          <cell r="C9741" t="str">
            <v>小姐</v>
          </cell>
          <cell r="D9741" t="str">
            <v>許東芳</v>
          </cell>
          <cell r="E9741" t="str">
            <v>許東芳小姐</v>
          </cell>
          <cell r="F9741">
            <v>911910438</v>
          </cell>
        </row>
        <row r="9742">
          <cell r="A9742" t="str">
            <v>K305011</v>
          </cell>
          <cell r="B9742" t="str">
            <v>AKK2825</v>
          </cell>
          <cell r="C9742" t="str">
            <v>先生</v>
          </cell>
          <cell r="D9742" t="str">
            <v>黃月華</v>
          </cell>
          <cell r="E9742" t="str">
            <v>張森先生</v>
          </cell>
          <cell r="F9742">
            <v>919309901</v>
          </cell>
        </row>
        <row r="9743">
          <cell r="A9743" t="str">
            <v>K305059</v>
          </cell>
          <cell r="B9743" t="str">
            <v>AKL1223</v>
          </cell>
          <cell r="C9743" t="str">
            <v>先生</v>
          </cell>
          <cell r="D9743" t="str">
            <v>韓皓雲</v>
          </cell>
          <cell r="E9743" t="str">
            <v>韓皓雲先生</v>
          </cell>
          <cell r="F9743">
            <v>987590516</v>
          </cell>
        </row>
        <row r="9744">
          <cell r="A9744" t="str">
            <v>K305071</v>
          </cell>
          <cell r="B9744" t="str">
            <v>AKN1799</v>
          </cell>
          <cell r="C9744" t="str">
            <v>小姐</v>
          </cell>
          <cell r="D9744" t="str">
            <v>舒富樂家具工業有限公司王靜慧</v>
          </cell>
          <cell r="E9744" t="str">
            <v>王靜慧小姐</v>
          </cell>
          <cell r="F9744">
            <v>918511581</v>
          </cell>
        </row>
        <row r="9745">
          <cell r="A9745" t="str">
            <v>K305108</v>
          </cell>
          <cell r="B9745" t="str">
            <v>AKN7776</v>
          </cell>
          <cell r="C9745" t="str">
            <v>先生</v>
          </cell>
          <cell r="D9745" t="str">
            <v>駱皇各</v>
          </cell>
          <cell r="E9745" t="str">
            <v>駱皇各先生</v>
          </cell>
          <cell r="F9745">
            <v>975320791</v>
          </cell>
        </row>
        <row r="9746">
          <cell r="A9746" t="str">
            <v>K305138</v>
          </cell>
          <cell r="B9746" t="str">
            <v>K305138</v>
          </cell>
          <cell r="C9746" t="str">
            <v>先生</v>
          </cell>
          <cell r="D9746" t="str">
            <v>車已賣</v>
          </cell>
          <cell r="E9746" t="str">
            <v>車已賣先生</v>
          </cell>
          <cell r="F9746">
            <v>900000000</v>
          </cell>
        </row>
        <row r="9747">
          <cell r="A9747" t="str">
            <v>K305299</v>
          </cell>
          <cell r="B9747" t="str">
            <v>AKW3036</v>
          </cell>
          <cell r="C9747" t="str">
            <v>先生</v>
          </cell>
          <cell r="D9747" t="str">
            <v>0蓋啟聖</v>
          </cell>
          <cell r="E9747" t="str">
            <v>蓋啟聖先生</v>
          </cell>
          <cell r="F9747">
            <v>916641383</v>
          </cell>
        </row>
        <row r="9748">
          <cell r="A9748" t="str">
            <v>K305300</v>
          </cell>
          <cell r="B9748" t="str">
            <v>ANK6666</v>
          </cell>
          <cell r="C9748" t="str">
            <v>小姐</v>
          </cell>
          <cell r="D9748" t="str">
            <v>曾裴琳</v>
          </cell>
          <cell r="E9748" t="str">
            <v>曾裴琳小姐</v>
          </cell>
          <cell r="F9748">
            <v>927666667</v>
          </cell>
        </row>
        <row r="9749">
          <cell r="A9749" t="str">
            <v>K305301</v>
          </cell>
          <cell r="B9749" t="str">
            <v>AMP9888</v>
          </cell>
          <cell r="C9749" t="str">
            <v>先生</v>
          </cell>
          <cell r="D9749" t="str">
            <v>姚俊宇</v>
          </cell>
          <cell r="E9749" t="str">
            <v>姚俊宇先生</v>
          </cell>
          <cell r="F9749">
            <v>917939778</v>
          </cell>
        </row>
        <row r="9750">
          <cell r="A9750" t="str">
            <v>K305325</v>
          </cell>
          <cell r="B9750" t="str">
            <v>AKQ1027</v>
          </cell>
          <cell r="C9750" t="str">
            <v>先生</v>
          </cell>
          <cell r="D9750" t="str">
            <v>念家豪</v>
          </cell>
          <cell r="E9750" t="str">
            <v>念家豪先生</v>
          </cell>
          <cell r="F9750">
            <v>937077921</v>
          </cell>
        </row>
        <row r="9751">
          <cell r="A9751" t="str">
            <v>K305333</v>
          </cell>
          <cell r="B9751" t="str">
            <v>AKN5681</v>
          </cell>
          <cell r="C9751" t="str">
            <v>先生</v>
          </cell>
          <cell r="D9751" t="str">
            <v>侯廣駿</v>
          </cell>
          <cell r="E9751" t="str">
            <v>侯廣駿先生</v>
          </cell>
          <cell r="F9751">
            <v>989084162</v>
          </cell>
        </row>
        <row r="9752">
          <cell r="A9752" t="str">
            <v>K305335</v>
          </cell>
          <cell r="B9752" t="str">
            <v>AKN3136</v>
          </cell>
          <cell r="C9752" t="str">
            <v>小姐</v>
          </cell>
          <cell r="D9752" t="str">
            <v>邱文珍</v>
          </cell>
          <cell r="E9752" t="str">
            <v>邱文珍小姐</v>
          </cell>
          <cell r="F9752">
            <v>910013373</v>
          </cell>
        </row>
        <row r="9753">
          <cell r="A9753" t="str">
            <v>K305336</v>
          </cell>
          <cell r="B9753" t="str">
            <v>AKE2788</v>
          </cell>
          <cell r="C9753" t="str">
            <v>小姐</v>
          </cell>
          <cell r="D9753" t="str">
            <v>蔡曉娟</v>
          </cell>
          <cell r="E9753" t="str">
            <v>蔡曉娟小姐</v>
          </cell>
          <cell r="F9753">
            <v>939565221</v>
          </cell>
        </row>
        <row r="9754">
          <cell r="A9754" t="str">
            <v>K305373</v>
          </cell>
          <cell r="B9754" t="str">
            <v>AKE1129</v>
          </cell>
          <cell r="C9754" t="str">
            <v>先生</v>
          </cell>
          <cell r="D9754" t="str">
            <v>廣燁資訊顧問有限公司劉盈廷</v>
          </cell>
          <cell r="E9754" t="str">
            <v>劉盈廷先生</v>
          </cell>
          <cell r="F9754">
            <v>922188300</v>
          </cell>
        </row>
        <row r="9755">
          <cell r="A9755" t="str">
            <v>K305374</v>
          </cell>
          <cell r="B9755" t="str">
            <v>AKN8905</v>
          </cell>
          <cell r="C9755" t="str">
            <v>先生</v>
          </cell>
          <cell r="D9755" t="str">
            <v>陳建禎</v>
          </cell>
          <cell r="E9755" t="str">
            <v>陳建禎先生</v>
          </cell>
          <cell r="F9755">
            <v>900000000</v>
          </cell>
        </row>
        <row r="9756">
          <cell r="A9756" t="str">
            <v>K305376</v>
          </cell>
          <cell r="B9756" t="str">
            <v>AKN7076</v>
          </cell>
          <cell r="C9756" t="str">
            <v>小姐</v>
          </cell>
          <cell r="D9756" t="str">
            <v>楊芝芝</v>
          </cell>
          <cell r="E9756" t="str">
            <v>楊芝芝小姐</v>
          </cell>
          <cell r="F9756">
            <v>933394179</v>
          </cell>
        </row>
        <row r="9757">
          <cell r="A9757" t="str">
            <v>K305408</v>
          </cell>
          <cell r="B9757" t="str">
            <v>AKX8816</v>
          </cell>
          <cell r="C9757" t="str">
            <v>先生</v>
          </cell>
          <cell r="D9757" t="str">
            <v>陳家傑</v>
          </cell>
          <cell r="E9757" t="str">
            <v>陳家傑先生</v>
          </cell>
          <cell r="F9757">
            <v>953059053</v>
          </cell>
        </row>
        <row r="9758">
          <cell r="A9758" t="str">
            <v>K305428</v>
          </cell>
          <cell r="B9758" t="str">
            <v>AKP0185</v>
          </cell>
          <cell r="C9758" t="str">
            <v>先生</v>
          </cell>
          <cell r="D9758" t="str">
            <v>沈義舫</v>
          </cell>
          <cell r="E9758" t="str">
            <v>沈義舫先生</v>
          </cell>
          <cell r="F9758">
            <v>989346396</v>
          </cell>
        </row>
        <row r="9759">
          <cell r="A9759" t="str">
            <v>K305441</v>
          </cell>
          <cell r="B9759" t="str">
            <v>AKW8277</v>
          </cell>
          <cell r="C9759" t="str">
            <v>先生</v>
          </cell>
          <cell r="D9759" t="str">
            <v>杜念安</v>
          </cell>
          <cell r="E9759" t="str">
            <v>杜念安先生</v>
          </cell>
          <cell r="F9759">
            <v>913999592</v>
          </cell>
        </row>
        <row r="9760">
          <cell r="A9760" t="str">
            <v>K305548</v>
          </cell>
          <cell r="B9760" t="str">
            <v>AMW9779</v>
          </cell>
          <cell r="C9760" t="str">
            <v>小姐</v>
          </cell>
          <cell r="D9760" t="str">
            <v>丁燕玲</v>
          </cell>
          <cell r="E9760" t="str">
            <v>丁燕玲小姐</v>
          </cell>
          <cell r="F9760">
            <v>935866162</v>
          </cell>
        </row>
        <row r="9761">
          <cell r="A9761" t="str">
            <v>K305671</v>
          </cell>
          <cell r="B9761" t="str">
            <v>AKY1105</v>
          </cell>
          <cell r="C9761" t="str">
            <v>先生</v>
          </cell>
          <cell r="D9761" t="str">
            <v>陳仁偉</v>
          </cell>
          <cell r="E9761" t="str">
            <v>陳仁偉先生</v>
          </cell>
          <cell r="F9761">
            <v>937821105</v>
          </cell>
        </row>
        <row r="9762">
          <cell r="A9762" t="str">
            <v>K317209</v>
          </cell>
          <cell r="B9762" t="str">
            <v>ANZ7773</v>
          </cell>
          <cell r="C9762" t="str">
            <v>先生</v>
          </cell>
          <cell r="D9762" t="str">
            <v>李雪玲</v>
          </cell>
          <cell r="E9762" t="str">
            <v>李宏哲先生</v>
          </cell>
          <cell r="F9762">
            <v>912936886</v>
          </cell>
        </row>
        <row r="9763">
          <cell r="A9763" t="str">
            <v>K317215</v>
          </cell>
          <cell r="B9763" t="str">
            <v>AMA1689</v>
          </cell>
          <cell r="C9763" t="str">
            <v>先生</v>
          </cell>
          <cell r="D9763" t="str">
            <v>仲美金屬工程有限公司柯威德</v>
          </cell>
          <cell r="E9763" t="str">
            <v>柯威德先生</v>
          </cell>
          <cell r="F9763">
            <v>935389989</v>
          </cell>
        </row>
        <row r="9764">
          <cell r="A9764" t="str">
            <v>K317619</v>
          </cell>
          <cell r="B9764" t="str">
            <v>ATG3933</v>
          </cell>
          <cell r="C9764" t="str">
            <v>小姐</v>
          </cell>
          <cell r="D9764" t="str">
            <v>陳凱生</v>
          </cell>
          <cell r="E9764" t="str">
            <v>謝燕華小姐</v>
          </cell>
          <cell r="F9764">
            <v>972786552</v>
          </cell>
        </row>
        <row r="9765">
          <cell r="A9765" t="str">
            <v>K317657</v>
          </cell>
          <cell r="B9765" t="str">
            <v>AJJ2608</v>
          </cell>
          <cell r="C9765" t="str">
            <v>小姐</v>
          </cell>
          <cell r="D9765" t="str">
            <v>吳佩璇</v>
          </cell>
          <cell r="E9765" t="str">
            <v>李銘玲小姐</v>
          </cell>
          <cell r="F9765">
            <v>935014626</v>
          </cell>
        </row>
        <row r="9766">
          <cell r="A9766" t="str">
            <v>K318101</v>
          </cell>
          <cell r="B9766" t="str">
            <v>ATM0867</v>
          </cell>
          <cell r="C9766" t="str">
            <v>先生</v>
          </cell>
          <cell r="D9766" t="str">
            <v>張凱傑</v>
          </cell>
          <cell r="E9766" t="str">
            <v>張凱傑先生</v>
          </cell>
          <cell r="F9766">
            <v>987071622</v>
          </cell>
        </row>
        <row r="9767">
          <cell r="A9767" t="str">
            <v>K318167</v>
          </cell>
          <cell r="B9767" t="str">
            <v>RAY6830</v>
          </cell>
          <cell r="C9767" t="str">
            <v>先生</v>
          </cell>
          <cell r="D9767" t="str">
            <v>江常銘</v>
          </cell>
          <cell r="E9767" t="str">
            <v>江常銘先生</v>
          </cell>
          <cell r="F9767">
            <v>928555283</v>
          </cell>
        </row>
        <row r="9768">
          <cell r="A9768" t="str">
            <v>K318262</v>
          </cell>
          <cell r="B9768" t="str">
            <v>ALC6688</v>
          </cell>
          <cell r="C9768" t="str">
            <v>先生</v>
          </cell>
          <cell r="D9768" t="str">
            <v>張菫元</v>
          </cell>
          <cell r="E9768" t="str">
            <v>張菫元先生</v>
          </cell>
          <cell r="F9768">
            <v>936979668</v>
          </cell>
        </row>
        <row r="9769">
          <cell r="A9769" t="str">
            <v>K318493</v>
          </cell>
          <cell r="B9769" t="str">
            <v>ANV2698</v>
          </cell>
          <cell r="C9769" t="str">
            <v>先生</v>
          </cell>
          <cell r="D9769" t="str">
            <v>徐郭堯</v>
          </cell>
          <cell r="E9769" t="str">
            <v>徐郭堯先生</v>
          </cell>
          <cell r="F9769">
            <v>975365596</v>
          </cell>
        </row>
        <row r="9770">
          <cell r="A9770" t="str">
            <v>K318680</v>
          </cell>
          <cell r="B9770" t="str">
            <v>BMW0005</v>
          </cell>
          <cell r="C9770" t="str">
            <v>先生</v>
          </cell>
          <cell r="D9770" t="str">
            <v>張裕正</v>
          </cell>
          <cell r="E9770" t="str">
            <v>張裕正先生</v>
          </cell>
          <cell r="F9770">
            <v>975627655</v>
          </cell>
        </row>
        <row r="9771">
          <cell r="A9771" t="str">
            <v>K320143</v>
          </cell>
          <cell r="B9771" t="str">
            <v>ASC7060</v>
          </cell>
          <cell r="C9771" t="str">
            <v>先生</v>
          </cell>
          <cell r="D9771" t="str">
            <v>馬英哲</v>
          </cell>
          <cell r="E9771" t="str">
            <v>馬英哲先生</v>
          </cell>
          <cell r="F9771">
            <v>922008358</v>
          </cell>
        </row>
        <row r="9772">
          <cell r="A9772" t="str">
            <v>K320376</v>
          </cell>
          <cell r="B9772" t="str">
            <v>AJG0908</v>
          </cell>
          <cell r="C9772" t="str">
            <v>先生</v>
          </cell>
          <cell r="D9772" t="str">
            <v>林明德</v>
          </cell>
          <cell r="E9772" t="str">
            <v>林明德先生</v>
          </cell>
          <cell r="F9772">
            <v>910673414</v>
          </cell>
        </row>
        <row r="9773">
          <cell r="A9773" t="str">
            <v>K320933</v>
          </cell>
          <cell r="B9773" t="str">
            <v>RAQ8783</v>
          </cell>
          <cell r="C9773" t="str">
            <v>先生</v>
          </cell>
          <cell r="D9773" t="str">
            <v>證元工業有現公司-聯邦國際租賃(股)周昆佑</v>
          </cell>
          <cell r="E9773" t="str">
            <v>周昆佑先生</v>
          </cell>
          <cell r="F9773">
            <v>935007690</v>
          </cell>
        </row>
        <row r="9774">
          <cell r="A9774" t="str">
            <v>K320972</v>
          </cell>
          <cell r="B9774" t="str">
            <v>ATH0902</v>
          </cell>
          <cell r="C9774" t="str">
            <v>先生</v>
          </cell>
          <cell r="D9774" t="str">
            <v>慈惠實業有限公司陳澤陽</v>
          </cell>
          <cell r="E9774" t="str">
            <v>陳澤陽先生</v>
          </cell>
          <cell r="F9774">
            <v>928071197</v>
          </cell>
        </row>
        <row r="9775">
          <cell r="A9775" t="str">
            <v>K321103</v>
          </cell>
          <cell r="B9775" t="str">
            <v>AKK9897</v>
          </cell>
          <cell r="C9775" t="str">
            <v>小姐</v>
          </cell>
          <cell r="D9775" t="str">
            <v>羅雅惠</v>
          </cell>
          <cell r="E9775" t="str">
            <v>羅雅惠小姐</v>
          </cell>
          <cell r="F9775">
            <v>925528128</v>
          </cell>
        </row>
        <row r="9776">
          <cell r="A9776" t="str">
            <v>K321275</v>
          </cell>
          <cell r="B9776" t="str">
            <v>APW5859</v>
          </cell>
          <cell r="C9776" t="str">
            <v>小姐</v>
          </cell>
          <cell r="D9776" t="str">
            <v>陳芷檸</v>
          </cell>
          <cell r="E9776" t="str">
            <v>陳芷檸小姐</v>
          </cell>
          <cell r="F9776">
            <v>988010133</v>
          </cell>
        </row>
        <row r="9777">
          <cell r="A9777" t="str">
            <v>K321507</v>
          </cell>
          <cell r="B9777" t="str">
            <v>K321507</v>
          </cell>
          <cell r="C9777" t="str">
            <v>先生</v>
          </cell>
          <cell r="D9777" t="str">
            <v>車已賣</v>
          </cell>
          <cell r="E9777" t="str">
            <v>車已賣先生</v>
          </cell>
          <cell r="F9777">
            <v>900000000</v>
          </cell>
        </row>
        <row r="9778">
          <cell r="A9778" t="str">
            <v>K321537</v>
          </cell>
          <cell r="B9778" t="str">
            <v>RAW0808</v>
          </cell>
          <cell r="C9778" t="str">
            <v>先生</v>
          </cell>
          <cell r="D9778" t="str">
            <v>弘大貿易(股)-財盟租賃鄭博仁</v>
          </cell>
          <cell r="E9778" t="str">
            <v>鄭博仁先生</v>
          </cell>
          <cell r="F9778">
            <v>952290011</v>
          </cell>
        </row>
        <row r="9779">
          <cell r="A9779" t="str">
            <v>K321735</v>
          </cell>
          <cell r="B9779" t="str">
            <v>AKP1111</v>
          </cell>
          <cell r="C9779" t="str">
            <v>先生</v>
          </cell>
          <cell r="D9779" t="str">
            <v>劉文侃</v>
          </cell>
          <cell r="E9779" t="str">
            <v>黃煌坤先生</v>
          </cell>
          <cell r="F9779">
            <v>965268789</v>
          </cell>
        </row>
        <row r="9780">
          <cell r="A9780" t="str">
            <v>K321921</v>
          </cell>
          <cell r="B9780" t="str">
            <v>ALP0829</v>
          </cell>
          <cell r="C9780" t="str">
            <v>小姐</v>
          </cell>
          <cell r="D9780" t="str">
            <v>楊薔薇</v>
          </cell>
          <cell r="E9780" t="str">
            <v>楊薔薇小姐</v>
          </cell>
          <cell r="F9780">
            <v>933418982</v>
          </cell>
        </row>
        <row r="9781">
          <cell r="A9781" t="str">
            <v>K322257</v>
          </cell>
          <cell r="B9781" t="str">
            <v>AKM6179</v>
          </cell>
          <cell r="C9781" t="str">
            <v>先生</v>
          </cell>
          <cell r="D9781" t="str">
            <v>宋錫顯</v>
          </cell>
          <cell r="E9781" t="str">
            <v>宋國瑋先生</v>
          </cell>
          <cell r="F9781">
            <v>978557480</v>
          </cell>
        </row>
        <row r="9782">
          <cell r="A9782" t="str">
            <v>K322258</v>
          </cell>
          <cell r="B9782" t="str">
            <v>APC8809</v>
          </cell>
          <cell r="C9782" t="str">
            <v>先生</v>
          </cell>
          <cell r="D9782" t="str">
            <v>王慶達</v>
          </cell>
          <cell r="E9782" t="str">
            <v>王慶達先生</v>
          </cell>
          <cell r="F9782">
            <v>935701303</v>
          </cell>
        </row>
        <row r="9783">
          <cell r="A9783" t="str">
            <v>K322266</v>
          </cell>
          <cell r="B9783" t="str">
            <v>AKY5151</v>
          </cell>
          <cell r="C9783" t="str">
            <v>先生</v>
          </cell>
          <cell r="D9783" t="str">
            <v>劉建良</v>
          </cell>
          <cell r="E9783" t="str">
            <v>張正偉先生</v>
          </cell>
          <cell r="F9783">
            <v>970818883</v>
          </cell>
        </row>
        <row r="9784">
          <cell r="A9784" t="str">
            <v>K322267</v>
          </cell>
          <cell r="B9784" t="str">
            <v>APJ5828</v>
          </cell>
          <cell r="C9784" t="str">
            <v>先生</v>
          </cell>
          <cell r="D9784" t="str">
            <v>裘翊</v>
          </cell>
          <cell r="E9784" t="str">
            <v>裘翊先生</v>
          </cell>
          <cell r="F9784">
            <v>910392961</v>
          </cell>
        </row>
        <row r="9785">
          <cell r="A9785" t="str">
            <v>K326677</v>
          </cell>
          <cell r="B9785" t="str">
            <v>RAQ3919</v>
          </cell>
          <cell r="C9785" t="str">
            <v>小姐</v>
          </cell>
          <cell r="D9785" t="str">
            <v>凱悅貿易有限公司陳心玉</v>
          </cell>
          <cell r="E9785" t="str">
            <v>陳心玉小姐</v>
          </cell>
          <cell r="F9785">
            <v>952922288</v>
          </cell>
        </row>
        <row r="9786">
          <cell r="A9786" t="str">
            <v>K326853</v>
          </cell>
          <cell r="B9786" t="str">
            <v>AGS9633</v>
          </cell>
          <cell r="C9786" t="str">
            <v>先生</v>
          </cell>
          <cell r="D9786" t="str">
            <v>魏詩婷</v>
          </cell>
          <cell r="E9786" t="str">
            <v>魏良浩先生</v>
          </cell>
          <cell r="F9786">
            <v>952183819</v>
          </cell>
        </row>
        <row r="9787">
          <cell r="A9787" t="str">
            <v>K327080</v>
          </cell>
          <cell r="B9787" t="str">
            <v>RCA8929</v>
          </cell>
          <cell r="C9787" t="str">
            <v>先生</v>
          </cell>
          <cell r="D9787" t="str">
            <v>徐永堅</v>
          </cell>
          <cell r="E9787" t="str">
            <v>徐永堅先生</v>
          </cell>
          <cell r="F9787">
            <v>935223681</v>
          </cell>
        </row>
        <row r="9788">
          <cell r="A9788" t="str">
            <v>K327083</v>
          </cell>
          <cell r="B9788" t="str">
            <v>AKK0111</v>
          </cell>
          <cell r="C9788" t="str">
            <v>先生</v>
          </cell>
          <cell r="D9788" t="str">
            <v>徐素卿</v>
          </cell>
          <cell r="E9788" t="str">
            <v>何易達先生</v>
          </cell>
          <cell r="F9788">
            <v>910231209</v>
          </cell>
        </row>
        <row r="9789">
          <cell r="A9789" t="str">
            <v>K327248</v>
          </cell>
          <cell r="B9789" t="str">
            <v>AKA0973</v>
          </cell>
          <cell r="C9789" t="str">
            <v>先生</v>
          </cell>
          <cell r="D9789" t="str">
            <v>0劉堯宗</v>
          </cell>
          <cell r="E9789" t="str">
            <v>劉堯宗先生</v>
          </cell>
          <cell r="F9789">
            <v>970079001</v>
          </cell>
        </row>
        <row r="9790">
          <cell r="A9790" t="str">
            <v>K327348</v>
          </cell>
          <cell r="B9790" t="str">
            <v>AWY2237</v>
          </cell>
          <cell r="C9790" t="str">
            <v>先生</v>
          </cell>
          <cell r="D9790" t="str">
            <v>謝昇霖</v>
          </cell>
          <cell r="E9790" t="str">
            <v>謝昇霖先生</v>
          </cell>
          <cell r="F9790">
            <v>955133558</v>
          </cell>
        </row>
        <row r="9791">
          <cell r="A9791" t="str">
            <v>K327612</v>
          </cell>
          <cell r="B9791" t="str">
            <v>AJK1111</v>
          </cell>
          <cell r="C9791" t="str">
            <v>先生</v>
          </cell>
          <cell r="D9791" t="str">
            <v>蔡輝鴻</v>
          </cell>
          <cell r="E9791" t="str">
            <v>蔡輝鴻先生</v>
          </cell>
          <cell r="F9791">
            <v>987155128</v>
          </cell>
        </row>
        <row r="9792">
          <cell r="A9792" t="str">
            <v>K327867</v>
          </cell>
          <cell r="B9792" t="str">
            <v>AKN3778</v>
          </cell>
          <cell r="C9792" t="str">
            <v>先生</v>
          </cell>
          <cell r="D9792" t="str">
            <v>管氏貿易股份有限公司管業森</v>
          </cell>
          <cell r="E9792" t="str">
            <v>管業森先生</v>
          </cell>
          <cell r="F9792">
            <v>932388671</v>
          </cell>
        </row>
        <row r="9793">
          <cell r="A9793" t="str">
            <v>K327873</v>
          </cell>
          <cell r="B9793" t="str">
            <v>AKW2800</v>
          </cell>
          <cell r="C9793" t="str">
            <v>小姐</v>
          </cell>
          <cell r="D9793" t="str">
            <v>李怡慧</v>
          </cell>
          <cell r="E9793" t="str">
            <v>李怡慧小姐</v>
          </cell>
          <cell r="F9793">
            <v>986334686</v>
          </cell>
        </row>
        <row r="9794">
          <cell r="A9794" t="str">
            <v>K327902</v>
          </cell>
          <cell r="B9794" t="str">
            <v>AKP0372</v>
          </cell>
          <cell r="C9794" t="str">
            <v>小姐</v>
          </cell>
          <cell r="D9794" t="str">
            <v>邱春瑩</v>
          </cell>
          <cell r="E9794" t="str">
            <v>邱春瑩小姐</v>
          </cell>
          <cell r="F9794">
            <v>933054572</v>
          </cell>
        </row>
        <row r="9795">
          <cell r="A9795" t="str">
            <v>K327951</v>
          </cell>
          <cell r="B9795" t="str">
            <v>AKP5986</v>
          </cell>
          <cell r="C9795" t="str">
            <v>先生</v>
          </cell>
          <cell r="D9795" t="str">
            <v>寶齡富錦生技股份有限公司楊紫明</v>
          </cell>
          <cell r="E9795" t="str">
            <v>楊紫明先生</v>
          </cell>
          <cell r="F9795">
            <v>933901766</v>
          </cell>
        </row>
        <row r="9796">
          <cell r="A9796" t="str">
            <v>K327953</v>
          </cell>
          <cell r="B9796" t="str">
            <v>ANA1021</v>
          </cell>
          <cell r="C9796" t="str">
            <v>小姐</v>
          </cell>
          <cell r="D9796" t="str">
            <v>鍾子研</v>
          </cell>
          <cell r="E9796" t="str">
            <v>鍾子研小姐</v>
          </cell>
          <cell r="F9796">
            <v>966849849</v>
          </cell>
        </row>
        <row r="9797">
          <cell r="A9797" t="str">
            <v>K328019</v>
          </cell>
          <cell r="B9797" t="str">
            <v>ATQ0929</v>
          </cell>
          <cell r="C9797" t="str">
            <v>先生</v>
          </cell>
          <cell r="D9797" t="str">
            <v>莊智偉</v>
          </cell>
          <cell r="E9797" t="str">
            <v>莊智偉先生</v>
          </cell>
          <cell r="F9797">
            <v>917828603</v>
          </cell>
        </row>
        <row r="9798">
          <cell r="A9798" t="str">
            <v>K329940</v>
          </cell>
          <cell r="B9798" t="str">
            <v>臨K40821</v>
          </cell>
          <cell r="C9798" t="str">
            <v>先生</v>
          </cell>
          <cell r="D9798" t="str">
            <v>喜克斯實業股份有限公司林奕良</v>
          </cell>
          <cell r="E9798" t="str">
            <v>林奕良先生</v>
          </cell>
          <cell r="F9798">
            <v>978597275</v>
          </cell>
        </row>
        <row r="9799">
          <cell r="A9799" t="str">
            <v>K330554</v>
          </cell>
          <cell r="B9799" t="str">
            <v>ATQ1535</v>
          </cell>
          <cell r="C9799" t="str">
            <v>先生</v>
          </cell>
          <cell r="D9799" t="str">
            <v>程建智</v>
          </cell>
          <cell r="E9799" t="str">
            <v>程建智先生</v>
          </cell>
          <cell r="F9799">
            <v>936402388</v>
          </cell>
        </row>
        <row r="9800">
          <cell r="A9800" t="str">
            <v>K381664</v>
          </cell>
          <cell r="B9800" t="str">
            <v>RBT7979</v>
          </cell>
          <cell r="C9800" t="str">
            <v>先生</v>
          </cell>
          <cell r="D9800" t="str">
            <v>簡大為</v>
          </cell>
          <cell r="E9800" t="str">
            <v>簡大為先生</v>
          </cell>
          <cell r="F9800">
            <v>987133699</v>
          </cell>
        </row>
        <row r="9801">
          <cell r="A9801" t="str">
            <v>K381672</v>
          </cell>
          <cell r="B9801" t="str">
            <v>AQF0811</v>
          </cell>
          <cell r="C9801" t="str">
            <v>先生</v>
          </cell>
          <cell r="D9801" t="str">
            <v>范志緯</v>
          </cell>
          <cell r="E9801" t="str">
            <v>范志緯先生</v>
          </cell>
          <cell r="F9801">
            <v>932299722</v>
          </cell>
        </row>
        <row r="9802">
          <cell r="A9802" t="str">
            <v>K381698</v>
          </cell>
          <cell r="B9802" t="str">
            <v>AND5157</v>
          </cell>
          <cell r="C9802" t="str">
            <v>先生</v>
          </cell>
          <cell r="D9802" t="str">
            <v>陳以倫</v>
          </cell>
          <cell r="E9802" t="str">
            <v>陳以倫先生</v>
          </cell>
          <cell r="F9802">
            <v>958526805</v>
          </cell>
        </row>
        <row r="9803">
          <cell r="A9803" t="str">
            <v>K381703</v>
          </cell>
          <cell r="B9803" t="str">
            <v>RBE7719</v>
          </cell>
          <cell r="C9803" t="str">
            <v>小姐</v>
          </cell>
          <cell r="D9803" t="str">
            <v>龍志貿易有限公司-財盟小客車楊雯雯</v>
          </cell>
          <cell r="E9803" t="str">
            <v>楊雯雯小姐</v>
          </cell>
          <cell r="F9803">
            <v>932057997</v>
          </cell>
        </row>
        <row r="9804">
          <cell r="A9804" t="str">
            <v>K389248</v>
          </cell>
          <cell r="B9804" t="str">
            <v>ANV0773</v>
          </cell>
          <cell r="C9804" t="str">
            <v>先生</v>
          </cell>
          <cell r="D9804" t="str">
            <v>童心德</v>
          </cell>
          <cell r="E9804" t="str">
            <v>童心德先生</v>
          </cell>
          <cell r="F9804">
            <v>988168697</v>
          </cell>
        </row>
        <row r="9805">
          <cell r="A9805" t="str">
            <v>K389251</v>
          </cell>
          <cell r="B9805" t="str">
            <v>ANW7666</v>
          </cell>
          <cell r="C9805" t="str">
            <v>先生</v>
          </cell>
          <cell r="D9805" t="str">
            <v>信義房屋陳博穎</v>
          </cell>
          <cell r="E9805" t="str">
            <v>陳博穎先生</v>
          </cell>
          <cell r="F9805">
            <v>936818785</v>
          </cell>
        </row>
        <row r="9806">
          <cell r="A9806" t="str">
            <v>K389253</v>
          </cell>
          <cell r="B9806" t="str">
            <v>ANW1208</v>
          </cell>
          <cell r="C9806" t="str">
            <v>先生</v>
          </cell>
          <cell r="D9806" t="str">
            <v>黃立閎</v>
          </cell>
          <cell r="E9806" t="str">
            <v>黃立閎先生</v>
          </cell>
          <cell r="F9806">
            <v>905128568</v>
          </cell>
        </row>
        <row r="9807">
          <cell r="A9807" t="str">
            <v>K389256</v>
          </cell>
          <cell r="B9807" t="str">
            <v>APY6198</v>
          </cell>
          <cell r="C9807" t="str">
            <v>先生</v>
          </cell>
          <cell r="D9807" t="str">
            <v>潘英明</v>
          </cell>
          <cell r="E9807" t="str">
            <v>潘英明先生</v>
          </cell>
          <cell r="F9807">
            <v>937498797</v>
          </cell>
        </row>
        <row r="9808">
          <cell r="A9808" t="str">
            <v>K389261</v>
          </cell>
          <cell r="B9808" t="str">
            <v>ANZ3200</v>
          </cell>
          <cell r="C9808" t="str">
            <v>先生</v>
          </cell>
          <cell r="D9808" t="str">
            <v>張書瑋</v>
          </cell>
          <cell r="E9808" t="str">
            <v>張書瑋先生</v>
          </cell>
          <cell r="F9808">
            <v>926853955</v>
          </cell>
        </row>
        <row r="9809">
          <cell r="A9809" t="str">
            <v>K389280</v>
          </cell>
          <cell r="B9809" t="str">
            <v>ANV3960</v>
          </cell>
          <cell r="C9809" t="str">
            <v>先生</v>
          </cell>
          <cell r="D9809" t="str">
            <v>劉宗(金金金)</v>
          </cell>
          <cell r="E9809" t="str">
            <v>劉宗(金金金)先生</v>
          </cell>
          <cell r="F9809">
            <v>966085780</v>
          </cell>
        </row>
        <row r="9810">
          <cell r="A9810" t="str">
            <v>K389281</v>
          </cell>
          <cell r="B9810" t="str">
            <v>ANF9939</v>
          </cell>
          <cell r="C9810" t="str">
            <v>先生</v>
          </cell>
          <cell r="D9810" t="str">
            <v>劉晉丞</v>
          </cell>
          <cell r="E9810" t="str">
            <v>劉晉丞先生</v>
          </cell>
          <cell r="F9810">
            <v>972639608</v>
          </cell>
        </row>
        <row r="9811">
          <cell r="A9811" t="str">
            <v>K389285</v>
          </cell>
          <cell r="B9811" t="str">
            <v>APV5588</v>
          </cell>
          <cell r="C9811" t="str">
            <v>先生</v>
          </cell>
          <cell r="D9811" t="str">
            <v>簡志仲</v>
          </cell>
          <cell r="E9811" t="str">
            <v>簡志仲先生</v>
          </cell>
          <cell r="F9811">
            <v>928626999</v>
          </cell>
        </row>
        <row r="9812">
          <cell r="A9812" t="str">
            <v>K389286</v>
          </cell>
          <cell r="B9812" t="str">
            <v>ANZ5050</v>
          </cell>
          <cell r="C9812" t="str">
            <v>先生</v>
          </cell>
          <cell r="D9812" t="str">
            <v>謝宜霖</v>
          </cell>
          <cell r="E9812" t="str">
            <v>謝宜霖先生</v>
          </cell>
          <cell r="F9812">
            <v>933934356</v>
          </cell>
        </row>
        <row r="9813">
          <cell r="A9813" t="str">
            <v>K389288</v>
          </cell>
          <cell r="B9813" t="str">
            <v>AKZ8678</v>
          </cell>
          <cell r="C9813" t="str">
            <v>先生</v>
          </cell>
          <cell r="D9813" t="str">
            <v>林家弘</v>
          </cell>
          <cell r="E9813" t="str">
            <v>林家弘先生</v>
          </cell>
          <cell r="F9813">
            <v>932389501</v>
          </cell>
        </row>
        <row r="9814">
          <cell r="A9814" t="str">
            <v>K389294</v>
          </cell>
          <cell r="B9814" t="str">
            <v>ANX1128</v>
          </cell>
          <cell r="C9814" t="str">
            <v>先生</v>
          </cell>
          <cell r="D9814" t="str">
            <v>吳承翰</v>
          </cell>
          <cell r="E9814" t="str">
            <v>吳承翰先生</v>
          </cell>
          <cell r="F9814">
            <v>931136775</v>
          </cell>
        </row>
        <row r="9815">
          <cell r="A9815" t="str">
            <v>K389297</v>
          </cell>
          <cell r="B9815" t="str">
            <v>AQJ1988</v>
          </cell>
          <cell r="C9815" t="str">
            <v>先生</v>
          </cell>
          <cell r="D9815" t="str">
            <v>姚俊吉</v>
          </cell>
          <cell r="E9815" t="str">
            <v>姚俊吉先生</v>
          </cell>
          <cell r="F9815">
            <v>975391525</v>
          </cell>
        </row>
        <row r="9816">
          <cell r="A9816" t="str">
            <v>K389300</v>
          </cell>
          <cell r="B9816" t="str">
            <v>APS1225</v>
          </cell>
          <cell r="C9816" t="str">
            <v>先生</v>
          </cell>
          <cell r="D9816" t="str">
            <v>曾思鈞</v>
          </cell>
          <cell r="E9816" t="str">
            <v>曾思鈞先生</v>
          </cell>
          <cell r="F9816">
            <v>919246535</v>
          </cell>
        </row>
        <row r="9817">
          <cell r="A9817" t="str">
            <v>K389301</v>
          </cell>
          <cell r="B9817" t="str">
            <v>AQS5589</v>
          </cell>
          <cell r="C9817" t="str">
            <v>先生</v>
          </cell>
          <cell r="D9817" t="str">
            <v>柯權鋒</v>
          </cell>
          <cell r="E9817" t="str">
            <v>柯權鋒先生</v>
          </cell>
          <cell r="F9817">
            <v>937889210</v>
          </cell>
        </row>
        <row r="9818">
          <cell r="A9818" t="str">
            <v>K389305</v>
          </cell>
          <cell r="B9818" t="str">
            <v>ANV2111</v>
          </cell>
          <cell r="C9818" t="str">
            <v>先生</v>
          </cell>
          <cell r="D9818" t="str">
            <v>新盛光電子有限公司李文哲</v>
          </cell>
          <cell r="E9818" t="str">
            <v>李文哲先生</v>
          </cell>
          <cell r="F9818">
            <v>917262232</v>
          </cell>
        </row>
        <row r="9819">
          <cell r="A9819" t="str">
            <v>K389306</v>
          </cell>
          <cell r="B9819" t="str">
            <v>ANW1028</v>
          </cell>
          <cell r="C9819" t="str">
            <v>先生</v>
          </cell>
          <cell r="D9819" t="str">
            <v>張富凱</v>
          </cell>
          <cell r="E9819" t="str">
            <v>張富凱先生</v>
          </cell>
          <cell r="F9819">
            <v>952531028</v>
          </cell>
        </row>
        <row r="9820">
          <cell r="A9820" t="str">
            <v>K389307</v>
          </cell>
          <cell r="B9820" t="str">
            <v>ATK8688</v>
          </cell>
          <cell r="C9820" t="str">
            <v>先生</v>
          </cell>
          <cell r="D9820" t="str">
            <v>陳國展</v>
          </cell>
          <cell r="E9820" t="str">
            <v>陳國展先生</v>
          </cell>
          <cell r="F9820">
            <v>903170797</v>
          </cell>
        </row>
        <row r="9821">
          <cell r="A9821" t="str">
            <v>K389313</v>
          </cell>
          <cell r="B9821" t="str">
            <v>ANN7288</v>
          </cell>
          <cell r="C9821" t="str">
            <v>先生</v>
          </cell>
          <cell r="D9821" t="str">
            <v>鄭秋貴</v>
          </cell>
          <cell r="E9821" t="str">
            <v>李勝洲先生</v>
          </cell>
          <cell r="F9821">
            <v>987920080</v>
          </cell>
        </row>
        <row r="9822">
          <cell r="A9822" t="str">
            <v>K389341</v>
          </cell>
          <cell r="B9822" t="str">
            <v>ANV3288</v>
          </cell>
          <cell r="C9822" t="str">
            <v>小姐</v>
          </cell>
          <cell r="D9822" t="str">
            <v>詹千慧</v>
          </cell>
          <cell r="E9822" t="str">
            <v>詹千慧小姐</v>
          </cell>
          <cell r="F9822">
            <v>921587433</v>
          </cell>
        </row>
        <row r="9823">
          <cell r="A9823" t="str">
            <v>K389372</v>
          </cell>
          <cell r="B9823" t="str">
            <v>AQB8678</v>
          </cell>
          <cell r="C9823" t="str">
            <v>先生</v>
          </cell>
          <cell r="D9823" t="str">
            <v>吳悅明</v>
          </cell>
          <cell r="E9823" t="str">
            <v>吳悅明先生</v>
          </cell>
          <cell r="F9823">
            <v>916889000</v>
          </cell>
        </row>
        <row r="9824">
          <cell r="A9824" t="str">
            <v>K389407</v>
          </cell>
          <cell r="B9824" t="str">
            <v>ANN9375</v>
          </cell>
          <cell r="C9824" t="str">
            <v>先生</v>
          </cell>
          <cell r="D9824" t="str">
            <v>廣順企業行張昊崴</v>
          </cell>
          <cell r="E9824" t="str">
            <v>張昊崴先生</v>
          </cell>
          <cell r="F9824">
            <v>988152340</v>
          </cell>
        </row>
        <row r="9825">
          <cell r="A9825" t="str">
            <v>K389435</v>
          </cell>
          <cell r="B9825" t="str">
            <v>ANV2869</v>
          </cell>
          <cell r="C9825" t="str">
            <v>先生</v>
          </cell>
          <cell r="D9825" t="str">
            <v>許志金</v>
          </cell>
          <cell r="E9825" t="str">
            <v>許志金先生</v>
          </cell>
          <cell r="F9825">
            <v>955967552</v>
          </cell>
        </row>
        <row r="9826">
          <cell r="A9826" t="str">
            <v>K389505</v>
          </cell>
          <cell r="B9826" t="str">
            <v>AJJ7377</v>
          </cell>
          <cell r="C9826" t="str">
            <v>小姐</v>
          </cell>
          <cell r="D9826" t="str">
            <v>陳昀貞</v>
          </cell>
          <cell r="E9826" t="str">
            <v>陳昀貞小姐</v>
          </cell>
          <cell r="F9826">
            <v>939706688</v>
          </cell>
        </row>
        <row r="9827">
          <cell r="A9827" t="str">
            <v>K389511</v>
          </cell>
          <cell r="B9827" t="str">
            <v>APN8558</v>
          </cell>
          <cell r="C9827" t="str">
            <v>先生</v>
          </cell>
          <cell r="D9827" t="str">
            <v>曾詩翰</v>
          </cell>
          <cell r="E9827" t="str">
            <v>曾詩翰先生</v>
          </cell>
          <cell r="F9827">
            <v>939057957</v>
          </cell>
        </row>
        <row r="9828">
          <cell r="A9828" t="str">
            <v>K389523</v>
          </cell>
          <cell r="B9828" t="str">
            <v>RBC2361</v>
          </cell>
          <cell r="C9828" t="str">
            <v>先生</v>
          </cell>
          <cell r="D9828" t="str">
            <v>格上汽車租賃股份有限公司簡誌廷</v>
          </cell>
          <cell r="E9828" t="str">
            <v>簡誌廷先生</v>
          </cell>
          <cell r="F9828">
            <v>921175060</v>
          </cell>
        </row>
        <row r="9829">
          <cell r="A9829" t="str">
            <v>K389540</v>
          </cell>
          <cell r="B9829" t="str">
            <v>ALC5656</v>
          </cell>
          <cell r="C9829" t="str">
            <v>小姐</v>
          </cell>
          <cell r="D9829" t="str">
            <v>安侯建業聯合會計師事務所周寶蓮</v>
          </cell>
          <cell r="E9829" t="str">
            <v>周寶蓮小姐</v>
          </cell>
          <cell r="F9829">
            <v>975727261</v>
          </cell>
        </row>
        <row r="9830">
          <cell r="A9830" t="str">
            <v>K389541</v>
          </cell>
          <cell r="B9830" t="str">
            <v>ANV6515</v>
          </cell>
          <cell r="C9830" t="str">
            <v>小姐</v>
          </cell>
          <cell r="D9830" t="str">
            <v>趙秋玲</v>
          </cell>
          <cell r="E9830" t="str">
            <v>趙秋玲小姐</v>
          </cell>
          <cell r="F9830">
            <v>932306361</v>
          </cell>
        </row>
        <row r="9831">
          <cell r="A9831" t="str">
            <v>K389571</v>
          </cell>
          <cell r="B9831" t="str">
            <v>RBC5501</v>
          </cell>
          <cell r="C9831" t="str">
            <v>先生</v>
          </cell>
          <cell r="D9831" t="str">
            <v>和運租車股份有限公司吳汝陵</v>
          </cell>
          <cell r="E9831" t="str">
            <v>吳汝陵先生</v>
          </cell>
          <cell r="F9831">
            <v>955442884</v>
          </cell>
        </row>
        <row r="9832">
          <cell r="A9832" t="str">
            <v>K389581</v>
          </cell>
          <cell r="B9832" t="str">
            <v>ANW0729</v>
          </cell>
          <cell r="C9832" t="str">
            <v>先生</v>
          </cell>
          <cell r="D9832" t="str">
            <v>楊逢振</v>
          </cell>
          <cell r="E9832" t="str">
            <v>楊逢振先生</v>
          </cell>
          <cell r="F9832">
            <v>972380729</v>
          </cell>
        </row>
        <row r="9833">
          <cell r="A9833" t="str">
            <v>K389582</v>
          </cell>
          <cell r="B9833" t="str">
            <v>ANW9709</v>
          </cell>
          <cell r="C9833" t="str">
            <v>先生</v>
          </cell>
          <cell r="D9833" t="str">
            <v>楊鎧瑞</v>
          </cell>
          <cell r="E9833" t="str">
            <v>楊鎧瑞先生</v>
          </cell>
          <cell r="F9833">
            <v>919939740</v>
          </cell>
        </row>
        <row r="9834">
          <cell r="A9834" t="str">
            <v>K389608</v>
          </cell>
          <cell r="B9834" t="str">
            <v>AXA0098</v>
          </cell>
          <cell r="C9834" t="str">
            <v>先生</v>
          </cell>
          <cell r="D9834" t="str">
            <v>蘇韋綸</v>
          </cell>
          <cell r="E9834" t="str">
            <v>蘇韋綸先生</v>
          </cell>
          <cell r="F9834">
            <v>927343761</v>
          </cell>
        </row>
        <row r="9835">
          <cell r="A9835" t="str">
            <v>K389634</v>
          </cell>
          <cell r="B9835" t="str">
            <v>ANX5997</v>
          </cell>
          <cell r="C9835" t="str">
            <v>先生</v>
          </cell>
          <cell r="D9835" t="str">
            <v>魏慶龍</v>
          </cell>
          <cell r="E9835" t="str">
            <v>魏慶龍先生</v>
          </cell>
          <cell r="F9835">
            <v>933660266</v>
          </cell>
        </row>
        <row r="9836">
          <cell r="A9836" t="str">
            <v>K389641</v>
          </cell>
          <cell r="B9836" t="str">
            <v>ANW9700</v>
          </cell>
          <cell r="C9836" t="str">
            <v>小姐</v>
          </cell>
          <cell r="D9836" t="str">
            <v>蔡麗香</v>
          </cell>
          <cell r="E9836" t="str">
            <v>蔡麗香小姐</v>
          </cell>
          <cell r="F9836">
            <v>972858117</v>
          </cell>
        </row>
        <row r="9837">
          <cell r="A9837" t="str">
            <v>K389720</v>
          </cell>
          <cell r="B9837" t="str">
            <v>ANU2220</v>
          </cell>
          <cell r="C9837" t="str">
            <v>先生</v>
          </cell>
          <cell r="D9837" t="str">
            <v>陳厚任</v>
          </cell>
          <cell r="E9837" t="str">
            <v>陳厚任先生</v>
          </cell>
          <cell r="F9837">
            <v>920080321</v>
          </cell>
        </row>
        <row r="9838">
          <cell r="A9838" t="str">
            <v>K389742</v>
          </cell>
          <cell r="B9838" t="str">
            <v>ANX1738</v>
          </cell>
          <cell r="C9838" t="str">
            <v>先生</v>
          </cell>
          <cell r="D9838" t="str">
            <v>陳世芳</v>
          </cell>
          <cell r="E9838" t="str">
            <v>黃博鴻先生</v>
          </cell>
          <cell r="F9838">
            <v>911656688</v>
          </cell>
        </row>
        <row r="9839">
          <cell r="A9839" t="str">
            <v>K389770</v>
          </cell>
          <cell r="B9839" t="str">
            <v>ANY8100</v>
          </cell>
          <cell r="C9839" t="str">
            <v>小姐</v>
          </cell>
          <cell r="D9839" t="str">
            <v>蔡麗香</v>
          </cell>
          <cell r="E9839" t="str">
            <v>蔡麗香小姐</v>
          </cell>
          <cell r="F9839">
            <v>972858117</v>
          </cell>
        </row>
        <row r="9840">
          <cell r="A9840" t="str">
            <v>K389866</v>
          </cell>
          <cell r="B9840" t="str">
            <v>APC7797</v>
          </cell>
          <cell r="C9840" t="str">
            <v>先生</v>
          </cell>
          <cell r="D9840" t="str">
            <v>林志民</v>
          </cell>
          <cell r="E9840" t="str">
            <v>林志民先生</v>
          </cell>
          <cell r="F9840">
            <v>932906406</v>
          </cell>
        </row>
        <row r="9841">
          <cell r="A9841" t="str">
            <v>K389868</v>
          </cell>
          <cell r="B9841" t="str">
            <v>ARP5398</v>
          </cell>
          <cell r="C9841" t="str">
            <v>先生</v>
          </cell>
          <cell r="D9841" t="str">
            <v>冬佳莉</v>
          </cell>
          <cell r="E9841" t="str">
            <v>李尚霈先生</v>
          </cell>
          <cell r="F9841">
            <v>921193196</v>
          </cell>
        </row>
        <row r="9842">
          <cell r="A9842" t="str">
            <v>K389872</v>
          </cell>
          <cell r="B9842" t="str">
            <v>RBE1010</v>
          </cell>
          <cell r="C9842" t="str">
            <v>小姐</v>
          </cell>
          <cell r="D9842" t="str">
            <v>煌旂有限公司(格上)劉詠儀</v>
          </cell>
          <cell r="E9842" t="str">
            <v>劉詠儀小姐</v>
          </cell>
          <cell r="F9842">
            <v>988918070</v>
          </cell>
        </row>
        <row r="9843">
          <cell r="A9843" t="str">
            <v>K389873</v>
          </cell>
          <cell r="B9843" t="str">
            <v>ARE8126</v>
          </cell>
          <cell r="C9843" t="str">
            <v>先生</v>
          </cell>
          <cell r="D9843" t="str">
            <v>黃景新</v>
          </cell>
          <cell r="E9843" t="str">
            <v>陳盛雄先生</v>
          </cell>
          <cell r="F9843">
            <v>922195268</v>
          </cell>
        </row>
        <row r="9844">
          <cell r="A9844" t="str">
            <v>K389899</v>
          </cell>
          <cell r="B9844" t="str">
            <v>ARE8586</v>
          </cell>
          <cell r="C9844" t="str">
            <v>先生</v>
          </cell>
          <cell r="D9844" t="str">
            <v>陳柏丞</v>
          </cell>
          <cell r="E9844" t="str">
            <v>陳柏丞先生</v>
          </cell>
          <cell r="F9844">
            <v>922504905</v>
          </cell>
        </row>
        <row r="9845">
          <cell r="A9845" t="str">
            <v>K389905</v>
          </cell>
          <cell r="B9845" t="str">
            <v>APK3888</v>
          </cell>
          <cell r="C9845" t="str">
            <v>小姐</v>
          </cell>
          <cell r="D9845" t="str">
            <v>陳玉娉</v>
          </cell>
          <cell r="E9845" t="str">
            <v>陳玉娉小姐</v>
          </cell>
          <cell r="F9845">
            <v>921951301</v>
          </cell>
        </row>
        <row r="9846">
          <cell r="A9846" t="str">
            <v>K389929</v>
          </cell>
          <cell r="B9846" t="str">
            <v>ATM5101</v>
          </cell>
          <cell r="C9846" t="str">
            <v>小姐</v>
          </cell>
          <cell r="D9846" t="str">
            <v>馬紹爾群島商全球設計-格上汽車租賃(股)黃芯怡</v>
          </cell>
          <cell r="E9846" t="str">
            <v>黃芯怡小姐</v>
          </cell>
          <cell r="F9846">
            <v>937128937</v>
          </cell>
        </row>
        <row r="9847">
          <cell r="A9847" t="str">
            <v>K389938</v>
          </cell>
          <cell r="B9847" t="str">
            <v>ARE8339</v>
          </cell>
          <cell r="C9847" t="str">
            <v>先生</v>
          </cell>
          <cell r="D9847" t="str">
            <v>張耿豪</v>
          </cell>
          <cell r="E9847" t="str">
            <v>張耿豪先生</v>
          </cell>
          <cell r="F9847">
            <v>972359251</v>
          </cell>
        </row>
        <row r="9848">
          <cell r="A9848" t="str">
            <v>K389939</v>
          </cell>
          <cell r="B9848" t="str">
            <v>ARE6708</v>
          </cell>
          <cell r="C9848" t="str">
            <v>小姐</v>
          </cell>
          <cell r="D9848" t="str">
            <v>王俞心</v>
          </cell>
          <cell r="E9848" t="str">
            <v>王俞心小姐</v>
          </cell>
          <cell r="F9848">
            <v>926188372</v>
          </cell>
        </row>
        <row r="9849">
          <cell r="A9849" t="str">
            <v>K389940</v>
          </cell>
          <cell r="B9849" t="str">
            <v>AQX3330</v>
          </cell>
          <cell r="C9849" t="str">
            <v>先生</v>
          </cell>
          <cell r="D9849" t="str">
            <v>九位數亞太股份有限公司林為祥</v>
          </cell>
          <cell r="E9849" t="str">
            <v>林為祥先生</v>
          </cell>
          <cell r="F9849">
            <v>927911911</v>
          </cell>
        </row>
        <row r="9850">
          <cell r="A9850" t="str">
            <v>K389943</v>
          </cell>
          <cell r="B9850" t="str">
            <v>ARE2832</v>
          </cell>
          <cell r="C9850" t="str">
            <v>小姐</v>
          </cell>
          <cell r="D9850" t="str">
            <v>柯宇家</v>
          </cell>
          <cell r="E9850" t="str">
            <v>柯宇家小姐</v>
          </cell>
          <cell r="F9850">
            <v>911709590</v>
          </cell>
        </row>
        <row r="9851">
          <cell r="A9851" t="str">
            <v>K389979</v>
          </cell>
          <cell r="B9851" t="str">
            <v>AQE3000</v>
          </cell>
          <cell r="C9851" t="str">
            <v>小姐</v>
          </cell>
          <cell r="D9851" t="str">
            <v>張翔富</v>
          </cell>
          <cell r="E9851" t="str">
            <v>林思綺小姐</v>
          </cell>
          <cell r="F9851">
            <v>936957200</v>
          </cell>
        </row>
        <row r="9852">
          <cell r="A9852" t="str">
            <v>K389981</v>
          </cell>
          <cell r="B9852" t="str">
            <v>AND0912</v>
          </cell>
          <cell r="C9852" t="str">
            <v>小姐</v>
          </cell>
          <cell r="D9852" t="str">
            <v>黃慧宜</v>
          </cell>
          <cell r="E9852" t="str">
            <v>黃慧宜小姐</v>
          </cell>
          <cell r="F9852">
            <v>912505652</v>
          </cell>
        </row>
        <row r="9853">
          <cell r="A9853" t="str">
            <v>K390041</v>
          </cell>
          <cell r="B9853" t="str">
            <v>APM2555</v>
          </cell>
          <cell r="C9853" t="str">
            <v>小姐</v>
          </cell>
          <cell r="D9853" t="str">
            <v>陳怡憓</v>
          </cell>
          <cell r="E9853" t="str">
            <v>陳怡憓小姐</v>
          </cell>
          <cell r="F9853">
            <v>989525608</v>
          </cell>
        </row>
        <row r="9854">
          <cell r="A9854" t="str">
            <v>K390051</v>
          </cell>
          <cell r="B9854" t="str">
            <v>APD0382</v>
          </cell>
          <cell r="C9854" t="str">
            <v>先生</v>
          </cell>
          <cell r="D9854" t="str">
            <v>陳冠至</v>
          </cell>
          <cell r="E9854" t="str">
            <v>陳冠至先生</v>
          </cell>
          <cell r="F9854">
            <v>935512680</v>
          </cell>
        </row>
        <row r="9855">
          <cell r="A9855" t="str">
            <v>K390060</v>
          </cell>
          <cell r="B9855" t="str">
            <v>ARF8586</v>
          </cell>
          <cell r="C9855" t="str">
            <v>先生</v>
          </cell>
          <cell r="D9855" t="str">
            <v>連承熙</v>
          </cell>
          <cell r="E9855" t="str">
            <v>連承熙先生</v>
          </cell>
          <cell r="F9855">
            <v>937278080</v>
          </cell>
        </row>
        <row r="9856">
          <cell r="A9856" t="str">
            <v>K390061</v>
          </cell>
          <cell r="B9856" t="str">
            <v>ASL8858</v>
          </cell>
          <cell r="C9856" t="str">
            <v>先生</v>
          </cell>
          <cell r="D9856" t="str">
            <v>李政祐</v>
          </cell>
          <cell r="E9856" t="str">
            <v>李政祐先生</v>
          </cell>
          <cell r="F9856">
            <v>976275733</v>
          </cell>
        </row>
        <row r="9857">
          <cell r="A9857" t="str">
            <v>K390063</v>
          </cell>
          <cell r="B9857" t="str">
            <v>AND9559</v>
          </cell>
          <cell r="C9857" t="str">
            <v>先生</v>
          </cell>
          <cell r="D9857" t="str">
            <v>李政源</v>
          </cell>
          <cell r="E9857" t="str">
            <v>李政源先生</v>
          </cell>
          <cell r="F9857">
            <v>987590516</v>
          </cell>
        </row>
        <row r="9858">
          <cell r="A9858" t="str">
            <v>K390065</v>
          </cell>
          <cell r="B9858" t="str">
            <v>ANY0356</v>
          </cell>
          <cell r="C9858" t="str">
            <v>先生</v>
          </cell>
          <cell r="D9858" t="str">
            <v>曾飛忠</v>
          </cell>
          <cell r="E9858" t="str">
            <v>曾飛忠先生</v>
          </cell>
          <cell r="F9858">
            <v>900000000</v>
          </cell>
        </row>
        <row r="9859">
          <cell r="A9859" t="str">
            <v>K390067</v>
          </cell>
          <cell r="B9859" t="str">
            <v>K390067</v>
          </cell>
          <cell r="C9859" t="str">
            <v>先生</v>
          </cell>
          <cell r="D9859" t="str">
            <v>車已賣</v>
          </cell>
          <cell r="E9859" t="str">
            <v>車已賣先生</v>
          </cell>
          <cell r="F9859">
            <v>900000000</v>
          </cell>
        </row>
        <row r="9860">
          <cell r="A9860" t="str">
            <v>K390068</v>
          </cell>
          <cell r="B9860" t="str">
            <v>RBM0716</v>
          </cell>
          <cell r="C9860" t="str">
            <v>先生</v>
          </cell>
          <cell r="D9860" t="str">
            <v>朱芃年</v>
          </cell>
          <cell r="E9860" t="str">
            <v>朱芃年先生</v>
          </cell>
          <cell r="F9860">
            <v>925228806</v>
          </cell>
        </row>
        <row r="9861">
          <cell r="A9861" t="str">
            <v>K390088</v>
          </cell>
          <cell r="B9861" t="str">
            <v>APD7693</v>
          </cell>
          <cell r="C9861" t="str">
            <v>先生</v>
          </cell>
          <cell r="D9861" t="str">
            <v>李宗洋</v>
          </cell>
          <cell r="E9861" t="str">
            <v>李宗洋先生</v>
          </cell>
          <cell r="F9861">
            <v>952252673</v>
          </cell>
        </row>
        <row r="9862">
          <cell r="A9862" t="str">
            <v>K390097</v>
          </cell>
          <cell r="B9862" t="str">
            <v>RBL0121</v>
          </cell>
          <cell r="C9862" t="str">
            <v>先生</v>
          </cell>
          <cell r="D9862" t="str">
            <v>傌斯特影像設計(有)-聯邦租賃陳凱勤</v>
          </cell>
          <cell r="E9862" t="str">
            <v>陳凱勤先生</v>
          </cell>
          <cell r="F9862">
            <v>928136867</v>
          </cell>
        </row>
        <row r="9863">
          <cell r="A9863" t="str">
            <v>K390100</v>
          </cell>
          <cell r="B9863" t="str">
            <v>APF6230</v>
          </cell>
          <cell r="C9863" t="str">
            <v>先生</v>
          </cell>
          <cell r="D9863" t="str">
            <v>陳俊中</v>
          </cell>
          <cell r="E9863" t="str">
            <v>陳俊中先生</v>
          </cell>
          <cell r="F9863">
            <v>958759320</v>
          </cell>
        </row>
        <row r="9864">
          <cell r="A9864" t="str">
            <v>K390132</v>
          </cell>
          <cell r="B9864" t="str">
            <v>AVF1135</v>
          </cell>
          <cell r="C9864" t="str">
            <v>先生</v>
          </cell>
          <cell r="D9864" t="str">
            <v>吳文群</v>
          </cell>
          <cell r="E9864" t="str">
            <v>吳文群先生</v>
          </cell>
          <cell r="F9864">
            <v>987730545</v>
          </cell>
        </row>
        <row r="9865">
          <cell r="A9865" t="str">
            <v>K390134</v>
          </cell>
          <cell r="B9865" t="str">
            <v>AQJ3320</v>
          </cell>
          <cell r="C9865" t="str">
            <v>先生</v>
          </cell>
          <cell r="D9865" t="str">
            <v>莊家齊</v>
          </cell>
          <cell r="E9865" t="str">
            <v>莊家齊先生</v>
          </cell>
          <cell r="F9865">
            <v>937297217</v>
          </cell>
        </row>
        <row r="9866">
          <cell r="A9866" t="str">
            <v>K390195</v>
          </cell>
          <cell r="B9866" t="str">
            <v>AQX2725</v>
          </cell>
          <cell r="C9866" t="str">
            <v>先生</v>
          </cell>
          <cell r="D9866" t="str">
            <v>林哲詠</v>
          </cell>
          <cell r="E9866" t="str">
            <v>林哲詠先生</v>
          </cell>
          <cell r="F9866">
            <v>936048559</v>
          </cell>
        </row>
        <row r="9867">
          <cell r="A9867" t="str">
            <v>K392228</v>
          </cell>
          <cell r="B9867" t="str">
            <v>ANX8509</v>
          </cell>
          <cell r="C9867" t="str">
            <v>先生</v>
          </cell>
          <cell r="D9867" t="str">
            <v>黃業竣</v>
          </cell>
          <cell r="E9867" t="str">
            <v>黃業竣先生</v>
          </cell>
          <cell r="F9867">
            <v>922091633</v>
          </cell>
        </row>
        <row r="9868">
          <cell r="A9868" t="str">
            <v>K392389</v>
          </cell>
          <cell r="B9868" t="str">
            <v>ARF2797</v>
          </cell>
          <cell r="C9868" t="str">
            <v>先生</v>
          </cell>
          <cell r="D9868" t="str">
            <v>戴玉勤</v>
          </cell>
          <cell r="E9868" t="str">
            <v>戴玉勤先生</v>
          </cell>
          <cell r="F9868">
            <v>939996233</v>
          </cell>
        </row>
        <row r="9869">
          <cell r="A9869" t="str">
            <v>K392391</v>
          </cell>
          <cell r="B9869" t="str">
            <v>AQE1226</v>
          </cell>
          <cell r="C9869" t="str">
            <v>先生</v>
          </cell>
          <cell r="D9869" t="str">
            <v>高伯滄</v>
          </cell>
          <cell r="E9869" t="str">
            <v>高伯滄先生</v>
          </cell>
          <cell r="F9869">
            <v>918930859</v>
          </cell>
        </row>
        <row r="9870">
          <cell r="A9870" t="str">
            <v>K392444</v>
          </cell>
          <cell r="B9870" t="str">
            <v>RBM6898</v>
          </cell>
          <cell r="C9870" t="str">
            <v>先生</v>
          </cell>
          <cell r="D9870" t="str">
            <v>財盟小客車租賃股份有限公司王博以</v>
          </cell>
          <cell r="E9870" t="str">
            <v>王博以先生</v>
          </cell>
          <cell r="F9870">
            <v>961213358</v>
          </cell>
        </row>
        <row r="9871">
          <cell r="A9871" t="str">
            <v>K392481</v>
          </cell>
          <cell r="B9871" t="str">
            <v>ANY6258</v>
          </cell>
          <cell r="C9871" t="str">
            <v>先生</v>
          </cell>
          <cell r="D9871" t="str">
            <v>大豐資訊股份有限公司張志鵠</v>
          </cell>
          <cell r="E9871" t="str">
            <v>張志鵠先生</v>
          </cell>
          <cell r="F9871">
            <v>932022348</v>
          </cell>
        </row>
        <row r="9872">
          <cell r="A9872" t="str">
            <v>K392508</v>
          </cell>
          <cell r="B9872" t="str">
            <v>RBM0627</v>
          </cell>
          <cell r="C9872" t="str">
            <v>先生</v>
          </cell>
          <cell r="D9872" t="str">
            <v>安維斯汽車租賃股份有限公司黃天麒</v>
          </cell>
          <cell r="E9872" t="str">
            <v>黃天麒先生</v>
          </cell>
          <cell r="F9872">
            <v>953877862</v>
          </cell>
        </row>
        <row r="9873">
          <cell r="A9873" t="str">
            <v>K392563</v>
          </cell>
          <cell r="B9873" t="str">
            <v>AUT8886</v>
          </cell>
          <cell r="C9873" t="str">
            <v>先生</v>
          </cell>
          <cell r="D9873" t="str">
            <v>吳明宗</v>
          </cell>
          <cell r="E9873" t="str">
            <v>吳明宗先生</v>
          </cell>
          <cell r="F9873">
            <v>935889709</v>
          </cell>
        </row>
        <row r="9874">
          <cell r="A9874" t="str">
            <v>K392736</v>
          </cell>
          <cell r="B9874" t="str">
            <v>ASC7657</v>
          </cell>
          <cell r="C9874" t="str">
            <v>先生</v>
          </cell>
          <cell r="D9874" t="str">
            <v>張愷倬</v>
          </cell>
          <cell r="E9874" t="str">
            <v>張愷倬先生</v>
          </cell>
          <cell r="F9874">
            <v>988178821</v>
          </cell>
        </row>
        <row r="9875">
          <cell r="A9875" t="str">
            <v>K392762</v>
          </cell>
          <cell r="B9875" t="str">
            <v>AUP1127</v>
          </cell>
          <cell r="C9875" t="str">
            <v>先生</v>
          </cell>
          <cell r="D9875" t="str">
            <v>鍾詩儼</v>
          </cell>
          <cell r="E9875" t="str">
            <v>鍾詩儼先生</v>
          </cell>
          <cell r="F9875">
            <v>961021200</v>
          </cell>
        </row>
        <row r="9876">
          <cell r="A9876" t="str">
            <v>K392771</v>
          </cell>
          <cell r="B9876" t="str">
            <v>ATD3301</v>
          </cell>
          <cell r="C9876" t="str">
            <v>先生</v>
          </cell>
          <cell r="D9876" t="str">
            <v>吳秀霞</v>
          </cell>
          <cell r="E9876" t="str">
            <v>陳俊宏先生</v>
          </cell>
          <cell r="F9876">
            <v>915088717</v>
          </cell>
        </row>
        <row r="9877">
          <cell r="A9877" t="str">
            <v>K392853</v>
          </cell>
          <cell r="B9877" t="str">
            <v>ATP2788</v>
          </cell>
          <cell r="C9877" t="str">
            <v>先生</v>
          </cell>
          <cell r="D9877" t="str">
            <v>陳世豪</v>
          </cell>
          <cell r="E9877" t="str">
            <v>陳世豪先生</v>
          </cell>
          <cell r="F9877">
            <v>921838839</v>
          </cell>
        </row>
        <row r="9878">
          <cell r="A9878" t="str">
            <v>K392878</v>
          </cell>
          <cell r="B9878" t="str">
            <v>ATF2977</v>
          </cell>
          <cell r="C9878" t="str">
            <v>先生</v>
          </cell>
          <cell r="D9878" t="str">
            <v>偉漢有限公司施偉中</v>
          </cell>
          <cell r="E9878" t="str">
            <v>施偉中先生</v>
          </cell>
          <cell r="F9878">
            <v>920806788</v>
          </cell>
        </row>
        <row r="9879">
          <cell r="A9879" t="str">
            <v>K395595</v>
          </cell>
          <cell r="B9879" t="str">
            <v>ATG5727</v>
          </cell>
          <cell r="C9879" t="str">
            <v>先生</v>
          </cell>
          <cell r="D9879" t="str">
            <v>黃博鴻</v>
          </cell>
          <cell r="E9879" t="str">
            <v>黃博鴻先生</v>
          </cell>
          <cell r="F9879">
            <v>911656688</v>
          </cell>
        </row>
        <row r="9880">
          <cell r="A9880" t="str">
            <v>K415686</v>
          </cell>
          <cell r="B9880" t="str">
            <v>ATD3800</v>
          </cell>
          <cell r="C9880" t="str">
            <v>先生</v>
          </cell>
          <cell r="D9880" t="str">
            <v>蘇柏誠</v>
          </cell>
          <cell r="E9880" t="str">
            <v>蘇柏誠先生</v>
          </cell>
          <cell r="F9880">
            <v>918161202</v>
          </cell>
        </row>
        <row r="9881">
          <cell r="A9881" t="str">
            <v>K415687</v>
          </cell>
          <cell r="B9881" t="str">
            <v>AWZ9033</v>
          </cell>
          <cell r="C9881" t="str">
            <v>先生</v>
          </cell>
          <cell r="D9881" t="str">
            <v>合力旺再利用有限公司陳嵩淵</v>
          </cell>
          <cell r="E9881" t="str">
            <v>陳嵩淵先生</v>
          </cell>
          <cell r="F9881">
            <v>953553928</v>
          </cell>
        </row>
        <row r="9882">
          <cell r="A9882" t="str">
            <v>K415778</v>
          </cell>
          <cell r="B9882" t="str">
            <v>K415778</v>
          </cell>
          <cell r="C9882" t="str">
            <v>先生</v>
          </cell>
          <cell r="D9882" t="str">
            <v>0程柏盛</v>
          </cell>
          <cell r="E9882" t="str">
            <v>吳佳翰先生</v>
          </cell>
          <cell r="F9882">
            <v>921282497</v>
          </cell>
        </row>
        <row r="9883">
          <cell r="A9883" t="str">
            <v>K415779</v>
          </cell>
          <cell r="B9883" t="str">
            <v>ATB7806</v>
          </cell>
          <cell r="C9883" t="str">
            <v>先生</v>
          </cell>
          <cell r="D9883" t="str">
            <v>張正杰</v>
          </cell>
          <cell r="E9883" t="str">
            <v>張正杰先生</v>
          </cell>
          <cell r="F9883">
            <v>920811611</v>
          </cell>
        </row>
        <row r="9884">
          <cell r="A9884" t="str">
            <v>K451862</v>
          </cell>
          <cell r="B9884" t="str">
            <v>AKQ7017</v>
          </cell>
          <cell r="C9884" t="str">
            <v>小姐</v>
          </cell>
          <cell r="D9884" t="str">
            <v>蔡伊宿</v>
          </cell>
          <cell r="E9884" t="str">
            <v>蔡伊宿小姐</v>
          </cell>
          <cell r="F9884">
            <v>936116926</v>
          </cell>
        </row>
        <row r="9885">
          <cell r="A9885" t="str">
            <v>K452608</v>
          </cell>
          <cell r="B9885" t="str">
            <v>AJK6679</v>
          </cell>
          <cell r="C9885" t="str">
            <v>先生</v>
          </cell>
          <cell r="D9885" t="str">
            <v>陳盟興</v>
          </cell>
          <cell r="E9885" t="str">
            <v>陳盟興先生</v>
          </cell>
          <cell r="F9885">
            <v>918170583</v>
          </cell>
        </row>
        <row r="9886">
          <cell r="A9886" t="str">
            <v>K452637</v>
          </cell>
          <cell r="B9886" t="str">
            <v>RAZ7879</v>
          </cell>
          <cell r="C9886" t="str">
            <v>小姐</v>
          </cell>
          <cell r="D9886" t="str">
            <v>全營工業股份有限公司(財盟租賃)賴依辰</v>
          </cell>
          <cell r="E9886" t="str">
            <v>賴依辰小姐</v>
          </cell>
          <cell r="F9886">
            <v>919225898</v>
          </cell>
        </row>
        <row r="9887">
          <cell r="A9887" t="str">
            <v>K452638</v>
          </cell>
          <cell r="B9887" t="str">
            <v>RBA0288</v>
          </cell>
          <cell r="C9887" t="str">
            <v>先生</v>
          </cell>
          <cell r="D9887" t="str">
            <v>和運租車股份有限公司陳敏煌</v>
          </cell>
          <cell r="E9887" t="str">
            <v>翁昭銘先生</v>
          </cell>
          <cell r="F9887">
            <v>936147896</v>
          </cell>
        </row>
        <row r="9888">
          <cell r="A9888" t="str">
            <v>K452796</v>
          </cell>
          <cell r="B9888" t="str">
            <v>AQC5868</v>
          </cell>
          <cell r="C9888" t="str">
            <v>先生</v>
          </cell>
          <cell r="D9888" t="str">
            <v>洪美琪</v>
          </cell>
          <cell r="E9888" t="str">
            <v>許志銘先生</v>
          </cell>
          <cell r="F9888">
            <v>955550755</v>
          </cell>
        </row>
        <row r="9889">
          <cell r="A9889" t="str">
            <v>K452858</v>
          </cell>
          <cell r="B9889" t="str">
            <v>ANU2693</v>
          </cell>
          <cell r="C9889" t="str">
            <v>先生</v>
          </cell>
          <cell r="D9889" t="str">
            <v>湯振楠</v>
          </cell>
          <cell r="E9889" t="str">
            <v>湯振楠先生</v>
          </cell>
          <cell r="F9889">
            <v>928502956</v>
          </cell>
        </row>
        <row r="9890">
          <cell r="A9890" t="str">
            <v>K453332</v>
          </cell>
          <cell r="B9890" t="str">
            <v>RBB3358</v>
          </cell>
          <cell r="C9890" t="str">
            <v>先生</v>
          </cell>
          <cell r="D9890" t="str">
            <v>瀚陽國際企業(限)-財盟租賃蕭全勝</v>
          </cell>
          <cell r="E9890" t="str">
            <v>蕭全勝先生</v>
          </cell>
          <cell r="F9890">
            <v>913171988</v>
          </cell>
        </row>
        <row r="9891">
          <cell r="A9891" t="str">
            <v>K453688</v>
          </cell>
          <cell r="B9891" t="str">
            <v>ANZ0017</v>
          </cell>
          <cell r="C9891" t="str">
            <v>先生</v>
          </cell>
          <cell r="D9891" t="str">
            <v>林奕行</v>
          </cell>
          <cell r="E9891" t="str">
            <v>林奕行先生</v>
          </cell>
          <cell r="F9891">
            <v>937171770</v>
          </cell>
        </row>
        <row r="9892">
          <cell r="A9892" t="str">
            <v>K453706</v>
          </cell>
          <cell r="B9892" t="str">
            <v>ANZ6768</v>
          </cell>
          <cell r="C9892" t="str">
            <v>先生</v>
          </cell>
          <cell r="D9892" t="str">
            <v>林榮帥</v>
          </cell>
          <cell r="E9892" t="str">
            <v>林榮帥先生</v>
          </cell>
          <cell r="F9892">
            <v>935627869</v>
          </cell>
        </row>
        <row r="9893">
          <cell r="A9893" t="str">
            <v>K453895</v>
          </cell>
          <cell r="B9893" t="str">
            <v>ARG6108</v>
          </cell>
          <cell r="C9893" t="str">
            <v>小姐</v>
          </cell>
          <cell r="D9893" t="str">
            <v>羅麗惠</v>
          </cell>
          <cell r="E9893" t="str">
            <v>羅麗惠小姐</v>
          </cell>
          <cell r="F9893">
            <v>955154078</v>
          </cell>
        </row>
        <row r="9894">
          <cell r="A9894" t="str">
            <v>K454536</v>
          </cell>
          <cell r="B9894" t="str">
            <v>ASC5355</v>
          </cell>
          <cell r="C9894" t="str">
            <v>先生</v>
          </cell>
          <cell r="D9894" t="str">
            <v>劉智明</v>
          </cell>
          <cell r="E9894" t="str">
            <v>劉智明先生</v>
          </cell>
          <cell r="F9894">
            <v>932212987</v>
          </cell>
        </row>
        <row r="9895">
          <cell r="A9895" t="str">
            <v>K455646</v>
          </cell>
          <cell r="B9895" t="str">
            <v>AUE9888</v>
          </cell>
          <cell r="C9895" t="str">
            <v>先生</v>
          </cell>
          <cell r="D9895" t="str">
            <v>新基股份有限公司-(財盟租賃)楊博智</v>
          </cell>
          <cell r="E9895" t="str">
            <v>楊博智先生</v>
          </cell>
          <cell r="F9895">
            <v>973384973</v>
          </cell>
        </row>
        <row r="9896">
          <cell r="A9896" t="str">
            <v>K455912</v>
          </cell>
          <cell r="B9896" t="str">
            <v>AXG3158</v>
          </cell>
          <cell r="C9896" t="str">
            <v>小姐</v>
          </cell>
          <cell r="D9896" t="str">
            <v>廖淑萍</v>
          </cell>
          <cell r="E9896" t="str">
            <v>廖淑萍小姐</v>
          </cell>
          <cell r="F9896">
            <v>966361983</v>
          </cell>
        </row>
        <row r="9897">
          <cell r="A9897" t="str">
            <v>K455977</v>
          </cell>
          <cell r="B9897" t="str">
            <v>RBT1992</v>
          </cell>
          <cell r="C9897" t="str">
            <v>小姐</v>
          </cell>
          <cell r="D9897" t="str">
            <v>劉遠平</v>
          </cell>
          <cell r="E9897" t="str">
            <v>劉幼貞小姐</v>
          </cell>
          <cell r="F9897">
            <v>928809446</v>
          </cell>
        </row>
        <row r="9898">
          <cell r="A9898" t="str">
            <v>K482266</v>
          </cell>
          <cell r="B9898" t="str">
            <v>ANA9268</v>
          </cell>
          <cell r="C9898" t="str">
            <v>先生</v>
          </cell>
          <cell r="D9898" t="str">
            <v>0朱國楨</v>
          </cell>
          <cell r="E9898" t="str">
            <v>朱國楨先生</v>
          </cell>
          <cell r="F9898">
            <v>913808308</v>
          </cell>
        </row>
        <row r="9899">
          <cell r="A9899" t="str">
            <v>K482267</v>
          </cell>
          <cell r="B9899" t="str">
            <v>K482267</v>
          </cell>
          <cell r="C9899" t="str">
            <v>先生</v>
          </cell>
          <cell r="D9899" t="str">
            <v>車已賣</v>
          </cell>
          <cell r="E9899" t="str">
            <v>車已賣先生</v>
          </cell>
          <cell r="F9899">
            <v>900000000</v>
          </cell>
        </row>
        <row r="9900">
          <cell r="A9900" t="str">
            <v>K482278</v>
          </cell>
          <cell r="B9900" t="str">
            <v>ANE8828</v>
          </cell>
          <cell r="C9900" t="str">
            <v>先生</v>
          </cell>
          <cell r="D9900" t="str">
            <v>呂仕勛</v>
          </cell>
          <cell r="E9900" t="str">
            <v>呂仕勛先生</v>
          </cell>
          <cell r="F9900">
            <v>928871693</v>
          </cell>
        </row>
        <row r="9901">
          <cell r="A9901" t="str">
            <v>K482315</v>
          </cell>
          <cell r="B9901" t="str">
            <v>RBC3377</v>
          </cell>
          <cell r="C9901" t="str">
            <v>先生</v>
          </cell>
          <cell r="D9901" t="str">
            <v>一銀租賃股份有限公司范子凱</v>
          </cell>
          <cell r="E9901" t="str">
            <v>范子凱先生</v>
          </cell>
          <cell r="F9901">
            <v>938658258</v>
          </cell>
        </row>
        <row r="9902">
          <cell r="A9902" t="str">
            <v>K482346</v>
          </cell>
          <cell r="B9902" t="str">
            <v>ARE7305</v>
          </cell>
          <cell r="C9902" t="str">
            <v>先生</v>
          </cell>
          <cell r="D9902" t="str">
            <v>楊宗霖</v>
          </cell>
          <cell r="E9902" t="str">
            <v>楊宗霖先生</v>
          </cell>
          <cell r="F9902">
            <v>916339330</v>
          </cell>
        </row>
        <row r="9903">
          <cell r="A9903" t="str">
            <v>K482707</v>
          </cell>
          <cell r="B9903" t="str">
            <v>ALA0298</v>
          </cell>
          <cell r="C9903" t="str">
            <v>先生</v>
          </cell>
          <cell r="D9903" t="str">
            <v>黃宇志</v>
          </cell>
          <cell r="E9903" t="str">
            <v>黃宇志先生</v>
          </cell>
          <cell r="F9903">
            <v>978301933</v>
          </cell>
        </row>
        <row r="9904">
          <cell r="A9904" t="str">
            <v>K482710</v>
          </cell>
          <cell r="B9904" t="str">
            <v>ALA0007</v>
          </cell>
          <cell r="C9904" t="str">
            <v>先生</v>
          </cell>
          <cell r="D9904" t="str">
            <v>葉信逸</v>
          </cell>
          <cell r="E9904" t="str">
            <v>葉信逸先生</v>
          </cell>
          <cell r="F9904">
            <v>977022479</v>
          </cell>
        </row>
        <row r="9905">
          <cell r="A9905" t="str">
            <v>K482724</v>
          </cell>
          <cell r="B9905" t="str">
            <v>ANN2800</v>
          </cell>
          <cell r="C9905" t="str">
            <v>先生</v>
          </cell>
          <cell r="D9905" t="str">
            <v>李鼎元</v>
          </cell>
          <cell r="E9905" t="str">
            <v>李鼎元先生</v>
          </cell>
          <cell r="F9905">
            <v>930855393</v>
          </cell>
        </row>
        <row r="9906">
          <cell r="A9906" t="str">
            <v>K482740</v>
          </cell>
          <cell r="B9906" t="str">
            <v>RBB1005</v>
          </cell>
          <cell r="C9906" t="str">
            <v>先生</v>
          </cell>
          <cell r="D9906" t="str">
            <v>李林潁</v>
          </cell>
          <cell r="E9906" t="str">
            <v>李林潁先生</v>
          </cell>
          <cell r="F9906">
            <v>910140586</v>
          </cell>
        </row>
        <row r="9907">
          <cell r="A9907" t="str">
            <v>K482807</v>
          </cell>
          <cell r="B9907" t="str">
            <v>ALC0123</v>
          </cell>
          <cell r="C9907" t="str">
            <v>先生</v>
          </cell>
          <cell r="D9907" t="str">
            <v>嚴永欽</v>
          </cell>
          <cell r="E9907" t="str">
            <v>嚴永欽先生</v>
          </cell>
          <cell r="F9907">
            <v>919540365</v>
          </cell>
        </row>
        <row r="9908">
          <cell r="A9908" t="str">
            <v>K482852</v>
          </cell>
          <cell r="B9908" t="str">
            <v>ANN9096</v>
          </cell>
          <cell r="C9908" t="str">
            <v>先生</v>
          </cell>
          <cell r="D9908" t="str">
            <v>侯孟吾</v>
          </cell>
          <cell r="E9908" t="str">
            <v>侯孟吾先生</v>
          </cell>
          <cell r="F9908">
            <v>937529029</v>
          </cell>
        </row>
        <row r="9909">
          <cell r="A9909" t="str">
            <v>K482943</v>
          </cell>
          <cell r="B9909" t="str">
            <v>AQX0230</v>
          </cell>
          <cell r="C9909" t="str">
            <v>先生</v>
          </cell>
          <cell r="D9909" t="str">
            <v>魏希航</v>
          </cell>
          <cell r="E9909" t="str">
            <v>魏希航先生</v>
          </cell>
          <cell r="F9909">
            <v>958078932</v>
          </cell>
        </row>
        <row r="9910">
          <cell r="A9910" t="str">
            <v>K482977</v>
          </cell>
          <cell r="B9910" t="str">
            <v>ANV3711</v>
          </cell>
          <cell r="C9910" t="str">
            <v>先生</v>
          </cell>
          <cell r="D9910" t="str">
            <v>賴世勤</v>
          </cell>
          <cell r="E9910" t="str">
            <v>賴世勤先生</v>
          </cell>
          <cell r="F9910">
            <v>939113587</v>
          </cell>
        </row>
        <row r="9911">
          <cell r="A9911" t="str">
            <v>K483123</v>
          </cell>
          <cell r="B9911" t="str">
            <v>AND2288</v>
          </cell>
          <cell r="C9911" t="str">
            <v>先生</v>
          </cell>
          <cell r="D9911" t="str">
            <v>王淑仁</v>
          </cell>
          <cell r="E9911" t="str">
            <v>顏銘宏先生</v>
          </cell>
          <cell r="F9911">
            <v>979966281</v>
          </cell>
        </row>
        <row r="9912">
          <cell r="A9912" t="str">
            <v>K483126</v>
          </cell>
          <cell r="B9912" t="str">
            <v>APP8375</v>
          </cell>
          <cell r="C9912" t="str">
            <v>先生</v>
          </cell>
          <cell r="D9912" t="str">
            <v>李治平</v>
          </cell>
          <cell r="E9912" t="str">
            <v>李治平先生</v>
          </cell>
          <cell r="F9912">
            <v>939222655</v>
          </cell>
        </row>
        <row r="9913">
          <cell r="A9913" t="str">
            <v>K483759</v>
          </cell>
          <cell r="B9913" t="str">
            <v>ANZ1681</v>
          </cell>
          <cell r="C9913" t="str">
            <v>先生</v>
          </cell>
          <cell r="D9913" t="str">
            <v>信希爾科技有限公司邱信賢</v>
          </cell>
          <cell r="E9913" t="str">
            <v>邱信賢先生</v>
          </cell>
          <cell r="F9913">
            <v>975788628</v>
          </cell>
        </row>
        <row r="9914">
          <cell r="A9914" t="str">
            <v>K484017</v>
          </cell>
          <cell r="B9914" t="str">
            <v>APG3313</v>
          </cell>
          <cell r="C9914" t="str">
            <v>小姐</v>
          </cell>
          <cell r="D9914" t="str">
            <v>鄭斐茵</v>
          </cell>
          <cell r="E9914" t="str">
            <v>鄭斐茵小姐</v>
          </cell>
          <cell r="F9914">
            <v>978948185</v>
          </cell>
        </row>
        <row r="9915">
          <cell r="A9915" t="str">
            <v>K484080</v>
          </cell>
          <cell r="B9915" t="str">
            <v>ANX0656</v>
          </cell>
          <cell r="C9915" t="str">
            <v>小姐</v>
          </cell>
          <cell r="D9915" t="str">
            <v>嚴淑美</v>
          </cell>
          <cell r="E9915" t="str">
            <v>嚴淑美小姐</v>
          </cell>
          <cell r="F9915">
            <v>909308289</v>
          </cell>
        </row>
        <row r="9916">
          <cell r="A9916" t="str">
            <v>K484270</v>
          </cell>
          <cell r="B9916" t="str">
            <v>ATV0888</v>
          </cell>
          <cell r="C9916" t="str">
            <v>先生</v>
          </cell>
          <cell r="D9916" t="str">
            <v>簡志遠</v>
          </cell>
          <cell r="E9916" t="str">
            <v>簡志遠先生</v>
          </cell>
          <cell r="F9916">
            <v>910555759</v>
          </cell>
        </row>
        <row r="9917">
          <cell r="A9917" t="str">
            <v>K515045</v>
          </cell>
          <cell r="B9917" t="str">
            <v>RBN9000</v>
          </cell>
          <cell r="C9917" t="str">
            <v>先生</v>
          </cell>
          <cell r="D9917" t="str">
            <v>豐業小客車租賃股份有限公司吳嘉齡</v>
          </cell>
          <cell r="E9917" t="str">
            <v>林佑丞先生</v>
          </cell>
          <cell r="F9917">
            <v>987421166</v>
          </cell>
        </row>
        <row r="9918">
          <cell r="A9918" t="str">
            <v>K515049</v>
          </cell>
          <cell r="B9918" t="str">
            <v>AMX3698</v>
          </cell>
          <cell r="C9918" t="str">
            <v>先生</v>
          </cell>
          <cell r="D9918" t="str">
            <v>余致緯</v>
          </cell>
          <cell r="E9918" t="str">
            <v>余致緯先生</v>
          </cell>
          <cell r="F9918">
            <v>937907017</v>
          </cell>
        </row>
        <row r="9919">
          <cell r="A9919" t="str">
            <v>K515084</v>
          </cell>
          <cell r="B9919" t="str">
            <v>RBL0926</v>
          </cell>
          <cell r="C9919" t="str">
            <v>先生</v>
          </cell>
          <cell r="D9919" t="str">
            <v>歐力士小客車租賃(股)施宏道</v>
          </cell>
          <cell r="E9919" t="str">
            <v>林思維先生</v>
          </cell>
          <cell r="F9919">
            <v>975871707</v>
          </cell>
        </row>
        <row r="9920">
          <cell r="A9920" t="str">
            <v>K515095</v>
          </cell>
          <cell r="B9920" t="str">
            <v>RBN3313</v>
          </cell>
          <cell r="C9920" t="str">
            <v>小姐</v>
          </cell>
          <cell r="D9920" t="str">
            <v>奇諾廣告企劃股份有限公司(格上)陳玲惜</v>
          </cell>
          <cell r="E9920" t="str">
            <v>陳玲惜小姐</v>
          </cell>
          <cell r="F9920">
            <v>910367330</v>
          </cell>
        </row>
        <row r="9921">
          <cell r="A9921" t="str">
            <v>K515096</v>
          </cell>
          <cell r="B9921" t="str">
            <v>ATD0917</v>
          </cell>
          <cell r="C9921" t="str">
            <v>小姐</v>
          </cell>
          <cell r="D9921" t="str">
            <v>蔡惠貞</v>
          </cell>
          <cell r="E9921" t="str">
            <v>蔡惠貞小姐</v>
          </cell>
          <cell r="F9921">
            <v>933143483</v>
          </cell>
        </row>
        <row r="9922">
          <cell r="A9922" t="str">
            <v>K515325</v>
          </cell>
          <cell r="B9922" t="str">
            <v>AXB1656</v>
          </cell>
          <cell r="C9922" t="str">
            <v>先生</v>
          </cell>
          <cell r="D9922" t="str">
            <v>李寶雪</v>
          </cell>
          <cell r="E9922" t="str">
            <v>林宗諺先生</v>
          </cell>
          <cell r="F9922">
            <v>988523650</v>
          </cell>
        </row>
        <row r="9923">
          <cell r="A9923" t="str">
            <v>K515427</v>
          </cell>
          <cell r="B9923" t="str">
            <v>RBP3210</v>
          </cell>
          <cell r="C9923" t="str">
            <v>先生</v>
          </cell>
          <cell r="D9923" t="str">
            <v>中租汽車租賃股份有限公司余永偉</v>
          </cell>
          <cell r="E9923" t="str">
            <v>余永偉先生</v>
          </cell>
          <cell r="F9923">
            <v>936086114</v>
          </cell>
        </row>
        <row r="9924">
          <cell r="A9924" t="str">
            <v>K515661</v>
          </cell>
          <cell r="B9924" t="str">
            <v>APL7998</v>
          </cell>
          <cell r="C9924" t="str">
            <v>先生</v>
          </cell>
          <cell r="D9924" t="str">
            <v>昱瑞工程有限公司何昱平</v>
          </cell>
          <cell r="E9924" t="str">
            <v>何昱平先生</v>
          </cell>
          <cell r="F9924">
            <v>905275803</v>
          </cell>
        </row>
        <row r="9925">
          <cell r="A9925" t="str">
            <v>K515833</v>
          </cell>
          <cell r="B9925" t="str">
            <v>ASC8518</v>
          </cell>
          <cell r="C9925" t="str">
            <v>先生</v>
          </cell>
          <cell r="D9925" t="str">
            <v>許修嘉</v>
          </cell>
          <cell r="E9925" t="str">
            <v>許修嘉先生</v>
          </cell>
          <cell r="F9925">
            <v>975158716</v>
          </cell>
        </row>
        <row r="9926">
          <cell r="A9926" t="str">
            <v>K515835</v>
          </cell>
          <cell r="B9926" t="str">
            <v>ASB1120</v>
          </cell>
          <cell r="C9926" t="str">
            <v>小姐</v>
          </cell>
          <cell r="D9926" t="str">
            <v>李秋燕</v>
          </cell>
          <cell r="E9926" t="str">
            <v>李秋燕小姐</v>
          </cell>
          <cell r="F9926">
            <v>916835925</v>
          </cell>
        </row>
        <row r="9927">
          <cell r="A9927" t="str">
            <v>K515903</v>
          </cell>
          <cell r="B9927" t="str">
            <v>ATD8222</v>
          </cell>
          <cell r="C9927" t="str">
            <v>先生</v>
          </cell>
          <cell r="D9927" t="str">
            <v>林英傑</v>
          </cell>
          <cell r="E9927" t="str">
            <v>林英傑先生</v>
          </cell>
          <cell r="F9927">
            <v>926137791</v>
          </cell>
        </row>
        <row r="9928">
          <cell r="A9928" t="str">
            <v>K518016</v>
          </cell>
          <cell r="B9928" t="str">
            <v>RCD2885</v>
          </cell>
          <cell r="C9928" t="str">
            <v>先生</v>
          </cell>
          <cell r="D9928" t="str">
            <v>胡升懷</v>
          </cell>
          <cell r="E9928" t="str">
            <v>胡升懷先生</v>
          </cell>
          <cell r="F9928">
            <v>963695555</v>
          </cell>
        </row>
        <row r="9929">
          <cell r="A9929" t="str">
            <v>K518072</v>
          </cell>
          <cell r="B9929" t="str">
            <v>AND6605</v>
          </cell>
          <cell r="C9929" t="str">
            <v>小姐</v>
          </cell>
          <cell r="D9929" t="str">
            <v>曾春育</v>
          </cell>
          <cell r="E9929" t="str">
            <v>曾春育小姐</v>
          </cell>
          <cell r="F9929">
            <v>932919158</v>
          </cell>
        </row>
        <row r="9930">
          <cell r="A9930" t="str">
            <v>K518095</v>
          </cell>
          <cell r="B9930" t="str">
            <v>AND8100</v>
          </cell>
          <cell r="C9930" t="str">
            <v>先生</v>
          </cell>
          <cell r="D9930" t="str">
            <v>逸品股份有限公司黃朝慶</v>
          </cell>
          <cell r="E9930" t="str">
            <v>黃朝慶先生</v>
          </cell>
          <cell r="F9930">
            <v>908925868</v>
          </cell>
        </row>
        <row r="9931">
          <cell r="A9931" t="str">
            <v>K518196</v>
          </cell>
          <cell r="B9931" t="str">
            <v>ATH6882</v>
          </cell>
          <cell r="C9931" t="str">
            <v>小姐</v>
          </cell>
          <cell r="D9931" t="str">
            <v>陳南西</v>
          </cell>
          <cell r="E9931" t="str">
            <v>陳南西小姐</v>
          </cell>
          <cell r="F9931">
            <v>929199828</v>
          </cell>
        </row>
        <row r="9932">
          <cell r="A9932" t="str">
            <v>K518317</v>
          </cell>
          <cell r="B9932" t="str">
            <v>ANC5855</v>
          </cell>
          <cell r="C9932" t="str">
            <v>先生</v>
          </cell>
          <cell r="D9932" t="str">
            <v>孫啟泰</v>
          </cell>
          <cell r="E9932" t="str">
            <v>孫啟泰先生</v>
          </cell>
          <cell r="F9932">
            <v>913419000</v>
          </cell>
        </row>
        <row r="9933">
          <cell r="A9933" t="str">
            <v>K518822</v>
          </cell>
          <cell r="B9933" t="str">
            <v>RBT1023</v>
          </cell>
          <cell r="C9933" t="str">
            <v>小姐</v>
          </cell>
          <cell r="D9933" t="str">
            <v>陳禧亞</v>
          </cell>
          <cell r="E9933" t="str">
            <v>陳禧亞小姐</v>
          </cell>
          <cell r="F9933">
            <v>916023033</v>
          </cell>
        </row>
        <row r="9934">
          <cell r="A9934" t="str">
            <v>K520047</v>
          </cell>
          <cell r="B9934" t="str">
            <v>RBP7888</v>
          </cell>
          <cell r="C9934" t="str">
            <v>先生</v>
          </cell>
          <cell r="D9934" t="str">
            <v>遠銀國際租賃股份有限公司張正杰</v>
          </cell>
          <cell r="E9934" t="str">
            <v>張正杰先生</v>
          </cell>
          <cell r="F9934">
            <v>920811611</v>
          </cell>
        </row>
        <row r="9935">
          <cell r="A9935" t="str">
            <v>K520176</v>
          </cell>
          <cell r="B9935" t="str">
            <v>RBM5805</v>
          </cell>
          <cell r="C9935" t="str">
            <v>先生</v>
          </cell>
          <cell r="D9935" t="str">
            <v>大紘室內裝修設計(有)-財盟租賃趙璽</v>
          </cell>
          <cell r="E9935" t="str">
            <v>趙璽先生</v>
          </cell>
          <cell r="F9935">
            <v>910211941</v>
          </cell>
        </row>
        <row r="9936">
          <cell r="A9936" t="str">
            <v>K520232</v>
          </cell>
          <cell r="B9936" t="str">
            <v>ARG5565</v>
          </cell>
          <cell r="C9936" t="str">
            <v>小姐</v>
          </cell>
          <cell r="D9936" t="str">
            <v>龍均企業有限公司簡惠珍</v>
          </cell>
          <cell r="E9936" t="str">
            <v>簡惠珍小姐</v>
          </cell>
          <cell r="F9936">
            <v>935316681</v>
          </cell>
        </row>
        <row r="9937">
          <cell r="A9937" t="str">
            <v>K576961</v>
          </cell>
          <cell r="B9937" t="str">
            <v>ARL2357</v>
          </cell>
          <cell r="C9937" t="str">
            <v>先生</v>
          </cell>
          <cell r="D9937" t="str">
            <v>閎泰科技股份有限公司陳漢承</v>
          </cell>
          <cell r="E9937" t="str">
            <v>陳漢承先生</v>
          </cell>
          <cell r="F9937">
            <v>937527855</v>
          </cell>
        </row>
        <row r="9938">
          <cell r="A9938" t="str">
            <v>K577119</v>
          </cell>
          <cell r="B9938" t="str">
            <v>RBQ1111</v>
          </cell>
          <cell r="C9938" t="str">
            <v>先生</v>
          </cell>
          <cell r="D9938" t="str">
            <v>黃博鴻</v>
          </cell>
          <cell r="E9938" t="str">
            <v>黃博鴻先生</v>
          </cell>
          <cell r="F9938">
            <v>911656688</v>
          </cell>
        </row>
        <row r="9939">
          <cell r="A9939" t="str">
            <v>K701039</v>
          </cell>
          <cell r="B9939" t="str">
            <v>ANB0501</v>
          </cell>
          <cell r="C9939" t="str">
            <v>先生</v>
          </cell>
          <cell r="D9939" t="str">
            <v>陳勁宇</v>
          </cell>
          <cell r="E9939" t="str">
            <v>陳勁宇先生</v>
          </cell>
          <cell r="F9939">
            <v>909327271</v>
          </cell>
        </row>
        <row r="9940">
          <cell r="A9940" t="str">
            <v>K785005</v>
          </cell>
          <cell r="B9940" t="str">
            <v>AND6786</v>
          </cell>
          <cell r="C9940" t="str">
            <v>先生</v>
          </cell>
          <cell r="D9940" t="str">
            <v>王志祥</v>
          </cell>
          <cell r="E9940" t="str">
            <v>王志祥先生</v>
          </cell>
          <cell r="F9940">
            <v>936432555</v>
          </cell>
        </row>
        <row r="9941">
          <cell r="A9941" t="str">
            <v>K785020</v>
          </cell>
          <cell r="B9941" t="str">
            <v>RBM6822</v>
          </cell>
          <cell r="C9941" t="str">
            <v>先生</v>
          </cell>
          <cell r="D9941" t="str">
            <v>碁茵開發股份有限公司-財盟郭惠明</v>
          </cell>
          <cell r="E9941" t="str">
            <v>郭惠明先生</v>
          </cell>
          <cell r="F9941">
            <v>910229168</v>
          </cell>
        </row>
        <row r="9942">
          <cell r="A9942" t="str">
            <v>K785118</v>
          </cell>
          <cell r="B9942" t="str">
            <v>AND8581</v>
          </cell>
          <cell r="C9942" t="str">
            <v>小姐</v>
          </cell>
          <cell r="D9942" t="str">
            <v>李青芸</v>
          </cell>
          <cell r="E9942" t="str">
            <v>李青芸小姐</v>
          </cell>
          <cell r="F9942">
            <v>970830888</v>
          </cell>
        </row>
        <row r="9943">
          <cell r="A9943" t="str">
            <v>K785135</v>
          </cell>
          <cell r="B9943" t="str">
            <v>ANY3528</v>
          </cell>
          <cell r="C9943" t="str">
            <v>先生</v>
          </cell>
          <cell r="D9943" t="str">
            <v>程徐竹敏</v>
          </cell>
          <cell r="E9943" t="str">
            <v>程柏維先生</v>
          </cell>
          <cell r="F9943">
            <v>937926507</v>
          </cell>
        </row>
        <row r="9944">
          <cell r="A9944" t="str">
            <v>K785152</v>
          </cell>
          <cell r="B9944" t="str">
            <v>APJ2601</v>
          </cell>
          <cell r="C9944" t="str">
            <v>先生</v>
          </cell>
          <cell r="D9944" t="str">
            <v>張懿璇</v>
          </cell>
          <cell r="E9944" t="str">
            <v>張懿璇先生</v>
          </cell>
          <cell r="F9944">
            <v>978246485</v>
          </cell>
        </row>
        <row r="9945">
          <cell r="A9945" t="str">
            <v>K785172</v>
          </cell>
          <cell r="B9945" t="str">
            <v>AWH8939</v>
          </cell>
          <cell r="C9945" t="str">
            <v>先生</v>
          </cell>
          <cell r="D9945" t="str">
            <v>林建勳</v>
          </cell>
          <cell r="E9945" t="str">
            <v>陳慕寰先生</v>
          </cell>
          <cell r="F9945">
            <v>920294501</v>
          </cell>
        </row>
        <row r="9946">
          <cell r="A9946" t="str">
            <v>K785173</v>
          </cell>
          <cell r="B9946" t="str">
            <v>AMX7777</v>
          </cell>
          <cell r="C9946" t="str">
            <v>先生</v>
          </cell>
          <cell r="D9946" t="str">
            <v>潘志傑</v>
          </cell>
          <cell r="E9946" t="str">
            <v>潘志傑先生</v>
          </cell>
          <cell r="F9946">
            <v>931115222</v>
          </cell>
        </row>
        <row r="9947">
          <cell r="A9947" t="str">
            <v>K785187</v>
          </cell>
          <cell r="B9947" t="str">
            <v>ANY5320</v>
          </cell>
          <cell r="C9947" t="str">
            <v>先生</v>
          </cell>
          <cell r="D9947" t="str">
            <v>吳俊諺</v>
          </cell>
          <cell r="E9947" t="str">
            <v>吳俊諺先生</v>
          </cell>
          <cell r="F9947">
            <v>918737832</v>
          </cell>
        </row>
        <row r="9948">
          <cell r="A9948" t="str">
            <v>K785292</v>
          </cell>
          <cell r="B9948" t="str">
            <v>APM9599</v>
          </cell>
          <cell r="C9948" t="str">
            <v>先生</v>
          </cell>
          <cell r="D9948" t="str">
            <v>池政洲</v>
          </cell>
          <cell r="E9948" t="str">
            <v>池政洲先生</v>
          </cell>
          <cell r="F9948">
            <v>963085422</v>
          </cell>
        </row>
        <row r="9949">
          <cell r="A9949" t="str">
            <v>K785294</v>
          </cell>
          <cell r="B9949" t="str">
            <v>ARL2128</v>
          </cell>
          <cell r="C9949" t="str">
            <v>先生</v>
          </cell>
          <cell r="D9949" t="str">
            <v>黃騰奕</v>
          </cell>
          <cell r="E9949" t="str">
            <v>黃騰奕先生</v>
          </cell>
          <cell r="F9949">
            <v>905555881</v>
          </cell>
        </row>
        <row r="9950">
          <cell r="A9950" t="str">
            <v>K785295</v>
          </cell>
          <cell r="B9950" t="str">
            <v>APK9283</v>
          </cell>
          <cell r="C9950" t="str">
            <v>先生</v>
          </cell>
          <cell r="D9950" t="str">
            <v>林岳生</v>
          </cell>
          <cell r="E9950" t="str">
            <v>林岳生先生</v>
          </cell>
          <cell r="F9950">
            <v>919387833</v>
          </cell>
        </row>
        <row r="9951">
          <cell r="A9951" t="str">
            <v>K785297</v>
          </cell>
          <cell r="B9951" t="str">
            <v>APG5885</v>
          </cell>
          <cell r="C9951" t="str">
            <v>先生</v>
          </cell>
          <cell r="D9951" t="str">
            <v>邱雯郡</v>
          </cell>
          <cell r="E9951" t="str">
            <v>謝永均先生</v>
          </cell>
          <cell r="F9951">
            <v>955527409</v>
          </cell>
        </row>
        <row r="9952">
          <cell r="A9952" t="str">
            <v>K785299</v>
          </cell>
          <cell r="B9952" t="str">
            <v>AQX2066</v>
          </cell>
          <cell r="C9952" t="str">
            <v>先生</v>
          </cell>
          <cell r="D9952" t="str">
            <v>邱璿彥</v>
          </cell>
          <cell r="E9952" t="str">
            <v>邱璿彥先生</v>
          </cell>
          <cell r="F9952">
            <v>918694353</v>
          </cell>
        </row>
        <row r="9953">
          <cell r="A9953" t="str">
            <v>K785374</v>
          </cell>
          <cell r="B9953" t="str">
            <v>RBL9935</v>
          </cell>
          <cell r="C9953" t="str">
            <v>先生</v>
          </cell>
          <cell r="D9953" t="str">
            <v>中租汽車租賃股份有限公司葉鎮</v>
          </cell>
          <cell r="E9953" t="str">
            <v>葉鎮先生</v>
          </cell>
          <cell r="F9953">
            <v>926228190</v>
          </cell>
        </row>
        <row r="9954">
          <cell r="A9954" t="str">
            <v>K785376</v>
          </cell>
          <cell r="B9954" t="str">
            <v>ARG9136</v>
          </cell>
          <cell r="C9954" t="str">
            <v>先生</v>
          </cell>
          <cell r="D9954" t="str">
            <v>黃廣清</v>
          </cell>
          <cell r="E9954" t="str">
            <v>黃廣清先生</v>
          </cell>
          <cell r="F9954">
            <v>933719301</v>
          </cell>
        </row>
        <row r="9955">
          <cell r="A9955" t="str">
            <v>K785378</v>
          </cell>
          <cell r="B9955" t="str">
            <v>APM5315</v>
          </cell>
          <cell r="C9955" t="str">
            <v>先生</v>
          </cell>
          <cell r="D9955" t="str">
            <v>謝睿成</v>
          </cell>
          <cell r="E9955" t="str">
            <v>謝睿成先生</v>
          </cell>
          <cell r="F9955">
            <v>975317038</v>
          </cell>
        </row>
        <row r="9956">
          <cell r="A9956" t="str">
            <v>K785519</v>
          </cell>
          <cell r="B9956" t="str">
            <v>ALE6688</v>
          </cell>
          <cell r="C9956" t="str">
            <v>先生</v>
          </cell>
          <cell r="D9956" t="str">
            <v>李維哲</v>
          </cell>
          <cell r="E9956" t="str">
            <v>李維哲先生</v>
          </cell>
          <cell r="F9956">
            <v>919951455</v>
          </cell>
        </row>
        <row r="9957">
          <cell r="A9957" t="str">
            <v>K785526</v>
          </cell>
          <cell r="B9957" t="str">
            <v>ARG0301</v>
          </cell>
          <cell r="C9957" t="str">
            <v>小姐</v>
          </cell>
          <cell r="D9957" t="str">
            <v>賴佳怡</v>
          </cell>
          <cell r="E9957" t="str">
            <v>賴佳怡小姐</v>
          </cell>
          <cell r="F9957">
            <v>972938732</v>
          </cell>
        </row>
        <row r="9958">
          <cell r="A9958" t="str">
            <v>K785597</v>
          </cell>
          <cell r="B9958" t="str">
            <v>ARG3613</v>
          </cell>
          <cell r="C9958" t="str">
            <v>先生</v>
          </cell>
          <cell r="D9958" t="str">
            <v>林傳宇</v>
          </cell>
          <cell r="E9958" t="str">
            <v>林傳宇先生</v>
          </cell>
          <cell r="F9958">
            <v>912382136</v>
          </cell>
        </row>
        <row r="9959">
          <cell r="A9959" t="str">
            <v>K785607</v>
          </cell>
          <cell r="B9959" t="str">
            <v>ASL1982</v>
          </cell>
          <cell r="C9959" t="str">
            <v>先生</v>
          </cell>
          <cell r="D9959" t="str">
            <v>劉立熙</v>
          </cell>
          <cell r="E9959" t="str">
            <v>劉立熙先生</v>
          </cell>
          <cell r="F9959">
            <v>919167147</v>
          </cell>
        </row>
        <row r="9960">
          <cell r="A9960" t="str">
            <v>K785616</v>
          </cell>
          <cell r="B9960" t="str">
            <v>APA1130</v>
          </cell>
          <cell r="C9960" t="str">
            <v>先生</v>
          </cell>
          <cell r="D9960" t="str">
            <v>洪尚緯</v>
          </cell>
          <cell r="E9960" t="str">
            <v>洪尚緯先生</v>
          </cell>
          <cell r="F9960">
            <v>932122226</v>
          </cell>
        </row>
        <row r="9961">
          <cell r="A9961" t="str">
            <v>K785626</v>
          </cell>
          <cell r="B9961" t="str">
            <v>APB1522</v>
          </cell>
          <cell r="C9961" t="str">
            <v>先生</v>
          </cell>
          <cell r="D9961" t="str">
            <v>劉姿吟</v>
          </cell>
          <cell r="E9961" t="str">
            <v>廖記賢先生</v>
          </cell>
          <cell r="F9961">
            <v>928829258</v>
          </cell>
        </row>
        <row r="9962">
          <cell r="A9962" t="str">
            <v>K785790</v>
          </cell>
          <cell r="B9962" t="str">
            <v>AVZ3333</v>
          </cell>
          <cell r="C9962" t="str">
            <v>先生</v>
          </cell>
          <cell r="D9962" t="str">
            <v>謝慈</v>
          </cell>
          <cell r="E9962" t="str">
            <v>戴嘉慶先生</v>
          </cell>
          <cell r="F9962">
            <v>921771000</v>
          </cell>
        </row>
        <row r="9963">
          <cell r="A9963" t="str">
            <v>K785793</v>
          </cell>
          <cell r="B9963" t="str">
            <v>ATA9968</v>
          </cell>
          <cell r="C9963" t="str">
            <v>先生</v>
          </cell>
          <cell r="D9963" t="str">
            <v>周鴻豪</v>
          </cell>
          <cell r="E9963" t="str">
            <v>周鴻豪先生</v>
          </cell>
          <cell r="F9963">
            <v>926909023</v>
          </cell>
        </row>
        <row r="9964">
          <cell r="A9964" t="str">
            <v>K785798</v>
          </cell>
          <cell r="B9964" t="str">
            <v>ATA1222</v>
          </cell>
          <cell r="C9964" t="str">
            <v>先生</v>
          </cell>
          <cell r="D9964" t="str">
            <v>陳建雄</v>
          </cell>
          <cell r="E9964" t="str">
            <v>陳建雄先生</v>
          </cell>
          <cell r="F9964">
            <v>900000000</v>
          </cell>
        </row>
        <row r="9965">
          <cell r="A9965" t="str">
            <v>K785801</v>
          </cell>
          <cell r="B9965" t="str">
            <v>AVE9058</v>
          </cell>
          <cell r="C9965" t="str">
            <v>先生</v>
          </cell>
          <cell r="D9965" t="str">
            <v>張雅文</v>
          </cell>
          <cell r="E9965" t="str">
            <v>丁肇邦先生</v>
          </cell>
          <cell r="F9965">
            <v>918203404</v>
          </cell>
        </row>
        <row r="9966">
          <cell r="A9966" t="str">
            <v>K785802</v>
          </cell>
          <cell r="B9966" t="str">
            <v>AUW0868</v>
          </cell>
          <cell r="C9966" t="str">
            <v>先生</v>
          </cell>
          <cell r="D9966" t="str">
            <v>依德股份有限公司陳貞伶</v>
          </cell>
          <cell r="E9966" t="str">
            <v>周益弘先生</v>
          </cell>
          <cell r="F9966">
            <v>983088633</v>
          </cell>
        </row>
        <row r="9967">
          <cell r="A9967" t="str">
            <v>K800078</v>
          </cell>
          <cell r="B9967" t="str">
            <v>ATC2292</v>
          </cell>
          <cell r="C9967" t="str">
            <v>先生</v>
          </cell>
          <cell r="D9967" t="str">
            <v>林鴻裕</v>
          </cell>
          <cell r="E9967" t="str">
            <v>林鴻裕先生</v>
          </cell>
          <cell r="F9967">
            <v>910345707</v>
          </cell>
        </row>
        <row r="9968">
          <cell r="A9968" t="str">
            <v>K858958</v>
          </cell>
          <cell r="B9968" t="str">
            <v>AXC0008</v>
          </cell>
          <cell r="C9968" t="str">
            <v>先生</v>
          </cell>
          <cell r="D9968" t="str">
            <v>吳玟憲</v>
          </cell>
          <cell r="E9968" t="str">
            <v>吳玟憲先生</v>
          </cell>
          <cell r="F9968">
            <v>911164300</v>
          </cell>
        </row>
        <row r="9969">
          <cell r="A9969" t="str">
            <v>K859084</v>
          </cell>
          <cell r="B9969" t="str">
            <v>AUW8886</v>
          </cell>
          <cell r="C9969" t="str">
            <v>先生</v>
          </cell>
          <cell r="D9969" t="str">
            <v>衿煌鋼鐵有限公司陳宣龍</v>
          </cell>
          <cell r="E9969" t="str">
            <v>陳宣龍先生</v>
          </cell>
          <cell r="F9969">
            <v>939165333</v>
          </cell>
        </row>
        <row r="9970">
          <cell r="A9970" t="str">
            <v>K859146</v>
          </cell>
          <cell r="B9970" t="str">
            <v>K859146</v>
          </cell>
          <cell r="C9970" t="str">
            <v>先生</v>
          </cell>
          <cell r="D9970" t="str">
            <v>鉑德汽車股份有限公司程柏盛</v>
          </cell>
          <cell r="E9970" t="str">
            <v>程柏盛先生</v>
          </cell>
          <cell r="F9970">
            <v>936033878</v>
          </cell>
        </row>
        <row r="9971">
          <cell r="A9971" t="str">
            <v>K859148</v>
          </cell>
          <cell r="B9971" t="str">
            <v>ASC5216</v>
          </cell>
          <cell r="C9971" t="str">
            <v>先生</v>
          </cell>
          <cell r="D9971" t="str">
            <v>王見智</v>
          </cell>
          <cell r="E9971" t="str">
            <v>王見智先生</v>
          </cell>
          <cell r="F9971">
            <v>922200501</v>
          </cell>
        </row>
        <row r="9972">
          <cell r="A9972" t="str">
            <v>K862930</v>
          </cell>
          <cell r="B9972" t="str">
            <v>AWT8686</v>
          </cell>
          <cell r="C9972" t="str">
            <v>先生</v>
          </cell>
          <cell r="D9972" t="str">
            <v>黃政祐</v>
          </cell>
          <cell r="E9972" t="str">
            <v>廖品歡先生</v>
          </cell>
          <cell r="F9972">
            <v>930808541</v>
          </cell>
        </row>
        <row r="9973">
          <cell r="A9973" t="str">
            <v>K863007</v>
          </cell>
          <cell r="B9973" t="str">
            <v>AYF1177</v>
          </cell>
          <cell r="C9973" t="str">
            <v>先生</v>
          </cell>
          <cell r="D9973" t="str">
            <v>邱乙軒</v>
          </cell>
          <cell r="E9973" t="str">
            <v>邱乙軒先生</v>
          </cell>
          <cell r="F9973">
            <v>963636220</v>
          </cell>
        </row>
        <row r="9974">
          <cell r="A9974" t="str">
            <v>K863072</v>
          </cell>
          <cell r="B9974" t="str">
            <v>ANS3866</v>
          </cell>
          <cell r="C9974" t="str">
            <v>小姐</v>
          </cell>
          <cell r="D9974" t="str">
            <v>蔡姿琳</v>
          </cell>
          <cell r="E9974" t="str">
            <v>蔡姿琳小姐</v>
          </cell>
          <cell r="F9974">
            <v>927663265</v>
          </cell>
        </row>
        <row r="9975">
          <cell r="A9975" t="str">
            <v>K879533</v>
          </cell>
          <cell r="B9975" t="str">
            <v>ATN0660</v>
          </cell>
          <cell r="C9975" t="str">
            <v>先生</v>
          </cell>
          <cell r="D9975" t="str">
            <v>張哲華</v>
          </cell>
          <cell r="E9975" t="str">
            <v>張哲華先生</v>
          </cell>
          <cell r="F9975">
            <v>939309318</v>
          </cell>
        </row>
        <row r="9976">
          <cell r="A9976" t="str">
            <v>K879536</v>
          </cell>
          <cell r="B9976" t="str">
            <v>ATN3398</v>
          </cell>
          <cell r="C9976" t="str">
            <v>小姐</v>
          </cell>
          <cell r="D9976" t="str">
            <v>陳秀媛</v>
          </cell>
          <cell r="E9976" t="str">
            <v>陳秀媛小姐</v>
          </cell>
          <cell r="F9976">
            <v>961070429</v>
          </cell>
        </row>
        <row r="9977">
          <cell r="A9977" t="str">
            <v>K879587</v>
          </cell>
          <cell r="B9977" t="str">
            <v>ASB8653</v>
          </cell>
          <cell r="C9977" t="str">
            <v>先生</v>
          </cell>
          <cell r="D9977" t="str">
            <v>郭宗樺</v>
          </cell>
          <cell r="E9977" t="str">
            <v>郭宗樺先生</v>
          </cell>
          <cell r="F9977">
            <v>933030315</v>
          </cell>
        </row>
        <row r="9978">
          <cell r="A9978" t="str">
            <v>K879754</v>
          </cell>
          <cell r="B9978" t="str">
            <v>ASC8120</v>
          </cell>
          <cell r="C9978" t="str">
            <v>先生</v>
          </cell>
          <cell r="D9978" t="str">
            <v>劉家宏</v>
          </cell>
          <cell r="E9978" t="str">
            <v>劉家宏先生</v>
          </cell>
          <cell r="F9978">
            <v>920618186</v>
          </cell>
        </row>
        <row r="9979">
          <cell r="A9979" t="str">
            <v>K879798</v>
          </cell>
          <cell r="B9979" t="str">
            <v>RBS5118</v>
          </cell>
          <cell r="C9979" t="str">
            <v>先生</v>
          </cell>
          <cell r="D9979" t="str">
            <v>呂岱宜</v>
          </cell>
          <cell r="E9979" t="str">
            <v>呂岱宜先生</v>
          </cell>
          <cell r="F9979">
            <v>938121597</v>
          </cell>
        </row>
        <row r="9980">
          <cell r="A9980" t="str">
            <v>K879917</v>
          </cell>
          <cell r="B9980" t="str">
            <v>ATB0688</v>
          </cell>
          <cell r="C9980" t="str">
            <v>先生</v>
          </cell>
          <cell r="D9980" t="str">
            <v>吳麗雯</v>
          </cell>
          <cell r="E9980" t="str">
            <v>白念樺先生</v>
          </cell>
          <cell r="F9980">
            <v>936787353</v>
          </cell>
        </row>
        <row r="9981">
          <cell r="A9981" t="str">
            <v>K880027</v>
          </cell>
          <cell r="B9981" t="str">
            <v>ATB6887</v>
          </cell>
          <cell r="C9981" t="str">
            <v>先生</v>
          </cell>
          <cell r="D9981" t="str">
            <v>吳杰恩</v>
          </cell>
          <cell r="E9981" t="str">
            <v>吳杰恩先生</v>
          </cell>
          <cell r="F9981">
            <v>912086666</v>
          </cell>
        </row>
        <row r="9982">
          <cell r="A9982" t="str">
            <v>K880050</v>
          </cell>
          <cell r="B9982" t="str">
            <v>ATY0806</v>
          </cell>
          <cell r="C9982" t="str">
            <v>先生</v>
          </cell>
          <cell r="D9982" t="str">
            <v>林匯高</v>
          </cell>
          <cell r="E9982" t="str">
            <v>林匯高先生</v>
          </cell>
          <cell r="F9982">
            <v>989093451</v>
          </cell>
        </row>
        <row r="9983">
          <cell r="A9983" t="str">
            <v>K880079</v>
          </cell>
          <cell r="B9983" t="str">
            <v>ATK9101</v>
          </cell>
          <cell r="C9983" t="str">
            <v>先生</v>
          </cell>
          <cell r="D9983" t="str">
            <v>李興黃</v>
          </cell>
          <cell r="E9983" t="str">
            <v>李興黃先生</v>
          </cell>
          <cell r="F9983">
            <v>926268938</v>
          </cell>
        </row>
        <row r="9984">
          <cell r="A9984" t="str">
            <v>K880121</v>
          </cell>
          <cell r="B9984" t="str">
            <v>ATJ8322</v>
          </cell>
          <cell r="C9984" t="str">
            <v>先生</v>
          </cell>
          <cell r="D9984" t="str">
            <v>張景鈞</v>
          </cell>
          <cell r="E9984" t="str">
            <v>張景鈞先生</v>
          </cell>
          <cell r="F9984">
            <v>930020800</v>
          </cell>
        </row>
        <row r="9985">
          <cell r="A9985" t="str">
            <v>K880127</v>
          </cell>
          <cell r="B9985" t="str">
            <v>ASJ1986</v>
          </cell>
          <cell r="C9985" t="str">
            <v>先生</v>
          </cell>
          <cell r="D9985" t="str">
            <v>朱瑞鴻</v>
          </cell>
          <cell r="E9985" t="str">
            <v>朱瑞鴻先生</v>
          </cell>
          <cell r="F9985">
            <v>955987206</v>
          </cell>
        </row>
        <row r="9986">
          <cell r="A9986" t="str">
            <v>K880240</v>
          </cell>
          <cell r="B9986" t="str">
            <v>ATL1207</v>
          </cell>
          <cell r="C9986" t="str">
            <v>先生</v>
          </cell>
          <cell r="D9986" t="str">
            <v>張家尉</v>
          </cell>
          <cell r="E9986" t="str">
            <v>張家尉先生</v>
          </cell>
          <cell r="F9986">
            <v>970555637</v>
          </cell>
        </row>
        <row r="9987">
          <cell r="A9987" t="str">
            <v>K880242</v>
          </cell>
          <cell r="B9987" t="str">
            <v>ATG8180</v>
          </cell>
          <cell r="C9987" t="str">
            <v>先生</v>
          </cell>
          <cell r="D9987" t="str">
            <v>王彤</v>
          </cell>
          <cell r="E9987" t="str">
            <v>巴鈞先生</v>
          </cell>
          <cell r="F9987">
            <v>955410699</v>
          </cell>
        </row>
        <row r="9988">
          <cell r="A9988" t="str">
            <v>K880243</v>
          </cell>
          <cell r="B9988" t="str">
            <v>ATK9591</v>
          </cell>
          <cell r="C9988" t="str">
            <v>先生</v>
          </cell>
          <cell r="D9988" t="str">
            <v>許峻豪</v>
          </cell>
          <cell r="E9988" t="str">
            <v>許峻豪先生</v>
          </cell>
          <cell r="F9988">
            <v>988960987</v>
          </cell>
        </row>
        <row r="9989">
          <cell r="A9989" t="str">
            <v>K880290</v>
          </cell>
          <cell r="B9989" t="str">
            <v>ATH3883</v>
          </cell>
          <cell r="C9989" t="str">
            <v>先生</v>
          </cell>
          <cell r="D9989" t="str">
            <v>胡逸陞</v>
          </cell>
          <cell r="E9989" t="str">
            <v>胡逸陞先生</v>
          </cell>
          <cell r="F9989">
            <v>915087198</v>
          </cell>
        </row>
        <row r="9990">
          <cell r="A9990" t="str">
            <v>K880328</v>
          </cell>
          <cell r="B9990" t="str">
            <v>ATE8302</v>
          </cell>
          <cell r="C9990" t="str">
            <v>先生</v>
          </cell>
          <cell r="D9990" t="str">
            <v>郭宸睿</v>
          </cell>
          <cell r="E9990" t="str">
            <v>郭宸睿先生</v>
          </cell>
          <cell r="F9990">
            <v>921594928</v>
          </cell>
        </row>
        <row r="9991">
          <cell r="A9991" t="str">
            <v>K880443</v>
          </cell>
          <cell r="B9991" t="str">
            <v>ATG8250</v>
          </cell>
          <cell r="C9991" t="str">
            <v>先生</v>
          </cell>
          <cell r="D9991" t="str">
            <v>陳怡靜</v>
          </cell>
          <cell r="E9991" t="str">
            <v>薛學文先生</v>
          </cell>
          <cell r="F9991">
            <v>919662167</v>
          </cell>
        </row>
        <row r="9992">
          <cell r="A9992" t="str">
            <v>K880595</v>
          </cell>
          <cell r="B9992" t="str">
            <v>AWY0110</v>
          </cell>
          <cell r="C9992" t="str">
            <v>先生</v>
          </cell>
          <cell r="D9992" t="str">
            <v>蔡吉韶</v>
          </cell>
          <cell r="E9992" t="str">
            <v>蔡吉韶先生</v>
          </cell>
          <cell r="F9992">
            <v>987252505</v>
          </cell>
        </row>
        <row r="9993">
          <cell r="A9993" t="str">
            <v>K880638</v>
          </cell>
          <cell r="B9993" t="str">
            <v>ATL1666</v>
          </cell>
          <cell r="C9993" t="str">
            <v>小姐</v>
          </cell>
          <cell r="D9993" t="str">
            <v>胡嘉容</v>
          </cell>
          <cell r="E9993" t="str">
            <v>胡嘉容小姐</v>
          </cell>
          <cell r="F9993">
            <v>921999128</v>
          </cell>
        </row>
        <row r="9994">
          <cell r="A9994" t="str">
            <v>K880702</v>
          </cell>
          <cell r="B9994" t="str">
            <v>AXA0218</v>
          </cell>
          <cell r="C9994" t="str">
            <v>先生</v>
          </cell>
          <cell r="D9994" t="str">
            <v>王浩偉</v>
          </cell>
          <cell r="E9994" t="str">
            <v>王浩偉先生</v>
          </cell>
          <cell r="F9994">
            <v>939201023</v>
          </cell>
        </row>
        <row r="9995">
          <cell r="A9995" t="str">
            <v>K880704</v>
          </cell>
          <cell r="B9995" t="str">
            <v>ATF9685</v>
          </cell>
          <cell r="C9995" t="str">
            <v>小姐</v>
          </cell>
          <cell r="D9995" t="str">
            <v>劉雅守</v>
          </cell>
          <cell r="E9995" t="str">
            <v>劉雅守小姐</v>
          </cell>
          <cell r="F9995">
            <v>930889117</v>
          </cell>
        </row>
        <row r="9996">
          <cell r="A9996" t="str">
            <v>K881073</v>
          </cell>
          <cell r="B9996" t="str">
            <v>AWD0901</v>
          </cell>
          <cell r="C9996" t="str">
            <v>先生</v>
          </cell>
          <cell r="D9996" t="str">
            <v>劉佳政</v>
          </cell>
          <cell r="E9996" t="str">
            <v>劉佳政先生</v>
          </cell>
          <cell r="F9996">
            <v>922981307</v>
          </cell>
        </row>
        <row r="9997">
          <cell r="A9997" t="str">
            <v>K881094</v>
          </cell>
          <cell r="B9997" t="str">
            <v>RCB2012</v>
          </cell>
          <cell r="C9997" t="str">
            <v>先生</v>
          </cell>
          <cell r="D9997" t="str">
            <v>啟藝文化創意(限)-聯邦梁浩軒</v>
          </cell>
          <cell r="E9997" t="str">
            <v>梁浩軒先生</v>
          </cell>
          <cell r="F9997">
            <v>952484648</v>
          </cell>
        </row>
        <row r="9998">
          <cell r="A9998" t="str">
            <v>K881109</v>
          </cell>
          <cell r="B9998" t="str">
            <v>AXA7969</v>
          </cell>
          <cell r="C9998" t="str">
            <v>先生</v>
          </cell>
          <cell r="D9998" t="str">
            <v>葉時偉</v>
          </cell>
          <cell r="E9998" t="str">
            <v>葉時偉先生</v>
          </cell>
          <cell r="F9998">
            <v>936346281</v>
          </cell>
        </row>
        <row r="9999">
          <cell r="A9999" t="str">
            <v>K881113</v>
          </cell>
          <cell r="B9999" t="str">
            <v>AXB1957</v>
          </cell>
          <cell r="C9999" t="str">
            <v>先生</v>
          </cell>
          <cell r="D9999" t="str">
            <v>陳志皇</v>
          </cell>
          <cell r="E9999" t="str">
            <v>陳志皇先生</v>
          </cell>
          <cell r="F9999">
            <v>955032707</v>
          </cell>
        </row>
        <row r="10000">
          <cell r="A10000" t="str">
            <v>K881114</v>
          </cell>
          <cell r="B10000" t="str">
            <v>RCB6267</v>
          </cell>
          <cell r="C10000" t="str">
            <v>先生</v>
          </cell>
          <cell r="D10000" t="str">
            <v>羅永豪</v>
          </cell>
          <cell r="E10000" t="str">
            <v>羅永豪先生</v>
          </cell>
          <cell r="F10000">
            <v>920758673</v>
          </cell>
        </row>
        <row r="10001">
          <cell r="A10001" t="str">
            <v>K881116</v>
          </cell>
          <cell r="B10001" t="str">
            <v>ATX8126</v>
          </cell>
          <cell r="C10001" t="str">
            <v>先生</v>
          </cell>
          <cell r="D10001" t="str">
            <v>0林昱辰</v>
          </cell>
          <cell r="E10001" t="str">
            <v>林昱辰先生</v>
          </cell>
          <cell r="F10001">
            <v>920901315</v>
          </cell>
        </row>
        <row r="10002">
          <cell r="A10002" t="str">
            <v>K881137</v>
          </cell>
          <cell r="B10002" t="str">
            <v>AVV9880</v>
          </cell>
          <cell r="C10002" t="str">
            <v>先生</v>
          </cell>
          <cell r="D10002" t="str">
            <v>張哲源</v>
          </cell>
          <cell r="E10002" t="str">
            <v>張哲源先生</v>
          </cell>
          <cell r="F10002">
            <v>911205873</v>
          </cell>
        </row>
        <row r="10003">
          <cell r="A10003" t="str">
            <v>K881150</v>
          </cell>
          <cell r="B10003" t="str">
            <v>ATV6226</v>
          </cell>
          <cell r="C10003" t="str">
            <v>先生</v>
          </cell>
          <cell r="D10003" t="str">
            <v>陳文旭</v>
          </cell>
          <cell r="E10003" t="str">
            <v>陳文旭先生</v>
          </cell>
          <cell r="F10003">
            <v>958182203</v>
          </cell>
        </row>
        <row r="10004">
          <cell r="A10004" t="str">
            <v>K881186</v>
          </cell>
          <cell r="B10004" t="str">
            <v>AXC5887</v>
          </cell>
          <cell r="C10004" t="str">
            <v>先生</v>
          </cell>
          <cell r="D10004" t="str">
            <v>陳德隆</v>
          </cell>
          <cell r="E10004" t="str">
            <v>陳德隆先生</v>
          </cell>
          <cell r="F10004">
            <v>921815887</v>
          </cell>
        </row>
        <row r="10005">
          <cell r="A10005" t="str">
            <v>K881257</v>
          </cell>
          <cell r="B10005" t="str">
            <v>AWE8085</v>
          </cell>
          <cell r="C10005" t="str">
            <v>小姐</v>
          </cell>
          <cell r="D10005" t="str">
            <v>江美儀</v>
          </cell>
          <cell r="E10005" t="str">
            <v>江美儀小姐</v>
          </cell>
          <cell r="F10005">
            <v>933966182</v>
          </cell>
        </row>
        <row r="10006">
          <cell r="A10006" t="str">
            <v>K881259</v>
          </cell>
          <cell r="B10006" t="str">
            <v>RCB2602</v>
          </cell>
          <cell r="C10006" t="str">
            <v>先生</v>
          </cell>
          <cell r="D10006" t="str">
            <v>許瑋志</v>
          </cell>
          <cell r="E10006" t="str">
            <v>許瑋志先生</v>
          </cell>
          <cell r="F10006">
            <v>906551005</v>
          </cell>
        </row>
        <row r="10007">
          <cell r="A10007" t="str">
            <v>K881322</v>
          </cell>
          <cell r="B10007" t="str">
            <v>ATQ3528</v>
          </cell>
          <cell r="C10007" t="str">
            <v>先生</v>
          </cell>
          <cell r="D10007" t="str">
            <v>必九有限公司許益華</v>
          </cell>
          <cell r="E10007" t="str">
            <v>許益華先生</v>
          </cell>
          <cell r="F10007">
            <v>937907066</v>
          </cell>
        </row>
        <row r="10008">
          <cell r="A10008" t="str">
            <v>KN37904</v>
          </cell>
          <cell r="B10008" t="str">
            <v>ATQ9931</v>
          </cell>
          <cell r="C10008" t="str">
            <v>先生</v>
          </cell>
          <cell r="D10008" t="str">
            <v>詹塑煒</v>
          </cell>
          <cell r="E10008" t="str">
            <v>詹塑煒先生</v>
          </cell>
          <cell r="F10008">
            <v>955879588</v>
          </cell>
        </row>
        <row r="10009">
          <cell r="A10009" t="str">
            <v>KS76404</v>
          </cell>
          <cell r="B10009" t="str">
            <v>AKG8953</v>
          </cell>
          <cell r="C10009" t="str">
            <v>先生</v>
          </cell>
          <cell r="D10009" t="str">
            <v>詹偉宏</v>
          </cell>
          <cell r="E10009" t="str">
            <v>詹偉宏先生</v>
          </cell>
          <cell r="F10009">
            <v>972963280</v>
          </cell>
        </row>
        <row r="10010">
          <cell r="A10010" t="str">
            <v>KS76514</v>
          </cell>
          <cell r="B10010" t="str">
            <v>AKS6706</v>
          </cell>
          <cell r="C10010" t="str">
            <v>先生</v>
          </cell>
          <cell r="D10010" t="str">
            <v>張育維</v>
          </cell>
          <cell r="E10010" t="str">
            <v>張育維先生</v>
          </cell>
          <cell r="F10010">
            <v>982339420</v>
          </cell>
        </row>
        <row r="10011">
          <cell r="A10011" t="str">
            <v>KS76515</v>
          </cell>
          <cell r="B10011" t="str">
            <v>ANN5200</v>
          </cell>
          <cell r="C10011" t="str">
            <v>先生</v>
          </cell>
          <cell r="D10011" t="str">
            <v>陳</v>
          </cell>
          <cell r="E10011" t="str">
            <v>陳先生</v>
          </cell>
          <cell r="F10011">
            <v>915000993</v>
          </cell>
        </row>
        <row r="10012">
          <cell r="A10012" t="str">
            <v>KS76596</v>
          </cell>
          <cell r="B10012" t="str">
            <v>ANW5913</v>
          </cell>
          <cell r="C10012" t="str">
            <v>先生</v>
          </cell>
          <cell r="D10012" t="str">
            <v>易博鴻</v>
          </cell>
          <cell r="E10012" t="str">
            <v>易博鴻先生</v>
          </cell>
          <cell r="F10012">
            <v>960383000</v>
          </cell>
        </row>
        <row r="10013">
          <cell r="A10013" t="str">
            <v>KS91635</v>
          </cell>
          <cell r="B10013" t="str">
            <v>AXD9208</v>
          </cell>
          <cell r="C10013" t="str">
            <v>先生</v>
          </cell>
          <cell r="D10013" t="str">
            <v>劉玉凱</v>
          </cell>
          <cell r="E10013" t="str">
            <v>劉玉凱先生</v>
          </cell>
          <cell r="F10013">
            <v>931047609</v>
          </cell>
        </row>
        <row r="10014">
          <cell r="A10014" t="str">
            <v>KS91752</v>
          </cell>
          <cell r="B10014" t="str">
            <v>AKK6789</v>
          </cell>
          <cell r="C10014" t="str">
            <v>先生</v>
          </cell>
          <cell r="D10014" t="str">
            <v>庹宗康</v>
          </cell>
          <cell r="E10014" t="str">
            <v>庹宗康先生</v>
          </cell>
          <cell r="F10014">
            <v>916826653</v>
          </cell>
        </row>
        <row r="10015">
          <cell r="A10015" t="str">
            <v>KS91753</v>
          </cell>
          <cell r="B10015" t="str">
            <v>AGJ1899</v>
          </cell>
          <cell r="C10015" t="str">
            <v>先生</v>
          </cell>
          <cell r="D10015" t="str">
            <v>魏文祥</v>
          </cell>
          <cell r="E10015" t="str">
            <v>魏文祥先生</v>
          </cell>
          <cell r="F10015">
            <v>953236600</v>
          </cell>
        </row>
        <row r="10016">
          <cell r="A10016" t="str">
            <v>KS91805</v>
          </cell>
          <cell r="B10016" t="str">
            <v>RAX8338</v>
          </cell>
          <cell r="C10016" t="str">
            <v>先生</v>
          </cell>
          <cell r="D10016" t="str">
            <v>李中維</v>
          </cell>
          <cell r="E10016" t="str">
            <v>李中維先生</v>
          </cell>
          <cell r="F10016">
            <v>983521110</v>
          </cell>
        </row>
        <row r="10017">
          <cell r="A10017" t="str">
            <v>KS91881</v>
          </cell>
          <cell r="B10017" t="str">
            <v>AJJ8959</v>
          </cell>
          <cell r="C10017" t="str">
            <v>先生</v>
          </cell>
          <cell r="D10017" t="str">
            <v>黃正昇</v>
          </cell>
          <cell r="E10017" t="str">
            <v>鄒家震先生</v>
          </cell>
          <cell r="F10017">
            <v>932080180</v>
          </cell>
        </row>
        <row r="10018">
          <cell r="A10018" t="str">
            <v>KS91903</v>
          </cell>
          <cell r="B10018" t="str">
            <v>ATK5093</v>
          </cell>
          <cell r="C10018" t="str">
            <v>先生</v>
          </cell>
          <cell r="D10018" t="str">
            <v>謝又萌</v>
          </cell>
          <cell r="E10018" t="str">
            <v>謝又萌先生</v>
          </cell>
          <cell r="F10018">
            <v>938770837</v>
          </cell>
        </row>
        <row r="10019">
          <cell r="A10019" t="str">
            <v>KS91912</v>
          </cell>
          <cell r="B10019" t="str">
            <v>KS91912</v>
          </cell>
          <cell r="C10019" t="str">
            <v>先生</v>
          </cell>
          <cell r="D10019" t="str">
            <v>車已賣</v>
          </cell>
          <cell r="E10019" t="str">
            <v>車已賣先生</v>
          </cell>
          <cell r="F10019">
            <v>900000000</v>
          </cell>
        </row>
        <row r="10020">
          <cell r="A10020" t="str">
            <v>KT51003</v>
          </cell>
          <cell r="B10020" t="str">
            <v>RBT3339</v>
          </cell>
          <cell r="C10020" t="str">
            <v>小姐</v>
          </cell>
          <cell r="D10020" t="str">
            <v>金曜投資(股)-財盟租賃張慧中</v>
          </cell>
          <cell r="E10020" t="str">
            <v>張慧中小姐</v>
          </cell>
          <cell r="F10020">
            <v>931157862</v>
          </cell>
        </row>
        <row r="10021">
          <cell r="A10021" t="str">
            <v>KT51015</v>
          </cell>
          <cell r="B10021" t="str">
            <v>RBT3585</v>
          </cell>
          <cell r="C10021" t="str">
            <v>先生</v>
          </cell>
          <cell r="D10021" t="str">
            <v>達觀規劃設計顧問有限公司(財盟租賃)吳忠勳</v>
          </cell>
          <cell r="E10021" t="str">
            <v>吳忠勳先生</v>
          </cell>
          <cell r="F10021">
            <v>910121605</v>
          </cell>
        </row>
        <row r="10022">
          <cell r="A10022" t="str">
            <v>KT51044</v>
          </cell>
          <cell r="B10022" t="str">
            <v>AFP9999</v>
          </cell>
          <cell r="C10022" t="str">
            <v>先生</v>
          </cell>
          <cell r="D10022" t="str">
            <v>華儀電子股份有限公司高萬益</v>
          </cell>
          <cell r="E10022" t="str">
            <v>高萬益先生</v>
          </cell>
          <cell r="F10022">
            <v>919951572</v>
          </cell>
        </row>
        <row r="10023">
          <cell r="A10023" t="str">
            <v>KT51047</v>
          </cell>
          <cell r="B10023" t="str">
            <v>AGF6866</v>
          </cell>
          <cell r="C10023" t="str">
            <v>先生</v>
          </cell>
          <cell r="D10023" t="str">
            <v>許敬堂</v>
          </cell>
          <cell r="E10023" t="str">
            <v>許敬堂先生</v>
          </cell>
          <cell r="F10023">
            <v>921908513</v>
          </cell>
        </row>
        <row r="10024">
          <cell r="A10024" t="str">
            <v>KT51058</v>
          </cell>
          <cell r="B10024" t="str">
            <v>AAX6138</v>
          </cell>
          <cell r="C10024" t="str">
            <v>小姐</v>
          </cell>
          <cell r="D10024" t="str">
            <v>簡秀蘭</v>
          </cell>
          <cell r="E10024" t="str">
            <v>簡秀蘭小姐</v>
          </cell>
          <cell r="F10024">
            <v>958337550</v>
          </cell>
        </row>
        <row r="10025">
          <cell r="A10025" t="str">
            <v>KT51226</v>
          </cell>
          <cell r="B10025" t="str">
            <v>AKL1717</v>
          </cell>
          <cell r="C10025" t="str">
            <v>先生</v>
          </cell>
          <cell r="D10025" t="str">
            <v>謝明峰</v>
          </cell>
          <cell r="E10025" t="str">
            <v>謝明峰先生</v>
          </cell>
          <cell r="F10025">
            <v>981533547</v>
          </cell>
        </row>
        <row r="10026">
          <cell r="A10026" t="str">
            <v>KT51642</v>
          </cell>
          <cell r="B10026" t="str">
            <v>AGT0880</v>
          </cell>
          <cell r="C10026" t="str">
            <v>小姐</v>
          </cell>
          <cell r="D10026" t="str">
            <v>許兆瑾</v>
          </cell>
          <cell r="E10026" t="str">
            <v>許兆僅小姐</v>
          </cell>
          <cell r="F10026">
            <v>931061815</v>
          </cell>
        </row>
        <row r="10027">
          <cell r="A10027" t="str">
            <v>KT51726</v>
          </cell>
          <cell r="B10027" t="str">
            <v>AGH0001</v>
          </cell>
          <cell r="C10027" t="str">
            <v>先生</v>
          </cell>
          <cell r="D10027" t="str">
            <v>陳志裕</v>
          </cell>
          <cell r="E10027" t="str">
            <v>陳志裕先生</v>
          </cell>
          <cell r="F10027">
            <v>952133979</v>
          </cell>
        </row>
        <row r="10028">
          <cell r="A10028" t="str">
            <v>KT52007</v>
          </cell>
          <cell r="B10028" t="str">
            <v>ATB3612</v>
          </cell>
          <cell r="C10028" t="str">
            <v>小姐</v>
          </cell>
          <cell r="D10028" t="str">
            <v>曾淳芬</v>
          </cell>
          <cell r="E10028" t="str">
            <v>曾淳芬小姐</v>
          </cell>
          <cell r="F10028">
            <v>975783198</v>
          </cell>
        </row>
        <row r="10029">
          <cell r="A10029" t="str">
            <v>KT52131</v>
          </cell>
          <cell r="B10029" t="str">
            <v>AGR0099</v>
          </cell>
          <cell r="C10029" t="str">
            <v>先生</v>
          </cell>
          <cell r="D10029" t="str">
            <v>陳立仁</v>
          </cell>
          <cell r="E10029" t="str">
            <v>陳立仁先生</v>
          </cell>
          <cell r="F10029">
            <v>975568616</v>
          </cell>
        </row>
        <row r="10030">
          <cell r="A10030" t="str">
            <v>KT52262</v>
          </cell>
          <cell r="B10030" t="str">
            <v>AKY5555</v>
          </cell>
          <cell r="C10030" t="str">
            <v>小姐</v>
          </cell>
          <cell r="D10030" t="str">
            <v>王淑敏</v>
          </cell>
          <cell r="E10030" t="str">
            <v>王淑敏小姐</v>
          </cell>
          <cell r="F10030">
            <v>932139096</v>
          </cell>
        </row>
        <row r="10031">
          <cell r="A10031" t="str">
            <v>KT52475</v>
          </cell>
          <cell r="B10031" t="str">
            <v>AGT8989</v>
          </cell>
          <cell r="C10031" t="str">
            <v>先生</v>
          </cell>
          <cell r="D10031" t="str">
            <v>陳麗真</v>
          </cell>
          <cell r="E10031" t="str">
            <v>偕聖雄先生</v>
          </cell>
          <cell r="F10031">
            <v>975267366</v>
          </cell>
        </row>
        <row r="10032">
          <cell r="A10032" t="str">
            <v>KT52550</v>
          </cell>
          <cell r="B10032" t="str">
            <v>ATD9809</v>
          </cell>
          <cell r="C10032" t="str">
            <v>先生</v>
          </cell>
          <cell r="D10032" t="str">
            <v>姚嘉民</v>
          </cell>
          <cell r="E10032" t="str">
            <v>姚嘉民先生</v>
          </cell>
          <cell r="F10032">
            <v>988809134</v>
          </cell>
        </row>
        <row r="10033">
          <cell r="A10033" t="str">
            <v>KT52552</v>
          </cell>
          <cell r="B10033" t="str">
            <v>AJF6777</v>
          </cell>
          <cell r="C10033" t="str">
            <v>先生</v>
          </cell>
          <cell r="D10033" t="str">
            <v>吳造軒</v>
          </cell>
          <cell r="E10033" t="str">
            <v>吳造軒先生</v>
          </cell>
          <cell r="F10033">
            <v>915279797</v>
          </cell>
        </row>
        <row r="10034">
          <cell r="A10034" t="str">
            <v>KT52564</v>
          </cell>
          <cell r="B10034" t="str">
            <v>AGL0826</v>
          </cell>
          <cell r="C10034" t="str">
            <v>先生</v>
          </cell>
          <cell r="D10034" t="str">
            <v>劉義中</v>
          </cell>
          <cell r="E10034" t="str">
            <v>劉義中先生</v>
          </cell>
          <cell r="F10034">
            <v>988510702</v>
          </cell>
        </row>
        <row r="10035">
          <cell r="A10035" t="str">
            <v>KT52667</v>
          </cell>
          <cell r="B10035" t="str">
            <v>ANE7828</v>
          </cell>
          <cell r="C10035" t="str">
            <v>先生</v>
          </cell>
          <cell r="D10035" t="str">
            <v>陳宏鈞</v>
          </cell>
          <cell r="E10035" t="str">
            <v>陳宏鈞先生</v>
          </cell>
          <cell r="F10035">
            <v>960762057</v>
          </cell>
        </row>
        <row r="10036">
          <cell r="A10036" t="str">
            <v>KT52823</v>
          </cell>
          <cell r="B10036" t="str">
            <v>AGK9133</v>
          </cell>
          <cell r="C10036" t="str">
            <v>先生</v>
          </cell>
          <cell r="D10036" t="str">
            <v>謝榮彬</v>
          </cell>
          <cell r="E10036" t="str">
            <v>謝榮彬先生</v>
          </cell>
          <cell r="F10036">
            <v>930013340</v>
          </cell>
        </row>
        <row r="10037">
          <cell r="A10037" t="str">
            <v>KT52943</v>
          </cell>
          <cell r="B10037" t="str">
            <v>AKT6969</v>
          </cell>
          <cell r="C10037" t="str">
            <v>先生</v>
          </cell>
          <cell r="D10037" t="str">
            <v>龍均得企業有限公司張世欣</v>
          </cell>
          <cell r="E10037" t="str">
            <v>張世欣先生</v>
          </cell>
          <cell r="F10037">
            <v>930839660</v>
          </cell>
        </row>
        <row r="10038">
          <cell r="A10038" t="str">
            <v>KV73669</v>
          </cell>
          <cell r="B10038" t="str">
            <v>AMY9011</v>
          </cell>
          <cell r="C10038" t="str">
            <v>先生</v>
          </cell>
          <cell r="D10038" t="str">
            <v>黃武聖</v>
          </cell>
          <cell r="E10038" t="str">
            <v>黃武聖先生</v>
          </cell>
          <cell r="F10038">
            <v>911705756</v>
          </cell>
        </row>
        <row r="10039">
          <cell r="A10039" t="str">
            <v>KV73670</v>
          </cell>
          <cell r="B10039" t="str">
            <v>RBQ0968</v>
          </cell>
          <cell r="C10039" t="str">
            <v>先生</v>
          </cell>
          <cell r="D10039" t="str">
            <v>冠暉實業(有)-財盟租賃陳彥甫</v>
          </cell>
          <cell r="E10039" t="str">
            <v>陳彥甫先生</v>
          </cell>
          <cell r="F10039">
            <v>988250190</v>
          </cell>
        </row>
        <row r="10040">
          <cell r="A10040" t="str">
            <v>KY62180</v>
          </cell>
          <cell r="B10040" t="str">
            <v>9768YZ</v>
          </cell>
          <cell r="C10040" t="str">
            <v>先生</v>
          </cell>
          <cell r="D10040" t="str">
            <v>蕭聖喜</v>
          </cell>
          <cell r="E10040" t="str">
            <v>蕭聖喜先生</v>
          </cell>
          <cell r="F10040">
            <v>955682903</v>
          </cell>
        </row>
        <row r="10041">
          <cell r="A10041" t="str">
            <v>L009751</v>
          </cell>
          <cell r="B10041" t="str">
            <v>AKY5923</v>
          </cell>
          <cell r="C10041" t="str">
            <v>先生</v>
          </cell>
          <cell r="D10041" t="str">
            <v>SngDarren</v>
          </cell>
          <cell r="E10041" t="str">
            <v>SngDarren先生</v>
          </cell>
          <cell r="F10041">
            <v>975387716</v>
          </cell>
        </row>
        <row r="10042">
          <cell r="A10042" t="str">
            <v>L009820</v>
          </cell>
          <cell r="B10042" t="str">
            <v>AGQ7177</v>
          </cell>
          <cell r="C10042" t="str">
            <v>先生</v>
          </cell>
          <cell r="D10042" t="str">
            <v>王景弘</v>
          </cell>
          <cell r="E10042" t="str">
            <v>王景弘先生</v>
          </cell>
          <cell r="F10042">
            <v>927585075</v>
          </cell>
        </row>
        <row r="10043">
          <cell r="A10043" t="str">
            <v>L015784</v>
          </cell>
          <cell r="B10043" t="str">
            <v>ARK8519</v>
          </cell>
          <cell r="C10043" t="str">
            <v>先生</v>
          </cell>
          <cell r="D10043" t="str">
            <v>林濬量</v>
          </cell>
          <cell r="E10043" t="str">
            <v>林濬量先生</v>
          </cell>
          <cell r="F10043">
            <v>955306398</v>
          </cell>
        </row>
        <row r="10044">
          <cell r="A10044" t="str">
            <v>L023222</v>
          </cell>
          <cell r="B10044" t="str">
            <v>9090N9</v>
          </cell>
          <cell r="C10044" t="str">
            <v>先生</v>
          </cell>
          <cell r="D10044" t="str">
            <v>李俊賢</v>
          </cell>
          <cell r="E10044" t="str">
            <v>李俊賢先生</v>
          </cell>
          <cell r="F10044">
            <v>970709160</v>
          </cell>
        </row>
        <row r="10045">
          <cell r="A10045" t="str">
            <v>L026969</v>
          </cell>
          <cell r="B10045" t="str">
            <v>5936J5</v>
          </cell>
          <cell r="C10045" t="str">
            <v>先生</v>
          </cell>
          <cell r="D10045" t="str">
            <v>林國源</v>
          </cell>
          <cell r="E10045" t="str">
            <v>林國源先生</v>
          </cell>
          <cell r="F10045">
            <v>910871216</v>
          </cell>
        </row>
        <row r="10046">
          <cell r="A10046" t="str">
            <v>L029788</v>
          </cell>
          <cell r="B10046" t="str">
            <v>AKS9127</v>
          </cell>
          <cell r="C10046" t="str">
            <v>小姐</v>
          </cell>
          <cell r="D10046" t="str">
            <v>卓英哲</v>
          </cell>
          <cell r="E10046" t="str">
            <v>謝欣怡小姐</v>
          </cell>
          <cell r="F10046">
            <v>913582289</v>
          </cell>
        </row>
        <row r="10047">
          <cell r="A10047" t="str">
            <v>L046795</v>
          </cell>
          <cell r="B10047" t="str">
            <v>0978QT</v>
          </cell>
          <cell r="C10047" t="str">
            <v>先生</v>
          </cell>
          <cell r="D10047" t="str">
            <v>陳永鴻</v>
          </cell>
          <cell r="E10047" t="str">
            <v>陳永鴻先生</v>
          </cell>
          <cell r="F10047">
            <v>937076482</v>
          </cell>
        </row>
        <row r="10048">
          <cell r="A10048" t="str">
            <v>L050297</v>
          </cell>
          <cell r="B10048" t="str">
            <v>8999QT</v>
          </cell>
          <cell r="C10048" t="str">
            <v>先生</v>
          </cell>
          <cell r="D10048" t="str">
            <v>賴慶煌</v>
          </cell>
          <cell r="E10048" t="str">
            <v>賴慶煌先生</v>
          </cell>
          <cell r="F10048">
            <v>928880899</v>
          </cell>
        </row>
        <row r="10049">
          <cell r="A10049" t="str">
            <v>L052175</v>
          </cell>
          <cell r="B10049" t="str">
            <v>8356ZR</v>
          </cell>
          <cell r="C10049" t="str">
            <v>女士</v>
          </cell>
          <cell r="D10049" t="str">
            <v>吳秋香</v>
          </cell>
          <cell r="E10049" t="str">
            <v>吳秋香女士</v>
          </cell>
          <cell r="F10049">
            <v>916267688</v>
          </cell>
        </row>
        <row r="10050">
          <cell r="A10050" t="str">
            <v>L067950</v>
          </cell>
          <cell r="B10050" t="str">
            <v>8981QW</v>
          </cell>
          <cell r="C10050" t="str">
            <v>先生</v>
          </cell>
          <cell r="D10050" t="str">
            <v>林聰義</v>
          </cell>
          <cell r="E10050" t="str">
            <v>林聰義先生</v>
          </cell>
          <cell r="F10050">
            <v>930830220</v>
          </cell>
        </row>
        <row r="10051">
          <cell r="A10051" t="str">
            <v>L067988</v>
          </cell>
          <cell r="B10051" t="str">
            <v>AAC7139</v>
          </cell>
          <cell r="C10051" t="str">
            <v>女士</v>
          </cell>
          <cell r="D10051" t="str">
            <v>洪秀美</v>
          </cell>
          <cell r="E10051" t="str">
            <v>洪秀美女士</v>
          </cell>
          <cell r="F10051">
            <v>935997888</v>
          </cell>
        </row>
        <row r="10052">
          <cell r="A10052" t="str">
            <v>L068285</v>
          </cell>
          <cell r="B10052" t="str">
            <v>3069ZS</v>
          </cell>
          <cell r="C10052" t="str">
            <v>先生</v>
          </cell>
          <cell r="D10052" t="str">
            <v>昇士達科技股份公司黃慶宗</v>
          </cell>
          <cell r="E10052" t="str">
            <v>黃慶宗先生</v>
          </cell>
          <cell r="F10052">
            <v>933231373</v>
          </cell>
        </row>
        <row r="10053">
          <cell r="A10053" t="str">
            <v>L092431</v>
          </cell>
          <cell r="B10053" t="str">
            <v>ATJ2969</v>
          </cell>
          <cell r="C10053" t="str">
            <v>先生</v>
          </cell>
          <cell r="D10053" t="str">
            <v>陳聖元</v>
          </cell>
          <cell r="E10053" t="str">
            <v>陳聖元先生</v>
          </cell>
          <cell r="F10053">
            <v>935687999</v>
          </cell>
        </row>
        <row r="10054">
          <cell r="A10054" t="str">
            <v>L102292</v>
          </cell>
          <cell r="B10054" t="str">
            <v>2158J5</v>
          </cell>
          <cell r="C10054" t="str">
            <v>先生</v>
          </cell>
          <cell r="D10054" t="str">
            <v>弘浚國際企業(有)(依德租賃)王立民</v>
          </cell>
          <cell r="E10054" t="str">
            <v>王立民先生</v>
          </cell>
          <cell r="F10054">
            <v>935745090</v>
          </cell>
        </row>
        <row r="10055">
          <cell r="A10055" t="str">
            <v>L102543</v>
          </cell>
          <cell r="B10055" t="str">
            <v>3188TW</v>
          </cell>
          <cell r="C10055" t="str">
            <v>先生</v>
          </cell>
          <cell r="D10055" t="str">
            <v>彭振福</v>
          </cell>
          <cell r="E10055" t="str">
            <v>彭振福先生</v>
          </cell>
          <cell r="F10055">
            <v>900000000</v>
          </cell>
        </row>
        <row r="10056">
          <cell r="A10056" t="str">
            <v>L103117</v>
          </cell>
          <cell r="B10056" t="str">
            <v>2218ZT</v>
          </cell>
          <cell r="C10056" t="str">
            <v>先生</v>
          </cell>
          <cell r="D10056" t="str">
            <v>品工室內裝潢工程有限公司張禎毅</v>
          </cell>
          <cell r="E10056" t="str">
            <v>張禎毅先生</v>
          </cell>
          <cell r="F10056">
            <v>937955432</v>
          </cell>
        </row>
        <row r="10057">
          <cell r="A10057" t="str">
            <v>L107251</v>
          </cell>
          <cell r="B10057" t="str">
            <v>0888UT</v>
          </cell>
          <cell r="C10057" t="str">
            <v>先生</v>
          </cell>
          <cell r="D10057" t="str">
            <v>古榮鵬</v>
          </cell>
          <cell r="E10057" t="str">
            <v>古榮鵬先生</v>
          </cell>
          <cell r="F10057">
            <v>922588076</v>
          </cell>
        </row>
        <row r="10058">
          <cell r="A10058" t="str">
            <v>L107252</v>
          </cell>
          <cell r="B10058" t="str">
            <v>6886QY</v>
          </cell>
          <cell r="C10058" t="str">
            <v>先生</v>
          </cell>
          <cell r="D10058" t="str">
            <v>邱嘉益</v>
          </cell>
          <cell r="E10058" t="str">
            <v>邱嘉益先生</v>
          </cell>
          <cell r="F10058">
            <v>937063437</v>
          </cell>
        </row>
        <row r="10059">
          <cell r="A10059" t="str">
            <v>L107419</v>
          </cell>
          <cell r="B10059" t="str">
            <v>3333UE</v>
          </cell>
          <cell r="C10059" t="str">
            <v>小姐</v>
          </cell>
          <cell r="D10059" t="str">
            <v>尤素卿</v>
          </cell>
          <cell r="E10059" t="str">
            <v>尤素卿小姐</v>
          </cell>
          <cell r="F10059">
            <v>958130000</v>
          </cell>
        </row>
        <row r="10060">
          <cell r="A10060" t="str">
            <v>L109138</v>
          </cell>
          <cell r="B10060" t="str">
            <v>6168QZ</v>
          </cell>
          <cell r="C10060" t="str">
            <v>先生</v>
          </cell>
          <cell r="D10060" t="str">
            <v>數可科技股份有限公司杜秉明</v>
          </cell>
          <cell r="E10060" t="str">
            <v>杜秉明先生</v>
          </cell>
          <cell r="F10060">
            <v>935909453</v>
          </cell>
        </row>
        <row r="10061">
          <cell r="A10061" t="str">
            <v>L110005</v>
          </cell>
          <cell r="B10061" t="str">
            <v>6883UW</v>
          </cell>
          <cell r="C10061" t="str">
            <v>小姐</v>
          </cell>
          <cell r="D10061" t="str">
            <v>陳欣孜</v>
          </cell>
          <cell r="E10061" t="str">
            <v>陳欣孜小姐</v>
          </cell>
          <cell r="F10061">
            <v>936942888</v>
          </cell>
        </row>
        <row r="10062">
          <cell r="A10062" t="str">
            <v>L114641</v>
          </cell>
          <cell r="B10062" t="str">
            <v>ABK7398</v>
          </cell>
          <cell r="C10062" t="str">
            <v>先生</v>
          </cell>
          <cell r="D10062" t="str">
            <v>曾先生</v>
          </cell>
          <cell r="E10062" t="str">
            <v>曾先生先生</v>
          </cell>
          <cell r="F10062">
            <v>966915935</v>
          </cell>
        </row>
        <row r="10063">
          <cell r="A10063" t="str">
            <v>L116958</v>
          </cell>
          <cell r="B10063" t="str">
            <v>7778UW</v>
          </cell>
          <cell r="C10063" t="str">
            <v>先生</v>
          </cell>
          <cell r="D10063" t="str">
            <v>張復禮</v>
          </cell>
          <cell r="E10063" t="str">
            <v>張復禮先生</v>
          </cell>
          <cell r="F10063">
            <v>955651580</v>
          </cell>
        </row>
        <row r="10064">
          <cell r="A10064" t="str">
            <v>L120704</v>
          </cell>
          <cell r="B10064" t="str">
            <v>AAM6062</v>
          </cell>
          <cell r="C10064" t="str">
            <v>先生</v>
          </cell>
          <cell r="D10064" t="str">
            <v>楊文正</v>
          </cell>
          <cell r="E10064" t="str">
            <v>楊文正先生</v>
          </cell>
          <cell r="F10064">
            <v>928230009</v>
          </cell>
        </row>
        <row r="10065">
          <cell r="A10065" t="str">
            <v>L121049</v>
          </cell>
          <cell r="B10065" t="str">
            <v>8495J2</v>
          </cell>
          <cell r="C10065" t="str">
            <v>先生</v>
          </cell>
          <cell r="D10065" t="str">
            <v>孫崇國</v>
          </cell>
          <cell r="E10065" t="str">
            <v>孫崇國先生</v>
          </cell>
          <cell r="F10065">
            <v>912579082</v>
          </cell>
        </row>
        <row r="10066">
          <cell r="A10066" t="str">
            <v>L122855</v>
          </cell>
          <cell r="B10066" t="str">
            <v>8600S2</v>
          </cell>
          <cell r="C10066" t="str">
            <v>先生</v>
          </cell>
          <cell r="D10066" t="str">
            <v>陳怡君</v>
          </cell>
          <cell r="E10066" t="str">
            <v>王少偉先生</v>
          </cell>
          <cell r="F10066">
            <v>932905205</v>
          </cell>
        </row>
        <row r="10067">
          <cell r="A10067" t="str">
            <v>L124865</v>
          </cell>
          <cell r="B10067" t="str">
            <v>8671UY</v>
          </cell>
          <cell r="C10067" t="str">
            <v>小姐</v>
          </cell>
          <cell r="D10067" t="str">
            <v>曾慧齡</v>
          </cell>
          <cell r="E10067" t="str">
            <v>曾慧齡小姐</v>
          </cell>
          <cell r="F10067">
            <v>987928163</v>
          </cell>
        </row>
        <row r="10068">
          <cell r="A10068" t="str">
            <v>L126931</v>
          </cell>
          <cell r="B10068" t="str">
            <v>3737UY</v>
          </cell>
          <cell r="C10068" t="str">
            <v>先生</v>
          </cell>
          <cell r="D10068" t="str">
            <v>朋城股份有限公司鄭自忠</v>
          </cell>
          <cell r="E10068" t="str">
            <v>鄭自忠先生</v>
          </cell>
          <cell r="F10068">
            <v>900000000</v>
          </cell>
        </row>
        <row r="10069">
          <cell r="A10069" t="str">
            <v>L132726</v>
          </cell>
          <cell r="B10069" t="str">
            <v>6888VA</v>
          </cell>
          <cell r="C10069" t="str">
            <v>先生</v>
          </cell>
          <cell r="D10069" t="str">
            <v>林柏芬</v>
          </cell>
          <cell r="E10069" t="str">
            <v>梁伯宇先生</v>
          </cell>
          <cell r="F10069">
            <v>920101343</v>
          </cell>
        </row>
        <row r="10070">
          <cell r="A10070" t="str">
            <v>L139708</v>
          </cell>
          <cell r="B10070" t="str">
            <v>2585VK</v>
          </cell>
          <cell r="C10070" t="str">
            <v>小姐</v>
          </cell>
          <cell r="D10070" t="str">
            <v>許女韋涵</v>
          </cell>
          <cell r="E10070" t="str">
            <v>許女韋涵小姐</v>
          </cell>
          <cell r="F10070">
            <v>983890333</v>
          </cell>
        </row>
        <row r="10071">
          <cell r="A10071" t="str">
            <v>L139710</v>
          </cell>
          <cell r="B10071" t="str">
            <v>7277VA</v>
          </cell>
          <cell r="C10071" t="str">
            <v>小姐</v>
          </cell>
          <cell r="D10071" t="str">
            <v>陳惠玲</v>
          </cell>
          <cell r="E10071" t="str">
            <v>陳惠玲小姐</v>
          </cell>
          <cell r="F10071">
            <v>932931014</v>
          </cell>
        </row>
        <row r="10072">
          <cell r="A10072" t="str">
            <v>L143445</v>
          </cell>
          <cell r="B10072" t="str">
            <v>1011J6</v>
          </cell>
          <cell r="C10072" t="str">
            <v>先生</v>
          </cell>
          <cell r="D10072" t="str">
            <v>創通國際股份有限公司汪治民</v>
          </cell>
          <cell r="E10072" t="str">
            <v>汪治民先生</v>
          </cell>
          <cell r="F10072">
            <v>935757260</v>
          </cell>
        </row>
        <row r="10073">
          <cell r="A10073" t="str">
            <v>L143458</v>
          </cell>
          <cell r="B10073" t="str">
            <v>2296VC</v>
          </cell>
          <cell r="C10073" t="str">
            <v>先生</v>
          </cell>
          <cell r="D10073" t="str">
            <v>蔡娟穎</v>
          </cell>
          <cell r="E10073" t="str">
            <v>馮一峰先生</v>
          </cell>
          <cell r="F10073">
            <v>921826522</v>
          </cell>
        </row>
        <row r="10074">
          <cell r="A10074" t="str">
            <v>L144976</v>
          </cell>
          <cell r="B10074" t="str">
            <v>7159YM</v>
          </cell>
          <cell r="C10074" t="str">
            <v>先生</v>
          </cell>
          <cell r="D10074" t="str">
            <v>金諦科技有限公司魏輝</v>
          </cell>
          <cell r="E10074" t="str">
            <v>魏輝先生</v>
          </cell>
          <cell r="F10074">
            <v>932320490</v>
          </cell>
        </row>
        <row r="10075">
          <cell r="A10075" t="str">
            <v>L147326</v>
          </cell>
          <cell r="B10075" t="str">
            <v>0888YG</v>
          </cell>
          <cell r="C10075" t="str">
            <v>先生</v>
          </cell>
          <cell r="D10075" t="str">
            <v>陳旭棉</v>
          </cell>
          <cell r="E10075" t="str">
            <v>吳信興先生</v>
          </cell>
          <cell r="F10075">
            <v>928288442</v>
          </cell>
        </row>
        <row r="10076">
          <cell r="A10076" t="str">
            <v>L148806</v>
          </cell>
          <cell r="B10076" t="str">
            <v>AKJ8897</v>
          </cell>
          <cell r="C10076" t="str">
            <v>小姐</v>
          </cell>
          <cell r="D10076" t="str">
            <v>張睿含</v>
          </cell>
          <cell r="E10076" t="str">
            <v>張睿含小姐</v>
          </cell>
          <cell r="F10076">
            <v>987338339</v>
          </cell>
        </row>
        <row r="10077">
          <cell r="A10077" t="str">
            <v>L150879</v>
          </cell>
          <cell r="B10077" t="str">
            <v>8120QY</v>
          </cell>
          <cell r="C10077" t="str">
            <v>先生</v>
          </cell>
          <cell r="D10077" t="str">
            <v>李聖王民</v>
          </cell>
          <cell r="E10077" t="str">
            <v>李聖王民先生</v>
          </cell>
          <cell r="F10077">
            <v>958558855</v>
          </cell>
        </row>
        <row r="10078">
          <cell r="A10078" t="str">
            <v>L152386</v>
          </cell>
          <cell r="B10078" t="str">
            <v>3789UW</v>
          </cell>
          <cell r="C10078" t="str">
            <v>先生</v>
          </cell>
          <cell r="D10078" t="str">
            <v>林子隆</v>
          </cell>
          <cell r="E10078" t="str">
            <v>林子隆先生</v>
          </cell>
          <cell r="F10078">
            <v>935257020</v>
          </cell>
        </row>
        <row r="10079">
          <cell r="A10079" t="str">
            <v>L153769</v>
          </cell>
          <cell r="B10079" t="str">
            <v>9697UT</v>
          </cell>
          <cell r="C10079" t="str">
            <v>先生</v>
          </cell>
          <cell r="D10079" t="str">
            <v>曾湘琇</v>
          </cell>
          <cell r="E10079" t="str">
            <v>顏銘宏先生</v>
          </cell>
          <cell r="F10079">
            <v>979966281</v>
          </cell>
        </row>
        <row r="10080">
          <cell r="A10080" t="str">
            <v>L154118</v>
          </cell>
          <cell r="B10080" t="str">
            <v>8889QY</v>
          </cell>
          <cell r="C10080" t="str">
            <v>先生</v>
          </cell>
          <cell r="D10080" t="str">
            <v>黃楷勛</v>
          </cell>
          <cell r="E10080" t="str">
            <v>黃楷勛先生</v>
          </cell>
          <cell r="F10080">
            <v>933833133</v>
          </cell>
        </row>
        <row r="10081">
          <cell r="A10081" t="str">
            <v>L154690</v>
          </cell>
          <cell r="B10081" t="str">
            <v>2866J7</v>
          </cell>
          <cell r="C10081" t="str">
            <v>先生</v>
          </cell>
          <cell r="D10081" t="str">
            <v>楊先鼎</v>
          </cell>
          <cell r="E10081" t="str">
            <v>楊先鼎先生</v>
          </cell>
          <cell r="F10081">
            <v>932321628</v>
          </cell>
        </row>
        <row r="10082">
          <cell r="A10082" t="str">
            <v>L154809</v>
          </cell>
          <cell r="B10082" t="str">
            <v>AKF8809</v>
          </cell>
          <cell r="C10082" t="str">
            <v>小姐</v>
          </cell>
          <cell r="D10082" t="str">
            <v>李永美</v>
          </cell>
          <cell r="E10082" t="str">
            <v>李永美小姐</v>
          </cell>
          <cell r="F10082">
            <v>939114589</v>
          </cell>
        </row>
        <row r="10083">
          <cell r="A10083" t="str">
            <v>L155378</v>
          </cell>
          <cell r="B10083" t="str">
            <v>3899VE</v>
          </cell>
          <cell r="C10083" t="str">
            <v>先生</v>
          </cell>
          <cell r="D10083" t="str">
            <v>海駿股份有限公司韓駿逸</v>
          </cell>
          <cell r="E10083" t="str">
            <v>韓駿逸先生</v>
          </cell>
          <cell r="F10083">
            <v>953386617</v>
          </cell>
        </row>
        <row r="10084">
          <cell r="A10084" t="str">
            <v>L155409</v>
          </cell>
          <cell r="B10084" t="str">
            <v>1625VK</v>
          </cell>
          <cell r="C10084" t="str">
            <v>先生</v>
          </cell>
          <cell r="D10084" t="str">
            <v>吳郁華</v>
          </cell>
          <cell r="E10084" t="str">
            <v>張志賢先生</v>
          </cell>
          <cell r="F10084">
            <v>930785205</v>
          </cell>
        </row>
        <row r="10085">
          <cell r="A10085" t="str">
            <v>L156768</v>
          </cell>
          <cell r="B10085" t="str">
            <v>3113VJ</v>
          </cell>
          <cell r="C10085" t="str">
            <v>先生</v>
          </cell>
          <cell r="D10085" t="str">
            <v>陳漢雄</v>
          </cell>
          <cell r="E10085" t="str">
            <v>陳漢雄先生</v>
          </cell>
          <cell r="F10085">
            <v>972639335</v>
          </cell>
        </row>
        <row r="10086">
          <cell r="A10086" t="str">
            <v>L156769</v>
          </cell>
          <cell r="B10086" t="str">
            <v>0011WR</v>
          </cell>
          <cell r="C10086" t="str">
            <v>先生</v>
          </cell>
          <cell r="D10086" t="str">
            <v>田茹貞</v>
          </cell>
          <cell r="E10086" t="str">
            <v>陳尚斌先生</v>
          </cell>
          <cell r="F10086">
            <v>935007156</v>
          </cell>
        </row>
        <row r="10087">
          <cell r="A10087" t="str">
            <v>L157127</v>
          </cell>
          <cell r="B10087" t="str">
            <v>AAS8798</v>
          </cell>
          <cell r="C10087" t="str">
            <v>小姐</v>
          </cell>
          <cell r="D10087" t="str">
            <v>彭美蓉</v>
          </cell>
          <cell r="E10087" t="str">
            <v>彭美蓉小姐</v>
          </cell>
          <cell r="F10087">
            <v>955128877</v>
          </cell>
        </row>
        <row r="10088">
          <cell r="A10088" t="str">
            <v>L157171</v>
          </cell>
          <cell r="B10088" t="str">
            <v>0822UY</v>
          </cell>
          <cell r="C10088" t="str">
            <v>小姐</v>
          </cell>
          <cell r="D10088" t="str">
            <v>辜玉菁</v>
          </cell>
          <cell r="E10088" t="str">
            <v>辜玉菁小姐</v>
          </cell>
          <cell r="F10088">
            <v>935617766</v>
          </cell>
        </row>
        <row r="10089">
          <cell r="A10089" t="str">
            <v>L159333</v>
          </cell>
          <cell r="B10089" t="str">
            <v>0189VY</v>
          </cell>
          <cell r="C10089" t="str">
            <v>先生</v>
          </cell>
          <cell r="D10089" t="str">
            <v>唐爚烜</v>
          </cell>
          <cell r="E10089" t="str">
            <v>唐爚烜先生</v>
          </cell>
          <cell r="F10089">
            <v>935317667</v>
          </cell>
        </row>
        <row r="10090">
          <cell r="A10090" t="str">
            <v>L192358</v>
          </cell>
          <cell r="B10090" t="str">
            <v>1111UX</v>
          </cell>
          <cell r="C10090" t="str">
            <v>先生</v>
          </cell>
          <cell r="D10090" t="str">
            <v>加川林國際有限公司顏銘宏</v>
          </cell>
          <cell r="E10090" t="str">
            <v>顏銘宏先生</v>
          </cell>
          <cell r="F10090">
            <v>979966281</v>
          </cell>
        </row>
        <row r="10091">
          <cell r="A10091" t="str">
            <v>L192814</v>
          </cell>
          <cell r="B10091" t="str">
            <v>AJL7755</v>
          </cell>
          <cell r="C10091" t="str">
            <v>先生</v>
          </cell>
          <cell r="D10091" t="str">
            <v>李東衛</v>
          </cell>
          <cell r="E10091" t="str">
            <v>曾富強先生</v>
          </cell>
          <cell r="F10091">
            <v>925491777</v>
          </cell>
        </row>
        <row r="10092">
          <cell r="A10092" t="str">
            <v>L197147</v>
          </cell>
          <cell r="B10092" t="str">
            <v>1608P3</v>
          </cell>
          <cell r="C10092" t="str">
            <v>先生</v>
          </cell>
          <cell r="D10092" t="str">
            <v>蘇昭琪</v>
          </cell>
          <cell r="E10092" t="str">
            <v>陳金雄先生</v>
          </cell>
          <cell r="F10092">
            <v>932383792</v>
          </cell>
        </row>
        <row r="10093">
          <cell r="A10093" t="str">
            <v>L198434</v>
          </cell>
          <cell r="B10093" t="str">
            <v>9125J7</v>
          </cell>
          <cell r="C10093" t="str">
            <v>先生</v>
          </cell>
          <cell r="D10093" t="str">
            <v>吳許月娥</v>
          </cell>
          <cell r="E10093" t="str">
            <v>顏銘宏先生</v>
          </cell>
          <cell r="F10093">
            <v>979966281</v>
          </cell>
        </row>
        <row r="10094">
          <cell r="A10094" t="str">
            <v>L199294</v>
          </cell>
          <cell r="B10094" t="str">
            <v>5856VK</v>
          </cell>
          <cell r="C10094" t="str">
            <v>先生</v>
          </cell>
          <cell r="D10094" t="str">
            <v>朱文賢</v>
          </cell>
          <cell r="E10094" t="str">
            <v>朱文賢先生</v>
          </cell>
          <cell r="F10094">
            <v>926584105</v>
          </cell>
        </row>
        <row r="10095">
          <cell r="A10095" t="str">
            <v>L199753</v>
          </cell>
          <cell r="B10095" t="str">
            <v>7658VK</v>
          </cell>
          <cell r="C10095" t="str">
            <v>先生</v>
          </cell>
          <cell r="D10095" t="str">
            <v>張建滄</v>
          </cell>
          <cell r="E10095" t="str">
            <v>張建滄先生</v>
          </cell>
          <cell r="F10095">
            <v>932265718</v>
          </cell>
        </row>
        <row r="10096">
          <cell r="A10096" t="str">
            <v>L211441</v>
          </cell>
          <cell r="B10096" t="str">
            <v>5689H6</v>
          </cell>
          <cell r="C10096" t="str">
            <v>先生</v>
          </cell>
          <cell r="D10096" t="str">
            <v>李敬</v>
          </cell>
          <cell r="E10096" t="str">
            <v>李敬先生</v>
          </cell>
          <cell r="F10096">
            <v>933748267</v>
          </cell>
        </row>
        <row r="10097">
          <cell r="A10097" t="str">
            <v>L223277</v>
          </cell>
          <cell r="B10097" t="str">
            <v>ALA2758</v>
          </cell>
          <cell r="C10097" t="str">
            <v>先生</v>
          </cell>
          <cell r="D10097" t="str">
            <v>吳家唯</v>
          </cell>
          <cell r="E10097" t="str">
            <v>吳家唯先生</v>
          </cell>
          <cell r="F10097">
            <v>979010406</v>
          </cell>
        </row>
        <row r="10098">
          <cell r="A10098" t="str">
            <v>L224299</v>
          </cell>
          <cell r="B10098" t="str">
            <v>1322H7</v>
          </cell>
          <cell r="C10098" t="str">
            <v>先生</v>
          </cell>
          <cell r="D10098" t="str">
            <v>錢明正</v>
          </cell>
          <cell r="E10098" t="str">
            <v>錢明正先生</v>
          </cell>
          <cell r="F10098">
            <v>918617168</v>
          </cell>
        </row>
        <row r="10099">
          <cell r="A10099" t="str">
            <v>L225138</v>
          </cell>
          <cell r="B10099" t="str">
            <v>AWH5115</v>
          </cell>
          <cell r="C10099" t="str">
            <v>先生</v>
          </cell>
          <cell r="D10099" t="str">
            <v>朱清連</v>
          </cell>
          <cell r="E10099" t="str">
            <v>朱清連先生</v>
          </cell>
          <cell r="F10099">
            <v>975099709</v>
          </cell>
        </row>
        <row r="10100">
          <cell r="A10100" t="str">
            <v>L242514</v>
          </cell>
          <cell r="B10100" t="str">
            <v>9357UZ</v>
          </cell>
          <cell r="C10100" t="str">
            <v>小姐</v>
          </cell>
          <cell r="D10100" t="str">
            <v>張美玲</v>
          </cell>
          <cell r="E10100" t="str">
            <v>張美玲小姐</v>
          </cell>
          <cell r="F10100">
            <v>918237332</v>
          </cell>
        </row>
        <row r="10101">
          <cell r="A10101" t="str">
            <v>L242995</v>
          </cell>
          <cell r="B10101" t="str">
            <v>5891VA</v>
          </cell>
          <cell r="C10101" t="str">
            <v>先生</v>
          </cell>
          <cell r="D10101" t="str">
            <v>紀維國際企業有限公司朱紀綱</v>
          </cell>
          <cell r="E10101" t="str">
            <v>朱紀綱先生</v>
          </cell>
          <cell r="F10101">
            <v>921118861</v>
          </cell>
        </row>
        <row r="10102">
          <cell r="A10102" t="str">
            <v>L249875</v>
          </cell>
          <cell r="B10102" t="str">
            <v>APB1569</v>
          </cell>
          <cell r="C10102" t="str">
            <v>先生</v>
          </cell>
          <cell r="D10102" t="str">
            <v>楊宏義</v>
          </cell>
          <cell r="E10102" t="str">
            <v>楊宏義先生</v>
          </cell>
          <cell r="F10102">
            <v>933087882</v>
          </cell>
        </row>
        <row r="10103">
          <cell r="A10103" t="str">
            <v>L250750</v>
          </cell>
          <cell r="B10103" t="str">
            <v>2370R8</v>
          </cell>
          <cell r="C10103" t="str">
            <v>先生</v>
          </cell>
          <cell r="D10103" t="str">
            <v>王臺盛</v>
          </cell>
          <cell r="E10103" t="str">
            <v>王臺盛先生</v>
          </cell>
          <cell r="F10103">
            <v>988733824</v>
          </cell>
        </row>
        <row r="10104">
          <cell r="A10104" t="str">
            <v>L251492</v>
          </cell>
          <cell r="B10104" t="str">
            <v>5528S2</v>
          </cell>
          <cell r="C10104" t="str">
            <v>先生</v>
          </cell>
          <cell r="D10104" t="str">
            <v>黃聿泯</v>
          </cell>
          <cell r="E10104" t="str">
            <v>葉立山先生</v>
          </cell>
          <cell r="F10104">
            <v>939319868</v>
          </cell>
        </row>
        <row r="10105">
          <cell r="A10105" t="str">
            <v>L251514</v>
          </cell>
          <cell r="B10105" t="str">
            <v>2085VC</v>
          </cell>
          <cell r="C10105" t="str">
            <v>先生</v>
          </cell>
          <cell r="D10105" t="str">
            <v>翁鳳蘭</v>
          </cell>
          <cell r="E10105" t="str">
            <v>黃侑辰先生</v>
          </cell>
          <cell r="F10105">
            <v>981860486</v>
          </cell>
        </row>
        <row r="10106">
          <cell r="A10106" t="str">
            <v>L253254</v>
          </cell>
          <cell r="B10106" t="str">
            <v>8898YA</v>
          </cell>
          <cell r="C10106" t="str">
            <v>先生</v>
          </cell>
          <cell r="D10106" t="str">
            <v>鄭淑如</v>
          </cell>
          <cell r="E10106" t="str">
            <v>何崇義先生</v>
          </cell>
          <cell r="F10106">
            <v>939789803</v>
          </cell>
        </row>
        <row r="10107">
          <cell r="A10107" t="str">
            <v>L253319</v>
          </cell>
          <cell r="B10107" t="str">
            <v>8089YM</v>
          </cell>
          <cell r="C10107" t="str">
            <v>先生</v>
          </cell>
          <cell r="D10107" t="str">
            <v>江作航</v>
          </cell>
          <cell r="E10107" t="str">
            <v>江作航先生</v>
          </cell>
          <cell r="F10107">
            <v>912476852</v>
          </cell>
        </row>
        <row r="10108">
          <cell r="A10108" t="str">
            <v>L256063</v>
          </cell>
          <cell r="B10108" t="str">
            <v>9156YA</v>
          </cell>
          <cell r="C10108" t="str">
            <v>先生</v>
          </cell>
          <cell r="D10108" t="str">
            <v>永讚公業股份有限公司林志鴻</v>
          </cell>
          <cell r="E10108" t="str">
            <v>林志鴻先生</v>
          </cell>
          <cell r="F10108">
            <v>922100070</v>
          </cell>
        </row>
        <row r="10109">
          <cell r="A10109" t="str">
            <v>L256097</v>
          </cell>
          <cell r="B10109" t="str">
            <v>AGL8975</v>
          </cell>
          <cell r="C10109" t="str">
            <v>先生</v>
          </cell>
          <cell r="D10109" t="str">
            <v>陳睿凡</v>
          </cell>
          <cell r="E10109" t="str">
            <v>陳睿凡先生</v>
          </cell>
          <cell r="F10109">
            <v>932865818</v>
          </cell>
        </row>
        <row r="10110">
          <cell r="A10110" t="str">
            <v>L259807</v>
          </cell>
          <cell r="B10110" t="str">
            <v>0666YC</v>
          </cell>
          <cell r="C10110" t="str">
            <v>先生</v>
          </cell>
          <cell r="D10110" t="str">
            <v>林麗敏</v>
          </cell>
          <cell r="E10110" t="str">
            <v>胡家瑞先生</v>
          </cell>
          <cell r="F10110">
            <v>933233887</v>
          </cell>
        </row>
        <row r="10111">
          <cell r="A10111" t="str">
            <v>L266258</v>
          </cell>
          <cell r="B10111" t="str">
            <v>AKF5551</v>
          </cell>
          <cell r="C10111" t="str">
            <v>先生</v>
          </cell>
          <cell r="D10111" t="str">
            <v>林昱廷</v>
          </cell>
          <cell r="E10111" t="str">
            <v>林昱廷先生</v>
          </cell>
          <cell r="F10111">
            <v>928088000</v>
          </cell>
        </row>
        <row r="10112">
          <cell r="A10112" t="str">
            <v>L270668</v>
          </cell>
          <cell r="B10112" t="str">
            <v>ABC8005</v>
          </cell>
          <cell r="C10112" t="str">
            <v>小姐</v>
          </cell>
          <cell r="D10112" t="str">
            <v>林曉萍</v>
          </cell>
          <cell r="E10112" t="str">
            <v>林曉萍小姐</v>
          </cell>
          <cell r="F10112">
            <v>913740000</v>
          </cell>
        </row>
        <row r="10113">
          <cell r="A10113" t="str">
            <v>L272801</v>
          </cell>
          <cell r="B10113" t="str">
            <v>AHB1817</v>
          </cell>
          <cell r="C10113" t="str">
            <v>先生</v>
          </cell>
          <cell r="D10113" t="str">
            <v>侯瑞榮</v>
          </cell>
          <cell r="E10113" t="str">
            <v>侯瑞榮先生</v>
          </cell>
          <cell r="F10113">
            <v>958803556</v>
          </cell>
        </row>
        <row r="10114">
          <cell r="A10114" t="str">
            <v>L284598</v>
          </cell>
          <cell r="B10114" t="str">
            <v>8589YX</v>
          </cell>
          <cell r="C10114" t="str">
            <v>小姐</v>
          </cell>
          <cell r="D10114" t="str">
            <v>林雄華</v>
          </cell>
          <cell r="E10114" t="str">
            <v>羅小姐小姐</v>
          </cell>
          <cell r="F10114">
            <v>933795177</v>
          </cell>
        </row>
        <row r="10115">
          <cell r="A10115" t="str">
            <v>L321202</v>
          </cell>
          <cell r="B10115" t="str">
            <v>6559VC</v>
          </cell>
          <cell r="C10115" t="str">
            <v>先生</v>
          </cell>
          <cell r="D10115" t="str">
            <v>游家彰</v>
          </cell>
          <cell r="E10115" t="str">
            <v>游家彰先生</v>
          </cell>
          <cell r="F10115">
            <v>937183136</v>
          </cell>
        </row>
        <row r="10116">
          <cell r="A10116" t="str">
            <v>L322441</v>
          </cell>
          <cell r="B10116" t="str">
            <v>3228YS</v>
          </cell>
          <cell r="C10116" t="str">
            <v>先生</v>
          </cell>
          <cell r="D10116" t="str">
            <v>周伯勳</v>
          </cell>
          <cell r="E10116" t="str">
            <v>周伯勳先生</v>
          </cell>
          <cell r="F10116">
            <v>939918826</v>
          </cell>
        </row>
        <row r="10117">
          <cell r="A10117" t="str">
            <v>L325101</v>
          </cell>
          <cell r="B10117" t="str">
            <v>AAE8396</v>
          </cell>
          <cell r="C10117" t="str">
            <v>先生</v>
          </cell>
          <cell r="D10117" t="str">
            <v>卜鴻章</v>
          </cell>
          <cell r="E10117" t="str">
            <v>卜鴻章先生</v>
          </cell>
          <cell r="F10117">
            <v>932311747</v>
          </cell>
        </row>
        <row r="10118">
          <cell r="A10118" t="str">
            <v>L340018</v>
          </cell>
          <cell r="B10118" t="str">
            <v>ABP1566</v>
          </cell>
          <cell r="C10118" t="str">
            <v>先生</v>
          </cell>
          <cell r="D10118" t="str">
            <v>周美池</v>
          </cell>
          <cell r="E10118" t="str">
            <v>陳啟富先生</v>
          </cell>
          <cell r="F10118">
            <v>955777878</v>
          </cell>
        </row>
        <row r="10119">
          <cell r="A10119" t="str">
            <v>L342263</v>
          </cell>
          <cell r="B10119" t="str">
            <v>9898R8</v>
          </cell>
          <cell r="C10119" t="str">
            <v>先生</v>
          </cell>
          <cell r="D10119" t="str">
            <v>車已賣</v>
          </cell>
          <cell r="E10119" t="str">
            <v>車已賣先生</v>
          </cell>
          <cell r="F10119">
            <v>900000000</v>
          </cell>
        </row>
        <row r="10120">
          <cell r="A10120" t="str">
            <v>L342267</v>
          </cell>
          <cell r="B10120" t="str">
            <v>8888YT</v>
          </cell>
          <cell r="C10120" t="str">
            <v>先生</v>
          </cell>
          <cell r="D10120" t="str">
            <v>張博方</v>
          </cell>
          <cell r="E10120" t="str">
            <v>張博方先生</v>
          </cell>
          <cell r="F10120">
            <v>921054191</v>
          </cell>
        </row>
        <row r="10121">
          <cell r="A10121" t="str">
            <v>L342533</v>
          </cell>
          <cell r="B10121" t="str">
            <v>ANA6358</v>
          </cell>
          <cell r="C10121" t="str">
            <v>先生</v>
          </cell>
          <cell r="D10121" t="str">
            <v>李維國</v>
          </cell>
          <cell r="E10121" t="str">
            <v>李維國先生</v>
          </cell>
          <cell r="F10121">
            <v>918789399</v>
          </cell>
        </row>
        <row r="10122">
          <cell r="A10122" t="str">
            <v>L342684</v>
          </cell>
          <cell r="B10122" t="str">
            <v>6666YM</v>
          </cell>
          <cell r="C10122" t="str">
            <v>先生</v>
          </cell>
          <cell r="D10122" t="str">
            <v>林宏杰</v>
          </cell>
          <cell r="E10122" t="str">
            <v>林宏杰先生</v>
          </cell>
          <cell r="F10122">
            <v>935204850</v>
          </cell>
        </row>
        <row r="10123">
          <cell r="A10123" t="str">
            <v>L343174</v>
          </cell>
          <cell r="B10123" t="str">
            <v>7266U8</v>
          </cell>
          <cell r="C10123" t="str">
            <v>先生</v>
          </cell>
          <cell r="D10123" t="str">
            <v>林平貴</v>
          </cell>
          <cell r="E10123" t="str">
            <v>林平貴先生</v>
          </cell>
          <cell r="F10123">
            <v>933333786</v>
          </cell>
        </row>
        <row r="10124">
          <cell r="A10124" t="str">
            <v>L344307</v>
          </cell>
          <cell r="B10124" t="str">
            <v>ATY9672</v>
          </cell>
          <cell r="C10124" t="str">
            <v>先生</v>
          </cell>
          <cell r="D10124" t="str">
            <v>信邦實業有限公司黃玠盛</v>
          </cell>
          <cell r="E10124" t="str">
            <v>黃玠盛先生</v>
          </cell>
          <cell r="F10124">
            <v>989839252</v>
          </cell>
        </row>
        <row r="10125">
          <cell r="A10125" t="str">
            <v>L345753</v>
          </cell>
          <cell r="B10125" t="str">
            <v>7786YA</v>
          </cell>
          <cell r="C10125" t="str">
            <v>先生</v>
          </cell>
          <cell r="D10125" t="str">
            <v>加麥股份有限公司湯慶章</v>
          </cell>
          <cell r="E10125" t="str">
            <v>湯慶章先生</v>
          </cell>
          <cell r="F10125">
            <v>936685500</v>
          </cell>
        </row>
        <row r="10126">
          <cell r="A10126" t="str">
            <v>L345758</v>
          </cell>
          <cell r="B10126" t="str">
            <v>2227YS</v>
          </cell>
          <cell r="C10126" t="str">
            <v>先生</v>
          </cell>
          <cell r="D10126" t="str">
            <v>蔡永富</v>
          </cell>
          <cell r="E10126" t="str">
            <v>蔡永富先生</v>
          </cell>
          <cell r="F10126">
            <v>938122168</v>
          </cell>
        </row>
        <row r="10127">
          <cell r="A10127" t="str">
            <v>L346149</v>
          </cell>
          <cell r="B10127" t="str">
            <v>APK9999</v>
          </cell>
          <cell r="C10127" t="str">
            <v>先生</v>
          </cell>
          <cell r="D10127" t="str">
            <v>陳照賜</v>
          </cell>
          <cell r="E10127" t="str">
            <v>陳照賜先生</v>
          </cell>
          <cell r="F10127">
            <v>921954481</v>
          </cell>
        </row>
        <row r="10128">
          <cell r="A10128" t="str">
            <v>L346251</v>
          </cell>
          <cell r="B10128" t="str">
            <v>0307YB</v>
          </cell>
          <cell r="C10128" t="str">
            <v>先生</v>
          </cell>
          <cell r="D10128" t="str">
            <v>賴淑貞</v>
          </cell>
          <cell r="E10128" t="str">
            <v>曾偉洲先生</v>
          </cell>
          <cell r="F10128">
            <v>920162399</v>
          </cell>
        </row>
        <row r="10129">
          <cell r="A10129" t="str">
            <v>L348224</v>
          </cell>
          <cell r="B10129" t="str">
            <v>AAC0616</v>
          </cell>
          <cell r="C10129" t="str">
            <v>先生</v>
          </cell>
          <cell r="D10129" t="str">
            <v>通盈通運股份有限公司洪信謙</v>
          </cell>
          <cell r="E10129" t="str">
            <v>洪信謙先生</v>
          </cell>
          <cell r="F10129">
            <v>958904161</v>
          </cell>
        </row>
        <row r="10130">
          <cell r="A10130" t="str">
            <v>L348276</v>
          </cell>
          <cell r="B10130" t="str">
            <v>2599YB</v>
          </cell>
          <cell r="C10130" t="str">
            <v>先生</v>
          </cell>
          <cell r="D10130" t="str">
            <v>范揚信</v>
          </cell>
          <cell r="E10130" t="str">
            <v>范揚信先生</v>
          </cell>
          <cell r="F10130">
            <v>935159558</v>
          </cell>
        </row>
        <row r="10131">
          <cell r="A10131" t="str">
            <v>L349525</v>
          </cell>
          <cell r="B10131" t="str">
            <v>5680J7</v>
          </cell>
          <cell r="C10131" t="str">
            <v>小姐</v>
          </cell>
          <cell r="D10131" t="str">
            <v>張妹女</v>
          </cell>
          <cell r="E10131" t="str">
            <v>張妹女小姐</v>
          </cell>
          <cell r="F10131">
            <v>933748110</v>
          </cell>
        </row>
        <row r="10132">
          <cell r="A10132" t="str">
            <v>L351921</v>
          </cell>
          <cell r="B10132" t="str">
            <v>7580YC</v>
          </cell>
          <cell r="C10132" t="str">
            <v>先生</v>
          </cell>
          <cell r="D10132" t="str">
            <v>鄭守瑜</v>
          </cell>
          <cell r="E10132" t="str">
            <v>杜漢周先生</v>
          </cell>
          <cell r="F10132">
            <v>955539479</v>
          </cell>
        </row>
        <row r="10133">
          <cell r="A10133" t="str">
            <v>L352501</v>
          </cell>
          <cell r="B10133" t="str">
            <v>9701B5</v>
          </cell>
          <cell r="C10133" t="str">
            <v>先生</v>
          </cell>
          <cell r="D10133" t="str">
            <v>李顯傑</v>
          </cell>
          <cell r="E10133" t="str">
            <v>李顯傑先生</v>
          </cell>
          <cell r="F10133">
            <v>933798908</v>
          </cell>
        </row>
        <row r="10134">
          <cell r="A10134" t="str">
            <v>L352514</v>
          </cell>
          <cell r="B10134" t="str">
            <v>3566A2</v>
          </cell>
          <cell r="C10134" t="str">
            <v>女士</v>
          </cell>
          <cell r="D10134" t="str">
            <v>黃佳櫻</v>
          </cell>
          <cell r="E10134" t="str">
            <v>黃佳櫻女士</v>
          </cell>
          <cell r="F10134">
            <v>932322893</v>
          </cell>
        </row>
        <row r="10135">
          <cell r="A10135" t="str">
            <v>L376263</v>
          </cell>
          <cell r="B10135" t="str">
            <v>ABC6897</v>
          </cell>
          <cell r="C10135" t="str">
            <v>女士</v>
          </cell>
          <cell r="D10135" t="str">
            <v>俞慧麟</v>
          </cell>
          <cell r="E10135" t="str">
            <v>俞慧麟女士</v>
          </cell>
          <cell r="F10135">
            <v>916318390</v>
          </cell>
        </row>
        <row r="10136">
          <cell r="A10136" t="str">
            <v>L376264</v>
          </cell>
          <cell r="B10136" t="str">
            <v>2662ZL</v>
          </cell>
          <cell r="C10136" t="str">
            <v>先生</v>
          </cell>
          <cell r="D10136" t="str">
            <v>李祥</v>
          </cell>
          <cell r="E10136" t="str">
            <v>李祥先生</v>
          </cell>
          <cell r="F10136">
            <v>926760471</v>
          </cell>
        </row>
        <row r="10137">
          <cell r="A10137" t="str">
            <v>L376447</v>
          </cell>
          <cell r="B10137" t="str">
            <v>5867A2</v>
          </cell>
          <cell r="C10137" t="str">
            <v>小姐</v>
          </cell>
          <cell r="D10137" t="str">
            <v>陳郁樺</v>
          </cell>
          <cell r="E10137" t="str">
            <v>陳郁樺小姐</v>
          </cell>
          <cell r="F10137">
            <v>975725609</v>
          </cell>
        </row>
        <row r="10138">
          <cell r="A10138" t="str">
            <v>L377377</v>
          </cell>
          <cell r="B10138" t="str">
            <v>8869YC</v>
          </cell>
          <cell r="C10138" t="str">
            <v>先生</v>
          </cell>
          <cell r="D10138" t="str">
            <v>新毓股份有限公司洪重銜</v>
          </cell>
          <cell r="E10138" t="str">
            <v>洪重銜先生</v>
          </cell>
          <cell r="F10138">
            <v>926585668</v>
          </cell>
        </row>
        <row r="10139">
          <cell r="A10139" t="str">
            <v>L377490</v>
          </cell>
          <cell r="B10139" t="str">
            <v>RAZ3968</v>
          </cell>
          <cell r="C10139" t="str">
            <v>小姐</v>
          </cell>
          <cell r="D10139" t="str">
            <v>一銀租賃股份有限公司徐靜如</v>
          </cell>
          <cell r="E10139" t="str">
            <v>徐靜如小姐</v>
          </cell>
          <cell r="F10139">
            <v>935365257</v>
          </cell>
        </row>
        <row r="10140">
          <cell r="A10140" t="str">
            <v>L378195</v>
          </cell>
          <cell r="B10140" t="str">
            <v>9958A3</v>
          </cell>
          <cell r="C10140" t="str">
            <v>女士</v>
          </cell>
          <cell r="D10140" t="str">
            <v>張麗娜</v>
          </cell>
          <cell r="E10140" t="str">
            <v>張麗娜女士</v>
          </cell>
          <cell r="F10140">
            <v>926053559</v>
          </cell>
        </row>
        <row r="10141">
          <cell r="A10141" t="str">
            <v>L381680</v>
          </cell>
          <cell r="B10141" t="str">
            <v>ABC8373</v>
          </cell>
          <cell r="C10141" t="str">
            <v>先生</v>
          </cell>
          <cell r="D10141" t="str">
            <v>南大產業(股)公司鄧群諺</v>
          </cell>
          <cell r="E10141" t="str">
            <v>鄧群諺先生</v>
          </cell>
          <cell r="F10141">
            <v>932827781</v>
          </cell>
        </row>
        <row r="10142">
          <cell r="A10142" t="str">
            <v>L384128</v>
          </cell>
          <cell r="B10142" t="str">
            <v>AAB9588</v>
          </cell>
          <cell r="C10142" t="str">
            <v>先生</v>
          </cell>
          <cell r="D10142" t="str">
            <v>李承璋</v>
          </cell>
          <cell r="E10142" t="str">
            <v>李承璋先生</v>
          </cell>
          <cell r="F10142">
            <v>918909168</v>
          </cell>
        </row>
        <row r="10143">
          <cell r="A10143" t="str">
            <v>L384796</v>
          </cell>
          <cell r="B10143" t="str">
            <v>RAD9300</v>
          </cell>
          <cell r="C10143" t="str">
            <v>先生</v>
          </cell>
          <cell r="D10143" t="str">
            <v>中租汽車租賃股份有限公司陳士軒</v>
          </cell>
          <cell r="E10143" t="str">
            <v>陳士軒先生</v>
          </cell>
          <cell r="F10143">
            <v>911770700</v>
          </cell>
        </row>
        <row r="10144">
          <cell r="A10144" t="str">
            <v>L388177</v>
          </cell>
          <cell r="B10144" t="str">
            <v>0369A2</v>
          </cell>
          <cell r="C10144" t="str">
            <v>先生</v>
          </cell>
          <cell r="D10144" t="str">
            <v>張建偉</v>
          </cell>
          <cell r="E10144" t="str">
            <v>江先生先生</v>
          </cell>
          <cell r="F10144">
            <v>953607682</v>
          </cell>
        </row>
        <row r="10145">
          <cell r="A10145" t="str">
            <v>L388654</v>
          </cell>
          <cell r="B10145" t="str">
            <v>RAC8708</v>
          </cell>
          <cell r="C10145" t="str">
            <v>先生</v>
          </cell>
          <cell r="D10145" t="str">
            <v>財團法人日勝文教基金會成興隆</v>
          </cell>
          <cell r="E10145" t="str">
            <v>成興隆先生</v>
          </cell>
          <cell r="F10145">
            <v>933806988</v>
          </cell>
        </row>
        <row r="10146">
          <cell r="A10146" t="str">
            <v>L389275</v>
          </cell>
          <cell r="B10146" t="str">
            <v>AGJ9819</v>
          </cell>
          <cell r="C10146" t="str">
            <v>先生</v>
          </cell>
          <cell r="D10146" t="str">
            <v>新保運通股份有限公司林國揚</v>
          </cell>
          <cell r="E10146" t="str">
            <v>林國揚先生</v>
          </cell>
          <cell r="F10146">
            <v>932142552</v>
          </cell>
        </row>
        <row r="10147">
          <cell r="A10147" t="str">
            <v>L402891</v>
          </cell>
          <cell r="B10147" t="str">
            <v>AFP1216</v>
          </cell>
          <cell r="C10147" t="str">
            <v>先生</v>
          </cell>
          <cell r="D10147" t="str">
            <v>畢達國際股份有限公司姚鴻州</v>
          </cell>
          <cell r="E10147" t="str">
            <v>姚鴻州先生</v>
          </cell>
          <cell r="F10147">
            <v>917693227</v>
          </cell>
        </row>
        <row r="10148">
          <cell r="A10148" t="str">
            <v>L404211</v>
          </cell>
          <cell r="B10148" t="str">
            <v>ANZ2230</v>
          </cell>
          <cell r="C10148" t="str">
            <v>小姐</v>
          </cell>
          <cell r="D10148" t="str">
            <v>Terrie</v>
          </cell>
          <cell r="E10148" t="str">
            <v>Terrie小姐</v>
          </cell>
          <cell r="F10148">
            <v>905558404</v>
          </cell>
        </row>
        <row r="10149">
          <cell r="A10149" t="str">
            <v>L414596</v>
          </cell>
          <cell r="B10149" t="str">
            <v>AKA0279</v>
          </cell>
          <cell r="C10149" t="str">
            <v>先生</v>
          </cell>
          <cell r="D10149" t="str">
            <v>賴俞廷</v>
          </cell>
          <cell r="E10149" t="str">
            <v>賴俞廷先生</v>
          </cell>
          <cell r="F10149">
            <v>915857826</v>
          </cell>
        </row>
        <row r="10150">
          <cell r="A10150" t="str">
            <v>L427876</v>
          </cell>
          <cell r="B10150" t="str">
            <v>7788B7</v>
          </cell>
          <cell r="C10150" t="str">
            <v>先生</v>
          </cell>
          <cell r="D10150" t="str">
            <v>王選南</v>
          </cell>
          <cell r="E10150" t="str">
            <v>王選南先生</v>
          </cell>
          <cell r="F10150">
            <v>932337130</v>
          </cell>
        </row>
        <row r="10151">
          <cell r="A10151" t="str">
            <v>L428891</v>
          </cell>
          <cell r="B10151" t="str">
            <v>5885YH</v>
          </cell>
          <cell r="C10151" t="str">
            <v>先生</v>
          </cell>
          <cell r="D10151" t="str">
            <v>王村惠</v>
          </cell>
          <cell r="E10151" t="str">
            <v>王村惠先生</v>
          </cell>
          <cell r="F10151">
            <v>933882765</v>
          </cell>
        </row>
        <row r="10152">
          <cell r="A10152" t="str">
            <v>L429355</v>
          </cell>
          <cell r="B10152" t="str">
            <v>5007A5</v>
          </cell>
          <cell r="C10152" t="str">
            <v>先生</v>
          </cell>
          <cell r="D10152" t="str">
            <v>645鄭漢君</v>
          </cell>
          <cell r="E10152" t="str">
            <v>鄭漢君先生</v>
          </cell>
          <cell r="F10152">
            <v>921311039</v>
          </cell>
        </row>
        <row r="10153">
          <cell r="A10153" t="str">
            <v>L429734</v>
          </cell>
          <cell r="B10153" t="str">
            <v>AGM5589</v>
          </cell>
          <cell r="C10153" t="str">
            <v>先生</v>
          </cell>
          <cell r="D10153" t="str">
            <v>梁智強</v>
          </cell>
          <cell r="E10153" t="str">
            <v>梁智強先生</v>
          </cell>
          <cell r="F10153">
            <v>938117705</v>
          </cell>
        </row>
        <row r="10154">
          <cell r="A10154" t="str">
            <v>L430170</v>
          </cell>
          <cell r="B10154" t="str">
            <v>AFF3893</v>
          </cell>
          <cell r="C10154" t="str">
            <v>先生</v>
          </cell>
          <cell r="D10154" t="str">
            <v>品卓企業(有)許能竣</v>
          </cell>
          <cell r="E10154" t="str">
            <v>許能竣先生</v>
          </cell>
          <cell r="F10154">
            <v>987481511</v>
          </cell>
        </row>
        <row r="10155">
          <cell r="A10155" t="str">
            <v>L430181</v>
          </cell>
          <cell r="B10155" t="str">
            <v>3869S2</v>
          </cell>
          <cell r="C10155" t="str">
            <v>先生</v>
          </cell>
          <cell r="D10155" t="str">
            <v>林哲平</v>
          </cell>
          <cell r="E10155" t="str">
            <v>林哲平先生</v>
          </cell>
          <cell r="F10155">
            <v>936074764</v>
          </cell>
        </row>
        <row r="10156">
          <cell r="A10156" t="str">
            <v>L430333</v>
          </cell>
          <cell r="B10156">
            <v>228282</v>
          </cell>
          <cell r="C10156" t="str">
            <v>先生</v>
          </cell>
          <cell r="D10156" t="str">
            <v>中租迪和股份有限公司李宏焜</v>
          </cell>
          <cell r="E10156" t="str">
            <v>李宏焜先生</v>
          </cell>
          <cell r="F10156">
            <v>920769669</v>
          </cell>
        </row>
        <row r="10157">
          <cell r="A10157" t="str">
            <v>L430562</v>
          </cell>
          <cell r="B10157" t="str">
            <v>8169ZR</v>
          </cell>
          <cell r="C10157" t="str">
            <v>先生</v>
          </cell>
          <cell r="D10157" t="str">
            <v>馮志焜</v>
          </cell>
          <cell r="E10157" t="str">
            <v>馮志焜先生</v>
          </cell>
          <cell r="F10157">
            <v>938275111</v>
          </cell>
        </row>
        <row r="10158">
          <cell r="A10158" t="str">
            <v>L432158</v>
          </cell>
          <cell r="B10158" t="str">
            <v>9655A6</v>
          </cell>
          <cell r="C10158" t="str">
            <v>先生</v>
          </cell>
          <cell r="D10158" t="str">
            <v>0林駿池</v>
          </cell>
          <cell r="E10158" t="str">
            <v>林駿池先生</v>
          </cell>
          <cell r="F10158">
            <v>936116298</v>
          </cell>
        </row>
        <row r="10159">
          <cell r="A10159" t="str">
            <v>L435837</v>
          </cell>
          <cell r="B10159" t="str">
            <v>AKR0630</v>
          </cell>
          <cell r="C10159" t="str">
            <v>先生</v>
          </cell>
          <cell r="D10159" t="str">
            <v>吳思成</v>
          </cell>
          <cell r="E10159" t="str">
            <v>吳思成先生</v>
          </cell>
          <cell r="F10159">
            <v>910250458</v>
          </cell>
        </row>
        <row r="10160">
          <cell r="A10160" t="str">
            <v>L437128</v>
          </cell>
          <cell r="B10160" t="str">
            <v>6822C8</v>
          </cell>
          <cell r="C10160" t="str">
            <v>小姐</v>
          </cell>
          <cell r="D10160" t="str">
            <v>王彙喬</v>
          </cell>
          <cell r="E10160" t="str">
            <v>王彙喬小姐</v>
          </cell>
          <cell r="F10160">
            <v>917683226</v>
          </cell>
        </row>
        <row r="10161">
          <cell r="A10161" t="str">
            <v>L438510</v>
          </cell>
          <cell r="B10161" t="str">
            <v>1413A8</v>
          </cell>
          <cell r="C10161" t="str">
            <v>先生</v>
          </cell>
          <cell r="D10161" t="str">
            <v>0劉凱芬</v>
          </cell>
          <cell r="E10161" t="str">
            <v>林時毅先生</v>
          </cell>
          <cell r="F10161">
            <v>928277137</v>
          </cell>
        </row>
        <row r="10162">
          <cell r="A10162" t="str">
            <v>L438803</v>
          </cell>
          <cell r="B10162" t="str">
            <v>6000F8</v>
          </cell>
          <cell r="C10162" t="str">
            <v>先生</v>
          </cell>
          <cell r="D10162" t="str">
            <v>張桂華</v>
          </cell>
          <cell r="E10162" t="str">
            <v>張桂華先生</v>
          </cell>
          <cell r="F10162">
            <v>938222288</v>
          </cell>
        </row>
        <row r="10163">
          <cell r="A10163" t="str">
            <v>L441061</v>
          </cell>
          <cell r="B10163" t="str">
            <v>0521K7</v>
          </cell>
          <cell r="C10163" t="str">
            <v>先生</v>
          </cell>
          <cell r="D10163" t="str">
            <v>鄭佳茵</v>
          </cell>
          <cell r="E10163" t="str">
            <v>陳哲宜先生</v>
          </cell>
          <cell r="F10163">
            <v>918166533</v>
          </cell>
        </row>
        <row r="10164">
          <cell r="A10164" t="str">
            <v>L441977</v>
          </cell>
          <cell r="B10164" t="str">
            <v>AGK9775</v>
          </cell>
          <cell r="C10164" t="str">
            <v>先生</v>
          </cell>
          <cell r="D10164" t="str">
            <v>賴冠璋</v>
          </cell>
          <cell r="E10164" t="str">
            <v>賴冠璋先生</v>
          </cell>
          <cell r="F10164">
            <v>911212154</v>
          </cell>
        </row>
        <row r="10165">
          <cell r="A10165" t="str">
            <v>L442742</v>
          </cell>
          <cell r="B10165" t="str">
            <v>AGT2632</v>
          </cell>
          <cell r="C10165" t="str">
            <v>先生</v>
          </cell>
          <cell r="D10165" t="str">
            <v>蕭世明</v>
          </cell>
          <cell r="E10165" t="str">
            <v>蕭世明先生</v>
          </cell>
          <cell r="F10165">
            <v>932025990</v>
          </cell>
        </row>
        <row r="10166">
          <cell r="A10166" t="str">
            <v>L444232</v>
          </cell>
          <cell r="B10166" t="str">
            <v>6736K7</v>
          </cell>
          <cell r="C10166" t="str">
            <v>先生</v>
          </cell>
          <cell r="D10166" t="str">
            <v>王保利</v>
          </cell>
          <cell r="E10166" t="str">
            <v>王保利先生</v>
          </cell>
          <cell r="F10166">
            <v>928436333</v>
          </cell>
        </row>
        <row r="10167">
          <cell r="A10167" t="str">
            <v>L448011</v>
          </cell>
          <cell r="B10167" t="str">
            <v>9008YE</v>
          </cell>
          <cell r="C10167" t="str">
            <v>小姐</v>
          </cell>
          <cell r="D10167" t="str">
            <v>陳吳英娥</v>
          </cell>
          <cell r="E10167" t="str">
            <v>陳伊寧小姐</v>
          </cell>
          <cell r="F10167">
            <v>910235222</v>
          </cell>
        </row>
        <row r="10168">
          <cell r="A10168" t="str">
            <v>L448115</v>
          </cell>
          <cell r="B10168" t="str">
            <v>3559YH</v>
          </cell>
          <cell r="C10168" t="str">
            <v>先生</v>
          </cell>
          <cell r="D10168" t="str">
            <v>林辰曦</v>
          </cell>
          <cell r="E10168" t="str">
            <v>林辰曦先生</v>
          </cell>
          <cell r="F10168">
            <v>932649374</v>
          </cell>
        </row>
        <row r="10169">
          <cell r="A10169" t="str">
            <v>L448153</v>
          </cell>
          <cell r="B10169" t="str">
            <v>ADC7388</v>
          </cell>
          <cell r="C10169" t="str">
            <v>先生</v>
          </cell>
          <cell r="D10169" t="str">
            <v>簡志揚</v>
          </cell>
          <cell r="E10169" t="str">
            <v>簡志揚先生</v>
          </cell>
          <cell r="F10169">
            <v>921851713</v>
          </cell>
        </row>
        <row r="10170">
          <cell r="A10170" t="str">
            <v>L450537</v>
          </cell>
          <cell r="B10170" t="str">
            <v>5696ZR</v>
          </cell>
          <cell r="C10170" t="str">
            <v>先生</v>
          </cell>
          <cell r="D10170" t="str">
            <v>王新賀</v>
          </cell>
          <cell r="E10170" t="str">
            <v>王新賀先生</v>
          </cell>
          <cell r="F10170">
            <v>932199078</v>
          </cell>
        </row>
        <row r="10171">
          <cell r="A10171" t="str">
            <v>L451231</v>
          </cell>
          <cell r="B10171" t="str">
            <v>ARL9556</v>
          </cell>
          <cell r="C10171" t="str">
            <v>先生</v>
          </cell>
          <cell r="D10171" t="str">
            <v>遠銀小客車租賃股份有限公司康家豪</v>
          </cell>
          <cell r="E10171" t="str">
            <v>康家豪先生</v>
          </cell>
          <cell r="F10171">
            <v>939515070</v>
          </cell>
        </row>
        <row r="10172">
          <cell r="A10172" t="str">
            <v>L452561</v>
          </cell>
          <cell r="B10172" t="str">
            <v>AFG9719</v>
          </cell>
          <cell r="C10172" t="str">
            <v>先生</v>
          </cell>
          <cell r="D10172" t="str">
            <v>陳</v>
          </cell>
          <cell r="E10172" t="str">
            <v>陳先生</v>
          </cell>
          <cell r="F10172">
            <v>963301295</v>
          </cell>
        </row>
        <row r="10173">
          <cell r="A10173" t="str">
            <v>L454211</v>
          </cell>
          <cell r="B10173" t="str">
            <v>0689ZT</v>
          </cell>
          <cell r="C10173" t="str">
            <v>先生</v>
          </cell>
          <cell r="D10173" t="str">
            <v>林裕興</v>
          </cell>
          <cell r="E10173" t="str">
            <v>林裕興先生</v>
          </cell>
          <cell r="F10173">
            <v>955846599</v>
          </cell>
        </row>
        <row r="10174">
          <cell r="A10174" t="str">
            <v>L454275</v>
          </cell>
          <cell r="B10174" t="str">
            <v>AJF6868</v>
          </cell>
          <cell r="C10174" t="str">
            <v>先生</v>
          </cell>
          <cell r="D10174" t="str">
            <v>久舜營造(有)張郭輝</v>
          </cell>
          <cell r="E10174" t="str">
            <v>張郭輝先生</v>
          </cell>
          <cell r="F10174">
            <v>972701708</v>
          </cell>
        </row>
        <row r="10175">
          <cell r="A10175" t="str">
            <v>L454722</v>
          </cell>
          <cell r="B10175" t="str">
            <v>5668YK</v>
          </cell>
          <cell r="C10175" t="str">
            <v>先生</v>
          </cell>
          <cell r="D10175" t="str">
            <v>林敬堯</v>
          </cell>
          <cell r="E10175" t="str">
            <v>林敬堯先生</v>
          </cell>
          <cell r="F10175">
            <v>935964740</v>
          </cell>
        </row>
        <row r="10176">
          <cell r="A10176" t="str">
            <v>L455005</v>
          </cell>
          <cell r="B10176" t="str">
            <v>6565ZT</v>
          </cell>
          <cell r="C10176" t="str">
            <v>先生</v>
          </cell>
          <cell r="D10176" t="str">
            <v>李忠興</v>
          </cell>
          <cell r="E10176" t="str">
            <v>李忠興先生</v>
          </cell>
          <cell r="F10176">
            <v>937929327</v>
          </cell>
        </row>
        <row r="10177">
          <cell r="A10177" t="str">
            <v>L455121</v>
          </cell>
          <cell r="B10177" t="str">
            <v>8528ZT</v>
          </cell>
          <cell r="C10177" t="str">
            <v>小姐</v>
          </cell>
          <cell r="D10177" t="str">
            <v>吳蕊萍</v>
          </cell>
          <cell r="E10177" t="str">
            <v>吳蕊萍小姐</v>
          </cell>
          <cell r="F10177">
            <v>930336805</v>
          </cell>
        </row>
        <row r="10178">
          <cell r="A10178" t="str">
            <v>L457917</v>
          </cell>
          <cell r="B10178" t="str">
            <v>6125A8</v>
          </cell>
          <cell r="C10178" t="str">
            <v>小姐</v>
          </cell>
          <cell r="D10178" t="str">
            <v>陳郁卉</v>
          </cell>
          <cell r="E10178" t="str">
            <v>陳郁卉小姐</v>
          </cell>
          <cell r="F10178">
            <v>910381881</v>
          </cell>
        </row>
        <row r="10179">
          <cell r="A10179" t="str">
            <v>L457976</v>
          </cell>
          <cell r="B10179" t="str">
            <v>0728ZU</v>
          </cell>
          <cell r="C10179" t="str">
            <v>小姐</v>
          </cell>
          <cell r="D10179" t="str">
            <v>李淑惠</v>
          </cell>
          <cell r="E10179" t="str">
            <v>李淑惠小姐</v>
          </cell>
          <cell r="F10179">
            <v>939708356</v>
          </cell>
        </row>
        <row r="10180">
          <cell r="A10180" t="str">
            <v>L458015</v>
          </cell>
          <cell r="B10180" t="str">
            <v>3131F3</v>
          </cell>
          <cell r="C10180" t="str">
            <v>先生</v>
          </cell>
          <cell r="D10180" t="str">
            <v>張錦星</v>
          </cell>
          <cell r="E10180" t="str">
            <v>張錦星先生</v>
          </cell>
          <cell r="F10180">
            <v>975733793</v>
          </cell>
        </row>
        <row r="10181">
          <cell r="A10181" t="str">
            <v>L459527</v>
          </cell>
          <cell r="B10181" t="str">
            <v>AGJ8656</v>
          </cell>
          <cell r="C10181" t="str">
            <v>小姐</v>
          </cell>
          <cell r="D10181" t="str">
            <v>朱若蘭</v>
          </cell>
          <cell r="E10181" t="str">
            <v>朱若蘭小姐</v>
          </cell>
          <cell r="F10181">
            <v>988551709</v>
          </cell>
        </row>
        <row r="10182">
          <cell r="A10182" t="str">
            <v>L467952</v>
          </cell>
          <cell r="B10182" t="str">
            <v>5138A6</v>
          </cell>
          <cell r="C10182" t="str">
            <v>先生</v>
          </cell>
          <cell r="D10182" t="str">
            <v>棉保實業股份有限公司吳俊明</v>
          </cell>
          <cell r="E10182" t="str">
            <v>吳俊明先生</v>
          </cell>
          <cell r="F10182">
            <v>961167998</v>
          </cell>
        </row>
        <row r="10183">
          <cell r="A10183" t="str">
            <v>L474831</v>
          </cell>
          <cell r="B10183" t="str">
            <v>6666Q9</v>
          </cell>
          <cell r="C10183" t="str">
            <v>先生</v>
          </cell>
          <cell r="D10183" t="str">
            <v>吳豐志</v>
          </cell>
          <cell r="E10183" t="str">
            <v>吳豐志先生</v>
          </cell>
          <cell r="F10183">
            <v>936717658</v>
          </cell>
        </row>
        <row r="10184">
          <cell r="A10184" t="str">
            <v>L501788</v>
          </cell>
          <cell r="B10184" t="str">
            <v>9090A6</v>
          </cell>
          <cell r="C10184" t="str">
            <v>先生</v>
          </cell>
          <cell r="D10184" t="str">
            <v>侯淑萍</v>
          </cell>
          <cell r="E10184" t="str">
            <v>錢仁傑先生</v>
          </cell>
          <cell r="F10184">
            <v>935222270</v>
          </cell>
        </row>
        <row r="10185">
          <cell r="A10185" t="str">
            <v>L502258</v>
          </cell>
          <cell r="B10185" t="str">
            <v>1666ZT</v>
          </cell>
          <cell r="C10185" t="str">
            <v>先生</v>
          </cell>
          <cell r="D10185" t="str">
            <v>永瑞紙業(有)黃海清</v>
          </cell>
          <cell r="E10185" t="str">
            <v>黃海清先生</v>
          </cell>
          <cell r="F10185">
            <v>929333693</v>
          </cell>
        </row>
        <row r="10186">
          <cell r="A10186" t="str">
            <v>L503437</v>
          </cell>
          <cell r="B10186" t="str">
            <v>ARE7118</v>
          </cell>
          <cell r="C10186" t="str">
            <v>先生</v>
          </cell>
          <cell r="D10186" t="str">
            <v>0劉惠英</v>
          </cell>
          <cell r="E10186" t="str">
            <v>顏銘宏先生</v>
          </cell>
          <cell r="F10186">
            <v>979966281</v>
          </cell>
        </row>
        <row r="10187">
          <cell r="A10187" t="str">
            <v>L504136</v>
          </cell>
          <cell r="B10187" t="str">
            <v>7828F6</v>
          </cell>
          <cell r="C10187" t="str">
            <v>先生</v>
          </cell>
          <cell r="D10187" t="str">
            <v>李心儀</v>
          </cell>
          <cell r="E10187" t="str">
            <v>劉錫麟先生</v>
          </cell>
          <cell r="F10187">
            <v>988056186</v>
          </cell>
        </row>
        <row r="10188">
          <cell r="A10188" t="str">
            <v>L504180</v>
          </cell>
          <cell r="B10188" t="str">
            <v>6606A8</v>
          </cell>
          <cell r="C10188" t="str">
            <v>先生</v>
          </cell>
          <cell r="D10188" t="str">
            <v>0宋清輝</v>
          </cell>
          <cell r="E10188" t="str">
            <v>宋清輝先生</v>
          </cell>
          <cell r="F10188">
            <v>932322000</v>
          </cell>
        </row>
        <row r="10189">
          <cell r="A10189" t="str">
            <v>L504802</v>
          </cell>
          <cell r="B10189" t="str">
            <v>AAA8527</v>
          </cell>
          <cell r="C10189" t="str">
            <v>先生</v>
          </cell>
          <cell r="D10189" t="str">
            <v>林俊宏</v>
          </cell>
          <cell r="E10189" t="str">
            <v>林俊宏先生</v>
          </cell>
          <cell r="F10189">
            <v>939385310</v>
          </cell>
        </row>
        <row r="10190">
          <cell r="A10190" t="str">
            <v>L504828</v>
          </cell>
          <cell r="B10190" t="str">
            <v>AGJ6350</v>
          </cell>
          <cell r="C10190" t="str">
            <v>先生</v>
          </cell>
          <cell r="D10190" t="str">
            <v>陳玉鳳</v>
          </cell>
          <cell r="E10190" t="str">
            <v>王世仁先生</v>
          </cell>
          <cell r="F10190">
            <v>921197581</v>
          </cell>
        </row>
        <row r="10191">
          <cell r="A10191" t="str">
            <v>L504830</v>
          </cell>
          <cell r="B10191" t="str">
            <v>ARF2102</v>
          </cell>
          <cell r="C10191" t="str">
            <v>先生</v>
          </cell>
          <cell r="D10191" t="str">
            <v>林楠杰</v>
          </cell>
          <cell r="E10191" t="str">
            <v>林楠杰先生</v>
          </cell>
          <cell r="F10191">
            <v>932138582</v>
          </cell>
        </row>
        <row r="10192">
          <cell r="A10192" t="str">
            <v>L507968</v>
          </cell>
          <cell r="B10192" t="str">
            <v>8999M3</v>
          </cell>
          <cell r="C10192" t="str">
            <v>先生</v>
          </cell>
          <cell r="D10192" t="str">
            <v>吳榮和</v>
          </cell>
          <cell r="E10192" t="str">
            <v>吳榮和先生</v>
          </cell>
          <cell r="F10192">
            <v>933751758</v>
          </cell>
        </row>
        <row r="10193">
          <cell r="A10193" t="str">
            <v>L510645</v>
          </cell>
          <cell r="B10193" t="str">
            <v>8899L7</v>
          </cell>
          <cell r="C10193" t="str">
            <v>先生</v>
          </cell>
          <cell r="D10193" t="str">
            <v>葉維仁</v>
          </cell>
          <cell r="E10193" t="str">
            <v>葉維仁先生</v>
          </cell>
          <cell r="F10193">
            <v>937089955</v>
          </cell>
        </row>
        <row r="10194">
          <cell r="A10194" t="str">
            <v>L510770</v>
          </cell>
          <cell r="B10194" t="str">
            <v>AKY9609</v>
          </cell>
          <cell r="C10194" t="str">
            <v>小姐</v>
          </cell>
          <cell r="D10194" t="str">
            <v>陳芷檸</v>
          </cell>
          <cell r="E10194" t="str">
            <v>陳芷檸小姐</v>
          </cell>
          <cell r="F10194">
            <v>988010133</v>
          </cell>
        </row>
        <row r="10195">
          <cell r="A10195" t="str">
            <v>L510786</v>
          </cell>
          <cell r="B10195" t="str">
            <v>8899Q6</v>
          </cell>
          <cell r="C10195" t="str">
            <v>先生</v>
          </cell>
          <cell r="D10195" t="str">
            <v>郭建昌</v>
          </cell>
          <cell r="E10195" t="str">
            <v>郭建昌先生</v>
          </cell>
          <cell r="F10195">
            <v>989984696</v>
          </cell>
        </row>
        <row r="10196">
          <cell r="A10196" t="str">
            <v>L513100</v>
          </cell>
          <cell r="B10196" t="str">
            <v>5588K9</v>
          </cell>
          <cell r="C10196" t="str">
            <v>先生</v>
          </cell>
          <cell r="D10196" t="str">
            <v>洪信義</v>
          </cell>
          <cell r="E10196" t="str">
            <v>洪信義先生</v>
          </cell>
          <cell r="F10196">
            <v>915506527</v>
          </cell>
        </row>
        <row r="10197">
          <cell r="A10197" t="str">
            <v>L513140</v>
          </cell>
          <cell r="B10197" t="str">
            <v>AGF3239</v>
          </cell>
          <cell r="C10197" t="str">
            <v>先生</v>
          </cell>
          <cell r="D10197" t="str">
            <v>豐合興業有限公司蔡夷峻</v>
          </cell>
          <cell r="E10197" t="str">
            <v>蔡夷峻先生</v>
          </cell>
          <cell r="F10197">
            <v>933169148</v>
          </cell>
        </row>
        <row r="10198">
          <cell r="A10198" t="str">
            <v>L514910</v>
          </cell>
          <cell r="B10198" t="str">
            <v>0289L2</v>
          </cell>
          <cell r="C10198" t="str">
            <v>小姐</v>
          </cell>
          <cell r="D10198" t="str">
            <v>張瑀洳</v>
          </cell>
          <cell r="E10198" t="str">
            <v>張瑀洳小姐</v>
          </cell>
          <cell r="F10198">
            <v>919732977</v>
          </cell>
        </row>
        <row r="10199">
          <cell r="A10199" t="str">
            <v>L515121</v>
          </cell>
          <cell r="B10199" t="str">
            <v>8168Q3</v>
          </cell>
          <cell r="C10199" t="str">
            <v>先生</v>
          </cell>
          <cell r="D10199" t="str">
            <v>盧光洋</v>
          </cell>
          <cell r="E10199" t="str">
            <v>盧光洋先生</v>
          </cell>
          <cell r="F10199">
            <v>932032929</v>
          </cell>
        </row>
        <row r="10200">
          <cell r="A10200" t="str">
            <v>L515665</v>
          </cell>
          <cell r="B10200" t="str">
            <v>1203R8</v>
          </cell>
          <cell r="C10200" t="str">
            <v>先生</v>
          </cell>
          <cell r="D10200" t="str">
            <v>江典聲</v>
          </cell>
          <cell r="E10200" t="str">
            <v>江典聲先生</v>
          </cell>
          <cell r="F10200">
            <v>935576121</v>
          </cell>
        </row>
        <row r="10201">
          <cell r="A10201" t="str">
            <v>L515673</v>
          </cell>
          <cell r="B10201" t="str">
            <v>5088J7</v>
          </cell>
          <cell r="C10201" t="str">
            <v>先生</v>
          </cell>
          <cell r="D10201" t="str">
            <v>邱裕平</v>
          </cell>
          <cell r="E10201" t="str">
            <v>邱裕平先生</v>
          </cell>
          <cell r="F10201">
            <v>931195825</v>
          </cell>
        </row>
        <row r="10202">
          <cell r="A10202" t="str">
            <v>L515926</v>
          </cell>
          <cell r="B10202" t="str">
            <v>8988P6</v>
          </cell>
          <cell r="C10202" t="str">
            <v>小姐</v>
          </cell>
          <cell r="D10202" t="str">
            <v>卓李伶莉</v>
          </cell>
          <cell r="E10202" t="str">
            <v>卓李伶莉小姐</v>
          </cell>
          <cell r="F10202">
            <v>935567236</v>
          </cell>
        </row>
        <row r="10203">
          <cell r="A10203" t="str">
            <v>L516275</v>
          </cell>
          <cell r="B10203" t="str">
            <v>2669J7</v>
          </cell>
          <cell r="C10203" t="str">
            <v>先生</v>
          </cell>
          <cell r="D10203" t="str">
            <v>葉昌明</v>
          </cell>
          <cell r="E10203" t="str">
            <v>葉昌明先生</v>
          </cell>
          <cell r="F10203">
            <v>935350532</v>
          </cell>
        </row>
        <row r="10204">
          <cell r="A10204" t="str">
            <v>L519709</v>
          </cell>
          <cell r="B10204" t="str">
            <v>2288J8</v>
          </cell>
          <cell r="C10204" t="str">
            <v>先生</v>
          </cell>
          <cell r="D10204" t="str">
            <v>嶺先企業有限公司劉發津</v>
          </cell>
          <cell r="E10204" t="str">
            <v>劉發津先生</v>
          </cell>
          <cell r="F10204">
            <v>933221857</v>
          </cell>
        </row>
        <row r="10205">
          <cell r="A10205" t="str">
            <v>L529672</v>
          </cell>
          <cell r="B10205" t="str">
            <v>1885YK</v>
          </cell>
          <cell r="C10205" t="str">
            <v>小姐</v>
          </cell>
          <cell r="D10205" t="str">
            <v>李小綠</v>
          </cell>
          <cell r="E10205" t="str">
            <v>李小綠小姐</v>
          </cell>
          <cell r="F10205">
            <v>970949368</v>
          </cell>
        </row>
        <row r="10206">
          <cell r="A10206" t="str">
            <v>L532376</v>
          </cell>
          <cell r="B10206" t="str">
            <v>7166G3</v>
          </cell>
          <cell r="C10206" t="str">
            <v>先生</v>
          </cell>
          <cell r="D10206" t="str">
            <v>康皖音</v>
          </cell>
          <cell r="E10206" t="str">
            <v>吳茂林先生</v>
          </cell>
          <cell r="F10206">
            <v>921739388</v>
          </cell>
        </row>
        <row r="10207">
          <cell r="A10207" t="str">
            <v>L533620</v>
          </cell>
          <cell r="B10207" t="str">
            <v>5951ZU</v>
          </cell>
          <cell r="C10207" t="str">
            <v>小姐</v>
          </cell>
          <cell r="D10207" t="str">
            <v>劉丹琪</v>
          </cell>
          <cell r="E10207" t="str">
            <v>劉丹琪小姐</v>
          </cell>
          <cell r="F10207">
            <v>933899679</v>
          </cell>
        </row>
        <row r="10208">
          <cell r="A10208" t="str">
            <v>L542284</v>
          </cell>
          <cell r="B10208" t="str">
            <v>AAL6286</v>
          </cell>
          <cell r="C10208" t="str">
            <v>先生</v>
          </cell>
          <cell r="D10208" t="str">
            <v>吳仁傑</v>
          </cell>
          <cell r="E10208" t="str">
            <v>吳仁傑先生</v>
          </cell>
          <cell r="F10208">
            <v>920560381</v>
          </cell>
        </row>
        <row r="10209">
          <cell r="A10209" t="str">
            <v>L546604</v>
          </cell>
          <cell r="B10209" t="str">
            <v>7897K8</v>
          </cell>
          <cell r="C10209" t="str">
            <v>先生</v>
          </cell>
          <cell r="D10209" t="str">
            <v>林大中</v>
          </cell>
          <cell r="E10209" t="str">
            <v>林大中先生</v>
          </cell>
          <cell r="F10209">
            <v>910168440</v>
          </cell>
        </row>
        <row r="10210">
          <cell r="A10210" t="str">
            <v>L548707</v>
          </cell>
          <cell r="B10210" t="str">
            <v>AJG9811</v>
          </cell>
          <cell r="C10210" t="str">
            <v>小姐</v>
          </cell>
          <cell r="D10210" t="str">
            <v>姚玉玲</v>
          </cell>
          <cell r="E10210" t="str">
            <v>姚玉玲小姐</v>
          </cell>
          <cell r="F10210">
            <v>919949643</v>
          </cell>
        </row>
        <row r="10211">
          <cell r="A10211" t="str">
            <v>L556290</v>
          </cell>
          <cell r="B10211" t="str">
            <v>AKJ7331</v>
          </cell>
          <cell r="C10211" t="str">
            <v>先生</v>
          </cell>
          <cell r="D10211" t="str">
            <v>黃翠萍</v>
          </cell>
          <cell r="E10211" t="str">
            <v>張幼麟先生</v>
          </cell>
          <cell r="F10211">
            <v>955914149</v>
          </cell>
        </row>
        <row r="10212">
          <cell r="A10212" t="str">
            <v>L556486</v>
          </cell>
          <cell r="B10212" t="str">
            <v>9666J5</v>
          </cell>
          <cell r="C10212" t="str">
            <v>先生</v>
          </cell>
          <cell r="D10212" t="str">
            <v>彭世宏</v>
          </cell>
          <cell r="E10212" t="str">
            <v>彭世宏先生</v>
          </cell>
          <cell r="F10212">
            <v>918315221</v>
          </cell>
        </row>
        <row r="10213">
          <cell r="A10213" t="str">
            <v>L556554</v>
          </cell>
          <cell r="B10213" t="str">
            <v>8668J6</v>
          </cell>
          <cell r="C10213" t="str">
            <v>先生</v>
          </cell>
          <cell r="D10213" t="str">
            <v>薛閔介</v>
          </cell>
          <cell r="E10213" t="str">
            <v>薛閔介先生</v>
          </cell>
          <cell r="F10213">
            <v>939269722</v>
          </cell>
        </row>
        <row r="10214">
          <cell r="A10214" t="str">
            <v>L561220</v>
          </cell>
          <cell r="B10214" t="str">
            <v>ANB6691</v>
          </cell>
          <cell r="C10214" t="str">
            <v>先生</v>
          </cell>
          <cell r="D10214" t="str">
            <v>福竑股份有限公司蕭景富</v>
          </cell>
          <cell r="E10214" t="str">
            <v>蕭景富先生</v>
          </cell>
          <cell r="F10214">
            <v>918189110</v>
          </cell>
        </row>
        <row r="10215">
          <cell r="A10215" t="str">
            <v>L561761</v>
          </cell>
          <cell r="B10215" t="str">
            <v>5838YJ</v>
          </cell>
          <cell r="C10215" t="str">
            <v>先生</v>
          </cell>
          <cell r="D10215" t="str">
            <v>江之駇</v>
          </cell>
          <cell r="E10215" t="str">
            <v>江之駇先生</v>
          </cell>
          <cell r="F10215">
            <v>955545048</v>
          </cell>
        </row>
        <row r="10216">
          <cell r="A10216" t="str">
            <v>L561791</v>
          </cell>
          <cell r="B10216" t="str">
            <v>AGE6609</v>
          </cell>
          <cell r="C10216" t="str">
            <v>小姐</v>
          </cell>
          <cell r="D10216" t="str">
            <v>羅心伶</v>
          </cell>
          <cell r="E10216" t="str">
            <v>羅心伶小姐</v>
          </cell>
          <cell r="F10216">
            <v>913357339</v>
          </cell>
        </row>
        <row r="10217">
          <cell r="A10217" t="str">
            <v>L562854</v>
          </cell>
          <cell r="B10217" t="str">
            <v>RAK8189</v>
          </cell>
          <cell r="C10217" t="str">
            <v>先生</v>
          </cell>
          <cell r="D10217" t="str">
            <v>財盟小客車租賃股份有限公司鄧文山</v>
          </cell>
          <cell r="E10217" t="str">
            <v>鄧文山先生</v>
          </cell>
          <cell r="F10217">
            <v>935527070</v>
          </cell>
        </row>
        <row r="10218">
          <cell r="A10218" t="str">
            <v>L562875</v>
          </cell>
          <cell r="B10218" t="str">
            <v>7288ZT</v>
          </cell>
          <cell r="C10218" t="str">
            <v>先生</v>
          </cell>
          <cell r="D10218" t="str">
            <v>宇鎧機械工程有限公司陳文禮</v>
          </cell>
          <cell r="E10218" t="str">
            <v>陳文禮先生</v>
          </cell>
          <cell r="F10218">
            <v>937051361</v>
          </cell>
        </row>
        <row r="10219">
          <cell r="A10219" t="str">
            <v>L563858</v>
          </cell>
          <cell r="B10219" t="str">
            <v>AGH6609</v>
          </cell>
          <cell r="C10219" t="str">
            <v>先生</v>
          </cell>
          <cell r="D10219" t="str">
            <v>張庭浩</v>
          </cell>
          <cell r="E10219" t="str">
            <v>張庭浩先生</v>
          </cell>
          <cell r="F10219">
            <v>936064921</v>
          </cell>
        </row>
        <row r="10220">
          <cell r="A10220" t="str">
            <v>L564973</v>
          </cell>
          <cell r="B10220" t="str">
            <v>AGJ6375</v>
          </cell>
          <cell r="C10220" t="str">
            <v>先生</v>
          </cell>
          <cell r="D10220" t="str">
            <v>林慶國</v>
          </cell>
          <cell r="E10220" t="str">
            <v>林慶國先生</v>
          </cell>
          <cell r="F10220">
            <v>936183393</v>
          </cell>
        </row>
        <row r="10221">
          <cell r="A10221" t="str">
            <v>L565764</v>
          </cell>
          <cell r="B10221" t="str">
            <v>1828M5</v>
          </cell>
          <cell r="C10221" t="str">
            <v>先生</v>
          </cell>
          <cell r="D10221" t="str">
            <v>陳惠蘭</v>
          </cell>
          <cell r="E10221" t="str">
            <v>邱顯期先生</v>
          </cell>
          <cell r="F10221">
            <v>922388599</v>
          </cell>
        </row>
        <row r="10222">
          <cell r="A10222" t="str">
            <v>L570398</v>
          </cell>
          <cell r="B10222" t="str">
            <v>5555N9</v>
          </cell>
          <cell r="C10222" t="str">
            <v>先生</v>
          </cell>
          <cell r="D10222" t="str">
            <v>林敬原</v>
          </cell>
          <cell r="E10222" t="str">
            <v>林敬原先生</v>
          </cell>
          <cell r="F10222">
            <v>955671291</v>
          </cell>
        </row>
        <row r="10223">
          <cell r="A10223" t="str">
            <v>L576241</v>
          </cell>
          <cell r="B10223" t="str">
            <v>APP5159</v>
          </cell>
          <cell r="C10223" t="str">
            <v>先生</v>
          </cell>
          <cell r="D10223" t="str">
            <v>尼克森微電子股份有限公司余翰哲</v>
          </cell>
          <cell r="E10223" t="str">
            <v>余翰哲先生</v>
          </cell>
          <cell r="F10223">
            <v>988240401</v>
          </cell>
        </row>
        <row r="10224">
          <cell r="A10224" t="str">
            <v>L587404</v>
          </cell>
          <cell r="B10224" t="str">
            <v>5555Q5</v>
          </cell>
          <cell r="C10224" t="str">
            <v>先生</v>
          </cell>
          <cell r="D10224" t="str">
            <v>宋文良</v>
          </cell>
          <cell r="E10224" t="str">
            <v>宋棋勝先生</v>
          </cell>
          <cell r="F10224">
            <v>921034406</v>
          </cell>
        </row>
        <row r="10225">
          <cell r="A10225" t="str">
            <v>L587672</v>
          </cell>
          <cell r="B10225" t="str">
            <v>3399N3</v>
          </cell>
          <cell r="C10225" t="str">
            <v>小姐</v>
          </cell>
          <cell r="D10225" t="str">
            <v>潘秀蓮</v>
          </cell>
          <cell r="E10225" t="str">
            <v>潘秀蓮小姐</v>
          </cell>
          <cell r="F10225">
            <v>928818263</v>
          </cell>
        </row>
        <row r="10226">
          <cell r="A10226" t="str">
            <v>L587778</v>
          </cell>
          <cell r="B10226" t="str">
            <v>5522K9</v>
          </cell>
          <cell r="C10226" t="str">
            <v>小姐</v>
          </cell>
          <cell r="D10226" t="str">
            <v>陳淑玲</v>
          </cell>
          <cell r="E10226" t="str">
            <v>陳淑玲小姐</v>
          </cell>
          <cell r="F10226">
            <v>934400385</v>
          </cell>
        </row>
        <row r="10227">
          <cell r="A10227" t="str">
            <v>L587912</v>
          </cell>
          <cell r="B10227" t="str">
            <v>AKK7869</v>
          </cell>
          <cell r="C10227" t="str">
            <v>先生</v>
          </cell>
          <cell r="D10227" t="str">
            <v>萬通食品廠-財盟租賃許金彥</v>
          </cell>
          <cell r="E10227" t="str">
            <v>許金彥先生</v>
          </cell>
          <cell r="F10227">
            <v>932512811</v>
          </cell>
        </row>
        <row r="10228">
          <cell r="A10228" t="str">
            <v>L588906</v>
          </cell>
          <cell r="B10228">
            <v>556919</v>
          </cell>
          <cell r="C10228" t="str">
            <v>先生</v>
          </cell>
          <cell r="D10228" t="str">
            <v>日盛全台通小客車租賃(股)黃漢隆</v>
          </cell>
          <cell r="E10228" t="str">
            <v>黃漢隆先生</v>
          </cell>
          <cell r="F10228">
            <v>918720558</v>
          </cell>
        </row>
        <row r="10229">
          <cell r="A10229" t="str">
            <v>L588909</v>
          </cell>
          <cell r="B10229">
            <v>552501</v>
          </cell>
          <cell r="C10229" t="str">
            <v>先生</v>
          </cell>
          <cell r="D10229" t="str">
            <v>蔣叡勝</v>
          </cell>
          <cell r="E10229" t="str">
            <v>蔣叡勝先生</v>
          </cell>
          <cell r="F10229">
            <v>935888788</v>
          </cell>
        </row>
        <row r="10230">
          <cell r="A10230" t="str">
            <v>L589391</v>
          </cell>
          <cell r="B10230" t="str">
            <v>AAJ1689</v>
          </cell>
          <cell r="C10230" t="str">
            <v>先生</v>
          </cell>
          <cell r="D10230" t="str">
            <v>仲美金屬工程有限公司柯威德</v>
          </cell>
          <cell r="E10230" t="str">
            <v>柯威德先生</v>
          </cell>
          <cell r="F10230">
            <v>935389989</v>
          </cell>
        </row>
        <row r="10231">
          <cell r="A10231" t="str">
            <v>L589515</v>
          </cell>
          <cell r="B10231" t="str">
            <v>ANC1968</v>
          </cell>
          <cell r="C10231" t="str">
            <v>先生</v>
          </cell>
          <cell r="D10231" t="str">
            <v>湯謙緯</v>
          </cell>
          <cell r="E10231" t="str">
            <v>湯謙緯先生</v>
          </cell>
          <cell r="F10231">
            <v>933058277</v>
          </cell>
        </row>
        <row r="10232">
          <cell r="A10232" t="str">
            <v>L589688</v>
          </cell>
          <cell r="B10232" t="str">
            <v>RAD5798</v>
          </cell>
          <cell r="C10232" t="str">
            <v>先生</v>
          </cell>
          <cell r="D10232" t="str">
            <v>巨詮科技資訊(股)-財盟租賃郭德麟</v>
          </cell>
          <cell r="E10232" t="str">
            <v>郭德麟先生</v>
          </cell>
          <cell r="F10232">
            <v>910045021</v>
          </cell>
        </row>
        <row r="10233">
          <cell r="A10233" t="str">
            <v>L589699</v>
          </cell>
          <cell r="B10233" t="str">
            <v>ASP5839</v>
          </cell>
          <cell r="C10233" t="str">
            <v>先生</v>
          </cell>
          <cell r="D10233" t="str">
            <v>甲格企業有限公司孫更生</v>
          </cell>
          <cell r="E10233" t="str">
            <v>孫更生先生</v>
          </cell>
          <cell r="F10233">
            <v>928822338</v>
          </cell>
        </row>
        <row r="10234">
          <cell r="A10234" t="str">
            <v>L663701</v>
          </cell>
          <cell r="B10234" t="str">
            <v>AJJ6909</v>
          </cell>
          <cell r="C10234" t="str">
            <v>先生</v>
          </cell>
          <cell r="D10234" t="str">
            <v>曹夏生</v>
          </cell>
          <cell r="E10234" t="str">
            <v>曹夏生先生</v>
          </cell>
          <cell r="F10234">
            <v>921109690</v>
          </cell>
        </row>
        <row r="10235">
          <cell r="A10235" t="str">
            <v>L707668</v>
          </cell>
          <cell r="B10235" t="str">
            <v>8895T5</v>
          </cell>
          <cell r="C10235" t="str">
            <v>先生</v>
          </cell>
          <cell r="D10235" t="str">
            <v>蔡京川</v>
          </cell>
          <cell r="E10235" t="str">
            <v>蔡京川先生</v>
          </cell>
          <cell r="F10235">
            <v>984265199</v>
          </cell>
        </row>
        <row r="10236">
          <cell r="A10236" t="str">
            <v>L722271</v>
          </cell>
          <cell r="B10236" t="str">
            <v>AKT7088</v>
          </cell>
          <cell r="C10236" t="str">
            <v>先生</v>
          </cell>
          <cell r="D10236" t="str">
            <v>陳怡穎</v>
          </cell>
          <cell r="E10236" t="str">
            <v>陳鼎堯先生</v>
          </cell>
          <cell r="F10236">
            <v>937108209</v>
          </cell>
        </row>
        <row r="10237">
          <cell r="A10237" t="str">
            <v>L734876</v>
          </cell>
          <cell r="B10237" t="str">
            <v>AXE9677</v>
          </cell>
          <cell r="C10237" t="str">
            <v>小姐</v>
          </cell>
          <cell r="D10237" t="str">
            <v>江巧玲</v>
          </cell>
          <cell r="E10237" t="str">
            <v>江巧玲小姐</v>
          </cell>
          <cell r="F10237">
            <v>932266162</v>
          </cell>
        </row>
        <row r="10238">
          <cell r="A10238" t="str">
            <v>L768241</v>
          </cell>
          <cell r="B10238" t="str">
            <v>8356H6</v>
          </cell>
          <cell r="C10238" t="str">
            <v>先生</v>
          </cell>
          <cell r="D10238" t="str">
            <v>章挺文</v>
          </cell>
          <cell r="E10238" t="str">
            <v>章挺文先生</v>
          </cell>
          <cell r="F10238">
            <v>932235948</v>
          </cell>
        </row>
        <row r="10239">
          <cell r="A10239" t="str">
            <v>L768243</v>
          </cell>
          <cell r="B10239" t="str">
            <v>RAL2225</v>
          </cell>
          <cell r="C10239" t="str">
            <v>小姐</v>
          </cell>
          <cell r="D10239" t="str">
            <v>陳孟妍</v>
          </cell>
          <cell r="E10239" t="str">
            <v>陳孟妍小姐</v>
          </cell>
          <cell r="F10239">
            <v>988083968</v>
          </cell>
        </row>
        <row r="10240">
          <cell r="A10240" t="str">
            <v>L770467</v>
          </cell>
          <cell r="B10240" t="str">
            <v>5682YK</v>
          </cell>
          <cell r="C10240" t="str">
            <v>先生</v>
          </cell>
          <cell r="D10240" t="str">
            <v>暄達醫學科技股份有限公司戴政何</v>
          </cell>
          <cell r="E10240" t="str">
            <v>戴政何先生</v>
          </cell>
          <cell r="F10240">
            <v>929102583</v>
          </cell>
        </row>
        <row r="10241">
          <cell r="A10241" t="str">
            <v>L772502</v>
          </cell>
          <cell r="B10241" t="str">
            <v>6865J3</v>
          </cell>
          <cell r="C10241" t="str">
            <v>小姐</v>
          </cell>
          <cell r="D10241" t="str">
            <v>童怡禎</v>
          </cell>
          <cell r="E10241" t="str">
            <v>童怡禎小姐</v>
          </cell>
          <cell r="F10241">
            <v>928259268</v>
          </cell>
        </row>
        <row r="10242">
          <cell r="A10242" t="str">
            <v>L773090</v>
          </cell>
          <cell r="B10242" t="str">
            <v>AME7103</v>
          </cell>
          <cell r="C10242" t="str">
            <v>先生</v>
          </cell>
          <cell r="D10242" t="str">
            <v>車已賣</v>
          </cell>
          <cell r="E10242" t="str">
            <v>車已賣先生</v>
          </cell>
          <cell r="F10242">
            <v>900000000</v>
          </cell>
        </row>
        <row r="10243">
          <cell r="A10243" t="str">
            <v>L774673</v>
          </cell>
          <cell r="B10243" t="str">
            <v>8707K9</v>
          </cell>
          <cell r="C10243" t="str">
            <v>先生</v>
          </cell>
          <cell r="D10243" t="str">
            <v>蔡有通</v>
          </cell>
          <cell r="E10243" t="str">
            <v>蔡有通先生</v>
          </cell>
          <cell r="F10243">
            <v>932042996</v>
          </cell>
        </row>
        <row r="10244">
          <cell r="A10244" t="str">
            <v>L775362</v>
          </cell>
          <cell r="B10244" t="str">
            <v>5589L6</v>
          </cell>
          <cell r="C10244" t="str">
            <v>小姐</v>
          </cell>
          <cell r="D10244" t="str">
            <v>崇杉貿易有限公司張慧萍</v>
          </cell>
          <cell r="E10244" t="str">
            <v>張慧萍小姐</v>
          </cell>
          <cell r="F10244">
            <v>983886375</v>
          </cell>
        </row>
        <row r="10245">
          <cell r="A10245" t="str">
            <v>L775773</v>
          </cell>
          <cell r="B10245" t="str">
            <v>AKM6577</v>
          </cell>
          <cell r="C10245" t="str">
            <v>先生</v>
          </cell>
          <cell r="D10245" t="str">
            <v>禾怡設計工程有限公司闕河彬</v>
          </cell>
          <cell r="E10245" t="str">
            <v>闕河彬先生</v>
          </cell>
          <cell r="F10245">
            <v>910390225</v>
          </cell>
        </row>
        <row r="10246">
          <cell r="A10246" t="str">
            <v>L786724</v>
          </cell>
          <cell r="B10246" t="str">
            <v>AFH8993</v>
          </cell>
          <cell r="C10246" t="str">
            <v>先生</v>
          </cell>
          <cell r="D10246" t="str">
            <v>戴宇男</v>
          </cell>
          <cell r="E10246" t="str">
            <v>戴宇男先生</v>
          </cell>
          <cell r="F10246">
            <v>988023726</v>
          </cell>
        </row>
        <row r="10247">
          <cell r="A10247" t="str">
            <v>L801423</v>
          </cell>
          <cell r="B10247">
            <v>208955</v>
          </cell>
          <cell r="C10247" t="str">
            <v>先生</v>
          </cell>
          <cell r="D10247" t="str">
            <v>普羅小客車租賃(股)蔡宗諭</v>
          </cell>
          <cell r="E10247" t="str">
            <v>蔡宗諭先生</v>
          </cell>
          <cell r="F10247">
            <v>958070543</v>
          </cell>
        </row>
        <row r="10248">
          <cell r="A10248" t="str">
            <v>L801548</v>
          </cell>
          <cell r="B10248" t="str">
            <v>3289ZW</v>
          </cell>
          <cell r="C10248" t="str">
            <v>先生</v>
          </cell>
          <cell r="D10248" t="str">
            <v>俞鈞耀</v>
          </cell>
          <cell r="E10248" t="str">
            <v>俞鈞耀先生</v>
          </cell>
          <cell r="F10248">
            <v>955268358</v>
          </cell>
        </row>
        <row r="10249">
          <cell r="A10249" t="str">
            <v>L802862</v>
          </cell>
          <cell r="B10249" t="str">
            <v>5797YK</v>
          </cell>
          <cell r="C10249" t="str">
            <v>先生</v>
          </cell>
          <cell r="D10249" t="str">
            <v>林鳴祥</v>
          </cell>
          <cell r="E10249" t="str">
            <v>蔡先生先生</v>
          </cell>
          <cell r="F10249">
            <v>989121395</v>
          </cell>
        </row>
        <row r="10250">
          <cell r="A10250" t="str">
            <v>L804394</v>
          </cell>
          <cell r="B10250" t="str">
            <v>6806K7</v>
          </cell>
          <cell r="C10250" t="str">
            <v>先生</v>
          </cell>
          <cell r="D10250" t="str">
            <v>財盟小客車租賃(股)黃偉文</v>
          </cell>
          <cell r="E10250" t="str">
            <v>顏銘宏先生</v>
          </cell>
          <cell r="F10250">
            <v>979966281</v>
          </cell>
        </row>
        <row r="10251">
          <cell r="A10251" t="str">
            <v>L804546</v>
          </cell>
          <cell r="B10251" t="str">
            <v>8035J2</v>
          </cell>
          <cell r="C10251" t="str">
            <v>先生</v>
          </cell>
          <cell r="D10251" t="str">
            <v>雅士博科技股份有限公司陳明耀</v>
          </cell>
          <cell r="E10251" t="str">
            <v>陳明耀先生</v>
          </cell>
          <cell r="F10251">
            <v>939380126</v>
          </cell>
        </row>
        <row r="10252">
          <cell r="A10252" t="str">
            <v>L804682</v>
          </cell>
          <cell r="B10252" t="str">
            <v>0809J2</v>
          </cell>
          <cell r="C10252" t="str">
            <v>先生</v>
          </cell>
          <cell r="D10252" t="str">
            <v>居易廣告有限公司邱豐翔</v>
          </cell>
          <cell r="E10252" t="str">
            <v>邱豐翔先生</v>
          </cell>
          <cell r="F10252">
            <v>910100892</v>
          </cell>
        </row>
        <row r="10253">
          <cell r="A10253" t="str">
            <v>L809614</v>
          </cell>
          <cell r="B10253" t="str">
            <v>3567M3</v>
          </cell>
          <cell r="C10253" t="str">
            <v>先生</v>
          </cell>
          <cell r="D10253" t="str">
            <v>游志遠</v>
          </cell>
          <cell r="E10253" t="str">
            <v>游志遠先生</v>
          </cell>
          <cell r="F10253">
            <v>933925586</v>
          </cell>
        </row>
        <row r="10254">
          <cell r="A10254" t="str">
            <v>L809676</v>
          </cell>
          <cell r="B10254" t="str">
            <v>AKF6638</v>
          </cell>
          <cell r="C10254" t="str">
            <v>先生</v>
          </cell>
          <cell r="D10254" t="str">
            <v>詹振順</v>
          </cell>
          <cell r="E10254" t="str">
            <v>詹振順先生</v>
          </cell>
          <cell r="F10254">
            <v>922820967</v>
          </cell>
        </row>
        <row r="10255">
          <cell r="A10255" t="str">
            <v>L810259</v>
          </cell>
          <cell r="B10255" t="str">
            <v>3967J3</v>
          </cell>
          <cell r="C10255" t="str">
            <v>先生</v>
          </cell>
          <cell r="D10255" t="str">
            <v>林禹伸</v>
          </cell>
          <cell r="E10255" t="str">
            <v>林禹伸先生</v>
          </cell>
          <cell r="F10255">
            <v>926222684</v>
          </cell>
        </row>
        <row r="10256">
          <cell r="A10256" t="str">
            <v>L811116</v>
          </cell>
          <cell r="B10256" t="str">
            <v>AQX9656</v>
          </cell>
          <cell r="C10256" t="str">
            <v>先生</v>
          </cell>
          <cell r="D10256" t="str">
            <v>元灃工程股份有限公司曾志勝</v>
          </cell>
          <cell r="E10256" t="str">
            <v>曾志勝先生</v>
          </cell>
          <cell r="F10256">
            <v>928067165</v>
          </cell>
        </row>
        <row r="10257">
          <cell r="A10257" t="str">
            <v>L814865</v>
          </cell>
          <cell r="B10257" t="str">
            <v>5685N6</v>
          </cell>
          <cell r="C10257" t="str">
            <v>先生</v>
          </cell>
          <cell r="D10257" t="str">
            <v>禾均豐投資股份有限公司林文正</v>
          </cell>
          <cell r="E10257" t="str">
            <v>林文正先生</v>
          </cell>
          <cell r="F10257">
            <v>933205126</v>
          </cell>
        </row>
        <row r="10258">
          <cell r="A10258" t="str">
            <v>L815660</v>
          </cell>
          <cell r="B10258" t="str">
            <v>8108M8</v>
          </cell>
          <cell r="C10258" t="str">
            <v>先生</v>
          </cell>
          <cell r="D10258" t="str">
            <v>林明華</v>
          </cell>
          <cell r="E10258" t="str">
            <v>林明華先生</v>
          </cell>
          <cell r="F10258">
            <v>926843208</v>
          </cell>
        </row>
        <row r="10259">
          <cell r="A10259" t="str">
            <v>L817670</v>
          </cell>
          <cell r="B10259" t="str">
            <v>9757Q9</v>
          </cell>
          <cell r="C10259" t="str">
            <v>先生</v>
          </cell>
          <cell r="D10259" t="str">
            <v>陳金治</v>
          </cell>
          <cell r="E10259" t="str">
            <v>陳金治先生</v>
          </cell>
          <cell r="F10259">
            <v>920713130</v>
          </cell>
        </row>
        <row r="10260">
          <cell r="A10260" t="str">
            <v>L817718</v>
          </cell>
          <cell r="B10260">
            <v>583688</v>
          </cell>
          <cell r="C10260" t="str">
            <v>先生</v>
          </cell>
          <cell r="D10260" t="str">
            <v>統一東京小客車租賃林紹達</v>
          </cell>
          <cell r="E10260" t="str">
            <v>林紹達先生</v>
          </cell>
          <cell r="F10260">
            <v>953963350</v>
          </cell>
        </row>
        <row r="10261">
          <cell r="A10261" t="str">
            <v>L818116</v>
          </cell>
          <cell r="B10261" t="str">
            <v>ANM0725</v>
          </cell>
          <cell r="C10261" t="str">
            <v>先生</v>
          </cell>
          <cell r="D10261" t="str">
            <v>陳士龍</v>
          </cell>
          <cell r="E10261" t="str">
            <v>陳士龍先生</v>
          </cell>
          <cell r="F10261">
            <v>963320588</v>
          </cell>
        </row>
        <row r="10262">
          <cell r="A10262" t="str">
            <v>L819283</v>
          </cell>
          <cell r="B10262" t="str">
            <v>0918J8</v>
          </cell>
          <cell r="C10262" t="str">
            <v>小姐</v>
          </cell>
          <cell r="D10262" t="str">
            <v>謝棋芬</v>
          </cell>
          <cell r="E10262" t="str">
            <v>謝棋芬小姐</v>
          </cell>
          <cell r="F10262">
            <v>937028299</v>
          </cell>
        </row>
        <row r="10263">
          <cell r="A10263" t="str">
            <v>L819289</v>
          </cell>
          <cell r="B10263" t="str">
            <v>AKL2620</v>
          </cell>
          <cell r="C10263" t="str">
            <v>小姐</v>
          </cell>
          <cell r="D10263" t="str">
            <v>鼎鑫國際企業股份有限公司彭淑萍</v>
          </cell>
          <cell r="E10263" t="str">
            <v>彭淑萍小姐</v>
          </cell>
          <cell r="F10263">
            <v>919044933</v>
          </cell>
        </row>
        <row r="10264">
          <cell r="A10264" t="str">
            <v>L819720</v>
          </cell>
          <cell r="B10264" t="str">
            <v>7667L2</v>
          </cell>
          <cell r="C10264" t="str">
            <v>先生</v>
          </cell>
          <cell r="D10264" t="str">
            <v>黃庚佳</v>
          </cell>
          <cell r="E10264" t="str">
            <v>黃庚佳先生</v>
          </cell>
          <cell r="F10264">
            <v>922011225</v>
          </cell>
        </row>
        <row r="10265">
          <cell r="A10265" t="str">
            <v>L820650</v>
          </cell>
          <cell r="B10265" t="str">
            <v>AKN9191</v>
          </cell>
          <cell r="C10265" t="str">
            <v>小姐</v>
          </cell>
          <cell r="D10265" t="str">
            <v>林芳娸</v>
          </cell>
          <cell r="E10265" t="str">
            <v>張譯芸小姐</v>
          </cell>
          <cell r="F10265">
            <v>968767876</v>
          </cell>
        </row>
        <row r="10266">
          <cell r="A10266" t="str">
            <v>L821045</v>
          </cell>
          <cell r="B10266" t="str">
            <v>5555P5</v>
          </cell>
          <cell r="C10266" t="str">
            <v>先生</v>
          </cell>
          <cell r="D10266" t="str">
            <v>樂建鐸</v>
          </cell>
          <cell r="E10266" t="str">
            <v>樂建鐸先生</v>
          </cell>
          <cell r="F10266">
            <v>926814357</v>
          </cell>
        </row>
        <row r="10267">
          <cell r="A10267" t="str">
            <v>L823141</v>
          </cell>
          <cell r="B10267" t="str">
            <v>AKP6177</v>
          </cell>
          <cell r="C10267" t="str">
            <v>先生</v>
          </cell>
          <cell r="D10267" t="str">
            <v>裕健機電工程股份有限公司范恒鈿</v>
          </cell>
          <cell r="E10267" t="str">
            <v>范恒鈿先生</v>
          </cell>
          <cell r="F10267">
            <v>912903903</v>
          </cell>
        </row>
        <row r="10268">
          <cell r="A10268" t="str">
            <v>L823145</v>
          </cell>
          <cell r="B10268" t="str">
            <v>5900J9</v>
          </cell>
          <cell r="C10268" t="str">
            <v>先生</v>
          </cell>
          <cell r="D10268" t="str">
            <v>吳界源</v>
          </cell>
          <cell r="E10268" t="str">
            <v>吳界源先生</v>
          </cell>
          <cell r="F10268">
            <v>922800600</v>
          </cell>
        </row>
        <row r="10269">
          <cell r="A10269" t="str">
            <v>L824263</v>
          </cell>
          <cell r="B10269" t="str">
            <v>2168J9</v>
          </cell>
          <cell r="C10269" t="str">
            <v>先生</v>
          </cell>
          <cell r="D10269" t="str">
            <v>吳正縣</v>
          </cell>
          <cell r="E10269" t="str">
            <v>吳正縣先生</v>
          </cell>
          <cell r="F10269">
            <v>910100296</v>
          </cell>
        </row>
        <row r="10270">
          <cell r="A10270" t="str">
            <v>L825388</v>
          </cell>
          <cell r="B10270" t="str">
            <v>AJG9359</v>
          </cell>
          <cell r="C10270" t="str">
            <v>先生</v>
          </cell>
          <cell r="D10270" t="str">
            <v>周勝傑建築師事務所周勝傑</v>
          </cell>
          <cell r="E10270" t="str">
            <v>周勝傑先生</v>
          </cell>
          <cell r="F10270">
            <v>932162173</v>
          </cell>
        </row>
        <row r="10271">
          <cell r="A10271" t="str">
            <v>L826400</v>
          </cell>
          <cell r="B10271" t="str">
            <v>AKF8118</v>
          </cell>
          <cell r="C10271" t="str">
            <v>先生</v>
          </cell>
          <cell r="D10271" t="str">
            <v>鍊金寶有限公司黃鈴雅</v>
          </cell>
          <cell r="E10271" t="str">
            <v>林裕城先生</v>
          </cell>
          <cell r="F10271">
            <v>939190589</v>
          </cell>
        </row>
        <row r="10272">
          <cell r="A10272" t="str">
            <v>L826618</v>
          </cell>
          <cell r="B10272" t="str">
            <v>0559J5</v>
          </cell>
          <cell r="C10272" t="str">
            <v>先生</v>
          </cell>
          <cell r="D10272" t="str">
            <v>茆邦媛</v>
          </cell>
          <cell r="E10272" t="str">
            <v>閆振鳴先生</v>
          </cell>
          <cell r="F10272">
            <v>937821567</v>
          </cell>
        </row>
        <row r="10273">
          <cell r="A10273" t="str">
            <v>L827923</v>
          </cell>
          <cell r="B10273" t="str">
            <v>8859UX</v>
          </cell>
          <cell r="C10273" t="str">
            <v>小姐</v>
          </cell>
          <cell r="D10273" t="str">
            <v>黃毓怡</v>
          </cell>
          <cell r="E10273" t="str">
            <v>黃毓怡小姐</v>
          </cell>
          <cell r="F10273">
            <v>937097351</v>
          </cell>
        </row>
        <row r="10274">
          <cell r="A10274" t="str">
            <v>L829480</v>
          </cell>
          <cell r="B10274" t="str">
            <v>AKK6161</v>
          </cell>
          <cell r="C10274" t="str">
            <v>先生</v>
          </cell>
          <cell r="D10274" t="str">
            <v>勝亞實業股份有限公司顏銘宏</v>
          </cell>
          <cell r="E10274" t="str">
            <v>顏銘宏先生</v>
          </cell>
          <cell r="F10274">
            <v>979966281</v>
          </cell>
        </row>
        <row r="10275">
          <cell r="A10275" t="str">
            <v>L829483</v>
          </cell>
          <cell r="B10275" t="str">
            <v>6658H8</v>
          </cell>
          <cell r="C10275" t="str">
            <v>先生</v>
          </cell>
          <cell r="D10275" t="str">
            <v>百大葡萄酒有限公司顏銘宏</v>
          </cell>
          <cell r="E10275" t="str">
            <v>顏銘宏先生</v>
          </cell>
          <cell r="F10275">
            <v>979966281</v>
          </cell>
        </row>
        <row r="10276">
          <cell r="A10276" t="str">
            <v>L830548</v>
          </cell>
          <cell r="B10276" t="str">
            <v>5660H7</v>
          </cell>
          <cell r="C10276" t="str">
            <v>小姐</v>
          </cell>
          <cell r="D10276" t="str">
            <v>林思于</v>
          </cell>
          <cell r="E10276" t="str">
            <v>林思于小姐</v>
          </cell>
          <cell r="F10276">
            <v>927566623</v>
          </cell>
        </row>
        <row r="10277">
          <cell r="A10277" t="str">
            <v>L830550</v>
          </cell>
          <cell r="B10277" t="str">
            <v>8956N3</v>
          </cell>
          <cell r="C10277" t="str">
            <v>小姐</v>
          </cell>
          <cell r="D10277" t="str">
            <v>黃莉棋</v>
          </cell>
          <cell r="E10277" t="str">
            <v>黃莉棋小姐</v>
          </cell>
          <cell r="F10277">
            <v>921113879</v>
          </cell>
        </row>
        <row r="10278">
          <cell r="A10278" t="str">
            <v>L830951</v>
          </cell>
          <cell r="B10278" t="str">
            <v>0892L5</v>
          </cell>
          <cell r="C10278" t="str">
            <v>先生</v>
          </cell>
          <cell r="D10278" t="str">
            <v>斑馬道具有限公司賴正棟</v>
          </cell>
          <cell r="E10278" t="str">
            <v>賴正棟先生</v>
          </cell>
          <cell r="F10278">
            <v>938000768</v>
          </cell>
        </row>
        <row r="10279">
          <cell r="A10279" t="str">
            <v>L831272</v>
          </cell>
          <cell r="B10279" t="str">
            <v>AMY8902</v>
          </cell>
          <cell r="C10279" t="str">
            <v>先生</v>
          </cell>
          <cell r="D10279" t="str">
            <v>遠銀國際租賃股份有限公司黃嘉敏</v>
          </cell>
          <cell r="E10279" t="str">
            <v>黃嘉敏先生</v>
          </cell>
          <cell r="F10279">
            <v>920899677</v>
          </cell>
        </row>
        <row r="10280">
          <cell r="A10280" t="str">
            <v>L833743</v>
          </cell>
          <cell r="B10280" t="str">
            <v>0768T9</v>
          </cell>
          <cell r="C10280" t="str">
            <v>先生</v>
          </cell>
          <cell r="D10280" t="str">
            <v>丁元迪</v>
          </cell>
          <cell r="E10280" t="str">
            <v>陳長淇先生</v>
          </cell>
          <cell r="F10280">
            <v>930774558</v>
          </cell>
        </row>
        <row r="10281">
          <cell r="A10281" t="str">
            <v>L834162</v>
          </cell>
          <cell r="B10281" t="str">
            <v>9089L3</v>
          </cell>
          <cell r="C10281" t="str">
            <v>先生</v>
          </cell>
          <cell r="D10281" t="str">
            <v>黃楷崴</v>
          </cell>
          <cell r="E10281" t="str">
            <v>黃楷崴先生</v>
          </cell>
          <cell r="F10281">
            <v>938938979</v>
          </cell>
        </row>
        <row r="10282">
          <cell r="A10282" t="str">
            <v>L835595</v>
          </cell>
          <cell r="B10282" t="str">
            <v>7783R8</v>
          </cell>
          <cell r="C10282" t="str">
            <v>先生</v>
          </cell>
          <cell r="D10282" t="str">
            <v>邱浩翔</v>
          </cell>
          <cell r="E10282" t="str">
            <v>邱浩翔先生</v>
          </cell>
          <cell r="F10282">
            <v>938788103</v>
          </cell>
        </row>
        <row r="10283">
          <cell r="A10283" t="str">
            <v>L836363</v>
          </cell>
          <cell r="B10283" t="str">
            <v>3232T2</v>
          </cell>
          <cell r="C10283" t="str">
            <v>先生</v>
          </cell>
          <cell r="D10283" t="str">
            <v>陳弘文</v>
          </cell>
          <cell r="E10283" t="str">
            <v>陳弘文先生</v>
          </cell>
          <cell r="F10283">
            <v>928647525</v>
          </cell>
        </row>
        <row r="10284">
          <cell r="A10284" t="str">
            <v>L837174</v>
          </cell>
          <cell r="B10284" t="str">
            <v>RAA2226</v>
          </cell>
          <cell r="C10284" t="str">
            <v>先生</v>
          </cell>
          <cell r="D10284" t="str">
            <v>詹益嘉</v>
          </cell>
          <cell r="E10284" t="str">
            <v>詹益嘉先生</v>
          </cell>
          <cell r="F10284">
            <v>953329681</v>
          </cell>
        </row>
        <row r="10285">
          <cell r="A10285" t="str">
            <v>L838192</v>
          </cell>
          <cell r="B10285">
            <v>661611</v>
          </cell>
          <cell r="C10285" t="str">
            <v>小姐</v>
          </cell>
          <cell r="D10285" t="str">
            <v>原丞(有)-財盟租賃杜麗芳</v>
          </cell>
          <cell r="E10285" t="str">
            <v>杜麗芳小姐</v>
          </cell>
          <cell r="F10285">
            <v>926271878</v>
          </cell>
        </row>
        <row r="10286">
          <cell r="A10286" t="str">
            <v>L838347</v>
          </cell>
          <cell r="B10286" t="str">
            <v>4887T8</v>
          </cell>
          <cell r="C10286" t="str">
            <v>小姐</v>
          </cell>
          <cell r="D10286" t="str">
            <v>程文祺</v>
          </cell>
          <cell r="E10286" t="str">
            <v>莊秀李小姐</v>
          </cell>
          <cell r="F10286">
            <v>939935631</v>
          </cell>
        </row>
        <row r="10287">
          <cell r="A10287" t="str">
            <v>L840462</v>
          </cell>
          <cell r="B10287" t="str">
            <v>0127S5</v>
          </cell>
          <cell r="C10287" t="str">
            <v>女士</v>
          </cell>
          <cell r="D10287" t="str">
            <v>鍾淑楨</v>
          </cell>
          <cell r="E10287" t="str">
            <v>鍾淑楨女士</v>
          </cell>
          <cell r="F10287">
            <v>932059002</v>
          </cell>
        </row>
        <row r="10288">
          <cell r="A10288" t="str">
            <v>L840711</v>
          </cell>
          <cell r="B10288" t="str">
            <v>ANW1771</v>
          </cell>
          <cell r="C10288" t="str">
            <v>先生</v>
          </cell>
          <cell r="D10288" t="str">
            <v>林欽能</v>
          </cell>
          <cell r="E10288" t="str">
            <v>林欽能先生</v>
          </cell>
          <cell r="F10288">
            <v>932156646</v>
          </cell>
        </row>
        <row r="10289">
          <cell r="A10289" t="str">
            <v>L841014</v>
          </cell>
          <cell r="B10289" t="str">
            <v>AAB8999</v>
          </cell>
          <cell r="C10289" t="str">
            <v>先生</v>
          </cell>
          <cell r="D10289" t="str">
            <v>陳奉勳</v>
          </cell>
          <cell r="E10289" t="str">
            <v>陳奉勳先生</v>
          </cell>
          <cell r="F10289">
            <v>937988889</v>
          </cell>
        </row>
        <row r="10290">
          <cell r="A10290" t="str">
            <v>L841549</v>
          </cell>
          <cell r="B10290" t="str">
            <v>AAC8935</v>
          </cell>
          <cell r="C10290" t="str">
            <v>先生</v>
          </cell>
          <cell r="D10290" t="str">
            <v>李川澤</v>
          </cell>
          <cell r="E10290" t="str">
            <v>李川澤先生</v>
          </cell>
          <cell r="F10290">
            <v>935093304</v>
          </cell>
        </row>
        <row r="10291">
          <cell r="A10291" t="str">
            <v>L842496</v>
          </cell>
          <cell r="B10291" t="str">
            <v>AAA7337</v>
          </cell>
          <cell r="C10291" t="str">
            <v>先生</v>
          </cell>
          <cell r="D10291" t="str">
            <v>丁燕玲</v>
          </cell>
          <cell r="E10291" t="str">
            <v>楊三寶先生</v>
          </cell>
          <cell r="F10291">
            <v>939920479</v>
          </cell>
        </row>
        <row r="10292">
          <cell r="A10292" t="str">
            <v>L842651</v>
          </cell>
          <cell r="B10292" t="str">
            <v>AAF7697</v>
          </cell>
          <cell r="C10292" t="str">
            <v>先生</v>
          </cell>
          <cell r="D10292" t="str">
            <v>聚益化學工業(股)何榮欽</v>
          </cell>
          <cell r="E10292" t="str">
            <v>何榮欽先生</v>
          </cell>
          <cell r="F10292">
            <v>932197495</v>
          </cell>
        </row>
        <row r="10293">
          <cell r="A10293" t="str">
            <v>L843323</v>
          </cell>
          <cell r="B10293" t="str">
            <v>AAD8328</v>
          </cell>
          <cell r="C10293" t="str">
            <v>先生</v>
          </cell>
          <cell r="D10293" t="str">
            <v>千蓬(股)譚中欽</v>
          </cell>
          <cell r="E10293" t="str">
            <v>譚中欽先生</v>
          </cell>
          <cell r="F10293">
            <v>932040271</v>
          </cell>
        </row>
        <row r="10294">
          <cell r="A10294" t="str">
            <v>L844819</v>
          </cell>
          <cell r="B10294" t="str">
            <v>ACH8288</v>
          </cell>
          <cell r="C10294" t="str">
            <v>先生</v>
          </cell>
          <cell r="D10294" t="str">
            <v>馬啟祥</v>
          </cell>
          <cell r="E10294" t="str">
            <v>馬啟祥先生</v>
          </cell>
          <cell r="F10294">
            <v>905269785</v>
          </cell>
        </row>
        <row r="10295">
          <cell r="A10295" t="str">
            <v>L846939</v>
          </cell>
          <cell r="B10295" t="str">
            <v>8089K8</v>
          </cell>
          <cell r="C10295" t="str">
            <v>先生</v>
          </cell>
          <cell r="D10295" t="str">
            <v>廖育增</v>
          </cell>
          <cell r="E10295" t="str">
            <v>廖育增先生</v>
          </cell>
          <cell r="F10295">
            <v>921610290</v>
          </cell>
        </row>
        <row r="10296">
          <cell r="A10296" t="str">
            <v>L858332</v>
          </cell>
          <cell r="B10296" t="str">
            <v>ABQ0099</v>
          </cell>
          <cell r="C10296" t="str">
            <v>先生</v>
          </cell>
          <cell r="D10296" t="str">
            <v>黃素梅</v>
          </cell>
          <cell r="E10296" t="str">
            <v>陳立仁先生</v>
          </cell>
          <cell r="F10296">
            <v>975568616</v>
          </cell>
        </row>
        <row r="10297">
          <cell r="A10297" t="str">
            <v>L876681</v>
          </cell>
          <cell r="B10297" t="str">
            <v>9818M8</v>
          </cell>
          <cell r="C10297" t="str">
            <v>先生</v>
          </cell>
          <cell r="D10297" t="str">
            <v>黎克誠</v>
          </cell>
          <cell r="E10297" t="str">
            <v>黎克誠先生</v>
          </cell>
          <cell r="F10297">
            <v>936056294</v>
          </cell>
        </row>
        <row r="10298">
          <cell r="A10298" t="str">
            <v>L877235</v>
          </cell>
          <cell r="B10298" t="str">
            <v>0586J6</v>
          </cell>
          <cell r="C10298" t="str">
            <v>小姐</v>
          </cell>
          <cell r="D10298" t="str">
            <v>得立食品股份有限公司陳芃</v>
          </cell>
          <cell r="E10298" t="str">
            <v>陳芃小姐</v>
          </cell>
          <cell r="F10298">
            <v>953886997</v>
          </cell>
        </row>
        <row r="10299">
          <cell r="A10299" t="str">
            <v>L880792</v>
          </cell>
          <cell r="B10299" t="str">
            <v>9588L3</v>
          </cell>
          <cell r="C10299" t="str">
            <v>先生</v>
          </cell>
          <cell r="D10299" t="str">
            <v>王博民</v>
          </cell>
          <cell r="E10299" t="str">
            <v>王博民先生</v>
          </cell>
          <cell r="F10299">
            <v>938700357</v>
          </cell>
        </row>
        <row r="10300">
          <cell r="A10300" t="str">
            <v>L880967</v>
          </cell>
          <cell r="B10300" t="str">
            <v>6508P3</v>
          </cell>
          <cell r="C10300" t="str">
            <v>先生</v>
          </cell>
          <cell r="D10300" t="str">
            <v>林于傑</v>
          </cell>
          <cell r="E10300" t="str">
            <v>林于傑先生</v>
          </cell>
          <cell r="F10300">
            <v>922066886</v>
          </cell>
        </row>
        <row r="10301">
          <cell r="A10301" t="str">
            <v>L882182</v>
          </cell>
          <cell r="B10301" t="str">
            <v>1366L8</v>
          </cell>
          <cell r="C10301" t="str">
            <v>先生</v>
          </cell>
          <cell r="D10301" t="str">
            <v>詹易錚</v>
          </cell>
          <cell r="E10301" t="str">
            <v>詹易錚先生</v>
          </cell>
          <cell r="F10301">
            <v>920747055</v>
          </cell>
        </row>
        <row r="10302">
          <cell r="A10302" t="str">
            <v>L894680</v>
          </cell>
          <cell r="B10302" t="str">
            <v>8686J8</v>
          </cell>
          <cell r="C10302" t="str">
            <v>小姐</v>
          </cell>
          <cell r="D10302" t="str">
            <v>許秀英</v>
          </cell>
          <cell r="E10302" t="str">
            <v>許秀英小姐</v>
          </cell>
          <cell r="F10302">
            <v>936159578</v>
          </cell>
        </row>
        <row r="10303">
          <cell r="A10303" t="str">
            <v>L895074</v>
          </cell>
          <cell r="B10303" t="str">
            <v>3218J8</v>
          </cell>
          <cell r="C10303" t="str">
            <v>先生</v>
          </cell>
          <cell r="D10303" t="str">
            <v>何嘉興</v>
          </cell>
          <cell r="E10303" t="str">
            <v>顏銘宏先生</v>
          </cell>
          <cell r="F10303">
            <v>979966281</v>
          </cell>
        </row>
        <row r="10304">
          <cell r="A10304" t="str">
            <v>L895076</v>
          </cell>
          <cell r="B10304" t="str">
            <v>9189L3</v>
          </cell>
          <cell r="C10304" t="str">
            <v>小姐</v>
          </cell>
          <cell r="D10304" t="str">
            <v>魯靜娟</v>
          </cell>
          <cell r="E10304" t="str">
            <v>魯靜娟小姐</v>
          </cell>
          <cell r="F10304">
            <v>935015293</v>
          </cell>
        </row>
        <row r="10305">
          <cell r="A10305" t="str">
            <v>L895300</v>
          </cell>
          <cell r="B10305" t="str">
            <v>1233J8</v>
          </cell>
          <cell r="C10305" t="str">
            <v>先生</v>
          </cell>
          <cell r="D10305" t="str">
            <v>良頂股份有限公司巫純源</v>
          </cell>
          <cell r="E10305" t="str">
            <v>巫純源先生</v>
          </cell>
          <cell r="F10305">
            <v>912930038</v>
          </cell>
        </row>
        <row r="10306">
          <cell r="A10306" t="str">
            <v>L895636</v>
          </cell>
          <cell r="B10306" t="str">
            <v>8656J8</v>
          </cell>
          <cell r="C10306" t="str">
            <v>先生</v>
          </cell>
          <cell r="D10306" t="str">
            <v>陳厚儒</v>
          </cell>
          <cell r="E10306" t="str">
            <v>陳厚儒先生</v>
          </cell>
          <cell r="F10306">
            <v>935192100</v>
          </cell>
        </row>
        <row r="10307">
          <cell r="A10307" t="str">
            <v>L897436</v>
          </cell>
          <cell r="B10307" t="str">
            <v>3888V6</v>
          </cell>
          <cell r="C10307" t="str">
            <v>小姐</v>
          </cell>
          <cell r="D10307" t="str">
            <v>源流投資有限公司陳秋菊</v>
          </cell>
          <cell r="E10307" t="str">
            <v>陳秋菊小姐</v>
          </cell>
          <cell r="F10307">
            <v>912530378</v>
          </cell>
        </row>
        <row r="10308">
          <cell r="A10308" t="str">
            <v>L899932</v>
          </cell>
          <cell r="B10308" t="str">
            <v>ANA2559</v>
          </cell>
          <cell r="C10308" t="str">
            <v>先生</v>
          </cell>
          <cell r="D10308" t="str">
            <v>陳筱佳</v>
          </cell>
          <cell r="E10308" t="str">
            <v>陳振凱先生</v>
          </cell>
          <cell r="F10308">
            <v>987867165</v>
          </cell>
        </row>
        <row r="10309">
          <cell r="A10309" t="str">
            <v>L901004</v>
          </cell>
          <cell r="B10309" t="str">
            <v>2168J8</v>
          </cell>
          <cell r="C10309" t="str">
            <v>先生</v>
          </cell>
          <cell r="D10309" t="str">
            <v>蘇俊興</v>
          </cell>
          <cell r="E10309" t="str">
            <v>蘇俊興先生</v>
          </cell>
          <cell r="F10309">
            <v>936666637</v>
          </cell>
        </row>
        <row r="10310">
          <cell r="A10310" t="str">
            <v>L902326</v>
          </cell>
          <cell r="B10310" t="str">
            <v>3990J9</v>
          </cell>
          <cell r="C10310" t="str">
            <v>先生</v>
          </cell>
          <cell r="D10310" t="str">
            <v>王靜瑛</v>
          </cell>
          <cell r="E10310" t="str">
            <v>林文基先生</v>
          </cell>
          <cell r="F10310">
            <v>975306257</v>
          </cell>
        </row>
        <row r="10311">
          <cell r="A10311" t="str">
            <v>L902391</v>
          </cell>
          <cell r="B10311">
            <v>335763</v>
          </cell>
          <cell r="C10311" t="str">
            <v>先生</v>
          </cell>
          <cell r="D10311" t="str">
            <v>丁士殷</v>
          </cell>
          <cell r="E10311" t="str">
            <v>丁士殷先生</v>
          </cell>
          <cell r="F10311">
            <v>932300766</v>
          </cell>
        </row>
        <row r="10312">
          <cell r="A10312" t="str">
            <v>L904064</v>
          </cell>
          <cell r="B10312" t="str">
            <v>ANM7010</v>
          </cell>
          <cell r="C10312" t="str">
            <v>先生</v>
          </cell>
          <cell r="D10312" t="str">
            <v>葉建漢</v>
          </cell>
          <cell r="E10312" t="str">
            <v>葉建漢先生</v>
          </cell>
          <cell r="F10312">
            <v>913137997</v>
          </cell>
        </row>
        <row r="10313">
          <cell r="A10313" t="str">
            <v>L904609</v>
          </cell>
          <cell r="B10313" t="str">
            <v>1077S3</v>
          </cell>
          <cell r="C10313" t="str">
            <v>先生</v>
          </cell>
          <cell r="D10313" t="str">
            <v>陳德容</v>
          </cell>
          <cell r="E10313" t="str">
            <v>王贊策先生</v>
          </cell>
          <cell r="F10313">
            <v>958677768</v>
          </cell>
        </row>
        <row r="10314">
          <cell r="A10314" t="str">
            <v>L904631</v>
          </cell>
          <cell r="B10314" t="str">
            <v>ATN1586</v>
          </cell>
          <cell r="C10314" t="str">
            <v>小姐</v>
          </cell>
          <cell r="D10314" t="str">
            <v>日盛全台通小客車租賃(股)陳鵑</v>
          </cell>
          <cell r="E10314" t="str">
            <v>陳鵑小姐</v>
          </cell>
          <cell r="F10314">
            <v>975387882</v>
          </cell>
        </row>
        <row r="10315">
          <cell r="A10315" t="str">
            <v>L905020</v>
          </cell>
          <cell r="B10315" t="str">
            <v>ATN9512</v>
          </cell>
          <cell r="C10315" t="str">
            <v>小姐</v>
          </cell>
          <cell r="D10315" t="str">
            <v>陳貴足</v>
          </cell>
          <cell r="E10315" t="str">
            <v>陳貴足小姐</v>
          </cell>
          <cell r="F10315">
            <v>910212586</v>
          </cell>
        </row>
        <row r="10316">
          <cell r="A10316" t="str">
            <v>L905228</v>
          </cell>
          <cell r="B10316" t="str">
            <v>1277S3</v>
          </cell>
          <cell r="C10316" t="str">
            <v>先生</v>
          </cell>
          <cell r="D10316" t="str">
            <v>劉昌煥</v>
          </cell>
          <cell r="E10316" t="str">
            <v>劉昌煥先生</v>
          </cell>
          <cell r="F10316">
            <v>937065777</v>
          </cell>
        </row>
        <row r="10317">
          <cell r="A10317" t="str">
            <v>L905250</v>
          </cell>
          <cell r="B10317">
            <v>558966</v>
          </cell>
          <cell r="C10317" t="str">
            <v>先生</v>
          </cell>
          <cell r="D10317" t="str">
            <v>聯邦國際租賃股份有限公司柯金鵬</v>
          </cell>
          <cell r="E10317" t="str">
            <v>柯金鵬先生</v>
          </cell>
          <cell r="F10317">
            <v>938050505</v>
          </cell>
        </row>
        <row r="10318">
          <cell r="A10318" t="str">
            <v>L905512</v>
          </cell>
          <cell r="B10318" t="str">
            <v>1279AC</v>
          </cell>
          <cell r="C10318" t="str">
            <v>小姐</v>
          </cell>
          <cell r="D10318" t="str">
            <v>0宋家瑩</v>
          </cell>
          <cell r="E10318" t="str">
            <v>宋家瑩小姐</v>
          </cell>
          <cell r="F10318">
            <v>908925868</v>
          </cell>
        </row>
        <row r="10319">
          <cell r="A10319" t="str">
            <v>L905792</v>
          </cell>
          <cell r="B10319" t="str">
            <v>ANN9258</v>
          </cell>
          <cell r="C10319" t="str">
            <v>先生</v>
          </cell>
          <cell r="D10319" t="str">
            <v>王聲威</v>
          </cell>
          <cell r="E10319" t="str">
            <v>王聲威先生</v>
          </cell>
          <cell r="F10319">
            <v>932311968</v>
          </cell>
        </row>
        <row r="10320">
          <cell r="A10320" t="str">
            <v>L905818</v>
          </cell>
          <cell r="B10320" t="str">
            <v>6006S2</v>
          </cell>
          <cell r="C10320" t="str">
            <v>先生</v>
          </cell>
          <cell r="D10320" t="str">
            <v>蔡怡慈</v>
          </cell>
          <cell r="E10320" t="str">
            <v>許偉皓先生</v>
          </cell>
          <cell r="F10320">
            <v>921591519</v>
          </cell>
        </row>
        <row r="10321">
          <cell r="A10321" t="str">
            <v>L905999</v>
          </cell>
          <cell r="B10321" t="str">
            <v>2883S2</v>
          </cell>
          <cell r="C10321" t="str">
            <v>先生</v>
          </cell>
          <cell r="D10321" t="str">
            <v>張書偉</v>
          </cell>
          <cell r="E10321" t="str">
            <v>張書偉先生</v>
          </cell>
          <cell r="F10321">
            <v>932322161</v>
          </cell>
        </row>
        <row r="10322">
          <cell r="A10322" t="str">
            <v>L906070</v>
          </cell>
          <cell r="B10322" t="str">
            <v>5277S2</v>
          </cell>
          <cell r="C10322" t="str">
            <v>小姐</v>
          </cell>
          <cell r="D10322" t="str">
            <v>王叔豪</v>
          </cell>
          <cell r="E10322" t="str">
            <v>白淑玲小姐</v>
          </cell>
          <cell r="F10322">
            <v>935606391</v>
          </cell>
        </row>
        <row r="10323">
          <cell r="A10323" t="str">
            <v>L906098</v>
          </cell>
          <cell r="B10323" t="str">
            <v>5069S2</v>
          </cell>
          <cell r="C10323" t="str">
            <v>先生</v>
          </cell>
          <cell r="D10323" t="str">
            <v>陳秀雲</v>
          </cell>
          <cell r="E10323" t="str">
            <v>喬廣文先生</v>
          </cell>
          <cell r="F10323">
            <v>928808338</v>
          </cell>
        </row>
        <row r="10324">
          <cell r="A10324" t="str">
            <v>L906587</v>
          </cell>
          <cell r="B10324" t="str">
            <v>AAT7667</v>
          </cell>
          <cell r="C10324" t="str">
            <v>小姐</v>
          </cell>
          <cell r="D10324" t="str">
            <v>財團法人羅許基金會羅東博愛醫院徐雪紅</v>
          </cell>
          <cell r="E10324" t="str">
            <v>徐雪紅小姐</v>
          </cell>
          <cell r="F10324">
            <v>963357058</v>
          </cell>
        </row>
        <row r="10325">
          <cell r="A10325" t="str">
            <v>L907071</v>
          </cell>
          <cell r="B10325" t="str">
            <v>6778M2</v>
          </cell>
          <cell r="C10325" t="str">
            <v>女士</v>
          </cell>
          <cell r="D10325" t="str">
            <v>高玉芳</v>
          </cell>
          <cell r="E10325" t="str">
            <v>高玉芳女士</v>
          </cell>
          <cell r="F10325">
            <v>933888465</v>
          </cell>
        </row>
        <row r="10326">
          <cell r="A10326" t="str">
            <v>L907393</v>
          </cell>
          <cell r="B10326" t="str">
            <v>AAA3909</v>
          </cell>
          <cell r="C10326" t="str">
            <v>小姐</v>
          </cell>
          <cell r="D10326" t="str">
            <v>林欣穎</v>
          </cell>
          <cell r="E10326" t="str">
            <v>林欣穎小姐</v>
          </cell>
          <cell r="F10326">
            <v>983636508</v>
          </cell>
        </row>
        <row r="10327">
          <cell r="A10327" t="str">
            <v>L908425</v>
          </cell>
          <cell r="B10327" t="str">
            <v>RAY3928</v>
          </cell>
          <cell r="C10327" t="str">
            <v>先生</v>
          </cell>
          <cell r="D10327" t="str">
            <v>遠銀國際租賃股份有限公司張祐語</v>
          </cell>
          <cell r="E10327" t="str">
            <v>張祐語先生</v>
          </cell>
          <cell r="F10327">
            <v>919109933</v>
          </cell>
        </row>
        <row r="10328">
          <cell r="A10328" t="str">
            <v>L908465</v>
          </cell>
          <cell r="B10328" t="str">
            <v>AAD5759</v>
          </cell>
          <cell r="C10328" t="str">
            <v>小姐</v>
          </cell>
          <cell r="D10328" t="str">
            <v>稹懋投資業有限公司廖佳慧</v>
          </cell>
          <cell r="E10328" t="str">
            <v>廖佳慧小姐</v>
          </cell>
          <cell r="F10328">
            <v>988916073</v>
          </cell>
        </row>
        <row r="10329">
          <cell r="A10329" t="str">
            <v>L908471</v>
          </cell>
          <cell r="B10329" t="str">
            <v>ABD1198</v>
          </cell>
          <cell r="C10329" t="str">
            <v>女士</v>
          </cell>
          <cell r="D10329" t="str">
            <v>李思慧</v>
          </cell>
          <cell r="E10329" t="str">
            <v>李思慧女士</v>
          </cell>
          <cell r="F10329">
            <v>937937290</v>
          </cell>
        </row>
        <row r="10330">
          <cell r="A10330" t="str">
            <v>L908837</v>
          </cell>
          <cell r="B10330" t="str">
            <v>L908837</v>
          </cell>
          <cell r="C10330" t="str">
            <v>先生</v>
          </cell>
          <cell r="D10330" t="str">
            <v>車已賣</v>
          </cell>
          <cell r="E10330" t="str">
            <v>車已賣先生</v>
          </cell>
          <cell r="F10330">
            <v>900000000</v>
          </cell>
        </row>
        <row r="10331">
          <cell r="A10331" t="str">
            <v>L908858</v>
          </cell>
          <cell r="B10331" t="str">
            <v>RBD5387</v>
          </cell>
          <cell r="C10331" t="str">
            <v>先生</v>
          </cell>
          <cell r="D10331" t="str">
            <v>春野國際(有)-財盟租賃郭主義</v>
          </cell>
          <cell r="E10331" t="str">
            <v>郭主義先生</v>
          </cell>
          <cell r="F10331">
            <v>918001948</v>
          </cell>
        </row>
        <row r="10332">
          <cell r="A10332" t="str">
            <v>L908911</v>
          </cell>
          <cell r="B10332" t="str">
            <v>AQB1157</v>
          </cell>
          <cell r="C10332" t="str">
            <v>先生</v>
          </cell>
          <cell r="D10332" t="str">
            <v>何信律</v>
          </cell>
          <cell r="E10332" t="str">
            <v>何信律先生</v>
          </cell>
          <cell r="F10332">
            <v>926212266</v>
          </cell>
        </row>
        <row r="10333">
          <cell r="A10333" t="str">
            <v>L908958</v>
          </cell>
          <cell r="B10333" t="str">
            <v>AAP6867</v>
          </cell>
          <cell r="C10333" t="str">
            <v>先生</v>
          </cell>
          <cell r="D10333" t="str">
            <v>許俊蓬</v>
          </cell>
          <cell r="E10333" t="str">
            <v>許俊蓬先生</v>
          </cell>
          <cell r="F10333">
            <v>922660988</v>
          </cell>
        </row>
        <row r="10334">
          <cell r="A10334" t="str">
            <v>L908967</v>
          </cell>
          <cell r="B10334" t="str">
            <v>AAB2086</v>
          </cell>
          <cell r="C10334" t="str">
            <v>先生</v>
          </cell>
          <cell r="D10334" t="str">
            <v>曹書逢</v>
          </cell>
          <cell r="E10334" t="str">
            <v>曹書逢先生</v>
          </cell>
          <cell r="F10334">
            <v>956261868</v>
          </cell>
        </row>
        <row r="10335">
          <cell r="A10335" t="str">
            <v>L908973</v>
          </cell>
          <cell r="B10335" t="str">
            <v>AAB3067</v>
          </cell>
          <cell r="C10335" t="str">
            <v>先生</v>
          </cell>
          <cell r="D10335" t="str">
            <v>徐明德</v>
          </cell>
          <cell r="E10335" t="str">
            <v>徐明德先生</v>
          </cell>
          <cell r="F10335">
            <v>955538014</v>
          </cell>
        </row>
        <row r="10336">
          <cell r="A10336" t="str">
            <v>L909371</v>
          </cell>
          <cell r="B10336" t="str">
            <v>ABS1029</v>
          </cell>
          <cell r="C10336" t="str">
            <v>先生</v>
          </cell>
          <cell r="D10336" t="str">
            <v>張蕙如</v>
          </cell>
          <cell r="E10336" t="str">
            <v>陳正傑先生</v>
          </cell>
          <cell r="F10336">
            <v>933267467</v>
          </cell>
        </row>
        <row r="10337">
          <cell r="A10337" t="str">
            <v>L909377</v>
          </cell>
          <cell r="B10337" t="str">
            <v>AAP8798</v>
          </cell>
          <cell r="C10337" t="str">
            <v>女士</v>
          </cell>
          <cell r="D10337" t="str">
            <v>楊秀秀</v>
          </cell>
          <cell r="E10337" t="str">
            <v>楊秀秀女士</v>
          </cell>
          <cell r="F10337">
            <v>920412621</v>
          </cell>
        </row>
        <row r="10338">
          <cell r="A10338" t="str">
            <v>L909961</v>
          </cell>
          <cell r="B10338" t="str">
            <v>AAD8526</v>
          </cell>
          <cell r="C10338" t="str">
            <v>女士</v>
          </cell>
          <cell r="D10338" t="str">
            <v>丁于婷</v>
          </cell>
          <cell r="E10338" t="str">
            <v>丁于婷女士</v>
          </cell>
          <cell r="F10338">
            <v>911506123</v>
          </cell>
        </row>
        <row r="10339">
          <cell r="A10339" t="str">
            <v>L909971</v>
          </cell>
          <cell r="B10339" t="str">
            <v>ABD3008</v>
          </cell>
          <cell r="C10339" t="str">
            <v>先生</v>
          </cell>
          <cell r="D10339" t="str">
            <v>高韶璘</v>
          </cell>
          <cell r="E10339" t="str">
            <v>邱國彥先生</v>
          </cell>
          <cell r="F10339">
            <v>928428007</v>
          </cell>
        </row>
        <row r="10340">
          <cell r="A10340" t="str">
            <v>L909973</v>
          </cell>
          <cell r="B10340" t="str">
            <v>AAM5656</v>
          </cell>
          <cell r="C10340" t="str">
            <v>小姐</v>
          </cell>
          <cell r="D10340" t="str">
            <v>李芸珍</v>
          </cell>
          <cell r="E10340" t="str">
            <v>李芸珍小姐</v>
          </cell>
          <cell r="F10340">
            <v>928234670</v>
          </cell>
        </row>
        <row r="10341">
          <cell r="A10341" t="str">
            <v>L909976</v>
          </cell>
          <cell r="B10341" t="str">
            <v>APP6809</v>
          </cell>
          <cell r="C10341" t="str">
            <v>先生</v>
          </cell>
          <cell r="D10341" t="str">
            <v>宋允文</v>
          </cell>
          <cell r="E10341" t="str">
            <v>宋允文先生</v>
          </cell>
          <cell r="F10341">
            <v>989358955</v>
          </cell>
        </row>
        <row r="10342">
          <cell r="A10342" t="str">
            <v>L909979</v>
          </cell>
          <cell r="B10342" t="str">
            <v>APK9888</v>
          </cell>
          <cell r="C10342" t="str">
            <v>小姐</v>
          </cell>
          <cell r="D10342" t="str">
            <v>王珮華</v>
          </cell>
          <cell r="E10342" t="str">
            <v>王珮華小姐</v>
          </cell>
          <cell r="F10342">
            <v>932084880</v>
          </cell>
        </row>
        <row r="10343">
          <cell r="A10343" t="str">
            <v>L909994</v>
          </cell>
          <cell r="B10343" t="str">
            <v>AAL0526</v>
          </cell>
          <cell r="C10343" t="str">
            <v>先生</v>
          </cell>
          <cell r="D10343" t="str">
            <v>涂清源</v>
          </cell>
          <cell r="E10343" t="str">
            <v>涂清源先生</v>
          </cell>
          <cell r="F10343">
            <v>922999252</v>
          </cell>
        </row>
        <row r="10344">
          <cell r="A10344" t="str">
            <v>L910048</v>
          </cell>
          <cell r="B10344" t="str">
            <v>AAM1212</v>
          </cell>
          <cell r="C10344" t="str">
            <v>先生</v>
          </cell>
          <cell r="D10344" t="str">
            <v>宋郁峰</v>
          </cell>
          <cell r="E10344" t="str">
            <v>宋郁峰先生</v>
          </cell>
          <cell r="F10344">
            <v>955787011</v>
          </cell>
        </row>
        <row r="10345">
          <cell r="A10345" t="str">
            <v>L914746</v>
          </cell>
          <cell r="B10345" t="str">
            <v>AAQ7755</v>
          </cell>
          <cell r="C10345" t="str">
            <v>先生</v>
          </cell>
          <cell r="D10345" t="str">
            <v>林清文</v>
          </cell>
          <cell r="E10345" t="str">
            <v>林清文先生</v>
          </cell>
          <cell r="F10345">
            <v>910050040</v>
          </cell>
        </row>
        <row r="10346">
          <cell r="A10346" t="str">
            <v>L914768</v>
          </cell>
          <cell r="B10346" t="str">
            <v>ABB1268</v>
          </cell>
          <cell r="C10346" t="str">
            <v>先生</v>
          </cell>
          <cell r="D10346" t="str">
            <v>陳俊仁</v>
          </cell>
          <cell r="E10346" t="str">
            <v>陳俊仁先生</v>
          </cell>
          <cell r="F10346">
            <v>938682672</v>
          </cell>
        </row>
        <row r="10347">
          <cell r="A10347" t="str">
            <v>L914777</v>
          </cell>
          <cell r="B10347" t="str">
            <v>AKA8725</v>
          </cell>
          <cell r="C10347" t="str">
            <v>先生</v>
          </cell>
          <cell r="D10347" t="str">
            <v>洪曼聘</v>
          </cell>
          <cell r="E10347" t="str">
            <v>王世凱先生</v>
          </cell>
          <cell r="F10347">
            <v>981038915</v>
          </cell>
        </row>
        <row r="10348">
          <cell r="A10348" t="str">
            <v>L914983</v>
          </cell>
          <cell r="B10348" t="str">
            <v>AAE6680</v>
          </cell>
          <cell r="C10348" t="str">
            <v>小姐</v>
          </cell>
          <cell r="D10348" t="str">
            <v>朱宥俐</v>
          </cell>
          <cell r="E10348" t="str">
            <v>朱宥俐小姐</v>
          </cell>
          <cell r="F10348">
            <v>922291155</v>
          </cell>
        </row>
        <row r="10349">
          <cell r="A10349" t="str">
            <v>L914994</v>
          </cell>
          <cell r="B10349" t="str">
            <v>ARF7886</v>
          </cell>
          <cell r="C10349" t="str">
            <v>先生</v>
          </cell>
          <cell r="D10349" t="str">
            <v>財盟租賃股份有限公司林克原</v>
          </cell>
          <cell r="E10349" t="str">
            <v>林克原先生</v>
          </cell>
          <cell r="F10349">
            <v>916567890</v>
          </cell>
        </row>
        <row r="10350">
          <cell r="A10350" t="str">
            <v>L916369</v>
          </cell>
          <cell r="B10350" t="str">
            <v>RAZ6955</v>
          </cell>
          <cell r="C10350" t="str">
            <v>先生</v>
          </cell>
          <cell r="D10350" t="str">
            <v>簡國隆</v>
          </cell>
          <cell r="E10350" t="str">
            <v>簡國隆先生</v>
          </cell>
          <cell r="F10350">
            <v>910110411</v>
          </cell>
        </row>
        <row r="10351">
          <cell r="A10351" t="str">
            <v>L920055</v>
          </cell>
          <cell r="B10351" t="str">
            <v>3789U8</v>
          </cell>
          <cell r="C10351" t="str">
            <v>先生</v>
          </cell>
          <cell r="D10351" t="str">
            <v>車已賣</v>
          </cell>
          <cell r="E10351" t="str">
            <v>車已賣先生</v>
          </cell>
          <cell r="F10351">
            <v>900000000</v>
          </cell>
        </row>
        <row r="10352">
          <cell r="A10352" t="str">
            <v>L921245</v>
          </cell>
          <cell r="B10352" t="str">
            <v>RBC7895</v>
          </cell>
          <cell r="C10352" t="str">
            <v>先生</v>
          </cell>
          <cell r="D10352" t="str">
            <v>依德國際股份有限公司(租賃)謝坤穎</v>
          </cell>
          <cell r="E10352" t="str">
            <v>謝坤穎先生</v>
          </cell>
          <cell r="F10352">
            <v>936189353</v>
          </cell>
        </row>
        <row r="10353">
          <cell r="A10353" t="str">
            <v>L921427</v>
          </cell>
          <cell r="B10353" t="str">
            <v>AAD8185</v>
          </cell>
          <cell r="C10353" t="str">
            <v>先生</v>
          </cell>
          <cell r="D10353" t="str">
            <v>周顯旺</v>
          </cell>
          <cell r="E10353" t="str">
            <v>周顯旺先生</v>
          </cell>
          <cell r="F10353">
            <v>918466305</v>
          </cell>
        </row>
        <row r="10354">
          <cell r="A10354" t="str">
            <v>L922538</v>
          </cell>
          <cell r="B10354" t="str">
            <v>AWZ2077</v>
          </cell>
          <cell r="C10354" t="str">
            <v>先生</v>
          </cell>
          <cell r="D10354" t="str">
            <v>財盟小客車租賃(股)邱元君</v>
          </cell>
          <cell r="E10354" t="str">
            <v>顏銘宏先生</v>
          </cell>
          <cell r="F10354">
            <v>979966281</v>
          </cell>
        </row>
        <row r="10355">
          <cell r="A10355" t="str">
            <v>L922660</v>
          </cell>
          <cell r="B10355" t="str">
            <v>ANR9266</v>
          </cell>
          <cell r="C10355" t="str">
            <v>先生</v>
          </cell>
          <cell r="D10355" t="str">
            <v>高志昕</v>
          </cell>
          <cell r="E10355" t="str">
            <v>高志昕先生</v>
          </cell>
          <cell r="F10355">
            <v>932859599</v>
          </cell>
        </row>
        <row r="10356">
          <cell r="A10356" t="str">
            <v>L923062</v>
          </cell>
          <cell r="B10356" t="str">
            <v>2069R8</v>
          </cell>
          <cell r="C10356" t="str">
            <v>先生</v>
          </cell>
          <cell r="D10356" t="str">
            <v>周德源</v>
          </cell>
          <cell r="E10356" t="str">
            <v>周德源先生</v>
          </cell>
          <cell r="F10356">
            <v>935583355</v>
          </cell>
        </row>
        <row r="10357">
          <cell r="A10357" t="str">
            <v>L924611</v>
          </cell>
          <cell r="B10357" t="str">
            <v>7120R8</v>
          </cell>
          <cell r="C10357" t="str">
            <v>先生</v>
          </cell>
          <cell r="D10357" t="str">
            <v>李芳忠</v>
          </cell>
          <cell r="E10357" t="str">
            <v>李芳忠先生</v>
          </cell>
          <cell r="F10357">
            <v>975799608</v>
          </cell>
        </row>
        <row r="10358">
          <cell r="A10358" t="str">
            <v>L924830</v>
          </cell>
          <cell r="B10358" t="str">
            <v>6833T3</v>
          </cell>
          <cell r="C10358" t="str">
            <v>小姐</v>
          </cell>
          <cell r="D10358" t="str">
            <v>林嘉珍</v>
          </cell>
          <cell r="E10358" t="str">
            <v>林嘉珍小姐</v>
          </cell>
          <cell r="F10358">
            <v>928524093</v>
          </cell>
        </row>
        <row r="10359">
          <cell r="A10359" t="str">
            <v>L926474</v>
          </cell>
          <cell r="B10359" t="str">
            <v>0988H9</v>
          </cell>
          <cell r="C10359" t="str">
            <v>先生</v>
          </cell>
          <cell r="D10359" t="str">
            <v>邰肇仁</v>
          </cell>
          <cell r="E10359" t="str">
            <v>王昭凡先生</v>
          </cell>
          <cell r="F10359">
            <v>919086620</v>
          </cell>
        </row>
        <row r="10360">
          <cell r="A10360" t="str">
            <v>L926487</v>
          </cell>
          <cell r="B10360" t="str">
            <v>8959V8</v>
          </cell>
          <cell r="C10360" t="str">
            <v>小姐</v>
          </cell>
          <cell r="D10360" t="str">
            <v>辛雪真</v>
          </cell>
          <cell r="E10360" t="str">
            <v>辛雪真小姐</v>
          </cell>
          <cell r="F10360">
            <v>938246549</v>
          </cell>
        </row>
        <row r="10361">
          <cell r="A10361" t="str">
            <v>L929048</v>
          </cell>
          <cell r="B10361" t="str">
            <v>8712UX</v>
          </cell>
          <cell r="C10361" t="str">
            <v>先生</v>
          </cell>
          <cell r="D10361" t="str">
            <v>嘉威聯合會計事務所顏銘宏</v>
          </cell>
          <cell r="E10361" t="str">
            <v>顏銘宏先生</v>
          </cell>
          <cell r="F10361">
            <v>979966281</v>
          </cell>
        </row>
        <row r="10362">
          <cell r="A10362" t="str">
            <v>L929113</v>
          </cell>
          <cell r="B10362" t="str">
            <v>AAA8980</v>
          </cell>
          <cell r="C10362" t="str">
            <v>小姐</v>
          </cell>
          <cell r="D10362" t="str">
            <v>台灣銀谷有限公司張美齡</v>
          </cell>
          <cell r="E10362" t="str">
            <v>張美齡小姐</v>
          </cell>
          <cell r="F10362">
            <v>922032082</v>
          </cell>
        </row>
        <row r="10363">
          <cell r="A10363" t="str">
            <v>L929475</v>
          </cell>
          <cell r="B10363" t="str">
            <v>AAY2199</v>
          </cell>
          <cell r="C10363" t="str">
            <v>先生</v>
          </cell>
          <cell r="D10363" t="str">
            <v>獵傑管理顧問有限公司曾俊德</v>
          </cell>
          <cell r="E10363" t="str">
            <v>曾俊德先生</v>
          </cell>
          <cell r="F10363">
            <v>960067814</v>
          </cell>
        </row>
        <row r="10364">
          <cell r="A10364" t="str">
            <v>L929874</v>
          </cell>
          <cell r="B10364" t="str">
            <v>AAQ6030</v>
          </cell>
          <cell r="C10364" t="str">
            <v>先生</v>
          </cell>
          <cell r="D10364" t="str">
            <v>周嶸達</v>
          </cell>
          <cell r="E10364" t="str">
            <v>周嶸達先生</v>
          </cell>
          <cell r="F10364">
            <v>916193295</v>
          </cell>
        </row>
        <row r="10365">
          <cell r="A10365" t="str">
            <v>L930338</v>
          </cell>
          <cell r="B10365" t="str">
            <v>AAC0586</v>
          </cell>
          <cell r="C10365" t="str">
            <v>先生</v>
          </cell>
          <cell r="D10365" t="str">
            <v>王德盛</v>
          </cell>
          <cell r="E10365" t="str">
            <v>王德盛先生</v>
          </cell>
          <cell r="F10365">
            <v>921152398</v>
          </cell>
        </row>
        <row r="10366">
          <cell r="A10366" t="str">
            <v>L930342</v>
          </cell>
          <cell r="B10366" t="str">
            <v>AFF8577</v>
          </cell>
          <cell r="C10366" t="str">
            <v>先生</v>
          </cell>
          <cell r="D10366" t="str">
            <v>鍾興億</v>
          </cell>
          <cell r="E10366" t="str">
            <v>鍾興億先生</v>
          </cell>
          <cell r="F10366">
            <v>936036131</v>
          </cell>
        </row>
        <row r="10367">
          <cell r="A10367" t="str">
            <v>L931761</v>
          </cell>
          <cell r="B10367" t="str">
            <v>AAQ3299</v>
          </cell>
          <cell r="C10367" t="str">
            <v>女士</v>
          </cell>
          <cell r="D10367" t="str">
            <v>楊英芳</v>
          </cell>
          <cell r="E10367" t="str">
            <v>楊英芳女士</v>
          </cell>
          <cell r="F10367">
            <v>958916999</v>
          </cell>
        </row>
        <row r="10368">
          <cell r="A10368" t="str">
            <v>L931837</v>
          </cell>
          <cell r="B10368" t="str">
            <v>AAC3286</v>
          </cell>
          <cell r="C10368" t="str">
            <v>女士</v>
          </cell>
          <cell r="D10368" t="str">
            <v>黃麗萍</v>
          </cell>
          <cell r="E10368" t="str">
            <v>黃麗萍女士</v>
          </cell>
          <cell r="F10368">
            <v>909240754</v>
          </cell>
        </row>
        <row r="10369">
          <cell r="A10369" t="str">
            <v>L932265</v>
          </cell>
          <cell r="B10369" t="str">
            <v>RAB2089</v>
          </cell>
          <cell r="C10369" t="str">
            <v>先生</v>
          </cell>
          <cell r="D10369" t="str">
            <v>金萬林(股)遠銀租賃張嘉文</v>
          </cell>
          <cell r="E10369" t="str">
            <v>張嘉文先生</v>
          </cell>
          <cell r="F10369">
            <v>937161320</v>
          </cell>
        </row>
        <row r="10370">
          <cell r="A10370" t="str">
            <v>L932268</v>
          </cell>
          <cell r="B10370" t="str">
            <v>ABJ8899</v>
          </cell>
          <cell r="C10370" t="str">
            <v>女士</v>
          </cell>
          <cell r="D10370" t="str">
            <v>林采萱</v>
          </cell>
          <cell r="E10370" t="str">
            <v>林采萱女士</v>
          </cell>
          <cell r="F10370">
            <v>918998756</v>
          </cell>
        </row>
        <row r="10371">
          <cell r="A10371" t="str">
            <v>L932279</v>
          </cell>
          <cell r="B10371" t="str">
            <v>AKN5829</v>
          </cell>
          <cell r="C10371" t="str">
            <v>小姐</v>
          </cell>
          <cell r="D10371" t="str">
            <v>祥榮室內裝修工程(有)楊依倫</v>
          </cell>
          <cell r="E10371" t="str">
            <v>楊依倫小姐</v>
          </cell>
          <cell r="F10371">
            <v>939756100</v>
          </cell>
        </row>
        <row r="10372">
          <cell r="A10372" t="str">
            <v>L932305</v>
          </cell>
          <cell r="B10372" t="str">
            <v>ARE5177</v>
          </cell>
          <cell r="C10372" t="str">
            <v>先生</v>
          </cell>
          <cell r="D10372" t="str">
            <v>杉大貿易有限公司陳志強</v>
          </cell>
          <cell r="E10372" t="str">
            <v>陳志強先生</v>
          </cell>
          <cell r="F10372">
            <v>937928899</v>
          </cell>
        </row>
        <row r="10373">
          <cell r="A10373" t="str">
            <v>L932480</v>
          </cell>
          <cell r="B10373" t="str">
            <v>AAM8536</v>
          </cell>
          <cell r="C10373" t="str">
            <v>先生</v>
          </cell>
          <cell r="D10373" t="str">
            <v>沈慶芳</v>
          </cell>
          <cell r="E10373" t="str">
            <v>沈慶芳先生</v>
          </cell>
          <cell r="F10373">
            <v>939339157</v>
          </cell>
        </row>
        <row r="10374">
          <cell r="A10374" t="str">
            <v>L932725</v>
          </cell>
          <cell r="B10374" t="str">
            <v>AAC5895</v>
          </cell>
          <cell r="C10374" t="str">
            <v>先生</v>
          </cell>
          <cell r="D10374" t="str">
            <v>翰翔貿易限公司阮孟德</v>
          </cell>
          <cell r="E10374" t="str">
            <v>阮孟德先生</v>
          </cell>
          <cell r="F10374">
            <v>935017268</v>
          </cell>
        </row>
        <row r="10375">
          <cell r="A10375" t="str">
            <v>L934439</v>
          </cell>
          <cell r="B10375" t="str">
            <v>AAE5055</v>
          </cell>
          <cell r="C10375" t="str">
            <v>先生</v>
          </cell>
          <cell r="D10375" t="str">
            <v>萬里鋼品股份有限公司袁明華</v>
          </cell>
          <cell r="E10375" t="str">
            <v>袁明華先生</v>
          </cell>
          <cell r="F10375">
            <v>931136902</v>
          </cell>
        </row>
        <row r="10376">
          <cell r="A10376" t="str">
            <v>L934989</v>
          </cell>
          <cell r="B10376" t="str">
            <v>ABQ7899</v>
          </cell>
          <cell r="C10376" t="str">
            <v>先生</v>
          </cell>
          <cell r="D10376" t="str">
            <v>孫偉梁</v>
          </cell>
          <cell r="E10376" t="str">
            <v>孫偉梁先生</v>
          </cell>
          <cell r="F10376">
            <v>921479999</v>
          </cell>
        </row>
        <row r="10377">
          <cell r="A10377" t="str">
            <v>L935766</v>
          </cell>
          <cell r="B10377" t="str">
            <v>RAB8857</v>
          </cell>
          <cell r="C10377" t="str">
            <v>小姐</v>
          </cell>
          <cell r="D10377" t="str">
            <v>格上汽車租賃(股)陳玉秀</v>
          </cell>
          <cell r="E10377" t="str">
            <v>陳玉秀小姐</v>
          </cell>
          <cell r="F10377">
            <v>932078451</v>
          </cell>
        </row>
        <row r="10378">
          <cell r="A10378" t="str">
            <v>L938130</v>
          </cell>
          <cell r="B10378" t="str">
            <v>ABN9997</v>
          </cell>
          <cell r="C10378" t="str">
            <v>小姐</v>
          </cell>
          <cell r="D10378" t="str">
            <v>精元投資股份有限公司許文欣</v>
          </cell>
          <cell r="E10378" t="str">
            <v>許文欣小姐</v>
          </cell>
          <cell r="F10378">
            <v>922069023</v>
          </cell>
        </row>
        <row r="10379">
          <cell r="A10379" t="str">
            <v>L938451</v>
          </cell>
          <cell r="B10379" t="str">
            <v>AAN9598</v>
          </cell>
          <cell r="C10379" t="str">
            <v>女士</v>
          </cell>
          <cell r="D10379" t="str">
            <v>李旻</v>
          </cell>
          <cell r="E10379" t="str">
            <v>李旻女士</v>
          </cell>
          <cell r="F10379">
            <v>937390669</v>
          </cell>
        </row>
        <row r="10380">
          <cell r="A10380" t="str">
            <v>L939017</v>
          </cell>
          <cell r="B10380" t="str">
            <v>AAF7779</v>
          </cell>
          <cell r="C10380" t="str">
            <v>先生</v>
          </cell>
          <cell r="D10380" t="str">
            <v>唐瑞伯</v>
          </cell>
          <cell r="E10380" t="str">
            <v>唐瑞伯先生</v>
          </cell>
          <cell r="F10380">
            <v>926699170</v>
          </cell>
        </row>
        <row r="10381">
          <cell r="A10381" t="str">
            <v>L939019</v>
          </cell>
          <cell r="B10381" t="str">
            <v>AMX1680</v>
          </cell>
          <cell r="C10381" t="str">
            <v>先生</v>
          </cell>
          <cell r="D10381" t="str">
            <v>忠泰國際興業有限公司(財盟)徐添發</v>
          </cell>
          <cell r="E10381" t="str">
            <v>徐添發先生</v>
          </cell>
          <cell r="F10381">
            <v>989827095</v>
          </cell>
        </row>
        <row r="10382">
          <cell r="A10382" t="str">
            <v>L939186</v>
          </cell>
          <cell r="B10382" t="str">
            <v>RAC0367</v>
          </cell>
          <cell r="C10382" t="str">
            <v>先生</v>
          </cell>
          <cell r="D10382" t="str">
            <v>遠銀國際租賃股份有限公司陳克誠</v>
          </cell>
          <cell r="E10382" t="str">
            <v>陳克誠先生</v>
          </cell>
          <cell r="F10382">
            <v>972996178</v>
          </cell>
        </row>
        <row r="10383">
          <cell r="A10383" t="str">
            <v>L940520</v>
          </cell>
          <cell r="B10383" t="str">
            <v>ABB5698</v>
          </cell>
          <cell r="C10383" t="str">
            <v>先生</v>
          </cell>
          <cell r="D10383" t="str">
            <v>許愛娜</v>
          </cell>
          <cell r="E10383" t="str">
            <v>陳福隆先生</v>
          </cell>
          <cell r="F10383">
            <v>937883175</v>
          </cell>
        </row>
        <row r="10384">
          <cell r="A10384" t="str">
            <v>L944614</v>
          </cell>
          <cell r="B10384" t="str">
            <v>AAG3080</v>
          </cell>
          <cell r="C10384" t="str">
            <v>先生</v>
          </cell>
          <cell r="D10384" t="str">
            <v>頤澤國際股份有限公司駱宜善</v>
          </cell>
          <cell r="E10384" t="str">
            <v>駱宜善先生</v>
          </cell>
          <cell r="F10384">
            <v>911060632</v>
          </cell>
        </row>
        <row r="10385">
          <cell r="A10385" t="str">
            <v>L944989</v>
          </cell>
          <cell r="B10385" t="str">
            <v>AAF2931</v>
          </cell>
          <cell r="C10385" t="str">
            <v>先生</v>
          </cell>
          <cell r="D10385" t="str">
            <v>百大葡萄酒有限公司劉吳錦雲</v>
          </cell>
          <cell r="E10385" t="str">
            <v>顏銘宏先生</v>
          </cell>
          <cell r="F10385">
            <v>979966281</v>
          </cell>
        </row>
        <row r="10386">
          <cell r="A10386" t="str">
            <v>L945570</v>
          </cell>
          <cell r="B10386" t="str">
            <v>AKP2668</v>
          </cell>
          <cell r="C10386" t="str">
            <v>先生</v>
          </cell>
          <cell r="D10386" t="str">
            <v>陳成合</v>
          </cell>
          <cell r="E10386" t="str">
            <v>陳成合先生</v>
          </cell>
          <cell r="F10386">
            <v>932758170</v>
          </cell>
        </row>
        <row r="10387">
          <cell r="A10387" t="str">
            <v>L945574</v>
          </cell>
          <cell r="B10387" t="str">
            <v>AKP8283</v>
          </cell>
          <cell r="C10387" t="str">
            <v>先生</v>
          </cell>
          <cell r="D10387" t="str">
            <v>滿堂紅餐飲開發有限公司王清華</v>
          </cell>
          <cell r="E10387" t="str">
            <v>王清華先生</v>
          </cell>
          <cell r="F10387">
            <v>933011474</v>
          </cell>
        </row>
        <row r="10388">
          <cell r="A10388" t="str">
            <v>L945575</v>
          </cell>
          <cell r="B10388" t="str">
            <v>3617H7</v>
          </cell>
          <cell r="C10388" t="str">
            <v>先生</v>
          </cell>
          <cell r="D10388" t="str">
            <v>梁哲凡</v>
          </cell>
          <cell r="E10388" t="str">
            <v>梁哲凡先生</v>
          </cell>
          <cell r="F10388">
            <v>963381702</v>
          </cell>
        </row>
        <row r="10389">
          <cell r="A10389" t="str">
            <v>L946059</v>
          </cell>
          <cell r="B10389" t="str">
            <v>9999J8</v>
          </cell>
          <cell r="C10389" t="str">
            <v>先生</v>
          </cell>
          <cell r="D10389" t="str">
            <v>林玉珩</v>
          </cell>
          <cell r="E10389" t="str">
            <v>黃煌坤先生</v>
          </cell>
          <cell r="F10389">
            <v>965268789</v>
          </cell>
        </row>
        <row r="10390">
          <cell r="A10390" t="str">
            <v>L946276</v>
          </cell>
          <cell r="B10390" t="str">
            <v>RAJ8858</v>
          </cell>
          <cell r="C10390" t="str">
            <v>先生</v>
          </cell>
          <cell r="D10390" t="str">
            <v>格上汽車租賃股份有限公司張文科</v>
          </cell>
          <cell r="E10390" t="str">
            <v>張文科先生</v>
          </cell>
          <cell r="F10390">
            <v>931111155</v>
          </cell>
        </row>
        <row r="10391">
          <cell r="A10391" t="str">
            <v>L947987</v>
          </cell>
          <cell r="B10391" t="str">
            <v>ANW0658</v>
          </cell>
          <cell r="C10391" t="str">
            <v>先生</v>
          </cell>
          <cell r="D10391" t="str">
            <v>大萊置地(股)-日盛租賃陳正維</v>
          </cell>
          <cell r="E10391" t="str">
            <v>陳正維先生</v>
          </cell>
          <cell r="F10391">
            <v>932125831</v>
          </cell>
        </row>
        <row r="10392">
          <cell r="A10392" t="str">
            <v>L948409</v>
          </cell>
          <cell r="B10392" t="str">
            <v>ARE9979</v>
          </cell>
          <cell r="C10392" t="str">
            <v>先生</v>
          </cell>
          <cell r="D10392" t="str">
            <v>周國濱</v>
          </cell>
          <cell r="E10392" t="str">
            <v>李文彬先生</v>
          </cell>
          <cell r="F10392">
            <v>970666179</v>
          </cell>
        </row>
        <row r="10393">
          <cell r="A10393" t="str">
            <v>L951746</v>
          </cell>
          <cell r="B10393" t="str">
            <v>8228T3</v>
          </cell>
          <cell r="C10393" t="str">
            <v>先生</v>
          </cell>
          <cell r="D10393" t="str">
            <v>卓培煙</v>
          </cell>
          <cell r="E10393" t="str">
            <v>卓培煙先生</v>
          </cell>
          <cell r="F10393">
            <v>932038855</v>
          </cell>
        </row>
        <row r="10394">
          <cell r="A10394" t="str">
            <v>L951759</v>
          </cell>
          <cell r="B10394" t="str">
            <v>AAL0159</v>
          </cell>
          <cell r="C10394" t="str">
            <v>先生</v>
          </cell>
          <cell r="D10394" t="str">
            <v>黃克誠</v>
          </cell>
          <cell r="E10394" t="str">
            <v>黃克誠先生</v>
          </cell>
          <cell r="F10394">
            <v>935931916</v>
          </cell>
        </row>
        <row r="10395">
          <cell r="A10395" t="str">
            <v>L952104</v>
          </cell>
          <cell r="B10395">
            <v>553569</v>
          </cell>
          <cell r="C10395" t="str">
            <v>先生</v>
          </cell>
          <cell r="D10395" t="str">
            <v>金洲投資(有)-財盟租賃陳煌銘</v>
          </cell>
          <cell r="E10395" t="str">
            <v>陳煌銘先生</v>
          </cell>
          <cell r="F10395">
            <v>900000000</v>
          </cell>
        </row>
        <row r="10396">
          <cell r="A10396" t="str">
            <v>L953079</v>
          </cell>
          <cell r="B10396" t="str">
            <v>6899R9</v>
          </cell>
          <cell r="C10396" t="str">
            <v>小姐</v>
          </cell>
          <cell r="D10396" t="str">
            <v>林書緯</v>
          </cell>
          <cell r="E10396" t="str">
            <v>蘇佳瑩小姐</v>
          </cell>
          <cell r="F10396">
            <v>981632648</v>
          </cell>
        </row>
        <row r="10397">
          <cell r="A10397" t="str">
            <v>L953329</v>
          </cell>
          <cell r="B10397" t="str">
            <v>ANV9933</v>
          </cell>
          <cell r="C10397" t="str">
            <v>先生</v>
          </cell>
          <cell r="D10397" t="str">
            <v>台灣秀得美股份有限公司孫崇發</v>
          </cell>
          <cell r="E10397" t="str">
            <v>陳力先生</v>
          </cell>
          <cell r="F10397">
            <v>928502692</v>
          </cell>
        </row>
        <row r="10398">
          <cell r="A10398" t="str">
            <v>L953880</v>
          </cell>
          <cell r="B10398" t="str">
            <v>AAJ1909</v>
          </cell>
          <cell r="C10398" t="str">
            <v>先生</v>
          </cell>
          <cell r="D10398" t="str">
            <v>林衍尚</v>
          </cell>
          <cell r="E10398" t="str">
            <v>林衍尚先生</v>
          </cell>
          <cell r="F10398">
            <v>931160026</v>
          </cell>
        </row>
        <row r="10399">
          <cell r="A10399" t="str">
            <v>L954215</v>
          </cell>
          <cell r="B10399" t="str">
            <v>ATH9730</v>
          </cell>
          <cell r="C10399" t="str">
            <v>先生</v>
          </cell>
          <cell r="D10399" t="str">
            <v>忠林實業(有)鍾政源</v>
          </cell>
          <cell r="E10399" t="str">
            <v>鍾政源先生</v>
          </cell>
          <cell r="F10399">
            <v>937422221</v>
          </cell>
        </row>
        <row r="10400">
          <cell r="A10400" t="str">
            <v>L954891</v>
          </cell>
          <cell r="B10400" t="str">
            <v>AAT0030</v>
          </cell>
          <cell r="C10400" t="str">
            <v>小姐</v>
          </cell>
          <cell r="D10400" t="str">
            <v>王美靜</v>
          </cell>
          <cell r="E10400" t="str">
            <v>王美靜小姐</v>
          </cell>
          <cell r="F10400">
            <v>911368282</v>
          </cell>
        </row>
        <row r="10401">
          <cell r="A10401" t="str">
            <v>L954949</v>
          </cell>
          <cell r="B10401" t="str">
            <v>0117V8</v>
          </cell>
          <cell r="C10401" t="str">
            <v>先生</v>
          </cell>
          <cell r="D10401" t="str">
            <v>陳靜儀</v>
          </cell>
          <cell r="E10401" t="str">
            <v>蘇文光先生</v>
          </cell>
          <cell r="F10401">
            <v>988176979</v>
          </cell>
        </row>
        <row r="10402">
          <cell r="A10402" t="str">
            <v>L955801</v>
          </cell>
          <cell r="B10402" t="str">
            <v>AWZ7779</v>
          </cell>
          <cell r="C10402" t="str">
            <v>小姐</v>
          </cell>
          <cell r="D10402" t="str">
            <v>謝佳慧</v>
          </cell>
          <cell r="E10402" t="str">
            <v>劉蓓語小姐</v>
          </cell>
          <cell r="F10402">
            <v>936923615</v>
          </cell>
        </row>
        <row r="10403">
          <cell r="A10403" t="str">
            <v>L955804</v>
          </cell>
          <cell r="B10403" t="str">
            <v>ADD6688</v>
          </cell>
          <cell r="C10403" t="str">
            <v>先生</v>
          </cell>
          <cell r="D10403" t="str">
            <v>周子揚</v>
          </cell>
          <cell r="E10403" t="str">
            <v>周子揚先生</v>
          </cell>
          <cell r="F10403">
            <v>919138202</v>
          </cell>
        </row>
        <row r="10404">
          <cell r="A10404" t="str">
            <v>L955808</v>
          </cell>
          <cell r="B10404" t="str">
            <v>RAA1390</v>
          </cell>
          <cell r="C10404" t="str">
            <v>先生</v>
          </cell>
          <cell r="D10404" t="str">
            <v>燊成(股)-日盛租賃張謨新</v>
          </cell>
          <cell r="E10404" t="str">
            <v>張謨新先生</v>
          </cell>
          <cell r="F10404">
            <v>932016389</v>
          </cell>
        </row>
        <row r="10405">
          <cell r="A10405" t="str">
            <v>L955910</v>
          </cell>
          <cell r="B10405" t="str">
            <v>6535H8</v>
          </cell>
          <cell r="C10405" t="str">
            <v>先生</v>
          </cell>
          <cell r="D10405" t="str">
            <v>邱月薷</v>
          </cell>
          <cell r="E10405" t="str">
            <v>黃文彥先生</v>
          </cell>
          <cell r="F10405">
            <v>920622989</v>
          </cell>
        </row>
        <row r="10406">
          <cell r="A10406" t="str">
            <v>L956151</v>
          </cell>
          <cell r="B10406" t="str">
            <v>AAP5398</v>
          </cell>
          <cell r="C10406" t="str">
            <v>女士</v>
          </cell>
          <cell r="D10406" t="str">
            <v>洪英珍</v>
          </cell>
          <cell r="E10406" t="str">
            <v>洪英珍女士</v>
          </cell>
          <cell r="F10406">
            <v>981249732</v>
          </cell>
        </row>
        <row r="10407">
          <cell r="A10407" t="str">
            <v>L956490</v>
          </cell>
          <cell r="B10407" t="str">
            <v>AAC6066</v>
          </cell>
          <cell r="C10407" t="str">
            <v>先生</v>
          </cell>
          <cell r="D10407" t="str">
            <v>余家維</v>
          </cell>
          <cell r="E10407" t="str">
            <v>吳文凱先生</v>
          </cell>
          <cell r="F10407">
            <v>987562998</v>
          </cell>
        </row>
        <row r="10408">
          <cell r="A10408" t="str">
            <v>L956723</v>
          </cell>
          <cell r="B10408" t="str">
            <v>AAB8666</v>
          </cell>
          <cell r="C10408" t="str">
            <v>小姐</v>
          </cell>
          <cell r="D10408" t="str">
            <v>喜如意小吃店郭如意</v>
          </cell>
          <cell r="E10408" t="str">
            <v>郭如意小姐</v>
          </cell>
          <cell r="F10408">
            <v>972249988</v>
          </cell>
        </row>
        <row r="10409">
          <cell r="A10409" t="str">
            <v>L956727</v>
          </cell>
          <cell r="B10409" t="str">
            <v>ABG5888</v>
          </cell>
          <cell r="C10409" t="str">
            <v>小姐</v>
          </cell>
          <cell r="D10409" t="str">
            <v>陳惠娟</v>
          </cell>
          <cell r="E10409" t="str">
            <v>陳惠娟小姐</v>
          </cell>
          <cell r="F10409">
            <v>937194700</v>
          </cell>
        </row>
        <row r="10410">
          <cell r="A10410" t="str">
            <v>L956744</v>
          </cell>
          <cell r="B10410" t="str">
            <v>AAY8857</v>
          </cell>
          <cell r="C10410" t="str">
            <v>先生</v>
          </cell>
          <cell r="D10410" t="str">
            <v>呂理守</v>
          </cell>
          <cell r="E10410" t="str">
            <v>呂理守先生</v>
          </cell>
          <cell r="F10410">
            <v>937920017</v>
          </cell>
        </row>
        <row r="10411">
          <cell r="A10411" t="str">
            <v>L956978</v>
          </cell>
          <cell r="B10411" t="str">
            <v>ABH9989</v>
          </cell>
          <cell r="C10411" t="str">
            <v>先生</v>
          </cell>
          <cell r="D10411" t="str">
            <v>陳冠宇</v>
          </cell>
          <cell r="E10411" t="str">
            <v>陳冠宇先生</v>
          </cell>
          <cell r="F10411">
            <v>986681388</v>
          </cell>
        </row>
        <row r="10412">
          <cell r="A10412" t="str">
            <v>L957243</v>
          </cell>
          <cell r="B10412" t="str">
            <v>AAV8989</v>
          </cell>
          <cell r="C10412" t="str">
            <v>先生</v>
          </cell>
          <cell r="D10412" t="str">
            <v>游任辰</v>
          </cell>
          <cell r="E10412" t="str">
            <v>游任辰先生</v>
          </cell>
          <cell r="F10412">
            <v>928806077</v>
          </cell>
        </row>
        <row r="10413">
          <cell r="A10413" t="str">
            <v>L957570</v>
          </cell>
          <cell r="B10413" t="str">
            <v>ABK3000</v>
          </cell>
          <cell r="C10413" t="str">
            <v>先生</v>
          </cell>
          <cell r="D10413" t="str">
            <v>李俊平空間設計有限公司李俊平</v>
          </cell>
          <cell r="E10413" t="str">
            <v>李俊平先生</v>
          </cell>
          <cell r="F10413">
            <v>927284058</v>
          </cell>
        </row>
        <row r="10414">
          <cell r="A10414" t="str">
            <v>L958539</v>
          </cell>
          <cell r="B10414" t="str">
            <v>AAC1881</v>
          </cell>
          <cell r="C10414" t="str">
            <v>先生</v>
          </cell>
          <cell r="D10414" t="str">
            <v>廖能司</v>
          </cell>
          <cell r="E10414" t="str">
            <v>廖能司先生</v>
          </cell>
          <cell r="F10414">
            <v>958811111</v>
          </cell>
        </row>
        <row r="10415">
          <cell r="A10415" t="str">
            <v>L958586</v>
          </cell>
          <cell r="B10415" t="str">
            <v>RAA8559</v>
          </cell>
          <cell r="C10415" t="str">
            <v>先生</v>
          </cell>
          <cell r="D10415" t="str">
            <v>駱健基</v>
          </cell>
          <cell r="E10415" t="str">
            <v>駱健基先生</v>
          </cell>
          <cell r="F10415">
            <v>936139538</v>
          </cell>
        </row>
        <row r="10416">
          <cell r="A10416" t="str">
            <v>L958615</v>
          </cell>
          <cell r="B10416" t="str">
            <v>AAD8196</v>
          </cell>
          <cell r="C10416" t="str">
            <v>先生</v>
          </cell>
          <cell r="D10416" t="str">
            <v>百大葡萄酒有限公司曾鼎富</v>
          </cell>
          <cell r="E10416" t="str">
            <v>顏銘宏先生</v>
          </cell>
          <cell r="F10416">
            <v>979966281</v>
          </cell>
        </row>
        <row r="10417">
          <cell r="A10417" t="str">
            <v>L958682</v>
          </cell>
          <cell r="B10417" t="str">
            <v>AAY2288</v>
          </cell>
          <cell r="C10417" t="str">
            <v>先生</v>
          </cell>
          <cell r="D10417" t="str">
            <v>廖美惠</v>
          </cell>
          <cell r="E10417" t="str">
            <v>陳浩輝先生</v>
          </cell>
          <cell r="F10417">
            <v>928520249</v>
          </cell>
        </row>
        <row r="10418">
          <cell r="A10418" t="str">
            <v>L959320</v>
          </cell>
          <cell r="B10418" t="str">
            <v>ARE8866</v>
          </cell>
          <cell r="C10418" t="str">
            <v>先生</v>
          </cell>
          <cell r="D10418" t="str">
            <v>江建宏</v>
          </cell>
          <cell r="E10418" t="str">
            <v>江建宏先生</v>
          </cell>
          <cell r="F10418">
            <v>931306541</v>
          </cell>
        </row>
        <row r="10419">
          <cell r="A10419" t="str">
            <v>L961089</v>
          </cell>
          <cell r="B10419" t="str">
            <v>AAQ8819</v>
          </cell>
          <cell r="C10419" t="str">
            <v>先生</v>
          </cell>
          <cell r="D10419" t="str">
            <v>全球衣訊有限公司張敏雄</v>
          </cell>
          <cell r="E10419" t="str">
            <v>張敏雄先生</v>
          </cell>
          <cell r="F10419">
            <v>932147840</v>
          </cell>
        </row>
        <row r="10420">
          <cell r="A10420" t="str">
            <v>L962135</v>
          </cell>
          <cell r="B10420" t="str">
            <v>AAF0568</v>
          </cell>
          <cell r="C10420" t="str">
            <v>女士</v>
          </cell>
          <cell r="D10420" t="str">
            <v>楊秀琴</v>
          </cell>
          <cell r="E10420" t="str">
            <v>楊秀琴女士</v>
          </cell>
          <cell r="F10420">
            <v>928541245</v>
          </cell>
        </row>
        <row r="10421">
          <cell r="A10421" t="str">
            <v>L962192</v>
          </cell>
          <cell r="B10421" t="str">
            <v>AAV7588</v>
          </cell>
          <cell r="C10421" t="str">
            <v>先生</v>
          </cell>
          <cell r="D10421" t="str">
            <v>簡玉茹</v>
          </cell>
          <cell r="E10421" t="str">
            <v>蔡志明先生</v>
          </cell>
          <cell r="F10421">
            <v>970615178</v>
          </cell>
        </row>
        <row r="10422">
          <cell r="A10422" t="str">
            <v>L963224</v>
          </cell>
          <cell r="B10422" t="str">
            <v>AKN2366</v>
          </cell>
          <cell r="C10422" t="str">
            <v>先生</v>
          </cell>
          <cell r="D10422" t="str">
            <v>蒲宥綺</v>
          </cell>
          <cell r="E10422" t="str">
            <v>蘇文良先生</v>
          </cell>
          <cell r="F10422">
            <v>910087898</v>
          </cell>
        </row>
        <row r="10423">
          <cell r="A10423" t="str">
            <v>L963447</v>
          </cell>
          <cell r="B10423" t="str">
            <v>RAD6677</v>
          </cell>
          <cell r="C10423" t="str">
            <v>先生</v>
          </cell>
          <cell r="D10423" t="str">
            <v>林柏成</v>
          </cell>
          <cell r="E10423" t="str">
            <v>林柏成先生</v>
          </cell>
          <cell r="F10423">
            <v>928622207</v>
          </cell>
        </row>
        <row r="10424">
          <cell r="A10424" t="str">
            <v>L963448</v>
          </cell>
          <cell r="B10424" t="str">
            <v>AAG6989</v>
          </cell>
          <cell r="C10424" t="str">
            <v>先生</v>
          </cell>
          <cell r="D10424" t="str">
            <v>吳坤鎮</v>
          </cell>
          <cell r="E10424" t="str">
            <v>吳坤鎮先生</v>
          </cell>
          <cell r="F10424">
            <v>939332896</v>
          </cell>
        </row>
        <row r="10425">
          <cell r="A10425" t="str">
            <v>L963509</v>
          </cell>
          <cell r="B10425" t="str">
            <v>RAC5008</v>
          </cell>
          <cell r="C10425" t="str">
            <v>先生</v>
          </cell>
          <cell r="D10425" t="str">
            <v>巍嘉國際(股)-和運租賃龔詩哲</v>
          </cell>
          <cell r="E10425" t="str">
            <v>龔詩哲先生</v>
          </cell>
          <cell r="F10425">
            <v>972785081</v>
          </cell>
        </row>
        <row r="10426">
          <cell r="A10426" t="str">
            <v>L964988</v>
          </cell>
          <cell r="B10426" t="str">
            <v>ABC8380</v>
          </cell>
          <cell r="C10426" t="str">
            <v>先生</v>
          </cell>
          <cell r="D10426" t="str">
            <v>游式鱗</v>
          </cell>
          <cell r="E10426" t="str">
            <v>游式鱗先生</v>
          </cell>
          <cell r="F10426">
            <v>935618927</v>
          </cell>
        </row>
        <row r="10427">
          <cell r="A10427" t="str">
            <v>L964994</v>
          </cell>
          <cell r="B10427" t="str">
            <v>RAD5138</v>
          </cell>
          <cell r="C10427" t="str">
            <v>先生</v>
          </cell>
          <cell r="D10427" t="str">
            <v>一銀租賃(股)陳柏予</v>
          </cell>
          <cell r="E10427" t="str">
            <v>陳柏予先生</v>
          </cell>
          <cell r="F10427">
            <v>989666851</v>
          </cell>
        </row>
        <row r="10428">
          <cell r="A10428" t="str">
            <v>L964997</v>
          </cell>
          <cell r="B10428" t="str">
            <v>AAS1699</v>
          </cell>
          <cell r="C10428" t="str">
            <v>先生</v>
          </cell>
          <cell r="D10428" t="str">
            <v>鄭鈺璇</v>
          </cell>
          <cell r="E10428" t="str">
            <v>顏維正先生</v>
          </cell>
          <cell r="F10428">
            <v>955535944</v>
          </cell>
        </row>
        <row r="10429">
          <cell r="A10429" t="str">
            <v>L965278</v>
          </cell>
          <cell r="B10429" t="str">
            <v>AKT9113</v>
          </cell>
          <cell r="C10429" t="str">
            <v>先生</v>
          </cell>
          <cell r="D10429" t="str">
            <v>李秋燕</v>
          </cell>
          <cell r="E10429" t="str">
            <v>許弘宜先生</v>
          </cell>
          <cell r="F10429">
            <v>915684392</v>
          </cell>
        </row>
        <row r="10430">
          <cell r="A10430" t="str">
            <v>L965549</v>
          </cell>
          <cell r="B10430" t="str">
            <v>ABC7895</v>
          </cell>
          <cell r="C10430" t="str">
            <v>先生</v>
          </cell>
          <cell r="D10430" t="str">
            <v>黃賜福</v>
          </cell>
          <cell r="E10430" t="str">
            <v>黃賜福先生</v>
          </cell>
          <cell r="F10430">
            <v>937995187</v>
          </cell>
        </row>
        <row r="10431">
          <cell r="A10431" t="str">
            <v>L966753</v>
          </cell>
          <cell r="B10431" t="str">
            <v>AFK9528</v>
          </cell>
          <cell r="C10431" t="str">
            <v>先生</v>
          </cell>
          <cell r="D10431" t="str">
            <v>陳緯宇</v>
          </cell>
          <cell r="E10431" t="str">
            <v>陳緯宇先生</v>
          </cell>
          <cell r="F10431">
            <v>960554344</v>
          </cell>
        </row>
        <row r="10432">
          <cell r="A10432" t="str">
            <v>L969245</v>
          </cell>
          <cell r="B10432" t="str">
            <v>RAH3098</v>
          </cell>
          <cell r="C10432" t="str">
            <v>小姐</v>
          </cell>
          <cell r="D10432" t="str">
            <v>日盛全台通小客車租賃(股)陳鵑</v>
          </cell>
          <cell r="E10432" t="str">
            <v>陳鵑小姐</v>
          </cell>
          <cell r="F10432">
            <v>975387882</v>
          </cell>
        </row>
        <row r="10433">
          <cell r="A10433" t="str">
            <v>L969279</v>
          </cell>
          <cell r="B10433" t="str">
            <v>ARE9339</v>
          </cell>
          <cell r="C10433" t="str">
            <v>先生</v>
          </cell>
          <cell r="D10433" t="str">
            <v>何威言</v>
          </cell>
          <cell r="E10433" t="str">
            <v>何威言先生</v>
          </cell>
          <cell r="F10433">
            <v>937874823</v>
          </cell>
        </row>
        <row r="10434">
          <cell r="A10434" t="str">
            <v>L969754</v>
          </cell>
          <cell r="B10434" t="str">
            <v>ANM8511</v>
          </cell>
          <cell r="C10434" t="str">
            <v>先生</v>
          </cell>
          <cell r="D10434" t="str">
            <v>戴靖雯</v>
          </cell>
          <cell r="E10434" t="str">
            <v>蘇凱郁先生</v>
          </cell>
          <cell r="F10434">
            <v>916875789</v>
          </cell>
        </row>
        <row r="10435">
          <cell r="A10435" t="str">
            <v>L969898</v>
          </cell>
          <cell r="B10435" t="str">
            <v>RBT2798</v>
          </cell>
          <cell r="C10435" t="str">
            <v>先生</v>
          </cell>
          <cell r="D10435" t="str">
            <v>郭美娟</v>
          </cell>
          <cell r="E10435" t="str">
            <v>蕭閔誌先生</v>
          </cell>
          <cell r="F10435">
            <v>931486721</v>
          </cell>
        </row>
        <row r="10436">
          <cell r="A10436" t="str">
            <v>L969902</v>
          </cell>
          <cell r="B10436" t="str">
            <v>AFG5858</v>
          </cell>
          <cell r="C10436" t="str">
            <v>先生</v>
          </cell>
          <cell r="D10436" t="str">
            <v>俊民工程有限公司陳俊宏</v>
          </cell>
          <cell r="E10436" t="str">
            <v>陳俊宏先生</v>
          </cell>
          <cell r="F10436">
            <v>937200500</v>
          </cell>
        </row>
        <row r="10437">
          <cell r="A10437" t="str">
            <v>L970623</v>
          </cell>
          <cell r="B10437" t="str">
            <v>AGD8895</v>
          </cell>
          <cell r="C10437" t="str">
            <v>先生</v>
          </cell>
          <cell r="D10437" t="str">
            <v>邢建</v>
          </cell>
          <cell r="E10437" t="str">
            <v>邢建先生</v>
          </cell>
          <cell r="F10437">
            <v>988013500</v>
          </cell>
        </row>
        <row r="10438">
          <cell r="A10438" t="str">
            <v>L970655</v>
          </cell>
          <cell r="B10438" t="str">
            <v>AGE6626</v>
          </cell>
          <cell r="C10438" t="str">
            <v>先生</v>
          </cell>
          <cell r="D10438" t="str">
            <v>莊琪如</v>
          </cell>
          <cell r="E10438" t="str">
            <v>朱大維先生</v>
          </cell>
          <cell r="F10438">
            <v>932284779</v>
          </cell>
        </row>
        <row r="10439">
          <cell r="A10439" t="str">
            <v>L971046</v>
          </cell>
          <cell r="B10439" t="str">
            <v>RAJ0089</v>
          </cell>
          <cell r="C10439" t="str">
            <v>小姐</v>
          </cell>
          <cell r="D10439" t="str">
            <v>陳芷檸</v>
          </cell>
          <cell r="E10439" t="str">
            <v>陳芷檸小姐</v>
          </cell>
          <cell r="F10439">
            <v>988010133</v>
          </cell>
        </row>
        <row r="10440">
          <cell r="A10440" t="str">
            <v>L971589</v>
          </cell>
          <cell r="B10440" t="str">
            <v>AND0899</v>
          </cell>
          <cell r="C10440" t="str">
            <v>先生</v>
          </cell>
          <cell r="D10440" t="str">
            <v>游志強</v>
          </cell>
          <cell r="E10440" t="str">
            <v>游志強先生</v>
          </cell>
          <cell r="F10440">
            <v>913115588</v>
          </cell>
        </row>
        <row r="10441">
          <cell r="A10441" t="str">
            <v>L972303</v>
          </cell>
          <cell r="B10441" t="str">
            <v>AGF3788</v>
          </cell>
          <cell r="C10441" t="str">
            <v>先生</v>
          </cell>
          <cell r="D10441" t="str">
            <v>郭明軒</v>
          </cell>
          <cell r="E10441" t="str">
            <v>郭明軒先生</v>
          </cell>
          <cell r="F10441">
            <v>935625309</v>
          </cell>
        </row>
        <row r="10442">
          <cell r="A10442" t="str">
            <v>L972327</v>
          </cell>
          <cell r="B10442" t="str">
            <v>AGF6586</v>
          </cell>
          <cell r="C10442" t="str">
            <v>小姐</v>
          </cell>
          <cell r="D10442" t="str">
            <v>練何秀玉</v>
          </cell>
          <cell r="E10442" t="str">
            <v>練何秀玉小姐</v>
          </cell>
          <cell r="F10442">
            <v>928199983</v>
          </cell>
        </row>
        <row r="10443">
          <cell r="A10443" t="str">
            <v>L973715</v>
          </cell>
          <cell r="B10443" t="str">
            <v>待配額車</v>
          </cell>
          <cell r="C10443" t="str">
            <v>小姐</v>
          </cell>
          <cell r="D10443" t="str">
            <v>李銘玲</v>
          </cell>
          <cell r="E10443" t="str">
            <v>李銘玲小姐</v>
          </cell>
          <cell r="F10443">
            <v>935014626</v>
          </cell>
        </row>
        <row r="10444">
          <cell r="A10444" t="str">
            <v>L974473</v>
          </cell>
          <cell r="B10444" t="str">
            <v>AGF1296</v>
          </cell>
          <cell r="C10444" t="str">
            <v>小姐</v>
          </cell>
          <cell r="D10444" t="str">
            <v>姚詠儼</v>
          </cell>
          <cell r="E10444" t="str">
            <v>姚詠儼小姐</v>
          </cell>
          <cell r="F10444">
            <v>908627828</v>
          </cell>
        </row>
        <row r="10445">
          <cell r="A10445" t="str">
            <v>L975451</v>
          </cell>
          <cell r="B10445" t="str">
            <v>ANU0612</v>
          </cell>
          <cell r="C10445" t="str">
            <v>先生</v>
          </cell>
          <cell r="D10445" t="str">
            <v>林家仲</v>
          </cell>
          <cell r="E10445" t="str">
            <v>林家仲先生</v>
          </cell>
          <cell r="F10445">
            <v>918430079</v>
          </cell>
        </row>
        <row r="10446">
          <cell r="A10446" t="str">
            <v>L983361</v>
          </cell>
          <cell r="B10446" t="str">
            <v>AFF1021</v>
          </cell>
          <cell r="C10446" t="str">
            <v>小姐</v>
          </cell>
          <cell r="D10446" t="str">
            <v>李美慧</v>
          </cell>
          <cell r="E10446" t="str">
            <v>李美慧小姐</v>
          </cell>
          <cell r="F10446">
            <v>932352524</v>
          </cell>
        </row>
        <row r="10447">
          <cell r="A10447" t="str">
            <v>L991568</v>
          </cell>
          <cell r="B10447" t="str">
            <v>RBC8585</v>
          </cell>
          <cell r="C10447" t="str">
            <v>先生</v>
          </cell>
          <cell r="D10447" t="str">
            <v>施凱偉</v>
          </cell>
          <cell r="E10447" t="str">
            <v>施凱偉先生</v>
          </cell>
          <cell r="F10447">
            <v>933757595</v>
          </cell>
        </row>
        <row r="10448">
          <cell r="A10448" t="str">
            <v>LA06914</v>
          </cell>
          <cell r="B10448" t="str">
            <v>AZB5588</v>
          </cell>
          <cell r="C10448" t="str">
            <v>小姐</v>
          </cell>
          <cell r="D10448" t="str">
            <v>黃馨玉地政士事務所黃馨玉</v>
          </cell>
          <cell r="E10448" t="str">
            <v>黃馨玉小姐</v>
          </cell>
          <cell r="F10448">
            <v>932165007</v>
          </cell>
        </row>
        <row r="10449">
          <cell r="A10449" t="str">
            <v>LA06915</v>
          </cell>
          <cell r="B10449" t="str">
            <v>LA06915</v>
          </cell>
          <cell r="C10449" t="str">
            <v>先生</v>
          </cell>
          <cell r="D10449" t="str">
            <v>鉑德汽車股份有限公司程柏盛</v>
          </cell>
          <cell r="E10449" t="str">
            <v>程柏盛先生</v>
          </cell>
          <cell r="F10449">
            <v>936033878</v>
          </cell>
        </row>
        <row r="10450">
          <cell r="A10450" t="str">
            <v>LA06955</v>
          </cell>
          <cell r="B10450" t="str">
            <v>AXE2361</v>
          </cell>
          <cell r="C10450" t="str">
            <v>先生</v>
          </cell>
          <cell r="D10450" t="str">
            <v>郭慶豐</v>
          </cell>
          <cell r="E10450" t="str">
            <v>郭慶豐先生</v>
          </cell>
          <cell r="F10450">
            <v>928255005</v>
          </cell>
        </row>
        <row r="10451">
          <cell r="A10451" t="str">
            <v>LA06956</v>
          </cell>
          <cell r="B10451" t="str">
            <v>RCA8931</v>
          </cell>
          <cell r="C10451" t="str">
            <v>先生</v>
          </cell>
          <cell r="D10451" t="str">
            <v>誠閱創建行銷股份有限公司(格上租車)蔡燕鋒</v>
          </cell>
          <cell r="E10451" t="str">
            <v>蔡燕鋒先生</v>
          </cell>
          <cell r="F10451">
            <v>920020911</v>
          </cell>
        </row>
        <row r="10452">
          <cell r="A10452" t="str">
            <v>LA06991</v>
          </cell>
          <cell r="B10452" t="str">
            <v>ATY1566</v>
          </cell>
          <cell r="C10452" t="str">
            <v>先生</v>
          </cell>
          <cell r="D10452" t="str">
            <v>陳建廷</v>
          </cell>
          <cell r="E10452" t="str">
            <v>陳建廷先生</v>
          </cell>
          <cell r="F10452">
            <v>928035986</v>
          </cell>
        </row>
        <row r="10453">
          <cell r="A10453" t="str">
            <v>LA13708</v>
          </cell>
          <cell r="B10453" t="str">
            <v>ATQ8966</v>
          </cell>
          <cell r="C10453" t="str">
            <v>先生</v>
          </cell>
          <cell r="D10453" t="str">
            <v>鎔德股份有限公司陳德益</v>
          </cell>
          <cell r="E10453" t="str">
            <v>陳德益先生</v>
          </cell>
          <cell r="F10453">
            <v>900000000</v>
          </cell>
        </row>
        <row r="10454">
          <cell r="A10454" t="str">
            <v>LA13712</v>
          </cell>
          <cell r="B10454" t="str">
            <v>AWD3113</v>
          </cell>
          <cell r="C10454" t="str">
            <v>小姐</v>
          </cell>
          <cell r="D10454" t="str">
            <v>李佩佩</v>
          </cell>
          <cell r="E10454" t="str">
            <v>李佩佩小姐</v>
          </cell>
          <cell r="F10454">
            <v>932218320</v>
          </cell>
        </row>
        <row r="10455">
          <cell r="A10455" t="str">
            <v>LA45209</v>
          </cell>
          <cell r="B10455" t="str">
            <v>ATQ3181</v>
          </cell>
          <cell r="C10455" t="str">
            <v>先生</v>
          </cell>
          <cell r="D10455" t="str">
            <v>張書瑋</v>
          </cell>
          <cell r="E10455" t="str">
            <v>張書瑋先生</v>
          </cell>
          <cell r="F10455">
            <v>983398886</v>
          </cell>
        </row>
        <row r="10456">
          <cell r="A10456" t="str">
            <v>LA45241</v>
          </cell>
          <cell r="B10456" t="str">
            <v>AXA8338</v>
          </cell>
          <cell r="C10456" t="str">
            <v>先生</v>
          </cell>
          <cell r="D10456" t="str">
            <v>任培言</v>
          </cell>
          <cell r="E10456" t="str">
            <v>任培言先生</v>
          </cell>
          <cell r="F10456">
            <v>935275756</v>
          </cell>
        </row>
        <row r="10457">
          <cell r="A10457" t="str">
            <v>LA53775</v>
          </cell>
          <cell r="B10457" t="str">
            <v>AXC9665</v>
          </cell>
          <cell r="C10457" t="str">
            <v>先生</v>
          </cell>
          <cell r="D10457" t="str">
            <v>詹佩雯</v>
          </cell>
          <cell r="E10457" t="str">
            <v>黃文岩先生</v>
          </cell>
          <cell r="F10457">
            <v>910022551</v>
          </cell>
        </row>
        <row r="10458">
          <cell r="A10458" t="str">
            <v>LA53776</v>
          </cell>
          <cell r="B10458" t="str">
            <v>AXC5092</v>
          </cell>
          <cell r="C10458" t="str">
            <v>先生</v>
          </cell>
          <cell r="D10458" t="str">
            <v>鎔德股份有限公司陳德益</v>
          </cell>
          <cell r="E10458" t="str">
            <v>陳德益先生</v>
          </cell>
          <cell r="F10458">
            <v>900000000</v>
          </cell>
        </row>
        <row r="10459">
          <cell r="A10459" t="str">
            <v>LA53894</v>
          </cell>
          <cell r="B10459" t="str">
            <v>AXD5815</v>
          </cell>
          <cell r="C10459" t="str">
            <v>先生</v>
          </cell>
          <cell r="D10459" t="str">
            <v>陳道明</v>
          </cell>
          <cell r="E10459" t="str">
            <v>陳道明先生</v>
          </cell>
          <cell r="F10459">
            <v>933825155</v>
          </cell>
        </row>
        <row r="10460">
          <cell r="A10460" t="str">
            <v>LA53950</v>
          </cell>
          <cell r="B10460" t="str">
            <v>AXL0760</v>
          </cell>
          <cell r="C10460" t="str">
            <v>小姐</v>
          </cell>
          <cell r="D10460" t="str">
            <v>0唐品聰</v>
          </cell>
          <cell r="E10460" t="str">
            <v>唐品聰小姐</v>
          </cell>
          <cell r="F10460">
            <v>937896819</v>
          </cell>
        </row>
        <row r="10461">
          <cell r="A10461" t="str">
            <v>LA53983</v>
          </cell>
          <cell r="B10461" t="str">
            <v>AXD0807</v>
          </cell>
          <cell r="C10461" t="str">
            <v>小姐</v>
          </cell>
          <cell r="D10461" t="str">
            <v>林玟蓁</v>
          </cell>
          <cell r="E10461" t="str">
            <v>林玟蓁小姐</v>
          </cell>
          <cell r="F10461">
            <v>932022865</v>
          </cell>
        </row>
        <row r="10462">
          <cell r="A10462" t="str">
            <v>LA53997</v>
          </cell>
          <cell r="B10462" t="str">
            <v>AXD5970</v>
          </cell>
          <cell r="C10462" t="str">
            <v>先生</v>
          </cell>
          <cell r="D10462" t="str">
            <v>鎔德股份有限公司陳德益</v>
          </cell>
          <cell r="E10462" t="str">
            <v>陳德益先生</v>
          </cell>
          <cell r="F10462">
            <v>900000000</v>
          </cell>
        </row>
        <row r="10463">
          <cell r="A10463" t="str">
            <v>LA53998</v>
          </cell>
          <cell r="B10463" t="str">
            <v>AXE5212</v>
          </cell>
          <cell r="C10463" t="str">
            <v>先生</v>
          </cell>
          <cell r="D10463" t="str">
            <v>鎔德股份有限公司陳德益</v>
          </cell>
          <cell r="E10463" t="str">
            <v>陳德益先生</v>
          </cell>
          <cell r="F10463">
            <v>900000000</v>
          </cell>
        </row>
        <row r="10464">
          <cell r="A10464" t="str">
            <v>LA54023</v>
          </cell>
          <cell r="B10464" t="str">
            <v>AYH2758</v>
          </cell>
          <cell r="C10464" t="str">
            <v>先生</v>
          </cell>
          <cell r="D10464" t="str">
            <v>高浩偉</v>
          </cell>
          <cell r="E10464" t="str">
            <v>高浩偉先生</v>
          </cell>
          <cell r="F10464">
            <v>930041688</v>
          </cell>
        </row>
        <row r="10465">
          <cell r="A10465" t="str">
            <v>LA54039</v>
          </cell>
          <cell r="B10465" t="str">
            <v>AXD6276</v>
          </cell>
          <cell r="C10465" t="str">
            <v>先生</v>
          </cell>
          <cell r="D10465" t="str">
            <v>鎔德股份有限公司陳欽榮</v>
          </cell>
          <cell r="E10465" t="str">
            <v>陳欽榮先生</v>
          </cell>
          <cell r="F10465">
            <v>933038417</v>
          </cell>
        </row>
        <row r="10466">
          <cell r="A10466" t="str">
            <v>LA54071</v>
          </cell>
          <cell r="B10466" t="str">
            <v>RCD1552</v>
          </cell>
          <cell r="C10466" t="str">
            <v>先生</v>
          </cell>
          <cell r="D10466" t="str">
            <v>雅米創意(限)-台壽保王浚豐</v>
          </cell>
          <cell r="E10466" t="str">
            <v>王浚豐先生</v>
          </cell>
          <cell r="F10466">
            <v>939059216</v>
          </cell>
        </row>
        <row r="10467">
          <cell r="A10467" t="str">
            <v>LA54072</v>
          </cell>
          <cell r="B10467" t="str">
            <v>AXD6603</v>
          </cell>
          <cell r="C10467" t="str">
            <v>先生</v>
          </cell>
          <cell r="D10467" t="str">
            <v>陳紹仁</v>
          </cell>
          <cell r="E10467" t="str">
            <v>陳紹仁先生</v>
          </cell>
          <cell r="F10467">
            <v>975367934</v>
          </cell>
        </row>
        <row r="10468">
          <cell r="A10468" t="str">
            <v>LA54140</v>
          </cell>
          <cell r="B10468" t="str">
            <v>AXE2560</v>
          </cell>
          <cell r="C10468" t="str">
            <v>先生</v>
          </cell>
          <cell r="D10468" t="str">
            <v>董祐瑄</v>
          </cell>
          <cell r="E10468" t="str">
            <v>董祐瑄先生</v>
          </cell>
          <cell r="F10468">
            <v>905159897</v>
          </cell>
        </row>
        <row r="10469">
          <cell r="A10469" t="str">
            <v>LA54177</v>
          </cell>
          <cell r="B10469" t="str">
            <v>AXE6182</v>
          </cell>
          <cell r="C10469" t="str">
            <v>先生</v>
          </cell>
          <cell r="D10469" t="str">
            <v>鎔德股份有限公司陳德益</v>
          </cell>
          <cell r="E10469" t="str">
            <v>陳德益先生</v>
          </cell>
          <cell r="F10469">
            <v>900000000</v>
          </cell>
        </row>
        <row r="10470">
          <cell r="A10470" t="str">
            <v>LA54178</v>
          </cell>
          <cell r="B10470" t="str">
            <v>AXF8396</v>
          </cell>
          <cell r="C10470" t="str">
            <v>先生</v>
          </cell>
          <cell r="D10470" t="str">
            <v>李旭明</v>
          </cell>
          <cell r="E10470" t="str">
            <v>李旭明先生</v>
          </cell>
          <cell r="F10470">
            <v>939148252</v>
          </cell>
        </row>
        <row r="10471">
          <cell r="A10471" t="str">
            <v>LA54268</v>
          </cell>
          <cell r="B10471" t="str">
            <v>AXE9535</v>
          </cell>
          <cell r="C10471" t="str">
            <v>先生</v>
          </cell>
          <cell r="D10471" t="str">
            <v>盧皓彥</v>
          </cell>
          <cell r="E10471" t="str">
            <v>盧皓彥先生</v>
          </cell>
          <cell r="F10471">
            <v>975302804</v>
          </cell>
        </row>
        <row r="10472">
          <cell r="A10472" t="str">
            <v>LA70581</v>
          </cell>
          <cell r="B10472" t="str">
            <v>7388VH</v>
          </cell>
          <cell r="C10472" t="str">
            <v>先生</v>
          </cell>
          <cell r="D10472" t="str">
            <v>陳素梅</v>
          </cell>
          <cell r="E10472" t="str">
            <v>湯佳衛先生</v>
          </cell>
          <cell r="F10472">
            <v>936033588</v>
          </cell>
        </row>
        <row r="10473">
          <cell r="A10473" t="str">
            <v>LB54516</v>
          </cell>
          <cell r="B10473" t="str">
            <v>AWJ7658</v>
          </cell>
          <cell r="C10473" t="str">
            <v>先生</v>
          </cell>
          <cell r="D10473" t="str">
            <v>曹光華</v>
          </cell>
          <cell r="E10473" t="str">
            <v>曹光華先生</v>
          </cell>
          <cell r="F10473">
            <v>920162160</v>
          </cell>
        </row>
        <row r="10474">
          <cell r="A10474" t="str">
            <v>LB54561</v>
          </cell>
          <cell r="B10474" t="str">
            <v>LB54561</v>
          </cell>
          <cell r="C10474" t="str">
            <v>先生</v>
          </cell>
          <cell r="D10474" t="str">
            <v>鉑德汽車股份有限公司程柏盛</v>
          </cell>
          <cell r="E10474" t="str">
            <v>程柏盛先生</v>
          </cell>
          <cell r="F10474">
            <v>936033878</v>
          </cell>
        </row>
        <row r="10475">
          <cell r="A10475" t="str">
            <v>LB54566</v>
          </cell>
          <cell r="B10475" t="str">
            <v>AWZ6652</v>
          </cell>
          <cell r="C10475" t="str">
            <v>先生</v>
          </cell>
          <cell r="D10475" t="str">
            <v>王正和</v>
          </cell>
          <cell r="E10475" t="str">
            <v>王正和先生</v>
          </cell>
          <cell r="F10475">
            <v>935258891</v>
          </cell>
        </row>
        <row r="10476">
          <cell r="A10476" t="str">
            <v>LB54599</v>
          </cell>
          <cell r="B10476" t="str">
            <v>AYR7168</v>
          </cell>
          <cell r="C10476" t="str">
            <v>小姐</v>
          </cell>
          <cell r="D10476" t="str">
            <v>0許珮珊</v>
          </cell>
          <cell r="E10476" t="str">
            <v>許珮珊小姐</v>
          </cell>
          <cell r="F10476">
            <v>931065887</v>
          </cell>
        </row>
        <row r="10477">
          <cell r="A10477" t="str">
            <v>LB54653</v>
          </cell>
          <cell r="B10477" t="str">
            <v>AXB9087</v>
          </cell>
          <cell r="C10477" t="str">
            <v>小姐</v>
          </cell>
          <cell r="D10477" t="str">
            <v>保倫貿易有限公司蔡麗娟</v>
          </cell>
          <cell r="E10477" t="str">
            <v>蔡麗娟小姐</v>
          </cell>
          <cell r="F10477">
            <v>939208678</v>
          </cell>
        </row>
        <row r="10478">
          <cell r="A10478" t="str">
            <v>LB54657</v>
          </cell>
          <cell r="B10478" t="str">
            <v>AWZ6177</v>
          </cell>
          <cell r="C10478" t="str">
            <v>先生</v>
          </cell>
          <cell r="D10478" t="str">
            <v>見賢科技有限公司顏銘宏</v>
          </cell>
          <cell r="E10478" t="str">
            <v>顏銘宏先生</v>
          </cell>
          <cell r="F10478">
            <v>979966281</v>
          </cell>
        </row>
        <row r="10479">
          <cell r="A10479" t="str">
            <v>LB56655</v>
          </cell>
          <cell r="B10479" t="str">
            <v>8321L6</v>
          </cell>
          <cell r="C10479" t="str">
            <v>先生</v>
          </cell>
          <cell r="D10479" t="str">
            <v>張聖國</v>
          </cell>
          <cell r="E10479" t="str">
            <v>張聖國先生</v>
          </cell>
          <cell r="F10479">
            <v>911167400</v>
          </cell>
        </row>
        <row r="10480">
          <cell r="A10480" t="str">
            <v>LB59354</v>
          </cell>
          <cell r="B10480" t="str">
            <v>AYA1207</v>
          </cell>
          <cell r="C10480" t="str">
            <v>小姐</v>
          </cell>
          <cell r="D10480" t="str">
            <v>常在國際法律事務所陳瑞瑩</v>
          </cell>
          <cell r="E10480" t="str">
            <v>陳瑞瑩小姐</v>
          </cell>
          <cell r="F10480">
            <v>952682136</v>
          </cell>
        </row>
        <row r="10481">
          <cell r="A10481" t="str">
            <v>LB59373</v>
          </cell>
          <cell r="B10481" t="str">
            <v>AXA5557</v>
          </cell>
          <cell r="C10481" t="str">
            <v>小姐</v>
          </cell>
          <cell r="D10481" t="str">
            <v>陳玨伶</v>
          </cell>
          <cell r="E10481" t="str">
            <v>陳玨伶小姐</v>
          </cell>
          <cell r="F10481">
            <v>919336295</v>
          </cell>
        </row>
        <row r="10482">
          <cell r="A10482" t="str">
            <v>LB59374</v>
          </cell>
          <cell r="B10482" t="str">
            <v>AWE2669</v>
          </cell>
          <cell r="C10482" t="str">
            <v>先生</v>
          </cell>
          <cell r="D10482" t="str">
            <v>陳韋帆</v>
          </cell>
          <cell r="E10482" t="str">
            <v>陳韋帆先生</v>
          </cell>
          <cell r="F10482">
            <v>916276946</v>
          </cell>
        </row>
        <row r="10483">
          <cell r="A10483" t="str">
            <v>LB59397</v>
          </cell>
          <cell r="B10483" t="str">
            <v>ATQ0309</v>
          </cell>
          <cell r="C10483" t="str">
            <v>小姐</v>
          </cell>
          <cell r="D10483" t="str">
            <v>闕嘉玉</v>
          </cell>
          <cell r="E10483" t="str">
            <v>闕嘉玉小姐</v>
          </cell>
          <cell r="F10483">
            <v>922258813</v>
          </cell>
        </row>
        <row r="10484">
          <cell r="A10484" t="str">
            <v>LB59485</v>
          </cell>
          <cell r="B10484" t="str">
            <v>AXA0667</v>
          </cell>
          <cell r="C10484" t="str">
            <v>小姐</v>
          </cell>
          <cell r="D10484" t="str">
            <v>陳佩宜</v>
          </cell>
          <cell r="E10484" t="str">
            <v>陳佩宜小姐</v>
          </cell>
          <cell r="F10484">
            <v>953928399</v>
          </cell>
        </row>
        <row r="10485">
          <cell r="A10485" t="str">
            <v>LB59681</v>
          </cell>
          <cell r="B10485" t="str">
            <v>AXA9820</v>
          </cell>
          <cell r="C10485" t="str">
            <v>先生</v>
          </cell>
          <cell r="D10485" t="str">
            <v>吳從周</v>
          </cell>
          <cell r="E10485" t="str">
            <v>吳從周先生</v>
          </cell>
          <cell r="F10485">
            <v>928411922</v>
          </cell>
        </row>
        <row r="10486">
          <cell r="A10486" t="str">
            <v>LB59686</v>
          </cell>
          <cell r="B10486" t="str">
            <v>ATQ1980</v>
          </cell>
          <cell r="C10486" t="str">
            <v>先生</v>
          </cell>
          <cell r="D10486" t="str">
            <v>合研科技股份有限公司楊建國</v>
          </cell>
          <cell r="E10486" t="str">
            <v>楊建國先生</v>
          </cell>
          <cell r="F10486">
            <v>958338069</v>
          </cell>
        </row>
        <row r="10487">
          <cell r="A10487" t="str">
            <v>LB59689</v>
          </cell>
          <cell r="B10487" t="str">
            <v>ATQ5102</v>
          </cell>
          <cell r="C10487" t="str">
            <v>先生</v>
          </cell>
          <cell r="D10487" t="str">
            <v>楊遙郎</v>
          </cell>
          <cell r="E10487" t="str">
            <v>楊遙郎先生</v>
          </cell>
          <cell r="F10487">
            <v>987597280</v>
          </cell>
        </row>
        <row r="10488">
          <cell r="A10488" t="str">
            <v>LB59885</v>
          </cell>
          <cell r="B10488" t="str">
            <v>AXD6322</v>
          </cell>
          <cell r="C10488" t="str">
            <v>小姐</v>
          </cell>
          <cell r="D10488" t="str">
            <v>0黃慧琳</v>
          </cell>
          <cell r="E10488" t="str">
            <v>黃慧琳小姐</v>
          </cell>
          <cell r="F10488">
            <v>939778789</v>
          </cell>
        </row>
        <row r="10489">
          <cell r="A10489" t="str">
            <v>LB59924</v>
          </cell>
          <cell r="B10489" t="str">
            <v>RCD3126</v>
          </cell>
          <cell r="C10489" t="str">
            <v>先生</v>
          </cell>
          <cell r="D10489" t="str">
            <v>李瑋軒</v>
          </cell>
          <cell r="E10489" t="str">
            <v>李瑋軒先生</v>
          </cell>
          <cell r="F10489">
            <v>906050160</v>
          </cell>
        </row>
        <row r="10490">
          <cell r="A10490" t="str">
            <v>LB59925</v>
          </cell>
          <cell r="B10490" t="str">
            <v>RCB2263</v>
          </cell>
          <cell r="C10490" t="str">
            <v>先生</v>
          </cell>
          <cell r="D10490" t="str">
            <v>格上汽車租賃股份有限公司呂恕安</v>
          </cell>
          <cell r="E10490" t="str">
            <v>呂恕安先生</v>
          </cell>
          <cell r="F10490">
            <v>982641234</v>
          </cell>
        </row>
        <row r="10491">
          <cell r="A10491" t="str">
            <v>LB66372</v>
          </cell>
          <cell r="B10491" t="str">
            <v>LB66372</v>
          </cell>
          <cell r="C10491" t="str">
            <v>先生</v>
          </cell>
          <cell r="D10491" t="str">
            <v>陳羿玄</v>
          </cell>
          <cell r="E10491" t="str">
            <v>陳羿玄先生</v>
          </cell>
          <cell r="F10491">
            <v>988651230</v>
          </cell>
        </row>
        <row r="10492">
          <cell r="A10492" t="str">
            <v>LB90783</v>
          </cell>
          <cell r="B10492" t="str">
            <v>RCD5355</v>
          </cell>
          <cell r="C10492" t="str">
            <v>先生</v>
          </cell>
          <cell r="D10492" t="str">
            <v>飛尼克斯(限)-格上藍榮源</v>
          </cell>
          <cell r="E10492" t="str">
            <v>藍榮源先生</v>
          </cell>
          <cell r="F10492">
            <v>936205136</v>
          </cell>
        </row>
        <row r="10493">
          <cell r="A10493" t="str">
            <v>LB91940</v>
          </cell>
          <cell r="B10493" t="str">
            <v>RCD6725</v>
          </cell>
          <cell r="C10493" t="str">
            <v>小姐</v>
          </cell>
          <cell r="D10493" t="str">
            <v>秉立資訊(限)-財盟葉卉婕</v>
          </cell>
          <cell r="E10493" t="str">
            <v>葉卉婕小姐</v>
          </cell>
          <cell r="F10493">
            <v>937180588</v>
          </cell>
        </row>
        <row r="10494">
          <cell r="A10494" t="str">
            <v>LB93292</v>
          </cell>
          <cell r="B10494" t="str">
            <v>AXL7228</v>
          </cell>
          <cell r="C10494" t="str">
            <v>小姐</v>
          </cell>
          <cell r="D10494" t="str">
            <v>黃許金葉</v>
          </cell>
          <cell r="E10494" t="str">
            <v>黃許金葉小姐</v>
          </cell>
          <cell r="F10494">
            <v>933223628</v>
          </cell>
        </row>
        <row r="10495">
          <cell r="A10495" t="str">
            <v>LC18834</v>
          </cell>
          <cell r="B10495" t="str">
            <v>AWD7615</v>
          </cell>
          <cell r="C10495" t="str">
            <v>小姐</v>
          </cell>
          <cell r="D10495" t="str">
            <v>鄒仁淳</v>
          </cell>
          <cell r="E10495" t="str">
            <v>鄒仁淳小姐</v>
          </cell>
          <cell r="F10495">
            <v>937563781</v>
          </cell>
        </row>
        <row r="10496">
          <cell r="A10496" t="str">
            <v>LC18897</v>
          </cell>
          <cell r="B10496" t="str">
            <v>AWW1689</v>
          </cell>
          <cell r="C10496" t="str">
            <v>小姐</v>
          </cell>
          <cell r="D10496" t="str">
            <v>0吳芊慧</v>
          </cell>
          <cell r="E10496" t="str">
            <v>吳芊慧小姐</v>
          </cell>
          <cell r="F10496">
            <v>939681489</v>
          </cell>
        </row>
        <row r="10497">
          <cell r="A10497" t="str">
            <v>LC18979</v>
          </cell>
          <cell r="B10497" t="str">
            <v>AWF1021</v>
          </cell>
          <cell r="C10497" t="str">
            <v>小姐</v>
          </cell>
          <cell r="D10497" t="str">
            <v>楊靜雯</v>
          </cell>
          <cell r="E10497" t="str">
            <v>楊靜雯小姐</v>
          </cell>
          <cell r="F10497">
            <v>932352524</v>
          </cell>
        </row>
        <row r="10498">
          <cell r="A10498" t="str">
            <v>LC19506</v>
          </cell>
          <cell r="B10498" t="str">
            <v>AXJ5625</v>
          </cell>
          <cell r="C10498" t="str">
            <v>先生</v>
          </cell>
          <cell r="D10498" t="str">
            <v>古傑芳</v>
          </cell>
          <cell r="E10498" t="str">
            <v>古傑芳先生</v>
          </cell>
          <cell r="F10498">
            <v>922095409</v>
          </cell>
        </row>
        <row r="10499">
          <cell r="A10499" t="str">
            <v>LC19946</v>
          </cell>
          <cell r="B10499" t="str">
            <v>AXF1586</v>
          </cell>
          <cell r="C10499" t="str">
            <v>先生</v>
          </cell>
          <cell r="D10499" t="str">
            <v>張肇敏</v>
          </cell>
          <cell r="E10499" t="str">
            <v>張肇敏先生</v>
          </cell>
          <cell r="F10499">
            <v>910169755</v>
          </cell>
        </row>
        <row r="10500">
          <cell r="A10500" t="str">
            <v>LC19947</v>
          </cell>
          <cell r="B10500" t="str">
            <v>AYH8889</v>
          </cell>
          <cell r="C10500" t="str">
            <v>小姐</v>
          </cell>
          <cell r="D10500" t="str">
            <v>陳姿帆</v>
          </cell>
          <cell r="E10500" t="str">
            <v>陳姿帆小姐</v>
          </cell>
          <cell r="F10500">
            <v>919839588</v>
          </cell>
        </row>
        <row r="10501">
          <cell r="A10501" t="str">
            <v>LC20146</v>
          </cell>
          <cell r="B10501" t="str">
            <v>RCD6378</v>
          </cell>
          <cell r="C10501" t="str">
            <v>小姐</v>
          </cell>
          <cell r="D10501" t="str">
            <v>寶若投資(有)-財盟租賃王若蓓</v>
          </cell>
          <cell r="E10501" t="str">
            <v>王若蓓小姐</v>
          </cell>
          <cell r="F10501">
            <v>932038287</v>
          </cell>
        </row>
        <row r="10502">
          <cell r="A10502" t="str">
            <v>LC54077</v>
          </cell>
          <cell r="B10502" t="str">
            <v>RCC8020</v>
          </cell>
          <cell r="C10502" t="str">
            <v>先生</v>
          </cell>
          <cell r="D10502" t="str">
            <v>胡哲寧</v>
          </cell>
          <cell r="E10502" t="str">
            <v>胡哲寧先生</v>
          </cell>
          <cell r="F10502">
            <v>939737789</v>
          </cell>
        </row>
        <row r="10503">
          <cell r="A10503" t="str">
            <v>LC54078</v>
          </cell>
          <cell r="B10503" t="str">
            <v>RCA8805</v>
          </cell>
          <cell r="C10503" t="str">
            <v>小姐</v>
          </cell>
          <cell r="D10503" t="str">
            <v>遠煇股份有限公司陳佩君</v>
          </cell>
          <cell r="E10503" t="str">
            <v>陳佩君小姐</v>
          </cell>
          <cell r="F10503">
            <v>910393173</v>
          </cell>
        </row>
        <row r="10504">
          <cell r="A10504" t="str">
            <v>LC54091</v>
          </cell>
          <cell r="B10504" t="str">
            <v>RCA6618</v>
          </cell>
          <cell r="C10504" t="str">
            <v>小姐</v>
          </cell>
          <cell r="D10504" t="str">
            <v>圓裕企業(股)-財盟杜淑敏</v>
          </cell>
          <cell r="E10504" t="str">
            <v>杜淑敏小姐</v>
          </cell>
          <cell r="F10504">
            <v>911283023</v>
          </cell>
        </row>
        <row r="10505">
          <cell r="A10505" t="str">
            <v>LC54382</v>
          </cell>
          <cell r="B10505" t="str">
            <v>AXA6896</v>
          </cell>
          <cell r="C10505" t="str">
            <v>小姐</v>
          </cell>
          <cell r="D10505" t="str">
            <v>郭玉露</v>
          </cell>
          <cell r="E10505" t="str">
            <v>郭玉露小姐</v>
          </cell>
          <cell r="F10505">
            <v>935365387</v>
          </cell>
        </row>
        <row r="10506">
          <cell r="A10506" t="str">
            <v>LC54468</v>
          </cell>
          <cell r="B10506" t="str">
            <v>AWD0220</v>
          </cell>
          <cell r="C10506" t="str">
            <v>先生</v>
          </cell>
          <cell r="D10506" t="str">
            <v>邱仁芳</v>
          </cell>
          <cell r="E10506" t="str">
            <v>邱仁芳先生</v>
          </cell>
          <cell r="F10506">
            <v>939157007</v>
          </cell>
        </row>
        <row r="10507">
          <cell r="A10507" t="str">
            <v>LC54473</v>
          </cell>
          <cell r="B10507" t="str">
            <v>AXL0323</v>
          </cell>
          <cell r="C10507" t="str">
            <v>先生</v>
          </cell>
          <cell r="D10507" t="str">
            <v>林文腕</v>
          </cell>
          <cell r="E10507" t="str">
            <v>林文腕先生</v>
          </cell>
          <cell r="F10507">
            <v>935885870</v>
          </cell>
        </row>
        <row r="10508">
          <cell r="A10508" t="str">
            <v>LC54515</v>
          </cell>
          <cell r="B10508" t="str">
            <v>ATS5889</v>
          </cell>
          <cell r="C10508" t="str">
            <v>小姐</v>
          </cell>
          <cell r="D10508" t="str">
            <v>蘇鈺惠</v>
          </cell>
          <cell r="E10508" t="str">
            <v>蘇鈺惠小姐</v>
          </cell>
          <cell r="F10508">
            <v>918883208</v>
          </cell>
        </row>
        <row r="10509">
          <cell r="A10509" t="str">
            <v>LC54600</v>
          </cell>
          <cell r="B10509" t="str">
            <v>AWF6006</v>
          </cell>
          <cell r="C10509" t="str">
            <v>小姐</v>
          </cell>
          <cell r="D10509" t="str">
            <v>劉曉妮</v>
          </cell>
          <cell r="E10509" t="str">
            <v>劉曉妮小姐</v>
          </cell>
          <cell r="F10509">
            <v>928080459</v>
          </cell>
        </row>
        <row r="10510">
          <cell r="A10510" t="str">
            <v>LC54601</v>
          </cell>
          <cell r="B10510" t="str">
            <v>AXB9956</v>
          </cell>
          <cell r="C10510" t="str">
            <v>小姐</v>
          </cell>
          <cell r="D10510" t="str">
            <v>李宜娟</v>
          </cell>
          <cell r="E10510" t="str">
            <v>李宜娟小姐</v>
          </cell>
          <cell r="F10510">
            <v>972576208</v>
          </cell>
        </row>
        <row r="10511">
          <cell r="A10511" t="str">
            <v>LC54602</v>
          </cell>
          <cell r="B10511" t="str">
            <v>ATQ0787</v>
          </cell>
          <cell r="C10511" t="str">
            <v>先生</v>
          </cell>
          <cell r="D10511" t="str">
            <v>劉家豪</v>
          </cell>
          <cell r="E10511" t="str">
            <v>劉家豪先生</v>
          </cell>
          <cell r="F10511">
            <v>952906877</v>
          </cell>
        </row>
        <row r="10512">
          <cell r="A10512" t="str">
            <v>LC55761</v>
          </cell>
          <cell r="B10512" t="str">
            <v>AXD6690</v>
          </cell>
          <cell r="C10512" t="str">
            <v>先生</v>
          </cell>
          <cell r="D10512" t="str">
            <v>柯逢旭</v>
          </cell>
          <cell r="E10512" t="str">
            <v>柯逢旭先生</v>
          </cell>
          <cell r="F10512">
            <v>975722318</v>
          </cell>
        </row>
        <row r="10513">
          <cell r="A10513" t="str">
            <v>LC55996</v>
          </cell>
          <cell r="B10513" t="str">
            <v>AXE6172</v>
          </cell>
          <cell r="C10513" t="str">
            <v>先生</v>
          </cell>
          <cell r="D10513" t="str">
            <v>鎔德股份有限公司陳德益</v>
          </cell>
          <cell r="E10513" t="str">
            <v>陳德益先生</v>
          </cell>
          <cell r="F10513">
            <v>900000000</v>
          </cell>
        </row>
        <row r="10514">
          <cell r="A10514" t="str">
            <v>LC56071</v>
          </cell>
          <cell r="B10514" t="str">
            <v>AXE1800</v>
          </cell>
          <cell r="C10514" t="str">
            <v>先生</v>
          </cell>
          <cell r="D10514" t="str">
            <v>昌佑投資股份有限公司陳允平</v>
          </cell>
          <cell r="E10514" t="str">
            <v>陳允平先生</v>
          </cell>
          <cell r="F10514">
            <v>926478599</v>
          </cell>
        </row>
        <row r="10515">
          <cell r="A10515" t="str">
            <v>LC56139</v>
          </cell>
          <cell r="B10515" t="str">
            <v>AXE5203</v>
          </cell>
          <cell r="C10515" t="str">
            <v>先生</v>
          </cell>
          <cell r="D10515" t="str">
            <v>鎔德股份有限公司陳德益</v>
          </cell>
          <cell r="E10515" t="str">
            <v>陳德益先生</v>
          </cell>
          <cell r="F10515">
            <v>900000000</v>
          </cell>
        </row>
        <row r="10516">
          <cell r="A10516" t="str">
            <v>LC56339</v>
          </cell>
          <cell r="B10516" t="str">
            <v>AXC6266</v>
          </cell>
          <cell r="C10516" t="str">
            <v>小姐</v>
          </cell>
          <cell r="D10516" t="str">
            <v>邱秋津</v>
          </cell>
          <cell r="E10516" t="str">
            <v>邱秋津小姐</v>
          </cell>
          <cell r="F10516">
            <v>937937210</v>
          </cell>
        </row>
        <row r="10517">
          <cell r="A10517" t="str">
            <v>LC56428</v>
          </cell>
          <cell r="B10517" t="str">
            <v>AXF8985</v>
          </cell>
          <cell r="C10517" t="str">
            <v>先生</v>
          </cell>
          <cell r="D10517" t="str">
            <v>何鴻宇</v>
          </cell>
          <cell r="E10517" t="str">
            <v>何鴻宇先生</v>
          </cell>
          <cell r="F10517">
            <v>970337889</v>
          </cell>
        </row>
        <row r="10518">
          <cell r="A10518" t="str">
            <v>LC56431</v>
          </cell>
          <cell r="B10518" t="str">
            <v>AXE6570</v>
          </cell>
          <cell r="C10518" t="str">
            <v>先生</v>
          </cell>
          <cell r="D10518" t="str">
            <v>鎔德股份有限公司陳德益</v>
          </cell>
          <cell r="E10518" t="str">
            <v>陳德益先生</v>
          </cell>
          <cell r="F10518">
            <v>900000000</v>
          </cell>
        </row>
        <row r="10519">
          <cell r="A10519" t="str">
            <v>LC56503</v>
          </cell>
          <cell r="B10519" t="str">
            <v>AXF1188</v>
          </cell>
          <cell r="C10519" t="str">
            <v>先生</v>
          </cell>
          <cell r="D10519" t="str">
            <v>邱昭達</v>
          </cell>
          <cell r="E10519" t="str">
            <v>邱昭達先生</v>
          </cell>
          <cell r="F10519">
            <v>933572590</v>
          </cell>
        </row>
        <row r="10520">
          <cell r="A10520" t="str">
            <v>LC56669</v>
          </cell>
          <cell r="B10520" t="str">
            <v>AWE5799</v>
          </cell>
          <cell r="C10520" t="str">
            <v>小姐</v>
          </cell>
          <cell r="D10520" t="str">
            <v>沈淑慧</v>
          </cell>
          <cell r="E10520" t="str">
            <v>沈淑慧小姐</v>
          </cell>
          <cell r="F10520">
            <v>912950529</v>
          </cell>
        </row>
        <row r="10521">
          <cell r="A10521" t="str">
            <v>LC62076</v>
          </cell>
          <cell r="B10521" t="str">
            <v>9186QU</v>
          </cell>
          <cell r="C10521" t="str">
            <v>先生</v>
          </cell>
          <cell r="D10521" t="str">
            <v>柯鈞耀</v>
          </cell>
          <cell r="E10521" t="str">
            <v>柯鈞耀先生</v>
          </cell>
          <cell r="F10521">
            <v>928885678</v>
          </cell>
        </row>
        <row r="10522">
          <cell r="A10522" t="str">
            <v>LD78956</v>
          </cell>
          <cell r="B10522" t="str">
            <v>1359EY</v>
          </cell>
          <cell r="C10522" t="str">
            <v>先生</v>
          </cell>
          <cell r="D10522" t="str">
            <v>吳惠良</v>
          </cell>
          <cell r="E10522" t="str">
            <v>蔡明翰先生</v>
          </cell>
          <cell r="F10522">
            <v>910008552</v>
          </cell>
        </row>
        <row r="10523">
          <cell r="A10523" t="str">
            <v>LE99536</v>
          </cell>
          <cell r="B10523" t="str">
            <v>ARF0006</v>
          </cell>
          <cell r="C10523" t="str">
            <v>先生</v>
          </cell>
          <cell r="D10523" t="str">
            <v>周慶真</v>
          </cell>
          <cell r="E10523" t="str">
            <v>周慶真先生</v>
          </cell>
          <cell r="F10523">
            <v>912581251</v>
          </cell>
        </row>
        <row r="10524">
          <cell r="A10524" t="str">
            <v>LG16463</v>
          </cell>
          <cell r="B10524" t="str">
            <v>7C7007</v>
          </cell>
          <cell r="C10524" t="str">
            <v>先生</v>
          </cell>
          <cell r="D10524" t="str">
            <v>洪東海</v>
          </cell>
          <cell r="E10524" t="str">
            <v>洪東海先生</v>
          </cell>
          <cell r="F10524">
            <v>939296012</v>
          </cell>
        </row>
        <row r="10525">
          <cell r="A10525" t="str">
            <v>LH01681</v>
          </cell>
          <cell r="B10525" t="str">
            <v>3C9000</v>
          </cell>
          <cell r="C10525" t="str">
            <v>先生</v>
          </cell>
          <cell r="D10525" t="str">
            <v>何明進</v>
          </cell>
          <cell r="E10525" t="str">
            <v>何明進先生</v>
          </cell>
          <cell r="F10525">
            <v>933720601</v>
          </cell>
        </row>
        <row r="10526">
          <cell r="A10526" t="str">
            <v>LH08313</v>
          </cell>
          <cell r="B10526" t="str">
            <v>3338DV</v>
          </cell>
          <cell r="C10526" t="str">
            <v>先生</v>
          </cell>
          <cell r="D10526" t="str">
            <v>楊冠奎</v>
          </cell>
          <cell r="E10526" t="str">
            <v>楊冠奎先生</v>
          </cell>
          <cell r="F10526">
            <v>987378664</v>
          </cell>
        </row>
        <row r="10527">
          <cell r="A10527" t="str">
            <v>LH49276</v>
          </cell>
          <cell r="B10527" t="str">
            <v>5379UY</v>
          </cell>
          <cell r="C10527" t="str">
            <v>小姐</v>
          </cell>
          <cell r="D10527" t="str">
            <v>徐家儀</v>
          </cell>
          <cell r="E10527" t="str">
            <v>徐家儀小姐</v>
          </cell>
          <cell r="F10527">
            <v>988657767</v>
          </cell>
        </row>
        <row r="10528">
          <cell r="A10528" t="str">
            <v>LJ23843</v>
          </cell>
          <cell r="B10528" t="str">
            <v>0600QL</v>
          </cell>
          <cell r="C10528" t="str">
            <v>先生</v>
          </cell>
          <cell r="D10528" t="str">
            <v>楊名振</v>
          </cell>
          <cell r="E10528" t="str">
            <v>楊名振先生</v>
          </cell>
          <cell r="F10528">
            <v>970628908</v>
          </cell>
        </row>
        <row r="10529">
          <cell r="A10529" t="str">
            <v>LJ24857</v>
          </cell>
          <cell r="B10529" t="str">
            <v>7788UT</v>
          </cell>
          <cell r="C10529" t="str">
            <v>先生</v>
          </cell>
          <cell r="D10529" t="str">
            <v>戴廣宇</v>
          </cell>
          <cell r="E10529" t="str">
            <v>戴廣宇先生</v>
          </cell>
          <cell r="F10529">
            <v>978015771</v>
          </cell>
        </row>
        <row r="10530">
          <cell r="A10530" t="str">
            <v>LJ54188</v>
          </cell>
          <cell r="B10530" t="str">
            <v>0311ZW</v>
          </cell>
          <cell r="C10530" t="str">
            <v>小姐</v>
          </cell>
          <cell r="D10530" t="str">
            <v>林貞儀</v>
          </cell>
          <cell r="E10530" t="str">
            <v>林貞儀小姐</v>
          </cell>
          <cell r="F10530">
            <v>927012720</v>
          </cell>
        </row>
        <row r="10531">
          <cell r="A10531" t="str">
            <v>LK13483</v>
          </cell>
          <cell r="B10531" t="str">
            <v>ATG1720</v>
          </cell>
          <cell r="C10531" t="str">
            <v>先生</v>
          </cell>
          <cell r="D10531" t="str">
            <v>方偉康</v>
          </cell>
          <cell r="E10531" t="str">
            <v>方偉康先生</v>
          </cell>
          <cell r="F10531">
            <v>905661476</v>
          </cell>
        </row>
        <row r="10532">
          <cell r="A10532" t="str">
            <v>LK14601</v>
          </cell>
          <cell r="B10532" t="str">
            <v>ALY9630</v>
          </cell>
          <cell r="C10532" t="str">
            <v>先生</v>
          </cell>
          <cell r="D10532" t="str">
            <v>陳迪綸</v>
          </cell>
          <cell r="E10532" t="str">
            <v>陳迪綸先生</v>
          </cell>
          <cell r="F10532">
            <v>955811103</v>
          </cell>
        </row>
        <row r="10533">
          <cell r="A10533" t="str">
            <v>LK14888</v>
          </cell>
          <cell r="B10533" t="str">
            <v>AKG1618</v>
          </cell>
          <cell r="C10533" t="str">
            <v>先生</v>
          </cell>
          <cell r="D10533" t="str">
            <v>曾文祥</v>
          </cell>
          <cell r="E10533" t="str">
            <v>曾文祥先生</v>
          </cell>
          <cell r="F10533">
            <v>917088580</v>
          </cell>
        </row>
        <row r="10534">
          <cell r="A10534" t="str">
            <v>LK42577</v>
          </cell>
          <cell r="B10534" t="str">
            <v>AAL5298</v>
          </cell>
          <cell r="C10534" t="str">
            <v>先生</v>
          </cell>
          <cell r="D10534" t="str">
            <v>王碁企業有限公司周仁杰</v>
          </cell>
          <cell r="E10534" t="str">
            <v>周仁杰先生</v>
          </cell>
          <cell r="F10534">
            <v>972773015</v>
          </cell>
        </row>
        <row r="10535">
          <cell r="A10535" t="str">
            <v>LL29851</v>
          </cell>
          <cell r="B10535" t="str">
            <v>ALC1969</v>
          </cell>
          <cell r="C10535" t="str">
            <v>先生</v>
          </cell>
          <cell r="D10535" t="str">
            <v>饒恕仁</v>
          </cell>
          <cell r="E10535" t="str">
            <v>饒恕仁先生</v>
          </cell>
          <cell r="F10535">
            <v>930169206</v>
          </cell>
        </row>
        <row r="10536">
          <cell r="A10536" t="str">
            <v>LL42433</v>
          </cell>
          <cell r="B10536" t="str">
            <v>ANM7532</v>
          </cell>
          <cell r="C10536" t="str">
            <v>小姐</v>
          </cell>
          <cell r="D10536" t="str">
            <v>維維樂企業股份有限公司郭曉涵</v>
          </cell>
          <cell r="E10536" t="str">
            <v>郭曉涵小姐</v>
          </cell>
          <cell r="F10536">
            <v>926789997</v>
          </cell>
        </row>
        <row r="10537">
          <cell r="A10537" t="str">
            <v>LL42455</v>
          </cell>
          <cell r="B10537" t="str">
            <v>8283YE</v>
          </cell>
          <cell r="C10537" t="str">
            <v>先生</v>
          </cell>
          <cell r="D10537" t="str">
            <v>曾國峰</v>
          </cell>
          <cell r="E10537" t="str">
            <v>曾國峰先生</v>
          </cell>
          <cell r="F10537">
            <v>933158844</v>
          </cell>
        </row>
        <row r="10538">
          <cell r="A10538" t="str">
            <v>LL56246</v>
          </cell>
          <cell r="B10538" t="str">
            <v>1933YE</v>
          </cell>
          <cell r="C10538" t="str">
            <v>先生</v>
          </cell>
          <cell r="D10538" t="str">
            <v>許奐章</v>
          </cell>
          <cell r="E10538" t="str">
            <v>許奐章先生</v>
          </cell>
          <cell r="F10538">
            <v>988188488</v>
          </cell>
        </row>
        <row r="10539">
          <cell r="A10539" t="str">
            <v>LL56335</v>
          </cell>
          <cell r="B10539" t="str">
            <v>AAB9128</v>
          </cell>
          <cell r="C10539" t="str">
            <v>小姐</v>
          </cell>
          <cell r="D10539" t="str">
            <v>美麗優品(有)-財盟租賃楊慧娟</v>
          </cell>
          <cell r="E10539" t="str">
            <v>吳胤葳小姐</v>
          </cell>
          <cell r="F10539">
            <v>932218193</v>
          </cell>
        </row>
        <row r="10540">
          <cell r="A10540" t="str">
            <v>LL56366</v>
          </cell>
          <cell r="B10540" t="str">
            <v>2058YE</v>
          </cell>
          <cell r="C10540" t="str">
            <v>先生</v>
          </cell>
          <cell r="D10540" t="str">
            <v>張婕羚</v>
          </cell>
          <cell r="E10540" t="str">
            <v>吳定原先生</v>
          </cell>
          <cell r="F10540">
            <v>935607163</v>
          </cell>
        </row>
        <row r="10541">
          <cell r="A10541" t="str">
            <v>LL68710</v>
          </cell>
          <cell r="B10541" t="str">
            <v>5899A7</v>
          </cell>
          <cell r="C10541" t="str">
            <v>先生</v>
          </cell>
          <cell r="D10541" t="str">
            <v>鄭雅蕙</v>
          </cell>
          <cell r="E10541" t="str">
            <v>柯宏昌先生</v>
          </cell>
          <cell r="F10541">
            <v>936130442</v>
          </cell>
        </row>
        <row r="10542">
          <cell r="A10542" t="str">
            <v>LM08372</v>
          </cell>
          <cell r="B10542" t="str">
            <v>LM08372</v>
          </cell>
          <cell r="C10542" t="str">
            <v>先生</v>
          </cell>
          <cell r="D10542" t="str">
            <v>李聖詩</v>
          </cell>
          <cell r="E10542" t="str">
            <v>李聖詩先生</v>
          </cell>
          <cell r="F10542">
            <v>932218665</v>
          </cell>
        </row>
        <row r="10543">
          <cell r="A10543" t="str">
            <v>LM11370</v>
          </cell>
          <cell r="B10543" t="str">
            <v>5126YD</v>
          </cell>
          <cell r="C10543" t="str">
            <v>先生</v>
          </cell>
          <cell r="D10543" t="str">
            <v>喬暘電子股份有限公司呂浩榮</v>
          </cell>
          <cell r="E10543" t="str">
            <v>呂浩榮先生</v>
          </cell>
          <cell r="F10543">
            <v>937342622</v>
          </cell>
        </row>
        <row r="10544">
          <cell r="A10544" t="str">
            <v>LM11854</v>
          </cell>
          <cell r="B10544" t="str">
            <v>RBE5109</v>
          </cell>
          <cell r="C10544" t="str">
            <v>先生</v>
          </cell>
          <cell r="D10544" t="str">
            <v>和運租車股份有限公司呂昌達</v>
          </cell>
          <cell r="E10544" t="str">
            <v>呂昌達先生</v>
          </cell>
          <cell r="F10544">
            <v>988339012</v>
          </cell>
        </row>
        <row r="10545">
          <cell r="A10545" t="str">
            <v>LM11937</v>
          </cell>
          <cell r="B10545" t="str">
            <v>2779B7</v>
          </cell>
          <cell r="C10545" t="str">
            <v>先生</v>
          </cell>
          <cell r="D10545" t="str">
            <v>陳長淇</v>
          </cell>
          <cell r="E10545" t="str">
            <v>陳長淇先生</v>
          </cell>
          <cell r="F10545">
            <v>930774558</v>
          </cell>
        </row>
        <row r="10546">
          <cell r="A10546" t="str">
            <v>LM12232</v>
          </cell>
          <cell r="B10546" t="str">
            <v>0208ZU</v>
          </cell>
          <cell r="C10546" t="str">
            <v>先生</v>
          </cell>
          <cell r="D10546" t="str">
            <v>未來國際娛樂有限公司羅銘松</v>
          </cell>
          <cell r="E10546" t="str">
            <v>羅銘松先生</v>
          </cell>
          <cell r="F10546">
            <v>953504846</v>
          </cell>
        </row>
        <row r="10547">
          <cell r="A10547" t="str">
            <v>LM31076</v>
          </cell>
          <cell r="B10547" t="str">
            <v>7C1111</v>
          </cell>
          <cell r="C10547" t="str">
            <v>先生</v>
          </cell>
          <cell r="D10547" t="str">
            <v>加川林國際有限公司顏銘宏</v>
          </cell>
          <cell r="E10547" t="str">
            <v>顏銘宏先生</v>
          </cell>
          <cell r="F10547">
            <v>979966281</v>
          </cell>
        </row>
        <row r="10548">
          <cell r="A10548" t="str">
            <v>LM34072</v>
          </cell>
          <cell r="B10548" t="str">
            <v>3T2223</v>
          </cell>
          <cell r="C10548" t="str">
            <v>先生</v>
          </cell>
          <cell r="D10548" t="str">
            <v>劉偉民</v>
          </cell>
          <cell r="E10548" t="str">
            <v>劉偉民先生</v>
          </cell>
          <cell r="F10548">
            <v>920732246</v>
          </cell>
        </row>
        <row r="10549">
          <cell r="A10549" t="str">
            <v>LM35066</v>
          </cell>
          <cell r="B10549" t="str">
            <v>8U1686</v>
          </cell>
          <cell r="C10549" t="str">
            <v>先生</v>
          </cell>
          <cell r="D10549" t="str">
            <v>賴瑞源</v>
          </cell>
          <cell r="E10549" t="str">
            <v>賴瑞源先生</v>
          </cell>
          <cell r="F10549">
            <v>955737526</v>
          </cell>
        </row>
        <row r="10550">
          <cell r="A10550" t="str">
            <v>LM36395</v>
          </cell>
          <cell r="B10550" t="str">
            <v>8D3228</v>
          </cell>
          <cell r="C10550" t="str">
            <v>小姐</v>
          </cell>
          <cell r="D10550" t="str">
            <v>華貴美</v>
          </cell>
          <cell r="E10550" t="str">
            <v>華貴美小姐</v>
          </cell>
          <cell r="F10550">
            <v>926662542</v>
          </cell>
        </row>
        <row r="10551">
          <cell r="A10551" t="str">
            <v>LM37646</v>
          </cell>
          <cell r="B10551" t="str">
            <v>6W8889</v>
          </cell>
          <cell r="C10551" t="str">
            <v>先生</v>
          </cell>
          <cell r="D10551" t="str">
            <v>藍峰巒</v>
          </cell>
          <cell r="E10551" t="str">
            <v>藍峰巒先生</v>
          </cell>
          <cell r="F10551">
            <v>965107358</v>
          </cell>
        </row>
        <row r="10552">
          <cell r="A10552" t="str">
            <v>LM38250</v>
          </cell>
          <cell r="B10552" t="str">
            <v>5V3186</v>
          </cell>
          <cell r="C10552" t="str">
            <v>小姐</v>
          </cell>
          <cell r="D10552" t="str">
            <v>劉庭妤</v>
          </cell>
          <cell r="E10552" t="str">
            <v>劉庭妤小姐</v>
          </cell>
          <cell r="F10552">
            <v>905502296</v>
          </cell>
        </row>
        <row r="10553">
          <cell r="A10553" t="str">
            <v>LM38343</v>
          </cell>
          <cell r="B10553" t="str">
            <v>6W6658</v>
          </cell>
          <cell r="C10553" t="str">
            <v>先生</v>
          </cell>
          <cell r="D10553" t="str">
            <v>龍清源</v>
          </cell>
          <cell r="E10553" t="str">
            <v>龍清源先生</v>
          </cell>
          <cell r="F10553">
            <v>936346281</v>
          </cell>
        </row>
        <row r="10554">
          <cell r="A10554" t="str">
            <v>LM39656</v>
          </cell>
          <cell r="B10554" t="str">
            <v>6E5138</v>
          </cell>
          <cell r="C10554" t="str">
            <v>先生</v>
          </cell>
          <cell r="D10554" t="str">
            <v>黃金盛</v>
          </cell>
          <cell r="E10554" t="str">
            <v>黃金盛先生</v>
          </cell>
          <cell r="F10554">
            <v>988063747</v>
          </cell>
        </row>
        <row r="10555">
          <cell r="A10555" t="str">
            <v>LM39718</v>
          </cell>
          <cell r="B10555" t="str">
            <v>8T5727</v>
          </cell>
          <cell r="C10555" t="str">
            <v>先生</v>
          </cell>
          <cell r="D10555" t="str">
            <v>瑞安堂生技藥品有限公司劉安竤</v>
          </cell>
          <cell r="E10555" t="str">
            <v>劉安竤先生</v>
          </cell>
          <cell r="F10555">
            <v>937509577</v>
          </cell>
        </row>
        <row r="10556">
          <cell r="A10556" t="str">
            <v>LM39909</v>
          </cell>
          <cell r="B10556" t="str">
            <v>8T8181</v>
          </cell>
          <cell r="C10556" t="str">
            <v>先生</v>
          </cell>
          <cell r="D10556" t="str">
            <v>張正仁</v>
          </cell>
          <cell r="E10556" t="str">
            <v>張正仁先生</v>
          </cell>
          <cell r="F10556">
            <v>935636007</v>
          </cell>
        </row>
        <row r="10557">
          <cell r="A10557" t="str">
            <v>LM40124</v>
          </cell>
          <cell r="B10557" t="str">
            <v>7W9007</v>
          </cell>
          <cell r="C10557" t="str">
            <v>先生</v>
          </cell>
          <cell r="D10557" t="str">
            <v>曾春美</v>
          </cell>
          <cell r="E10557" t="str">
            <v>陳伯亮先生</v>
          </cell>
          <cell r="F10557">
            <v>963259691</v>
          </cell>
        </row>
        <row r="10558">
          <cell r="A10558" t="str">
            <v>LM40252</v>
          </cell>
          <cell r="B10558" t="str">
            <v>7D5555</v>
          </cell>
          <cell r="C10558" t="str">
            <v>小姐</v>
          </cell>
          <cell r="D10558" t="str">
            <v>李淑蘭</v>
          </cell>
          <cell r="E10558" t="str">
            <v>李淑蘭小姐</v>
          </cell>
          <cell r="F10558">
            <v>988526963</v>
          </cell>
        </row>
        <row r="10559">
          <cell r="A10559" t="str">
            <v>LM40606</v>
          </cell>
          <cell r="B10559" t="str">
            <v>8888RH</v>
          </cell>
          <cell r="C10559" t="str">
            <v>先生</v>
          </cell>
          <cell r="D10559" t="str">
            <v>何應賢</v>
          </cell>
          <cell r="E10559" t="str">
            <v>謝明均先生</v>
          </cell>
          <cell r="F10559">
            <v>905067041</v>
          </cell>
        </row>
        <row r="10560">
          <cell r="A10560" t="str">
            <v>LM62722</v>
          </cell>
          <cell r="B10560" t="str">
            <v>5518QT</v>
          </cell>
          <cell r="C10560" t="str">
            <v>先生</v>
          </cell>
          <cell r="D10560" t="str">
            <v>黃冠文</v>
          </cell>
          <cell r="E10560" t="str">
            <v>黃冠文先生</v>
          </cell>
          <cell r="F10560">
            <v>908770712</v>
          </cell>
        </row>
        <row r="10561">
          <cell r="A10561" t="str">
            <v>LM64522</v>
          </cell>
          <cell r="B10561" t="str">
            <v>ALN6120</v>
          </cell>
          <cell r="C10561" t="str">
            <v>先生</v>
          </cell>
          <cell r="D10561" t="str">
            <v>黃繹叡</v>
          </cell>
          <cell r="E10561" t="str">
            <v>黃繹叡先生</v>
          </cell>
          <cell r="F10561">
            <v>918576906</v>
          </cell>
        </row>
        <row r="10562">
          <cell r="A10562" t="str">
            <v>LN73532</v>
          </cell>
          <cell r="B10562" t="str">
            <v>7T6888</v>
          </cell>
          <cell r="C10562" t="str">
            <v>先生</v>
          </cell>
          <cell r="D10562" t="str">
            <v>海歌德堡國際有限公司李文慶</v>
          </cell>
          <cell r="E10562" t="str">
            <v>李文慶先生</v>
          </cell>
          <cell r="F10562">
            <v>910883686</v>
          </cell>
        </row>
        <row r="10563">
          <cell r="A10563" t="str">
            <v>LN74240</v>
          </cell>
          <cell r="B10563" t="str">
            <v>7388GF</v>
          </cell>
          <cell r="C10563" t="str">
            <v>先生</v>
          </cell>
          <cell r="D10563" t="str">
            <v>李銀鈴</v>
          </cell>
          <cell r="E10563" t="str">
            <v>吳慶杉先生</v>
          </cell>
          <cell r="F10563">
            <v>988176986</v>
          </cell>
        </row>
        <row r="10564">
          <cell r="A10564" t="str">
            <v>LN91257</v>
          </cell>
          <cell r="B10564" t="str">
            <v>1188V3</v>
          </cell>
          <cell r="C10564" t="str">
            <v>先生</v>
          </cell>
          <cell r="D10564" t="str">
            <v>劉培棣</v>
          </cell>
          <cell r="E10564" t="str">
            <v>林維良先生</v>
          </cell>
          <cell r="F10564">
            <v>905725857</v>
          </cell>
        </row>
        <row r="10565">
          <cell r="A10565" t="str">
            <v>LN92753</v>
          </cell>
          <cell r="B10565" t="str">
            <v>9899B8</v>
          </cell>
          <cell r="C10565" t="str">
            <v>先生</v>
          </cell>
          <cell r="D10565" t="str">
            <v>徐嘉宏</v>
          </cell>
          <cell r="E10565" t="str">
            <v>徐嘉宏先生</v>
          </cell>
          <cell r="F10565">
            <v>988336507</v>
          </cell>
        </row>
        <row r="10566">
          <cell r="A10566" t="str">
            <v>LN93645</v>
          </cell>
          <cell r="B10566" t="str">
            <v>5257A5</v>
          </cell>
          <cell r="C10566" t="str">
            <v>先生</v>
          </cell>
          <cell r="D10566" t="str">
            <v>廖憲治</v>
          </cell>
          <cell r="E10566" t="str">
            <v>廖憲治先生</v>
          </cell>
          <cell r="F10566">
            <v>986096468</v>
          </cell>
        </row>
        <row r="10567">
          <cell r="A10567" t="str">
            <v>LN93969</v>
          </cell>
          <cell r="B10567" t="str">
            <v>AFJ9999</v>
          </cell>
          <cell r="C10567" t="str">
            <v>先生</v>
          </cell>
          <cell r="D10567" t="str">
            <v>張素霞</v>
          </cell>
          <cell r="E10567" t="str">
            <v>陳文彥先生</v>
          </cell>
          <cell r="F10567">
            <v>960196777</v>
          </cell>
        </row>
        <row r="10568">
          <cell r="A10568" t="str">
            <v>LN94522</v>
          </cell>
          <cell r="B10568" t="str">
            <v>9689A9</v>
          </cell>
          <cell r="C10568" t="str">
            <v>女士</v>
          </cell>
          <cell r="D10568" t="str">
            <v>李季卿</v>
          </cell>
          <cell r="E10568" t="str">
            <v>李季卿女士</v>
          </cell>
          <cell r="F10568">
            <v>932313430</v>
          </cell>
        </row>
        <row r="10569">
          <cell r="A10569" t="str">
            <v>LN94753</v>
          </cell>
          <cell r="B10569" t="str">
            <v>AKS9813</v>
          </cell>
          <cell r="C10569" t="str">
            <v>先生</v>
          </cell>
          <cell r="D10569" t="str">
            <v>廖柏翔</v>
          </cell>
          <cell r="E10569" t="str">
            <v>廖柏翔先生</v>
          </cell>
          <cell r="F10569">
            <v>939220282</v>
          </cell>
        </row>
        <row r="10570">
          <cell r="A10570" t="str">
            <v>LN95013</v>
          </cell>
          <cell r="B10570" t="str">
            <v>7999X7</v>
          </cell>
          <cell r="C10570" t="str">
            <v>先生</v>
          </cell>
          <cell r="D10570" t="str">
            <v>陳佳緯</v>
          </cell>
          <cell r="E10570" t="str">
            <v>江志偉先生</v>
          </cell>
          <cell r="F10570">
            <v>913620056</v>
          </cell>
        </row>
        <row r="10571">
          <cell r="A10571" t="str">
            <v>LP09012</v>
          </cell>
          <cell r="B10571" t="str">
            <v>6T2588</v>
          </cell>
          <cell r="C10571" t="str">
            <v>先生</v>
          </cell>
          <cell r="D10571" t="str">
            <v>白川俊介</v>
          </cell>
          <cell r="E10571" t="str">
            <v>白川俊介先生</v>
          </cell>
          <cell r="F10571">
            <v>910763518</v>
          </cell>
        </row>
        <row r="10572">
          <cell r="A10572" t="str">
            <v>LP11002</v>
          </cell>
          <cell r="B10572" t="str">
            <v>7E2687</v>
          </cell>
          <cell r="C10572" t="str">
            <v>先生</v>
          </cell>
          <cell r="D10572" t="str">
            <v>常文淵</v>
          </cell>
          <cell r="E10572" t="str">
            <v>常文淵先生</v>
          </cell>
          <cell r="F10572">
            <v>939934639</v>
          </cell>
        </row>
        <row r="10573">
          <cell r="A10573" t="str">
            <v>LP11933</v>
          </cell>
          <cell r="B10573" t="str">
            <v>6007QB</v>
          </cell>
          <cell r="C10573" t="str">
            <v>小姐</v>
          </cell>
          <cell r="D10573" t="str">
            <v>葉文婍</v>
          </cell>
          <cell r="E10573" t="str">
            <v>葉文婍小姐</v>
          </cell>
          <cell r="F10573">
            <v>939690690</v>
          </cell>
        </row>
        <row r="10574">
          <cell r="A10574" t="str">
            <v>LP30844</v>
          </cell>
          <cell r="B10574" t="str">
            <v>0099EB</v>
          </cell>
          <cell r="C10574" t="str">
            <v>先生</v>
          </cell>
          <cell r="D10574" t="str">
            <v>傅懷紀</v>
          </cell>
          <cell r="E10574" t="str">
            <v>傅懷紀先生</v>
          </cell>
          <cell r="F10574">
            <v>955059718</v>
          </cell>
        </row>
        <row r="10575">
          <cell r="A10575" t="str">
            <v>LS63255</v>
          </cell>
          <cell r="B10575" t="str">
            <v>AFG8077</v>
          </cell>
          <cell r="C10575" t="str">
            <v>先生</v>
          </cell>
          <cell r="D10575" t="str">
            <v>蔡資恆</v>
          </cell>
          <cell r="E10575" t="str">
            <v>蔡資恆先生</v>
          </cell>
          <cell r="F10575">
            <v>900000000</v>
          </cell>
        </row>
        <row r="10576">
          <cell r="A10576" t="str">
            <v>LS63454</v>
          </cell>
          <cell r="B10576" t="str">
            <v>9089DR</v>
          </cell>
          <cell r="C10576" t="str">
            <v>小姐</v>
          </cell>
          <cell r="D10576" t="str">
            <v>陳麗芳</v>
          </cell>
          <cell r="E10576" t="str">
            <v>陳麗芳小姐</v>
          </cell>
          <cell r="F10576">
            <v>932140549</v>
          </cell>
        </row>
        <row r="10577">
          <cell r="A10577" t="str">
            <v>LS63841</v>
          </cell>
          <cell r="B10577" t="str">
            <v>ANZ0321</v>
          </cell>
          <cell r="C10577" t="str">
            <v>先生</v>
          </cell>
          <cell r="D10577" t="str">
            <v>葉金良</v>
          </cell>
          <cell r="E10577" t="str">
            <v>葉金良先生</v>
          </cell>
          <cell r="F10577">
            <v>933801131</v>
          </cell>
        </row>
        <row r="10578">
          <cell r="A10578" t="str">
            <v>LT43776</v>
          </cell>
          <cell r="B10578" t="str">
            <v>0096DG</v>
          </cell>
          <cell r="C10578" t="str">
            <v>先生</v>
          </cell>
          <cell r="D10578" t="str">
            <v>徐揚盛</v>
          </cell>
          <cell r="E10578" t="str">
            <v>徐揚盛先生</v>
          </cell>
          <cell r="F10578">
            <v>911220746</v>
          </cell>
        </row>
        <row r="10579">
          <cell r="A10579" t="str">
            <v>LT44546</v>
          </cell>
          <cell r="B10579" t="str">
            <v>6666X6</v>
          </cell>
          <cell r="C10579" t="str">
            <v>小姐</v>
          </cell>
          <cell r="D10579" t="str">
            <v>倪蓉蓉</v>
          </cell>
          <cell r="E10579" t="str">
            <v>倪蓉蓉小姐</v>
          </cell>
          <cell r="F10579">
            <v>922910337</v>
          </cell>
        </row>
        <row r="10580">
          <cell r="A10580" t="str">
            <v>LT45611</v>
          </cell>
          <cell r="B10580" t="str">
            <v>7688DJ</v>
          </cell>
          <cell r="C10580" t="str">
            <v>先生</v>
          </cell>
          <cell r="D10580" t="str">
            <v>徐秀娘</v>
          </cell>
          <cell r="E10580" t="str">
            <v>徐秀娘先生</v>
          </cell>
          <cell r="F10580">
            <v>933158844</v>
          </cell>
        </row>
        <row r="10581">
          <cell r="A10581" t="str">
            <v>LT45836</v>
          </cell>
          <cell r="B10581" t="str">
            <v>3858DK</v>
          </cell>
          <cell r="C10581" t="str">
            <v>先生</v>
          </cell>
          <cell r="D10581" t="str">
            <v>周達源</v>
          </cell>
          <cell r="E10581" t="str">
            <v>周達源先生</v>
          </cell>
          <cell r="F10581">
            <v>922537061</v>
          </cell>
        </row>
        <row r="10582">
          <cell r="A10582" t="str">
            <v>LT46457</v>
          </cell>
          <cell r="B10582" t="str">
            <v>4588DQ</v>
          </cell>
          <cell r="C10582" t="str">
            <v>先生</v>
          </cell>
          <cell r="D10582" t="str">
            <v>何再訟</v>
          </cell>
          <cell r="E10582" t="str">
            <v>何再訟先生</v>
          </cell>
          <cell r="F10582">
            <v>936147248</v>
          </cell>
        </row>
        <row r="10583">
          <cell r="A10583" t="str">
            <v>LT47200</v>
          </cell>
          <cell r="B10583" t="str">
            <v>1899DP</v>
          </cell>
          <cell r="C10583" t="str">
            <v>先生</v>
          </cell>
          <cell r="D10583" t="str">
            <v>偉林船務代理股份有限公司林清乾</v>
          </cell>
          <cell r="E10583" t="str">
            <v>林清乾先生</v>
          </cell>
          <cell r="F10583">
            <v>928204037</v>
          </cell>
        </row>
        <row r="10584">
          <cell r="A10584" t="str">
            <v>LT49011</v>
          </cell>
          <cell r="B10584" t="str">
            <v>2158DX</v>
          </cell>
          <cell r="C10584" t="str">
            <v>先生</v>
          </cell>
          <cell r="D10584" t="str">
            <v>陳貴賢</v>
          </cell>
          <cell r="E10584" t="str">
            <v>陳貴賢先生</v>
          </cell>
          <cell r="F10584">
            <v>918291314</v>
          </cell>
        </row>
        <row r="10585">
          <cell r="A10585" t="str">
            <v>LT49354</v>
          </cell>
          <cell r="B10585" t="str">
            <v>9098JM</v>
          </cell>
          <cell r="C10585" t="str">
            <v>小姐</v>
          </cell>
          <cell r="D10585" t="str">
            <v>蔡麗秋</v>
          </cell>
          <cell r="E10585" t="str">
            <v>蔡麗秋小姐</v>
          </cell>
          <cell r="F10585">
            <v>929012971</v>
          </cell>
        </row>
        <row r="10586">
          <cell r="A10586" t="str">
            <v>LT50808</v>
          </cell>
          <cell r="B10586" t="str">
            <v>7777JV</v>
          </cell>
          <cell r="C10586" t="str">
            <v>先生</v>
          </cell>
          <cell r="D10586" t="str">
            <v>靈鷲山無生道場林坤泉</v>
          </cell>
          <cell r="E10586" t="str">
            <v>林坤泉先生</v>
          </cell>
          <cell r="F10586">
            <v>939738738</v>
          </cell>
        </row>
        <row r="10587">
          <cell r="A10587" t="str">
            <v>LT50818</v>
          </cell>
          <cell r="B10587" t="str">
            <v>6386DY</v>
          </cell>
          <cell r="C10587" t="str">
            <v>先生</v>
          </cell>
          <cell r="D10587" t="str">
            <v>廖家孝</v>
          </cell>
          <cell r="E10587" t="str">
            <v>廖家孝先生</v>
          </cell>
          <cell r="F10587">
            <v>0</v>
          </cell>
        </row>
        <row r="10588">
          <cell r="A10588" t="str">
            <v>LT50828</v>
          </cell>
          <cell r="B10588" t="str">
            <v>6776GV</v>
          </cell>
          <cell r="C10588" t="str">
            <v>小姐</v>
          </cell>
          <cell r="D10588" t="str">
            <v>蔡雅鳳</v>
          </cell>
          <cell r="E10588" t="str">
            <v>蔡雅鳳小姐</v>
          </cell>
          <cell r="F10588">
            <v>900000000</v>
          </cell>
        </row>
        <row r="10589">
          <cell r="A10589" t="str">
            <v>LT50941</v>
          </cell>
          <cell r="B10589" t="str">
            <v>ASG0095</v>
          </cell>
          <cell r="C10589" t="str">
            <v>先生</v>
          </cell>
          <cell r="D10589" t="str">
            <v>張佑維</v>
          </cell>
          <cell r="E10589" t="str">
            <v>張佑維先生</v>
          </cell>
          <cell r="F10589">
            <v>937960566</v>
          </cell>
        </row>
        <row r="10590">
          <cell r="A10590" t="str">
            <v>LT51699</v>
          </cell>
          <cell r="B10590" t="str">
            <v>3969MS</v>
          </cell>
          <cell r="C10590" t="str">
            <v>先生</v>
          </cell>
          <cell r="D10590" t="str">
            <v>洪秀梅</v>
          </cell>
          <cell r="E10590" t="str">
            <v>張有福先生</v>
          </cell>
          <cell r="F10590">
            <v>935866216</v>
          </cell>
        </row>
        <row r="10591">
          <cell r="A10591" t="str">
            <v>LT53484</v>
          </cell>
          <cell r="B10591" t="str">
            <v>5765DY</v>
          </cell>
          <cell r="C10591" t="str">
            <v>先生</v>
          </cell>
          <cell r="D10591" t="str">
            <v>張金隆</v>
          </cell>
          <cell r="E10591" t="str">
            <v>張金隆先生</v>
          </cell>
          <cell r="F10591">
            <v>912229509</v>
          </cell>
        </row>
        <row r="10592">
          <cell r="A10592" t="str">
            <v>LT54560</v>
          </cell>
          <cell r="B10592" t="str">
            <v>6598EG</v>
          </cell>
          <cell r="C10592" t="str">
            <v>先生</v>
          </cell>
          <cell r="D10592" t="str">
            <v>周嘉南</v>
          </cell>
          <cell r="E10592" t="str">
            <v>周嘉南先生</v>
          </cell>
          <cell r="F10592">
            <v>918321888</v>
          </cell>
        </row>
        <row r="10593">
          <cell r="A10593" t="str">
            <v>LT56752</v>
          </cell>
          <cell r="B10593" t="str">
            <v>3869EL</v>
          </cell>
          <cell r="C10593" t="str">
            <v>先生</v>
          </cell>
          <cell r="D10593" t="str">
            <v>依德國際股份有限公司薛善井</v>
          </cell>
          <cell r="E10593" t="str">
            <v>薛善井先生</v>
          </cell>
          <cell r="F10593">
            <v>917557507</v>
          </cell>
        </row>
        <row r="10594">
          <cell r="A10594" t="str">
            <v>LT57581</v>
          </cell>
          <cell r="B10594" t="str">
            <v>0292UY</v>
          </cell>
          <cell r="C10594" t="str">
            <v>先生</v>
          </cell>
          <cell r="D10594" t="str">
            <v>王秀娟</v>
          </cell>
          <cell r="E10594" t="str">
            <v>黃天俊先生</v>
          </cell>
          <cell r="F10594">
            <v>952865872</v>
          </cell>
        </row>
        <row r="10595">
          <cell r="A10595" t="str">
            <v>LT58661</v>
          </cell>
          <cell r="B10595" t="str">
            <v>2685EQ</v>
          </cell>
          <cell r="C10595" t="str">
            <v>先生</v>
          </cell>
          <cell r="D10595" t="str">
            <v>項惠平</v>
          </cell>
          <cell r="E10595" t="str">
            <v>項惠平先生</v>
          </cell>
          <cell r="F10595">
            <v>933830828</v>
          </cell>
        </row>
        <row r="10596">
          <cell r="A10596" t="str">
            <v>LT60475</v>
          </cell>
          <cell r="B10596" t="str">
            <v>AMX1138</v>
          </cell>
          <cell r="C10596" t="str">
            <v>先生</v>
          </cell>
          <cell r="D10596" t="str">
            <v>莊馥菱</v>
          </cell>
          <cell r="E10596" t="str">
            <v>王士方先生</v>
          </cell>
          <cell r="F10596">
            <v>928272876</v>
          </cell>
        </row>
        <row r="10597">
          <cell r="A10597" t="str">
            <v>LT61581</v>
          </cell>
          <cell r="B10597" t="str">
            <v>0158QW</v>
          </cell>
          <cell r="C10597" t="str">
            <v>先生</v>
          </cell>
          <cell r="D10597" t="str">
            <v>林銳榮</v>
          </cell>
          <cell r="E10597" t="str">
            <v>林柏仁先生</v>
          </cell>
          <cell r="F10597">
            <v>935662040</v>
          </cell>
        </row>
        <row r="10598">
          <cell r="A10598" t="str">
            <v>LT61965</v>
          </cell>
          <cell r="B10598" t="str">
            <v>5381ET</v>
          </cell>
          <cell r="C10598" t="str">
            <v>小姐</v>
          </cell>
          <cell r="D10598" t="str">
            <v>朱林慧卿</v>
          </cell>
          <cell r="E10598" t="str">
            <v>朱林慧卿小姐</v>
          </cell>
          <cell r="F10598">
            <v>937055563</v>
          </cell>
        </row>
        <row r="10599">
          <cell r="A10599" t="str">
            <v>LT62107</v>
          </cell>
          <cell r="B10599" t="str">
            <v>0719QB</v>
          </cell>
          <cell r="C10599" t="str">
            <v>先生</v>
          </cell>
          <cell r="D10599" t="str">
            <v>林鎮圓</v>
          </cell>
          <cell r="E10599" t="str">
            <v>林鎮圓先生</v>
          </cell>
          <cell r="F10599">
            <v>932158360</v>
          </cell>
        </row>
        <row r="10600">
          <cell r="A10600" t="str">
            <v>LT62319</v>
          </cell>
          <cell r="B10600" t="str">
            <v>4418YD</v>
          </cell>
          <cell r="C10600" t="str">
            <v>先生</v>
          </cell>
          <cell r="D10600" t="str">
            <v>自強文教圖書股份有限公司潘定磊</v>
          </cell>
          <cell r="E10600" t="str">
            <v>潘定磊先生</v>
          </cell>
          <cell r="F10600">
            <v>935293454</v>
          </cell>
        </row>
        <row r="10601">
          <cell r="A10601" t="str">
            <v>LT62657</v>
          </cell>
          <cell r="B10601">
            <v>557220</v>
          </cell>
          <cell r="C10601" t="str">
            <v>先生</v>
          </cell>
          <cell r="D10601" t="str">
            <v>遠銀小客車租賃股份有限公司陳榮祥</v>
          </cell>
          <cell r="E10601" t="str">
            <v>陳榮祥先生</v>
          </cell>
          <cell r="F10601">
            <v>954093866</v>
          </cell>
        </row>
        <row r="10602">
          <cell r="A10602" t="str">
            <v>LT63571</v>
          </cell>
          <cell r="B10602">
            <v>787900000000</v>
          </cell>
          <cell r="C10602" t="str">
            <v>先生</v>
          </cell>
          <cell r="D10602" t="str">
            <v>沈致廷</v>
          </cell>
          <cell r="E10602" t="str">
            <v>沈致廷先生</v>
          </cell>
          <cell r="F10602">
            <v>977111002</v>
          </cell>
        </row>
        <row r="10603">
          <cell r="A10603" t="str">
            <v>LT63635</v>
          </cell>
          <cell r="B10603" t="str">
            <v>1878QE</v>
          </cell>
          <cell r="C10603" t="str">
            <v>先生</v>
          </cell>
          <cell r="D10603" t="str">
            <v>陳春木</v>
          </cell>
          <cell r="E10603" t="str">
            <v>陳春木先生</v>
          </cell>
          <cell r="F10603">
            <v>933137147</v>
          </cell>
        </row>
        <row r="10604">
          <cell r="A10604" t="str">
            <v>LT63637</v>
          </cell>
          <cell r="B10604" t="str">
            <v>5423QG</v>
          </cell>
          <cell r="C10604" t="str">
            <v>先生</v>
          </cell>
          <cell r="D10604" t="str">
            <v>王振丁</v>
          </cell>
          <cell r="E10604" t="str">
            <v>王振丁先生</v>
          </cell>
          <cell r="F10604">
            <v>932548194</v>
          </cell>
        </row>
        <row r="10605">
          <cell r="A10605" t="str">
            <v>LT65034</v>
          </cell>
          <cell r="B10605" t="str">
            <v>2699SR</v>
          </cell>
          <cell r="C10605" t="str">
            <v>先生</v>
          </cell>
          <cell r="D10605" t="str">
            <v>嚴正</v>
          </cell>
          <cell r="E10605" t="str">
            <v>嚴正先生</v>
          </cell>
          <cell r="F10605">
            <v>938009253</v>
          </cell>
        </row>
        <row r="10606">
          <cell r="A10606" t="str">
            <v>LT65047</v>
          </cell>
          <cell r="B10606" t="str">
            <v>2688RW</v>
          </cell>
          <cell r="C10606" t="str">
            <v>小姐</v>
          </cell>
          <cell r="D10606" t="str">
            <v>陳筱鈴</v>
          </cell>
          <cell r="E10606" t="str">
            <v>陳筱鈴小姐</v>
          </cell>
          <cell r="F10606">
            <v>916182037</v>
          </cell>
        </row>
        <row r="10607">
          <cell r="A10607" t="str">
            <v>LT65184</v>
          </cell>
          <cell r="B10607" t="str">
            <v>3767PL</v>
          </cell>
          <cell r="C10607" t="str">
            <v>先生</v>
          </cell>
          <cell r="D10607" t="str">
            <v>洪壽宏</v>
          </cell>
          <cell r="E10607" t="str">
            <v>洪壽宏先生</v>
          </cell>
          <cell r="F10607">
            <v>972655509</v>
          </cell>
        </row>
        <row r="10608">
          <cell r="A10608" t="str">
            <v>LT65300</v>
          </cell>
          <cell r="B10608" t="str">
            <v>2068QE</v>
          </cell>
          <cell r="C10608" t="str">
            <v>先生</v>
          </cell>
          <cell r="D10608" t="str">
            <v>維勵投資股份有限公司陳冠生</v>
          </cell>
          <cell r="E10608" t="str">
            <v>陳冠生先生</v>
          </cell>
          <cell r="F10608">
            <v>918980088</v>
          </cell>
        </row>
        <row r="10609">
          <cell r="A10609" t="str">
            <v>LT65416</v>
          </cell>
          <cell r="B10609" t="str">
            <v>6557QE</v>
          </cell>
          <cell r="C10609" t="str">
            <v>先生</v>
          </cell>
          <cell r="D10609" t="str">
            <v>蔡熊展</v>
          </cell>
          <cell r="E10609" t="str">
            <v>蔡熊展先生</v>
          </cell>
          <cell r="F10609">
            <v>927836042</v>
          </cell>
        </row>
        <row r="10610">
          <cell r="A10610" t="str">
            <v>LT65520</v>
          </cell>
          <cell r="B10610" t="str">
            <v>AGM6588</v>
          </cell>
          <cell r="C10610" t="str">
            <v>先生</v>
          </cell>
          <cell r="D10610" t="str">
            <v>陳建銘</v>
          </cell>
          <cell r="E10610" t="str">
            <v>陳建銘先生</v>
          </cell>
          <cell r="F10610">
            <v>920555723</v>
          </cell>
        </row>
        <row r="10611">
          <cell r="A10611" t="str">
            <v>LT66468</v>
          </cell>
          <cell r="B10611" t="str">
            <v>5138QG</v>
          </cell>
          <cell r="C10611" t="str">
            <v>先生</v>
          </cell>
          <cell r="D10611" t="str">
            <v>擎安工程股份有限公司蘇清池</v>
          </cell>
          <cell r="E10611" t="str">
            <v>蘇清池先生</v>
          </cell>
          <cell r="F10611">
            <v>937880760</v>
          </cell>
        </row>
        <row r="10612">
          <cell r="A10612" t="str">
            <v>LT67100</v>
          </cell>
          <cell r="B10612" t="str">
            <v>1577SK</v>
          </cell>
          <cell r="C10612" t="str">
            <v>小姐</v>
          </cell>
          <cell r="D10612" t="str">
            <v>官春蘭</v>
          </cell>
          <cell r="E10612" t="str">
            <v>官春蘭小姐</v>
          </cell>
          <cell r="F10612">
            <v>930345858</v>
          </cell>
        </row>
        <row r="10613">
          <cell r="A10613" t="str">
            <v>LU10637</v>
          </cell>
          <cell r="B10613" t="str">
            <v>0069YE</v>
          </cell>
          <cell r="C10613" t="str">
            <v>先生</v>
          </cell>
          <cell r="D10613" t="str">
            <v>DuPlessisMarius</v>
          </cell>
          <cell r="E10613" t="str">
            <v>DuPlessisMarius先生</v>
          </cell>
          <cell r="F10613">
            <v>905369713</v>
          </cell>
        </row>
        <row r="10614">
          <cell r="A10614" t="str">
            <v>LU55079</v>
          </cell>
          <cell r="B10614" t="str">
            <v>8359LQ</v>
          </cell>
          <cell r="C10614" t="str">
            <v>小姐</v>
          </cell>
          <cell r="D10614" t="str">
            <v>姚宛喬</v>
          </cell>
          <cell r="E10614" t="str">
            <v>姚宛喬小姐</v>
          </cell>
          <cell r="F10614">
            <v>930651153</v>
          </cell>
        </row>
        <row r="10615">
          <cell r="A10615" t="str">
            <v>LU97851</v>
          </cell>
          <cell r="B10615" t="str">
            <v>9778A9</v>
          </cell>
          <cell r="C10615" t="str">
            <v>先生</v>
          </cell>
          <cell r="D10615" t="str">
            <v>鄭天賜</v>
          </cell>
          <cell r="E10615" t="str">
            <v>鄭天賜先生</v>
          </cell>
          <cell r="F10615">
            <v>932945878</v>
          </cell>
        </row>
        <row r="10616">
          <cell r="A10616" t="str">
            <v>LU99731</v>
          </cell>
          <cell r="B10616" t="str">
            <v>ATL9639</v>
          </cell>
          <cell r="C10616" t="str">
            <v>先生</v>
          </cell>
          <cell r="D10616" t="str">
            <v>劉鳳丹</v>
          </cell>
          <cell r="E10616" t="str">
            <v>林敬堯先生</v>
          </cell>
          <cell r="F10616">
            <v>938665335</v>
          </cell>
        </row>
        <row r="10617">
          <cell r="A10617" t="str">
            <v>LX07763</v>
          </cell>
          <cell r="B10617" t="str">
            <v>AGH5823</v>
          </cell>
          <cell r="C10617" t="str">
            <v>小姐</v>
          </cell>
          <cell r="D10617" t="str">
            <v>王儷錡</v>
          </cell>
          <cell r="E10617" t="str">
            <v>王儷錡小姐</v>
          </cell>
          <cell r="F10617">
            <v>955583918</v>
          </cell>
        </row>
        <row r="10618">
          <cell r="A10618" t="str">
            <v>LY52293</v>
          </cell>
          <cell r="B10618" t="str">
            <v>AHD0609</v>
          </cell>
          <cell r="C10618" t="str">
            <v>先生</v>
          </cell>
          <cell r="D10618" t="str">
            <v>杜政宏</v>
          </cell>
          <cell r="E10618" t="str">
            <v>杜政宏先生</v>
          </cell>
          <cell r="F10618">
            <v>939688523</v>
          </cell>
        </row>
        <row r="10619">
          <cell r="A10619" t="str">
            <v>LY62754</v>
          </cell>
          <cell r="B10619" t="str">
            <v>8867S9</v>
          </cell>
          <cell r="C10619" t="str">
            <v>先生</v>
          </cell>
          <cell r="D10619" t="str">
            <v>楊仲凱</v>
          </cell>
          <cell r="E10619" t="str">
            <v>楊仲凱先生</v>
          </cell>
          <cell r="F10619">
            <v>919443644</v>
          </cell>
        </row>
        <row r="10620">
          <cell r="A10620" t="str">
            <v>LY62853</v>
          </cell>
          <cell r="B10620" t="str">
            <v>RBM6900</v>
          </cell>
          <cell r="C10620" t="str">
            <v>先生</v>
          </cell>
          <cell r="D10620" t="str">
            <v>格上汽車租賃股份有限公司廖舜昌</v>
          </cell>
          <cell r="E10620" t="str">
            <v>廖舜昌先生</v>
          </cell>
          <cell r="F10620">
            <v>932309467</v>
          </cell>
        </row>
        <row r="10621">
          <cell r="A10621" t="str">
            <v>LY69144</v>
          </cell>
          <cell r="B10621" t="str">
            <v>5896QL</v>
          </cell>
          <cell r="C10621" t="str">
            <v>先生</v>
          </cell>
          <cell r="D10621" t="str">
            <v>吳天仁</v>
          </cell>
          <cell r="E10621" t="str">
            <v>顏銘宏先生</v>
          </cell>
          <cell r="F10621">
            <v>979966281</v>
          </cell>
        </row>
        <row r="10622">
          <cell r="A10622" t="str">
            <v>LY69562</v>
          </cell>
          <cell r="B10622" t="str">
            <v>8886QN</v>
          </cell>
          <cell r="C10622" t="str">
            <v>小姐</v>
          </cell>
          <cell r="D10622" t="str">
            <v>0郭貞伶</v>
          </cell>
          <cell r="E10622" t="str">
            <v>郭貞伶小姐</v>
          </cell>
          <cell r="F10622">
            <v>900000000</v>
          </cell>
        </row>
        <row r="10623">
          <cell r="A10623" t="str">
            <v>LY69567</v>
          </cell>
          <cell r="B10623" t="str">
            <v>5869QL</v>
          </cell>
          <cell r="C10623" t="str">
            <v>先生</v>
          </cell>
          <cell r="D10623" t="str">
            <v>蔡茂鏵</v>
          </cell>
          <cell r="E10623" t="str">
            <v>蔡茂鏵先生</v>
          </cell>
          <cell r="F10623">
            <v>976268650</v>
          </cell>
        </row>
        <row r="10624">
          <cell r="A10624" t="str">
            <v>LY69654</v>
          </cell>
          <cell r="B10624" t="str">
            <v>AGQ9776</v>
          </cell>
          <cell r="C10624" t="str">
            <v>先生</v>
          </cell>
          <cell r="D10624" t="str">
            <v>林秋棠</v>
          </cell>
          <cell r="E10624" t="str">
            <v>林秋棠先生</v>
          </cell>
          <cell r="F10624">
            <v>953886666</v>
          </cell>
        </row>
        <row r="10625">
          <cell r="A10625" t="str">
            <v>LY70354</v>
          </cell>
          <cell r="B10625" t="str">
            <v>5385RH</v>
          </cell>
          <cell r="C10625" t="str">
            <v>先生</v>
          </cell>
          <cell r="D10625" t="str">
            <v>林明宗</v>
          </cell>
          <cell r="E10625" t="str">
            <v>林明宗先生</v>
          </cell>
          <cell r="F10625">
            <v>987573201</v>
          </cell>
        </row>
        <row r="10626">
          <cell r="A10626" t="str">
            <v>LY71201</v>
          </cell>
          <cell r="B10626" t="str">
            <v>ASB7821</v>
          </cell>
          <cell r="C10626" t="str">
            <v>先生</v>
          </cell>
          <cell r="D10626" t="str">
            <v>陳丁乙</v>
          </cell>
          <cell r="E10626" t="str">
            <v>陳鵬安先生</v>
          </cell>
          <cell r="F10626">
            <v>953597309</v>
          </cell>
        </row>
        <row r="10627">
          <cell r="A10627" t="str">
            <v>LY73433</v>
          </cell>
          <cell r="B10627" t="str">
            <v>9358QX</v>
          </cell>
          <cell r="C10627" t="str">
            <v>先生</v>
          </cell>
          <cell r="D10627" t="str">
            <v>章博涵</v>
          </cell>
          <cell r="E10627" t="str">
            <v>章博涵先生</v>
          </cell>
          <cell r="F10627">
            <v>961161153</v>
          </cell>
        </row>
        <row r="10628">
          <cell r="A10628" t="str">
            <v>LY73499</v>
          </cell>
          <cell r="B10628" t="str">
            <v>6789TP</v>
          </cell>
          <cell r="C10628" t="str">
            <v>先生</v>
          </cell>
          <cell r="D10628" t="str">
            <v>劉榮珸</v>
          </cell>
          <cell r="E10628" t="str">
            <v>劉榮珸先生</v>
          </cell>
          <cell r="F10628">
            <v>936176176</v>
          </cell>
        </row>
        <row r="10629">
          <cell r="A10629" t="str">
            <v>LY77037</v>
          </cell>
          <cell r="B10629" t="str">
            <v>LY77037</v>
          </cell>
          <cell r="C10629" t="str">
            <v>先生</v>
          </cell>
          <cell r="D10629" t="str">
            <v>車已賣</v>
          </cell>
          <cell r="E10629" t="str">
            <v>車已賣先生</v>
          </cell>
          <cell r="F10629">
            <v>900000000</v>
          </cell>
        </row>
        <row r="10630">
          <cell r="A10630" t="str">
            <v>LY79732</v>
          </cell>
          <cell r="B10630" t="str">
            <v>8655YH</v>
          </cell>
          <cell r="C10630" t="str">
            <v>先生</v>
          </cell>
          <cell r="D10630" t="str">
            <v>卓文婷</v>
          </cell>
          <cell r="E10630" t="str">
            <v>張正人先生</v>
          </cell>
          <cell r="F10630">
            <v>939912793</v>
          </cell>
        </row>
        <row r="10631">
          <cell r="A10631" t="str">
            <v>LY82997</v>
          </cell>
          <cell r="B10631" t="str">
            <v>AKU0802</v>
          </cell>
          <cell r="C10631" t="str">
            <v>小姐</v>
          </cell>
          <cell r="D10631" t="str">
            <v>訾婉婷</v>
          </cell>
          <cell r="E10631" t="str">
            <v>訾婉婷小姐</v>
          </cell>
          <cell r="F10631">
            <v>922007955</v>
          </cell>
        </row>
        <row r="10632">
          <cell r="A10632" t="str">
            <v>LY85162</v>
          </cell>
          <cell r="B10632" t="str">
            <v>AGK3698</v>
          </cell>
          <cell r="C10632" t="str">
            <v>小姐</v>
          </cell>
          <cell r="D10632" t="str">
            <v>施鴻玲</v>
          </cell>
          <cell r="E10632" t="str">
            <v>施鴻玲小姐</v>
          </cell>
          <cell r="F10632">
            <v>936346281</v>
          </cell>
        </row>
        <row r="10633">
          <cell r="A10633" t="str">
            <v>LY85855</v>
          </cell>
          <cell r="B10633" t="str">
            <v>8877A7</v>
          </cell>
          <cell r="C10633" t="str">
            <v>先生</v>
          </cell>
          <cell r="D10633" t="str">
            <v>林晏仲</v>
          </cell>
          <cell r="E10633" t="str">
            <v>林晏仲先生</v>
          </cell>
          <cell r="F10633">
            <v>910086608</v>
          </cell>
        </row>
        <row r="10634">
          <cell r="A10634" t="str">
            <v>LY87378</v>
          </cell>
          <cell r="B10634" t="str">
            <v>5577ZR</v>
          </cell>
          <cell r="C10634" t="str">
            <v>先生</v>
          </cell>
          <cell r="D10634" t="str">
            <v>永泉投資股份有限公司蔡少翔</v>
          </cell>
          <cell r="E10634" t="str">
            <v>蔡少翔先生</v>
          </cell>
          <cell r="F10634">
            <v>912538412</v>
          </cell>
        </row>
        <row r="10635">
          <cell r="A10635" t="str">
            <v>LY87384</v>
          </cell>
          <cell r="B10635" t="str">
            <v>7269RH</v>
          </cell>
          <cell r="C10635" t="str">
            <v>先生</v>
          </cell>
          <cell r="D10635" t="str">
            <v>吳益瑲</v>
          </cell>
          <cell r="E10635" t="str">
            <v>吳益瑲先生</v>
          </cell>
          <cell r="F10635">
            <v>910023328</v>
          </cell>
        </row>
        <row r="10636">
          <cell r="A10636" t="str">
            <v>LY88063</v>
          </cell>
          <cell r="B10636" t="str">
            <v>9888QY</v>
          </cell>
          <cell r="C10636" t="str">
            <v>先生</v>
          </cell>
          <cell r="D10636" t="str">
            <v>北平都一處(限)徐國樑</v>
          </cell>
          <cell r="E10636" t="str">
            <v>徐國樑先生</v>
          </cell>
          <cell r="F10636">
            <v>932205321</v>
          </cell>
        </row>
        <row r="10637">
          <cell r="A10637" t="str">
            <v>LZ07632</v>
          </cell>
          <cell r="B10637" t="str">
            <v>1166QL</v>
          </cell>
          <cell r="C10637" t="str">
            <v>先生</v>
          </cell>
          <cell r="D10637" t="str">
            <v>孫寶琦</v>
          </cell>
          <cell r="E10637" t="str">
            <v>孫寶琦先生</v>
          </cell>
          <cell r="F10637">
            <v>922417387</v>
          </cell>
        </row>
        <row r="10638">
          <cell r="A10638" t="str">
            <v>LZ44633</v>
          </cell>
          <cell r="B10638" t="str">
            <v>AAX8681</v>
          </cell>
          <cell r="C10638" t="str">
            <v>先生</v>
          </cell>
          <cell r="D10638" t="str">
            <v>陳盈吉</v>
          </cell>
          <cell r="E10638" t="str">
            <v>陳盈吉先生</v>
          </cell>
          <cell r="F10638">
            <v>989963193</v>
          </cell>
        </row>
        <row r="10639">
          <cell r="A10639" t="str">
            <v>LZ82188</v>
          </cell>
          <cell r="B10639" t="str">
            <v>1001QW</v>
          </cell>
          <cell r="C10639" t="str">
            <v>先生</v>
          </cell>
          <cell r="D10639" t="str">
            <v>郭弘毅</v>
          </cell>
          <cell r="E10639" t="str">
            <v>郭弘毅先生</v>
          </cell>
          <cell r="F10639">
            <v>936346281</v>
          </cell>
        </row>
        <row r="10640">
          <cell r="A10640" t="str">
            <v>LZ82692</v>
          </cell>
          <cell r="B10640" t="str">
            <v>0389QY</v>
          </cell>
          <cell r="C10640" t="str">
            <v>先生</v>
          </cell>
          <cell r="D10640" t="str">
            <v>林哲續</v>
          </cell>
          <cell r="E10640" t="str">
            <v>林哲續先生</v>
          </cell>
          <cell r="F10640">
            <v>920113096</v>
          </cell>
        </row>
        <row r="10641">
          <cell r="A10641" t="str">
            <v>LZ83014</v>
          </cell>
          <cell r="B10641" t="str">
            <v>3757TJ</v>
          </cell>
          <cell r="C10641" t="str">
            <v>先生</v>
          </cell>
          <cell r="D10641" t="str">
            <v>郭文賢</v>
          </cell>
          <cell r="E10641" t="str">
            <v>郭文賢先生</v>
          </cell>
          <cell r="F10641">
            <v>935239920</v>
          </cell>
        </row>
        <row r="10642">
          <cell r="A10642" t="str">
            <v>LZ83364</v>
          </cell>
          <cell r="B10642" t="str">
            <v>7739ZR</v>
          </cell>
          <cell r="C10642" t="str">
            <v>小姐</v>
          </cell>
          <cell r="D10642" t="str">
            <v>陳碧玲</v>
          </cell>
          <cell r="E10642" t="str">
            <v>陳碧玲小姐</v>
          </cell>
          <cell r="F10642">
            <v>930883906</v>
          </cell>
        </row>
        <row r="10643">
          <cell r="A10643" t="str">
            <v>LZ84806</v>
          </cell>
          <cell r="B10643" t="str">
            <v>1528ZS</v>
          </cell>
          <cell r="C10643" t="str">
            <v>先生</v>
          </cell>
          <cell r="D10643" t="str">
            <v>億燿企業股份有限公司吳元亨</v>
          </cell>
          <cell r="E10643" t="str">
            <v>吳元亨先生</v>
          </cell>
          <cell r="F10643">
            <v>932023014</v>
          </cell>
        </row>
        <row r="10644">
          <cell r="A10644" t="str">
            <v>NA25012</v>
          </cell>
          <cell r="B10644" t="str">
            <v>3567DW</v>
          </cell>
          <cell r="C10644" t="str">
            <v>先生</v>
          </cell>
          <cell r="D10644" t="str">
            <v>洪名盤</v>
          </cell>
          <cell r="E10644" t="str">
            <v>洪名盤先生</v>
          </cell>
          <cell r="F10644">
            <v>931383145</v>
          </cell>
        </row>
        <row r="10645">
          <cell r="A10645" t="str">
            <v>NA25013</v>
          </cell>
          <cell r="B10645" t="str">
            <v>5586X7</v>
          </cell>
          <cell r="C10645" t="str">
            <v>先生</v>
          </cell>
          <cell r="D10645" t="str">
            <v>李懿修</v>
          </cell>
          <cell r="E10645" t="str">
            <v>李懿修先生</v>
          </cell>
          <cell r="F10645">
            <v>961285870</v>
          </cell>
        </row>
        <row r="10646">
          <cell r="A10646" t="str">
            <v>NA25061</v>
          </cell>
          <cell r="B10646" t="str">
            <v>8878GX</v>
          </cell>
          <cell r="C10646" t="str">
            <v>先生</v>
          </cell>
          <cell r="D10646" t="str">
            <v>詹文鏘</v>
          </cell>
          <cell r="E10646" t="str">
            <v>詹文鏘先生</v>
          </cell>
          <cell r="F10646">
            <v>932313842</v>
          </cell>
        </row>
        <row r="10647">
          <cell r="A10647" t="str">
            <v>NA25196</v>
          </cell>
          <cell r="B10647" t="str">
            <v>6317DX</v>
          </cell>
          <cell r="C10647" t="str">
            <v>先生</v>
          </cell>
          <cell r="D10647" t="str">
            <v>張曜苓</v>
          </cell>
          <cell r="E10647" t="str">
            <v>張曜苓先生</v>
          </cell>
          <cell r="F10647">
            <v>911969108</v>
          </cell>
        </row>
        <row r="10648">
          <cell r="A10648" t="str">
            <v>NA25304</v>
          </cell>
          <cell r="B10648" t="str">
            <v>2828DY</v>
          </cell>
          <cell r="C10648" t="str">
            <v>先生</v>
          </cell>
          <cell r="D10648" t="str">
            <v>達鼎雷企業有限公司蔡文欽</v>
          </cell>
          <cell r="E10648" t="str">
            <v>蔡文欽先生</v>
          </cell>
          <cell r="F10648">
            <v>936260770</v>
          </cell>
        </row>
        <row r="10649">
          <cell r="A10649" t="str">
            <v>NA25353</v>
          </cell>
          <cell r="B10649" t="str">
            <v>9000DU</v>
          </cell>
          <cell r="C10649" t="str">
            <v>先生</v>
          </cell>
          <cell r="D10649" t="str">
            <v>蔡明宏</v>
          </cell>
          <cell r="E10649" t="str">
            <v>蔡明宏先生</v>
          </cell>
          <cell r="F10649">
            <v>953361613</v>
          </cell>
        </row>
        <row r="10650">
          <cell r="A10650" t="str">
            <v>NA25355</v>
          </cell>
          <cell r="B10650" t="str">
            <v>0838EA</v>
          </cell>
          <cell r="C10650" t="str">
            <v>小姐</v>
          </cell>
          <cell r="D10650" t="str">
            <v>江雅萍</v>
          </cell>
          <cell r="E10650" t="str">
            <v>江雅萍小姐</v>
          </cell>
          <cell r="F10650">
            <v>928839172</v>
          </cell>
        </row>
        <row r="10651">
          <cell r="A10651" t="str">
            <v>NA25379</v>
          </cell>
          <cell r="B10651" t="str">
            <v>AKJ8929</v>
          </cell>
          <cell r="C10651" t="str">
            <v>先生</v>
          </cell>
          <cell r="D10651" t="str">
            <v>邵堉弘</v>
          </cell>
          <cell r="E10651" t="str">
            <v>邵堉弘先生</v>
          </cell>
          <cell r="F10651">
            <v>912211898</v>
          </cell>
        </row>
        <row r="10652">
          <cell r="A10652" t="str">
            <v>NA25429</v>
          </cell>
          <cell r="B10652" t="str">
            <v>6826ED</v>
          </cell>
          <cell r="C10652" t="str">
            <v>小姐</v>
          </cell>
          <cell r="D10652" t="str">
            <v>施月燿</v>
          </cell>
          <cell r="E10652" t="str">
            <v>施月燿小姐</v>
          </cell>
          <cell r="F10652">
            <v>937849173</v>
          </cell>
        </row>
        <row r="10653">
          <cell r="A10653" t="str">
            <v>NA25462</v>
          </cell>
          <cell r="B10653" t="str">
            <v>0788ED</v>
          </cell>
          <cell r="C10653" t="str">
            <v>先生</v>
          </cell>
          <cell r="D10653" t="str">
            <v>涂俊吉</v>
          </cell>
          <cell r="E10653" t="str">
            <v>涂俊吉先生</v>
          </cell>
          <cell r="F10653">
            <v>911775283</v>
          </cell>
        </row>
        <row r="10654">
          <cell r="A10654" t="str">
            <v>NA25468</v>
          </cell>
          <cell r="B10654" t="str">
            <v>9800EA</v>
          </cell>
          <cell r="C10654" t="str">
            <v>小姐</v>
          </cell>
          <cell r="D10654" t="str">
            <v>陳美吟</v>
          </cell>
          <cell r="E10654" t="str">
            <v>陳美吟小姐</v>
          </cell>
          <cell r="F10654">
            <v>921055341</v>
          </cell>
        </row>
        <row r="10655">
          <cell r="A10655" t="str">
            <v>NA25491</v>
          </cell>
          <cell r="B10655" t="str">
            <v>AKP5075</v>
          </cell>
          <cell r="C10655" t="str">
            <v>先生</v>
          </cell>
          <cell r="D10655" t="str">
            <v>吳皇逸</v>
          </cell>
          <cell r="E10655" t="str">
            <v>吳皇逸先生</v>
          </cell>
          <cell r="F10655">
            <v>968999022</v>
          </cell>
        </row>
        <row r="10656">
          <cell r="A10656" t="str">
            <v>NA25534</v>
          </cell>
          <cell r="B10656" t="str">
            <v>0656EG</v>
          </cell>
          <cell r="C10656" t="str">
            <v>先生</v>
          </cell>
          <cell r="D10656" t="str">
            <v>吳丞軒</v>
          </cell>
          <cell r="E10656" t="str">
            <v>吳丞軒先生</v>
          </cell>
          <cell r="F10656">
            <v>935780785</v>
          </cell>
        </row>
        <row r="10657">
          <cell r="A10657" t="str">
            <v>NA25538</v>
          </cell>
          <cell r="B10657" t="str">
            <v>5928ED</v>
          </cell>
          <cell r="C10657" t="str">
            <v>先生</v>
          </cell>
          <cell r="D10657" t="str">
            <v>吳建忠</v>
          </cell>
          <cell r="E10657" t="str">
            <v>吳建忠先生</v>
          </cell>
          <cell r="F10657">
            <v>932160216</v>
          </cell>
        </row>
        <row r="10658">
          <cell r="A10658" t="str">
            <v>NA25554</v>
          </cell>
          <cell r="B10658" t="str">
            <v>5858KF</v>
          </cell>
          <cell r="C10658" t="str">
            <v>小姐</v>
          </cell>
          <cell r="D10658" t="str">
            <v>幻多啟創意有限公司江蓓蕾</v>
          </cell>
          <cell r="E10658" t="str">
            <v>江蓓蕾小姐</v>
          </cell>
          <cell r="F10658">
            <v>918011501</v>
          </cell>
        </row>
        <row r="10659">
          <cell r="A10659" t="str">
            <v>NA25567</v>
          </cell>
          <cell r="B10659" t="str">
            <v>2798EH</v>
          </cell>
          <cell r="C10659" t="str">
            <v>先生</v>
          </cell>
          <cell r="D10659" t="str">
            <v>黃永文</v>
          </cell>
          <cell r="E10659" t="str">
            <v>黃永文先生</v>
          </cell>
          <cell r="F10659">
            <v>936908860</v>
          </cell>
        </row>
        <row r="10660">
          <cell r="A10660" t="str">
            <v>NA25571</v>
          </cell>
          <cell r="B10660" t="str">
            <v>7117KP</v>
          </cell>
          <cell r="C10660" t="str">
            <v>小姐</v>
          </cell>
          <cell r="D10660" t="str">
            <v>劉黎卿</v>
          </cell>
          <cell r="E10660" t="str">
            <v>劉黎卿小姐</v>
          </cell>
          <cell r="F10660">
            <v>919932617</v>
          </cell>
        </row>
        <row r="10661">
          <cell r="A10661" t="str">
            <v>NA25662</v>
          </cell>
          <cell r="B10661" t="str">
            <v>1666EG</v>
          </cell>
          <cell r="C10661" t="str">
            <v>先生</v>
          </cell>
          <cell r="D10661" t="str">
            <v>耿芬蓮</v>
          </cell>
          <cell r="E10661" t="str">
            <v>王志傑先生</v>
          </cell>
          <cell r="F10661">
            <v>935648632</v>
          </cell>
        </row>
        <row r="10662">
          <cell r="A10662" t="str">
            <v>NA25671</v>
          </cell>
          <cell r="B10662" t="str">
            <v>5012ED</v>
          </cell>
          <cell r="C10662" t="str">
            <v>先生</v>
          </cell>
          <cell r="D10662" t="str">
            <v>黃興國</v>
          </cell>
          <cell r="E10662" t="str">
            <v>黃興國先生</v>
          </cell>
          <cell r="F10662">
            <v>900000000</v>
          </cell>
        </row>
        <row r="10663">
          <cell r="A10663" t="str">
            <v>NA25674</v>
          </cell>
          <cell r="B10663" t="str">
            <v>5519EF</v>
          </cell>
          <cell r="C10663" t="str">
            <v>先生</v>
          </cell>
          <cell r="D10663" t="str">
            <v>李曉雯</v>
          </cell>
          <cell r="E10663" t="str">
            <v>張照奇先生</v>
          </cell>
          <cell r="F10663">
            <v>937501603</v>
          </cell>
        </row>
        <row r="10664">
          <cell r="A10664" t="str">
            <v>NA25734</v>
          </cell>
          <cell r="B10664" t="str">
            <v>6388EF</v>
          </cell>
          <cell r="C10664" t="str">
            <v>先生</v>
          </cell>
          <cell r="D10664" t="str">
            <v>張宏宥</v>
          </cell>
          <cell r="E10664" t="str">
            <v>張宏宥先生</v>
          </cell>
          <cell r="F10664">
            <v>963826612</v>
          </cell>
        </row>
        <row r="10665">
          <cell r="A10665" t="str">
            <v>NA25746</v>
          </cell>
          <cell r="B10665" t="str">
            <v>1587MN</v>
          </cell>
          <cell r="C10665" t="str">
            <v>先生</v>
          </cell>
          <cell r="D10665" t="str">
            <v>余志誠</v>
          </cell>
          <cell r="E10665" t="str">
            <v>余志誠先生</v>
          </cell>
          <cell r="F10665">
            <v>955828095</v>
          </cell>
        </row>
        <row r="10666">
          <cell r="A10666" t="str">
            <v>NA25842</v>
          </cell>
          <cell r="B10666" t="str">
            <v>4227EJ</v>
          </cell>
          <cell r="C10666" t="str">
            <v>先生</v>
          </cell>
          <cell r="D10666" t="str">
            <v>曹宏志</v>
          </cell>
          <cell r="E10666" t="str">
            <v>曹宏志先生</v>
          </cell>
          <cell r="F10666">
            <v>922089899</v>
          </cell>
        </row>
        <row r="10667">
          <cell r="A10667" t="str">
            <v>NA25957</v>
          </cell>
          <cell r="B10667" t="str">
            <v>2861EH</v>
          </cell>
          <cell r="C10667" t="str">
            <v>女士</v>
          </cell>
          <cell r="D10667" t="str">
            <v>侯靜惠</v>
          </cell>
          <cell r="E10667" t="str">
            <v>侯靜惠女士</v>
          </cell>
          <cell r="F10667">
            <v>913250038</v>
          </cell>
        </row>
        <row r="10668">
          <cell r="A10668" t="str">
            <v>NA25961</v>
          </cell>
          <cell r="B10668" t="str">
            <v>5769EJ</v>
          </cell>
          <cell r="C10668" t="str">
            <v>先生</v>
          </cell>
          <cell r="D10668" t="str">
            <v>張緯翔</v>
          </cell>
          <cell r="E10668" t="str">
            <v>張緯翔先生</v>
          </cell>
          <cell r="F10668">
            <v>960530181</v>
          </cell>
        </row>
        <row r="10669">
          <cell r="A10669" t="str">
            <v>NA43045</v>
          </cell>
          <cell r="B10669" t="str">
            <v>6688EB</v>
          </cell>
          <cell r="C10669" t="str">
            <v>先生</v>
          </cell>
          <cell r="D10669" t="str">
            <v>許智堯</v>
          </cell>
          <cell r="E10669" t="str">
            <v>許智堯先生</v>
          </cell>
          <cell r="F10669">
            <v>930557047</v>
          </cell>
        </row>
        <row r="10670">
          <cell r="A10670" t="str">
            <v>NA43400</v>
          </cell>
          <cell r="B10670" t="str">
            <v>9327TQ</v>
          </cell>
          <cell r="C10670" t="str">
            <v>小姐</v>
          </cell>
          <cell r="D10670" t="str">
            <v>李素真</v>
          </cell>
          <cell r="E10670" t="str">
            <v>李素真小姐</v>
          </cell>
          <cell r="F10670">
            <v>952252336</v>
          </cell>
        </row>
        <row r="10671">
          <cell r="A10671" t="str">
            <v>NA43415</v>
          </cell>
          <cell r="B10671" t="str">
            <v>7666QM</v>
          </cell>
          <cell r="C10671" t="str">
            <v>先生</v>
          </cell>
          <cell r="D10671" t="str">
            <v>裴文俊</v>
          </cell>
          <cell r="E10671" t="str">
            <v>裴文俊先生</v>
          </cell>
          <cell r="F10671">
            <v>936196944</v>
          </cell>
        </row>
        <row r="10672">
          <cell r="A10672" t="str">
            <v>NA55005</v>
          </cell>
          <cell r="B10672" t="str">
            <v>DA9490</v>
          </cell>
          <cell r="C10672" t="str">
            <v>先生</v>
          </cell>
          <cell r="D10672" t="str">
            <v>何子豪</v>
          </cell>
          <cell r="E10672" t="str">
            <v>何子豪先生</v>
          </cell>
          <cell r="F10672">
            <v>918128853</v>
          </cell>
        </row>
        <row r="10673">
          <cell r="A10673" t="str">
            <v>NA55030</v>
          </cell>
          <cell r="B10673" t="str">
            <v>DA3238</v>
          </cell>
          <cell r="C10673" t="str">
            <v>先生</v>
          </cell>
          <cell r="D10673" t="str">
            <v>陸志宏</v>
          </cell>
          <cell r="E10673" t="str">
            <v>陸志宏先生</v>
          </cell>
          <cell r="F10673">
            <v>952914862</v>
          </cell>
        </row>
        <row r="10674">
          <cell r="A10674" t="str">
            <v>NA55267</v>
          </cell>
          <cell r="B10674" t="str">
            <v>5C4185</v>
          </cell>
          <cell r="C10674" t="str">
            <v>先生</v>
          </cell>
          <cell r="D10674" t="str">
            <v>蕭舜文</v>
          </cell>
          <cell r="E10674" t="str">
            <v>蕭舜文先生</v>
          </cell>
          <cell r="F10674">
            <v>976827536</v>
          </cell>
        </row>
        <row r="10675">
          <cell r="A10675" t="str">
            <v>NA55535</v>
          </cell>
          <cell r="B10675" t="str">
            <v>8722VA</v>
          </cell>
          <cell r="C10675" t="str">
            <v>小姐</v>
          </cell>
          <cell r="D10675" t="str">
            <v>孫培宣</v>
          </cell>
          <cell r="E10675" t="str">
            <v>孫培宣小姐</v>
          </cell>
          <cell r="F10675">
            <v>987010305</v>
          </cell>
        </row>
        <row r="10676">
          <cell r="A10676" t="str">
            <v>NA55856</v>
          </cell>
          <cell r="B10676" t="str">
            <v>DF9022</v>
          </cell>
          <cell r="C10676" t="str">
            <v>先生</v>
          </cell>
          <cell r="D10676" t="str">
            <v>何應謙</v>
          </cell>
          <cell r="E10676" t="str">
            <v>何應謙先生</v>
          </cell>
          <cell r="F10676">
            <v>987344606</v>
          </cell>
        </row>
        <row r="10677">
          <cell r="A10677" t="str">
            <v>NA56441</v>
          </cell>
          <cell r="B10677" t="str">
            <v>S91338</v>
          </cell>
          <cell r="C10677" t="str">
            <v>先生</v>
          </cell>
          <cell r="D10677" t="str">
            <v>陳怡成</v>
          </cell>
          <cell r="E10677" t="str">
            <v>陳怡成先生</v>
          </cell>
          <cell r="F10677">
            <v>927511889</v>
          </cell>
        </row>
        <row r="10678">
          <cell r="A10678" t="str">
            <v>NA56487</v>
          </cell>
          <cell r="B10678" t="str">
            <v>YX8088</v>
          </cell>
          <cell r="C10678" t="str">
            <v>小姐</v>
          </cell>
          <cell r="D10678" t="str">
            <v>0蔡昔美</v>
          </cell>
          <cell r="E10678" t="str">
            <v>蔡昔美小姐</v>
          </cell>
          <cell r="F10678">
            <v>924006106</v>
          </cell>
        </row>
        <row r="10679">
          <cell r="A10679" t="str">
            <v>NB99170</v>
          </cell>
          <cell r="B10679" t="str">
            <v>1859UT</v>
          </cell>
          <cell r="C10679" t="str">
            <v>先生</v>
          </cell>
          <cell r="D10679" t="str">
            <v>利茂印刷事業有限公司黃詩揚</v>
          </cell>
          <cell r="E10679" t="str">
            <v>黃詩揚先生</v>
          </cell>
          <cell r="F10679">
            <v>932041008</v>
          </cell>
        </row>
        <row r="10680">
          <cell r="A10680" t="str">
            <v>NB99199</v>
          </cell>
          <cell r="B10680" t="str">
            <v>5229QZ</v>
          </cell>
          <cell r="C10680" t="str">
            <v>先生</v>
          </cell>
          <cell r="D10680" t="str">
            <v>晃誼科技股份有限公司-財盟林昆玉</v>
          </cell>
          <cell r="E10680" t="str">
            <v>林昆玉先生</v>
          </cell>
          <cell r="F10680">
            <v>912429855</v>
          </cell>
        </row>
        <row r="10681">
          <cell r="A10681" t="str">
            <v>NC38161</v>
          </cell>
          <cell r="B10681" t="str">
            <v>AJJ0807</v>
          </cell>
          <cell r="C10681" t="str">
            <v>先生</v>
          </cell>
          <cell r="D10681" t="str">
            <v>馮正君</v>
          </cell>
          <cell r="E10681" t="str">
            <v>馮正君先生</v>
          </cell>
          <cell r="F10681">
            <v>933962403</v>
          </cell>
        </row>
        <row r="10682">
          <cell r="A10682" t="str">
            <v>NC38206</v>
          </cell>
          <cell r="B10682" t="str">
            <v>5785MR</v>
          </cell>
          <cell r="C10682" t="str">
            <v>先生</v>
          </cell>
          <cell r="D10682" t="str">
            <v>康仲志</v>
          </cell>
          <cell r="E10682" t="str">
            <v>康仲志先生</v>
          </cell>
          <cell r="F10682">
            <v>963350308</v>
          </cell>
        </row>
        <row r="10683">
          <cell r="A10683" t="str">
            <v>NC38217</v>
          </cell>
          <cell r="B10683" t="str">
            <v>5330NP</v>
          </cell>
          <cell r="C10683" t="str">
            <v>先生</v>
          </cell>
          <cell r="D10683" t="str">
            <v>吳錫佳</v>
          </cell>
          <cell r="E10683" t="str">
            <v>吳錫佳先生</v>
          </cell>
          <cell r="F10683">
            <v>988857941</v>
          </cell>
        </row>
        <row r="10684">
          <cell r="A10684" t="str">
            <v>NC38277</v>
          </cell>
          <cell r="B10684" t="str">
            <v>6699PD</v>
          </cell>
          <cell r="C10684" t="str">
            <v>先生</v>
          </cell>
          <cell r="D10684" t="str">
            <v>鈺龍數位印刷有限公司張永達</v>
          </cell>
          <cell r="E10684" t="str">
            <v>張永達先生</v>
          </cell>
          <cell r="F10684">
            <v>928776688</v>
          </cell>
        </row>
        <row r="10685">
          <cell r="A10685" t="str">
            <v>NC38291</v>
          </cell>
          <cell r="B10685" t="str">
            <v>ANV9138</v>
          </cell>
          <cell r="C10685" t="str">
            <v>先生</v>
          </cell>
          <cell r="D10685" t="str">
            <v>曾文宏</v>
          </cell>
          <cell r="E10685" t="str">
            <v>曾文宏先生</v>
          </cell>
          <cell r="F10685">
            <v>938328569</v>
          </cell>
        </row>
        <row r="10686">
          <cell r="A10686" t="str">
            <v>NC38300</v>
          </cell>
          <cell r="B10686" t="str">
            <v>0098MS</v>
          </cell>
          <cell r="C10686" t="str">
            <v>先生</v>
          </cell>
          <cell r="D10686" t="str">
            <v>吳賀涬</v>
          </cell>
          <cell r="E10686" t="str">
            <v>吳賀涬先生</v>
          </cell>
          <cell r="F10686">
            <v>917915672</v>
          </cell>
        </row>
        <row r="10687">
          <cell r="A10687" t="str">
            <v>NC38373</v>
          </cell>
          <cell r="B10687" t="str">
            <v>8098TP</v>
          </cell>
          <cell r="C10687" t="str">
            <v>先生</v>
          </cell>
          <cell r="D10687" t="str">
            <v>游重俊</v>
          </cell>
          <cell r="E10687" t="str">
            <v>游重俊先生</v>
          </cell>
          <cell r="F10687">
            <v>932919178</v>
          </cell>
        </row>
        <row r="10688">
          <cell r="A10688" t="str">
            <v>NC38405</v>
          </cell>
          <cell r="B10688" t="str">
            <v>8330EY</v>
          </cell>
          <cell r="C10688" t="str">
            <v>先生</v>
          </cell>
          <cell r="D10688" t="str">
            <v>陳志豪</v>
          </cell>
          <cell r="E10688" t="str">
            <v>陳志豪先生</v>
          </cell>
          <cell r="F10688">
            <v>926985538</v>
          </cell>
        </row>
        <row r="10689">
          <cell r="A10689" t="str">
            <v>NC38406</v>
          </cell>
          <cell r="B10689" t="str">
            <v>6685QM</v>
          </cell>
          <cell r="C10689" t="str">
            <v>小姐</v>
          </cell>
          <cell r="D10689" t="str">
            <v>福誠汽車(股)徐葉周南</v>
          </cell>
          <cell r="E10689" t="str">
            <v>徐葉周南小姐</v>
          </cell>
          <cell r="F10689">
            <v>0</v>
          </cell>
        </row>
        <row r="10690">
          <cell r="A10690" t="str">
            <v>NC38420</v>
          </cell>
          <cell r="B10690" t="str">
            <v>5180QG</v>
          </cell>
          <cell r="C10690" t="str">
            <v>先生</v>
          </cell>
          <cell r="D10690" t="str">
            <v>林於臻</v>
          </cell>
          <cell r="E10690" t="str">
            <v>林於臻先生</v>
          </cell>
          <cell r="F10690">
            <v>910698828</v>
          </cell>
        </row>
        <row r="10691">
          <cell r="A10691" t="str">
            <v>NC38426</v>
          </cell>
          <cell r="B10691" t="str">
            <v>5438K7</v>
          </cell>
          <cell r="C10691" t="str">
            <v>先生</v>
          </cell>
          <cell r="D10691" t="str">
            <v>尤浚達</v>
          </cell>
          <cell r="E10691" t="str">
            <v>尤浚達先生</v>
          </cell>
          <cell r="F10691">
            <v>958288268</v>
          </cell>
        </row>
        <row r="10692">
          <cell r="A10692" t="str">
            <v>NC80077</v>
          </cell>
          <cell r="B10692" t="str">
            <v>DV8981</v>
          </cell>
          <cell r="C10692" t="str">
            <v>先生</v>
          </cell>
          <cell r="D10692" t="str">
            <v>鹿鴻恩</v>
          </cell>
          <cell r="E10692" t="str">
            <v>鹿鴻恩先生</v>
          </cell>
          <cell r="F10692">
            <v>932253026</v>
          </cell>
        </row>
        <row r="10693">
          <cell r="A10693" t="str">
            <v>NC80095</v>
          </cell>
          <cell r="B10693" t="str">
            <v>9T6698</v>
          </cell>
          <cell r="C10693" t="str">
            <v>先生</v>
          </cell>
          <cell r="D10693" t="str">
            <v>伍峰企業有限公司謝銘輝</v>
          </cell>
          <cell r="E10693" t="str">
            <v>謝銘輝先生</v>
          </cell>
          <cell r="F10693">
            <v>937549029</v>
          </cell>
        </row>
        <row r="10694">
          <cell r="A10694" t="str">
            <v>NC80120</v>
          </cell>
          <cell r="B10694" t="str">
            <v>U56887</v>
          </cell>
          <cell r="C10694" t="str">
            <v>先生</v>
          </cell>
          <cell r="D10694" t="str">
            <v>張妙各</v>
          </cell>
          <cell r="E10694" t="str">
            <v>張妙各先生</v>
          </cell>
          <cell r="F10694">
            <v>980939193</v>
          </cell>
        </row>
        <row r="10695">
          <cell r="A10695" t="str">
            <v>NC80215</v>
          </cell>
          <cell r="B10695" t="str">
            <v>ZD3206</v>
          </cell>
          <cell r="C10695" t="str">
            <v>小姐</v>
          </cell>
          <cell r="D10695" t="str">
            <v>鍾卓軒</v>
          </cell>
          <cell r="E10695" t="str">
            <v>勤美蘭小姐</v>
          </cell>
          <cell r="F10695">
            <v>933918829</v>
          </cell>
        </row>
        <row r="10696">
          <cell r="A10696" t="str">
            <v>NC80285</v>
          </cell>
          <cell r="B10696" t="str">
            <v>5473MP</v>
          </cell>
          <cell r="C10696" t="str">
            <v>先生</v>
          </cell>
          <cell r="D10696" t="str">
            <v>陳思豪</v>
          </cell>
          <cell r="E10696" t="str">
            <v>陳思豪先生</v>
          </cell>
          <cell r="F10696">
            <v>933704721</v>
          </cell>
        </row>
        <row r="10697">
          <cell r="A10697" t="str">
            <v>NC80288</v>
          </cell>
          <cell r="B10697" t="str">
            <v>DY9589</v>
          </cell>
          <cell r="C10697" t="str">
            <v>先生</v>
          </cell>
          <cell r="D10697" t="str">
            <v>陳韋華</v>
          </cell>
          <cell r="E10697" t="str">
            <v>陳韋華先生</v>
          </cell>
          <cell r="F10697">
            <v>933066484</v>
          </cell>
        </row>
        <row r="10698">
          <cell r="A10698" t="str">
            <v>NC80330</v>
          </cell>
          <cell r="B10698" t="str">
            <v>DZ8858</v>
          </cell>
          <cell r="C10698" t="str">
            <v>女士</v>
          </cell>
          <cell r="D10698" t="str">
            <v>蘇秀燕</v>
          </cell>
          <cell r="E10698" t="str">
            <v>蘇秀燕女士</v>
          </cell>
          <cell r="F10698">
            <v>937863038</v>
          </cell>
        </row>
        <row r="10699">
          <cell r="A10699" t="str">
            <v>NC80365</v>
          </cell>
          <cell r="B10699" t="str">
            <v>U22198</v>
          </cell>
          <cell r="C10699" t="str">
            <v>小姐</v>
          </cell>
          <cell r="D10699" t="str">
            <v>黃慧英</v>
          </cell>
          <cell r="E10699" t="str">
            <v>黃慧英小姐</v>
          </cell>
          <cell r="F10699">
            <v>921921985</v>
          </cell>
        </row>
        <row r="10700">
          <cell r="A10700" t="str">
            <v>NC80397</v>
          </cell>
          <cell r="B10700" t="str">
            <v>X97999</v>
          </cell>
          <cell r="C10700" t="str">
            <v>先生</v>
          </cell>
          <cell r="D10700" t="str">
            <v>周育霖</v>
          </cell>
          <cell r="E10700" t="str">
            <v>周育霖先生</v>
          </cell>
          <cell r="F10700">
            <v>900000000</v>
          </cell>
        </row>
        <row r="10701">
          <cell r="A10701" t="str">
            <v>NC80545</v>
          </cell>
          <cell r="B10701" t="str">
            <v>6C7520</v>
          </cell>
          <cell r="C10701" t="str">
            <v>先生</v>
          </cell>
          <cell r="D10701" t="str">
            <v>張書偉</v>
          </cell>
          <cell r="E10701" t="str">
            <v>張書偉先生</v>
          </cell>
          <cell r="F10701">
            <v>970011470</v>
          </cell>
        </row>
        <row r="10702">
          <cell r="A10702" t="str">
            <v>NC80585</v>
          </cell>
          <cell r="B10702" t="str">
            <v>2G8600</v>
          </cell>
          <cell r="C10702" t="str">
            <v>先生</v>
          </cell>
          <cell r="D10702" t="str">
            <v>林明信</v>
          </cell>
          <cell r="E10702" t="str">
            <v>林明信先生</v>
          </cell>
          <cell r="F10702">
            <v>952227667</v>
          </cell>
        </row>
        <row r="10703">
          <cell r="A10703" t="str">
            <v>NC80652</v>
          </cell>
          <cell r="B10703" t="str">
            <v>1418P8</v>
          </cell>
          <cell r="C10703" t="str">
            <v>先生</v>
          </cell>
          <cell r="D10703" t="str">
            <v>黃少武</v>
          </cell>
          <cell r="E10703" t="str">
            <v>黃少武先生</v>
          </cell>
          <cell r="F10703">
            <v>981979489</v>
          </cell>
        </row>
        <row r="10704">
          <cell r="A10704" t="str">
            <v>NC80700</v>
          </cell>
          <cell r="B10704" t="str">
            <v>6A7158</v>
          </cell>
          <cell r="C10704" t="str">
            <v>先生</v>
          </cell>
          <cell r="D10704" t="str">
            <v>黃思淵</v>
          </cell>
          <cell r="E10704" t="str">
            <v>黃思淵先生</v>
          </cell>
          <cell r="F10704">
            <v>939771986</v>
          </cell>
        </row>
        <row r="10705">
          <cell r="A10705" t="str">
            <v>NC80765</v>
          </cell>
          <cell r="B10705" t="str">
            <v>5092H7</v>
          </cell>
          <cell r="C10705" t="str">
            <v>小姐</v>
          </cell>
          <cell r="D10705" t="str">
            <v>傅佩瑜</v>
          </cell>
          <cell r="E10705" t="str">
            <v>傅佩瑜小姐</v>
          </cell>
          <cell r="F10705">
            <v>920602751</v>
          </cell>
        </row>
        <row r="10706">
          <cell r="A10706" t="str">
            <v>NC80791</v>
          </cell>
          <cell r="B10706" t="str">
            <v>3H6527</v>
          </cell>
          <cell r="C10706" t="str">
            <v>先生</v>
          </cell>
          <cell r="D10706" t="str">
            <v>游懷玉</v>
          </cell>
          <cell r="E10706" t="str">
            <v>游懷玉先生</v>
          </cell>
          <cell r="F10706">
            <v>931066312</v>
          </cell>
        </row>
        <row r="10707">
          <cell r="A10707" t="str">
            <v>NC80803</v>
          </cell>
          <cell r="B10707" t="str">
            <v>9A7888</v>
          </cell>
          <cell r="C10707" t="str">
            <v>先生</v>
          </cell>
          <cell r="D10707" t="str">
            <v>郭光哲</v>
          </cell>
          <cell r="E10707" t="str">
            <v>郭光哲先生</v>
          </cell>
          <cell r="F10707">
            <v>939231682</v>
          </cell>
        </row>
        <row r="10708">
          <cell r="A10708" t="str">
            <v>NC80826</v>
          </cell>
          <cell r="B10708" t="str">
            <v>7B6865</v>
          </cell>
          <cell r="C10708" t="str">
            <v>先生</v>
          </cell>
          <cell r="D10708" t="str">
            <v>蕭月戀</v>
          </cell>
          <cell r="E10708" t="str">
            <v>陳嘉年先生</v>
          </cell>
          <cell r="F10708">
            <v>973928968</v>
          </cell>
        </row>
        <row r="10709">
          <cell r="A10709" t="str">
            <v>NC80852</v>
          </cell>
          <cell r="B10709" t="str">
            <v>7B0889</v>
          </cell>
          <cell r="C10709" t="str">
            <v>先生</v>
          </cell>
          <cell r="D10709" t="str">
            <v>鄭德源</v>
          </cell>
          <cell r="E10709" t="str">
            <v>鄭德源先生</v>
          </cell>
          <cell r="F10709">
            <v>917565209</v>
          </cell>
        </row>
        <row r="10710">
          <cell r="A10710" t="str">
            <v>NC81020</v>
          </cell>
          <cell r="B10710" t="str">
            <v>8B0889</v>
          </cell>
          <cell r="C10710" t="str">
            <v>先生</v>
          </cell>
          <cell r="D10710" t="str">
            <v>李彬州</v>
          </cell>
          <cell r="E10710" t="str">
            <v>李彬州先生</v>
          </cell>
          <cell r="F10710">
            <v>979308143</v>
          </cell>
        </row>
        <row r="10711">
          <cell r="A10711" t="str">
            <v>NC81038</v>
          </cell>
          <cell r="B10711" t="str">
            <v>8B2211</v>
          </cell>
          <cell r="C10711" t="str">
            <v>先生</v>
          </cell>
          <cell r="D10711" t="str">
            <v>陳俊宏</v>
          </cell>
          <cell r="E10711" t="str">
            <v>陳俊宏先生</v>
          </cell>
          <cell r="F10711">
            <v>935265088</v>
          </cell>
        </row>
        <row r="10712">
          <cell r="A10712" t="str">
            <v>NC81109</v>
          </cell>
          <cell r="B10712" t="str">
            <v>AAL5398</v>
          </cell>
          <cell r="C10712" t="str">
            <v>先生</v>
          </cell>
          <cell r="D10712" t="str">
            <v>林凱璿</v>
          </cell>
          <cell r="E10712" t="str">
            <v>林凱璿先生</v>
          </cell>
          <cell r="F10712">
            <v>914029141</v>
          </cell>
        </row>
        <row r="10713">
          <cell r="A10713" t="str">
            <v>NC81115</v>
          </cell>
          <cell r="B10713" t="str">
            <v>9B6039</v>
          </cell>
          <cell r="C10713" t="str">
            <v>小姐</v>
          </cell>
          <cell r="D10713" t="str">
            <v>陳婷</v>
          </cell>
          <cell r="E10713" t="str">
            <v>陳婷小姐</v>
          </cell>
          <cell r="F10713">
            <v>916088958</v>
          </cell>
        </row>
        <row r="10714">
          <cell r="A10714" t="str">
            <v>NC81179</v>
          </cell>
          <cell r="B10714" t="str">
            <v>9713RN</v>
          </cell>
          <cell r="C10714" t="str">
            <v>小姐</v>
          </cell>
          <cell r="D10714" t="str">
            <v>顧詠絜</v>
          </cell>
          <cell r="E10714" t="str">
            <v>顧詠絜小姐</v>
          </cell>
          <cell r="F10714">
            <v>933038417</v>
          </cell>
        </row>
        <row r="10715">
          <cell r="A10715" t="str">
            <v>NC81210</v>
          </cell>
          <cell r="B10715" t="str">
            <v>6650EM</v>
          </cell>
          <cell r="C10715" t="str">
            <v>先生</v>
          </cell>
          <cell r="D10715" t="str">
            <v>黃曉偉</v>
          </cell>
          <cell r="E10715" t="str">
            <v>黃曉偉先生</v>
          </cell>
          <cell r="F10715">
            <v>933847291</v>
          </cell>
        </row>
        <row r="10716">
          <cell r="A10716" t="str">
            <v>NC81235</v>
          </cell>
          <cell r="B10716" t="str">
            <v>8C0618</v>
          </cell>
          <cell r="C10716" t="str">
            <v>先生</v>
          </cell>
          <cell r="D10716" t="str">
            <v>林國增</v>
          </cell>
          <cell r="E10716" t="str">
            <v>林國增先生</v>
          </cell>
          <cell r="F10716">
            <v>935056056</v>
          </cell>
        </row>
        <row r="10717">
          <cell r="A10717" t="str">
            <v>NC85164</v>
          </cell>
          <cell r="B10717" t="str">
            <v>DZ9992</v>
          </cell>
          <cell r="C10717" t="str">
            <v>先生</v>
          </cell>
          <cell r="D10717" t="str">
            <v>俞鈞耀</v>
          </cell>
          <cell r="E10717" t="str">
            <v>俞鈞耀先生</v>
          </cell>
          <cell r="F10717">
            <v>955268358</v>
          </cell>
        </row>
        <row r="10718">
          <cell r="A10718" t="str">
            <v>NC85191</v>
          </cell>
          <cell r="B10718" t="str">
            <v>DZ4603</v>
          </cell>
          <cell r="C10718" t="str">
            <v>先生</v>
          </cell>
          <cell r="D10718" t="str">
            <v>陳賡源</v>
          </cell>
          <cell r="E10718" t="str">
            <v>陳賡源先生</v>
          </cell>
          <cell r="F10718">
            <v>933279600</v>
          </cell>
        </row>
        <row r="10719">
          <cell r="A10719" t="str">
            <v>NC85196</v>
          </cell>
          <cell r="B10719" t="str">
            <v>5777DJ</v>
          </cell>
          <cell r="C10719" t="str">
            <v>先生</v>
          </cell>
          <cell r="D10719" t="str">
            <v>林文彬</v>
          </cell>
          <cell r="E10719" t="str">
            <v>林文彬先生</v>
          </cell>
          <cell r="F10719">
            <v>937469744</v>
          </cell>
        </row>
        <row r="10720">
          <cell r="A10720" t="str">
            <v>NC85197</v>
          </cell>
          <cell r="B10720" t="str">
            <v>2A8375</v>
          </cell>
          <cell r="C10720" t="str">
            <v>先生</v>
          </cell>
          <cell r="D10720" t="str">
            <v>曾小玲</v>
          </cell>
          <cell r="E10720" t="str">
            <v>曾凱鎰先生</v>
          </cell>
          <cell r="F10720">
            <v>935160009</v>
          </cell>
        </row>
        <row r="10721">
          <cell r="A10721" t="str">
            <v>NC85305</v>
          </cell>
          <cell r="B10721" t="str">
            <v>8667YJ</v>
          </cell>
          <cell r="C10721" t="str">
            <v>小姐</v>
          </cell>
          <cell r="D10721" t="str">
            <v>呂姵苓</v>
          </cell>
          <cell r="E10721" t="str">
            <v>呂姵苓小姐</v>
          </cell>
          <cell r="F10721">
            <v>933065008</v>
          </cell>
        </row>
        <row r="10722">
          <cell r="A10722" t="str">
            <v>NC85342</v>
          </cell>
          <cell r="B10722" t="str">
            <v>3A7869</v>
          </cell>
          <cell r="C10722" t="str">
            <v>先生</v>
          </cell>
          <cell r="D10722" t="str">
            <v>陳信雄</v>
          </cell>
          <cell r="E10722" t="str">
            <v>陳信雄先生</v>
          </cell>
          <cell r="F10722">
            <v>952216886</v>
          </cell>
        </row>
        <row r="10723">
          <cell r="A10723" t="str">
            <v>NC85364</v>
          </cell>
          <cell r="B10723" t="str">
            <v>5777KF</v>
          </cell>
          <cell r="C10723" t="str">
            <v>先生</v>
          </cell>
          <cell r="D10723" t="str">
            <v>賴紘翌</v>
          </cell>
          <cell r="E10723" t="str">
            <v>賴紘翌先生</v>
          </cell>
          <cell r="F10723">
            <v>981585873</v>
          </cell>
        </row>
        <row r="10724">
          <cell r="A10724" t="str">
            <v>NC93665</v>
          </cell>
          <cell r="B10724" t="str">
            <v>8C1268</v>
          </cell>
          <cell r="C10724" t="str">
            <v>小姐</v>
          </cell>
          <cell r="D10724" t="str">
            <v>黃淑惠</v>
          </cell>
          <cell r="E10724" t="str">
            <v>黃淑惠小姐</v>
          </cell>
          <cell r="F10724">
            <v>932180700</v>
          </cell>
        </row>
        <row r="10725">
          <cell r="A10725" t="str">
            <v>NC94065</v>
          </cell>
          <cell r="B10725" t="str">
            <v>3S9097</v>
          </cell>
          <cell r="C10725" t="str">
            <v>小姐</v>
          </cell>
          <cell r="D10725" t="str">
            <v>黃可柔</v>
          </cell>
          <cell r="E10725" t="str">
            <v>黃可柔小姐</v>
          </cell>
          <cell r="F10725">
            <v>955562948</v>
          </cell>
        </row>
        <row r="10726">
          <cell r="A10726" t="str">
            <v>NC94077</v>
          </cell>
          <cell r="B10726" t="str">
            <v>9C8078</v>
          </cell>
          <cell r="C10726" t="str">
            <v>先生</v>
          </cell>
          <cell r="D10726" t="str">
            <v>鄭玉奇</v>
          </cell>
          <cell r="E10726" t="str">
            <v>鄭博宸先生</v>
          </cell>
          <cell r="F10726">
            <v>908876658</v>
          </cell>
        </row>
        <row r="10727">
          <cell r="A10727" t="str">
            <v>NC94116</v>
          </cell>
          <cell r="B10727" t="str">
            <v>3U5976</v>
          </cell>
          <cell r="C10727" t="str">
            <v>先生</v>
          </cell>
          <cell r="D10727" t="str">
            <v>黃佳顥</v>
          </cell>
          <cell r="E10727" t="str">
            <v>黃佳顥先生</v>
          </cell>
          <cell r="F10727">
            <v>912455311</v>
          </cell>
        </row>
        <row r="10728">
          <cell r="A10728" t="str">
            <v>NC94147</v>
          </cell>
          <cell r="B10728" t="str">
            <v>2D3269</v>
          </cell>
          <cell r="C10728" t="str">
            <v>小姐</v>
          </cell>
          <cell r="D10728" t="str">
            <v>劉緒芬</v>
          </cell>
          <cell r="E10728" t="str">
            <v>何怡珊小姐</v>
          </cell>
          <cell r="F10728">
            <v>963013712</v>
          </cell>
        </row>
        <row r="10729">
          <cell r="A10729" t="str">
            <v>NC94158</v>
          </cell>
          <cell r="B10729" t="str">
            <v>2D6766</v>
          </cell>
          <cell r="C10729" t="str">
            <v>先生</v>
          </cell>
          <cell r="D10729" t="str">
            <v>陳映古</v>
          </cell>
          <cell r="E10729" t="str">
            <v>陳映古先生</v>
          </cell>
          <cell r="F10729">
            <v>937847785</v>
          </cell>
        </row>
        <row r="10730">
          <cell r="A10730" t="str">
            <v>NC94168</v>
          </cell>
          <cell r="B10730" t="str">
            <v>7882K9</v>
          </cell>
          <cell r="C10730" t="str">
            <v>先生</v>
          </cell>
          <cell r="D10730" t="str">
            <v>陳保元</v>
          </cell>
          <cell r="E10730" t="str">
            <v>陳保元先生</v>
          </cell>
          <cell r="F10730">
            <v>987185581</v>
          </cell>
        </row>
        <row r="10731">
          <cell r="A10731" t="str">
            <v>NC94183</v>
          </cell>
          <cell r="B10731" t="str">
            <v>ARG1836</v>
          </cell>
          <cell r="C10731" t="str">
            <v>先生</v>
          </cell>
          <cell r="D10731" t="str">
            <v>黃國恩</v>
          </cell>
          <cell r="E10731" t="str">
            <v>黃國恩先生</v>
          </cell>
          <cell r="F10731">
            <v>986536360</v>
          </cell>
        </row>
        <row r="10732">
          <cell r="A10732" t="str">
            <v>NC94195</v>
          </cell>
          <cell r="B10732" t="str">
            <v>ZL0058</v>
          </cell>
          <cell r="C10732" t="str">
            <v>先生</v>
          </cell>
          <cell r="D10732" t="str">
            <v>周仁傑</v>
          </cell>
          <cell r="E10732" t="str">
            <v>周仁傑先生</v>
          </cell>
          <cell r="F10732">
            <v>972773015</v>
          </cell>
        </row>
        <row r="10733">
          <cell r="A10733" t="str">
            <v>NC94224</v>
          </cell>
          <cell r="B10733" t="str">
            <v>2T7969</v>
          </cell>
          <cell r="C10733" t="str">
            <v>先生</v>
          </cell>
          <cell r="D10733" t="str">
            <v>鉦霖企業有限公司戚定國</v>
          </cell>
          <cell r="E10733" t="str">
            <v>戚定國先生</v>
          </cell>
          <cell r="F10733">
            <v>928112818</v>
          </cell>
        </row>
        <row r="10734">
          <cell r="A10734" t="str">
            <v>NC94233</v>
          </cell>
          <cell r="B10734" t="str">
            <v>2878RG</v>
          </cell>
          <cell r="C10734" t="str">
            <v>小姐</v>
          </cell>
          <cell r="D10734" t="str">
            <v>鄭暐樺</v>
          </cell>
          <cell r="E10734" t="str">
            <v>鄭暐樺小姐</v>
          </cell>
          <cell r="F10734">
            <v>987406901</v>
          </cell>
        </row>
        <row r="10735">
          <cell r="A10735" t="str">
            <v>NC99043</v>
          </cell>
          <cell r="B10735" t="str">
            <v>5515YC</v>
          </cell>
          <cell r="C10735" t="str">
            <v>先生</v>
          </cell>
          <cell r="D10735" t="str">
            <v>陳由哲</v>
          </cell>
          <cell r="E10735" t="str">
            <v>陳由哲先生</v>
          </cell>
          <cell r="F10735">
            <v>928532809</v>
          </cell>
        </row>
        <row r="10736">
          <cell r="A10736" t="str">
            <v>NC99052</v>
          </cell>
          <cell r="B10736" t="str">
            <v>4378U8</v>
          </cell>
          <cell r="C10736" t="str">
            <v>先生</v>
          </cell>
          <cell r="D10736" t="str">
            <v>連美投資有限公司陳威志</v>
          </cell>
          <cell r="E10736" t="str">
            <v>陳威志先生</v>
          </cell>
          <cell r="F10736">
            <v>983147331</v>
          </cell>
        </row>
        <row r="10737">
          <cell r="A10737" t="str">
            <v>ND00034</v>
          </cell>
          <cell r="B10737" t="str">
            <v>8F5633</v>
          </cell>
          <cell r="C10737" t="str">
            <v>先生</v>
          </cell>
          <cell r="D10737" t="str">
            <v>莊彥廷</v>
          </cell>
          <cell r="E10737" t="str">
            <v>莊彥廷先生</v>
          </cell>
          <cell r="F10737">
            <v>920330216</v>
          </cell>
        </row>
        <row r="10738">
          <cell r="A10738" t="str">
            <v>ND00070</v>
          </cell>
          <cell r="B10738" t="str">
            <v>2A9859</v>
          </cell>
          <cell r="C10738" t="str">
            <v>先生</v>
          </cell>
          <cell r="D10738" t="str">
            <v>廖佑宗</v>
          </cell>
          <cell r="E10738" t="str">
            <v>廖佑宗先生</v>
          </cell>
          <cell r="F10738">
            <v>925695869</v>
          </cell>
        </row>
        <row r="10739">
          <cell r="A10739" t="str">
            <v>ND00074</v>
          </cell>
          <cell r="B10739" t="str">
            <v>2A8633</v>
          </cell>
          <cell r="C10739" t="str">
            <v>小姐</v>
          </cell>
          <cell r="D10739" t="str">
            <v>林淑惠</v>
          </cell>
          <cell r="E10739" t="str">
            <v>林淑惠小姐</v>
          </cell>
          <cell r="F10739">
            <v>930757042</v>
          </cell>
        </row>
        <row r="10740">
          <cell r="A10740" t="str">
            <v>ND05131</v>
          </cell>
          <cell r="B10740" t="str">
            <v>6279QU</v>
          </cell>
          <cell r="C10740" t="str">
            <v>先生</v>
          </cell>
          <cell r="D10740" t="str">
            <v>張啟蒙建築師事務所張鼎欣</v>
          </cell>
          <cell r="E10740" t="str">
            <v>張鼎欣先生</v>
          </cell>
          <cell r="F10740">
            <v>975571122</v>
          </cell>
        </row>
        <row r="10741">
          <cell r="A10741" t="str">
            <v>ND05179</v>
          </cell>
          <cell r="B10741" t="str">
            <v>AHA0011</v>
          </cell>
          <cell r="C10741" t="str">
            <v>先生</v>
          </cell>
          <cell r="D10741" t="str">
            <v>胡宏光</v>
          </cell>
          <cell r="E10741" t="str">
            <v>胡宏光先生</v>
          </cell>
          <cell r="F10741">
            <v>919029193</v>
          </cell>
        </row>
        <row r="10742">
          <cell r="A10742" t="str">
            <v>ND05229</v>
          </cell>
          <cell r="B10742" t="str">
            <v>4888S2</v>
          </cell>
          <cell r="C10742" t="str">
            <v>先生</v>
          </cell>
          <cell r="D10742" t="str">
            <v>王博閎</v>
          </cell>
          <cell r="E10742" t="str">
            <v>江宗賢先生</v>
          </cell>
          <cell r="F10742">
            <v>983758545</v>
          </cell>
        </row>
        <row r="10743">
          <cell r="A10743" t="str">
            <v>ND05438</v>
          </cell>
          <cell r="B10743" t="str">
            <v>1188EC</v>
          </cell>
          <cell r="C10743" t="str">
            <v>先生</v>
          </cell>
          <cell r="D10743" t="str">
            <v>劉瑞榮</v>
          </cell>
          <cell r="E10743" t="str">
            <v>劉瑞榮先生</v>
          </cell>
          <cell r="F10743">
            <v>988088885</v>
          </cell>
        </row>
        <row r="10744">
          <cell r="A10744" t="str">
            <v>ND05539</v>
          </cell>
          <cell r="B10744" t="str">
            <v>2596EQ</v>
          </cell>
          <cell r="C10744" t="str">
            <v>先生</v>
          </cell>
          <cell r="D10744" t="str">
            <v>毛小姐</v>
          </cell>
          <cell r="E10744" t="str">
            <v>施凱文先生</v>
          </cell>
          <cell r="F10744">
            <v>916789967</v>
          </cell>
        </row>
        <row r="10745">
          <cell r="A10745" t="str">
            <v>ND05571</v>
          </cell>
          <cell r="B10745" t="str">
            <v>6909ZS</v>
          </cell>
          <cell r="C10745" t="str">
            <v>小姐</v>
          </cell>
          <cell r="D10745" t="str">
            <v>佩潔國際股份有限公司儲明發</v>
          </cell>
          <cell r="E10745" t="str">
            <v>儲明發小姐</v>
          </cell>
          <cell r="F10745">
            <v>922227829</v>
          </cell>
        </row>
        <row r="10746">
          <cell r="A10746" t="str">
            <v>ND05614</v>
          </cell>
          <cell r="B10746" t="str">
            <v>8058PC</v>
          </cell>
          <cell r="C10746" t="str">
            <v>先生</v>
          </cell>
          <cell r="D10746" t="str">
            <v>謝其宏</v>
          </cell>
          <cell r="E10746" t="str">
            <v>謝其宏先生</v>
          </cell>
          <cell r="F10746">
            <v>933876536</v>
          </cell>
        </row>
        <row r="10747">
          <cell r="A10747" t="str">
            <v>ND05659</v>
          </cell>
          <cell r="B10747" t="str">
            <v>AUW6808</v>
          </cell>
          <cell r="C10747" t="str">
            <v>先生</v>
          </cell>
          <cell r="D10747" t="str">
            <v>鄭世杰</v>
          </cell>
          <cell r="E10747" t="str">
            <v>鄭世杰先生</v>
          </cell>
          <cell r="F10747">
            <v>926662542</v>
          </cell>
        </row>
        <row r="10748">
          <cell r="A10748" t="str">
            <v>ND05753</v>
          </cell>
          <cell r="B10748" t="str">
            <v>0608ET</v>
          </cell>
          <cell r="C10748" t="str">
            <v>先生</v>
          </cell>
          <cell r="D10748" t="str">
            <v>許周春子</v>
          </cell>
          <cell r="E10748" t="str">
            <v>許振峰先生</v>
          </cell>
          <cell r="F10748">
            <v>937500485</v>
          </cell>
        </row>
        <row r="10749">
          <cell r="A10749" t="str">
            <v>ND05832</v>
          </cell>
          <cell r="B10749" t="str">
            <v>2988QD</v>
          </cell>
          <cell r="C10749" t="str">
            <v>先生</v>
          </cell>
          <cell r="D10749" t="str">
            <v>王鍾英</v>
          </cell>
          <cell r="E10749" t="str">
            <v>蔡詩瀚先生</v>
          </cell>
          <cell r="F10749">
            <v>988353178</v>
          </cell>
        </row>
        <row r="10750">
          <cell r="A10750" t="str">
            <v>ND05960</v>
          </cell>
          <cell r="B10750" t="str">
            <v>0330QH</v>
          </cell>
          <cell r="C10750" t="str">
            <v>小姐</v>
          </cell>
          <cell r="D10750" t="str">
            <v>樊士珍</v>
          </cell>
          <cell r="E10750" t="str">
            <v>樊士珍小姐</v>
          </cell>
          <cell r="F10750">
            <v>935568006</v>
          </cell>
        </row>
        <row r="10751">
          <cell r="A10751" t="str">
            <v>ND06006</v>
          </cell>
          <cell r="B10751" t="str">
            <v>1870EV</v>
          </cell>
          <cell r="C10751" t="str">
            <v>先生</v>
          </cell>
          <cell r="D10751" t="str">
            <v>施逸朕</v>
          </cell>
          <cell r="E10751" t="str">
            <v>施逸朕先生</v>
          </cell>
          <cell r="F10751">
            <v>913919800</v>
          </cell>
        </row>
        <row r="10752">
          <cell r="A10752" t="str">
            <v>ND06010</v>
          </cell>
          <cell r="B10752" t="str">
            <v>AGV9795</v>
          </cell>
          <cell r="C10752" t="str">
            <v>先生</v>
          </cell>
          <cell r="D10752" t="str">
            <v>謝智宇</v>
          </cell>
          <cell r="E10752" t="str">
            <v>謝智宇先生</v>
          </cell>
          <cell r="F10752">
            <v>911909029</v>
          </cell>
        </row>
        <row r="10753">
          <cell r="A10753" t="str">
            <v>ND06244</v>
          </cell>
          <cell r="B10753" t="str">
            <v>1730W3</v>
          </cell>
          <cell r="C10753" t="str">
            <v>小姐</v>
          </cell>
          <cell r="D10753" t="str">
            <v>廖曼君</v>
          </cell>
          <cell r="E10753" t="str">
            <v>廖曼君小姐</v>
          </cell>
          <cell r="F10753">
            <v>988666101</v>
          </cell>
        </row>
        <row r="10754">
          <cell r="A10754" t="str">
            <v>ND06297</v>
          </cell>
          <cell r="B10754" t="str">
            <v>2552QJ</v>
          </cell>
          <cell r="C10754" t="str">
            <v>先生</v>
          </cell>
          <cell r="D10754" t="str">
            <v>顏雪娥</v>
          </cell>
          <cell r="E10754" t="str">
            <v>黃國城先生</v>
          </cell>
          <cell r="F10754">
            <v>960096090</v>
          </cell>
        </row>
        <row r="10755">
          <cell r="A10755" t="str">
            <v>ND06317</v>
          </cell>
          <cell r="B10755" t="str">
            <v>6818EX</v>
          </cell>
          <cell r="C10755" t="str">
            <v>小姐</v>
          </cell>
          <cell r="D10755" t="str">
            <v>林美蓉</v>
          </cell>
          <cell r="E10755" t="str">
            <v>林美蓉小姐</v>
          </cell>
          <cell r="F10755">
            <v>925885775</v>
          </cell>
        </row>
        <row r="10756">
          <cell r="A10756" t="str">
            <v>ND06318</v>
          </cell>
          <cell r="B10756" t="str">
            <v>2728QB</v>
          </cell>
          <cell r="C10756" t="str">
            <v>先生</v>
          </cell>
          <cell r="D10756" t="str">
            <v>游順欽</v>
          </cell>
          <cell r="E10756" t="str">
            <v>游順欽先生</v>
          </cell>
          <cell r="F10756">
            <v>972177926</v>
          </cell>
        </row>
        <row r="10757">
          <cell r="A10757" t="str">
            <v>ND06381</v>
          </cell>
          <cell r="B10757" t="str">
            <v>6318QD</v>
          </cell>
          <cell r="C10757" t="str">
            <v>先生</v>
          </cell>
          <cell r="D10757" t="str">
            <v>林學德</v>
          </cell>
          <cell r="E10757" t="str">
            <v>林學德先生</v>
          </cell>
          <cell r="F10757">
            <v>972808799</v>
          </cell>
        </row>
        <row r="10758">
          <cell r="A10758" t="str">
            <v>ND06437</v>
          </cell>
          <cell r="B10758" t="str">
            <v>6597QG</v>
          </cell>
          <cell r="C10758" t="str">
            <v>先生</v>
          </cell>
          <cell r="D10758" t="str">
            <v>林元盛</v>
          </cell>
          <cell r="E10758" t="str">
            <v>林元盛先生</v>
          </cell>
          <cell r="F10758">
            <v>919253389</v>
          </cell>
        </row>
        <row r="10759">
          <cell r="A10759" t="str">
            <v>ND06551</v>
          </cell>
          <cell r="B10759" t="str">
            <v>6588QC</v>
          </cell>
          <cell r="C10759" t="str">
            <v>先生</v>
          </cell>
          <cell r="D10759" t="str">
            <v>林立仁</v>
          </cell>
          <cell r="E10759" t="str">
            <v>林立仁先生</v>
          </cell>
          <cell r="F10759">
            <v>932781106</v>
          </cell>
        </row>
        <row r="10760">
          <cell r="A10760" t="str">
            <v>ND06764</v>
          </cell>
          <cell r="B10760" t="str">
            <v>7288SF</v>
          </cell>
          <cell r="C10760" t="str">
            <v>小姐</v>
          </cell>
          <cell r="D10760" t="str">
            <v>沈薇</v>
          </cell>
          <cell r="E10760" t="str">
            <v>沈薇小姐</v>
          </cell>
          <cell r="F10760">
            <v>920055766</v>
          </cell>
        </row>
        <row r="10761">
          <cell r="A10761" t="str">
            <v>ND06809</v>
          </cell>
          <cell r="B10761" t="str">
            <v>6089QG</v>
          </cell>
          <cell r="C10761" t="str">
            <v>先生</v>
          </cell>
          <cell r="D10761" t="str">
            <v>香蕉禮賓國際租車有限公司楊勝隆</v>
          </cell>
          <cell r="E10761" t="str">
            <v>楊勝隆先生</v>
          </cell>
          <cell r="F10761">
            <v>958550603</v>
          </cell>
        </row>
        <row r="10762">
          <cell r="A10762" t="str">
            <v>ND06909</v>
          </cell>
          <cell r="B10762" t="str">
            <v>5908QK</v>
          </cell>
          <cell r="C10762" t="str">
            <v>先生</v>
          </cell>
          <cell r="D10762" t="str">
            <v>邱楷閔</v>
          </cell>
          <cell r="E10762" t="str">
            <v>邱楷閔先生</v>
          </cell>
          <cell r="F10762">
            <v>970820333</v>
          </cell>
        </row>
        <row r="10763">
          <cell r="A10763" t="str">
            <v>ND06984</v>
          </cell>
          <cell r="B10763" t="str">
            <v>6977QT</v>
          </cell>
          <cell r="C10763" t="str">
            <v>女士</v>
          </cell>
          <cell r="D10763" t="str">
            <v>張淑惠</v>
          </cell>
          <cell r="E10763" t="str">
            <v>張淑惠女士</v>
          </cell>
          <cell r="F10763">
            <v>919325886</v>
          </cell>
        </row>
        <row r="10764">
          <cell r="A10764" t="str">
            <v>ND07132</v>
          </cell>
          <cell r="B10764" t="str">
            <v>2837QT</v>
          </cell>
          <cell r="C10764" t="str">
            <v>小姐</v>
          </cell>
          <cell r="D10764" t="str">
            <v>賴維容</v>
          </cell>
          <cell r="E10764" t="str">
            <v>賴維容小姐</v>
          </cell>
          <cell r="F10764">
            <v>916924880</v>
          </cell>
        </row>
        <row r="10765">
          <cell r="A10765" t="str">
            <v>ND07201</v>
          </cell>
          <cell r="B10765" t="str">
            <v>2861RV</v>
          </cell>
          <cell r="C10765" t="str">
            <v>先生</v>
          </cell>
          <cell r="D10765" t="str">
            <v>呂基偉</v>
          </cell>
          <cell r="E10765" t="str">
            <v>呂基偉先生</v>
          </cell>
          <cell r="F10765">
            <v>987100809</v>
          </cell>
        </row>
        <row r="10766">
          <cell r="A10766" t="str">
            <v>ND07276</v>
          </cell>
          <cell r="B10766" t="str">
            <v>7266QL</v>
          </cell>
          <cell r="C10766" t="str">
            <v>先生</v>
          </cell>
          <cell r="D10766" t="str">
            <v>柯芬蘭</v>
          </cell>
          <cell r="E10766" t="str">
            <v>劉德懿先生</v>
          </cell>
          <cell r="F10766">
            <v>910012547</v>
          </cell>
        </row>
        <row r="10767">
          <cell r="A10767" t="str">
            <v>ND07292</v>
          </cell>
          <cell r="B10767" t="str">
            <v>2788RV</v>
          </cell>
          <cell r="C10767" t="str">
            <v>小姐</v>
          </cell>
          <cell r="D10767" t="str">
            <v>蔡曉娟</v>
          </cell>
          <cell r="E10767" t="str">
            <v>蔡曉娟小姐</v>
          </cell>
          <cell r="F10767">
            <v>939565221</v>
          </cell>
        </row>
        <row r="10768">
          <cell r="A10768" t="str">
            <v>ND07430</v>
          </cell>
          <cell r="B10768" t="str">
            <v>8508QT</v>
          </cell>
          <cell r="C10768" t="str">
            <v>小姐</v>
          </cell>
          <cell r="D10768" t="str">
            <v>吳佩華</v>
          </cell>
          <cell r="E10768" t="str">
            <v>吳佩華小姐</v>
          </cell>
          <cell r="F10768">
            <v>939171727</v>
          </cell>
        </row>
        <row r="10769">
          <cell r="A10769" t="str">
            <v>ND07486</v>
          </cell>
          <cell r="B10769" t="str">
            <v>1359UZ</v>
          </cell>
          <cell r="C10769" t="str">
            <v>先生</v>
          </cell>
          <cell r="D10769" t="str">
            <v>邱柏達</v>
          </cell>
          <cell r="E10769" t="str">
            <v>邱柏達先生</v>
          </cell>
          <cell r="F10769">
            <v>937754766</v>
          </cell>
        </row>
        <row r="10770">
          <cell r="A10770" t="str">
            <v>ND07529</v>
          </cell>
          <cell r="B10770" t="str">
            <v>8758QW</v>
          </cell>
          <cell r="C10770" t="str">
            <v>小姐</v>
          </cell>
          <cell r="D10770" t="str">
            <v>范雷震</v>
          </cell>
          <cell r="E10770" t="str">
            <v>范扉扉小姐</v>
          </cell>
          <cell r="F10770">
            <v>920101077</v>
          </cell>
        </row>
        <row r="10771">
          <cell r="A10771" t="str">
            <v>ND07531</v>
          </cell>
          <cell r="B10771" t="str">
            <v>2988US</v>
          </cell>
          <cell r="C10771" t="str">
            <v>先生</v>
          </cell>
          <cell r="D10771" t="str">
            <v>吳冠龍</v>
          </cell>
          <cell r="E10771" t="str">
            <v>吳冠龍先生</v>
          </cell>
          <cell r="F10771">
            <v>910387983</v>
          </cell>
        </row>
        <row r="10772">
          <cell r="A10772" t="str">
            <v>ND07601</v>
          </cell>
          <cell r="B10772" t="str">
            <v>8123ZR</v>
          </cell>
          <cell r="C10772" t="str">
            <v>先生</v>
          </cell>
          <cell r="D10772" t="str">
            <v>九如交通器材有限公司楊子慶</v>
          </cell>
          <cell r="E10772" t="str">
            <v>楊子慶先生</v>
          </cell>
          <cell r="F10772">
            <v>932925905</v>
          </cell>
        </row>
        <row r="10773">
          <cell r="A10773" t="str">
            <v>ND15543</v>
          </cell>
          <cell r="B10773" t="str">
            <v>ANW3231</v>
          </cell>
          <cell r="C10773" t="str">
            <v>小姐</v>
          </cell>
          <cell r="D10773" t="str">
            <v>周孟婕</v>
          </cell>
          <cell r="E10773" t="str">
            <v>周孟婕小姐</v>
          </cell>
          <cell r="F10773">
            <v>918829305</v>
          </cell>
        </row>
        <row r="10774">
          <cell r="A10774" t="str">
            <v>ND15581</v>
          </cell>
          <cell r="B10774" t="str">
            <v>3589QB</v>
          </cell>
          <cell r="C10774" t="str">
            <v>先生</v>
          </cell>
          <cell r="D10774" t="str">
            <v>賴文斐</v>
          </cell>
          <cell r="E10774" t="str">
            <v>鄭明法先生</v>
          </cell>
          <cell r="F10774">
            <v>932156339</v>
          </cell>
        </row>
        <row r="10775">
          <cell r="A10775" t="str">
            <v>ND15609</v>
          </cell>
          <cell r="B10775" t="str">
            <v>AGQ5036</v>
          </cell>
          <cell r="C10775" t="str">
            <v>先生</v>
          </cell>
          <cell r="D10775" t="str">
            <v>陳志凱</v>
          </cell>
          <cell r="E10775" t="str">
            <v>陳志凱先生</v>
          </cell>
          <cell r="F10775">
            <v>982634254</v>
          </cell>
        </row>
        <row r="10776">
          <cell r="A10776" t="str">
            <v>ND15819</v>
          </cell>
          <cell r="B10776" t="str">
            <v>7355QA</v>
          </cell>
          <cell r="C10776" t="str">
            <v>先生</v>
          </cell>
          <cell r="D10776" t="str">
            <v>王軍旗</v>
          </cell>
          <cell r="E10776" t="str">
            <v>王軍旗先生</v>
          </cell>
          <cell r="F10776">
            <v>952210959</v>
          </cell>
        </row>
        <row r="10777">
          <cell r="A10777" t="str">
            <v>ND15954</v>
          </cell>
          <cell r="B10777" t="str">
            <v>AKZ5660</v>
          </cell>
          <cell r="C10777" t="str">
            <v>先生</v>
          </cell>
          <cell r="D10777" t="str">
            <v>鄭哲民</v>
          </cell>
          <cell r="E10777" t="str">
            <v>鄭哲民先生</v>
          </cell>
          <cell r="F10777">
            <v>912854146</v>
          </cell>
        </row>
        <row r="10778">
          <cell r="A10778" t="str">
            <v>ND16063</v>
          </cell>
          <cell r="B10778" t="str">
            <v>AQM0895</v>
          </cell>
          <cell r="C10778" t="str">
            <v>先生</v>
          </cell>
          <cell r="D10778" t="str">
            <v>張棨</v>
          </cell>
          <cell r="E10778" t="str">
            <v>張棨先生</v>
          </cell>
          <cell r="F10778">
            <v>911586505</v>
          </cell>
        </row>
        <row r="10779">
          <cell r="A10779" t="str">
            <v>ND16129</v>
          </cell>
          <cell r="B10779" t="str">
            <v>AGC5311</v>
          </cell>
          <cell r="C10779" t="str">
            <v>先生</v>
          </cell>
          <cell r="D10779" t="str">
            <v>吳恆隆</v>
          </cell>
          <cell r="E10779" t="str">
            <v>吳恆隆先生</v>
          </cell>
          <cell r="F10779">
            <v>953033929</v>
          </cell>
        </row>
        <row r="10780">
          <cell r="A10780" t="str">
            <v>ND16366</v>
          </cell>
          <cell r="B10780" t="str">
            <v>0977QK</v>
          </cell>
          <cell r="C10780" t="str">
            <v>先生</v>
          </cell>
          <cell r="D10780" t="str">
            <v>黃裕文</v>
          </cell>
          <cell r="E10780" t="str">
            <v>黃裕文先生</v>
          </cell>
          <cell r="F10780">
            <v>926908060</v>
          </cell>
        </row>
        <row r="10781">
          <cell r="A10781" t="str">
            <v>ND30315</v>
          </cell>
          <cell r="B10781" t="str">
            <v>DV7579</v>
          </cell>
          <cell r="C10781" t="str">
            <v>小姐</v>
          </cell>
          <cell r="D10781" t="str">
            <v>周美麗</v>
          </cell>
          <cell r="E10781" t="str">
            <v>周美麗小姐</v>
          </cell>
          <cell r="F10781">
            <v>922565758</v>
          </cell>
        </row>
        <row r="10782">
          <cell r="A10782" t="str">
            <v>ND30317</v>
          </cell>
          <cell r="B10782" t="str">
            <v>7B6328</v>
          </cell>
          <cell r="C10782" t="str">
            <v>先生</v>
          </cell>
          <cell r="D10782" t="str">
            <v>陳秀美</v>
          </cell>
          <cell r="E10782" t="str">
            <v>葉冠燦先生</v>
          </cell>
          <cell r="F10782">
            <v>933933934</v>
          </cell>
        </row>
        <row r="10783">
          <cell r="A10783" t="str">
            <v>ND30348</v>
          </cell>
          <cell r="B10783" t="str">
            <v>DZ1818</v>
          </cell>
          <cell r="C10783" t="str">
            <v>先生</v>
          </cell>
          <cell r="D10783" t="str">
            <v>楊德正</v>
          </cell>
          <cell r="E10783" t="str">
            <v>楊德正先生</v>
          </cell>
          <cell r="F10783">
            <v>939770078</v>
          </cell>
        </row>
        <row r="10784">
          <cell r="A10784" t="str">
            <v>ND30561</v>
          </cell>
          <cell r="B10784" t="str">
            <v>2G6238</v>
          </cell>
          <cell r="C10784" t="str">
            <v>先生</v>
          </cell>
          <cell r="D10784" t="str">
            <v>吳明宗</v>
          </cell>
          <cell r="E10784" t="str">
            <v>吳明宗先生</v>
          </cell>
          <cell r="F10784">
            <v>935889709</v>
          </cell>
        </row>
        <row r="10785">
          <cell r="A10785" t="str">
            <v>ND30702</v>
          </cell>
          <cell r="B10785" t="str">
            <v>Y72213</v>
          </cell>
          <cell r="C10785" t="str">
            <v>先生</v>
          </cell>
          <cell r="D10785" t="str">
            <v>張武雄</v>
          </cell>
          <cell r="E10785" t="str">
            <v>張武雄先生</v>
          </cell>
          <cell r="F10785">
            <v>933067143</v>
          </cell>
        </row>
        <row r="10786">
          <cell r="A10786" t="str">
            <v>ND30836</v>
          </cell>
          <cell r="B10786" t="str">
            <v>6A6700</v>
          </cell>
          <cell r="C10786" t="str">
            <v>小姐</v>
          </cell>
          <cell r="D10786" t="str">
            <v>楊玉清</v>
          </cell>
          <cell r="E10786" t="str">
            <v>楊玉清小姐</v>
          </cell>
          <cell r="F10786">
            <v>935257860</v>
          </cell>
        </row>
        <row r="10787">
          <cell r="A10787" t="str">
            <v>ND30988</v>
          </cell>
          <cell r="B10787" t="str">
            <v>AHH2999</v>
          </cell>
          <cell r="C10787" t="str">
            <v>先生</v>
          </cell>
          <cell r="D10787" t="str">
            <v>謝淼圳</v>
          </cell>
          <cell r="E10787" t="str">
            <v>謝淼圳先生</v>
          </cell>
          <cell r="F10787">
            <v>933201393</v>
          </cell>
        </row>
        <row r="10788">
          <cell r="A10788" t="str">
            <v>ND30989</v>
          </cell>
          <cell r="B10788" t="str">
            <v>0025L5</v>
          </cell>
          <cell r="C10788" t="str">
            <v>先生</v>
          </cell>
          <cell r="D10788" t="str">
            <v>陳東傳</v>
          </cell>
          <cell r="E10788" t="str">
            <v>陳東傳先生</v>
          </cell>
          <cell r="F10788">
            <v>982138232</v>
          </cell>
        </row>
        <row r="10789">
          <cell r="A10789" t="str">
            <v>ND31028</v>
          </cell>
          <cell r="B10789" t="str">
            <v>9A5118</v>
          </cell>
          <cell r="C10789" t="str">
            <v>先生</v>
          </cell>
          <cell r="D10789" t="str">
            <v>吳先生</v>
          </cell>
          <cell r="E10789" t="str">
            <v>吳先生先生</v>
          </cell>
          <cell r="F10789">
            <v>932220012</v>
          </cell>
        </row>
        <row r="10790">
          <cell r="A10790" t="str">
            <v>ND31141</v>
          </cell>
          <cell r="B10790" t="str">
            <v>1313L8</v>
          </cell>
          <cell r="C10790" t="str">
            <v>先生</v>
          </cell>
          <cell r="D10790" t="str">
            <v>黃昭清</v>
          </cell>
          <cell r="E10790" t="str">
            <v>黃昭清先生</v>
          </cell>
          <cell r="F10790">
            <v>932145884</v>
          </cell>
        </row>
        <row r="10791">
          <cell r="A10791" t="str">
            <v>ND31155</v>
          </cell>
          <cell r="B10791" t="str">
            <v>9A6818</v>
          </cell>
          <cell r="C10791" t="str">
            <v>小姐</v>
          </cell>
          <cell r="D10791" t="str">
            <v>李雯玫</v>
          </cell>
          <cell r="E10791" t="str">
            <v>李雯玫小姐</v>
          </cell>
          <cell r="F10791">
            <v>933125505</v>
          </cell>
        </row>
        <row r="10792">
          <cell r="A10792" t="str">
            <v>ND31179</v>
          </cell>
          <cell r="B10792" t="str">
            <v>8388QM</v>
          </cell>
          <cell r="C10792" t="str">
            <v>小姐</v>
          </cell>
          <cell r="D10792" t="str">
            <v>劉幸媛</v>
          </cell>
          <cell r="E10792" t="str">
            <v>劉幸媛小姐</v>
          </cell>
          <cell r="F10792">
            <v>932386646</v>
          </cell>
        </row>
        <row r="10793">
          <cell r="A10793" t="str">
            <v>ND31194</v>
          </cell>
          <cell r="B10793" t="str">
            <v>7B8483</v>
          </cell>
          <cell r="C10793" t="str">
            <v>先生</v>
          </cell>
          <cell r="D10793" t="str">
            <v>林錦和</v>
          </cell>
          <cell r="E10793" t="str">
            <v>林錦和先生</v>
          </cell>
          <cell r="F10793">
            <v>928594261</v>
          </cell>
        </row>
        <row r="10794">
          <cell r="A10794" t="str">
            <v>ND31297</v>
          </cell>
          <cell r="B10794" t="str">
            <v>7581VF</v>
          </cell>
          <cell r="C10794" t="str">
            <v>先生</v>
          </cell>
          <cell r="D10794" t="str">
            <v>古氏國際有限公司古智光</v>
          </cell>
          <cell r="E10794" t="str">
            <v>古智光先生</v>
          </cell>
          <cell r="F10794">
            <v>988669837</v>
          </cell>
        </row>
        <row r="10795">
          <cell r="A10795" t="str">
            <v>ND31387</v>
          </cell>
          <cell r="B10795" t="str">
            <v>7B7747</v>
          </cell>
          <cell r="C10795" t="str">
            <v>先生</v>
          </cell>
          <cell r="D10795" t="str">
            <v>許來興</v>
          </cell>
          <cell r="E10795" t="str">
            <v>許來興先生</v>
          </cell>
          <cell r="F10795">
            <v>905852052</v>
          </cell>
        </row>
        <row r="10796">
          <cell r="A10796" t="str">
            <v>ND31528</v>
          </cell>
          <cell r="B10796" t="str">
            <v>ARJ6332</v>
          </cell>
          <cell r="C10796" t="str">
            <v>先生</v>
          </cell>
          <cell r="D10796" t="str">
            <v>黃俞珺</v>
          </cell>
          <cell r="E10796" t="str">
            <v>黃俞珺先生</v>
          </cell>
          <cell r="F10796">
            <v>934185910</v>
          </cell>
        </row>
        <row r="10797">
          <cell r="A10797" t="str">
            <v>ND31705</v>
          </cell>
          <cell r="B10797" t="str">
            <v>7007TE</v>
          </cell>
          <cell r="C10797" t="str">
            <v>小姐</v>
          </cell>
          <cell r="D10797" t="str">
            <v>郭憶慈</v>
          </cell>
          <cell r="E10797" t="str">
            <v>郭憶慈小姐</v>
          </cell>
          <cell r="F10797">
            <v>913111099</v>
          </cell>
        </row>
        <row r="10798">
          <cell r="A10798" t="str">
            <v>ND31735</v>
          </cell>
          <cell r="B10798" t="str">
            <v>9B2903</v>
          </cell>
          <cell r="C10798" t="str">
            <v>先生</v>
          </cell>
          <cell r="D10798" t="str">
            <v>劉哲維</v>
          </cell>
          <cell r="E10798" t="str">
            <v>劉哲維先生</v>
          </cell>
          <cell r="F10798">
            <v>970108103</v>
          </cell>
        </row>
        <row r="10799">
          <cell r="A10799" t="str">
            <v>ND31785</v>
          </cell>
          <cell r="B10799" t="str">
            <v>9B0389</v>
          </cell>
          <cell r="C10799" t="str">
            <v>小姐</v>
          </cell>
          <cell r="D10799" t="str">
            <v>呂月榮</v>
          </cell>
          <cell r="E10799" t="str">
            <v>呂月榮小姐</v>
          </cell>
          <cell r="F10799">
            <v>910026375</v>
          </cell>
        </row>
        <row r="10800">
          <cell r="A10800" t="str">
            <v>ND31807</v>
          </cell>
          <cell r="B10800" t="str">
            <v>9B3699</v>
          </cell>
          <cell r="C10800" t="str">
            <v>先生</v>
          </cell>
          <cell r="D10800" t="str">
            <v>蔡淑媛</v>
          </cell>
          <cell r="E10800" t="str">
            <v>林武平先生</v>
          </cell>
          <cell r="F10800">
            <v>926273288</v>
          </cell>
        </row>
        <row r="10801">
          <cell r="A10801" t="str">
            <v>ND31820</v>
          </cell>
          <cell r="B10801" t="str">
            <v>9B9798</v>
          </cell>
          <cell r="C10801" t="str">
            <v>先生</v>
          </cell>
          <cell r="D10801" t="str">
            <v>陳政任</v>
          </cell>
          <cell r="E10801" t="str">
            <v>陳政任先生</v>
          </cell>
          <cell r="F10801">
            <v>930098588</v>
          </cell>
        </row>
        <row r="10802">
          <cell r="A10802" t="str">
            <v>ND31890</v>
          </cell>
          <cell r="B10802" t="str">
            <v>8N6366</v>
          </cell>
          <cell r="C10802" t="str">
            <v>小姐</v>
          </cell>
          <cell r="D10802" t="str">
            <v>陳妙鈴</v>
          </cell>
          <cell r="E10802" t="str">
            <v>陳妙鈴小姐</v>
          </cell>
          <cell r="F10802">
            <v>935965688</v>
          </cell>
        </row>
        <row r="10803">
          <cell r="A10803" t="str">
            <v>ND31951</v>
          </cell>
          <cell r="B10803" t="str">
            <v>8K5936</v>
          </cell>
          <cell r="C10803" t="str">
            <v>先生</v>
          </cell>
          <cell r="D10803" t="str">
            <v>蕭榮</v>
          </cell>
          <cell r="E10803" t="str">
            <v>蕭榮先生</v>
          </cell>
          <cell r="F10803">
            <v>988979217</v>
          </cell>
        </row>
        <row r="10804">
          <cell r="A10804" t="str">
            <v>ND31971</v>
          </cell>
          <cell r="B10804" t="str">
            <v>3C0001</v>
          </cell>
          <cell r="C10804" t="str">
            <v>小姐</v>
          </cell>
          <cell r="D10804" t="str">
            <v>蔡宜靜</v>
          </cell>
          <cell r="E10804" t="str">
            <v>蔡宜靜小姐</v>
          </cell>
          <cell r="F10804">
            <v>916037470</v>
          </cell>
        </row>
        <row r="10805">
          <cell r="A10805" t="str">
            <v>ND31994</v>
          </cell>
          <cell r="B10805" t="str">
            <v>3S3155</v>
          </cell>
          <cell r="C10805" t="str">
            <v>小姐</v>
          </cell>
          <cell r="D10805" t="str">
            <v>陳芷檸</v>
          </cell>
          <cell r="E10805" t="str">
            <v>陳芷檸小姐</v>
          </cell>
          <cell r="F10805">
            <v>988010133</v>
          </cell>
        </row>
        <row r="10806">
          <cell r="A10806" t="str">
            <v>ND32070</v>
          </cell>
          <cell r="B10806" t="str">
            <v>9N6388</v>
          </cell>
          <cell r="C10806" t="str">
            <v>先生</v>
          </cell>
          <cell r="D10806" t="str">
            <v>黃明鐘</v>
          </cell>
          <cell r="E10806" t="str">
            <v>黃明鐘先生</v>
          </cell>
          <cell r="F10806">
            <v>910077118</v>
          </cell>
        </row>
        <row r="10807">
          <cell r="A10807" t="str">
            <v>ND32192</v>
          </cell>
          <cell r="B10807" t="str">
            <v>9N7775</v>
          </cell>
          <cell r="C10807" t="str">
            <v>先生</v>
          </cell>
          <cell r="D10807" t="str">
            <v>陳哲弘</v>
          </cell>
          <cell r="E10807" t="str">
            <v>陳哲弘先生</v>
          </cell>
          <cell r="F10807">
            <v>939035554</v>
          </cell>
        </row>
        <row r="10808">
          <cell r="A10808" t="str">
            <v>ND32246</v>
          </cell>
          <cell r="B10808" t="str">
            <v>3C9078</v>
          </cell>
          <cell r="C10808" t="str">
            <v>小姐</v>
          </cell>
          <cell r="D10808" t="str">
            <v>潘蒙麗</v>
          </cell>
          <cell r="E10808" t="str">
            <v>潘蒙麗小姐</v>
          </cell>
          <cell r="F10808">
            <v>931388057</v>
          </cell>
        </row>
        <row r="10809">
          <cell r="A10809" t="str">
            <v>ND32248</v>
          </cell>
          <cell r="B10809" t="str">
            <v>7C0907</v>
          </cell>
          <cell r="C10809" t="str">
            <v>小姐</v>
          </cell>
          <cell r="D10809" t="str">
            <v>派可實業股份有限公司曾秀華</v>
          </cell>
          <cell r="E10809" t="str">
            <v>曾秀華小姐</v>
          </cell>
          <cell r="F10809">
            <v>910949662</v>
          </cell>
        </row>
        <row r="10810">
          <cell r="A10810" t="str">
            <v>ND32413</v>
          </cell>
          <cell r="B10810" t="str">
            <v>3N0003</v>
          </cell>
          <cell r="C10810" t="str">
            <v>先生</v>
          </cell>
          <cell r="D10810" t="str">
            <v>蔡育庭</v>
          </cell>
          <cell r="E10810" t="str">
            <v>蔡育庭先生</v>
          </cell>
          <cell r="F10810">
            <v>928510111</v>
          </cell>
        </row>
        <row r="10811">
          <cell r="A10811" t="str">
            <v>ND32591</v>
          </cell>
          <cell r="B10811" t="str">
            <v>5N6569</v>
          </cell>
          <cell r="C10811" t="str">
            <v>先生</v>
          </cell>
          <cell r="D10811" t="str">
            <v>王永信</v>
          </cell>
          <cell r="E10811" t="str">
            <v>王永信先生</v>
          </cell>
          <cell r="F10811">
            <v>933101996</v>
          </cell>
        </row>
        <row r="10812">
          <cell r="A10812" t="str">
            <v>ND32600</v>
          </cell>
          <cell r="B10812" t="str">
            <v>AKL0610</v>
          </cell>
          <cell r="C10812" t="str">
            <v>先生</v>
          </cell>
          <cell r="D10812" t="str">
            <v>袁俊寬</v>
          </cell>
          <cell r="E10812" t="str">
            <v>袁俊寬先生</v>
          </cell>
          <cell r="F10812">
            <v>987445557</v>
          </cell>
        </row>
        <row r="10813">
          <cell r="A10813" t="str">
            <v>ND32641</v>
          </cell>
          <cell r="B10813" t="str">
            <v>9C3880</v>
          </cell>
          <cell r="C10813" t="str">
            <v>先生</v>
          </cell>
          <cell r="D10813" t="str">
            <v>吳建成</v>
          </cell>
          <cell r="E10813" t="str">
            <v>吳建成先生</v>
          </cell>
          <cell r="F10813">
            <v>965185689</v>
          </cell>
        </row>
        <row r="10814">
          <cell r="A10814" t="str">
            <v>ND32649</v>
          </cell>
          <cell r="B10814" t="str">
            <v>8C2667</v>
          </cell>
          <cell r="C10814" t="str">
            <v>先生</v>
          </cell>
          <cell r="D10814" t="str">
            <v>李仁舜</v>
          </cell>
          <cell r="E10814" t="str">
            <v>李仁舜先生</v>
          </cell>
          <cell r="F10814">
            <v>933058503</v>
          </cell>
        </row>
        <row r="10815">
          <cell r="A10815" t="str">
            <v>ND32706</v>
          </cell>
          <cell r="B10815">
            <v>876318</v>
          </cell>
          <cell r="C10815" t="str">
            <v>小姐</v>
          </cell>
          <cell r="D10815" t="str">
            <v>胡瑞珠</v>
          </cell>
          <cell r="E10815" t="str">
            <v>胡瑞珠小姐</v>
          </cell>
          <cell r="F10815">
            <v>932141021</v>
          </cell>
        </row>
        <row r="10816">
          <cell r="A10816" t="str">
            <v>ND32775</v>
          </cell>
          <cell r="B10816" t="str">
            <v>AAM2210</v>
          </cell>
          <cell r="C10816" t="str">
            <v>小姐</v>
          </cell>
          <cell r="D10816" t="str">
            <v>朱碧瑜</v>
          </cell>
          <cell r="E10816" t="str">
            <v>朱碧瑜小姐</v>
          </cell>
          <cell r="F10816">
            <v>916378656</v>
          </cell>
        </row>
        <row r="10817">
          <cell r="A10817" t="str">
            <v>ND32790</v>
          </cell>
          <cell r="B10817" t="str">
            <v>AGM5131</v>
          </cell>
          <cell r="C10817" t="str">
            <v>先生</v>
          </cell>
          <cell r="D10817" t="str">
            <v>謝庚憲</v>
          </cell>
          <cell r="E10817" t="str">
            <v>謝庚憲先生</v>
          </cell>
          <cell r="F10817">
            <v>918256133</v>
          </cell>
        </row>
        <row r="10818">
          <cell r="A10818" t="str">
            <v>ND32829</v>
          </cell>
          <cell r="B10818" t="str">
            <v>U39337</v>
          </cell>
          <cell r="C10818" t="str">
            <v>小姐</v>
          </cell>
          <cell r="D10818" t="str">
            <v>林瓅文</v>
          </cell>
          <cell r="E10818" t="str">
            <v>林瓅文小姐</v>
          </cell>
          <cell r="F10818">
            <v>932163979</v>
          </cell>
        </row>
        <row r="10819">
          <cell r="A10819" t="str">
            <v>ND32891</v>
          </cell>
          <cell r="B10819" t="str">
            <v>6D2198</v>
          </cell>
          <cell r="C10819" t="str">
            <v>小姐</v>
          </cell>
          <cell r="D10819" t="str">
            <v>蔣光華</v>
          </cell>
          <cell r="E10819" t="str">
            <v>何明麗小姐</v>
          </cell>
          <cell r="F10819">
            <v>922656649</v>
          </cell>
        </row>
        <row r="10820">
          <cell r="A10820" t="str">
            <v>ND32901</v>
          </cell>
          <cell r="B10820" t="str">
            <v>2D2585</v>
          </cell>
          <cell r="C10820" t="str">
            <v>先生</v>
          </cell>
          <cell r="D10820" t="str">
            <v>宜呈實業有限公司李學忠</v>
          </cell>
          <cell r="E10820" t="str">
            <v>李學明先生</v>
          </cell>
          <cell r="F10820">
            <v>917283503</v>
          </cell>
        </row>
        <row r="10821">
          <cell r="A10821" t="str">
            <v>ND32931</v>
          </cell>
          <cell r="B10821" t="str">
            <v>2D9669</v>
          </cell>
          <cell r="C10821" t="str">
            <v>小姐</v>
          </cell>
          <cell r="D10821" t="str">
            <v>李晨瑄</v>
          </cell>
          <cell r="E10821" t="str">
            <v>李晨瑄小姐</v>
          </cell>
          <cell r="F10821">
            <v>933860275</v>
          </cell>
        </row>
        <row r="10822">
          <cell r="A10822" t="str">
            <v>ND32938</v>
          </cell>
          <cell r="B10822" t="str">
            <v>0568PH</v>
          </cell>
          <cell r="C10822" t="str">
            <v>先生</v>
          </cell>
          <cell r="D10822" t="str">
            <v>林俊佑</v>
          </cell>
          <cell r="E10822" t="str">
            <v>林俊佑先生</v>
          </cell>
          <cell r="F10822">
            <v>963077167</v>
          </cell>
        </row>
        <row r="10823">
          <cell r="A10823" t="str">
            <v>ND32940</v>
          </cell>
          <cell r="B10823" t="str">
            <v>5D1799</v>
          </cell>
          <cell r="C10823" t="str">
            <v>先生</v>
          </cell>
          <cell r="D10823" t="str">
            <v>潘培聰</v>
          </cell>
          <cell r="E10823" t="str">
            <v>潘培聰先生</v>
          </cell>
          <cell r="F10823">
            <v>932150949</v>
          </cell>
        </row>
        <row r="10824">
          <cell r="A10824" t="str">
            <v>NE30069</v>
          </cell>
          <cell r="B10824" t="str">
            <v>6D3132</v>
          </cell>
          <cell r="C10824" t="str">
            <v>小姐</v>
          </cell>
          <cell r="D10824" t="str">
            <v>劉文高</v>
          </cell>
          <cell r="E10824" t="str">
            <v>宋宜玲小姐</v>
          </cell>
          <cell r="F10824">
            <v>934273601</v>
          </cell>
        </row>
        <row r="10825">
          <cell r="A10825" t="str">
            <v>NE30097</v>
          </cell>
          <cell r="B10825" t="str">
            <v>AAM5215</v>
          </cell>
          <cell r="C10825" t="str">
            <v>先生</v>
          </cell>
          <cell r="D10825" t="str">
            <v>林若瑩</v>
          </cell>
          <cell r="E10825" t="str">
            <v>陳建良先生</v>
          </cell>
          <cell r="F10825">
            <v>935088111</v>
          </cell>
        </row>
        <row r="10826">
          <cell r="A10826" t="str">
            <v>NE30176</v>
          </cell>
          <cell r="B10826" t="str">
            <v>7128EA</v>
          </cell>
          <cell r="C10826" t="str">
            <v>先生</v>
          </cell>
          <cell r="D10826" t="str">
            <v>湯惟詠</v>
          </cell>
          <cell r="E10826" t="str">
            <v>湯惟詠先生</v>
          </cell>
          <cell r="F10826">
            <v>910225908</v>
          </cell>
        </row>
        <row r="10827">
          <cell r="A10827" t="str">
            <v>NE30188</v>
          </cell>
          <cell r="B10827" t="str">
            <v>7D9298</v>
          </cell>
          <cell r="C10827" t="str">
            <v>先生</v>
          </cell>
          <cell r="D10827" t="str">
            <v>廖義容</v>
          </cell>
          <cell r="E10827" t="str">
            <v>廖義容先生</v>
          </cell>
          <cell r="F10827">
            <v>931077675</v>
          </cell>
        </row>
        <row r="10828">
          <cell r="A10828" t="str">
            <v>NE70068</v>
          </cell>
          <cell r="B10828" t="str">
            <v>9288TQ</v>
          </cell>
          <cell r="C10828" t="str">
            <v>女士</v>
          </cell>
          <cell r="D10828" t="str">
            <v>蔡佳儒</v>
          </cell>
          <cell r="E10828" t="str">
            <v>蔡佳儒女士</v>
          </cell>
          <cell r="F10828">
            <v>938279173</v>
          </cell>
        </row>
        <row r="10829">
          <cell r="A10829" t="str">
            <v>NE70317</v>
          </cell>
          <cell r="B10829" t="str">
            <v>7628SW</v>
          </cell>
          <cell r="C10829" t="str">
            <v>先生</v>
          </cell>
          <cell r="D10829" t="str">
            <v>李群郁</v>
          </cell>
          <cell r="E10829" t="str">
            <v>李群郁先生</v>
          </cell>
          <cell r="F10829">
            <v>922646246</v>
          </cell>
        </row>
        <row r="10830">
          <cell r="A10830" t="str">
            <v>NE70363</v>
          </cell>
          <cell r="B10830" t="str">
            <v>AKL5373</v>
          </cell>
          <cell r="C10830" t="str">
            <v>先生</v>
          </cell>
          <cell r="D10830" t="str">
            <v>王孟輝</v>
          </cell>
          <cell r="E10830" t="str">
            <v>王孟輝先生</v>
          </cell>
          <cell r="F10830">
            <v>939196505</v>
          </cell>
        </row>
        <row r="10831">
          <cell r="A10831" t="str">
            <v>NE70412</v>
          </cell>
          <cell r="B10831" t="str">
            <v>AGC9368</v>
          </cell>
          <cell r="C10831" t="str">
            <v>先生</v>
          </cell>
          <cell r="D10831" t="str">
            <v>徐啟文</v>
          </cell>
          <cell r="E10831" t="str">
            <v>徐啟文先生</v>
          </cell>
          <cell r="F10831">
            <v>911582125</v>
          </cell>
        </row>
        <row r="10832">
          <cell r="A10832" t="str">
            <v>NE70580</v>
          </cell>
          <cell r="B10832" t="str">
            <v>APK3281</v>
          </cell>
          <cell r="C10832" t="str">
            <v>先生</v>
          </cell>
          <cell r="D10832" t="str">
            <v>吳皇逸</v>
          </cell>
          <cell r="E10832" t="str">
            <v>吳皇逸先生</v>
          </cell>
          <cell r="F10832">
            <v>968999022</v>
          </cell>
        </row>
        <row r="10833">
          <cell r="A10833" t="str">
            <v>NE70587</v>
          </cell>
          <cell r="B10833" t="str">
            <v>APK2905</v>
          </cell>
          <cell r="C10833" t="str">
            <v>先生</v>
          </cell>
          <cell r="D10833" t="str">
            <v>張凱崴</v>
          </cell>
          <cell r="E10833" t="str">
            <v>張凱崴先生</v>
          </cell>
          <cell r="F10833">
            <v>960619866</v>
          </cell>
        </row>
        <row r="10834">
          <cell r="A10834" t="str">
            <v>NE70726</v>
          </cell>
          <cell r="B10834" t="str">
            <v>9090WG</v>
          </cell>
          <cell r="C10834" t="str">
            <v>小姐</v>
          </cell>
          <cell r="D10834" t="str">
            <v>劉育伶</v>
          </cell>
          <cell r="E10834" t="str">
            <v>劉育伶小姐</v>
          </cell>
          <cell r="F10834">
            <v>919221090</v>
          </cell>
        </row>
        <row r="10835">
          <cell r="A10835" t="str">
            <v>NE70759</v>
          </cell>
          <cell r="B10835" t="str">
            <v>9100VJ</v>
          </cell>
          <cell r="C10835" t="str">
            <v>先生</v>
          </cell>
          <cell r="D10835" t="str">
            <v>李政穎</v>
          </cell>
          <cell r="E10835" t="str">
            <v>李政穎先生</v>
          </cell>
          <cell r="F10835">
            <v>922638505</v>
          </cell>
        </row>
        <row r="10836">
          <cell r="A10836" t="str">
            <v>NE70767</v>
          </cell>
          <cell r="B10836" t="str">
            <v>0623VB</v>
          </cell>
          <cell r="C10836" t="str">
            <v>小姐</v>
          </cell>
          <cell r="D10836" t="str">
            <v>許嘉鈴</v>
          </cell>
          <cell r="E10836" t="str">
            <v>許嘉鈴小姐</v>
          </cell>
          <cell r="F10836">
            <v>936346281</v>
          </cell>
        </row>
        <row r="10837">
          <cell r="A10837" t="str">
            <v>NE70773</v>
          </cell>
          <cell r="B10837" t="str">
            <v>6966XZ</v>
          </cell>
          <cell r="C10837" t="str">
            <v>先生</v>
          </cell>
          <cell r="D10837" t="str">
            <v>王瑋伶</v>
          </cell>
          <cell r="E10837" t="str">
            <v>林子揚先生</v>
          </cell>
          <cell r="F10837">
            <v>955667709</v>
          </cell>
        </row>
        <row r="10838">
          <cell r="A10838" t="str">
            <v>NE70780</v>
          </cell>
          <cell r="B10838" t="str">
            <v>AQX1992</v>
          </cell>
          <cell r="C10838" t="str">
            <v>先生</v>
          </cell>
          <cell r="D10838" t="str">
            <v>林冠吾</v>
          </cell>
          <cell r="E10838" t="str">
            <v>顏銘宏先生</v>
          </cell>
          <cell r="F10838">
            <v>979966281</v>
          </cell>
        </row>
        <row r="10839">
          <cell r="A10839" t="str">
            <v>NE75003</v>
          </cell>
          <cell r="B10839" t="str">
            <v>8B0128</v>
          </cell>
          <cell r="C10839" t="str">
            <v>先生</v>
          </cell>
          <cell r="D10839" t="str">
            <v>陳佳均</v>
          </cell>
          <cell r="E10839" t="str">
            <v>陳佳均先生</v>
          </cell>
          <cell r="F10839">
            <v>927207058</v>
          </cell>
        </row>
        <row r="10840">
          <cell r="A10840" t="str">
            <v>NE75040</v>
          </cell>
          <cell r="B10840" t="str">
            <v>5M3076</v>
          </cell>
          <cell r="C10840" t="str">
            <v>小姐</v>
          </cell>
          <cell r="D10840" t="str">
            <v>蘇筱茜</v>
          </cell>
          <cell r="E10840" t="str">
            <v>蘇筱茜小姐</v>
          </cell>
          <cell r="F10840">
            <v>935012991</v>
          </cell>
        </row>
        <row r="10841">
          <cell r="A10841" t="str">
            <v>NE75078</v>
          </cell>
          <cell r="B10841" t="str">
            <v>2C3138</v>
          </cell>
          <cell r="C10841" t="str">
            <v>先生</v>
          </cell>
          <cell r="D10841" t="str">
            <v>趙令凱</v>
          </cell>
          <cell r="E10841" t="str">
            <v>趙令凱先生</v>
          </cell>
          <cell r="F10841">
            <v>935930312</v>
          </cell>
        </row>
        <row r="10842">
          <cell r="A10842" t="str">
            <v>NF09100</v>
          </cell>
          <cell r="B10842" t="str">
            <v>8588TK</v>
          </cell>
          <cell r="C10842" t="str">
            <v>小姐</v>
          </cell>
          <cell r="D10842" t="str">
            <v>吳姵柔</v>
          </cell>
          <cell r="E10842" t="str">
            <v>吳姵柔小姐</v>
          </cell>
          <cell r="F10842">
            <v>910891692</v>
          </cell>
        </row>
        <row r="10843">
          <cell r="A10843" t="str">
            <v>NF09114</v>
          </cell>
          <cell r="B10843" t="str">
            <v>AAL7572</v>
          </cell>
          <cell r="C10843" t="str">
            <v>小姐</v>
          </cell>
          <cell r="D10843" t="str">
            <v>大統精密染整股份有限公司蕭穎</v>
          </cell>
          <cell r="E10843" t="str">
            <v>蕭穎小姐</v>
          </cell>
          <cell r="F10843">
            <v>930954569</v>
          </cell>
        </row>
        <row r="10844">
          <cell r="A10844" t="str">
            <v>NF19065</v>
          </cell>
          <cell r="B10844" t="str">
            <v>AAF8808</v>
          </cell>
          <cell r="C10844" t="str">
            <v>先生</v>
          </cell>
          <cell r="D10844" t="str">
            <v>黃張富</v>
          </cell>
          <cell r="E10844" t="str">
            <v>黃張富先生</v>
          </cell>
          <cell r="F10844">
            <v>932005860</v>
          </cell>
        </row>
        <row r="10845">
          <cell r="A10845" t="str">
            <v>NF19165</v>
          </cell>
          <cell r="B10845" t="str">
            <v>9007VR</v>
          </cell>
          <cell r="C10845" t="str">
            <v>先生</v>
          </cell>
          <cell r="D10845" t="str">
            <v>陸威宇</v>
          </cell>
          <cell r="E10845" t="str">
            <v>陸威宇先生</v>
          </cell>
          <cell r="F10845">
            <v>920603401</v>
          </cell>
        </row>
        <row r="10846">
          <cell r="A10846" t="str">
            <v>NF19166</v>
          </cell>
          <cell r="B10846" t="str">
            <v>AWZ1020</v>
          </cell>
          <cell r="C10846" t="str">
            <v>先生</v>
          </cell>
          <cell r="D10846" t="str">
            <v>楊尚偉</v>
          </cell>
          <cell r="E10846" t="str">
            <v>楊尚偉先生</v>
          </cell>
          <cell r="F10846">
            <v>919233108</v>
          </cell>
        </row>
        <row r="10847">
          <cell r="A10847" t="str">
            <v>NF19234</v>
          </cell>
          <cell r="B10847" t="str">
            <v>1058QZ</v>
          </cell>
          <cell r="C10847" t="str">
            <v>小姐</v>
          </cell>
          <cell r="D10847" t="str">
            <v>薛丞</v>
          </cell>
          <cell r="E10847" t="str">
            <v>薛丞小姐</v>
          </cell>
          <cell r="F10847">
            <v>988656584</v>
          </cell>
        </row>
        <row r="10848">
          <cell r="A10848" t="str">
            <v>NF19238</v>
          </cell>
          <cell r="B10848" t="str">
            <v>AKK6313</v>
          </cell>
          <cell r="C10848" t="str">
            <v>小姐</v>
          </cell>
          <cell r="D10848" t="str">
            <v>鍾心瑜</v>
          </cell>
          <cell r="E10848" t="str">
            <v>鍾心瑜小姐</v>
          </cell>
          <cell r="F10848">
            <v>935921311</v>
          </cell>
        </row>
        <row r="10849">
          <cell r="A10849" t="str">
            <v>NF19341</v>
          </cell>
          <cell r="B10849" t="str">
            <v>5298YL</v>
          </cell>
          <cell r="C10849" t="str">
            <v>先生</v>
          </cell>
          <cell r="D10849" t="str">
            <v>韋欣宇</v>
          </cell>
          <cell r="E10849" t="str">
            <v>韋欣宇先生</v>
          </cell>
          <cell r="F10849">
            <v>937185959</v>
          </cell>
        </row>
        <row r="10850">
          <cell r="A10850" t="str">
            <v>NF19398</v>
          </cell>
          <cell r="B10850" t="str">
            <v>9123UW</v>
          </cell>
          <cell r="C10850" t="str">
            <v>先生</v>
          </cell>
          <cell r="D10850" t="str">
            <v>蔡恩</v>
          </cell>
          <cell r="E10850" t="str">
            <v>蔡恩先生</v>
          </cell>
          <cell r="F10850">
            <v>931374137</v>
          </cell>
        </row>
        <row r="10851">
          <cell r="A10851" t="str">
            <v>NF19435</v>
          </cell>
          <cell r="B10851" t="str">
            <v>3856UY</v>
          </cell>
          <cell r="C10851" t="str">
            <v>小姐</v>
          </cell>
          <cell r="D10851" t="str">
            <v>葛雲鳳</v>
          </cell>
          <cell r="E10851" t="str">
            <v>葛雲鳳小姐</v>
          </cell>
          <cell r="F10851">
            <v>936085936</v>
          </cell>
        </row>
        <row r="10852">
          <cell r="A10852" t="str">
            <v>NF19505</v>
          </cell>
          <cell r="B10852" t="str">
            <v>8728WA</v>
          </cell>
          <cell r="C10852" t="str">
            <v>先生</v>
          </cell>
          <cell r="D10852" t="str">
            <v>陳浩昱</v>
          </cell>
          <cell r="E10852" t="str">
            <v>林家暘先生</v>
          </cell>
          <cell r="F10852">
            <v>905596566</v>
          </cell>
        </row>
        <row r="10853">
          <cell r="A10853" t="str">
            <v>NF19530</v>
          </cell>
          <cell r="B10853" t="str">
            <v>2915UZ</v>
          </cell>
          <cell r="C10853" t="str">
            <v>小姐</v>
          </cell>
          <cell r="D10853" t="str">
            <v>濟稻企業有限公司嚴文君</v>
          </cell>
          <cell r="E10853" t="str">
            <v>嚴文君小姐</v>
          </cell>
          <cell r="F10853">
            <v>988803495</v>
          </cell>
        </row>
        <row r="10854">
          <cell r="A10854" t="str">
            <v>NF19583</v>
          </cell>
          <cell r="B10854" t="str">
            <v>AFF5603</v>
          </cell>
          <cell r="C10854" t="str">
            <v>小姐</v>
          </cell>
          <cell r="D10854" t="str">
            <v>林淑媓</v>
          </cell>
          <cell r="E10854" t="str">
            <v>林淑媓小姐</v>
          </cell>
          <cell r="F10854">
            <v>920743078</v>
          </cell>
        </row>
        <row r="10855">
          <cell r="A10855" t="str">
            <v>NF19620</v>
          </cell>
          <cell r="B10855" t="str">
            <v>4777VA</v>
          </cell>
          <cell r="C10855" t="str">
            <v>小姐</v>
          </cell>
          <cell r="D10855" t="str">
            <v>林隆櫻</v>
          </cell>
          <cell r="E10855" t="str">
            <v>林隆櫻小姐</v>
          </cell>
          <cell r="F10855">
            <v>982348237</v>
          </cell>
        </row>
        <row r="10856">
          <cell r="A10856" t="str">
            <v>NF19625</v>
          </cell>
          <cell r="B10856" t="str">
            <v>8886YG</v>
          </cell>
          <cell r="C10856" t="str">
            <v>先生</v>
          </cell>
          <cell r="D10856" t="str">
            <v>張少彥</v>
          </cell>
          <cell r="E10856" t="str">
            <v>張少彥先生</v>
          </cell>
          <cell r="F10856">
            <v>921889573</v>
          </cell>
        </row>
        <row r="10857">
          <cell r="A10857" t="str">
            <v>NF19634</v>
          </cell>
          <cell r="B10857" t="str">
            <v>0682VU</v>
          </cell>
          <cell r="C10857" t="str">
            <v>先生</v>
          </cell>
          <cell r="D10857" t="str">
            <v>楊錦澤</v>
          </cell>
          <cell r="E10857" t="str">
            <v>楊錦澤先生</v>
          </cell>
          <cell r="F10857">
            <v>953326889</v>
          </cell>
        </row>
        <row r="10858">
          <cell r="A10858" t="str">
            <v>NF19653</v>
          </cell>
          <cell r="B10858" t="str">
            <v>8825UZ</v>
          </cell>
          <cell r="C10858" t="str">
            <v>先生</v>
          </cell>
          <cell r="D10858" t="str">
            <v>百大葡萄酒有限公司張琬玲</v>
          </cell>
          <cell r="E10858" t="str">
            <v>顏銘宏先生</v>
          </cell>
          <cell r="F10858">
            <v>979966281</v>
          </cell>
        </row>
        <row r="10859">
          <cell r="A10859" t="str">
            <v>NF19683</v>
          </cell>
          <cell r="B10859" t="str">
            <v>6306VM</v>
          </cell>
          <cell r="C10859" t="str">
            <v>先生</v>
          </cell>
          <cell r="D10859" t="str">
            <v>鄭冬生</v>
          </cell>
          <cell r="E10859" t="str">
            <v>鄭冬生先生</v>
          </cell>
          <cell r="F10859">
            <v>935577409</v>
          </cell>
        </row>
        <row r="10860">
          <cell r="A10860" t="str">
            <v>NF19699</v>
          </cell>
          <cell r="B10860" t="str">
            <v>7266UZ</v>
          </cell>
          <cell r="C10860" t="str">
            <v>女士</v>
          </cell>
          <cell r="D10860" t="str">
            <v>彭溥</v>
          </cell>
          <cell r="E10860" t="str">
            <v>彭溥女士</v>
          </cell>
          <cell r="F10860">
            <v>928555284</v>
          </cell>
        </row>
        <row r="10861">
          <cell r="A10861" t="str">
            <v>NF19711</v>
          </cell>
          <cell r="B10861" t="str">
            <v>8988XP</v>
          </cell>
          <cell r="C10861" t="str">
            <v>先生</v>
          </cell>
          <cell r="D10861" t="str">
            <v>楊英廷</v>
          </cell>
          <cell r="E10861" t="str">
            <v>楊英廷先生</v>
          </cell>
          <cell r="F10861">
            <v>978156930</v>
          </cell>
        </row>
        <row r="10862">
          <cell r="A10862" t="str">
            <v>NF19723</v>
          </cell>
          <cell r="B10862" t="str">
            <v>9622WM</v>
          </cell>
          <cell r="C10862" t="str">
            <v>先生</v>
          </cell>
          <cell r="D10862" t="str">
            <v>豐田電機股份有限公司蘇俊元</v>
          </cell>
          <cell r="E10862" t="str">
            <v>蘇俊元先生</v>
          </cell>
          <cell r="F10862">
            <v>987033421</v>
          </cell>
        </row>
        <row r="10863">
          <cell r="A10863" t="str">
            <v>NF19734</v>
          </cell>
          <cell r="B10863" t="str">
            <v>AAB3233</v>
          </cell>
          <cell r="C10863" t="str">
            <v>先生</v>
          </cell>
          <cell r="D10863" t="str">
            <v>王靜秀</v>
          </cell>
          <cell r="E10863" t="str">
            <v>汪恆輝先生</v>
          </cell>
          <cell r="F10863">
            <v>960743538</v>
          </cell>
        </row>
        <row r="10864">
          <cell r="A10864" t="str">
            <v>NF66091</v>
          </cell>
          <cell r="B10864" t="str">
            <v>5288YG</v>
          </cell>
          <cell r="C10864" t="str">
            <v>小姐</v>
          </cell>
          <cell r="D10864" t="str">
            <v>鄭沛華</v>
          </cell>
          <cell r="E10864" t="str">
            <v>鄭沛華小姐</v>
          </cell>
          <cell r="F10864">
            <v>953583611</v>
          </cell>
        </row>
        <row r="10865">
          <cell r="A10865" t="str">
            <v>NF66192</v>
          </cell>
          <cell r="B10865" t="str">
            <v>3T6876</v>
          </cell>
          <cell r="C10865" t="str">
            <v>先生</v>
          </cell>
          <cell r="D10865" t="str">
            <v>吳錦昌</v>
          </cell>
          <cell r="E10865" t="str">
            <v>吳錦昌先生</v>
          </cell>
          <cell r="F10865">
            <v>975858578</v>
          </cell>
        </row>
        <row r="10866">
          <cell r="A10866" t="str">
            <v>NF66236</v>
          </cell>
          <cell r="B10866" t="str">
            <v>6P8896</v>
          </cell>
          <cell r="C10866" t="str">
            <v>先生</v>
          </cell>
          <cell r="D10866" t="str">
            <v>陳盈宇</v>
          </cell>
          <cell r="E10866" t="str">
            <v>陳盈宇先生</v>
          </cell>
          <cell r="F10866">
            <v>966389269</v>
          </cell>
        </row>
        <row r="10867">
          <cell r="A10867" t="str">
            <v>NF66326</v>
          </cell>
          <cell r="B10867" t="str">
            <v>3T5355</v>
          </cell>
          <cell r="C10867" t="str">
            <v>先生</v>
          </cell>
          <cell r="D10867" t="str">
            <v>陳榮發</v>
          </cell>
          <cell r="E10867" t="str">
            <v>陳榮發先生</v>
          </cell>
          <cell r="F10867">
            <v>900000000</v>
          </cell>
        </row>
        <row r="10868">
          <cell r="A10868" t="str">
            <v>NF66448</v>
          </cell>
          <cell r="B10868" t="str">
            <v>6W6537</v>
          </cell>
          <cell r="C10868" t="str">
            <v>先生</v>
          </cell>
          <cell r="D10868" t="str">
            <v>游博智</v>
          </cell>
          <cell r="E10868" t="str">
            <v>游博智先生</v>
          </cell>
          <cell r="F10868">
            <v>988315715</v>
          </cell>
        </row>
        <row r="10869">
          <cell r="A10869" t="str">
            <v>NF66547</v>
          </cell>
          <cell r="B10869" t="str">
            <v>APA3617</v>
          </cell>
          <cell r="C10869" t="str">
            <v>先生</v>
          </cell>
          <cell r="D10869" t="str">
            <v>家欣清潔有限公司陳志勇</v>
          </cell>
          <cell r="E10869" t="str">
            <v>陳志勇先生</v>
          </cell>
          <cell r="F10869">
            <v>958123528</v>
          </cell>
        </row>
        <row r="10870">
          <cell r="A10870" t="str">
            <v>NF66670</v>
          </cell>
          <cell r="B10870" t="str">
            <v>7N0199</v>
          </cell>
          <cell r="C10870" t="str">
            <v>先生</v>
          </cell>
          <cell r="D10870" t="str">
            <v>蔡瑞璽</v>
          </cell>
          <cell r="E10870" t="str">
            <v>蔡瑞璽先生</v>
          </cell>
          <cell r="F10870">
            <v>911259106</v>
          </cell>
        </row>
        <row r="10871">
          <cell r="A10871" t="str">
            <v>NF66713</v>
          </cell>
          <cell r="B10871" t="str">
            <v>3E5203</v>
          </cell>
          <cell r="C10871" t="str">
            <v>先生</v>
          </cell>
          <cell r="D10871" t="str">
            <v>鍾榮文</v>
          </cell>
          <cell r="E10871" t="str">
            <v>鍾榮文先生</v>
          </cell>
          <cell r="F10871">
            <v>983533185</v>
          </cell>
        </row>
        <row r="10872">
          <cell r="A10872" t="str">
            <v>NF66721</v>
          </cell>
          <cell r="B10872" t="str">
            <v>6E0351</v>
          </cell>
          <cell r="C10872" t="str">
            <v>先生</v>
          </cell>
          <cell r="D10872" t="str">
            <v>耿自強</v>
          </cell>
          <cell r="E10872" t="str">
            <v>耿自強先生</v>
          </cell>
          <cell r="F10872">
            <v>939157583</v>
          </cell>
        </row>
        <row r="10873">
          <cell r="A10873" t="str">
            <v>NF66777</v>
          </cell>
          <cell r="B10873" t="str">
            <v>2007N5</v>
          </cell>
          <cell r="C10873" t="str">
            <v>小姐</v>
          </cell>
          <cell r="D10873" t="str">
            <v>何家芳</v>
          </cell>
          <cell r="E10873" t="str">
            <v>何家芳小姐</v>
          </cell>
          <cell r="F10873">
            <v>955986099</v>
          </cell>
        </row>
        <row r="10874">
          <cell r="A10874" t="str">
            <v>NF66819</v>
          </cell>
          <cell r="B10874" t="str">
            <v>AGN6656</v>
          </cell>
          <cell r="C10874" t="str">
            <v>先生</v>
          </cell>
          <cell r="D10874" t="str">
            <v>李垣親</v>
          </cell>
          <cell r="E10874" t="str">
            <v>李垣親先生</v>
          </cell>
          <cell r="F10874">
            <v>952781827</v>
          </cell>
        </row>
        <row r="10875">
          <cell r="A10875" t="str">
            <v>NF66874</v>
          </cell>
          <cell r="B10875" t="str">
            <v>2622GC</v>
          </cell>
          <cell r="C10875" t="str">
            <v>小姐</v>
          </cell>
          <cell r="D10875" t="str">
            <v>張銀雀</v>
          </cell>
          <cell r="E10875" t="str">
            <v>張銀雀小姐</v>
          </cell>
          <cell r="F10875">
            <v>933252782</v>
          </cell>
        </row>
        <row r="10876">
          <cell r="A10876" t="str">
            <v>NF66887</v>
          </cell>
          <cell r="B10876" t="str">
            <v>8T6006</v>
          </cell>
          <cell r="C10876" t="str">
            <v>先生</v>
          </cell>
          <cell r="D10876" t="str">
            <v>高泳源</v>
          </cell>
          <cell r="E10876" t="str">
            <v>高泳源先生</v>
          </cell>
          <cell r="F10876">
            <v>932387896</v>
          </cell>
        </row>
        <row r="10877">
          <cell r="A10877" t="str">
            <v>NF67023</v>
          </cell>
          <cell r="B10877" t="str">
            <v>ANM8985</v>
          </cell>
          <cell r="C10877" t="str">
            <v>先生</v>
          </cell>
          <cell r="D10877" t="str">
            <v>溫邦傑</v>
          </cell>
          <cell r="E10877" t="str">
            <v>溫邦傑先生</v>
          </cell>
          <cell r="F10877">
            <v>911283959</v>
          </cell>
        </row>
        <row r="10878">
          <cell r="A10878" t="str">
            <v>NF67096</v>
          </cell>
          <cell r="B10878" t="str">
            <v>6080NH</v>
          </cell>
          <cell r="C10878" t="str">
            <v>先生</v>
          </cell>
          <cell r="D10878" t="str">
            <v>廖覺嵐</v>
          </cell>
          <cell r="E10878" t="str">
            <v>廖覺嵐先生</v>
          </cell>
          <cell r="F10878">
            <v>955126339</v>
          </cell>
        </row>
        <row r="10879">
          <cell r="A10879" t="str">
            <v>NF67106</v>
          </cell>
          <cell r="B10879" t="str">
            <v>AFG0510</v>
          </cell>
          <cell r="C10879" t="str">
            <v>先生</v>
          </cell>
          <cell r="D10879" t="str">
            <v>洪章家</v>
          </cell>
          <cell r="E10879" t="str">
            <v>洪章家先生</v>
          </cell>
          <cell r="F10879">
            <v>930852452</v>
          </cell>
        </row>
        <row r="10880">
          <cell r="A10880" t="str">
            <v>NF67127</v>
          </cell>
          <cell r="B10880" t="str">
            <v>3189DC</v>
          </cell>
          <cell r="C10880" t="str">
            <v>先生</v>
          </cell>
          <cell r="D10880" t="str">
            <v>意派廣告有限公司楊士明</v>
          </cell>
          <cell r="E10880" t="str">
            <v>楊士明先生</v>
          </cell>
          <cell r="F10880">
            <v>935678668</v>
          </cell>
        </row>
        <row r="10881">
          <cell r="A10881" t="str">
            <v>NF67211</v>
          </cell>
          <cell r="B10881" t="str">
            <v>AGS7377</v>
          </cell>
          <cell r="C10881" t="str">
            <v>先生</v>
          </cell>
          <cell r="D10881" t="str">
            <v>邱富誠</v>
          </cell>
          <cell r="E10881" t="str">
            <v>邱志偉先生</v>
          </cell>
          <cell r="F10881">
            <v>981509567</v>
          </cell>
        </row>
        <row r="10882">
          <cell r="A10882" t="str">
            <v>NF67232</v>
          </cell>
          <cell r="B10882" t="str">
            <v>AFG0862</v>
          </cell>
          <cell r="C10882" t="str">
            <v>先生</v>
          </cell>
          <cell r="D10882" t="str">
            <v>林文廣</v>
          </cell>
          <cell r="E10882" t="str">
            <v>林文廣先生</v>
          </cell>
          <cell r="F10882">
            <v>922038559</v>
          </cell>
        </row>
        <row r="10883">
          <cell r="A10883" t="str">
            <v>NF67280</v>
          </cell>
          <cell r="B10883" t="str">
            <v>3198DE</v>
          </cell>
          <cell r="C10883" t="str">
            <v>先生</v>
          </cell>
          <cell r="D10883" t="str">
            <v>梁國強</v>
          </cell>
          <cell r="E10883" t="str">
            <v>梁國強先生</v>
          </cell>
          <cell r="F10883">
            <v>939848982</v>
          </cell>
        </row>
        <row r="10884">
          <cell r="A10884" t="str">
            <v>NF67281</v>
          </cell>
          <cell r="B10884" t="str">
            <v>ABA5996</v>
          </cell>
          <cell r="C10884" t="str">
            <v>先生</v>
          </cell>
          <cell r="D10884" t="str">
            <v>陳又嘉</v>
          </cell>
          <cell r="E10884" t="str">
            <v>蕭瑞榮先生</v>
          </cell>
          <cell r="F10884">
            <v>975255188</v>
          </cell>
        </row>
        <row r="10885">
          <cell r="A10885" t="str">
            <v>NF67295</v>
          </cell>
          <cell r="B10885" t="str">
            <v>8903DC</v>
          </cell>
          <cell r="C10885" t="str">
            <v>先生</v>
          </cell>
          <cell r="D10885" t="str">
            <v>許子毅</v>
          </cell>
          <cell r="E10885" t="str">
            <v>許子毅先生</v>
          </cell>
          <cell r="F10885">
            <v>935360699</v>
          </cell>
        </row>
        <row r="10886">
          <cell r="A10886" t="str">
            <v>NF67296</v>
          </cell>
          <cell r="B10886" t="str">
            <v>0888DF</v>
          </cell>
          <cell r="C10886" t="str">
            <v>先生</v>
          </cell>
          <cell r="D10886" t="str">
            <v>孔致昭</v>
          </cell>
          <cell r="E10886" t="str">
            <v>孔致昭先生</v>
          </cell>
          <cell r="F10886">
            <v>922080285</v>
          </cell>
        </row>
        <row r="10887">
          <cell r="A10887" t="str">
            <v>NF67311</v>
          </cell>
          <cell r="B10887" t="str">
            <v>4908UZ</v>
          </cell>
          <cell r="C10887" t="str">
            <v>先生</v>
          </cell>
          <cell r="D10887" t="str">
            <v>古正坤</v>
          </cell>
          <cell r="E10887" t="str">
            <v>古正坤先生</v>
          </cell>
          <cell r="F10887">
            <v>933101935</v>
          </cell>
        </row>
        <row r="10888">
          <cell r="A10888" t="str">
            <v>NF67312</v>
          </cell>
          <cell r="B10888" t="str">
            <v>7171S7</v>
          </cell>
          <cell r="C10888" t="str">
            <v>先生</v>
          </cell>
          <cell r="D10888" t="str">
            <v>彭世宏</v>
          </cell>
          <cell r="E10888" t="str">
            <v>彭世宏先生</v>
          </cell>
          <cell r="F10888">
            <v>918315221</v>
          </cell>
        </row>
        <row r="10889">
          <cell r="A10889" t="str">
            <v>NF67406</v>
          </cell>
          <cell r="B10889" t="str">
            <v>6338DF</v>
          </cell>
          <cell r="C10889" t="str">
            <v>小姐</v>
          </cell>
          <cell r="D10889" t="str">
            <v>王祥及</v>
          </cell>
          <cell r="E10889" t="str">
            <v>王祥及小姐</v>
          </cell>
          <cell r="F10889">
            <v>955779123</v>
          </cell>
        </row>
        <row r="10890">
          <cell r="A10890" t="str">
            <v>NF67412</v>
          </cell>
          <cell r="B10890" t="str">
            <v>5828DC</v>
          </cell>
          <cell r="C10890" t="str">
            <v>先生</v>
          </cell>
          <cell r="D10890" t="str">
            <v>馬自壯</v>
          </cell>
          <cell r="E10890" t="str">
            <v>馬自壯先生</v>
          </cell>
          <cell r="F10890">
            <v>934089965</v>
          </cell>
        </row>
        <row r="10891">
          <cell r="A10891" t="str">
            <v>NF67435</v>
          </cell>
          <cell r="B10891" t="str">
            <v>5968FV</v>
          </cell>
          <cell r="C10891" t="str">
            <v>先生</v>
          </cell>
          <cell r="D10891" t="str">
            <v>許文玲</v>
          </cell>
          <cell r="E10891" t="str">
            <v>蕭振寰先生</v>
          </cell>
          <cell r="F10891">
            <v>933379320</v>
          </cell>
        </row>
        <row r="10892">
          <cell r="A10892" t="str">
            <v>NF67479</v>
          </cell>
          <cell r="B10892" t="str">
            <v>2599FY</v>
          </cell>
          <cell r="C10892" t="str">
            <v>先生</v>
          </cell>
          <cell r="D10892" t="str">
            <v>黃伯弘</v>
          </cell>
          <cell r="E10892" t="str">
            <v>黃伯弘先生</v>
          </cell>
          <cell r="F10892">
            <v>921308918</v>
          </cell>
        </row>
        <row r="10893">
          <cell r="A10893" t="str">
            <v>NF67599</v>
          </cell>
          <cell r="B10893" t="str">
            <v>4218L5</v>
          </cell>
          <cell r="C10893" t="str">
            <v>小姐</v>
          </cell>
          <cell r="D10893" t="str">
            <v>林淑婷</v>
          </cell>
          <cell r="E10893" t="str">
            <v>林淑婷小姐</v>
          </cell>
          <cell r="F10893">
            <v>975551908</v>
          </cell>
        </row>
        <row r="10894">
          <cell r="A10894" t="str">
            <v>NF67666</v>
          </cell>
          <cell r="B10894" t="str">
            <v>9850ES</v>
          </cell>
          <cell r="C10894" t="str">
            <v>先生</v>
          </cell>
          <cell r="D10894" t="str">
            <v>林堯坤</v>
          </cell>
          <cell r="E10894" t="str">
            <v>林堯坤先生</v>
          </cell>
          <cell r="F10894">
            <v>921138466</v>
          </cell>
        </row>
        <row r="10895">
          <cell r="A10895" t="str">
            <v>NF67866</v>
          </cell>
          <cell r="B10895" t="str">
            <v>5158DP</v>
          </cell>
          <cell r="C10895" t="str">
            <v>先生</v>
          </cell>
          <cell r="D10895" t="str">
            <v>韋乃仁</v>
          </cell>
          <cell r="E10895" t="str">
            <v>韋乃仁先生</v>
          </cell>
          <cell r="F10895">
            <v>975663106</v>
          </cell>
        </row>
        <row r="10896">
          <cell r="A10896" t="str">
            <v>NF67870</v>
          </cell>
          <cell r="B10896" t="str">
            <v>9966NT</v>
          </cell>
          <cell r="C10896" t="str">
            <v>先生</v>
          </cell>
          <cell r="D10896" t="str">
            <v>任俊傑</v>
          </cell>
          <cell r="E10896" t="str">
            <v>任俊傑先生</v>
          </cell>
          <cell r="F10896">
            <v>933586019</v>
          </cell>
        </row>
        <row r="10897">
          <cell r="A10897" t="str">
            <v>NF67874</v>
          </cell>
          <cell r="B10897" t="str">
            <v>3688HA</v>
          </cell>
          <cell r="C10897" t="str">
            <v>小姐</v>
          </cell>
          <cell r="D10897" t="str">
            <v>陳麗莉</v>
          </cell>
          <cell r="E10897" t="str">
            <v>陳麗莉小姐</v>
          </cell>
          <cell r="F10897">
            <v>920094983</v>
          </cell>
        </row>
        <row r="10898">
          <cell r="A10898" t="str">
            <v>NF67878</v>
          </cell>
          <cell r="B10898" t="str">
            <v>9636KN</v>
          </cell>
          <cell r="C10898" t="str">
            <v>小姐</v>
          </cell>
          <cell r="D10898" t="str">
            <v>黃月里</v>
          </cell>
          <cell r="E10898" t="str">
            <v>黃月里小姐</v>
          </cell>
          <cell r="F10898">
            <v>928819678</v>
          </cell>
        </row>
        <row r="10899">
          <cell r="A10899" t="str">
            <v>NF67913</v>
          </cell>
          <cell r="B10899" t="str">
            <v>5739DT</v>
          </cell>
          <cell r="C10899" t="str">
            <v>先生</v>
          </cell>
          <cell r="D10899" t="str">
            <v>劉子瑞</v>
          </cell>
          <cell r="E10899" t="str">
            <v>劉子瑞先生</v>
          </cell>
          <cell r="F10899">
            <v>912818078</v>
          </cell>
        </row>
        <row r="10900">
          <cell r="A10900" t="str">
            <v>NF67914</v>
          </cell>
          <cell r="B10900" t="str">
            <v>6066GV</v>
          </cell>
          <cell r="C10900" t="str">
            <v>先生</v>
          </cell>
          <cell r="D10900" t="str">
            <v>楊雅菱</v>
          </cell>
          <cell r="E10900" t="str">
            <v>蕭勝任先生</v>
          </cell>
          <cell r="F10900">
            <v>932259221</v>
          </cell>
        </row>
        <row r="10901">
          <cell r="A10901" t="str">
            <v>NF87286</v>
          </cell>
          <cell r="B10901" t="str">
            <v>4071VP</v>
          </cell>
          <cell r="C10901" t="str">
            <v>先生</v>
          </cell>
          <cell r="D10901" t="str">
            <v>張明智</v>
          </cell>
          <cell r="E10901" t="str">
            <v>張明智先生</v>
          </cell>
          <cell r="F10901">
            <v>910002889</v>
          </cell>
        </row>
        <row r="10902">
          <cell r="A10902" t="str">
            <v>NF87433</v>
          </cell>
          <cell r="B10902" t="str">
            <v>6D8657</v>
          </cell>
          <cell r="C10902" t="str">
            <v>先生</v>
          </cell>
          <cell r="D10902" t="str">
            <v>蘇先生</v>
          </cell>
          <cell r="E10902" t="str">
            <v>蘇先生先生</v>
          </cell>
          <cell r="F10902">
            <v>982101366</v>
          </cell>
        </row>
        <row r="10903">
          <cell r="A10903" t="str">
            <v>NF87670</v>
          </cell>
          <cell r="B10903">
            <v>2.9999999999999998E+102</v>
          </cell>
          <cell r="C10903" t="str">
            <v>先生</v>
          </cell>
          <cell r="D10903" t="str">
            <v>劉奉陵</v>
          </cell>
          <cell r="E10903" t="str">
            <v>劉衍奇先生</v>
          </cell>
          <cell r="F10903">
            <v>932844945</v>
          </cell>
        </row>
        <row r="10904">
          <cell r="A10904" t="str">
            <v>NF87951</v>
          </cell>
          <cell r="B10904" t="str">
            <v>6E8658</v>
          </cell>
          <cell r="C10904" t="str">
            <v>先生</v>
          </cell>
          <cell r="D10904" t="str">
            <v>林晟亞</v>
          </cell>
          <cell r="E10904" t="str">
            <v>林晟亞先生</v>
          </cell>
          <cell r="F10904">
            <v>928257463</v>
          </cell>
        </row>
        <row r="10905">
          <cell r="A10905" t="str">
            <v>NF87975</v>
          </cell>
          <cell r="B10905" t="str">
            <v>6E0566</v>
          </cell>
          <cell r="C10905" t="str">
            <v>小姐</v>
          </cell>
          <cell r="D10905" t="str">
            <v>薛彩雲</v>
          </cell>
          <cell r="E10905" t="str">
            <v>薛彩雲小姐</v>
          </cell>
          <cell r="F10905">
            <v>919809529</v>
          </cell>
        </row>
        <row r="10906">
          <cell r="A10906" t="str">
            <v>NF88191</v>
          </cell>
          <cell r="B10906" t="str">
            <v>7E2958</v>
          </cell>
          <cell r="C10906" t="str">
            <v>小姐</v>
          </cell>
          <cell r="D10906" t="str">
            <v>秦玉琴</v>
          </cell>
          <cell r="E10906" t="str">
            <v>秦玉琴小姐</v>
          </cell>
          <cell r="F10906">
            <v>936436236</v>
          </cell>
        </row>
        <row r="10907">
          <cell r="A10907" t="str">
            <v>NF88240</v>
          </cell>
          <cell r="B10907" t="str">
            <v>9E7999</v>
          </cell>
          <cell r="C10907" t="str">
            <v>先生</v>
          </cell>
          <cell r="D10907" t="str">
            <v>謝燦佳</v>
          </cell>
          <cell r="E10907" t="str">
            <v>謝燦佳先生</v>
          </cell>
          <cell r="F10907">
            <v>935918612</v>
          </cell>
        </row>
        <row r="10908">
          <cell r="A10908" t="str">
            <v>NF88381</v>
          </cell>
          <cell r="B10908" t="str">
            <v>7117DB</v>
          </cell>
          <cell r="C10908" t="str">
            <v>小姐</v>
          </cell>
          <cell r="D10908" t="str">
            <v>鍾美齡</v>
          </cell>
          <cell r="E10908" t="str">
            <v>鍾美齡小姐</v>
          </cell>
          <cell r="F10908">
            <v>910195198</v>
          </cell>
        </row>
        <row r="10909">
          <cell r="A10909" t="str">
            <v>NF88411</v>
          </cell>
          <cell r="B10909" t="str">
            <v>6878QH</v>
          </cell>
          <cell r="C10909" t="str">
            <v>小姐</v>
          </cell>
          <cell r="D10909" t="str">
            <v>陳嗣凡</v>
          </cell>
          <cell r="E10909" t="str">
            <v>陳嗣薇小姐</v>
          </cell>
          <cell r="F10909">
            <v>911262726</v>
          </cell>
        </row>
        <row r="10910">
          <cell r="A10910" t="str">
            <v>NF88437</v>
          </cell>
          <cell r="B10910" t="str">
            <v>9169S9</v>
          </cell>
          <cell r="C10910" t="str">
            <v>先生</v>
          </cell>
          <cell r="D10910" t="str">
            <v>普羅汽車股份有限公司李明光</v>
          </cell>
          <cell r="E10910" t="str">
            <v>李明光先生</v>
          </cell>
          <cell r="F10910">
            <v>953483707</v>
          </cell>
        </row>
        <row r="10911">
          <cell r="A10911" t="str">
            <v>NF88447</v>
          </cell>
          <cell r="B10911" t="str">
            <v>9917L6</v>
          </cell>
          <cell r="C10911" t="str">
            <v>先生</v>
          </cell>
          <cell r="D10911" t="str">
            <v>林聖雄</v>
          </cell>
          <cell r="E10911" t="str">
            <v>林聖雄先生</v>
          </cell>
          <cell r="F10911">
            <v>921862147</v>
          </cell>
        </row>
        <row r="10912">
          <cell r="A10912" t="str">
            <v>NF88469</v>
          </cell>
          <cell r="B10912" t="str">
            <v>0858DP</v>
          </cell>
          <cell r="C10912" t="str">
            <v>先生</v>
          </cell>
          <cell r="D10912" t="str">
            <v>陳聖洪</v>
          </cell>
          <cell r="E10912" t="str">
            <v>陳聖洪先生</v>
          </cell>
          <cell r="F10912">
            <v>935139953</v>
          </cell>
        </row>
        <row r="10913">
          <cell r="A10913" t="str">
            <v>NF88535</v>
          </cell>
          <cell r="B10913" t="str">
            <v>8858GH</v>
          </cell>
          <cell r="C10913" t="str">
            <v>先生</v>
          </cell>
          <cell r="D10913" t="str">
            <v>謀定有限公司王晴天</v>
          </cell>
          <cell r="E10913" t="str">
            <v>王晴天先生</v>
          </cell>
          <cell r="F10913">
            <v>936283666</v>
          </cell>
        </row>
        <row r="10914">
          <cell r="A10914" t="str">
            <v>NF88560</v>
          </cell>
          <cell r="B10914" t="str">
            <v>AUK7281</v>
          </cell>
          <cell r="C10914" t="str">
            <v>先生</v>
          </cell>
          <cell r="D10914" t="str">
            <v>連翔萬</v>
          </cell>
          <cell r="E10914" t="str">
            <v>連翔萬先生</v>
          </cell>
          <cell r="F10914">
            <v>916669725</v>
          </cell>
        </row>
        <row r="10915">
          <cell r="A10915" t="str">
            <v>NF88699</v>
          </cell>
          <cell r="B10915" t="str">
            <v>7633DL</v>
          </cell>
          <cell r="C10915" t="str">
            <v>小姐</v>
          </cell>
          <cell r="D10915" t="str">
            <v>周孫華</v>
          </cell>
          <cell r="E10915" t="str">
            <v>周孫華小姐</v>
          </cell>
          <cell r="F10915">
            <v>955022609</v>
          </cell>
        </row>
        <row r="10916">
          <cell r="A10916" t="str">
            <v>NF88764</v>
          </cell>
          <cell r="B10916" t="str">
            <v>5058FJ</v>
          </cell>
          <cell r="C10916" t="str">
            <v>先生</v>
          </cell>
          <cell r="D10916" t="str">
            <v>張志豪</v>
          </cell>
          <cell r="E10916" t="str">
            <v>張志豪先生</v>
          </cell>
          <cell r="F10916">
            <v>939027668</v>
          </cell>
        </row>
        <row r="10917">
          <cell r="A10917" t="str">
            <v>NF88928</v>
          </cell>
          <cell r="B10917" t="str">
            <v>5566DE</v>
          </cell>
          <cell r="C10917" t="str">
            <v>先生</v>
          </cell>
          <cell r="D10917" t="str">
            <v>張家榮</v>
          </cell>
          <cell r="E10917" t="str">
            <v>張家榮先生</v>
          </cell>
          <cell r="F10917">
            <v>932305186</v>
          </cell>
        </row>
        <row r="10918">
          <cell r="A10918" t="str">
            <v>NF88969</v>
          </cell>
          <cell r="B10918" t="str">
            <v>7068DK</v>
          </cell>
          <cell r="C10918" t="str">
            <v>先生</v>
          </cell>
          <cell r="D10918" t="str">
            <v>台北福誠汽車有限公司陳建廷</v>
          </cell>
          <cell r="E10918" t="str">
            <v>陳建廷先生</v>
          </cell>
          <cell r="F10918">
            <v>921133279</v>
          </cell>
        </row>
        <row r="10919">
          <cell r="A10919" t="str">
            <v>NF89032</v>
          </cell>
          <cell r="B10919" t="str">
            <v>8252DP</v>
          </cell>
          <cell r="C10919" t="str">
            <v>先生</v>
          </cell>
          <cell r="D10919" t="str">
            <v>江謝廷州</v>
          </cell>
          <cell r="E10919" t="str">
            <v>江謝廷州先生</v>
          </cell>
          <cell r="F10919">
            <v>921981773</v>
          </cell>
        </row>
        <row r="10920">
          <cell r="A10920" t="str">
            <v>NF89037</v>
          </cell>
          <cell r="B10920" t="str">
            <v>7N6809</v>
          </cell>
          <cell r="C10920" t="str">
            <v>小姐</v>
          </cell>
          <cell r="D10920" t="str">
            <v>莊寶玉</v>
          </cell>
          <cell r="E10920" t="str">
            <v>莊寶玉小姐</v>
          </cell>
          <cell r="F10920">
            <v>937397830</v>
          </cell>
        </row>
        <row r="10921">
          <cell r="A10921" t="str">
            <v>NF89073</v>
          </cell>
          <cell r="B10921" t="str">
            <v>9969EP</v>
          </cell>
          <cell r="C10921" t="str">
            <v>小姐</v>
          </cell>
          <cell r="D10921" t="str">
            <v>蘇福修</v>
          </cell>
          <cell r="E10921" t="str">
            <v>蘇勝兒小姐</v>
          </cell>
          <cell r="F10921">
            <v>966051208</v>
          </cell>
        </row>
        <row r="10922">
          <cell r="A10922" t="str">
            <v>NF89089</v>
          </cell>
          <cell r="B10922" t="str">
            <v>5668GU</v>
          </cell>
          <cell r="C10922" t="str">
            <v>先生</v>
          </cell>
          <cell r="D10922" t="str">
            <v>趙昱東</v>
          </cell>
          <cell r="E10922" t="str">
            <v>趙昱東先生</v>
          </cell>
          <cell r="F10922">
            <v>926352582</v>
          </cell>
        </row>
        <row r="10923">
          <cell r="A10923" t="str">
            <v>NF89112</v>
          </cell>
          <cell r="B10923" t="str">
            <v>2528DH</v>
          </cell>
          <cell r="C10923" t="str">
            <v>先生</v>
          </cell>
          <cell r="D10923" t="str">
            <v>林秀真</v>
          </cell>
          <cell r="E10923" t="str">
            <v>黃進展先生</v>
          </cell>
          <cell r="F10923">
            <v>953072808</v>
          </cell>
        </row>
        <row r="10924">
          <cell r="A10924" t="str">
            <v>NF89152</v>
          </cell>
          <cell r="B10924" t="str">
            <v>2228M8</v>
          </cell>
          <cell r="C10924" t="str">
            <v>小姐</v>
          </cell>
          <cell r="D10924" t="str">
            <v>賴育佐</v>
          </cell>
          <cell r="E10924" t="str">
            <v>吳玉麗小姐</v>
          </cell>
          <cell r="F10924">
            <v>911562293</v>
          </cell>
        </row>
        <row r="10925">
          <cell r="A10925" t="str">
            <v>NF89184</v>
          </cell>
          <cell r="B10925" t="str">
            <v>5929QK</v>
          </cell>
          <cell r="C10925" t="str">
            <v>先生</v>
          </cell>
          <cell r="D10925" t="str">
            <v>榮昱股份有限公司-財盟小客車田祥溢</v>
          </cell>
          <cell r="E10925" t="str">
            <v>田祥溢先生</v>
          </cell>
          <cell r="F10925">
            <v>932322587</v>
          </cell>
        </row>
        <row r="10926">
          <cell r="A10926" t="str">
            <v>NF89187</v>
          </cell>
          <cell r="B10926" t="str">
            <v>9168HL</v>
          </cell>
          <cell r="C10926" t="str">
            <v>先生</v>
          </cell>
          <cell r="D10926" t="str">
            <v>張啟聰</v>
          </cell>
          <cell r="E10926" t="str">
            <v>張啟聰先生</v>
          </cell>
          <cell r="F10926">
            <v>960060322</v>
          </cell>
        </row>
        <row r="10927">
          <cell r="A10927" t="str">
            <v>NF89244</v>
          </cell>
          <cell r="B10927" t="str">
            <v>7859DX</v>
          </cell>
          <cell r="C10927" t="str">
            <v>先生</v>
          </cell>
          <cell r="D10927" t="str">
            <v>張宇坤</v>
          </cell>
          <cell r="E10927" t="str">
            <v>張宇坤先生</v>
          </cell>
          <cell r="F10927">
            <v>932049249</v>
          </cell>
        </row>
        <row r="10928">
          <cell r="A10928" t="str">
            <v>NF89255</v>
          </cell>
          <cell r="B10928" t="str">
            <v>6799EA</v>
          </cell>
          <cell r="C10928" t="str">
            <v>先生</v>
          </cell>
          <cell r="D10928" t="str">
            <v>羅詩城</v>
          </cell>
          <cell r="E10928" t="str">
            <v>羅詩城先生</v>
          </cell>
          <cell r="F10928">
            <v>988107022</v>
          </cell>
        </row>
        <row r="10929">
          <cell r="A10929" t="str">
            <v>NF89272</v>
          </cell>
          <cell r="B10929" t="str">
            <v>8869DR</v>
          </cell>
          <cell r="C10929" t="str">
            <v>先生</v>
          </cell>
          <cell r="D10929" t="str">
            <v>鍾瑀樘</v>
          </cell>
          <cell r="E10929" t="str">
            <v>鍾瑀樘先生</v>
          </cell>
          <cell r="F10929">
            <v>958110916</v>
          </cell>
        </row>
        <row r="10930">
          <cell r="A10930" t="str">
            <v>NF89347</v>
          </cell>
          <cell r="B10930" t="str">
            <v>8787DQ</v>
          </cell>
          <cell r="C10930" t="str">
            <v>先生</v>
          </cell>
          <cell r="D10930" t="str">
            <v>劉巧筠</v>
          </cell>
          <cell r="E10930" t="str">
            <v>翁先生先生</v>
          </cell>
          <cell r="F10930">
            <v>988032760</v>
          </cell>
        </row>
        <row r="10931">
          <cell r="A10931" t="str">
            <v>NF89457</v>
          </cell>
          <cell r="B10931" t="str">
            <v>7288GV</v>
          </cell>
          <cell r="C10931" t="str">
            <v>先生</v>
          </cell>
          <cell r="D10931" t="str">
            <v>羅先生</v>
          </cell>
          <cell r="E10931" t="str">
            <v>羅先生先生</v>
          </cell>
          <cell r="F10931">
            <v>972851005</v>
          </cell>
        </row>
        <row r="10932">
          <cell r="A10932" t="str">
            <v>NF89502</v>
          </cell>
          <cell r="B10932" t="str">
            <v>8320DN</v>
          </cell>
          <cell r="C10932" t="str">
            <v>先生</v>
          </cell>
          <cell r="D10932" t="str">
            <v>雅虎行銷數位有限公司方士銘</v>
          </cell>
          <cell r="E10932" t="str">
            <v>方士銘先生</v>
          </cell>
          <cell r="F10932">
            <v>979102550</v>
          </cell>
        </row>
        <row r="10933">
          <cell r="A10933" t="str">
            <v>NF89587</v>
          </cell>
          <cell r="B10933" t="str">
            <v>7117GX</v>
          </cell>
          <cell r="C10933" t="str">
            <v>先生</v>
          </cell>
          <cell r="D10933" t="str">
            <v>張先生</v>
          </cell>
          <cell r="E10933" t="str">
            <v>張先生先生</v>
          </cell>
          <cell r="F10933">
            <v>937944909</v>
          </cell>
        </row>
        <row r="10934">
          <cell r="A10934" t="str">
            <v>NF89884</v>
          </cell>
          <cell r="B10934" t="str">
            <v>2650QW</v>
          </cell>
          <cell r="C10934" t="str">
            <v>先生</v>
          </cell>
          <cell r="D10934" t="str">
            <v>張至剛</v>
          </cell>
          <cell r="E10934" t="str">
            <v>張至剛先生</v>
          </cell>
          <cell r="F10934">
            <v>910728762</v>
          </cell>
        </row>
        <row r="10935">
          <cell r="A10935" t="str">
            <v>NF89911</v>
          </cell>
          <cell r="B10935" t="str">
            <v>0912H9</v>
          </cell>
          <cell r="C10935" t="str">
            <v>小姐</v>
          </cell>
          <cell r="D10935" t="str">
            <v>林瑞淇</v>
          </cell>
          <cell r="E10935" t="str">
            <v>陳芷檸小姐</v>
          </cell>
          <cell r="F10935">
            <v>988010133</v>
          </cell>
        </row>
        <row r="10936">
          <cell r="A10936" t="str">
            <v>NF90023</v>
          </cell>
          <cell r="B10936" t="str">
            <v>AJN6377</v>
          </cell>
          <cell r="C10936" t="str">
            <v>先生</v>
          </cell>
          <cell r="D10936" t="str">
            <v>王寵雄</v>
          </cell>
          <cell r="E10936" t="str">
            <v>王寵雄先生</v>
          </cell>
          <cell r="F10936">
            <v>986059799</v>
          </cell>
        </row>
        <row r="10937">
          <cell r="A10937" t="str">
            <v>NF90129</v>
          </cell>
          <cell r="B10937" t="str">
            <v>5888EG</v>
          </cell>
          <cell r="C10937" t="str">
            <v>先生</v>
          </cell>
          <cell r="D10937" t="str">
            <v>呂景雄</v>
          </cell>
          <cell r="E10937" t="str">
            <v>呂景雄先生</v>
          </cell>
          <cell r="F10937">
            <v>938121597</v>
          </cell>
        </row>
        <row r="10938">
          <cell r="A10938" t="str">
            <v>NF90167</v>
          </cell>
          <cell r="B10938" t="str">
            <v>3223EH</v>
          </cell>
          <cell r="C10938" t="str">
            <v>小姐</v>
          </cell>
          <cell r="D10938" t="str">
            <v>廖麗婷</v>
          </cell>
          <cell r="E10938" t="str">
            <v>廖麗婷小姐</v>
          </cell>
          <cell r="F10938">
            <v>911931601</v>
          </cell>
        </row>
        <row r="10939">
          <cell r="A10939" t="str">
            <v>NF90169</v>
          </cell>
          <cell r="B10939" t="str">
            <v>7539EH</v>
          </cell>
          <cell r="C10939" t="str">
            <v>小姐</v>
          </cell>
          <cell r="D10939" t="str">
            <v>陳</v>
          </cell>
          <cell r="E10939" t="str">
            <v>陳小姐</v>
          </cell>
          <cell r="F10939">
            <v>928262965</v>
          </cell>
        </row>
        <row r="10940">
          <cell r="A10940" t="str">
            <v>NF90173</v>
          </cell>
          <cell r="B10940" t="str">
            <v>1367EC</v>
          </cell>
          <cell r="C10940" t="str">
            <v>先生</v>
          </cell>
          <cell r="D10940" t="str">
            <v>唐鼎強</v>
          </cell>
          <cell r="E10940" t="str">
            <v>唐鼎強先生</v>
          </cell>
          <cell r="F10940">
            <v>937710171</v>
          </cell>
        </row>
        <row r="10941">
          <cell r="A10941" t="str">
            <v>NF90183</v>
          </cell>
          <cell r="B10941" t="str">
            <v>8568MN</v>
          </cell>
          <cell r="C10941" t="str">
            <v>小姐</v>
          </cell>
          <cell r="D10941" t="str">
            <v>吳文鈺</v>
          </cell>
          <cell r="E10941" t="str">
            <v>吳文鈺小姐</v>
          </cell>
          <cell r="F10941">
            <v>972866929</v>
          </cell>
        </row>
        <row r="10942">
          <cell r="A10942" t="str">
            <v>NF90189</v>
          </cell>
          <cell r="B10942" t="str">
            <v>1858EK</v>
          </cell>
          <cell r="C10942" t="str">
            <v>小姐</v>
          </cell>
          <cell r="D10942" t="str">
            <v>侯佩縈</v>
          </cell>
          <cell r="E10942" t="str">
            <v>侯佩縈小姐</v>
          </cell>
          <cell r="F10942">
            <v>987015525</v>
          </cell>
        </row>
        <row r="10943">
          <cell r="A10943" t="str">
            <v>NF90226</v>
          </cell>
          <cell r="B10943" t="str">
            <v>0860S3</v>
          </cell>
          <cell r="C10943" t="str">
            <v>先生</v>
          </cell>
          <cell r="D10943" t="str">
            <v>許郡麟</v>
          </cell>
          <cell r="E10943" t="str">
            <v>許郡麟先生</v>
          </cell>
          <cell r="F10943">
            <v>986439238</v>
          </cell>
        </row>
        <row r="10944">
          <cell r="A10944" t="str">
            <v>NG90016</v>
          </cell>
          <cell r="B10944" t="str">
            <v>6D7330</v>
          </cell>
          <cell r="C10944" t="str">
            <v>先生</v>
          </cell>
          <cell r="D10944" t="str">
            <v>鄭世杰</v>
          </cell>
          <cell r="E10944" t="str">
            <v>鄭世杰先生</v>
          </cell>
          <cell r="F10944">
            <v>926662542</v>
          </cell>
        </row>
        <row r="10945">
          <cell r="A10945" t="str">
            <v>NG90037</v>
          </cell>
          <cell r="B10945" t="str">
            <v>APQ9601</v>
          </cell>
          <cell r="C10945" t="str">
            <v>先生</v>
          </cell>
          <cell r="D10945" t="str">
            <v>王紫坤</v>
          </cell>
          <cell r="E10945" t="str">
            <v>王紫坤先生</v>
          </cell>
          <cell r="F10945">
            <v>988300955</v>
          </cell>
        </row>
        <row r="10946">
          <cell r="A10946" t="str">
            <v>NG90061</v>
          </cell>
          <cell r="B10946" t="str">
            <v>6E3916</v>
          </cell>
          <cell r="C10946" t="str">
            <v>先生</v>
          </cell>
          <cell r="D10946" t="str">
            <v>吳怡賢</v>
          </cell>
          <cell r="E10946" t="str">
            <v>吳怡賢先生</v>
          </cell>
          <cell r="F10946">
            <v>932001093</v>
          </cell>
        </row>
        <row r="10947">
          <cell r="A10947" t="str">
            <v>NG90063</v>
          </cell>
          <cell r="B10947" t="str">
            <v>APL5821</v>
          </cell>
          <cell r="C10947" t="str">
            <v>先生</v>
          </cell>
          <cell r="D10947" t="str">
            <v>陳品逢</v>
          </cell>
          <cell r="E10947" t="str">
            <v>陳品逢先生</v>
          </cell>
          <cell r="F10947">
            <v>912000747</v>
          </cell>
        </row>
        <row r="10948">
          <cell r="A10948" t="str">
            <v>NG90079</v>
          </cell>
          <cell r="B10948" t="str">
            <v>2779DE</v>
          </cell>
          <cell r="C10948" t="str">
            <v>先生</v>
          </cell>
          <cell r="D10948" t="str">
            <v>張皓雲</v>
          </cell>
          <cell r="E10948" t="str">
            <v>張皓雲先生</v>
          </cell>
          <cell r="F10948">
            <v>971239170</v>
          </cell>
        </row>
        <row r="10949">
          <cell r="A10949" t="str">
            <v>NG90093</v>
          </cell>
          <cell r="B10949" t="str">
            <v>3099DE</v>
          </cell>
          <cell r="C10949" t="str">
            <v>先生</v>
          </cell>
          <cell r="D10949" t="str">
            <v>周瑞璽</v>
          </cell>
          <cell r="E10949" t="str">
            <v>周瑞璽先生</v>
          </cell>
          <cell r="F10949">
            <v>932355732</v>
          </cell>
        </row>
        <row r="10950">
          <cell r="A10950" t="str">
            <v>NG90106</v>
          </cell>
          <cell r="B10950" t="str">
            <v>1177FJ</v>
          </cell>
          <cell r="C10950" t="str">
            <v>小姐</v>
          </cell>
          <cell r="D10950" t="str">
            <v>曾涵娟</v>
          </cell>
          <cell r="E10950" t="str">
            <v>曾涵娟小姐</v>
          </cell>
          <cell r="F10950">
            <v>953376873</v>
          </cell>
        </row>
        <row r="10951">
          <cell r="A10951" t="str">
            <v>NG90241</v>
          </cell>
          <cell r="B10951" t="str">
            <v>9586DT</v>
          </cell>
          <cell r="C10951" t="str">
            <v>小姐</v>
          </cell>
          <cell r="D10951" t="str">
            <v>黃謙程</v>
          </cell>
          <cell r="E10951" t="str">
            <v>李碧蓮小姐</v>
          </cell>
          <cell r="F10951">
            <v>988212033</v>
          </cell>
        </row>
        <row r="10952">
          <cell r="A10952" t="str">
            <v>NG90263</v>
          </cell>
          <cell r="B10952" t="str">
            <v>5677HT</v>
          </cell>
          <cell r="C10952" t="str">
            <v>先生</v>
          </cell>
          <cell r="D10952" t="str">
            <v>魏大傑</v>
          </cell>
          <cell r="E10952" t="str">
            <v>魏大傑先生</v>
          </cell>
          <cell r="F10952">
            <v>928008700</v>
          </cell>
        </row>
        <row r="10953">
          <cell r="A10953" t="str">
            <v>NG90270</v>
          </cell>
          <cell r="B10953" t="str">
            <v>1299DQ</v>
          </cell>
          <cell r="C10953" t="str">
            <v>先生</v>
          </cell>
          <cell r="D10953" t="str">
            <v>陳妍希</v>
          </cell>
          <cell r="E10953" t="str">
            <v>蔡沅儒先生</v>
          </cell>
          <cell r="F10953">
            <v>921440040</v>
          </cell>
        </row>
        <row r="10954">
          <cell r="A10954" t="str">
            <v>NG90278</v>
          </cell>
          <cell r="B10954" t="str">
            <v>8688GX</v>
          </cell>
          <cell r="C10954" t="str">
            <v>先生</v>
          </cell>
          <cell r="D10954" t="str">
            <v>任育倫</v>
          </cell>
          <cell r="E10954" t="str">
            <v>任育倫先生</v>
          </cell>
          <cell r="F10954">
            <v>926156452</v>
          </cell>
        </row>
        <row r="10955">
          <cell r="A10955" t="str">
            <v>NG90284</v>
          </cell>
          <cell r="B10955" t="str">
            <v>2088DY</v>
          </cell>
          <cell r="C10955" t="str">
            <v>先生</v>
          </cell>
          <cell r="D10955" t="str">
            <v>顏妹</v>
          </cell>
          <cell r="E10955" t="str">
            <v>張博智先生</v>
          </cell>
          <cell r="F10955">
            <v>935983722</v>
          </cell>
        </row>
        <row r="10956">
          <cell r="A10956" t="str">
            <v>NG90324</v>
          </cell>
          <cell r="B10956" t="str">
            <v>1986EH</v>
          </cell>
          <cell r="C10956" t="str">
            <v>先生</v>
          </cell>
          <cell r="D10956" t="str">
            <v>周家宇</v>
          </cell>
          <cell r="E10956" t="str">
            <v>周家宇先生</v>
          </cell>
          <cell r="F10956">
            <v>928850292</v>
          </cell>
        </row>
        <row r="10957">
          <cell r="A10957" t="str">
            <v>NG90330</v>
          </cell>
          <cell r="B10957" t="str">
            <v>5898LM</v>
          </cell>
          <cell r="C10957" t="str">
            <v>先生</v>
          </cell>
          <cell r="D10957" t="str">
            <v>周秉庠</v>
          </cell>
          <cell r="E10957" t="str">
            <v>周秉庠先生</v>
          </cell>
          <cell r="F10957">
            <v>910111900</v>
          </cell>
        </row>
        <row r="10958">
          <cell r="A10958" t="str">
            <v>NG90342</v>
          </cell>
          <cell r="B10958" t="str">
            <v>3366JA</v>
          </cell>
          <cell r="C10958" t="str">
            <v>先生</v>
          </cell>
          <cell r="D10958" t="str">
            <v>林思宏</v>
          </cell>
          <cell r="E10958" t="str">
            <v>林思宏先生</v>
          </cell>
          <cell r="F10958">
            <v>910209996</v>
          </cell>
        </row>
        <row r="10959">
          <cell r="A10959" t="str">
            <v>NG90346</v>
          </cell>
          <cell r="B10959" t="str">
            <v>3767LN</v>
          </cell>
          <cell r="C10959" t="str">
            <v>先生</v>
          </cell>
          <cell r="D10959" t="str">
            <v>歐陽元淳</v>
          </cell>
          <cell r="E10959" t="str">
            <v>歐陽元淳先生</v>
          </cell>
          <cell r="F10959">
            <v>918308455</v>
          </cell>
        </row>
        <row r="10960">
          <cell r="A10960" t="str">
            <v>NG90391</v>
          </cell>
          <cell r="B10960" t="str">
            <v>AMX0927</v>
          </cell>
          <cell r="C10960" t="str">
            <v>先生</v>
          </cell>
          <cell r="D10960" t="str">
            <v>趙偉助</v>
          </cell>
          <cell r="E10960" t="str">
            <v>趙偉助先生</v>
          </cell>
          <cell r="F10960">
            <v>936378498</v>
          </cell>
        </row>
        <row r="10961">
          <cell r="A10961" t="str">
            <v>NG90400</v>
          </cell>
          <cell r="B10961" t="str">
            <v>5885JN</v>
          </cell>
          <cell r="C10961" t="str">
            <v>先生</v>
          </cell>
          <cell r="D10961" t="str">
            <v>羅中屏</v>
          </cell>
          <cell r="E10961" t="str">
            <v>羅中屏先生</v>
          </cell>
          <cell r="F10961">
            <v>963055540</v>
          </cell>
        </row>
        <row r="10962">
          <cell r="A10962" t="str">
            <v>NG90406</v>
          </cell>
          <cell r="B10962" t="str">
            <v>8911XP</v>
          </cell>
          <cell r="C10962" t="str">
            <v>先生</v>
          </cell>
          <cell r="D10962" t="str">
            <v>余承軒</v>
          </cell>
          <cell r="E10962" t="str">
            <v>余承軒先生</v>
          </cell>
          <cell r="F10962">
            <v>986537073</v>
          </cell>
        </row>
        <row r="10963">
          <cell r="A10963" t="str">
            <v>NG90411</v>
          </cell>
          <cell r="B10963" t="str">
            <v>9709EA</v>
          </cell>
          <cell r="C10963" t="str">
            <v>先生</v>
          </cell>
          <cell r="D10963" t="str">
            <v>蔡貞男</v>
          </cell>
          <cell r="E10963" t="str">
            <v>蔡貞男先生</v>
          </cell>
          <cell r="F10963">
            <v>932207732</v>
          </cell>
        </row>
        <row r="10964">
          <cell r="A10964" t="str">
            <v>NG90418</v>
          </cell>
          <cell r="B10964" t="str">
            <v>6706KR</v>
          </cell>
          <cell r="C10964" t="str">
            <v>先生</v>
          </cell>
          <cell r="D10964" t="str">
            <v>羅竣堯</v>
          </cell>
          <cell r="E10964" t="str">
            <v>羅竣堯先生</v>
          </cell>
          <cell r="F10964">
            <v>972699949</v>
          </cell>
        </row>
        <row r="10965">
          <cell r="A10965" t="str">
            <v>NH78990</v>
          </cell>
          <cell r="B10965" t="str">
            <v>APU8765</v>
          </cell>
          <cell r="C10965" t="str">
            <v>先生</v>
          </cell>
          <cell r="D10965" t="str">
            <v>林阿妹</v>
          </cell>
          <cell r="E10965" t="str">
            <v>曾建鑫先生</v>
          </cell>
          <cell r="F10965">
            <v>977055834</v>
          </cell>
        </row>
        <row r="10966">
          <cell r="A10966" t="str">
            <v>NH80736</v>
          </cell>
          <cell r="B10966" t="str">
            <v>AFU9090</v>
          </cell>
          <cell r="C10966" t="str">
            <v>先生</v>
          </cell>
          <cell r="D10966" t="str">
            <v>高偉哲</v>
          </cell>
          <cell r="E10966" t="str">
            <v>高偉哲先生</v>
          </cell>
          <cell r="F10966">
            <v>939420238</v>
          </cell>
        </row>
        <row r="10967">
          <cell r="A10967" t="str">
            <v>NK79516</v>
          </cell>
          <cell r="B10967" t="str">
            <v>ANV0639</v>
          </cell>
          <cell r="C10967" t="str">
            <v>小姐</v>
          </cell>
          <cell r="D10967" t="str">
            <v>彭美玲</v>
          </cell>
          <cell r="E10967" t="str">
            <v>彭美玲小姐</v>
          </cell>
          <cell r="F10967">
            <v>966176789</v>
          </cell>
        </row>
        <row r="10968">
          <cell r="A10968" t="str">
            <v>NK79537</v>
          </cell>
          <cell r="B10968" t="str">
            <v>8078VJ</v>
          </cell>
          <cell r="C10968" t="str">
            <v>先生</v>
          </cell>
          <cell r="D10968" t="str">
            <v>洪素賢</v>
          </cell>
          <cell r="E10968" t="str">
            <v>陳宗圍先生</v>
          </cell>
          <cell r="F10968">
            <v>936220710</v>
          </cell>
        </row>
        <row r="10969">
          <cell r="A10969" t="str">
            <v>NK79611</v>
          </cell>
          <cell r="B10969" t="str">
            <v>AKG2806</v>
          </cell>
          <cell r="C10969" t="str">
            <v>先生</v>
          </cell>
          <cell r="D10969" t="str">
            <v>柯柏希</v>
          </cell>
          <cell r="E10969" t="str">
            <v>柯柏希先生</v>
          </cell>
          <cell r="F10969">
            <v>920661773</v>
          </cell>
        </row>
        <row r="10970">
          <cell r="A10970" t="str">
            <v>NK79662</v>
          </cell>
          <cell r="B10970" t="str">
            <v>7660VA</v>
          </cell>
          <cell r="C10970" t="str">
            <v>先生</v>
          </cell>
          <cell r="D10970" t="str">
            <v>賴運智</v>
          </cell>
          <cell r="E10970" t="str">
            <v>賴運智先生</v>
          </cell>
          <cell r="F10970">
            <v>917458808</v>
          </cell>
        </row>
        <row r="10971">
          <cell r="A10971" t="str">
            <v>NK79665</v>
          </cell>
          <cell r="B10971" t="str">
            <v>4733WJ</v>
          </cell>
          <cell r="C10971" t="str">
            <v>先生</v>
          </cell>
          <cell r="D10971" t="str">
            <v>百大葡萄酒有限公司鄒昌妮</v>
          </cell>
          <cell r="E10971" t="str">
            <v>顏銘宏先生</v>
          </cell>
          <cell r="F10971">
            <v>979966281</v>
          </cell>
        </row>
        <row r="10972">
          <cell r="A10972" t="str">
            <v>NK79677</v>
          </cell>
          <cell r="B10972" t="str">
            <v>9519VA</v>
          </cell>
          <cell r="C10972" t="str">
            <v>先生</v>
          </cell>
          <cell r="D10972" t="str">
            <v>張仕亮</v>
          </cell>
          <cell r="E10972" t="str">
            <v>張仕亮先生</v>
          </cell>
          <cell r="F10972">
            <v>913307825</v>
          </cell>
        </row>
        <row r="10973">
          <cell r="A10973" t="str">
            <v>NK79885</v>
          </cell>
          <cell r="B10973" t="str">
            <v>5566ZA</v>
          </cell>
          <cell r="C10973" t="str">
            <v>先生</v>
          </cell>
          <cell r="D10973" t="str">
            <v>林宗翰</v>
          </cell>
          <cell r="E10973" t="str">
            <v>林宗翰先生</v>
          </cell>
          <cell r="F10973">
            <v>975788107</v>
          </cell>
        </row>
        <row r="10974">
          <cell r="A10974" t="str">
            <v>NK80092</v>
          </cell>
          <cell r="B10974" t="str">
            <v>3279XV</v>
          </cell>
          <cell r="C10974" t="str">
            <v>先生</v>
          </cell>
          <cell r="D10974" t="str">
            <v>振雄工業股份有限公司蔡宏昇</v>
          </cell>
          <cell r="E10974" t="str">
            <v>蔡宏昇先生</v>
          </cell>
          <cell r="F10974">
            <v>975500159</v>
          </cell>
        </row>
        <row r="10975">
          <cell r="A10975" t="str">
            <v>NK80189</v>
          </cell>
          <cell r="B10975" t="str">
            <v>8121VB</v>
          </cell>
          <cell r="C10975" t="str">
            <v>女士</v>
          </cell>
          <cell r="D10975" t="str">
            <v>林秋香</v>
          </cell>
          <cell r="E10975" t="str">
            <v>林秋香女士</v>
          </cell>
          <cell r="F10975">
            <v>0</v>
          </cell>
        </row>
        <row r="10976">
          <cell r="A10976" t="str">
            <v>NK80195</v>
          </cell>
          <cell r="B10976" t="str">
            <v>3888ZK</v>
          </cell>
          <cell r="C10976" t="str">
            <v>先生</v>
          </cell>
          <cell r="D10976" t="str">
            <v>謝惠素</v>
          </cell>
          <cell r="E10976" t="str">
            <v>劉師宏先生</v>
          </cell>
          <cell r="F10976">
            <v>918086219</v>
          </cell>
        </row>
        <row r="10977">
          <cell r="A10977" t="str">
            <v>NK80309</v>
          </cell>
          <cell r="B10977" t="str">
            <v>8989ZM</v>
          </cell>
          <cell r="C10977" t="str">
            <v>小姐</v>
          </cell>
          <cell r="D10977" t="str">
            <v>林惠美</v>
          </cell>
          <cell r="E10977" t="str">
            <v>林惠美小姐</v>
          </cell>
          <cell r="F10977">
            <v>915853679</v>
          </cell>
        </row>
        <row r="10978">
          <cell r="A10978" t="str">
            <v>NK80392</v>
          </cell>
          <cell r="B10978" t="str">
            <v>3577YM</v>
          </cell>
          <cell r="C10978" t="str">
            <v>小姐</v>
          </cell>
          <cell r="D10978" t="str">
            <v>楊秀明</v>
          </cell>
          <cell r="E10978" t="str">
            <v>楊秀明小姐</v>
          </cell>
          <cell r="F10978">
            <v>933413939</v>
          </cell>
        </row>
        <row r="10979">
          <cell r="A10979" t="str">
            <v>NK80418</v>
          </cell>
          <cell r="B10979" t="str">
            <v>0901YG</v>
          </cell>
          <cell r="C10979" t="str">
            <v>先生</v>
          </cell>
          <cell r="D10979" t="str">
            <v>林冠男</v>
          </cell>
          <cell r="E10979" t="str">
            <v>林冠男先生</v>
          </cell>
          <cell r="F10979">
            <v>983170901</v>
          </cell>
        </row>
        <row r="10980">
          <cell r="A10980" t="str">
            <v>NK80468</v>
          </cell>
          <cell r="B10980" t="str">
            <v>9250YM</v>
          </cell>
          <cell r="C10980" t="str">
            <v>先生</v>
          </cell>
          <cell r="D10980" t="str">
            <v>梁光仁</v>
          </cell>
          <cell r="E10980" t="str">
            <v>梁光仁先生</v>
          </cell>
          <cell r="F10980">
            <v>935012229</v>
          </cell>
        </row>
        <row r="10981">
          <cell r="A10981" t="str">
            <v>NL73537</v>
          </cell>
          <cell r="B10981" t="str">
            <v>AQD6852</v>
          </cell>
          <cell r="C10981" t="str">
            <v>先生</v>
          </cell>
          <cell r="D10981" t="str">
            <v>黃柏穎</v>
          </cell>
          <cell r="E10981" t="str">
            <v>黃柏穎先生</v>
          </cell>
          <cell r="F10981">
            <v>975187589</v>
          </cell>
        </row>
        <row r="10982">
          <cell r="A10982" t="str">
            <v>NL73629</v>
          </cell>
          <cell r="B10982" t="str">
            <v>ATC2355</v>
          </cell>
          <cell r="C10982" t="str">
            <v>先生</v>
          </cell>
          <cell r="D10982" t="str">
            <v>陳家浩</v>
          </cell>
          <cell r="E10982" t="str">
            <v>陳家浩先生</v>
          </cell>
          <cell r="F10982">
            <v>912000520</v>
          </cell>
        </row>
        <row r="10983">
          <cell r="A10983" t="str">
            <v>NL87131</v>
          </cell>
          <cell r="B10983" t="str">
            <v>NL87131</v>
          </cell>
          <cell r="C10983" t="str">
            <v>先生</v>
          </cell>
          <cell r="D10983" t="str">
            <v>李聖詩</v>
          </cell>
          <cell r="E10983" t="str">
            <v>李聖詩先生</v>
          </cell>
          <cell r="F10983">
            <v>932218668</v>
          </cell>
        </row>
        <row r="10984">
          <cell r="A10984" t="str">
            <v>NL88750</v>
          </cell>
          <cell r="B10984" t="str">
            <v>AAS6003</v>
          </cell>
          <cell r="C10984" t="str">
            <v>先生</v>
          </cell>
          <cell r="D10984" t="str">
            <v>王冠羿</v>
          </cell>
          <cell r="E10984" t="str">
            <v>曾國庭先生</v>
          </cell>
          <cell r="F10984">
            <v>937016888</v>
          </cell>
        </row>
        <row r="10985">
          <cell r="A10985" t="str">
            <v>NL88987</v>
          </cell>
          <cell r="B10985" t="str">
            <v>AKA5995</v>
          </cell>
          <cell r="C10985" t="str">
            <v>先生</v>
          </cell>
          <cell r="D10985" t="str">
            <v>羅世明</v>
          </cell>
          <cell r="E10985" t="str">
            <v>羅世明先生</v>
          </cell>
          <cell r="F10985">
            <v>952395555</v>
          </cell>
        </row>
        <row r="10986">
          <cell r="A10986" t="str">
            <v>NL99003</v>
          </cell>
          <cell r="B10986" t="str">
            <v>2528VA</v>
          </cell>
          <cell r="C10986" t="str">
            <v>小姐</v>
          </cell>
          <cell r="D10986" t="str">
            <v>李佳霏</v>
          </cell>
          <cell r="E10986" t="str">
            <v>李佳霏小姐</v>
          </cell>
          <cell r="F10986">
            <v>983962601</v>
          </cell>
        </row>
        <row r="10987">
          <cell r="A10987" t="str">
            <v>NL99010</v>
          </cell>
          <cell r="B10987" t="str">
            <v>0101XU</v>
          </cell>
          <cell r="C10987" t="str">
            <v>先生</v>
          </cell>
          <cell r="D10987" t="str">
            <v>游奕昇</v>
          </cell>
          <cell r="E10987" t="str">
            <v>游奕昇先生</v>
          </cell>
          <cell r="F10987">
            <v>985477733</v>
          </cell>
        </row>
        <row r="10988">
          <cell r="A10988" t="str">
            <v>NL99013</v>
          </cell>
          <cell r="B10988" t="str">
            <v>6525VA</v>
          </cell>
          <cell r="C10988" t="str">
            <v>先生</v>
          </cell>
          <cell r="D10988" t="str">
            <v>張長昀</v>
          </cell>
          <cell r="E10988" t="str">
            <v>張長昀先生</v>
          </cell>
          <cell r="F10988">
            <v>975064655</v>
          </cell>
        </row>
        <row r="10989">
          <cell r="A10989" t="str">
            <v>NL99021</v>
          </cell>
          <cell r="B10989" t="str">
            <v>AWY5787</v>
          </cell>
          <cell r="C10989" t="str">
            <v>先生</v>
          </cell>
          <cell r="D10989" t="str">
            <v>陳淑惠</v>
          </cell>
          <cell r="E10989" t="str">
            <v>郭勁甫先生</v>
          </cell>
          <cell r="F10989">
            <v>933894600</v>
          </cell>
        </row>
        <row r="10990">
          <cell r="A10990" t="str">
            <v>NL99026</v>
          </cell>
          <cell r="B10990" t="str">
            <v>8598TU</v>
          </cell>
          <cell r="C10990" t="str">
            <v>先生</v>
          </cell>
          <cell r="D10990" t="str">
            <v>黃鉦閔</v>
          </cell>
          <cell r="E10990" t="str">
            <v>黃鉦閔先生</v>
          </cell>
          <cell r="F10990">
            <v>933333949</v>
          </cell>
        </row>
        <row r="10991">
          <cell r="A10991" t="str">
            <v>NL99036</v>
          </cell>
          <cell r="B10991" t="str">
            <v>2168VD</v>
          </cell>
          <cell r="C10991" t="str">
            <v>先生</v>
          </cell>
          <cell r="D10991" t="str">
            <v>曾經貿</v>
          </cell>
          <cell r="E10991" t="str">
            <v>曾經貿先生</v>
          </cell>
          <cell r="F10991">
            <v>975512057</v>
          </cell>
        </row>
        <row r="10992">
          <cell r="A10992" t="str">
            <v>NL99038</v>
          </cell>
          <cell r="B10992" t="str">
            <v>6568VB</v>
          </cell>
          <cell r="C10992" t="str">
            <v>先生</v>
          </cell>
          <cell r="D10992" t="str">
            <v>詹瓊聰</v>
          </cell>
          <cell r="E10992" t="str">
            <v>詹瓊聰先生</v>
          </cell>
          <cell r="F10992">
            <v>922995946</v>
          </cell>
        </row>
        <row r="10993">
          <cell r="A10993" t="str">
            <v>NL99047</v>
          </cell>
          <cell r="B10993" t="str">
            <v>6188VC</v>
          </cell>
          <cell r="C10993" t="str">
            <v>先生</v>
          </cell>
          <cell r="D10993" t="str">
            <v>朱孝威</v>
          </cell>
          <cell r="E10993" t="str">
            <v>朱孝威先生</v>
          </cell>
          <cell r="F10993">
            <v>921088486</v>
          </cell>
        </row>
        <row r="10994">
          <cell r="A10994" t="str">
            <v>NL99056</v>
          </cell>
          <cell r="B10994" t="str">
            <v>5699YA</v>
          </cell>
          <cell r="C10994" t="str">
            <v>先生</v>
          </cell>
          <cell r="D10994" t="str">
            <v>聚興科技股份有限公司王昭賢</v>
          </cell>
          <cell r="E10994" t="str">
            <v>王昭賢先生</v>
          </cell>
          <cell r="F10994">
            <v>917693209</v>
          </cell>
        </row>
        <row r="10995">
          <cell r="A10995" t="str">
            <v>NL99071</v>
          </cell>
          <cell r="B10995" t="str">
            <v>6898YA</v>
          </cell>
          <cell r="C10995" t="str">
            <v>小姐</v>
          </cell>
          <cell r="D10995" t="str">
            <v>江梅姬</v>
          </cell>
          <cell r="E10995" t="str">
            <v>江梅姬小姐</v>
          </cell>
          <cell r="F10995">
            <v>912812441</v>
          </cell>
        </row>
        <row r="10996">
          <cell r="A10996" t="str">
            <v>NL99074</v>
          </cell>
          <cell r="B10996" t="str">
            <v>1892YA</v>
          </cell>
          <cell r="C10996" t="str">
            <v>先生</v>
          </cell>
          <cell r="D10996" t="str">
            <v>黃書勤</v>
          </cell>
          <cell r="E10996" t="str">
            <v>黃書勤先生</v>
          </cell>
          <cell r="F10996">
            <v>937197429</v>
          </cell>
        </row>
        <row r="10997">
          <cell r="A10997" t="str">
            <v>NL99080</v>
          </cell>
          <cell r="B10997" t="str">
            <v>5588B9</v>
          </cell>
          <cell r="C10997" t="str">
            <v>先生</v>
          </cell>
          <cell r="D10997" t="str">
            <v>黃志文</v>
          </cell>
          <cell r="E10997" t="str">
            <v>黃志文先生</v>
          </cell>
          <cell r="F10997">
            <v>988183556</v>
          </cell>
        </row>
        <row r="10998">
          <cell r="A10998" t="str">
            <v>NL99112</v>
          </cell>
          <cell r="B10998" t="str">
            <v>9650ZB</v>
          </cell>
          <cell r="C10998" t="str">
            <v>小姐</v>
          </cell>
          <cell r="D10998" t="str">
            <v>張美娜</v>
          </cell>
          <cell r="E10998" t="str">
            <v>張美娜小姐</v>
          </cell>
          <cell r="F10998">
            <v>932391813</v>
          </cell>
        </row>
        <row r="10999">
          <cell r="A10999" t="str">
            <v>NL99128</v>
          </cell>
          <cell r="B10999" t="str">
            <v>1809J9</v>
          </cell>
          <cell r="C10999" t="str">
            <v>先生</v>
          </cell>
          <cell r="D10999" t="str">
            <v>干貞萍</v>
          </cell>
          <cell r="E10999" t="str">
            <v>孟凱堯先生</v>
          </cell>
          <cell r="F10999">
            <v>919316499</v>
          </cell>
        </row>
        <row r="11000">
          <cell r="A11000" t="str">
            <v>NL99180</v>
          </cell>
          <cell r="B11000" t="str">
            <v>3123A5</v>
          </cell>
          <cell r="C11000" t="str">
            <v>先生</v>
          </cell>
          <cell r="D11000" t="str">
            <v>張文綱</v>
          </cell>
          <cell r="E11000" t="str">
            <v>張文綱先生</v>
          </cell>
          <cell r="F11000">
            <v>925156651</v>
          </cell>
        </row>
        <row r="11001">
          <cell r="A11001" t="str">
            <v>NL99196</v>
          </cell>
          <cell r="B11001" t="str">
            <v>ARL6125</v>
          </cell>
          <cell r="C11001" t="str">
            <v>先生</v>
          </cell>
          <cell r="D11001" t="str">
            <v>楊璨丞</v>
          </cell>
          <cell r="E11001" t="str">
            <v>楊璨丞先生</v>
          </cell>
          <cell r="F11001">
            <v>953265588</v>
          </cell>
        </row>
        <row r="11002">
          <cell r="A11002" t="str">
            <v>NL99200</v>
          </cell>
          <cell r="B11002" t="str">
            <v>0798ZR</v>
          </cell>
          <cell r="C11002" t="str">
            <v>先生</v>
          </cell>
          <cell r="D11002" t="str">
            <v>薛進成</v>
          </cell>
          <cell r="E11002" t="str">
            <v>薛進成先生</v>
          </cell>
          <cell r="F11002">
            <v>935068656</v>
          </cell>
        </row>
        <row r="11003">
          <cell r="A11003" t="str">
            <v>NL99203</v>
          </cell>
          <cell r="B11003" t="str">
            <v>8889D6</v>
          </cell>
          <cell r="C11003" t="str">
            <v>先生</v>
          </cell>
          <cell r="D11003" t="str">
            <v>黃元斌</v>
          </cell>
          <cell r="E11003" t="str">
            <v>黃元斌先生</v>
          </cell>
          <cell r="F11003">
            <v>935923358</v>
          </cell>
        </row>
        <row r="11004">
          <cell r="A11004" t="str">
            <v>NL99227</v>
          </cell>
          <cell r="B11004" t="str">
            <v>8883ZR</v>
          </cell>
          <cell r="C11004" t="str">
            <v>先生</v>
          </cell>
          <cell r="D11004" t="str">
            <v>英屬維京群島商德天國際地產股份有限公司田揚名</v>
          </cell>
          <cell r="E11004" t="str">
            <v>田揚名先生</v>
          </cell>
          <cell r="F11004">
            <v>988119229</v>
          </cell>
        </row>
        <row r="11005">
          <cell r="A11005" t="str">
            <v>NL99249</v>
          </cell>
          <cell r="B11005" t="str">
            <v>6757A5</v>
          </cell>
          <cell r="C11005" t="str">
            <v>先生</v>
          </cell>
          <cell r="D11005" t="str">
            <v>安怡興建設股份有限公司邱家林</v>
          </cell>
          <cell r="E11005" t="str">
            <v>邱家林先生</v>
          </cell>
          <cell r="F11005">
            <v>927588555</v>
          </cell>
        </row>
        <row r="11006">
          <cell r="A11006" t="str">
            <v>NL99267</v>
          </cell>
          <cell r="B11006" t="str">
            <v>5768C2</v>
          </cell>
          <cell r="C11006" t="str">
            <v>小姐</v>
          </cell>
          <cell r="D11006" t="str">
            <v>曾靜之</v>
          </cell>
          <cell r="E11006" t="str">
            <v>曾靜之小姐</v>
          </cell>
          <cell r="F11006">
            <v>933238002</v>
          </cell>
        </row>
        <row r="11007">
          <cell r="A11007" t="str">
            <v>NL99275</v>
          </cell>
          <cell r="B11007" t="str">
            <v>0506A6</v>
          </cell>
          <cell r="C11007" t="str">
            <v>先生</v>
          </cell>
          <cell r="D11007" t="str">
            <v>友創工業股份有限公司湯化淋</v>
          </cell>
          <cell r="E11007" t="str">
            <v>湯化淋先生</v>
          </cell>
          <cell r="F11007">
            <v>935745411</v>
          </cell>
        </row>
        <row r="11008">
          <cell r="A11008" t="str">
            <v>NL99303</v>
          </cell>
          <cell r="B11008" t="str">
            <v>0326A6</v>
          </cell>
          <cell r="C11008" t="str">
            <v>小姐</v>
          </cell>
          <cell r="D11008" t="str">
            <v>周淑華</v>
          </cell>
          <cell r="E11008" t="str">
            <v>周淑華小姐</v>
          </cell>
          <cell r="F11008">
            <v>919231025</v>
          </cell>
        </row>
        <row r="11009">
          <cell r="A11009" t="str">
            <v>NL99324</v>
          </cell>
          <cell r="B11009" t="str">
            <v>RAJ5156</v>
          </cell>
          <cell r="C11009" t="str">
            <v>小姐</v>
          </cell>
          <cell r="D11009" t="str">
            <v>程淑貞</v>
          </cell>
          <cell r="E11009" t="str">
            <v>程淑貞小姐</v>
          </cell>
          <cell r="F11009">
            <v>910011563</v>
          </cell>
        </row>
        <row r="11010">
          <cell r="A11010" t="str">
            <v>NL99329</v>
          </cell>
          <cell r="B11010" t="str">
            <v>8938H6</v>
          </cell>
          <cell r="C11010" t="str">
            <v>先生</v>
          </cell>
          <cell r="D11010" t="str">
            <v>梁智強</v>
          </cell>
          <cell r="E11010" t="str">
            <v>梁智強先生</v>
          </cell>
          <cell r="F11010">
            <v>938117705</v>
          </cell>
        </row>
        <row r="11011">
          <cell r="A11011" t="str">
            <v>NL99352</v>
          </cell>
          <cell r="B11011" t="str">
            <v>4988B7</v>
          </cell>
          <cell r="C11011" t="str">
            <v>先生</v>
          </cell>
          <cell r="D11011" t="str">
            <v>黃瑞璋</v>
          </cell>
          <cell r="E11011" t="str">
            <v>黃瑞璋先生</v>
          </cell>
          <cell r="F11011">
            <v>932000547</v>
          </cell>
        </row>
        <row r="11012">
          <cell r="A11012" t="str">
            <v>NL99353</v>
          </cell>
          <cell r="B11012" t="str">
            <v>AGM0311</v>
          </cell>
          <cell r="C11012" t="str">
            <v>先生</v>
          </cell>
          <cell r="D11012" t="str">
            <v>洪偵耀</v>
          </cell>
          <cell r="E11012" t="str">
            <v>洪偵耀先生</v>
          </cell>
          <cell r="F11012">
            <v>927313313</v>
          </cell>
        </row>
        <row r="11013">
          <cell r="A11013" t="str">
            <v>NL99357</v>
          </cell>
          <cell r="B11013" t="str">
            <v>0035H7</v>
          </cell>
          <cell r="C11013" t="str">
            <v>先生</v>
          </cell>
          <cell r="D11013" t="str">
            <v>施宏</v>
          </cell>
          <cell r="E11013" t="str">
            <v>施宏先生</v>
          </cell>
          <cell r="F11013">
            <v>936091392</v>
          </cell>
        </row>
        <row r="11014">
          <cell r="A11014" t="str">
            <v>NL99361</v>
          </cell>
          <cell r="B11014" t="str">
            <v>1156ZS</v>
          </cell>
          <cell r="C11014" t="str">
            <v>先生</v>
          </cell>
          <cell r="D11014" t="str">
            <v>許基業</v>
          </cell>
          <cell r="E11014" t="str">
            <v>許基業先生</v>
          </cell>
          <cell r="F11014">
            <v>919520749</v>
          </cell>
        </row>
        <row r="11015">
          <cell r="A11015" t="str">
            <v>NL99379</v>
          </cell>
          <cell r="B11015" t="str">
            <v>7589F6</v>
          </cell>
          <cell r="C11015" t="str">
            <v>先生</v>
          </cell>
          <cell r="D11015" t="str">
            <v>張世良</v>
          </cell>
          <cell r="E11015" t="str">
            <v>張世良先生</v>
          </cell>
          <cell r="F11015">
            <v>970109255</v>
          </cell>
        </row>
        <row r="11016">
          <cell r="A11016" t="str">
            <v>NL99397</v>
          </cell>
          <cell r="B11016" t="str">
            <v>2277ZU</v>
          </cell>
          <cell r="C11016" t="str">
            <v>小姐</v>
          </cell>
          <cell r="D11016" t="str">
            <v>傑飛貿易股份有限公司羅雅蕙</v>
          </cell>
          <cell r="E11016" t="str">
            <v>羅雅蕙小姐</v>
          </cell>
          <cell r="F11016">
            <v>918020357</v>
          </cell>
        </row>
        <row r="11017">
          <cell r="A11017" t="str">
            <v>NL99411</v>
          </cell>
          <cell r="B11017" t="str">
            <v>2985ZT</v>
          </cell>
          <cell r="C11017" t="str">
            <v>先生</v>
          </cell>
          <cell r="D11017" t="str">
            <v>崔志強</v>
          </cell>
          <cell r="E11017" t="str">
            <v>崔志強先生</v>
          </cell>
          <cell r="F11017">
            <v>922350321</v>
          </cell>
        </row>
        <row r="11018">
          <cell r="A11018" t="str">
            <v>NL99424</v>
          </cell>
          <cell r="B11018" t="str">
            <v>2908ZU</v>
          </cell>
          <cell r="C11018" t="str">
            <v>先生</v>
          </cell>
          <cell r="D11018" t="str">
            <v>乙永祥</v>
          </cell>
          <cell r="E11018" t="str">
            <v>乙永祥先生</v>
          </cell>
          <cell r="F11018">
            <v>913866298</v>
          </cell>
        </row>
        <row r="11019">
          <cell r="A11019" t="str">
            <v>NL99428</v>
          </cell>
          <cell r="B11019" t="str">
            <v>1786ZU</v>
          </cell>
          <cell r="C11019" t="str">
            <v>小姐</v>
          </cell>
          <cell r="D11019" t="str">
            <v>翁惠美</v>
          </cell>
          <cell r="E11019" t="str">
            <v>翁惠美小姐</v>
          </cell>
          <cell r="F11019">
            <v>932631570</v>
          </cell>
        </row>
        <row r="11020">
          <cell r="A11020" t="str">
            <v>NL99442</v>
          </cell>
          <cell r="B11020" t="str">
            <v>0116H9</v>
          </cell>
          <cell r="C11020" t="str">
            <v>先生</v>
          </cell>
          <cell r="D11020" t="str">
            <v>陳怡秀</v>
          </cell>
          <cell r="E11020" t="str">
            <v>劉俊志先生</v>
          </cell>
          <cell r="F11020">
            <v>953022153</v>
          </cell>
        </row>
        <row r="11021">
          <cell r="A11021" t="str">
            <v>NL99459</v>
          </cell>
          <cell r="B11021" t="str">
            <v>AKM5977</v>
          </cell>
          <cell r="C11021" t="str">
            <v>小姐</v>
          </cell>
          <cell r="D11021" t="str">
            <v>何美鈴</v>
          </cell>
          <cell r="E11021" t="str">
            <v>何美鈴小姐</v>
          </cell>
          <cell r="F11021">
            <v>916757588</v>
          </cell>
        </row>
        <row r="11022">
          <cell r="A11022" t="str">
            <v>NL99462</v>
          </cell>
          <cell r="B11022" t="str">
            <v>AGK5656</v>
          </cell>
          <cell r="C11022" t="str">
            <v>先生</v>
          </cell>
          <cell r="D11022" t="str">
            <v>德欣工程行-財盟租賃呂龍泉</v>
          </cell>
          <cell r="E11022" t="str">
            <v>呂龍泉先生</v>
          </cell>
          <cell r="F11022">
            <v>919552551</v>
          </cell>
        </row>
        <row r="11023">
          <cell r="A11023" t="str">
            <v>NL99482</v>
          </cell>
          <cell r="B11023" t="str">
            <v>AKA1008</v>
          </cell>
          <cell r="C11023" t="str">
            <v>先生</v>
          </cell>
          <cell r="D11023" t="str">
            <v>許偉哲</v>
          </cell>
          <cell r="E11023" t="str">
            <v>許偉哲先生</v>
          </cell>
          <cell r="F11023">
            <v>921998205</v>
          </cell>
        </row>
        <row r="11024">
          <cell r="A11024" t="str">
            <v>NL99489</v>
          </cell>
          <cell r="B11024" t="str">
            <v>7988G5</v>
          </cell>
          <cell r="C11024" t="str">
            <v>小姐</v>
          </cell>
          <cell r="D11024" t="str">
            <v>鄭宇筑</v>
          </cell>
          <cell r="E11024" t="str">
            <v>鄭宇筑小姐</v>
          </cell>
          <cell r="F11024">
            <v>917793005</v>
          </cell>
        </row>
        <row r="11025">
          <cell r="A11025" t="str">
            <v>NL99510</v>
          </cell>
          <cell r="B11025" t="str">
            <v>AAD9567</v>
          </cell>
          <cell r="C11025" t="str">
            <v>先生</v>
          </cell>
          <cell r="D11025" t="str">
            <v>吳昆益</v>
          </cell>
          <cell r="E11025" t="str">
            <v>吳昆益先生</v>
          </cell>
          <cell r="F11025">
            <v>936999279</v>
          </cell>
        </row>
        <row r="11026">
          <cell r="A11026" t="str">
            <v>NL99519</v>
          </cell>
          <cell r="B11026" t="str">
            <v>8008ZW</v>
          </cell>
          <cell r="C11026" t="str">
            <v>小姐</v>
          </cell>
          <cell r="D11026" t="str">
            <v>創加投資有限公司阮明惠</v>
          </cell>
          <cell r="E11026" t="str">
            <v>阮明惠小姐</v>
          </cell>
          <cell r="F11026">
            <v>939688323</v>
          </cell>
        </row>
        <row r="11027">
          <cell r="A11027" t="str">
            <v>NL99546</v>
          </cell>
          <cell r="B11027" t="str">
            <v>2559J2</v>
          </cell>
          <cell r="C11027" t="str">
            <v>先生</v>
          </cell>
          <cell r="D11027" t="str">
            <v>陳睿平</v>
          </cell>
          <cell r="E11027" t="str">
            <v>陳睿平先生</v>
          </cell>
          <cell r="F11027">
            <v>925185561</v>
          </cell>
        </row>
        <row r="11028">
          <cell r="A11028" t="str">
            <v>NL99552</v>
          </cell>
          <cell r="B11028" t="str">
            <v>RBD7771</v>
          </cell>
          <cell r="C11028" t="str">
            <v>先生</v>
          </cell>
          <cell r="D11028" t="str">
            <v>和運租車股份有限公司葉致磊</v>
          </cell>
          <cell r="E11028" t="str">
            <v>葉致磊先生</v>
          </cell>
          <cell r="F11028">
            <v>910090600</v>
          </cell>
        </row>
        <row r="11029">
          <cell r="A11029" t="str">
            <v>NL99571</v>
          </cell>
          <cell r="B11029" t="str">
            <v>ATA1372</v>
          </cell>
          <cell r="C11029" t="str">
            <v>先生</v>
          </cell>
          <cell r="D11029" t="str">
            <v>徐啟葳</v>
          </cell>
          <cell r="E11029" t="str">
            <v>徐啟葳先生</v>
          </cell>
          <cell r="F11029">
            <v>936065163</v>
          </cell>
        </row>
        <row r="11030">
          <cell r="A11030" t="str">
            <v>NL99589</v>
          </cell>
          <cell r="B11030" t="str">
            <v>3563J3</v>
          </cell>
          <cell r="C11030" t="str">
            <v>小姐</v>
          </cell>
          <cell r="D11030" t="str">
            <v>張昌璐</v>
          </cell>
          <cell r="E11030" t="str">
            <v>張昌璐小姐</v>
          </cell>
          <cell r="F11030">
            <v>989764593</v>
          </cell>
        </row>
        <row r="11031">
          <cell r="A11031" t="str">
            <v>NL99591</v>
          </cell>
          <cell r="B11031" t="str">
            <v>7672J6</v>
          </cell>
          <cell r="C11031" t="str">
            <v>先生</v>
          </cell>
          <cell r="D11031" t="str">
            <v>柯明娟</v>
          </cell>
          <cell r="E11031" t="str">
            <v>顏銘宏先生</v>
          </cell>
          <cell r="F11031">
            <v>979966281</v>
          </cell>
        </row>
        <row r="11032">
          <cell r="A11032" t="str">
            <v>NL99605</v>
          </cell>
          <cell r="B11032" t="str">
            <v>6099M8</v>
          </cell>
          <cell r="C11032" t="str">
            <v>先生</v>
          </cell>
          <cell r="D11032" t="str">
            <v>許瓊花</v>
          </cell>
          <cell r="E11032" t="str">
            <v>楊文政先生</v>
          </cell>
          <cell r="F11032">
            <v>933838427</v>
          </cell>
        </row>
        <row r="11033">
          <cell r="A11033" t="str">
            <v>NL99613</v>
          </cell>
          <cell r="B11033" t="str">
            <v>2858J7</v>
          </cell>
          <cell r="C11033" t="str">
            <v>先生</v>
          </cell>
          <cell r="D11033" t="str">
            <v>陳俐伶</v>
          </cell>
          <cell r="E11033" t="str">
            <v>林雋軒先生</v>
          </cell>
          <cell r="F11033">
            <v>933720942</v>
          </cell>
        </row>
        <row r="11034">
          <cell r="A11034" t="str">
            <v>NL99643</v>
          </cell>
          <cell r="B11034" t="str">
            <v>1270J7</v>
          </cell>
          <cell r="C11034" t="str">
            <v>先生</v>
          </cell>
          <cell r="D11034" t="str">
            <v>維熹科技股份有限公司廖惠仁</v>
          </cell>
          <cell r="E11034" t="str">
            <v>廖惠仁先生</v>
          </cell>
          <cell r="F11034">
            <v>982221030</v>
          </cell>
        </row>
        <row r="11035">
          <cell r="A11035" t="str">
            <v>NM08005</v>
          </cell>
          <cell r="B11035" t="str">
            <v>2678VB</v>
          </cell>
          <cell r="C11035" t="str">
            <v>小姐</v>
          </cell>
          <cell r="D11035" t="str">
            <v>吳淑珍</v>
          </cell>
          <cell r="E11035" t="str">
            <v>吳淑珍小姐</v>
          </cell>
          <cell r="F11035">
            <v>933115643</v>
          </cell>
        </row>
        <row r="11036">
          <cell r="A11036" t="str">
            <v>NM08008</v>
          </cell>
          <cell r="B11036" t="str">
            <v>AAA9875</v>
          </cell>
          <cell r="C11036" t="str">
            <v>小姐</v>
          </cell>
          <cell r="D11036" t="str">
            <v>德育電子科技(股)-財盟租賃杜淑敏</v>
          </cell>
          <cell r="E11036" t="str">
            <v>杜淑敏小姐</v>
          </cell>
          <cell r="F11036">
            <v>910925023</v>
          </cell>
        </row>
        <row r="11037">
          <cell r="A11037" t="str">
            <v>NM08010</v>
          </cell>
          <cell r="B11037" t="str">
            <v>AFG2277</v>
          </cell>
          <cell r="C11037" t="str">
            <v>先生</v>
          </cell>
          <cell r="D11037" t="str">
            <v>弘原鋼鐵股份有限公司吳宣衡</v>
          </cell>
          <cell r="E11037" t="str">
            <v>吳宣衡先生</v>
          </cell>
          <cell r="F11037">
            <v>905737555</v>
          </cell>
        </row>
        <row r="11038">
          <cell r="A11038" t="str">
            <v>NM08018</v>
          </cell>
          <cell r="B11038" t="str">
            <v>2568A6</v>
          </cell>
          <cell r="C11038" t="str">
            <v>小姐</v>
          </cell>
          <cell r="D11038" t="str">
            <v>高菁蔓</v>
          </cell>
          <cell r="E11038" t="str">
            <v>高菁蔓小姐</v>
          </cell>
          <cell r="F11038">
            <v>932315219</v>
          </cell>
        </row>
        <row r="11039">
          <cell r="A11039" t="str">
            <v>NM08025</v>
          </cell>
          <cell r="B11039" t="str">
            <v>1330F8</v>
          </cell>
          <cell r="C11039" t="str">
            <v>先生</v>
          </cell>
          <cell r="D11039" t="str">
            <v>車已賣</v>
          </cell>
          <cell r="E11039" t="str">
            <v>車已賣先生</v>
          </cell>
          <cell r="F11039">
            <v>900000000</v>
          </cell>
        </row>
        <row r="11040">
          <cell r="A11040" t="str">
            <v>NM08028</v>
          </cell>
          <cell r="B11040" t="str">
            <v>7778K9</v>
          </cell>
          <cell r="C11040" t="str">
            <v>先生</v>
          </cell>
          <cell r="D11040" t="str">
            <v>吳豐譽</v>
          </cell>
          <cell r="E11040" t="str">
            <v>吳豐譽先生</v>
          </cell>
          <cell r="F11040">
            <v>952116388</v>
          </cell>
        </row>
        <row r="11041">
          <cell r="A11041" t="str">
            <v>NM08031</v>
          </cell>
          <cell r="B11041" t="str">
            <v>AKR1200</v>
          </cell>
          <cell r="C11041" t="str">
            <v>先生</v>
          </cell>
          <cell r="D11041" t="str">
            <v>一銓建築物公共安全檢查股份有限公司林建全</v>
          </cell>
          <cell r="E11041" t="str">
            <v>林建全先生</v>
          </cell>
          <cell r="F11041">
            <v>935545370</v>
          </cell>
        </row>
        <row r="11042">
          <cell r="A11042" t="str">
            <v>NM08045</v>
          </cell>
          <cell r="B11042" t="str">
            <v>RAQ3913</v>
          </cell>
          <cell r="C11042" t="str">
            <v>先生</v>
          </cell>
          <cell r="D11042" t="str">
            <v>遠銀小客車租賃股份有限公司簡士喬</v>
          </cell>
          <cell r="E11042" t="str">
            <v>簡士喬先生</v>
          </cell>
          <cell r="F11042">
            <v>911366538</v>
          </cell>
        </row>
        <row r="11043">
          <cell r="A11043" t="str">
            <v>NM08048</v>
          </cell>
          <cell r="B11043" t="str">
            <v>5280ZR</v>
          </cell>
          <cell r="C11043" t="str">
            <v>小姐</v>
          </cell>
          <cell r="D11043" t="str">
            <v>閻曼君</v>
          </cell>
          <cell r="E11043" t="str">
            <v>閻曼君小姐</v>
          </cell>
          <cell r="F11043">
            <v>937206663</v>
          </cell>
        </row>
        <row r="11044">
          <cell r="A11044" t="str">
            <v>NM08051</v>
          </cell>
          <cell r="B11044" t="str">
            <v>6657A8</v>
          </cell>
          <cell r="C11044" t="str">
            <v>先生</v>
          </cell>
          <cell r="D11044" t="str">
            <v>劉士誠</v>
          </cell>
          <cell r="E11044" t="str">
            <v>劉士誠先生</v>
          </cell>
          <cell r="F11044">
            <v>921058371</v>
          </cell>
        </row>
        <row r="11045">
          <cell r="A11045" t="str">
            <v>NM10008</v>
          </cell>
          <cell r="B11045" t="str">
            <v>ACG0335</v>
          </cell>
          <cell r="C11045" t="str">
            <v>先生</v>
          </cell>
          <cell r="D11045" t="str">
            <v>葉經國</v>
          </cell>
          <cell r="E11045" t="str">
            <v>葉經國先生</v>
          </cell>
          <cell r="F11045">
            <v>920360513</v>
          </cell>
        </row>
        <row r="11046">
          <cell r="A11046" t="str">
            <v>NM10048</v>
          </cell>
          <cell r="B11046" t="str">
            <v>AKM1168</v>
          </cell>
          <cell r="C11046" t="str">
            <v>先生</v>
          </cell>
          <cell r="D11046" t="str">
            <v>郭哲宏</v>
          </cell>
          <cell r="E11046" t="str">
            <v>郭哲宏先生</v>
          </cell>
          <cell r="F11046">
            <v>936065920</v>
          </cell>
        </row>
        <row r="11047">
          <cell r="A11047" t="str">
            <v>NM62515</v>
          </cell>
          <cell r="B11047" t="str">
            <v>9988YW</v>
          </cell>
          <cell r="C11047" t="str">
            <v>先生</v>
          </cell>
          <cell r="D11047" t="str">
            <v>陳宏晉</v>
          </cell>
          <cell r="E11047" t="str">
            <v>陳宏晉先生</v>
          </cell>
          <cell r="F11047">
            <v>913170692</v>
          </cell>
        </row>
        <row r="11048">
          <cell r="A11048" t="str">
            <v>NM62517</v>
          </cell>
          <cell r="B11048" t="str">
            <v>3177YN</v>
          </cell>
          <cell r="C11048" t="str">
            <v>先生</v>
          </cell>
          <cell r="D11048" t="str">
            <v>巨圓紙業(股)阮文哲</v>
          </cell>
          <cell r="E11048" t="str">
            <v>阮文哲先生</v>
          </cell>
          <cell r="F11048">
            <v>912258293</v>
          </cell>
        </row>
        <row r="11049">
          <cell r="A11049" t="str">
            <v>NM62613</v>
          </cell>
          <cell r="B11049" t="str">
            <v>1238WW</v>
          </cell>
          <cell r="C11049" t="str">
            <v>先生</v>
          </cell>
          <cell r="D11049" t="str">
            <v>鄭元欣</v>
          </cell>
          <cell r="E11049" t="str">
            <v>鄭元欣先生</v>
          </cell>
          <cell r="F11049">
            <v>0</v>
          </cell>
        </row>
        <row r="11050">
          <cell r="A11050" t="str">
            <v>NM62868</v>
          </cell>
          <cell r="B11050" t="str">
            <v>5158YC</v>
          </cell>
          <cell r="C11050" t="str">
            <v>小姐</v>
          </cell>
          <cell r="D11050" t="str">
            <v>林惠玲</v>
          </cell>
          <cell r="E11050" t="str">
            <v>林惠玲小姐</v>
          </cell>
          <cell r="F11050">
            <v>939081669</v>
          </cell>
        </row>
        <row r="11051">
          <cell r="A11051" t="str">
            <v>NM62882</v>
          </cell>
          <cell r="B11051" t="str">
            <v>9765YC</v>
          </cell>
          <cell r="C11051" t="str">
            <v>先生</v>
          </cell>
          <cell r="D11051" t="str">
            <v>黃介言</v>
          </cell>
          <cell r="E11051" t="str">
            <v>黃介言先生</v>
          </cell>
          <cell r="F11051">
            <v>988368288</v>
          </cell>
        </row>
        <row r="11052">
          <cell r="A11052" t="str">
            <v>NM63086</v>
          </cell>
          <cell r="B11052" t="str">
            <v>5576YS</v>
          </cell>
          <cell r="C11052" t="str">
            <v>小姐</v>
          </cell>
          <cell r="D11052" t="str">
            <v>王幸玲</v>
          </cell>
          <cell r="E11052" t="str">
            <v>王幸玲小姐</v>
          </cell>
          <cell r="F11052">
            <v>915982115</v>
          </cell>
        </row>
        <row r="11053">
          <cell r="A11053" t="str">
            <v>NM63270</v>
          </cell>
          <cell r="B11053" t="str">
            <v>ASC6153</v>
          </cell>
          <cell r="C11053" t="str">
            <v>先生</v>
          </cell>
          <cell r="D11053" t="str">
            <v>王吉成</v>
          </cell>
          <cell r="E11053" t="str">
            <v>王吉成先生</v>
          </cell>
          <cell r="F11053">
            <v>966395396</v>
          </cell>
        </row>
        <row r="11054">
          <cell r="A11054" t="str">
            <v>NM63306</v>
          </cell>
          <cell r="B11054" t="str">
            <v>3366A2</v>
          </cell>
          <cell r="C11054" t="str">
            <v>小姐</v>
          </cell>
          <cell r="D11054" t="str">
            <v>林靜怡</v>
          </cell>
          <cell r="E11054" t="str">
            <v>林靜怡小姐</v>
          </cell>
          <cell r="F11054">
            <v>922695569</v>
          </cell>
        </row>
        <row r="11055">
          <cell r="A11055" t="str">
            <v>NM68871</v>
          </cell>
          <cell r="B11055" t="str">
            <v>APK0836</v>
          </cell>
          <cell r="C11055" t="str">
            <v>先生</v>
          </cell>
          <cell r="D11055" t="str">
            <v>馬啟鴻</v>
          </cell>
          <cell r="E11055" t="str">
            <v>馬啟鴻先生</v>
          </cell>
          <cell r="F11055">
            <v>916453220</v>
          </cell>
        </row>
        <row r="11056">
          <cell r="A11056" t="str">
            <v>NM71307</v>
          </cell>
          <cell r="B11056" t="str">
            <v>AFP9578</v>
          </cell>
          <cell r="C11056" t="str">
            <v>先生</v>
          </cell>
          <cell r="D11056" t="str">
            <v>江長泰</v>
          </cell>
          <cell r="E11056" t="str">
            <v>江長泰先生</v>
          </cell>
          <cell r="F11056">
            <v>955019784</v>
          </cell>
        </row>
        <row r="11057">
          <cell r="A11057" t="str">
            <v>NM88837</v>
          </cell>
          <cell r="B11057" t="str">
            <v>3606YD</v>
          </cell>
          <cell r="C11057" t="str">
            <v>先生</v>
          </cell>
          <cell r="D11057" t="str">
            <v>安侯建業聯合會計師事務所馬俊哲</v>
          </cell>
          <cell r="E11057" t="str">
            <v>馬俊哲先生</v>
          </cell>
          <cell r="F11057">
            <v>910060109</v>
          </cell>
        </row>
        <row r="11058">
          <cell r="A11058" t="str">
            <v>NM88876</v>
          </cell>
          <cell r="B11058" t="str">
            <v>8211A3</v>
          </cell>
          <cell r="C11058" t="str">
            <v>小姐</v>
          </cell>
          <cell r="D11058" t="str">
            <v>賴宥樺</v>
          </cell>
          <cell r="E11058" t="str">
            <v>賴宥樺小姐</v>
          </cell>
          <cell r="F11058">
            <v>928555209</v>
          </cell>
        </row>
        <row r="11059">
          <cell r="A11059" t="str">
            <v>NM88891</v>
          </cell>
          <cell r="B11059" t="str">
            <v>7711A2</v>
          </cell>
          <cell r="C11059" t="str">
            <v>先生</v>
          </cell>
          <cell r="D11059" t="str">
            <v>陳浩銘</v>
          </cell>
          <cell r="E11059" t="str">
            <v>陳浩銘先生</v>
          </cell>
          <cell r="F11059">
            <v>953831355</v>
          </cell>
        </row>
        <row r="11060">
          <cell r="A11060" t="str">
            <v>NM88943</v>
          </cell>
          <cell r="B11060" t="str">
            <v>5399A3</v>
          </cell>
          <cell r="C11060" t="str">
            <v>小姐</v>
          </cell>
          <cell r="D11060" t="str">
            <v>潘淑華</v>
          </cell>
          <cell r="E11060" t="str">
            <v>潘淑華小姐</v>
          </cell>
          <cell r="F11060">
            <v>910354398</v>
          </cell>
        </row>
        <row r="11061">
          <cell r="A11061" t="str">
            <v>NM88960</v>
          </cell>
          <cell r="B11061" t="str">
            <v>6928YE</v>
          </cell>
          <cell r="C11061" t="str">
            <v>先生</v>
          </cell>
          <cell r="D11061" t="str">
            <v>顏東瀚</v>
          </cell>
          <cell r="E11061" t="str">
            <v>顏東瀚先生</v>
          </cell>
          <cell r="F11061">
            <v>922262359</v>
          </cell>
        </row>
        <row r="11062">
          <cell r="A11062" t="str">
            <v>NM89007</v>
          </cell>
          <cell r="B11062" t="str">
            <v>6833YQ</v>
          </cell>
          <cell r="C11062" t="str">
            <v>先生</v>
          </cell>
          <cell r="D11062" t="str">
            <v>林秉丞</v>
          </cell>
          <cell r="E11062" t="str">
            <v>林秉丞先生</v>
          </cell>
          <cell r="F11062">
            <v>988811277</v>
          </cell>
        </row>
        <row r="11063">
          <cell r="A11063" t="str">
            <v>NM89051</v>
          </cell>
          <cell r="B11063" t="str">
            <v>5955A3</v>
          </cell>
          <cell r="C11063" t="str">
            <v>先生</v>
          </cell>
          <cell r="D11063" t="str">
            <v>吳俊鴻</v>
          </cell>
          <cell r="E11063" t="str">
            <v>吳俊鴻先生</v>
          </cell>
          <cell r="F11063">
            <v>917688018</v>
          </cell>
        </row>
        <row r="11064">
          <cell r="A11064" t="str">
            <v>NM89067</v>
          </cell>
          <cell r="B11064" t="str">
            <v>1383ZR</v>
          </cell>
          <cell r="C11064" t="str">
            <v>先生</v>
          </cell>
          <cell r="D11064" t="str">
            <v>陳建華</v>
          </cell>
          <cell r="E11064" t="str">
            <v>陳建華先生</v>
          </cell>
          <cell r="F11064">
            <v>936105447</v>
          </cell>
        </row>
        <row r="11065">
          <cell r="A11065" t="str">
            <v>NM89111</v>
          </cell>
          <cell r="B11065" t="str">
            <v>3610YH</v>
          </cell>
          <cell r="C11065" t="str">
            <v>先生</v>
          </cell>
          <cell r="D11065" t="str">
            <v>劉姍</v>
          </cell>
          <cell r="E11065" t="str">
            <v>汪家興先生</v>
          </cell>
          <cell r="F11065">
            <v>987358742</v>
          </cell>
        </row>
        <row r="11066">
          <cell r="A11066" t="str">
            <v>NM89123</v>
          </cell>
          <cell r="B11066" t="str">
            <v>ABC9596</v>
          </cell>
          <cell r="C11066" t="str">
            <v>先生</v>
          </cell>
          <cell r="D11066" t="str">
            <v>旭亞國際顧問(股)賴炯耀</v>
          </cell>
          <cell r="E11066" t="str">
            <v>賴炯耀先生</v>
          </cell>
          <cell r="F11066">
            <v>935068898</v>
          </cell>
        </row>
        <row r="11067">
          <cell r="A11067" t="str">
            <v>NM89202</v>
          </cell>
          <cell r="B11067" t="str">
            <v>AGE9100</v>
          </cell>
          <cell r="C11067" t="str">
            <v>小姐</v>
          </cell>
          <cell r="D11067" t="str">
            <v>遠銀國際租賃股份有限公司林欣穎</v>
          </cell>
          <cell r="E11067" t="str">
            <v>林欣穎小姐</v>
          </cell>
          <cell r="F11067">
            <v>933767776</v>
          </cell>
        </row>
        <row r="11068">
          <cell r="A11068" t="str">
            <v>NM89211</v>
          </cell>
          <cell r="B11068" t="str">
            <v>8277D7</v>
          </cell>
          <cell r="C11068" t="str">
            <v>先生</v>
          </cell>
          <cell r="D11068" t="str">
            <v>陳中權</v>
          </cell>
          <cell r="E11068" t="str">
            <v>陳中權先生</v>
          </cell>
          <cell r="F11068">
            <v>933921749</v>
          </cell>
        </row>
        <row r="11069">
          <cell r="A11069" t="str">
            <v>NM89283</v>
          </cell>
          <cell r="B11069" t="str">
            <v>AGE7622</v>
          </cell>
          <cell r="C11069" t="str">
            <v>小姐</v>
          </cell>
          <cell r="D11069" t="str">
            <v>黃之彤</v>
          </cell>
          <cell r="E11069" t="str">
            <v>黃之彤小姐</v>
          </cell>
          <cell r="F11069">
            <v>952820740</v>
          </cell>
        </row>
        <row r="11070">
          <cell r="A11070" t="str">
            <v>NM89362</v>
          </cell>
          <cell r="B11070" t="str">
            <v>2691ZS</v>
          </cell>
          <cell r="C11070" t="str">
            <v>先生</v>
          </cell>
          <cell r="D11070" t="str">
            <v>黃瓊文</v>
          </cell>
          <cell r="E11070" t="str">
            <v>劉威利先生</v>
          </cell>
          <cell r="F11070">
            <v>933821190</v>
          </cell>
        </row>
        <row r="11071">
          <cell r="A11071" t="str">
            <v>NM89387</v>
          </cell>
          <cell r="B11071" t="str">
            <v>3006ZS</v>
          </cell>
          <cell r="C11071" t="str">
            <v>先生</v>
          </cell>
          <cell r="D11071" t="str">
            <v>莊政潔</v>
          </cell>
          <cell r="E11071" t="str">
            <v>莊政潔先生</v>
          </cell>
          <cell r="F11071">
            <v>922412341</v>
          </cell>
        </row>
        <row r="11072">
          <cell r="A11072" t="str">
            <v>NM89396</v>
          </cell>
          <cell r="B11072" t="str">
            <v>6370YJ</v>
          </cell>
          <cell r="C11072" t="str">
            <v>先生</v>
          </cell>
          <cell r="D11072" t="str">
            <v>高志誠</v>
          </cell>
          <cell r="E11072" t="str">
            <v>高志誠先生</v>
          </cell>
          <cell r="F11072">
            <v>917508861</v>
          </cell>
        </row>
        <row r="11073">
          <cell r="A11073" t="str">
            <v>NM89406</v>
          </cell>
          <cell r="B11073">
            <v>8688000</v>
          </cell>
          <cell r="C11073" t="str">
            <v>先生</v>
          </cell>
          <cell r="D11073" t="str">
            <v>鍾耀德</v>
          </cell>
          <cell r="E11073" t="str">
            <v>鍾耀德先生</v>
          </cell>
          <cell r="F11073">
            <v>911904886</v>
          </cell>
        </row>
        <row r="11074">
          <cell r="A11074" t="str">
            <v>NM89436</v>
          </cell>
          <cell r="B11074" t="str">
            <v>8889B5</v>
          </cell>
          <cell r="C11074" t="str">
            <v>先生</v>
          </cell>
          <cell r="D11074" t="str">
            <v>林錦錫</v>
          </cell>
          <cell r="E11074" t="str">
            <v>林錦錫先生</v>
          </cell>
          <cell r="F11074">
            <v>935605059</v>
          </cell>
        </row>
        <row r="11075">
          <cell r="A11075" t="str">
            <v>NM89453</v>
          </cell>
          <cell r="B11075">
            <v>5328000</v>
          </cell>
          <cell r="C11075" t="str">
            <v>先生</v>
          </cell>
          <cell r="D11075" t="str">
            <v>郭峻瑋</v>
          </cell>
          <cell r="E11075" t="str">
            <v>郭峻瑋先生</v>
          </cell>
          <cell r="F11075">
            <v>929630658</v>
          </cell>
        </row>
        <row r="11076">
          <cell r="A11076" t="str">
            <v>NM89643</v>
          </cell>
          <cell r="B11076" t="str">
            <v>6221D3</v>
          </cell>
          <cell r="C11076" t="str">
            <v>先生</v>
          </cell>
          <cell r="D11076" t="str">
            <v>周金火</v>
          </cell>
          <cell r="E11076" t="str">
            <v>王慶龍先生</v>
          </cell>
          <cell r="F11076">
            <v>935173397</v>
          </cell>
        </row>
        <row r="11077">
          <cell r="A11077" t="str">
            <v>NM89645</v>
          </cell>
          <cell r="B11077" t="str">
            <v>5537A7</v>
          </cell>
          <cell r="C11077" t="str">
            <v>先生</v>
          </cell>
          <cell r="D11077" t="str">
            <v>鄭秀慧</v>
          </cell>
          <cell r="E11077" t="str">
            <v>戴國良先生</v>
          </cell>
          <cell r="F11077">
            <v>936198358</v>
          </cell>
        </row>
        <row r="11078">
          <cell r="A11078" t="str">
            <v>NM89699</v>
          </cell>
          <cell r="B11078" t="str">
            <v>AND0699</v>
          </cell>
          <cell r="C11078" t="str">
            <v>先生</v>
          </cell>
          <cell r="D11078" t="str">
            <v>高正忠</v>
          </cell>
          <cell r="E11078" t="str">
            <v>高正忠先生</v>
          </cell>
          <cell r="F11078">
            <v>939033095</v>
          </cell>
        </row>
        <row r="11079">
          <cell r="A11079" t="str">
            <v>NM89801</v>
          </cell>
          <cell r="B11079" t="str">
            <v>8115L3</v>
          </cell>
          <cell r="C11079" t="str">
            <v>先生</v>
          </cell>
          <cell r="D11079" t="str">
            <v>陳宣宏</v>
          </cell>
          <cell r="E11079" t="str">
            <v>陳宣宏先生</v>
          </cell>
          <cell r="F11079">
            <v>939277111</v>
          </cell>
        </row>
        <row r="11080">
          <cell r="A11080" t="str">
            <v>NM89802</v>
          </cell>
          <cell r="B11080" t="str">
            <v>7855A8</v>
          </cell>
          <cell r="C11080" t="str">
            <v>先生</v>
          </cell>
          <cell r="D11080" t="str">
            <v>皇陸建設開發有限公司李昱鋒</v>
          </cell>
          <cell r="E11080" t="str">
            <v>李昱鋒先生</v>
          </cell>
          <cell r="F11080">
            <v>958581861</v>
          </cell>
        </row>
        <row r="11081">
          <cell r="A11081" t="str">
            <v>NM89895</v>
          </cell>
          <cell r="B11081" t="str">
            <v>AAM7676</v>
          </cell>
          <cell r="C11081" t="str">
            <v>小姐</v>
          </cell>
          <cell r="D11081" t="str">
            <v>陸宏宛</v>
          </cell>
          <cell r="E11081" t="str">
            <v>陸宏宛小姐</v>
          </cell>
          <cell r="F11081">
            <v>922307070</v>
          </cell>
        </row>
        <row r="11082">
          <cell r="A11082" t="str">
            <v>NN43921</v>
          </cell>
          <cell r="B11082" t="str">
            <v>7077A8</v>
          </cell>
          <cell r="C11082" t="str">
            <v>先生</v>
          </cell>
          <cell r="D11082" t="str">
            <v>高菀璘</v>
          </cell>
          <cell r="E11082" t="str">
            <v>周聖然先生</v>
          </cell>
          <cell r="F11082">
            <v>986852999</v>
          </cell>
        </row>
        <row r="11083">
          <cell r="A11083" t="str">
            <v>NN43935</v>
          </cell>
          <cell r="B11083" t="str">
            <v>1296ZU</v>
          </cell>
          <cell r="C11083" t="str">
            <v>先生</v>
          </cell>
          <cell r="D11083" t="str">
            <v>郭晁成</v>
          </cell>
          <cell r="E11083" t="str">
            <v>郭晁成先生</v>
          </cell>
          <cell r="F11083">
            <v>932023296</v>
          </cell>
        </row>
        <row r="11084">
          <cell r="A11084" t="str">
            <v>NN44012</v>
          </cell>
          <cell r="B11084">
            <v>1976000000000</v>
          </cell>
          <cell r="C11084" t="str">
            <v>先生</v>
          </cell>
          <cell r="D11084" t="str">
            <v>顏暉桓</v>
          </cell>
          <cell r="E11084" t="str">
            <v>顏暉桓先生</v>
          </cell>
          <cell r="F11084">
            <v>975566317</v>
          </cell>
        </row>
        <row r="11085">
          <cell r="A11085" t="str">
            <v>NN44143</v>
          </cell>
          <cell r="B11085" t="str">
            <v>5136ZU</v>
          </cell>
          <cell r="C11085" t="str">
            <v>小姐</v>
          </cell>
          <cell r="D11085" t="str">
            <v>王麗裙</v>
          </cell>
          <cell r="E11085" t="str">
            <v>陳芷檸小姐</v>
          </cell>
          <cell r="F11085">
            <v>988010133</v>
          </cell>
        </row>
        <row r="11086">
          <cell r="A11086" t="str">
            <v>NN44161</v>
          </cell>
          <cell r="B11086" t="str">
            <v>9277G3</v>
          </cell>
          <cell r="C11086" t="str">
            <v>先生</v>
          </cell>
          <cell r="D11086" t="str">
            <v>李振興</v>
          </cell>
          <cell r="E11086" t="str">
            <v>李振興先生</v>
          </cell>
          <cell r="F11086">
            <v>920384737</v>
          </cell>
        </row>
        <row r="11087">
          <cell r="A11087" t="str">
            <v>NN44168</v>
          </cell>
          <cell r="B11087" t="str">
            <v>6968B2</v>
          </cell>
          <cell r="C11087" t="str">
            <v>先生</v>
          </cell>
          <cell r="D11087" t="str">
            <v>蔡淑宜</v>
          </cell>
          <cell r="E11087" t="str">
            <v>蔡尚穎先生</v>
          </cell>
          <cell r="F11087">
            <v>970028977</v>
          </cell>
        </row>
        <row r="11088">
          <cell r="A11088" t="str">
            <v>NN44170</v>
          </cell>
          <cell r="B11088" t="str">
            <v>6637ZU</v>
          </cell>
          <cell r="C11088" t="str">
            <v>小姐</v>
          </cell>
          <cell r="D11088" t="str">
            <v>楊秀慧</v>
          </cell>
          <cell r="E11088" t="str">
            <v>楊秀慧小姐</v>
          </cell>
          <cell r="F11088">
            <v>911712190</v>
          </cell>
        </row>
        <row r="11089">
          <cell r="A11089" t="str">
            <v>NN44198</v>
          </cell>
          <cell r="B11089" t="str">
            <v>3096ZW</v>
          </cell>
          <cell r="C11089" t="str">
            <v>先生</v>
          </cell>
          <cell r="D11089" t="str">
            <v>王瑞瓊</v>
          </cell>
          <cell r="E11089" t="str">
            <v>呂文堯先生</v>
          </cell>
          <cell r="F11089">
            <v>939162647</v>
          </cell>
        </row>
        <row r="11090">
          <cell r="A11090" t="str">
            <v>NN44233</v>
          </cell>
          <cell r="B11090" t="str">
            <v>AKR0738</v>
          </cell>
          <cell r="C11090" t="str">
            <v>先生</v>
          </cell>
          <cell r="D11090" t="str">
            <v>莊坤華</v>
          </cell>
          <cell r="E11090" t="str">
            <v>莊坤華先生</v>
          </cell>
          <cell r="F11090">
            <v>919802884</v>
          </cell>
        </row>
        <row r="11091">
          <cell r="A11091" t="str">
            <v>NN44235</v>
          </cell>
          <cell r="B11091" t="str">
            <v>7966G3</v>
          </cell>
          <cell r="C11091" t="str">
            <v>小姐</v>
          </cell>
          <cell r="D11091" t="str">
            <v>周健春</v>
          </cell>
          <cell r="E11091" t="str">
            <v>周健春小姐</v>
          </cell>
          <cell r="F11091">
            <v>932806365</v>
          </cell>
        </row>
        <row r="11092">
          <cell r="A11092" t="str">
            <v>NN44244</v>
          </cell>
          <cell r="B11092" t="str">
            <v>9682YJ</v>
          </cell>
          <cell r="C11092" t="str">
            <v>先生</v>
          </cell>
          <cell r="D11092" t="str">
            <v>趙若辰</v>
          </cell>
          <cell r="E11092" t="str">
            <v>趙若辰先生</v>
          </cell>
          <cell r="F11092">
            <v>953148111</v>
          </cell>
        </row>
        <row r="11093">
          <cell r="A11093" t="str">
            <v>NN44347</v>
          </cell>
          <cell r="B11093" t="str">
            <v>1809G3</v>
          </cell>
          <cell r="C11093" t="str">
            <v>先生</v>
          </cell>
          <cell r="D11093" t="str">
            <v>陳經中</v>
          </cell>
          <cell r="E11093" t="str">
            <v>陳經中先生</v>
          </cell>
          <cell r="F11093">
            <v>923606689</v>
          </cell>
        </row>
        <row r="11094">
          <cell r="A11094" t="str">
            <v>NN44349</v>
          </cell>
          <cell r="B11094" t="str">
            <v>8309YK</v>
          </cell>
          <cell r="C11094" t="str">
            <v>先生</v>
          </cell>
          <cell r="D11094" t="str">
            <v>胡萃銀</v>
          </cell>
          <cell r="E11094" t="str">
            <v>張厚斌先生</v>
          </cell>
          <cell r="F11094">
            <v>987258188</v>
          </cell>
        </row>
        <row r="11095">
          <cell r="A11095" t="str">
            <v>NN44373</v>
          </cell>
          <cell r="B11095" t="str">
            <v>2002ZW</v>
          </cell>
          <cell r="C11095" t="str">
            <v>小姐</v>
          </cell>
          <cell r="D11095" t="str">
            <v>李麗秋</v>
          </cell>
          <cell r="E11095" t="str">
            <v>李麗秋小姐</v>
          </cell>
          <cell r="F11095">
            <v>956685017</v>
          </cell>
        </row>
        <row r="11096">
          <cell r="A11096" t="str">
            <v>NN44380</v>
          </cell>
          <cell r="B11096" t="str">
            <v>2663ZW</v>
          </cell>
          <cell r="C11096" t="str">
            <v>先生</v>
          </cell>
          <cell r="D11096" t="str">
            <v>李長淦</v>
          </cell>
          <cell r="E11096" t="str">
            <v>李長淦先生</v>
          </cell>
          <cell r="F11096">
            <v>920415985</v>
          </cell>
        </row>
        <row r="11097">
          <cell r="A11097" t="str">
            <v>NN44381</v>
          </cell>
          <cell r="B11097" t="str">
            <v>AJG2291</v>
          </cell>
          <cell r="C11097" t="str">
            <v>先生</v>
          </cell>
          <cell r="D11097" t="str">
            <v>江龍驊</v>
          </cell>
          <cell r="E11097" t="str">
            <v>江龍驊先生</v>
          </cell>
          <cell r="F11097">
            <v>988307878</v>
          </cell>
        </row>
        <row r="11098">
          <cell r="A11098" t="str">
            <v>NN44386</v>
          </cell>
          <cell r="B11098" t="str">
            <v>3882ZW</v>
          </cell>
          <cell r="C11098" t="str">
            <v>小姐</v>
          </cell>
          <cell r="D11098" t="str">
            <v>蔡懷養</v>
          </cell>
          <cell r="E11098" t="str">
            <v>蔡懷養小姐</v>
          </cell>
          <cell r="F11098">
            <v>922680956</v>
          </cell>
        </row>
        <row r="11099">
          <cell r="A11099" t="str">
            <v>NN44391</v>
          </cell>
          <cell r="B11099" t="str">
            <v>9798ZW</v>
          </cell>
          <cell r="C11099" t="str">
            <v>小姐</v>
          </cell>
          <cell r="D11099" t="str">
            <v>鎔德股份有限公司陳蕙娟</v>
          </cell>
          <cell r="E11099" t="str">
            <v>陳蕙娟小姐</v>
          </cell>
          <cell r="F11099">
            <v>932311918</v>
          </cell>
        </row>
        <row r="11100">
          <cell r="A11100" t="str">
            <v>NN44411</v>
          </cell>
          <cell r="B11100" t="str">
            <v>7626YK</v>
          </cell>
          <cell r="C11100" t="str">
            <v>先生</v>
          </cell>
          <cell r="D11100" t="str">
            <v>白淑芬</v>
          </cell>
          <cell r="E11100" t="str">
            <v>孫東華先生</v>
          </cell>
          <cell r="F11100">
            <v>922588036</v>
          </cell>
        </row>
        <row r="11101">
          <cell r="A11101" t="str">
            <v>NN44418</v>
          </cell>
          <cell r="B11101" t="str">
            <v>8777UX</v>
          </cell>
          <cell r="C11101" t="str">
            <v>先生</v>
          </cell>
          <cell r="D11101" t="str">
            <v>劉衡江</v>
          </cell>
          <cell r="E11101" t="str">
            <v>劉衡江先生</v>
          </cell>
          <cell r="F11101">
            <v>916876577</v>
          </cell>
        </row>
        <row r="11102">
          <cell r="A11102" t="str">
            <v>NN44431</v>
          </cell>
          <cell r="B11102" t="str">
            <v>8323YK</v>
          </cell>
          <cell r="C11102" t="str">
            <v>先生</v>
          </cell>
          <cell r="D11102" t="str">
            <v>楊毓忠</v>
          </cell>
          <cell r="E11102" t="str">
            <v>楊毓忠先生</v>
          </cell>
          <cell r="F11102">
            <v>911063219</v>
          </cell>
        </row>
        <row r="11103">
          <cell r="A11103" t="str">
            <v>NN44433</v>
          </cell>
          <cell r="B11103" t="str">
            <v>3886J2</v>
          </cell>
          <cell r="C11103" t="str">
            <v>先生</v>
          </cell>
          <cell r="D11103" t="str">
            <v>徐麗儀</v>
          </cell>
          <cell r="E11103" t="str">
            <v>徐麗儀先生</v>
          </cell>
          <cell r="F11103">
            <v>928054918</v>
          </cell>
        </row>
        <row r="11104">
          <cell r="A11104" t="str">
            <v>NN44439</v>
          </cell>
          <cell r="B11104" t="str">
            <v>AGL2790</v>
          </cell>
          <cell r="C11104" t="str">
            <v>小姐</v>
          </cell>
          <cell r="D11104" t="str">
            <v>理信(股)湯蓓蕾</v>
          </cell>
          <cell r="E11104" t="str">
            <v>湯蓓蕾小姐</v>
          </cell>
          <cell r="F11104">
            <v>932031914</v>
          </cell>
        </row>
        <row r="11105">
          <cell r="A11105" t="str">
            <v>NN44454</v>
          </cell>
          <cell r="B11105" t="str">
            <v>AKS5987</v>
          </cell>
          <cell r="C11105" t="str">
            <v>先生</v>
          </cell>
          <cell r="D11105" t="str">
            <v>吳治維</v>
          </cell>
          <cell r="E11105" t="str">
            <v>吳治維先生</v>
          </cell>
          <cell r="F11105">
            <v>956601365</v>
          </cell>
        </row>
        <row r="11106">
          <cell r="A11106" t="str">
            <v>NN44488</v>
          </cell>
          <cell r="B11106" t="str">
            <v>4492F8</v>
          </cell>
          <cell r="C11106" t="str">
            <v>先生</v>
          </cell>
          <cell r="D11106" t="str">
            <v>溫淑芬</v>
          </cell>
          <cell r="E11106" t="str">
            <v>康鉦澤先生</v>
          </cell>
          <cell r="F11106">
            <v>932591733</v>
          </cell>
        </row>
        <row r="11107">
          <cell r="A11107" t="str">
            <v>NN44496</v>
          </cell>
          <cell r="B11107" t="str">
            <v>6617YK</v>
          </cell>
          <cell r="C11107" t="str">
            <v>小姐</v>
          </cell>
          <cell r="D11107" t="str">
            <v>張文靜</v>
          </cell>
          <cell r="E11107" t="str">
            <v>張文靜小姐</v>
          </cell>
          <cell r="F11107">
            <v>931131330</v>
          </cell>
        </row>
        <row r="11108">
          <cell r="A11108" t="str">
            <v>NN44575</v>
          </cell>
          <cell r="B11108" t="str">
            <v>1118H6</v>
          </cell>
          <cell r="C11108" t="str">
            <v>先生</v>
          </cell>
          <cell r="D11108" t="str">
            <v>陳英一</v>
          </cell>
          <cell r="E11108" t="str">
            <v>陳英一先生</v>
          </cell>
          <cell r="F11108">
            <v>916988002</v>
          </cell>
        </row>
        <row r="11109">
          <cell r="A11109" t="str">
            <v>NN44620</v>
          </cell>
          <cell r="B11109" t="str">
            <v>2079H7</v>
          </cell>
          <cell r="C11109" t="str">
            <v>先生</v>
          </cell>
          <cell r="D11109" t="str">
            <v>李通平</v>
          </cell>
          <cell r="E11109" t="str">
            <v>李通平先生</v>
          </cell>
          <cell r="F11109">
            <v>933225828</v>
          </cell>
        </row>
        <row r="11110">
          <cell r="A11110" t="str">
            <v>NN44639</v>
          </cell>
          <cell r="B11110" t="str">
            <v>AWN8681</v>
          </cell>
          <cell r="C11110" t="str">
            <v>小姐</v>
          </cell>
          <cell r="D11110" t="str">
            <v>周美君</v>
          </cell>
          <cell r="E11110" t="str">
            <v>周美君小姐</v>
          </cell>
          <cell r="F11110">
            <v>920575260</v>
          </cell>
        </row>
        <row r="11111">
          <cell r="A11111" t="str">
            <v>NN44665</v>
          </cell>
          <cell r="B11111" t="str">
            <v>5922H6</v>
          </cell>
          <cell r="C11111" t="str">
            <v>先生</v>
          </cell>
          <cell r="D11111" t="str">
            <v>尤志雄</v>
          </cell>
          <cell r="E11111" t="str">
            <v>尤志雄先生</v>
          </cell>
          <cell r="F11111">
            <v>937872238</v>
          </cell>
        </row>
        <row r="11112">
          <cell r="A11112" t="str">
            <v>NN44700</v>
          </cell>
          <cell r="B11112" t="str">
            <v>8588K9</v>
          </cell>
          <cell r="C11112" t="str">
            <v>小姐</v>
          </cell>
          <cell r="D11112" t="str">
            <v>陳秀蓮</v>
          </cell>
          <cell r="E11112" t="str">
            <v>陳秀蓮小姐</v>
          </cell>
          <cell r="F11112">
            <v>988278579</v>
          </cell>
        </row>
        <row r="11113">
          <cell r="A11113" t="str">
            <v>NN44731</v>
          </cell>
          <cell r="B11113" t="str">
            <v>7789K9</v>
          </cell>
          <cell r="C11113" t="str">
            <v>先生</v>
          </cell>
          <cell r="D11113" t="str">
            <v>東亞運輸倉儲股份有限公司林道偉</v>
          </cell>
          <cell r="E11113" t="str">
            <v>林道偉先生</v>
          </cell>
          <cell r="F11113">
            <v>955547555</v>
          </cell>
        </row>
        <row r="11114">
          <cell r="A11114" t="str">
            <v>NN44767</v>
          </cell>
          <cell r="B11114" t="str">
            <v>7828ZW</v>
          </cell>
          <cell r="C11114" t="str">
            <v>小姐</v>
          </cell>
          <cell r="D11114" t="str">
            <v>0李秀琴</v>
          </cell>
          <cell r="E11114" t="str">
            <v>李秀琴小姐</v>
          </cell>
          <cell r="F11114">
            <v>937026816</v>
          </cell>
        </row>
        <row r="11115">
          <cell r="A11115" t="str">
            <v>NN44948</v>
          </cell>
          <cell r="B11115" t="str">
            <v>AJF9327</v>
          </cell>
          <cell r="C11115" t="str">
            <v>小姐</v>
          </cell>
          <cell r="D11115" t="str">
            <v>翁渝婷</v>
          </cell>
          <cell r="E11115" t="str">
            <v>翁渝婷小姐</v>
          </cell>
          <cell r="F11115">
            <v>952331988</v>
          </cell>
        </row>
        <row r="11116">
          <cell r="A11116" t="str">
            <v>NN44973</v>
          </cell>
          <cell r="B11116" t="str">
            <v>0709J5</v>
          </cell>
          <cell r="C11116" t="str">
            <v>先生</v>
          </cell>
          <cell r="D11116" t="str">
            <v>蔡佳怡</v>
          </cell>
          <cell r="E11116" t="str">
            <v>鍾嘉駿先生</v>
          </cell>
          <cell r="F11116">
            <v>925620777</v>
          </cell>
        </row>
        <row r="11117">
          <cell r="A11117" t="str">
            <v>NN45010</v>
          </cell>
          <cell r="B11117" t="str">
            <v>ATB3129</v>
          </cell>
          <cell r="C11117" t="str">
            <v>先生</v>
          </cell>
          <cell r="D11117" t="str">
            <v>陳雪</v>
          </cell>
          <cell r="E11117" t="str">
            <v>盧邦雄先生</v>
          </cell>
          <cell r="F11117">
            <v>932518748</v>
          </cell>
        </row>
        <row r="11118">
          <cell r="A11118" t="str">
            <v>NN45057</v>
          </cell>
          <cell r="B11118" t="str">
            <v>2522J5</v>
          </cell>
          <cell r="C11118" t="str">
            <v>先生</v>
          </cell>
          <cell r="D11118" t="str">
            <v>沈明宏</v>
          </cell>
          <cell r="E11118" t="str">
            <v>沈明宏先生</v>
          </cell>
          <cell r="F11118">
            <v>983701710</v>
          </cell>
        </row>
        <row r="11119">
          <cell r="A11119" t="str">
            <v>NN45064</v>
          </cell>
          <cell r="B11119" t="str">
            <v>5523L9</v>
          </cell>
          <cell r="C11119" t="str">
            <v>小姐</v>
          </cell>
          <cell r="D11119" t="str">
            <v>蔡慧娜</v>
          </cell>
          <cell r="E11119" t="str">
            <v>蔡慧娜小姐</v>
          </cell>
          <cell r="F11119">
            <v>920330991</v>
          </cell>
        </row>
        <row r="11120">
          <cell r="A11120" t="str">
            <v>NN45065</v>
          </cell>
          <cell r="B11120" t="str">
            <v>7000M8</v>
          </cell>
          <cell r="C11120" t="str">
            <v>先生</v>
          </cell>
          <cell r="D11120" t="str">
            <v>張麗敏</v>
          </cell>
          <cell r="E11120" t="str">
            <v>陳達倫先生</v>
          </cell>
          <cell r="F11120">
            <v>939639390</v>
          </cell>
        </row>
        <row r="11121">
          <cell r="A11121" t="str">
            <v>NN45102</v>
          </cell>
          <cell r="B11121" t="str">
            <v>8285M3</v>
          </cell>
          <cell r="C11121" t="str">
            <v>小姐</v>
          </cell>
          <cell r="D11121" t="str">
            <v>魏雅芬</v>
          </cell>
          <cell r="E11121" t="str">
            <v>魏雅芬小姐</v>
          </cell>
          <cell r="F11121">
            <v>918950914</v>
          </cell>
        </row>
        <row r="11122">
          <cell r="A11122" t="str">
            <v>NN45124</v>
          </cell>
          <cell r="B11122" t="str">
            <v>9877K9</v>
          </cell>
          <cell r="C11122" t="str">
            <v>先生</v>
          </cell>
          <cell r="D11122" t="str">
            <v>吳秀蘭</v>
          </cell>
          <cell r="E11122" t="str">
            <v>陳望博先生</v>
          </cell>
          <cell r="F11122">
            <v>937072137</v>
          </cell>
        </row>
        <row r="11123">
          <cell r="A11123" t="str">
            <v>NN45138</v>
          </cell>
          <cell r="B11123" t="str">
            <v>AKL5328</v>
          </cell>
          <cell r="C11123" t="str">
            <v>先生</v>
          </cell>
          <cell r="D11123" t="str">
            <v>張溱洳</v>
          </cell>
          <cell r="E11123" t="str">
            <v>林柏廷先生</v>
          </cell>
          <cell r="F11123">
            <v>910396197</v>
          </cell>
        </row>
        <row r="11124">
          <cell r="A11124" t="str">
            <v>NN45159</v>
          </cell>
          <cell r="B11124" t="str">
            <v>3933J5</v>
          </cell>
          <cell r="C11124" t="str">
            <v>女士</v>
          </cell>
          <cell r="D11124" t="str">
            <v>闕心怡</v>
          </cell>
          <cell r="E11124" t="str">
            <v>闕心怡女士</v>
          </cell>
          <cell r="F11124">
            <v>937096547</v>
          </cell>
        </row>
        <row r="11125">
          <cell r="A11125" t="str">
            <v>NN45163</v>
          </cell>
          <cell r="B11125" t="str">
            <v>6268H6</v>
          </cell>
          <cell r="C11125" t="str">
            <v>小姐</v>
          </cell>
          <cell r="D11125" t="str">
            <v>湯寶玲</v>
          </cell>
          <cell r="E11125" t="str">
            <v>湯寶玲小姐</v>
          </cell>
          <cell r="F11125">
            <v>936918911</v>
          </cell>
        </row>
        <row r="11126">
          <cell r="A11126" t="str">
            <v>NN45171</v>
          </cell>
          <cell r="B11126" t="str">
            <v>AJV8118</v>
          </cell>
          <cell r="C11126" t="str">
            <v>小姐</v>
          </cell>
          <cell r="D11126" t="str">
            <v>賴思璇</v>
          </cell>
          <cell r="E11126" t="str">
            <v>賴思璇小姐</v>
          </cell>
          <cell r="F11126">
            <v>931594339</v>
          </cell>
        </row>
        <row r="11127">
          <cell r="A11127" t="str">
            <v>NN45179</v>
          </cell>
          <cell r="B11127" t="str">
            <v>1115M8</v>
          </cell>
          <cell r="C11127" t="str">
            <v>小姐</v>
          </cell>
          <cell r="D11127" t="str">
            <v>蔡姈君</v>
          </cell>
          <cell r="E11127" t="str">
            <v>蔡姈君小姐</v>
          </cell>
          <cell r="F11127">
            <v>921695240</v>
          </cell>
        </row>
        <row r="11128">
          <cell r="A11128" t="str">
            <v>NN45184</v>
          </cell>
          <cell r="B11128" t="str">
            <v>8719H7</v>
          </cell>
          <cell r="C11128" t="str">
            <v>先生</v>
          </cell>
          <cell r="D11128" t="str">
            <v>645洪曾富</v>
          </cell>
          <cell r="E11128" t="str">
            <v>洪曾富先生</v>
          </cell>
          <cell r="F11128">
            <v>900000000</v>
          </cell>
        </row>
        <row r="11129">
          <cell r="A11129" t="str">
            <v>NN45200</v>
          </cell>
          <cell r="B11129" t="str">
            <v>2968L2</v>
          </cell>
          <cell r="C11129" t="str">
            <v>先生</v>
          </cell>
          <cell r="D11129" t="str">
            <v>潘彩章</v>
          </cell>
          <cell r="E11129" t="str">
            <v>潘彩章先生</v>
          </cell>
          <cell r="F11129">
            <v>910811354</v>
          </cell>
        </row>
        <row r="11130">
          <cell r="A11130" t="str">
            <v>NN45212</v>
          </cell>
          <cell r="B11130" t="str">
            <v>3298L3</v>
          </cell>
          <cell r="C11130" t="str">
            <v>小姐</v>
          </cell>
          <cell r="D11130" t="str">
            <v>張淑惠</v>
          </cell>
          <cell r="E11130" t="str">
            <v>張淑惠小姐</v>
          </cell>
          <cell r="F11130">
            <v>933934787</v>
          </cell>
        </row>
        <row r="11131">
          <cell r="A11131" t="str">
            <v>NN45220</v>
          </cell>
          <cell r="B11131" t="str">
            <v>3585Q9</v>
          </cell>
          <cell r="C11131" t="str">
            <v>小姐</v>
          </cell>
          <cell r="D11131" t="str">
            <v>蕭宜珊</v>
          </cell>
          <cell r="E11131" t="str">
            <v>蕭宜珊小姐</v>
          </cell>
          <cell r="F11131">
            <v>910856501</v>
          </cell>
        </row>
        <row r="11132">
          <cell r="A11132" t="str">
            <v>NN45227</v>
          </cell>
          <cell r="B11132" t="str">
            <v>ACM2788</v>
          </cell>
          <cell r="C11132" t="str">
            <v>先生</v>
          </cell>
          <cell r="D11132" t="str">
            <v>莊美惠</v>
          </cell>
          <cell r="E11132" t="str">
            <v>沈宥延先生</v>
          </cell>
          <cell r="F11132">
            <v>936304759</v>
          </cell>
        </row>
        <row r="11133">
          <cell r="A11133" t="str">
            <v>NN45238</v>
          </cell>
          <cell r="B11133" t="str">
            <v>9320J6</v>
          </cell>
          <cell r="C11133" t="str">
            <v>先生</v>
          </cell>
          <cell r="D11133" t="str">
            <v>陳獻祥</v>
          </cell>
          <cell r="E11133" t="str">
            <v>陳獻祥先生</v>
          </cell>
          <cell r="F11133">
            <v>932129364</v>
          </cell>
        </row>
        <row r="11134">
          <cell r="A11134" t="str">
            <v>NN45239</v>
          </cell>
          <cell r="B11134" t="str">
            <v>4455L2</v>
          </cell>
          <cell r="C11134" t="str">
            <v>先生</v>
          </cell>
          <cell r="D11134" t="str">
            <v>張瓊蓉</v>
          </cell>
          <cell r="E11134" t="str">
            <v>劉錦龍先生</v>
          </cell>
          <cell r="F11134">
            <v>933221705</v>
          </cell>
        </row>
        <row r="11135">
          <cell r="A11135" t="str">
            <v>NN45241</v>
          </cell>
          <cell r="B11135" t="str">
            <v>2479J7</v>
          </cell>
          <cell r="C11135" t="str">
            <v>先生</v>
          </cell>
          <cell r="D11135" t="str">
            <v>吳泳興</v>
          </cell>
          <cell r="E11135" t="str">
            <v>吳泳興先生</v>
          </cell>
          <cell r="F11135">
            <v>988372147</v>
          </cell>
        </row>
        <row r="11136">
          <cell r="A11136" t="str">
            <v>NN45265</v>
          </cell>
          <cell r="B11136" t="str">
            <v>0318L2</v>
          </cell>
          <cell r="C11136" t="str">
            <v>小姐</v>
          </cell>
          <cell r="D11136" t="str">
            <v>李楉涵</v>
          </cell>
          <cell r="E11136" t="str">
            <v>李楉涵小姐</v>
          </cell>
          <cell r="F11136">
            <v>909030555</v>
          </cell>
        </row>
        <row r="11137">
          <cell r="A11137" t="str">
            <v>NN45267</v>
          </cell>
          <cell r="B11137" t="str">
            <v>0711J6</v>
          </cell>
          <cell r="C11137" t="str">
            <v>先生</v>
          </cell>
          <cell r="D11137" t="str">
            <v>陳敬宗</v>
          </cell>
          <cell r="E11137" t="str">
            <v>陳敬宗先生</v>
          </cell>
          <cell r="F11137">
            <v>921372718</v>
          </cell>
        </row>
        <row r="11138">
          <cell r="A11138" t="str">
            <v>NN45274</v>
          </cell>
          <cell r="B11138" t="str">
            <v>2498J6</v>
          </cell>
          <cell r="C11138" t="str">
            <v>先生</v>
          </cell>
          <cell r="D11138" t="str">
            <v>賴世家</v>
          </cell>
          <cell r="E11138" t="str">
            <v>賴世家先生</v>
          </cell>
          <cell r="F11138">
            <v>913357835</v>
          </cell>
        </row>
        <row r="11139">
          <cell r="A11139" t="str">
            <v>NN45286</v>
          </cell>
          <cell r="B11139" t="str">
            <v>9711J6</v>
          </cell>
          <cell r="C11139" t="str">
            <v>小姐</v>
          </cell>
          <cell r="D11139" t="str">
            <v>鄒曼芹</v>
          </cell>
          <cell r="E11139" t="str">
            <v>鄒曼芹小姐</v>
          </cell>
          <cell r="F11139">
            <v>975097688</v>
          </cell>
        </row>
        <row r="11140">
          <cell r="A11140" t="str">
            <v>NN45310</v>
          </cell>
          <cell r="B11140" t="str">
            <v>0086J6</v>
          </cell>
          <cell r="C11140" t="str">
            <v>先生</v>
          </cell>
          <cell r="D11140" t="str">
            <v>創翼管理顧問有限公司陳秋霖</v>
          </cell>
          <cell r="E11140" t="str">
            <v>陳秋霖先生</v>
          </cell>
          <cell r="F11140">
            <v>935543066</v>
          </cell>
        </row>
        <row r="11141">
          <cell r="A11141" t="str">
            <v>NN45332</v>
          </cell>
          <cell r="B11141" t="str">
            <v>5658H7</v>
          </cell>
          <cell r="C11141" t="str">
            <v>先生</v>
          </cell>
          <cell r="D11141" t="str">
            <v>牛嘉興</v>
          </cell>
          <cell r="E11141" t="str">
            <v>牛嘉興先生</v>
          </cell>
          <cell r="F11141">
            <v>912416777</v>
          </cell>
        </row>
        <row r="11142">
          <cell r="A11142" t="str">
            <v>NN45343</v>
          </cell>
          <cell r="B11142" t="str">
            <v>0727L2</v>
          </cell>
          <cell r="C11142" t="str">
            <v>先生</v>
          </cell>
          <cell r="D11142" t="str">
            <v>黃博鴻</v>
          </cell>
          <cell r="E11142" t="str">
            <v>黃博鴻先生</v>
          </cell>
          <cell r="F11142">
            <v>911656688</v>
          </cell>
        </row>
        <row r="11143">
          <cell r="A11143" t="str">
            <v>NN45377</v>
          </cell>
          <cell r="B11143" t="str">
            <v>AKJ9710</v>
          </cell>
          <cell r="C11143" t="str">
            <v>小姐</v>
          </cell>
          <cell r="D11143" t="str">
            <v>蔡耀華</v>
          </cell>
          <cell r="E11143" t="str">
            <v>蔡耀華小姐</v>
          </cell>
          <cell r="F11143">
            <v>910160697</v>
          </cell>
        </row>
        <row r="11144">
          <cell r="A11144" t="str">
            <v>NN65734</v>
          </cell>
          <cell r="B11144" t="str">
            <v>ALW2996</v>
          </cell>
          <cell r="C11144" t="str">
            <v>先生</v>
          </cell>
          <cell r="D11144" t="str">
            <v>胡均豪</v>
          </cell>
          <cell r="E11144" t="str">
            <v>胡均豪先生</v>
          </cell>
          <cell r="F11144">
            <v>963620012</v>
          </cell>
        </row>
        <row r="11145">
          <cell r="A11145" t="str">
            <v>NN67917</v>
          </cell>
          <cell r="B11145" t="str">
            <v>4982T2</v>
          </cell>
          <cell r="C11145" t="str">
            <v>先生</v>
          </cell>
          <cell r="D11145" t="str">
            <v>林政彥</v>
          </cell>
          <cell r="E11145" t="str">
            <v>林政彥先生</v>
          </cell>
          <cell r="F11145">
            <v>912555001</v>
          </cell>
        </row>
        <row r="11146">
          <cell r="A11146" t="str">
            <v>NN67929</v>
          </cell>
          <cell r="B11146" t="str">
            <v>ASL1866</v>
          </cell>
          <cell r="C11146" t="str">
            <v>先生</v>
          </cell>
          <cell r="D11146" t="str">
            <v>盧仁傑</v>
          </cell>
          <cell r="E11146" t="str">
            <v>盧仁傑先生</v>
          </cell>
          <cell r="F11146">
            <v>933766435</v>
          </cell>
        </row>
        <row r="11147">
          <cell r="A11147" t="str">
            <v>NN67933</v>
          </cell>
          <cell r="B11147" t="str">
            <v>AGC9697</v>
          </cell>
          <cell r="C11147" t="str">
            <v>先生</v>
          </cell>
          <cell r="D11147" t="str">
            <v>盧麒丞</v>
          </cell>
          <cell r="E11147" t="str">
            <v>盧麒丞先生</v>
          </cell>
          <cell r="F11147">
            <v>987869984</v>
          </cell>
        </row>
        <row r="11148">
          <cell r="A11148" t="str">
            <v>NN67946</v>
          </cell>
          <cell r="B11148" t="str">
            <v>AAA6099</v>
          </cell>
          <cell r="C11148" t="str">
            <v>先生</v>
          </cell>
          <cell r="D11148" t="str">
            <v>陳俊祺</v>
          </cell>
          <cell r="E11148" t="str">
            <v>陳俊祺先生</v>
          </cell>
          <cell r="F11148">
            <v>918133455</v>
          </cell>
        </row>
        <row r="11149">
          <cell r="A11149" t="str">
            <v>NN67952</v>
          </cell>
          <cell r="B11149" t="str">
            <v>7689T3</v>
          </cell>
          <cell r="C11149" t="str">
            <v>先生</v>
          </cell>
          <cell r="D11149" t="str">
            <v>沈拓江</v>
          </cell>
          <cell r="E11149" t="str">
            <v>沈拓江先生</v>
          </cell>
          <cell r="F11149">
            <v>955335121</v>
          </cell>
        </row>
        <row r="11150">
          <cell r="A11150" t="str">
            <v>NN67969</v>
          </cell>
          <cell r="B11150" t="str">
            <v>AAM6527</v>
          </cell>
          <cell r="C11150" t="str">
            <v>先生</v>
          </cell>
          <cell r="D11150" t="str">
            <v>劉豐安</v>
          </cell>
          <cell r="E11150" t="str">
            <v>劉豐安先生</v>
          </cell>
          <cell r="F11150">
            <v>922602688</v>
          </cell>
        </row>
        <row r="11151">
          <cell r="A11151" t="str">
            <v>NN67972</v>
          </cell>
          <cell r="B11151" t="str">
            <v>AAA6098</v>
          </cell>
          <cell r="C11151" t="str">
            <v>先生</v>
          </cell>
          <cell r="D11151" t="str">
            <v>王一勇</v>
          </cell>
          <cell r="E11151" t="str">
            <v>王一勇先生</v>
          </cell>
          <cell r="F11151">
            <v>932198069</v>
          </cell>
        </row>
        <row r="11152">
          <cell r="A11152" t="str">
            <v>NN67997</v>
          </cell>
          <cell r="B11152" t="str">
            <v>AHB0658</v>
          </cell>
          <cell r="C11152" t="str">
            <v>先生</v>
          </cell>
          <cell r="D11152" t="str">
            <v>洪國原</v>
          </cell>
          <cell r="E11152" t="str">
            <v>洪國原先生</v>
          </cell>
          <cell r="F11152">
            <v>952772781</v>
          </cell>
        </row>
        <row r="11153">
          <cell r="A11153" t="str">
            <v>NN68006</v>
          </cell>
          <cell r="B11153" t="str">
            <v>AAN6386</v>
          </cell>
          <cell r="C11153" t="str">
            <v>先生</v>
          </cell>
          <cell r="D11153" t="str">
            <v>張曉萍</v>
          </cell>
          <cell r="E11153" t="str">
            <v>陳國生先生</v>
          </cell>
          <cell r="F11153">
            <v>932231976</v>
          </cell>
        </row>
        <row r="11154">
          <cell r="A11154" t="str">
            <v>NN68008</v>
          </cell>
          <cell r="B11154" t="str">
            <v>ABC6816</v>
          </cell>
          <cell r="C11154" t="str">
            <v>先生</v>
          </cell>
          <cell r="D11154" t="str">
            <v>陳浩瑋</v>
          </cell>
          <cell r="E11154" t="str">
            <v>陳浩瑋先生</v>
          </cell>
          <cell r="F11154">
            <v>953895973</v>
          </cell>
        </row>
        <row r="11155">
          <cell r="A11155" t="str">
            <v>NN68020</v>
          </cell>
          <cell r="B11155" t="str">
            <v>AFS2599</v>
          </cell>
          <cell r="C11155" t="str">
            <v>先生</v>
          </cell>
          <cell r="D11155" t="str">
            <v>陳春豐</v>
          </cell>
          <cell r="E11155" t="str">
            <v>陳彥希先生</v>
          </cell>
          <cell r="F11155">
            <v>928919288</v>
          </cell>
        </row>
        <row r="11156">
          <cell r="A11156" t="str">
            <v>NN72518</v>
          </cell>
          <cell r="B11156" t="str">
            <v>3575J9</v>
          </cell>
          <cell r="C11156" t="str">
            <v>先生</v>
          </cell>
          <cell r="D11156" t="str">
            <v>蔡宏均</v>
          </cell>
          <cell r="E11156" t="str">
            <v>蔡宏均先生</v>
          </cell>
          <cell r="F11156">
            <v>936918911</v>
          </cell>
        </row>
        <row r="11157">
          <cell r="A11157" t="str">
            <v>NN72527</v>
          </cell>
          <cell r="B11157" t="str">
            <v>AAA9599</v>
          </cell>
          <cell r="C11157" t="str">
            <v>先生</v>
          </cell>
          <cell r="D11157" t="str">
            <v>英騰資訊股份有限公司張瑋修</v>
          </cell>
          <cell r="E11157" t="str">
            <v>張瑋修先生</v>
          </cell>
          <cell r="F11157">
            <v>921896741</v>
          </cell>
        </row>
        <row r="11158">
          <cell r="A11158" t="str">
            <v>NN72531</v>
          </cell>
          <cell r="B11158" t="str">
            <v>6889H9</v>
          </cell>
          <cell r="C11158" t="str">
            <v>小姐</v>
          </cell>
          <cell r="D11158" t="str">
            <v>傳誠投資顧問股份有限公司賴麗玲</v>
          </cell>
          <cell r="E11158" t="str">
            <v>賴麗玲小姐</v>
          </cell>
          <cell r="F11158">
            <v>936922955</v>
          </cell>
        </row>
        <row r="11159">
          <cell r="A11159" t="str">
            <v>NN72536</v>
          </cell>
          <cell r="B11159" t="str">
            <v>5899H9</v>
          </cell>
          <cell r="C11159" t="str">
            <v>先生</v>
          </cell>
          <cell r="D11159" t="str">
            <v>永華聯合科技有限公司吳彥賢</v>
          </cell>
          <cell r="E11159" t="str">
            <v>吳彥賢先生</v>
          </cell>
          <cell r="F11159">
            <v>955927359</v>
          </cell>
        </row>
        <row r="11160">
          <cell r="A11160" t="str">
            <v>NN72537</v>
          </cell>
          <cell r="B11160" t="str">
            <v>3069R8</v>
          </cell>
          <cell r="C11160" t="str">
            <v>先生</v>
          </cell>
          <cell r="D11160" t="str">
            <v>俊欣行股份有限公司李思陶</v>
          </cell>
          <cell r="E11160" t="str">
            <v>李思陶先生</v>
          </cell>
          <cell r="F11160">
            <v>933103965</v>
          </cell>
        </row>
        <row r="11161">
          <cell r="A11161" t="str">
            <v>NN72544</v>
          </cell>
          <cell r="B11161" t="str">
            <v>車已賣</v>
          </cell>
          <cell r="C11161" t="str">
            <v>先生</v>
          </cell>
          <cell r="D11161" t="str">
            <v>黃世鵬</v>
          </cell>
          <cell r="E11161" t="str">
            <v>黃世鵬先生</v>
          </cell>
          <cell r="F11161">
            <v>975387656</v>
          </cell>
        </row>
        <row r="11162">
          <cell r="A11162" t="str">
            <v>NN72546</v>
          </cell>
          <cell r="B11162" t="str">
            <v>1188J9</v>
          </cell>
          <cell r="C11162" t="str">
            <v>小姐</v>
          </cell>
          <cell r="D11162" t="str">
            <v>周靜嵐</v>
          </cell>
          <cell r="E11162" t="str">
            <v>周靜嵐小姐</v>
          </cell>
          <cell r="F11162">
            <v>936101896</v>
          </cell>
        </row>
        <row r="11163">
          <cell r="A11163" t="str">
            <v>NN72552</v>
          </cell>
          <cell r="B11163" t="str">
            <v>9122J9</v>
          </cell>
          <cell r="C11163" t="str">
            <v>先生</v>
          </cell>
          <cell r="D11163" t="str">
            <v>杰揚設計有限公司陳令翔</v>
          </cell>
          <cell r="E11163" t="str">
            <v>陳令翔先生</v>
          </cell>
          <cell r="F11163">
            <v>928335055</v>
          </cell>
        </row>
        <row r="11164">
          <cell r="A11164" t="str">
            <v>NN72553</v>
          </cell>
          <cell r="B11164" t="str">
            <v>AAD7677</v>
          </cell>
          <cell r="C11164" t="str">
            <v>先生</v>
          </cell>
          <cell r="D11164" t="str">
            <v>張聲華</v>
          </cell>
          <cell r="E11164" t="str">
            <v>張聲華先生</v>
          </cell>
          <cell r="F11164">
            <v>937895384</v>
          </cell>
        </row>
        <row r="11165">
          <cell r="A11165" t="str">
            <v>NN72558</v>
          </cell>
          <cell r="B11165" t="str">
            <v>0013S2</v>
          </cell>
          <cell r="C11165" t="str">
            <v>女士</v>
          </cell>
          <cell r="D11165" t="str">
            <v>林沛臻</v>
          </cell>
          <cell r="E11165" t="str">
            <v>林沛臻女士</v>
          </cell>
          <cell r="F11165">
            <v>927915707</v>
          </cell>
        </row>
        <row r="11166">
          <cell r="A11166" t="str">
            <v>NN72570</v>
          </cell>
          <cell r="B11166" t="str">
            <v>0918R8</v>
          </cell>
          <cell r="C11166" t="str">
            <v>先生</v>
          </cell>
          <cell r="D11166" t="str">
            <v>呂志峰</v>
          </cell>
          <cell r="E11166" t="str">
            <v>呂志峰先生</v>
          </cell>
          <cell r="F11166">
            <v>925337507</v>
          </cell>
        </row>
        <row r="11167">
          <cell r="A11167" t="str">
            <v>NN72577</v>
          </cell>
          <cell r="B11167">
            <v>668558</v>
          </cell>
          <cell r="C11167" t="str">
            <v>小姐</v>
          </cell>
          <cell r="D11167" t="str">
            <v>日盛全台通小客車租賃(股)陳鵑</v>
          </cell>
          <cell r="E11167" t="str">
            <v>陳鵑小姐</v>
          </cell>
          <cell r="F11167">
            <v>975387882</v>
          </cell>
        </row>
        <row r="11168">
          <cell r="A11168" t="str">
            <v>NN72586</v>
          </cell>
          <cell r="B11168">
            <v>552186</v>
          </cell>
          <cell r="C11168" t="str">
            <v>小姐</v>
          </cell>
          <cell r="D11168" t="str">
            <v>遠銀國際租賃股份有限公司大衛貝普肯</v>
          </cell>
          <cell r="E11168" t="str">
            <v>許佳嬡小姐</v>
          </cell>
          <cell r="F11168">
            <v>934371724</v>
          </cell>
        </row>
        <row r="11169">
          <cell r="A11169" t="str">
            <v>NN72599</v>
          </cell>
          <cell r="B11169" t="str">
            <v>APU0328</v>
          </cell>
          <cell r="C11169" t="str">
            <v>先生</v>
          </cell>
          <cell r="D11169" t="str">
            <v>陳愈紘</v>
          </cell>
          <cell r="E11169" t="str">
            <v>陳愈紘先生</v>
          </cell>
          <cell r="F11169">
            <v>916776662</v>
          </cell>
        </row>
        <row r="11170">
          <cell r="A11170" t="str">
            <v>NN72605</v>
          </cell>
          <cell r="B11170" t="str">
            <v>7081T3</v>
          </cell>
          <cell r="C11170" t="str">
            <v>先生</v>
          </cell>
          <cell r="D11170" t="str">
            <v>楊瑋弘</v>
          </cell>
          <cell r="E11170" t="str">
            <v>楊瑋弘先生</v>
          </cell>
          <cell r="F11170">
            <v>921064867</v>
          </cell>
        </row>
        <row r="11171">
          <cell r="A11171" t="str">
            <v>NN72608</v>
          </cell>
          <cell r="B11171" t="str">
            <v>2858T3</v>
          </cell>
          <cell r="C11171" t="str">
            <v>先生</v>
          </cell>
          <cell r="D11171" t="str">
            <v>方弘吉</v>
          </cell>
          <cell r="E11171" t="str">
            <v>方弘吉先生</v>
          </cell>
          <cell r="F11171">
            <v>939333109</v>
          </cell>
        </row>
        <row r="11172">
          <cell r="A11172" t="str">
            <v>NN72616</v>
          </cell>
          <cell r="B11172" t="str">
            <v>AAY7678</v>
          </cell>
          <cell r="C11172" t="str">
            <v>先生</v>
          </cell>
          <cell r="D11172" t="str">
            <v>梁力仁</v>
          </cell>
          <cell r="E11172" t="str">
            <v>梁力仁先生</v>
          </cell>
          <cell r="F11172">
            <v>988057755</v>
          </cell>
        </row>
        <row r="11173">
          <cell r="A11173" t="str">
            <v>NN72618</v>
          </cell>
          <cell r="B11173" t="str">
            <v>AAA9968</v>
          </cell>
          <cell r="C11173" t="str">
            <v>先生</v>
          </cell>
          <cell r="D11173" t="str">
            <v>方睿杰</v>
          </cell>
          <cell r="E11173" t="str">
            <v>方睿杰先生</v>
          </cell>
          <cell r="F11173">
            <v>988585311</v>
          </cell>
        </row>
        <row r="11174">
          <cell r="A11174" t="str">
            <v>NN72620</v>
          </cell>
          <cell r="B11174" t="str">
            <v>ATL7775</v>
          </cell>
          <cell r="C11174" t="str">
            <v>小姐</v>
          </cell>
          <cell r="D11174" t="str">
            <v>黃瀅羽</v>
          </cell>
          <cell r="E11174" t="str">
            <v>黃瀅羽小姐</v>
          </cell>
          <cell r="F11174">
            <v>968686755</v>
          </cell>
        </row>
        <row r="11175">
          <cell r="A11175" t="str">
            <v>NN72621</v>
          </cell>
          <cell r="B11175" t="str">
            <v>ABD5328</v>
          </cell>
          <cell r="C11175" t="str">
            <v>先生</v>
          </cell>
          <cell r="D11175" t="str">
            <v>張林勛</v>
          </cell>
          <cell r="E11175" t="str">
            <v>張林勛先生</v>
          </cell>
          <cell r="F11175">
            <v>932198782</v>
          </cell>
        </row>
        <row r="11176">
          <cell r="A11176" t="str">
            <v>NN72623</v>
          </cell>
          <cell r="B11176" t="str">
            <v>AFN9777</v>
          </cell>
          <cell r="C11176" t="str">
            <v>先生</v>
          </cell>
          <cell r="D11176" t="str">
            <v>車已賣</v>
          </cell>
          <cell r="E11176" t="str">
            <v>車已賣先生</v>
          </cell>
          <cell r="F11176">
            <v>900000000</v>
          </cell>
        </row>
        <row r="11177">
          <cell r="A11177" t="str">
            <v>NN72625</v>
          </cell>
          <cell r="B11177" t="str">
            <v>AAC6328</v>
          </cell>
          <cell r="C11177" t="str">
            <v>先生</v>
          </cell>
          <cell r="D11177" t="str">
            <v>廖進益</v>
          </cell>
          <cell r="E11177" t="str">
            <v>廖進益先生</v>
          </cell>
          <cell r="F11177">
            <v>933721896</v>
          </cell>
        </row>
        <row r="11178">
          <cell r="A11178" t="str">
            <v>NN72640</v>
          </cell>
          <cell r="B11178" t="str">
            <v>AKJ9001</v>
          </cell>
          <cell r="C11178" t="str">
            <v>先生</v>
          </cell>
          <cell r="D11178" t="str">
            <v>安祺人力仲介(有)陳鼎文</v>
          </cell>
          <cell r="E11178" t="str">
            <v>陳鼎文先生</v>
          </cell>
          <cell r="F11178">
            <v>939890065</v>
          </cell>
        </row>
        <row r="11179">
          <cell r="A11179" t="str">
            <v>NN72641</v>
          </cell>
          <cell r="B11179" t="str">
            <v>ABB1698</v>
          </cell>
          <cell r="C11179" t="str">
            <v>先生</v>
          </cell>
          <cell r="D11179" t="str">
            <v>蔡紋欣</v>
          </cell>
          <cell r="E11179" t="str">
            <v>楊文瀚先生</v>
          </cell>
          <cell r="F11179">
            <v>927180301</v>
          </cell>
        </row>
        <row r="11180">
          <cell r="A11180" t="str">
            <v>NN72645</v>
          </cell>
          <cell r="B11180" t="str">
            <v>AAQ9399</v>
          </cell>
          <cell r="C11180" t="str">
            <v>先生</v>
          </cell>
          <cell r="D11180" t="str">
            <v>詹士民</v>
          </cell>
          <cell r="E11180" t="str">
            <v>詹士民先生</v>
          </cell>
          <cell r="F11180">
            <v>936077090</v>
          </cell>
        </row>
        <row r="11181">
          <cell r="A11181" t="str">
            <v>NN72660</v>
          </cell>
          <cell r="B11181" t="str">
            <v>ABK1129</v>
          </cell>
          <cell r="C11181" t="str">
            <v>小姐</v>
          </cell>
          <cell r="D11181" t="str">
            <v>張淑娟</v>
          </cell>
          <cell r="E11181" t="str">
            <v>張淑娟小姐</v>
          </cell>
          <cell r="F11181">
            <v>925089777</v>
          </cell>
        </row>
        <row r="11182">
          <cell r="A11182" t="str">
            <v>NN72680</v>
          </cell>
          <cell r="B11182" t="str">
            <v>AAA5588</v>
          </cell>
          <cell r="C11182" t="str">
            <v>先生</v>
          </cell>
          <cell r="D11182" t="str">
            <v>耕耘建設股份有限公司李一宏</v>
          </cell>
          <cell r="E11182" t="str">
            <v>李一宏先生</v>
          </cell>
          <cell r="F11182">
            <v>936266299</v>
          </cell>
        </row>
        <row r="11183">
          <cell r="A11183" t="str">
            <v>NN72736</v>
          </cell>
          <cell r="B11183" t="str">
            <v>5151T3</v>
          </cell>
          <cell r="C11183" t="str">
            <v>先生</v>
          </cell>
          <cell r="D11183" t="str">
            <v>趙永梯結構技師事務所趙永梯</v>
          </cell>
          <cell r="E11183" t="str">
            <v>趙永梯先生</v>
          </cell>
          <cell r="F11183">
            <v>938090312</v>
          </cell>
        </row>
        <row r="11184">
          <cell r="A11184" t="str">
            <v>NN74913</v>
          </cell>
          <cell r="B11184" t="str">
            <v>8078J9</v>
          </cell>
          <cell r="C11184" t="str">
            <v>先生</v>
          </cell>
          <cell r="D11184" t="str">
            <v>陳文振</v>
          </cell>
          <cell r="E11184" t="str">
            <v>陳文振先生</v>
          </cell>
          <cell r="F11184">
            <v>937981471</v>
          </cell>
        </row>
        <row r="11185">
          <cell r="A11185" t="str">
            <v>NN74915</v>
          </cell>
          <cell r="B11185" t="str">
            <v>AFH8238</v>
          </cell>
          <cell r="C11185" t="str">
            <v>先生</v>
          </cell>
          <cell r="D11185" t="str">
            <v>廖世富</v>
          </cell>
          <cell r="E11185" t="str">
            <v>廖世富先生</v>
          </cell>
          <cell r="F11185">
            <v>938798965</v>
          </cell>
        </row>
        <row r="11186">
          <cell r="A11186" t="str">
            <v>NN74916</v>
          </cell>
          <cell r="B11186" t="str">
            <v>8106J9</v>
          </cell>
          <cell r="C11186" t="str">
            <v>小姐</v>
          </cell>
          <cell r="D11186" t="str">
            <v>黃小芬</v>
          </cell>
          <cell r="E11186" t="str">
            <v>黃小芬小姐</v>
          </cell>
          <cell r="F11186">
            <v>972235797</v>
          </cell>
        </row>
        <row r="11187">
          <cell r="A11187" t="str">
            <v>NN74926</v>
          </cell>
          <cell r="B11187" t="str">
            <v>ALL2558</v>
          </cell>
          <cell r="C11187" t="str">
            <v>先生</v>
          </cell>
          <cell r="D11187" t="str">
            <v>陳慶煌</v>
          </cell>
          <cell r="E11187" t="str">
            <v>陳慶煌先生</v>
          </cell>
          <cell r="F11187">
            <v>939969731</v>
          </cell>
        </row>
        <row r="11188">
          <cell r="A11188" t="str">
            <v>NN74929</v>
          </cell>
          <cell r="B11188" t="str">
            <v>6398J9</v>
          </cell>
          <cell r="C11188" t="str">
            <v>先生</v>
          </cell>
          <cell r="D11188" t="str">
            <v>曾綜宥</v>
          </cell>
          <cell r="E11188" t="str">
            <v>曾綜宥先生</v>
          </cell>
          <cell r="F11188">
            <v>933056752</v>
          </cell>
        </row>
        <row r="11189">
          <cell r="A11189" t="str">
            <v>NN74938</v>
          </cell>
          <cell r="B11189" t="str">
            <v>9889R8</v>
          </cell>
          <cell r="C11189" t="str">
            <v>先生</v>
          </cell>
          <cell r="D11189" t="str">
            <v>郭佳欣</v>
          </cell>
          <cell r="E11189" t="str">
            <v>郭俊廷先生</v>
          </cell>
          <cell r="F11189">
            <v>928165885</v>
          </cell>
        </row>
        <row r="11190">
          <cell r="A11190" t="str">
            <v>NN74950</v>
          </cell>
          <cell r="B11190" t="str">
            <v>7579J9</v>
          </cell>
          <cell r="C11190" t="str">
            <v>先生</v>
          </cell>
          <cell r="D11190" t="str">
            <v>何星儀</v>
          </cell>
          <cell r="E11190" t="str">
            <v>王彥凱先生</v>
          </cell>
          <cell r="F11190">
            <v>928272255</v>
          </cell>
        </row>
        <row r="11191">
          <cell r="A11191" t="str">
            <v>NN74955</v>
          </cell>
          <cell r="B11191" t="str">
            <v>AMY8281</v>
          </cell>
          <cell r="C11191" t="str">
            <v>先生</v>
          </cell>
          <cell r="D11191" t="str">
            <v>林奕廷</v>
          </cell>
          <cell r="E11191" t="str">
            <v>林奕廷先生</v>
          </cell>
          <cell r="F11191">
            <v>956578801</v>
          </cell>
        </row>
        <row r="11192">
          <cell r="A11192" t="str">
            <v>NN74964</v>
          </cell>
          <cell r="B11192" t="str">
            <v>6583R8</v>
          </cell>
          <cell r="C11192" t="str">
            <v>先生</v>
          </cell>
          <cell r="D11192" t="str">
            <v>周綺晏</v>
          </cell>
          <cell r="E11192" t="str">
            <v>李浩榮先生</v>
          </cell>
          <cell r="F11192">
            <v>988058551</v>
          </cell>
        </row>
        <row r="11193">
          <cell r="A11193" t="str">
            <v>NN74974</v>
          </cell>
          <cell r="B11193" t="str">
            <v>7069R5</v>
          </cell>
          <cell r="C11193" t="str">
            <v>先生</v>
          </cell>
          <cell r="D11193" t="str">
            <v>楊權隆</v>
          </cell>
          <cell r="E11193" t="str">
            <v>楊權隆先生</v>
          </cell>
          <cell r="F11193">
            <v>933064930</v>
          </cell>
        </row>
        <row r="11194">
          <cell r="A11194" t="str">
            <v>NN74979</v>
          </cell>
          <cell r="B11194" t="str">
            <v>ABM2225</v>
          </cell>
          <cell r="C11194" t="str">
            <v>小姐</v>
          </cell>
          <cell r="D11194" t="str">
            <v>徐婕穎</v>
          </cell>
          <cell r="E11194" t="str">
            <v>徐婕穎小姐</v>
          </cell>
          <cell r="F11194">
            <v>905072225</v>
          </cell>
        </row>
        <row r="11195">
          <cell r="A11195" t="str">
            <v>NN74998</v>
          </cell>
          <cell r="B11195" t="str">
            <v>8058T2</v>
          </cell>
          <cell r="C11195" t="str">
            <v>小姐</v>
          </cell>
          <cell r="D11195" t="str">
            <v>黃盈盈</v>
          </cell>
          <cell r="E11195" t="str">
            <v>黃盈盈小姐</v>
          </cell>
          <cell r="F11195">
            <v>988138886</v>
          </cell>
        </row>
        <row r="11196">
          <cell r="A11196" t="str">
            <v>NN74999</v>
          </cell>
          <cell r="B11196" t="str">
            <v>1931T9</v>
          </cell>
          <cell r="C11196" t="str">
            <v>先生</v>
          </cell>
          <cell r="D11196" t="str">
            <v>千澔環保工程興業有限公司李家銘</v>
          </cell>
          <cell r="E11196" t="str">
            <v>李家銘先生</v>
          </cell>
          <cell r="F11196">
            <v>988586009</v>
          </cell>
        </row>
        <row r="11197">
          <cell r="A11197" t="str">
            <v>NN75036</v>
          </cell>
          <cell r="B11197" t="str">
            <v>AAQ0271</v>
          </cell>
          <cell r="C11197" t="str">
            <v>先生</v>
          </cell>
          <cell r="D11197" t="str">
            <v>陳雅惠</v>
          </cell>
          <cell r="E11197" t="str">
            <v>呂智立先生</v>
          </cell>
          <cell r="F11197">
            <v>919988174</v>
          </cell>
        </row>
        <row r="11198">
          <cell r="A11198" t="str">
            <v>NN75058</v>
          </cell>
          <cell r="B11198" t="str">
            <v>RAC1168</v>
          </cell>
          <cell r="C11198" t="str">
            <v>先生</v>
          </cell>
          <cell r="D11198" t="str">
            <v>遠銀國際租賃股份有限公司施賀傑</v>
          </cell>
          <cell r="E11198" t="str">
            <v>施賀傑先生</v>
          </cell>
          <cell r="F11198">
            <v>905282607</v>
          </cell>
        </row>
        <row r="11199">
          <cell r="A11199" t="str">
            <v>NN75059</v>
          </cell>
          <cell r="B11199" t="str">
            <v>9386S2</v>
          </cell>
          <cell r="C11199" t="str">
            <v>小姐</v>
          </cell>
          <cell r="D11199" t="str">
            <v>張維倫</v>
          </cell>
          <cell r="E11199" t="str">
            <v>張維倫小姐</v>
          </cell>
          <cell r="F11199">
            <v>955706180</v>
          </cell>
        </row>
        <row r="11200">
          <cell r="A11200" t="str">
            <v>NN75064</v>
          </cell>
          <cell r="B11200" t="str">
            <v>7058T2</v>
          </cell>
          <cell r="C11200" t="str">
            <v>小姐</v>
          </cell>
          <cell r="D11200" t="str">
            <v>蔡淑玲</v>
          </cell>
          <cell r="E11200" t="str">
            <v>蔡淑玲小姐</v>
          </cell>
          <cell r="F11200">
            <v>939096668</v>
          </cell>
        </row>
        <row r="11201">
          <cell r="A11201" t="str">
            <v>NN75071</v>
          </cell>
          <cell r="B11201" t="str">
            <v>2712T6</v>
          </cell>
          <cell r="C11201" t="str">
            <v>先生</v>
          </cell>
          <cell r="D11201" t="str">
            <v>林昭吟</v>
          </cell>
          <cell r="E11201" t="str">
            <v>許朝欽先生</v>
          </cell>
          <cell r="F11201">
            <v>963098098</v>
          </cell>
        </row>
        <row r="11202">
          <cell r="A11202" t="str">
            <v>NN75074</v>
          </cell>
          <cell r="B11202" t="str">
            <v>AAY8786</v>
          </cell>
          <cell r="C11202" t="str">
            <v>先生</v>
          </cell>
          <cell r="D11202" t="str">
            <v>陳家鴻</v>
          </cell>
          <cell r="E11202" t="str">
            <v>陳家鴻先生</v>
          </cell>
          <cell r="F11202">
            <v>926181503</v>
          </cell>
        </row>
        <row r="11203">
          <cell r="A11203" t="str">
            <v>NN75081</v>
          </cell>
          <cell r="B11203" t="str">
            <v>AAP3569</v>
          </cell>
          <cell r="C11203" t="str">
            <v>先生</v>
          </cell>
          <cell r="D11203" t="str">
            <v>趙家宥</v>
          </cell>
          <cell r="E11203" t="str">
            <v>趙家宥先生</v>
          </cell>
          <cell r="F11203">
            <v>978783838</v>
          </cell>
        </row>
        <row r="11204">
          <cell r="A11204" t="str">
            <v>NN75105</v>
          </cell>
          <cell r="B11204" t="str">
            <v>APM6909</v>
          </cell>
          <cell r="C11204" t="str">
            <v>先生</v>
          </cell>
          <cell r="D11204" t="str">
            <v>張育瑋</v>
          </cell>
          <cell r="E11204" t="str">
            <v>張育瑋先生</v>
          </cell>
          <cell r="F11204">
            <v>975890953</v>
          </cell>
        </row>
        <row r="11205">
          <cell r="A11205" t="str">
            <v>NN75106</v>
          </cell>
          <cell r="B11205" t="str">
            <v>2985R8</v>
          </cell>
          <cell r="C11205" t="str">
            <v>先生</v>
          </cell>
          <cell r="D11205" t="str">
            <v>盛奕崴</v>
          </cell>
          <cell r="E11205" t="str">
            <v>盛奕崴先生</v>
          </cell>
          <cell r="F11205">
            <v>972126588</v>
          </cell>
        </row>
        <row r="11206">
          <cell r="A11206" t="str">
            <v>NN75114</v>
          </cell>
          <cell r="B11206" t="str">
            <v>AMG1962</v>
          </cell>
          <cell r="C11206" t="str">
            <v>先生</v>
          </cell>
          <cell r="D11206" t="str">
            <v>張家閔</v>
          </cell>
          <cell r="E11206" t="str">
            <v>張家閔先生</v>
          </cell>
          <cell r="F11206">
            <v>988033024</v>
          </cell>
        </row>
        <row r="11207">
          <cell r="A11207" t="str">
            <v>NN75120</v>
          </cell>
          <cell r="B11207" t="str">
            <v>5199M2</v>
          </cell>
          <cell r="C11207" t="str">
            <v>先生</v>
          </cell>
          <cell r="D11207" t="str">
            <v>富耀開發有限公司鄭克偉</v>
          </cell>
          <cell r="E11207" t="str">
            <v>鄭克偉先生</v>
          </cell>
          <cell r="F11207">
            <v>921425388</v>
          </cell>
        </row>
        <row r="11208">
          <cell r="A11208" t="str">
            <v>NN75131</v>
          </cell>
          <cell r="B11208" t="str">
            <v>AAM7827</v>
          </cell>
          <cell r="C11208" t="str">
            <v>先生</v>
          </cell>
          <cell r="D11208" t="str">
            <v>黃健豪</v>
          </cell>
          <cell r="E11208" t="str">
            <v>王嘉御先生</v>
          </cell>
          <cell r="F11208">
            <v>960736502</v>
          </cell>
        </row>
        <row r="11209">
          <cell r="A11209" t="str">
            <v>NN75139</v>
          </cell>
          <cell r="B11209" t="str">
            <v>6137L8</v>
          </cell>
          <cell r="C11209" t="str">
            <v>小姐</v>
          </cell>
          <cell r="D11209" t="str">
            <v>廖冠侖</v>
          </cell>
          <cell r="E11209" t="str">
            <v>蘇皇汝小姐</v>
          </cell>
          <cell r="F11209">
            <v>981829405</v>
          </cell>
        </row>
        <row r="11210">
          <cell r="A11210" t="str">
            <v>NN75141</v>
          </cell>
          <cell r="B11210" t="str">
            <v>AAM1099</v>
          </cell>
          <cell r="C11210" t="str">
            <v>先生</v>
          </cell>
          <cell r="D11210" t="str">
            <v>詹楊麗香</v>
          </cell>
          <cell r="E11210" t="str">
            <v>詹育凱先生</v>
          </cell>
          <cell r="F11210">
            <v>916744620</v>
          </cell>
        </row>
        <row r="11211">
          <cell r="A11211" t="str">
            <v>NN75173</v>
          </cell>
          <cell r="B11211" t="str">
            <v>AKF6839</v>
          </cell>
          <cell r="C11211" t="str">
            <v>小姐</v>
          </cell>
          <cell r="D11211" t="str">
            <v>邱美文</v>
          </cell>
          <cell r="E11211" t="str">
            <v>邱美文小姐</v>
          </cell>
          <cell r="F11211">
            <v>956234516</v>
          </cell>
        </row>
        <row r="11212">
          <cell r="A11212" t="str">
            <v>NN75174</v>
          </cell>
          <cell r="B11212" t="str">
            <v>8203R8</v>
          </cell>
          <cell r="C11212" t="str">
            <v>先生</v>
          </cell>
          <cell r="D11212" t="str">
            <v>許宗毅</v>
          </cell>
          <cell r="E11212" t="str">
            <v>許宗毅先生</v>
          </cell>
          <cell r="F11212">
            <v>922388743</v>
          </cell>
        </row>
        <row r="11213">
          <cell r="A11213" t="str">
            <v>NN75179</v>
          </cell>
          <cell r="B11213" t="str">
            <v>ANN5698</v>
          </cell>
          <cell r="C11213" t="str">
            <v>先生</v>
          </cell>
          <cell r="D11213" t="str">
            <v>魏廣皓</v>
          </cell>
          <cell r="E11213" t="str">
            <v>魏廣皓先生</v>
          </cell>
          <cell r="F11213">
            <v>920187407</v>
          </cell>
        </row>
        <row r="11214">
          <cell r="A11214" t="str">
            <v>NN75219</v>
          </cell>
          <cell r="B11214" t="str">
            <v>2008T3</v>
          </cell>
          <cell r="C11214" t="str">
            <v>先生</v>
          </cell>
          <cell r="D11214" t="str">
            <v>高怡梅</v>
          </cell>
          <cell r="E11214" t="str">
            <v>徐國平先生</v>
          </cell>
          <cell r="F11214">
            <v>922955853</v>
          </cell>
        </row>
        <row r="11215">
          <cell r="A11215" t="str">
            <v>NN75222</v>
          </cell>
          <cell r="B11215" t="str">
            <v>AAM2882</v>
          </cell>
          <cell r="C11215" t="str">
            <v>先生</v>
          </cell>
          <cell r="D11215" t="str">
            <v>0麥正奇</v>
          </cell>
          <cell r="E11215" t="str">
            <v>麥正奇先生</v>
          </cell>
          <cell r="F11215">
            <v>963039306</v>
          </cell>
        </row>
        <row r="11216">
          <cell r="A11216" t="str">
            <v>NN75227</v>
          </cell>
          <cell r="B11216" t="str">
            <v>AAL9681</v>
          </cell>
          <cell r="C11216" t="str">
            <v>先生</v>
          </cell>
          <cell r="D11216" t="str">
            <v>王思樺</v>
          </cell>
          <cell r="E11216" t="str">
            <v>洪志勳先生</v>
          </cell>
          <cell r="F11216">
            <v>926801153</v>
          </cell>
        </row>
        <row r="11217">
          <cell r="A11217" t="str">
            <v>NN75233</v>
          </cell>
          <cell r="B11217" t="str">
            <v>AKS8550</v>
          </cell>
          <cell r="C11217" t="str">
            <v>先生</v>
          </cell>
          <cell r="D11217" t="str">
            <v>邱世興</v>
          </cell>
          <cell r="E11217" t="str">
            <v>邱世興先生</v>
          </cell>
          <cell r="F11217">
            <v>958852829</v>
          </cell>
        </row>
        <row r="11218">
          <cell r="A11218" t="str">
            <v>NN75254</v>
          </cell>
          <cell r="B11218" t="str">
            <v>AAA5839</v>
          </cell>
          <cell r="C11218" t="str">
            <v>小姐</v>
          </cell>
          <cell r="D11218" t="str">
            <v>廖淑芬</v>
          </cell>
          <cell r="E11218" t="str">
            <v>廖淑芬小姐</v>
          </cell>
          <cell r="F11218">
            <v>920664687</v>
          </cell>
        </row>
        <row r="11219">
          <cell r="A11219" t="str">
            <v>NN75256</v>
          </cell>
          <cell r="B11219" t="str">
            <v>ARN7391</v>
          </cell>
          <cell r="C11219" t="str">
            <v>先生</v>
          </cell>
          <cell r="D11219" t="str">
            <v>陳慶倫</v>
          </cell>
          <cell r="E11219" t="str">
            <v>陳慶倫先生</v>
          </cell>
          <cell r="F11219">
            <v>982360370</v>
          </cell>
        </row>
        <row r="11220">
          <cell r="A11220" t="str">
            <v>NN75264</v>
          </cell>
          <cell r="B11220" t="str">
            <v>0320T3</v>
          </cell>
          <cell r="C11220" t="str">
            <v>先生</v>
          </cell>
          <cell r="D11220" t="str">
            <v>蔡閎陞</v>
          </cell>
          <cell r="E11220" t="str">
            <v>蔡閎陞先生</v>
          </cell>
          <cell r="F11220">
            <v>970621177</v>
          </cell>
        </row>
        <row r="11221">
          <cell r="A11221" t="str">
            <v>NN75286</v>
          </cell>
          <cell r="B11221" t="str">
            <v>7457R8</v>
          </cell>
          <cell r="C11221" t="str">
            <v>先生</v>
          </cell>
          <cell r="D11221" t="str">
            <v>景康管理有限公司楊宗仁</v>
          </cell>
          <cell r="E11221" t="str">
            <v>楊宗仁先生</v>
          </cell>
          <cell r="F11221">
            <v>955816119</v>
          </cell>
        </row>
        <row r="11222">
          <cell r="A11222" t="str">
            <v>NN75301</v>
          </cell>
          <cell r="B11222" t="str">
            <v>2075S2</v>
          </cell>
          <cell r="C11222" t="str">
            <v>先生</v>
          </cell>
          <cell r="D11222" t="str">
            <v>楊絲茜</v>
          </cell>
          <cell r="E11222" t="str">
            <v>陳秋正先生</v>
          </cell>
          <cell r="F11222">
            <v>930080040</v>
          </cell>
        </row>
        <row r="11223">
          <cell r="A11223" t="str">
            <v>NN75310</v>
          </cell>
          <cell r="B11223" t="str">
            <v>AAA7200</v>
          </cell>
          <cell r="C11223" t="str">
            <v>先生</v>
          </cell>
          <cell r="D11223" t="str">
            <v>程文鐸</v>
          </cell>
          <cell r="E11223" t="str">
            <v>程文鐸先生</v>
          </cell>
          <cell r="F11223">
            <v>908925868</v>
          </cell>
        </row>
        <row r="11224">
          <cell r="A11224" t="str">
            <v>NN75343</v>
          </cell>
          <cell r="B11224" t="str">
            <v>9577T3</v>
          </cell>
          <cell r="C11224" t="str">
            <v>小姐</v>
          </cell>
          <cell r="D11224" t="str">
            <v>詹記小吃店詹喬安</v>
          </cell>
          <cell r="E11224" t="str">
            <v>詹喬安小姐</v>
          </cell>
          <cell r="F11224">
            <v>933051207</v>
          </cell>
        </row>
        <row r="11225">
          <cell r="A11225" t="str">
            <v>NN75345</v>
          </cell>
          <cell r="B11225" t="str">
            <v>APA7399</v>
          </cell>
          <cell r="C11225" t="str">
            <v>先生</v>
          </cell>
          <cell r="D11225" t="str">
            <v>張榮聰</v>
          </cell>
          <cell r="E11225" t="str">
            <v>張榮聰先生</v>
          </cell>
          <cell r="F11225">
            <v>913057139</v>
          </cell>
        </row>
        <row r="11226">
          <cell r="A11226" t="str">
            <v>NN75346</v>
          </cell>
          <cell r="B11226" t="str">
            <v>AAC0328</v>
          </cell>
          <cell r="C11226" t="str">
            <v>女士</v>
          </cell>
          <cell r="D11226" t="str">
            <v>陳語彤</v>
          </cell>
          <cell r="E11226" t="str">
            <v>陳語彤女士</v>
          </cell>
          <cell r="F11226">
            <v>922071212</v>
          </cell>
        </row>
        <row r="11227">
          <cell r="A11227" t="str">
            <v>NN94095</v>
          </cell>
          <cell r="B11227" t="str">
            <v>ATK3330</v>
          </cell>
          <cell r="C11227" t="str">
            <v>小姐</v>
          </cell>
          <cell r="D11227" t="str">
            <v>李美玲</v>
          </cell>
          <cell r="E11227" t="str">
            <v>李美玲小姐</v>
          </cell>
          <cell r="F11227">
            <v>909727797</v>
          </cell>
        </row>
        <row r="11228">
          <cell r="A11228" t="str">
            <v>NN94203</v>
          </cell>
          <cell r="B11228" t="str">
            <v>AAL7737</v>
          </cell>
          <cell r="C11228" t="str">
            <v>小姐</v>
          </cell>
          <cell r="D11228" t="str">
            <v>賴怡靜</v>
          </cell>
          <cell r="E11228" t="str">
            <v>賴怡靜小姐</v>
          </cell>
          <cell r="F11228">
            <v>986992899</v>
          </cell>
        </row>
        <row r="11229">
          <cell r="A11229" t="str">
            <v>NN94212</v>
          </cell>
          <cell r="B11229" t="str">
            <v>AAA3663</v>
          </cell>
          <cell r="C11229" t="str">
            <v>先生</v>
          </cell>
          <cell r="D11229" t="str">
            <v>汪克群</v>
          </cell>
          <cell r="E11229" t="str">
            <v>汪克群先生</v>
          </cell>
          <cell r="F11229">
            <v>928260116</v>
          </cell>
        </row>
        <row r="11230">
          <cell r="A11230" t="str">
            <v>NN94215</v>
          </cell>
          <cell r="B11230" t="str">
            <v>AAA3727</v>
          </cell>
          <cell r="C11230" t="str">
            <v>先生</v>
          </cell>
          <cell r="D11230" t="str">
            <v>許浩銓</v>
          </cell>
          <cell r="E11230" t="str">
            <v>許浩銓先生</v>
          </cell>
          <cell r="F11230">
            <v>937198814</v>
          </cell>
        </row>
        <row r="11231">
          <cell r="A11231" t="str">
            <v>NN94217</v>
          </cell>
          <cell r="B11231" t="str">
            <v>AAT5263</v>
          </cell>
          <cell r="C11231" t="str">
            <v>小姐</v>
          </cell>
          <cell r="D11231" t="str">
            <v>蔡秀梅</v>
          </cell>
          <cell r="E11231" t="str">
            <v>蔡秀梅小姐</v>
          </cell>
          <cell r="F11231">
            <v>918423399</v>
          </cell>
        </row>
        <row r="11232">
          <cell r="A11232" t="str">
            <v>NN94225</v>
          </cell>
          <cell r="B11232" t="str">
            <v>ARJ6816</v>
          </cell>
          <cell r="C11232" t="str">
            <v>小姐</v>
          </cell>
          <cell r="D11232" t="str">
            <v>郭嚙踝蕭嚙</v>
          </cell>
          <cell r="E11232" t="str">
            <v>郭芷蒿小姐</v>
          </cell>
          <cell r="F11232">
            <v>987956856</v>
          </cell>
        </row>
        <row r="11233">
          <cell r="A11233" t="str">
            <v>NN94231</v>
          </cell>
          <cell r="B11233" t="str">
            <v>AAL7301</v>
          </cell>
          <cell r="C11233" t="str">
            <v>先生</v>
          </cell>
          <cell r="D11233" t="str">
            <v>陳仲景</v>
          </cell>
          <cell r="E11233" t="str">
            <v>陳仲景先生</v>
          </cell>
          <cell r="F11233">
            <v>980106200</v>
          </cell>
        </row>
        <row r="11234">
          <cell r="A11234" t="str">
            <v>NN94234</v>
          </cell>
          <cell r="B11234" t="str">
            <v>8305T3</v>
          </cell>
          <cell r="C11234" t="str">
            <v>先生</v>
          </cell>
          <cell r="D11234" t="str">
            <v>沈貝芬</v>
          </cell>
          <cell r="E11234" t="str">
            <v>陳安順先生</v>
          </cell>
          <cell r="F11234">
            <v>939251713</v>
          </cell>
        </row>
        <row r="11235">
          <cell r="A11235" t="str">
            <v>NN94239</v>
          </cell>
          <cell r="B11235" t="str">
            <v>ADC6655</v>
          </cell>
          <cell r="C11235" t="str">
            <v>先生</v>
          </cell>
          <cell r="D11235" t="str">
            <v>黃佳宏</v>
          </cell>
          <cell r="E11235" t="str">
            <v>黃佳宏先生</v>
          </cell>
          <cell r="F11235">
            <v>972950863</v>
          </cell>
        </row>
        <row r="11236">
          <cell r="A11236" t="str">
            <v>NN94241</v>
          </cell>
          <cell r="B11236" t="str">
            <v>AAD8158</v>
          </cell>
          <cell r="C11236" t="str">
            <v>先生</v>
          </cell>
          <cell r="D11236" t="str">
            <v>李俊影</v>
          </cell>
          <cell r="E11236" t="str">
            <v>李俊影先生</v>
          </cell>
          <cell r="F11236">
            <v>982030090</v>
          </cell>
        </row>
        <row r="11237">
          <cell r="A11237" t="str">
            <v>NN94247</v>
          </cell>
          <cell r="B11237" t="str">
            <v>AAD5696</v>
          </cell>
          <cell r="C11237" t="str">
            <v>先生</v>
          </cell>
          <cell r="D11237" t="str">
            <v>郭瓊中</v>
          </cell>
          <cell r="E11237" t="str">
            <v>郭瓊中先生</v>
          </cell>
          <cell r="F11237">
            <v>920507188</v>
          </cell>
        </row>
        <row r="11238">
          <cell r="A11238" t="str">
            <v>NN94248</v>
          </cell>
          <cell r="B11238" t="str">
            <v>AAD7227</v>
          </cell>
          <cell r="C11238" t="str">
            <v>先生</v>
          </cell>
          <cell r="D11238" t="str">
            <v>郭守寓</v>
          </cell>
          <cell r="E11238" t="str">
            <v>郭守寓先生</v>
          </cell>
          <cell r="F11238">
            <v>916083821</v>
          </cell>
        </row>
        <row r="11239">
          <cell r="A11239" t="str">
            <v>NN94261</v>
          </cell>
          <cell r="B11239" t="str">
            <v>AAA9886</v>
          </cell>
          <cell r="C11239" t="str">
            <v>先生</v>
          </cell>
          <cell r="D11239" t="str">
            <v>詠漢實業有限公司莊晴翔</v>
          </cell>
          <cell r="E11239" t="str">
            <v>莊晴翔先生</v>
          </cell>
          <cell r="F11239">
            <v>910985100</v>
          </cell>
        </row>
        <row r="11240">
          <cell r="A11240" t="str">
            <v>NN94289</v>
          </cell>
          <cell r="B11240" t="str">
            <v>AAA8238</v>
          </cell>
          <cell r="C11240" t="str">
            <v>先生</v>
          </cell>
          <cell r="D11240" t="str">
            <v>沈昱宏</v>
          </cell>
          <cell r="E11240" t="str">
            <v>沈昱宏先生</v>
          </cell>
          <cell r="F11240">
            <v>912852688</v>
          </cell>
        </row>
        <row r="11241">
          <cell r="A11241" t="str">
            <v>NN94295</v>
          </cell>
          <cell r="B11241" t="str">
            <v>ACP3838</v>
          </cell>
          <cell r="C11241" t="str">
            <v>先生</v>
          </cell>
          <cell r="D11241" t="str">
            <v>凌維壕</v>
          </cell>
          <cell r="E11241" t="str">
            <v>凌維壕先生</v>
          </cell>
          <cell r="F11241">
            <v>931949904</v>
          </cell>
        </row>
        <row r="11242">
          <cell r="A11242" t="str">
            <v>NN94299</v>
          </cell>
          <cell r="B11242" t="str">
            <v>AAQ0520</v>
          </cell>
          <cell r="C11242" t="str">
            <v>先生</v>
          </cell>
          <cell r="D11242" t="str">
            <v>吳宏一</v>
          </cell>
          <cell r="E11242" t="str">
            <v>吳宏一先生</v>
          </cell>
          <cell r="F11242">
            <v>928097667</v>
          </cell>
        </row>
        <row r="11243">
          <cell r="A11243" t="str">
            <v>NN94311</v>
          </cell>
          <cell r="B11243" t="str">
            <v>AAA5616</v>
          </cell>
          <cell r="C11243" t="str">
            <v>先生</v>
          </cell>
          <cell r="D11243" t="str">
            <v>吳茵茵</v>
          </cell>
          <cell r="E11243" t="str">
            <v>林倫緯先生</v>
          </cell>
          <cell r="F11243">
            <v>935108131</v>
          </cell>
        </row>
        <row r="11244">
          <cell r="A11244" t="str">
            <v>NN94315</v>
          </cell>
          <cell r="B11244" t="str">
            <v>AAM0728</v>
          </cell>
          <cell r="C11244" t="str">
            <v>先生</v>
          </cell>
          <cell r="D11244" t="str">
            <v>楊筑涵</v>
          </cell>
          <cell r="E11244" t="str">
            <v>周詩斌先生</v>
          </cell>
          <cell r="F11244">
            <v>922188388</v>
          </cell>
        </row>
        <row r="11245">
          <cell r="A11245" t="str">
            <v>NN94317</v>
          </cell>
          <cell r="B11245" t="str">
            <v>AAB7568</v>
          </cell>
          <cell r="C11245" t="str">
            <v>先生</v>
          </cell>
          <cell r="D11245" t="str">
            <v>溫宗憲</v>
          </cell>
          <cell r="E11245" t="str">
            <v>顏銘宏先生</v>
          </cell>
          <cell r="F11245">
            <v>908925868</v>
          </cell>
        </row>
        <row r="11246">
          <cell r="A11246" t="str">
            <v>NN94328</v>
          </cell>
          <cell r="B11246" t="str">
            <v>AAT6821</v>
          </cell>
          <cell r="C11246" t="str">
            <v>先生</v>
          </cell>
          <cell r="D11246" t="str">
            <v>陳穎聰</v>
          </cell>
          <cell r="E11246" t="str">
            <v>陳穎聰先生</v>
          </cell>
          <cell r="F11246">
            <v>986104953</v>
          </cell>
        </row>
        <row r="11247">
          <cell r="A11247" t="str">
            <v>NN94333</v>
          </cell>
          <cell r="B11247" t="str">
            <v>AAG9819</v>
          </cell>
          <cell r="C11247" t="str">
            <v>小姐</v>
          </cell>
          <cell r="D11247" t="str">
            <v>詹照</v>
          </cell>
          <cell r="E11247" t="str">
            <v>詹照小姐</v>
          </cell>
          <cell r="F11247">
            <v>963018986</v>
          </cell>
        </row>
        <row r="11248">
          <cell r="A11248" t="str">
            <v>NN94343</v>
          </cell>
          <cell r="B11248" t="str">
            <v>AAD8857</v>
          </cell>
          <cell r="C11248" t="str">
            <v>小姐</v>
          </cell>
          <cell r="D11248" t="str">
            <v>屈佑謙</v>
          </cell>
          <cell r="E11248" t="str">
            <v>屈佑謙小姐</v>
          </cell>
          <cell r="F11248">
            <v>919522566</v>
          </cell>
        </row>
        <row r="11249">
          <cell r="A11249" t="str">
            <v>NN94345</v>
          </cell>
          <cell r="B11249" t="str">
            <v>AKK1571</v>
          </cell>
          <cell r="C11249" t="str">
            <v>先生</v>
          </cell>
          <cell r="D11249" t="str">
            <v>高玉枝</v>
          </cell>
          <cell r="E11249" t="str">
            <v>謝春鈿先生</v>
          </cell>
          <cell r="F11249">
            <v>936102086</v>
          </cell>
        </row>
        <row r="11250">
          <cell r="A11250" t="str">
            <v>NN94352</v>
          </cell>
          <cell r="B11250" t="str">
            <v>AAD1935</v>
          </cell>
          <cell r="C11250" t="str">
            <v>先生</v>
          </cell>
          <cell r="D11250" t="str">
            <v>蔡富忠</v>
          </cell>
          <cell r="E11250" t="str">
            <v>蔡富忠先生</v>
          </cell>
          <cell r="F11250">
            <v>920818662</v>
          </cell>
        </row>
        <row r="11251">
          <cell r="A11251" t="str">
            <v>NN94355</v>
          </cell>
          <cell r="B11251" t="str">
            <v>AAM0129</v>
          </cell>
          <cell r="C11251" t="str">
            <v>先生</v>
          </cell>
          <cell r="D11251" t="str">
            <v>袁國偉</v>
          </cell>
          <cell r="E11251" t="str">
            <v>袁國偉先生</v>
          </cell>
          <cell r="F11251">
            <v>922450267</v>
          </cell>
        </row>
        <row r="11252">
          <cell r="A11252" t="str">
            <v>NN94356</v>
          </cell>
          <cell r="B11252" t="str">
            <v>AAM1008</v>
          </cell>
          <cell r="C11252" t="str">
            <v>女士</v>
          </cell>
          <cell r="D11252" t="str">
            <v>李毅玲</v>
          </cell>
          <cell r="E11252" t="str">
            <v>李毅玲女士</v>
          </cell>
          <cell r="F11252">
            <v>988059707</v>
          </cell>
        </row>
        <row r="11253">
          <cell r="A11253" t="str">
            <v>NN94369</v>
          </cell>
          <cell r="B11253" t="str">
            <v>AGD8138</v>
          </cell>
          <cell r="C11253" t="str">
            <v>小姐</v>
          </cell>
          <cell r="D11253" t="str">
            <v>吳桂杏</v>
          </cell>
          <cell r="E11253" t="str">
            <v>吳桂杏小姐</v>
          </cell>
          <cell r="F11253">
            <v>916322311</v>
          </cell>
        </row>
        <row r="11254">
          <cell r="A11254" t="str">
            <v>NN94378</v>
          </cell>
          <cell r="B11254" t="str">
            <v>AFG9529</v>
          </cell>
          <cell r="C11254" t="str">
            <v>先生</v>
          </cell>
          <cell r="D11254" t="str">
            <v>645鄭漢君</v>
          </cell>
          <cell r="E11254" t="str">
            <v>鄭漢君先生</v>
          </cell>
          <cell r="F11254">
            <v>921311039</v>
          </cell>
        </row>
        <row r="11255">
          <cell r="A11255" t="str">
            <v>NN94383</v>
          </cell>
          <cell r="B11255" t="str">
            <v>AGH8138</v>
          </cell>
          <cell r="C11255" t="str">
            <v>先生</v>
          </cell>
          <cell r="D11255" t="str">
            <v>蔡紹輝</v>
          </cell>
          <cell r="E11255" t="str">
            <v>蔡紹輝先生</v>
          </cell>
          <cell r="F11255">
            <v>932097036</v>
          </cell>
        </row>
        <row r="11256">
          <cell r="A11256" t="str">
            <v>NN94385</v>
          </cell>
          <cell r="B11256" t="str">
            <v>RAB3856</v>
          </cell>
          <cell r="C11256" t="str">
            <v>先生</v>
          </cell>
          <cell r="D11256" t="str">
            <v>王伯荃</v>
          </cell>
          <cell r="E11256" t="str">
            <v>王伯荃先生</v>
          </cell>
          <cell r="F11256">
            <v>919252526</v>
          </cell>
        </row>
        <row r="11257">
          <cell r="A11257" t="str">
            <v>NN94394</v>
          </cell>
          <cell r="B11257" t="str">
            <v>AAF0188</v>
          </cell>
          <cell r="C11257" t="str">
            <v>先生</v>
          </cell>
          <cell r="D11257" t="str">
            <v>林裕發</v>
          </cell>
          <cell r="E11257" t="str">
            <v>林裕發先生</v>
          </cell>
          <cell r="F11257">
            <v>932228037</v>
          </cell>
        </row>
        <row r="11258">
          <cell r="A11258" t="str">
            <v>NN94412</v>
          </cell>
          <cell r="B11258" t="str">
            <v>ABB2282</v>
          </cell>
          <cell r="C11258" t="str">
            <v>先生</v>
          </cell>
          <cell r="D11258" t="str">
            <v>童志強</v>
          </cell>
          <cell r="E11258" t="str">
            <v>童志強先生</v>
          </cell>
          <cell r="F11258">
            <v>935697259</v>
          </cell>
        </row>
        <row r="11259">
          <cell r="A11259" t="str">
            <v>NN94416</v>
          </cell>
          <cell r="B11259" t="str">
            <v>AAF1165</v>
          </cell>
          <cell r="C11259" t="str">
            <v>先生</v>
          </cell>
          <cell r="D11259" t="str">
            <v>陳俊榮</v>
          </cell>
          <cell r="E11259" t="str">
            <v>陳俊榮先生</v>
          </cell>
          <cell r="F11259">
            <v>932388154</v>
          </cell>
        </row>
        <row r="11260">
          <cell r="A11260" t="str">
            <v>NN94417</v>
          </cell>
          <cell r="B11260" t="str">
            <v>AJG6321</v>
          </cell>
          <cell r="C11260" t="str">
            <v>先生</v>
          </cell>
          <cell r="D11260" t="str">
            <v>陳依航</v>
          </cell>
          <cell r="E11260" t="str">
            <v>陳依航先生</v>
          </cell>
          <cell r="F11260">
            <v>936266265</v>
          </cell>
        </row>
        <row r="11261">
          <cell r="A11261" t="str">
            <v>NN94422</v>
          </cell>
          <cell r="B11261" t="str">
            <v>AAN3935</v>
          </cell>
          <cell r="C11261" t="str">
            <v>先生</v>
          </cell>
          <cell r="D11261" t="str">
            <v>王昱翔</v>
          </cell>
          <cell r="E11261" t="str">
            <v>王昱翔先生</v>
          </cell>
          <cell r="F11261">
            <v>975191707</v>
          </cell>
        </row>
        <row r="11262">
          <cell r="A11262" t="str">
            <v>NN94423</v>
          </cell>
          <cell r="B11262" t="str">
            <v>ABC6166</v>
          </cell>
          <cell r="C11262" t="str">
            <v>小姐</v>
          </cell>
          <cell r="D11262" t="str">
            <v>寬銀慕電影製作有限公司陳素娟</v>
          </cell>
          <cell r="E11262" t="str">
            <v>陳素娟小姐</v>
          </cell>
          <cell r="F11262">
            <v>972501024</v>
          </cell>
        </row>
        <row r="11263">
          <cell r="A11263" t="str">
            <v>NN94432</v>
          </cell>
          <cell r="B11263" t="str">
            <v>RAK9966</v>
          </cell>
          <cell r="C11263" t="str">
            <v>先生</v>
          </cell>
          <cell r="D11263" t="str">
            <v>王瑞琪</v>
          </cell>
          <cell r="E11263" t="str">
            <v>王瑞琪先生</v>
          </cell>
          <cell r="F11263">
            <v>958605000</v>
          </cell>
        </row>
        <row r="11264">
          <cell r="A11264" t="str">
            <v>NN94438</v>
          </cell>
          <cell r="B11264" t="str">
            <v>AAG8872</v>
          </cell>
          <cell r="C11264" t="str">
            <v>女士</v>
          </cell>
          <cell r="D11264" t="str">
            <v>楊珮怡</v>
          </cell>
          <cell r="E11264" t="str">
            <v>楊珮怡女士</v>
          </cell>
          <cell r="F11264">
            <v>910901645</v>
          </cell>
        </row>
        <row r="11265">
          <cell r="A11265" t="str">
            <v>NN94441</v>
          </cell>
          <cell r="B11265" t="str">
            <v>APA0506</v>
          </cell>
          <cell r="C11265" t="str">
            <v>先生</v>
          </cell>
          <cell r="D11265" t="str">
            <v>江岳明</v>
          </cell>
          <cell r="E11265" t="str">
            <v>江岳明先生</v>
          </cell>
          <cell r="F11265">
            <v>912549160</v>
          </cell>
        </row>
        <row r="11266">
          <cell r="A11266" t="str">
            <v>NN94460</v>
          </cell>
          <cell r="B11266" t="str">
            <v>AAB7623</v>
          </cell>
          <cell r="C11266" t="str">
            <v>先生</v>
          </cell>
          <cell r="D11266" t="str">
            <v>周銘澤</v>
          </cell>
          <cell r="E11266" t="str">
            <v>周銘澤先生</v>
          </cell>
          <cell r="F11266">
            <v>920430272</v>
          </cell>
        </row>
        <row r="11267">
          <cell r="A11267" t="str">
            <v>NN94469</v>
          </cell>
          <cell r="B11267" t="str">
            <v>AAX2999</v>
          </cell>
          <cell r="C11267" t="str">
            <v>先生</v>
          </cell>
          <cell r="D11267" t="str">
            <v>王昱堯</v>
          </cell>
          <cell r="E11267" t="str">
            <v>王昱堯先生</v>
          </cell>
          <cell r="F11267">
            <v>963179248</v>
          </cell>
        </row>
        <row r="11268">
          <cell r="A11268" t="str">
            <v>NN94470</v>
          </cell>
          <cell r="B11268" t="str">
            <v>ACB1122</v>
          </cell>
          <cell r="C11268" t="str">
            <v>先生</v>
          </cell>
          <cell r="D11268" t="str">
            <v>國達興業有限公司趙國強</v>
          </cell>
          <cell r="E11268" t="str">
            <v>趙國強先生</v>
          </cell>
          <cell r="F11268">
            <v>928226150</v>
          </cell>
        </row>
        <row r="11269">
          <cell r="A11269" t="str">
            <v>NN94481</v>
          </cell>
          <cell r="B11269" t="str">
            <v>AGM2525</v>
          </cell>
          <cell r="C11269" t="str">
            <v>小姐</v>
          </cell>
          <cell r="D11269" t="str">
            <v>沈誼姈</v>
          </cell>
          <cell r="E11269" t="str">
            <v>沈誼姈小姐</v>
          </cell>
          <cell r="F11269">
            <v>970280970</v>
          </cell>
        </row>
        <row r="11270">
          <cell r="A11270" t="str">
            <v>NN94485</v>
          </cell>
          <cell r="B11270" t="str">
            <v>AFF5123</v>
          </cell>
          <cell r="C11270" t="str">
            <v>先生</v>
          </cell>
          <cell r="D11270" t="str">
            <v>陳治齊</v>
          </cell>
          <cell r="E11270" t="str">
            <v>陳治齊先生</v>
          </cell>
          <cell r="F11270">
            <v>989107770</v>
          </cell>
        </row>
        <row r="11271">
          <cell r="A11271" t="str">
            <v>NN94496</v>
          </cell>
          <cell r="B11271" t="str">
            <v>ABT8969</v>
          </cell>
          <cell r="C11271" t="str">
            <v>先生</v>
          </cell>
          <cell r="D11271" t="str">
            <v>陳岳洋</v>
          </cell>
          <cell r="E11271" t="str">
            <v>陳岳洋先生</v>
          </cell>
          <cell r="F11271">
            <v>915333983</v>
          </cell>
        </row>
        <row r="11272">
          <cell r="A11272" t="str">
            <v>NN94502</v>
          </cell>
          <cell r="B11272" t="str">
            <v>AAG9318</v>
          </cell>
          <cell r="C11272" t="str">
            <v>先生</v>
          </cell>
          <cell r="D11272" t="str">
            <v>朱楨邦</v>
          </cell>
          <cell r="E11272" t="str">
            <v>朱楨邦先生</v>
          </cell>
          <cell r="F11272">
            <v>918287766</v>
          </cell>
        </row>
        <row r="11273">
          <cell r="A11273" t="str">
            <v>NN94506</v>
          </cell>
          <cell r="B11273" t="str">
            <v>AFK7889</v>
          </cell>
          <cell r="C11273" t="str">
            <v>小姐</v>
          </cell>
          <cell r="D11273" t="str">
            <v>謝素瓊</v>
          </cell>
          <cell r="E11273" t="str">
            <v>謝素瓊小姐</v>
          </cell>
          <cell r="F11273">
            <v>981119189</v>
          </cell>
        </row>
        <row r="11274">
          <cell r="A11274" t="str">
            <v>NN94519</v>
          </cell>
          <cell r="B11274" t="str">
            <v>ABC3109</v>
          </cell>
          <cell r="C11274" t="str">
            <v>先生</v>
          </cell>
          <cell r="D11274" t="str">
            <v>楊文雄</v>
          </cell>
          <cell r="E11274" t="str">
            <v>楊文雄先生</v>
          </cell>
          <cell r="F11274">
            <v>933500106</v>
          </cell>
        </row>
        <row r="11275">
          <cell r="A11275" t="str">
            <v>NN94520</v>
          </cell>
          <cell r="B11275" t="str">
            <v>AKK7137</v>
          </cell>
          <cell r="C11275" t="str">
            <v>小姐</v>
          </cell>
          <cell r="D11275" t="str">
            <v>陳常亦</v>
          </cell>
          <cell r="E11275" t="str">
            <v>陳常亦小姐</v>
          </cell>
          <cell r="F11275">
            <v>910291209</v>
          </cell>
        </row>
        <row r="11276">
          <cell r="A11276" t="str">
            <v>NN94525</v>
          </cell>
          <cell r="B11276" t="str">
            <v>AAG9193</v>
          </cell>
          <cell r="C11276" t="str">
            <v>先生</v>
          </cell>
          <cell r="D11276" t="str">
            <v>璞美建築開發有限公司劉豪偉</v>
          </cell>
          <cell r="E11276" t="str">
            <v>劉豪偉先生</v>
          </cell>
          <cell r="F11276">
            <v>955590598</v>
          </cell>
        </row>
        <row r="11277">
          <cell r="A11277" t="str">
            <v>NN94538</v>
          </cell>
          <cell r="B11277" t="str">
            <v>RAD9272</v>
          </cell>
          <cell r="C11277" t="str">
            <v>小姐</v>
          </cell>
          <cell r="D11277" t="str">
            <v>安維斯汽車租賃(股)程怡蓉</v>
          </cell>
          <cell r="E11277" t="str">
            <v>程怡蓉小姐</v>
          </cell>
          <cell r="F11277">
            <v>987080984</v>
          </cell>
        </row>
        <row r="11278">
          <cell r="A11278" t="str">
            <v>NN94545</v>
          </cell>
          <cell r="B11278" t="str">
            <v>AAG8519</v>
          </cell>
          <cell r="C11278" t="str">
            <v>先生</v>
          </cell>
          <cell r="D11278" t="str">
            <v>鄭如玲</v>
          </cell>
          <cell r="E11278" t="str">
            <v>潘逸舟先生</v>
          </cell>
          <cell r="F11278">
            <v>933943569</v>
          </cell>
        </row>
        <row r="11279">
          <cell r="A11279" t="str">
            <v>NN94557</v>
          </cell>
          <cell r="B11279" t="str">
            <v>AAG9313</v>
          </cell>
          <cell r="C11279" t="str">
            <v>小姐</v>
          </cell>
          <cell r="D11279" t="str">
            <v>孟藹倫</v>
          </cell>
          <cell r="E11279" t="str">
            <v>孟藹倫小姐</v>
          </cell>
          <cell r="F11279">
            <v>910311191</v>
          </cell>
        </row>
        <row r="11280">
          <cell r="A11280" t="str">
            <v>NN94577</v>
          </cell>
          <cell r="B11280" t="str">
            <v>ABC1228</v>
          </cell>
          <cell r="C11280" t="str">
            <v>先生</v>
          </cell>
          <cell r="D11280" t="str">
            <v>林宏宇</v>
          </cell>
          <cell r="E11280" t="str">
            <v>林宏宇先生</v>
          </cell>
          <cell r="F11280">
            <v>930235838</v>
          </cell>
        </row>
        <row r="11281">
          <cell r="A11281" t="str">
            <v>NN94578</v>
          </cell>
          <cell r="B11281" t="str">
            <v>797L9</v>
          </cell>
          <cell r="C11281" t="str">
            <v>先生</v>
          </cell>
          <cell r="D11281" t="str">
            <v>聖貴交通事業有限公司黃世忠</v>
          </cell>
          <cell r="E11281" t="str">
            <v>黃世忠先生</v>
          </cell>
          <cell r="F11281">
            <v>916510519</v>
          </cell>
        </row>
        <row r="11282">
          <cell r="A11282" t="str">
            <v>NN94580</v>
          </cell>
          <cell r="B11282" t="str">
            <v>ABC3880</v>
          </cell>
          <cell r="C11282" t="str">
            <v>先生</v>
          </cell>
          <cell r="D11282" t="str">
            <v>楊芯瑀</v>
          </cell>
          <cell r="E11282" t="str">
            <v>趙誠洋先生</v>
          </cell>
          <cell r="F11282">
            <v>981734791</v>
          </cell>
        </row>
        <row r="11283">
          <cell r="A11283" t="str">
            <v>NN94585</v>
          </cell>
          <cell r="B11283" t="str">
            <v>AAJ9305</v>
          </cell>
          <cell r="C11283" t="str">
            <v>先生</v>
          </cell>
          <cell r="D11283" t="str">
            <v>葉哲瑜</v>
          </cell>
          <cell r="E11283" t="str">
            <v>葉哲瑜先生</v>
          </cell>
          <cell r="F11283">
            <v>986433271</v>
          </cell>
        </row>
        <row r="11284">
          <cell r="A11284" t="str">
            <v>NN94586</v>
          </cell>
          <cell r="B11284" t="str">
            <v>AKF7227</v>
          </cell>
          <cell r="C11284" t="str">
            <v>先生</v>
          </cell>
          <cell r="D11284" t="str">
            <v>張鈺淐</v>
          </cell>
          <cell r="E11284" t="str">
            <v>張鈺淐先生</v>
          </cell>
          <cell r="F11284">
            <v>919294489</v>
          </cell>
        </row>
        <row r="11285">
          <cell r="A11285" t="str">
            <v>NN94593</v>
          </cell>
          <cell r="B11285" t="str">
            <v>AFF8838</v>
          </cell>
          <cell r="C11285" t="str">
            <v>女士</v>
          </cell>
          <cell r="D11285" t="str">
            <v>鍾尤君</v>
          </cell>
          <cell r="E11285" t="str">
            <v>鍾尤君女士</v>
          </cell>
          <cell r="F11285">
            <v>932141287</v>
          </cell>
        </row>
        <row r="11286">
          <cell r="A11286" t="str">
            <v>NN94610</v>
          </cell>
          <cell r="B11286" t="str">
            <v>ABC8683</v>
          </cell>
          <cell r="C11286" t="str">
            <v>女士</v>
          </cell>
          <cell r="D11286" t="str">
            <v>巫紅寬</v>
          </cell>
          <cell r="E11286" t="str">
            <v>巫紅寬女士</v>
          </cell>
          <cell r="F11286">
            <v>910000892</v>
          </cell>
        </row>
        <row r="11287">
          <cell r="A11287" t="str">
            <v>NN94617</v>
          </cell>
          <cell r="B11287" t="str">
            <v>AFF8318</v>
          </cell>
          <cell r="C11287" t="str">
            <v>先生</v>
          </cell>
          <cell r="D11287" t="str">
            <v>孫方珍</v>
          </cell>
          <cell r="E11287" t="str">
            <v>孫方珍先生</v>
          </cell>
          <cell r="F11287">
            <v>910136156</v>
          </cell>
        </row>
        <row r="11288">
          <cell r="A11288" t="str">
            <v>NN94627</v>
          </cell>
          <cell r="B11288" t="str">
            <v>ACT7906</v>
          </cell>
          <cell r="C11288" t="str">
            <v>先生</v>
          </cell>
          <cell r="D11288" t="str">
            <v>林敬桓</v>
          </cell>
          <cell r="E11288" t="str">
            <v>林敬桓先生</v>
          </cell>
          <cell r="F11288">
            <v>918771124</v>
          </cell>
        </row>
        <row r="11289">
          <cell r="A11289" t="str">
            <v>NN94628</v>
          </cell>
          <cell r="B11289" t="str">
            <v>AAR7887</v>
          </cell>
          <cell r="C11289" t="str">
            <v>先生</v>
          </cell>
          <cell r="D11289" t="str">
            <v>王聖方</v>
          </cell>
          <cell r="E11289" t="str">
            <v>王聖方先生</v>
          </cell>
          <cell r="F11289">
            <v>986335189</v>
          </cell>
        </row>
        <row r="11290">
          <cell r="A11290" t="str">
            <v>NN94635</v>
          </cell>
          <cell r="B11290" t="str">
            <v>ABM7989</v>
          </cell>
          <cell r="C11290" t="str">
            <v>小姐</v>
          </cell>
          <cell r="D11290" t="str">
            <v>嚴心元</v>
          </cell>
          <cell r="E11290" t="str">
            <v>嚴心元小姐</v>
          </cell>
          <cell r="F11290">
            <v>920093249</v>
          </cell>
        </row>
        <row r="11291">
          <cell r="A11291" t="str">
            <v>NN94639</v>
          </cell>
          <cell r="B11291" t="str">
            <v>AFT7778</v>
          </cell>
          <cell r="C11291" t="str">
            <v>先生</v>
          </cell>
          <cell r="D11291" t="str">
            <v>賴偉杰</v>
          </cell>
          <cell r="E11291" t="str">
            <v>賴偉杰先生</v>
          </cell>
          <cell r="F11291">
            <v>921929071</v>
          </cell>
        </row>
        <row r="11292">
          <cell r="A11292" t="str">
            <v>NN94642</v>
          </cell>
          <cell r="B11292" t="str">
            <v>ABC9581</v>
          </cell>
          <cell r="C11292" t="str">
            <v>小姐</v>
          </cell>
          <cell r="D11292" t="str">
            <v>睿泰企業社許瑀沛</v>
          </cell>
          <cell r="E11292" t="str">
            <v>許瑀沛小姐</v>
          </cell>
          <cell r="F11292">
            <v>936136522</v>
          </cell>
        </row>
        <row r="11293">
          <cell r="A11293" t="str">
            <v>NN94645</v>
          </cell>
          <cell r="B11293" t="str">
            <v>AGN7119</v>
          </cell>
          <cell r="C11293" t="str">
            <v>先生</v>
          </cell>
          <cell r="D11293" t="str">
            <v>周峰杰</v>
          </cell>
          <cell r="E11293" t="str">
            <v>周峰杰先生</v>
          </cell>
          <cell r="F11293">
            <v>972035588</v>
          </cell>
        </row>
        <row r="11294">
          <cell r="A11294" t="str">
            <v>NN94647</v>
          </cell>
          <cell r="B11294" t="str">
            <v>AGD9276</v>
          </cell>
          <cell r="C11294" t="str">
            <v>先生</v>
          </cell>
          <cell r="D11294" t="str">
            <v>陳宗彥</v>
          </cell>
          <cell r="E11294" t="str">
            <v>陳宗彥先生</v>
          </cell>
          <cell r="F11294">
            <v>922104072</v>
          </cell>
        </row>
        <row r="11295">
          <cell r="A11295" t="str">
            <v>NN94661</v>
          </cell>
          <cell r="B11295" t="str">
            <v>AAR9573</v>
          </cell>
          <cell r="C11295" t="str">
            <v>先生</v>
          </cell>
          <cell r="D11295" t="str">
            <v>許世祺</v>
          </cell>
          <cell r="E11295" t="str">
            <v>許世祺先生</v>
          </cell>
          <cell r="F11295">
            <v>930000758</v>
          </cell>
        </row>
        <row r="11296">
          <cell r="A11296" t="str">
            <v>NN94663</v>
          </cell>
          <cell r="B11296" t="str">
            <v>AHA6686</v>
          </cell>
          <cell r="C11296" t="str">
            <v>先生</v>
          </cell>
          <cell r="D11296" t="str">
            <v>許金輝</v>
          </cell>
          <cell r="E11296" t="str">
            <v>許金輝先生</v>
          </cell>
          <cell r="F11296">
            <v>922336038</v>
          </cell>
        </row>
        <row r="11297">
          <cell r="A11297" t="str">
            <v>NN94670</v>
          </cell>
          <cell r="B11297" t="str">
            <v>AFL3819</v>
          </cell>
          <cell r="C11297" t="str">
            <v>先生</v>
          </cell>
          <cell r="D11297" t="str">
            <v>周蜀上</v>
          </cell>
          <cell r="E11297" t="str">
            <v>周蜀上先生</v>
          </cell>
          <cell r="F11297">
            <v>981346561</v>
          </cell>
        </row>
        <row r="11298">
          <cell r="A11298" t="str">
            <v>NN94678</v>
          </cell>
          <cell r="B11298" t="str">
            <v>AKJ1109</v>
          </cell>
          <cell r="C11298" t="str">
            <v>先生</v>
          </cell>
          <cell r="D11298" t="str">
            <v>林瀚佳</v>
          </cell>
          <cell r="E11298" t="str">
            <v>林瀚佳先生</v>
          </cell>
          <cell r="F11298">
            <v>936599557</v>
          </cell>
        </row>
        <row r="11299">
          <cell r="A11299" t="str">
            <v>NN94691</v>
          </cell>
          <cell r="B11299" t="str">
            <v>AGD6110</v>
          </cell>
          <cell r="C11299" t="str">
            <v>先生</v>
          </cell>
          <cell r="D11299" t="str">
            <v>張譽璇</v>
          </cell>
          <cell r="E11299" t="str">
            <v>張譽璇先生</v>
          </cell>
          <cell r="F11299">
            <v>979080540</v>
          </cell>
        </row>
        <row r="11300">
          <cell r="A11300" t="str">
            <v>NN94698</v>
          </cell>
          <cell r="B11300" t="str">
            <v>AGK5778</v>
          </cell>
          <cell r="C11300" t="str">
            <v>小姐</v>
          </cell>
          <cell r="D11300" t="str">
            <v>黃于栗</v>
          </cell>
          <cell r="E11300" t="str">
            <v>黃于栗小姐</v>
          </cell>
          <cell r="F11300">
            <v>932193778</v>
          </cell>
        </row>
        <row r="11301">
          <cell r="A11301" t="str">
            <v>NN94702</v>
          </cell>
          <cell r="B11301" t="str">
            <v>AFK6900</v>
          </cell>
          <cell r="C11301" t="str">
            <v>先生</v>
          </cell>
          <cell r="D11301" t="str">
            <v>李俊賢</v>
          </cell>
          <cell r="E11301" t="str">
            <v>李俊賢先生</v>
          </cell>
          <cell r="F11301">
            <v>920839617</v>
          </cell>
        </row>
        <row r="11302">
          <cell r="A11302" t="str">
            <v>NN94704</v>
          </cell>
          <cell r="B11302" t="str">
            <v>AGC0289</v>
          </cell>
          <cell r="C11302" t="str">
            <v>先生</v>
          </cell>
          <cell r="D11302" t="str">
            <v>錢彥鳴</v>
          </cell>
          <cell r="E11302" t="str">
            <v>張晉豪先生</v>
          </cell>
          <cell r="F11302">
            <v>926000813</v>
          </cell>
        </row>
        <row r="11303">
          <cell r="A11303" t="str">
            <v>NN94714</v>
          </cell>
          <cell r="B11303" t="str">
            <v>AGM0726</v>
          </cell>
          <cell r="C11303" t="str">
            <v>先生</v>
          </cell>
          <cell r="D11303" t="str">
            <v>馬嘉琍</v>
          </cell>
          <cell r="E11303" t="str">
            <v>李運宏先生</v>
          </cell>
          <cell r="F11303">
            <v>936200007</v>
          </cell>
        </row>
        <row r="11304">
          <cell r="A11304" t="str">
            <v>NN94723</v>
          </cell>
          <cell r="B11304" t="str">
            <v>AGF7727</v>
          </cell>
          <cell r="C11304" t="str">
            <v>先生</v>
          </cell>
          <cell r="D11304" t="str">
            <v>劉志元</v>
          </cell>
          <cell r="E11304" t="str">
            <v>劉志元先生</v>
          </cell>
          <cell r="F11304">
            <v>928140007</v>
          </cell>
        </row>
        <row r="11305">
          <cell r="A11305" t="str">
            <v>NN94738</v>
          </cell>
          <cell r="B11305" t="str">
            <v>AGH5838</v>
          </cell>
          <cell r="C11305" t="str">
            <v>先生</v>
          </cell>
          <cell r="D11305" t="str">
            <v>龍鼓實業有限公司連紹瑋</v>
          </cell>
          <cell r="E11305" t="str">
            <v>連紹瑋先生</v>
          </cell>
          <cell r="F11305">
            <v>930872872</v>
          </cell>
        </row>
        <row r="11306">
          <cell r="A11306" t="str">
            <v>NN94739</v>
          </cell>
          <cell r="B11306" t="str">
            <v>AHW7888</v>
          </cell>
          <cell r="C11306" t="str">
            <v>先生</v>
          </cell>
          <cell r="D11306" t="str">
            <v>方芳蘭</v>
          </cell>
          <cell r="E11306" t="str">
            <v>彭金隆先生</v>
          </cell>
          <cell r="F11306">
            <v>922482505</v>
          </cell>
        </row>
        <row r="11307">
          <cell r="A11307" t="str">
            <v>NN94751</v>
          </cell>
          <cell r="B11307" t="str">
            <v>AVM5889</v>
          </cell>
          <cell r="C11307" t="str">
            <v>小姐</v>
          </cell>
          <cell r="D11307" t="str">
            <v>陳秀琴</v>
          </cell>
          <cell r="E11307" t="str">
            <v>陳秀琴小姐</v>
          </cell>
          <cell r="F11307">
            <v>931398999</v>
          </cell>
        </row>
        <row r="11308">
          <cell r="A11308" t="str">
            <v>NN94755</v>
          </cell>
          <cell r="B11308" t="str">
            <v>AGD9229</v>
          </cell>
          <cell r="C11308" t="str">
            <v>先生</v>
          </cell>
          <cell r="D11308" t="str">
            <v>郭世明</v>
          </cell>
          <cell r="E11308" t="str">
            <v>郭世明先生</v>
          </cell>
          <cell r="F11308">
            <v>919332992</v>
          </cell>
        </row>
        <row r="11309">
          <cell r="A11309" t="str">
            <v>NN94767</v>
          </cell>
          <cell r="B11309" t="str">
            <v>AFR8339</v>
          </cell>
          <cell r="C11309" t="str">
            <v>先生</v>
          </cell>
          <cell r="D11309" t="str">
            <v>劉友淳</v>
          </cell>
          <cell r="E11309" t="str">
            <v>劉友淳先生</v>
          </cell>
          <cell r="F11309">
            <v>911689306</v>
          </cell>
        </row>
        <row r="11310">
          <cell r="A11310" t="str">
            <v>NN94772</v>
          </cell>
          <cell r="B11310" t="str">
            <v>AHK2176</v>
          </cell>
          <cell r="C11310" t="str">
            <v>小姐</v>
          </cell>
          <cell r="D11310" t="str">
            <v>魏宇洋</v>
          </cell>
          <cell r="E11310" t="str">
            <v>魏宇洋小姐</v>
          </cell>
          <cell r="F11310">
            <v>939815101</v>
          </cell>
        </row>
        <row r="11311">
          <cell r="A11311" t="str">
            <v>NN94778</v>
          </cell>
          <cell r="B11311" t="str">
            <v>RAJ8029</v>
          </cell>
          <cell r="C11311" t="str">
            <v>先生</v>
          </cell>
          <cell r="D11311" t="str">
            <v>台灣諾華股份有限公司張家源</v>
          </cell>
          <cell r="E11311" t="str">
            <v>張家源先生</v>
          </cell>
          <cell r="F11311">
            <v>911123365</v>
          </cell>
        </row>
        <row r="11312">
          <cell r="A11312" t="str">
            <v>NN94786</v>
          </cell>
          <cell r="B11312" t="str">
            <v>AGH8587</v>
          </cell>
          <cell r="C11312" t="str">
            <v>先生</v>
          </cell>
          <cell r="D11312" t="str">
            <v>高授樹</v>
          </cell>
          <cell r="E11312" t="str">
            <v>高授樹先生</v>
          </cell>
          <cell r="F11312">
            <v>925207007</v>
          </cell>
        </row>
        <row r="11313">
          <cell r="A11313" t="str">
            <v>NN94799</v>
          </cell>
          <cell r="B11313" t="str">
            <v>ATB5591</v>
          </cell>
          <cell r="C11313" t="str">
            <v>先生</v>
          </cell>
          <cell r="D11313" t="str">
            <v>方振勳</v>
          </cell>
          <cell r="E11313" t="str">
            <v>方振勳先生</v>
          </cell>
          <cell r="F11313">
            <v>936539556</v>
          </cell>
        </row>
        <row r="11314">
          <cell r="A11314" t="str">
            <v>NN94803</v>
          </cell>
          <cell r="B11314" t="str">
            <v>AGF0608</v>
          </cell>
          <cell r="C11314" t="str">
            <v>小姐</v>
          </cell>
          <cell r="D11314" t="str">
            <v>李珮如</v>
          </cell>
          <cell r="E11314" t="str">
            <v>李珮如小姐</v>
          </cell>
          <cell r="F11314">
            <v>937038950</v>
          </cell>
        </row>
        <row r="11315">
          <cell r="A11315" t="str">
            <v>NN94813</v>
          </cell>
          <cell r="B11315" t="str">
            <v>AHF1123</v>
          </cell>
          <cell r="C11315" t="str">
            <v>先生</v>
          </cell>
          <cell r="D11315" t="str">
            <v>鋐祥有限公司簡汎威</v>
          </cell>
          <cell r="E11315" t="str">
            <v>簡汎威先生</v>
          </cell>
          <cell r="F11315">
            <v>988523687</v>
          </cell>
        </row>
        <row r="11316">
          <cell r="A11316" t="str">
            <v>NN94817</v>
          </cell>
          <cell r="B11316" t="str">
            <v>APL8957</v>
          </cell>
          <cell r="C11316" t="str">
            <v>先生</v>
          </cell>
          <cell r="D11316" t="str">
            <v>張揚政</v>
          </cell>
          <cell r="E11316" t="str">
            <v>張揚政先生</v>
          </cell>
          <cell r="F11316">
            <v>953990772</v>
          </cell>
        </row>
        <row r="11317">
          <cell r="A11317" t="str">
            <v>NN94822</v>
          </cell>
          <cell r="B11317" t="str">
            <v>AGH3029</v>
          </cell>
          <cell r="C11317" t="str">
            <v>先生</v>
          </cell>
          <cell r="D11317" t="str">
            <v>林大然</v>
          </cell>
          <cell r="E11317" t="str">
            <v>林大然先生</v>
          </cell>
          <cell r="F11317">
            <v>920455880</v>
          </cell>
        </row>
        <row r="11318">
          <cell r="A11318" t="str">
            <v>NN94824</v>
          </cell>
          <cell r="B11318" t="str">
            <v>AGP2299</v>
          </cell>
          <cell r="C11318" t="str">
            <v>先生</v>
          </cell>
          <cell r="D11318" t="str">
            <v>吳明耿</v>
          </cell>
          <cell r="E11318" t="str">
            <v>吳明耿先生</v>
          </cell>
          <cell r="F11318">
            <v>975925255</v>
          </cell>
        </row>
        <row r="11319">
          <cell r="A11319" t="str">
            <v>NN94829</v>
          </cell>
          <cell r="B11319" t="str">
            <v>待配額車</v>
          </cell>
          <cell r="C11319" t="str">
            <v>先生</v>
          </cell>
          <cell r="D11319" t="str">
            <v>鉑德汽車股份有限公司程柏盛</v>
          </cell>
          <cell r="E11319" t="str">
            <v>程柏盛先生</v>
          </cell>
          <cell r="F11319">
            <v>936033878</v>
          </cell>
        </row>
        <row r="11320">
          <cell r="A11320" t="str">
            <v>NN94832</v>
          </cell>
          <cell r="B11320" t="str">
            <v>AFJ2837</v>
          </cell>
          <cell r="C11320" t="str">
            <v>先生</v>
          </cell>
          <cell r="D11320" t="str">
            <v>許兆嘉</v>
          </cell>
          <cell r="E11320" t="str">
            <v>許兆嘉先生</v>
          </cell>
          <cell r="F11320">
            <v>932196645</v>
          </cell>
        </row>
        <row r="11321">
          <cell r="A11321" t="str">
            <v>NN94840</v>
          </cell>
          <cell r="B11321" t="str">
            <v>AGF8655</v>
          </cell>
          <cell r="C11321" t="str">
            <v>先生</v>
          </cell>
          <cell r="D11321" t="str">
            <v>駱銘賢</v>
          </cell>
          <cell r="E11321" t="str">
            <v>駱銘賢先生</v>
          </cell>
          <cell r="F11321">
            <v>975249900</v>
          </cell>
        </row>
        <row r="11322">
          <cell r="A11322" t="str">
            <v>NN94841</v>
          </cell>
          <cell r="B11322" t="str">
            <v>AGJ8080</v>
          </cell>
          <cell r="C11322" t="str">
            <v>先生</v>
          </cell>
          <cell r="D11322" t="str">
            <v>李湘雲</v>
          </cell>
          <cell r="E11322" t="str">
            <v>張藝先生</v>
          </cell>
          <cell r="F11322">
            <v>933911044</v>
          </cell>
        </row>
        <row r="11323">
          <cell r="A11323" t="str">
            <v>NN94851</v>
          </cell>
          <cell r="B11323" t="str">
            <v>AGH5020</v>
          </cell>
          <cell r="C11323" t="str">
            <v>先生</v>
          </cell>
          <cell r="D11323" t="str">
            <v>徐蕾</v>
          </cell>
          <cell r="E11323" t="str">
            <v>潘俊先生</v>
          </cell>
          <cell r="F11323">
            <v>935497807</v>
          </cell>
        </row>
        <row r="11324">
          <cell r="A11324" t="str">
            <v>NN94857</v>
          </cell>
          <cell r="B11324" t="str">
            <v>AGF3866</v>
          </cell>
          <cell r="C11324" t="str">
            <v>小姐</v>
          </cell>
          <cell r="D11324" t="str">
            <v>周顯嫻</v>
          </cell>
          <cell r="E11324" t="str">
            <v>周顯嫻小姐</v>
          </cell>
          <cell r="F11324">
            <v>928198998</v>
          </cell>
        </row>
        <row r="11325">
          <cell r="A11325" t="str">
            <v>NN94858</v>
          </cell>
          <cell r="B11325" t="str">
            <v>AGM0213</v>
          </cell>
          <cell r="C11325" t="str">
            <v>先生</v>
          </cell>
          <cell r="D11325" t="str">
            <v>陳語涵</v>
          </cell>
          <cell r="E11325" t="str">
            <v>江振忠先生</v>
          </cell>
          <cell r="F11325">
            <v>915128662</v>
          </cell>
        </row>
        <row r="11326">
          <cell r="A11326" t="str">
            <v>NN94862</v>
          </cell>
          <cell r="B11326" t="str">
            <v>AGR3888</v>
          </cell>
          <cell r="C11326" t="str">
            <v>先生</v>
          </cell>
          <cell r="D11326" t="str">
            <v>蔡明哲</v>
          </cell>
          <cell r="E11326" t="str">
            <v>蔡明哲先生</v>
          </cell>
          <cell r="F11326">
            <v>932176757</v>
          </cell>
        </row>
        <row r="11327">
          <cell r="A11327" t="str">
            <v>NN94864</v>
          </cell>
          <cell r="B11327" t="str">
            <v>AGQ2083</v>
          </cell>
          <cell r="C11327" t="str">
            <v>先生</v>
          </cell>
          <cell r="D11327" t="str">
            <v>林季璟</v>
          </cell>
          <cell r="E11327" t="str">
            <v>蔡明憲先生</v>
          </cell>
          <cell r="F11327">
            <v>937100123</v>
          </cell>
        </row>
        <row r="11328">
          <cell r="A11328" t="str">
            <v>NN94873</v>
          </cell>
          <cell r="B11328" t="str">
            <v>AGJ7228</v>
          </cell>
          <cell r="C11328" t="str">
            <v>先生</v>
          </cell>
          <cell r="D11328" t="str">
            <v>林猷啟</v>
          </cell>
          <cell r="E11328" t="str">
            <v>林猷啟先生</v>
          </cell>
          <cell r="F11328">
            <v>931316201</v>
          </cell>
        </row>
        <row r="11329">
          <cell r="A11329" t="str">
            <v>NN94888</v>
          </cell>
          <cell r="B11329" t="str">
            <v>AJF7287</v>
          </cell>
          <cell r="C11329" t="str">
            <v>先生</v>
          </cell>
          <cell r="D11329" t="str">
            <v>洪慧珊</v>
          </cell>
          <cell r="E11329" t="str">
            <v>黃韻睿先生</v>
          </cell>
          <cell r="F11329">
            <v>989069635</v>
          </cell>
        </row>
        <row r="11330">
          <cell r="A11330" t="str">
            <v>NN94889</v>
          </cell>
          <cell r="B11330" t="str">
            <v>AGC9387</v>
          </cell>
          <cell r="C11330" t="str">
            <v>小姐</v>
          </cell>
          <cell r="D11330" t="str">
            <v>徐玉蘭</v>
          </cell>
          <cell r="E11330" t="str">
            <v>徐玉蘭小姐</v>
          </cell>
          <cell r="F11330">
            <v>910986954</v>
          </cell>
        </row>
        <row r="11331">
          <cell r="A11331" t="str">
            <v>NN94897</v>
          </cell>
          <cell r="B11331" t="str">
            <v>ALM5296</v>
          </cell>
          <cell r="C11331" t="str">
            <v>先生</v>
          </cell>
          <cell r="D11331" t="str">
            <v>蔡季燕</v>
          </cell>
          <cell r="E11331" t="str">
            <v>陳柏宏先生</v>
          </cell>
          <cell r="F11331">
            <v>982640951</v>
          </cell>
        </row>
        <row r="11332">
          <cell r="A11332" t="str">
            <v>NN94905</v>
          </cell>
          <cell r="B11332" t="str">
            <v>AGK5225</v>
          </cell>
          <cell r="C11332" t="str">
            <v>小姐</v>
          </cell>
          <cell r="D11332" t="str">
            <v>李孟容</v>
          </cell>
          <cell r="E11332" t="str">
            <v>李孟容小姐</v>
          </cell>
          <cell r="F11332">
            <v>931277872</v>
          </cell>
        </row>
        <row r="11333">
          <cell r="A11333" t="str">
            <v>NN94910</v>
          </cell>
          <cell r="B11333" t="str">
            <v>RAX8500</v>
          </cell>
          <cell r="C11333" t="str">
            <v>先生</v>
          </cell>
          <cell r="D11333" t="str">
            <v>中租迪和股份有限公司杜禮林</v>
          </cell>
          <cell r="E11333" t="str">
            <v>杜禮林先生</v>
          </cell>
          <cell r="F11333">
            <v>915272320</v>
          </cell>
        </row>
        <row r="11334">
          <cell r="A11334" t="str">
            <v>NN94912</v>
          </cell>
          <cell r="B11334" t="str">
            <v>AGM2527</v>
          </cell>
          <cell r="C11334" t="str">
            <v>先生</v>
          </cell>
          <cell r="D11334" t="str">
            <v>陳淑吟</v>
          </cell>
          <cell r="E11334" t="str">
            <v>李洛謙先生</v>
          </cell>
          <cell r="F11334">
            <v>928857052</v>
          </cell>
        </row>
        <row r="11335">
          <cell r="A11335" t="str">
            <v>NN94913</v>
          </cell>
          <cell r="B11335" t="str">
            <v>AKA3992</v>
          </cell>
          <cell r="C11335" t="str">
            <v>先生</v>
          </cell>
          <cell r="D11335" t="str">
            <v>陳蓉蓉</v>
          </cell>
          <cell r="E11335" t="str">
            <v>張楷元先生</v>
          </cell>
          <cell r="F11335">
            <v>933859555</v>
          </cell>
        </row>
        <row r="11336">
          <cell r="A11336" t="str">
            <v>NN94916</v>
          </cell>
          <cell r="B11336" t="str">
            <v>AHE8318</v>
          </cell>
          <cell r="C11336" t="str">
            <v>先生</v>
          </cell>
          <cell r="D11336" t="str">
            <v>蔡泓書</v>
          </cell>
          <cell r="E11336" t="str">
            <v>蔡泓書先生</v>
          </cell>
          <cell r="F11336">
            <v>975833026</v>
          </cell>
        </row>
        <row r="11337">
          <cell r="A11337" t="str">
            <v>NN94926</v>
          </cell>
          <cell r="B11337" t="str">
            <v>AHE7268</v>
          </cell>
          <cell r="C11337" t="str">
            <v>先生</v>
          </cell>
          <cell r="D11337" t="str">
            <v>簡義泰</v>
          </cell>
          <cell r="E11337" t="str">
            <v>簡義泰先生</v>
          </cell>
          <cell r="F11337">
            <v>913283095</v>
          </cell>
        </row>
        <row r="11338">
          <cell r="A11338" t="str">
            <v>NN94942</v>
          </cell>
          <cell r="B11338" t="str">
            <v>RAL7659</v>
          </cell>
          <cell r="C11338" t="str">
            <v>小姐</v>
          </cell>
          <cell r="D11338" t="str">
            <v>助友雷射科技股份有限公司張淑惠</v>
          </cell>
          <cell r="E11338" t="str">
            <v>張淑惠小姐</v>
          </cell>
          <cell r="F11338">
            <v>935025702</v>
          </cell>
        </row>
        <row r="11339">
          <cell r="A11339" t="str">
            <v>NN94944</v>
          </cell>
          <cell r="B11339" t="str">
            <v>AGL1328</v>
          </cell>
          <cell r="C11339" t="str">
            <v>先生</v>
          </cell>
          <cell r="D11339" t="str">
            <v>李其文</v>
          </cell>
          <cell r="E11339" t="str">
            <v>李其文先生</v>
          </cell>
          <cell r="F11339">
            <v>939332201</v>
          </cell>
        </row>
        <row r="11340">
          <cell r="A11340" t="str">
            <v>NN94947</v>
          </cell>
          <cell r="B11340" t="str">
            <v>AGK1227</v>
          </cell>
          <cell r="C11340" t="str">
            <v>小姐</v>
          </cell>
          <cell r="D11340" t="str">
            <v>蔣至真</v>
          </cell>
          <cell r="E11340" t="str">
            <v>蔣至真小姐</v>
          </cell>
          <cell r="F11340">
            <v>987233401</v>
          </cell>
        </row>
        <row r="11341">
          <cell r="A11341" t="str">
            <v>NN94949</v>
          </cell>
          <cell r="B11341" t="str">
            <v>AKU1177</v>
          </cell>
          <cell r="C11341" t="str">
            <v>小姐</v>
          </cell>
          <cell r="D11341" t="str">
            <v>劉倩雯</v>
          </cell>
          <cell r="E11341" t="str">
            <v>劉倩雯小姐</v>
          </cell>
          <cell r="F11341">
            <v>989830358</v>
          </cell>
        </row>
        <row r="11342">
          <cell r="A11342" t="str">
            <v>NN94957</v>
          </cell>
          <cell r="B11342" t="str">
            <v>AGM5900</v>
          </cell>
          <cell r="C11342" t="str">
            <v>小姐</v>
          </cell>
          <cell r="D11342" t="str">
            <v>黃美桂</v>
          </cell>
          <cell r="E11342" t="str">
            <v>黃美桂小姐</v>
          </cell>
          <cell r="F11342">
            <v>937987711</v>
          </cell>
        </row>
        <row r="11343">
          <cell r="A11343" t="str">
            <v>NN94972</v>
          </cell>
          <cell r="B11343" t="str">
            <v>AKN9555</v>
          </cell>
          <cell r="C11343" t="str">
            <v>先生</v>
          </cell>
          <cell r="D11343" t="str">
            <v>林啟中</v>
          </cell>
          <cell r="E11343" t="str">
            <v>林啟中先生</v>
          </cell>
          <cell r="F11343">
            <v>936645999</v>
          </cell>
        </row>
        <row r="11344">
          <cell r="A11344" t="str">
            <v>NN94975</v>
          </cell>
          <cell r="B11344" t="str">
            <v>AGK7580</v>
          </cell>
          <cell r="C11344" t="str">
            <v>先生</v>
          </cell>
          <cell r="D11344" t="str">
            <v>吳旺成</v>
          </cell>
          <cell r="E11344" t="str">
            <v>吳旺成先生</v>
          </cell>
          <cell r="F11344">
            <v>913785516</v>
          </cell>
        </row>
        <row r="11345">
          <cell r="A11345" t="str">
            <v>NN94976</v>
          </cell>
          <cell r="B11345" t="str">
            <v>AKN9560</v>
          </cell>
          <cell r="C11345" t="str">
            <v>先生</v>
          </cell>
          <cell r="D11345" t="str">
            <v>廖俊吉</v>
          </cell>
          <cell r="E11345" t="str">
            <v>廖俊吉先生</v>
          </cell>
          <cell r="F11345">
            <v>955467295</v>
          </cell>
        </row>
        <row r="11346">
          <cell r="A11346" t="str">
            <v>NN94985</v>
          </cell>
          <cell r="B11346" t="str">
            <v>AKA5880</v>
          </cell>
          <cell r="C11346" t="str">
            <v>小姐</v>
          </cell>
          <cell r="D11346" t="str">
            <v>高小燕</v>
          </cell>
          <cell r="E11346" t="str">
            <v>高小燕小姐</v>
          </cell>
          <cell r="F11346">
            <v>935888863</v>
          </cell>
        </row>
        <row r="11347">
          <cell r="A11347" t="str">
            <v>NN94986</v>
          </cell>
          <cell r="B11347" t="str">
            <v>AGS6685</v>
          </cell>
          <cell r="C11347" t="str">
            <v>小姐</v>
          </cell>
          <cell r="D11347" t="str">
            <v>張憶茹</v>
          </cell>
          <cell r="E11347" t="str">
            <v>張憶茹小姐</v>
          </cell>
          <cell r="F11347">
            <v>963066879</v>
          </cell>
        </row>
        <row r="11348">
          <cell r="A11348" t="str">
            <v>NN94987</v>
          </cell>
          <cell r="B11348" t="str">
            <v>ANM2269</v>
          </cell>
          <cell r="C11348" t="str">
            <v>小姐</v>
          </cell>
          <cell r="D11348" t="str">
            <v>陳郁芬</v>
          </cell>
          <cell r="E11348" t="str">
            <v>陳郁芬小姐</v>
          </cell>
          <cell r="F11348">
            <v>939211211</v>
          </cell>
        </row>
        <row r="11349">
          <cell r="A11349" t="str">
            <v>NN94996</v>
          </cell>
          <cell r="B11349" t="str">
            <v>AKL8057</v>
          </cell>
          <cell r="C11349" t="str">
            <v>先生</v>
          </cell>
          <cell r="D11349" t="str">
            <v>范宇紳</v>
          </cell>
          <cell r="E11349" t="str">
            <v>范宇紳先生</v>
          </cell>
          <cell r="F11349">
            <v>926074711</v>
          </cell>
        </row>
        <row r="11350">
          <cell r="A11350" t="str">
            <v>NN94997</v>
          </cell>
          <cell r="B11350" t="str">
            <v>AKJ9298</v>
          </cell>
          <cell r="C11350" t="str">
            <v>先生</v>
          </cell>
          <cell r="D11350" t="str">
            <v>海馬工作室有限公司林資強</v>
          </cell>
          <cell r="E11350" t="str">
            <v>林資強先生</v>
          </cell>
          <cell r="F11350">
            <v>937081747</v>
          </cell>
        </row>
        <row r="11351">
          <cell r="A11351" t="str">
            <v>NN95009</v>
          </cell>
          <cell r="B11351" t="str">
            <v>AJR0320</v>
          </cell>
          <cell r="C11351" t="str">
            <v>先生</v>
          </cell>
          <cell r="D11351" t="str">
            <v>林昌明</v>
          </cell>
          <cell r="E11351" t="str">
            <v>林昌明先生</v>
          </cell>
          <cell r="F11351">
            <v>921180709</v>
          </cell>
        </row>
        <row r="11352">
          <cell r="A11352" t="str">
            <v>NN95010</v>
          </cell>
          <cell r="B11352" t="str">
            <v>AGJ6889</v>
          </cell>
          <cell r="C11352" t="str">
            <v>小姐</v>
          </cell>
          <cell r="D11352" t="str">
            <v>陳桂蘭</v>
          </cell>
          <cell r="E11352" t="str">
            <v>陳桂蘭小姐</v>
          </cell>
          <cell r="F11352">
            <v>928817199</v>
          </cell>
        </row>
        <row r="11353">
          <cell r="A11353" t="str">
            <v>NN95011</v>
          </cell>
          <cell r="B11353" t="str">
            <v>AGT2357</v>
          </cell>
          <cell r="C11353" t="str">
            <v>先生</v>
          </cell>
          <cell r="D11353" t="str">
            <v>陳信全</v>
          </cell>
          <cell r="E11353" t="str">
            <v>陳信全先生</v>
          </cell>
          <cell r="F11353">
            <v>937966440</v>
          </cell>
        </row>
        <row r="11354">
          <cell r="A11354" t="str">
            <v>NN95017</v>
          </cell>
          <cell r="B11354" t="str">
            <v>ANA3011</v>
          </cell>
          <cell r="C11354" t="str">
            <v>先生</v>
          </cell>
          <cell r="D11354" t="str">
            <v>王金煌</v>
          </cell>
          <cell r="E11354" t="str">
            <v>王金煌先生</v>
          </cell>
          <cell r="F11354">
            <v>955554604</v>
          </cell>
        </row>
        <row r="11355">
          <cell r="A11355" t="str">
            <v>NN95022</v>
          </cell>
          <cell r="B11355" t="str">
            <v>ANN6693</v>
          </cell>
          <cell r="C11355" t="str">
            <v>先生</v>
          </cell>
          <cell r="D11355" t="str">
            <v>陳楷昕</v>
          </cell>
          <cell r="E11355" t="str">
            <v>陳楷昕先生</v>
          </cell>
          <cell r="F11355">
            <v>939071573</v>
          </cell>
        </row>
        <row r="11356">
          <cell r="A11356" t="str">
            <v>NN95023</v>
          </cell>
          <cell r="B11356" t="str">
            <v>待配額車</v>
          </cell>
          <cell r="C11356" t="str">
            <v>先生</v>
          </cell>
          <cell r="D11356" t="str">
            <v>鉑德汽車股份有限公司吳佳翰</v>
          </cell>
          <cell r="E11356" t="str">
            <v>吳佳翰先生</v>
          </cell>
          <cell r="F11356">
            <v>921282497</v>
          </cell>
        </row>
        <row r="11357">
          <cell r="A11357" t="str">
            <v>NN95031</v>
          </cell>
          <cell r="B11357" t="str">
            <v>AJF3053</v>
          </cell>
          <cell r="C11357" t="str">
            <v>先生</v>
          </cell>
          <cell r="D11357" t="str">
            <v>車已賣</v>
          </cell>
          <cell r="E11357" t="str">
            <v>車已賣先生</v>
          </cell>
          <cell r="F11357">
            <v>900000000</v>
          </cell>
        </row>
        <row r="11358">
          <cell r="A11358" t="str">
            <v>NN95039</v>
          </cell>
          <cell r="B11358" t="str">
            <v>AKF9236</v>
          </cell>
          <cell r="C11358" t="str">
            <v>先生</v>
          </cell>
          <cell r="D11358" t="str">
            <v>張仲欣</v>
          </cell>
          <cell r="E11358" t="str">
            <v>張仲欣先生</v>
          </cell>
          <cell r="F11358">
            <v>963367077</v>
          </cell>
        </row>
        <row r="11359">
          <cell r="A11359" t="str">
            <v>NN95042</v>
          </cell>
          <cell r="B11359" t="str">
            <v>NN95042</v>
          </cell>
          <cell r="C11359" t="str">
            <v>先生</v>
          </cell>
          <cell r="D11359" t="str">
            <v>車已賣</v>
          </cell>
          <cell r="E11359" t="str">
            <v>車已賣先生</v>
          </cell>
          <cell r="F11359">
            <v>900000000</v>
          </cell>
        </row>
        <row r="11360">
          <cell r="A11360" t="str">
            <v>NN95055</v>
          </cell>
          <cell r="B11360" t="str">
            <v>AKS9668</v>
          </cell>
          <cell r="C11360" t="str">
            <v>先生</v>
          </cell>
          <cell r="D11360" t="str">
            <v>沈至剛</v>
          </cell>
          <cell r="E11360" t="str">
            <v>沈至剛先生</v>
          </cell>
          <cell r="F11360">
            <v>960560564</v>
          </cell>
        </row>
        <row r="11361">
          <cell r="A11361" t="str">
            <v>NN95057</v>
          </cell>
          <cell r="B11361" t="str">
            <v>AJD3082</v>
          </cell>
          <cell r="C11361" t="str">
            <v>先生</v>
          </cell>
          <cell r="D11361" t="str">
            <v>施宗廷</v>
          </cell>
          <cell r="E11361" t="str">
            <v>施宗廷先生</v>
          </cell>
          <cell r="F11361">
            <v>982082071</v>
          </cell>
        </row>
        <row r="11362">
          <cell r="A11362" t="str">
            <v>NN95075</v>
          </cell>
          <cell r="B11362" t="str">
            <v>AKQ8616</v>
          </cell>
          <cell r="C11362" t="str">
            <v>小姐</v>
          </cell>
          <cell r="D11362" t="str">
            <v>王詩雅</v>
          </cell>
          <cell r="E11362" t="str">
            <v>王詩雅小姐</v>
          </cell>
          <cell r="F11362">
            <v>917688928</v>
          </cell>
        </row>
        <row r="11363">
          <cell r="A11363" t="str">
            <v>NN95083</v>
          </cell>
          <cell r="B11363" t="str">
            <v>AKN3180</v>
          </cell>
          <cell r="C11363" t="str">
            <v>先生</v>
          </cell>
          <cell r="D11363" t="str">
            <v>王英壯</v>
          </cell>
          <cell r="E11363" t="str">
            <v>王英壯先生</v>
          </cell>
          <cell r="F11363">
            <v>928822804</v>
          </cell>
        </row>
        <row r="11364">
          <cell r="A11364" t="str">
            <v>NN95086</v>
          </cell>
          <cell r="B11364" t="str">
            <v>AKQ8001</v>
          </cell>
          <cell r="C11364" t="str">
            <v>先生</v>
          </cell>
          <cell r="D11364" t="str">
            <v>林瑋呈</v>
          </cell>
          <cell r="E11364" t="str">
            <v>林瑋呈先生</v>
          </cell>
          <cell r="F11364">
            <v>921230970</v>
          </cell>
        </row>
        <row r="11365">
          <cell r="A11365" t="str">
            <v>NN95087</v>
          </cell>
          <cell r="B11365" t="str">
            <v>AKT5886</v>
          </cell>
          <cell r="C11365" t="str">
            <v>先生</v>
          </cell>
          <cell r="D11365" t="str">
            <v>林天義</v>
          </cell>
          <cell r="E11365" t="str">
            <v>林天義先生</v>
          </cell>
          <cell r="F11365">
            <v>905229858</v>
          </cell>
        </row>
        <row r="11366">
          <cell r="A11366" t="str">
            <v>NN95109</v>
          </cell>
          <cell r="B11366" t="str">
            <v>AKA6106</v>
          </cell>
          <cell r="C11366" t="str">
            <v>小姐</v>
          </cell>
          <cell r="D11366" t="str">
            <v>林藝軒</v>
          </cell>
          <cell r="E11366" t="str">
            <v>林藝軒小姐</v>
          </cell>
          <cell r="F11366">
            <v>933210010</v>
          </cell>
        </row>
        <row r="11367">
          <cell r="A11367" t="str">
            <v>NN95110</v>
          </cell>
          <cell r="B11367" t="str">
            <v>AKJ6622</v>
          </cell>
          <cell r="C11367" t="str">
            <v>先生</v>
          </cell>
          <cell r="D11367" t="str">
            <v>邱峻泱</v>
          </cell>
          <cell r="E11367" t="str">
            <v>邱峻泱先生</v>
          </cell>
          <cell r="F11367">
            <v>921461881</v>
          </cell>
        </row>
        <row r="11368">
          <cell r="A11368" t="str">
            <v>NN95119</v>
          </cell>
          <cell r="B11368" t="str">
            <v>AKM6070</v>
          </cell>
          <cell r="C11368" t="str">
            <v>小姐</v>
          </cell>
          <cell r="D11368" t="str">
            <v>董宜芩</v>
          </cell>
          <cell r="E11368" t="str">
            <v>董宜芩小姐</v>
          </cell>
          <cell r="F11368">
            <v>912312117</v>
          </cell>
        </row>
        <row r="11369">
          <cell r="A11369" t="str">
            <v>NN95120</v>
          </cell>
          <cell r="B11369" t="str">
            <v>AKN7733</v>
          </cell>
          <cell r="C11369" t="str">
            <v>先生</v>
          </cell>
          <cell r="D11369" t="str">
            <v>李元揆</v>
          </cell>
          <cell r="E11369" t="str">
            <v>李元揆先生</v>
          </cell>
          <cell r="F11369">
            <v>988388474</v>
          </cell>
        </row>
        <row r="11370">
          <cell r="A11370" t="str">
            <v>NN95121</v>
          </cell>
          <cell r="B11370" t="str">
            <v>RBX0778</v>
          </cell>
          <cell r="C11370" t="str">
            <v>先生</v>
          </cell>
          <cell r="D11370" t="str">
            <v>鄭文彰</v>
          </cell>
          <cell r="E11370" t="str">
            <v>鄭文彰先生</v>
          </cell>
          <cell r="F11370">
            <v>928660578</v>
          </cell>
        </row>
        <row r="11371">
          <cell r="A11371" t="str">
            <v>NN95124</v>
          </cell>
          <cell r="B11371" t="str">
            <v>AKL1155</v>
          </cell>
          <cell r="C11371" t="str">
            <v>小姐</v>
          </cell>
          <cell r="D11371" t="str">
            <v>洪欣豫</v>
          </cell>
          <cell r="E11371" t="str">
            <v>洪欣豫小姐</v>
          </cell>
          <cell r="F11371">
            <v>926881199</v>
          </cell>
        </row>
        <row r="11372">
          <cell r="A11372" t="str">
            <v>NN95135</v>
          </cell>
          <cell r="B11372" t="str">
            <v>ANM6227</v>
          </cell>
          <cell r="C11372" t="str">
            <v>先生</v>
          </cell>
          <cell r="D11372" t="str">
            <v>李昆穎</v>
          </cell>
          <cell r="E11372" t="str">
            <v>李昆穎先生</v>
          </cell>
          <cell r="F11372">
            <v>930666112</v>
          </cell>
        </row>
        <row r="11373">
          <cell r="A11373" t="str">
            <v>NN95149</v>
          </cell>
          <cell r="B11373" t="str">
            <v>AKS9776</v>
          </cell>
          <cell r="C11373" t="str">
            <v>先生</v>
          </cell>
          <cell r="D11373" t="str">
            <v>吳敏綸</v>
          </cell>
          <cell r="E11373" t="str">
            <v>范寶元先生</v>
          </cell>
          <cell r="F11373">
            <v>952273972</v>
          </cell>
        </row>
        <row r="11374">
          <cell r="A11374" t="str">
            <v>NN95150</v>
          </cell>
          <cell r="B11374" t="str">
            <v>AKP3680</v>
          </cell>
          <cell r="C11374" t="str">
            <v>先生</v>
          </cell>
          <cell r="D11374" t="str">
            <v>柯建宏</v>
          </cell>
          <cell r="E11374" t="str">
            <v>柯建宏先生</v>
          </cell>
          <cell r="F11374">
            <v>922910977</v>
          </cell>
        </row>
        <row r="11375">
          <cell r="A11375" t="str">
            <v>NN95158</v>
          </cell>
          <cell r="B11375" t="str">
            <v>AMM5136</v>
          </cell>
          <cell r="C11375" t="str">
            <v>先生</v>
          </cell>
          <cell r="D11375" t="str">
            <v>黃竣民</v>
          </cell>
          <cell r="E11375" t="str">
            <v>黃竣民先生</v>
          </cell>
          <cell r="F11375">
            <v>935223502</v>
          </cell>
        </row>
        <row r="11376">
          <cell r="A11376" t="str">
            <v>NN95165</v>
          </cell>
          <cell r="B11376" t="str">
            <v>AKX1585</v>
          </cell>
          <cell r="C11376" t="str">
            <v>小姐</v>
          </cell>
          <cell r="D11376" t="str">
            <v>林玫伶</v>
          </cell>
          <cell r="E11376" t="str">
            <v>林玫伶小姐</v>
          </cell>
          <cell r="F11376">
            <v>963095099</v>
          </cell>
        </row>
        <row r="11377">
          <cell r="A11377" t="str">
            <v>NN95166</v>
          </cell>
          <cell r="B11377" t="str">
            <v>AKM9502</v>
          </cell>
          <cell r="C11377" t="str">
            <v>先生</v>
          </cell>
          <cell r="D11377" t="str">
            <v>羅思忠</v>
          </cell>
          <cell r="E11377" t="str">
            <v>羅思忠先生</v>
          </cell>
          <cell r="F11377">
            <v>938028095</v>
          </cell>
        </row>
        <row r="11378">
          <cell r="A11378" t="str">
            <v>NN95173</v>
          </cell>
          <cell r="B11378" t="str">
            <v>AKN0080</v>
          </cell>
          <cell r="C11378" t="str">
            <v>先生</v>
          </cell>
          <cell r="D11378" t="str">
            <v>耘呈科技有限公司陳耘志</v>
          </cell>
          <cell r="E11378" t="str">
            <v>陳耘志先生</v>
          </cell>
          <cell r="F11378">
            <v>920989666</v>
          </cell>
        </row>
        <row r="11379">
          <cell r="A11379" t="str">
            <v>NN95174</v>
          </cell>
          <cell r="B11379" t="str">
            <v>AKN7575</v>
          </cell>
          <cell r="C11379" t="str">
            <v>先生</v>
          </cell>
          <cell r="D11379" t="str">
            <v>林昱謙</v>
          </cell>
          <cell r="E11379" t="str">
            <v>林昱謙先生</v>
          </cell>
          <cell r="F11379">
            <v>932361397</v>
          </cell>
        </row>
        <row r="11380">
          <cell r="A11380" t="str">
            <v>NN95175</v>
          </cell>
          <cell r="B11380" t="str">
            <v>ANW9920</v>
          </cell>
          <cell r="C11380" t="str">
            <v>先生</v>
          </cell>
          <cell r="D11380" t="str">
            <v>吳長諺</v>
          </cell>
          <cell r="E11380" t="str">
            <v>吳長諺先生</v>
          </cell>
          <cell r="F11380">
            <v>918858723</v>
          </cell>
        </row>
        <row r="11381">
          <cell r="A11381" t="str">
            <v>NN95187</v>
          </cell>
          <cell r="B11381" t="str">
            <v>AKX6811</v>
          </cell>
          <cell r="C11381" t="str">
            <v>小姐</v>
          </cell>
          <cell r="D11381" t="str">
            <v>陳紹萍</v>
          </cell>
          <cell r="E11381" t="str">
            <v>陳紹萍小姐</v>
          </cell>
          <cell r="F11381">
            <v>952556752</v>
          </cell>
        </row>
        <row r="11382">
          <cell r="A11382" t="str">
            <v>NN95191</v>
          </cell>
          <cell r="B11382" t="str">
            <v>RBA9619</v>
          </cell>
          <cell r="C11382" t="str">
            <v>小姐</v>
          </cell>
          <cell r="D11382" t="str">
            <v>建新小客車租賃(股)周倖如</v>
          </cell>
          <cell r="E11382" t="str">
            <v>周倖如小姐</v>
          </cell>
          <cell r="F11382">
            <v>972835008</v>
          </cell>
        </row>
        <row r="11383">
          <cell r="A11383" t="str">
            <v>NP15989</v>
          </cell>
          <cell r="B11383" t="str">
            <v>ANB3670</v>
          </cell>
          <cell r="C11383" t="str">
            <v>先生</v>
          </cell>
          <cell r="D11383" t="str">
            <v>黃崴崴</v>
          </cell>
          <cell r="E11383" t="str">
            <v>黃崴崴先生</v>
          </cell>
          <cell r="F11383">
            <v>955703929</v>
          </cell>
        </row>
        <row r="11384">
          <cell r="A11384" t="str">
            <v>NP16595</v>
          </cell>
          <cell r="B11384" t="str">
            <v>AHN1212</v>
          </cell>
          <cell r="C11384" t="str">
            <v>先生</v>
          </cell>
          <cell r="D11384" t="str">
            <v>董家偉</v>
          </cell>
          <cell r="E11384" t="str">
            <v>董家偉先生</v>
          </cell>
          <cell r="F11384">
            <v>989525232</v>
          </cell>
        </row>
        <row r="11385">
          <cell r="A11385" t="str">
            <v>NP38241</v>
          </cell>
          <cell r="B11385" t="str">
            <v>AMY0335</v>
          </cell>
          <cell r="C11385" t="str">
            <v>小姐</v>
          </cell>
          <cell r="D11385" t="str">
            <v>廖娟娟</v>
          </cell>
          <cell r="E11385" t="str">
            <v>廖娟娟小姐</v>
          </cell>
          <cell r="F11385">
            <v>936725896</v>
          </cell>
        </row>
        <row r="11386">
          <cell r="A11386" t="str">
            <v>NP99807</v>
          </cell>
          <cell r="B11386" t="str">
            <v>ANW3713</v>
          </cell>
          <cell r="C11386" t="str">
            <v>先生</v>
          </cell>
          <cell r="D11386" t="str">
            <v>楊士豪</v>
          </cell>
          <cell r="E11386" t="str">
            <v>楊士豪先生</v>
          </cell>
          <cell r="F11386">
            <v>922619528</v>
          </cell>
        </row>
        <row r="11387">
          <cell r="A11387" t="str">
            <v>NP99815</v>
          </cell>
          <cell r="B11387" t="str">
            <v>ALK1010</v>
          </cell>
          <cell r="C11387" t="str">
            <v>小姐</v>
          </cell>
          <cell r="D11387" t="str">
            <v>李祖慧</v>
          </cell>
          <cell r="E11387" t="str">
            <v>李祖慧小姐</v>
          </cell>
          <cell r="F11387">
            <v>912409579</v>
          </cell>
        </row>
        <row r="11388">
          <cell r="A11388" t="str">
            <v>NP99818</v>
          </cell>
          <cell r="B11388" t="str">
            <v>ANX0509</v>
          </cell>
          <cell r="C11388" t="str">
            <v>先生</v>
          </cell>
          <cell r="D11388" t="str">
            <v>李明憲</v>
          </cell>
          <cell r="E11388" t="str">
            <v>李明憲先生</v>
          </cell>
          <cell r="F11388">
            <v>932656549</v>
          </cell>
        </row>
        <row r="11389">
          <cell r="A11389" t="str">
            <v>NP99823</v>
          </cell>
          <cell r="B11389" t="str">
            <v>RAY2090</v>
          </cell>
          <cell r="C11389" t="str">
            <v>先生</v>
          </cell>
          <cell r="D11389" t="str">
            <v>財盟小客車租賃(股)程仕龍</v>
          </cell>
          <cell r="E11389" t="str">
            <v>程仕龍先生</v>
          </cell>
          <cell r="F11389">
            <v>987128462</v>
          </cell>
        </row>
        <row r="11390">
          <cell r="A11390" t="str">
            <v>NP99833</v>
          </cell>
          <cell r="B11390" t="str">
            <v>AMP1888</v>
          </cell>
          <cell r="C11390" t="str">
            <v>先生</v>
          </cell>
          <cell r="D11390" t="str">
            <v>范德勝</v>
          </cell>
          <cell r="E11390" t="str">
            <v>范德勝先生</v>
          </cell>
          <cell r="F11390">
            <v>928005591</v>
          </cell>
        </row>
        <row r="11391">
          <cell r="A11391" t="str">
            <v>NP99834</v>
          </cell>
          <cell r="B11391" t="str">
            <v>AKL2076</v>
          </cell>
          <cell r="C11391" t="str">
            <v>小姐</v>
          </cell>
          <cell r="D11391" t="str">
            <v>陳芷檸</v>
          </cell>
          <cell r="E11391" t="str">
            <v>陳芷檸小姐</v>
          </cell>
          <cell r="F11391">
            <v>988010133</v>
          </cell>
        </row>
        <row r="11392">
          <cell r="A11392" t="str">
            <v>NP99840</v>
          </cell>
          <cell r="B11392" t="str">
            <v>ASP1350</v>
          </cell>
          <cell r="C11392" t="str">
            <v>小姐</v>
          </cell>
          <cell r="D11392" t="str">
            <v>陳怡安</v>
          </cell>
          <cell r="E11392" t="str">
            <v>陳怡安小姐</v>
          </cell>
          <cell r="F11392">
            <v>913287587</v>
          </cell>
        </row>
        <row r="11393">
          <cell r="A11393" t="str">
            <v>NP99841</v>
          </cell>
          <cell r="B11393" t="str">
            <v>AKL9738</v>
          </cell>
          <cell r="C11393" t="str">
            <v>先生</v>
          </cell>
          <cell r="D11393" t="str">
            <v>陳寶玲</v>
          </cell>
          <cell r="E11393" t="str">
            <v>李方明先生</v>
          </cell>
          <cell r="F11393">
            <v>928285228</v>
          </cell>
        </row>
        <row r="11394">
          <cell r="A11394" t="str">
            <v>NP99847</v>
          </cell>
          <cell r="B11394" t="str">
            <v>AKN7767</v>
          </cell>
          <cell r="C11394" t="str">
            <v>先生</v>
          </cell>
          <cell r="D11394" t="str">
            <v>蔡志佳</v>
          </cell>
          <cell r="E11394" t="str">
            <v>蔡志佳先生</v>
          </cell>
          <cell r="F11394">
            <v>933029829</v>
          </cell>
        </row>
        <row r="11395">
          <cell r="A11395" t="str">
            <v>NP99850</v>
          </cell>
          <cell r="B11395" t="str">
            <v>APK6920</v>
          </cell>
          <cell r="C11395" t="str">
            <v>先生</v>
          </cell>
          <cell r="D11395" t="str">
            <v>張建中</v>
          </cell>
          <cell r="E11395" t="str">
            <v>張建中先生</v>
          </cell>
          <cell r="F11395">
            <v>932198988</v>
          </cell>
        </row>
        <row r="11396">
          <cell r="A11396" t="str">
            <v>NP99858</v>
          </cell>
          <cell r="B11396" t="str">
            <v>RAM3799</v>
          </cell>
          <cell r="C11396" t="str">
            <v>先生</v>
          </cell>
          <cell r="D11396" t="str">
            <v>李祈明</v>
          </cell>
          <cell r="E11396" t="str">
            <v>李祈明先生</v>
          </cell>
          <cell r="F11396">
            <v>933622920</v>
          </cell>
        </row>
        <row r="11397">
          <cell r="A11397" t="str">
            <v>NP99861</v>
          </cell>
          <cell r="B11397" t="str">
            <v>RAY2371</v>
          </cell>
          <cell r="C11397" t="str">
            <v>先生</v>
          </cell>
          <cell r="D11397" t="str">
            <v>財盟小客車租賃(股)程仕龍</v>
          </cell>
          <cell r="E11397" t="str">
            <v>程仕龍先生</v>
          </cell>
          <cell r="F11397">
            <v>987128462</v>
          </cell>
        </row>
        <row r="11398">
          <cell r="A11398" t="str">
            <v>NP99862</v>
          </cell>
          <cell r="B11398" t="str">
            <v>AKR9118</v>
          </cell>
          <cell r="C11398" t="str">
            <v>小姐</v>
          </cell>
          <cell r="D11398" t="str">
            <v>許麗惠</v>
          </cell>
          <cell r="E11398" t="str">
            <v>許麗惠小姐</v>
          </cell>
          <cell r="F11398">
            <v>920709818</v>
          </cell>
        </row>
        <row r="11399">
          <cell r="A11399" t="str">
            <v>NP99865</v>
          </cell>
          <cell r="B11399" t="str">
            <v>AKN7111</v>
          </cell>
          <cell r="C11399" t="str">
            <v>先生</v>
          </cell>
          <cell r="D11399" t="str">
            <v>謝明宏</v>
          </cell>
          <cell r="E11399" t="str">
            <v>謝明宏先生</v>
          </cell>
          <cell r="F11399">
            <v>905372885</v>
          </cell>
        </row>
        <row r="11400">
          <cell r="A11400" t="str">
            <v>NP99868</v>
          </cell>
          <cell r="B11400" t="str">
            <v>NP99868</v>
          </cell>
          <cell r="C11400" t="str">
            <v>先生</v>
          </cell>
          <cell r="D11400" t="str">
            <v>車已賣</v>
          </cell>
          <cell r="E11400" t="str">
            <v>車已賣先生</v>
          </cell>
          <cell r="F11400">
            <v>900000000</v>
          </cell>
        </row>
        <row r="11401">
          <cell r="A11401" t="str">
            <v>NP99877</v>
          </cell>
          <cell r="B11401" t="str">
            <v>ALA9789</v>
          </cell>
          <cell r="C11401" t="str">
            <v>小姐</v>
          </cell>
          <cell r="D11401" t="str">
            <v>李英禎</v>
          </cell>
          <cell r="E11401" t="str">
            <v>李英禎小姐</v>
          </cell>
          <cell r="F11401">
            <v>933063538</v>
          </cell>
        </row>
        <row r="11402">
          <cell r="A11402" t="str">
            <v>NP99878</v>
          </cell>
          <cell r="B11402" t="str">
            <v>APJ1206</v>
          </cell>
          <cell r="C11402" t="str">
            <v>小姐</v>
          </cell>
          <cell r="D11402" t="str">
            <v>陳妤婧</v>
          </cell>
          <cell r="E11402" t="str">
            <v>陳妤婧小姐</v>
          </cell>
          <cell r="F11402">
            <v>935955055</v>
          </cell>
        </row>
        <row r="11403">
          <cell r="A11403" t="str">
            <v>NP99880</v>
          </cell>
          <cell r="B11403" t="str">
            <v>APP3370</v>
          </cell>
          <cell r="C11403" t="str">
            <v>小姐</v>
          </cell>
          <cell r="D11403" t="str">
            <v>蕭奕欣</v>
          </cell>
          <cell r="E11403" t="str">
            <v>蕭奕欣小姐</v>
          </cell>
          <cell r="F11403">
            <v>955780924</v>
          </cell>
        </row>
        <row r="11404">
          <cell r="A11404" t="str">
            <v>NP99890</v>
          </cell>
          <cell r="B11404" t="str">
            <v>AMK8369</v>
          </cell>
          <cell r="C11404" t="str">
            <v>先生</v>
          </cell>
          <cell r="D11404" t="str">
            <v>周孟毅</v>
          </cell>
          <cell r="E11404" t="str">
            <v>周孟毅先生</v>
          </cell>
          <cell r="F11404">
            <v>928770115</v>
          </cell>
        </row>
        <row r="11405">
          <cell r="A11405" t="str">
            <v>NP99896</v>
          </cell>
          <cell r="B11405" t="str">
            <v>ANF9886</v>
          </cell>
          <cell r="C11405" t="str">
            <v>小姐</v>
          </cell>
          <cell r="D11405" t="str">
            <v>李宜玲</v>
          </cell>
          <cell r="E11405" t="str">
            <v>李宜玲小姐</v>
          </cell>
          <cell r="F11405">
            <v>928208975</v>
          </cell>
        </row>
        <row r="11406">
          <cell r="A11406" t="str">
            <v>NP99900</v>
          </cell>
          <cell r="B11406" t="str">
            <v>ANW9773</v>
          </cell>
          <cell r="C11406" t="str">
            <v>先生</v>
          </cell>
          <cell r="D11406" t="str">
            <v>唐天佑</v>
          </cell>
          <cell r="E11406" t="str">
            <v>唐天佑先生</v>
          </cell>
          <cell r="F11406">
            <v>989267274</v>
          </cell>
        </row>
        <row r="11407">
          <cell r="A11407" t="str">
            <v>NP99903</v>
          </cell>
          <cell r="B11407" t="str">
            <v>AKP2231</v>
          </cell>
          <cell r="C11407" t="str">
            <v>先生</v>
          </cell>
          <cell r="D11407" t="str">
            <v>汎德股份有限公司呂學懿</v>
          </cell>
          <cell r="E11407" t="str">
            <v>呂學懿先生</v>
          </cell>
          <cell r="F11407">
            <v>900000000</v>
          </cell>
        </row>
        <row r="11408">
          <cell r="A11408" t="str">
            <v>NP99905</v>
          </cell>
          <cell r="B11408" t="str">
            <v>AKP2236</v>
          </cell>
          <cell r="C11408" t="str">
            <v>先生</v>
          </cell>
          <cell r="D11408" t="str">
            <v>汎德股份有限公司陳榮輝</v>
          </cell>
          <cell r="E11408" t="str">
            <v>陳榮輝先生</v>
          </cell>
          <cell r="F11408">
            <v>900000000</v>
          </cell>
        </row>
        <row r="11409">
          <cell r="A11409" t="str">
            <v>NP99906</v>
          </cell>
          <cell r="B11409" t="str">
            <v>AKP2230</v>
          </cell>
          <cell r="C11409" t="str">
            <v>先生</v>
          </cell>
          <cell r="D11409" t="str">
            <v>汎德股份有限公司許永富</v>
          </cell>
          <cell r="E11409" t="str">
            <v>許永富先生</v>
          </cell>
          <cell r="F11409">
            <v>900000000</v>
          </cell>
        </row>
        <row r="11410">
          <cell r="A11410" t="str">
            <v>NP99907</v>
          </cell>
          <cell r="B11410" t="str">
            <v>AKP2235</v>
          </cell>
          <cell r="C11410" t="str">
            <v>小姐</v>
          </cell>
          <cell r="D11410" t="str">
            <v>汎德股份有限公司張家菁</v>
          </cell>
          <cell r="E11410" t="str">
            <v>張家菁小姐</v>
          </cell>
          <cell r="F11410">
            <v>900000000</v>
          </cell>
        </row>
        <row r="11411">
          <cell r="A11411" t="str">
            <v>NP99908</v>
          </cell>
          <cell r="B11411" t="str">
            <v>ARF0783</v>
          </cell>
          <cell r="C11411" t="str">
            <v>先生</v>
          </cell>
          <cell r="D11411" t="str">
            <v>蔡佳倫</v>
          </cell>
          <cell r="E11411" t="str">
            <v>蔡佳倫先生</v>
          </cell>
          <cell r="F11411">
            <v>916115493</v>
          </cell>
        </row>
        <row r="11412">
          <cell r="A11412" t="str">
            <v>NP99909</v>
          </cell>
          <cell r="B11412" t="str">
            <v>NP99909</v>
          </cell>
          <cell r="C11412" t="str">
            <v>先生</v>
          </cell>
          <cell r="D11412" t="str">
            <v>車已賣</v>
          </cell>
          <cell r="E11412" t="str">
            <v>車已賣先生</v>
          </cell>
          <cell r="F11412">
            <v>900000000</v>
          </cell>
        </row>
        <row r="11413">
          <cell r="A11413" t="str">
            <v>NP99910</v>
          </cell>
          <cell r="B11413" t="str">
            <v>ANW5195</v>
          </cell>
          <cell r="C11413" t="str">
            <v>小姐</v>
          </cell>
          <cell r="D11413" t="str">
            <v>夏玉蓮</v>
          </cell>
          <cell r="E11413" t="str">
            <v>夏玉蓮小姐</v>
          </cell>
          <cell r="F11413">
            <v>939236456</v>
          </cell>
        </row>
        <row r="11414">
          <cell r="A11414" t="str">
            <v>NP99912</v>
          </cell>
          <cell r="B11414" t="str">
            <v>ATJ1751</v>
          </cell>
          <cell r="C11414" t="str">
            <v>先生</v>
          </cell>
          <cell r="D11414" t="str">
            <v>朱譽軒</v>
          </cell>
          <cell r="E11414" t="str">
            <v>朱譽軒先生</v>
          </cell>
          <cell r="F11414">
            <v>983243563</v>
          </cell>
        </row>
        <row r="11415">
          <cell r="A11415" t="str">
            <v>NP99927</v>
          </cell>
          <cell r="B11415" t="str">
            <v>ANV3675</v>
          </cell>
          <cell r="C11415" t="str">
            <v>小姐</v>
          </cell>
          <cell r="D11415" t="str">
            <v>李淑芬</v>
          </cell>
          <cell r="E11415" t="str">
            <v>李淑芬小姐</v>
          </cell>
          <cell r="F11415">
            <v>955881072</v>
          </cell>
        </row>
        <row r="11416">
          <cell r="A11416" t="str">
            <v>NP99933</v>
          </cell>
          <cell r="B11416" t="str">
            <v>ATG5903</v>
          </cell>
          <cell r="C11416" t="str">
            <v>先生</v>
          </cell>
          <cell r="D11416" t="str">
            <v>億鴻盛工程有限公司蘇森鴻</v>
          </cell>
          <cell r="E11416" t="str">
            <v>蘇森鴻先生</v>
          </cell>
          <cell r="F11416">
            <v>913771713</v>
          </cell>
        </row>
        <row r="11417">
          <cell r="A11417" t="str">
            <v>NP99940</v>
          </cell>
          <cell r="B11417" t="str">
            <v>AMW3116</v>
          </cell>
          <cell r="C11417" t="str">
            <v>先生</v>
          </cell>
          <cell r="D11417" t="str">
            <v>許仕賢</v>
          </cell>
          <cell r="E11417" t="str">
            <v>許仕賢先生</v>
          </cell>
          <cell r="F11417">
            <v>978207590</v>
          </cell>
        </row>
        <row r="11418">
          <cell r="A11418" t="str">
            <v>NP99942</v>
          </cell>
          <cell r="B11418" t="str">
            <v>ARG9606</v>
          </cell>
          <cell r="C11418" t="str">
            <v>先生</v>
          </cell>
          <cell r="D11418" t="str">
            <v>吳崑豪</v>
          </cell>
          <cell r="E11418" t="str">
            <v>吳崑豪先生</v>
          </cell>
          <cell r="F11418">
            <v>983191688</v>
          </cell>
        </row>
        <row r="11419">
          <cell r="A11419" t="str">
            <v>NP99944</v>
          </cell>
          <cell r="B11419" t="str">
            <v>ANY7355</v>
          </cell>
          <cell r="C11419" t="str">
            <v>先生</v>
          </cell>
          <cell r="D11419" t="str">
            <v>莊凱煒</v>
          </cell>
          <cell r="E11419" t="str">
            <v>莊凱煒先生</v>
          </cell>
          <cell r="F11419">
            <v>935722412</v>
          </cell>
        </row>
        <row r="11420">
          <cell r="A11420" t="str">
            <v>NP99950</v>
          </cell>
          <cell r="B11420" t="str">
            <v>ANM3799</v>
          </cell>
          <cell r="C11420" t="str">
            <v>先生</v>
          </cell>
          <cell r="D11420" t="str">
            <v>大進橡膠有限公司梁明發</v>
          </cell>
          <cell r="E11420" t="str">
            <v>梁明發先生</v>
          </cell>
          <cell r="F11420">
            <v>939227979</v>
          </cell>
        </row>
        <row r="11421">
          <cell r="A11421" t="str">
            <v>NP99955</v>
          </cell>
          <cell r="B11421" t="str">
            <v>ALJ6559</v>
          </cell>
          <cell r="C11421" t="str">
            <v>小姐</v>
          </cell>
          <cell r="D11421" t="str">
            <v>劉永興</v>
          </cell>
          <cell r="E11421" t="str">
            <v>傅艷婷小姐</v>
          </cell>
          <cell r="F11421">
            <v>932271999</v>
          </cell>
        </row>
        <row r="11422">
          <cell r="A11422" t="str">
            <v>NP99958</v>
          </cell>
          <cell r="B11422" t="str">
            <v>ARF8890</v>
          </cell>
          <cell r="C11422" t="str">
            <v>先生</v>
          </cell>
          <cell r="D11422" t="str">
            <v>謝文郡</v>
          </cell>
          <cell r="E11422" t="str">
            <v>莊啟文先生</v>
          </cell>
          <cell r="F11422">
            <v>988280139</v>
          </cell>
        </row>
        <row r="11423">
          <cell r="A11423" t="str">
            <v>NP99972</v>
          </cell>
          <cell r="B11423" t="str">
            <v>RAS6936</v>
          </cell>
          <cell r="C11423" t="str">
            <v>小姐</v>
          </cell>
          <cell r="D11423" t="str">
            <v>程怡蓉</v>
          </cell>
          <cell r="E11423" t="str">
            <v>程怡蓉小姐</v>
          </cell>
          <cell r="F11423">
            <v>987080984</v>
          </cell>
        </row>
        <row r="11424">
          <cell r="A11424" t="str">
            <v>NP99973</v>
          </cell>
          <cell r="B11424" t="str">
            <v>ANA5120</v>
          </cell>
          <cell r="C11424" t="str">
            <v>小姐</v>
          </cell>
          <cell r="D11424" t="str">
            <v>鄭如辰</v>
          </cell>
          <cell r="E11424" t="str">
            <v>鄭如辰小姐</v>
          </cell>
          <cell r="F11424">
            <v>972868696</v>
          </cell>
        </row>
        <row r="11425">
          <cell r="A11425" t="str">
            <v>NP99978</v>
          </cell>
          <cell r="B11425" t="str">
            <v>ANZ1166</v>
          </cell>
          <cell r="C11425" t="str">
            <v>先生</v>
          </cell>
          <cell r="D11425" t="str">
            <v>陳立妤</v>
          </cell>
          <cell r="E11425" t="str">
            <v>蘇皇祥先生</v>
          </cell>
          <cell r="F11425">
            <v>912118782</v>
          </cell>
        </row>
        <row r="11426">
          <cell r="A11426" t="str">
            <v>NP99979</v>
          </cell>
          <cell r="B11426" t="str">
            <v>NP99979</v>
          </cell>
          <cell r="C11426" t="str">
            <v>先生</v>
          </cell>
          <cell r="D11426" t="str">
            <v>鉑德汽車股份有限公司洪增富</v>
          </cell>
          <cell r="E11426" t="str">
            <v>洪增富先生</v>
          </cell>
          <cell r="F11426">
            <v>920018099</v>
          </cell>
        </row>
        <row r="11427">
          <cell r="A11427" t="str">
            <v>NR07244</v>
          </cell>
          <cell r="B11427" t="str">
            <v>AAA7792</v>
          </cell>
          <cell r="C11427" t="str">
            <v>先生</v>
          </cell>
          <cell r="D11427" t="str">
            <v>黃修梅</v>
          </cell>
          <cell r="E11427" t="str">
            <v>鍾岷宏先生</v>
          </cell>
          <cell r="F11427">
            <v>937026878</v>
          </cell>
        </row>
        <row r="11428">
          <cell r="A11428" t="str">
            <v>NR07728</v>
          </cell>
          <cell r="B11428" t="str">
            <v>AGP3337</v>
          </cell>
          <cell r="C11428" t="str">
            <v>先生</v>
          </cell>
          <cell r="D11428" t="str">
            <v>鄭曉薇</v>
          </cell>
          <cell r="E11428" t="str">
            <v>李宗錡先生</v>
          </cell>
          <cell r="F11428">
            <v>939720698</v>
          </cell>
        </row>
        <row r="11429">
          <cell r="A11429" t="str">
            <v>NR07742</v>
          </cell>
          <cell r="B11429" t="str">
            <v>1881U8</v>
          </cell>
          <cell r="C11429" t="str">
            <v>先生</v>
          </cell>
          <cell r="D11429" t="str">
            <v>車已賣</v>
          </cell>
          <cell r="E11429" t="str">
            <v>車已賣先生</v>
          </cell>
          <cell r="F11429">
            <v>900000000</v>
          </cell>
        </row>
        <row r="11430">
          <cell r="A11430" t="str">
            <v>NR08003</v>
          </cell>
          <cell r="B11430" t="str">
            <v>AAA6912</v>
          </cell>
          <cell r="C11430" t="str">
            <v>小姐</v>
          </cell>
          <cell r="D11430" t="str">
            <v>任美玲</v>
          </cell>
          <cell r="E11430" t="str">
            <v>任美玲小姐</v>
          </cell>
          <cell r="F11430">
            <v>933709956</v>
          </cell>
        </row>
        <row r="11431">
          <cell r="A11431" t="str">
            <v>NR08232</v>
          </cell>
          <cell r="B11431" t="str">
            <v>AAV1888</v>
          </cell>
          <cell r="C11431" t="str">
            <v>小姐</v>
          </cell>
          <cell r="D11431" t="str">
            <v>韓珊珊</v>
          </cell>
          <cell r="E11431" t="str">
            <v>韓珊珊小姐</v>
          </cell>
          <cell r="F11431">
            <v>932301998</v>
          </cell>
        </row>
        <row r="11432">
          <cell r="A11432" t="str">
            <v>NR08372</v>
          </cell>
          <cell r="B11432">
            <v>556557</v>
          </cell>
          <cell r="C11432" t="str">
            <v>小姐</v>
          </cell>
          <cell r="D11432" t="str">
            <v>日盛全台通小客車租賃(股)陳鵑</v>
          </cell>
          <cell r="E11432" t="str">
            <v>陳鵑小姐</v>
          </cell>
          <cell r="F11432">
            <v>975387882</v>
          </cell>
        </row>
        <row r="11433">
          <cell r="A11433" t="str">
            <v>NR08376</v>
          </cell>
          <cell r="B11433" t="str">
            <v>5298U8</v>
          </cell>
          <cell r="C11433" t="str">
            <v>小姐</v>
          </cell>
          <cell r="D11433" t="str">
            <v>江雅如</v>
          </cell>
          <cell r="E11433" t="str">
            <v>江雅如小姐</v>
          </cell>
          <cell r="F11433">
            <v>988757767</v>
          </cell>
        </row>
        <row r="11434">
          <cell r="A11434" t="str">
            <v>NR08381</v>
          </cell>
          <cell r="B11434" t="str">
            <v>AAD8118</v>
          </cell>
          <cell r="C11434" t="str">
            <v>先生</v>
          </cell>
          <cell r="D11434" t="str">
            <v>黃明凱</v>
          </cell>
          <cell r="E11434" t="str">
            <v>黃明凱先生</v>
          </cell>
          <cell r="F11434">
            <v>936260458</v>
          </cell>
        </row>
        <row r="11435">
          <cell r="A11435" t="str">
            <v>NR08382</v>
          </cell>
          <cell r="B11435" t="str">
            <v>ABC9739</v>
          </cell>
          <cell r="C11435" t="str">
            <v>先生</v>
          </cell>
          <cell r="D11435" t="str">
            <v>周成倫</v>
          </cell>
          <cell r="E11435" t="str">
            <v>周成倫先生</v>
          </cell>
          <cell r="F11435">
            <v>955817123</v>
          </cell>
        </row>
        <row r="11436">
          <cell r="A11436" t="str">
            <v>NR08408</v>
          </cell>
          <cell r="B11436" t="str">
            <v>ADA2818</v>
          </cell>
          <cell r="C11436" t="str">
            <v>先生</v>
          </cell>
          <cell r="D11436" t="str">
            <v>余昭宏</v>
          </cell>
          <cell r="E11436" t="str">
            <v>余昭宏先生</v>
          </cell>
          <cell r="F11436">
            <v>970710818</v>
          </cell>
        </row>
        <row r="11437">
          <cell r="A11437" t="str">
            <v>NR08425</v>
          </cell>
          <cell r="B11437" t="str">
            <v>AAP3698</v>
          </cell>
          <cell r="C11437" t="str">
            <v>先生</v>
          </cell>
          <cell r="D11437" t="str">
            <v>和邑國際法律事務所王曹正雄</v>
          </cell>
          <cell r="E11437" t="str">
            <v>王曹正雄先生</v>
          </cell>
          <cell r="F11437">
            <v>988225735</v>
          </cell>
        </row>
        <row r="11438">
          <cell r="A11438" t="str">
            <v>NR08430</v>
          </cell>
          <cell r="B11438" t="str">
            <v>AAP7888</v>
          </cell>
          <cell r="C11438" t="str">
            <v>先生</v>
          </cell>
          <cell r="D11438" t="str">
            <v>李嘉宏</v>
          </cell>
          <cell r="E11438" t="str">
            <v>李嘉宏先生</v>
          </cell>
          <cell r="F11438">
            <v>939123000</v>
          </cell>
        </row>
        <row r="11439">
          <cell r="A11439" t="str">
            <v>NR08435</v>
          </cell>
          <cell r="B11439" t="str">
            <v>AKZ2388</v>
          </cell>
          <cell r="C11439" t="str">
            <v>先生</v>
          </cell>
          <cell r="D11439" t="str">
            <v>陳傳憲</v>
          </cell>
          <cell r="E11439" t="str">
            <v>陳傳憲先生</v>
          </cell>
          <cell r="F11439">
            <v>919381749</v>
          </cell>
        </row>
        <row r="11440">
          <cell r="A11440" t="str">
            <v>NR08438</v>
          </cell>
          <cell r="B11440" t="str">
            <v>AAM6880</v>
          </cell>
          <cell r="C11440" t="str">
            <v>小姐</v>
          </cell>
          <cell r="D11440" t="str">
            <v>洪瑜婧</v>
          </cell>
          <cell r="E11440" t="str">
            <v>洪瑜婧小姐</v>
          </cell>
          <cell r="F11440">
            <v>932080180</v>
          </cell>
        </row>
        <row r="11441">
          <cell r="A11441" t="str">
            <v>NR08447</v>
          </cell>
          <cell r="B11441" t="str">
            <v>AAM2739</v>
          </cell>
          <cell r="C11441" t="str">
            <v>先生</v>
          </cell>
          <cell r="D11441" t="str">
            <v>陳瀚揚</v>
          </cell>
          <cell r="E11441" t="str">
            <v>陳瀚揚先生</v>
          </cell>
          <cell r="F11441">
            <v>975663390</v>
          </cell>
        </row>
        <row r="11442">
          <cell r="A11442" t="str">
            <v>NR08457</v>
          </cell>
          <cell r="B11442" t="str">
            <v>AAY8002</v>
          </cell>
          <cell r="C11442" t="str">
            <v>先生</v>
          </cell>
          <cell r="D11442" t="str">
            <v>陳俊凱</v>
          </cell>
          <cell r="E11442" t="str">
            <v>陳俊凱先生</v>
          </cell>
          <cell r="F11442">
            <v>916087063</v>
          </cell>
        </row>
        <row r="11443">
          <cell r="A11443" t="str">
            <v>NR08460</v>
          </cell>
          <cell r="B11443" t="str">
            <v>AAC5230</v>
          </cell>
          <cell r="C11443" t="str">
            <v>先生</v>
          </cell>
          <cell r="D11443" t="str">
            <v>曾尚仁</v>
          </cell>
          <cell r="E11443" t="str">
            <v>曾尚仁先生</v>
          </cell>
          <cell r="F11443">
            <v>921854455</v>
          </cell>
        </row>
        <row r="11444">
          <cell r="A11444" t="str">
            <v>NR08485</v>
          </cell>
          <cell r="B11444" t="str">
            <v>AAA1123</v>
          </cell>
          <cell r="C11444" t="str">
            <v>先生</v>
          </cell>
          <cell r="D11444" t="str">
            <v>林憲德</v>
          </cell>
          <cell r="E11444" t="str">
            <v>林憲德先生</v>
          </cell>
          <cell r="F11444">
            <v>981765681</v>
          </cell>
        </row>
        <row r="11445">
          <cell r="A11445" t="str">
            <v>NR08517</v>
          </cell>
          <cell r="B11445" t="str">
            <v>AAA2986</v>
          </cell>
          <cell r="C11445" t="str">
            <v>先生</v>
          </cell>
          <cell r="D11445" t="str">
            <v>李思賢</v>
          </cell>
          <cell r="E11445" t="str">
            <v>李思賢先生</v>
          </cell>
          <cell r="F11445">
            <v>909335608</v>
          </cell>
        </row>
        <row r="11446">
          <cell r="A11446" t="str">
            <v>NR08702</v>
          </cell>
          <cell r="B11446" t="str">
            <v>AAB0038</v>
          </cell>
          <cell r="C11446" t="str">
            <v>先生</v>
          </cell>
          <cell r="D11446" t="str">
            <v>許家銘</v>
          </cell>
          <cell r="E11446" t="str">
            <v>許家銘先生</v>
          </cell>
          <cell r="F11446">
            <v>935929898</v>
          </cell>
        </row>
        <row r="11447">
          <cell r="A11447" t="str">
            <v>NR08877</v>
          </cell>
          <cell r="B11447" t="str">
            <v>ABV0986</v>
          </cell>
          <cell r="C11447" t="str">
            <v>先生</v>
          </cell>
          <cell r="D11447" t="str">
            <v>陳建安</v>
          </cell>
          <cell r="E11447" t="str">
            <v>陳建安先生</v>
          </cell>
          <cell r="F11447">
            <v>933773131</v>
          </cell>
        </row>
        <row r="11448">
          <cell r="A11448" t="str">
            <v>NR09199</v>
          </cell>
          <cell r="B11448" t="str">
            <v>AAB1286</v>
          </cell>
          <cell r="C11448" t="str">
            <v>先生</v>
          </cell>
          <cell r="D11448" t="str">
            <v>陳春彬</v>
          </cell>
          <cell r="E11448" t="str">
            <v>陳春彬先生</v>
          </cell>
          <cell r="F11448">
            <v>920806019</v>
          </cell>
        </row>
        <row r="11449">
          <cell r="A11449" t="str">
            <v>NR09244</v>
          </cell>
          <cell r="B11449" t="str">
            <v>AAB9511</v>
          </cell>
          <cell r="C11449" t="str">
            <v>先生</v>
          </cell>
          <cell r="D11449" t="str">
            <v>吳元豪</v>
          </cell>
          <cell r="E11449" t="str">
            <v>吳元豪先生</v>
          </cell>
          <cell r="F11449">
            <v>925328739</v>
          </cell>
        </row>
        <row r="11450">
          <cell r="A11450" t="str">
            <v>NR09247</v>
          </cell>
          <cell r="B11450" t="str">
            <v>ADE6688</v>
          </cell>
          <cell r="C11450" t="str">
            <v>先生</v>
          </cell>
          <cell r="D11450" t="str">
            <v>楊惠滿</v>
          </cell>
          <cell r="E11450" t="str">
            <v>鄭淵仁先生</v>
          </cell>
          <cell r="F11450">
            <v>928041779</v>
          </cell>
        </row>
        <row r="11451">
          <cell r="A11451" t="str">
            <v>NR09301</v>
          </cell>
          <cell r="B11451" t="str">
            <v>ABJ2277</v>
          </cell>
          <cell r="C11451" t="str">
            <v>小姐</v>
          </cell>
          <cell r="D11451" t="str">
            <v>鄭玉真</v>
          </cell>
          <cell r="E11451" t="str">
            <v>鄭玉真小姐</v>
          </cell>
          <cell r="F11451">
            <v>975905740</v>
          </cell>
        </row>
        <row r="11452">
          <cell r="A11452" t="str">
            <v>NR09358</v>
          </cell>
          <cell r="B11452" t="str">
            <v>AAA1001</v>
          </cell>
          <cell r="C11452" t="str">
            <v>女士</v>
          </cell>
          <cell r="D11452" t="str">
            <v>陳妍伶</v>
          </cell>
          <cell r="E11452" t="str">
            <v>陳妍伶女士</v>
          </cell>
          <cell r="F11452">
            <v>972715827</v>
          </cell>
        </row>
        <row r="11453">
          <cell r="A11453" t="str">
            <v>NR09425</v>
          </cell>
          <cell r="B11453" t="str">
            <v>AAD5096</v>
          </cell>
          <cell r="C11453" t="str">
            <v>先生</v>
          </cell>
          <cell r="D11453" t="str">
            <v>謝騏軒</v>
          </cell>
          <cell r="E11453" t="str">
            <v>謝騏帆先生</v>
          </cell>
          <cell r="F11453">
            <v>932187631</v>
          </cell>
        </row>
        <row r="11454">
          <cell r="A11454" t="str">
            <v>NR09720</v>
          </cell>
          <cell r="B11454" t="str">
            <v>AAE2068</v>
          </cell>
          <cell r="C11454" t="str">
            <v>先生</v>
          </cell>
          <cell r="D11454" t="str">
            <v>葉宗翰</v>
          </cell>
          <cell r="E11454" t="str">
            <v>葉宗翰先生</v>
          </cell>
          <cell r="F11454">
            <v>939547969</v>
          </cell>
        </row>
        <row r="11455">
          <cell r="A11455" t="str">
            <v>NR09778</v>
          </cell>
          <cell r="B11455" t="str">
            <v>ARE1908</v>
          </cell>
          <cell r="C11455" t="str">
            <v>先生</v>
          </cell>
          <cell r="D11455" t="str">
            <v>蹼樂實業有限公司劉伊浚</v>
          </cell>
          <cell r="E11455" t="str">
            <v>劉伊浚先生</v>
          </cell>
          <cell r="F11455">
            <v>988018161</v>
          </cell>
        </row>
        <row r="11456">
          <cell r="A11456" t="str">
            <v>NR09786</v>
          </cell>
          <cell r="B11456" t="str">
            <v>AAD9098</v>
          </cell>
          <cell r="C11456" t="str">
            <v>先生</v>
          </cell>
          <cell r="D11456" t="str">
            <v>方瑞嵐</v>
          </cell>
          <cell r="E11456" t="str">
            <v>方瑞嵐先生</v>
          </cell>
          <cell r="F11456">
            <v>985978888</v>
          </cell>
        </row>
        <row r="11457">
          <cell r="A11457" t="str">
            <v>NR09940</v>
          </cell>
          <cell r="B11457" t="str">
            <v>AAD7328</v>
          </cell>
          <cell r="C11457" t="str">
            <v>先生</v>
          </cell>
          <cell r="D11457" t="str">
            <v>吳昭嬉</v>
          </cell>
          <cell r="E11457" t="str">
            <v>吳宏璟先生</v>
          </cell>
          <cell r="F11457">
            <v>979101753</v>
          </cell>
        </row>
        <row r="11458">
          <cell r="A11458" t="str">
            <v>NR09988</v>
          </cell>
          <cell r="B11458" t="str">
            <v>AXD5300</v>
          </cell>
          <cell r="C11458" t="str">
            <v>先生</v>
          </cell>
          <cell r="D11458" t="str">
            <v>曾彥勳</v>
          </cell>
          <cell r="E11458" t="str">
            <v>曾彥勳先生</v>
          </cell>
          <cell r="F11458">
            <v>931135538</v>
          </cell>
        </row>
        <row r="11459">
          <cell r="A11459" t="str">
            <v>NR10005</v>
          </cell>
          <cell r="B11459" t="str">
            <v>ARM0367</v>
          </cell>
          <cell r="C11459" t="str">
            <v>先生</v>
          </cell>
          <cell r="D11459" t="str">
            <v>王孟涵</v>
          </cell>
          <cell r="E11459" t="str">
            <v>王孟涵先生</v>
          </cell>
          <cell r="F11459">
            <v>900775331</v>
          </cell>
        </row>
        <row r="11460">
          <cell r="A11460" t="str">
            <v>NR11077</v>
          </cell>
          <cell r="B11460" t="str">
            <v>AAE8158</v>
          </cell>
          <cell r="C11460" t="str">
            <v>先生</v>
          </cell>
          <cell r="D11460" t="str">
            <v>蘇曉如</v>
          </cell>
          <cell r="E11460" t="str">
            <v>林佳圻先生</v>
          </cell>
          <cell r="F11460">
            <v>933201303</v>
          </cell>
        </row>
        <row r="11461">
          <cell r="A11461" t="str">
            <v>NR11117</v>
          </cell>
          <cell r="B11461" t="str">
            <v>AAE0509</v>
          </cell>
          <cell r="C11461" t="str">
            <v>女士</v>
          </cell>
          <cell r="D11461" t="str">
            <v>葉懷襄</v>
          </cell>
          <cell r="E11461" t="str">
            <v>葉懷襄女士</v>
          </cell>
          <cell r="F11461">
            <v>955002818</v>
          </cell>
        </row>
        <row r="11462">
          <cell r="A11462" t="str">
            <v>NR11120</v>
          </cell>
          <cell r="B11462" t="str">
            <v>AAE1997</v>
          </cell>
          <cell r="C11462" t="str">
            <v>先生</v>
          </cell>
          <cell r="D11462" t="str">
            <v>王燁</v>
          </cell>
          <cell r="E11462" t="str">
            <v>王燁先生</v>
          </cell>
          <cell r="F11462">
            <v>960321231</v>
          </cell>
        </row>
        <row r="11463">
          <cell r="A11463" t="str">
            <v>NR11282</v>
          </cell>
          <cell r="B11463" t="str">
            <v>AFG3211</v>
          </cell>
          <cell r="C11463" t="str">
            <v>先生</v>
          </cell>
          <cell r="D11463" t="str">
            <v>0張殷偉</v>
          </cell>
          <cell r="E11463" t="str">
            <v>張殷偉先生</v>
          </cell>
          <cell r="F11463">
            <v>927406255</v>
          </cell>
        </row>
        <row r="11464">
          <cell r="A11464" t="str">
            <v>NR11283</v>
          </cell>
          <cell r="B11464" t="str">
            <v>AAQ5058</v>
          </cell>
          <cell r="C11464" t="str">
            <v>先生</v>
          </cell>
          <cell r="D11464" t="str">
            <v>洪阿娘</v>
          </cell>
          <cell r="E11464" t="str">
            <v>黃信富先生</v>
          </cell>
          <cell r="F11464">
            <v>983178012</v>
          </cell>
        </row>
        <row r="11465">
          <cell r="A11465" t="str">
            <v>NR11349</v>
          </cell>
          <cell r="B11465" t="str">
            <v>AAQ5879</v>
          </cell>
          <cell r="C11465" t="str">
            <v>女士</v>
          </cell>
          <cell r="D11465" t="str">
            <v>林柔辰</v>
          </cell>
          <cell r="E11465" t="str">
            <v>林柔辰女士</v>
          </cell>
          <cell r="F11465">
            <v>936119996</v>
          </cell>
        </row>
        <row r="11466">
          <cell r="A11466" t="str">
            <v>NR11604</v>
          </cell>
          <cell r="B11466" t="str">
            <v>ARF5833</v>
          </cell>
          <cell r="C11466" t="str">
            <v>小姐</v>
          </cell>
          <cell r="D11466" t="str">
            <v>凱達開發(股)-財盟租賃陳宥臻</v>
          </cell>
          <cell r="E11466" t="str">
            <v>陳宥臻小姐</v>
          </cell>
          <cell r="F11466">
            <v>988125336</v>
          </cell>
        </row>
        <row r="11467">
          <cell r="A11467" t="str">
            <v>NR11697</v>
          </cell>
          <cell r="B11467" t="str">
            <v>AAE6867</v>
          </cell>
          <cell r="C11467" t="str">
            <v>小姐</v>
          </cell>
          <cell r="D11467" t="str">
            <v>正昌益機械股份有限公司陳淑雍</v>
          </cell>
          <cell r="E11467" t="str">
            <v>陳淑雍小姐</v>
          </cell>
          <cell r="F11467">
            <v>912727576</v>
          </cell>
        </row>
        <row r="11468">
          <cell r="A11468" t="str">
            <v>NR11840</v>
          </cell>
          <cell r="B11468" t="str">
            <v>AGC9653</v>
          </cell>
          <cell r="C11468" t="str">
            <v>先生</v>
          </cell>
          <cell r="D11468" t="str">
            <v>楊孟芳</v>
          </cell>
          <cell r="E11468" t="str">
            <v>楊孟芳先生</v>
          </cell>
          <cell r="F11468">
            <v>936288141</v>
          </cell>
        </row>
        <row r="11469">
          <cell r="A11469" t="str">
            <v>NR11877</v>
          </cell>
          <cell r="B11469" t="str">
            <v>AFG0888</v>
          </cell>
          <cell r="C11469" t="str">
            <v>先生</v>
          </cell>
          <cell r="D11469" t="str">
            <v>黎光洋</v>
          </cell>
          <cell r="E11469" t="str">
            <v>黎光洋先生</v>
          </cell>
          <cell r="F11469">
            <v>937108168</v>
          </cell>
        </row>
        <row r="11470">
          <cell r="A11470" t="str">
            <v>NR11878</v>
          </cell>
          <cell r="B11470" t="str">
            <v>AAG9371</v>
          </cell>
          <cell r="C11470" t="str">
            <v>先生</v>
          </cell>
          <cell r="D11470" t="str">
            <v>施亮光</v>
          </cell>
          <cell r="E11470" t="str">
            <v>施亮光先生</v>
          </cell>
          <cell r="F11470">
            <v>939943333</v>
          </cell>
        </row>
        <row r="11471">
          <cell r="A11471" t="str">
            <v>NR11919</v>
          </cell>
          <cell r="B11471" t="str">
            <v>AFG7008</v>
          </cell>
          <cell r="C11471" t="str">
            <v>小姐</v>
          </cell>
          <cell r="D11471" t="str">
            <v>葉秋千</v>
          </cell>
          <cell r="E11471" t="str">
            <v>葉秋千小姐</v>
          </cell>
          <cell r="F11471">
            <v>963350362</v>
          </cell>
        </row>
        <row r="11472">
          <cell r="A11472" t="str">
            <v>NR11964</v>
          </cell>
          <cell r="B11472" t="str">
            <v>AAG8282</v>
          </cell>
          <cell r="C11472" t="str">
            <v>小姐</v>
          </cell>
          <cell r="D11472" t="str">
            <v>賀鋼興業有限公司曾瑞記</v>
          </cell>
          <cell r="E11472" t="str">
            <v>曾瑞記小姐</v>
          </cell>
          <cell r="F11472">
            <v>933908055</v>
          </cell>
        </row>
        <row r="11473">
          <cell r="A11473" t="str">
            <v>NR11977</v>
          </cell>
          <cell r="B11473" t="str">
            <v>2393S5</v>
          </cell>
          <cell r="C11473" t="str">
            <v>先生</v>
          </cell>
          <cell r="D11473" t="str">
            <v>瞿芸鳳</v>
          </cell>
          <cell r="E11473" t="str">
            <v>陳奕安先生</v>
          </cell>
          <cell r="F11473">
            <v>918501507</v>
          </cell>
        </row>
        <row r="11474">
          <cell r="A11474" t="str">
            <v>NR12123</v>
          </cell>
          <cell r="B11474" t="str">
            <v>AGC0708</v>
          </cell>
          <cell r="C11474" t="str">
            <v>小姐</v>
          </cell>
          <cell r="D11474" t="str">
            <v>李月華</v>
          </cell>
          <cell r="E11474" t="str">
            <v>李月華小姐</v>
          </cell>
          <cell r="F11474">
            <v>936120783</v>
          </cell>
        </row>
        <row r="11475">
          <cell r="A11475" t="str">
            <v>NR12380</v>
          </cell>
          <cell r="B11475" t="str">
            <v>AAN6788</v>
          </cell>
          <cell r="C11475" t="str">
            <v>先生</v>
          </cell>
          <cell r="D11475" t="str">
            <v>綿春纖維工業(股)劉俊甫</v>
          </cell>
          <cell r="E11475" t="str">
            <v>劉俊甫先生</v>
          </cell>
          <cell r="F11475">
            <v>928263073</v>
          </cell>
        </row>
        <row r="11476">
          <cell r="A11476" t="str">
            <v>NR12381</v>
          </cell>
          <cell r="B11476" t="str">
            <v>AKJ3130</v>
          </cell>
          <cell r="C11476" t="str">
            <v>先生</v>
          </cell>
          <cell r="D11476" t="str">
            <v>李一成</v>
          </cell>
          <cell r="E11476" t="str">
            <v>李一成先生</v>
          </cell>
          <cell r="F11476">
            <v>982155110</v>
          </cell>
        </row>
        <row r="11477">
          <cell r="A11477" t="str">
            <v>NR12431</v>
          </cell>
          <cell r="B11477" t="str">
            <v>AAG2896</v>
          </cell>
          <cell r="C11477" t="str">
            <v>小姐</v>
          </cell>
          <cell r="D11477" t="str">
            <v>王睿莛</v>
          </cell>
          <cell r="E11477" t="str">
            <v>王睿莛小姐</v>
          </cell>
          <cell r="F11477">
            <v>922883306</v>
          </cell>
        </row>
        <row r="11478">
          <cell r="A11478" t="str">
            <v>NR12435</v>
          </cell>
          <cell r="B11478" t="str">
            <v>AAG0939</v>
          </cell>
          <cell r="C11478" t="str">
            <v>小姐</v>
          </cell>
          <cell r="D11478" t="str">
            <v>張青華</v>
          </cell>
          <cell r="E11478" t="str">
            <v>張青華小姐</v>
          </cell>
          <cell r="F11478">
            <v>936206183</v>
          </cell>
        </row>
        <row r="11479">
          <cell r="A11479" t="str">
            <v>NR12439</v>
          </cell>
          <cell r="B11479" t="str">
            <v>ABC5625</v>
          </cell>
          <cell r="C11479" t="str">
            <v>先生</v>
          </cell>
          <cell r="D11479" t="str">
            <v>古傑芳</v>
          </cell>
          <cell r="E11479" t="str">
            <v>古傑芳先生</v>
          </cell>
          <cell r="F11479">
            <v>922095409</v>
          </cell>
        </row>
        <row r="11480">
          <cell r="A11480" t="str">
            <v>NR12452</v>
          </cell>
          <cell r="B11480" t="str">
            <v>AAQ2255</v>
          </cell>
          <cell r="C11480" t="str">
            <v>先生</v>
          </cell>
          <cell r="D11480" t="str">
            <v>蔡志宏</v>
          </cell>
          <cell r="E11480" t="str">
            <v>蔡志宏先生</v>
          </cell>
          <cell r="F11480">
            <v>930006800</v>
          </cell>
        </row>
        <row r="11481">
          <cell r="A11481" t="str">
            <v>NR12537</v>
          </cell>
          <cell r="B11481" t="str">
            <v>AFF8831</v>
          </cell>
          <cell r="C11481" t="str">
            <v>小姐</v>
          </cell>
          <cell r="D11481" t="str">
            <v>黃瓊秋</v>
          </cell>
          <cell r="E11481" t="str">
            <v>黃瓊秋小姐</v>
          </cell>
          <cell r="F11481">
            <v>976398157</v>
          </cell>
        </row>
        <row r="11482">
          <cell r="A11482" t="str">
            <v>NR12553</v>
          </cell>
          <cell r="B11482" t="str">
            <v>AAN2116</v>
          </cell>
          <cell r="C11482" t="str">
            <v>小姐</v>
          </cell>
          <cell r="D11482" t="str">
            <v>吳敏嘉</v>
          </cell>
          <cell r="E11482" t="str">
            <v>吳敏嘉小姐</v>
          </cell>
          <cell r="F11482">
            <v>987926886</v>
          </cell>
        </row>
        <row r="11483">
          <cell r="A11483" t="str">
            <v>NR12555</v>
          </cell>
          <cell r="B11483" t="str">
            <v>RAD8992</v>
          </cell>
          <cell r="C11483" t="str">
            <v>先生</v>
          </cell>
          <cell r="D11483" t="str">
            <v>張博達</v>
          </cell>
          <cell r="E11483" t="str">
            <v>張博達先生</v>
          </cell>
          <cell r="F11483">
            <v>932138971</v>
          </cell>
        </row>
        <row r="11484">
          <cell r="A11484" t="str">
            <v>NR12558</v>
          </cell>
          <cell r="B11484" t="str">
            <v>AAR1111</v>
          </cell>
          <cell r="C11484" t="str">
            <v>先生</v>
          </cell>
          <cell r="D11484" t="str">
            <v>鄭湛泓</v>
          </cell>
          <cell r="E11484" t="str">
            <v>鄭湛泓先生</v>
          </cell>
          <cell r="F11484">
            <v>918255989</v>
          </cell>
        </row>
        <row r="11485">
          <cell r="A11485" t="str">
            <v>NR12566</v>
          </cell>
          <cell r="B11485" t="str">
            <v>AGH3867</v>
          </cell>
          <cell r="C11485" t="str">
            <v>先生</v>
          </cell>
          <cell r="D11485" t="str">
            <v>柯駿騰</v>
          </cell>
          <cell r="E11485" t="str">
            <v>柯駿騰先生</v>
          </cell>
          <cell r="F11485">
            <v>917027633</v>
          </cell>
        </row>
        <row r="11486">
          <cell r="A11486" t="str">
            <v>NR12567</v>
          </cell>
          <cell r="B11486" t="str">
            <v>ACG0559</v>
          </cell>
          <cell r="C11486" t="str">
            <v>女士</v>
          </cell>
          <cell r="D11486" t="str">
            <v>邱淑娟</v>
          </cell>
          <cell r="E11486" t="str">
            <v>邱淑娟女士</v>
          </cell>
          <cell r="F11486">
            <v>932050339</v>
          </cell>
        </row>
        <row r="11487">
          <cell r="A11487" t="str">
            <v>NR12571</v>
          </cell>
          <cell r="B11487" t="str">
            <v>AAS6156</v>
          </cell>
          <cell r="C11487" t="str">
            <v>小姐</v>
          </cell>
          <cell r="D11487" t="str">
            <v>吳毓婷</v>
          </cell>
          <cell r="E11487" t="str">
            <v>吳毓婷小姐</v>
          </cell>
          <cell r="F11487">
            <v>928082153</v>
          </cell>
        </row>
        <row r="11488">
          <cell r="A11488" t="str">
            <v>NR12585</v>
          </cell>
          <cell r="B11488" t="str">
            <v>AFG1528</v>
          </cell>
          <cell r="C11488" t="str">
            <v>先生</v>
          </cell>
          <cell r="D11488" t="str">
            <v>新裕發汽車材料行蔣建良</v>
          </cell>
          <cell r="E11488" t="str">
            <v>蔣建良先生</v>
          </cell>
          <cell r="F11488">
            <v>911828421</v>
          </cell>
        </row>
        <row r="11489">
          <cell r="A11489" t="str">
            <v>NR12587</v>
          </cell>
          <cell r="B11489" t="str">
            <v>APP5856</v>
          </cell>
          <cell r="C11489" t="str">
            <v>先生</v>
          </cell>
          <cell r="D11489" t="str">
            <v>百大葡萄酒有限公司黃彩貞</v>
          </cell>
          <cell r="E11489" t="str">
            <v>顏銘宏先生</v>
          </cell>
          <cell r="F11489">
            <v>979966281</v>
          </cell>
        </row>
        <row r="11490">
          <cell r="A11490" t="str">
            <v>NR12589</v>
          </cell>
          <cell r="B11490" t="str">
            <v>AFG6819</v>
          </cell>
          <cell r="C11490" t="str">
            <v>小姐</v>
          </cell>
          <cell r="D11490" t="str">
            <v>董道蘊</v>
          </cell>
          <cell r="E11490" t="str">
            <v>董道蘊小姐</v>
          </cell>
          <cell r="F11490">
            <v>935531494</v>
          </cell>
        </row>
        <row r="11491">
          <cell r="A11491" t="str">
            <v>NR12596</v>
          </cell>
          <cell r="B11491" t="str">
            <v>AAF7292</v>
          </cell>
          <cell r="C11491" t="str">
            <v>先生</v>
          </cell>
          <cell r="D11491" t="str">
            <v>孫應欽</v>
          </cell>
          <cell r="E11491" t="str">
            <v>孫應欽先生</v>
          </cell>
          <cell r="F11491">
            <v>933613988</v>
          </cell>
        </row>
        <row r="11492">
          <cell r="A11492" t="str">
            <v>NR12617</v>
          </cell>
          <cell r="B11492" t="str">
            <v>AAF8113</v>
          </cell>
          <cell r="C11492" t="str">
            <v>女士</v>
          </cell>
          <cell r="D11492" t="str">
            <v>鄭雅仁</v>
          </cell>
          <cell r="E11492" t="str">
            <v>鄭雅仁女士</v>
          </cell>
          <cell r="F11492">
            <v>936037607</v>
          </cell>
        </row>
        <row r="11493">
          <cell r="A11493" t="str">
            <v>NR12667</v>
          </cell>
          <cell r="B11493" t="str">
            <v>AFG8850</v>
          </cell>
          <cell r="C11493" t="str">
            <v>女士</v>
          </cell>
          <cell r="D11493" t="str">
            <v>林葦羚</v>
          </cell>
          <cell r="E11493" t="str">
            <v>林葦羚女士</v>
          </cell>
          <cell r="F11493">
            <v>932056544</v>
          </cell>
        </row>
        <row r="11494">
          <cell r="A11494" t="str">
            <v>NR12669</v>
          </cell>
          <cell r="B11494" t="str">
            <v>AAB8292</v>
          </cell>
          <cell r="C11494" t="str">
            <v>先生</v>
          </cell>
          <cell r="D11494" t="str">
            <v>我之藝術有限公司劉永俊</v>
          </cell>
          <cell r="E11494" t="str">
            <v>劉永俊先生</v>
          </cell>
          <cell r="F11494">
            <v>910339982</v>
          </cell>
        </row>
        <row r="11495">
          <cell r="A11495" t="str">
            <v>NR12706</v>
          </cell>
          <cell r="B11495" t="str">
            <v>AAF8287</v>
          </cell>
          <cell r="C11495" t="str">
            <v>先生</v>
          </cell>
          <cell r="D11495" t="str">
            <v>趙千慧</v>
          </cell>
          <cell r="E11495" t="str">
            <v>劉衍浯先生</v>
          </cell>
          <cell r="F11495">
            <v>935496273</v>
          </cell>
        </row>
        <row r="11496">
          <cell r="A11496" t="str">
            <v>NR12726</v>
          </cell>
          <cell r="B11496" t="str">
            <v>AQX2150</v>
          </cell>
          <cell r="C11496" t="str">
            <v>先生</v>
          </cell>
          <cell r="D11496" t="str">
            <v>陳涼</v>
          </cell>
          <cell r="E11496" t="str">
            <v>黃宏裕先生</v>
          </cell>
          <cell r="F11496">
            <v>910100697</v>
          </cell>
        </row>
        <row r="11497">
          <cell r="A11497" t="str">
            <v>NR12730</v>
          </cell>
          <cell r="B11497" t="str">
            <v>ABC8581</v>
          </cell>
          <cell r="C11497" t="str">
            <v>女士</v>
          </cell>
          <cell r="D11497" t="str">
            <v>楊麗玲</v>
          </cell>
          <cell r="E11497" t="str">
            <v>楊麗玲女士</v>
          </cell>
          <cell r="F11497">
            <v>938137088</v>
          </cell>
        </row>
        <row r="11498">
          <cell r="A11498" t="str">
            <v>NR12855</v>
          </cell>
          <cell r="B11498" t="str">
            <v>AFF7785</v>
          </cell>
          <cell r="C11498" t="str">
            <v>先生</v>
          </cell>
          <cell r="D11498" t="str">
            <v>李篤怡</v>
          </cell>
          <cell r="E11498" t="str">
            <v>李篤怡先生</v>
          </cell>
          <cell r="F11498">
            <v>955699022</v>
          </cell>
        </row>
        <row r="11499">
          <cell r="A11499" t="str">
            <v>NR12865</v>
          </cell>
          <cell r="B11499" t="str">
            <v>AFG1866</v>
          </cell>
          <cell r="C11499" t="str">
            <v>先生</v>
          </cell>
          <cell r="D11499" t="str">
            <v>張建榮</v>
          </cell>
          <cell r="E11499" t="str">
            <v>張建榮先生</v>
          </cell>
          <cell r="F11499">
            <v>958755976</v>
          </cell>
        </row>
        <row r="11500">
          <cell r="A11500" t="str">
            <v>NR12936</v>
          </cell>
          <cell r="B11500" t="str">
            <v>AKG0331</v>
          </cell>
          <cell r="C11500" t="str">
            <v>先生</v>
          </cell>
          <cell r="D11500" t="str">
            <v>趙怡君</v>
          </cell>
          <cell r="E11500" t="str">
            <v>許乃山先生</v>
          </cell>
          <cell r="F11500">
            <v>982090085</v>
          </cell>
        </row>
        <row r="11501">
          <cell r="A11501" t="str">
            <v>NR12999</v>
          </cell>
          <cell r="B11501" t="str">
            <v>AQX8318</v>
          </cell>
          <cell r="C11501" t="str">
            <v>小姐</v>
          </cell>
          <cell r="D11501" t="str">
            <v>張淑慧</v>
          </cell>
          <cell r="E11501" t="str">
            <v>張淑慧小姐</v>
          </cell>
          <cell r="F11501">
            <v>921568316</v>
          </cell>
        </row>
        <row r="11502">
          <cell r="A11502" t="str">
            <v>NR13032</v>
          </cell>
          <cell r="B11502" t="str">
            <v>AAG9327</v>
          </cell>
          <cell r="C11502" t="str">
            <v>先生</v>
          </cell>
          <cell r="D11502" t="str">
            <v>黃窈琪</v>
          </cell>
          <cell r="E11502" t="str">
            <v>沈友欣先生</v>
          </cell>
          <cell r="F11502">
            <v>953753567</v>
          </cell>
        </row>
        <row r="11503">
          <cell r="A11503" t="str">
            <v>NR13141</v>
          </cell>
          <cell r="B11503" t="str">
            <v>AGN9816</v>
          </cell>
          <cell r="C11503" t="str">
            <v>先生</v>
          </cell>
          <cell r="D11503" t="str">
            <v>彭笙維</v>
          </cell>
          <cell r="E11503" t="str">
            <v>彭笙維先生</v>
          </cell>
          <cell r="F11503">
            <v>939002860</v>
          </cell>
        </row>
        <row r="11504">
          <cell r="A11504" t="str">
            <v>NR13143</v>
          </cell>
          <cell r="B11504" t="str">
            <v>RAG1752</v>
          </cell>
          <cell r="C11504" t="str">
            <v>先生</v>
          </cell>
          <cell r="D11504" t="str">
            <v>謝明峰</v>
          </cell>
          <cell r="E11504" t="str">
            <v>謝明峰先生</v>
          </cell>
          <cell r="F11504">
            <v>981533547</v>
          </cell>
        </row>
        <row r="11505">
          <cell r="A11505" t="str">
            <v>NR13177</v>
          </cell>
          <cell r="B11505" t="str">
            <v>AGD9228</v>
          </cell>
          <cell r="C11505" t="str">
            <v>先生</v>
          </cell>
          <cell r="D11505" t="str">
            <v>張曉潔</v>
          </cell>
          <cell r="E11505" t="str">
            <v>吳忠民先生</v>
          </cell>
          <cell r="F11505">
            <v>933033872</v>
          </cell>
        </row>
        <row r="11506">
          <cell r="A11506" t="str">
            <v>NR13212</v>
          </cell>
          <cell r="B11506" t="str">
            <v>AAN7722</v>
          </cell>
          <cell r="C11506" t="str">
            <v>先生</v>
          </cell>
          <cell r="D11506" t="str">
            <v>英俊雄</v>
          </cell>
          <cell r="E11506" t="str">
            <v>英俊雄先生</v>
          </cell>
          <cell r="F11506">
            <v>955866382</v>
          </cell>
        </row>
        <row r="11507">
          <cell r="A11507" t="str">
            <v>NR13233</v>
          </cell>
          <cell r="B11507" t="str">
            <v>ABC8666</v>
          </cell>
          <cell r="C11507" t="str">
            <v>先生</v>
          </cell>
          <cell r="D11507" t="str">
            <v>陳俊宏</v>
          </cell>
          <cell r="E11507" t="str">
            <v>陳俊宏先生</v>
          </cell>
          <cell r="F11507">
            <v>935060005</v>
          </cell>
        </row>
        <row r="11508">
          <cell r="A11508" t="str">
            <v>NR13558</v>
          </cell>
          <cell r="B11508" t="str">
            <v>AFF0929</v>
          </cell>
          <cell r="C11508" t="str">
            <v>先生</v>
          </cell>
          <cell r="D11508" t="str">
            <v>王麗明</v>
          </cell>
          <cell r="E11508" t="str">
            <v>張旭東先生</v>
          </cell>
          <cell r="F11508">
            <v>986629818</v>
          </cell>
        </row>
        <row r="11509">
          <cell r="A11509" t="str">
            <v>NR13559</v>
          </cell>
          <cell r="B11509" t="str">
            <v>RAH2009</v>
          </cell>
          <cell r="C11509" t="str">
            <v>小姐</v>
          </cell>
          <cell r="D11509" t="str">
            <v>資誠聯合會計師事務所(財盟租賃)王珮瑄</v>
          </cell>
          <cell r="E11509" t="str">
            <v>王珮瑄小姐</v>
          </cell>
          <cell r="F11509">
            <v>923923600</v>
          </cell>
        </row>
        <row r="11510">
          <cell r="A11510" t="str">
            <v>NR13723</v>
          </cell>
          <cell r="B11510" t="str">
            <v>AFK8996</v>
          </cell>
          <cell r="C11510" t="str">
            <v>小姐</v>
          </cell>
          <cell r="D11510" t="str">
            <v>莊雅琇</v>
          </cell>
          <cell r="E11510" t="str">
            <v>莊雅琇小姐</v>
          </cell>
          <cell r="F11510">
            <v>927007667</v>
          </cell>
        </row>
        <row r="11511">
          <cell r="A11511" t="str">
            <v>NR13769</v>
          </cell>
          <cell r="B11511" t="str">
            <v>AFF1275</v>
          </cell>
          <cell r="C11511" t="str">
            <v>女士</v>
          </cell>
          <cell r="D11511" t="str">
            <v>葉明美</v>
          </cell>
          <cell r="E11511" t="str">
            <v>葉明美女士</v>
          </cell>
          <cell r="F11511">
            <v>928033159</v>
          </cell>
        </row>
        <row r="11512">
          <cell r="A11512" t="str">
            <v>NR13770</v>
          </cell>
          <cell r="B11512" t="str">
            <v>AAX6263</v>
          </cell>
          <cell r="C11512" t="str">
            <v>先生</v>
          </cell>
          <cell r="D11512" t="str">
            <v>王貞惠</v>
          </cell>
          <cell r="E11512" t="str">
            <v>盛建華先生</v>
          </cell>
          <cell r="F11512">
            <v>933166128</v>
          </cell>
        </row>
        <row r="11513">
          <cell r="A11513" t="str">
            <v>NR13811</v>
          </cell>
          <cell r="B11513" t="str">
            <v>ASN6666</v>
          </cell>
          <cell r="C11513" t="str">
            <v>先生</v>
          </cell>
          <cell r="D11513" t="str">
            <v>葉雋堯</v>
          </cell>
          <cell r="E11513" t="str">
            <v>葉雋堯先生</v>
          </cell>
          <cell r="F11513">
            <v>931931939</v>
          </cell>
        </row>
        <row r="11514">
          <cell r="A11514" t="str">
            <v>NR13948</v>
          </cell>
          <cell r="B11514" t="str">
            <v>ABM8069</v>
          </cell>
          <cell r="C11514" t="str">
            <v>女士</v>
          </cell>
          <cell r="D11514" t="str">
            <v>鄭思佳</v>
          </cell>
          <cell r="E11514" t="str">
            <v>鄭思佳女士</v>
          </cell>
          <cell r="F11514">
            <v>931156577</v>
          </cell>
        </row>
        <row r="11515">
          <cell r="A11515" t="str">
            <v>NR13949</v>
          </cell>
          <cell r="B11515" t="str">
            <v>ABY8266</v>
          </cell>
          <cell r="C11515" t="str">
            <v>女士</v>
          </cell>
          <cell r="D11515" t="str">
            <v>王娟惠</v>
          </cell>
          <cell r="E11515" t="str">
            <v>王娟惠女士</v>
          </cell>
          <cell r="F11515">
            <v>921083168</v>
          </cell>
        </row>
        <row r="11516">
          <cell r="A11516" t="str">
            <v>NR13969</v>
          </cell>
          <cell r="B11516" t="str">
            <v>AAR1698</v>
          </cell>
          <cell r="C11516" t="str">
            <v>小姐</v>
          </cell>
          <cell r="D11516" t="str">
            <v>陳凱薇</v>
          </cell>
          <cell r="E11516" t="str">
            <v>陳凱薇小姐</v>
          </cell>
          <cell r="F11516">
            <v>958399205</v>
          </cell>
        </row>
        <row r="11517">
          <cell r="A11517" t="str">
            <v>NR14766</v>
          </cell>
          <cell r="B11517" t="str">
            <v>AAR6089</v>
          </cell>
          <cell r="C11517" t="str">
            <v>先生</v>
          </cell>
          <cell r="D11517" t="str">
            <v>劉銀凱</v>
          </cell>
          <cell r="E11517" t="str">
            <v>劉銀凱先生</v>
          </cell>
          <cell r="F11517">
            <v>980311110</v>
          </cell>
        </row>
        <row r="11518">
          <cell r="A11518" t="str">
            <v>NR14880</v>
          </cell>
          <cell r="B11518" t="str">
            <v>ATD2896</v>
          </cell>
          <cell r="C11518" t="str">
            <v>先生</v>
          </cell>
          <cell r="D11518" t="str">
            <v>蔡耀霆</v>
          </cell>
          <cell r="E11518" t="str">
            <v>蔡耀霆先生</v>
          </cell>
          <cell r="F11518">
            <v>978768098</v>
          </cell>
        </row>
        <row r="11519">
          <cell r="A11519" t="str">
            <v>NR14882</v>
          </cell>
          <cell r="B11519" t="str">
            <v>ACN8886</v>
          </cell>
          <cell r="C11519" t="str">
            <v>先生</v>
          </cell>
          <cell r="D11519" t="str">
            <v>邱士豪</v>
          </cell>
          <cell r="E11519" t="str">
            <v>邱士豪先生</v>
          </cell>
          <cell r="F11519">
            <v>989205176</v>
          </cell>
        </row>
        <row r="11520">
          <cell r="A11520" t="str">
            <v>NR15155</v>
          </cell>
          <cell r="B11520" t="str">
            <v>AGJ6579</v>
          </cell>
          <cell r="C11520" t="str">
            <v>先生</v>
          </cell>
          <cell r="D11520" t="str">
            <v>林佳玉</v>
          </cell>
          <cell r="E11520" t="str">
            <v>洪華山先生</v>
          </cell>
          <cell r="F11520">
            <v>939083888</v>
          </cell>
        </row>
        <row r="11521">
          <cell r="A11521" t="str">
            <v>NR15157</v>
          </cell>
          <cell r="B11521" t="str">
            <v>AGE7198</v>
          </cell>
          <cell r="C11521" t="str">
            <v>先生</v>
          </cell>
          <cell r="D11521" t="str">
            <v>姚專</v>
          </cell>
          <cell r="E11521" t="str">
            <v>姚專先生</v>
          </cell>
          <cell r="F11521">
            <v>930794566</v>
          </cell>
        </row>
        <row r="11522">
          <cell r="A11522" t="str">
            <v>NR15248</v>
          </cell>
          <cell r="B11522" t="str">
            <v>AAR7179</v>
          </cell>
          <cell r="C11522" t="str">
            <v>小姐</v>
          </cell>
          <cell r="D11522" t="str">
            <v>彭妙珍</v>
          </cell>
          <cell r="E11522" t="str">
            <v>彭妙珍小姐</v>
          </cell>
          <cell r="F11522">
            <v>952370049</v>
          </cell>
        </row>
        <row r="11523">
          <cell r="A11523" t="str">
            <v>NR15507</v>
          </cell>
          <cell r="B11523" t="str">
            <v>RAH6639</v>
          </cell>
          <cell r="C11523" t="str">
            <v>先生</v>
          </cell>
          <cell r="D11523" t="str">
            <v>大手事業(有)-財盟租賃林品勳</v>
          </cell>
          <cell r="E11523" t="str">
            <v>林品勳先生</v>
          </cell>
          <cell r="F11523">
            <v>905519989</v>
          </cell>
        </row>
        <row r="11524">
          <cell r="A11524" t="str">
            <v>NR15605</v>
          </cell>
          <cell r="B11524" t="str">
            <v>AGZ2888</v>
          </cell>
          <cell r="C11524" t="str">
            <v>小姐</v>
          </cell>
          <cell r="D11524" t="str">
            <v>徐雅玲</v>
          </cell>
          <cell r="E11524" t="str">
            <v>徐雅玲小姐</v>
          </cell>
          <cell r="F11524">
            <v>937130945</v>
          </cell>
        </row>
        <row r="11525">
          <cell r="A11525" t="str">
            <v>NR15626</v>
          </cell>
          <cell r="B11525" t="str">
            <v>AGF5598</v>
          </cell>
          <cell r="C11525" t="str">
            <v>先生</v>
          </cell>
          <cell r="D11525" t="str">
            <v>蔡為翔</v>
          </cell>
          <cell r="E11525" t="str">
            <v>蔡為翔先生</v>
          </cell>
          <cell r="F11525">
            <v>975380601</v>
          </cell>
        </row>
        <row r="11526">
          <cell r="A11526" t="str">
            <v>NR15649</v>
          </cell>
          <cell r="B11526" t="str">
            <v>AHB1259</v>
          </cell>
          <cell r="C11526" t="str">
            <v>先生</v>
          </cell>
          <cell r="D11526" t="str">
            <v>黃星嬌</v>
          </cell>
          <cell r="E11526" t="str">
            <v>林哲旭先生</v>
          </cell>
          <cell r="F11526">
            <v>911891935</v>
          </cell>
        </row>
        <row r="11527">
          <cell r="A11527" t="str">
            <v>NR15654</v>
          </cell>
          <cell r="B11527" t="str">
            <v>AGD5669</v>
          </cell>
          <cell r="C11527" t="str">
            <v>先生</v>
          </cell>
          <cell r="D11527" t="str">
            <v>黃琮芸</v>
          </cell>
          <cell r="E11527" t="str">
            <v>張毓麟先生</v>
          </cell>
          <cell r="F11527">
            <v>988697736</v>
          </cell>
        </row>
        <row r="11528">
          <cell r="A11528" t="str">
            <v>NR15659</v>
          </cell>
          <cell r="B11528" t="str">
            <v>AGC8988</v>
          </cell>
          <cell r="C11528" t="str">
            <v>小姐</v>
          </cell>
          <cell r="D11528" t="str">
            <v>鄭淑如</v>
          </cell>
          <cell r="E11528" t="str">
            <v>鄭淑如小姐</v>
          </cell>
          <cell r="F11528">
            <v>922377678</v>
          </cell>
        </row>
        <row r="11529">
          <cell r="A11529" t="str">
            <v>NR15660</v>
          </cell>
          <cell r="B11529" t="str">
            <v>AGE0715</v>
          </cell>
          <cell r="C11529" t="str">
            <v>先生</v>
          </cell>
          <cell r="D11529" t="str">
            <v>施誠明</v>
          </cell>
          <cell r="E11529" t="str">
            <v>施誠明先生</v>
          </cell>
          <cell r="F11529">
            <v>936057842</v>
          </cell>
        </row>
        <row r="11530">
          <cell r="A11530" t="str">
            <v>NR15674</v>
          </cell>
          <cell r="B11530" t="str">
            <v>AGC1221</v>
          </cell>
          <cell r="C11530" t="str">
            <v>先生</v>
          </cell>
          <cell r="D11530" t="str">
            <v>林震</v>
          </cell>
          <cell r="E11530" t="str">
            <v>林震先生</v>
          </cell>
          <cell r="F11530">
            <v>924069916</v>
          </cell>
        </row>
        <row r="11531">
          <cell r="A11531" t="str">
            <v>NR15686</v>
          </cell>
          <cell r="B11531" t="str">
            <v>AGD1390</v>
          </cell>
          <cell r="C11531" t="str">
            <v>先生</v>
          </cell>
          <cell r="D11531" t="str">
            <v>徐偉</v>
          </cell>
          <cell r="E11531" t="str">
            <v>徐偉先生</v>
          </cell>
          <cell r="F11531">
            <v>988198808</v>
          </cell>
        </row>
        <row r="11532">
          <cell r="A11532" t="str">
            <v>NR15688</v>
          </cell>
          <cell r="B11532" t="str">
            <v>AGD7885</v>
          </cell>
          <cell r="C11532" t="str">
            <v>先生</v>
          </cell>
          <cell r="D11532" t="str">
            <v>詹一恕</v>
          </cell>
          <cell r="E11532" t="str">
            <v>詹一恕先生</v>
          </cell>
          <cell r="F11532">
            <v>911289589</v>
          </cell>
        </row>
        <row r="11533">
          <cell r="A11533" t="str">
            <v>NR15689</v>
          </cell>
          <cell r="B11533" t="str">
            <v>AGD5813</v>
          </cell>
          <cell r="C11533" t="str">
            <v>先生</v>
          </cell>
          <cell r="D11533" t="str">
            <v>吳成鎮</v>
          </cell>
          <cell r="E11533" t="str">
            <v>吳成鎮先生</v>
          </cell>
          <cell r="F11533">
            <v>912469996</v>
          </cell>
        </row>
        <row r="11534">
          <cell r="A11534" t="str">
            <v>NR15748</v>
          </cell>
          <cell r="B11534" t="str">
            <v>AGZ8895</v>
          </cell>
          <cell r="C11534" t="str">
            <v>先生</v>
          </cell>
          <cell r="D11534" t="str">
            <v>巫芮昕</v>
          </cell>
          <cell r="E11534" t="str">
            <v>巫芮昕先生</v>
          </cell>
          <cell r="F11534">
            <v>909111601</v>
          </cell>
        </row>
        <row r="11535">
          <cell r="A11535" t="str">
            <v>NR15770</v>
          </cell>
          <cell r="B11535" t="str">
            <v>AGE0381</v>
          </cell>
          <cell r="C11535" t="str">
            <v>先生</v>
          </cell>
          <cell r="D11535" t="str">
            <v>王俞清</v>
          </cell>
          <cell r="E11535" t="str">
            <v>王俞清先生</v>
          </cell>
          <cell r="F11535">
            <v>939727688</v>
          </cell>
        </row>
        <row r="11536">
          <cell r="A11536" t="str">
            <v>NR15787</v>
          </cell>
          <cell r="B11536" t="str">
            <v>AAU8285</v>
          </cell>
          <cell r="C11536" t="str">
            <v>先生</v>
          </cell>
          <cell r="D11536" t="str">
            <v>陳昭宇</v>
          </cell>
          <cell r="E11536" t="str">
            <v>陳昭宇先生</v>
          </cell>
          <cell r="F11536">
            <v>932344506</v>
          </cell>
        </row>
        <row r="11537">
          <cell r="A11537" t="str">
            <v>NR15827</v>
          </cell>
          <cell r="B11537" t="str">
            <v>AJF8982</v>
          </cell>
          <cell r="C11537" t="str">
            <v>小姐</v>
          </cell>
          <cell r="D11537" t="str">
            <v>樹昌興業有限公司李惠美</v>
          </cell>
          <cell r="E11537" t="str">
            <v>李惠美小姐</v>
          </cell>
          <cell r="F11537">
            <v>972297972</v>
          </cell>
        </row>
        <row r="11538">
          <cell r="A11538" t="str">
            <v>NR15830</v>
          </cell>
          <cell r="B11538" t="str">
            <v>AFJ5088</v>
          </cell>
          <cell r="C11538" t="str">
            <v>小姐</v>
          </cell>
          <cell r="D11538" t="str">
            <v>陳宥妍</v>
          </cell>
          <cell r="E11538" t="str">
            <v>吳秋樺小姐</v>
          </cell>
          <cell r="F11538">
            <v>938601949</v>
          </cell>
        </row>
        <row r="11539">
          <cell r="A11539" t="str">
            <v>NR15883</v>
          </cell>
          <cell r="B11539" t="str">
            <v>AGD9683</v>
          </cell>
          <cell r="C11539" t="str">
            <v>先生</v>
          </cell>
          <cell r="D11539" t="str">
            <v>葉長青</v>
          </cell>
          <cell r="E11539" t="str">
            <v>葉長青先生</v>
          </cell>
          <cell r="F11539">
            <v>910385892</v>
          </cell>
        </row>
        <row r="11540">
          <cell r="A11540" t="str">
            <v>NR15919</v>
          </cell>
          <cell r="B11540" t="str">
            <v>AGD0630</v>
          </cell>
          <cell r="C11540" t="str">
            <v>先生</v>
          </cell>
          <cell r="D11540" t="str">
            <v>黃純貞</v>
          </cell>
          <cell r="E11540" t="str">
            <v>羅莊鵬先生</v>
          </cell>
          <cell r="F11540">
            <v>920208885</v>
          </cell>
        </row>
        <row r="11541">
          <cell r="A11541" t="str">
            <v>NR15920</v>
          </cell>
          <cell r="B11541" t="str">
            <v>ABM8995</v>
          </cell>
          <cell r="C11541" t="str">
            <v>先生</v>
          </cell>
          <cell r="D11541" t="str">
            <v>吳承瑋</v>
          </cell>
          <cell r="E11541" t="str">
            <v>吳承瑋先生</v>
          </cell>
          <cell r="F11541">
            <v>921154199</v>
          </cell>
        </row>
        <row r="11542">
          <cell r="A11542" t="str">
            <v>NR15924</v>
          </cell>
          <cell r="B11542" t="str">
            <v>RAJ6333</v>
          </cell>
          <cell r="C11542" t="str">
            <v>先生</v>
          </cell>
          <cell r="D11542" t="str">
            <v>速馬力(有)財盟租賃周建志</v>
          </cell>
          <cell r="E11542" t="str">
            <v>周建志先生</v>
          </cell>
          <cell r="F11542">
            <v>955336142</v>
          </cell>
        </row>
        <row r="11543">
          <cell r="A11543" t="str">
            <v>NR15926</v>
          </cell>
          <cell r="B11543" t="str">
            <v>AGE3379</v>
          </cell>
          <cell r="C11543" t="str">
            <v>小姐</v>
          </cell>
          <cell r="D11543" t="str">
            <v>劉春英</v>
          </cell>
          <cell r="E11543" t="str">
            <v>劉春英小姐</v>
          </cell>
          <cell r="F11543">
            <v>937519185</v>
          </cell>
        </row>
        <row r="11544">
          <cell r="A11544" t="str">
            <v>NR15929</v>
          </cell>
          <cell r="B11544" t="str">
            <v>ATN7908</v>
          </cell>
          <cell r="C11544" t="str">
            <v>先生</v>
          </cell>
          <cell r="D11544" t="str">
            <v>花旗商業銀行-(和運租賃)許家禎</v>
          </cell>
          <cell r="E11544" t="str">
            <v>許家禎先生</v>
          </cell>
          <cell r="F11544">
            <v>987066057</v>
          </cell>
        </row>
        <row r="11545">
          <cell r="A11545" t="str">
            <v>NR15930</v>
          </cell>
          <cell r="B11545" t="str">
            <v>ALH5111</v>
          </cell>
          <cell r="C11545" t="str">
            <v>先生</v>
          </cell>
          <cell r="D11545" t="str">
            <v>廖林快</v>
          </cell>
          <cell r="E11545" t="str">
            <v>廖林快先生</v>
          </cell>
          <cell r="F11545">
            <v>935095050</v>
          </cell>
        </row>
        <row r="11546">
          <cell r="A11546" t="str">
            <v>NR15947</v>
          </cell>
          <cell r="B11546" t="str">
            <v>AGD7773</v>
          </cell>
          <cell r="C11546" t="str">
            <v>女士</v>
          </cell>
          <cell r="D11546" t="str">
            <v>盧怡翎</v>
          </cell>
          <cell r="E11546" t="str">
            <v>盧怡翎女士</v>
          </cell>
          <cell r="F11546">
            <v>955689065</v>
          </cell>
        </row>
        <row r="11547">
          <cell r="A11547" t="str">
            <v>NR15948</v>
          </cell>
          <cell r="B11547" t="str">
            <v>AGD8286</v>
          </cell>
          <cell r="C11547" t="str">
            <v>先生</v>
          </cell>
          <cell r="D11547" t="str">
            <v>車已賣</v>
          </cell>
          <cell r="E11547" t="str">
            <v>車已賣先生</v>
          </cell>
          <cell r="F11547">
            <v>900000000</v>
          </cell>
        </row>
        <row r="11548">
          <cell r="A11548" t="str">
            <v>NR15949</v>
          </cell>
          <cell r="B11548" t="str">
            <v>AGE0222</v>
          </cell>
          <cell r="C11548" t="str">
            <v>小姐</v>
          </cell>
          <cell r="D11548" t="str">
            <v>莊惠婷</v>
          </cell>
          <cell r="E11548" t="str">
            <v>莊惠婷小姐</v>
          </cell>
          <cell r="F11548">
            <v>918591950</v>
          </cell>
        </row>
        <row r="11549">
          <cell r="A11549" t="str">
            <v>NR15950</v>
          </cell>
          <cell r="B11549" t="str">
            <v>AGE3028</v>
          </cell>
          <cell r="C11549" t="str">
            <v>先生</v>
          </cell>
          <cell r="D11549" t="str">
            <v>林增燁</v>
          </cell>
          <cell r="E11549" t="str">
            <v>林增燁先生</v>
          </cell>
          <cell r="F11549">
            <v>988368928</v>
          </cell>
        </row>
        <row r="11550">
          <cell r="A11550" t="str">
            <v>NR15954</v>
          </cell>
          <cell r="B11550" t="str">
            <v>AGF5855</v>
          </cell>
          <cell r="C11550" t="str">
            <v>先生</v>
          </cell>
          <cell r="D11550" t="str">
            <v>呂辰力</v>
          </cell>
          <cell r="E11550" t="str">
            <v>呂辰力先生</v>
          </cell>
          <cell r="F11550">
            <v>978565868</v>
          </cell>
        </row>
        <row r="11551">
          <cell r="A11551" t="str">
            <v>NR15955</v>
          </cell>
          <cell r="B11551" t="str">
            <v>RBP2772</v>
          </cell>
          <cell r="C11551" t="str">
            <v>先生</v>
          </cell>
          <cell r="D11551" t="str">
            <v>邵中南</v>
          </cell>
          <cell r="E11551" t="str">
            <v>邵中南先生</v>
          </cell>
          <cell r="F11551">
            <v>931031133</v>
          </cell>
        </row>
        <row r="11552">
          <cell r="A11552" t="str">
            <v>NR15959</v>
          </cell>
          <cell r="B11552" t="str">
            <v>AGE9885</v>
          </cell>
          <cell r="C11552" t="str">
            <v>先生</v>
          </cell>
          <cell r="D11552" t="str">
            <v>楊定穎</v>
          </cell>
          <cell r="E11552" t="str">
            <v>楊定穎先生</v>
          </cell>
          <cell r="F11552">
            <v>978111859</v>
          </cell>
        </row>
        <row r="11553">
          <cell r="A11553" t="str">
            <v>NR15965</v>
          </cell>
          <cell r="B11553" t="str">
            <v>AGF5868</v>
          </cell>
          <cell r="C11553" t="str">
            <v>先生</v>
          </cell>
          <cell r="D11553" t="str">
            <v>林威利</v>
          </cell>
          <cell r="E11553" t="str">
            <v>林威利先生</v>
          </cell>
          <cell r="F11553">
            <v>936346281</v>
          </cell>
        </row>
        <row r="11554">
          <cell r="A11554" t="str">
            <v>NR15985</v>
          </cell>
          <cell r="B11554" t="str">
            <v>AAU8986</v>
          </cell>
          <cell r="C11554" t="str">
            <v>小姐</v>
          </cell>
          <cell r="D11554" t="str">
            <v>李佳郁</v>
          </cell>
          <cell r="E11554" t="str">
            <v>李佳郁小姐</v>
          </cell>
          <cell r="F11554">
            <v>931080828</v>
          </cell>
        </row>
        <row r="11555">
          <cell r="A11555" t="str">
            <v>NR16083</v>
          </cell>
          <cell r="B11555" t="str">
            <v>AKM9192</v>
          </cell>
          <cell r="C11555" t="str">
            <v>先生</v>
          </cell>
          <cell r="D11555" t="str">
            <v>陳朝陽</v>
          </cell>
          <cell r="E11555" t="str">
            <v>陳朝陽先生</v>
          </cell>
          <cell r="F11555">
            <v>910215176</v>
          </cell>
        </row>
        <row r="11556">
          <cell r="A11556" t="str">
            <v>NR16085</v>
          </cell>
          <cell r="B11556" t="str">
            <v>ATA6883</v>
          </cell>
          <cell r="C11556" t="str">
            <v>先生</v>
          </cell>
          <cell r="D11556" t="str">
            <v>林彥均</v>
          </cell>
          <cell r="E11556" t="str">
            <v>林彥均先生</v>
          </cell>
          <cell r="F11556">
            <v>972992533</v>
          </cell>
        </row>
        <row r="11557">
          <cell r="A11557" t="str">
            <v>NR16102</v>
          </cell>
          <cell r="B11557" t="str">
            <v>AKF9557</v>
          </cell>
          <cell r="C11557" t="str">
            <v>先生</v>
          </cell>
          <cell r="D11557" t="str">
            <v>王柔棨</v>
          </cell>
          <cell r="E11557" t="str">
            <v>王凱維先生</v>
          </cell>
          <cell r="F11557">
            <v>917205009</v>
          </cell>
        </row>
        <row r="11558">
          <cell r="A11558" t="str">
            <v>NR16103</v>
          </cell>
          <cell r="B11558" t="str">
            <v>AGE5518</v>
          </cell>
          <cell r="C11558" t="str">
            <v>女士</v>
          </cell>
          <cell r="D11558" t="str">
            <v>黃欣怡</v>
          </cell>
          <cell r="E11558" t="str">
            <v>黃欣怡女士</v>
          </cell>
          <cell r="F11558">
            <v>935616593</v>
          </cell>
        </row>
        <row r="11559">
          <cell r="A11559" t="str">
            <v>NR16104</v>
          </cell>
          <cell r="B11559" t="str">
            <v>APY5168</v>
          </cell>
          <cell r="C11559" t="str">
            <v>先生</v>
          </cell>
          <cell r="D11559" t="str">
            <v>王翊軒</v>
          </cell>
          <cell r="E11559" t="str">
            <v>王翊軒先生</v>
          </cell>
          <cell r="F11559">
            <v>931368878</v>
          </cell>
        </row>
        <row r="11560">
          <cell r="A11560" t="str">
            <v>NR16105</v>
          </cell>
          <cell r="B11560" t="str">
            <v>AGF9999</v>
          </cell>
          <cell r="C11560" t="str">
            <v>先生</v>
          </cell>
          <cell r="D11560" t="str">
            <v>蔡偉彥</v>
          </cell>
          <cell r="E11560" t="str">
            <v>蔡偉彥先生</v>
          </cell>
          <cell r="F11560">
            <v>937169259</v>
          </cell>
        </row>
        <row r="11561">
          <cell r="A11561" t="str">
            <v>NR16108</v>
          </cell>
          <cell r="B11561" t="str">
            <v>AHL1868</v>
          </cell>
          <cell r="C11561" t="str">
            <v>先生</v>
          </cell>
          <cell r="D11561" t="str">
            <v>韓學禮</v>
          </cell>
          <cell r="E11561" t="str">
            <v>韓學禮先生</v>
          </cell>
          <cell r="F11561">
            <v>955666772</v>
          </cell>
        </row>
        <row r="11562">
          <cell r="A11562" t="str">
            <v>NR16156</v>
          </cell>
          <cell r="B11562" t="str">
            <v>AGQ6058</v>
          </cell>
          <cell r="C11562" t="str">
            <v>先生</v>
          </cell>
          <cell r="D11562" t="str">
            <v>方仁雄</v>
          </cell>
          <cell r="E11562" t="str">
            <v>方仁雄先生</v>
          </cell>
          <cell r="F11562">
            <v>988030121</v>
          </cell>
        </row>
        <row r="11563">
          <cell r="A11563" t="str">
            <v>NR16157</v>
          </cell>
          <cell r="B11563" t="str">
            <v>AGH2221</v>
          </cell>
          <cell r="C11563" t="str">
            <v>先生</v>
          </cell>
          <cell r="D11563" t="str">
            <v>張清正</v>
          </cell>
          <cell r="E11563" t="str">
            <v>張清正先生</v>
          </cell>
          <cell r="F11563">
            <v>921000050</v>
          </cell>
        </row>
        <row r="11564">
          <cell r="A11564" t="str">
            <v>NR16171</v>
          </cell>
          <cell r="B11564" t="str">
            <v>AGF1025</v>
          </cell>
          <cell r="C11564" t="str">
            <v>先生</v>
          </cell>
          <cell r="D11564" t="str">
            <v>蹼樂實業有限公司劉伊浚</v>
          </cell>
          <cell r="E11564" t="str">
            <v>劉伊浚先生</v>
          </cell>
          <cell r="F11564">
            <v>988018161</v>
          </cell>
        </row>
        <row r="11565">
          <cell r="A11565" t="str">
            <v>NR16180</v>
          </cell>
          <cell r="B11565" t="str">
            <v>AGF6326</v>
          </cell>
          <cell r="C11565" t="str">
            <v>先生</v>
          </cell>
          <cell r="D11565" t="str">
            <v>陳貞利</v>
          </cell>
          <cell r="E11565" t="str">
            <v>盛孝義先生</v>
          </cell>
          <cell r="F11565">
            <v>988803777</v>
          </cell>
        </row>
        <row r="11566">
          <cell r="A11566" t="str">
            <v>NR16190</v>
          </cell>
          <cell r="B11566" t="str">
            <v>AGF1123</v>
          </cell>
          <cell r="C11566" t="str">
            <v>先生</v>
          </cell>
          <cell r="D11566" t="str">
            <v>吳慧倩</v>
          </cell>
          <cell r="E11566" t="str">
            <v>吳欣達先生</v>
          </cell>
          <cell r="F11566">
            <v>938683666</v>
          </cell>
        </row>
        <row r="11567">
          <cell r="A11567" t="str">
            <v>NR16205</v>
          </cell>
          <cell r="B11567" t="str">
            <v>AGN5682</v>
          </cell>
          <cell r="C11567" t="str">
            <v>先生</v>
          </cell>
          <cell r="D11567" t="str">
            <v>李柏青</v>
          </cell>
          <cell r="E11567" t="str">
            <v>李柏青先生</v>
          </cell>
          <cell r="F11567">
            <v>932225782</v>
          </cell>
        </row>
        <row r="11568">
          <cell r="A11568" t="str">
            <v>NR16207</v>
          </cell>
          <cell r="B11568" t="str">
            <v>AGC8596</v>
          </cell>
          <cell r="C11568" t="str">
            <v>先生</v>
          </cell>
          <cell r="D11568" t="str">
            <v>趙維倫</v>
          </cell>
          <cell r="E11568" t="str">
            <v>趙維倫先生</v>
          </cell>
          <cell r="F11568">
            <v>912927908</v>
          </cell>
        </row>
        <row r="11569">
          <cell r="A11569" t="str">
            <v>NR16220</v>
          </cell>
          <cell r="B11569" t="str">
            <v>AGU8821</v>
          </cell>
          <cell r="C11569" t="str">
            <v>先生</v>
          </cell>
          <cell r="D11569" t="str">
            <v>陳月仙</v>
          </cell>
          <cell r="E11569" t="str">
            <v>陳勁甫先生</v>
          </cell>
          <cell r="F11569">
            <v>938818686</v>
          </cell>
        </row>
        <row r="11570">
          <cell r="A11570" t="str">
            <v>NR16221</v>
          </cell>
          <cell r="B11570" t="str">
            <v>AGF7518</v>
          </cell>
          <cell r="C11570" t="str">
            <v>先生</v>
          </cell>
          <cell r="D11570" t="str">
            <v>曹凱翔</v>
          </cell>
          <cell r="E11570" t="str">
            <v>曹凱翔先生</v>
          </cell>
          <cell r="F11570">
            <v>910196237</v>
          </cell>
        </row>
        <row r="11571">
          <cell r="A11571" t="str">
            <v>NR16222</v>
          </cell>
          <cell r="B11571" t="str">
            <v>AGE7211</v>
          </cell>
          <cell r="C11571" t="str">
            <v>先生</v>
          </cell>
          <cell r="D11571" t="str">
            <v>楊如婷</v>
          </cell>
          <cell r="E11571" t="str">
            <v>莊鎧駿先生</v>
          </cell>
          <cell r="F11571">
            <v>919968011</v>
          </cell>
        </row>
        <row r="11572">
          <cell r="A11572" t="str">
            <v>NR16232</v>
          </cell>
          <cell r="B11572" t="str">
            <v>AGE8211</v>
          </cell>
          <cell r="C11572" t="str">
            <v>先生</v>
          </cell>
          <cell r="D11572" t="str">
            <v>鄭治德</v>
          </cell>
          <cell r="E11572" t="str">
            <v>鄭治德先生</v>
          </cell>
          <cell r="F11572">
            <v>932302505</v>
          </cell>
        </row>
        <row r="11573">
          <cell r="A11573" t="str">
            <v>NR16233</v>
          </cell>
          <cell r="B11573" t="str">
            <v>RAK0689</v>
          </cell>
          <cell r="C11573" t="str">
            <v>先生</v>
          </cell>
          <cell r="D11573" t="str">
            <v>金誼股份有限公司-遠銀黃文益</v>
          </cell>
          <cell r="E11573" t="str">
            <v>黃文益先生</v>
          </cell>
          <cell r="F11573">
            <v>930355355</v>
          </cell>
        </row>
        <row r="11574">
          <cell r="A11574" t="str">
            <v>NR16252</v>
          </cell>
          <cell r="B11574" t="str">
            <v>ABM8935</v>
          </cell>
          <cell r="C11574" t="str">
            <v>小姐</v>
          </cell>
          <cell r="D11574" t="str">
            <v>陳芷檸</v>
          </cell>
          <cell r="E11574" t="str">
            <v>陳芷檸小姐</v>
          </cell>
          <cell r="F11574">
            <v>988010133</v>
          </cell>
        </row>
        <row r="11575">
          <cell r="A11575" t="str">
            <v>NR16256</v>
          </cell>
          <cell r="B11575" t="str">
            <v>AGM0511</v>
          </cell>
          <cell r="C11575" t="str">
            <v>先生</v>
          </cell>
          <cell r="D11575" t="str">
            <v>羅靖昱</v>
          </cell>
          <cell r="E11575" t="str">
            <v>羅靖昱先生</v>
          </cell>
          <cell r="F11575">
            <v>978005269</v>
          </cell>
        </row>
        <row r="11576">
          <cell r="A11576" t="str">
            <v>NR16260</v>
          </cell>
          <cell r="B11576" t="str">
            <v>ARE7550</v>
          </cell>
          <cell r="C11576" t="str">
            <v>先生</v>
          </cell>
          <cell r="D11576" t="str">
            <v>鄭元凱</v>
          </cell>
          <cell r="E11576" t="str">
            <v>鄭元凱先生</v>
          </cell>
          <cell r="F11576">
            <v>928171098</v>
          </cell>
        </row>
        <row r="11577">
          <cell r="A11577" t="str">
            <v>NR16338</v>
          </cell>
          <cell r="B11577" t="str">
            <v>AGM2188</v>
          </cell>
          <cell r="C11577" t="str">
            <v>先生</v>
          </cell>
          <cell r="D11577" t="str">
            <v>普得企業股份有限公司連紹瑋</v>
          </cell>
          <cell r="E11577" t="str">
            <v>連紹瑋先生</v>
          </cell>
          <cell r="F11577">
            <v>930872872</v>
          </cell>
        </row>
        <row r="11578">
          <cell r="A11578" t="str">
            <v>NR16396</v>
          </cell>
          <cell r="B11578" t="str">
            <v>ARQ9986</v>
          </cell>
          <cell r="C11578" t="str">
            <v>先生</v>
          </cell>
          <cell r="D11578" t="str">
            <v>許家豪</v>
          </cell>
          <cell r="E11578" t="str">
            <v>許家豪先生</v>
          </cell>
          <cell r="F11578">
            <v>921073338</v>
          </cell>
        </row>
        <row r="11579">
          <cell r="A11579" t="str">
            <v>NR16408</v>
          </cell>
          <cell r="B11579" t="str">
            <v>AGZ9088</v>
          </cell>
          <cell r="C11579" t="str">
            <v>先生</v>
          </cell>
          <cell r="D11579" t="str">
            <v>林煜順</v>
          </cell>
          <cell r="E11579" t="str">
            <v>林煜順先生</v>
          </cell>
          <cell r="F11579">
            <v>952189619</v>
          </cell>
        </row>
        <row r="11580">
          <cell r="A11580" t="str">
            <v>NR16427</v>
          </cell>
          <cell r="B11580" t="str">
            <v>AGF6696</v>
          </cell>
          <cell r="C11580" t="str">
            <v>先生</v>
          </cell>
          <cell r="D11580" t="str">
            <v>陳建彰</v>
          </cell>
          <cell r="E11580" t="str">
            <v>陳建彰先生</v>
          </cell>
          <cell r="F11580">
            <v>922972337</v>
          </cell>
        </row>
        <row r="11581">
          <cell r="A11581" t="str">
            <v>NR16428</v>
          </cell>
          <cell r="B11581" t="str">
            <v>ATV6588</v>
          </cell>
          <cell r="C11581" t="str">
            <v>先生</v>
          </cell>
          <cell r="D11581" t="str">
            <v>林麗嫻</v>
          </cell>
          <cell r="E11581" t="str">
            <v>陳致豪先生</v>
          </cell>
          <cell r="F11581">
            <v>925282576</v>
          </cell>
        </row>
        <row r="11582">
          <cell r="A11582" t="str">
            <v>NR16445</v>
          </cell>
          <cell r="B11582" t="str">
            <v>AGU0256</v>
          </cell>
          <cell r="C11582" t="str">
            <v>先生</v>
          </cell>
          <cell r="D11582" t="str">
            <v>黃經緯</v>
          </cell>
          <cell r="E11582" t="str">
            <v>黃經緯先生</v>
          </cell>
          <cell r="F11582">
            <v>932092502</v>
          </cell>
        </row>
        <row r="11583">
          <cell r="A11583" t="str">
            <v>NR16507</v>
          </cell>
          <cell r="B11583" t="str">
            <v>AGH1035</v>
          </cell>
          <cell r="C11583" t="str">
            <v>女士</v>
          </cell>
          <cell r="D11583" t="str">
            <v>黃詩涵</v>
          </cell>
          <cell r="E11583" t="str">
            <v>黃詩涵女士</v>
          </cell>
          <cell r="F11583">
            <v>923207968</v>
          </cell>
        </row>
        <row r="11584">
          <cell r="A11584" t="str">
            <v>NR16508</v>
          </cell>
          <cell r="B11584" t="str">
            <v>AHJ5616</v>
          </cell>
          <cell r="C11584" t="str">
            <v>小姐</v>
          </cell>
          <cell r="D11584" t="str">
            <v>寶昇銀樓有限公司莊沛倫</v>
          </cell>
          <cell r="E11584" t="str">
            <v>莊沛倫小姐</v>
          </cell>
          <cell r="F11584">
            <v>920335319</v>
          </cell>
        </row>
        <row r="11585">
          <cell r="A11585" t="str">
            <v>NR16509</v>
          </cell>
          <cell r="B11585" t="str">
            <v>AGH0618</v>
          </cell>
          <cell r="C11585" t="str">
            <v>先生</v>
          </cell>
          <cell r="D11585" t="str">
            <v>葉尚霖</v>
          </cell>
          <cell r="E11585" t="str">
            <v>葉尚霖先生</v>
          </cell>
          <cell r="F11585">
            <v>938551377</v>
          </cell>
        </row>
        <row r="11586">
          <cell r="A11586" t="str">
            <v>NR16511</v>
          </cell>
          <cell r="B11586" t="str">
            <v>AGQ1800</v>
          </cell>
          <cell r="C11586" t="str">
            <v>先生</v>
          </cell>
          <cell r="D11586" t="str">
            <v>宏舍企業有限公司田育華</v>
          </cell>
          <cell r="E11586" t="str">
            <v>田育華先生</v>
          </cell>
          <cell r="F11586">
            <v>935268809</v>
          </cell>
        </row>
        <row r="11587">
          <cell r="A11587" t="str">
            <v>NR16515</v>
          </cell>
          <cell r="B11587" t="str">
            <v>AHF5333</v>
          </cell>
          <cell r="C11587" t="str">
            <v>先生</v>
          </cell>
          <cell r="D11587" t="str">
            <v>陳國倫</v>
          </cell>
          <cell r="E11587" t="str">
            <v>陳國倫先生</v>
          </cell>
          <cell r="F11587">
            <v>953333873</v>
          </cell>
        </row>
        <row r="11588">
          <cell r="A11588" t="str">
            <v>NR16517</v>
          </cell>
          <cell r="B11588" t="str">
            <v>AGF1066</v>
          </cell>
          <cell r="C11588" t="str">
            <v>先生</v>
          </cell>
          <cell r="D11588" t="str">
            <v>梁忠賢</v>
          </cell>
          <cell r="E11588" t="str">
            <v>梁忠賢先生</v>
          </cell>
          <cell r="F11588">
            <v>932320199</v>
          </cell>
        </row>
        <row r="11589">
          <cell r="A11589" t="str">
            <v>NR16536</v>
          </cell>
          <cell r="B11589" t="str">
            <v>AGH3008</v>
          </cell>
          <cell r="C11589" t="str">
            <v>先生</v>
          </cell>
          <cell r="D11589" t="str">
            <v>廖孝謙</v>
          </cell>
          <cell r="E11589" t="str">
            <v>廖孝謙先生</v>
          </cell>
          <cell r="F11589">
            <v>910003193</v>
          </cell>
        </row>
        <row r="11590">
          <cell r="A11590" t="str">
            <v>NR16537</v>
          </cell>
          <cell r="B11590" t="str">
            <v>RAK5578</v>
          </cell>
          <cell r="C11590" t="str">
            <v>先生</v>
          </cell>
          <cell r="D11590" t="str">
            <v>威尼克科技(有)-和運租車林伯勳</v>
          </cell>
          <cell r="E11590" t="str">
            <v>林伯勳先生</v>
          </cell>
          <cell r="F11590">
            <v>930275766</v>
          </cell>
        </row>
        <row r="11591">
          <cell r="A11591" t="str">
            <v>NR16736</v>
          </cell>
          <cell r="B11591" t="str">
            <v>AGP5108</v>
          </cell>
          <cell r="C11591" t="str">
            <v>先生</v>
          </cell>
          <cell r="D11591" t="str">
            <v>林兆傑</v>
          </cell>
          <cell r="E11591" t="str">
            <v>林兆傑先生</v>
          </cell>
          <cell r="F11591">
            <v>935202099</v>
          </cell>
        </row>
        <row r="11592">
          <cell r="A11592" t="str">
            <v>NR16740</v>
          </cell>
          <cell r="B11592" t="str">
            <v>AGJ6668</v>
          </cell>
          <cell r="C11592" t="str">
            <v>先生</v>
          </cell>
          <cell r="D11592" t="str">
            <v>陳子豪</v>
          </cell>
          <cell r="E11592" t="str">
            <v>陳子豪先生</v>
          </cell>
          <cell r="F11592">
            <v>922810639</v>
          </cell>
        </row>
        <row r="11593">
          <cell r="A11593" t="str">
            <v>NR16742</v>
          </cell>
          <cell r="B11593" t="str">
            <v>APM1777</v>
          </cell>
          <cell r="C11593" t="str">
            <v>先生</v>
          </cell>
          <cell r="D11593" t="str">
            <v>雷堡帆</v>
          </cell>
          <cell r="E11593" t="str">
            <v>雷堡帆先生</v>
          </cell>
          <cell r="F11593">
            <v>911155331</v>
          </cell>
        </row>
        <row r="11594">
          <cell r="A11594" t="str">
            <v>NR16747</v>
          </cell>
          <cell r="B11594" t="str">
            <v>AHW8989</v>
          </cell>
          <cell r="C11594" t="str">
            <v>小姐</v>
          </cell>
          <cell r="D11594" t="str">
            <v>王聖文</v>
          </cell>
          <cell r="E11594" t="str">
            <v>王聖文小姐</v>
          </cell>
          <cell r="F11594">
            <v>952000053</v>
          </cell>
        </row>
        <row r="11595">
          <cell r="A11595" t="str">
            <v>NR16762</v>
          </cell>
          <cell r="B11595" t="str">
            <v>RAR3027</v>
          </cell>
          <cell r="C11595" t="str">
            <v>先生</v>
          </cell>
          <cell r="D11595" t="str">
            <v>中菱汽車租賃股份有限公司曹博洲</v>
          </cell>
          <cell r="E11595" t="str">
            <v>曹博洲先生</v>
          </cell>
          <cell r="F11595">
            <v>922497600</v>
          </cell>
        </row>
        <row r="11596">
          <cell r="A11596" t="str">
            <v>NR16769</v>
          </cell>
          <cell r="B11596" t="str">
            <v>AGQ6226</v>
          </cell>
          <cell r="C11596" t="str">
            <v>先生</v>
          </cell>
          <cell r="D11596" t="str">
            <v>余威夷</v>
          </cell>
          <cell r="E11596" t="str">
            <v>余威夷先生</v>
          </cell>
          <cell r="F11596">
            <v>932101507</v>
          </cell>
        </row>
        <row r="11597">
          <cell r="A11597" t="str">
            <v>NR16776</v>
          </cell>
          <cell r="B11597" t="str">
            <v>RAK3506</v>
          </cell>
          <cell r="C11597" t="str">
            <v>先生</v>
          </cell>
          <cell r="D11597" t="str">
            <v>歐力士小客車租賃股份有限公司魏志忠</v>
          </cell>
          <cell r="E11597" t="str">
            <v>魏志忠先生</v>
          </cell>
          <cell r="F11597">
            <v>919218939</v>
          </cell>
        </row>
        <row r="11598">
          <cell r="A11598" t="str">
            <v>NR16780</v>
          </cell>
          <cell r="B11598" t="str">
            <v>AGH8876</v>
          </cell>
          <cell r="C11598" t="str">
            <v>先生</v>
          </cell>
          <cell r="D11598" t="str">
            <v>誠鋼實業股份有限公司蘇貞凱</v>
          </cell>
          <cell r="E11598" t="str">
            <v>蘇貞凱先生</v>
          </cell>
          <cell r="F11598">
            <v>900000000</v>
          </cell>
        </row>
        <row r="11599">
          <cell r="A11599" t="str">
            <v>NR16791</v>
          </cell>
          <cell r="B11599" t="str">
            <v>AHY7736</v>
          </cell>
          <cell r="C11599" t="str">
            <v>先生</v>
          </cell>
          <cell r="D11599" t="str">
            <v>謝月霞</v>
          </cell>
          <cell r="E11599" t="str">
            <v>陳國展先生</v>
          </cell>
          <cell r="F11599">
            <v>935635559</v>
          </cell>
        </row>
        <row r="11600">
          <cell r="A11600" t="str">
            <v>NR16811</v>
          </cell>
          <cell r="B11600" t="str">
            <v>RAL8605</v>
          </cell>
          <cell r="C11600" t="str">
            <v>先生</v>
          </cell>
          <cell r="D11600" t="str">
            <v>傑太日煙有限公司林哲瑋</v>
          </cell>
          <cell r="E11600" t="str">
            <v>林哲瑋先生</v>
          </cell>
          <cell r="F11600">
            <v>972762583</v>
          </cell>
        </row>
        <row r="11601">
          <cell r="A11601" t="str">
            <v>NR16813</v>
          </cell>
          <cell r="B11601" t="str">
            <v>AHZ2559</v>
          </cell>
          <cell r="C11601" t="str">
            <v>先生</v>
          </cell>
          <cell r="D11601" t="str">
            <v>洪煒翔</v>
          </cell>
          <cell r="E11601" t="str">
            <v>洪煒翔先生</v>
          </cell>
          <cell r="F11601">
            <v>913088813</v>
          </cell>
        </row>
        <row r="11602">
          <cell r="A11602" t="str">
            <v>NR16818</v>
          </cell>
          <cell r="B11602" t="str">
            <v>AKA1178</v>
          </cell>
          <cell r="C11602" t="str">
            <v>先生</v>
          </cell>
          <cell r="D11602" t="str">
            <v>鄒宗甫</v>
          </cell>
          <cell r="E11602" t="str">
            <v>鄒宗甫先生</v>
          </cell>
          <cell r="F11602">
            <v>939094883</v>
          </cell>
        </row>
        <row r="11603">
          <cell r="A11603" t="str">
            <v>NR16821</v>
          </cell>
          <cell r="B11603" t="str">
            <v>AGH8606</v>
          </cell>
          <cell r="C11603" t="str">
            <v>先生</v>
          </cell>
          <cell r="D11603" t="str">
            <v>薛劍峰</v>
          </cell>
          <cell r="E11603" t="str">
            <v>薛劍峰先生</v>
          </cell>
          <cell r="F11603">
            <v>953866325</v>
          </cell>
        </row>
        <row r="11604">
          <cell r="A11604" t="str">
            <v>NR16832</v>
          </cell>
          <cell r="B11604" t="str">
            <v>AGK3833</v>
          </cell>
          <cell r="C11604" t="str">
            <v>先生</v>
          </cell>
          <cell r="D11604" t="str">
            <v>莊志宏</v>
          </cell>
          <cell r="E11604" t="str">
            <v>莊志宏先生</v>
          </cell>
          <cell r="F11604">
            <v>938106842</v>
          </cell>
        </row>
        <row r="11605">
          <cell r="A11605" t="str">
            <v>NR16836</v>
          </cell>
          <cell r="B11605" t="str">
            <v>AGL0901</v>
          </cell>
          <cell r="C11605" t="str">
            <v>先生</v>
          </cell>
          <cell r="D11605" t="str">
            <v>逸凡科技股份有限公司胡宗華</v>
          </cell>
          <cell r="E11605" t="str">
            <v>胡宗華先生</v>
          </cell>
          <cell r="F11605">
            <v>916910017</v>
          </cell>
        </row>
        <row r="11606">
          <cell r="A11606" t="str">
            <v>NR16838</v>
          </cell>
          <cell r="B11606" t="str">
            <v>AGJ7933</v>
          </cell>
          <cell r="C11606" t="str">
            <v>女士</v>
          </cell>
          <cell r="D11606" t="str">
            <v>李若萍</v>
          </cell>
          <cell r="E11606" t="str">
            <v>李若萍女士</v>
          </cell>
          <cell r="F11606">
            <v>911004662</v>
          </cell>
        </row>
        <row r="11607">
          <cell r="A11607" t="str">
            <v>NR16842</v>
          </cell>
          <cell r="B11607" t="str">
            <v>AKA2708</v>
          </cell>
          <cell r="C11607" t="str">
            <v>先生</v>
          </cell>
          <cell r="D11607" t="str">
            <v>胡寧康</v>
          </cell>
          <cell r="E11607" t="str">
            <v>胡寧康先生</v>
          </cell>
          <cell r="F11607">
            <v>939808698</v>
          </cell>
        </row>
        <row r="11608">
          <cell r="A11608" t="str">
            <v>NR16844</v>
          </cell>
          <cell r="B11608" t="str">
            <v>AHC8908</v>
          </cell>
          <cell r="C11608" t="str">
            <v>先生</v>
          </cell>
          <cell r="D11608" t="str">
            <v>涂鶴齡</v>
          </cell>
          <cell r="E11608" t="str">
            <v>涂鶴齡先生</v>
          </cell>
          <cell r="F11608">
            <v>955966580</v>
          </cell>
        </row>
        <row r="11609">
          <cell r="A11609" t="str">
            <v>NR16847</v>
          </cell>
          <cell r="B11609" t="str">
            <v>RAQ5972</v>
          </cell>
          <cell r="C11609" t="str">
            <v>先生</v>
          </cell>
          <cell r="D11609" t="str">
            <v>益合國際(股)-統一東京租租賃林哲瑋</v>
          </cell>
          <cell r="E11609" t="str">
            <v>林哲瑋先生</v>
          </cell>
          <cell r="F11609">
            <v>972762583</v>
          </cell>
        </row>
        <row r="11610">
          <cell r="A11610" t="str">
            <v>NR16853</v>
          </cell>
          <cell r="B11610" t="str">
            <v>AJQ8269</v>
          </cell>
          <cell r="C11610" t="str">
            <v>先生</v>
          </cell>
          <cell r="D11610" t="str">
            <v>張怡中</v>
          </cell>
          <cell r="E11610" t="str">
            <v>張怡中先生</v>
          </cell>
          <cell r="F11610">
            <v>910990609</v>
          </cell>
        </row>
        <row r="11611">
          <cell r="A11611" t="str">
            <v>NR16863</v>
          </cell>
          <cell r="B11611" t="str">
            <v>AGX0977</v>
          </cell>
          <cell r="C11611" t="str">
            <v>先生</v>
          </cell>
          <cell r="D11611" t="str">
            <v>謝明峰</v>
          </cell>
          <cell r="E11611" t="str">
            <v>謝明峰先生</v>
          </cell>
          <cell r="F11611">
            <v>981533547</v>
          </cell>
        </row>
        <row r="11612">
          <cell r="A11612" t="str">
            <v>NR16865</v>
          </cell>
          <cell r="B11612" t="str">
            <v>AKG9901</v>
          </cell>
          <cell r="C11612" t="str">
            <v>先生</v>
          </cell>
          <cell r="D11612" t="str">
            <v>吳廷生</v>
          </cell>
          <cell r="E11612" t="str">
            <v>吳廷生先生</v>
          </cell>
          <cell r="F11612">
            <v>937053008</v>
          </cell>
        </row>
        <row r="11613">
          <cell r="A11613" t="str">
            <v>NR16874</v>
          </cell>
          <cell r="B11613" t="str">
            <v>AGS8798</v>
          </cell>
          <cell r="C11613" t="str">
            <v>先生</v>
          </cell>
          <cell r="D11613" t="str">
            <v>佳河企業有限公司藍東樺</v>
          </cell>
          <cell r="E11613" t="str">
            <v>藍東樺先生</v>
          </cell>
          <cell r="F11613">
            <v>921259063</v>
          </cell>
        </row>
        <row r="11614">
          <cell r="A11614" t="str">
            <v>NR16884</v>
          </cell>
          <cell r="B11614" t="str">
            <v>AHM8278</v>
          </cell>
          <cell r="C11614" t="str">
            <v>先生</v>
          </cell>
          <cell r="D11614" t="str">
            <v>張林碧雲</v>
          </cell>
          <cell r="E11614" t="str">
            <v>張志宏先生</v>
          </cell>
          <cell r="F11614">
            <v>919391457</v>
          </cell>
        </row>
        <row r="11615">
          <cell r="A11615" t="str">
            <v>NR16894</v>
          </cell>
          <cell r="B11615" t="str">
            <v>AGK6108</v>
          </cell>
          <cell r="C11615" t="str">
            <v>先生</v>
          </cell>
          <cell r="D11615" t="str">
            <v>范志炯</v>
          </cell>
          <cell r="E11615" t="str">
            <v>范志炯先生</v>
          </cell>
          <cell r="F11615">
            <v>920492620</v>
          </cell>
        </row>
        <row r="11616">
          <cell r="A11616" t="str">
            <v>NR16907</v>
          </cell>
          <cell r="B11616" t="str">
            <v>AKC0111</v>
          </cell>
          <cell r="C11616" t="str">
            <v>先生</v>
          </cell>
          <cell r="D11616" t="str">
            <v>莊曉蕙</v>
          </cell>
          <cell r="E11616" t="str">
            <v>周松緯先生</v>
          </cell>
          <cell r="F11616">
            <v>920988975</v>
          </cell>
        </row>
        <row r="11617">
          <cell r="A11617" t="str">
            <v>NR16908</v>
          </cell>
          <cell r="B11617" t="str">
            <v>AJT6888</v>
          </cell>
          <cell r="C11617" t="str">
            <v>先生</v>
          </cell>
          <cell r="D11617" t="str">
            <v>0周珍如</v>
          </cell>
          <cell r="E11617" t="str">
            <v>張高魁先生</v>
          </cell>
          <cell r="F11617">
            <v>916348459</v>
          </cell>
        </row>
        <row r="11618">
          <cell r="A11618" t="str">
            <v>NR16915</v>
          </cell>
          <cell r="B11618" t="str">
            <v>AGS0618</v>
          </cell>
          <cell r="C11618" t="str">
            <v>先生</v>
          </cell>
          <cell r="D11618" t="str">
            <v>蔡今中</v>
          </cell>
          <cell r="E11618" t="str">
            <v>蔡今中先生</v>
          </cell>
          <cell r="F11618">
            <v>916100135</v>
          </cell>
        </row>
        <row r="11619">
          <cell r="A11619" t="str">
            <v>NR16922</v>
          </cell>
          <cell r="B11619" t="str">
            <v>AKJ6358</v>
          </cell>
          <cell r="C11619" t="str">
            <v>先生</v>
          </cell>
          <cell r="D11619" t="str">
            <v>黃建霖</v>
          </cell>
          <cell r="E11619" t="str">
            <v>黃建霖先生</v>
          </cell>
          <cell r="F11619">
            <v>937420988</v>
          </cell>
        </row>
        <row r="11620">
          <cell r="A11620" t="str">
            <v>NR16929</v>
          </cell>
          <cell r="B11620" t="str">
            <v>ANE9239</v>
          </cell>
          <cell r="C11620" t="str">
            <v>先生</v>
          </cell>
          <cell r="D11620" t="str">
            <v>連育賢</v>
          </cell>
          <cell r="E11620" t="str">
            <v>連育賢先生</v>
          </cell>
          <cell r="F11620">
            <v>970922999</v>
          </cell>
        </row>
        <row r="11621">
          <cell r="A11621" t="str">
            <v>NR16934</v>
          </cell>
          <cell r="B11621" t="str">
            <v>AJF3932</v>
          </cell>
          <cell r="C11621" t="str">
            <v>先生</v>
          </cell>
          <cell r="D11621" t="str">
            <v>百大葡萄酒有限公司黃閔照</v>
          </cell>
          <cell r="E11621" t="str">
            <v>顏銘宏先生</v>
          </cell>
          <cell r="F11621">
            <v>979966281</v>
          </cell>
        </row>
        <row r="11622">
          <cell r="A11622" t="str">
            <v>NR16935</v>
          </cell>
          <cell r="B11622" t="str">
            <v>AAE0288</v>
          </cell>
          <cell r="C11622" t="str">
            <v>小姐</v>
          </cell>
          <cell r="D11622" t="str">
            <v>陶冠文</v>
          </cell>
          <cell r="E11622" t="str">
            <v>陶冠文小姐</v>
          </cell>
          <cell r="F11622">
            <v>928502530</v>
          </cell>
        </row>
        <row r="11623">
          <cell r="A11623" t="str">
            <v>NR16940</v>
          </cell>
          <cell r="B11623" t="str">
            <v>APF8621</v>
          </cell>
          <cell r="C11623" t="str">
            <v>先生</v>
          </cell>
          <cell r="D11623" t="str">
            <v>余建宏</v>
          </cell>
          <cell r="E11623" t="str">
            <v>余建宏先生</v>
          </cell>
          <cell r="F11623">
            <v>953510627</v>
          </cell>
        </row>
        <row r="11624">
          <cell r="A11624" t="str">
            <v>NR16942</v>
          </cell>
          <cell r="B11624" t="str">
            <v>RAQ1185</v>
          </cell>
          <cell r="C11624" t="str">
            <v>先生</v>
          </cell>
          <cell r="D11624" t="str">
            <v>郭肖予</v>
          </cell>
          <cell r="E11624" t="str">
            <v>闕啟峰先生</v>
          </cell>
          <cell r="F11624">
            <v>917793789</v>
          </cell>
        </row>
        <row r="11625">
          <cell r="A11625" t="str">
            <v>NR16951</v>
          </cell>
          <cell r="B11625" t="str">
            <v>AGN6697</v>
          </cell>
          <cell r="C11625" t="str">
            <v>先生</v>
          </cell>
          <cell r="D11625" t="str">
            <v>劉銘哲</v>
          </cell>
          <cell r="E11625" t="str">
            <v>劉銘哲先生</v>
          </cell>
          <cell r="F11625">
            <v>933213271</v>
          </cell>
        </row>
        <row r="11626">
          <cell r="A11626" t="str">
            <v>NR16957</v>
          </cell>
          <cell r="B11626" t="str">
            <v>AGM9179</v>
          </cell>
          <cell r="C11626" t="str">
            <v>小姐</v>
          </cell>
          <cell r="D11626" t="str">
            <v>閻麗婷</v>
          </cell>
          <cell r="E11626" t="str">
            <v>閻麗婷小姐</v>
          </cell>
          <cell r="F11626">
            <v>975917722</v>
          </cell>
        </row>
        <row r="11627">
          <cell r="A11627" t="str">
            <v>NR16958</v>
          </cell>
          <cell r="B11627" t="str">
            <v>AGT9288</v>
          </cell>
          <cell r="C11627" t="str">
            <v>先生</v>
          </cell>
          <cell r="D11627" t="str">
            <v>陳臆安</v>
          </cell>
          <cell r="E11627" t="str">
            <v>陳臆安先生</v>
          </cell>
          <cell r="F11627">
            <v>932322281</v>
          </cell>
        </row>
        <row r="11628">
          <cell r="A11628" t="str">
            <v>NR16962</v>
          </cell>
          <cell r="B11628" t="str">
            <v>AKF2769</v>
          </cell>
          <cell r="C11628" t="str">
            <v>先生</v>
          </cell>
          <cell r="D11628" t="str">
            <v>紀博仁</v>
          </cell>
          <cell r="E11628" t="str">
            <v>紀博仁先生</v>
          </cell>
          <cell r="F11628">
            <v>918217193</v>
          </cell>
        </row>
        <row r="11629">
          <cell r="A11629" t="str">
            <v>NR16969</v>
          </cell>
          <cell r="B11629" t="str">
            <v>AJF8369</v>
          </cell>
          <cell r="C11629" t="str">
            <v>先生</v>
          </cell>
          <cell r="D11629" t="str">
            <v>薛雅勻</v>
          </cell>
          <cell r="E11629" t="str">
            <v>陳國裕先生</v>
          </cell>
          <cell r="F11629">
            <v>938345061</v>
          </cell>
        </row>
        <row r="11630">
          <cell r="A11630" t="str">
            <v>NR16970</v>
          </cell>
          <cell r="B11630" t="str">
            <v>AJF6867</v>
          </cell>
          <cell r="C11630" t="str">
            <v>先生</v>
          </cell>
          <cell r="D11630" t="str">
            <v>周志遠</v>
          </cell>
          <cell r="E11630" t="str">
            <v>周志遠先生</v>
          </cell>
          <cell r="F11630">
            <v>975030853</v>
          </cell>
        </row>
        <row r="11631">
          <cell r="A11631" t="str">
            <v>NR16972</v>
          </cell>
          <cell r="B11631" t="str">
            <v>AKT2972</v>
          </cell>
          <cell r="C11631" t="str">
            <v>先生</v>
          </cell>
          <cell r="D11631" t="str">
            <v>鄭宇宏</v>
          </cell>
          <cell r="E11631" t="str">
            <v>鄭宇宏先生</v>
          </cell>
          <cell r="F11631">
            <v>988629357</v>
          </cell>
        </row>
        <row r="11632">
          <cell r="A11632" t="str">
            <v>NR16974</v>
          </cell>
          <cell r="B11632" t="str">
            <v>AKA1237</v>
          </cell>
          <cell r="C11632" t="str">
            <v>先生</v>
          </cell>
          <cell r="D11632" t="str">
            <v>張家豪</v>
          </cell>
          <cell r="E11632" t="str">
            <v>張家豪先生</v>
          </cell>
          <cell r="F11632">
            <v>987347441</v>
          </cell>
        </row>
        <row r="11633">
          <cell r="A11633" t="str">
            <v>NR16975</v>
          </cell>
          <cell r="B11633" t="str">
            <v>AGL9890</v>
          </cell>
          <cell r="C11633" t="str">
            <v>先生</v>
          </cell>
          <cell r="D11633" t="str">
            <v>羅良安</v>
          </cell>
          <cell r="E11633" t="str">
            <v>羅良安先生</v>
          </cell>
          <cell r="F11633">
            <v>953739195</v>
          </cell>
        </row>
        <row r="11634">
          <cell r="A11634" t="str">
            <v>NR16977</v>
          </cell>
          <cell r="B11634" t="str">
            <v>AGS9068</v>
          </cell>
          <cell r="C11634" t="str">
            <v>先生</v>
          </cell>
          <cell r="D11634" t="str">
            <v>雷鵬</v>
          </cell>
          <cell r="E11634" t="str">
            <v>雷鵬先生</v>
          </cell>
          <cell r="F11634">
            <v>915171308</v>
          </cell>
        </row>
        <row r="11635">
          <cell r="A11635" t="str">
            <v>NR16979</v>
          </cell>
          <cell r="B11635" t="str">
            <v>AKF0907</v>
          </cell>
          <cell r="C11635" t="str">
            <v>先生</v>
          </cell>
          <cell r="D11635" t="str">
            <v>李尊棟</v>
          </cell>
          <cell r="E11635" t="str">
            <v>李尊棟先生</v>
          </cell>
          <cell r="F11635">
            <v>989684446</v>
          </cell>
        </row>
        <row r="11636">
          <cell r="A11636" t="str">
            <v>NR16989</v>
          </cell>
          <cell r="B11636" t="str">
            <v>AKR9903</v>
          </cell>
          <cell r="C11636" t="str">
            <v>先生</v>
          </cell>
          <cell r="D11636" t="str">
            <v>葉壹鋒</v>
          </cell>
          <cell r="E11636" t="str">
            <v>葉壹鋒先生</v>
          </cell>
          <cell r="F11636">
            <v>932111335</v>
          </cell>
        </row>
        <row r="11637">
          <cell r="A11637" t="str">
            <v>NR16993</v>
          </cell>
          <cell r="B11637" t="str">
            <v>NR16993</v>
          </cell>
          <cell r="C11637" t="str">
            <v>先生</v>
          </cell>
          <cell r="D11637" t="str">
            <v>洪增富</v>
          </cell>
          <cell r="E11637" t="str">
            <v>洪增富先生</v>
          </cell>
          <cell r="F11637">
            <v>920018099</v>
          </cell>
        </row>
        <row r="11638">
          <cell r="A11638" t="str">
            <v>NR16999</v>
          </cell>
          <cell r="B11638" t="str">
            <v>AGN7073</v>
          </cell>
          <cell r="C11638" t="str">
            <v>先生</v>
          </cell>
          <cell r="D11638" t="str">
            <v>劉智淵</v>
          </cell>
          <cell r="E11638" t="str">
            <v>劉智淵先生</v>
          </cell>
          <cell r="F11638">
            <v>938297993</v>
          </cell>
        </row>
        <row r="11639">
          <cell r="A11639" t="str">
            <v>NR17001</v>
          </cell>
          <cell r="B11639" t="str">
            <v>AJG8880</v>
          </cell>
          <cell r="C11639" t="str">
            <v>先生</v>
          </cell>
          <cell r="D11639" t="str">
            <v>連冠勳</v>
          </cell>
          <cell r="E11639" t="str">
            <v>連冠勳先生</v>
          </cell>
          <cell r="F11639">
            <v>956068068</v>
          </cell>
        </row>
        <row r="11640">
          <cell r="A11640" t="str">
            <v>NR17012</v>
          </cell>
          <cell r="B11640" t="str">
            <v>ALG7717</v>
          </cell>
          <cell r="C11640" t="str">
            <v>先生</v>
          </cell>
          <cell r="D11640" t="str">
            <v>謝宗曄</v>
          </cell>
          <cell r="E11640" t="str">
            <v>謝宗曄先生</v>
          </cell>
          <cell r="F11640">
            <v>919303931</v>
          </cell>
        </row>
        <row r="11641">
          <cell r="A11641" t="str">
            <v>NR17016</v>
          </cell>
          <cell r="B11641" t="str">
            <v>AGT5089</v>
          </cell>
          <cell r="C11641" t="str">
            <v>先生</v>
          </cell>
          <cell r="D11641" t="str">
            <v>李易龍</v>
          </cell>
          <cell r="E11641" t="str">
            <v>李易龍先生</v>
          </cell>
          <cell r="F11641">
            <v>937572523</v>
          </cell>
        </row>
        <row r="11642">
          <cell r="A11642" t="str">
            <v>NR17017</v>
          </cell>
          <cell r="B11642" t="str">
            <v>AKJ0758</v>
          </cell>
          <cell r="C11642" t="str">
            <v>先生</v>
          </cell>
          <cell r="D11642" t="str">
            <v>姜惠如</v>
          </cell>
          <cell r="E11642" t="str">
            <v>謝靜恆先生</v>
          </cell>
          <cell r="F11642">
            <v>932077578</v>
          </cell>
        </row>
        <row r="11643">
          <cell r="A11643" t="str">
            <v>NR17018</v>
          </cell>
          <cell r="B11643" t="str">
            <v>AJP5515</v>
          </cell>
          <cell r="C11643" t="str">
            <v>先生</v>
          </cell>
          <cell r="D11643" t="str">
            <v>李永宏</v>
          </cell>
          <cell r="E11643" t="str">
            <v>李永宏先生</v>
          </cell>
          <cell r="F11643">
            <v>933971665</v>
          </cell>
        </row>
        <row r="11644">
          <cell r="A11644" t="str">
            <v>NR17021</v>
          </cell>
          <cell r="B11644" t="str">
            <v>AKS3570</v>
          </cell>
          <cell r="C11644" t="str">
            <v>先生</v>
          </cell>
          <cell r="D11644" t="str">
            <v>圓樺建設有限公司廖志遠</v>
          </cell>
          <cell r="E11644" t="str">
            <v>廖志遠先生</v>
          </cell>
          <cell r="F11644">
            <v>909390983</v>
          </cell>
        </row>
        <row r="11645">
          <cell r="A11645" t="str">
            <v>NR17026</v>
          </cell>
          <cell r="B11645" t="str">
            <v>AKM2991</v>
          </cell>
          <cell r="C11645" t="str">
            <v>先生</v>
          </cell>
          <cell r="D11645" t="str">
            <v>黃彬雄</v>
          </cell>
          <cell r="E11645" t="str">
            <v>黃彬雄先生</v>
          </cell>
          <cell r="F11645">
            <v>939090127</v>
          </cell>
        </row>
        <row r="11646">
          <cell r="A11646" t="str">
            <v>NR17042</v>
          </cell>
          <cell r="B11646" t="str">
            <v>AJG1786</v>
          </cell>
          <cell r="C11646" t="str">
            <v>先生</v>
          </cell>
          <cell r="D11646" t="str">
            <v>楊順棠</v>
          </cell>
          <cell r="E11646" t="str">
            <v>楊順棠先生</v>
          </cell>
          <cell r="F11646">
            <v>937028381</v>
          </cell>
        </row>
        <row r="11647">
          <cell r="A11647" t="str">
            <v>NR17043</v>
          </cell>
          <cell r="B11647" t="str">
            <v>AKF0319</v>
          </cell>
          <cell r="C11647" t="str">
            <v>先生</v>
          </cell>
          <cell r="D11647" t="str">
            <v>吳孟龍</v>
          </cell>
          <cell r="E11647" t="str">
            <v>吳孟龍先生</v>
          </cell>
          <cell r="F11647">
            <v>933068979</v>
          </cell>
        </row>
        <row r="11648">
          <cell r="A11648" t="str">
            <v>NR17044</v>
          </cell>
          <cell r="B11648" t="str">
            <v>ATG5882</v>
          </cell>
          <cell r="C11648" t="str">
            <v>先生</v>
          </cell>
          <cell r="D11648" t="str">
            <v>盧思貝</v>
          </cell>
          <cell r="E11648" t="str">
            <v>顏銘宏先生</v>
          </cell>
          <cell r="F11648">
            <v>979966281</v>
          </cell>
        </row>
        <row r="11649">
          <cell r="A11649" t="str">
            <v>NR17048</v>
          </cell>
          <cell r="B11649" t="str">
            <v>AJG1790</v>
          </cell>
          <cell r="C11649" t="str">
            <v>先生</v>
          </cell>
          <cell r="D11649" t="str">
            <v>麥玉潔</v>
          </cell>
          <cell r="E11649" t="str">
            <v>楊宗諺先生</v>
          </cell>
          <cell r="F11649">
            <v>953217752</v>
          </cell>
        </row>
        <row r="11650">
          <cell r="A11650" t="str">
            <v>NR17051</v>
          </cell>
          <cell r="B11650" t="str">
            <v>AKT2666</v>
          </cell>
          <cell r="C11650" t="str">
            <v>小姐</v>
          </cell>
          <cell r="D11650" t="str">
            <v>鄭(王民)靖</v>
          </cell>
          <cell r="E11650" t="str">
            <v>鄭(王民)靖小姐</v>
          </cell>
          <cell r="F11650">
            <v>926202660</v>
          </cell>
        </row>
        <row r="11651">
          <cell r="A11651" t="str">
            <v>NR17053</v>
          </cell>
          <cell r="B11651" t="str">
            <v>AKA7211</v>
          </cell>
          <cell r="C11651" t="str">
            <v>先生</v>
          </cell>
          <cell r="D11651" t="str">
            <v>林宥驊</v>
          </cell>
          <cell r="E11651" t="str">
            <v>林宥驊先生</v>
          </cell>
          <cell r="F11651">
            <v>915685696</v>
          </cell>
        </row>
        <row r="11652">
          <cell r="A11652" t="str">
            <v>NR17055</v>
          </cell>
          <cell r="B11652" t="str">
            <v>AKA2121</v>
          </cell>
          <cell r="C11652" t="str">
            <v>先生</v>
          </cell>
          <cell r="D11652" t="str">
            <v>何昇原</v>
          </cell>
          <cell r="E11652" t="str">
            <v>何昇原先生</v>
          </cell>
          <cell r="F11652">
            <v>932060272</v>
          </cell>
        </row>
        <row r="11653">
          <cell r="A11653" t="str">
            <v>NR17056</v>
          </cell>
          <cell r="B11653" t="str">
            <v>AKF1899</v>
          </cell>
          <cell r="C11653" t="str">
            <v>先生</v>
          </cell>
          <cell r="D11653" t="str">
            <v>陳惠萍</v>
          </cell>
          <cell r="E11653" t="str">
            <v>林華杰先生</v>
          </cell>
          <cell r="F11653">
            <v>937868611</v>
          </cell>
        </row>
        <row r="11654">
          <cell r="A11654" t="str">
            <v>NR17067</v>
          </cell>
          <cell r="B11654" t="str">
            <v>ALM9393</v>
          </cell>
          <cell r="C11654" t="str">
            <v>先生</v>
          </cell>
          <cell r="D11654" t="str">
            <v>謝登峰</v>
          </cell>
          <cell r="E11654" t="str">
            <v>謝登峰先生</v>
          </cell>
          <cell r="F11654">
            <v>963936393</v>
          </cell>
        </row>
        <row r="11655">
          <cell r="A11655" t="str">
            <v>NR17068</v>
          </cell>
          <cell r="B11655" t="str">
            <v>AKA2191</v>
          </cell>
          <cell r="C11655" t="str">
            <v>先生</v>
          </cell>
          <cell r="D11655" t="str">
            <v>亓心愉</v>
          </cell>
          <cell r="E11655" t="str">
            <v>萬人輔先生</v>
          </cell>
          <cell r="F11655">
            <v>932157264</v>
          </cell>
        </row>
        <row r="11656">
          <cell r="A11656" t="str">
            <v>NR17071</v>
          </cell>
          <cell r="B11656" t="str">
            <v>AKT0003</v>
          </cell>
          <cell r="C11656" t="str">
            <v>先生</v>
          </cell>
          <cell r="D11656" t="str">
            <v>石家綺</v>
          </cell>
          <cell r="E11656" t="str">
            <v>盧繼翔先生</v>
          </cell>
          <cell r="F11656">
            <v>911278601</v>
          </cell>
        </row>
        <row r="11657">
          <cell r="A11657" t="str">
            <v>NR17073</v>
          </cell>
          <cell r="B11657" t="str">
            <v>AKA9866</v>
          </cell>
          <cell r="C11657" t="str">
            <v>先生</v>
          </cell>
          <cell r="D11657" t="str">
            <v>曹景程</v>
          </cell>
          <cell r="E11657" t="str">
            <v>曹景程先生</v>
          </cell>
          <cell r="F11657">
            <v>975586950</v>
          </cell>
        </row>
        <row r="11658">
          <cell r="A11658" t="str">
            <v>NR17074</v>
          </cell>
          <cell r="B11658" t="str">
            <v>AKF6737</v>
          </cell>
          <cell r="C11658" t="str">
            <v>先生</v>
          </cell>
          <cell r="D11658" t="str">
            <v>李忞蔚</v>
          </cell>
          <cell r="E11658" t="str">
            <v>李忞蔚先生</v>
          </cell>
          <cell r="F11658">
            <v>927984656</v>
          </cell>
        </row>
        <row r="11659">
          <cell r="A11659" t="str">
            <v>NR17079</v>
          </cell>
          <cell r="B11659" t="str">
            <v>AGT7315</v>
          </cell>
          <cell r="C11659" t="str">
            <v>先生</v>
          </cell>
          <cell r="D11659" t="str">
            <v>顏再延</v>
          </cell>
          <cell r="E11659" t="str">
            <v>顏汎宇先生</v>
          </cell>
          <cell r="F11659">
            <v>975645661</v>
          </cell>
        </row>
        <row r="11660">
          <cell r="A11660" t="str">
            <v>NR17087</v>
          </cell>
          <cell r="B11660" t="str">
            <v>AGT7685</v>
          </cell>
          <cell r="C11660" t="str">
            <v>小姐</v>
          </cell>
          <cell r="D11660" t="str">
            <v>高淑慧</v>
          </cell>
          <cell r="E11660" t="str">
            <v>高淑慧小姐</v>
          </cell>
          <cell r="F11660">
            <v>932195510</v>
          </cell>
        </row>
        <row r="11661">
          <cell r="A11661" t="str">
            <v>NR17088</v>
          </cell>
          <cell r="B11661" t="str">
            <v>ATV7093</v>
          </cell>
          <cell r="C11661" t="str">
            <v>先生</v>
          </cell>
          <cell r="D11661" t="str">
            <v>羅少甫</v>
          </cell>
          <cell r="E11661" t="str">
            <v>羅少甫先生</v>
          </cell>
          <cell r="F11661">
            <v>933393885</v>
          </cell>
        </row>
        <row r="11662">
          <cell r="A11662" t="str">
            <v>NR17096</v>
          </cell>
          <cell r="B11662" t="str">
            <v>AGX5228</v>
          </cell>
          <cell r="C11662" t="str">
            <v>先生</v>
          </cell>
          <cell r="D11662" t="str">
            <v>林克峰</v>
          </cell>
          <cell r="E11662" t="str">
            <v>林克峰先生</v>
          </cell>
          <cell r="F11662">
            <v>922828888</v>
          </cell>
        </row>
        <row r="11663">
          <cell r="A11663" t="str">
            <v>NR17111</v>
          </cell>
          <cell r="B11663" t="str">
            <v>AKF1987</v>
          </cell>
          <cell r="C11663" t="str">
            <v>先生</v>
          </cell>
          <cell r="D11663" t="str">
            <v>許麗月</v>
          </cell>
          <cell r="E11663" t="str">
            <v>林鼎盛先生</v>
          </cell>
          <cell r="F11663">
            <v>988329562</v>
          </cell>
        </row>
        <row r="11664">
          <cell r="A11664" t="str">
            <v>NR17112</v>
          </cell>
          <cell r="B11664" t="str">
            <v>AKF9218</v>
          </cell>
          <cell r="C11664" t="str">
            <v>先生</v>
          </cell>
          <cell r="D11664" t="str">
            <v>王俊傑</v>
          </cell>
          <cell r="E11664" t="str">
            <v>王俊傑先生</v>
          </cell>
          <cell r="F11664">
            <v>936656909</v>
          </cell>
        </row>
        <row r="11665">
          <cell r="A11665" t="str">
            <v>NR17113</v>
          </cell>
          <cell r="B11665" t="str">
            <v>AKF0195</v>
          </cell>
          <cell r="C11665" t="str">
            <v>先生</v>
          </cell>
          <cell r="D11665" t="str">
            <v>陳許秀英</v>
          </cell>
          <cell r="E11665" t="str">
            <v>陳景鐘先生</v>
          </cell>
          <cell r="F11665">
            <v>933088383</v>
          </cell>
        </row>
        <row r="11666">
          <cell r="A11666" t="str">
            <v>NR17114</v>
          </cell>
          <cell r="B11666" t="str">
            <v>ASK6868</v>
          </cell>
          <cell r="C11666" t="str">
            <v>先生</v>
          </cell>
          <cell r="D11666" t="str">
            <v>鄭子瑋</v>
          </cell>
          <cell r="E11666" t="str">
            <v>鄭子瑋先生</v>
          </cell>
          <cell r="F11666">
            <v>921991166</v>
          </cell>
        </row>
        <row r="11667">
          <cell r="A11667" t="str">
            <v>NR17115</v>
          </cell>
          <cell r="B11667" t="str">
            <v>AJL8853</v>
          </cell>
          <cell r="C11667" t="str">
            <v>先生</v>
          </cell>
          <cell r="D11667" t="str">
            <v>馬聖賢</v>
          </cell>
          <cell r="E11667" t="str">
            <v>馬聖賢先生</v>
          </cell>
          <cell r="F11667">
            <v>980461780</v>
          </cell>
        </row>
        <row r="11668">
          <cell r="A11668" t="str">
            <v>NR17116</v>
          </cell>
          <cell r="B11668" t="str">
            <v>AKJ6612</v>
          </cell>
          <cell r="C11668" t="str">
            <v>小姐</v>
          </cell>
          <cell r="D11668" t="str">
            <v>弘友股份有限公司俞聖倩</v>
          </cell>
          <cell r="E11668" t="str">
            <v>俞聖倩小姐</v>
          </cell>
          <cell r="F11668">
            <v>975975567</v>
          </cell>
        </row>
        <row r="11669">
          <cell r="A11669" t="str">
            <v>NR17117</v>
          </cell>
          <cell r="B11669" t="str">
            <v>AKJ0898</v>
          </cell>
          <cell r="C11669" t="str">
            <v>先生</v>
          </cell>
          <cell r="D11669" t="str">
            <v>廖郁慈</v>
          </cell>
          <cell r="E11669" t="str">
            <v>廖郁慈先生</v>
          </cell>
          <cell r="F11669">
            <v>958232682</v>
          </cell>
        </row>
        <row r="11670">
          <cell r="A11670" t="str">
            <v>NR17120</v>
          </cell>
          <cell r="B11670" t="str">
            <v>ARJ1015</v>
          </cell>
          <cell r="C11670" t="str">
            <v>先生</v>
          </cell>
          <cell r="D11670" t="str">
            <v>盧彥名</v>
          </cell>
          <cell r="E11670" t="str">
            <v>盧彥名先生</v>
          </cell>
          <cell r="F11670">
            <v>972722252</v>
          </cell>
        </row>
        <row r="11671">
          <cell r="A11671" t="str">
            <v>NR17123</v>
          </cell>
          <cell r="B11671" t="str">
            <v>AKJ9882</v>
          </cell>
          <cell r="C11671" t="str">
            <v>先生</v>
          </cell>
          <cell r="D11671" t="str">
            <v>夏昭權</v>
          </cell>
          <cell r="E11671" t="str">
            <v>夏昭權先生</v>
          </cell>
          <cell r="F11671">
            <v>922653503</v>
          </cell>
        </row>
        <row r="11672">
          <cell r="A11672" t="str">
            <v>NR17129</v>
          </cell>
          <cell r="B11672" t="str">
            <v>AGT3361</v>
          </cell>
          <cell r="C11672" t="str">
            <v>先生</v>
          </cell>
          <cell r="D11672" t="str">
            <v>游承諭</v>
          </cell>
          <cell r="E11672" t="str">
            <v>游承諭先生</v>
          </cell>
          <cell r="F11672">
            <v>960506198</v>
          </cell>
        </row>
        <row r="11673">
          <cell r="A11673" t="str">
            <v>NR17131</v>
          </cell>
          <cell r="B11673" t="str">
            <v>ALL6960</v>
          </cell>
          <cell r="C11673" t="str">
            <v>先生</v>
          </cell>
          <cell r="D11673" t="str">
            <v>徐偉平</v>
          </cell>
          <cell r="E11673" t="str">
            <v>徐偉平先生</v>
          </cell>
          <cell r="F11673">
            <v>927825282</v>
          </cell>
        </row>
        <row r="11674">
          <cell r="A11674" t="str">
            <v>NR17136</v>
          </cell>
          <cell r="B11674" t="str">
            <v>AKJ0225</v>
          </cell>
          <cell r="C11674" t="str">
            <v>小姐</v>
          </cell>
          <cell r="D11674" t="str">
            <v>汪苓坤</v>
          </cell>
          <cell r="E11674" t="str">
            <v>汪苓坤小姐</v>
          </cell>
          <cell r="F11674">
            <v>936066470</v>
          </cell>
        </row>
        <row r="11675">
          <cell r="A11675" t="str">
            <v>NR17142</v>
          </cell>
          <cell r="B11675" t="str">
            <v>AKY1012</v>
          </cell>
          <cell r="C11675" t="str">
            <v>先生</v>
          </cell>
          <cell r="D11675" t="str">
            <v>劉和榮</v>
          </cell>
          <cell r="E11675" t="str">
            <v>劉和榮先生</v>
          </cell>
          <cell r="F11675">
            <v>910039552</v>
          </cell>
        </row>
        <row r="11676">
          <cell r="A11676" t="str">
            <v>NR17143</v>
          </cell>
          <cell r="B11676" t="str">
            <v>AKW5678</v>
          </cell>
          <cell r="C11676" t="str">
            <v>先生</v>
          </cell>
          <cell r="D11676" t="str">
            <v>黃雅君</v>
          </cell>
          <cell r="E11676" t="str">
            <v>陳皇愷先生</v>
          </cell>
          <cell r="F11676">
            <v>916389296</v>
          </cell>
        </row>
        <row r="11677">
          <cell r="A11677" t="str">
            <v>NR17151</v>
          </cell>
          <cell r="B11677" t="str">
            <v>AKF1206</v>
          </cell>
          <cell r="C11677" t="str">
            <v>先生</v>
          </cell>
          <cell r="D11677" t="str">
            <v>周日清</v>
          </cell>
          <cell r="E11677" t="str">
            <v>周日清先生</v>
          </cell>
          <cell r="F11677">
            <v>919994509</v>
          </cell>
        </row>
        <row r="11678">
          <cell r="A11678" t="str">
            <v>NR17167</v>
          </cell>
          <cell r="B11678" t="str">
            <v>ALF3636</v>
          </cell>
          <cell r="C11678" t="str">
            <v>先生</v>
          </cell>
          <cell r="D11678" t="str">
            <v>謝介倫</v>
          </cell>
          <cell r="E11678" t="str">
            <v>謝介倫先生</v>
          </cell>
          <cell r="F11678">
            <v>920232190</v>
          </cell>
        </row>
        <row r="11679">
          <cell r="A11679" t="str">
            <v>NR17168</v>
          </cell>
          <cell r="B11679" t="str">
            <v>AJG8211</v>
          </cell>
          <cell r="C11679" t="str">
            <v>先生</v>
          </cell>
          <cell r="D11679" t="str">
            <v>呂紹平</v>
          </cell>
          <cell r="E11679" t="str">
            <v>呂紹平先生</v>
          </cell>
          <cell r="F11679">
            <v>920527237</v>
          </cell>
        </row>
        <row r="11680">
          <cell r="A11680" t="str">
            <v>NR17173</v>
          </cell>
          <cell r="B11680" t="str">
            <v>AGT2766</v>
          </cell>
          <cell r="C11680" t="str">
            <v>先生</v>
          </cell>
          <cell r="D11680" t="str">
            <v>張致銘</v>
          </cell>
          <cell r="E11680" t="str">
            <v>張致銘先生</v>
          </cell>
          <cell r="F11680">
            <v>978233761</v>
          </cell>
        </row>
        <row r="11681">
          <cell r="A11681" t="str">
            <v>NR17178</v>
          </cell>
          <cell r="B11681" t="str">
            <v>ALT5252</v>
          </cell>
          <cell r="C11681" t="str">
            <v>先生</v>
          </cell>
          <cell r="D11681" t="str">
            <v>朱哲群</v>
          </cell>
          <cell r="E11681" t="str">
            <v>朱哲群先生</v>
          </cell>
          <cell r="F11681">
            <v>937213788</v>
          </cell>
        </row>
        <row r="11682">
          <cell r="A11682" t="str">
            <v>NR17181</v>
          </cell>
          <cell r="B11682" t="str">
            <v>AKF0368</v>
          </cell>
          <cell r="C11682" t="str">
            <v>小姐</v>
          </cell>
          <cell r="D11682" t="str">
            <v>呂紹瑄</v>
          </cell>
          <cell r="E11682" t="str">
            <v>呂紹瑄小姐</v>
          </cell>
          <cell r="F11682">
            <v>953192939</v>
          </cell>
        </row>
        <row r="11683">
          <cell r="A11683" t="str">
            <v>NR17182</v>
          </cell>
          <cell r="B11683" t="str">
            <v>AKF5006</v>
          </cell>
          <cell r="C11683" t="str">
            <v>先生</v>
          </cell>
          <cell r="D11683" t="str">
            <v>徐梓偉</v>
          </cell>
          <cell r="E11683" t="str">
            <v>徐梓偉先生</v>
          </cell>
          <cell r="F11683">
            <v>925026691</v>
          </cell>
        </row>
        <row r="11684">
          <cell r="A11684" t="str">
            <v>NR17192</v>
          </cell>
          <cell r="B11684" t="str">
            <v>AMG0226</v>
          </cell>
          <cell r="C11684" t="str">
            <v>先生</v>
          </cell>
          <cell r="D11684" t="str">
            <v>姚琪</v>
          </cell>
          <cell r="E11684" t="str">
            <v>姚琪先生</v>
          </cell>
          <cell r="F11684">
            <v>928100645</v>
          </cell>
        </row>
        <row r="11685">
          <cell r="A11685" t="str">
            <v>NR17193</v>
          </cell>
          <cell r="B11685" t="str">
            <v>ALU2238</v>
          </cell>
          <cell r="C11685" t="str">
            <v>先生</v>
          </cell>
          <cell r="D11685" t="str">
            <v>車已賣</v>
          </cell>
          <cell r="E11685" t="str">
            <v>車已賣先生</v>
          </cell>
          <cell r="F11685">
            <v>900000000</v>
          </cell>
        </row>
        <row r="11686">
          <cell r="A11686" t="str">
            <v>NR17206</v>
          </cell>
          <cell r="B11686" t="str">
            <v>AGV6776</v>
          </cell>
          <cell r="C11686" t="str">
            <v>小姐</v>
          </cell>
          <cell r="D11686" t="str">
            <v>俊泰科技有限公司陳怡芳</v>
          </cell>
          <cell r="E11686" t="str">
            <v>陳怡芳小姐</v>
          </cell>
          <cell r="F11686">
            <v>918965865</v>
          </cell>
        </row>
        <row r="11687">
          <cell r="A11687" t="str">
            <v>NR17207</v>
          </cell>
          <cell r="B11687" t="str">
            <v>AKJ7897</v>
          </cell>
          <cell r="C11687" t="str">
            <v>先生</v>
          </cell>
          <cell r="D11687" t="str">
            <v>賴冠樺</v>
          </cell>
          <cell r="E11687" t="str">
            <v>賴冠樺先生</v>
          </cell>
          <cell r="F11687">
            <v>932510772</v>
          </cell>
        </row>
        <row r="11688">
          <cell r="A11688" t="str">
            <v>NR17224</v>
          </cell>
          <cell r="B11688" t="str">
            <v>AKF9859</v>
          </cell>
          <cell r="C11688" t="str">
            <v>小姐</v>
          </cell>
          <cell r="D11688" t="str">
            <v>冉崇瑜</v>
          </cell>
          <cell r="E11688" t="str">
            <v>冉崇瑜小姐</v>
          </cell>
          <cell r="F11688">
            <v>916876888</v>
          </cell>
        </row>
        <row r="11689">
          <cell r="A11689" t="str">
            <v>NR17226</v>
          </cell>
          <cell r="B11689" t="str">
            <v>AJG7325</v>
          </cell>
          <cell r="C11689" t="str">
            <v>先生</v>
          </cell>
          <cell r="D11689" t="str">
            <v>李冠毅</v>
          </cell>
          <cell r="E11689" t="str">
            <v>李冠毅先生</v>
          </cell>
          <cell r="F11689">
            <v>919606618</v>
          </cell>
        </row>
        <row r="11690">
          <cell r="A11690" t="str">
            <v>NR17232</v>
          </cell>
          <cell r="B11690" t="str">
            <v>AKT0768</v>
          </cell>
          <cell r="C11690" t="str">
            <v>先生</v>
          </cell>
          <cell r="D11690" t="str">
            <v>鐘勁威</v>
          </cell>
          <cell r="E11690" t="str">
            <v>鐘勁威先生</v>
          </cell>
          <cell r="F11690">
            <v>955020427</v>
          </cell>
        </row>
        <row r="11691">
          <cell r="A11691" t="str">
            <v>NR17234</v>
          </cell>
          <cell r="B11691" t="str">
            <v>AKF9882</v>
          </cell>
          <cell r="C11691" t="str">
            <v>小姐</v>
          </cell>
          <cell r="D11691" t="str">
            <v>孫惠英</v>
          </cell>
          <cell r="E11691" t="str">
            <v>孫惠英小姐</v>
          </cell>
          <cell r="F11691">
            <v>936346281</v>
          </cell>
        </row>
        <row r="11692">
          <cell r="A11692" t="str">
            <v>NR17247</v>
          </cell>
          <cell r="B11692" t="str">
            <v>AKF8582</v>
          </cell>
          <cell r="C11692" t="str">
            <v>先生</v>
          </cell>
          <cell r="D11692" t="str">
            <v>謝兆隆</v>
          </cell>
          <cell r="E11692" t="str">
            <v>謝兆隆先生</v>
          </cell>
          <cell r="F11692">
            <v>975853383</v>
          </cell>
        </row>
        <row r="11693">
          <cell r="A11693" t="str">
            <v>NR17249</v>
          </cell>
          <cell r="B11693" t="str">
            <v>AKA1027</v>
          </cell>
          <cell r="C11693" t="str">
            <v>先生</v>
          </cell>
          <cell r="D11693" t="str">
            <v>林聖翔</v>
          </cell>
          <cell r="E11693" t="str">
            <v>林聖翔先生</v>
          </cell>
          <cell r="F11693">
            <v>975677755</v>
          </cell>
        </row>
        <row r="11694">
          <cell r="A11694" t="str">
            <v>NR17250</v>
          </cell>
          <cell r="B11694" t="str">
            <v>APP7105</v>
          </cell>
          <cell r="C11694" t="str">
            <v>先生</v>
          </cell>
          <cell r="D11694" t="str">
            <v>陳鈺璋</v>
          </cell>
          <cell r="E11694" t="str">
            <v>陳鈺璋先生</v>
          </cell>
          <cell r="F11694">
            <v>930050520</v>
          </cell>
        </row>
        <row r="11695">
          <cell r="A11695" t="str">
            <v>NR17253</v>
          </cell>
          <cell r="B11695" t="str">
            <v>RAR6206</v>
          </cell>
          <cell r="C11695" t="str">
            <v>小姐</v>
          </cell>
          <cell r="D11695" t="str">
            <v>統一東京股份有限公司劉小姐</v>
          </cell>
          <cell r="E11695" t="str">
            <v>劉小姐小姐</v>
          </cell>
          <cell r="F11695">
            <v>900000000</v>
          </cell>
        </row>
        <row r="11696">
          <cell r="A11696" t="str">
            <v>NR17257</v>
          </cell>
          <cell r="B11696" t="str">
            <v>AMY0183</v>
          </cell>
          <cell r="C11696" t="str">
            <v>先生</v>
          </cell>
          <cell r="D11696" t="str">
            <v>陳建中</v>
          </cell>
          <cell r="E11696" t="str">
            <v>陳建中先生</v>
          </cell>
          <cell r="F11696">
            <v>978120622</v>
          </cell>
        </row>
        <row r="11697">
          <cell r="A11697" t="str">
            <v>NR17275</v>
          </cell>
          <cell r="B11697" t="str">
            <v>AJH9665</v>
          </cell>
          <cell r="C11697" t="str">
            <v>先生</v>
          </cell>
          <cell r="D11697" t="str">
            <v>陳希賢</v>
          </cell>
          <cell r="E11697" t="str">
            <v>陳希賢先生</v>
          </cell>
          <cell r="F11697">
            <v>963639129</v>
          </cell>
        </row>
        <row r="11698">
          <cell r="A11698" t="str">
            <v>NR17281</v>
          </cell>
          <cell r="B11698" t="str">
            <v>AKN9921</v>
          </cell>
          <cell r="C11698" t="str">
            <v>先生</v>
          </cell>
          <cell r="D11698" t="str">
            <v>張立業</v>
          </cell>
          <cell r="E11698" t="str">
            <v>張立業先生</v>
          </cell>
          <cell r="F11698">
            <v>921154621</v>
          </cell>
        </row>
        <row r="11699">
          <cell r="A11699" t="str">
            <v>NR17290</v>
          </cell>
          <cell r="B11699" t="str">
            <v>AKL9773</v>
          </cell>
          <cell r="C11699" t="str">
            <v>先生</v>
          </cell>
          <cell r="D11699" t="str">
            <v>藍志遠</v>
          </cell>
          <cell r="E11699" t="str">
            <v>藍志遠先生</v>
          </cell>
          <cell r="F11699">
            <v>917243887</v>
          </cell>
        </row>
        <row r="11700">
          <cell r="A11700" t="str">
            <v>NR17307</v>
          </cell>
          <cell r="B11700" t="str">
            <v>AKK5280</v>
          </cell>
          <cell r="C11700" t="str">
            <v>先生</v>
          </cell>
          <cell r="D11700" t="str">
            <v>周志成</v>
          </cell>
          <cell r="E11700" t="str">
            <v>周志成先生</v>
          </cell>
          <cell r="F11700">
            <v>918537483</v>
          </cell>
        </row>
        <row r="11701">
          <cell r="A11701" t="str">
            <v>NR17318</v>
          </cell>
          <cell r="B11701" t="str">
            <v>AKM1227</v>
          </cell>
          <cell r="C11701" t="str">
            <v>先生</v>
          </cell>
          <cell r="D11701" t="str">
            <v>姜淑貞</v>
          </cell>
          <cell r="E11701" t="str">
            <v>李榮發先生</v>
          </cell>
          <cell r="F11701">
            <v>915599253</v>
          </cell>
        </row>
        <row r="11702">
          <cell r="A11702" t="str">
            <v>NR17321</v>
          </cell>
          <cell r="B11702" t="str">
            <v>AKK3778</v>
          </cell>
          <cell r="C11702" t="str">
            <v>先生</v>
          </cell>
          <cell r="D11702" t="str">
            <v>林瑋嚙</v>
          </cell>
          <cell r="E11702" t="str">
            <v>林瑋嚙先生</v>
          </cell>
          <cell r="F11702">
            <v>952209228</v>
          </cell>
        </row>
        <row r="11703">
          <cell r="A11703" t="str">
            <v>NR17325</v>
          </cell>
          <cell r="B11703" t="str">
            <v>AKM0979</v>
          </cell>
          <cell r="C11703" t="str">
            <v>小姐</v>
          </cell>
          <cell r="D11703" t="str">
            <v>張文文</v>
          </cell>
          <cell r="E11703" t="str">
            <v>張文文小姐</v>
          </cell>
          <cell r="F11703">
            <v>961009393</v>
          </cell>
        </row>
        <row r="11704">
          <cell r="A11704" t="str">
            <v>NR17327</v>
          </cell>
          <cell r="B11704" t="str">
            <v>AKK8617</v>
          </cell>
          <cell r="C11704" t="str">
            <v>先生</v>
          </cell>
          <cell r="D11704" t="str">
            <v>顏大為</v>
          </cell>
          <cell r="E11704" t="str">
            <v>顏大為先生</v>
          </cell>
          <cell r="F11704">
            <v>916855149</v>
          </cell>
        </row>
        <row r="11705">
          <cell r="A11705" t="str">
            <v>NR17349</v>
          </cell>
          <cell r="B11705" t="str">
            <v>APL1888</v>
          </cell>
          <cell r="C11705" t="str">
            <v>先生</v>
          </cell>
          <cell r="D11705" t="str">
            <v>古唯德</v>
          </cell>
          <cell r="E11705" t="str">
            <v>古唯德先生</v>
          </cell>
          <cell r="F11705">
            <v>987921343</v>
          </cell>
        </row>
        <row r="11706">
          <cell r="A11706" t="str">
            <v>NR17351</v>
          </cell>
          <cell r="B11706" t="str">
            <v>AKU0126</v>
          </cell>
          <cell r="C11706" t="str">
            <v>先生</v>
          </cell>
          <cell r="D11706" t="str">
            <v>高振凱</v>
          </cell>
          <cell r="E11706" t="str">
            <v>高振凱先生</v>
          </cell>
          <cell r="F11706">
            <v>958981898</v>
          </cell>
        </row>
        <row r="11707">
          <cell r="A11707" t="str">
            <v>NR17352</v>
          </cell>
          <cell r="B11707" t="str">
            <v>AKM0307</v>
          </cell>
          <cell r="C11707" t="str">
            <v>先生</v>
          </cell>
          <cell r="D11707" t="str">
            <v>蘇峻興</v>
          </cell>
          <cell r="E11707" t="str">
            <v>蘇峻興先生</v>
          </cell>
          <cell r="F11707">
            <v>919992238</v>
          </cell>
        </row>
        <row r="11708">
          <cell r="A11708" t="str">
            <v>NR17353</v>
          </cell>
          <cell r="B11708" t="str">
            <v>RAX5517</v>
          </cell>
          <cell r="C11708" t="str">
            <v>先生</v>
          </cell>
          <cell r="D11708" t="str">
            <v>鏈勝鏈條有限公司(豐業租賃)陳祈福</v>
          </cell>
          <cell r="E11708" t="str">
            <v>陳祈福先生</v>
          </cell>
          <cell r="F11708">
            <v>933125718</v>
          </cell>
        </row>
        <row r="11709">
          <cell r="A11709" t="str">
            <v>NR17357</v>
          </cell>
          <cell r="B11709" t="str">
            <v>AKM3068</v>
          </cell>
          <cell r="C11709" t="str">
            <v>先生</v>
          </cell>
          <cell r="D11709" t="str">
            <v>贏贊國際有限公司劉皆宏</v>
          </cell>
          <cell r="E11709" t="str">
            <v>劉皆宏先生</v>
          </cell>
          <cell r="F11709">
            <v>937528927</v>
          </cell>
        </row>
        <row r="11710">
          <cell r="A11710" t="str">
            <v>NR17359</v>
          </cell>
          <cell r="B11710" t="str">
            <v>RAW8081</v>
          </cell>
          <cell r="C11710" t="str">
            <v>先生</v>
          </cell>
          <cell r="D11710" t="str">
            <v>楊其伯</v>
          </cell>
          <cell r="E11710" t="str">
            <v>楊其伯先生</v>
          </cell>
          <cell r="F11710">
            <v>910291787</v>
          </cell>
        </row>
        <row r="11711">
          <cell r="A11711" t="str">
            <v>NR17362</v>
          </cell>
          <cell r="B11711" t="str">
            <v>ANA5887</v>
          </cell>
          <cell r="C11711" t="str">
            <v>先生</v>
          </cell>
          <cell r="D11711" t="str">
            <v>陳振寧</v>
          </cell>
          <cell r="E11711" t="str">
            <v>陳振寧先生</v>
          </cell>
          <cell r="F11711">
            <v>921152189</v>
          </cell>
        </row>
        <row r="11712">
          <cell r="A11712" t="str">
            <v>NR17363</v>
          </cell>
          <cell r="B11712" t="str">
            <v>AJJ5530</v>
          </cell>
          <cell r="C11712" t="str">
            <v>先生</v>
          </cell>
          <cell r="D11712" t="str">
            <v>晉茂根</v>
          </cell>
          <cell r="E11712" t="str">
            <v>晉茂根先生</v>
          </cell>
          <cell r="F11712">
            <v>910931531</v>
          </cell>
        </row>
        <row r="11713">
          <cell r="A11713" t="str">
            <v>NR17368</v>
          </cell>
          <cell r="B11713" t="str">
            <v>AKK3076</v>
          </cell>
          <cell r="C11713" t="str">
            <v>先生</v>
          </cell>
          <cell r="D11713" t="str">
            <v>翁振銘</v>
          </cell>
          <cell r="E11713" t="str">
            <v>翁振銘先生</v>
          </cell>
          <cell r="F11713">
            <v>922901366</v>
          </cell>
        </row>
        <row r="11714">
          <cell r="A11714" t="str">
            <v>NR17370</v>
          </cell>
          <cell r="B11714" t="str">
            <v>AKK1888</v>
          </cell>
          <cell r="C11714" t="str">
            <v>先生</v>
          </cell>
          <cell r="D11714" t="str">
            <v>李宜玲</v>
          </cell>
          <cell r="E11714" t="str">
            <v>吳承洋先生</v>
          </cell>
          <cell r="F11714">
            <v>960542058</v>
          </cell>
        </row>
        <row r="11715">
          <cell r="A11715" t="str">
            <v>NR17396</v>
          </cell>
          <cell r="B11715" t="str">
            <v>AKK5789</v>
          </cell>
          <cell r="C11715" t="str">
            <v>先生</v>
          </cell>
          <cell r="D11715" t="str">
            <v>蘇昱仁</v>
          </cell>
          <cell r="E11715" t="str">
            <v>蘇昱仁先生</v>
          </cell>
          <cell r="F11715">
            <v>928837190</v>
          </cell>
        </row>
        <row r="11716">
          <cell r="A11716" t="str">
            <v>NR17405</v>
          </cell>
          <cell r="B11716" t="str">
            <v>AKU6698</v>
          </cell>
          <cell r="C11716" t="str">
            <v>小姐</v>
          </cell>
          <cell r="D11716" t="str">
            <v>丁乙玲</v>
          </cell>
          <cell r="E11716" t="str">
            <v>丁乙玲小姐</v>
          </cell>
          <cell r="F11716">
            <v>917186680</v>
          </cell>
        </row>
        <row r="11717">
          <cell r="A11717" t="str">
            <v>NR17412</v>
          </cell>
          <cell r="B11717" t="str">
            <v>AKM5578</v>
          </cell>
          <cell r="C11717" t="str">
            <v>先生</v>
          </cell>
          <cell r="D11717" t="str">
            <v>陳心南</v>
          </cell>
          <cell r="E11717" t="str">
            <v>陳心南先生</v>
          </cell>
          <cell r="F11717">
            <v>935533602</v>
          </cell>
        </row>
        <row r="11718">
          <cell r="A11718" t="str">
            <v>NR17414</v>
          </cell>
          <cell r="B11718" t="str">
            <v>AKR6598</v>
          </cell>
          <cell r="C11718" t="str">
            <v>小姐</v>
          </cell>
          <cell r="D11718" t="str">
            <v>李忠霖</v>
          </cell>
          <cell r="E11718" t="str">
            <v>連鳳珍小姐</v>
          </cell>
          <cell r="F11718">
            <v>910683966</v>
          </cell>
        </row>
        <row r="11719">
          <cell r="A11719" t="str">
            <v>NR17430</v>
          </cell>
          <cell r="B11719" t="str">
            <v>AKW6828</v>
          </cell>
          <cell r="C11719" t="str">
            <v>先生</v>
          </cell>
          <cell r="D11719" t="str">
            <v>陳俊安</v>
          </cell>
          <cell r="E11719" t="str">
            <v>陳俊安先生</v>
          </cell>
          <cell r="F11719">
            <v>919387317</v>
          </cell>
        </row>
        <row r="11720">
          <cell r="A11720" t="str">
            <v>NR17431</v>
          </cell>
          <cell r="B11720" t="str">
            <v>ALA6328</v>
          </cell>
          <cell r="C11720" t="str">
            <v>小姐</v>
          </cell>
          <cell r="D11720" t="str">
            <v>游佩芬</v>
          </cell>
          <cell r="E11720" t="str">
            <v>游佩芬小姐</v>
          </cell>
          <cell r="F11720">
            <v>988280855</v>
          </cell>
        </row>
        <row r="11721">
          <cell r="A11721" t="str">
            <v>NR17432</v>
          </cell>
          <cell r="B11721" t="str">
            <v>RBC0986</v>
          </cell>
          <cell r="C11721" t="str">
            <v>先生</v>
          </cell>
          <cell r="D11721" t="str">
            <v>遠銀小客車租賃股份有限公司吳毓耕</v>
          </cell>
          <cell r="E11721" t="str">
            <v>吳毓耕先生</v>
          </cell>
          <cell r="F11721">
            <v>909123888</v>
          </cell>
        </row>
        <row r="11722">
          <cell r="A11722" t="str">
            <v>NR17435</v>
          </cell>
          <cell r="B11722" t="str">
            <v>AMB7789</v>
          </cell>
          <cell r="C11722" t="str">
            <v>先生</v>
          </cell>
          <cell r="D11722" t="str">
            <v>江逸塵</v>
          </cell>
          <cell r="E11722" t="str">
            <v>江逸塵先生</v>
          </cell>
          <cell r="F11722">
            <v>963313177</v>
          </cell>
        </row>
        <row r="11723">
          <cell r="A11723" t="str">
            <v>NR17445</v>
          </cell>
          <cell r="B11723" t="str">
            <v>ATA3788</v>
          </cell>
          <cell r="C11723" t="str">
            <v>小姐</v>
          </cell>
          <cell r="D11723" t="str">
            <v>姚佩珊</v>
          </cell>
          <cell r="E11723" t="str">
            <v>姚佩珊小姐</v>
          </cell>
          <cell r="F11723">
            <v>932319082</v>
          </cell>
        </row>
        <row r="11724">
          <cell r="A11724" t="str">
            <v>NR17458</v>
          </cell>
          <cell r="B11724" t="str">
            <v>AKP6226</v>
          </cell>
          <cell r="C11724" t="str">
            <v>先生</v>
          </cell>
          <cell r="D11724" t="str">
            <v>余威夷</v>
          </cell>
          <cell r="E11724" t="str">
            <v>余威夷先生</v>
          </cell>
          <cell r="F11724">
            <v>932101507</v>
          </cell>
        </row>
        <row r="11725">
          <cell r="A11725" t="str">
            <v>NR17469</v>
          </cell>
          <cell r="B11725" t="str">
            <v>AKP5020</v>
          </cell>
          <cell r="C11725" t="str">
            <v>先生</v>
          </cell>
          <cell r="D11725" t="str">
            <v>陳姿雯</v>
          </cell>
          <cell r="E11725" t="str">
            <v>翁健祥先生</v>
          </cell>
          <cell r="F11725">
            <v>922284660</v>
          </cell>
        </row>
        <row r="11726">
          <cell r="A11726" t="str">
            <v>NR17476</v>
          </cell>
          <cell r="B11726" t="str">
            <v>NR17476</v>
          </cell>
          <cell r="C11726" t="str">
            <v>先生</v>
          </cell>
          <cell r="D11726" t="str">
            <v>鉑德汽車股份有限公司吳佳翰</v>
          </cell>
          <cell r="E11726" t="str">
            <v>吳佳翰先生</v>
          </cell>
          <cell r="F11726">
            <v>921282497</v>
          </cell>
        </row>
        <row r="11727">
          <cell r="A11727" t="str">
            <v>NR17477</v>
          </cell>
          <cell r="B11727" t="str">
            <v>AMV6886</v>
          </cell>
          <cell r="C11727" t="str">
            <v>先生</v>
          </cell>
          <cell r="D11727" t="str">
            <v>林清鑾</v>
          </cell>
          <cell r="E11727" t="str">
            <v>林仲元先生</v>
          </cell>
          <cell r="F11727">
            <v>987675820</v>
          </cell>
        </row>
        <row r="11728">
          <cell r="A11728" t="str">
            <v>NR17487</v>
          </cell>
          <cell r="B11728" t="str">
            <v>AAV9896</v>
          </cell>
          <cell r="C11728" t="str">
            <v>先生</v>
          </cell>
          <cell r="D11728" t="str">
            <v>高英傑</v>
          </cell>
          <cell r="E11728" t="str">
            <v>高英傑先生</v>
          </cell>
          <cell r="F11728">
            <v>952551716</v>
          </cell>
        </row>
        <row r="11729">
          <cell r="A11729" t="str">
            <v>NR17491</v>
          </cell>
          <cell r="B11729" t="str">
            <v>AKP8186</v>
          </cell>
          <cell r="C11729" t="str">
            <v>小姐</v>
          </cell>
          <cell r="D11729" t="str">
            <v>游秋蓉</v>
          </cell>
          <cell r="E11729" t="str">
            <v>游秋蓉小姐</v>
          </cell>
          <cell r="F11729">
            <v>952999358</v>
          </cell>
        </row>
        <row r="11730">
          <cell r="A11730" t="str">
            <v>NR17500</v>
          </cell>
          <cell r="B11730" t="str">
            <v>ATH6798</v>
          </cell>
          <cell r="C11730" t="str">
            <v>先生</v>
          </cell>
          <cell r="D11730" t="str">
            <v>周秀峰</v>
          </cell>
          <cell r="E11730" t="str">
            <v>周秀峰先生</v>
          </cell>
          <cell r="F11730">
            <v>920390013</v>
          </cell>
        </row>
        <row r="11731">
          <cell r="A11731" t="str">
            <v>NR17501</v>
          </cell>
          <cell r="B11731" t="str">
            <v>AKS0320</v>
          </cell>
          <cell r="C11731" t="str">
            <v>先生</v>
          </cell>
          <cell r="D11731" t="str">
            <v>林淂芫</v>
          </cell>
          <cell r="E11731" t="str">
            <v>林淂芫先生</v>
          </cell>
          <cell r="F11731">
            <v>939069060</v>
          </cell>
        </row>
        <row r="11732">
          <cell r="A11732" t="str">
            <v>NR17508</v>
          </cell>
          <cell r="B11732" t="str">
            <v>AMY6556</v>
          </cell>
          <cell r="C11732" t="str">
            <v>先生</v>
          </cell>
          <cell r="D11732" t="str">
            <v>陳軍全</v>
          </cell>
          <cell r="E11732" t="str">
            <v>陳軍全先生</v>
          </cell>
          <cell r="F11732">
            <v>987671805</v>
          </cell>
        </row>
        <row r="11733">
          <cell r="A11733" t="str">
            <v>NR17519</v>
          </cell>
          <cell r="B11733" t="str">
            <v>AKP5523</v>
          </cell>
          <cell r="C11733" t="str">
            <v>先生</v>
          </cell>
          <cell r="D11733" t="str">
            <v>朱博顯</v>
          </cell>
          <cell r="E11733" t="str">
            <v>朱博顯先生</v>
          </cell>
          <cell r="F11733">
            <v>972256596</v>
          </cell>
        </row>
        <row r="11734">
          <cell r="A11734" t="str">
            <v>NR17522</v>
          </cell>
          <cell r="B11734" t="str">
            <v>AKQ5696</v>
          </cell>
          <cell r="C11734" t="str">
            <v>小姐</v>
          </cell>
          <cell r="D11734" t="str">
            <v>恆動力有限公司方濬</v>
          </cell>
          <cell r="E11734" t="str">
            <v>張方溶小姐</v>
          </cell>
          <cell r="F11734">
            <v>910507739</v>
          </cell>
        </row>
        <row r="11735">
          <cell r="A11735" t="str">
            <v>NR17524</v>
          </cell>
          <cell r="B11735" t="str">
            <v>ALZ6312</v>
          </cell>
          <cell r="C11735" t="str">
            <v>小姐</v>
          </cell>
          <cell r="D11735" t="str">
            <v>王佩鈴</v>
          </cell>
          <cell r="E11735" t="str">
            <v>王佩鈴小姐</v>
          </cell>
          <cell r="F11735">
            <v>939015060</v>
          </cell>
        </row>
        <row r="11736">
          <cell r="A11736" t="str">
            <v>NR17526</v>
          </cell>
          <cell r="B11736" t="str">
            <v>ANM8880</v>
          </cell>
          <cell r="C11736" t="str">
            <v>先生</v>
          </cell>
          <cell r="D11736" t="str">
            <v>李方揚</v>
          </cell>
          <cell r="E11736" t="str">
            <v>李方揚先生</v>
          </cell>
          <cell r="F11736">
            <v>916775959</v>
          </cell>
        </row>
        <row r="11737">
          <cell r="A11737" t="str">
            <v>NR17536</v>
          </cell>
          <cell r="B11737" t="str">
            <v>AKQ5936</v>
          </cell>
          <cell r="C11737" t="str">
            <v>小姐</v>
          </cell>
          <cell r="D11737" t="str">
            <v>韓鳳貞</v>
          </cell>
          <cell r="E11737" t="str">
            <v>韓鳳貞小姐</v>
          </cell>
          <cell r="F11737">
            <v>955590893</v>
          </cell>
        </row>
        <row r="11738">
          <cell r="A11738" t="str">
            <v>NR17540</v>
          </cell>
          <cell r="B11738" t="str">
            <v>AND9701</v>
          </cell>
          <cell r="C11738" t="str">
            <v>先生</v>
          </cell>
          <cell r="D11738" t="str">
            <v>周柏宇</v>
          </cell>
          <cell r="E11738" t="str">
            <v>周柏宇先生</v>
          </cell>
          <cell r="F11738">
            <v>910947828</v>
          </cell>
        </row>
        <row r="11739">
          <cell r="A11739" t="str">
            <v>NR17541</v>
          </cell>
          <cell r="B11739" t="str">
            <v>AJJ1916</v>
          </cell>
          <cell r="C11739" t="str">
            <v>先生</v>
          </cell>
          <cell r="D11739" t="str">
            <v>江合笙</v>
          </cell>
          <cell r="E11739" t="str">
            <v>江合笙先生</v>
          </cell>
          <cell r="F11739">
            <v>926792755</v>
          </cell>
        </row>
        <row r="11740">
          <cell r="A11740" t="str">
            <v>NR17555</v>
          </cell>
          <cell r="B11740" t="str">
            <v>AKR1000</v>
          </cell>
          <cell r="C11740" t="str">
            <v>先生</v>
          </cell>
          <cell r="D11740" t="str">
            <v>千里行會館股份有限公司蔡金塔</v>
          </cell>
          <cell r="E11740" t="str">
            <v>蔡金塔先生</v>
          </cell>
          <cell r="F11740">
            <v>933134678</v>
          </cell>
        </row>
        <row r="11741">
          <cell r="A11741" t="str">
            <v>NR17560</v>
          </cell>
          <cell r="B11741" t="str">
            <v>AKR5615</v>
          </cell>
          <cell r="C11741" t="str">
            <v>先生</v>
          </cell>
          <cell r="D11741" t="str">
            <v>張陽郎</v>
          </cell>
          <cell r="E11741" t="str">
            <v>張陽郎先生</v>
          </cell>
          <cell r="F11741">
            <v>989305606</v>
          </cell>
        </row>
        <row r="11742">
          <cell r="A11742" t="str">
            <v>NR17564</v>
          </cell>
          <cell r="B11742" t="str">
            <v>ANW6877</v>
          </cell>
          <cell r="C11742" t="str">
            <v>小姐</v>
          </cell>
          <cell r="D11742" t="str">
            <v>黃郁茹</v>
          </cell>
          <cell r="E11742" t="str">
            <v>黃郁茹小姐</v>
          </cell>
          <cell r="F11742">
            <v>978865981</v>
          </cell>
        </row>
        <row r="11743">
          <cell r="A11743" t="str">
            <v>NR17577</v>
          </cell>
          <cell r="B11743" t="str">
            <v>AXA8259</v>
          </cell>
          <cell r="C11743" t="str">
            <v>先生</v>
          </cell>
          <cell r="D11743" t="str">
            <v>金屏</v>
          </cell>
          <cell r="E11743" t="str">
            <v>金屏先生</v>
          </cell>
          <cell r="F11743">
            <v>958696669</v>
          </cell>
        </row>
        <row r="11744">
          <cell r="A11744" t="str">
            <v>NR17599</v>
          </cell>
          <cell r="B11744" t="str">
            <v>APV6699</v>
          </cell>
          <cell r="C11744" t="str">
            <v>小姐</v>
          </cell>
          <cell r="D11744" t="str">
            <v>陳薇絜</v>
          </cell>
          <cell r="E11744" t="str">
            <v>陳薇絜小姐</v>
          </cell>
          <cell r="F11744">
            <v>988535285</v>
          </cell>
        </row>
        <row r="11745">
          <cell r="A11745" t="str">
            <v>NR17600</v>
          </cell>
          <cell r="B11745" t="str">
            <v>ANM6708</v>
          </cell>
          <cell r="C11745" t="str">
            <v>先生</v>
          </cell>
          <cell r="D11745" t="str">
            <v>劉崇藝</v>
          </cell>
          <cell r="E11745" t="str">
            <v>劉崇藝先生</v>
          </cell>
          <cell r="F11745">
            <v>922017123</v>
          </cell>
        </row>
        <row r="11746">
          <cell r="A11746" t="str">
            <v>NR17604</v>
          </cell>
          <cell r="B11746" t="str">
            <v>AMV5588</v>
          </cell>
          <cell r="C11746" t="str">
            <v>先生</v>
          </cell>
          <cell r="D11746" t="str">
            <v>施連宗</v>
          </cell>
          <cell r="E11746" t="str">
            <v>施連宗先生</v>
          </cell>
          <cell r="F11746">
            <v>910312523</v>
          </cell>
        </row>
        <row r="11747">
          <cell r="A11747" t="str">
            <v>NR17605</v>
          </cell>
          <cell r="B11747" t="str">
            <v>AMY6977</v>
          </cell>
          <cell r="C11747" t="str">
            <v>小姐</v>
          </cell>
          <cell r="D11747" t="str">
            <v>練玫讌</v>
          </cell>
          <cell r="E11747" t="str">
            <v>練玫讌小姐</v>
          </cell>
          <cell r="F11747">
            <v>905567188</v>
          </cell>
        </row>
        <row r="11748">
          <cell r="A11748" t="str">
            <v>NR17606</v>
          </cell>
          <cell r="B11748" t="str">
            <v>AMY5161</v>
          </cell>
          <cell r="C11748" t="str">
            <v>先生</v>
          </cell>
          <cell r="D11748" t="str">
            <v>王紹宇</v>
          </cell>
          <cell r="E11748" t="str">
            <v>王紹宇先生</v>
          </cell>
          <cell r="F11748">
            <v>933441225</v>
          </cell>
        </row>
        <row r="11749">
          <cell r="A11749" t="str">
            <v>NR17625</v>
          </cell>
          <cell r="B11749" t="str">
            <v>ANZ2298</v>
          </cell>
          <cell r="C11749" t="str">
            <v>先生</v>
          </cell>
          <cell r="D11749" t="str">
            <v>劉俊宏</v>
          </cell>
          <cell r="E11749" t="str">
            <v>劉俊宏先生</v>
          </cell>
          <cell r="F11749">
            <v>917626122</v>
          </cell>
        </row>
        <row r="11750">
          <cell r="A11750" t="str">
            <v>NR17627</v>
          </cell>
          <cell r="B11750" t="str">
            <v>ANN2320</v>
          </cell>
          <cell r="C11750" t="str">
            <v>先生</v>
          </cell>
          <cell r="D11750" t="str">
            <v>林書玄</v>
          </cell>
          <cell r="E11750" t="str">
            <v>朱致昊先生</v>
          </cell>
          <cell r="F11750">
            <v>935284052</v>
          </cell>
        </row>
        <row r="11751">
          <cell r="A11751" t="str">
            <v>NR17628</v>
          </cell>
          <cell r="B11751" t="str">
            <v>ANN0138</v>
          </cell>
          <cell r="C11751" t="str">
            <v>先生</v>
          </cell>
          <cell r="D11751" t="str">
            <v>戴世傑</v>
          </cell>
          <cell r="E11751" t="str">
            <v>戴世傑先生</v>
          </cell>
          <cell r="F11751">
            <v>937460089</v>
          </cell>
        </row>
        <row r="11752">
          <cell r="A11752" t="str">
            <v>NR17636</v>
          </cell>
          <cell r="B11752" t="str">
            <v>AKY3333</v>
          </cell>
          <cell r="C11752" t="str">
            <v>先生</v>
          </cell>
          <cell r="D11752" t="str">
            <v>陳家銘</v>
          </cell>
          <cell r="E11752" t="str">
            <v>陳家銘先生</v>
          </cell>
          <cell r="F11752">
            <v>989622284</v>
          </cell>
        </row>
        <row r="11753">
          <cell r="A11753" t="str">
            <v>NR17640</v>
          </cell>
          <cell r="B11753" t="str">
            <v>RAZ9912</v>
          </cell>
          <cell r="C11753" t="str">
            <v>小姐</v>
          </cell>
          <cell r="D11753" t="str">
            <v>台灣武田藥品工業股份有限公司(中租)吳育菁</v>
          </cell>
          <cell r="E11753" t="str">
            <v>吳育菁小姐</v>
          </cell>
          <cell r="F11753">
            <v>911108058</v>
          </cell>
        </row>
        <row r="11754">
          <cell r="A11754" t="str">
            <v>NR17648</v>
          </cell>
          <cell r="B11754" t="str">
            <v>AKY2155</v>
          </cell>
          <cell r="C11754" t="str">
            <v>先生</v>
          </cell>
          <cell r="D11754" t="str">
            <v>吉順工業有限公司黃文益</v>
          </cell>
          <cell r="E11754" t="str">
            <v>黃文益先生</v>
          </cell>
          <cell r="F11754">
            <v>930355355</v>
          </cell>
        </row>
        <row r="11755">
          <cell r="A11755" t="str">
            <v>NR17649</v>
          </cell>
          <cell r="B11755" t="str">
            <v>ANN6288</v>
          </cell>
          <cell r="C11755" t="str">
            <v>先生</v>
          </cell>
          <cell r="D11755" t="str">
            <v>陳宗琳</v>
          </cell>
          <cell r="E11755" t="str">
            <v>陳宗琳先生</v>
          </cell>
          <cell r="F11755">
            <v>937461288</v>
          </cell>
        </row>
        <row r="11756">
          <cell r="A11756" t="str">
            <v>NR17655</v>
          </cell>
          <cell r="B11756" t="str">
            <v>NR17655</v>
          </cell>
          <cell r="C11756" t="str">
            <v>先生</v>
          </cell>
          <cell r="D11756" t="str">
            <v>鉑德汽車股份有限公司程柏盛</v>
          </cell>
          <cell r="E11756" t="str">
            <v>程柏盛先生</v>
          </cell>
          <cell r="F11756">
            <v>936033878</v>
          </cell>
        </row>
        <row r="11757">
          <cell r="A11757" t="str">
            <v>NR17661</v>
          </cell>
          <cell r="B11757" t="str">
            <v>AKR2979</v>
          </cell>
          <cell r="C11757" t="str">
            <v>小姐</v>
          </cell>
          <cell r="D11757" t="str">
            <v>林李淑美</v>
          </cell>
          <cell r="E11757" t="str">
            <v>林李淑美小姐</v>
          </cell>
          <cell r="F11757">
            <v>932025271</v>
          </cell>
        </row>
        <row r="11758">
          <cell r="A11758" t="str">
            <v>NR17663</v>
          </cell>
          <cell r="B11758" t="str">
            <v>ANA2701</v>
          </cell>
          <cell r="C11758" t="str">
            <v>先生</v>
          </cell>
          <cell r="D11758" t="str">
            <v>廖志強</v>
          </cell>
          <cell r="E11758" t="str">
            <v>廖志強先生</v>
          </cell>
          <cell r="F11758">
            <v>920378366</v>
          </cell>
        </row>
        <row r="11759">
          <cell r="A11759" t="str">
            <v>NR17669</v>
          </cell>
          <cell r="B11759" t="str">
            <v>ANX3959</v>
          </cell>
          <cell r="C11759" t="str">
            <v>先生</v>
          </cell>
          <cell r="D11759" t="str">
            <v>德丸興業股份有限公司蔡忠達</v>
          </cell>
          <cell r="E11759" t="str">
            <v>蔡忠達先生</v>
          </cell>
          <cell r="F11759">
            <v>921126302</v>
          </cell>
        </row>
        <row r="11760">
          <cell r="A11760" t="str">
            <v>NR17675</v>
          </cell>
          <cell r="B11760" t="str">
            <v>AKZ0629</v>
          </cell>
          <cell r="C11760" t="str">
            <v>先生</v>
          </cell>
          <cell r="D11760" t="str">
            <v>楊燁</v>
          </cell>
          <cell r="E11760" t="str">
            <v>楊燁先生</v>
          </cell>
          <cell r="F11760">
            <v>972775992</v>
          </cell>
        </row>
        <row r="11761">
          <cell r="A11761" t="str">
            <v>NR17681</v>
          </cell>
          <cell r="B11761" t="str">
            <v>AXG2638</v>
          </cell>
          <cell r="C11761" t="str">
            <v>先生</v>
          </cell>
          <cell r="D11761" t="str">
            <v>王日新</v>
          </cell>
          <cell r="E11761" t="str">
            <v>王日新先生</v>
          </cell>
          <cell r="F11761">
            <v>933236465</v>
          </cell>
        </row>
        <row r="11762">
          <cell r="A11762" t="str">
            <v>NR17684</v>
          </cell>
          <cell r="B11762" t="str">
            <v>ANX8758</v>
          </cell>
          <cell r="C11762" t="str">
            <v>先生</v>
          </cell>
          <cell r="D11762" t="str">
            <v>方智桐</v>
          </cell>
          <cell r="E11762" t="str">
            <v>方智桐先生</v>
          </cell>
          <cell r="F11762">
            <v>937896486</v>
          </cell>
        </row>
        <row r="11763">
          <cell r="A11763" t="str">
            <v>NR17688</v>
          </cell>
          <cell r="B11763" t="str">
            <v>ANN9660</v>
          </cell>
          <cell r="C11763" t="str">
            <v>小姐</v>
          </cell>
          <cell r="D11763" t="str">
            <v>林倩</v>
          </cell>
          <cell r="E11763" t="str">
            <v>林倩小姐</v>
          </cell>
          <cell r="F11763">
            <v>916068823</v>
          </cell>
        </row>
        <row r="11764">
          <cell r="A11764" t="str">
            <v>NR17693</v>
          </cell>
          <cell r="B11764" t="str">
            <v>AKR2850</v>
          </cell>
          <cell r="C11764" t="str">
            <v>先生</v>
          </cell>
          <cell r="D11764" t="str">
            <v>陳鴻祥</v>
          </cell>
          <cell r="E11764" t="str">
            <v>陳鴻祥先生</v>
          </cell>
          <cell r="F11764">
            <v>936354888</v>
          </cell>
        </row>
        <row r="11765">
          <cell r="A11765" t="str">
            <v>NR17694</v>
          </cell>
          <cell r="B11765" t="str">
            <v>AMA7168</v>
          </cell>
          <cell r="C11765" t="str">
            <v>小姐</v>
          </cell>
          <cell r="D11765" t="str">
            <v>彭溥</v>
          </cell>
          <cell r="E11765" t="str">
            <v>彭溥小姐</v>
          </cell>
          <cell r="F11765">
            <v>928555284</v>
          </cell>
        </row>
        <row r="11766">
          <cell r="A11766" t="str">
            <v>NR17704</v>
          </cell>
          <cell r="B11766" t="str">
            <v>AMZ8886</v>
          </cell>
          <cell r="C11766" t="str">
            <v>先生</v>
          </cell>
          <cell r="D11766" t="str">
            <v>周育霖</v>
          </cell>
          <cell r="E11766" t="str">
            <v>周育霖先生</v>
          </cell>
          <cell r="F11766">
            <v>911788269</v>
          </cell>
        </row>
        <row r="11767">
          <cell r="A11767" t="str">
            <v>NR17717</v>
          </cell>
          <cell r="B11767" t="str">
            <v>RBA1391</v>
          </cell>
          <cell r="C11767" t="str">
            <v>先生</v>
          </cell>
          <cell r="D11767" t="str">
            <v>永鑫租任股份有限公司林錦輝</v>
          </cell>
          <cell r="E11767" t="str">
            <v>林錦輝先生</v>
          </cell>
          <cell r="F11767">
            <v>911915314</v>
          </cell>
        </row>
        <row r="11768">
          <cell r="A11768" t="str">
            <v>NR17723</v>
          </cell>
          <cell r="B11768" t="str">
            <v>ANF1185</v>
          </cell>
          <cell r="C11768" t="str">
            <v>先生</v>
          </cell>
          <cell r="D11768" t="str">
            <v>楊玉麟</v>
          </cell>
          <cell r="E11768" t="str">
            <v>楊玉麟先生</v>
          </cell>
          <cell r="F11768">
            <v>920693100</v>
          </cell>
        </row>
        <row r="11769">
          <cell r="A11769" t="str">
            <v>NR17724</v>
          </cell>
          <cell r="B11769" t="str">
            <v>ANV1635</v>
          </cell>
          <cell r="C11769" t="str">
            <v>小姐</v>
          </cell>
          <cell r="D11769" t="str">
            <v>林美雲</v>
          </cell>
          <cell r="E11769" t="str">
            <v>林美雲小姐</v>
          </cell>
          <cell r="F11769">
            <v>937426240</v>
          </cell>
        </row>
        <row r="11770">
          <cell r="A11770" t="str">
            <v>NR17730</v>
          </cell>
          <cell r="B11770" t="str">
            <v>ANV0006</v>
          </cell>
          <cell r="C11770" t="str">
            <v>先生</v>
          </cell>
          <cell r="D11770" t="str">
            <v>駱俊瑋</v>
          </cell>
          <cell r="E11770" t="str">
            <v>駱俊瑋先生</v>
          </cell>
          <cell r="F11770">
            <v>932608211</v>
          </cell>
        </row>
        <row r="11771">
          <cell r="A11771" t="str">
            <v>NR17733</v>
          </cell>
          <cell r="B11771" t="str">
            <v>AJJ8189</v>
          </cell>
          <cell r="C11771" t="str">
            <v>先生</v>
          </cell>
          <cell r="D11771" t="str">
            <v>孫華美</v>
          </cell>
          <cell r="E11771" t="str">
            <v>顏銘宏先生</v>
          </cell>
          <cell r="F11771">
            <v>979966281</v>
          </cell>
        </row>
        <row r="11772">
          <cell r="A11772" t="str">
            <v>NR17744</v>
          </cell>
          <cell r="B11772" t="str">
            <v>AKS8672</v>
          </cell>
          <cell r="C11772" t="str">
            <v>小姐</v>
          </cell>
          <cell r="D11772" t="str">
            <v>張君旗</v>
          </cell>
          <cell r="E11772" t="str">
            <v>張君旗小姐</v>
          </cell>
          <cell r="F11772">
            <v>978268728</v>
          </cell>
        </row>
        <row r="11773">
          <cell r="A11773" t="str">
            <v>NR17751</v>
          </cell>
          <cell r="B11773" t="str">
            <v>ANN3311</v>
          </cell>
          <cell r="C11773" t="str">
            <v>小姐</v>
          </cell>
          <cell r="D11773" t="str">
            <v>楊文玫</v>
          </cell>
          <cell r="E11773" t="str">
            <v>楊文玫小姐</v>
          </cell>
          <cell r="F11773">
            <v>955259099</v>
          </cell>
        </row>
        <row r="11774">
          <cell r="A11774" t="str">
            <v>NR17753</v>
          </cell>
          <cell r="B11774" t="str">
            <v>APP6201</v>
          </cell>
          <cell r="C11774" t="str">
            <v>先生</v>
          </cell>
          <cell r="D11774" t="str">
            <v>林進雄</v>
          </cell>
          <cell r="E11774" t="str">
            <v>林進雄先生</v>
          </cell>
          <cell r="F11774">
            <v>932642523</v>
          </cell>
        </row>
        <row r="11775">
          <cell r="A11775" t="str">
            <v>NR17757</v>
          </cell>
          <cell r="B11775" t="str">
            <v>ALA7010</v>
          </cell>
          <cell r="C11775" t="str">
            <v>先生</v>
          </cell>
          <cell r="D11775" t="str">
            <v>陳鼎煌</v>
          </cell>
          <cell r="E11775" t="str">
            <v>陳鼎煌先生</v>
          </cell>
          <cell r="F11775">
            <v>936871215</v>
          </cell>
        </row>
        <row r="11776">
          <cell r="A11776" t="str">
            <v>NR17762</v>
          </cell>
          <cell r="B11776" t="str">
            <v>ANG0929</v>
          </cell>
          <cell r="C11776" t="str">
            <v>先生</v>
          </cell>
          <cell r="D11776" t="str">
            <v>李睿青</v>
          </cell>
          <cell r="E11776" t="str">
            <v>李睿青先生</v>
          </cell>
          <cell r="F11776">
            <v>928237599</v>
          </cell>
        </row>
        <row r="11777">
          <cell r="A11777" t="str">
            <v>NR17764</v>
          </cell>
          <cell r="B11777" t="str">
            <v>AKZ8269</v>
          </cell>
          <cell r="C11777" t="str">
            <v>先生</v>
          </cell>
          <cell r="D11777" t="str">
            <v>黃冠仁</v>
          </cell>
          <cell r="E11777" t="str">
            <v>黃冠仁先生</v>
          </cell>
          <cell r="F11777">
            <v>918232965</v>
          </cell>
        </row>
        <row r="11778">
          <cell r="A11778" t="str">
            <v>NR17767</v>
          </cell>
          <cell r="B11778" t="str">
            <v>RBB6998</v>
          </cell>
          <cell r="C11778" t="str">
            <v>小姐</v>
          </cell>
          <cell r="D11778" t="str">
            <v>紘頤實業有限公司(財盟)陳采語</v>
          </cell>
          <cell r="E11778" t="str">
            <v>陳采語小姐</v>
          </cell>
          <cell r="F11778">
            <v>961023450</v>
          </cell>
        </row>
        <row r="11779">
          <cell r="A11779" t="str">
            <v>NR17768</v>
          </cell>
          <cell r="B11779" t="str">
            <v>AKZ0789</v>
          </cell>
          <cell r="C11779" t="str">
            <v>先生</v>
          </cell>
          <cell r="D11779" t="str">
            <v>張先生</v>
          </cell>
          <cell r="E11779" t="str">
            <v>張先生先生</v>
          </cell>
          <cell r="F11779">
            <v>937701561</v>
          </cell>
        </row>
        <row r="11780">
          <cell r="A11780" t="str">
            <v>NR17769</v>
          </cell>
          <cell r="B11780" t="str">
            <v>ANA6911</v>
          </cell>
          <cell r="C11780" t="str">
            <v>先生</v>
          </cell>
          <cell r="D11780" t="str">
            <v>蕭又萌</v>
          </cell>
          <cell r="E11780" t="str">
            <v>蕭又萌先生</v>
          </cell>
          <cell r="F11780">
            <v>915587303</v>
          </cell>
        </row>
        <row r="11781">
          <cell r="A11781" t="str">
            <v>NR17770</v>
          </cell>
          <cell r="B11781" t="str">
            <v>ANA8587</v>
          </cell>
          <cell r="C11781" t="str">
            <v>先生</v>
          </cell>
          <cell r="D11781" t="str">
            <v>張耕維</v>
          </cell>
          <cell r="E11781" t="str">
            <v>張耕維先生</v>
          </cell>
          <cell r="F11781">
            <v>922589877</v>
          </cell>
        </row>
        <row r="11782">
          <cell r="A11782" t="str">
            <v>NR17771</v>
          </cell>
          <cell r="B11782" t="str">
            <v>AKS2683</v>
          </cell>
          <cell r="C11782" t="str">
            <v>先生</v>
          </cell>
          <cell r="D11782" t="str">
            <v>黃國倫</v>
          </cell>
          <cell r="E11782" t="str">
            <v>黃國倫先生</v>
          </cell>
          <cell r="F11782">
            <v>937176717</v>
          </cell>
        </row>
        <row r="11783">
          <cell r="A11783" t="str">
            <v>NR17777</v>
          </cell>
          <cell r="B11783" t="str">
            <v>ANB6798</v>
          </cell>
          <cell r="C11783" t="str">
            <v>先生</v>
          </cell>
          <cell r="D11783" t="str">
            <v>林義傑</v>
          </cell>
          <cell r="E11783" t="str">
            <v>林義傑先生</v>
          </cell>
          <cell r="F11783">
            <v>989055048</v>
          </cell>
        </row>
        <row r="11784">
          <cell r="A11784" t="str">
            <v>NR17778</v>
          </cell>
          <cell r="B11784" t="str">
            <v>APB3875</v>
          </cell>
          <cell r="C11784" t="str">
            <v>先生</v>
          </cell>
          <cell r="D11784" t="str">
            <v>曾柏棠</v>
          </cell>
          <cell r="E11784" t="str">
            <v>曾柏棠先生</v>
          </cell>
          <cell r="F11784">
            <v>936827286</v>
          </cell>
        </row>
        <row r="11785">
          <cell r="A11785" t="str">
            <v>NR17788</v>
          </cell>
          <cell r="B11785" t="str">
            <v>RBB9953</v>
          </cell>
          <cell r="C11785" t="str">
            <v>先生</v>
          </cell>
          <cell r="D11785" t="str">
            <v>依德國際股份有限公司(租賃)程仕龍</v>
          </cell>
          <cell r="E11785" t="str">
            <v>程仕龍先生</v>
          </cell>
          <cell r="F11785">
            <v>987128462</v>
          </cell>
        </row>
        <row r="11786">
          <cell r="A11786" t="str">
            <v>NR17790</v>
          </cell>
          <cell r="B11786" t="str">
            <v>RBC7356</v>
          </cell>
          <cell r="C11786" t="str">
            <v>先生</v>
          </cell>
          <cell r="D11786" t="str">
            <v>曾祥杰</v>
          </cell>
          <cell r="E11786" t="str">
            <v>曾祥杰先生</v>
          </cell>
          <cell r="F11786">
            <v>928554399</v>
          </cell>
        </row>
        <row r="11787">
          <cell r="A11787" t="str">
            <v>NR17803</v>
          </cell>
          <cell r="B11787" t="str">
            <v>AKZ0106</v>
          </cell>
          <cell r="C11787" t="str">
            <v>先生</v>
          </cell>
          <cell r="D11787" t="str">
            <v>陳志強</v>
          </cell>
          <cell r="E11787" t="str">
            <v>陳志強先生</v>
          </cell>
          <cell r="F11787">
            <v>921023688</v>
          </cell>
        </row>
        <row r="11788">
          <cell r="A11788" t="str">
            <v>NR17804</v>
          </cell>
          <cell r="B11788" t="str">
            <v>ANA3820</v>
          </cell>
          <cell r="C11788" t="str">
            <v>先生</v>
          </cell>
          <cell r="D11788" t="str">
            <v>邱偉峰</v>
          </cell>
          <cell r="E11788" t="str">
            <v>邱偉峰先生</v>
          </cell>
          <cell r="F11788">
            <v>935275864</v>
          </cell>
        </row>
        <row r="11789">
          <cell r="A11789" t="str">
            <v>NR17805</v>
          </cell>
          <cell r="B11789" t="str">
            <v>ANM5988</v>
          </cell>
          <cell r="C11789" t="str">
            <v>小姐</v>
          </cell>
          <cell r="D11789" t="str">
            <v>郭韋慧</v>
          </cell>
          <cell r="E11789" t="str">
            <v>郭韋慧小姐</v>
          </cell>
          <cell r="F11789">
            <v>921800463</v>
          </cell>
        </row>
        <row r="11790">
          <cell r="A11790" t="str">
            <v>NR17809</v>
          </cell>
          <cell r="B11790" t="str">
            <v>ANM6191</v>
          </cell>
          <cell r="C11790" t="str">
            <v>先生</v>
          </cell>
          <cell r="D11790" t="str">
            <v>黃建豪</v>
          </cell>
          <cell r="E11790" t="str">
            <v>黃建豪先生</v>
          </cell>
          <cell r="F11790">
            <v>958821331</v>
          </cell>
        </row>
        <row r="11791">
          <cell r="A11791" t="str">
            <v>NR17820</v>
          </cell>
          <cell r="B11791" t="str">
            <v>APP8739</v>
          </cell>
          <cell r="C11791" t="str">
            <v>小姐</v>
          </cell>
          <cell r="D11791" t="str">
            <v>陳秋合</v>
          </cell>
          <cell r="E11791" t="str">
            <v>陳秋合小姐</v>
          </cell>
          <cell r="F11791">
            <v>929878981</v>
          </cell>
        </row>
        <row r="11792">
          <cell r="A11792" t="str">
            <v>NR17821</v>
          </cell>
          <cell r="B11792" t="str">
            <v>ANM8806</v>
          </cell>
          <cell r="C11792" t="str">
            <v>小姐</v>
          </cell>
          <cell r="D11792" t="str">
            <v>吳秀敏</v>
          </cell>
          <cell r="E11792" t="str">
            <v>吳秀敏小姐</v>
          </cell>
          <cell r="F11792">
            <v>916093587</v>
          </cell>
        </row>
        <row r="11793">
          <cell r="A11793" t="str">
            <v>NR17827</v>
          </cell>
          <cell r="B11793" t="str">
            <v>ATH5522</v>
          </cell>
          <cell r="C11793" t="str">
            <v>先生</v>
          </cell>
          <cell r="D11793" t="str">
            <v>林鼎翊</v>
          </cell>
          <cell r="E11793" t="str">
            <v>林鼎翊先生</v>
          </cell>
          <cell r="F11793">
            <v>911775018</v>
          </cell>
        </row>
        <row r="11794">
          <cell r="A11794" t="str">
            <v>NR17832</v>
          </cell>
          <cell r="B11794" t="str">
            <v>AQA0227</v>
          </cell>
          <cell r="C11794" t="str">
            <v>先生</v>
          </cell>
          <cell r="D11794" t="str">
            <v>MTK張嘉豪</v>
          </cell>
          <cell r="E11794" t="str">
            <v>張嘉豪先生</v>
          </cell>
          <cell r="F11794">
            <v>935611908</v>
          </cell>
        </row>
        <row r="11795">
          <cell r="A11795" t="str">
            <v>NR17834</v>
          </cell>
          <cell r="B11795" t="str">
            <v>ANV7388</v>
          </cell>
          <cell r="C11795" t="str">
            <v>小姐</v>
          </cell>
          <cell r="D11795" t="str">
            <v>蒲鈺璇</v>
          </cell>
          <cell r="E11795" t="str">
            <v>蒲鈺璇小姐</v>
          </cell>
          <cell r="F11795">
            <v>927700703</v>
          </cell>
        </row>
        <row r="11796">
          <cell r="A11796" t="str">
            <v>NR17836</v>
          </cell>
          <cell r="B11796" t="str">
            <v>ALA2689</v>
          </cell>
          <cell r="C11796" t="str">
            <v>先生</v>
          </cell>
          <cell r="D11796" t="str">
            <v>胡世昭</v>
          </cell>
          <cell r="E11796" t="str">
            <v>胡世昭先生</v>
          </cell>
          <cell r="F11796">
            <v>935596896</v>
          </cell>
        </row>
        <row r="11797">
          <cell r="A11797" t="str">
            <v>NR17839</v>
          </cell>
          <cell r="B11797" t="str">
            <v>ANM5880</v>
          </cell>
          <cell r="C11797" t="str">
            <v>先生</v>
          </cell>
          <cell r="D11797" t="str">
            <v>李經緯</v>
          </cell>
          <cell r="E11797" t="str">
            <v>李經緯先生</v>
          </cell>
          <cell r="F11797">
            <v>937877473</v>
          </cell>
        </row>
        <row r="11798">
          <cell r="A11798" t="str">
            <v>NR17871</v>
          </cell>
          <cell r="B11798" t="str">
            <v>ANM2307</v>
          </cell>
          <cell r="C11798" t="str">
            <v>先生</v>
          </cell>
          <cell r="D11798" t="str">
            <v>宮大川</v>
          </cell>
          <cell r="E11798" t="str">
            <v>宮大川先生</v>
          </cell>
          <cell r="F11798">
            <v>939322002</v>
          </cell>
        </row>
        <row r="11799">
          <cell r="A11799" t="str">
            <v>NR22088</v>
          </cell>
          <cell r="B11799" t="str">
            <v>ARE3281</v>
          </cell>
          <cell r="C11799" t="str">
            <v>小姐</v>
          </cell>
          <cell r="D11799" t="str">
            <v>許嘉倩</v>
          </cell>
          <cell r="E11799" t="str">
            <v>許嘉倩小姐</v>
          </cell>
          <cell r="F11799">
            <v>933202188</v>
          </cell>
        </row>
        <row r="11800">
          <cell r="A11800" t="str">
            <v>NR22089</v>
          </cell>
          <cell r="B11800" t="str">
            <v>AAB9967</v>
          </cell>
          <cell r="C11800" t="str">
            <v>女士</v>
          </cell>
          <cell r="D11800" t="str">
            <v>房芯佑</v>
          </cell>
          <cell r="E11800" t="str">
            <v>房芯佑女士</v>
          </cell>
          <cell r="F11800">
            <v>916901263</v>
          </cell>
        </row>
        <row r="11801">
          <cell r="A11801" t="str">
            <v>NR22090</v>
          </cell>
          <cell r="B11801" t="str">
            <v>AAQ1108</v>
          </cell>
          <cell r="C11801" t="str">
            <v>先生</v>
          </cell>
          <cell r="D11801" t="str">
            <v>車已賣</v>
          </cell>
          <cell r="E11801" t="str">
            <v>車已賣先生</v>
          </cell>
          <cell r="F11801">
            <v>900000000</v>
          </cell>
        </row>
        <row r="11802">
          <cell r="A11802" t="str">
            <v>NR22092</v>
          </cell>
          <cell r="B11802" t="str">
            <v>AAA8805</v>
          </cell>
          <cell r="C11802" t="str">
            <v>先生</v>
          </cell>
          <cell r="D11802" t="str">
            <v>姜智錚</v>
          </cell>
          <cell r="E11802" t="str">
            <v>姜智錚先生</v>
          </cell>
          <cell r="F11802">
            <v>900000000</v>
          </cell>
        </row>
        <row r="11803">
          <cell r="A11803" t="str">
            <v>NR22095</v>
          </cell>
          <cell r="B11803" t="str">
            <v>AAL8555</v>
          </cell>
          <cell r="C11803" t="str">
            <v>女士</v>
          </cell>
          <cell r="D11803" t="str">
            <v>吳瑋婷</v>
          </cell>
          <cell r="E11803" t="str">
            <v>吳瑋婷女士</v>
          </cell>
          <cell r="F11803">
            <v>939261041</v>
          </cell>
        </row>
        <row r="11804">
          <cell r="A11804" t="str">
            <v>NR22098</v>
          </cell>
          <cell r="B11804" t="str">
            <v>AFF1991</v>
          </cell>
          <cell r="C11804" t="str">
            <v>先生</v>
          </cell>
          <cell r="D11804" t="str">
            <v>李麗娟</v>
          </cell>
          <cell r="E11804" t="str">
            <v>吳梓祺先生</v>
          </cell>
          <cell r="F11804">
            <v>931234602</v>
          </cell>
        </row>
        <row r="11805">
          <cell r="A11805" t="str">
            <v>NR22103</v>
          </cell>
          <cell r="B11805" t="str">
            <v>AAA3288</v>
          </cell>
          <cell r="C11805" t="str">
            <v>女士</v>
          </cell>
          <cell r="D11805" t="str">
            <v>黃玉玲</v>
          </cell>
          <cell r="E11805" t="str">
            <v>黃玉玲女士</v>
          </cell>
          <cell r="F11805">
            <v>939734081</v>
          </cell>
        </row>
        <row r="11806">
          <cell r="A11806" t="str">
            <v>NR22104</v>
          </cell>
          <cell r="B11806" t="str">
            <v>AKJ3285</v>
          </cell>
          <cell r="C11806" t="str">
            <v>先生</v>
          </cell>
          <cell r="D11806" t="str">
            <v>徐秀元</v>
          </cell>
          <cell r="E11806" t="str">
            <v>徐秀元先生</v>
          </cell>
          <cell r="F11806">
            <v>920403258</v>
          </cell>
        </row>
        <row r="11807">
          <cell r="A11807" t="str">
            <v>NR22106</v>
          </cell>
          <cell r="B11807" t="str">
            <v>AMY6232</v>
          </cell>
          <cell r="C11807" t="str">
            <v>先生</v>
          </cell>
          <cell r="D11807" t="str">
            <v>陳思頌</v>
          </cell>
          <cell r="E11807" t="str">
            <v>胡耀東先生</v>
          </cell>
          <cell r="F11807">
            <v>972900688</v>
          </cell>
        </row>
        <row r="11808">
          <cell r="A11808" t="str">
            <v>NR22111</v>
          </cell>
          <cell r="B11808" t="str">
            <v>AAM8985</v>
          </cell>
          <cell r="C11808" t="str">
            <v>女士</v>
          </cell>
          <cell r="D11808" t="str">
            <v>謝秋萍</v>
          </cell>
          <cell r="E11808" t="str">
            <v>謝秋萍女士</v>
          </cell>
          <cell r="F11808">
            <v>933942589</v>
          </cell>
        </row>
        <row r="11809">
          <cell r="A11809" t="str">
            <v>NR22115</v>
          </cell>
          <cell r="B11809" t="str">
            <v>AAT5181</v>
          </cell>
          <cell r="C11809" t="str">
            <v>先生</v>
          </cell>
          <cell r="D11809" t="str">
            <v>華創車電技術中心(股)邱彥霖</v>
          </cell>
          <cell r="E11809" t="str">
            <v>邱彥霖先生</v>
          </cell>
          <cell r="F11809">
            <v>911316180</v>
          </cell>
        </row>
        <row r="11810">
          <cell r="A11810" t="str">
            <v>NR22147</v>
          </cell>
          <cell r="B11810" t="str">
            <v>AAE1357</v>
          </cell>
          <cell r="C11810" t="str">
            <v>女士</v>
          </cell>
          <cell r="D11810" t="str">
            <v>李玉美</v>
          </cell>
          <cell r="E11810" t="str">
            <v>李玉美女士</v>
          </cell>
          <cell r="F11810">
            <v>932148059</v>
          </cell>
        </row>
        <row r="11811">
          <cell r="A11811" t="str">
            <v>NR22148</v>
          </cell>
          <cell r="B11811" t="str">
            <v>1299AC</v>
          </cell>
          <cell r="C11811" t="str">
            <v>先生</v>
          </cell>
          <cell r="D11811" t="str">
            <v>李盈錫</v>
          </cell>
          <cell r="E11811" t="str">
            <v>李盈錫先生</v>
          </cell>
          <cell r="F11811">
            <v>935503643</v>
          </cell>
        </row>
        <row r="11812">
          <cell r="A11812" t="str">
            <v>NR22154</v>
          </cell>
          <cell r="B11812" t="str">
            <v>ABB5328</v>
          </cell>
          <cell r="C11812" t="str">
            <v>小姐</v>
          </cell>
          <cell r="D11812" t="str">
            <v>許喬安</v>
          </cell>
          <cell r="E11812" t="str">
            <v>許喬安小姐</v>
          </cell>
          <cell r="F11812">
            <v>933263807</v>
          </cell>
        </row>
        <row r="11813">
          <cell r="A11813" t="str">
            <v>NR22155</v>
          </cell>
          <cell r="B11813" t="str">
            <v>ANY0527</v>
          </cell>
          <cell r="C11813" t="str">
            <v>先生</v>
          </cell>
          <cell r="D11813" t="str">
            <v>詹鍵翔</v>
          </cell>
          <cell r="E11813" t="str">
            <v>詹鍵翔先生</v>
          </cell>
          <cell r="F11813">
            <v>989174999</v>
          </cell>
        </row>
        <row r="11814">
          <cell r="A11814" t="str">
            <v>NR22165</v>
          </cell>
          <cell r="B11814" t="str">
            <v>ASE8588</v>
          </cell>
          <cell r="C11814" t="str">
            <v>先生</v>
          </cell>
          <cell r="D11814" t="str">
            <v>正佳汽車有限公司游翔閔</v>
          </cell>
          <cell r="E11814" t="str">
            <v>游翔閔先生</v>
          </cell>
          <cell r="F11814">
            <v>922768588</v>
          </cell>
        </row>
        <row r="11815">
          <cell r="A11815" t="str">
            <v>NR22168</v>
          </cell>
          <cell r="B11815" t="str">
            <v>RAE9768</v>
          </cell>
          <cell r="C11815" t="str">
            <v>小姐</v>
          </cell>
          <cell r="D11815" t="str">
            <v>吳美慧</v>
          </cell>
          <cell r="E11815" t="str">
            <v>吳美慧小姐</v>
          </cell>
          <cell r="F11815">
            <v>915228811</v>
          </cell>
        </row>
        <row r="11816">
          <cell r="A11816" t="str">
            <v>NR22171</v>
          </cell>
          <cell r="B11816" t="str">
            <v>AFK2269</v>
          </cell>
          <cell r="C11816" t="str">
            <v>先生</v>
          </cell>
          <cell r="D11816" t="str">
            <v>林宏展</v>
          </cell>
          <cell r="E11816" t="str">
            <v>林宏展先生</v>
          </cell>
          <cell r="F11816">
            <v>918777678</v>
          </cell>
        </row>
        <row r="11817">
          <cell r="A11817" t="str">
            <v>NR22177</v>
          </cell>
          <cell r="B11817" t="str">
            <v>AFG5877</v>
          </cell>
          <cell r="C11817" t="str">
            <v>女士</v>
          </cell>
          <cell r="D11817" t="str">
            <v>呂彩玉</v>
          </cell>
          <cell r="E11817" t="str">
            <v>呂彩玉女士</v>
          </cell>
          <cell r="F11817">
            <v>937107480</v>
          </cell>
        </row>
        <row r="11818">
          <cell r="A11818" t="str">
            <v>NR22181</v>
          </cell>
          <cell r="B11818" t="str">
            <v>RAC8068</v>
          </cell>
          <cell r="C11818" t="str">
            <v>先生</v>
          </cell>
          <cell r="D11818" t="str">
            <v>黃輝耀</v>
          </cell>
          <cell r="E11818" t="str">
            <v>黃輝耀先生</v>
          </cell>
          <cell r="F11818">
            <v>932080180</v>
          </cell>
        </row>
        <row r="11819">
          <cell r="A11819" t="str">
            <v>NR22197</v>
          </cell>
          <cell r="B11819" t="str">
            <v>APC1020</v>
          </cell>
          <cell r="C11819" t="str">
            <v>先生</v>
          </cell>
          <cell r="D11819" t="str">
            <v>周榮葰</v>
          </cell>
          <cell r="E11819" t="str">
            <v>周榮葰先生</v>
          </cell>
          <cell r="F11819">
            <v>922790555</v>
          </cell>
        </row>
        <row r="11820">
          <cell r="A11820" t="str">
            <v>NR22201</v>
          </cell>
          <cell r="B11820" t="str">
            <v>RAH5725</v>
          </cell>
          <cell r="C11820" t="str">
            <v>先生</v>
          </cell>
          <cell r="D11820" t="str">
            <v>亞電科技(股)-台壽保資融靳培德</v>
          </cell>
          <cell r="E11820" t="str">
            <v>靳培德先生</v>
          </cell>
          <cell r="F11820">
            <v>912231422</v>
          </cell>
        </row>
        <row r="11821">
          <cell r="A11821" t="str">
            <v>NR22227</v>
          </cell>
          <cell r="B11821" t="str">
            <v>AGD2195</v>
          </cell>
          <cell r="C11821" t="str">
            <v>女士</v>
          </cell>
          <cell r="D11821" t="str">
            <v>王彬縈</v>
          </cell>
          <cell r="E11821" t="str">
            <v>王彬縈女士</v>
          </cell>
          <cell r="F11821">
            <v>987145283</v>
          </cell>
        </row>
        <row r="11822">
          <cell r="A11822" t="str">
            <v>NR22228</v>
          </cell>
          <cell r="B11822" t="str">
            <v>RAJ3999</v>
          </cell>
          <cell r="C11822" t="str">
            <v>小姐</v>
          </cell>
          <cell r="D11822" t="str">
            <v>馥盛(股)-財盟租賃楊蔡妍華</v>
          </cell>
          <cell r="E11822" t="str">
            <v>楊蔡妍華小姐</v>
          </cell>
          <cell r="F11822">
            <v>920888889</v>
          </cell>
        </row>
        <row r="11823">
          <cell r="A11823" t="str">
            <v>NR22229</v>
          </cell>
          <cell r="B11823" t="str">
            <v>AGE3728</v>
          </cell>
          <cell r="C11823" t="str">
            <v>先生</v>
          </cell>
          <cell r="D11823" t="str">
            <v>邱增城</v>
          </cell>
          <cell r="E11823" t="str">
            <v>邱增城先生</v>
          </cell>
          <cell r="F11823">
            <v>925230531</v>
          </cell>
        </row>
        <row r="11824">
          <cell r="A11824" t="str">
            <v>NR22232</v>
          </cell>
          <cell r="B11824" t="str">
            <v>ANW8029</v>
          </cell>
          <cell r="C11824" t="str">
            <v>先生</v>
          </cell>
          <cell r="D11824" t="str">
            <v>黃介仕</v>
          </cell>
          <cell r="E11824" t="str">
            <v>黃介仕先生</v>
          </cell>
          <cell r="F11824">
            <v>928257586</v>
          </cell>
        </row>
        <row r="11825">
          <cell r="A11825" t="str">
            <v>NR22238</v>
          </cell>
          <cell r="B11825" t="str">
            <v>AGQ1669</v>
          </cell>
          <cell r="C11825" t="str">
            <v>小姐</v>
          </cell>
          <cell r="D11825" t="str">
            <v>吳芊嫻</v>
          </cell>
          <cell r="E11825" t="str">
            <v>吳芊嫻小姐</v>
          </cell>
          <cell r="F11825">
            <v>926774085</v>
          </cell>
        </row>
        <row r="11826">
          <cell r="A11826" t="str">
            <v>NR22240</v>
          </cell>
          <cell r="B11826" t="str">
            <v>AKA6609</v>
          </cell>
          <cell r="C11826" t="str">
            <v>先生</v>
          </cell>
          <cell r="D11826" t="str">
            <v>李約霓</v>
          </cell>
          <cell r="E11826" t="str">
            <v>陳品仁先生</v>
          </cell>
          <cell r="F11826">
            <v>960760532</v>
          </cell>
        </row>
        <row r="11827">
          <cell r="A11827" t="str">
            <v>NR22241</v>
          </cell>
          <cell r="B11827" t="str">
            <v>AGH0522</v>
          </cell>
          <cell r="C11827" t="str">
            <v>先生</v>
          </cell>
          <cell r="D11827" t="str">
            <v>郭淑貞</v>
          </cell>
          <cell r="E11827" t="str">
            <v>方祥宇先生</v>
          </cell>
          <cell r="F11827">
            <v>938331137</v>
          </cell>
        </row>
        <row r="11828">
          <cell r="A11828" t="str">
            <v>NR22247</v>
          </cell>
          <cell r="B11828" t="str">
            <v>AGH5328</v>
          </cell>
          <cell r="C11828" t="str">
            <v>先生</v>
          </cell>
          <cell r="D11828" t="str">
            <v>吳育賢</v>
          </cell>
          <cell r="E11828" t="str">
            <v>吳育賢先生</v>
          </cell>
          <cell r="F11828">
            <v>931071293</v>
          </cell>
        </row>
        <row r="11829">
          <cell r="A11829" t="str">
            <v>NR22250</v>
          </cell>
          <cell r="B11829" t="str">
            <v>AGH1207</v>
          </cell>
          <cell r="C11829" t="str">
            <v>先生</v>
          </cell>
          <cell r="D11829" t="str">
            <v>趙元龍</v>
          </cell>
          <cell r="E11829" t="str">
            <v>趙元龍先生</v>
          </cell>
          <cell r="F11829">
            <v>975331088</v>
          </cell>
        </row>
        <row r="11830">
          <cell r="A11830" t="str">
            <v>NR22252</v>
          </cell>
          <cell r="B11830" t="str">
            <v>AJU6698</v>
          </cell>
          <cell r="C11830" t="str">
            <v>先生</v>
          </cell>
          <cell r="D11830" t="str">
            <v>陳鴻文</v>
          </cell>
          <cell r="E11830" t="str">
            <v>陳鴻文先生</v>
          </cell>
          <cell r="F11830">
            <v>978559386</v>
          </cell>
        </row>
        <row r="11831">
          <cell r="A11831" t="str">
            <v>NR22263</v>
          </cell>
          <cell r="B11831" t="str">
            <v>AJX9888</v>
          </cell>
          <cell r="C11831" t="str">
            <v>先生</v>
          </cell>
          <cell r="D11831" t="str">
            <v>智鑫投資股份有限公司周明智</v>
          </cell>
          <cell r="E11831" t="str">
            <v>周明智先生</v>
          </cell>
          <cell r="F11831">
            <v>922799751</v>
          </cell>
        </row>
        <row r="11832">
          <cell r="A11832" t="str">
            <v>NR22265</v>
          </cell>
          <cell r="B11832" t="str">
            <v>AGR3558</v>
          </cell>
          <cell r="C11832" t="str">
            <v>先生</v>
          </cell>
          <cell r="D11832" t="str">
            <v>吳權峰</v>
          </cell>
          <cell r="E11832" t="str">
            <v>吳權峰先生</v>
          </cell>
          <cell r="F11832">
            <v>937004561</v>
          </cell>
        </row>
        <row r="11833">
          <cell r="A11833" t="str">
            <v>NR22266</v>
          </cell>
          <cell r="B11833" t="str">
            <v>RAP1118</v>
          </cell>
          <cell r="C11833" t="str">
            <v>先生</v>
          </cell>
          <cell r="D11833" t="str">
            <v>日盛全台通小客車租賃(股)公司黃柏瑋</v>
          </cell>
          <cell r="E11833" t="str">
            <v>黃柏瑋先生</v>
          </cell>
          <cell r="F11833">
            <v>975207882</v>
          </cell>
        </row>
        <row r="11834">
          <cell r="A11834" t="str">
            <v>NR22271</v>
          </cell>
          <cell r="B11834" t="str">
            <v>AKF6956</v>
          </cell>
          <cell r="C11834" t="str">
            <v>先生</v>
          </cell>
          <cell r="D11834" t="str">
            <v>黃曉君</v>
          </cell>
          <cell r="E11834" t="str">
            <v>李佳和先生</v>
          </cell>
          <cell r="F11834">
            <v>939275017</v>
          </cell>
        </row>
        <row r="11835">
          <cell r="A11835" t="str">
            <v>NR22272</v>
          </cell>
          <cell r="B11835" t="str">
            <v>AGN6677</v>
          </cell>
          <cell r="C11835" t="str">
            <v>小姐</v>
          </cell>
          <cell r="D11835" t="str">
            <v>林亞咪</v>
          </cell>
          <cell r="E11835" t="str">
            <v>林亞咪小姐</v>
          </cell>
          <cell r="F11835">
            <v>911321858</v>
          </cell>
        </row>
        <row r="11836">
          <cell r="A11836" t="str">
            <v>NR22276</v>
          </cell>
          <cell r="B11836" t="str">
            <v>AJG3169</v>
          </cell>
          <cell r="C11836" t="str">
            <v>先生</v>
          </cell>
          <cell r="D11836" t="str">
            <v>黃伯偉</v>
          </cell>
          <cell r="E11836" t="str">
            <v>黃伯偉先生</v>
          </cell>
          <cell r="F11836">
            <v>919204504</v>
          </cell>
        </row>
        <row r="11837">
          <cell r="A11837" t="str">
            <v>NR22281</v>
          </cell>
          <cell r="B11837" t="str">
            <v>AHE6299</v>
          </cell>
          <cell r="C11837" t="str">
            <v>小姐</v>
          </cell>
          <cell r="D11837" t="str">
            <v>葉姝涵</v>
          </cell>
          <cell r="E11837" t="str">
            <v>葉姝涵小姐</v>
          </cell>
          <cell r="F11837">
            <v>935725939</v>
          </cell>
        </row>
        <row r="11838">
          <cell r="A11838" t="str">
            <v>NR22295</v>
          </cell>
          <cell r="B11838" t="str">
            <v>ASC1376</v>
          </cell>
          <cell r="C11838" t="str">
            <v>先生</v>
          </cell>
          <cell r="D11838" t="str">
            <v>楊高光</v>
          </cell>
          <cell r="E11838" t="str">
            <v>楊高光先生</v>
          </cell>
          <cell r="F11838">
            <v>972941255</v>
          </cell>
        </row>
        <row r="11839">
          <cell r="A11839" t="str">
            <v>NR22304</v>
          </cell>
          <cell r="B11839" t="str">
            <v>RAW1887</v>
          </cell>
          <cell r="C11839" t="str">
            <v>先生</v>
          </cell>
          <cell r="D11839" t="str">
            <v>一翔建設(股)-遠銀租賃張新昆</v>
          </cell>
          <cell r="E11839" t="str">
            <v>張新昆先生</v>
          </cell>
          <cell r="F11839">
            <v>910094648</v>
          </cell>
        </row>
        <row r="11840">
          <cell r="A11840" t="str">
            <v>NR22306</v>
          </cell>
          <cell r="B11840" t="str">
            <v>AXA0602</v>
          </cell>
          <cell r="C11840" t="str">
            <v>先生</v>
          </cell>
          <cell r="D11840" t="str">
            <v>張之瑄</v>
          </cell>
          <cell r="E11840" t="str">
            <v>張之瑄先生</v>
          </cell>
          <cell r="F11840">
            <v>953293608</v>
          </cell>
        </row>
        <row r="11841">
          <cell r="A11841" t="str">
            <v>NR22308</v>
          </cell>
          <cell r="B11841" t="str">
            <v>APC8890</v>
          </cell>
          <cell r="C11841" t="str">
            <v>先生</v>
          </cell>
          <cell r="D11841" t="str">
            <v>劉侃謀</v>
          </cell>
          <cell r="E11841" t="str">
            <v>劉侃謀先生</v>
          </cell>
          <cell r="F11841">
            <v>989773179</v>
          </cell>
        </row>
        <row r="11842">
          <cell r="A11842" t="str">
            <v>NR22310</v>
          </cell>
          <cell r="B11842" t="str">
            <v>ALM1000</v>
          </cell>
          <cell r="C11842" t="str">
            <v>先生</v>
          </cell>
          <cell r="D11842" t="str">
            <v>高清輝</v>
          </cell>
          <cell r="E11842" t="str">
            <v>高清輝先生</v>
          </cell>
          <cell r="F11842">
            <v>975519552</v>
          </cell>
        </row>
        <row r="11843">
          <cell r="A11843" t="str">
            <v>NR22312</v>
          </cell>
          <cell r="B11843" t="str">
            <v>RAW3896</v>
          </cell>
          <cell r="C11843" t="str">
            <v>先生</v>
          </cell>
          <cell r="D11843" t="str">
            <v>歐美石業有限公司(日盛全台通租賃)蔡宇竤</v>
          </cell>
          <cell r="E11843" t="str">
            <v>蔡宇竤先生</v>
          </cell>
          <cell r="F11843">
            <v>922909916</v>
          </cell>
        </row>
        <row r="11844">
          <cell r="A11844" t="str">
            <v>NR22318</v>
          </cell>
          <cell r="B11844" t="str">
            <v>RAW1813</v>
          </cell>
          <cell r="C11844" t="str">
            <v>先生</v>
          </cell>
          <cell r="D11844" t="str">
            <v>台灣精密紡織(股)-財盟租賃黃炤嘉</v>
          </cell>
          <cell r="E11844" t="str">
            <v>黃炤嘉先生</v>
          </cell>
          <cell r="F11844">
            <v>955267025</v>
          </cell>
        </row>
        <row r="11845">
          <cell r="A11845" t="str">
            <v>NR22322</v>
          </cell>
          <cell r="B11845" t="str">
            <v>AKK3589</v>
          </cell>
          <cell r="C11845" t="str">
            <v>先生</v>
          </cell>
          <cell r="D11845" t="str">
            <v>許建成</v>
          </cell>
          <cell r="E11845" t="str">
            <v>許建成先生</v>
          </cell>
          <cell r="F11845">
            <v>961220607</v>
          </cell>
        </row>
        <row r="11846">
          <cell r="A11846" t="str">
            <v>NR22329</v>
          </cell>
          <cell r="B11846" t="str">
            <v>AKK7738</v>
          </cell>
          <cell r="C11846" t="str">
            <v>先生</v>
          </cell>
          <cell r="D11846" t="str">
            <v>詹貴珠</v>
          </cell>
          <cell r="E11846" t="str">
            <v>劉式唐先生</v>
          </cell>
          <cell r="F11846">
            <v>926550236</v>
          </cell>
        </row>
        <row r="11847">
          <cell r="A11847" t="str">
            <v>NR22330</v>
          </cell>
          <cell r="B11847" t="str">
            <v>AMY8916</v>
          </cell>
          <cell r="C11847" t="str">
            <v>先生</v>
          </cell>
          <cell r="D11847" t="str">
            <v>鎔德(股)盧世傑</v>
          </cell>
          <cell r="E11847" t="str">
            <v>盧世傑先生</v>
          </cell>
          <cell r="F11847">
            <v>922816258</v>
          </cell>
        </row>
        <row r="11848">
          <cell r="A11848" t="str">
            <v>NR22342</v>
          </cell>
          <cell r="B11848" t="str">
            <v>AKG8661</v>
          </cell>
          <cell r="C11848" t="str">
            <v>先生</v>
          </cell>
          <cell r="D11848" t="str">
            <v>顧傑</v>
          </cell>
          <cell r="E11848" t="str">
            <v>顧傑先生</v>
          </cell>
          <cell r="F11848">
            <v>988697643</v>
          </cell>
        </row>
        <row r="11849">
          <cell r="A11849" t="str">
            <v>NR22348</v>
          </cell>
          <cell r="B11849" t="str">
            <v>AMY2523</v>
          </cell>
          <cell r="C11849" t="str">
            <v>先生</v>
          </cell>
          <cell r="D11849" t="str">
            <v>陳姣伶</v>
          </cell>
          <cell r="E11849" t="str">
            <v>張雅程先生</v>
          </cell>
          <cell r="F11849">
            <v>932529186</v>
          </cell>
        </row>
        <row r="11850">
          <cell r="A11850" t="str">
            <v>NR22356</v>
          </cell>
          <cell r="B11850" t="str">
            <v>AJJ6386</v>
          </cell>
          <cell r="C11850" t="str">
            <v>先生</v>
          </cell>
          <cell r="D11850" t="str">
            <v>柯明志</v>
          </cell>
          <cell r="E11850" t="str">
            <v>柯明志先生</v>
          </cell>
          <cell r="F11850">
            <v>988698868</v>
          </cell>
        </row>
        <row r="11851">
          <cell r="A11851" t="str">
            <v>NR22357</v>
          </cell>
          <cell r="B11851" t="str">
            <v>ALC3328</v>
          </cell>
          <cell r="C11851" t="str">
            <v>小姐</v>
          </cell>
          <cell r="D11851" t="str">
            <v>王麗玲</v>
          </cell>
          <cell r="E11851" t="str">
            <v>王麗玲小姐</v>
          </cell>
          <cell r="F11851">
            <v>970858958</v>
          </cell>
        </row>
        <row r="11852">
          <cell r="A11852" t="str">
            <v>NR22363</v>
          </cell>
          <cell r="B11852" t="str">
            <v>ANA1980</v>
          </cell>
          <cell r="C11852" t="str">
            <v>先生</v>
          </cell>
          <cell r="D11852" t="str">
            <v>蘇詠沂</v>
          </cell>
          <cell r="E11852" t="str">
            <v>蘇詠沂先生</v>
          </cell>
          <cell r="F11852">
            <v>956690406</v>
          </cell>
        </row>
        <row r="11853">
          <cell r="A11853" t="str">
            <v>NR22364</v>
          </cell>
          <cell r="B11853" t="str">
            <v>ANP5577</v>
          </cell>
          <cell r="C11853" t="str">
            <v>先生</v>
          </cell>
          <cell r="D11853" t="str">
            <v>賴純惠</v>
          </cell>
          <cell r="E11853" t="str">
            <v>李信儀先生</v>
          </cell>
          <cell r="F11853">
            <v>936062833</v>
          </cell>
        </row>
        <row r="11854">
          <cell r="A11854" t="str">
            <v>NR24013</v>
          </cell>
          <cell r="B11854" t="str">
            <v>AAB6708</v>
          </cell>
          <cell r="C11854" t="str">
            <v>小姐</v>
          </cell>
          <cell r="D11854" t="str">
            <v>李明燕</v>
          </cell>
          <cell r="E11854" t="str">
            <v>李明燕小姐</v>
          </cell>
          <cell r="F11854">
            <v>939838301</v>
          </cell>
        </row>
        <row r="11855">
          <cell r="A11855" t="str">
            <v>NR24014</v>
          </cell>
          <cell r="B11855" t="str">
            <v>APU8618</v>
          </cell>
          <cell r="C11855" t="str">
            <v>先生</v>
          </cell>
          <cell r="D11855" t="str">
            <v>陳志明</v>
          </cell>
          <cell r="E11855" t="str">
            <v>陳志明先生</v>
          </cell>
          <cell r="F11855">
            <v>939996639</v>
          </cell>
        </row>
        <row r="11856">
          <cell r="A11856" t="str">
            <v>NR24022</v>
          </cell>
          <cell r="B11856" t="str">
            <v>AAB6809</v>
          </cell>
          <cell r="C11856" t="str">
            <v>先生</v>
          </cell>
          <cell r="D11856" t="str">
            <v>柳捷棋</v>
          </cell>
          <cell r="E11856" t="str">
            <v>柳捷棋先生</v>
          </cell>
          <cell r="F11856">
            <v>913535295</v>
          </cell>
        </row>
        <row r="11857">
          <cell r="A11857" t="str">
            <v>NR24023</v>
          </cell>
          <cell r="B11857" t="str">
            <v>AGL6819</v>
          </cell>
          <cell r="C11857" t="str">
            <v>先生</v>
          </cell>
          <cell r="D11857" t="str">
            <v>盛奕愷</v>
          </cell>
          <cell r="E11857" t="str">
            <v>盛奕愷先生</v>
          </cell>
          <cell r="F11857">
            <v>925391966</v>
          </cell>
        </row>
        <row r="11858">
          <cell r="A11858" t="str">
            <v>NR24033</v>
          </cell>
          <cell r="B11858" t="str">
            <v>ALJ8207</v>
          </cell>
          <cell r="C11858" t="str">
            <v>先生</v>
          </cell>
          <cell r="D11858" t="str">
            <v>王佑丞</v>
          </cell>
          <cell r="E11858" t="str">
            <v>王佑丞先生</v>
          </cell>
          <cell r="F11858">
            <v>939334392</v>
          </cell>
        </row>
        <row r="11859">
          <cell r="A11859" t="str">
            <v>NR24037</v>
          </cell>
          <cell r="B11859" t="str">
            <v>AAN5686</v>
          </cell>
          <cell r="C11859" t="str">
            <v>小姐</v>
          </cell>
          <cell r="D11859" t="str">
            <v>郭敏雪</v>
          </cell>
          <cell r="E11859" t="str">
            <v>郭敏雪小姐</v>
          </cell>
          <cell r="F11859">
            <v>956504189</v>
          </cell>
        </row>
        <row r="11860">
          <cell r="A11860" t="str">
            <v>NR24043</v>
          </cell>
          <cell r="B11860" t="str">
            <v>AAR8957</v>
          </cell>
          <cell r="C11860" t="str">
            <v>先生</v>
          </cell>
          <cell r="D11860" t="str">
            <v>李建宏</v>
          </cell>
          <cell r="E11860" t="str">
            <v>李建宏先生</v>
          </cell>
          <cell r="F11860">
            <v>922158677</v>
          </cell>
        </row>
        <row r="11861">
          <cell r="A11861" t="str">
            <v>NR24044</v>
          </cell>
          <cell r="B11861" t="str">
            <v>AAN9396</v>
          </cell>
          <cell r="C11861" t="str">
            <v>小姐</v>
          </cell>
          <cell r="D11861" t="str">
            <v>周慧芳</v>
          </cell>
          <cell r="E11861" t="str">
            <v>周慧芳小姐</v>
          </cell>
          <cell r="F11861">
            <v>910306530</v>
          </cell>
        </row>
        <row r="11862">
          <cell r="A11862" t="str">
            <v>NR24056</v>
          </cell>
          <cell r="B11862" t="str">
            <v>AAR6222</v>
          </cell>
          <cell r="C11862" t="str">
            <v>小姐</v>
          </cell>
          <cell r="D11862" t="str">
            <v>葉惠芬</v>
          </cell>
          <cell r="E11862" t="str">
            <v>葉惠芬小姐</v>
          </cell>
          <cell r="F11862">
            <v>918959676</v>
          </cell>
        </row>
        <row r="11863">
          <cell r="A11863" t="str">
            <v>NR24066</v>
          </cell>
          <cell r="B11863" t="str">
            <v>AFF2825</v>
          </cell>
          <cell r="C11863" t="str">
            <v>先生</v>
          </cell>
          <cell r="D11863" t="str">
            <v>曾齡慧</v>
          </cell>
          <cell r="E11863" t="str">
            <v>李旭昶先生</v>
          </cell>
          <cell r="F11863">
            <v>987928163</v>
          </cell>
        </row>
        <row r="11864">
          <cell r="A11864" t="str">
            <v>NR24070</v>
          </cell>
          <cell r="B11864" t="str">
            <v>ABA7772</v>
          </cell>
          <cell r="C11864" t="str">
            <v>先生</v>
          </cell>
          <cell r="D11864" t="str">
            <v>蔡孟儒</v>
          </cell>
          <cell r="E11864" t="str">
            <v>蔡孟儒先生</v>
          </cell>
          <cell r="F11864">
            <v>920559541</v>
          </cell>
        </row>
        <row r="11865">
          <cell r="A11865" t="str">
            <v>NR24071</v>
          </cell>
          <cell r="B11865" t="str">
            <v>ABC3800</v>
          </cell>
          <cell r="C11865" t="str">
            <v>女士</v>
          </cell>
          <cell r="D11865" t="str">
            <v>林文美</v>
          </cell>
          <cell r="E11865" t="str">
            <v>林文美女士</v>
          </cell>
          <cell r="F11865">
            <v>935707279</v>
          </cell>
        </row>
        <row r="11866">
          <cell r="A11866" t="str">
            <v>NR24077</v>
          </cell>
          <cell r="B11866" t="str">
            <v>AAN6050</v>
          </cell>
          <cell r="C11866" t="str">
            <v>先生</v>
          </cell>
          <cell r="D11866" t="str">
            <v>陳小鈴</v>
          </cell>
          <cell r="E11866" t="str">
            <v>陳彥霖先生</v>
          </cell>
          <cell r="F11866">
            <v>989510148</v>
          </cell>
        </row>
        <row r="11867">
          <cell r="A11867" t="str">
            <v>NR24085</v>
          </cell>
          <cell r="B11867" t="str">
            <v>ANZ5020</v>
          </cell>
          <cell r="C11867" t="str">
            <v>先生</v>
          </cell>
          <cell r="D11867" t="str">
            <v>孫智娟</v>
          </cell>
          <cell r="E11867" t="str">
            <v>黃志弘先生</v>
          </cell>
          <cell r="F11867">
            <v>910080818</v>
          </cell>
        </row>
        <row r="11868">
          <cell r="A11868" t="str">
            <v>NR24099</v>
          </cell>
          <cell r="B11868" t="str">
            <v>ALX9989</v>
          </cell>
          <cell r="C11868" t="str">
            <v>先生</v>
          </cell>
          <cell r="D11868" t="str">
            <v>田恒璧</v>
          </cell>
          <cell r="E11868" t="str">
            <v>田恒璧先生</v>
          </cell>
          <cell r="F11868">
            <v>933857875</v>
          </cell>
        </row>
        <row r="11869">
          <cell r="A11869" t="str">
            <v>NR24111</v>
          </cell>
          <cell r="B11869" t="str">
            <v>AFF2582</v>
          </cell>
          <cell r="C11869" t="str">
            <v>先生</v>
          </cell>
          <cell r="D11869" t="str">
            <v>永成法律事務所毛國樑</v>
          </cell>
          <cell r="E11869" t="str">
            <v>毛國樑先生</v>
          </cell>
          <cell r="F11869">
            <v>931129229</v>
          </cell>
        </row>
        <row r="11870">
          <cell r="A11870" t="str">
            <v>NR24112</v>
          </cell>
          <cell r="B11870" t="str">
            <v>ASC6216</v>
          </cell>
          <cell r="C11870" t="str">
            <v>先生</v>
          </cell>
          <cell r="D11870" t="str">
            <v>欣茂機械有限公司鄧兆廷</v>
          </cell>
          <cell r="E11870" t="str">
            <v>鄧兆廷先生</v>
          </cell>
          <cell r="F11870">
            <v>938363095</v>
          </cell>
        </row>
        <row r="11871">
          <cell r="A11871" t="str">
            <v>NR24116</v>
          </cell>
          <cell r="B11871" t="str">
            <v>ABC9200</v>
          </cell>
          <cell r="C11871" t="str">
            <v>先生</v>
          </cell>
          <cell r="D11871" t="str">
            <v>劉又寧</v>
          </cell>
          <cell r="E11871" t="str">
            <v>劉又寧先生</v>
          </cell>
          <cell r="F11871">
            <v>975022044</v>
          </cell>
        </row>
        <row r="11872">
          <cell r="A11872" t="str">
            <v>NR24126</v>
          </cell>
          <cell r="B11872" t="str">
            <v>ABC6019</v>
          </cell>
          <cell r="C11872" t="str">
            <v>女士</v>
          </cell>
          <cell r="D11872" t="str">
            <v>陳華影</v>
          </cell>
          <cell r="E11872" t="str">
            <v>陳華影女士</v>
          </cell>
          <cell r="F11872">
            <v>933707062</v>
          </cell>
        </row>
        <row r="11873">
          <cell r="A11873" t="str">
            <v>NR24137</v>
          </cell>
          <cell r="B11873" t="str">
            <v>AFF0328</v>
          </cell>
          <cell r="C11873" t="str">
            <v>先生</v>
          </cell>
          <cell r="D11873" t="str">
            <v>葛舜</v>
          </cell>
          <cell r="E11873" t="str">
            <v>葛舜先生</v>
          </cell>
          <cell r="F11873">
            <v>980686951</v>
          </cell>
        </row>
        <row r="11874">
          <cell r="A11874" t="str">
            <v>NR24139</v>
          </cell>
          <cell r="B11874" t="str">
            <v>AFF2158</v>
          </cell>
          <cell r="C11874" t="str">
            <v>小姐</v>
          </cell>
          <cell r="D11874" t="str">
            <v>曾淑芬</v>
          </cell>
          <cell r="E11874" t="str">
            <v>曾淑芬小姐</v>
          </cell>
          <cell r="F11874">
            <v>972155035</v>
          </cell>
        </row>
        <row r="11875">
          <cell r="A11875" t="str">
            <v>NR24147</v>
          </cell>
          <cell r="B11875" t="str">
            <v>ACN9706</v>
          </cell>
          <cell r="C11875" t="str">
            <v>先生</v>
          </cell>
          <cell r="D11875" t="str">
            <v>黃玉玲</v>
          </cell>
          <cell r="E11875" t="str">
            <v>邱威龍先生</v>
          </cell>
          <cell r="F11875">
            <v>938096596</v>
          </cell>
        </row>
        <row r="11876">
          <cell r="A11876" t="str">
            <v>NR24175</v>
          </cell>
          <cell r="B11876" t="str">
            <v>AAR9815</v>
          </cell>
          <cell r="C11876" t="str">
            <v>先生</v>
          </cell>
          <cell r="D11876" t="str">
            <v>左欣怡</v>
          </cell>
          <cell r="E11876" t="str">
            <v>林修樂先生</v>
          </cell>
          <cell r="F11876">
            <v>983642504</v>
          </cell>
        </row>
        <row r="11877">
          <cell r="A11877" t="str">
            <v>NR24176</v>
          </cell>
          <cell r="B11877" t="str">
            <v>AFF3918</v>
          </cell>
          <cell r="C11877" t="str">
            <v>先生</v>
          </cell>
          <cell r="D11877" t="str">
            <v>許高榮</v>
          </cell>
          <cell r="E11877" t="str">
            <v>許高榮先生</v>
          </cell>
          <cell r="F11877">
            <v>973821185</v>
          </cell>
        </row>
        <row r="11878">
          <cell r="A11878" t="str">
            <v>NR24179</v>
          </cell>
          <cell r="B11878" t="str">
            <v>ABY1799</v>
          </cell>
          <cell r="C11878" t="str">
            <v>先生</v>
          </cell>
          <cell r="D11878" t="str">
            <v>任芬聖</v>
          </cell>
          <cell r="E11878" t="str">
            <v>任芬聖先生</v>
          </cell>
          <cell r="F11878">
            <v>921179452</v>
          </cell>
        </row>
        <row r="11879">
          <cell r="A11879" t="str">
            <v>NR24184</v>
          </cell>
          <cell r="B11879" t="str">
            <v>ANM0832</v>
          </cell>
          <cell r="C11879" t="str">
            <v>先生</v>
          </cell>
          <cell r="D11879" t="str">
            <v>盧柏瑋</v>
          </cell>
          <cell r="E11879" t="str">
            <v>盧柏瑋先生</v>
          </cell>
          <cell r="F11879">
            <v>936129525</v>
          </cell>
        </row>
        <row r="11880">
          <cell r="A11880" t="str">
            <v>NR24194</v>
          </cell>
          <cell r="B11880" t="str">
            <v>AKJ3972</v>
          </cell>
          <cell r="C11880" t="str">
            <v>小姐</v>
          </cell>
          <cell r="D11880" t="str">
            <v>陳美吟</v>
          </cell>
          <cell r="E11880" t="str">
            <v>陳美吟小姐</v>
          </cell>
          <cell r="F11880">
            <v>922660285</v>
          </cell>
        </row>
        <row r="11881">
          <cell r="A11881" t="str">
            <v>NR24195</v>
          </cell>
          <cell r="B11881" t="str">
            <v>ABC9810</v>
          </cell>
          <cell r="C11881" t="str">
            <v>先生</v>
          </cell>
          <cell r="D11881" t="str">
            <v>顏菁慧</v>
          </cell>
          <cell r="E11881" t="str">
            <v>張志豪先生</v>
          </cell>
          <cell r="F11881">
            <v>920079972</v>
          </cell>
        </row>
        <row r="11882">
          <cell r="A11882" t="str">
            <v>NR24204</v>
          </cell>
          <cell r="B11882" t="str">
            <v>AFF3396</v>
          </cell>
          <cell r="C11882" t="str">
            <v>先生</v>
          </cell>
          <cell r="D11882" t="str">
            <v>黃國智</v>
          </cell>
          <cell r="E11882" t="str">
            <v>黃國智先生</v>
          </cell>
          <cell r="F11882">
            <v>920770021</v>
          </cell>
        </row>
        <row r="11883">
          <cell r="A11883" t="str">
            <v>NR24210</v>
          </cell>
          <cell r="B11883" t="str">
            <v>AAR9857</v>
          </cell>
          <cell r="C11883" t="str">
            <v>小姐</v>
          </cell>
          <cell r="D11883" t="str">
            <v>李雅玲</v>
          </cell>
          <cell r="E11883" t="str">
            <v>李雅玲小姐</v>
          </cell>
          <cell r="F11883">
            <v>979101922</v>
          </cell>
        </row>
        <row r="11884">
          <cell r="A11884" t="str">
            <v>NR24228</v>
          </cell>
          <cell r="B11884" t="str">
            <v>AFF7266</v>
          </cell>
          <cell r="C11884" t="str">
            <v>先生</v>
          </cell>
          <cell r="D11884" t="str">
            <v>鄭惠文</v>
          </cell>
          <cell r="E11884" t="str">
            <v>顏銘宏先生</v>
          </cell>
          <cell r="F11884">
            <v>979966281</v>
          </cell>
        </row>
        <row r="11885">
          <cell r="A11885" t="str">
            <v>NR24238</v>
          </cell>
          <cell r="B11885" t="str">
            <v>RAJ0156</v>
          </cell>
          <cell r="C11885" t="str">
            <v>小姐</v>
          </cell>
          <cell r="D11885" t="str">
            <v>陳韻婷</v>
          </cell>
          <cell r="E11885" t="str">
            <v>陳韻婷小姐</v>
          </cell>
          <cell r="F11885">
            <v>926600296</v>
          </cell>
        </row>
        <row r="11886">
          <cell r="A11886" t="str">
            <v>NR24247</v>
          </cell>
          <cell r="B11886" t="str">
            <v>AGL0965</v>
          </cell>
          <cell r="C11886" t="str">
            <v>先生</v>
          </cell>
          <cell r="D11886" t="str">
            <v>高國峰</v>
          </cell>
          <cell r="E11886" t="str">
            <v>高國峰先生</v>
          </cell>
          <cell r="F11886">
            <v>925908288</v>
          </cell>
        </row>
        <row r="11887">
          <cell r="A11887" t="str">
            <v>NR24257</v>
          </cell>
          <cell r="B11887" t="str">
            <v>AFF1819</v>
          </cell>
          <cell r="C11887" t="str">
            <v>先生</v>
          </cell>
          <cell r="D11887" t="str">
            <v>羅紹庭</v>
          </cell>
          <cell r="E11887" t="str">
            <v>陳昱良先生</v>
          </cell>
          <cell r="F11887">
            <v>922936355</v>
          </cell>
        </row>
        <row r="11888">
          <cell r="A11888" t="str">
            <v>NR24260</v>
          </cell>
          <cell r="B11888" t="str">
            <v>AGN5120</v>
          </cell>
          <cell r="C11888" t="str">
            <v>小姐</v>
          </cell>
          <cell r="D11888" t="str">
            <v>林國智</v>
          </cell>
          <cell r="E11888" t="str">
            <v>楊羽晴小姐</v>
          </cell>
          <cell r="F11888">
            <v>910101277</v>
          </cell>
        </row>
        <row r="11889">
          <cell r="A11889" t="str">
            <v>NR24269</v>
          </cell>
          <cell r="B11889" t="str">
            <v>AFF6287</v>
          </cell>
          <cell r="C11889" t="str">
            <v>先生</v>
          </cell>
          <cell r="D11889" t="str">
            <v>張綺芳</v>
          </cell>
          <cell r="E11889" t="str">
            <v>簡進昌先生</v>
          </cell>
          <cell r="F11889">
            <v>936144211</v>
          </cell>
        </row>
        <row r="11890">
          <cell r="A11890" t="str">
            <v>NR24270</v>
          </cell>
          <cell r="B11890" t="str">
            <v>AFF6378</v>
          </cell>
          <cell r="C11890" t="str">
            <v>先生</v>
          </cell>
          <cell r="D11890" t="str">
            <v>許智然</v>
          </cell>
          <cell r="E11890" t="str">
            <v>許智然先生</v>
          </cell>
          <cell r="F11890">
            <v>988160507</v>
          </cell>
        </row>
        <row r="11891">
          <cell r="A11891" t="str">
            <v>NR24274</v>
          </cell>
          <cell r="B11891" t="str">
            <v>AGD6787</v>
          </cell>
          <cell r="C11891" t="str">
            <v>小姐</v>
          </cell>
          <cell r="D11891" t="str">
            <v>楊允文</v>
          </cell>
          <cell r="E11891" t="str">
            <v>楊允文小姐</v>
          </cell>
          <cell r="F11891">
            <v>939172979</v>
          </cell>
        </row>
        <row r="11892">
          <cell r="A11892" t="str">
            <v>NR24279</v>
          </cell>
          <cell r="B11892" t="str">
            <v>AFF6772</v>
          </cell>
          <cell r="C11892" t="str">
            <v>先生</v>
          </cell>
          <cell r="D11892" t="str">
            <v>王定穠</v>
          </cell>
          <cell r="E11892" t="str">
            <v>王定穠先生</v>
          </cell>
          <cell r="F11892">
            <v>916504457</v>
          </cell>
        </row>
        <row r="11893">
          <cell r="A11893" t="str">
            <v>NR24292</v>
          </cell>
          <cell r="B11893" t="str">
            <v>ACG2528</v>
          </cell>
          <cell r="C11893" t="str">
            <v>先生</v>
          </cell>
          <cell r="D11893" t="str">
            <v>嚴文龍</v>
          </cell>
          <cell r="E11893" t="str">
            <v>嚴文龍先生</v>
          </cell>
          <cell r="F11893">
            <v>921066863</v>
          </cell>
        </row>
        <row r="11894">
          <cell r="A11894" t="str">
            <v>NR24299</v>
          </cell>
          <cell r="B11894" t="str">
            <v>ATC0679</v>
          </cell>
          <cell r="C11894" t="str">
            <v>先生</v>
          </cell>
          <cell r="D11894" t="str">
            <v>林韋志</v>
          </cell>
          <cell r="E11894" t="str">
            <v>林韋志先生</v>
          </cell>
          <cell r="F11894">
            <v>955630718</v>
          </cell>
        </row>
        <row r="11895">
          <cell r="A11895" t="str">
            <v>NR24302</v>
          </cell>
          <cell r="B11895" t="str">
            <v>AGD3186</v>
          </cell>
          <cell r="C11895" t="str">
            <v>先生</v>
          </cell>
          <cell r="D11895" t="str">
            <v>吳彥德</v>
          </cell>
          <cell r="E11895" t="str">
            <v>吳彥德先生</v>
          </cell>
          <cell r="F11895">
            <v>988241168</v>
          </cell>
        </row>
        <row r="11896">
          <cell r="A11896" t="str">
            <v>NR24309</v>
          </cell>
          <cell r="B11896" t="str">
            <v>ABC9082</v>
          </cell>
          <cell r="C11896" t="str">
            <v>先生</v>
          </cell>
          <cell r="D11896" t="str">
            <v>王昌育</v>
          </cell>
          <cell r="E11896" t="str">
            <v>王昌育先生</v>
          </cell>
          <cell r="F11896">
            <v>920665750</v>
          </cell>
        </row>
        <row r="11897">
          <cell r="A11897" t="str">
            <v>NR24310</v>
          </cell>
          <cell r="B11897" t="str">
            <v>AFG9191</v>
          </cell>
          <cell r="C11897" t="str">
            <v>先生</v>
          </cell>
          <cell r="D11897" t="str">
            <v>周少鈞</v>
          </cell>
          <cell r="E11897" t="str">
            <v>周少鈞先生</v>
          </cell>
          <cell r="F11897">
            <v>932069556</v>
          </cell>
        </row>
        <row r="11898">
          <cell r="A11898" t="str">
            <v>NR24312</v>
          </cell>
          <cell r="B11898" t="str">
            <v>AFG8918</v>
          </cell>
          <cell r="C11898" t="str">
            <v>女士</v>
          </cell>
          <cell r="D11898" t="str">
            <v>王婉菁</v>
          </cell>
          <cell r="E11898" t="str">
            <v>王婉菁女士</v>
          </cell>
          <cell r="F11898">
            <v>900000000</v>
          </cell>
        </row>
        <row r="11899">
          <cell r="A11899" t="str">
            <v>NR24314</v>
          </cell>
          <cell r="B11899" t="str">
            <v>AHF8122</v>
          </cell>
          <cell r="C11899" t="str">
            <v>先生</v>
          </cell>
          <cell r="D11899" t="str">
            <v>徐偉峰</v>
          </cell>
          <cell r="E11899" t="str">
            <v>徐偉峰先生</v>
          </cell>
          <cell r="F11899">
            <v>955769178</v>
          </cell>
        </row>
        <row r="11900">
          <cell r="A11900" t="str">
            <v>NR24318</v>
          </cell>
          <cell r="B11900" t="str">
            <v>AAX5968</v>
          </cell>
          <cell r="C11900" t="str">
            <v>女士</v>
          </cell>
          <cell r="D11900" t="str">
            <v>黃美綺</v>
          </cell>
          <cell r="E11900" t="str">
            <v>黃美綺女士</v>
          </cell>
          <cell r="F11900">
            <v>931051970</v>
          </cell>
        </row>
        <row r="11901">
          <cell r="A11901" t="str">
            <v>NR24331</v>
          </cell>
          <cell r="B11901" t="str">
            <v>AGD0712</v>
          </cell>
          <cell r="C11901" t="str">
            <v>先生</v>
          </cell>
          <cell r="D11901" t="str">
            <v>陳昭明</v>
          </cell>
          <cell r="E11901" t="str">
            <v>陳昭明先生</v>
          </cell>
          <cell r="F11901">
            <v>986182641</v>
          </cell>
        </row>
        <row r="11902">
          <cell r="A11902" t="str">
            <v>NR24337</v>
          </cell>
          <cell r="B11902" t="str">
            <v>AFK1827</v>
          </cell>
          <cell r="C11902" t="str">
            <v>先生</v>
          </cell>
          <cell r="D11902" t="str">
            <v>陳星羽</v>
          </cell>
          <cell r="E11902" t="str">
            <v>陳星羽先生</v>
          </cell>
          <cell r="F11902">
            <v>935925880</v>
          </cell>
        </row>
        <row r="11903">
          <cell r="A11903" t="str">
            <v>NR24340</v>
          </cell>
          <cell r="B11903" t="str">
            <v>AFK6677</v>
          </cell>
          <cell r="C11903" t="str">
            <v>先生</v>
          </cell>
          <cell r="D11903" t="str">
            <v>沈薇</v>
          </cell>
          <cell r="E11903" t="str">
            <v>陳建仁先生</v>
          </cell>
          <cell r="F11903">
            <v>919069067</v>
          </cell>
        </row>
        <row r="11904">
          <cell r="A11904" t="str">
            <v>NR24346</v>
          </cell>
          <cell r="B11904" t="str">
            <v>AAW6787</v>
          </cell>
          <cell r="C11904" t="str">
            <v>先生</v>
          </cell>
          <cell r="D11904" t="str">
            <v>林世鐘</v>
          </cell>
          <cell r="E11904" t="str">
            <v>林世鐘先生</v>
          </cell>
          <cell r="F11904">
            <v>910093921</v>
          </cell>
        </row>
        <row r="11905">
          <cell r="A11905" t="str">
            <v>NR24347</v>
          </cell>
          <cell r="B11905" t="str">
            <v>AFG5109</v>
          </cell>
          <cell r="C11905" t="str">
            <v>先生</v>
          </cell>
          <cell r="D11905" t="str">
            <v>李宗信</v>
          </cell>
          <cell r="E11905" t="str">
            <v>李宗信先生</v>
          </cell>
          <cell r="F11905">
            <v>920348267</v>
          </cell>
        </row>
        <row r="11906">
          <cell r="A11906" t="str">
            <v>NR24351</v>
          </cell>
          <cell r="B11906" t="str">
            <v>AFH8387</v>
          </cell>
          <cell r="C11906" t="str">
            <v>小姐</v>
          </cell>
          <cell r="D11906" t="str">
            <v>俞慧珍</v>
          </cell>
          <cell r="E11906" t="str">
            <v>俞慧珍小姐</v>
          </cell>
          <cell r="F11906">
            <v>988801782</v>
          </cell>
        </row>
        <row r="11907">
          <cell r="A11907" t="str">
            <v>NR24356</v>
          </cell>
          <cell r="B11907" t="str">
            <v>AFF8606</v>
          </cell>
          <cell r="C11907" t="str">
            <v>小姐</v>
          </cell>
          <cell r="D11907" t="str">
            <v>林稚娟</v>
          </cell>
          <cell r="E11907" t="str">
            <v>林稚娟小姐</v>
          </cell>
          <cell r="F11907">
            <v>939993235</v>
          </cell>
        </row>
        <row r="11908">
          <cell r="A11908" t="str">
            <v>NR24360</v>
          </cell>
          <cell r="B11908" t="str">
            <v>AFN6567</v>
          </cell>
          <cell r="C11908" t="str">
            <v>先生</v>
          </cell>
          <cell r="D11908" t="str">
            <v>林坤杉</v>
          </cell>
          <cell r="E11908" t="str">
            <v>林坤杉先生</v>
          </cell>
          <cell r="F11908">
            <v>920039268</v>
          </cell>
        </row>
        <row r="11909">
          <cell r="A11909" t="str">
            <v>NR24368</v>
          </cell>
          <cell r="B11909" t="str">
            <v>AJG2008</v>
          </cell>
          <cell r="C11909" t="str">
            <v>先生</v>
          </cell>
          <cell r="D11909" t="str">
            <v>陳生祥</v>
          </cell>
          <cell r="E11909" t="str">
            <v>陳生祥先生</v>
          </cell>
          <cell r="F11909">
            <v>915288865</v>
          </cell>
        </row>
        <row r="11910">
          <cell r="A11910" t="str">
            <v>NR24373</v>
          </cell>
          <cell r="B11910" t="str">
            <v>AGE2306</v>
          </cell>
          <cell r="C11910" t="str">
            <v>小姐</v>
          </cell>
          <cell r="D11910" t="str">
            <v>彭怡華</v>
          </cell>
          <cell r="E11910" t="str">
            <v>彭怡華小姐</v>
          </cell>
          <cell r="F11910">
            <v>955628820</v>
          </cell>
        </row>
        <row r="11911">
          <cell r="A11911" t="str">
            <v>NR24387</v>
          </cell>
          <cell r="B11911" t="str">
            <v>AGD8918</v>
          </cell>
          <cell r="C11911" t="str">
            <v>先生</v>
          </cell>
          <cell r="D11911" t="str">
            <v>任紋儀</v>
          </cell>
          <cell r="E11911" t="str">
            <v>林敬堯先生</v>
          </cell>
          <cell r="F11911">
            <v>939901973</v>
          </cell>
        </row>
        <row r="11912">
          <cell r="A11912" t="str">
            <v>NR24393</v>
          </cell>
          <cell r="B11912" t="str">
            <v>AGD9918</v>
          </cell>
          <cell r="C11912" t="str">
            <v>小姐</v>
          </cell>
          <cell r="D11912" t="str">
            <v>黃含綿</v>
          </cell>
          <cell r="E11912" t="str">
            <v>黃含綿小姐</v>
          </cell>
          <cell r="F11912">
            <v>975591375</v>
          </cell>
        </row>
        <row r="11913">
          <cell r="A11913" t="str">
            <v>NR24413</v>
          </cell>
          <cell r="B11913" t="str">
            <v>AFG6755</v>
          </cell>
          <cell r="C11913" t="str">
            <v>先生</v>
          </cell>
          <cell r="D11913" t="str">
            <v>林鼎浩</v>
          </cell>
          <cell r="E11913" t="str">
            <v>林鼎浩先生</v>
          </cell>
          <cell r="F11913">
            <v>960056291</v>
          </cell>
        </row>
        <row r="11914">
          <cell r="A11914" t="str">
            <v>NR24414</v>
          </cell>
          <cell r="B11914" t="str">
            <v>ASB8919</v>
          </cell>
          <cell r="C11914" t="str">
            <v>先生</v>
          </cell>
          <cell r="D11914" t="str">
            <v>光宸科技(股)謝麗惠</v>
          </cell>
          <cell r="E11914" t="str">
            <v>林世傑先生</v>
          </cell>
          <cell r="F11914">
            <v>932299779</v>
          </cell>
        </row>
        <row r="11915">
          <cell r="A11915" t="str">
            <v>NR24433</v>
          </cell>
          <cell r="B11915" t="str">
            <v>AGD7808</v>
          </cell>
          <cell r="C11915" t="str">
            <v>先生</v>
          </cell>
          <cell r="D11915" t="str">
            <v>李玉惠</v>
          </cell>
          <cell r="E11915" t="str">
            <v>張嘉城先生</v>
          </cell>
          <cell r="F11915">
            <v>926695232</v>
          </cell>
        </row>
        <row r="11916">
          <cell r="A11916" t="str">
            <v>NR24442</v>
          </cell>
          <cell r="B11916" t="str">
            <v>AGD9906</v>
          </cell>
          <cell r="C11916" t="str">
            <v>先生</v>
          </cell>
          <cell r="D11916" t="str">
            <v>李宗晏</v>
          </cell>
          <cell r="E11916" t="str">
            <v>李宗晏先生</v>
          </cell>
          <cell r="F11916">
            <v>931886633</v>
          </cell>
        </row>
        <row r="11917">
          <cell r="A11917" t="str">
            <v>NR24445</v>
          </cell>
          <cell r="B11917" t="str">
            <v>AGD9577</v>
          </cell>
          <cell r="C11917" t="str">
            <v>小姐</v>
          </cell>
          <cell r="D11917" t="str">
            <v>李秀玲</v>
          </cell>
          <cell r="E11917" t="str">
            <v>李秀玲小姐</v>
          </cell>
          <cell r="F11917">
            <v>976562283</v>
          </cell>
        </row>
        <row r="11918">
          <cell r="A11918" t="str">
            <v>NR24447</v>
          </cell>
          <cell r="B11918" t="str">
            <v>AGD5952</v>
          </cell>
          <cell r="C11918" t="str">
            <v>先生</v>
          </cell>
          <cell r="D11918" t="str">
            <v>車已賣</v>
          </cell>
          <cell r="E11918" t="str">
            <v>車已賣先生</v>
          </cell>
          <cell r="F11918">
            <v>900000000</v>
          </cell>
        </row>
        <row r="11919">
          <cell r="A11919" t="str">
            <v>NR24457</v>
          </cell>
          <cell r="B11919" t="str">
            <v>AGC0121</v>
          </cell>
          <cell r="C11919" t="str">
            <v>先生</v>
          </cell>
          <cell r="D11919" t="str">
            <v>林聖哲</v>
          </cell>
          <cell r="E11919" t="str">
            <v>林聖哲先生</v>
          </cell>
          <cell r="F11919">
            <v>988931843</v>
          </cell>
        </row>
        <row r="11920">
          <cell r="A11920" t="str">
            <v>NR24472</v>
          </cell>
          <cell r="B11920" t="str">
            <v>RAJ6877</v>
          </cell>
          <cell r="C11920" t="str">
            <v>先生</v>
          </cell>
          <cell r="D11920" t="str">
            <v>台灣百多利有限公司(遠銀租賃)闕啟峰</v>
          </cell>
          <cell r="E11920" t="str">
            <v>闕啟峰先生</v>
          </cell>
          <cell r="F11920">
            <v>926775050</v>
          </cell>
        </row>
        <row r="11921">
          <cell r="A11921" t="str">
            <v>NR24473</v>
          </cell>
          <cell r="B11921" t="str">
            <v>AGD5193</v>
          </cell>
          <cell r="C11921" t="str">
            <v>先生</v>
          </cell>
          <cell r="D11921" t="str">
            <v>杜明義</v>
          </cell>
          <cell r="E11921" t="str">
            <v>杜明義先生</v>
          </cell>
          <cell r="F11921">
            <v>936186263</v>
          </cell>
        </row>
        <row r="11922">
          <cell r="A11922" t="str">
            <v>NR24476</v>
          </cell>
          <cell r="B11922" t="str">
            <v>AKK3098</v>
          </cell>
          <cell r="C11922" t="str">
            <v>先生</v>
          </cell>
          <cell r="D11922" t="str">
            <v>林國聖</v>
          </cell>
          <cell r="E11922" t="str">
            <v>林國聖先生</v>
          </cell>
          <cell r="F11922">
            <v>939570562</v>
          </cell>
        </row>
        <row r="11923">
          <cell r="A11923" t="str">
            <v>NR24480</v>
          </cell>
          <cell r="B11923" t="str">
            <v>ARJ1011</v>
          </cell>
          <cell r="C11923" t="str">
            <v>先生</v>
          </cell>
          <cell r="D11923" t="str">
            <v>邱東鋒</v>
          </cell>
          <cell r="E11923" t="str">
            <v>邱東鋒先生</v>
          </cell>
          <cell r="F11923">
            <v>912388681</v>
          </cell>
        </row>
        <row r="11924">
          <cell r="A11924" t="str">
            <v>NR24487</v>
          </cell>
          <cell r="B11924" t="str">
            <v>AGE2525</v>
          </cell>
          <cell r="C11924" t="str">
            <v>先生</v>
          </cell>
          <cell r="D11924" t="str">
            <v>竇雄軍</v>
          </cell>
          <cell r="E11924" t="str">
            <v>竇雄軍先生</v>
          </cell>
          <cell r="F11924">
            <v>933963066</v>
          </cell>
        </row>
        <row r="11925">
          <cell r="A11925" t="str">
            <v>NR24491</v>
          </cell>
          <cell r="B11925" t="str">
            <v>AGK3089</v>
          </cell>
          <cell r="C11925" t="str">
            <v>先生</v>
          </cell>
          <cell r="D11925" t="str">
            <v>范家華</v>
          </cell>
          <cell r="E11925" t="str">
            <v>范家華先生</v>
          </cell>
          <cell r="F11925">
            <v>912230058</v>
          </cell>
        </row>
        <row r="11926">
          <cell r="A11926" t="str">
            <v>NR24526</v>
          </cell>
          <cell r="B11926" t="str">
            <v>AGD5959</v>
          </cell>
          <cell r="C11926" t="str">
            <v>先生</v>
          </cell>
          <cell r="D11926" t="str">
            <v>林雅真</v>
          </cell>
          <cell r="E11926" t="str">
            <v>沈志強先生</v>
          </cell>
          <cell r="F11926">
            <v>918482872</v>
          </cell>
        </row>
        <row r="11927">
          <cell r="A11927" t="str">
            <v>NR24530</v>
          </cell>
          <cell r="B11927" t="str">
            <v>AGD7029</v>
          </cell>
          <cell r="C11927" t="str">
            <v>先生</v>
          </cell>
          <cell r="D11927" t="str">
            <v>蔡恆儒</v>
          </cell>
          <cell r="E11927" t="str">
            <v>蔡恆儒先生</v>
          </cell>
          <cell r="F11927">
            <v>975528956</v>
          </cell>
        </row>
        <row r="11928">
          <cell r="A11928" t="str">
            <v>NR24544</v>
          </cell>
          <cell r="B11928" t="str">
            <v>AHB2679</v>
          </cell>
          <cell r="C11928" t="str">
            <v>小姐</v>
          </cell>
          <cell r="D11928" t="str">
            <v>林美秀</v>
          </cell>
          <cell r="E11928" t="str">
            <v>林美秀小姐</v>
          </cell>
          <cell r="F11928">
            <v>982028760</v>
          </cell>
        </row>
        <row r="11929">
          <cell r="A11929" t="str">
            <v>NR24547</v>
          </cell>
          <cell r="B11929" t="str">
            <v>AGD0619</v>
          </cell>
          <cell r="C11929" t="str">
            <v>女士</v>
          </cell>
          <cell r="D11929" t="str">
            <v>徐郁晴</v>
          </cell>
          <cell r="E11929" t="str">
            <v>徐郁晴女士</v>
          </cell>
          <cell r="F11929">
            <v>918337827</v>
          </cell>
        </row>
        <row r="11930">
          <cell r="A11930" t="str">
            <v>NR24548</v>
          </cell>
          <cell r="B11930" t="str">
            <v>AGD8016</v>
          </cell>
          <cell r="C11930" t="str">
            <v>先生</v>
          </cell>
          <cell r="D11930" t="str">
            <v>張嘉倩</v>
          </cell>
          <cell r="E11930" t="str">
            <v>傅詩祺先生</v>
          </cell>
          <cell r="F11930">
            <v>912212993</v>
          </cell>
        </row>
        <row r="11931">
          <cell r="A11931" t="str">
            <v>NR24549</v>
          </cell>
          <cell r="B11931" t="str">
            <v>RAW0289</v>
          </cell>
          <cell r="C11931" t="str">
            <v>先生</v>
          </cell>
          <cell r="D11931" t="str">
            <v>聯邦國際租賃(股)陳昭穎</v>
          </cell>
          <cell r="E11931" t="str">
            <v>陳昭穎先生</v>
          </cell>
          <cell r="F11931">
            <v>955069133</v>
          </cell>
        </row>
        <row r="11932">
          <cell r="A11932" t="str">
            <v>NR24555</v>
          </cell>
          <cell r="B11932" t="str">
            <v>AGU2121</v>
          </cell>
          <cell r="C11932" t="str">
            <v>小姐</v>
          </cell>
          <cell r="D11932" t="str">
            <v>津禾教育科技(有)蔡書華</v>
          </cell>
          <cell r="E11932" t="str">
            <v>蔡書華小姐</v>
          </cell>
          <cell r="F11932">
            <v>932158340</v>
          </cell>
        </row>
        <row r="11933">
          <cell r="A11933" t="str">
            <v>NR24563</v>
          </cell>
          <cell r="B11933" t="str">
            <v>AGE8933</v>
          </cell>
          <cell r="C11933" t="str">
            <v>女士</v>
          </cell>
          <cell r="D11933" t="str">
            <v>林維楨</v>
          </cell>
          <cell r="E11933" t="str">
            <v>林維楨女士</v>
          </cell>
          <cell r="F11933">
            <v>911565739</v>
          </cell>
        </row>
        <row r="11934">
          <cell r="A11934" t="str">
            <v>NR24564</v>
          </cell>
          <cell r="B11934" t="str">
            <v>AGE7169</v>
          </cell>
          <cell r="C11934" t="str">
            <v>女士</v>
          </cell>
          <cell r="D11934" t="str">
            <v>呂淑梅</v>
          </cell>
          <cell r="E11934" t="str">
            <v>呂淑梅女士</v>
          </cell>
          <cell r="F11934">
            <v>932391142</v>
          </cell>
        </row>
        <row r="11935">
          <cell r="A11935" t="str">
            <v>NR24565</v>
          </cell>
          <cell r="B11935" t="str">
            <v>AGF2212</v>
          </cell>
          <cell r="C11935" t="str">
            <v>先生</v>
          </cell>
          <cell r="D11935" t="str">
            <v>余光華</v>
          </cell>
          <cell r="E11935" t="str">
            <v>余光華先生</v>
          </cell>
          <cell r="F11935">
            <v>912290905</v>
          </cell>
        </row>
        <row r="11936">
          <cell r="A11936" t="str">
            <v>NR24572</v>
          </cell>
          <cell r="B11936" t="str">
            <v>AGL3080</v>
          </cell>
          <cell r="C11936" t="str">
            <v>小姐</v>
          </cell>
          <cell r="D11936" t="str">
            <v>徐惠玲</v>
          </cell>
          <cell r="E11936" t="str">
            <v>徐惠玲小姐</v>
          </cell>
          <cell r="F11936">
            <v>939065638</v>
          </cell>
        </row>
        <row r="11937">
          <cell r="A11937" t="str">
            <v>NR24573</v>
          </cell>
          <cell r="B11937" t="str">
            <v>AGF0888</v>
          </cell>
          <cell r="C11937" t="str">
            <v>先生</v>
          </cell>
          <cell r="D11937" t="str">
            <v>賴詰畝</v>
          </cell>
          <cell r="E11937" t="str">
            <v>賴詰畝先生</v>
          </cell>
          <cell r="F11937">
            <v>913585188</v>
          </cell>
        </row>
        <row r="11938">
          <cell r="A11938" t="str">
            <v>NR24576</v>
          </cell>
          <cell r="B11938" t="str">
            <v>AGF1286</v>
          </cell>
          <cell r="C11938" t="str">
            <v>小姐</v>
          </cell>
          <cell r="D11938" t="str">
            <v>賴癸如</v>
          </cell>
          <cell r="E11938" t="str">
            <v>賴癸如小姐</v>
          </cell>
          <cell r="F11938">
            <v>932010488</v>
          </cell>
        </row>
        <row r="11939">
          <cell r="A11939" t="str">
            <v>NR24584</v>
          </cell>
          <cell r="B11939" t="str">
            <v>ALL5668</v>
          </cell>
          <cell r="C11939" t="str">
            <v>先生</v>
          </cell>
          <cell r="D11939" t="str">
            <v>周瑋明</v>
          </cell>
          <cell r="E11939" t="str">
            <v>周瑋明先生</v>
          </cell>
          <cell r="F11939">
            <v>935192400</v>
          </cell>
        </row>
        <row r="11940">
          <cell r="A11940" t="str">
            <v>NR24608</v>
          </cell>
          <cell r="B11940" t="str">
            <v>AAU9778</v>
          </cell>
          <cell r="C11940" t="str">
            <v>小姐</v>
          </cell>
          <cell r="D11940" t="str">
            <v>雷琇涵</v>
          </cell>
          <cell r="E11940" t="str">
            <v>雷琇涵小姐</v>
          </cell>
          <cell r="F11940">
            <v>920018099</v>
          </cell>
        </row>
        <row r="11941">
          <cell r="A11941" t="str">
            <v>NR24610</v>
          </cell>
          <cell r="B11941" t="str">
            <v>AGN8088</v>
          </cell>
          <cell r="C11941" t="str">
            <v>先生</v>
          </cell>
          <cell r="D11941" t="str">
            <v>杜韋勳</v>
          </cell>
          <cell r="E11941" t="str">
            <v>杜韋勳先生</v>
          </cell>
          <cell r="F11941">
            <v>927771224</v>
          </cell>
        </row>
        <row r="11942">
          <cell r="A11942" t="str">
            <v>NR24613</v>
          </cell>
          <cell r="B11942" t="str">
            <v>AGJ5557</v>
          </cell>
          <cell r="C11942" t="str">
            <v>先生</v>
          </cell>
          <cell r="D11942" t="str">
            <v>青禾力企業有限公司賴銘學</v>
          </cell>
          <cell r="E11942" t="str">
            <v>賴銘學先生</v>
          </cell>
          <cell r="F11942">
            <v>933052042</v>
          </cell>
        </row>
        <row r="11943">
          <cell r="A11943" t="str">
            <v>NR24617</v>
          </cell>
          <cell r="B11943" t="str">
            <v>AHM3323</v>
          </cell>
          <cell r="C11943" t="str">
            <v>先生</v>
          </cell>
          <cell r="D11943" t="str">
            <v>蔡宗儒</v>
          </cell>
          <cell r="E11943" t="str">
            <v>蔡宗儒先生</v>
          </cell>
          <cell r="F11943">
            <v>988871897</v>
          </cell>
        </row>
        <row r="11944">
          <cell r="A11944" t="str">
            <v>NR24621</v>
          </cell>
          <cell r="B11944" t="str">
            <v>AGH3171</v>
          </cell>
          <cell r="C11944" t="str">
            <v>先生</v>
          </cell>
          <cell r="D11944" t="str">
            <v>馬國忠</v>
          </cell>
          <cell r="E11944" t="str">
            <v>馬國忠先生</v>
          </cell>
          <cell r="F11944">
            <v>916937311</v>
          </cell>
        </row>
        <row r="11945">
          <cell r="A11945" t="str">
            <v>NR24635</v>
          </cell>
          <cell r="B11945" t="str">
            <v>AGP1885</v>
          </cell>
          <cell r="C11945" t="str">
            <v>先生</v>
          </cell>
          <cell r="D11945" t="str">
            <v>郭世偉</v>
          </cell>
          <cell r="E11945" t="str">
            <v>陳子傑先生</v>
          </cell>
          <cell r="F11945">
            <v>989614605</v>
          </cell>
        </row>
        <row r="11946">
          <cell r="A11946" t="str">
            <v>NR24637</v>
          </cell>
          <cell r="B11946" t="str">
            <v>AKA2730</v>
          </cell>
          <cell r="C11946" t="str">
            <v>先生</v>
          </cell>
          <cell r="D11946" t="str">
            <v>黃瓊琳</v>
          </cell>
          <cell r="E11946" t="str">
            <v>胡寧翼先生</v>
          </cell>
          <cell r="F11946">
            <v>935745211</v>
          </cell>
        </row>
        <row r="11947">
          <cell r="A11947" t="str">
            <v>NR24643</v>
          </cell>
          <cell r="B11947" t="str">
            <v>AHZ2578</v>
          </cell>
          <cell r="C11947" t="str">
            <v>先生</v>
          </cell>
          <cell r="D11947" t="str">
            <v>羅士博</v>
          </cell>
          <cell r="E11947" t="str">
            <v>羅士博先生</v>
          </cell>
          <cell r="F11947">
            <v>988986647</v>
          </cell>
        </row>
        <row r="11948">
          <cell r="A11948" t="str">
            <v>NR24653</v>
          </cell>
          <cell r="B11948" t="str">
            <v>AGR6266</v>
          </cell>
          <cell r="C11948" t="str">
            <v>先生</v>
          </cell>
          <cell r="D11948" t="str">
            <v>楊湘湘</v>
          </cell>
          <cell r="E11948" t="str">
            <v>李淵翰先生</v>
          </cell>
          <cell r="F11948">
            <v>971320660</v>
          </cell>
        </row>
        <row r="11949">
          <cell r="A11949" t="str">
            <v>NR24658</v>
          </cell>
          <cell r="B11949" t="str">
            <v>AHM8118</v>
          </cell>
          <cell r="C11949" t="str">
            <v>小姐</v>
          </cell>
          <cell r="D11949" t="str">
            <v>卓然企業有限公司陳瀛秋</v>
          </cell>
          <cell r="E11949" t="str">
            <v>陳瀛秋小姐</v>
          </cell>
          <cell r="F11949">
            <v>900000000</v>
          </cell>
        </row>
        <row r="11950">
          <cell r="A11950" t="str">
            <v>NR24659</v>
          </cell>
          <cell r="B11950" t="str">
            <v>AJG5072</v>
          </cell>
          <cell r="C11950" t="str">
            <v>先生</v>
          </cell>
          <cell r="D11950" t="str">
            <v>李惠文</v>
          </cell>
          <cell r="E11950" t="str">
            <v>林永富先生</v>
          </cell>
          <cell r="F11950">
            <v>978023055</v>
          </cell>
        </row>
        <row r="11951">
          <cell r="A11951" t="str">
            <v>NR24661</v>
          </cell>
          <cell r="B11951" t="str">
            <v>AGS1098</v>
          </cell>
          <cell r="C11951" t="str">
            <v>先生</v>
          </cell>
          <cell r="D11951" t="str">
            <v>張怡婷</v>
          </cell>
          <cell r="E11951" t="str">
            <v>鄒鎮名先生</v>
          </cell>
          <cell r="F11951">
            <v>920011888</v>
          </cell>
        </row>
        <row r="11952">
          <cell r="A11952" t="str">
            <v>NR24665</v>
          </cell>
          <cell r="B11952" t="str">
            <v>AGQ8591</v>
          </cell>
          <cell r="C11952" t="str">
            <v>小姐</v>
          </cell>
          <cell r="D11952" t="str">
            <v>安馳科技股份有限公司譚民梨</v>
          </cell>
          <cell r="E11952" t="str">
            <v>譚民梨小姐</v>
          </cell>
          <cell r="F11952">
            <v>933164310</v>
          </cell>
        </row>
        <row r="11953">
          <cell r="A11953" t="str">
            <v>NR24670</v>
          </cell>
          <cell r="B11953" t="str">
            <v>AGQ6888</v>
          </cell>
          <cell r="C11953" t="str">
            <v>先生</v>
          </cell>
          <cell r="D11953" t="str">
            <v>林禮慧</v>
          </cell>
          <cell r="E11953" t="str">
            <v>陳信維先生</v>
          </cell>
          <cell r="F11953">
            <v>918686866</v>
          </cell>
        </row>
        <row r="11954">
          <cell r="A11954" t="str">
            <v>NR24671</v>
          </cell>
          <cell r="B11954" t="str">
            <v>AGJ0311</v>
          </cell>
          <cell r="C11954" t="str">
            <v>先生</v>
          </cell>
          <cell r="D11954" t="str">
            <v>李瑞男</v>
          </cell>
          <cell r="E11954" t="str">
            <v>李瑞男先生</v>
          </cell>
          <cell r="F11954">
            <v>915538185</v>
          </cell>
        </row>
        <row r="11955">
          <cell r="A11955" t="str">
            <v>NR24674</v>
          </cell>
          <cell r="B11955" t="str">
            <v>AGL0823</v>
          </cell>
          <cell r="C11955" t="str">
            <v>先生</v>
          </cell>
          <cell r="D11955" t="str">
            <v>方仁廣</v>
          </cell>
          <cell r="E11955" t="str">
            <v>方仁廣先生</v>
          </cell>
          <cell r="F11955">
            <v>937358778</v>
          </cell>
        </row>
        <row r="11956">
          <cell r="A11956" t="str">
            <v>NR24675</v>
          </cell>
          <cell r="B11956" t="str">
            <v>AGJ5229</v>
          </cell>
          <cell r="C11956" t="str">
            <v>先生</v>
          </cell>
          <cell r="D11956" t="str">
            <v>王晉聲</v>
          </cell>
          <cell r="E11956" t="str">
            <v>王晉聲先生</v>
          </cell>
          <cell r="F11956">
            <v>955329391</v>
          </cell>
        </row>
        <row r="11957">
          <cell r="A11957" t="str">
            <v>NR24677</v>
          </cell>
          <cell r="B11957" t="str">
            <v>AGJ1525</v>
          </cell>
          <cell r="C11957" t="str">
            <v>先生</v>
          </cell>
          <cell r="D11957" t="str">
            <v>普利茲實業社江世玉</v>
          </cell>
          <cell r="E11957" t="str">
            <v>江世玉先生</v>
          </cell>
          <cell r="F11957">
            <v>938035089</v>
          </cell>
        </row>
        <row r="11958">
          <cell r="A11958" t="str">
            <v>NR24679</v>
          </cell>
          <cell r="B11958" t="str">
            <v>AGQ8633</v>
          </cell>
          <cell r="C11958" t="str">
            <v>先生</v>
          </cell>
          <cell r="D11958" t="str">
            <v>林慧君</v>
          </cell>
          <cell r="E11958" t="str">
            <v>呂德煌先生</v>
          </cell>
          <cell r="F11958">
            <v>932063056</v>
          </cell>
        </row>
        <row r="11959">
          <cell r="A11959" t="str">
            <v>NR24682</v>
          </cell>
          <cell r="B11959" t="str">
            <v>AGC9875</v>
          </cell>
          <cell r="C11959" t="str">
            <v>先生</v>
          </cell>
          <cell r="D11959" t="str">
            <v>張桂綱</v>
          </cell>
          <cell r="E11959" t="str">
            <v>張桂綱先生</v>
          </cell>
          <cell r="F11959">
            <v>933679456</v>
          </cell>
        </row>
        <row r="11960">
          <cell r="A11960" t="str">
            <v>NR24687</v>
          </cell>
          <cell r="B11960" t="str">
            <v>AGL3528</v>
          </cell>
          <cell r="C11960" t="str">
            <v>先生</v>
          </cell>
          <cell r="D11960" t="str">
            <v>捷威聯運國際有限公司陳昶元</v>
          </cell>
          <cell r="E11960" t="str">
            <v>陳昶元先生</v>
          </cell>
          <cell r="F11960">
            <v>927565181</v>
          </cell>
        </row>
        <row r="11961">
          <cell r="A11961" t="str">
            <v>NR24689</v>
          </cell>
          <cell r="B11961" t="str">
            <v>AJF5809</v>
          </cell>
          <cell r="C11961" t="str">
            <v>先生</v>
          </cell>
          <cell r="D11961" t="str">
            <v>潘肇滽</v>
          </cell>
          <cell r="E11961" t="str">
            <v>潘肇滽先生</v>
          </cell>
          <cell r="F11961">
            <v>937856313</v>
          </cell>
        </row>
        <row r="11962">
          <cell r="A11962" t="str">
            <v>NR24694</v>
          </cell>
          <cell r="B11962" t="str">
            <v>AGL0207</v>
          </cell>
          <cell r="C11962" t="str">
            <v>先生</v>
          </cell>
          <cell r="D11962" t="str">
            <v>范鳳蘭</v>
          </cell>
          <cell r="E11962" t="str">
            <v>李東河先生</v>
          </cell>
          <cell r="F11962">
            <v>979307197</v>
          </cell>
        </row>
        <row r="11963">
          <cell r="A11963" t="str">
            <v>NR24706</v>
          </cell>
          <cell r="B11963" t="str">
            <v>AKL0277</v>
          </cell>
          <cell r="C11963" t="str">
            <v>先生</v>
          </cell>
          <cell r="D11963" t="str">
            <v>黃得明</v>
          </cell>
          <cell r="E11963" t="str">
            <v>黃得明先生</v>
          </cell>
          <cell r="F11963">
            <v>920112832</v>
          </cell>
        </row>
        <row r="11964">
          <cell r="A11964" t="str">
            <v>NR24724</v>
          </cell>
          <cell r="B11964" t="str">
            <v>ALA9688</v>
          </cell>
          <cell r="C11964" t="str">
            <v>小姐</v>
          </cell>
          <cell r="D11964" t="str">
            <v>蕭子棋</v>
          </cell>
          <cell r="E11964" t="str">
            <v>蕭子棋小姐</v>
          </cell>
          <cell r="F11964">
            <v>987441367</v>
          </cell>
        </row>
        <row r="11965">
          <cell r="A11965" t="str">
            <v>NR24725</v>
          </cell>
          <cell r="B11965" t="str">
            <v>AJF1269</v>
          </cell>
          <cell r="C11965" t="str">
            <v>小姐</v>
          </cell>
          <cell r="D11965" t="str">
            <v>許美智</v>
          </cell>
          <cell r="E11965" t="str">
            <v>許美智小姐</v>
          </cell>
          <cell r="F11965">
            <v>921094661</v>
          </cell>
        </row>
        <row r="11966">
          <cell r="A11966" t="str">
            <v>NR24728</v>
          </cell>
          <cell r="B11966" t="str">
            <v>AGJ8927</v>
          </cell>
          <cell r="C11966" t="str">
            <v>女士</v>
          </cell>
          <cell r="D11966" t="str">
            <v>范柔柔</v>
          </cell>
          <cell r="E11966" t="str">
            <v>范柔柔女士</v>
          </cell>
          <cell r="F11966">
            <v>987627340</v>
          </cell>
        </row>
        <row r="11967">
          <cell r="A11967" t="str">
            <v>NR24729</v>
          </cell>
          <cell r="B11967" t="str">
            <v>NR24729</v>
          </cell>
          <cell r="C11967" t="str">
            <v>先生</v>
          </cell>
          <cell r="D11967" t="str">
            <v>車已賣</v>
          </cell>
          <cell r="E11967" t="str">
            <v>車已賣先生</v>
          </cell>
          <cell r="F11967">
            <v>900000000</v>
          </cell>
        </row>
        <row r="11968">
          <cell r="A11968" t="str">
            <v>NR24736</v>
          </cell>
          <cell r="B11968" t="str">
            <v>AGK5500</v>
          </cell>
          <cell r="C11968" t="str">
            <v>先生</v>
          </cell>
          <cell r="D11968" t="str">
            <v>謝明峰</v>
          </cell>
          <cell r="E11968" t="str">
            <v>謝明峰先生</v>
          </cell>
          <cell r="F11968">
            <v>981533547</v>
          </cell>
        </row>
        <row r="11969">
          <cell r="A11969" t="str">
            <v>NR24738</v>
          </cell>
          <cell r="B11969" t="str">
            <v>AGJ9975</v>
          </cell>
          <cell r="C11969" t="str">
            <v>先生</v>
          </cell>
          <cell r="D11969" t="str">
            <v>陳耀宗</v>
          </cell>
          <cell r="E11969" t="str">
            <v>陳耀宗先生</v>
          </cell>
          <cell r="F11969">
            <v>932000394</v>
          </cell>
        </row>
        <row r="11970">
          <cell r="A11970" t="str">
            <v>NR24740</v>
          </cell>
          <cell r="B11970" t="str">
            <v>AGN0623</v>
          </cell>
          <cell r="C11970" t="str">
            <v>先生</v>
          </cell>
          <cell r="D11970" t="str">
            <v>李曉燕</v>
          </cell>
          <cell r="E11970" t="str">
            <v>林毓翔先生</v>
          </cell>
          <cell r="F11970">
            <v>936469137</v>
          </cell>
        </row>
        <row r="11971">
          <cell r="A11971" t="str">
            <v>NR24741</v>
          </cell>
          <cell r="B11971" t="str">
            <v>RAW1116</v>
          </cell>
          <cell r="C11971" t="str">
            <v>先生</v>
          </cell>
          <cell r="D11971" t="str">
            <v>德記資產股份有限公司-台壽保融資(股)高智成</v>
          </cell>
          <cell r="E11971" t="str">
            <v>高智成先生</v>
          </cell>
          <cell r="F11971">
            <v>932300132</v>
          </cell>
        </row>
        <row r="11972">
          <cell r="A11972" t="str">
            <v>NR24755</v>
          </cell>
          <cell r="B11972" t="str">
            <v>AGK1501</v>
          </cell>
          <cell r="C11972" t="str">
            <v>先生</v>
          </cell>
          <cell r="D11972" t="str">
            <v>李國齡</v>
          </cell>
          <cell r="E11972" t="str">
            <v>李國齡先生</v>
          </cell>
          <cell r="F11972">
            <v>903145919</v>
          </cell>
        </row>
        <row r="11973">
          <cell r="A11973" t="str">
            <v>NR24771</v>
          </cell>
          <cell r="B11973" t="str">
            <v>ARF6700</v>
          </cell>
          <cell r="C11973" t="str">
            <v>小姐</v>
          </cell>
          <cell r="D11973" t="str">
            <v>鄒沛綸</v>
          </cell>
          <cell r="E11973" t="str">
            <v>鄒沛綸小姐</v>
          </cell>
          <cell r="F11973">
            <v>983820001</v>
          </cell>
        </row>
        <row r="11974">
          <cell r="A11974" t="str">
            <v>NR24772</v>
          </cell>
          <cell r="B11974" t="str">
            <v>AKF2259</v>
          </cell>
          <cell r="C11974" t="str">
            <v>先生</v>
          </cell>
          <cell r="D11974" t="str">
            <v>李俊</v>
          </cell>
          <cell r="E11974" t="str">
            <v>李俊先生</v>
          </cell>
          <cell r="F11974">
            <v>932228536</v>
          </cell>
        </row>
        <row r="11975">
          <cell r="A11975" t="str">
            <v>NR24773</v>
          </cell>
          <cell r="B11975" t="str">
            <v>APL8822</v>
          </cell>
          <cell r="C11975" t="str">
            <v>先生</v>
          </cell>
          <cell r="D11975" t="str">
            <v>陳偉鵬</v>
          </cell>
          <cell r="E11975" t="str">
            <v>陳偉鵬先生</v>
          </cell>
          <cell r="F11975">
            <v>978362678</v>
          </cell>
        </row>
        <row r="11976">
          <cell r="A11976" t="str">
            <v>NR24783</v>
          </cell>
          <cell r="B11976" t="str">
            <v>AJG6628</v>
          </cell>
          <cell r="C11976" t="str">
            <v>先生</v>
          </cell>
          <cell r="D11976" t="str">
            <v>呂文述</v>
          </cell>
          <cell r="E11976" t="str">
            <v>呂文述先生</v>
          </cell>
          <cell r="F11976">
            <v>988363094</v>
          </cell>
        </row>
        <row r="11977">
          <cell r="A11977" t="str">
            <v>NR24786</v>
          </cell>
          <cell r="B11977" t="str">
            <v>AGL1555</v>
          </cell>
          <cell r="C11977" t="str">
            <v>先生</v>
          </cell>
          <cell r="D11977" t="str">
            <v>中行投資股份有限公司黃啟誠</v>
          </cell>
          <cell r="E11977" t="str">
            <v>黃啟誠先生</v>
          </cell>
          <cell r="F11977">
            <v>987041298</v>
          </cell>
        </row>
        <row r="11978">
          <cell r="A11978" t="str">
            <v>NR24787</v>
          </cell>
          <cell r="B11978" t="str">
            <v>AGL1926</v>
          </cell>
          <cell r="C11978" t="str">
            <v>先生</v>
          </cell>
          <cell r="D11978" t="str">
            <v>鍾昕</v>
          </cell>
          <cell r="E11978" t="str">
            <v>鍾昕先生</v>
          </cell>
          <cell r="F11978">
            <v>938627800</v>
          </cell>
        </row>
        <row r="11979">
          <cell r="A11979" t="str">
            <v>NR24794</v>
          </cell>
          <cell r="B11979" t="str">
            <v>AGT9385</v>
          </cell>
          <cell r="C11979" t="str">
            <v>先生</v>
          </cell>
          <cell r="D11979" t="str">
            <v>呂柏松</v>
          </cell>
          <cell r="E11979" t="str">
            <v>呂柏松先生</v>
          </cell>
          <cell r="F11979">
            <v>932082918</v>
          </cell>
        </row>
        <row r="11980">
          <cell r="A11980" t="str">
            <v>NR24806</v>
          </cell>
          <cell r="B11980" t="str">
            <v>AGL8592</v>
          </cell>
          <cell r="C11980" t="str">
            <v>小姐</v>
          </cell>
          <cell r="D11980" t="str">
            <v>羅培瑋</v>
          </cell>
          <cell r="E11980" t="str">
            <v>羅培瑋小姐</v>
          </cell>
          <cell r="F11980">
            <v>926896645</v>
          </cell>
        </row>
        <row r="11981">
          <cell r="A11981" t="str">
            <v>NR24810</v>
          </cell>
          <cell r="B11981" t="str">
            <v>AKT6563</v>
          </cell>
          <cell r="C11981" t="str">
            <v>先生</v>
          </cell>
          <cell r="D11981" t="str">
            <v>陳威菁</v>
          </cell>
          <cell r="E11981" t="str">
            <v>陳威菁先生</v>
          </cell>
          <cell r="F11981">
            <v>978352902</v>
          </cell>
        </row>
        <row r="11982">
          <cell r="A11982" t="str">
            <v>NR24833</v>
          </cell>
          <cell r="B11982" t="str">
            <v>AKF5760</v>
          </cell>
          <cell r="C11982" t="str">
            <v>小姐</v>
          </cell>
          <cell r="D11982" t="str">
            <v>梁育嘉</v>
          </cell>
          <cell r="E11982" t="str">
            <v>吳曉芳小姐</v>
          </cell>
          <cell r="F11982">
            <v>937046691</v>
          </cell>
        </row>
        <row r="11983">
          <cell r="A11983" t="str">
            <v>NR24836</v>
          </cell>
          <cell r="B11983" t="str">
            <v>AJF0679</v>
          </cell>
          <cell r="C11983" t="str">
            <v>小姐</v>
          </cell>
          <cell r="D11983" t="str">
            <v>應淑蘭</v>
          </cell>
          <cell r="E11983" t="str">
            <v>應淑蘭小姐</v>
          </cell>
          <cell r="F11983">
            <v>988939939</v>
          </cell>
        </row>
        <row r="11984">
          <cell r="A11984" t="str">
            <v>NR24837</v>
          </cell>
          <cell r="B11984" t="str">
            <v>AJF5361</v>
          </cell>
          <cell r="C11984" t="str">
            <v>先生</v>
          </cell>
          <cell r="D11984" t="str">
            <v>許堤銀</v>
          </cell>
          <cell r="E11984" t="str">
            <v>王安正先生</v>
          </cell>
          <cell r="F11984">
            <v>925307788</v>
          </cell>
        </row>
        <row r="11985">
          <cell r="A11985" t="str">
            <v>NR24840</v>
          </cell>
          <cell r="B11985" t="str">
            <v>AGL5851</v>
          </cell>
          <cell r="C11985" t="str">
            <v>先生</v>
          </cell>
          <cell r="D11985" t="str">
            <v>李志邦</v>
          </cell>
          <cell r="E11985" t="str">
            <v>李志邦先生</v>
          </cell>
          <cell r="F11985">
            <v>920150939</v>
          </cell>
        </row>
        <row r="11986">
          <cell r="A11986" t="str">
            <v>NR24841</v>
          </cell>
          <cell r="B11986" t="str">
            <v>AJG0120</v>
          </cell>
          <cell r="C11986" t="str">
            <v>先生</v>
          </cell>
          <cell r="D11986" t="str">
            <v>陳順清</v>
          </cell>
          <cell r="E11986" t="str">
            <v>陳順清先生</v>
          </cell>
          <cell r="F11986">
            <v>978269003</v>
          </cell>
        </row>
        <row r="11987">
          <cell r="A11987" t="str">
            <v>NR24845</v>
          </cell>
          <cell r="B11987" t="str">
            <v>RAQ8211</v>
          </cell>
          <cell r="C11987" t="str">
            <v>小姐</v>
          </cell>
          <cell r="D11987" t="str">
            <v>遠銀國際租賃股份有限公司何季樺</v>
          </cell>
          <cell r="E11987" t="str">
            <v>何季樺小姐</v>
          </cell>
          <cell r="F11987">
            <v>931177377</v>
          </cell>
        </row>
        <row r="11988">
          <cell r="A11988" t="str">
            <v>NR24846</v>
          </cell>
          <cell r="B11988" t="str">
            <v>ANA7870</v>
          </cell>
          <cell r="C11988" t="str">
            <v>先生</v>
          </cell>
          <cell r="D11988" t="str">
            <v>呂佳瞱</v>
          </cell>
          <cell r="E11988" t="str">
            <v>陳俊森先生</v>
          </cell>
          <cell r="F11988">
            <v>937639567</v>
          </cell>
        </row>
        <row r="11989">
          <cell r="A11989" t="str">
            <v>NR24847</v>
          </cell>
          <cell r="B11989" t="str">
            <v>ANV3310</v>
          </cell>
          <cell r="C11989" t="str">
            <v>先生</v>
          </cell>
          <cell r="D11989" t="str">
            <v>陳柏廷</v>
          </cell>
          <cell r="E11989" t="str">
            <v>陳柏廷先生</v>
          </cell>
          <cell r="F11989">
            <v>978177271</v>
          </cell>
        </row>
        <row r="11990">
          <cell r="A11990" t="str">
            <v>NR24848</v>
          </cell>
          <cell r="B11990" t="str">
            <v>AKA7695</v>
          </cell>
          <cell r="C11990" t="str">
            <v>先生</v>
          </cell>
          <cell r="D11990" t="str">
            <v>劉校榕</v>
          </cell>
          <cell r="E11990" t="str">
            <v>劉校榕先生</v>
          </cell>
          <cell r="F11990">
            <v>933575803</v>
          </cell>
        </row>
        <row r="11991">
          <cell r="A11991" t="str">
            <v>NR24849</v>
          </cell>
          <cell r="B11991" t="str">
            <v>AJF7391</v>
          </cell>
          <cell r="C11991" t="str">
            <v>小姐</v>
          </cell>
          <cell r="D11991" t="str">
            <v>吳陳美惠</v>
          </cell>
          <cell r="E11991" t="str">
            <v>吳陳美惠小姐</v>
          </cell>
          <cell r="F11991">
            <v>983014572</v>
          </cell>
        </row>
        <row r="11992">
          <cell r="A11992" t="str">
            <v>NR24854</v>
          </cell>
          <cell r="B11992" t="str">
            <v>ANZ8383</v>
          </cell>
          <cell r="C11992" t="str">
            <v>先生</v>
          </cell>
          <cell r="D11992" t="str">
            <v>陳文洲</v>
          </cell>
          <cell r="E11992" t="str">
            <v>陳文洲先生</v>
          </cell>
          <cell r="F11992">
            <v>932268204</v>
          </cell>
        </row>
        <row r="11993">
          <cell r="A11993" t="str">
            <v>NR24874</v>
          </cell>
          <cell r="B11993" t="str">
            <v>AGL1816</v>
          </cell>
          <cell r="C11993" t="str">
            <v>小姐</v>
          </cell>
          <cell r="D11993" t="str">
            <v>林婉芬</v>
          </cell>
          <cell r="E11993" t="str">
            <v>林婉芬小姐</v>
          </cell>
          <cell r="F11993">
            <v>953366801</v>
          </cell>
        </row>
        <row r="11994">
          <cell r="A11994" t="str">
            <v>NR24881</v>
          </cell>
          <cell r="B11994" t="str">
            <v>AKM2166</v>
          </cell>
          <cell r="C11994" t="str">
            <v>小姐</v>
          </cell>
          <cell r="D11994" t="str">
            <v>陳秀暖</v>
          </cell>
          <cell r="E11994" t="str">
            <v>陳秀暖小姐</v>
          </cell>
          <cell r="F11994">
            <v>937162557</v>
          </cell>
        </row>
        <row r="11995">
          <cell r="A11995" t="str">
            <v>NR24883</v>
          </cell>
          <cell r="B11995" t="str">
            <v>AKF0985</v>
          </cell>
          <cell r="C11995" t="str">
            <v>小姐</v>
          </cell>
          <cell r="D11995" t="str">
            <v>博亞法律事務所周舒雁</v>
          </cell>
          <cell r="E11995" t="str">
            <v>周舒雁小姐</v>
          </cell>
          <cell r="F11995">
            <v>939985321</v>
          </cell>
        </row>
        <row r="11996">
          <cell r="A11996" t="str">
            <v>NR24885</v>
          </cell>
          <cell r="B11996" t="str">
            <v>AGL5330</v>
          </cell>
          <cell r="C11996" t="str">
            <v>先生</v>
          </cell>
          <cell r="D11996" t="str">
            <v>王冠傑</v>
          </cell>
          <cell r="E11996" t="str">
            <v>王冠傑先生</v>
          </cell>
          <cell r="F11996">
            <v>936462568</v>
          </cell>
        </row>
        <row r="11997">
          <cell r="A11997" t="str">
            <v>NR24886</v>
          </cell>
          <cell r="B11997" t="str">
            <v>AGL1038</v>
          </cell>
          <cell r="C11997" t="str">
            <v>先生</v>
          </cell>
          <cell r="D11997" t="str">
            <v>趙尹聖</v>
          </cell>
          <cell r="E11997" t="str">
            <v>趙尹聖先生</v>
          </cell>
          <cell r="F11997">
            <v>938318322</v>
          </cell>
        </row>
        <row r="11998">
          <cell r="A11998" t="str">
            <v>NR24889</v>
          </cell>
          <cell r="B11998" t="str">
            <v>AJF7393</v>
          </cell>
          <cell r="C11998" t="str">
            <v>先生</v>
          </cell>
          <cell r="D11998" t="str">
            <v>夏意</v>
          </cell>
          <cell r="E11998" t="str">
            <v>詹立名先生</v>
          </cell>
          <cell r="F11998">
            <v>987176955</v>
          </cell>
        </row>
        <row r="11999">
          <cell r="A11999" t="str">
            <v>NR24910</v>
          </cell>
          <cell r="B11999" t="str">
            <v>AGV5291</v>
          </cell>
          <cell r="C11999" t="str">
            <v>小姐</v>
          </cell>
          <cell r="D11999" t="str">
            <v>許書華</v>
          </cell>
          <cell r="E11999" t="str">
            <v>高小姐小姐</v>
          </cell>
          <cell r="F11999">
            <v>919288986</v>
          </cell>
        </row>
        <row r="12000">
          <cell r="A12000" t="str">
            <v>NR24911</v>
          </cell>
          <cell r="B12000" t="str">
            <v>AMX9772</v>
          </cell>
          <cell r="C12000" t="str">
            <v>先生</v>
          </cell>
          <cell r="D12000" t="str">
            <v>蔡朝泉</v>
          </cell>
          <cell r="E12000" t="str">
            <v>蔡朝泉先生</v>
          </cell>
          <cell r="F12000">
            <v>936040772</v>
          </cell>
        </row>
        <row r="12001">
          <cell r="A12001" t="str">
            <v>NR24914</v>
          </cell>
          <cell r="B12001" t="str">
            <v>AGK9728</v>
          </cell>
          <cell r="C12001" t="str">
            <v>小姐</v>
          </cell>
          <cell r="D12001" t="str">
            <v>許美娟</v>
          </cell>
          <cell r="E12001" t="str">
            <v>許美娟小姐</v>
          </cell>
          <cell r="F12001">
            <v>939779899</v>
          </cell>
        </row>
        <row r="12002">
          <cell r="A12002" t="str">
            <v>NR24920</v>
          </cell>
          <cell r="B12002" t="str">
            <v>AGN7068</v>
          </cell>
          <cell r="C12002" t="str">
            <v>先生</v>
          </cell>
          <cell r="D12002" t="str">
            <v>何成淵</v>
          </cell>
          <cell r="E12002" t="str">
            <v>何成淵先生</v>
          </cell>
          <cell r="F12002">
            <v>922471230</v>
          </cell>
        </row>
        <row r="12003">
          <cell r="A12003" t="str">
            <v>NR24921</v>
          </cell>
          <cell r="B12003" t="str">
            <v>AJG2333</v>
          </cell>
          <cell r="C12003" t="str">
            <v>先生</v>
          </cell>
          <cell r="D12003" t="str">
            <v>周銘輝</v>
          </cell>
          <cell r="E12003" t="str">
            <v>周銘輝先生</v>
          </cell>
          <cell r="F12003">
            <v>989527615</v>
          </cell>
        </row>
        <row r="12004">
          <cell r="A12004" t="str">
            <v>NR24928</v>
          </cell>
          <cell r="B12004" t="str">
            <v>AGS9938</v>
          </cell>
          <cell r="C12004" t="str">
            <v>先生</v>
          </cell>
          <cell r="D12004" t="str">
            <v>張瑋玲</v>
          </cell>
          <cell r="E12004" t="str">
            <v>張峻榮先生</v>
          </cell>
          <cell r="F12004">
            <v>928228158</v>
          </cell>
        </row>
        <row r="12005">
          <cell r="A12005" t="str">
            <v>NR24943</v>
          </cell>
          <cell r="B12005" t="str">
            <v>AKD5397</v>
          </cell>
          <cell r="C12005" t="str">
            <v>先生</v>
          </cell>
          <cell r="D12005" t="str">
            <v>蔡逢洲</v>
          </cell>
          <cell r="E12005" t="str">
            <v>蔡逢洲先生</v>
          </cell>
          <cell r="F12005">
            <v>958087071</v>
          </cell>
        </row>
        <row r="12006">
          <cell r="A12006" t="str">
            <v>NR24946</v>
          </cell>
          <cell r="B12006" t="str">
            <v>RAW6290</v>
          </cell>
          <cell r="C12006" t="str">
            <v>先生</v>
          </cell>
          <cell r="D12006" t="str">
            <v>遠銀國際租賃股份有限公司林威光</v>
          </cell>
          <cell r="E12006" t="str">
            <v>林威光先生</v>
          </cell>
          <cell r="F12006">
            <v>955628791</v>
          </cell>
        </row>
        <row r="12007">
          <cell r="A12007" t="str">
            <v>NR24948</v>
          </cell>
          <cell r="B12007" t="str">
            <v>AJG2997</v>
          </cell>
          <cell r="C12007" t="str">
            <v>小姐</v>
          </cell>
          <cell r="D12007" t="str">
            <v>郭湘妍</v>
          </cell>
          <cell r="E12007" t="str">
            <v>郭湘妍小姐</v>
          </cell>
          <cell r="F12007">
            <v>958497619</v>
          </cell>
        </row>
        <row r="12008">
          <cell r="A12008" t="str">
            <v>NR24953</v>
          </cell>
          <cell r="B12008" t="str">
            <v>AJU3131</v>
          </cell>
          <cell r="C12008" t="str">
            <v>小姐</v>
          </cell>
          <cell r="D12008" t="str">
            <v>林文薰</v>
          </cell>
          <cell r="E12008" t="str">
            <v>莊太太小姐</v>
          </cell>
          <cell r="F12008">
            <v>952495168</v>
          </cell>
        </row>
        <row r="12009">
          <cell r="A12009" t="str">
            <v>NR24954</v>
          </cell>
          <cell r="B12009" t="str">
            <v>AJF7290</v>
          </cell>
          <cell r="C12009" t="str">
            <v>先生</v>
          </cell>
          <cell r="D12009" t="str">
            <v>劉仲勇</v>
          </cell>
          <cell r="E12009" t="str">
            <v>劉仲勇先生</v>
          </cell>
          <cell r="F12009">
            <v>932342377</v>
          </cell>
        </row>
        <row r="12010">
          <cell r="A12010" t="str">
            <v>NR24963</v>
          </cell>
          <cell r="B12010" t="str">
            <v>AJF0712</v>
          </cell>
          <cell r="C12010" t="str">
            <v>先生</v>
          </cell>
          <cell r="D12010" t="str">
            <v>王冠彥</v>
          </cell>
          <cell r="E12010" t="str">
            <v>王冠彥先生</v>
          </cell>
          <cell r="F12010">
            <v>938112927</v>
          </cell>
        </row>
        <row r="12011">
          <cell r="A12011" t="str">
            <v>NR24965</v>
          </cell>
          <cell r="B12011" t="str">
            <v>AJG8680</v>
          </cell>
          <cell r="C12011" t="str">
            <v>先生</v>
          </cell>
          <cell r="D12011" t="str">
            <v>葉明峰</v>
          </cell>
          <cell r="E12011" t="str">
            <v>黃新愷先生</v>
          </cell>
          <cell r="F12011">
            <v>937060057</v>
          </cell>
        </row>
        <row r="12012">
          <cell r="A12012" t="str">
            <v>NR24989</v>
          </cell>
          <cell r="B12012" t="str">
            <v>AKM8125</v>
          </cell>
          <cell r="C12012" t="str">
            <v>先生</v>
          </cell>
          <cell r="D12012" t="str">
            <v>劉樹崇</v>
          </cell>
          <cell r="E12012" t="str">
            <v>劉樹崇先生</v>
          </cell>
          <cell r="F12012">
            <v>928762245</v>
          </cell>
        </row>
        <row r="12013">
          <cell r="A12013" t="str">
            <v>NR24990</v>
          </cell>
          <cell r="B12013" t="str">
            <v>AKA0615</v>
          </cell>
          <cell r="C12013" t="str">
            <v>先生</v>
          </cell>
          <cell r="D12013" t="str">
            <v>詹雲任</v>
          </cell>
          <cell r="E12013" t="str">
            <v>詹雲任先生</v>
          </cell>
          <cell r="F12013">
            <v>963234232</v>
          </cell>
        </row>
        <row r="12014">
          <cell r="A12014" t="str">
            <v>NR44891</v>
          </cell>
          <cell r="B12014" t="str">
            <v>AFK3789</v>
          </cell>
          <cell r="C12014" t="str">
            <v>先生</v>
          </cell>
          <cell r="D12014" t="str">
            <v>王錦寶</v>
          </cell>
          <cell r="E12014" t="str">
            <v>王錦寶先生</v>
          </cell>
          <cell r="F12014">
            <v>918528528</v>
          </cell>
        </row>
        <row r="12015">
          <cell r="A12015" t="str">
            <v>NR46966</v>
          </cell>
          <cell r="B12015" t="str">
            <v>APX5878</v>
          </cell>
          <cell r="C12015" t="str">
            <v>先生</v>
          </cell>
          <cell r="D12015" t="str">
            <v>唐永艦</v>
          </cell>
          <cell r="E12015" t="str">
            <v>唐永艦先生</v>
          </cell>
          <cell r="F12015">
            <v>932107625</v>
          </cell>
        </row>
        <row r="12016">
          <cell r="A12016" t="str">
            <v>NR47201</v>
          </cell>
          <cell r="B12016" t="str">
            <v>APB0852</v>
          </cell>
          <cell r="C12016" t="str">
            <v>先生</v>
          </cell>
          <cell r="D12016" t="str">
            <v>陳文豪</v>
          </cell>
          <cell r="E12016" t="str">
            <v>陳文豪先生</v>
          </cell>
          <cell r="F12016">
            <v>958959605</v>
          </cell>
        </row>
        <row r="12017">
          <cell r="A12017" t="str">
            <v>NS02068</v>
          </cell>
          <cell r="B12017" t="str">
            <v>APB2629</v>
          </cell>
          <cell r="C12017" t="str">
            <v>小姐</v>
          </cell>
          <cell r="D12017" t="str">
            <v>曾慧美</v>
          </cell>
          <cell r="E12017" t="str">
            <v>曾慧美小姐</v>
          </cell>
          <cell r="F12017">
            <v>919560858</v>
          </cell>
        </row>
        <row r="12018">
          <cell r="A12018" t="str">
            <v>NS81512</v>
          </cell>
          <cell r="B12018" t="str">
            <v>NS81512</v>
          </cell>
          <cell r="C12018" t="str">
            <v>先生</v>
          </cell>
          <cell r="D12018" t="str">
            <v>鉑德汽車股份有限公司程柏盛</v>
          </cell>
          <cell r="E12018" t="str">
            <v>程柏盛先生</v>
          </cell>
          <cell r="F12018">
            <v>936033878</v>
          </cell>
        </row>
        <row r="12019">
          <cell r="A12019" t="str">
            <v>NS81514</v>
          </cell>
          <cell r="B12019" t="str">
            <v>ANN7391</v>
          </cell>
          <cell r="C12019" t="str">
            <v>先生</v>
          </cell>
          <cell r="D12019" t="str">
            <v>林宥辰</v>
          </cell>
          <cell r="E12019" t="str">
            <v>林宥辰先生</v>
          </cell>
          <cell r="F12019">
            <v>970099196</v>
          </cell>
        </row>
        <row r="12020">
          <cell r="A12020" t="str">
            <v>NS81521</v>
          </cell>
          <cell r="B12020" t="str">
            <v>AKF3161</v>
          </cell>
          <cell r="C12020" t="str">
            <v>小姐</v>
          </cell>
          <cell r="D12020" t="str">
            <v>黃麗芬</v>
          </cell>
          <cell r="E12020" t="str">
            <v>黃麗芬小姐</v>
          </cell>
          <cell r="F12020">
            <v>910039870</v>
          </cell>
        </row>
        <row r="12021">
          <cell r="A12021" t="str">
            <v>NS81526</v>
          </cell>
          <cell r="B12021" t="str">
            <v>AQX9193</v>
          </cell>
          <cell r="C12021" t="str">
            <v>小姐</v>
          </cell>
          <cell r="D12021" t="str">
            <v>王湘庭</v>
          </cell>
          <cell r="E12021" t="str">
            <v>王湘庭小姐</v>
          </cell>
          <cell r="F12021">
            <v>976833533</v>
          </cell>
        </row>
        <row r="12022">
          <cell r="A12022" t="str">
            <v>NS81527</v>
          </cell>
          <cell r="B12022" t="str">
            <v>ANM9556</v>
          </cell>
          <cell r="C12022" t="str">
            <v>先生</v>
          </cell>
          <cell r="D12022" t="str">
            <v>鄭國慶</v>
          </cell>
          <cell r="E12022" t="str">
            <v>鄭國慶先生</v>
          </cell>
          <cell r="F12022">
            <v>932134221</v>
          </cell>
        </row>
        <row r="12023">
          <cell r="A12023" t="str">
            <v>NS81530</v>
          </cell>
          <cell r="B12023" t="str">
            <v>AJG1798</v>
          </cell>
          <cell r="C12023" t="str">
            <v>先生</v>
          </cell>
          <cell r="D12023" t="str">
            <v>楊國棟</v>
          </cell>
          <cell r="E12023" t="str">
            <v>楊國棟先生</v>
          </cell>
          <cell r="F12023">
            <v>932505136</v>
          </cell>
        </row>
        <row r="12024">
          <cell r="A12024" t="str">
            <v>NS81532</v>
          </cell>
          <cell r="B12024" t="str">
            <v>AKA3899</v>
          </cell>
          <cell r="C12024" t="str">
            <v>先生</v>
          </cell>
          <cell r="D12024" t="str">
            <v>謝茳進</v>
          </cell>
          <cell r="E12024" t="str">
            <v>謝茳進先生</v>
          </cell>
          <cell r="F12024">
            <v>939587606</v>
          </cell>
        </row>
        <row r="12025">
          <cell r="A12025" t="str">
            <v>NS81547</v>
          </cell>
          <cell r="B12025" t="str">
            <v>AJG2138</v>
          </cell>
          <cell r="C12025" t="str">
            <v>先生</v>
          </cell>
          <cell r="D12025" t="str">
            <v>陳玉芬</v>
          </cell>
          <cell r="E12025" t="str">
            <v>詹立行先生</v>
          </cell>
          <cell r="F12025">
            <v>972230891</v>
          </cell>
        </row>
        <row r="12026">
          <cell r="A12026" t="str">
            <v>NS81560</v>
          </cell>
          <cell r="B12026" t="str">
            <v>AKT0298</v>
          </cell>
          <cell r="C12026" t="str">
            <v>先生</v>
          </cell>
          <cell r="D12026" t="str">
            <v>陳建宏</v>
          </cell>
          <cell r="E12026" t="str">
            <v>陳建宏先生</v>
          </cell>
          <cell r="F12026">
            <v>910615291</v>
          </cell>
        </row>
        <row r="12027">
          <cell r="A12027" t="str">
            <v>NS81561</v>
          </cell>
          <cell r="B12027" t="str">
            <v>AKF1215</v>
          </cell>
          <cell r="C12027" t="str">
            <v>先生</v>
          </cell>
          <cell r="D12027" t="str">
            <v>徐亦澂</v>
          </cell>
          <cell r="E12027" t="str">
            <v>徐亦澂先生</v>
          </cell>
          <cell r="F12027">
            <v>921743372</v>
          </cell>
        </row>
        <row r="12028">
          <cell r="A12028" t="str">
            <v>NS81563</v>
          </cell>
          <cell r="B12028" t="str">
            <v>AKJ5060</v>
          </cell>
          <cell r="C12028" t="str">
            <v>先生</v>
          </cell>
          <cell r="D12028" t="str">
            <v>蔡沛成</v>
          </cell>
          <cell r="E12028" t="str">
            <v>蔡沛成先生</v>
          </cell>
          <cell r="F12028">
            <v>988876061</v>
          </cell>
        </row>
        <row r="12029">
          <cell r="A12029" t="str">
            <v>NS81573</v>
          </cell>
          <cell r="B12029" t="str">
            <v>AKJ0728</v>
          </cell>
          <cell r="C12029" t="str">
            <v>小姐</v>
          </cell>
          <cell r="D12029" t="str">
            <v>洪淑媜</v>
          </cell>
          <cell r="E12029" t="str">
            <v>施鴻玲小姐</v>
          </cell>
          <cell r="F12029">
            <v>936346281</v>
          </cell>
        </row>
        <row r="12030">
          <cell r="A12030" t="str">
            <v>NS81579</v>
          </cell>
          <cell r="B12030" t="str">
            <v>ANM0806</v>
          </cell>
          <cell r="C12030" t="str">
            <v>小姐</v>
          </cell>
          <cell r="D12030" t="str">
            <v>余靜婷</v>
          </cell>
          <cell r="E12030" t="str">
            <v>余靜婷小姐</v>
          </cell>
          <cell r="F12030">
            <v>989510515</v>
          </cell>
        </row>
        <row r="12031">
          <cell r="A12031" t="str">
            <v>NS81592</v>
          </cell>
          <cell r="B12031" t="str">
            <v>ALH6989</v>
          </cell>
          <cell r="C12031" t="str">
            <v>先生</v>
          </cell>
          <cell r="D12031" t="str">
            <v>彭忠賢</v>
          </cell>
          <cell r="E12031" t="str">
            <v>彭忠賢先生</v>
          </cell>
          <cell r="F12031">
            <v>937402286</v>
          </cell>
        </row>
        <row r="12032">
          <cell r="A12032" t="str">
            <v>NS81605</v>
          </cell>
          <cell r="B12032" t="str">
            <v>ALF5288</v>
          </cell>
          <cell r="C12032" t="str">
            <v>先生</v>
          </cell>
          <cell r="D12032" t="str">
            <v>薛節雄</v>
          </cell>
          <cell r="E12032" t="str">
            <v>薛節雄先生</v>
          </cell>
          <cell r="F12032">
            <v>988927233</v>
          </cell>
        </row>
        <row r="12033">
          <cell r="A12033" t="str">
            <v>NS81606</v>
          </cell>
          <cell r="B12033" t="str">
            <v>AJF8963</v>
          </cell>
          <cell r="C12033" t="str">
            <v>先生</v>
          </cell>
          <cell r="D12033" t="str">
            <v>陳慧茹</v>
          </cell>
          <cell r="E12033" t="str">
            <v>李嘉忠先生</v>
          </cell>
          <cell r="F12033">
            <v>926188728</v>
          </cell>
        </row>
        <row r="12034">
          <cell r="A12034" t="str">
            <v>NS81620</v>
          </cell>
          <cell r="B12034" t="str">
            <v>AKT0531</v>
          </cell>
          <cell r="C12034" t="str">
            <v>先生</v>
          </cell>
          <cell r="D12034" t="str">
            <v>陳厚全</v>
          </cell>
          <cell r="E12034" t="str">
            <v>陳厚全先生</v>
          </cell>
          <cell r="F12034">
            <v>920325000</v>
          </cell>
        </row>
        <row r="12035">
          <cell r="A12035" t="str">
            <v>NS81625</v>
          </cell>
          <cell r="B12035" t="str">
            <v>AKX0308</v>
          </cell>
          <cell r="C12035" t="str">
            <v>先生</v>
          </cell>
          <cell r="D12035" t="str">
            <v>蔡昊唯</v>
          </cell>
          <cell r="E12035" t="str">
            <v>蔡昊唯先生</v>
          </cell>
          <cell r="F12035">
            <v>922077433</v>
          </cell>
        </row>
        <row r="12036">
          <cell r="A12036" t="str">
            <v>NS81628</v>
          </cell>
          <cell r="B12036" t="str">
            <v>AML1023</v>
          </cell>
          <cell r="C12036" t="str">
            <v>小姐</v>
          </cell>
          <cell r="D12036" t="str">
            <v>韓儀</v>
          </cell>
          <cell r="E12036" t="str">
            <v>韓儀小姐</v>
          </cell>
          <cell r="F12036">
            <v>931365318</v>
          </cell>
        </row>
        <row r="12037">
          <cell r="A12037" t="str">
            <v>NS81630</v>
          </cell>
          <cell r="B12037" t="str">
            <v>AKF7797</v>
          </cell>
          <cell r="C12037" t="str">
            <v>先生</v>
          </cell>
          <cell r="D12037" t="str">
            <v>陳琳欣</v>
          </cell>
          <cell r="E12037" t="str">
            <v>李智仁先生</v>
          </cell>
          <cell r="F12037">
            <v>918035860</v>
          </cell>
        </row>
        <row r="12038">
          <cell r="A12038" t="str">
            <v>NS81636</v>
          </cell>
          <cell r="B12038" t="str">
            <v>AKW0368</v>
          </cell>
          <cell r="C12038" t="str">
            <v>先生</v>
          </cell>
          <cell r="D12038" t="str">
            <v>何松晏</v>
          </cell>
          <cell r="E12038" t="str">
            <v>何松晏先生</v>
          </cell>
          <cell r="F12038">
            <v>922823656</v>
          </cell>
        </row>
        <row r="12039">
          <cell r="A12039" t="str">
            <v>NS81646</v>
          </cell>
          <cell r="B12039" t="str">
            <v>AKM3161</v>
          </cell>
          <cell r="C12039" t="str">
            <v>先生</v>
          </cell>
          <cell r="D12039" t="str">
            <v>蔡承餘</v>
          </cell>
          <cell r="E12039" t="str">
            <v>蔡承餘先生</v>
          </cell>
          <cell r="F12039">
            <v>952134207</v>
          </cell>
        </row>
        <row r="12040">
          <cell r="A12040" t="str">
            <v>NS81653</v>
          </cell>
          <cell r="B12040" t="str">
            <v>AKF8976</v>
          </cell>
          <cell r="C12040" t="str">
            <v>小姐</v>
          </cell>
          <cell r="D12040" t="str">
            <v>0潘麗娟</v>
          </cell>
          <cell r="E12040" t="str">
            <v>潘麗娟小姐</v>
          </cell>
          <cell r="F12040">
            <v>958356657</v>
          </cell>
        </row>
        <row r="12041">
          <cell r="A12041" t="str">
            <v>NS81656</v>
          </cell>
          <cell r="B12041" t="str">
            <v>AKF2891</v>
          </cell>
          <cell r="C12041" t="str">
            <v>小姐</v>
          </cell>
          <cell r="D12041" t="str">
            <v>黃美倫</v>
          </cell>
          <cell r="E12041" t="str">
            <v>黃瑪莉小姐</v>
          </cell>
          <cell r="F12041">
            <v>965002367</v>
          </cell>
        </row>
        <row r="12042">
          <cell r="A12042" t="str">
            <v>NS81688</v>
          </cell>
          <cell r="B12042" t="str">
            <v>AKN2558</v>
          </cell>
          <cell r="C12042" t="str">
            <v>先生</v>
          </cell>
          <cell r="D12042" t="str">
            <v>邱冠銘</v>
          </cell>
          <cell r="E12042" t="str">
            <v>邱冠銘先生</v>
          </cell>
          <cell r="F12042">
            <v>937236979</v>
          </cell>
        </row>
        <row r="12043">
          <cell r="A12043" t="str">
            <v>NS81692</v>
          </cell>
          <cell r="B12043" t="str">
            <v>AKK8917</v>
          </cell>
          <cell r="C12043" t="str">
            <v>先生</v>
          </cell>
          <cell r="D12043" t="str">
            <v>楊智宏</v>
          </cell>
          <cell r="E12043" t="str">
            <v>楊智宏先生</v>
          </cell>
          <cell r="F12043">
            <v>937917545</v>
          </cell>
        </row>
        <row r="12044">
          <cell r="A12044" t="str">
            <v>NS81701</v>
          </cell>
          <cell r="B12044" t="str">
            <v>AKL8105</v>
          </cell>
          <cell r="C12044" t="str">
            <v>先生</v>
          </cell>
          <cell r="D12044" t="str">
            <v>溫演民</v>
          </cell>
          <cell r="E12044" t="str">
            <v>溫演民先生</v>
          </cell>
          <cell r="F12044">
            <v>952185079</v>
          </cell>
        </row>
        <row r="12045">
          <cell r="A12045" t="str">
            <v>NS81707</v>
          </cell>
          <cell r="B12045" t="str">
            <v>RAY1398</v>
          </cell>
          <cell r="C12045" t="str">
            <v>先生</v>
          </cell>
          <cell r="D12045" t="str">
            <v>康那香企業股份有限公司(財盟)賴家弘</v>
          </cell>
          <cell r="E12045" t="str">
            <v>賴家弘先生</v>
          </cell>
          <cell r="F12045">
            <v>982538235</v>
          </cell>
        </row>
        <row r="12046">
          <cell r="A12046" t="str">
            <v>NS81708</v>
          </cell>
          <cell r="B12046" t="str">
            <v>AKP0076</v>
          </cell>
          <cell r="C12046" t="str">
            <v>先生</v>
          </cell>
          <cell r="D12046" t="str">
            <v>李維恩</v>
          </cell>
          <cell r="E12046" t="str">
            <v>李維恩先生</v>
          </cell>
          <cell r="F12046">
            <v>975799628</v>
          </cell>
        </row>
        <row r="12047">
          <cell r="A12047" t="str">
            <v>NS81718</v>
          </cell>
          <cell r="B12047" t="str">
            <v>待配額車</v>
          </cell>
          <cell r="C12047" t="str">
            <v>先生</v>
          </cell>
          <cell r="D12047" t="str">
            <v>鉑德汽車股份有限公司吳佳翰</v>
          </cell>
          <cell r="E12047" t="str">
            <v>吳佳翰先生</v>
          </cell>
          <cell r="F12047">
            <v>921282497</v>
          </cell>
        </row>
        <row r="12048">
          <cell r="A12048" t="str">
            <v>NS81722</v>
          </cell>
          <cell r="B12048" t="str">
            <v>AKK5365</v>
          </cell>
          <cell r="C12048" t="str">
            <v>先生</v>
          </cell>
          <cell r="D12048" t="str">
            <v>仁禾室內設計有限公司陳敏風</v>
          </cell>
          <cell r="E12048" t="str">
            <v>陳敏風先生</v>
          </cell>
          <cell r="F12048">
            <v>928291707</v>
          </cell>
        </row>
        <row r="12049">
          <cell r="A12049" t="str">
            <v>NS81725</v>
          </cell>
          <cell r="B12049" t="str">
            <v>AKK9779</v>
          </cell>
          <cell r="C12049" t="str">
            <v>先生</v>
          </cell>
          <cell r="D12049" t="str">
            <v>呂清林</v>
          </cell>
          <cell r="E12049" t="str">
            <v>呂清林先生</v>
          </cell>
          <cell r="F12049">
            <v>919327807</v>
          </cell>
        </row>
        <row r="12050">
          <cell r="A12050" t="str">
            <v>NS81752</v>
          </cell>
          <cell r="B12050" t="str">
            <v>AKK6562</v>
          </cell>
          <cell r="C12050" t="str">
            <v>先生</v>
          </cell>
          <cell r="D12050" t="str">
            <v>鄭鈞宸</v>
          </cell>
          <cell r="E12050" t="str">
            <v>鄭鈞宸先生</v>
          </cell>
          <cell r="F12050">
            <v>910901661</v>
          </cell>
        </row>
        <row r="12051">
          <cell r="A12051" t="str">
            <v>NS81758</v>
          </cell>
          <cell r="B12051" t="str">
            <v>NS81758</v>
          </cell>
          <cell r="C12051" t="str">
            <v>先生</v>
          </cell>
          <cell r="D12051" t="str">
            <v>車已賣</v>
          </cell>
          <cell r="E12051" t="str">
            <v>車已賣先生</v>
          </cell>
          <cell r="F12051">
            <v>900000000</v>
          </cell>
        </row>
        <row r="12052">
          <cell r="A12052" t="str">
            <v>NS81766</v>
          </cell>
          <cell r="B12052" t="str">
            <v>AKK0257</v>
          </cell>
          <cell r="C12052" t="str">
            <v>先生</v>
          </cell>
          <cell r="D12052" t="str">
            <v>徐光正</v>
          </cell>
          <cell r="E12052" t="str">
            <v>徐光正先生</v>
          </cell>
          <cell r="F12052">
            <v>932205757</v>
          </cell>
        </row>
        <row r="12053">
          <cell r="A12053" t="str">
            <v>NS81770</v>
          </cell>
          <cell r="B12053" t="str">
            <v>ALK-0505</v>
          </cell>
          <cell r="C12053" t="str">
            <v>小姐</v>
          </cell>
          <cell r="D12053" t="str">
            <v>邱淑女</v>
          </cell>
          <cell r="E12053" t="str">
            <v>邱淑女小姐</v>
          </cell>
          <cell r="F12053">
            <v>921359100</v>
          </cell>
        </row>
        <row r="12054">
          <cell r="A12054" t="str">
            <v>NS81781</v>
          </cell>
          <cell r="B12054" t="str">
            <v>AKN5557</v>
          </cell>
          <cell r="C12054" t="str">
            <v>先生</v>
          </cell>
          <cell r="D12054" t="str">
            <v>李致仁</v>
          </cell>
          <cell r="E12054" t="str">
            <v>李致仁先生</v>
          </cell>
          <cell r="F12054">
            <v>960720712</v>
          </cell>
        </row>
        <row r="12055">
          <cell r="A12055" t="str">
            <v>NS81784</v>
          </cell>
          <cell r="B12055" t="str">
            <v>AKN3993</v>
          </cell>
          <cell r="C12055" t="str">
            <v>先生</v>
          </cell>
          <cell r="D12055" t="str">
            <v>成教尚</v>
          </cell>
          <cell r="E12055" t="str">
            <v>成教尚先生</v>
          </cell>
          <cell r="F12055">
            <v>975097995</v>
          </cell>
        </row>
        <row r="12056">
          <cell r="A12056" t="str">
            <v>NS81786</v>
          </cell>
          <cell r="B12056" t="str">
            <v>AKN8182</v>
          </cell>
          <cell r="C12056" t="str">
            <v>先生</v>
          </cell>
          <cell r="D12056" t="str">
            <v>林菱杰</v>
          </cell>
          <cell r="E12056" t="str">
            <v>林菱杰先生</v>
          </cell>
          <cell r="F12056">
            <v>912797202</v>
          </cell>
        </row>
        <row r="12057">
          <cell r="A12057" t="str">
            <v>NS81787</v>
          </cell>
          <cell r="B12057" t="str">
            <v>AKM3016</v>
          </cell>
          <cell r="C12057" t="str">
            <v>小姐</v>
          </cell>
          <cell r="D12057" t="str">
            <v>陳雅音</v>
          </cell>
          <cell r="E12057" t="str">
            <v>陳雅音小姐</v>
          </cell>
          <cell r="F12057">
            <v>933505758</v>
          </cell>
        </row>
        <row r="12058">
          <cell r="A12058" t="str">
            <v>NS81788</v>
          </cell>
          <cell r="B12058" t="str">
            <v>AKM0829</v>
          </cell>
          <cell r="C12058" t="str">
            <v>小姐</v>
          </cell>
          <cell r="D12058" t="str">
            <v>黃瑋瑋</v>
          </cell>
          <cell r="E12058" t="str">
            <v>黃瑋瑋小姐</v>
          </cell>
          <cell r="F12058">
            <v>928124963</v>
          </cell>
        </row>
        <row r="12059">
          <cell r="A12059" t="str">
            <v>NS81793</v>
          </cell>
          <cell r="B12059" t="str">
            <v>AKP2389</v>
          </cell>
          <cell r="C12059" t="str">
            <v>小姐</v>
          </cell>
          <cell r="D12059" t="str">
            <v>霸菱證券投資顧問股份有限公司彭綺瀅</v>
          </cell>
          <cell r="E12059" t="str">
            <v>彭綺瀅小姐</v>
          </cell>
          <cell r="F12059">
            <v>919358861</v>
          </cell>
        </row>
        <row r="12060">
          <cell r="A12060" t="str">
            <v>NS81807</v>
          </cell>
          <cell r="B12060" t="str">
            <v>AKK8891</v>
          </cell>
          <cell r="C12060" t="str">
            <v>先生</v>
          </cell>
          <cell r="D12060" t="str">
            <v>黃嘉盈</v>
          </cell>
          <cell r="E12060" t="str">
            <v>陳嘉偉先生</v>
          </cell>
          <cell r="F12060">
            <v>910791310</v>
          </cell>
        </row>
        <row r="12061">
          <cell r="A12061" t="str">
            <v>NS81810</v>
          </cell>
          <cell r="B12061" t="str">
            <v>AKK5625</v>
          </cell>
          <cell r="C12061" t="str">
            <v>小姐</v>
          </cell>
          <cell r="D12061" t="str">
            <v>湯景明</v>
          </cell>
          <cell r="E12061" t="str">
            <v>湯逸辰小姐</v>
          </cell>
          <cell r="F12061">
            <v>928408066</v>
          </cell>
        </row>
        <row r="12062">
          <cell r="A12062" t="str">
            <v>NS81818</v>
          </cell>
          <cell r="B12062" t="str">
            <v>AKM5808</v>
          </cell>
          <cell r="C12062" t="str">
            <v>先生</v>
          </cell>
          <cell r="D12062" t="str">
            <v>謝景凱</v>
          </cell>
          <cell r="E12062" t="str">
            <v>謝景凱先生</v>
          </cell>
          <cell r="F12062">
            <v>935272561</v>
          </cell>
        </row>
        <row r="12063">
          <cell r="A12063" t="str">
            <v>NS81821</v>
          </cell>
          <cell r="B12063" t="str">
            <v>AKL6560</v>
          </cell>
          <cell r="C12063" t="str">
            <v>小姐</v>
          </cell>
          <cell r="D12063" t="str">
            <v>連雅玲</v>
          </cell>
          <cell r="E12063" t="str">
            <v>連雅玲小姐</v>
          </cell>
          <cell r="F12063">
            <v>932032512</v>
          </cell>
        </row>
        <row r="12064">
          <cell r="A12064" t="str">
            <v>NS81828</v>
          </cell>
          <cell r="B12064" t="str">
            <v>AKM8068</v>
          </cell>
          <cell r="C12064" t="str">
            <v>先生</v>
          </cell>
          <cell r="D12064" t="str">
            <v>陳慧芳</v>
          </cell>
          <cell r="E12064" t="str">
            <v>陳俊亮先生</v>
          </cell>
          <cell r="F12064">
            <v>935812888</v>
          </cell>
        </row>
        <row r="12065">
          <cell r="A12065" t="str">
            <v>NS81833</v>
          </cell>
          <cell r="B12065" t="str">
            <v>AQX3933</v>
          </cell>
          <cell r="C12065" t="str">
            <v>先生</v>
          </cell>
          <cell r="D12065" t="str">
            <v>程柏鈞</v>
          </cell>
          <cell r="E12065" t="str">
            <v>程柏鈞先生</v>
          </cell>
          <cell r="F12065">
            <v>953539718</v>
          </cell>
        </row>
        <row r="12066">
          <cell r="A12066" t="str">
            <v>NS81840</v>
          </cell>
          <cell r="B12066" t="str">
            <v>AKG8819</v>
          </cell>
          <cell r="C12066" t="str">
            <v>小姐</v>
          </cell>
          <cell r="D12066" t="str">
            <v>鄭伊秀</v>
          </cell>
          <cell r="E12066" t="str">
            <v>鄭伊秀小姐</v>
          </cell>
          <cell r="F12066">
            <v>920230400</v>
          </cell>
        </row>
        <row r="12067">
          <cell r="A12067" t="str">
            <v>NS81841</v>
          </cell>
          <cell r="B12067" t="str">
            <v>AKN6568</v>
          </cell>
          <cell r="C12067" t="str">
            <v>先生</v>
          </cell>
          <cell r="D12067" t="str">
            <v>謝宏裕</v>
          </cell>
          <cell r="E12067" t="str">
            <v>謝宏裕先生</v>
          </cell>
          <cell r="F12067">
            <v>982487336</v>
          </cell>
        </row>
        <row r="12068">
          <cell r="A12068" t="str">
            <v>NS81851</v>
          </cell>
          <cell r="B12068" t="str">
            <v>AKL3107</v>
          </cell>
          <cell r="C12068" t="str">
            <v>先生</v>
          </cell>
          <cell r="D12068" t="str">
            <v>李哲豪</v>
          </cell>
          <cell r="E12068" t="str">
            <v>李哲豪先生</v>
          </cell>
          <cell r="F12068">
            <v>972933198</v>
          </cell>
        </row>
        <row r="12069">
          <cell r="A12069" t="str">
            <v>NS81852</v>
          </cell>
          <cell r="B12069" t="str">
            <v>AKL7293</v>
          </cell>
          <cell r="C12069" t="str">
            <v>小姐</v>
          </cell>
          <cell r="D12069" t="str">
            <v>曾維蒂</v>
          </cell>
          <cell r="E12069" t="str">
            <v>曾維蒂小姐</v>
          </cell>
          <cell r="F12069">
            <v>921993268</v>
          </cell>
        </row>
        <row r="12070">
          <cell r="A12070" t="str">
            <v>NS81854</v>
          </cell>
          <cell r="B12070" t="str">
            <v>ATW0998</v>
          </cell>
          <cell r="C12070" t="str">
            <v>先生</v>
          </cell>
          <cell r="D12070" t="str">
            <v>彭彥淳</v>
          </cell>
          <cell r="E12070" t="str">
            <v>彭彥淳先生</v>
          </cell>
          <cell r="F12070">
            <v>937525722</v>
          </cell>
        </row>
        <row r="12071">
          <cell r="A12071" t="str">
            <v>NS81867</v>
          </cell>
          <cell r="B12071" t="str">
            <v>NS81867</v>
          </cell>
          <cell r="C12071" t="str">
            <v>先生</v>
          </cell>
          <cell r="D12071" t="str">
            <v>車已賣</v>
          </cell>
          <cell r="E12071" t="str">
            <v>車已賣先生</v>
          </cell>
          <cell r="F12071">
            <v>900000000</v>
          </cell>
        </row>
        <row r="12072">
          <cell r="A12072" t="str">
            <v>NS81868</v>
          </cell>
          <cell r="B12072" t="str">
            <v>ALN5788</v>
          </cell>
          <cell r="C12072" t="str">
            <v>先生</v>
          </cell>
          <cell r="D12072" t="str">
            <v>林雪萍</v>
          </cell>
          <cell r="E12072" t="str">
            <v>陳力偉先生</v>
          </cell>
          <cell r="F12072">
            <v>972930753</v>
          </cell>
        </row>
        <row r="12073">
          <cell r="A12073" t="str">
            <v>NS81869</v>
          </cell>
          <cell r="B12073" t="str">
            <v>AKM3297</v>
          </cell>
          <cell r="C12073" t="str">
            <v>先生</v>
          </cell>
          <cell r="D12073" t="str">
            <v>林逸帆</v>
          </cell>
          <cell r="E12073" t="str">
            <v>林逸帆先生</v>
          </cell>
          <cell r="F12073">
            <v>935626269</v>
          </cell>
        </row>
        <row r="12074">
          <cell r="A12074" t="str">
            <v>NS81870</v>
          </cell>
          <cell r="B12074" t="str">
            <v>AKM5806</v>
          </cell>
          <cell r="C12074" t="str">
            <v>先生</v>
          </cell>
          <cell r="D12074" t="str">
            <v>許芳豪</v>
          </cell>
          <cell r="E12074" t="str">
            <v>許芳豪先生</v>
          </cell>
          <cell r="F12074">
            <v>978595601</v>
          </cell>
        </row>
        <row r="12075">
          <cell r="A12075" t="str">
            <v>NS81876</v>
          </cell>
          <cell r="B12075" t="str">
            <v>AKM6312</v>
          </cell>
          <cell r="C12075" t="str">
            <v>先生</v>
          </cell>
          <cell r="D12075" t="str">
            <v>徐至煌</v>
          </cell>
          <cell r="E12075" t="str">
            <v>徐至煌先生</v>
          </cell>
          <cell r="F12075">
            <v>938099408</v>
          </cell>
        </row>
        <row r="12076">
          <cell r="A12076" t="str">
            <v>NS81888</v>
          </cell>
          <cell r="B12076" t="str">
            <v>RAX2357</v>
          </cell>
          <cell r="C12076" t="str">
            <v>小姐</v>
          </cell>
          <cell r="D12076" t="str">
            <v>茂業地產(有)-財盟租賃汪慧青</v>
          </cell>
          <cell r="E12076" t="str">
            <v>汪慧青小姐</v>
          </cell>
          <cell r="F12076">
            <v>931568139</v>
          </cell>
        </row>
        <row r="12077">
          <cell r="A12077" t="str">
            <v>NS81892</v>
          </cell>
          <cell r="B12077" t="str">
            <v>AKN1010</v>
          </cell>
          <cell r="C12077" t="str">
            <v>先生</v>
          </cell>
          <cell r="D12077" t="str">
            <v>雅光有限公司廖家輝</v>
          </cell>
          <cell r="E12077" t="str">
            <v>廖家輝先生</v>
          </cell>
          <cell r="F12077">
            <v>972236218</v>
          </cell>
        </row>
        <row r="12078">
          <cell r="A12078" t="str">
            <v>NS99304</v>
          </cell>
          <cell r="B12078" t="str">
            <v>AKQ0109</v>
          </cell>
          <cell r="C12078" t="str">
            <v>小姐</v>
          </cell>
          <cell r="D12078" t="str">
            <v>連少慈</v>
          </cell>
          <cell r="E12078" t="str">
            <v>連少慈小姐</v>
          </cell>
          <cell r="F12078">
            <v>988287688</v>
          </cell>
        </row>
        <row r="12079">
          <cell r="A12079" t="str">
            <v>NS99308</v>
          </cell>
          <cell r="B12079" t="str">
            <v>AKM8227</v>
          </cell>
          <cell r="C12079" t="str">
            <v>小姐</v>
          </cell>
          <cell r="D12079" t="str">
            <v>李佳玲</v>
          </cell>
          <cell r="E12079" t="str">
            <v>李佳玲小姐</v>
          </cell>
          <cell r="F12079">
            <v>932263457</v>
          </cell>
        </row>
        <row r="12080">
          <cell r="A12080" t="str">
            <v>NS99309</v>
          </cell>
          <cell r="B12080" t="str">
            <v>AKM3502</v>
          </cell>
          <cell r="C12080" t="str">
            <v>先生</v>
          </cell>
          <cell r="D12080" t="str">
            <v>李啟倫</v>
          </cell>
          <cell r="E12080" t="str">
            <v>李啟倫先生</v>
          </cell>
          <cell r="F12080">
            <v>975867630</v>
          </cell>
        </row>
        <row r="12081">
          <cell r="A12081" t="str">
            <v>NS99313</v>
          </cell>
          <cell r="B12081" t="str">
            <v>AKQ1225</v>
          </cell>
          <cell r="C12081" t="str">
            <v>小姐</v>
          </cell>
          <cell r="D12081" t="str">
            <v>張瑄</v>
          </cell>
          <cell r="E12081" t="str">
            <v>張瑄小姐</v>
          </cell>
          <cell r="F12081">
            <v>963920988</v>
          </cell>
        </row>
        <row r="12082">
          <cell r="A12082" t="str">
            <v>NS99316</v>
          </cell>
          <cell r="B12082" t="str">
            <v>AKN6923</v>
          </cell>
          <cell r="C12082" t="str">
            <v>先生</v>
          </cell>
          <cell r="D12082" t="str">
            <v>林淑姿</v>
          </cell>
          <cell r="E12082" t="str">
            <v>劉寶智先生</v>
          </cell>
          <cell r="F12082">
            <v>928880990</v>
          </cell>
        </row>
        <row r="12083">
          <cell r="A12083" t="str">
            <v>NS99332</v>
          </cell>
          <cell r="B12083" t="str">
            <v>ANX1677</v>
          </cell>
          <cell r="C12083" t="str">
            <v>先生</v>
          </cell>
          <cell r="D12083" t="str">
            <v>蕭宗平</v>
          </cell>
          <cell r="E12083" t="str">
            <v>蕭宗平先生</v>
          </cell>
          <cell r="F12083">
            <v>955138120</v>
          </cell>
        </row>
        <row r="12084">
          <cell r="A12084" t="str">
            <v>NS99336</v>
          </cell>
          <cell r="B12084" t="str">
            <v>ANE0222</v>
          </cell>
          <cell r="C12084" t="str">
            <v>先生</v>
          </cell>
          <cell r="D12084" t="str">
            <v>鍾茗卉</v>
          </cell>
          <cell r="E12084" t="str">
            <v>林呈維先生</v>
          </cell>
          <cell r="F12084">
            <v>900092049</v>
          </cell>
        </row>
        <row r="12085">
          <cell r="A12085" t="str">
            <v>NS99339</v>
          </cell>
          <cell r="B12085" t="str">
            <v>NS99339</v>
          </cell>
          <cell r="C12085" t="str">
            <v>先生</v>
          </cell>
          <cell r="D12085" t="str">
            <v>車已賣</v>
          </cell>
          <cell r="E12085" t="str">
            <v>車已賣先生</v>
          </cell>
          <cell r="F12085">
            <v>900000000</v>
          </cell>
        </row>
        <row r="12086">
          <cell r="A12086" t="str">
            <v>NS99341</v>
          </cell>
          <cell r="B12086" t="str">
            <v>AFL9818</v>
          </cell>
          <cell r="C12086" t="str">
            <v>先生</v>
          </cell>
          <cell r="D12086" t="str">
            <v>陳昱維</v>
          </cell>
          <cell r="E12086" t="str">
            <v>陳昱維先生</v>
          </cell>
          <cell r="F12086">
            <v>955280208</v>
          </cell>
        </row>
        <row r="12087">
          <cell r="A12087" t="str">
            <v>NS99342</v>
          </cell>
          <cell r="B12087" t="str">
            <v>ANZ0925</v>
          </cell>
          <cell r="C12087" t="str">
            <v>小姐</v>
          </cell>
          <cell r="D12087" t="str">
            <v>李銘玲</v>
          </cell>
          <cell r="E12087" t="str">
            <v>李銘玲小姐</v>
          </cell>
          <cell r="F12087">
            <v>935014626</v>
          </cell>
        </row>
        <row r="12088">
          <cell r="A12088" t="str">
            <v>NS99343</v>
          </cell>
          <cell r="B12088" t="str">
            <v>AKV6996</v>
          </cell>
          <cell r="C12088" t="str">
            <v>先生</v>
          </cell>
          <cell r="D12088" t="str">
            <v>林繼業</v>
          </cell>
          <cell r="E12088" t="str">
            <v>林繼業先生</v>
          </cell>
          <cell r="F12088">
            <v>928294530</v>
          </cell>
        </row>
        <row r="12089">
          <cell r="A12089" t="str">
            <v>NS99346</v>
          </cell>
          <cell r="B12089" t="str">
            <v>AKQ9058</v>
          </cell>
          <cell r="C12089" t="str">
            <v>先生</v>
          </cell>
          <cell r="D12089" t="str">
            <v>游景斌</v>
          </cell>
          <cell r="E12089" t="str">
            <v>游景斌先生</v>
          </cell>
          <cell r="F12089">
            <v>935135008</v>
          </cell>
        </row>
        <row r="12090">
          <cell r="A12090" t="str">
            <v>NS99354</v>
          </cell>
          <cell r="B12090" t="str">
            <v>AKR5369</v>
          </cell>
          <cell r="C12090" t="str">
            <v>小姐</v>
          </cell>
          <cell r="D12090" t="str">
            <v>翁嘉伶</v>
          </cell>
          <cell r="E12090" t="str">
            <v>翁嘉伶小姐</v>
          </cell>
          <cell r="F12090">
            <v>935842729</v>
          </cell>
        </row>
        <row r="12091">
          <cell r="A12091" t="str">
            <v>NS99359</v>
          </cell>
          <cell r="B12091" t="str">
            <v>AKS8506</v>
          </cell>
          <cell r="C12091" t="str">
            <v>小姐</v>
          </cell>
          <cell r="D12091" t="str">
            <v>莊月球</v>
          </cell>
          <cell r="E12091" t="str">
            <v>莊月球小姐</v>
          </cell>
          <cell r="F12091">
            <v>918861555</v>
          </cell>
        </row>
        <row r="12092">
          <cell r="A12092" t="str">
            <v>NS99365</v>
          </cell>
          <cell r="B12092" t="str">
            <v>AKR5859</v>
          </cell>
          <cell r="C12092" t="str">
            <v>小姐</v>
          </cell>
          <cell r="D12092" t="str">
            <v>蔡淑如</v>
          </cell>
          <cell r="E12092" t="str">
            <v>蔡淑如小姐</v>
          </cell>
          <cell r="F12092">
            <v>911963968</v>
          </cell>
        </row>
        <row r="12093">
          <cell r="A12093" t="str">
            <v>NS99366</v>
          </cell>
          <cell r="B12093" t="str">
            <v>AKN9106</v>
          </cell>
          <cell r="C12093" t="str">
            <v>小姐</v>
          </cell>
          <cell r="D12093" t="str">
            <v>劉怡婷</v>
          </cell>
          <cell r="E12093" t="str">
            <v>劉怡婷小姐</v>
          </cell>
          <cell r="F12093">
            <v>931531687</v>
          </cell>
        </row>
        <row r="12094">
          <cell r="A12094" t="str">
            <v>NS99367</v>
          </cell>
          <cell r="B12094" t="str">
            <v>NS99367</v>
          </cell>
          <cell r="C12094" t="str">
            <v>先生</v>
          </cell>
          <cell r="D12094" t="str">
            <v>車已賣</v>
          </cell>
          <cell r="E12094" t="str">
            <v>車已賣先生</v>
          </cell>
          <cell r="F12094">
            <v>900000000</v>
          </cell>
        </row>
        <row r="12095">
          <cell r="A12095" t="str">
            <v>NS99370</v>
          </cell>
          <cell r="B12095" t="str">
            <v>AKX0988</v>
          </cell>
          <cell r="C12095" t="str">
            <v>先生</v>
          </cell>
          <cell r="D12095" t="str">
            <v>陳鵬伊</v>
          </cell>
          <cell r="E12095" t="str">
            <v>陳鵬伊先生</v>
          </cell>
          <cell r="F12095">
            <v>953560621</v>
          </cell>
        </row>
        <row r="12096">
          <cell r="A12096" t="str">
            <v>NS99371</v>
          </cell>
          <cell r="B12096" t="str">
            <v>ATA2161</v>
          </cell>
          <cell r="C12096" t="str">
            <v>先生</v>
          </cell>
          <cell r="D12096" t="str">
            <v>張城銘</v>
          </cell>
          <cell r="E12096" t="str">
            <v>張城銘先生</v>
          </cell>
          <cell r="F12096">
            <v>970337979</v>
          </cell>
        </row>
        <row r="12097">
          <cell r="A12097" t="str">
            <v>NS99372</v>
          </cell>
          <cell r="B12097" t="str">
            <v>ATQ1121</v>
          </cell>
          <cell r="C12097" t="str">
            <v>先生</v>
          </cell>
          <cell r="D12097" t="str">
            <v>梁育紘</v>
          </cell>
          <cell r="E12097" t="str">
            <v>梁育紘先生</v>
          </cell>
          <cell r="F12097">
            <v>972249225</v>
          </cell>
        </row>
        <row r="12098">
          <cell r="A12098" t="str">
            <v>NS99385</v>
          </cell>
          <cell r="B12098" t="str">
            <v>AKP3356</v>
          </cell>
          <cell r="C12098" t="str">
            <v>先生</v>
          </cell>
          <cell r="D12098" t="str">
            <v>張金福</v>
          </cell>
          <cell r="E12098" t="str">
            <v>張金福先生</v>
          </cell>
          <cell r="F12098">
            <v>925263570</v>
          </cell>
        </row>
        <row r="12099">
          <cell r="A12099" t="str">
            <v>NS99387</v>
          </cell>
          <cell r="B12099" t="str">
            <v>AKP5833</v>
          </cell>
          <cell r="C12099" t="str">
            <v>先生</v>
          </cell>
          <cell r="D12099" t="str">
            <v>張聖文</v>
          </cell>
          <cell r="E12099" t="str">
            <v>張聖文先生</v>
          </cell>
          <cell r="F12099">
            <v>920393856</v>
          </cell>
        </row>
        <row r="12100">
          <cell r="A12100" t="str">
            <v>NS99388</v>
          </cell>
          <cell r="B12100" t="str">
            <v>AKR1658</v>
          </cell>
          <cell r="C12100" t="str">
            <v>先生</v>
          </cell>
          <cell r="D12100" t="str">
            <v>張傅勝</v>
          </cell>
          <cell r="E12100" t="str">
            <v>張傅勝先生</v>
          </cell>
          <cell r="F12100">
            <v>975432959</v>
          </cell>
        </row>
        <row r="12101">
          <cell r="A12101" t="str">
            <v>NT12004</v>
          </cell>
          <cell r="B12101" t="str">
            <v>ATW3051</v>
          </cell>
          <cell r="C12101" t="str">
            <v>先生</v>
          </cell>
          <cell r="D12101" t="str">
            <v>風家平</v>
          </cell>
          <cell r="E12101" t="str">
            <v>風家平先生</v>
          </cell>
          <cell r="F12101">
            <v>905636777</v>
          </cell>
        </row>
        <row r="12102">
          <cell r="A12102" t="str">
            <v>NT12014</v>
          </cell>
          <cell r="B12102" t="str">
            <v>APP5562</v>
          </cell>
          <cell r="C12102" t="str">
            <v>先生</v>
          </cell>
          <cell r="D12102" t="str">
            <v>群展興國際有限公司張貽信</v>
          </cell>
          <cell r="E12102" t="str">
            <v>張貽信先生</v>
          </cell>
          <cell r="F12102">
            <v>917523322</v>
          </cell>
        </row>
        <row r="12103">
          <cell r="A12103" t="str">
            <v>NT12021</v>
          </cell>
          <cell r="B12103" t="str">
            <v>APC9981</v>
          </cell>
          <cell r="C12103" t="str">
            <v>先生</v>
          </cell>
          <cell r="D12103" t="str">
            <v>呂理國</v>
          </cell>
          <cell r="E12103" t="str">
            <v>呂理國先生</v>
          </cell>
          <cell r="F12103">
            <v>935305583</v>
          </cell>
        </row>
        <row r="12104">
          <cell r="A12104" t="str">
            <v>NT12022</v>
          </cell>
          <cell r="B12104" t="str">
            <v>ARF7628</v>
          </cell>
          <cell r="C12104" t="str">
            <v>先生</v>
          </cell>
          <cell r="D12104" t="str">
            <v>盧思淑</v>
          </cell>
          <cell r="E12104" t="str">
            <v>顏銘宏先生</v>
          </cell>
          <cell r="F12104">
            <v>979966281</v>
          </cell>
        </row>
        <row r="12105">
          <cell r="A12105" t="str">
            <v>NT12023</v>
          </cell>
          <cell r="B12105" t="str">
            <v>ANW2951</v>
          </cell>
          <cell r="C12105" t="str">
            <v>先生</v>
          </cell>
          <cell r="D12105" t="str">
            <v>張五益</v>
          </cell>
          <cell r="E12105" t="str">
            <v>張五益先生</v>
          </cell>
          <cell r="F12105">
            <v>932002608</v>
          </cell>
        </row>
        <row r="12106">
          <cell r="A12106" t="str">
            <v>NT12027</v>
          </cell>
          <cell r="B12106" t="str">
            <v>ASA6096</v>
          </cell>
          <cell r="C12106" t="str">
            <v>先生</v>
          </cell>
          <cell r="D12106" t="str">
            <v>陳勝展</v>
          </cell>
          <cell r="E12106" t="str">
            <v>陳勝展先生</v>
          </cell>
          <cell r="F12106">
            <v>911207903</v>
          </cell>
        </row>
        <row r="12107">
          <cell r="A12107" t="str">
            <v>NT12028</v>
          </cell>
          <cell r="B12107" t="str">
            <v>AWD8305</v>
          </cell>
          <cell r="C12107" t="str">
            <v>先生</v>
          </cell>
          <cell r="D12107" t="str">
            <v>葉廷琰</v>
          </cell>
          <cell r="E12107" t="str">
            <v>葉廷琰先生</v>
          </cell>
          <cell r="F12107">
            <v>939031605</v>
          </cell>
        </row>
        <row r="12108">
          <cell r="A12108" t="str">
            <v>NT12030</v>
          </cell>
          <cell r="B12108" t="str">
            <v>APD3253</v>
          </cell>
          <cell r="C12108" t="str">
            <v>先生</v>
          </cell>
          <cell r="D12108" t="str">
            <v>楊奇璇</v>
          </cell>
          <cell r="E12108" t="str">
            <v>楊奇璇先生</v>
          </cell>
          <cell r="F12108">
            <v>989124228</v>
          </cell>
        </row>
        <row r="12109">
          <cell r="A12109" t="str">
            <v>NT12034</v>
          </cell>
          <cell r="B12109" t="str">
            <v>ATW8128</v>
          </cell>
          <cell r="C12109" t="str">
            <v>先生</v>
          </cell>
          <cell r="D12109" t="str">
            <v>陳威翰</v>
          </cell>
          <cell r="E12109" t="str">
            <v>陳威翰先生</v>
          </cell>
          <cell r="F12109">
            <v>981136927</v>
          </cell>
        </row>
        <row r="12110">
          <cell r="A12110" t="str">
            <v>NT12040</v>
          </cell>
          <cell r="B12110" t="str">
            <v>RCA2399</v>
          </cell>
          <cell r="C12110" t="str">
            <v>小姐</v>
          </cell>
          <cell r="D12110" t="str">
            <v>和運租車股份有限公司周讌如</v>
          </cell>
          <cell r="E12110" t="str">
            <v>周讌如小姐</v>
          </cell>
          <cell r="F12110">
            <v>913496666</v>
          </cell>
        </row>
        <row r="12111">
          <cell r="A12111" t="str">
            <v>NT12044</v>
          </cell>
          <cell r="B12111" t="str">
            <v>AWA1126</v>
          </cell>
          <cell r="C12111" t="str">
            <v>先生</v>
          </cell>
          <cell r="D12111" t="str">
            <v>羅至佑</v>
          </cell>
          <cell r="E12111" t="str">
            <v>羅至佑先生</v>
          </cell>
          <cell r="F12111">
            <v>926900880</v>
          </cell>
        </row>
        <row r="12112">
          <cell r="A12112" t="str">
            <v>NT12053</v>
          </cell>
          <cell r="B12112" t="str">
            <v>ATA1218</v>
          </cell>
          <cell r="C12112" t="str">
            <v>先生</v>
          </cell>
          <cell r="D12112" t="str">
            <v>蘇旭凱</v>
          </cell>
          <cell r="E12112" t="str">
            <v>蘇旭凱先生</v>
          </cell>
          <cell r="F12112">
            <v>979465162</v>
          </cell>
        </row>
        <row r="12113">
          <cell r="A12113" t="str">
            <v>NT12058</v>
          </cell>
          <cell r="B12113" t="str">
            <v>ATN6892</v>
          </cell>
          <cell r="C12113" t="str">
            <v>先生</v>
          </cell>
          <cell r="D12113" t="str">
            <v>張長令</v>
          </cell>
          <cell r="E12113" t="str">
            <v>張長令先生</v>
          </cell>
          <cell r="F12113">
            <v>953140434</v>
          </cell>
        </row>
        <row r="12114">
          <cell r="A12114" t="str">
            <v>NT12066</v>
          </cell>
          <cell r="B12114" t="str">
            <v>RBZ0118</v>
          </cell>
          <cell r="C12114" t="str">
            <v>先生</v>
          </cell>
          <cell r="D12114" t="str">
            <v>中租迪和股份有限公司/台灣應用光源股份有限公司蔡君徽</v>
          </cell>
          <cell r="E12114" t="str">
            <v>蔡君徽先生</v>
          </cell>
          <cell r="F12114">
            <v>930205781</v>
          </cell>
        </row>
        <row r="12115">
          <cell r="A12115" t="str">
            <v>NT12067</v>
          </cell>
          <cell r="B12115" t="str">
            <v>ATG2171</v>
          </cell>
          <cell r="C12115" t="str">
            <v>先生</v>
          </cell>
          <cell r="D12115" t="str">
            <v>鉑德汽車股份有限公司吳佳翰</v>
          </cell>
          <cell r="E12115" t="str">
            <v>吳佳翰先生</v>
          </cell>
          <cell r="F12115">
            <v>921282497</v>
          </cell>
        </row>
        <row r="12116">
          <cell r="A12116" t="str">
            <v>NT12087</v>
          </cell>
          <cell r="B12116" t="str">
            <v>ARW6168</v>
          </cell>
          <cell r="C12116" t="str">
            <v>小姐</v>
          </cell>
          <cell r="D12116" t="str">
            <v>劉秋促</v>
          </cell>
          <cell r="E12116" t="str">
            <v>劉秋促小姐</v>
          </cell>
          <cell r="F12116">
            <v>922510424</v>
          </cell>
        </row>
        <row r="12117">
          <cell r="A12117" t="str">
            <v>NT12095</v>
          </cell>
          <cell r="B12117" t="str">
            <v>ARJ7777</v>
          </cell>
          <cell r="C12117" t="str">
            <v>先生</v>
          </cell>
          <cell r="D12117" t="str">
            <v>蔡怡婷</v>
          </cell>
          <cell r="E12117" t="str">
            <v>高培閔先生</v>
          </cell>
          <cell r="F12117">
            <v>920710776</v>
          </cell>
        </row>
        <row r="12118">
          <cell r="A12118" t="str">
            <v>NT12110</v>
          </cell>
          <cell r="B12118" t="str">
            <v>AUC1668</v>
          </cell>
          <cell r="C12118" t="str">
            <v>小姐</v>
          </cell>
          <cell r="D12118" t="str">
            <v>葛蕙芝</v>
          </cell>
          <cell r="E12118" t="str">
            <v>葛蕙芝小姐</v>
          </cell>
          <cell r="F12118">
            <v>933203817</v>
          </cell>
        </row>
        <row r="12119">
          <cell r="A12119" t="str">
            <v>NT12116</v>
          </cell>
          <cell r="B12119" t="str">
            <v>ALC7359</v>
          </cell>
          <cell r="C12119" t="str">
            <v>先生</v>
          </cell>
          <cell r="D12119" t="str">
            <v>財盟小客車租賃(股)林美瑛</v>
          </cell>
          <cell r="E12119" t="str">
            <v>顏銘宏先生</v>
          </cell>
          <cell r="F12119">
            <v>979966281</v>
          </cell>
        </row>
        <row r="12120">
          <cell r="A12120" t="str">
            <v>NT12118</v>
          </cell>
          <cell r="B12120" t="str">
            <v>ATA0905</v>
          </cell>
          <cell r="C12120" t="str">
            <v>先生</v>
          </cell>
          <cell r="D12120" t="str">
            <v>老達利貿易股份有限公司林冠廷</v>
          </cell>
          <cell r="E12120" t="str">
            <v>林冠廷先生</v>
          </cell>
          <cell r="F12120">
            <v>917205242</v>
          </cell>
        </row>
        <row r="12121">
          <cell r="A12121" t="str">
            <v>NT12136</v>
          </cell>
          <cell r="B12121" t="str">
            <v>AXA1651</v>
          </cell>
          <cell r="C12121" t="str">
            <v>先生</v>
          </cell>
          <cell r="D12121" t="str">
            <v>陳信伯</v>
          </cell>
          <cell r="E12121" t="str">
            <v>陳信伯先生</v>
          </cell>
          <cell r="F12121">
            <v>932182894</v>
          </cell>
        </row>
        <row r="12122">
          <cell r="A12122" t="str">
            <v>NT15005</v>
          </cell>
          <cell r="B12122" t="str">
            <v>ATN7258</v>
          </cell>
          <cell r="C12122" t="str">
            <v>小姐</v>
          </cell>
          <cell r="D12122" t="str">
            <v>許貴女英</v>
          </cell>
          <cell r="E12122" t="str">
            <v>許貴女英小姐</v>
          </cell>
          <cell r="F12122">
            <v>932792005</v>
          </cell>
        </row>
        <row r="12123">
          <cell r="A12123" t="str">
            <v>NT15015</v>
          </cell>
          <cell r="B12123" t="str">
            <v>ARF6335</v>
          </cell>
          <cell r="C12123" t="str">
            <v>小姐</v>
          </cell>
          <cell r="D12123" t="str">
            <v>0楊修芳</v>
          </cell>
          <cell r="E12123" t="str">
            <v>楊修芳小姐</v>
          </cell>
          <cell r="F12123">
            <v>937982365</v>
          </cell>
        </row>
        <row r="12124">
          <cell r="A12124" t="str">
            <v>NT15021</v>
          </cell>
          <cell r="B12124" t="str">
            <v>APM8818</v>
          </cell>
          <cell r="C12124" t="str">
            <v>先生</v>
          </cell>
          <cell r="D12124" t="str">
            <v>施韋廷</v>
          </cell>
          <cell r="E12124" t="str">
            <v>施韋廷先生</v>
          </cell>
          <cell r="F12124">
            <v>958924998</v>
          </cell>
        </row>
        <row r="12125">
          <cell r="A12125" t="str">
            <v>NT15026</v>
          </cell>
          <cell r="B12125" t="str">
            <v>ARG6068</v>
          </cell>
          <cell r="C12125" t="str">
            <v>小姐</v>
          </cell>
          <cell r="D12125" t="str">
            <v>李詩蕾</v>
          </cell>
          <cell r="E12125" t="str">
            <v>李詩蕾小姐</v>
          </cell>
          <cell r="F12125">
            <v>918993289</v>
          </cell>
        </row>
        <row r="12126">
          <cell r="A12126" t="str">
            <v>NT15031</v>
          </cell>
          <cell r="B12126" t="str">
            <v>ASL3185</v>
          </cell>
          <cell r="C12126" t="str">
            <v>小姐</v>
          </cell>
          <cell r="D12126" t="str">
            <v>欒雨琴</v>
          </cell>
          <cell r="E12126" t="str">
            <v>欒雨琴小姐</v>
          </cell>
          <cell r="F12126">
            <v>933125468</v>
          </cell>
        </row>
        <row r="12127">
          <cell r="A12127" t="str">
            <v>NT15034</v>
          </cell>
          <cell r="B12127" t="str">
            <v>ANU1122</v>
          </cell>
          <cell r="C12127" t="str">
            <v>先生</v>
          </cell>
          <cell r="D12127" t="str">
            <v>許正杰</v>
          </cell>
          <cell r="E12127" t="str">
            <v>許正杰先生</v>
          </cell>
          <cell r="F12127">
            <v>918538994</v>
          </cell>
        </row>
        <row r="12128">
          <cell r="A12128" t="str">
            <v>NT15039</v>
          </cell>
          <cell r="B12128" t="str">
            <v>ATB1813</v>
          </cell>
          <cell r="C12128" t="str">
            <v>先生</v>
          </cell>
          <cell r="D12128" t="str">
            <v>柯程耀</v>
          </cell>
          <cell r="E12128" t="str">
            <v>柯程耀先生</v>
          </cell>
          <cell r="F12128">
            <v>987027146</v>
          </cell>
        </row>
        <row r="12129">
          <cell r="A12129" t="str">
            <v>NT15040</v>
          </cell>
          <cell r="B12129" t="str">
            <v>APG6763</v>
          </cell>
          <cell r="C12129" t="str">
            <v>先生</v>
          </cell>
          <cell r="D12129" t="str">
            <v>萬儒道</v>
          </cell>
          <cell r="E12129" t="str">
            <v>萬儒道先生</v>
          </cell>
          <cell r="F12129">
            <v>910062072</v>
          </cell>
        </row>
        <row r="12130">
          <cell r="A12130" t="str">
            <v>NT15041</v>
          </cell>
          <cell r="B12130" t="str">
            <v>ARM6355</v>
          </cell>
          <cell r="C12130" t="str">
            <v>小姐</v>
          </cell>
          <cell r="D12130" t="str">
            <v>楊惠茹</v>
          </cell>
          <cell r="E12130" t="str">
            <v>楊惠茹小姐</v>
          </cell>
          <cell r="F12130">
            <v>938575277</v>
          </cell>
        </row>
        <row r="12131">
          <cell r="A12131" t="str">
            <v>NT15054</v>
          </cell>
          <cell r="B12131" t="str">
            <v>ASX3113</v>
          </cell>
          <cell r="C12131" t="str">
            <v>先生</v>
          </cell>
          <cell r="D12131" t="str">
            <v>方冠程</v>
          </cell>
          <cell r="E12131" t="str">
            <v>方冠程先生</v>
          </cell>
          <cell r="F12131">
            <v>912390181</v>
          </cell>
        </row>
        <row r="12132">
          <cell r="A12132" t="str">
            <v>NT15073</v>
          </cell>
          <cell r="B12132" t="str">
            <v>ARF1636</v>
          </cell>
          <cell r="C12132" t="str">
            <v>先生</v>
          </cell>
          <cell r="D12132" t="str">
            <v>陳超峰</v>
          </cell>
          <cell r="E12132" t="str">
            <v>陳超峰先生</v>
          </cell>
          <cell r="F12132">
            <v>912133260</v>
          </cell>
        </row>
        <row r="12133">
          <cell r="A12133" t="str">
            <v>NT15076</v>
          </cell>
          <cell r="B12133" t="str">
            <v>APM3062</v>
          </cell>
          <cell r="C12133" t="str">
            <v>先生</v>
          </cell>
          <cell r="D12133" t="str">
            <v>鄭仁豪</v>
          </cell>
          <cell r="E12133" t="str">
            <v>鄭仁豪先生</v>
          </cell>
          <cell r="F12133">
            <v>915686862</v>
          </cell>
        </row>
        <row r="12134">
          <cell r="A12134" t="str">
            <v>NT15077</v>
          </cell>
          <cell r="B12134" t="str">
            <v>ATB7318</v>
          </cell>
          <cell r="C12134" t="str">
            <v>先生</v>
          </cell>
          <cell r="D12134" t="str">
            <v>鍾睿誠</v>
          </cell>
          <cell r="E12134" t="str">
            <v>鍾睿誠先生</v>
          </cell>
          <cell r="F12134">
            <v>989356955</v>
          </cell>
        </row>
        <row r="12135">
          <cell r="A12135" t="str">
            <v>NT15083</v>
          </cell>
          <cell r="B12135" t="str">
            <v>APN1778</v>
          </cell>
          <cell r="C12135" t="str">
            <v>先生</v>
          </cell>
          <cell r="D12135" t="str">
            <v>楊東山</v>
          </cell>
          <cell r="E12135" t="str">
            <v>楊東山先生</v>
          </cell>
          <cell r="F12135">
            <v>936348398</v>
          </cell>
        </row>
        <row r="12136">
          <cell r="A12136" t="str">
            <v>NT15086</v>
          </cell>
          <cell r="B12136" t="str">
            <v>ARF9079</v>
          </cell>
          <cell r="C12136" t="str">
            <v>先生</v>
          </cell>
          <cell r="D12136" t="str">
            <v>鄭煜懷</v>
          </cell>
          <cell r="E12136" t="str">
            <v>鄭煜懷先生</v>
          </cell>
          <cell r="F12136">
            <v>930342158</v>
          </cell>
        </row>
        <row r="12137">
          <cell r="A12137" t="str">
            <v>NT15093</v>
          </cell>
          <cell r="B12137" t="str">
            <v>ATJ8523</v>
          </cell>
          <cell r="C12137" t="str">
            <v>先生</v>
          </cell>
          <cell r="D12137" t="str">
            <v>高玲</v>
          </cell>
          <cell r="E12137" t="str">
            <v>張介于先生</v>
          </cell>
          <cell r="F12137">
            <v>932201145</v>
          </cell>
        </row>
        <row r="12138">
          <cell r="A12138" t="str">
            <v>NT15102</v>
          </cell>
          <cell r="B12138" t="str">
            <v>NT15102</v>
          </cell>
          <cell r="C12138" t="str">
            <v>先生</v>
          </cell>
          <cell r="D12138" t="str">
            <v>車已賣</v>
          </cell>
          <cell r="E12138" t="str">
            <v>車已賣先生</v>
          </cell>
          <cell r="F12138">
            <v>900000000</v>
          </cell>
        </row>
        <row r="12139">
          <cell r="A12139" t="str">
            <v>NT15110</v>
          </cell>
          <cell r="B12139" t="str">
            <v>RBL8599</v>
          </cell>
          <cell r="C12139" t="str">
            <v>先生</v>
          </cell>
          <cell r="D12139" t="str">
            <v>添翼文創事業有限公司-財盟小客車租賃(股)程壬杰</v>
          </cell>
          <cell r="E12139" t="str">
            <v>程壬杰先生</v>
          </cell>
          <cell r="F12139">
            <v>958938288</v>
          </cell>
        </row>
        <row r="12140">
          <cell r="A12140" t="str">
            <v>NT15139</v>
          </cell>
          <cell r="B12140" t="str">
            <v>ASC3801</v>
          </cell>
          <cell r="C12140" t="str">
            <v>先生</v>
          </cell>
          <cell r="D12140" t="str">
            <v>林立偉</v>
          </cell>
          <cell r="E12140" t="str">
            <v>林立偉先生</v>
          </cell>
          <cell r="F12140">
            <v>963535961</v>
          </cell>
        </row>
        <row r="12141">
          <cell r="A12141" t="str">
            <v>NT15143</v>
          </cell>
          <cell r="B12141" t="str">
            <v>ASC0678</v>
          </cell>
          <cell r="C12141" t="str">
            <v>先生</v>
          </cell>
          <cell r="D12141" t="str">
            <v>張育琳</v>
          </cell>
          <cell r="E12141" t="str">
            <v>郭道生先生</v>
          </cell>
          <cell r="F12141">
            <v>953068220</v>
          </cell>
        </row>
        <row r="12142">
          <cell r="A12142" t="str">
            <v>NT15148</v>
          </cell>
          <cell r="B12142" t="str">
            <v>RBL3658</v>
          </cell>
          <cell r="C12142" t="str">
            <v>先生</v>
          </cell>
          <cell r="D12142" t="str">
            <v>康澤生物科技股份有限公司余林緯</v>
          </cell>
          <cell r="E12142" t="str">
            <v>余林緯先生</v>
          </cell>
          <cell r="F12142">
            <v>911317526</v>
          </cell>
        </row>
        <row r="12143">
          <cell r="A12143" t="str">
            <v>NT15153</v>
          </cell>
          <cell r="B12143" t="str">
            <v>ARE9325</v>
          </cell>
          <cell r="C12143" t="str">
            <v>先生</v>
          </cell>
          <cell r="D12143" t="str">
            <v>永安投資有限公司王證銘</v>
          </cell>
          <cell r="E12143" t="str">
            <v>王證銘先生</v>
          </cell>
          <cell r="F12143">
            <v>928097825</v>
          </cell>
        </row>
        <row r="12144">
          <cell r="A12144" t="str">
            <v>NT15165</v>
          </cell>
          <cell r="B12144" t="str">
            <v>RBM2707</v>
          </cell>
          <cell r="C12144" t="str">
            <v>先生</v>
          </cell>
          <cell r="D12144" t="str">
            <v>安維斯汽車租賃股份有限公司許瑋志</v>
          </cell>
          <cell r="E12144" t="str">
            <v>許瑋志先生</v>
          </cell>
          <cell r="F12144">
            <v>906551005</v>
          </cell>
        </row>
        <row r="12145">
          <cell r="A12145" t="str">
            <v>NT15172</v>
          </cell>
          <cell r="B12145" t="str">
            <v>ATD2238</v>
          </cell>
          <cell r="C12145" t="str">
            <v>小姐</v>
          </cell>
          <cell r="D12145" t="str">
            <v>范諭方</v>
          </cell>
          <cell r="E12145" t="str">
            <v>范諭方小姐</v>
          </cell>
          <cell r="F12145">
            <v>915633197</v>
          </cell>
        </row>
        <row r="12146">
          <cell r="A12146" t="str">
            <v>NT15176</v>
          </cell>
          <cell r="B12146" t="str">
            <v>ASR8000</v>
          </cell>
          <cell r="C12146" t="str">
            <v>先生</v>
          </cell>
          <cell r="D12146" t="str">
            <v>楊秋</v>
          </cell>
          <cell r="E12146" t="str">
            <v>楊秋先生</v>
          </cell>
          <cell r="F12146">
            <v>975610275</v>
          </cell>
        </row>
        <row r="12147">
          <cell r="A12147" t="str">
            <v>NT15186</v>
          </cell>
          <cell r="B12147" t="str">
            <v>AMX3905</v>
          </cell>
          <cell r="C12147" t="str">
            <v>先生</v>
          </cell>
          <cell r="D12147" t="str">
            <v>林子軒</v>
          </cell>
          <cell r="E12147" t="str">
            <v>林子軒先生</v>
          </cell>
          <cell r="F12147">
            <v>975053303</v>
          </cell>
        </row>
        <row r="12148">
          <cell r="A12148" t="str">
            <v>NT24013</v>
          </cell>
          <cell r="B12148" t="str">
            <v>ANY7653</v>
          </cell>
          <cell r="C12148" t="str">
            <v>小姐</v>
          </cell>
          <cell r="D12148" t="str">
            <v>楊搓儀</v>
          </cell>
          <cell r="E12148" t="str">
            <v>楊搓儀小姐</v>
          </cell>
          <cell r="F12148">
            <v>988795602</v>
          </cell>
        </row>
        <row r="12149">
          <cell r="A12149" t="str">
            <v>NT24021</v>
          </cell>
          <cell r="B12149" t="str">
            <v>ANV9987</v>
          </cell>
          <cell r="C12149" t="str">
            <v>先生</v>
          </cell>
          <cell r="D12149" t="str">
            <v>朱德偉</v>
          </cell>
          <cell r="E12149" t="str">
            <v>吳明隆先生</v>
          </cell>
          <cell r="F12149">
            <v>933153565</v>
          </cell>
        </row>
        <row r="12150">
          <cell r="A12150" t="str">
            <v>NT24024</v>
          </cell>
          <cell r="B12150" t="str">
            <v>ANY0015</v>
          </cell>
          <cell r="C12150" t="str">
            <v>小姐</v>
          </cell>
          <cell r="D12150" t="str">
            <v>林宣秀</v>
          </cell>
          <cell r="E12150" t="str">
            <v>林宣秀小姐</v>
          </cell>
          <cell r="F12150">
            <v>920366066</v>
          </cell>
        </row>
        <row r="12151">
          <cell r="A12151" t="str">
            <v>NT24026</v>
          </cell>
          <cell r="B12151" t="str">
            <v>ANU8388</v>
          </cell>
          <cell r="C12151" t="str">
            <v>先生</v>
          </cell>
          <cell r="D12151" t="str">
            <v>廖鴻鈞</v>
          </cell>
          <cell r="E12151" t="str">
            <v>廖鴻鈞先生</v>
          </cell>
          <cell r="F12151">
            <v>921969331</v>
          </cell>
        </row>
        <row r="12152">
          <cell r="A12152" t="str">
            <v>NT24030</v>
          </cell>
          <cell r="B12152" t="str">
            <v>ANV7087</v>
          </cell>
          <cell r="C12152" t="str">
            <v>先生</v>
          </cell>
          <cell r="D12152" t="str">
            <v>鎔德股份有限公司陳欽榮</v>
          </cell>
          <cell r="E12152" t="str">
            <v>陳欽榮先生</v>
          </cell>
          <cell r="F12152">
            <v>933038417</v>
          </cell>
        </row>
        <row r="12153">
          <cell r="A12153" t="str">
            <v>NT24031</v>
          </cell>
          <cell r="B12153" t="str">
            <v>0033W3</v>
          </cell>
          <cell r="C12153" t="str">
            <v>小姐</v>
          </cell>
          <cell r="D12153" t="str">
            <v>林涵婷</v>
          </cell>
          <cell r="E12153" t="str">
            <v>林涵婷小姐</v>
          </cell>
          <cell r="F12153">
            <v>972980733</v>
          </cell>
        </row>
        <row r="12154">
          <cell r="A12154" t="str">
            <v>NT24033</v>
          </cell>
          <cell r="B12154" t="str">
            <v>ATB7055</v>
          </cell>
          <cell r="C12154" t="str">
            <v>小姐</v>
          </cell>
          <cell r="D12154" t="str">
            <v>蔡宛蓉</v>
          </cell>
          <cell r="E12154" t="str">
            <v>蔡宛蓉小姐</v>
          </cell>
          <cell r="F12154">
            <v>983080600</v>
          </cell>
        </row>
        <row r="12155">
          <cell r="A12155" t="str">
            <v>NT24037</v>
          </cell>
          <cell r="B12155" t="str">
            <v>AND7337</v>
          </cell>
          <cell r="C12155" t="str">
            <v>小姐</v>
          </cell>
          <cell r="D12155" t="str">
            <v>李佩霓</v>
          </cell>
          <cell r="E12155" t="str">
            <v>李佩霓小姐</v>
          </cell>
          <cell r="F12155">
            <v>987038537</v>
          </cell>
        </row>
        <row r="12156">
          <cell r="A12156" t="str">
            <v>NT24041</v>
          </cell>
          <cell r="B12156" t="str">
            <v>ANV5809</v>
          </cell>
          <cell r="C12156" t="str">
            <v>先生</v>
          </cell>
          <cell r="D12156" t="str">
            <v>0潘品灃</v>
          </cell>
          <cell r="E12156" t="str">
            <v>潘品灃先生</v>
          </cell>
          <cell r="F12156">
            <v>919303092</v>
          </cell>
        </row>
        <row r="12157">
          <cell r="A12157" t="str">
            <v>NT24044</v>
          </cell>
          <cell r="B12157" t="str">
            <v>AND8320</v>
          </cell>
          <cell r="C12157" t="str">
            <v>先生</v>
          </cell>
          <cell r="D12157" t="str">
            <v>蔡毓莉</v>
          </cell>
          <cell r="E12157" t="str">
            <v>何順富先生</v>
          </cell>
          <cell r="F12157">
            <v>937011976</v>
          </cell>
        </row>
        <row r="12158">
          <cell r="A12158" t="str">
            <v>NT24045</v>
          </cell>
          <cell r="B12158" t="str">
            <v>ALB6668</v>
          </cell>
          <cell r="C12158" t="str">
            <v>小姐</v>
          </cell>
          <cell r="D12158" t="str">
            <v>文曉(王闌)</v>
          </cell>
          <cell r="E12158" t="str">
            <v>文曉(王闌)小姐</v>
          </cell>
          <cell r="F12158">
            <v>926060955</v>
          </cell>
        </row>
        <row r="12159">
          <cell r="A12159" t="str">
            <v>NT24047</v>
          </cell>
          <cell r="B12159" t="str">
            <v>ALC5558</v>
          </cell>
          <cell r="C12159" t="str">
            <v>先生</v>
          </cell>
          <cell r="D12159" t="str">
            <v>潘麒傑</v>
          </cell>
          <cell r="E12159" t="str">
            <v>潘麒傑先生</v>
          </cell>
          <cell r="F12159">
            <v>932321653</v>
          </cell>
        </row>
        <row r="12160">
          <cell r="A12160" t="str">
            <v>NT24052</v>
          </cell>
          <cell r="B12160" t="str">
            <v>AQQ0258</v>
          </cell>
          <cell r="C12160" t="str">
            <v>先生</v>
          </cell>
          <cell r="D12160" t="str">
            <v>楊筑雅</v>
          </cell>
          <cell r="E12160" t="str">
            <v>許文先生</v>
          </cell>
          <cell r="F12160">
            <v>921603312</v>
          </cell>
        </row>
        <row r="12161">
          <cell r="A12161" t="str">
            <v>NT24064</v>
          </cell>
          <cell r="B12161" t="str">
            <v>APK9900</v>
          </cell>
          <cell r="C12161" t="str">
            <v>小姐</v>
          </cell>
          <cell r="D12161" t="str">
            <v>楊珺詠</v>
          </cell>
          <cell r="E12161" t="str">
            <v>楊珺詠小姐</v>
          </cell>
          <cell r="F12161">
            <v>922075055</v>
          </cell>
        </row>
        <row r="12162">
          <cell r="A12162" t="str">
            <v>NT24078</v>
          </cell>
          <cell r="B12162" t="str">
            <v>ARE7286</v>
          </cell>
          <cell r="C12162" t="str">
            <v>先生</v>
          </cell>
          <cell r="D12162" t="str">
            <v>張伯堯</v>
          </cell>
          <cell r="E12162" t="str">
            <v>張伯堯先生</v>
          </cell>
          <cell r="F12162">
            <v>975236679</v>
          </cell>
        </row>
        <row r="12163">
          <cell r="A12163" t="str">
            <v>NT24086</v>
          </cell>
          <cell r="B12163" t="str">
            <v>AMX8683</v>
          </cell>
          <cell r="C12163" t="str">
            <v>先生</v>
          </cell>
          <cell r="D12163" t="str">
            <v>林正疆</v>
          </cell>
          <cell r="E12163" t="str">
            <v>林正疆先生</v>
          </cell>
          <cell r="F12163">
            <v>935172562</v>
          </cell>
        </row>
        <row r="12164">
          <cell r="A12164" t="str">
            <v>NT24091</v>
          </cell>
          <cell r="B12164" t="str">
            <v>ANX3200</v>
          </cell>
          <cell r="C12164" t="str">
            <v>小姐</v>
          </cell>
          <cell r="D12164" t="str">
            <v>王菁</v>
          </cell>
          <cell r="E12164" t="str">
            <v>王菁小姐</v>
          </cell>
          <cell r="F12164">
            <v>989832750</v>
          </cell>
        </row>
        <row r="12165">
          <cell r="A12165" t="str">
            <v>NT24093</v>
          </cell>
          <cell r="B12165" t="str">
            <v>APS2658</v>
          </cell>
          <cell r="C12165" t="str">
            <v>先生</v>
          </cell>
          <cell r="D12165" t="str">
            <v>吳秀芬</v>
          </cell>
          <cell r="E12165" t="str">
            <v>蔡東穎先生</v>
          </cell>
          <cell r="F12165">
            <v>972380736</v>
          </cell>
        </row>
        <row r="12166">
          <cell r="A12166" t="str">
            <v>NT24095</v>
          </cell>
          <cell r="B12166" t="str">
            <v>ANV5875</v>
          </cell>
          <cell r="C12166" t="str">
            <v>小姐</v>
          </cell>
          <cell r="D12166" t="str">
            <v>劉珍華</v>
          </cell>
          <cell r="E12166" t="str">
            <v>劉珍華小姐</v>
          </cell>
          <cell r="F12166">
            <v>928291916</v>
          </cell>
        </row>
        <row r="12167">
          <cell r="A12167" t="str">
            <v>NT24097</v>
          </cell>
          <cell r="B12167" t="str">
            <v>ANV8038</v>
          </cell>
          <cell r="C12167" t="str">
            <v>先生</v>
          </cell>
          <cell r="D12167" t="str">
            <v>邱于柔</v>
          </cell>
          <cell r="E12167" t="str">
            <v>王健安先生</v>
          </cell>
          <cell r="F12167">
            <v>938862803</v>
          </cell>
        </row>
        <row r="12168">
          <cell r="A12168" t="str">
            <v>NT24105</v>
          </cell>
          <cell r="B12168" t="str">
            <v>ANV7066</v>
          </cell>
          <cell r="C12168" t="str">
            <v>先生</v>
          </cell>
          <cell r="D12168" t="str">
            <v>0詹士弘</v>
          </cell>
          <cell r="E12168" t="str">
            <v>詹士弘先生</v>
          </cell>
          <cell r="F12168">
            <v>933200187</v>
          </cell>
        </row>
        <row r="12169">
          <cell r="A12169" t="str">
            <v>NT24106</v>
          </cell>
          <cell r="B12169" t="str">
            <v>ANW3522</v>
          </cell>
          <cell r="C12169" t="str">
            <v>先生</v>
          </cell>
          <cell r="D12169" t="str">
            <v>新閎食品股份有限公司邱茂菎</v>
          </cell>
          <cell r="E12169" t="str">
            <v>邱茂菎先生</v>
          </cell>
          <cell r="F12169">
            <v>988169259</v>
          </cell>
        </row>
        <row r="12170">
          <cell r="A12170" t="str">
            <v>NT24115</v>
          </cell>
          <cell r="B12170" t="str">
            <v>ARE8820</v>
          </cell>
          <cell r="C12170" t="str">
            <v>先生</v>
          </cell>
          <cell r="D12170" t="str">
            <v>林晉宇</v>
          </cell>
          <cell r="E12170" t="str">
            <v>林晉宇先生</v>
          </cell>
          <cell r="F12170">
            <v>975621756</v>
          </cell>
        </row>
        <row r="12171">
          <cell r="A12171" t="str">
            <v>NT24116</v>
          </cell>
          <cell r="B12171" t="str">
            <v>APW6753</v>
          </cell>
          <cell r="C12171" t="str">
            <v>先生</v>
          </cell>
          <cell r="D12171" t="str">
            <v>王蘇生</v>
          </cell>
          <cell r="E12171" t="str">
            <v>王蘇生先生</v>
          </cell>
          <cell r="F12171">
            <v>930346032</v>
          </cell>
        </row>
        <row r="12172">
          <cell r="A12172" t="str">
            <v>NT24118</v>
          </cell>
          <cell r="B12172" t="str">
            <v>ALB5657</v>
          </cell>
          <cell r="C12172" t="str">
            <v>先生</v>
          </cell>
          <cell r="D12172" t="str">
            <v>黃立楷</v>
          </cell>
          <cell r="E12172" t="str">
            <v>黃立楷先生</v>
          </cell>
          <cell r="F12172">
            <v>937435657</v>
          </cell>
        </row>
        <row r="12173">
          <cell r="A12173" t="str">
            <v>NT24124</v>
          </cell>
          <cell r="B12173" t="str">
            <v>APS9320</v>
          </cell>
          <cell r="C12173" t="str">
            <v>先生</v>
          </cell>
          <cell r="D12173" t="str">
            <v>張書銘</v>
          </cell>
          <cell r="E12173" t="str">
            <v>張書銘先生</v>
          </cell>
          <cell r="F12173">
            <v>932206880</v>
          </cell>
        </row>
        <row r="12174">
          <cell r="A12174" t="str">
            <v>NT24130</v>
          </cell>
          <cell r="B12174" t="str">
            <v>ANW6208</v>
          </cell>
          <cell r="C12174" t="str">
            <v>先生</v>
          </cell>
          <cell r="D12174" t="str">
            <v>何明達</v>
          </cell>
          <cell r="E12174" t="str">
            <v>何明達先生</v>
          </cell>
          <cell r="F12174">
            <v>919005708</v>
          </cell>
        </row>
        <row r="12175">
          <cell r="A12175" t="str">
            <v>NT24135</v>
          </cell>
          <cell r="B12175" t="str">
            <v>APM0537</v>
          </cell>
          <cell r="C12175" t="str">
            <v>先生</v>
          </cell>
          <cell r="D12175" t="str">
            <v>蔡宜憲</v>
          </cell>
          <cell r="E12175" t="str">
            <v>蔡宜憲先生</v>
          </cell>
          <cell r="F12175">
            <v>963245059</v>
          </cell>
        </row>
        <row r="12176">
          <cell r="A12176" t="str">
            <v>NT24150</v>
          </cell>
          <cell r="B12176" t="str">
            <v>AWZ3022</v>
          </cell>
          <cell r="C12176" t="str">
            <v>先生</v>
          </cell>
          <cell r="D12176" t="str">
            <v>蔣兢文</v>
          </cell>
          <cell r="E12176" t="str">
            <v>蔣兢文先生</v>
          </cell>
          <cell r="F12176">
            <v>934034799</v>
          </cell>
        </row>
        <row r="12177">
          <cell r="A12177" t="str">
            <v>NT24157</v>
          </cell>
          <cell r="B12177" t="str">
            <v>AQX6790</v>
          </cell>
          <cell r="C12177" t="str">
            <v>小姐</v>
          </cell>
          <cell r="D12177" t="str">
            <v>侯大興</v>
          </cell>
          <cell r="E12177" t="str">
            <v>羅原芳小姐</v>
          </cell>
          <cell r="F12177">
            <v>900000000</v>
          </cell>
        </row>
        <row r="12178">
          <cell r="A12178" t="str">
            <v>NT24170</v>
          </cell>
          <cell r="B12178" t="str">
            <v>ARE2093</v>
          </cell>
          <cell r="C12178" t="str">
            <v>先生</v>
          </cell>
          <cell r="D12178" t="str">
            <v>蔡友柏</v>
          </cell>
          <cell r="E12178" t="str">
            <v>蔡友柏先生</v>
          </cell>
          <cell r="F12178">
            <v>936105389</v>
          </cell>
        </row>
        <row r="12179">
          <cell r="A12179" t="str">
            <v>NT24171</v>
          </cell>
          <cell r="B12179" t="str">
            <v>ANW7250</v>
          </cell>
          <cell r="C12179" t="str">
            <v>先生</v>
          </cell>
          <cell r="D12179" t="str">
            <v>王鵬誠</v>
          </cell>
          <cell r="E12179" t="str">
            <v>王鵬誠先生</v>
          </cell>
          <cell r="F12179">
            <v>978977779</v>
          </cell>
        </row>
        <row r="12180">
          <cell r="A12180" t="str">
            <v>NT24176</v>
          </cell>
          <cell r="B12180" t="str">
            <v>APK6999</v>
          </cell>
          <cell r="C12180" t="str">
            <v>先生</v>
          </cell>
          <cell r="D12180" t="str">
            <v>唐民皓</v>
          </cell>
          <cell r="E12180" t="str">
            <v>唐民皓先生</v>
          </cell>
          <cell r="F12180">
            <v>937872361</v>
          </cell>
        </row>
        <row r="12181">
          <cell r="A12181" t="str">
            <v>NT24178</v>
          </cell>
          <cell r="B12181" t="str">
            <v>APK7999</v>
          </cell>
          <cell r="C12181" t="str">
            <v>先生</v>
          </cell>
          <cell r="D12181" t="str">
            <v>陳榮君</v>
          </cell>
          <cell r="E12181" t="str">
            <v>陳榮君先生</v>
          </cell>
          <cell r="F12181">
            <v>931193927</v>
          </cell>
        </row>
        <row r="12182">
          <cell r="A12182" t="str">
            <v>NT24179</v>
          </cell>
          <cell r="B12182" t="str">
            <v>APP1217</v>
          </cell>
          <cell r="C12182" t="str">
            <v>先生</v>
          </cell>
          <cell r="D12182" t="str">
            <v>黃筱暉</v>
          </cell>
          <cell r="E12182" t="str">
            <v>黃泰樺先生</v>
          </cell>
          <cell r="F12182">
            <v>958570553</v>
          </cell>
        </row>
        <row r="12183">
          <cell r="A12183" t="str">
            <v>NT24186</v>
          </cell>
          <cell r="B12183" t="str">
            <v>ANB8959</v>
          </cell>
          <cell r="C12183" t="str">
            <v>小姐</v>
          </cell>
          <cell r="D12183" t="str">
            <v>劉芬蘭</v>
          </cell>
          <cell r="E12183" t="str">
            <v>劉芬蘭小姐</v>
          </cell>
          <cell r="F12183">
            <v>927090008</v>
          </cell>
        </row>
        <row r="12184">
          <cell r="A12184" t="str">
            <v>NT24188</v>
          </cell>
          <cell r="B12184" t="str">
            <v>ANB6268</v>
          </cell>
          <cell r="C12184" t="str">
            <v>先生</v>
          </cell>
          <cell r="D12184" t="str">
            <v>王元辰</v>
          </cell>
          <cell r="E12184" t="str">
            <v>王元辰先生</v>
          </cell>
          <cell r="F12184">
            <v>921644645</v>
          </cell>
        </row>
        <row r="12185">
          <cell r="A12185" t="str">
            <v>NT24219</v>
          </cell>
          <cell r="B12185" t="str">
            <v>ANU9099</v>
          </cell>
          <cell r="C12185" t="str">
            <v>先生</v>
          </cell>
          <cell r="D12185" t="str">
            <v>王遵羲</v>
          </cell>
          <cell r="E12185" t="str">
            <v>王遵羲先生</v>
          </cell>
          <cell r="F12185">
            <v>933569589</v>
          </cell>
        </row>
        <row r="12186">
          <cell r="A12186" t="str">
            <v>NT24235</v>
          </cell>
          <cell r="B12186" t="str">
            <v>ARF7115</v>
          </cell>
          <cell r="C12186" t="str">
            <v>先生</v>
          </cell>
          <cell r="D12186" t="str">
            <v>曾智明</v>
          </cell>
          <cell r="E12186" t="str">
            <v>曾智明先生</v>
          </cell>
          <cell r="F12186">
            <v>900000000</v>
          </cell>
        </row>
        <row r="12187">
          <cell r="A12187" t="str">
            <v>NT24236</v>
          </cell>
          <cell r="B12187" t="str">
            <v>ANU7797</v>
          </cell>
          <cell r="C12187" t="str">
            <v>先生</v>
          </cell>
          <cell r="D12187" t="str">
            <v>李仁愷</v>
          </cell>
          <cell r="E12187" t="str">
            <v>李仁愷先生</v>
          </cell>
          <cell r="F12187">
            <v>926818006</v>
          </cell>
        </row>
        <row r="12188">
          <cell r="A12188" t="str">
            <v>NT24259</v>
          </cell>
          <cell r="B12188" t="str">
            <v>ARE3789</v>
          </cell>
          <cell r="C12188" t="str">
            <v>小姐</v>
          </cell>
          <cell r="D12188" t="str">
            <v>王巧雲</v>
          </cell>
          <cell r="E12188" t="str">
            <v>王巧雲小姐</v>
          </cell>
          <cell r="F12188">
            <v>933913952</v>
          </cell>
        </row>
        <row r="12189">
          <cell r="A12189" t="str">
            <v>NT24260</v>
          </cell>
          <cell r="B12189" t="str">
            <v>ASC5826</v>
          </cell>
          <cell r="C12189" t="str">
            <v>小姐</v>
          </cell>
          <cell r="D12189" t="str">
            <v>呂吟吟</v>
          </cell>
          <cell r="E12189" t="str">
            <v>呂吟吟小姐</v>
          </cell>
          <cell r="F12189">
            <v>912861018</v>
          </cell>
        </row>
        <row r="12190">
          <cell r="A12190" t="str">
            <v>NT24265</v>
          </cell>
          <cell r="B12190" t="str">
            <v>APB0013</v>
          </cell>
          <cell r="C12190" t="str">
            <v>小姐</v>
          </cell>
          <cell r="D12190" t="str">
            <v>胡閔雯</v>
          </cell>
          <cell r="E12190" t="str">
            <v>胡閔雯小姐</v>
          </cell>
          <cell r="F12190">
            <v>911158738</v>
          </cell>
        </row>
        <row r="12191">
          <cell r="A12191" t="str">
            <v>NT24274</v>
          </cell>
          <cell r="B12191" t="str">
            <v>AND8755</v>
          </cell>
          <cell r="C12191" t="str">
            <v>先生</v>
          </cell>
          <cell r="D12191" t="str">
            <v>柯品辰</v>
          </cell>
          <cell r="E12191" t="str">
            <v>柯品辰先生</v>
          </cell>
          <cell r="F12191">
            <v>955577550</v>
          </cell>
        </row>
        <row r="12192">
          <cell r="A12192" t="str">
            <v>NT24280</v>
          </cell>
          <cell r="B12192" t="str">
            <v>RBM5989</v>
          </cell>
          <cell r="C12192" t="str">
            <v>先生</v>
          </cell>
          <cell r="D12192" t="str">
            <v>陳達強</v>
          </cell>
          <cell r="E12192" t="str">
            <v>陳達強先生</v>
          </cell>
          <cell r="F12192">
            <v>937034802</v>
          </cell>
        </row>
        <row r="12193">
          <cell r="A12193" t="str">
            <v>NT24282</v>
          </cell>
          <cell r="B12193" t="str">
            <v>ARE2277</v>
          </cell>
          <cell r="C12193" t="str">
            <v>小姐</v>
          </cell>
          <cell r="D12193" t="str">
            <v>生源實木有限公司(中租迪和租賃)洪小雯</v>
          </cell>
          <cell r="E12193" t="str">
            <v>洪小雯小姐</v>
          </cell>
          <cell r="F12193">
            <v>915500101</v>
          </cell>
        </row>
        <row r="12194">
          <cell r="A12194" t="str">
            <v>NT24283</v>
          </cell>
          <cell r="B12194" t="str">
            <v>ATC0320</v>
          </cell>
          <cell r="C12194" t="str">
            <v>小姐</v>
          </cell>
          <cell r="D12194" t="str">
            <v>錢怡清</v>
          </cell>
          <cell r="E12194" t="str">
            <v>錢怡清小姐</v>
          </cell>
          <cell r="F12194">
            <v>953539220</v>
          </cell>
        </row>
        <row r="12195">
          <cell r="A12195" t="str">
            <v>NT24286</v>
          </cell>
          <cell r="B12195" t="str">
            <v>ASC9278</v>
          </cell>
          <cell r="C12195" t="str">
            <v>小姐</v>
          </cell>
          <cell r="D12195" t="str">
            <v>吳素鳳</v>
          </cell>
          <cell r="E12195" t="str">
            <v>吳素鳳小姐</v>
          </cell>
          <cell r="F12195">
            <v>975765158</v>
          </cell>
        </row>
        <row r="12196">
          <cell r="A12196" t="str">
            <v>NT24289</v>
          </cell>
          <cell r="B12196" t="str">
            <v>ATB0158</v>
          </cell>
          <cell r="C12196" t="str">
            <v>小姐</v>
          </cell>
          <cell r="D12196" t="str">
            <v>黃惠秋</v>
          </cell>
          <cell r="E12196" t="str">
            <v>黃惠秋小姐</v>
          </cell>
          <cell r="F12196">
            <v>919604166</v>
          </cell>
        </row>
        <row r="12197">
          <cell r="A12197" t="str">
            <v>NT24290</v>
          </cell>
          <cell r="B12197" t="str">
            <v>AND6550</v>
          </cell>
          <cell r="C12197" t="str">
            <v>先生</v>
          </cell>
          <cell r="D12197" t="str">
            <v>陳昱志</v>
          </cell>
          <cell r="E12197" t="str">
            <v>陳昱志先生</v>
          </cell>
          <cell r="F12197">
            <v>956989383</v>
          </cell>
        </row>
        <row r="12198">
          <cell r="A12198" t="str">
            <v>NT24293</v>
          </cell>
          <cell r="B12198" t="str">
            <v>AQX2166</v>
          </cell>
          <cell r="C12198" t="str">
            <v>先生</v>
          </cell>
          <cell r="D12198" t="str">
            <v>競光科技股份有限公司林偉泰</v>
          </cell>
          <cell r="E12198" t="str">
            <v>林偉泰先生</v>
          </cell>
          <cell r="F12198">
            <v>932606082</v>
          </cell>
        </row>
        <row r="12199">
          <cell r="A12199" t="str">
            <v>NT24310</v>
          </cell>
          <cell r="B12199" t="str">
            <v>ASC8320</v>
          </cell>
          <cell r="C12199" t="str">
            <v>先生</v>
          </cell>
          <cell r="D12199" t="str">
            <v>楊紹慶</v>
          </cell>
          <cell r="E12199" t="str">
            <v>楊紹慶先生</v>
          </cell>
          <cell r="F12199">
            <v>921558888</v>
          </cell>
        </row>
        <row r="12200">
          <cell r="A12200" t="str">
            <v>NT24311</v>
          </cell>
          <cell r="B12200" t="str">
            <v>ATC1125</v>
          </cell>
          <cell r="C12200" t="str">
            <v>先生</v>
          </cell>
          <cell r="D12200" t="str">
            <v>李建安</v>
          </cell>
          <cell r="E12200" t="str">
            <v>李建安先生</v>
          </cell>
          <cell r="F12200">
            <v>936311570</v>
          </cell>
        </row>
        <row r="12201">
          <cell r="A12201" t="str">
            <v>NT24328</v>
          </cell>
          <cell r="B12201" t="str">
            <v>AND7828</v>
          </cell>
          <cell r="C12201" t="str">
            <v>先生</v>
          </cell>
          <cell r="D12201" t="str">
            <v>荃竣科技股份有限公司郭信志</v>
          </cell>
          <cell r="E12201" t="str">
            <v>郭信志先生</v>
          </cell>
          <cell r="F12201">
            <v>922722885</v>
          </cell>
        </row>
        <row r="12202">
          <cell r="A12202" t="str">
            <v>NT24329</v>
          </cell>
          <cell r="B12202" t="str">
            <v>AMX3630</v>
          </cell>
          <cell r="C12202" t="str">
            <v>先生</v>
          </cell>
          <cell r="D12202" t="str">
            <v>段逸安</v>
          </cell>
          <cell r="E12202" t="str">
            <v>段逸安先生</v>
          </cell>
          <cell r="F12202">
            <v>910677632</v>
          </cell>
        </row>
        <row r="12203">
          <cell r="A12203" t="str">
            <v>NT24330</v>
          </cell>
          <cell r="B12203" t="str">
            <v>RBL0128</v>
          </cell>
          <cell r="C12203" t="str">
            <v>先生</v>
          </cell>
          <cell r="D12203" t="str">
            <v>鼎證儀器有限公司-財盟楊明豪</v>
          </cell>
          <cell r="E12203" t="str">
            <v>楊明豪先生</v>
          </cell>
          <cell r="F12203">
            <v>936155663</v>
          </cell>
        </row>
        <row r="12204">
          <cell r="A12204" t="str">
            <v>NT24342</v>
          </cell>
          <cell r="B12204" t="str">
            <v>ARN1128</v>
          </cell>
          <cell r="C12204" t="str">
            <v>先生</v>
          </cell>
          <cell r="D12204" t="str">
            <v>增你強股份有限公司葉律昌</v>
          </cell>
          <cell r="E12204" t="str">
            <v>葉律昌先生</v>
          </cell>
          <cell r="F12204">
            <v>933011989</v>
          </cell>
        </row>
        <row r="12205">
          <cell r="A12205" t="str">
            <v>NT24344</v>
          </cell>
          <cell r="B12205" t="str">
            <v>APD9803</v>
          </cell>
          <cell r="C12205" t="str">
            <v>先生</v>
          </cell>
          <cell r="D12205" t="str">
            <v>林威憲</v>
          </cell>
          <cell r="E12205" t="str">
            <v>林威憲先生</v>
          </cell>
          <cell r="F12205">
            <v>921968152</v>
          </cell>
        </row>
        <row r="12206">
          <cell r="A12206" t="str">
            <v>NT24347</v>
          </cell>
          <cell r="B12206" t="str">
            <v>APK1977</v>
          </cell>
          <cell r="C12206" t="str">
            <v>小姐</v>
          </cell>
          <cell r="D12206" t="str">
            <v>陳毓婷</v>
          </cell>
          <cell r="E12206" t="str">
            <v>陳毓婷小姐</v>
          </cell>
          <cell r="F12206">
            <v>955215919</v>
          </cell>
        </row>
        <row r="12207">
          <cell r="A12207" t="str">
            <v>NT24359</v>
          </cell>
          <cell r="B12207" t="str">
            <v>ARG0665</v>
          </cell>
          <cell r="C12207" t="str">
            <v>先生</v>
          </cell>
          <cell r="D12207" t="str">
            <v>台灣橋堡企業有限公司潘銘達</v>
          </cell>
          <cell r="E12207" t="str">
            <v>潘銘達先生</v>
          </cell>
          <cell r="F12207">
            <v>936176483</v>
          </cell>
        </row>
        <row r="12208">
          <cell r="A12208" t="str">
            <v>NT24368</v>
          </cell>
          <cell r="B12208" t="str">
            <v>AQM1386</v>
          </cell>
          <cell r="C12208" t="str">
            <v>先生</v>
          </cell>
          <cell r="D12208" t="str">
            <v>蕭宏任</v>
          </cell>
          <cell r="E12208" t="str">
            <v>蕭宏任先生</v>
          </cell>
          <cell r="F12208">
            <v>918773189</v>
          </cell>
        </row>
        <row r="12209">
          <cell r="A12209" t="str">
            <v>NT24369</v>
          </cell>
          <cell r="B12209" t="str">
            <v>AQF0613</v>
          </cell>
          <cell r="C12209" t="str">
            <v>先生</v>
          </cell>
          <cell r="D12209" t="str">
            <v>李世華</v>
          </cell>
          <cell r="E12209" t="str">
            <v>李世華先生</v>
          </cell>
          <cell r="F12209">
            <v>978081981</v>
          </cell>
        </row>
        <row r="12210">
          <cell r="A12210" t="str">
            <v>NT24376</v>
          </cell>
          <cell r="B12210" t="str">
            <v>AND8118</v>
          </cell>
          <cell r="C12210" t="str">
            <v>先生</v>
          </cell>
          <cell r="D12210" t="str">
            <v>黃翔聖</v>
          </cell>
          <cell r="E12210" t="str">
            <v>黃翔聖先生</v>
          </cell>
          <cell r="F12210">
            <v>958410930</v>
          </cell>
        </row>
        <row r="12211">
          <cell r="A12211" t="str">
            <v>NT24384</v>
          </cell>
          <cell r="B12211" t="str">
            <v>ATN9863</v>
          </cell>
          <cell r="C12211" t="str">
            <v>先生</v>
          </cell>
          <cell r="D12211" t="str">
            <v>林君翰</v>
          </cell>
          <cell r="E12211" t="str">
            <v>林君翰先生</v>
          </cell>
          <cell r="F12211">
            <v>939779380</v>
          </cell>
        </row>
        <row r="12212">
          <cell r="A12212" t="str">
            <v>NT24388</v>
          </cell>
          <cell r="B12212" t="str">
            <v>ARG0099</v>
          </cell>
          <cell r="C12212" t="str">
            <v>先生</v>
          </cell>
          <cell r="D12212" t="str">
            <v>黃錦霞</v>
          </cell>
          <cell r="E12212" t="str">
            <v>詹上逸先生</v>
          </cell>
          <cell r="F12212">
            <v>922695909</v>
          </cell>
        </row>
        <row r="12213">
          <cell r="A12213" t="str">
            <v>NT24412</v>
          </cell>
          <cell r="B12213" t="str">
            <v>ARG2128</v>
          </cell>
          <cell r="C12213" t="str">
            <v>小姐</v>
          </cell>
          <cell r="D12213" t="str">
            <v>范美瑤</v>
          </cell>
          <cell r="E12213" t="str">
            <v>范美瑤小姐</v>
          </cell>
          <cell r="F12213">
            <v>955838087</v>
          </cell>
        </row>
        <row r="12214">
          <cell r="A12214" t="str">
            <v>NT24439</v>
          </cell>
          <cell r="B12214" t="str">
            <v>ARG0038</v>
          </cell>
          <cell r="C12214" t="str">
            <v>小姐</v>
          </cell>
          <cell r="D12214" t="str">
            <v>紅威媒體行銷股份有限公司陳采憶</v>
          </cell>
          <cell r="E12214" t="str">
            <v>陳采憶小姐</v>
          </cell>
          <cell r="F12214">
            <v>988362003</v>
          </cell>
        </row>
        <row r="12215">
          <cell r="A12215" t="str">
            <v>NT24448</v>
          </cell>
          <cell r="B12215" t="str">
            <v>APF8066</v>
          </cell>
          <cell r="C12215" t="str">
            <v>先生</v>
          </cell>
          <cell r="D12215" t="str">
            <v>鍾坤霖</v>
          </cell>
          <cell r="E12215" t="str">
            <v>鍾坤霖先生</v>
          </cell>
          <cell r="F12215">
            <v>910451881</v>
          </cell>
        </row>
        <row r="12216">
          <cell r="A12216" t="str">
            <v>NT24458</v>
          </cell>
          <cell r="B12216" t="str">
            <v>ANY3682</v>
          </cell>
          <cell r="C12216" t="str">
            <v>先生</v>
          </cell>
          <cell r="D12216" t="str">
            <v>黃忠慶</v>
          </cell>
          <cell r="E12216" t="str">
            <v>黃忠慶先生</v>
          </cell>
          <cell r="F12216">
            <v>911505360</v>
          </cell>
        </row>
        <row r="12217">
          <cell r="A12217" t="str">
            <v>NT24462</v>
          </cell>
          <cell r="B12217" t="str">
            <v>APM5008</v>
          </cell>
          <cell r="C12217" t="str">
            <v>先生</v>
          </cell>
          <cell r="D12217" t="str">
            <v>林威碩</v>
          </cell>
          <cell r="E12217" t="str">
            <v>林威碩先生</v>
          </cell>
          <cell r="F12217">
            <v>910234148</v>
          </cell>
        </row>
        <row r="12218">
          <cell r="A12218" t="str">
            <v>NT24475</v>
          </cell>
          <cell r="B12218" t="str">
            <v>APM6897</v>
          </cell>
          <cell r="C12218" t="str">
            <v>先生</v>
          </cell>
          <cell r="D12218" t="str">
            <v>張碧鈴</v>
          </cell>
          <cell r="E12218" t="str">
            <v>林義欽先生</v>
          </cell>
          <cell r="F12218">
            <v>926879196</v>
          </cell>
        </row>
        <row r="12219">
          <cell r="A12219" t="str">
            <v>NT24478</v>
          </cell>
          <cell r="B12219" t="str">
            <v>AMX9711</v>
          </cell>
          <cell r="C12219" t="str">
            <v>小姐</v>
          </cell>
          <cell r="D12219" t="str">
            <v>陳慧</v>
          </cell>
          <cell r="E12219" t="str">
            <v>陳慧小姐</v>
          </cell>
          <cell r="F12219">
            <v>975592670</v>
          </cell>
        </row>
        <row r="12220">
          <cell r="A12220" t="str">
            <v>NT24496</v>
          </cell>
          <cell r="B12220" t="str">
            <v>AQX0320</v>
          </cell>
          <cell r="C12220" t="str">
            <v>小姐</v>
          </cell>
          <cell r="D12220" t="str">
            <v>魏新姬</v>
          </cell>
          <cell r="E12220" t="str">
            <v>魏新姬小姐</v>
          </cell>
          <cell r="F12220">
            <v>900000000</v>
          </cell>
        </row>
        <row r="12221">
          <cell r="A12221" t="str">
            <v>NT24509</v>
          </cell>
          <cell r="B12221" t="str">
            <v>5196BV</v>
          </cell>
          <cell r="C12221" t="str">
            <v>先生</v>
          </cell>
          <cell r="D12221" t="str">
            <v>邱薇臻</v>
          </cell>
          <cell r="E12221" t="str">
            <v>高天宏先生</v>
          </cell>
          <cell r="F12221">
            <v>921982028</v>
          </cell>
        </row>
        <row r="12222">
          <cell r="A12222" t="str">
            <v>NT24512</v>
          </cell>
          <cell r="B12222" t="str">
            <v>ARG9527</v>
          </cell>
          <cell r="C12222" t="str">
            <v>先生</v>
          </cell>
          <cell r="D12222" t="str">
            <v>楊佳翰</v>
          </cell>
          <cell r="E12222" t="str">
            <v>楊佳翰先生</v>
          </cell>
          <cell r="F12222">
            <v>976123920</v>
          </cell>
        </row>
        <row r="12223">
          <cell r="A12223" t="str">
            <v>NT24513</v>
          </cell>
          <cell r="B12223" t="str">
            <v>ASE1315</v>
          </cell>
          <cell r="C12223" t="str">
            <v>先生</v>
          </cell>
          <cell r="D12223" t="str">
            <v>莊正宇</v>
          </cell>
          <cell r="E12223" t="str">
            <v>莊正宇先生</v>
          </cell>
          <cell r="F12223">
            <v>905355135</v>
          </cell>
        </row>
        <row r="12224">
          <cell r="A12224" t="str">
            <v>NT24524</v>
          </cell>
          <cell r="B12224" t="str">
            <v>AWY5855</v>
          </cell>
          <cell r="C12224" t="str">
            <v>先生</v>
          </cell>
          <cell r="D12224" t="str">
            <v>毛瀚堂</v>
          </cell>
          <cell r="E12224" t="str">
            <v>毛瀚堂先生</v>
          </cell>
          <cell r="F12224">
            <v>936999000</v>
          </cell>
        </row>
        <row r="12225">
          <cell r="A12225" t="str">
            <v>NT24534</v>
          </cell>
          <cell r="B12225" t="str">
            <v>ALC3201</v>
          </cell>
          <cell r="C12225" t="str">
            <v>先生</v>
          </cell>
          <cell r="D12225" t="str">
            <v>陳文健</v>
          </cell>
          <cell r="E12225" t="str">
            <v>陳文健先生</v>
          </cell>
          <cell r="F12225">
            <v>920548032</v>
          </cell>
        </row>
        <row r="12226">
          <cell r="A12226" t="str">
            <v>NT24556</v>
          </cell>
          <cell r="B12226" t="str">
            <v>ASB0823</v>
          </cell>
          <cell r="C12226" t="str">
            <v>先生</v>
          </cell>
          <cell r="D12226" t="str">
            <v>葉昱壯</v>
          </cell>
          <cell r="E12226" t="str">
            <v>葉昱壯先生</v>
          </cell>
          <cell r="F12226">
            <v>966723751</v>
          </cell>
        </row>
        <row r="12227">
          <cell r="A12227" t="str">
            <v>NT24557</v>
          </cell>
          <cell r="B12227" t="str">
            <v>ATF0777</v>
          </cell>
          <cell r="C12227" t="str">
            <v>先生</v>
          </cell>
          <cell r="D12227" t="str">
            <v>周中天</v>
          </cell>
          <cell r="E12227" t="str">
            <v>周中天先生</v>
          </cell>
          <cell r="F12227">
            <v>978630135</v>
          </cell>
        </row>
        <row r="12228">
          <cell r="A12228" t="str">
            <v>NT24569</v>
          </cell>
          <cell r="B12228" t="str">
            <v>AQX9365</v>
          </cell>
          <cell r="C12228" t="str">
            <v>先生</v>
          </cell>
          <cell r="D12228" t="str">
            <v>劉帛松</v>
          </cell>
          <cell r="E12228" t="str">
            <v>劉帛松先生</v>
          </cell>
          <cell r="F12228">
            <v>920989947</v>
          </cell>
        </row>
        <row r="12229">
          <cell r="A12229" t="str">
            <v>NT24572</v>
          </cell>
          <cell r="B12229" t="str">
            <v>AMX3085</v>
          </cell>
          <cell r="C12229" t="str">
            <v>先生</v>
          </cell>
          <cell r="D12229" t="str">
            <v>邱子群</v>
          </cell>
          <cell r="E12229" t="str">
            <v>邱子群先生</v>
          </cell>
          <cell r="F12229">
            <v>921346976</v>
          </cell>
        </row>
        <row r="12230">
          <cell r="A12230" t="str">
            <v>NT24579</v>
          </cell>
          <cell r="B12230" t="str">
            <v>ART2233</v>
          </cell>
          <cell r="C12230" t="str">
            <v>先生</v>
          </cell>
          <cell r="D12230" t="str">
            <v>陳鈺昕</v>
          </cell>
          <cell r="E12230" t="str">
            <v>陳鈺昕先生</v>
          </cell>
          <cell r="F12230">
            <v>921022632</v>
          </cell>
        </row>
        <row r="12231">
          <cell r="A12231" t="str">
            <v>NT24587</v>
          </cell>
          <cell r="B12231" t="str">
            <v>RBN9719</v>
          </cell>
          <cell r="C12231" t="str">
            <v>先生</v>
          </cell>
          <cell r="D12231" t="str">
            <v>尊亨有限公司-財盟小客車蔡宗翰</v>
          </cell>
          <cell r="E12231" t="str">
            <v>蔡宗翰先生</v>
          </cell>
          <cell r="F12231">
            <v>909291666</v>
          </cell>
        </row>
        <row r="12232">
          <cell r="A12232" t="str">
            <v>NT24588</v>
          </cell>
          <cell r="B12232" t="str">
            <v>ARL8003</v>
          </cell>
          <cell r="C12232" t="str">
            <v>先生</v>
          </cell>
          <cell r="D12232" t="str">
            <v>曾一航</v>
          </cell>
          <cell r="E12232" t="str">
            <v>曾一航先生</v>
          </cell>
          <cell r="F12232">
            <v>909170803</v>
          </cell>
        </row>
        <row r="12233">
          <cell r="A12233" t="str">
            <v>NT24595</v>
          </cell>
          <cell r="B12233" t="str">
            <v>RBM1569</v>
          </cell>
          <cell r="C12233" t="str">
            <v>先生</v>
          </cell>
          <cell r="D12233" t="str">
            <v>普羅汽車股份有限公司李光淵</v>
          </cell>
          <cell r="E12233" t="str">
            <v>李光淵先生</v>
          </cell>
          <cell r="F12233">
            <v>906680898</v>
          </cell>
        </row>
        <row r="12234">
          <cell r="A12234" t="str">
            <v>NT24596</v>
          </cell>
          <cell r="B12234" t="str">
            <v>APG8910</v>
          </cell>
          <cell r="C12234" t="str">
            <v>小姐</v>
          </cell>
          <cell r="D12234" t="str">
            <v>張華軒</v>
          </cell>
          <cell r="E12234" t="str">
            <v>張華軒小姐</v>
          </cell>
          <cell r="F12234">
            <v>921890362</v>
          </cell>
        </row>
        <row r="12235">
          <cell r="A12235" t="str">
            <v>NT24601</v>
          </cell>
          <cell r="B12235" t="str">
            <v>ASB9315</v>
          </cell>
          <cell r="C12235" t="str">
            <v>小姐</v>
          </cell>
          <cell r="D12235" t="str">
            <v>簡麗足</v>
          </cell>
          <cell r="E12235" t="str">
            <v>簡麗足小姐</v>
          </cell>
          <cell r="F12235">
            <v>919522280</v>
          </cell>
        </row>
        <row r="12236">
          <cell r="A12236" t="str">
            <v>NT24602</v>
          </cell>
          <cell r="B12236" t="str">
            <v>RBN9297</v>
          </cell>
          <cell r="C12236" t="str">
            <v>先生</v>
          </cell>
          <cell r="D12236" t="str">
            <v>蔡天河</v>
          </cell>
          <cell r="E12236" t="str">
            <v>侯宏奇先生</v>
          </cell>
          <cell r="F12236">
            <v>953663571</v>
          </cell>
        </row>
        <row r="12237">
          <cell r="A12237" t="str">
            <v>NT24610</v>
          </cell>
          <cell r="B12237" t="str">
            <v>ASB0209</v>
          </cell>
          <cell r="C12237" t="str">
            <v>先生</v>
          </cell>
          <cell r="D12237" t="str">
            <v>許以恒</v>
          </cell>
          <cell r="E12237" t="str">
            <v>許以恒先生</v>
          </cell>
          <cell r="F12237">
            <v>955919819</v>
          </cell>
        </row>
        <row r="12238">
          <cell r="A12238" t="str">
            <v>NT24627</v>
          </cell>
          <cell r="B12238" t="str">
            <v>ASW1203</v>
          </cell>
          <cell r="C12238" t="str">
            <v>先生</v>
          </cell>
          <cell r="D12238" t="str">
            <v>劉佳昇</v>
          </cell>
          <cell r="E12238" t="str">
            <v>劉佳昇先生</v>
          </cell>
          <cell r="F12238">
            <v>919221759</v>
          </cell>
        </row>
        <row r="12239">
          <cell r="A12239" t="str">
            <v>NT24633</v>
          </cell>
          <cell r="B12239" t="str">
            <v>AMX7068</v>
          </cell>
          <cell r="C12239" t="str">
            <v>先生</v>
          </cell>
          <cell r="D12239" t="str">
            <v>陳牧圻</v>
          </cell>
          <cell r="E12239" t="str">
            <v>陳牧圻先生</v>
          </cell>
          <cell r="F12239">
            <v>953533983</v>
          </cell>
        </row>
        <row r="12240">
          <cell r="A12240" t="str">
            <v>NT24645</v>
          </cell>
          <cell r="B12240" t="str">
            <v>AQX9258</v>
          </cell>
          <cell r="C12240" t="str">
            <v>小姐</v>
          </cell>
          <cell r="D12240" t="str">
            <v>趙錦樣</v>
          </cell>
          <cell r="E12240" t="str">
            <v>趙錦樣小姐</v>
          </cell>
          <cell r="F12240">
            <v>928645292</v>
          </cell>
        </row>
        <row r="12241">
          <cell r="A12241" t="str">
            <v>NT24655</v>
          </cell>
          <cell r="B12241" t="str">
            <v>AQX9883</v>
          </cell>
          <cell r="C12241" t="str">
            <v>先生</v>
          </cell>
          <cell r="D12241" t="str">
            <v>曹勝雄</v>
          </cell>
          <cell r="E12241" t="str">
            <v>曹勝雄先生</v>
          </cell>
          <cell r="F12241">
            <v>921827809</v>
          </cell>
        </row>
        <row r="12242">
          <cell r="A12242" t="str">
            <v>NT24656</v>
          </cell>
          <cell r="B12242" t="str">
            <v>RAM0373</v>
          </cell>
          <cell r="C12242" t="str">
            <v>先生</v>
          </cell>
          <cell r="D12242" t="str">
            <v>中租汽車租賃股份有限公司陳士軒</v>
          </cell>
          <cell r="E12242" t="str">
            <v>陳士軒先生</v>
          </cell>
          <cell r="F12242">
            <v>911770700</v>
          </cell>
        </row>
        <row r="12243">
          <cell r="A12243" t="str">
            <v>NT24657</v>
          </cell>
          <cell r="B12243" t="str">
            <v>ATJ5533</v>
          </cell>
          <cell r="C12243" t="str">
            <v>小姐</v>
          </cell>
          <cell r="D12243" t="str">
            <v>呂嘉玲</v>
          </cell>
          <cell r="E12243" t="str">
            <v>呂嘉玲小姐</v>
          </cell>
          <cell r="F12243">
            <v>958997365</v>
          </cell>
        </row>
        <row r="12244">
          <cell r="A12244" t="str">
            <v>NT24658</v>
          </cell>
          <cell r="B12244" t="str">
            <v>AQX3208</v>
          </cell>
          <cell r="C12244" t="str">
            <v>先生</v>
          </cell>
          <cell r="D12244" t="str">
            <v>翁家成</v>
          </cell>
          <cell r="E12244" t="str">
            <v>翁家成先生</v>
          </cell>
          <cell r="F12244">
            <v>920718198</v>
          </cell>
        </row>
        <row r="12245">
          <cell r="A12245" t="str">
            <v>NT24659</v>
          </cell>
          <cell r="B12245" t="str">
            <v>AQX2569</v>
          </cell>
          <cell r="C12245" t="str">
            <v>小姐</v>
          </cell>
          <cell r="D12245" t="str">
            <v>秦綠湄</v>
          </cell>
          <cell r="E12245" t="str">
            <v>秦綠湄小姐</v>
          </cell>
          <cell r="F12245">
            <v>931036023</v>
          </cell>
        </row>
        <row r="12246">
          <cell r="A12246" t="str">
            <v>NT24671</v>
          </cell>
          <cell r="B12246" t="str">
            <v>AYS5819</v>
          </cell>
          <cell r="C12246" t="str">
            <v>先生</v>
          </cell>
          <cell r="D12246" t="str">
            <v>0廖原興</v>
          </cell>
          <cell r="E12246" t="str">
            <v>廖原興先生</v>
          </cell>
          <cell r="F12246">
            <v>919346399</v>
          </cell>
        </row>
        <row r="12247">
          <cell r="A12247" t="str">
            <v>NT24672</v>
          </cell>
          <cell r="B12247" t="str">
            <v>APA1006</v>
          </cell>
          <cell r="C12247" t="str">
            <v>先生</v>
          </cell>
          <cell r="D12247" t="str">
            <v>朱慶龍</v>
          </cell>
          <cell r="E12247" t="str">
            <v>朱慶龍先生</v>
          </cell>
          <cell r="F12247">
            <v>960511028</v>
          </cell>
        </row>
        <row r="12248">
          <cell r="A12248" t="str">
            <v>NT24678</v>
          </cell>
          <cell r="B12248" t="str">
            <v>ARL7586</v>
          </cell>
          <cell r="C12248" t="str">
            <v>小姐</v>
          </cell>
          <cell r="D12248" t="str">
            <v>楊千慧</v>
          </cell>
          <cell r="E12248" t="str">
            <v>楊千惠小姐</v>
          </cell>
          <cell r="F12248">
            <v>910001963</v>
          </cell>
        </row>
        <row r="12249">
          <cell r="A12249" t="str">
            <v>NT24684</v>
          </cell>
          <cell r="B12249" t="str">
            <v>ASB6636</v>
          </cell>
          <cell r="C12249" t="str">
            <v>先生</v>
          </cell>
          <cell r="D12249" t="str">
            <v>顏煥明</v>
          </cell>
          <cell r="E12249" t="str">
            <v>顏煥明先生</v>
          </cell>
          <cell r="F12249">
            <v>932901829</v>
          </cell>
        </row>
        <row r="12250">
          <cell r="A12250" t="str">
            <v>NT24688</v>
          </cell>
          <cell r="B12250" t="str">
            <v>ARL1085</v>
          </cell>
          <cell r="C12250" t="str">
            <v>小姐</v>
          </cell>
          <cell r="D12250" t="str">
            <v>葉採雲</v>
          </cell>
          <cell r="E12250" t="str">
            <v>葉採雲小姐</v>
          </cell>
          <cell r="F12250">
            <v>933728280</v>
          </cell>
        </row>
        <row r="12251">
          <cell r="A12251" t="str">
            <v>NT24693</v>
          </cell>
          <cell r="B12251" t="str">
            <v>ATG7958</v>
          </cell>
          <cell r="C12251" t="str">
            <v>先生</v>
          </cell>
          <cell r="D12251" t="str">
            <v>林鋒弦</v>
          </cell>
          <cell r="E12251" t="str">
            <v>林鋒弦先生</v>
          </cell>
          <cell r="F12251">
            <v>963766153</v>
          </cell>
        </row>
        <row r="12252">
          <cell r="A12252" t="str">
            <v>NT24694</v>
          </cell>
          <cell r="B12252" t="str">
            <v>ATE7281</v>
          </cell>
          <cell r="C12252" t="str">
            <v>先生</v>
          </cell>
          <cell r="D12252" t="str">
            <v>王鉑波</v>
          </cell>
          <cell r="E12252" t="str">
            <v>王鉑波先生</v>
          </cell>
          <cell r="F12252">
            <v>963919389</v>
          </cell>
        </row>
        <row r="12253">
          <cell r="A12253" t="str">
            <v>NT24722</v>
          </cell>
          <cell r="B12253" t="str">
            <v>AKH5288</v>
          </cell>
          <cell r="C12253" t="str">
            <v>小姐</v>
          </cell>
          <cell r="D12253" t="str">
            <v>廖麗文</v>
          </cell>
          <cell r="E12253" t="str">
            <v>廖麗文小姐</v>
          </cell>
          <cell r="F12253">
            <v>939392686</v>
          </cell>
        </row>
        <row r="12254">
          <cell r="A12254" t="str">
            <v>NT24735</v>
          </cell>
          <cell r="B12254" t="str">
            <v>ATL0777</v>
          </cell>
          <cell r="C12254" t="str">
            <v>小姐</v>
          </cell>
          <cell r="D12254" t="str">
            <v>林棻儀</v>
          </cell>
          <cell r="E12254" t="str">
            <v>林棻儀小姐</v>
          </cell>
          <cell r="F12254">
            <v>956495558</v>
          </cell>
        </row>
        <row r="12255">
          <cell r="A12255" t="str">
            <v>NT24743</v>
          </cell>
          <cell r="B12255" t="str">
            <v>ATH6806</v>
          </cell>
          <cell r="C12255" t="str">
            <v>先生</v>
          </cell>
          <cell r="D12255" t="str">
            <v>洪士鈞</v>
          </cell>
          <cell r="E12255" t="str">
            <v>洪士鈞先生</v>
          </cell>
          <cell r="F12255">
            <v>972651950</v>
          </cell>
        </row>
        <row r="12256">
          <cell r="A12256" t="str">
            <v>NT24748</v>
          </cell>
          <cell r="B12256" t="str">
            <v>ATK3833</v>
          </cell>
          <cell r="C12256" t="str">
            <v>先生</v>
          </cell>
          <cell r="D12256" t="str">
            <v>伯思創意廣告有限公司刁復國</v>
          </cell>
          <cell r="E12256" t="str">
            <v>刁復國先生</v>
          </cell>
          <cell r="F12256">
            <v>975191197</v>
          </cell>
        </row>
        <row r="12257">
          <cell r="A12257" t="str">
            <v>NT24750</v>
          </cell>
          <cell r="B12257" t="str">
            <v>ATJ9056</v>
          </cell>
          <cell r="C12257" t="str">
            <v>先生</v>
          </cell>
          <cell r="D12257" t="str">
            <v>李昌憲</v>
          </cell>
          <cell r="E12257" t="str">
            <v>李昌憲先生</v>
          </cell>
          <cell r="F12257">
            <v>988775569</v>
          </cell>
        </row>
        <row r="12258">
          <cell r="A12258" t="str">
            <v>NT24787</v>
          </cell>
          <cell r="B12258" t="str">
            <v>ASM9176</v>
          </cell>
          <cell r="C12258" t="str">
            <v>先生</v>
          </cell>
          <cell r="D12258" t="str">
            <v>陳志豪</v>
          </cell>
          <cell r="E12258" t="str">
            <v>陳志豪先生</v>
          </cell>
          <cell r="F12258">
            <v>926977744</v>
          </cell>
        </row>
        <row r="12259">
          <cell r="A12259" t="str">
            <v>NT24791</v>
          </cell>
          <cell r="B12259" t="str">
            <v>RBS5976</v>
          </cell>
          <cell r="C12259" t="str">
            <v>小姐</v>
          </cell>
          <cell r="D12259" t="str">
            <v>歐力士租賃(股)涂秀招</v>
          </cell>
          <cell r="E12259" t="str">
            <v>涂秀招小姐</v>
          </cell>
          <cell r="F12259">
            <v>970112165</v>
          </cell>
        </row>
        <row r="12260">
          <cell r="A12260" t="str">
            <v>NT24798</v>
          </cell>
          <cell r="B12260" t="str">
            <v>ASB7537</v>
          </cell>
          <cell r="C12260" t="str">
            <v>先生</v>
          </cell>
          <cell r="D12260" t="str">
            <v>陳彥豪</v>
          </cell>
          <cell r="E12260" t="str">
            <v>陳彥豪先生</v>
          </cell>
          <cell r="F12260">
            <v>966681606</v>
          </cell>
        </row>
        <row r="12261">
          <cell r="A12261" t="str">
            <v>NT24799</v>
          </cell>
          <cell r="B12261" t="str">
            <v>ATA2698</v>
          </cell>
          <cell r="C12261" t="str">
            <v>先生</v>
          </cell>
          <cell r="D12261" t="str">
            <v>蔡武憲</v>
          </cell>
          <cell r="E12261" t="str">
            <v>蔡武憲先生</v>
          </cell>
          <cell r="F12261">
            <v>922409211</v>
          </cell>
        </row>
        <row r="12262">
          <cell r="A12262" t="str">
            <v>NT24803</v>
          </cell>
          <cell r="B12262" t="str">
            <v>ASC0282</v>
          </cell>
          <cell r="C12262" t="str">
            <v>先生</v>
          </cell>
          <cell r="D12262" t="str">
            <v>阮嘉慶</v>
          </cell>
          <cell r="E12262" t="str">
            <v>阮嘉慶先生</v>
          </cell>
          <cell r="F12262">
            <v>931122880</v>
          </cell>
        </row>
        <row r="12263">
          <cell r="A12263" t="str">
            <v>NT24814</v>
          </cell>
          <cell r="B12263" t="str">
            <v>ATA2198</v>
          </cell>
          <cell r="C12263" t="str">
            <v>小姐</v>
          </cell>
          <cell r="D12263" t="str">
            <v>劉筠軒</v>
          </cell>
          <cell r="E12263" t="str">
            <v>劉筠軒小姐</v>
          </cell>
          <cell r="F12263">
            <v>932282816</v>
          </cell>
        </row>
        <row r="12264">
          <cell r="A12264" t="str">
            <v>NT24817</v>
          </cell>
          <cell r="B12264" t="str">
            <v>ASB7313</v>
          </cell>
          <cell r="C12264" t="str">
            <v>小姐</v>
          </cell>
          <cell r="D12264" t="str">
            <v>邱美智</v>
          </cell>
          <cell r="E12264" t="str">
            <v>邱美智小姐</v>
          </cell>
          <cell r="F12264">
            <v>953035550</v>
          </cell>
        </row>
        <row r="12265">
          <cell r="A12265" t="str">
            <v>NT24819</v>
          </cell>
          <cell r="B12265" t="str">
            <v>ASC0223</v>
          </cell>
          <cell r="C12265" t="str">
            <v>先生</v>
          </cell>
          <cell r="D12265" t="str">
            <v>千輝喜鶴有限公司吳則逸</v>
          </cell>
          <cell r="E12265" t="str">
            <v>吳則逸先生</v>
          </cell>
          <cell r="F12265">
            <v>912409935</v>
          </cell>
        </row>
        <row r="12266">
          <cell r="A12266" t="str">
            <v>NT24826</v>
          </cell>
          <cell r="B12266" t="str">
            <v>RBT1533</v>
          </cell>
          <cell r="C12266" t="str">
            <v>先生</v>
          </cell>
          <cell r="D12266" t="str">
            <v>中租汽車租賃股份有限公司陳士軒</v>
          </cell>
          <cell r="E12266" t="str">
            <v>洪嘉衍先生</v>
          </cell>
          <cell r="F12266">
            <v>921762790</v>
          </cell>
        </row>
        <row r="12267">
          <cell r="A12267" t="str">
            <v>NT24828</v>
          </cell>
          <cell r="B12267" t="str">
            <v>AUW2668</v>
          </cell>
          <cell r="C12267" t="str">
            <v>先生</v>
          </cell>
          <cell r="D12267" t="str">
            <v>許家盛</v>
          </cell>
          <cell r="E12267" t="str">
            <v>許家盛先生</v>
          </cell>
          <cell r="F12267">
            <v>938069366</v>
          </cell>
        </row>
        <row r="12268">
          <cell r="A12268" t="str">
            <v>NT24842</v>
          </cell>
          <cell r="B12268" t="str">
            <v>ATE7309</v>
          </cell>
          <cell r="C12268" t="str">
            <v>先生</v>
          </cell>
          <cell r="D12268" t="str">
            <v>楊竣宇</v>
          </cell>
          <cell r="E12268" t="str">
            <v>楊竣宇先生</v>
          </cell>
          <cell r="F12268">
            <v>916987336</v>
          </cell>
        </row>
        <row r="12269">
          <cell r="A12269" t="str">
            <v>NT24844</v>
          </cell>
          <cell r="B12269" t="str">
            <v>RBT2503</v>
          </cell>
          <cell r="C12269" t="str">
            <v>先生</v>
          </cell>
          <cell r="D12269" t="str">
            <v>中租汽車租賃股份有限公司陳士軒</v>
          </cell>
          <cell r="E12269" t="str">
            <v>洪嘉衍先生</v>
          </cell>
          <cell r="F12269">
            <v>921762790</v>
          </cell>
        </row>
        <row r="12270">
          <cell r="A12270" t="str">
            <v>NT24848</v>
          </cell>
          <cell r="B12270" t="str">
            <v>ATN6226</v>
          </cell>
          <cell r="C12270" t="str">
            <v>小姐</v>
          </cell>
          <cell r="D12270" t="str">
            <v>徐秀華</v>
          </cell>
          <cell r="E12270" t="str">
            <v>徐秀華小姐</v>
          </cell>
          <cell r="F12270">
            <v>919206953</v>
          </cell>
        </row>
        <row r="12271">
          <cell r="A12271" t="str">
            <v>NT24859</v>
          </cell>
          <cell r="B12271" t="str">
            <v>ATD3399</v>
          </cell>
          <cell r="C12271" t="str">
            <v>先生</v>
          </cell>
          <cell r="D12271" t="str">
            <v>馮崧銨</v>
          </cell>
          <cell r="E12271" t="str">
            <v>馮崧銨先生</v>
          </cell>
          <cell r="F12271">
            <v>989691354</v>
          </cell>
        </row>
        <row r="12272">
          <cell r="A12272" t="str">
            <v>NT24869</v>
          </cell>
          <cell r="B12272" t="str">
            <v>ASC5627</v>
          </cell>
          <cell r="C12272" t="str">
            <v>先生</v>
          </cell>
          <cell r="D12272" t="str">
            <v>徐志斌</v>
          </cell>
          <cell r="E12272" t="str">
            <v>徐志斌先生</v>
          </cell>
          <cell r="F12272">
            <v>918889520</v>
          </cell>
        </row>
        <row r="12273">
          <cell r="A12273" t="str">
            <v>NT24874</v>
          </cell>
          <cell r="B12273" t="str">
            <v>ATA9505</v>
          </cell>
          <cell r="C12273" t="str">
            <v>先生</v>
          </cell>
          <cell r="D12273" t="str">
            <v>廖佳玲</v>
          </cell>
          <cell r="E12273" t="str">
            <v>王惠生先生</v>
          </cell>
          <cell r="F12273">
            <v>939398177</v>
          </cell>
        </row>
        <row r="12274">
          <cell r="A12274" t="str">
            <v>NT24876</v>
          </cell>
          <cell r="B12274" t="str">
            <v>APL3667</v>
          </cell>
          <cell r="C12274" t="str">
            <v>小姐</v>
          </cell>
          <cell r="D12274" t="str">
            <v>鍾月英</v>
          </cell>
          <cell r="E12274" t="str">
            <v>鍾月英小姐</v>
          </cell>
          <cell r="F12274">
            <v>933912989</v>
          </cell>
        </row>
        <row r="12275">
          <cell r="A12275" t="str">
            <v>NT24891</v>
          </cell>
          <cell r="B12275" t="str">
            <v>AUP5585</v>
          </cell>
          <cell r="C12275" t="str">
            <v>先生</v>
          </cell>
          <cell r="D12275" t="str">
            <v>汪裕桓</v>
          </cell>
          <cell r="E12275" t="str">
            <v>汪裕桓先生</v>
          </cell>
          <cell r="F12275">
            <v>982885919</v>
          </cell>
        </row>
        <row r="12276">
          <cell r="A12276" t="str">
            <v>NT24893</v>
          </cell>
          <cell r="B12276" t="str">
            <v>NT24893</v>
          </cell>
          <cell r="C12276" t="str">
            <v>先生</v>
          </cell>
          <cell r="D12276" t="str">
            <v>鉑德汽車股份有限公司程柏盛</v>
          </cell>
          <cell r="E12276" t="str">
            <v>程柏盛先生</v>
          </cell>
          <cell r="F12276">
            <v>936033878</v>
          </cell>
        </row>
        <row r="12277">
          <cell r="A12277" t="str">
            <v>NT24900</v>
          </cell>
          <cell r="B12277" t="str">
            <v>RCA2625</v>
          </cell>
          <cell r="C12277" t="str">
            <v>先生</v>
          </cell>
          <cell r="D12277" t="str">
            <v>金利晟股份有限公司-中租汔車租賃股份有限公司柯乃維</v>
          </cell>
          <cell r="E12277" t="str">
            <v>柯乃維先生</v>
          </cell>
          <cell r="F12277">
            <v>930684120</v>
          </cell>
        </row>
        <row r="12278">
          <cell r="A12278" t="str">
            <v>NT24912</v>
          </cell>
          <cell r="B12278" t="str">
            <v>AZF1231</v>
          </cell>
          <cell r="C12278" t="str">
            <v>先生</v>
          </cell>
          <cell r="D12278" t="str">
            <v>林貝欣</v>
          </cell>
          <cell r="E12278" t="str">
            <v>劉翼睿先生</v>
          </cell>
          <cell r="F12278">
            <v>925887647</v>
          </cell>
        </row>
        <row r="12279">
          <cell r="A12279" t="str">
            <v>NT24915</v>
          </cell>
          <cell r="B12279" t="str">
            <v>AXC2996</v>
          </cell>
          <cell r="C12279" t="str">
            <v>先生</v>
          </cell>
          <cell r="D12279" t="str">
            <v>王權卿</v>
          </cell>
          <cell r="E12279" t="str">
            <v>王權卿先生</v>
          </cell>
          <cell r="F12279">
            <v>972231668</v>
          </cell>
        </row>
        <row r="12280">
          <cell r="A12280" t="str">
            <v>NT24916</v>
          </cell>
          <cell r="B12280" t="str">
            <v>ATK5718</v>
          </cell>
          <cell r="C12280" t="str">
            <v>小姐</v>
          </cell>
          <cell r="D12280" t="str">
            <v>徐秀蓮</v>
          </cell>
          <cell r="E12280" t="str">
            <v>徐秀蓮小姐</v>
          </cell>
          <cell r="F12280">
            <v>937875818</v>
          </cell>
        </row>
        <row r="12281">
          <cell r="A12281" t="str">
            <v>NT24920</v>
          </cell>
          <cell r="B12281" t="str">
            <v>RBP2901</v>
          </cell>
          <cell r="C12281" t="str">
            <v>先生</v>
          </cell>
          <cell r="D12281" t="str">
            <v>唐肇灃</v>
          </cell>
          <cell r="E12281" t="str">
            <v>唐肇灃先生</v>
          </cell>
          <cell r="F12281">
            <v>975963029</v>
          </cell>
        </row>
        <row r="12282">
          <cell r="A12282" t="str">
            <v>NT24931</v>
          </cell>
          <cell r="B12282" t="str">
            <v>ATH1069</v>
          </cell>
          <cell r="C12282" t="str">
            <v>先生</v>
          </cell>
          <cell r="D12282" t="str">
            <v>陳竑勳</v>
          </cell>
          <cell r="E12282" t="str">
            <v>張俊偉先生</v>
          </cell>
          <cell r="F12282">
            <v>915183962</v>
          </cell>
        </row>
        <row r="12283">
          <cell r="A12283" t="str">
            <v>NT24932</v>
          </cell>
          <cell r="B12283" t="str">
            <v>NT24932</v>
          </cell>
          <cell r="C12283" t="str">
            <v>先生</v>
          </cell>
          <cell r="D12283" t="str">
            <v>鉑德汽車股份有限公司吳佳翰</v>
          </cell>
          <cell r="E12283" t="str">
            <v>吳佳翰先生</v>
          </cell>
          <cell r="F12283">
            <v>921282497</v>
          </cell>
        </row>
        <row r="12284">
          <cell r="A12284" t="str">
            <v>NT24972</v>
          </cell>
          <cell r="B12284" t="str">
            <v>ATE3939</v>
          </cell>
          <cell r="C12284" t="str">
            <v>小姐</v>
          </cell>
          <cell r="D12284" t="str">
            <v>0陳毓蓉</v>
          </cell>
          <cell r="E12284" t="str">
            <v>陳毓蓉小姐</v>
          </cell>
          <cell r="F12284">
            <v>910217599</v>
          </cell>
        </row>
        <row r="12285">
          <cell r="A12285" t="str">
            <v>NT24976</v>
          </cell>
          <cell r="B12285" t="str">
            <v>AWT5511</v>
          </cell>
          <cell r="C12285" t="str">
            <v>小姐</v>
          </cell>
          <cell r="D12285" t="str">
            <v>王呈豪</v>
          </cell>
          <cell r="E12285" t="str">
            <v>張侑琳小姐</v>
          </cell>
          <cell r="F12285">
            <v>905560111</v>
          </cell>
        </row>
        <row r="12286">
          <cell r="A12286" t="str">
            <v>NT24988</v>
          </cell>
          <cell r="B12286" t="str">
            <v>RBQ6638</v>
          </cell>
          <cell r="C12286" t="str">
            <v>小姐</v>
          </cell>
          <cell r="D12286" t="str">
            <v>聯邦租賃股份有限公司顏奕絜</v>
          </cell>
          <cell r="E12286" t="str">
            <v>顏奕絜小姐</v>
          </cell>
          <cell r="F12286">
            <v>917646341</v>
          </cell>
        </row>
        <row r="12287">
          <cell r="A12287" t="str">
            <v>NT25017</v>
          </cell>
          <cell r="B12287" t="str">
            <v>RBM5115</v>
          </cell>
          <cell r="C12287" t="str">
            <v>先生</v>
          </cell>
          <cell r="D12287" t="str">
            <v>遠銀租賃股份有限公司劉俊成</v>
          </cell>
          <cell r="E12287" t="str">
            <v>劉俊成先生</v>
          </cell>
          <cell r="F12287">
            <v>972915938</v>
          </cell>
        </row>
        <row r="12288">
          <cell r="A12288" t="str">
            <v>NT25021</v>
          </cell>
          <cell r="B12288" t="str">
            <v>ANX3367</v>
          </cell>
          <cell r="C12288" t="str">
            <v>小姐</v>
          </cell>
          <cell r="D12288" t="str">
            <v>羅璧蘭</v>
          </cell>
          <cell r="E12288" t="str">
            <v>羅璧蘭小姐</v>
          </cell>
          <cell r="F12288">
            <v>935234560</v>
          </cell>
        </row>
        <row r="12289">
          <cell r="A12289" t="str">
            <v>NT25022</v>
          </cell>
          <cell r="B12289" t="str">
            <v>ANX3199</v>
          </cell>
          <cell r="C12289" t="str">
            <v>先生</v>
          </cell>
          <cell r="D12289" t="str">
            <v>陳冠汶</v>
          </cell>
          <cell r="E12289" t="str">
            <v>陳冠汶先生</v>
          </cell>
          <cell r="F12289">
            <v>970014636</v>
          </cell>
        </row>
        <row r="12290">
          <cell r="A12290" t="str">
            <v>NT25028</v>
          </cell>
          <cell r="B12290" t="str">
            <v>AMX8753</v>
          </cell>
          <cell r="C12290" t="str">
            <v>先生</v>
          </cell>
          <cell r="D12290" t="str">
            <v>徐瑞宏</v>
          </cell>
          <cell r="E12290" t="str">
            <v>徐瑞宏先生</v>
          </cell>
          <cell r="F12290">
            <v>911159662</v>
          </cell>
        </row>
        <row r="12291">
          <cell r="A12291" t="str">
            <v>NT25030</v>
          </cell>
          <cell r="B12291" t="str">
            <v>APM9130</v>
          </cell>
          <cell r="C12291" t="str">
            <v>小姐</v>
          </cell>
          <cell r="D12291" t="str">
            <v>王海華</v>
          </cell>
          <cell r="E12291" t="str">
            <v>王海華小姐</v>
          </cell>
          <cell r="F12291">
            <v>921913187</v>
          </cell>
        </row>
        <row r="12292">
          <cell r="A12292" t="str">
            <v>NT25052</v>
          </cell>
          <cell r="B12292" t="str">
            <v>ANW2691</v>
          </cell>
          <cell r="C12292" t="str">
            <v>先生</v>
          </cell>
          <cell r="D12292" t="str">
            <v>張津豪</v>
          </cell>
          <cell r="E12292" t="str">
            <v>張津豪先生</v>
          </cell>
          <cell r="F12292">
            <v>911997382</v>
          </cell>
        </row>
        <row r="12293">
          <cell r="A12293" t="str">
            <v>NT25053</v>
          </cell>
          <cell r="B12293" t="str">
            <v>ANW9353</v>
          </cell>
          <cell r="C12293" t="str">
            <v>先生</v>
          </cell>
          <cell r="D12293" t="str">
            <v>林榮恩</v>
          </cell>
          <cell r="E12293" t="str">
            <v>林榮恩先生</v>
          </cell>
          <cell r="F12293">
            <v>922742420</v>
          </cell>
        </row>
        <row r="12294">
          <cell r="A12294" t="str">
            <v>NT25055</v>
          </cell>
          <cell r="B12294" t="str">
            <v>AND8516</v>
          </cell>
          <cell r="C12294" t="str">
            <v>先生</v>
          </cell>
          <cell r="D12294" t="str">
            <v>游敏翔</v>
          </cell>
          <cell r="E12294" t="str">
            <v>游敏翔先生</v>
          </cell>
          <cell r="F12294">
            <v>932899693</v>
          </cell>
        </row>
        <row r="12295">
          <cell r="A12295" t="str">
            <v>NT25061</v>
          </cell>
          <cell r="B12295" t="str">
            <v>APM1710</v>
          </cell>
          <cell r="C12295" t="str">
            <v>先生</v>
          </cell>
          <cell r="D12295" t="str">
            <v>0趙元宏</v>
          </cell>
          <cell r="E12295" t="str">
            <v>趙元宏先生</v>
          </cell>
          <cell r="F12295">
            <v>972286616</v>
          </cell>
        </row>
        <row r="12296">
          <cell r="A12296" t="str">
            <v>NT25063</v>
          </cell>
          <cell r="B12296" t="str">
            <v>ANW8626</v>
          </cell>
          <cell r="C12296" t="str">
            <v>小姐</v>
          </cell>
          <cell r="D12296" t="str">
            <v>周月梅</v>
          </cell>
          <cell r="E12296" t="str">
            <v>周月梅小姐</v>
          </cell>
          <cell r="F12296">
            <v>933100908</v>
          </cell>
        </row>
        <row r="12297">
          <cell r="A12297" t="str">
            <v>NT25065</v>
          </cell>
          <cell r="B12297" t="str">
            <v>ARF9897</v>
          </cell>
          <cell r="C12297" t="str">
            <v>小姐</v>
          </cell>
          <cell r="D12297" t="str">
            <v>郭蔡峰</v>
          </cell>
          <cell r="E12297" t="str">
            <v>李惠菱小姐</v>
          </cell>
          <cell r="F12297">
            <v>937034869</v>
          </cell>
        </row>
        <row r="12298">
          <cell r="A12298" t="str">
            <v>NT25066</v>
          </cell>
          <cell r="B12298" t="str">
            <v>AMX5800</v>
          </cell>
          <cell r="C12298" t="str">
            <v>先生</v>
          </cell>
          <cell r="D12298" t="str">
            <v>太古機械公司李明立</v>
          </cell>
          <cell r="E12298" t="str">
            <v>李明立先生</v>
          </cell>
          <cell r="F12298">
            <v>988300700</v>
          </cell>
        </row>
        <row r="12299">
          <cell r="A12299" t="str">
            <v>NT25080</v>
          </cell>
          <cell r="B12299" t="str">
            <v>ANW0628</v>
          </cell>
          <cell r="C12299" t="str">
            <v>小姐</v>
          </cell>
          <cell r="D12299" t="str">
            <v>辜玉菁</v>
          </cell>
          <cell r="E12299" t="str">
            <v>辜玉菁小姐</v>
          </cell>
          <cell r="F12299">
            <v>935617766</v>
          </cell>
        </row>
        <row r="12300">
          <cell r="A12300" t="str">
            <v>NT25081</v>
          </cell>
          <cell r="B12300" t="str">
            <v>AJJ9233</v>
          </cell>
          <cell r="C12300" t="str">
            <v>先生</v>
          </cell>
          <cell r="D12300" t="str">
            <v>0陳澤鈞</v>
          </cell>
          <cell r="E12300" t="str">
            <v>陳澤鈞先生</v>
          </cell>
          <cell r="F12300">
            <v>989472021</v>
          </cell>
        </row>
        <row r="12301">
          <cell r="A12301" t="str">
            <v>NT25082</v>
          </cell>
          <cell r="B12301" t="str">
            <v>ARE2365</v>
          </cell>
          <cell r="C12301" t="str">
            <v>先生</v>
          </cell>
          <cell r="D12301" t="str">
            <v>施文彬</v>
          </cell>
          <cell r="E12301" t="str">
            <v>施文彬先生</v>
          </cell>
          <cell r="F12301">
            <v>928008070</v>
          </cell>
        </row>
        <row r="12302">
          <cell r="A12302" t="str">
            <v>NT25083</v>
          </cell>
          <cell r="B12302" t="str">
            <v>ANU9587</v>
          </cell>
          <cell r="C12302" t="str">
            <v>先生</v>
          </cell>
          <cell r="D12302" t="str">
            <v>莊子慶</v>
          </cell>
          <cell r="E12302" t="str">
            <v>莊子慶先生</v>
          </cell>
          <cell r="F12302">
            <v>926117799</v>
          </cell>
        </row>
        <row r="12303">
          <cell r="A12303" t="str">
            <v>NT25091</v>
          </cell>
          <cell r="B12303" t="str">
            <v>ARE5320</v>
          </cell>
          <cell r="C12303" t="str">
            <v>先生</v>
          </cell>
          <cell r="D12303" t="str">
            <v>楊美容</v>
          </cell>
          <cell r="E12303" t="str">
            <v>陳伯緯先生</v>
          </cell>
          <cell r="F12303">
            <v>916908651</v>
          </cell>
        </row>
        <row r="12304">
          <cell r="A12304" t="str">
            <v>NT25105</v>
          </cell>
          <cell r="B12304" t="str">
            <v>APP3091</v>
          </cell>
          <cell r="C12304" t="str">
            <v>先生</v>
          </cell>
          <cell r="D12304" t="str">
            <v>王可文</v>
          </cell>
          <cell r="E12304" t="str">
            <v>王可文先生</v>
          </cell>
          <cell r="F12304">
            <v>922000488</v>
          </cell>
        </row>
        <row r="12305">
          <cell r="A12305" t="str">
            <v>NT25110</v>
          </cell>
          <cell r="B12305" t="str">
            <v>ANW6852</v>
          </cell>
          <cell r="C12305" t="str">
            <v>先生</v>
          </cell>
          <cell r="D12305" t="str">
            <v>郭紀懋</v>
          </cell>
          <cell r="E12305" t="str">
            <v>郭紀懋先生</v>
          </cell>
          <cell r="F12305">
            <v>918523976</v>
          </cell>
        </row>
        <row r="12306">
          <cell r="A12306" t="str">
            <v>NT25124</v>
          </cell>
          <cell r="B12306" t="str">
            <v>ARE0123</v>
          </cell>
          <cell r="C12306" t="str">
            <v>小姐</v>
          </cell>
          <cell r="D12306" t="str">
            <v>黃芯玫</v>
          </cell>
          <cell r="E12306" t="str">
            <v>黃芯玫小姐</v>
          </cell>
          <cell r="F12306">
            <v>915192135</v>
          </cell>
        </row>
        <row r="12307">
          <cell r="A12307" t="str">
            <v>NT25131</v>
          </cell>
          <cell r="B12307" t="str">
            <v>ARE2767</v>
          </cell>
          <cell r="C12307" t="str">
            <v>先生</v>
          </cell>
          <cell r="D12307" t="str">
            <v>陳美智</v>
          </cell>
          <cell r="E12307" t="str">
            <v>羅勻隆先生</v>
          </cell>
          <cell r="F12307">
            <v>985812518</v>
          </cell>
        </row>
        <row r="12308">
          <cell r="A12308" t="str">
            <v>NT25148</v>
          </cell>
          <cell r="B12308" t="str">
            <v>APW6826</v>
          </cell>
          <cell r="C12308" t="str">
            <v>先生</v>
          </cell>
          <cell r="D12308" t="str">
            <v>周臣亞</v>
          </cell>
          <cell r="E12308" t="str">
            <v>周臣亞先生</v>
          </cell>
          <cell r="F12308">
            <v>919975566</v>
          </cell>
        </row>
        <row r="12309">
          <cell r="A12309" t="str">
            <v>NT25150</v>
          </cell>
          <cell r="B12309" t="str">
            <v>ATE8583</v>
          </cell>
          <cell r="C12309" t="str">
            <v>小姐</v>
          </cell>
          <cell r="D12309" t="str">
            <v>梁竹君</v>
          </cell>
          <cell r="E12309" t="str">
            <v>梁竹君小姐</v>
          </cell>
          <cell r="F12309">
            <v>916256868</v>
          </cell>
        </row>
        <row r="12310">
          <cell r="A12310" t="str">
            <v>NT25151</v>
          </cell>
          <cell r="B12310" t="str">
            <v>AMR0318</v>
          </cell>
          <cell r="C12310" t="str">
            <v>先生</v>
          </cell>
          <cell r="D12310" t="str">
            <v>呂宥咨</v>
          </cell>
          <cell r="E12310" t="str">
            <v>呂宥咨先生</v>
          </cell>
          <cell r="F12310">
            <v>936162751</v>
          </cell>
        </row>
        <row r="12311">
          <cell r="A12311" t="str">
            <v>NT25153</v>
          </cell>
          <cell r="B12311" t="str">
            <v>ARM8217</v>
          </cell>
          <cell r="C12311" t="str">
            <v>小姐</v>
          </cell>
          <cell r="D12311" t="str">
            <v>王臆茹</v>
          </cell>
          <cell r="E12311" t="str">
            <v>王臆茹小姐</v>
          </cell>
          <cell r="F12311">
            <v>975665019</v>
          </cell>
        </row>
        <row r="12312">
          <cell r="A12312" t="str">
            <v>NT25154</v>
          </cell>
          <cell r="B12312" t="str">
            <v>APC9069</v>
          </cell>
          <cell r="C12312" t="str">
            <v>小姐</v>
          </cell>
          <cell r="D12312" t="str">
            <v>陳婉玲</v>
          </cell>
          <cell r="E12312" t="str">
            <v>陳婉玲小姐</v>
          </cell>
          <cell r="F12312">
            <v>920742056</v>
          </cell>
        </row>
        <row r="12313">
          <cell r="A12313" t="str">
            <v>NT25158</v>
          </cell>
          <cell r="B12313" t="str">
            <v>ARE5029</v>
          </cell>
          <cell r="C12313" t="str">
            <v>小姐</v>
          </cell>
          <cell r="D12313" t="str">
            <v>許淑瑛</v>
          </cell>
          <cell r="E12313" t="str">
            <v>許淑瑛小姐</v>
          </cell>
          <cell r="F12313">
            <v>933935160</v>
          </cell>
        </row>
        <row r="12314">
          <cell r="A12314" t="str">
            <v>NT25172</v>
          </cell>
          <cell r="B12314" t="str">
            <v>ARE1876</v>
          </cell>
          <cell r="C12314" t="str">
            <v>先生</v>
          </cell>
          <cell r="D12314" t="str">
            <v>林倚諒</v>
          </cell>
          <cell r="E12314" t="str">
            <v>林倚諒先生</v>
          </cell>
          <cell r="F12314">
            <v>935085848</v>
          </cell>
        </row>
        <row r="12315">
          <cell r="A12315" t="str">
            <v>NT25174</v>
          </cell>
          <cell r="B12315" t="str">
            <v>AND6785</v>
          </cell>
          <cell r="C12315" t="str">
            <v>先生</v>
          </cell>
          <cell r="D12315" t="str">
            <v>陳冠存</v>
          </cell>
          <cell r="E12315" t="str">
            <v>陳冠存先生</v>
          </cell>
          <cell r="F12315">
            <v>932773829</v>
          </cell>
        </row>
        <row r="12316">
          <cell r="A12316" t="str">
            <v>NT25175</v>
          </cell>
          <cell r="B12316" t="str">
            <v>ANU7287</v>
          </cell>
          <cell r="C12316" t="str">
            <v>先生</v>
          </cell>
          <cell r="D12316" t="str">
            <v>范揚賢</v>
          </cell>
          <cell r="E12316" t="str">
            <v>范揚賢先生</v>
          </cell>
          <cell r="F12316">
            <v>972305056</v>
          </cell>
        </row>
        <row r="12317">
          <cell r="A12317" t="str">
            <v>NT25184</v>
          </cell>
          <cell r="B12317" t="str">
            <v>ARE1228</v>
          </cell>
          <cell r="C12317" t="str">
            <v>先生</v>
          </cell>
          <cell r="D12317" t="str">
            <v>許鏡熹</v>
          </cell>
          <cell r="E12317" t="str">
            <v>許慕東先生</v>
          </cell>
          <cell r="F12317">
            <v>937544399</v>
          </cell>
        </row>
        <row r="12318">
          <cell r="A12318" t="str">
            <v>NT25192</v>
          </cell>
          <cell r="B12318" t="str">
            <v>ARF7885</v>
          </cell>
          <cell r="C12318" t="str">
            <v>先生</v>
          </cell>
          <cell r="D12318" t="str">
            <v>張育瑞</v>
          </cell>
          <cell r="E12318" t="str">
            <v>張育瑞先生</v>
          </cell>
          <cell r="F12318">
            <v>978073708</v>
          </cell>
        </row>
        <row r="12319">
          <cell r="A12319" t="str">
            <v>NT25197</v>
          </cell>
          <cell r="B12319" t="str">
            <v>ARE6728</v>
          </cell>
          <cell r="C12319" t="str">
            <v>先生</v>
          </cell>
          <cell r="D12319" t="str">
            <v>朱陸豪</v>
          </cell>
          <cell r="E12319" t="str">
            <v>朱陸豪先生</v>
          </cell>
          <cell r="F12319">
            <v>915926338</v>
          </cell>
        </row>
        <row r="12320">
          <cell r="A12320" t="str">
            <v>NT25201</v>
          </cell>
          <cell r="B12320" t="str">
            <v>APP9880</v>
          </cell>
          <cell r="C12320" t="str">
            <v>先生</v>
          </cell>
          <cell r="D12320" t="str">
            <v>任志明</v>
          </cell>
          <cell r="E12320" t="str">
            <v>任志明先生</v>
          </cell>
          <cell r="F12320">
            <v>987983293</v>
          </cell>
        </row>
        <row r="12321">
          <cell r="A12321" t="str">
            <v>NT25218</v>
          </cell>
          <cell r="B12321" t="str">
            <v>ARE6289</v>
          </cell>
          <cell r="C12321" t="str">
            <v>先生</v>
          </cell>
          <cell r="D12321" t="str">
            <v>陳軒儀</v>
          </cell>
          <cell r="E12321" t="str">
            <v>陳軒儀先生</v>
          </cell>
          <cell r="F12321">
            <v>933180924</v>
          </cell>
        </row>
        <row r="12322">
          <cell r="A12322" t="str">
            <v>NT25219</v>
          </cell>
          <cell r="B12322" t="str">
            <v>ARR8821</v>
          </cell>
          <cell r="C12322" t="str">
            <v>先生</v>
          </cell>
          <cell r="D12322" t="str">
            <v>簡淑華</v>
          </cell>
          <cell r="E12322" t="str">
            <v>張元翰先生</v>
          </cell>
          <cell r="F12322">
            <v>936843268</v>
          </cell>
        </row>
        <row r="12323">
          <cell r="A12323" t="str">
            <v>NT25220</v>
          </cell>
          <cell r="B12323" t="str">
            <v>APP9952</v>
          </cell>
          <cell r="C12323" t="str">
            <v>小姐</v>
          </cell>
          <cell r="D12323" t="str">
            <v>廖雅郁</v>
          </cell>
          <cell r="E12323" t="str">
            <v>廖雅郁小姐</v>
          </cell>
          <cell r="F12323">
            <v>900000000</v>
          </cell>
        </row>
        <row r="12324">
          <cell r="A12324" t="str">
            <v>NT25223</v>
          </cell>
          <cell r="B12324" t="str">
            <v>APP6880</v>
          </cell>
          <cell r="C12324" t="str">
            <v>先生</v>
          </cell>
          <cell r="D12324" t="str">
            <v>施上文</v>
          </cell>
          <cell r="E12324" t="str">
            <v>施上文先生</v>
          </cell>
          <cell r="F12324">
            <v>915125716</v>
          </cell>
        </row>
        <row r="12325">
          <cell r="A12325" t="str">
            <v>NT25259</v>
          </cell>
          <cell r="B12325" t="str">
            <v>ARF5616</v>
          </cell>
          <cell r="C12325" t="str">
            <v>先生</v>
          </cell>
          <cell r="D12325" t="str">
            <v>李佳芬</v>
          </cell>
          <cell r="E12325" t="str">
            <v>林柏宇先生</v>
          </cell>
          <cell r="F12325">
            <v>927853979</v>
          </cell>
        </row>
        <row r="12326">
          <cell r="A12326" t="str">
            <v>NT25263</v>
          </cell>
          <cell r="B12326" t="str">
            <v>AQR7139</v>
          </cell>
          <cell r="C12326" t="str">
            <v>先生</v>
          </cell>
          <cell r="D12326" t="str">
            <v>張致謙</v>
          </cell>
          <cell r="E12326" t="str">
            <v>張致謙先生</v>
          </cell>
          <cell r="F12326">
            <v>905639139</v>
          </cell>
        </row>
        <row r="12327">
          <cell r="A12327" t="str">
            <v>NT25277</v>
          </cell>
          <cell r="B12327" t="str">
            <v>APD5266</v>
          </cell>
          <cell r="C12327" t="str">
            <v>小姐</v>
          </cell>
          <cell r="D12327" t="str">
            <v>黃家蓁</v>
          </cell>
          <cell r="E12327" t="str">
            <v>黃家蓁小姐</v>
          </cell>
          <cell r="F12327">
            <v>928050600</v>
          </cell>
        </row>
        <row r="12328">
          <cell r="A12328" t="str">
            <v>NT25289</v>
          </cell>
          <cell r="B12328" t="str">
            <v>RBL0911</v>
          </cell>
          <cell r="C12328" t="str">
            <v>小姐</v>
          </cell>
          <cell r="D12328" t="str">
            <v>遠博資產管理股份有限公司曾美榆</v>
          </cell>
          <cell r="E12328" t="str">
            <v>曾美榆小姐</v>
          </cell>
          <cell r="F12328">
            <v>911823828</v>
          </cell>
        </row>
        <row r="12329">
          <cell r="A12329" t="str">
            <v>NT25294</v>
          </cell>
          <cell r="B12329" t="str">
            <v>ARG5625</v>
          </cell>
          <cell r="C12329" t="str">
            <v>先生</v>
          </cell>
          <cell r="D12329" t="str">
            <v>曾莞珊</v>
          </cell>
          <cell r="E12329" t="str">
            <v>莊泓諺先生</v>
          </cell>
          <cell r="F12329">
            <v>936065163</v>
          </cell>
        </row>
        <row r="12330">
          <cell r="A12330" t="str">
            <v>NT25295</v>
          </cell>
          <cell r="B12330" t="str">
            <v>ASB8739</v>
          </cell>
          <cell r="C12330" t="str">
            <v>小姐</v>
          </cell>
          <cell r="D12330" t="str">
            <v>張景芬</v>
          </cell>
          <cell r="E12330" t="str">
            <v>張景芬小姐</v>
          </cell>
          <cell r="F12330">
            <v>936896635</v>
          </cell>
        </row>
        <row r="12331">
          <cell r="A12331" t="str">
            <v>NT25301</v>
          </cell>
          <cell r="B12331" t="str">
            <v>APD7966</v>
          </cell>
          <cell r="C12331" t="str">
            <v>小姐</v>
          </cell>
          <cell r="D12331" t="str">
            <v>蕭淑瑜</v>
          </cell>
          <cell r="E12331" t="str">
            <v>蕭淑瑜小姐</v>
          </cell>
          <cell r="F12331">
            <v>981708207</v>
          </cell>
        </row>
        <row r="12332">
          <cell r="A12332" t="str">
            <v>NT25306</v>
          </cell>
          <cell r="B12332" t="str">
            <v>AQX5056</v>
          </cell>
          <cell r="C12332" t="str">
            <v>先生</v>
          </cell>
          <cell r="D12332" t="str">
            <v>林子傑</v>
          </cell>
          <cell r="E12332" t="str">
            <v>林子傑先生</v>
          </cell>
          <cell r="F12332">
            <v>910192175</v>
          </cell>
        </row>
        <row r="12333">
          <cell r="A12333" t="str">
            <v>NT25351</v>
          </cell>
          <cell r="B12333" t="str">
            <v>ATB1829</v>
          </cell>
          <cell r="C12333" t="str">
            <v>先生</v>
          </cell>
          <cell r="D12333" t="str">
            <v>林孟宏</v>
          </cell>
          <cell r="E12333" t="str">
            <v>林孟宏先生</v>
          </cell>
          <cell r="F12333">
            <v>922925378</v>
          </cell>
        </row>
        <row r="12334">
          <cell r="A12334" t="str">
            <v>NT25374</v>
          </cell>
          <cell r="B12334" t="str">
            <v>AND3979</v>
          </cell>
          <cell r="C12334" t="str">
            <v>先生</v>
          </cell>
          <cell r="D12334" t="str">
            <v>0張素苓</v>
          </cell>
          <cell r="E12334" t="str">
            <v>賴忠龍先生</v>
          </cell>
          <cell r="F12334">
            <v>978121233</v>
          </cell>
        </row>
        <row r="12335">
          <cell r="A12335" t="str">
            <v>NT25376</v>
          </cell>
          <cell r="B12335" t="str">
            <v>AND1619</v>
          </cell>
          <cell r="C12335" t="str">
            <v>先生</v>
          </cell>
          <cell r="D12335" t="str">
            <v>醫位資訊股份有限公司郭莊如</v>
          </cell>
          <cell r="E12335" t="str">
            <v>郭莊如先生</v>
          </cell>
          <cell r="F12335">
            <v>932943236</v>
          </cell>
        </row>
        <row r="12336">
          <cell r="A12336" t="str">
            <v>NT25377</v>
          </cell>
          <cell r="B12336" t="str">
            <v>ARL9366</v>
          </cell>
          <cell r="C12336" t="str">
            <v>小姐</v>
          </cell>
          <cell r="D12336" t="str">
            <v>楊小珍</v>
          </cell>
          <cell r="E12336" t="str">
            <v>楊小珍小姐</v>
          </cell>
          <cell r="F12336">
            <v>936123759</v>
          </cell>
        </row>
        <row r="12337">
          <cell r="A12337" t="str">
            <v>NT25384</v>
          </cell>
          <cell r="B12337" t="str">
            <v>ARE8612</v>
          </cell>
          <cell r="C12337" t="str">
            <v>先生</v>
          </cell>
          <cell r="D12337" t="str">
            <v>鄭雲海</v>
          </cell>
          <cell r="E12337" t="str">
            <v>鄭雲海先生</v>
          </cell>
          <cell r="F12337">
            <v>970161598</v>
          </cell>
        </row>
        <row r="12338">
          <cell r="A12338" t="str">
            <v>NT25387</v>
          </cell>
          <cell r="B12338" t="str">
            <v>ASC8582</v>
          </cell>
          <cell r="C12338" t="str">
            <v>先生</v>
          </cell>
          <cell r="D12338" t="str">
            <v>張瑜華</v>
          </cell>
          <cell r="E12338" t="str">
            <v>孫威先生</v>
          </cell>
          <cell r="F12338">
            <v>932067805</v>
          </cell>
        </row>
        <row r="12339">
          <cell r="A12339" t="str">
            <v>NT25400</v>
          </cell>
          <cell r="B12339" t="str">
            <v>ATG8332</v>
          </cell>
          <cell r="C12339" t="str">
            <v>先生</v>
          </cell>
          <cell r="D12339" t="str">
            <v>汶太股份有限公司闕宏淵</v>
          </cell>
          <cell r="E12339" t="str">
            <v>闕宏淵先生</v>
          </cell>
          <cell r="F12339">
            <v>934071710</v>
          </cell>
        </row>
        <row r="12340">
          <cell r="A12340" t="str">
            <v>NT25420</v>
          </cell>
          <cell r="B12340" t="str">
            <v>RBN8872</v>
          </cell>
          <cell r="C12340" t="str">
            <v>先生</v>
          </cell>
          <cell r="D12340" t="str">
            <v>布洗布可有限公司--中租汽車租賃江來福</v>
          </cell>
          <cell r="E12340" t="str">
            <v>江來福先生</v>
          </cell>
          <cell r="F12340">
            <v>933007824</v>
          </cell>
        </row>
        <row r="12341">
          <cell r="A12341" t="str">
            <v>NT25422</v>
          </cell>
          <cell r="B12341" t="str">
            <v>AND7710</v>
          </cell>
          <cell r="C12341" t="str">
            <v>先生</v>
          </cell>
          <cell r="D12341" t="str">
            <v>曾友良</v>
          </cell>
          <cell r="E12341" t="str">
            <v>曾友良先生</v>
          </cell>
          <cell r="F12341">
            <v>955355798</v>
          </cell>
        </row>
        <row r="12342">
          <cell r="A12342" t="str">
            <v>NT25428</v>
          </cell>
          <cell r="B12342" t="str">
            <v>RBT2016</v>
          </cell>
          <cell r="C12342" t="str">
            <v>小姐</v>
          </cell>
          <cell r="D12342" t="str">
            <v>遠銀國際租賃股份有限公司林雅惠</v>
          </cell>
          <cell r="E12342" t="str">
            <v>林雅惠小姐</v>
          </cell>
          <cell r="F12342">
            <v>933874467</v>
          </cell>
        </row>
        <row r="12343">
          <cell r="A12343" t="str">
            <v>NT25434</v>
          </cell>
          <cell r="B12343" t="str">
            <v>APM8355</v>
          </cell>
          <cell r="C12343" t="str">
            <v>小姐</v>
          </cell>
          <cell r="D12343" t="str">
            <v>李依凌</v>
          </cell>
          <cell r="E12343" t="str">
            <v>李依凌小姐</v>
          </cell>
          <cell r="F12343">
            <v>933893553</v>
          </cell>
        </row>
        <row r="12344">
          <cell r="A12344" t="str">
            <v>NT25436</v>
          </cell>
          <cell r="B12344" t="str">
            <v>AMX8283</v>
          </cell>
          <cell r="C12344" t="str">
            <v>先生</v>
          </cell>
          <cell r="D12344" t="str">
            <v>史貴竹</v>
          </cell>
          <cell r="E12344" t="str">
            <v>史貴竹先生</v>
          </cell>
          <cell r="F12344">
            <v>912913128</v>
          </cell>
        </row>
        <row r="12345">
          <cell r="A12345" t="str">
            <v>NT25446</v>
          </cell>
          <cell r="B12345" t="str">
            <v>ANY8008</v>
          </cell>
          <cell r="C12345" t="str">
            <v>先生</v>
          </cell>
          <cell r="D12345" t="str">
            <v>洪偉功</v>
          </cell>
          <cell r="E12345" t="str">
            <v>洪偉功先生</v>
          </cell>
          <cell r="F12345">
            <v>937427916</v>
          </cell>
        </row>
        <row r="12346">
          <cell r="A12346" t="str">
            <v>NT25448</v>
          </cell>
          <cell r="B12346" t="str">
            <v>ANY5258</v>
          </cell>
          <cell r="C12346" t="str">
            <v>先生</v>
          </cell>
          <cell r="D12346" t="str">
            <v>張蓉茜</v>
          </cell>
          <cell r="E12346" t="str">
            <v>顏瑋志先生</v>
          </cell>
          <cell r="F12346">
            <v>933843508</v>
          </cell>
        </row>
        <row r="12347">
          <cell r="A12347" t="str">
            <v>NT25449</v>
          </cell>
          <cell r="B12347" t="str">
            <v>ATB0686</v>
          </cell>
          <cell r="C12347" t="str">
            <v>小姐</v>
          </cell>
          <cell r="D12347" t="str">
            <v>陳瑜瑄</v>
          </cell>
          <cell r="E12347" t="str">
            <v>陳瑜瑄小姐</v>
          </cell>
          <cell r="F12347">
            <v>935188912</v>
          </cell>
        </row>
        <row r="12348">
          <cell r="A12348" t="str">
            <v>NT25472</v>
          </cell>
          <cell r="B12348" t="str">
            <v>AMX9691</v>
          </cell>
          <cell r="C12348" t="str">
            <v>先生</v>
          </cell>
          <cell r="D12348" t="str">
            <v>頂尖數位國際有限公司郭秉軒</v>
          </cell>
          <cell r="E12348" t="str">
            <v>郭秉軒先生</v>
          </cell>
          <cell r="F12348">
            <v>986837156</v>
          </cell>
        </row>
        <row r="12349">
          <cell r="A12349" t="str">
            <v>NT25480</v>
          </cell>
          <cell r="B12349" t="str">
            <v>AMX9787</v>
          </cell>
          <cell r="C12349" t="str">
            <v>先生</v>
          </cell>
          <cell r="D12349" t="str">
            <v>花俊成</v>
          </cell>
          <cell r="E12349" t="str">
            <v>花俊成先生</v>
          </cell>
          <cell r="F12349">
            <v>915833383</v>
          </cell>
        </row>
        <row r="12350">
          <cell r="A12350" t="str">
            <v>NT25484</v>
          </cell>
          <cell r="B12350" t="str">
            <v>AMX3232</v>
          </cell>
          <cell r="C12350" t="str">
            <v>小姐</v>
          </cell>
          <cell r="D12350" t="str">
            <v>唐淑芬</v>
          </cell>
          <cell r="E12350" t="str">
            <v>唐淑芬小姐</v>
          </cell>
          <cell r="F12350">
            <v>919243222</v>
          </cell>
        </row>
        <row r="12351">
          <cell r="A12351" t="str">
            <v>NT25488</v>
          </cell>
          <cell r="B12351" t="str">
            <v>APH8737</v>
          </cell>
          <cell r="C12351" t="str">
            <v>先生</v>
          </cell>
          <cell r="D12351" t="str">
            <v>黃延輝</v>
          </cell>
          <cell r="E12351" t="str">
            <v>黃延輝先生</v>
          </cell>
          <cell r="F12351">
            <v>988070636</v>
          </cell>
        </row>
        <row r="12352">
          <cell r="A12352" t="str">
            <v>NT25491</v>
          </cell>
          <cell r="B12352" t="str">
            <v>AXE2318</v>
          </cell>
          <cell r="C12352" t="str">
            <v>小姐</v>
          </cell>
          <cell r="D12352" t="str">
            <v>鄭琁尹</v>
          </cell>
          <cell r="E12352" t="str">
            <v>鄭琁尹小姐</v>
          </cell>
          <cell r="F12352">
            <v>911217898</v>
          </cell>
        </row>
        <row r="12353">
          <cell r="A12353" t="str">
            <v>NT25504</v>
          </cell>
          <cell r="B12353" t="str">
            <v>ARL0220</v>
          </cell>
          <cell r="C12353" t="str">
            <v>先生</v>
          </cell>
          <cell r="D12353" t="str">
            <v>梁勝凱</v>
          </cell>
          <cell r="E12353" t="str">
            <v>梁勝凱先生</v>
          </cell>
          <cell r="F12353">
            <v>937964379</v>
          </cell>
        </row>
        <row r="12354">
          <cell r="A12354" t="str">
            <v>NT25515</v>
          </cell>
          <cell r="B12354" t="str">
            <v>ATA3553</v>
          </cell>
          <cell r="C12354" t="str">
            <v>小姐</v>
          </cell>
          <cell r="D12354" t="str">
            <v>鄒立鳳</v>
          </cell>
          <cell r="E12354" t="str">
            <v>鄒立鳳小姐</v>
          </cell>
          <cell r="F12354">
            <v>929131118</v>
          </cell>
        </row>
        <row r="12355">
          <cell r="A12355" t="str">
            <v>NT25518</v>
          </cell>
          <cell r="B12355" t="str">
            <v>RBL6339</v>
          </cell>
          <cell r="C12355" t="str">
            <v>先生</v>
          </cell>
          <cell r="D12355" t="str">
            <v>永士達科技(股)-財盟朱峻霆</v>
          </cell>
          <cell r="E12355" t="str">
            <v>朱峻霆先生</v>
          </cell>
          <cell r="F12355">
            <v>913698606</v>
          </cell>
        </row>
        <row r="12356">
          <cell r="A12356" t="str">
            <v>NT25532</v>
          </cell>
          <cell r="B12356" t="str">
            <v>ARL1359</v>
          </cell>
          <cell r="C12356" t="str">
            <v>先生</v>
          </cell>
          <cell r="D12356" t="str">
            <v>高琮偉</v>
          </cell>
          <cell r="E12356" t="str">
            <v>高琮偉先生</v>
          </cell>
          <cell r="F12356">
            <v>935352485</v>
          </cell>
        </row>
        <row r="12357">
          <cell r="A12357" t="str">
            <v>NT25534</v>
          </cell>
          <cell r="B12357" t="str">
            <v>ASM1258</v>
          </cell>
          <cell r="C12357" t="str">
            <v>先生</v>
          </cell>
          <cell r="D12357" t="str">
            <v>許曉蓓</v>
          </cell>
          <cell r="E12357" t="str">
            <v>楊鎮隆先生</v>
          </cell>
          <cell r="F12357">
            <v>912539007</v>
          </cell>
        </row>
        <row r="12358">
          <cell r="A12358" t="str">
            <v>NT25538</v>
          </cell>
          <cell r="B12358" t="str">
            <v>ARG8208</v>
          </cell>
          <cell r="C12358" t="str">
            <v>小姐</v>
          </cell>
          <cell r="D12358" t="str">
            <v>柯佩君</v>
          </cell>
          <cell r="E12358" t="str">
            <v>柯佩君小姐</v>
          </cell>
          <cell r="F12358">
            <v>917889532</v>
          </cell>
        </row>
        <row r="12359">
          <cell r="A12359" t="str">
            <v>NT25540</v>
          </cell>
          <cell r="B12359" t="str">
            <v>ARG2033</v>
          </cell>
          <cell r="C12359" t="str">
            <v>先生</v>
          </cell>
          <cell r="D12359" t="str">
            <v>蕭宇辰</v>
          </cell>
          <cell r="E12359" t="str">
            <v>蕭宇辰先生</v>
          </cell>
          <cell r="F12359">
            <v>910931338</v>
          </cell>
        </row>
        <row r="12360">
          <cell r="A12360" t="str">
            <v>NT25551</v>
          </cell>
          <cell r="B12360" t="str">
            <v>AVS5318</v>
          </cell>
          <cell r="C12360" t="str">
            <v>先生</v>
          </cell>
          <cell r="D12360" t="str">
            <v>吳明輝</v>
          </cell>
          <cell r="E12360" t="str">
            <v>吳明輝先生</v>
          </cell>
          <cell r="F12360">
            <v>919226042</v>
          </cell>
        </row>
        <row r="12361">
          <cell r="A12361" t="str">
            <v>NT25562</v>
          </cell>
          <cell r="B12361" t="str">
            <v>ASC2850</v>
          </cell>
          <cell r="C12361" t="str">
            <v>先生</v>
          </cell>
          <cell r="D12361" t="str">
            <v>黃癸樹</v>
          </cell>
          <cell r="E12361" t="str">
            <v>黃癸樹先生</v>
          </cell>
          <cell r="F12361">
            <v>935538900</v>
          </cell>
        </row>
        <row r="12362">
          <cell r="A12362" t="str">
            <v>NT25588</v>
          </cell>
          <cell r="B12362" t="str">
            <v>ATP9669</v>
          </cell>
          <cell r="C12362" t="str">
            <v>小姐</v>
          </cell>
          <cell r="D12362" t="str">
            <v>李紫伶</v>
          </cell>
          <cell r="E12362" t="str">
            <v>李紫伶小姐</v>
          </cell>
          <cell r="F12362">
            <v>981725567</v>
          </cell>
        </row>
        <row r="12363">
          <cell r="A12363" t="str">
            <v>NT25590</v>
          </cell>
          <cell r="B12363" t="str">
            <v>ASB3367</v>
          </cell>
          <cell r="C12363" t="str">
            <v>小姐</v>
          </cell>
          <cell r="D12363" t="str">
            <v>羅珮瑄</v>
          </cell>
          <cell r="E12363" t="str">
            <v>羅珮瑄小姐</v>
          </cell>
          <cell r="F12363">
            <v>966683686</v>
          </cell>
        </row>
        <row r="12364">
          <cell r="A12364" t="str">
            <v>NT25594</v>
          </cell>
          <cell r="B12364" t="str">
            <v>ATL0318</v>
          </cell>
          <cell r="C12364" t="str">
            <v>先生</v>
          </cell>
          <cell r="D12364" t="str">
            <v>廖國彰</v>
          </cell>
          <cell r="E12364" t="str">
            <v>廖國彰先生</v>
          </cell>
          <cell r="F12364">
            <v>916805320</v>
          </cell>
        </row>
        <row r="12365">
          <cell r="A12365" t="str">
            <v>NT25595</v>
          </cell>
          <cell r="B12365" t="str">
            <v>ATG1350</v>
          </cell>
          <cell r="C12365" t="str">
            <v>小姐</v>
          </cell>
          <cell r="D12365" t="str">
            <v>杜喬葦</v>
          </cell>
          <cell r="E12365" t="str">
            <v>杜喬葦小姐</v>
          </cell>
          <cell r="F12365">
            <v>905685503</v>
          </cell>
        </row>
        <row r="12366">
          <cell r="A12366" t="str">
            <v>NT25599</v>
          </cell>
          <cell r="B12366" t="str">
            <v>ASE9188</v>
          </cell>
          <cell r="C12366" t="str">
            <v>先生</v>
          </cell>
          <cell r="D12366" t="str">
            <v>陳家聖</v>
          </cell>
          <cell r="E12366" t="str">
            <v>陳家聖先生</v>
          </cell>
          <cell r="F12366">
            <v>939257689</v>
          </cell>
        </row>
        <row r="12367">
          <cell r="A12367" t="str">
            <v>NT25605</v>
          </cell>
          <cell r="B12367" t="str">
            <v>ARL3818</v>
          </cell>
          <cell r="C12367" t="str">
            <v>先生</v>
          </cell>
          <cell r="D12367" t="str">
            <v>趙英傑</v>
          </cell>
          <cell r="E12367" t="str">
            <v>趙英傑先生</v>
          </cell>
          <cell r="F12367">
            <v>955162828</v>
          </cell>
        </row>
        <row r="12368">
          <cell r="A12368" t="str">
            <v>NT25608</v>
          </cell>
          <cell r="B12368" t="str">
            <v>AWY3312</v>
          </cell>
          <cell r="C12368" t="str">
            <v>先生</v>
          </cell>
          <cell r="D12368" t="str">
            <v>蔡智成</v>
          </cell>
          <cell r="E12368" t="str">
            <v>蔡智成先生</v>
          </cell>
          <cell r="F12368">
            <v>939149558</v>
          </cell>
        </row>
        <row r="12369">
          <cell r="A12369" t="str">
            <v>NT25609</v>
          </cell>
          <cell r="B12369" t="str">
            <v>ATM8500</v>
          </cell>
          <cell r="C12369" t="str">
            <v>先生</v>
          </cell>
          <cell r="D12369" t="str">
            <v>周建成</v>
          </cell>
          <cell r="E12369" t="str">
            <v>周建成先生</v>
          </cell>
          <cell r="F12369">
            <v>972811355</v>
          </cell>
        </row>
        <row r="12370">
          <cell r="A12370" t="str">
            <v>NT25611</v>
          </cell>
          <cell r="B12370" t="str">
            <v>ASB3586</v>
          </cell>
          <cell r="C12370" t="str">
            <v>先生</v>
          </cell>
          <cell r="D12370" t="str">
            <v>游文炳</v>
          </cell>
          <cell r="E12370" t="str">
            <v>游文炳先生</v>
          </cell>
          <cell r="F12370">
            <v>911820631</v>
          </cell>
        </row>
        <row r="12371">
          <cell r="A12371" t="str">
            <v>NT25618</v>
          </cell>
          <cell r="B12371" t="str">
            <v>ASB7012</v>
          </cell>
          <cell r="C12371" t="str">
            <v>先生</v>
          </cell>
          <cell r="D12371" t="str">
            <v>0梁澤善</v>
          </cell>
          <cell r="E12371" t="str">
            <v>梁澤善先生</v>
          </cell>
          <cell r="F12371">
            <v>958987203</v>
          </cell>
        </row>
        <row r="12372">
          <cell r="A12372" t="str">
            <v>NT25650</v>
          </cell>
          <cell r="B12372" t="str">
            <v>ASC1875</v>
          </cell>
          <cell r="C12372" t="str">
            <v>小姐</v>
          </cell>
          <cell r="D12372" t="str">
            <v>鄔家琪</v>
          </cell>
          <cell r="E12372" t="str">
            <v>鄔家琪小姐</v>
          </cell>
          <cell r="F12372">
            <v>920371174</v>
          </cell>
        </row>
        <row r="12373">
          <cell r="A12373" t="str">
            <v>NT25651</v>
          </cell>
          <cell r="B12373" t="str">
            <v>RBS3659</v>
          </cell>
          <cell r="C12373" t="str">
            <v>小姐</v>
          </cell>
          <cell r="D12373" t="str">
            <v>水貝比企業有限公司-日盛全台通程冠臻</v>
          </cell>
          <cell r="E12373" t="str">
            <v>程冠臻小姐</v>
          </cell>
          <cell r="F12373">
            <v>921936979</v>
          </cell>
        </row>
        <row r="12374">
          <cell r="A12374" t="str">
            <v>NT25660</v>
          </cell>
          <cell r="B12374" t="str">
            <v>ATN5968</v>
          </cell>
          <cell r="C12374" t="str">
            <v>先生</v>
          </cell>
          <cell r="D12374" t="str">
            <v>陳榮華</v>
          </cell>
          <cell r="E12374" t="str">
            <v>陳榮華先生</v>
          </cell>
          <cell r="F12374">
            <v>963047835</v>
          </cell>
        </row>
        <row r="12375">
          <cell r="A12375" t="str">
            <v>NT25684</v>
          </cell>
          <cell r="B12375" t="str">
            <v>ATA7578</v>
          </cell>
          <cell r="C12375" t="str">
            <v>先生</v>
          </cell>
          <cell r="D12375" t="str">
            <v>李青松</v>
          </cell>
          <cell r="E12375" t="str">
            <v>李青松先生</v>
          </cell>
          <cell r="F12375">
            <v>931397745</v>
          </cell>
        </row>
        <row r="12376">
          <cell r="A12376" t="str">
            <v>NT25687</v>
          </cell>
          <cell r="B12376" t="str">
            <v>ASC6786</v>
          </cell>
          <cell r="C12376" t="str">
            <v>先生</v>
          </cell>
          <cell r="D12376" t="str">
            <v>許進明</v>
          </cell>
          <cell r="E12376" t="str">
            <v>許進明先生</v>
          </cell>
          <cell r="F12376">
            <v>975068161</v>
          </cell>
        </row>
        <row r="12377">
          <cell r="A12377" t="str">
            <v>NT25699</v>
          </cell>
          <cell r="B12377" t="str">
            <v>ATM1371</v>
          </cell>
          <cell r="C12377" t="str">
            <v>先生</v>
          </cell>
          <cell r="D12377" t="str">
            <v>吳岳修</v>
          </cell>
          <cell r="E12377" t="str">
            <v>吳岳修先生</v>
          </cell>
          <cell r="F12377">
            <v>935937764</v>
          </cell>
        </row>
        <row r="12378">
          <cell r="A12378" t="str">
            <v>NT25703</v>
          </cell>
          <cell r="B12378" t="str">
            <v>ASB9016</v>
          </cell>
          <cell r="C12378" t="str">
            <v>小姐</v>
          </cell>
          <cell r="D12378" t="str">
            <v>魏靜怡</v>
          </cell>
          <cell r="E12378" t="str">
            <v>魏靜怡小姐</v>
          </cell>
          <cell r="F12378">
            <v>928117959</v>
          </cell>
        </row>
        <row r="12379">
          <cell r="A12379" t="str">
            <v>NT25707</v>
          </cell>
          <cell r="B12379" t="str">
            <v>AWZ9659</v>
          </cell>
          <cell r="C12379" t="str">
            <v>小姐</v>
          </cell>
          <cell r="D12379" t="str">
            <v>吳瑩潔</v>
          </cell>
          <cell r="E12379" t="str">
            <v>吳瑩潔小姐</v>
          </cell>
          <cell r="F12379">
            <v>910191579</v>
          </cell>
        </row>
        <row r="12380">
          <cell r="A12380" t="str">
            <v>NT25713</v>
          </cell>
          <cell r="B12380" t="str">
            <v>ATT7000</v>
          </cell>
          <cell r="C12380" t="str">
            <v>先生</v>
          </cell>
          <cell r="D12380" t="str">
            <v>呂若蓁</v>
          </cell>
          <cell r="E12380" t="str">
            <v>鄭建中先生</v>
          </cell>
          <cell r="F12380">
            <v>980500266</v>
          </cell>
        </row>
        <row r="12381">
          <cell r="A12381" t="str">
            <v>NT25729</v>
          </cell>
          <cell r="B12381" t="str">
            <v>ATV7677</v>
          </cell>
          <cell r="C12381" t="str">
            <v>先生</v>
          </cell>
          <cell r="D12381" t="str">
            <v>黃沛理</v>
          </cell>
          <cell r="E12381" t="str">
            <v>黃沛理先生</v>
          </cell>
          <cell r="F12381">
            <v>911777566</v>
          </cell>
        </row>
        <row r="12382">
          <cell r="A12382" t="str">
            <v>NT25731</v>
          </cell>
          <cell r="B12382" t="str">
            <v>ATB6838</v>
          </cell>
          <cell r="C12382" t="str">
            <v>先生</v>
          </cell>
          <cell r="D12382" t="str">
            <v>暘森設計顧問有限公司洪英哲</v>
          </cell>
          <cell r="E12382" t="str">
            <v>洪英哲先生</v>
          </cell>
          <cell r="F12382">
            <v>932193618</v>
          </cell>
        </row>
        <row r="12383">
          <cell r="A12383" t="str">
            <v>NT25752</v>
          </cell>
          <cell r="B12383" t="str">
            <v>ASJ0913</v>
          </cell>
          <cell r="C12383" t="str">
            <v>先生</v>
          </cell>
          <cell r="D12383" t="str">
            <v>百大葡萄酒有限公司鄭榮輝</v>
          </cell>
          <cell r="E12383" t="str">
            <v>顏銘宏先生</v>
          </cell>
          <cell r="F12383">
            <v>979966281</v>
          </cell>
        </row>
        <row r="12384">
          <cell r="A12384" t="str">
            <v>NT25754</v>
          </cell>
          <cell r="B12384" t="str">
            <v>ATG9908</v>
          </cell>
          <cell r="C12384" t="str">
            <v>小姐</v>
          </cell>
          <cell r="D12384" t="str">
            <v>劉子綸</v>
          </cell>
          <cell r="E12384" t="str">
            <v>劉子綸小姐</v>
          </cell>
          <cell r="F12384">
            <v>921184006</v>
          </cell>
        </row>
        <row r="12385">
          <cell r="A12385" t="str">
            <v>NT25768</v>
          </cell>
          <cell r="B12385" t="str">
            <v>RCA2368</v>
          </cell>
          <cell r="C12385" t="str">
            <v>小姐</v>
          </cell>
          <cell r="D12385" t="str">
            <v>遠銀國際租賃股份有限公司張睿龍</v>
          </cell>
          <cell r="E12385" t="str">
            <v>林欣穎小姐</v>
          </cell>
          <cell r="F12385">
            <v>933767776</v>
          </cell>
        </row>
        <row r="12386">
          <cell r="A12386" t="str">
            <v>NT25798</v>
          </cell>
          <cell r="B12386" t="str">
            <v>ATM8370</v>
          </cell>
          <cell r="C12386" t="str">
            <v>先生</v>
          </cell>
          <cell r="D12386" t="str">
            <v>方少鵬</v>
          </cell>
          <cell r="E12386" t="str">
            <v>方少鵬先生</v>
          </cell>
          <cell r="F12386">
            <v>921123586</v>
          </cell>
        </row>
        <row r="12387">
          <cell r="A12387" t="str">
            <v>NT25799</v>
          </cell>
          <cell r="B12387" t="str">
            <v>ATG6813</v>
          </cell>
          <cell r="C12387" t="str">
            <v>小姐</v>
          </cell>
          <cell r="D12387" t="str">
            <v>陳娟宇</v>
          </cell>
          <cell r="E12387" t="str">
            <v>陳娟宇小姐</v>
          </cell>
          <cell r="F12387">
            <v>930937954</v>
          </cell>
        </row>
        <row r="12388">
          <cell r="A12388" t="str">
            <v>NT25803</v>
          </cell>
          <cell r="B12388" t="str">
            <v>ASF0318</v>
          </cell>
          <cell r="C12388" t="str">
            <v>小姐</v>
          </cell>
          <cell r="D12388" t="str">
            <v>陳秀娟</v>
          </cell>
          <cell r="E12388" t="str">
            <v>陳秀娟小姐</v>
          </cell>
          <cell r="F12388">
            <v>921606401</v>
          </cell>
        </row>
        <row r="12389">
          <cell r="A12389" t="str">
            <v>NT25804</v>
          </cell>
          <cell r="B12389" t="str">
            <v>ATG8707</v>
          </cell>
          <cell r="C12389" t="str">
            <v>先生</v>
          </cell>
          <cell r="D12389" t="str">
            <v>黃明昕</v>
          </cell>
          <cell r="E12389" t="str">
            <v>黃明昕先生</v>
          </cell>
          <cell r="F12389">
            <v>988619782</v>
          </cell>
        </row>
        <row r="12390">
          <cell r="A12390" t="str">
            <v>NT25825</v>
          </cell>
          <cell r="B12390" t="str">
            <v>ATG2308</v>
          </cell>
          <cell r="C12390" t="str">
            <v>小姐</v>
          </cell>
          <cell r="D12390" t="str">
            <v>力新國際科技股份有限公司林伯純</v>
          </cell>
          <cell r="E12390" t="str">
            <v>林伯純小姐</v>
          </cell>
          <cell r="F12390">
            <v>972856793</v>
          </cell>
        </row>
        <row r="12391">
          <cell r="A12391" t="str">
            <v>NT25827</v>
          </cell>
          <cell r="B12391" t="str">
            <v>AVP0668</v>
          </cell>
          <cell r="C12391" t="str">
            <v>先生</v>
          </cell>
          <cell r="D12391" t="str">
            <v>鍾乃騏</v>
          </cell>
          <cell r="E12391" t="str">
            <v>鍾乃騏先生</v>
          </cell>
          <cell r="F12391">
            <v>958315983</v>
          </cell>
        </row>
        <row r="12392">
          <cell r="A12392" t="str">
            <v>NT25840</v>
          </cell>
          <cell r="B12392" t="str">
            <v>ATV2527</v>
          </cell>
          <cell r="C12392" t="str">
            <v>小姐</v>
          </cell>
          <cell r="D12392" t="str">
            <v>鄭雅方</v>
          </cell>
          <cell r="E12392" t="str">
            <v>鄭雅方小姐</v>
          </cell>
          <cell r="F12392">
            <v>920409527</v>
          </cell>
        </row>
        <row r="12393">
          <cell r="A12393" t="str">
            <v>NT25841</v>
          </cell>
          <cell r="B12393" t="str">
            <v>ATV6116</v>
          </cell>
          <cell r="C12393" t="str">
            <v>先生</v>
          </cell>
          <cell r="D12393" t="str">
            <v>吳建輝</v>
          </cell>
          <cell r="E12393" t="str">
            <v>吳建輝先生</v>
          </cell>
          <cell r="F12393">
            <v>918171541</v>
          </cell>
        </row>
        <row r="12394">
          <cell r="A12394" t="str">
            <v>NT25842</v>
          </cell>
          <cell r="B12394" t="str">
            <v>RBZ0081</v>
          </cell>
          <cell r="C12394" t="str">
            <v>先生</v>
          </cell>
          <cell r="D12394" t="str">
            <v>鉅麟科技(股)-和運張文綱</v>
          </cell>
          <cell r="E12394" t="str">
            <v>張文綱先生</v>
          </cell>
          <cell r="F12394">
            <v>925156651</v>
          </cell>
        </row>
        <row r="12395">
          <cell r="A12395" t="str">
            <v>NT25851</v>
          </cell>
          <cell r="B12395" t="str">
            <v>ATE0730</v>
          </cell>
          <cell r="C12395" t="str">
            <v>先生</v>
          </cell>
          <cell r="D12395" t="str">
            <v>林志駿</v>
          </cell>
          <cell r="E12395" t="str">
            <v>林志駿先生</v>
          </cell>
          <cell r="F12395">
            <v>975297137</v>
          </cell>
        </row>
        <row r="12396">
          <cell r="A12396" t="str">
            <v>NT25858</v>
          </cell>
          <cell r="B12396" t="str">
            <v>ASG1006</v>
          </cell>
          <cell r="C12396" t="str">
            <v>先生</v>
          </cell>
          <cell r="D12396" t="str">
            <v>趙亦偉</v>
          </cell>
          <cell r="E12396" t="str">
            <v>趙亦偉先生</v>
          </cell>
          <cell r="F12396">
            <v>917681599</v>
          </cell>
        </row>
        <row r="12397">
          <cell r="A12397" t="str">
            <v>NT25877</v>
          </cell>
          <cell r="B12397" t="str">
            <v>AWZ5117</v>
          </cell>
          <cell r="C12397" t="str">
            <v>小姐</v>
          </cell>
          <cell r="D12397" t="str">
            <v>陳奕潔</v>
          </cell>
          <cell r="E12397" t="str">
            <v>陳奕潔小姐</v>
          </cell>
          <cell r="F12397">
            <v>952997921</v>
          </cell>
        </row>
        <row r="12398">
          <cell r="A12398" t="str">
            <v>NT25878</v>
          </cell>
          <cell r="B12398" t="str">
            <v>NT25878</v>
          </cell>
          <cell r="C12398" t="str">
            <v>先生</v>
          </cell>
          <cell r="D12398" t="str">
            <v>車已賣</v>
          </cell>
          <cell r="E12398" t="str">
            <v>車已賣先生</v>
          </cell>
          <cell r="F12398">
            <v>900000000</v>
          </cell>
        </row>
        <row r="12399">
          <cell r="A12399" t="str">
            <v>NT25885</v>
          </cell>
          <cell r="B12399" t="str">
            <v>ATV2175</v>
          </cell>
          <cell r="C12399" t="str">
            <v>先生</v>
          </cell>
          <cell r="D12399" t="str">
            <v>陳君豪</v>
          </cell>
          <cell r="E12399" t="str">
            <v>陳君豪先生</v>
          </cell>
          <cell r="F12399">
            <v>911226309</v>
          </cell>
        </row>
        <row r="12400">
          <cell r="A12400" t="str">
            <v>NT25891</v>
          </cell>
          <cell r="B12400" t="str">
            <v>ATL5985</v>
          </cell>
          <cell r="C12400" t="str">
            <v>先生</v>
          </cell>
          <cell r="D12400" t="str">
            <v>0陳昱翔</v>
          </cell>
          <cell r="E12400" t="str">
            <v>陳昱翔先生</v>
          </cell>
          <cell r="F12400">
            <v>970873578</v>
          </cell>
        </row>
        <row r="12401">
          <cell r="A12401" t="str">
            <v>NT25899</v>
          </cell>
          <cell r="B12401" t="str">
            <v>AWH1116</v>
          </cell>
          <cell r="C12401" t="str">
            <v>小姐</v>
          </cell>
          <cell r="D12401" t="str">
            <v>陳淑芬</v>
          </cell>
          <cell r="E12401" t="str">
            <v>陳淑芬小姐</v>
          </cell>
          <cell r="F12401">
            <v>931863999</v>
          </cell>
        </row>
        <row r="12402">
          <cell r="A12402" t="str">
            <v>NT25904</v>
          </cell>
          <cell r="B12402" t="str">
            <v>ATG6176</v>
          </cell>
          <cell r="C12402" t="str">
            <v>先生</v>
          </cell>
          <cell r="D12402" t="str">
            <v>王怡明</v>
          </cell>
          <cell r="E12402" t="str">
            <v>王怡明先生</v>
          </cell>
          <cell r="F12402">
            <v>972763779</v>
          </cell>
        </row>
        <row r="12403">
          <cell r="A12403" t="str">
            <v>NT25905</v>
          </cell>
          <cell r="B12403" t="str">
            <v>ATH0030</v>
          </cell>
          <cell r="C12403" t="str">
            <v>先生</v>
          </cell>
          <cell r="D12403" t="str">
            <v>智萌資本有限公司張立志</v>
          </cell>
          <cell r="E12403" t="str">
            <v>張立志先生</v>
          </cell>
          <cell r="F12403">
            <v>915726269</v>
          </cell>
        </row>
        <row r="12404">
          <cell r="A12404" t="str">
            <v>NT25919</v>
          </cell>
          <cell r="B12404" t="str">
            <v>ATH3068</v>
          </cell>
          <cell r="C12404" t="str">
            <v>先生</v>
          </cell>
          <cell r="D12404" t="str">
            <v>古國賢</v>
          </cell>
          <cell r="E12404" t="str">
            <v>古國賢先生</v>
          </cell>
          <cell r="F12404">
            <v>932067078</v>
          </cell>
        </row>
        <row r="12405">
          <cell r="A12405" t="str">
            <v>NT25921</v>
          </cell>
          <cell r="B12405" t="str">
            <v>ATG8903</v>
          </cell>
          <cell r="C12405" t="str">
            <v>先生</v>
          </cell>
          <cell r="D12405" t="str">
            <v>黃仁益</v>
          </cell>
          <cell r="E12405" t="str">
            <v>黃仁益先生</v>
          </cell>
          <cell r="F12405">
            <v>910926423</v>
          </cell>
        </row>
        <row r="12406">
          <cell r="A12406" t="str">
            <v>NT25951</v>
          </cell>
          <cell r="B12406" t="str">
            <v>ATG8232</v>
          </cell>
          <cell r="C12406" t="str">
            <v>先生</v>
          </cell>
          <cell r="D12406" t="str">
            <v>詹少渤</v>
          </cell>
          <cell r="E12406" t="str">
            <v>詹少渤先生</v>
          </cell>
          <cell r="F12406">
            <v>913599051</v>
          </cell>
        </row>
        <row r="12407">
          <cell r="A12407" t="str">
            <v>NT25960</v>
          </cell>
          <cell r="B12407" t="str">
            <v>ATG6181</v>
          </cell>
          <cell r="C12407" t="str">
            <v>先生</v>
          </cell>
          <cell r="D12407" t="str">
            <v>李偉劍</v>
          </cell>
          <cell r="E12407" t="str">
            <v>李偉劍先生</v>
          </cell>
          <cell r="F12407">
            <v>937046285</v>
          </cell>
        </row>
        <row r="12408">
          <cell r="A12408" t="str">
            <v>NT25961</v>
          </cell>
          <cell r="B12408" t="str">
            <v>ATW1112</v>
          </cell>
          <cell r="C12408" t="str">
            <v>先生</v>
          </cell>
          <cell r="D12408" t="str">
            <v>黃宗平</v>
          </cell>
          <cell r="E12408" t="str">
            <v>黃宗平先生</v>
          </cell>
          <cell r="F12408">
            <v>963240907</v>
          </cell>
        </row>
        <row r="12409">
          <cell r="A12409" t="str">
            <v>NT25962</v>
          </cell>
          <cell r="B12409" t="str">
            <v>ATG9570</v>
          </cell>
          <cell r="C12409" t="str">
            <v>小姐</v>
          </cell>
          <cell r="D12409" t="str">
            <v>曾盈嘉</v>
          </cell>
          <cell r="E12409" t="str">
            <v>曾盈嘉小姐</v>
          </cell>
          <cell r="F12409">
            <v>917177055</v>
          </cell>
        </row>
        <row r="12410">
          <cell r="A12410" t="str">
            <v>NT25978</v>
          </cell>
          <cell r="B12410" t="str">
            <v>AWH3339</v>
          </cell>
          <cell r="C12410" t="str">
            <v>小姐</v>
          </cell>
          <cell r="D12410" t="str">
            <v>蔡岳玲</v>
          </cell>
          <cell r="E12410" t="str">
            <v>蔡岳玲小姐</v>
          </cell>
          <cell r="F12410">
            <v>937458350</v>
          </cell>
        </row>
        <row r="12411">
          <cell r="A12411" t="str">
            <v>NT25981</v>
          </cell>
          <cell r="B12411" t="str">
            <v>ATG8036</v>
          </cell>
          <cell r="C12411" t="str">
            <v>小姐</v>
          </cell>
          <cell r="D12411" t="str">
            <v>林淑玲</v>
          </cell>
          <cell r="E12411" t="str">
            <v>林淑玲小姐</v>
          </cell>
          <cell r="F12411">
            <v>936277593</v>
          </cell>
        </row>
        <row r="12412">
          <cell r="A12412" t="str">
            <v>NT25990</v>
          </cell>
          <cell r="B12412" t="str">
            <v>ATH0318</v>
          </cell>
          <cell r="C12412" t="str">
            <v>先生</v>
          </cell>
          <cell r="D12412" t="str">
            <v>王家蔚</v>
          </cell>
          <cell r="E12412" t="str">
            <v>王家蔚先生</v>
          </cell>
          <cell r="F12412">
            <v>932370999</v>
          </cell>
        </row>
        <row r="12413">
          <cell r="A12413" t="str">
            <v>NT25993</v>
          </cell>
          <cell r="B12413" t="str">
            <v>ATV5100</v>
          </cell>
          <cell r="C12413" t="str">
            <v>先生</v>
          </cell>
          <cell r="D12413" t="str">
            <v>柳泰宏</v>
          </cell>
          <cell r="E12413" t="str">
            <v>柳泰宏先生</v>
          </cell>
          <cell r="F12413">
            <v>936908478</v>
          </cell>
        </row>
        <row r="12414">
          <cell r="A12414" t="str">
            <v>NT25996</v>
          </cell>
          <cell r="B12414" t="str">
            <v>AWH5233</v>
          </cell>
          <cell r="C12414" t="str">
            <v>小姐</v>
          </cell>
          <cell r="D12414" t="str">
            <v>李佩珊</v>
          </cell>
          <cell r="E12414" t="str">
            <v>李佩珊小姐</v>
          </cell>
          <cell r="F12414">
            <v>936163933</v>
          </cell>
        </row>
        <row r="12415">
          <cell r="A12415" t="str">
            <v>NT49907</v>
          </cell>
          <cell r="B12415" t="str">
            <v>AKR9092</v>
          </cell>
          <cell r="C12415" t="str">
            <v>先生</v>
          </cell>
          <cell r="D12415" t="str">
            <v>葉景文</v>
          </cell>
          <cell r="E12415" t="str">
            <v>葉景文先生</v>
          </cell>
          <cell r="F12415">
            <v>935976926</v>
          </cell>
        </row>
        <row r="12416">
          <cell r="A12416" t="str">
            <v>NT49924</v>
          </cell>
          <cell r="B12416" t="str">
            <v>ARA2013</v>
          </cell>
          <cell r="C12416" t="str">
            <v>先生</v>
          </cell>
          <cell r="D12416" t="str">
            <v>陳彥儒</v>
          </cell>
          <cell r="E12416" t="str">
            <v>陳彥儒先生</v>
          </cell>
          <cell r="F12416">
            <v>938035717</v>
          </cell>
        </row>
        <row r="12417">
          <cell r="A12417" t="str">
            <v>NT49932</v>
          </cell>
          <cell r="B12417" t="str">
            <v>ANU3557</v>
          </cell>
          <cell r="C12417" t="str">
            <v>先生</v>
          </cell>
          <cell r="D12417" t="str">
            <v>張財超</v>
          </cell>
          <cell r="E12417" t="str">
            <v>張財超先生</v>
          </cell>
          <cell r="F12417">
            <v>987088745</v>
          </cell>
        </row>
        <row r="12418">
          <cell r="A12418" t="str">
            <v>NT49940</v>
          </cell>
          <cell r="B12418" t="str">
            <v>AKR1608</v>
          </cell>
          <cell r="C12418" t="str">
            <v>先生</v>
          </cell>
          <cell r="D12418" t="str">
            <v>許修睿</v>
          </cell>
          <cell r="E12418" t="str">
            <v>許修睿先生</v>
          </cell>
          <cell r="F12418">
            <v>988789902</v>
          </cell>
        </row>
        <row r="12419">
          <cell r="A12419" t="str">
            <v>NT49941</v>
          </cell>
          <cell r="B12419" t="str">
            <v>AXD9365</v>
          </cell>
          <cell r="C12419" t="str">
            <v>小姐</v>
          </cell>
          <cell r="D12419" t="str">
            <v>國際豐倍盛(限)公司-財盟租賃黃怡維</v>
          </cell>
          <cell r="E12419" t="str">
            <v>黃怡維小姐</v>
          </cell>
          <cell r="F12419">
            <v>988759058</v>
          </cell>
        </row>
        <row r="12420">
          <cell r="A12420" t="str">
            <v>NT49956</v>
          </cell>
          <cell r="B12420" t="str">
            <v>AKX2228</v>
          </cell>
          <cell r="C12420" t="str">
            <v>先生</v>
          </cell>
          <cell r="D12420" t="str">
            <v>彭勖維</v>
          </cell>
          <cell r="E12420" t="str">
            <v>彭勖維先生</v>
          </cell>
          <cell r="F12420">
            <v>988008905</v>
          </cell>
        </row>
        <row r="12421">
          <cell r="A12421" t="str">
            <v>NT49957</v>
          </cell>
          <cell r="B12421" t="str">
            <v>ANA0520</v>
          </cell>
          <cell r="C12421" t="str">
            <v>小姐</v>
          </cell>
          <cell r="D12421" t="str">
            <v>賴意淳</v>
          </cell>
          <cell r="E12421" t="str">
            <v>賴意淳小姐</v>
          </cell>
          <cell r="F12421">
            <v>965108585</v>
          </cell>
        </row>
        <row r="12422">
          <cell r="A12422" t="str">
            <v>NT49961</v>
          </cell>
          <cell r="B12422" t="str">
            <v>ANU3608</v>
          </cell>
          <cell r="C12422" t="str">
            <v>先生</v>
          </cell>
          <cell r="D12422" t="str">
            <v>吳佳穎</v>
          </cell>
          <cell r="E12422" t="str">
            <v>鄭耿翔先生</v>
          </cell>
          <cell r="F12422">
            <v>928977067</v>
          </cell>
        </row>
        <row r="12423">
          <cell r="A12423" t="str">
            <v>NT49967</v>
          </cell>
          <cell r="B12423" t="str">
            <v>AKX7699</v>
          </cell>
          <cell r="C12423" t="str">
            <v>先生</v>
          </cell>
          <cell r="D12423" t="str">
            <v>百大葡萄酒有限公司傅文宏</v>
          </cell>
          <cell r="E12423" t="str">
            <v>顏銘宏先生</v>
          </cell>
          <cell r="F12423">
            <v>979966281</v>
          </cell>
        </row>
        <row r="12424">
          <cell r="A12424" t="str">
            <v>NT49968</v>
          </cell>
          <cell r="B12424" t="str">
            <v>NT49968</v>
          </cell>
          <cell r="C12424" t="str">
            <v>先生</v>
          </cell>
          <cell r="D12424" t="str">
            <v>車已賣</v>
          </cell>
          <cell r="E12424" t="str">
            <v>車已賣先生</v>
          </cell>
          <cell r="F12424">
            <v>900000000</v>
          </cell>
        </row>
        <row r="12425">
          <cell r="A12425" t="str">
            <v>NT49978</v>
          </cell>
          <cell r="B12425" t="str">
            <v>AKR3161</v>
          </cell>
          <cell r="C12425" t="str">
            <v>先生</v>
          </cell>
          <cell r="D12425" t="str">
            <v>林永彬</v>
          </cell>
          <cell r="E12425" t="str">
            <v>林永彬先生</v>
          </cell>
          <cell r="F12425">
            <v>963252232</v>
          </cell>
        </row>
        <row r="12426">
          <cell r="A12426" t="str">
            <v>NT49988</v>
          </cell>
          <cell r="B12426" t="str">
            <v>AKP8562</v>
          </cell>
          <cell r="C12426" t="str">
            <v>小姐</v>
          </cell>
          <cell r="D12426" t="str">
            <v>韋愛珠</v>
          </cell>
          <cell r="E12426" t="str">
            <v>韋愛珠小姐</v>
          </cell>
          <cell r="F12426">
            <v>966380933</v>
          </cell>
        </row>
        <row r="12427">
          <cell r="A12427" t="str">
            <v>NT49990</v>
          </cell>
          <cell r="B12427" t="str">
            <v>ASB0987</v>
          </cell>
          <cell r="C12427" t="str">
            <v>先生</v>
          </cell>
          <cell r="D12427" t="str">
            <v>黃耀正</v>
          </cell>
          <cell r="E12427" t="str">
            <v>黃耀正先生</v>
          </cell>
          <cell r="F12427">
            <v>978550606</v>
          </cell>
        </row>
        <row r="12428">
          <cell r="A12428" t="str">
            <v>NT50001</v>
          </cell>
          <cell r="B12428" t="str">
            <v>AKP1731</v>
          </cell>
          <cell r="C12428" t="str">
            <v>先生</v>
          </cell>
          <cell r="D12428" t="str">
            <v>何政修</v>
          </cell>
          <cell r="E12428" t="str">
            <v>何政修先生</v>
          </cell>
          <cell r="F12428">
            <v>988799873</v>
          </cell>
        </row>
        <row r="12429">
          <cell r="A12429" t="str">
            <v>NT50008</v>
          </cell>
          <cell r="B12429" t="str">
            <v>AMY7661</v>
          </cell>
          <cell r="C12429" t="str">
            <v>先生</v>
          </cell>
          <cell r="D12429" t="str">
            <v>吳宗祐</v>
          </cell>
          <cell r="E12429" t="str">
            <v>吳宗祐先生</v>
          </cell>
          <cell r="F12429">
            <v>975285209</v>
          </cell>
        </row>
        <row r="12430">
          <cell r="A12430" t="str">
            <v>NT50031</v>
          </cell>
          <cell r="B12430" t="str">
            <v>AKR6880</v>
          </cell>
          <cell r="C12430" t="str">
            <v>先生</v>
          </cell>
          <cell r="D12430" t="str">
            <v>陳潔慶</v>
          </cell>
          <cell r="E12430" t="str">
            <v>林文龍先生</v>
          </cell>
          <cell r="F12430">
            <v>935149190</v>
          </cell>
        </row>
        <row r="12431">
          <cell r="A12431" t="str">
            <v>NT50032</v>
          </cell>
          <cell r="B12431" t="str">
            <v>APL0701</v>
          </cell>
          <cell r="C12431" t="str">
            <v>先生</v>
          </cell>
          <cell r="D12431" t="str">
            <v>戚書豪</v>
          </cell>
          <cell r="E12431" t="str">
            <v>戚書豪先生</v>
          </cell>
          <cell r="F12431">
            <v>926790983</v>
          </cell>
        </row>
        <row r="12432">
          <cell r="A12432" t="str">
            <v>NT50034</v>
          </cell>
          <cell r="B12432" t="str">
            <v>ANM6787</v>
          </cell>
          <cell r="C12432" t="str">
            <v>先生</v>
          </cell>
          <cell r="D12432" t="str">
            <v>江金樹</v>
          </cell>
          <cell r="E12432" t="str">
            <v>江金樹先生</v>
          </cell>
          <cell r="F12432">
            <v>916651688</v>
          </cell>
        </row>
        <row r="12433">
          <cell r="A12433" t="str">
            <v>NT50040</v>
          </cell>
          <cell r="B12433" t="str">
            <v>APK1671</v>
          </cell>
          <cell r="C12433" t="str">
            <v>先生</v>
          </cell>
          <cell r="D12433" t="str">
            <v>車已賣</v>
          </cell>
          <cell r="E12433" t="str">
            <v>車已賣先生</v>
          </cell>
          <cell r="F12433">
            <v>900000000</v>
          </cell>
        </row>
        <row r="12434">
          <cell r="A12434" t="str">
            <v>NT50041</v>
          </cell>
          <cell r="B12434" t="str">
            <v>AMY6627</v>
          </cell>
          <cell r="C12434" t="str">
            <v>先生</v>
          </cell>
          <cell r="D12434" t="str">
            <v>李奇緯</v>
          </cell>
          <cell r="E12434" t="str">
            <v>李奇緯先生</v>
          </cell>
          <cell r="F12434">
            <v>955208024</v>
          </cell>
        </row>
        <row r="12435">
          <cell r="A12435" t="str">
            <v>NT50047</v>
          </cell>
          <cell r="B12435" t="str">
            <v>APK2329</v>
          </cell>
          <cell r="C12435" t="str">
            <v>先生</v>
          </cell>
          <cell r="D12435" t="str">
            <v>謝宜成</v>
          </cell>
          <cell r="E12435" t="str">
            <v>謝宜成先生</v>
          </cell>
          <cell r="F12435">
            <v>975324868</v>
          </cell>
        </row>
        <row r="12436">
          <cell r="A12436" t="str">
            <v>NT50053</v>
          </cell>
          <cell r="B12436" t="str">
            <v>ANA7259</v>
          </cell>
          <cell r="C12436" t="str">
            <v>先生</v>
          </cell>
          <cell r="D12436" t="str">
            <v>朱峰儀</v>
          </cell>
          <cell r="E12436" t="str">
            <v>朱峰儀先生</v>
          </cell>
          <cell r="F12436">
            <v>988752570</v>
          </cell>
        </row>
        <row r="12437">
          <cell r="A12437" t="str">
            <v>NT50055</v>
          </cell>
          <cell r="B12437" t="str">
            <v>AMY0002</v>
          </cell>
          <cell r="C12437" t="str">
            <v>先生</v>
          </cell>
          <cell r="D12437" t="str">
            <v>鄭鳳英</v>
          </cell>
          <cell r="E12437" t="str">
            <v>張碩宇先生</v>
          </cell>
          <cell r="F12437">
            <v>981731069</v>
          </cell>
        </row>
        <row r="12438">
          <cell r="A12438" t="str">
            <v>NT50056</v>
          </cell>
          <cell r="B12438" t="str">
            <v>AXJ1001</v>
          </cell>
          <cell r="C12438" t="str">
            <v>先生</v>
          </cell>
          <cell r="D12438" t="str">
            <v>翁士峻</v>
          </cell>
          <cell r="E12438" t="str">
            <v>翁士峻先生</v>
          </cell>
          <cell r="F12438">
            <v>936879787</v>
          </cell>
        </row>
        <row r="12439">
          <cell r="A12439" t="str">
            <v>NT50059</v>
          </cell>
          <cell r="B12439" t="str">
            <v>AMY9729</v>
          </cell>
          <cell r="C12439" t="str">
            <v>先生</v>
          </cell>
          <cell r="D12439" t="str">
            <v>鉑德汽車股份有限公司程柏盛</v>
          </cell>
          <cell r="E12439" t="str">
            <v>程柏盛先生</v>
          </cell>
          <cell r="F12439">
            <v>936033878</v>
          </cell>
        </row>
        <row r="12440">
          <cell r="A12440" t="str">
            <v>NT50065</v>
          </cell>
          <cell r="B12440" t="str">
            <v>APK6661</v>
          </cell>
          <cell r="C12440" t="str">
            <v>先生</v>
          </cell>
          <cell r="D12440" t="str">
            <v>高識鈞</v>
          </cell>
          <cell r="E12440" t="str">
            <v>高識鈞先生</v>
          </cell>
          <cell r="F12440">
            <v>953787852</v>
          </cell>
        </row>
        <row r="12441">
          <cell r="A12441" t="str">
            <v>NT50068</v>
          </cell>
          <cell r="B12441" t="str">
            <v>AKR8695</v>
          </cell>
          <cell r="C12441" t="str">
            <v>先生</v>
          </cell>
          <cell r="D12441" t="str">
            <v>張郡菖</v>
          </cell>
          <cell r="E12441" t="str">
            <v>張郡菖先生</v>
          </cell>
          <cell r="F12441">
            <v>936142938</v>
          </cell>
        </row>
        <row r="12442">
          <cell r="A12442" t="str">
            <v>NT50070</v>
          </cell>
          <cell r="B12442" t="str">
            <v>AKR8929</v>
          </cell>
          <cell r="C12442" t="str">
            <v>小姐</v>
          </cell>
          <cell r="D12442" t="str">
            <v>李春香</v>
          </cell>
          <cell r="E12442" t="str">
            <v>李春香小姐</v>
          </cell>
          <cell r="F12442">
            <v>932608886</v>
          </cell>
        </row>
        <row r="12443">
          <cell r="A12443" t="str">
            <v>NT50071</v>
          </cell>
          <cell r="B12443" t="str">
            <v>ANM1168</v>
          </cell>
          <cell r="C12443" t="str">
            <v>小姐</v>
          </cell>
          <cell r="D12443" t="str">
            <v>卓靜宜</v>
          </cell>
          <cell r="E12443" t="str">
            <v>卓靜宜小姐</v>
          </cell>
          <cell r="F12443">
            <v>952850656</v>
          </cell>
        </row>
        <row r="12444">
          <cell r="A12444" t="str">
            <v>NT50076</v>
          </cell>
          <cell r="B12444" t="str">
            <v>ANA5367</v>
          </cell>
          <cell r="C12444" t="str">
            <v>先生</v>
          </cell>
          <cell r="D12444" t="str">
            <v>孔睦寰</v>
          </cell>
          <cell r="E12444" t="str">
            <v>孔睦寰先生</v>
          </cell>
          <cell r="F12444">
            <v>922710429</v>
          </cell>
        </row>
        <row r="12445">
          <cell r="A12445" t="str">
            <v>NT50083</v>
          </cell>
          <cell r="B12445" t="str">
            <v>AKY0989</v>
          </cell>
          <cell r="C12445" t="str">
            <v>先生</v>
          </cell>
          <cell r="D12445" t="str">
            <v>許碧珊</v>
          </cell>
          <cell r="E12445" t="str">
            <v>張德正先生</v>
          </cell>
          <cell r="F12445">
            <v>926810635</v>
          </cell>
        </row>
        <row r="12446">
          <cell r="A12446" t="str">
            <v>NT50097</v>
          </cell>
          <cell r="B12446" t="str">
            <v>AMY9993</v>
          </cell>
          <cell r="C12446" t="str">
            <v>先生</v>
          </cell>
          <cell r="D12446" t="str">
            <v>許鶴錦</v>
          </cell>
          <cell r="E12446" t="str">
            <v>許鶴錦先生</v>
          </cell>
          <cell r="F12446">
            <v>919382473</v>
          </cell>
        </row>
        <row r="12447">
          <cell r="A12447" t="str">
            <v>NT50107</v>
          </cell>
          <cell r="B12447" t="str">
            <v>ANM2508</v>
          </cell>
          <cell r="C12447" t="str">
            <v>先生</v>
          </cell>
          <cell r="D12447" t="str">
            <v>徐啟智</v>
          </cell>
          <cell r="E12447" t="str">
            <v>徐啟智先生</v>
          </cell>
          <cell r="F12447">
            <v>989618060</v>
          </cell>
        </row>
        <row r="12448">
          <cell r="A12448" t="str">
            <v>NT50108</v>
          </cell>
          <cell r="B12448" t="str">
            <v>AKY5383</v>
          </cell>
          <cell r="C12448" t="str">
            <v>先生</v>
          </cell>
          <cell r="D12448" t="str">
            <v>張嘉樺</v>
          </cell>
          <cell r="E12448" t="str">
            <v>張嘉樺先生</v>
          </cell>
          <cell r="F12448">
            <v>937531373</v>
          </cell>
        </row>
        <row r="12449">
          <cell r="A12449" t="str">
            <v>NT50115</v>
          </cell>
          <cell r="B12449" t="str">
            <v>ARF6158</v>
          </cell>
          <cell r="C12449" t="str">
            <v>先生</v>
          </cell>
          <cell r="D12449" t="str">
            <v>許峰誠</v>
          </cell>
          <cell r="E12449" t="str">
            <v>許峰誠先生</v>
          </cell>
          <cell r="F12449">
            <v>955191533</v>
          </cell>
        </row>
        <row r="12450">
          <cell r="A12450" t="str">
            <v>NT50124</v>
          </cell>
          <cell r="B12450" t="str">
            <v>AJJ2817</v>
          </cell>
          <cell r="C12450" t="str">
            <v>先生</v>
          </cell>
          <cell r="D12450" t="str">
            <v>孫伯偉</v>
          </cell>
          <cell r="E12450" t="str">
            <v>孫伯偉先生</v>
          </cell>
          <cell r="F12450">
            <v>963399936</v>
          </cell>
        </row>
        <row r="12451">
          <cell r="A12451" t="str">
            <v>NT50133</v>
          </cell>
          <cell r="B12451" t="str">
            <v>ANM1127</v>
          </cell>
          <cell r="C12451" t="str">
            <v>先生</v>
          </cell>
          <cell r="D12451" t="str">
            <v>許旭輝</v>
          </cell>
          <cell r="E12451" t="str">
            <v>許旭輝先生</v>
          </cell>
          <cell r="F12451">
            <v>983636406</v>
          </cell>
        </row>
        <row r="12452">
          <cell r="A12452" t="str">
            <v>NT50134</v>
          </cell>
          <cell r="B12452" t="str">
            <v>APM8887</v>
          </cell>
          <cell r="C12452" t="str">
            <v>先生</v>
          </cell>
          <cell r="D12452" t="str">
            <v>游詔宇</v>
          </cell>
          <cell r="E12452" t="str">
            <v>游詔宇先生</v>
          </cell>
          <cell r="F12452">
            <v>917501656</v>
          </cell>
        </row>
        <row r="12453">
          <cell r="A12453" t="str">
            <v>NT50136</v>
          </cell>
          <cell r="B12453" t="str">
            <v>AKZ9275</v>
          </cell>
          <cell r="C12453" t="str">
            <v>先生</v>
          </cell>
          <cell r="D12453" t="str">
            <v>簡國耿</v>
          </cell>
          <cell r="E12453" t="str">
            <v>簡國耿先生</v>
          </cell>
          <cell r="F12453">
            <v>920034530</v>
          </cell>
        </row>
        <row r="12454">
          <cell r="A12454" t="str">
            <v>NT50137</v>
          </cell>
          <cell r="B12454" t="str">
            <v>APQ5233</v>
          </cell>
          <cell r="C12454" t="str">
            <v>先生</v>
          </cell>
          <cell r="D12454" t="str">
            <v>陳宥翔</v>
          </cell>
          <cell r="E12454" t="str">
            <v>陳宥翔先生</v>
          </cell>
          <cell r="F12454">
            <v>932193535</v>
          </cell>
        </row>
        <row r="12455">
          <cell r="A12455" t="str">
            <v>NT50142</v>
          </cell>
          <cell r="B12455" t="str">
            <v>RBA8806</v>
          </cell>
          <cell r="C12455" t="str">
            <v>先生</v>
          </cell>
          <cell r="D12455" t="str">
            <v>車已賣</v>
          </cell>
          <cell r="E12455" t="str">
            <v>車已賣先生</v>
          </cell>
          <cell r="F12455">
            <v>900000000</v>
          </cell>
        </row>
        <row r="12456">
          <cell r="A12456" t="str">
            <v>NT50159</v>
          </cell>
          <cell r="B12456" t="str">
            <v>ANM6378</v>
          </cell>
          <cell r="C12456" t="str">
            <v>先生</v>
          </cell>
          <cell r="D12456" t="str">
            <v>六和化工(股)有限公司李得義</v>
          </cell>
          <cell r="E12456" t="str">
            <v>李得義先生</v>
          </cell>
          <cell r="F12456">
            <v>958982588</v>
          </cell>
        </row>
        <row r="12457">
          <cell r="A12457" t="str">
            <v>NT50161</v>
          </cell>
          <cell r="B12457" t="str">
            <v>ANM8909</v>
          </cell>
          <cell r="C12457" t="str">
            <v>先生</v>
          </cell>
          <cell r="D12457" t="str">
            <v>朱家賢</v>
          </cell>
          <cell r="E12457" t="str">
            <v>朱家賢先生</v>
          </cell>
          <cell r="F12457">
            <v>911211858</v>
          </cell>
        </row>
        <row r="12458">
          <cell r="A12458" t="str">
            <v>NT50169</v>
          </cell>
          <cell r="B12458" t="str">
            <v>AKZ7869</v>
          </cell>
          <cell r="C12458" t="str">
            <v>先生</v>
          </cell>
          <cell r="D12458" t="str">
            <v>韓文江</v>
          </cell>
          <cell r="E12458" t="str">
            <v>韓文江先生</v>
          </cell>
          <cell r="F12458">
            <v>936044422</v>
          </cell>
        </row>
        <row r="12459">
          <cell r="A12459" t="str">
            <v>NT50173</v>
          </cell>
          <cell r="B12459" t="str">
            <v>NT50173</v>
          </cell>
          <cell r="C12459" t="str">
            <v>先生</v>
          </cell>
          <cell r="D12459" t="str">
            <v>車已賣</v>
          </cell>
          <cell r="E12459" t="str">
            <v>車已賣先生</v>
          </cell>
          <cell r="F12459">
            <v>900000000</v>
          </cell>
        </row>
        <row r="12460">
          <cell r="A12460" t="str">
            <v>NT50178</v>
          </cell>
          <cell r="B12460" t="str">
            <v>ANM9278</v>
          </cell>
          <cell r="C12460" t="str">
            <v>小姐</v>
          </cell>
          <cell r="D12460" t="str">
            <v>陳韋君</v>
          </cell>
          <cell r="E12460" t="str">
            <v>陳韋君小姐</v>
          </cell>
          <cell r="F12460">
            <v>916918938</v>
          </cell>
        </row>
        <row r="12461">
          <cell r="A12461" t="str">
            <v>NT50184</v>
          </cell>
          <cell r="B12461" t="str">
            <v>ANZ0813</v>
          </cell>
          <cell r="C12461" t="str">
            <v>先生</v>
          </cell>
          <cell r="D12461" t="str">
            <v>高珮芝</v>
          </cell>
          <cell r="E12461" t="str">
            <v>尚建強先生</v>
          </cell>
          <cell r="F12461">
            <v>922131949</v>
          </cell>
        </row>
        <row r="12462">
          <cell r="A12462" t="str">
            <v>NT50193</v>
          </cell>
          <cell r="B12462" t="str">
            <v>RBB6333</v>
          </cell>
          <cell r="C12462" t="str">
            <v>先生</v>
          </cell>
          <cell r="D12462" t="str">
            <v>財盟小客車租賃(股)陳俊舜</v>
          </cell>
          <cell r="E12462" t="str">
            <v>陳俊舜先生</v>
          </cell>
          <cell r="F12462">
            <v>953193727</v>
          </cell>
        </row>
        <row r="12463">
          <cell r="A12463" t="str">
            <v>NT50195</v>
          </cell>
          <cell r="B12463" t="str">
            <v>6668W7</v>
          </cell>
          <cell r="C12463" t="str">
            <v>小姐</v>
          </cell>
          <cell r="D12463" t="str">
            <v>陸麗霞</v>
          </cell>
          <cell r="E12463" t="str">
            <v>陸麗霞小姐</v>
          </cell>
          <cell r="F12463">
            <v>934252615</v>
          </cell>
        </row>
        <row r="12464">
          <cell r="A12464" t="str">
            <v>NT50199</v>
          </cell>
          <cell r="B12464" t="str">
            <v>ANM8211</v>
          </cell>
          <cell r="C12464" t="str">
            <v>先生</v>
          </cell>
          <cell r="D12464" t="str">
            <v>王佩如</v>
          </cell>
          <cell r="E12464" t="str">
            <v>林清勝先生</v>
          </cell>
          <cell r="F12464">
            <v>987850007</v>
          </cell>
        </row>
        <row r="12465">
          <cell r="A12465" t="str">
            <v>NT50201</v>
          </cell>
          <cell r="B12465" t="str">
            <v>ANN6136</v>
          </cell>
          <cell r="C12465" t="str">
            <v>先生</v>
          </cell>
          <cell r="D12465" t="str">
            <v>郭力維</v>
          </cell>
          <cell r="E12465" t="str">
            <v>郭力維先生</v>
          </cell>
          <cell r="F12465">
            <v>932314327</v>
          </cell>
        </row>
        <row r="12466">
          <cell r="A12466" t="str">
            <v>NT50216</v>
          </cell>
          <cell r="B12466" t="str">
            <v>AKZ9313</v>
          </cell>
          <cell r="C12466" t="str">
            <v>小姐</v>
          </cell>
          <cell r="D12466" t="str">
            <v>李佩玲</v>
          </cell>
          <cell r="E12466" t="str">
            <v>李佩玲小姐</v>
          </cell>
          <cell r="F12466">
            <v>919210307</v>
          </cell>
        </row>
        <row r="12467">
          <cell r="A12467" t="str">
            <v>NT50219</v>
          </cell>
          <cell r="B12467" t="str">
            <v>ANN9982</v>
          </cell>
          <cell r="C12467" t="str">
            <v>先生</v>
          </cell>
          <cell r="D12467" t="str">
            <v>古傑文</v>
          </cell>
          <cell r="E12467" t="str">
            <v>古傑文先生</v>
          </cell>
          <cell r="F12467">
            <v>983030174</v>
          </cell>
        </row>
        <row r="12468">
          <cell r="A12468" t="str">
            <v>NT50222</v>
          </cell>
          <cell r="B12468" t="str">
            <v>ANN3556</v>
          </cell>
          <cell r="C12468" t="str">
            <v>小姐</v>
          </cell>
          <cell r="D12468" t="str">
            <v>郭若屏</v>
          </cell>
          <cell r="E12468" t="str">
            <v>郭若屏小姐</v>
          </cell>
          <cell r="F12468">
            <v>911905821</v>
          </cell>
        </row>
        <row r="12469">
          <cell r="A12469" t="str">
            <v>NT50225</v>
          </cell>
          <cell r="B12469" t="str">
            <v>ARF0357</v>
          </cell>
          <cell r="C12469" t="str">
            <v>小姐</v>
          </cell>
          <cell r="D12469" t="str">
            <v>高俐俐</v>
          </cell>
          <cell r="E12469" t="str">
            <v>高俐俐小姐</v>
          </cell>
          <cell r="F12469">
            <v>920543748</v>
          </cell>
        </row>
        <row r="12470">
          <cell r="A12470" t="str">
            <v>NT50229</v>
          </cell>
          <cell r="B12470" t="str">
            <v>ANN0712</v>
          </cell>
          <cell r="C12470" t="str">
            <v>先生</v>
          </cell>
          <cell r="D12470" t="str">
            <v>吳梓南</v>
          </cell>
          <cell r="E12470" t="str">
            <v>吳梓南先生</v>
          </cell>
          <cell r="F12470">
            <v>932011351</v>
          </cell>
        </row>
        <row r="12471">
          <cell r="A12471" t="str">
            <v>NT50230</v>
          </cell>
          <cell r="B12471" t="str">
            <v>AKS7369</v>
          </cell>
          <cell r="C12471" t="str">
            <v>先生</v>
          </cell>
          <cell r="D12471" t="str">
            <v>徐英凱</v>
          </cell>
          <cell r="E12471" t="str">
            <v>徐英凱先生</v>
          </cell>
          <cell r="F12471">
            <v>933070401</v>
          </cell>
        </row>
        <row r="12472">
          <cell r="A12472" t="str">
            <v>NT50235</v>
          </cell>
          <cell r="B12472" t="str">
            <v>ANN9680</v>
          </cell>
          <cell r="C12472" t="str">
            <v>先生</v>
          </cell>
          <cell r="D12472" t="str">
            <v>廖培勛</v>
          </cell>
          <cell r="E12472" t="str">
            <v>廖培勛先生</v>
          </cell>
          <cell r="F12472">
            <v>920317642</v>
          </cell>
        </row>
        <row r="12473">
          <cell r="A12473" t="str">
            <v>NT50236</v>
          </cell>
          <cell r="B12473" t="str">
            <v>ANV0727</v>
          </cell>
          <cell r="C12473" t="str">
            <v>小姐</v>
          </cell>
          <cell r="D12473" t="str">
            <v>林麗惠</v>
          </cell>
          <cell r="E12473" t="str">
            <v>林麗惠小姐</v>
          </cell>
          <cell r="F12473">
            <v>910106960</v>
          </cell>
        </row>
        <row r="12474">
          <cell r="A12474" t="str">
            <v>NT51047</v>
          </cell>
          <cell r="B12474" t="str">
            <v>AUE0876</v>
          </cell>
          <cell r="C12474" t="str">
            <v>先生</v>
          </cell>
          <cell r="D12474" t="str">
            <v>鄭惠瑜</v>
          </cell>
          <cell r="E12474" t="str">
            <v>鄭偉倫先生</v>
          </cell>
          <cell r="F12474">
            <v>933287968</v>
          </cell>
        </row>
        <row r="12475">
          <cell r="A12475" t="str">
            <v>NU48215</v>
          </cell>
          <cell r="B12475" t="str">
            <v>AWY6610</v>
          </cell>
          <cell r="C12475" t="str">
            <v>小姐</v>
          </cell>
          <cell r="D12475" t="str">
            <v>謝采瑄</v>
          </cell>
          <cell r="E12475" t="str">
            <v>謝采瑄小姐</v>
          </cell>
          <cell r="F12475">
            <v>922333059</v>
          </cell>
        </row>
        <row r="12476">
          <cell r="A12476" t="str">
            <v>NU48224</v>
          </cell>
          <cell r="B12476" t="str">
            <v>AQW7000</v>
          </cell>
          <cell r="C12476" t="str">
            <v>先生</v>
          </cell>
          <cell r="D12476" t="str">
            <v>王志文</v>
          </cell>
          <cell r="E12476" t="str">
            <v>王志文先生</v>
          </cell>
          <cell r="F12476">
            <v>929863863</v>
          </cell>
        </row>
        <row r="12477">
          <cell r="A12477" t="str">
            <v>NU48226</v>
          </cell>
          <cell r="B12477" t="str">
            <v>AQW9757</v>
          </cell>
          <cell r="C12477" t="str">
            <v>小姐</v>
          </cell>
          <cell r="D12477" t="str">
            <v>翁渝珊</v>
          </cell>
          <cell r="E12477" t="str">
            <v>翁渝珊小姐</v>
          </cell>
          <cell r="F12477">
            <v>933629619</v>
          </cell>
        </row>
        <row r="12478">
          <cell r="A12478" t="str">
            <v>NU48251</v>
          </cell>
          <cell r="B12478" t="str">
            <v>RBR8901</v>
          </cell>
          <cell r="C12478" t="str">
            <v>先生</v>
          </cell>
          <cell r="D12478" t="str">
            <v>林正治</v>
          </cell>
          <cell r="E12478" t="str">
            <v>林正治先生</v>
          </cell>
          <cell r="F12478">
            <v>988092136</v>
          </cell>
        </row>
        <row r="12479">
          <cell r="A12479" t="str">
            <v>NU48256</v>
          </cell>
          <cell r="B12479" t="str">
            <v>AVZ0813</v>
          </cell>
          <cell r="C12479" t="str">
            <v>先生</v>
          </cell>
          <cell r="D12479" t="str">
            <v>葉士如</v>
          </cell>
          <cell r="E12479" t="str">
            <v>葉士如先生</v>
          </cell>
          <cell r="F12479">
            <v>922730486</v>
          </cell>
        </row>
        <row r="12480">
          <cell r="A12480" t="str">
            <v>NU48266</v>
          </cell>
          <cell r="B12480" t="str">
            <v>ATG7808</v>
          </cell>
          <cell r="C12480" t="str">
            <v>小姐</v>
          </cell>
          <cell r="D12480" t="str">
            <v>陳美利</v>
          </cell>
          <cell r="E12480" t="str">
            <v>陳美利小姐</v>
          </cell>
          <cell r="F12480">
            <v>928155914</v>
          </cell>
        </row>
        <row r="12481">
          <cell r="A12481" t="str">
            <v>NU48267</v>
          </cell>
          <cell r="B12481" t="str">
            <v>ATG7377</v>
          </cell>
          <cell r="C12481" t="str">
            <v>先生</v>
          </cell>
          <cell r="D12481" t="str">
            <v>吳韋聖</v>
          </cell>
          <cell r="E12481" t="str">
            <v>吳韋聖先生</v>
          </cell>
          <cell r="F12481">
            <v>979025961</v>
          </cell>
        </row>
        <row r="12482">
          <cell r="A12482" t="str">
            <v>NU48289</v>
          </cell>
          <cell r="B12482" t="str">
            <v>AXB7800</v>
          </cell>
          <cell r="C12482" t="str">
            <v>先生</v>
          </cell>
          <cell r="D12482" t="str">
            <v>陳允平</v>
          </cell>
          <cell r="E12482" t="str">
            <v>陳允平先生</v>
          </cell>
          <cell r="F12482">
            <v>926478599</v>
          </cell>
        </row>
        <row r="12483">
          <cell r="A12483" t="str">
            <v>NU48290</v>
          </cell>
          <cell r="B12483" t="str">
            <v>ATH0500</v>
          </cell>
          <cell r="C12483" t="str">
            <v>先生</v>
          </cell>
          <cell r="D12483" t="str">
            <v>加麥股份有限公司葉玲鈴</v>
          </cell>
          <cell r="E12483" t="str">
            <v>湯慶章先生</v>
          </cell>
          <cell r="F12483">
            <v>936685500</v>
          </cell>
        </row>
        <row r="12484">
          <cell r="A12484" t="str">
            <v>NU48302</v>
          </cell>
          <cell r="B12484" t="str">
            <v>AWH8886</v>
          </cell>
          <cell r="C12484" t="str">
            <v>先生</v>
          </cell>
          <cell r="D12484" t="str">
            <v>王瓊媛</v>
          </cell>
          <cell r="E12484" t="str">
            <v>余正齡先生</v>
          </cell>
          <cell r="F12484">
            <v>988246390</v>
          </cell>
        </row>
        <row r="12485">
          <cell r="A12485" t="str">
            <v>NU48313</v>
          </cell>
          <cell r="B12485" t="str">
            <v>ATH0159</v>
          </cell>
          <cell r="C12485" t="str">
            <v>小姐</v>
          </cell>
          <cell r="D12485" t="str">
            <v>陳姿君</v>
          </cell>
          <cell r="E12485" t="str">
            <v>陳姿君小姐</v>
          </cell>
          <cell r="F12485">
            <v>987173976</v>
          </cell>
        </row>
        <row r="12486">
          <cell r="A12486" t="str">
            <v>NU48314</v>
          </cell>
          <cell r="B12486" t="str">
            <v>ATF8692</v>
          </cell>
          <cell r="C12486" t="str">
            <v>先生</v>
          </cell>
          <cell r="D12486" t="str">
            <v>陳煥化</v>
          </cell>
          <cell r="E12486" t="str">
            <v>陳煥化先生</v>
          </cell>
          <cell r="F12486">
            <v>972285778</v>
          </cell>
        </row>
        <row r="12487">
          <cell r="A12487" t="str">
            <v>NU48316</v>
          </cell>
          <cell r="B12487" t="str">
            <v>ATG6380</v>
          </cell>
          <cell r="C12487" t="str">
            <v>先生</v>
          </cell>
          <cell r="D12487" t="str">
            <v>魏國隆</v>
          </cell>
          <cell r="E12487" t="str">
            <v>魏國隆先生</v>
          </cell>
          <cell r="F12487">
            <v>933943380</v>
          </cell>
        </row>
        <row r="12488">
          <cell r="A12488" t="str">
            <v>NU48318</v>
          </cell>
          <cell r="B12488" t="str">
            <v>ATG8990</v>
          </cell>
          <cell r="C12488" t="str">
            <v>先生</v>
          </cell>
          <cell r="D12488" t="str">
            <v>謝文宗</v>
          </cell>
          <cell r="E12488" t="str">
            <v>謝文宗先生</v>
          </cell>
          <cell r="F12488">
            <v>986555371</v>
          </cell>
        </row>
        <row r="12489">
          <cell r="A12489" t="str">
            <v>NU48337</v>
          </cell>
          <cell r="B12489" t="str">
            <v>ATG0898</v>
          </cell>
          <cell r="C12489" t="str">
            <v>小姐</v>
          </cell>
          <cell r="D12489" t="str">
            <v>派可實業股份有限公司曾秀華</v>
          </cell>
          <cell r="E12489" t="str">
            <v>曾秀華小姐</v>
          </cell>
          <cell r="F12489">
            <v>910949662</v>
          </cell>
        </row>
        <row r="12490">
          <cell r="A12490" t="str">
            <v>NU48341</v>
          </cell>
          <cell r="B12490" t="str">
            <v>AWH5616</v>
          </cell>
          <cell r="C12490" t="str">
            <v>先生</v>
          </cell>
          <cell r="D12490" t="str">
            <v>安碩電子股份有限公司劉振岡</v>
          </cell>
          <cell r="E12490" t="str">
            <v>劉振岡先生</v>
          </cell>
          <cell r="F12490">
            <v>932528342</v>
          </cell>
        </row>
        <row r="12491">
          <cell r="A12491" t="str">
            <v>NU48343</v>
          </cell>
          <cell r="B12491" t="str">
            <v>AWH0527</v>
          </cell>
          <cell r="C12491" t="str">
            <v>小姐</v>
          </cell>
          <cell r="D12491" t="str">
            <v>徐蓓芳</v>
          </cell>
          <cell r="E12491" t="str">
            <v>徐蓓芳小姐</v>
          </cell>
          <cell r="F12491">
            <v>910148945</v>
          </cell>
        </row>
        <row r="12492">
          <cell r="A12492" t="str">
            <v>NU48346</v>
          </cell>
          <cell r="B12492" t="str">
            <v>RBZ0809</v>
          </cell>
          <cell r="C12492" t="str">
            <v>先生</v>
          </cell>
          <cell r="D12492" t="str">
            <v>冠揚國際餐飲有限公司-遠銀國際租賃(股)邱彥凱</v>
          </cell>
          <cell r="E12492" t="str">
            <v>邱彥凱先生</v>
          </cell>
          <cell r="F12492">
            <v>926775050</v>
          </cell>
        </row>
        <row r="12493">
          <cell r="A12493" t="str">
            <v>NU48349</v>
          </cell>
          <cell r="B12493" t="str">
            <v>RBZ1211</v>
          </cell>
          <cell r="C12493" t="str">
            <v>小姐</v>
          </cell>
          <cell r="D12493" t="str">
            <v>尚品活蝦小吃店-格上汽車租賃(股)蕭文明</v>
          </cell>
          <cell r="E12493" t="str">
            <v>潘冬梅小姐</v>
          </cell>
          <cell r="F12493">
            <v>972691523</v>
          </cell>
        </row>
        <row r="12494">
          <cell r="A12494" t="str">
            <v>NU48354</v>
          </cell>
          <cell r="B12494" t="str">
            <v>ATG8190</v>
          </cell>
          <cell r="C12494" t="str">
            <v>小姐</v>
          </cell>
          <cell r="D12494" t="str">
            <v>曾淑娟</v>
          </cell>
          <cell r="E12494" t="str">
            <v>曾淑娟小姐</v>
          </cell>
          <cell r="F12494">
            <v>936622975</v>
          </cell>
        </row>
        <row r="12495">
          <cell r="A12495" t="str">
            <v>NU48373</v>
          </cell>
          <cell r="B12495" t="str">
            <v>ASG0322</v>
          </cell>
          <cell r="C12495" t="str">
            <v>先生</v>
          </cell>
          <cell r="D12495" t="str">
            <v>周永濬</v>
          </cell>
          <cell r="E12495" t="str">
            <v>周永濬先生</v>
          </cell>
          <cell r="F12495">
            <v>926008008</v>
          </cell>
        </row>
        <row r="12496">
          <cell r="A12496" t="str">
            <v>NU48399</v>
          </cell>
          <cell r="B12496" t="str">
            <v>ATH0921</v>
          </cell>
          <cell r="C12496" t="str">
            <v>先生</v>
          </cell>
          <cell r="D12496" t="str">
            <v>宗家瀚</v>
          </cell>
          <cell r="E12496" t="str">
            <v>宗家瀚先生</v>
          </cell>
          <cell r="F12496">
            <v>921907524</v>
          </cell>
        </row>
        <row r="12497">
          <cell r="A12497" t="str">
            <v>NU48403</v>
          </cell>
          <cell r="B12497" t="str">
            <v>ATH1378</v>
          </cell>
          <cell r="C12497" t="str">
            <v>先生</v>
          </cell>
          <cell r="D12497" t="str">
            <v>洪祺源</v>
          </cell>
          <cell r="E12497" t="str">
            <v>洪祺源先生</v>
          </cell>
          <cell r="F12497">
            <v>978068098</v>
          </cell>
        </row>
        <row r="12498">
          <cell r="A12498" t="str">
            <v>NU48407</v>
          </cell>
          <cell r="B12498" t="str">
            <v>ATG9753</v>
          </cell>
          <cell r="C12498" t="str">
            <v>小姐</v>
          </cell>
          <cell r="D12498" t="str">
            <v>陳越娟</v>
          </cell>
          <cell r="E12498" t="str">
            <v>陳越娟小姐</v>
          </cell>
          <cell r="F12498">
            <v>917224680</v>
          </cell>
        </row>
        <row r="12499">
          <cell r="A12499" t="str">
            <v>NU88375</v>
          </cell>
          <cell r="B12499" t="str">
            <v>ATG8360</v>
          </cell>
          <cell r="C12499" t="str">
            <v>小姐</v>
          </cell>
          <cell r="D12499" t="str">
            <v>世行網通訊科技有限公司高珮庭</v>
          </cell>
          <cell r="E12499" t="str">
            <v>高珮庭小姐</v>
          </cell>
          <cell r="F12499">
            <v>930234588</v>
          </cell>
        </row>
        <row r="12500">
          <cell r="A12500" t="str">
            <v>NU88376</v>
          </cell>
          <cell r="B12500" t="str">
            <v>ATV3558</v>
          </cell>
          <cell r="C12500" t="str">
            <v>先生</v>
          </cell>
          <cell r="D12500" t="str">
            <v>李允華</v>
          </cell>
          <cell r="E12500" t="str">
            <v>李允華先生</v>
          </cell>
          <cell r="F12500">
            <v>932219573</v>
          </cell>
        </row>
        <row r="12501">
          <cell r="A12501" t="str">
            <v>NU88385</v>
          </cell>
          <cell r="B12501" t="str">
            <v>ATH1107</v>
          </cell>
          <cell r="C12501" t="str">
            <v>先生</v>
          </cell>
          <cell r="D12501" t="str">
            <v>陳虹如</v>
          </cell>
          <cell r="E12501" t="str">
            <v>金海濤先生</v>
          </cell>
          <cell r="F12501">
            <v>988001084</v>
          </cell>
        </row>
        <row r="12502">
          <cell r="A12502" t="str">
            <v>NU88386</v>
          </cell>
          <cell r="B12502" t="str">
            <v>ATG7183</v>
          </cell>
          <cell r="C12502" t="str">
            <v>先生</v>
          </cell>
          <cell r="D12502" t="str">
            <v>鈦沅股份有限公司黃御維</v>
          </cell>
          <cell r="E12502" t="str">
            <v>黃御維先生</v>
          </cell>
          <cell r="F12502">
            <v>960081678</v>
          </cell>
        </row>
        <row r="12503">
          <cell r="A12503" t="str">
            <v>NU88395</v>
          </cell>
          <cell r="B12503" t="str">
            <v>RBR9180</v>
          </cell>
          <cell r="C12503" t="str">
            <v>先生</v>
          </cell>
          <cell r="D12503" t="str">
            <v>精傑科技股份有限公司-遠銀洪慶雲</v>
          </cell>
          <cell r="E12503" t="str">
            <v>洪慶雲先生</v>
          </cell>
          <cell r="F12503">
            <v>975577698</v>
          </cell>
        </row>
        <row r="12504">
          <cell r="A12504" t="str">
            <v>NU88396</v>
          </cell>
          <cell r="B12504" t="str">
            <v>RBZ0313</v>
          </cell>
          <cell r="C12504" t="str">
            <v>先生</v>
          </cell>
          <cell r="D12504" t="str">
            <v>三協工業有限公司-財盟蘭惟舜</v>
          </cell>
          <cell r="E12504" t="str">
            <v>蘭惟舜先生</v>
          </cell>
          <cell r="F12504">
            <v>952016116</v>
          </cell>
        </row>
        <row r="12505">
          <cell r="A12505" t="str">
            <v>NU88401</v>
          </cell>
          <cell r="B12505" t="str">
            <v>AWH0110</v>
          </cell>
          <cell r="C12505" t="str">
            <v>先生</v>
          </cell>
          <cell r="D12505" t="str">
            <v>高珮芳</v>
          </cell>
          <cell r="E12505" t="str">
            <v>張君楷先生</v>
          </cell>
          <cell r="F12505">
            <v>958456840</v>
          </cell>
        </row>
        <row r="12506">
          <cell r="A12506" t="str">
            <v>NU88403</v>
          </cell>
          <cell r="B12506" t="str">
            <v>AWH0915</v>
          </cell>
          <cell r="C12506" t="str">
            <v>小姐</v>
          </cell>
          <cell r="D12506" t="str">
            <v>邱子瓔</v>
          </cell>
          <cell r="E12506" t="str">
            <v>邱子瓔小姐</v>
          </cell>
          <cell r="F12506">
            <v>976330915</v>
          </cell>
        </row>
        <row r="12507">
          <cell r="A12507" t="str">
            <v>NU88416</v>
          </cell>
          <cell r="B12507" t="str">
            <v>RBR9581</v>
          </cell>
          <cell r="C12507" t="str">
            <v>先生</v>
          </cell>
          <cell r="D12507" t="str">
            <v>中租汽車租賃股份有限公司葉鎮</v>
          </cell>
          <cell r="E12507" t="str">
            <v>葉鎮先生</v>
          </cell>
          <cell r="F12507">
            <v>926228190</v>
          </cell>
        </row>
        <row r="12508">
          <cell r="A12508" t="str">
            <v>NU88427</v>
          </cell>
          <cell r="B12508" t="str">
            <v>ATV5708</v>
          </cell>
          <cell r="C12508" t="str">
            <v>小姐</v>
          </cell>
          <cell r="D12508" t="str">
            <v>謝淑萍</v>
          </cell>
          <cell r="E12508" t="str">
            <v>謝淑萍小姐</v>
          </cell>
          <cell r="F12508">
            <v>930940088</v>
          </cell>
        </row>
        <row r="12509">
          <cell r="A12509" t="str">
            <v>NU88448</v>
          </cell>
          <cell r="B12509" t="str">
            <v>RCC6086</v>
          </cell>
          <cell r="C12509" t="str">
            <v>先生</v>
          </cell>
          <cell r="D12509" t="str">
            <v>中租汽車租賃股份有限公司江志堅</v>
          </cell>
          <cell r="E12509" t="str">
            <v>江志堅先生</v>
          </cell>
          <cell r="F12509">
            <v>933007824</v>
          </cell>
        </row>
        <row r="12510">
          <cell r="A12510" t="str">
            <v>NU88453</v>
          </cell>
          <cell r="B12510" t="str">
            <v>ATM1189</v>
          </cell>
          <cell r="C12510" t="str">
            <v>先生</v>
          </cell>
          <cell r="D12510" t="str">
            <v>洪一洲</v>
          </cell>
          <cell r="E12510" t="str">
            <v>顏銘宏先生</v>
          </cell>
          <cell r="F12510">
            <v>979966281</v>
          </cell>
        </row>
        <row r="12511">
          <cell r="A12511" t="str">
            <v>NU88461</v>
          </cell>
          <cell r="B12511" t="str">
            <v>AWY9085</v>
          </cell>
          <cell r="C12511" t="str">
            <v>小姐</v>
          </cell>
          <cell r="D12511" t="str">
            <v>林梨美</v>
          </cell>
          <cell r="E12511" t="str">
            <v>林梨美小姐</v>
          </cell>
          <cell r="F12511">
            <v>926136350</v>
          </cell>
        </row>
        <row r="12512">
          <cell r="A12512" t="str">
            <v>NU88462</v>
          </cell>
          <cell r="B12512" t="str">
            <v>NU88462</v>
          </cell>
          <cell r="C12512" t="str">
            <v>先生</v>
          </cell>
          <cell r="D12512" t="str">
            <v>鉑德汽車股份有限公司程柏盛</v>
          </cell>
          <cell r="E12512" t="str">
            <v>程柏盛先生</v>
          </cell>
          <cell r="F12512">
            <v>936033878</v>
          </cell>
        </row>
        <row r="12513">
          <cell r="A12513" t="str">
            <v>NU88468</v>
          </cell>
          <cell r="B12513" t="str">
            <v>AXC3315</v>
          </cell>
          <cell r="C12513" t="str">
            <v>小姐</v>
          </cell>
          <cell r="D12513" t="str">
            <v>陳俐今</v>
          </cell>
          <cell r="E12513" t="str">
            <v>陳俐今小姐</v>
          </cell>
          <cell r="F12513">
            <v>927353889</v>
          </cell>
        </row>
        <row r="12514">
          <cell r="A12514" t="str">
            <v>NU88479</v>
          </cell>
          <cell r="B12514" t="str">
            <v>AXE7997</v>
          </cell>
          <cell r="C12514" t="str">
            <v>先生</v>
          </cell>
          <cell r="D12514" t="str">
            <v>張志吉</v>
          </cell>
          <cell r="E12514" t="str">
            <v>張志吉先生</v>
          </cell>
          <cell r="F12514">
            <v>922392718</v>
          </cell>
        </row>
        <row r="12515">
          <cell r="A12515" t="str">
            <v>NU88487</v>
          </cell>
          <cell r="B12515" t="str">
            <v>AWZ2318</v>
          </cell>
          <cell r="C12515" t="str">
            <v>先生</v>
          </cell>
          <cell r="D12515" t="str">
            <v>保慶股份有限公司洪立偉</v>
          </cell>
          <cell r="E12515" t="str">
            <v>洪立偉先生</v>
          </cell>
          <cell r="F12515">
            <v>932011200</v>
          </cell>
        </row>
        <row r="12516">
          <cell r="A12516" t="str">
            <v>NU88500</v>
          </cell>
          <cell r="B12516" t="str">
            <v>AXA3001</v>
          </cell>
          <cell r="C12516" t="str">
            <v>先生</v>
          </cell>
          <cell r="D12516" t="str">
            <v>沈昌平</v>
          </cell>
          <cell r="E12516" t="str">
            <v>沈昌平先生</v>
          </cell>
          <cell r="F12516">
            <v>979128892</v>
          </cell>
        </row>
        <row r="12517">
          <cell r="A12517" t="str">
            <v>NU88504</v>
          </cell>
          <cell r="B12517" t="str">
            <v>AWY7939</v>
          </cell>
          <cell r="C12517" t="str">
            <v>先生</v>
          </cell>
          <cell r="D12517" t="str">
            <v>謝鈺瀅</v>
          </cell>
          <cell r="E12517" t="str">
            <v>謝鈺瀅先生</v>
          </cell>
          <cell r="F12517">
            <v>928916917</v>
          </cell>
        </row>
        <row r="12518">
          <cell r="A12518" t="str">
            <v>NU88521</v>
          </cell>
          <cell r="B12518" t="str">
            <v>AWY0958</v>
          </cell>
          <cell r="C12518" t="str">
            <v>先生</v>
          </cell>
          <cell r="D12518" t="str">
            <v>劉燦雄</v>
          </cell>
          <cell r="E12518" t="str">
            <v>劉燦雄先生</v>
          </cell>
          <cell r="F12518">
            <v>937888466</v>
          </cell>
        </row>
        <row r="12519">
          <cell r="A12519" t="str">
            <v>NU88539</v>
          </cell>
          <cell r="B12519" t="str">
            <v>ATY1617</v>
          </cell>
          <cell r="C12519" t="str">
            <v>小姐</v>
          </cell>
          <cell r="D12519" t="str">
            <v>高千舜</v>
          </cell>
          <cell r="E12519" t="str">
            <v>高千舜小姐</v>
          </cell>
          <cell r="F12519">
            <v>916154117</v>
          </cell>
        </row>
        <row r="12520">
          <cell r="A12520" t="str">
            <v>NU88544</v>
          </cell>
          <cell r="B12520" t="str">
            <v>ATY5338</v>
          </cell>
          <cell r="C12520" t="str">
            <v>先生</v>
          </cell>
          <cell r="D12520" t="str">
            <v>游煜瑞</v>
          </cell>
          <cell r="E12520" t="str">
            <v>游煜瑞先生</v>
          </cell>
          <cell r="F12520">
            <v>989270903</v>
          </cell>
        </row>
        <row r="12521">
          <cell r="A12521" t="str">
            <v>NU88548</v>
          </cell>
          <cell r="B12521" t="str">
            <v>AWZ9896</v>
          </cell>
          <cell r="C12521" t="str">
            <v>小姐</v>
          </cell>
          <cell r="D12521" t="str">
            <v>許玉玲</v>
          </cell>
          <cell r="E12521" t="str">
            <v>許玉玲小姐</v>
          </cell>
          <cell r="F12521">
            <v>955025529</v>
          </cell>
        </row>
        <row r="12522">
          <cell r="A12522" t="str">
            <v>NU88551</v>
          </cell>
          <cell r="B12522" t="str">
            <v>AXA7037</v>
          </cell>
          <cell r="C12522" t="str">
            <v>先生</v>
          </cell>
          <cell r="D12522" t="str">
            <v>0鄭書緯</v>
          </cell>
          <cell r="E12522" t="str">
            <v>鄭書緯先生</v>
          </cell>
          <cell r="F12522">
            <v>928641609</v>
          </cell>
        </row>
        <row r="12523">
          <cell r="A12523" t="str">
            <v>NU88594</v>
          </cell>
          <cell r="B12523" t="str">
            <v>ATQ0535</v>
          </cell>
          <cell r="C12523" t="str">
            <v>先生</v>
          </cell>
          <cell r="D12523" t="str">
            <v>羅忠毅</v>
          </cell>
          <cell r="E12523" t="str">
            <v>羅忠毅先生</v>
          </cell>
          <cell r="F12523">
            <v>958620859</v>
          </cell>
        </row>
        <row r="12524">
          <cell r="A12524" t="str">
            <v>NU88601</v>
          </cell>
          <cell r="B12524" t="str">
            <v>AXB8680</v>
          </cell>
          <cell r="C12524" t="str">
            <v>先生</v>
          </cell>
          <cell r="D12524" t="str">
            <v>蘇偉豪</v>
          </cell>
          <cell r="E12524" t="str">
            <v>蘇偉豪先生</v>
          </cell>
          <cell r="F12524">
            <v>921150770</v>
          </cell>
        </row>
        <row r="12525">
          <cell r="A12525" t="str">
            <v>NU88602</v>
          </cell>
          <cell r="B12525" t="str">
            <v>AXA2585</v>
          </cell>
          <cell r="C12525" t="str">
            <v>先生</v>
          </cell>
          <cell r="D12525" t="str">
            <v>吳政翰</v>
          </cell>
          <cell r="E12525" t="str">
            <v>吳政翰先生</v>
          </cell>
          <cell r="F12525">
            <v>988542976</v>
          </cell>
        </row>
        <row r="12526">
          <cell r="A12526" t="str">
            <v>NU88603</v>
          </cell>
          <cell r="B12526" t="str">
            <v>AWE1525</v>
          </cell>
          <cell r="C12526" t="str">
            <v>小姐</v>
          </cell>
          <cell r="D12526" t="str">
            <v>方雲仙</v>
          </cell>
          <cell r="E12526" t="str">
            <v>方雲仙小姐</v>
          </cell>
          <cell r="F12526">
            <v>921528552</v>
          </cell>
        </row>
        <row r="12527">
          <cell r="A12527" t="str">
            <v>NU88605</v>
          </cell>
          <cell r="B12527" t="str">
            <v>AXA1870</v>
          </cell>
          <cell r="C12527" t="str">
            <v>先生</v>
          </cell>
          <cell r="D12527" t="str">
            <v>許正翰</v>
          </cell>
          <cell r="E12527" t="str">
            <v>許正翰先生</v>
          </cell>
          <cell r="F12527">
            <v>978125877</v>
          </cell>
        </row>
        <row r="12528">
          <cell r="A12528" t="str">
            <v>NU88606</v>
          </cell>
          <cell r="B12528" t="str">
            <v>AXA1860</v>
          </cell>
          <cell r="C12528" t="str">
            <v>先生</v>
          </cell>
          <cell r="D12528" t="str">
            <v>五洲事務用品(股)李國盛</v>
          </cell>
          <cell r="E12528" t="str">
            <v>李國盛先生</v>
          </cell>
          <cell r="F12528">
            <v>938157153</v>
          </cell>
        </row>
        <row r="12529">
          <cell r="A12529" t="str">
            <v>NU88623</v>
          </cell>
          <cell r="B12529" t="str">
            <v>ATQ0318</v>
          </cell>
          <cell r="C12529" t="str">
            <v>先生</v>
          </cell>
          <cell r="D12529" t="str">
            <v>張國彬</v>
          </cell>
          <cell r="E12529" t="str">
            <v>張國彬先生</v>
          </cell>
          <cell r="F12529">
            <v>988107062</v>
          </cell>
        </row>
        <row r="12530">
          <cell r="A12530" t="str">
            <v>NU88643</v>
          </cell>
          <cell r="B12530" t="str">
            <v>ATQ0758</v>
          </cell>
          <cell r="C12530" t="str">
            <v>先生</v>
          </cell>
          <cell r="D12530" t="str">
            <v>尤冠文</v>
          </cell>
          <cell r="E12530" t="str">
            <v>尤冠文先生</v>
          </cell>
          <cell r="F12530">
            <v>933186346</v>
          </cell>
        </row>
        <row r="12531">
          <cell r="A12531" t="str">
            <v>NU88644</v>
          </cell>
          <cell r="B12531" t="str">
            <v>AXA9863</v>
          </cell>
          <cell r="C12531" t="str">
            <v>先生</v>
          </cell>
          <cell r="D12531" t="str">
            <v>趙繼綸</v>
          </cell>
          <cell r="E12531" t="str">
            <v>趙繼綸先生</v>
          </cell>
          <cell r="F12531">
            <v>918200999</v>
          </cell>
        </row>
        <row r="12532">
          <cell r="A12532" t="str">
            <v>NU88648</v>
          </cell>
          <cell r="B12532" t="str">
            <v>AXA2663</v>
          </cell>
          <cell r="C12532" t="str">
            <v>小姐</v>
          </cell>
          <cell r="D12532" t="str">
            <v>蘇月鳳</v>
          </cell>
          <cell r="E12532" t="str">
            <v>蘇月鳳小姐</v>
          </cell>
          <cell r="F12532">
            <v>919255933</v>
          </cell>
        </row>
        <row r="12533">
          <cell r="A12533" t="str">
            <v>NU94289</v>
          </cell>
          <cell r="B12533" t="str">
            <v>ATH0855</v>
          </cell>
          <cell r="C12533" t="str">
            <v>先生</v>
          </cell>
          <cell r="D12533" t="str">
            <v>游煥長</v>
          </cell>
          <cell r="E12533" t="str">
            <v>游煥長先生</v>
          </cell>
          <cell r="F12533">
            <v>933242793</v>
          </cell>
        </row>
        <row r="12534">
          <cell r="A12534" t="str">
            <v>NU94300</v>
          </cell>
          <cell r="B12534" t="str">
            <v>ATG9135</v>
          </cell>
          <cell r="C12534" t="str">
            <v>先生</v>
          </cell>
          <cell r="D12534" t="str">
            <v>黃嘉雄</v>
          </cell>
          <cell r="E12534" t="str">
            <v>黃嘉雄先生</v>
          </cell>
          <cell r="F12534">
            <v>935734099</v>
          </cell>
        </row>
        <row r="12535">
          <cell r="A12535" t="str">
            <v>NU94304</v>
          </cell>
          <cell r="B12535" t="str">
            <v>ATG8279</v>
          </cell>
          <cell r="C12535" t="str">
            <v>小姐</v>
          </cell>
          <cell r="D12535" t="str">
            <v>康明璇</v>
          </cell>
          <cell r="E12535" t="str">
            <v>康明璇小姐</v>
          </cell>
          <cell r="F12535">
            <v>937884781</v>
          </cell>
        </row>
        <row r="12536">
          <cell r="A12536" t="str">
            <v>NU94318</v>
          </cell>
          <cell r="B12536" t="str">
            <v>ATG9687</v>
          </cell>
          <cell r="C12536" t="str">
            <v>小姐</v>
          </cell>
          <cell r="D12536" t="str">
            <v>蕭明珠</v>
          </cell>
          <cell r="E12536" t="str">
            <v>蕭明珠小姐</v>
          </cell>
          <cell r="F12536">
            <v>920289469</v>
          </cell>
        </row>
        <row r="12537">
          <cell r="A12537" t="str">
            <v>NU94320</v>
          </cell>
          <cell r="B12537" t="str">
            <v>RBR7985</v>
          </cell>
          <cell r="C12537" t="str">
            <v>小姐</v>
          </cell>
          <cell r="D12537" t="str">
            <v>格上汽車租賃(股)楊雅慧</v>
          </cell>
          <cell r="E12537" t="str">
            <v>楊雅慧小姐</v>
          </cell>
          <cell r="F12537">
            <v>910069212</v>
          </cell>
        </row>
        <row r="12538">
          <cell r="A12538" t="str">
            <v>NU94321</v>
          </cell>
          <cell r="B12538" t="str">
            <v>ATG9903</v>
          </cell>
          <cell r="C12538" t="str">
            <v>先生</v>
          </cell>
          <cell r="D12538" t="str">
            <v>寶生海投資股份有限公司蘇天彥</v>
          </cell>
          <cell r="E12538" t="str">
            <v>蘇天彥先生</v>
          </cell>
          <cell r="F12538">
            <v>956989998</v>
          </cell>
        </row>
        <row r="12539">
          <cell r="A12539" t="str">
            <v>NU94326</v>
          </cell>
          <cell r="B12539" t="str">
            <v>ATV5128</v>
          </cell>
          <cell r="C12539" t="str">
            <v>先生</v>
          </cell>
          <cell r="D12539" t="str">
            <v>李晏然</v>
          </cell>
          <cell r="E12539" t="str">
            <v>李晏然先生</v>
          </cell>
          <cell r="F12539">
            <v>978957377</v>
          </cell>
        </row>
        <row r="12540">
          <cell r="A12540" t="str">
            <v>NU94369</v>
          </cell>
          <cell r="B12540" t="str">
            <v>NU94369</v>
          </cell>
          <cell r="C12540" t="str">
            <v>先生</v>
          </cell>
          <cell r="D12540" t="str">
            <v>鉑德汽車股份有限公司程柏盛</v>
          </cell>
          <cell r="E12540" t="str">
            <v>程柏盛先生</v>
          </cell>
          <cell r="F12540">
            <v>936033878</v>
          </cell>
        </row>
        <row r="12541">
          <cell r="A12541" t="str">
            <v>NU94378</v>
          </cell>
          <cell r="B12541" t="str">
            <v>NU94378</v>
          </cell>
          <cell r="C12541" t="str">
            <v>先生</v>
          </cell>
          <cell r="D12541" t="str">
            <v>鉑德汽車股份有限公司程柏盛</v>
          </cell>
          <cell r="E12541" t="str">
            <v>程柏盛先生</v>
          </cell>
          <cell r="F12541">
            <v>936033878</v>
          </cell>
        </row>
        <row r="12542">
          <cell r="A12542" t="str">
            <v>NU94381</v>
          </cell>
          <cell r="B12542" t="str">
            <v>ATM9700</v>
          </cell>
          <cell r="C12542" t="str">
            <v>先生</v>
          </cell>
          <cell r="D12542" t="str">
            <v>陳威任</v>
          </cell>
          <cell r="E12542" t="str">
            <v>陳威任先生</v>
          </cell>
          <cell r="F12542">
            <v>915593358</v>
          </cell>
        </row>
        <row r="12543">
          <cell r="A12543" t="str">
            <v>NU94390</v>
          </cell>
          <cell r="B12543" t="str">
            <v>AXA3508</v>
          </cell>
          <cell r="C12543" t="str">
            <v>先生</v>
          </cell>
          <cell r="D12543" t="str">
            <v>張芳銘</v>
          </cell>
          <cell r="E12543" t="str">
            <v>張芳銘先生</v>
          </cell>
          <cell r="F12543">
            <v>936682681</v>
          </cell>
        </row>
        <row r="12544">
          <cell r="A12544" t="str">
            <v>NU94395</v>
          </cell>
          <cell r="B12544" t="str">
            <v>ATL5731</v>
          </cell>
          <cell r="C12544" t="str">
            <v>小姐</v>
          </cell>
          <cell r="D12544" t="str">
            <v>郭彩香</v>
          </cell>
          <cell r="E12544" t="str">
            <v>郭彩香小姐</v>
          </cell>
          <cell r="F12544">
            <v>956735373</v>
          </cell>
        </row>
        <row r="12545">
          <cell r="A12545" t="str">
            <v>NU94410</v>
          </cell>
          <cell r="B12545" t="str">
            <v>ATM9010</v>
          </cell>
          <cell r="C12545" t="str">
            <v>先生</v>
          </cell>
          <cell r="D12545" t="str">
            <v>楊立川</v>
          </cell>
          <cell r="E12545" t="str">
            <v>馬譽先生</v>
          </cell>
          <cell r="F12545">
            <v>965303896</v>
          </cell>
        </row>
        <row r="12546">
          <cell r="A12546" t="str">
            <v>NU94413</v>
          </cell>
          <cell r="B12546" t="str">
            <v>ATM8982</v>
          </cell>
          <cell r="C12546" t="str">
            <v>先生</v>
          </cell>
          <cell r="D12546" t="str">
            <v>林江水</v>
          </cell>
          <cell r="E12546" t="str">
            <v>林江水先生</v>
          </cell>
          <cell r="F12546">
            <v>933912950</v>
          </cell>
        </row>
        <row r="12547">
          <cell r="A12547" t="str">
            <v>NU94422</v>
          </cell>
          <cell r="B12547" t="str">
            <v>AVQ8178</v>
          </cell>
          <cell r="C12547" t="str">
            <v>先生</v>
          </cell>
          <cell r="D12547" t="str">
            <v>林佳禾</v>
          </cell>
          <cell r="E12547" t="str">
            <v>林佳禾先生</v>
          </cell>
          <cell r="F12547">
            <v>909777869</v>
          </cell>
        </row>
        <row r="12548">
          <cell r="A12548" t="str">
            <v>NU94431</v>
          </cell>
          <cell r="B12548" t="str">
            <v>ATL9690</v>
          </cell>
          <cell r="C12548" t="str">
            <v>先生</v>
          </cell>
          <cell r="D12548" t="str">
            <v>凱盛室內裝潢設計有限公司李清泉</v>
          </cell>
          <cell r="E12548" t="str">
            <v>李清泉先生</v>
          </cell>
          <cell r="F12548">
            <v>935375409</v>
          </cell>
        </row>
        <row r="12549">
          <cell r="A12549" t="str">
            <v>NU94433</v>
          </cell>
          <cell r="B12549" t="str">
            <v>BMW0161</v>
          </cell>
          <cell r="C12549" t="str">
            <v>小姐</v>
          </cell>
          <cell r="D12549" t="str">
            <v>洪玉茹</v>
          </cell>
          <cell r="E12549" t="str">
            <v>洪玉茹小姐</v>
          </cell>
          <cell r="F12549">
            <v>918225630</v>
          </cell>
        </row>
        <row r="12550">
          <cell r="A12550" t="str">
            <v>NU94453</v>
          </cell>
          <cell r="B12550" t="str">
            <v>AWZ9836</v>
          </cell>
          <cell r="C12550" t="str">
            <v>先生</v>
          </cell>
          <cell r="D12550" t="str">
            <v>冠鵬貿易股份有限公司陳亞群</v>
          </cell>
          <cell r="E12550" t="str">
            <v>陳亞群先生</v>
          </cell>
          <cell r="F12550">
            <v>937844638</v>
          </cell>
        </row>
        <row r="12551">
          <cell r="A12551" t="str">
            <v>NU94462</v>
          </cell>
          <cell r="B12551" t="str">
            <v>ATQ6010</v>
          </cell>
          <cell r="C12551" t="str">
            <v>女士</v>
          </cell>
          <cell r="D12551" t="str">
            <v>黃馨儀</v>
          </cell>
          <cell r="E12551" t="str">
            <v>黃馨儀女士</v>
          </cell>
          <cell r="F12551">
            <v>928852363</v>
          </cell>
        </row>
        <row r="12552">
          <cell r="A12552" t="str">
            <v>NU94476</v>
          </cell>
          <cell r="B12552" t="str">
            <v>RCB0023</v>
          </cell>
          <cell r="C12552" t="str">
            <v>先生</v>
          </cell>
          <cell r="D12552" t="str">
            <v>嘉欽科技有限公司-財盟李旺達</v>
          </cell>
          <cell r="E12552" t="str">
            <v>李旺達先生</v>
          </cell>
          <cell r="F12552">
            <v>920780023</v>
          </cell>
        </row>
        <row r="12553">
          <cell r="A12553" t="str">
            <v>P021131</v>
          </cell>
          <cell r="B12553" t="str">
            <v>AKS2581</v>
          </cell>
          <cell r="C12553" t="str">
            <v>先生</v>
          </cell>
          <cell r="D12553" t="str">
            <v>張國樑</v>
          </cell>
          <cell r="E12553" t="str">
            <v>張國樑先生</v>
          </cell>
          <cell r="F12553">
            <v>919790959</v>
          </cell>
        </row>
        <row r="12554">
          <cell r="A12554" t="str">
            <v>P026803</v>
          </cell>
          <cell r="B12554" t="str">
            <v>3729QC</v>
          </cell>
          <cell r="C12554" t="str">
            <v>先生</v>
          </cell>
          <cell r="D12554" t="str">
            <v>敦和國際有限公司陳建煜</v>
          </cell>
          <cell r="E12554" t="str">
            <v>陳建煜先生</v>
          </cell>
          <cell r="F12554">
            <v>921101948</v>
          </cell>
        </row>
        <row r="12555">
          <cell r="A12555" t="str">
            <v>P026908</v>
          </cell>
          <cell r="B12555" t="str">
            <v>1970QG</v>
          </cell>
          <cell r="C12555" t="str">
            <v>先生</v>
          </cell>
          <cell r="D12555" t="str">
            <v>鑫邦實業有限公司卓立軍</v>
          </cell>
          <cell r="E12555" t="str">
            <v>卓立軍先生</v>
          </cell>
          <cell r="F12555">
            <v>936922415</v>
          </cell>
        </row>
        <row r="12556">
          <cell r="A12556" t="str">
            <v>P027071</v>
          </cell>
          <cell r="B12556" t="str">
            <v>3352QG</v>
          </cell>
          <cell r="C12556" t="str">
            <v>先生</v>
          </cell>
          <cell r="D12556" t="str">
            <v>龔錫勳</v>
          </cell>
          <cell r="E12556" t="str">
            <v>顏銘宏先生</v>
          </cell>
          <cell r="F12556">
            <v>979966281</v>
          </cell>
        </row>
        <row r="12557">
          <cell r="A12557" t="str">
            <v>P027510</v>
          </cell>
          <cell r="B12557" t="str">
            <v>2277YC</v>
          </cell>
          <cell r="C12557" t="str">
            <v>小姐</v>
          </cell>
          <cell r="D12557" t="str">
            <v>傑飛貿易股份有限公司羅雅惠</v>
          </cell>
          <cell r="E12557" t="str">
            <v>羅雅惠小姐</v>
          </cell>
          <cell r="F12557">
            <v>900000000</v>
          </cell>
        </row>
        <row r="12558">
          <cell r="A12558" t="str">
            <v>P028197</v>
          </cell>
          <cell r="B12558" t="str">
            <v>AQX1568</v>
          </cell>
          <cell r="C12558" t="str">
            <v>小姐</v>
          </cell>
          <cell r="D12558" t="str">
            <v>盧晶純</v>
          </cell>
          <cell r="E12558" t="str">
            <v>盧晶純小姐</v>
          </cell>
          <cell r="F12558">
            <v>926202188</v>
          </cell>
        </row>
        <row r="12559">
          <cell r="A12559" t="str">
            <v>P028285</v>
          </cell>
          <cell r="B12559" t="str">
            <v>ACG0600</v>
          </cell>
          <cell r="C12559" t="str">
            <v>先生</v>
          </cell>
          <cell r="D12559" t="str">
            <v>黃譯熲</v>
          </cell>
          <cell r="E12559" t="str">
            <v>黃譯潁先生</v>
          </cell>
          <cell r="F12559">
            <v>917555180</v>
          </cell>
        </row>
        <row r="12560">
          <cell r="A12560" t="str">
            <v>P028963</v>
          </cell>
          <cell r="B12560" t="str">
            <v>ABU7093</v>
          </cell>
          <cell r="C12560" t="str">
            <v>先生</v>
          </cell>
          <cell r="D12560" t="str">
            <v>鄒建明</v>
          </cell>
          <cell r="E12560" t="str">
            <v>鄒建明先生</v>
          </cell>
          <cell r="F12560">
            <v>926167723</v>
          </cell>
        </row>
        <row r="12561">
          <cell r="A12561" t="str">
            <v>P029323</v>
          </cell>
          <cell r="B12561" t="str">
            <v>APK5325</v>
          </cell>
          <cell r="C12561" t="str">
            <v>先生</v>
          </cell>
          <cell r="D12561" t="str">
            <v>陳建明</v>
          </cell>
          <cell r="E12561" t="str">
            <v>陳建明先生</v>
          </cell>
          <cell r="F12561">
            <v>930212833</v>
          </cell>
        </row>
        <row r="12562">
          <cell r="A12562" t="str">
            <v>P029481</v>
          </cell>
          <cell r="B12562" t="str">
            <v>AKJ3356</v>
          </cell>
          <cell r="C12562" t="str">
            <v>先生</v>
          </cell>
          <cell r="D12562" t="str">
            <v>夏偉</v>
          </cell>
          <cell r="E12562" t="str">
            <v>夏偉先生</v>
          </cell>
          <cell r="F12562">
            <v>981240124</v>
          </cell>
        </row>
        <row r="12563">
          <cell r="A12563" t="str">
            <v>P030399</v>
          </cell>
          <cell r="B12563" t="str">
            <v>AKQ1823</v>
          </cell>
          <cell r="C12563" t="str">
            <v>先生</v>
          </cell>
          <cell r="D12563" t="str">
            <v>吳暐</v>
          </cell>
          <cell r="E12563" t="str">
            <v>吳暐先生</v>
          </cell>
          <cell r="F12563">
            <v>988788893</v>
          </cell>
        </row>
        <row r="12564">
          <cell r="A12564" t="str">
            <v>P030405</v>
          </cell>
          <cell r="B12564" t="str">
            <v>AFH8138</v>
          </cell>
          <cell r="C12564" t="str">
            <v>先生</v>
          </cell>
          <cell r="D12564" t="str">
            <v>嚴天志</v>
          </cell>
          <cell r="E12564" t="str">
            <v>嚴天志先生</v>
          </cell>
          <cell r="F12564">
            <v>912764818</v>
          </cell>
        </row>
        <row r="12565">
          <cell r="A12565" t="str">
            <v>P030598</v>
          </cell>
          <cell r="B12565" t="str">
            <v>3356QX</v>
          </cell>
          <cell r="C12565" t="str">
            <v>小姐</v>
          </cell>
          <cell r="D12565" t="str">
            <v>劉嘉琪</v>
          </cell>
          <cell r="E12565" t="str">
            <v>劉嘉琪小姐</v>
          </cell>
          <cell r="F12565">
            <v>970066155</v>
          </cell>
        </row>
        <row r="12566">
          <cell r="A12566" t="str">
            <v>P031093</v>
          </cell>
          <cell r="B12566" t="str">
            <v>8612ZU</v>
          </cell>
          <cell r="C12566" t="str">
            <v>先生</v>
          </cell>
          <cell r="D12566" t="str">
            <v>劉政</v>
          </cell>
          <cell r="E12566" t="str">
            <v>劉政先生</v>
          </cell>
          <cell r="F12566">
            <v>912882992</v>
          </cell>
        </row>
        <row r="12567">
          <cell r="A12567" t="str">
            <v>P033174</v>
          </cell>
          <cell r="B12567" t="str">
            <v>AAW3353</v>
          </cell>
          <cell r="C12567" t="str">
            <v>先生</v>
          </cell>
          <cell r="D12567" t="str">
            <v>施博竣</v>
          </cell>
          <cell r="E12567" t="str">
            <v>施博竣先生</v>
          </cell>
          <cell r="F12567">
            <v>988965773</v>
          </cell>
        </row>
        <row r="12568">
          <cell r="A12568" t="str">
            <v>P035271</v>
          </cell>
          <cell r="B12568" t="str">
            <v>ABM0177</v>
          </cell>
          <cell r="C12568" t="str">
            <v>先生</v>
          </cell>
          <cell r="D12568" t="str">
            <v>吳政翰</v>
          </cell>
          <cell r="E12568" t="str">
            <v>吳政翰先生</v>
          </cell>
          <cell r="F12568">
            <v>955659319</v>
          </cell>
        </row>
        <row r="12569">
          <cell r="A12569" t="str">
            <v>P036632</v>
          </cell>
          <cell r="B12569" t="str">
            <v>2158F8</v>
          </cell>
          <cell r="C12569" t="str">
            <v>小姐</v>
          </cell>
          <cell r="D12569" t="str">
            <v>林維玲</v>
          </cell>
          <cell r="E12569" t="str">
            <v>林維玲小姐</v>
          </cell>
          <cell r="F12569">
            <v>939611411</v>
          </cell>
        </row>
        <row r="12570">
          <cell r="A12570" t="str">
            <v>P038236</v>
          </cell>
          <cell r="B12570" t="str">
            <v>AJG1359</v>
          </cell>
          <cell r="C12570" t="str">
            <v>小姐</v>
          </cell>
          <cell r="D12570" t="str">
            <v>陳美如</v>
          </cell>
          <cell r="E12570" t="str">
            <v>陳美如小姐</v>
          </cell>
          <cell r="F12570">
            <v>937515266</v>
          </cell>
        </row>
        <row r="12571">
          <cell r="A12571" t="str">
            <v>P039796</v>
          </cell>
          <cell r="B12571" t="str">
            <v>P039796</v>
          </cell>
          <cell r="C12571" t="str">
            <v>先生</v>
          </cell>
          <cell r="D12571" t="str">
            <v>車已賣</v>
          </cell>
          <cell r="E12571" t="str">
            <v>車已賣先生</v>
          </cell>
          <cell r="F12571">
            <v>900000000</v>
          </cell>
        </row>
        <row r="12572">
          <cell r="A12572" t="str">
            <v>P039800</v>
          </cell>
          <cell r="B12572" t="str">
            <v>7770G3</v>
          </cell>
          <cell r="C12572" t="str">
            <v>先生</v>
          </cell>
          <cell r="D12572" t="str">
            <v>劉仁賢</v>
          </cell>
          <cell r="E12572" t="str">
            <v>劉仁賢先生</v>
          </cell>
          <cell r="F12572">
            <v>917272763</v>
          </cell>
        </row>
        <row r="12573">
          <cell r="A12573" t="str">
            <v>P041943</v>
          </cell>
          <cell r="B12573" t="str">
            <v>3359J9</v>
          </cell>
          <cell r="C12573" t="str">
            <v>先生</v>
          </cell>
          <cell r="D12573" t="str">
            <v>隆咸國際開發股份有限公司謝曜吉</v>
          </cell>
          <cell r="E12573" t="str">
            <v>謝曜吉先生</v>
          </cell>
          <cell r="F12573">
            <v>988565722</v>
          </cell>
        </row>
        <row r="12574">
          <cell r="A12574" t="str">
            <v>P042164</v>
          </cell>
          <cell r="B12574" t="str">
            <v>8837H7</v>
          </cell>
          <cell r="C12574" t="str">
            <v>小姐</v>
          </cell>
          <cell r="D12574" t="str">
            <v>陳思蓉</v>
          </cell>
          <cell r="E12574" t="str">
            <v>陳思蓉小姐</v>
          </cell>
          <cell r="F12574">
            <v>933904169</v>
          </cell>
        </row>
        <row r="12575">
          <cell r="A12575" t="str">
            <v>P042762</v>
          </cell>
          <cell r="B12575" t="str">
            <v>AFF0830</v>
          </cell>
          <cell r="C12575" t="str">
            <v>先生</v>
          </cell>
          <cell r="D12575" t="str">
            <v>黃子顥</v>
          </cell>
          <cell r="E12575" t="str">
            <v>黃子顥先生</v>
          </cell>
          <cell r="F12575">
            <v>939555295</v>
          </cell>
        </row>
        <row r="12576">
          <cell r="A12576" t="str">
            <v>P046151</v>
          </cell>
          <cell r="B12576" t="str">
            <v>8805L8</v>
          </cell>
          <cell r="C12576" t="str">
            <v>小姐</v>
          </cell>
          <cell r="D12576" t="str">
            <v>胡淑君</v>
          </cell>
          <cell r="E12576" t="str">
            <v>胡淑君小姐</v>
          </cell>
          <cell r="F12576">
            <v>922342010</v>
          </cell>
        </row>
        <row r="12577">
          <cell r="A12577" t="str">
            <v>P047768</v>
          </cell>
          <cell r="B12577" t="str">
            <v>ARS8688</v>
          </cell>
          <cell r="C12577" t="str">
            <v>先生</v>
          </cell>
          <cell r="D12577" t="str">
            <v>柯威任</v>
          </cell>
          <cell r="E12577" t="str">
            <v>柯威任先生</v>
          </cell>
          <cell r="F12577">
            <v>975900910</v>
          </cell>
        </row>
        <row r="12578">
          <cell r="A12578" t="str">
            <v>P110857</v>
          </cell>
          <cell r="B12578" t="str">
            <v>APS0005</v>
          </cell>
          <cell r="C12578" t="str">
            <v>先生</v>
          </cell>
          <cell r="D12578" t="str">
            <v>趙家豪</v>
          </cell>
          <cell r="E12578" t="str">
            <v>趙家豪先生</v>
          </cell>
          <cell r="F12578">
            <v>932941751</v>
          </cell>
        </row>
        <row r="12579">
          <cell r="A12579" t="str">
            <v>P112070</v>
          </cell>
          <cell r="B12579" t="str">
            <v>6377QY</v>
          </cell>
          <cell r="C12579" t="str">
            <v>先生</v>
          </cell>
          <cell r="D12579" t="str">
            <v>HuiWongKing</v>
          </cell>
          <cell r="E12579" t="str">
            <v>顏銘宏先生</v>
          </cell>
          <cell r="F12579">
            <v>979966281</v>
          </cell>
        </row>
        <row r="12580">
          <cell r="A12580" t="str">
            <v>P112074</v>
          </cell>
          <cell r="B12580" t="str">
            <v>2388VH</v>
          </cell>
          <cell r="C12580" t="str">
            <v>先生</v>
          </cell>
          <cell r="D12580" t="str">
            <v>濟源藥品有限公司郭威麟</v>
          </cell>
          <cell r="E12580" t="str">
            <v>郭威麟先生</v>
          </cell>
          <cell r="F12580">
            <v>970538238</v>
          </cell>
        </row>
        <row r="12581">
          <cell r="A12581" t="str">
            <v>P118234</v>
          </cell>
          <cell r="B12581" t="str">
            <v>9001VB</v>
          </cell>
          <cell r="C12581" t="str">
            <v>小姐</v>
          </cell>
          <cell r="D12581" t="str">
            <v>黃瑛文</v>
          </cell>
          <cell r="E12581" t="str">
            <v>黃瑛文小姐</v>
          </cell>
          <cell r="F12581">
            <v>910516078</v>
          </cell>
        </row>
        <row r="12582">
          <cell r="A12582" t="str">
            <v>P155994</v>
          </cell>
          <cell r="B12582" t="str">
            <v>AJM2182</v>
          </cell>
          <cell r="C12582" t="str">
            <v>先生</v>
          </cell>
          <cell r="D12582" t="str">
            <v>郭青齡</v>
          </cell>
          <cell r="E12582" t="str">
            <v>郭青齡先生</v>
          </cell>
          <cell r="F12582">
            <v>988545414</v>
          </cell>
        </row>
        <row r="12583">
          <cell r="A12583" t="str">
            <v>P166701</v>
          </cell>
          <cell r="B12583" t="str">
            <v>9387KK</v>
          </cell>
          <cell r="C12583" t="str">
            <v>先生</v>
          </cell>
          <cell r="D12583" t="str">
            <v>遠銀小客車租賃股份有限公司吳偉洲</v>
          </cell>
          <cell r="E12583" t="str">
            <v>吳偉洲先生</v>
          </cell>
          <cell r="F12583">
            <v>900000000</v>
          </cell>
        </row>
        <row r="12584">
          <cell r="A12584" t="str">
            <v>P167114</v>
          </cell>
          <cell r="B12584" t="str">
            <v>8897S7</v>
          </cell>
          <cell r="C12584" t="str">
            <v>先生</v>
          </cell>
          <cell r="D12584" t="str">
            <v>白宏文</v>
          </cell>
          <cell r="E12584" t="str">
            <v>白宏文先生</v>
          </cell>
          <cell r="F12584">
            <v>988778208</v>
          </cell>
        </row>
        <row r="12585">
          <cell r="A12585" t="str">
            <v>P167576</v>
          </cell>
          <cell r="B12585" t="str">
            <v>9699VH</v>
          </cell>
          <cell r="C12585" t="str">
            <v>先生</v>
          </cell>
          <cell r="D12585" t="str">
            <v>仁安投資股份有限公司李存修</v>
          </cell>
          <cell r="E12585" t="str">
            <v>李存修先生</v>
          </cell>
          <cell r="F12585">
            <v>917598886</v>
          </cell>
        </row>
        <row r="12586">
          <cell r="A12586" t="str">
            <v>P167591</v>
          </cell>
          <cell r="B12586" t="str">
            <v>8378QY</v>
          </cell>
          <cell r="C12586" t="str">
            <v>先生</v>
          </cell>
          <cell r="D12586" t="str">
            <v>大演製作股份有限公司鄭証涼</v>
          </cell>
          <cell r="E12586" t="str">
            <v>鄭証涼先生</v>
          </cell>
          <cell r="F12586">
            <v>910028617</v>
          </cell>
        </row>
        <row r="12587">
          <cell r="A12587" t="str">
            <v>P168858</v>
          </cell>
          <cell r="B12587" t="str">
            <v>1809VB</v>
          </cell>
          <cell r="C12587" t="str">
            <v>小姐</v>
          </cell>
          <cell r="D12587" t="str">
            <v>九街國際精品有限公司林慕雲</v>
          </cell>
          <cell r="E12587" t="str">
            <v>林慕雲小姐</v>
          </cell>
          <cell r="F12587">
            <v>917603959</v>
          </cell>
        </row>
        <row r="12588">
          <cell r="A12588" t="str">
            <v>P168940</v>
          </cell>
          <cell r="B12588" t="str">
            <v>RBZ0792</v>
          </cell>
          <cell r="C12588" t="str">
            <v>先生</v>
          </cell>
          <cell r="D12588" t="str">
            <v>高文彥</v>
          </cell>
          <cell r="E12588" t="str">
            <v>高文彥先生</v>
          </cell>
          <cell r="F12588">
            <v>958968393</v>
          </cell>
        </row>
        <row r="12589">
          <cell r="A12589" t="str">
            <v>P169128</v>
          </cell>
          <cell r="B12589" t="str">
            <v>5888WN</v>
          </cell>
          <cell r="C12589" t="str">
            <v>先生</v>
          </cell>
          <cell r="D12589" t="str">
            <v>惟瓦地建設股份有限公司李一宏</v>
          </cell>
          <cell r="E12589" t="str">
            <v>李一宏先生</v>
          </cell>
          <cell r="F12589">
            <v>936266299</v>
          </cell>
        </row>
        <row r="12590">
          <cell r="A12590" t="str">
            <v>P194039</v>
          </cell>
          <cell r="B12590" t="str">
            <v>RAH3368</v>
          </cell>
          <cell r="C12590" t="str">
            <v>先生</v>
          </cell>
          <cell r="D12590" t="str">
            <v>遠銀國際租賃股份有限公司廖英德</v>
          </cell>
          <cell r="E12590" t="str">
            <v>廖英德先生</v>
          </cell>
          <cell r="F12590">
            <v>936489454</v>
          </cell>
        </row>
        <row r="12591">
          <cell r="A12591" t="str">
            <v>P194275</v>
          </cell>
          <cell r="B12591" t="str">
            <v>APK1027</v>
          </cell>
          <cell r="C12591" t="str">
            <v>小姐</v>
          </cell>
          <cell r="D12591" t="str">
            <v>蔡虹甄</v>
          </cell>
          <cell r="E12591" t="str">
            <v>蔡虹甄小姐</v>
          </cell>
          <cell r="F12591">
            <v>987155825</v>
          </cell>
        </row>
        <row r="12592">
          <cell r="A12592" t="str">
            <v>P303016</v>
          </cell>
          <cell r="B12592" t="str">
            <v>6768VA</v>
          </cell>
          <cell r="C12592" t="str">
            <v>先生</v>
          </cell>
          <cell r="D12592" t="str">
            <v>余宗儒</v>
          </cell>
          <cell r="E12592" t="str">
            <v>余宗儒先生</v>
          </cell>
          <cell r="F12592">
            <v>937507202</v>
          </cell>
        </row>
        <row r="12593">
          <cell r="A12593" t="str">
            <v>P304912</v>
          </cell>
          <cell r="B12593" t="str">
            <v>AKU9887</v>
          </cell>
          <cell r="C12593" t="str">
            <v>先生</v>
          </cell>
          <cell r="D12593" t="str">
            <v>白川俊介</v>
          </cell>
          <cell r="E12593" t="str">
            <v>白川俊介先生</v>
          </cell>
          <cell r="F12593">
            <v>910763518</v>
          </cell>
        </row>
        <row r="12594">
          <cell r="A12594" t="str">
            <v>P305664</v>
          </cell>
          <cell r="B12594" t="str">
            <v>6829WY</v>
          </cell>
          <cell r="C12594" t="str">
            <v>先生</v>
          </cell>
          <cell r="D12594" t="str">
            <v>吳賀涬</v>
          </cell>
          <cell r="E12594" t="str">
            <v>吳賀涬先生</v>
          </cell>
          <cell r="F12594">
            <v>917915672</v>
          </cell>
        </row>
        <row r="12595">
          <cell r="A12595" t="str">
            <v>P306085</v>
          </cell>
          <cell r="B12595" t="str">
            <v>3366VC</v>
          </cell>
          <cell r="C12595" t="str">
            <v>先生</v>
          </cell>
          <cell r="D12595" t="str">
            <v>劉晉誠</v>
          </cell>
          <cell r="E12595" t="str">
            <v>劉晉誠先生</v>
          </cell>
          <cell r="F12595">
            <v>970221100</v>
          </cell>
        </row>
        <row r="12596">
          <cell r="A12596" t="str">
            <v>P306365</v>
          </cell>
          <cell r="B12596" t="str">
            <v>7177YB</v>
          </cell>
          <cell r="C12596" t="str">
            <v>先生</v>
          </cell>
          <cell r="D12596" t="str">
            <v>廖學福</v>
          </cell>
          <cell r="E12596" t="str">
            <v>廖學福先生</v>
          </cell>
          <cell r="F12596">
            <v>936033878</v>
          </cell>
        </row>
        <row r="12597">
          <cell r="A12597" t="str">
            <v>P331154</v>
          </cell>
          <cell r="B12597" t="str">
            <v>AAR6030</v>
          </cell>
          <cell r="C12597" t="str">
            <v>先生</v>
          </cell>
          <cell r="D12597" t="str">
            <v>賀耀華</v>
          </cell>
          <cell r="E12597" t="str">
            <v>賀耀華先生</v>
          </cell>
          <cell r="F12597">
            <v>983980888</v>
          </cell>
        </row>
        <row r="12598">
          <cell r="A12598" t="str">
            <v>P331527</v>
          </cell>
          <cell r="B12598" t="str">
            <v>ABC2727</v>
          </cell>
          <cell r="C12598" t="str">
            <v>先生</v>
          </cell>
          <cell r="D12598" t="str">
            <v>胡元菘</v>
          </cell>
          <cell r="E12598" t="str">
            <v>胡元菘先生</v>
          </cell>
          <cell r="F12598">
            <v>925966656</v>
          </cell>
        </row>
        <row r="12599">
          <cell r="A12599" t="str">
            <v>P361117</v>
          </cell>
          <cell r="B12599" t="str">
            <v>AJG8079</v>
          </cell>
          <cell r="C12599" t="str">
            <v>小姐</v>
          </cell>
          <cell r="D12599" t="str">
            <v>葉雅雲</v>
          </cell>
          <cell r="E12599" t="str">
            <v>葉雅雲小姐</v>
          </cell>
          <cell r="F12599">
            <v>921104732</v>
          </cell>
        </row>
        <row r="12600">
          <cell r="A12600" t="str">
            <v>P361218</v>
          </cell>
          <cell r="B12600" t="str">
            <v>5252H8</v>
          </cell>
          <cell r="C12600" t="str">
            <v>先生</v>
          </cell>
          <cell r="D12600" t="str">
            <v>陳煥榮</v>
          </cell>
          <cell r="E12600" t="str">
            <v>陳維鼎先生</v>
          </cell>
          <cell r="F12600">
            <v>927586452</v>
          </cell>
        </row>
        <row r="12601">
          <cell r="A12601" t="str">
            <v>P362342</v>
          </cell>
          <cell r="B12601" t="str">
            <v>0885H8</v>
          </cell>
          <cell r="C12601" t="str">
            <v>先生</v>
          </cell>
          <cell r="D12601" t="str">
            <v>盛業國際車業社王相雄</v>
          </cell>
          <cell r="E12601" t="str">
            <v>王相雄先生</v>
          </cell>
          <cell r="F12601">
            <v>938078999</v>
          </cell>
        </row>
        <row r="12602">
          <cell r="A12602" t="str">
            <v>P396948</v>
          </cell>
          <cell r="B12602" t="str">
            <v>1117YA</v>
          </cell>
          <cell r="C12602" t="str">
            <v>先生</v>
          </cell>
          <cell r="D12602" t="str">
            <v>王裕丞</v>
          </cell>
          <cell r="E12602" t="str">
            <v>王裕丞先生</v>
          </cell>
          <cell r="F12602">
            <v>937511514</v>
          </cell>
        </row>
        <row r="12603">
          <cell r="A12603" t="str">
            <v>P500159</v>
          </cell>
          <cell r="B12603" t="str">
            <v>6965YC</v>
          </cell>
          <cell r="C12603" t="str">
            <v>小姐</v>
          </cell>
          <cell r="D12603" t="str">
            <v>陳祺宜</v>
          </cell>
          <cell r="E12603" t="str">
            <v>陳祺宜小姐</v>
          </cell>
          <cell r="F12603">
            <v>921106246</v>
          </cell>
        </row>
        <row r="12604">
          <cell r="A12604" t="str">
            <v>P505210</v>
          </cell>
          <cell r="B12604" t="str">
            <v>9172ZR</v>
          </cell>
          <cell r="C12604" t="str">
            <v>先生</v>
          </cell>
          <cell r="D12604" t="str">
            <v>葉哲銘</v>
          </cell>
          <cell r="E12604" t="str">
            <v>葉哲銘先生</v>
          </cell>
          <cell r="F12604">
            <v>936998639</v>
          </cell>
        </row>
        <row r="12605">
          <cell r="A12605" t="str">
            <v>P506626</v>
          </cell>
          <cell r="B12605" t="str">
            <v>AGE6375</v>
          </cell>
          <cell r="C12605" t="str">
            <v>小姐</v>
          </cell>
          <cell r="D12605" t="str">
            <v>理律法律事務所(和運租車)賴文萍</v>
          </cell>
          <cell r="E12605" t="str">
            <v>賴文萍小姐</v>
          </cell>
          <cell r="F12605">
            <v>933583691</v>
          </cell>
        </row>
        <row r="12606">
          <cell r="A12606" t="str">
            <v>P518590</v>
          </cell>
          <cell r="B12606" t="str">
            <v>AGH8816</v>
          </cell>
          <cell r="C12606" t="str">
            <v>先生</v>
          </cell>
          <cell r="D12606" t="str">
            <v>辜俊豪</v>
          </cell>
          <cell r="E12606" t="str">
            <v>辜俊豪先生</v>
          </cell>
          <cell r="F12606">
            <v>917688928</v>
          </cell>
        </row>
        <row r="12607">
          <cell r="A12607" t="str">
            <v>P519073</v>
          </cell>
          <cell r="B12607" t="str">
            <v>AGC8611</v>
          </cell>
          <cell r="C12607" t="str">
            <v>小姐</v>
          </cell>
          <cell r="D12607" t="str">
            <v>李秀容</v>
          </cell>
          <cell r="E12607" t="str">
            <v>李秀容小姐</v>
          </cell>
          <cell r="F12607">
            <v>988249834</v>
          </cell>
        </row>
        <row r="12608">
          <cell r="A12608" t="str">
            <v>P522845</v>
          </cell>
          <cell r="B12608" t="str">
            <v>AGH0799</v>
          </cell>
          <cell r="C12608" t="str">
            <v>先生</v>
          </cell>
          <cell r="D12608" t="str">
            <v>康秀</v>
          </cell>
          <cell r="E12608" t="str">
            <v>陳宗翰先生</v>
          </cell>
          <cell r="F12608">
            <v>981647361</v>
          </cell>
        </row>
        <row r="12609">
          <cell r="A12609" t="str">
            <v>P522870</v>
          </cell>
          <cell r="B12609" t="str">
            <v>3120J2</v>
          </cell>
          <cell r="C12609" t="str">
            <v>先生</v>
          </cell>
          <cell r="D12609" t="str">
            <v>李宗樺</v>
          </cell>
          <cell r="E12609" t="str">
            <v>李宗樺先生</v>
          </cell>
          <cell r="F12609">
            <v>936176616</v>
          </cell>
        </row>
        <row r="12610">
          <cell r="A12610" t="str">
            <v>P549110</v>
          </cell>
          <cell r="B12610" t="str">
            <v>RBD3085</v>
          </cell>
          <cell r="C12610" t="str">
            <v>先生</v>
          </cell>
          <cell r="D12610" t="str">
            <v>蔡宏明</v>
          </cell>
          <cell r="E12610" t="str">
            <v>蔡宏明先生</v>
          </cell>
          <cell r="F12610">
            <v>970791064</v>
          </cell>
        </row>
        <row r="12611">
          <cell r="A12611" t="str">
            <v>P549128</v>
          </cell>
          <cell r="B12611" t="str">
            <v>ATD3653</v>
          </cell>
          <cell r="C12611" t="str">
            <v>小姐</v>
          </cell>
          <cell r="D12611" t="str">
            <v>聯邦國際租賃股份有限公司許芬娟</v>
          </cell>
          <cell r="E12611" t="str">
            <v>許芬娟小姐</v>
          </cell>
          <cell r="F12611">
            <v>937033884</v>
          </cell>
        </row>
        <row r="12612">
          <cell r="A12612" t="str">
            <v>P549505</v>
          </cell>
          <cell r="B12612" t="str">
            <v>AKM0855</v>
          </cell>
          <cell r="C12612" t="str">
            <v>先生</v>
          </cell>
          <cell r="D12612" t="str">
            <v>宋榮洲</v>
          </cell>
          <cell r="E12612" t="str">
            <v>宋榮洲先生</v>
          </cell>
          <cell r="F12612">
            <v>935768040</v>
          </cell>
        </row>
        <row r="12613">
          <cell r="A12613" t="str">
            <v>P549510</v>
          </cell>
          <cell r="B12613" t="str">
            <v>AKN0257</v>
          </cell>
          <cell r="C12613" t="str">
            <v>小姐</v>
          </cell>
          <cell r="D12613" t="str">
            <v>褚芸</v>
          </cell>
          <cell r="E12613" t="str">
            <v>褚芸小姐</v>
          </cell>
          <cell r="F12613">
            <v>955115434</v>
          </cell>
        </row>
        <row r="12614">
          <cell r="A12614" t="str">
            <v>P549559</v>
          </cell>
          <cell r="B12614" t="str">
            <v>ANE5768</v>
          </cell>
          <cell r="C12614" t="str">
            <v>先生</v>
          </cell>
          <cell r="D12614" t="str">
            <v>陳彥志</v>
          </cell>
          <cell r="E12614" t="str">
            <v>陳彥志先生</v>
          </cell>
          <cell r="F12614">
            <v>932561562</v>
          </cell>
        </row>
        <row r="12615">
          <cell r="A12615" t="str">
            <v>P549711</v>
          </cell>
          <cell r="B12615" t="str">
            <v>AGK8671</v>
          </cell>
          <cell r="C12615" t="str">
            <v>先生</v>
          </cell>
          <cell r="D12615" t="str">
            <v>劉永元</v>
          </cell>
          <cell r="E12615" t="str">
            <v>劉永元先生</v>
          </cell>
          <cell r="F12615">
            <v>963221323</v>
          </cell>
        </row>
        <row r="12616">
          <cell r="A12616" t="str">
            <v>P549954</v>
          </cell>
          <cell r="B12616" t="str">
            <v>ALG6279</v>
          </cell>
          <cell r="C12616" t="str">
            <v>先生</v>
          </cell>
          <cell r="D12616" t="str">
            <v>黃鴻清</v>
          </cell>
          <cell r="E12616" t="str">
            <v>黃柏文先生</v>
          </cell>
          <cell r="F12616">
            <v>989885361</v>
          </cell>
        </row>
        <row r="12617">
          <cell r="A12617" t="str">
            <v>P549957</v>
          </cell>
          <cell r="B12617" t="str">
            <v>ARL6192</v>
          </cell>
          <cell r="C12617" t="str">
            <v>先生</v>
          </cell>
          <cell r="D12617" t="str">
            <v>大州實業股份有限公司李建勳</v>
          </cell>
          <cell r="E12617" t="str">
            <v>李建勳先生</v>
          </cell>
          <cell r="F12617">
            <v>915733711</v>
          </cell>
        </row>
        <row r="12618">
          <cell r="A12618" t="str">
            <v>P551843</v>
          </cell>
          <cell r="B12618" t="str">
            <v>ATV0211</v>
          </cell>
          <cell r="C12618" t="str">
            <v>小姐</v>
          </cell>
          <cell r="D12618" t="str">
            <v>格鼎國際實業有限公司黃怡菁</v>
          </cell>
          <cell r="E12618" t="str">
            <v>黃怡菁小姐</v>
          </cell>
          <cell r="F12618">
            <v>939709994</v>
          </cell>
        </row>
        <row r="12619">
          <cell r="A12619" t="str">
            <v>P584604</v>
          </cell>
          <cell r="B12619" t="str">
            <v>ANM8182</v>
          </cell>
          <cell r="C12619" t="str">
            <v>先生</v>
          </cell>
          <cell r="D12619" t="str">
            <v>鄭詔文</v>
          </cell>
          <cell r="E12619" t="str">
            <v>鄭詔文先生</v>
          </cell>
          <cell r="F12619">
            <v>936073380</v>
          </cell>
        </row>
        <row r="12620">
          <cell r="A12620" t="str">
            <v>P584605</v>
          </cell>
          <cell r="B12620" t="str">
            <v>AKW2769</v>
          </cell>
          <cell r="C12620" t="str">
            <v>小姐</v>
          </cell>
          <cell r="D12620" t="str">
            <v>林麗文</v>
          </cell>
          <cell r="E12620" t="str">
            <v>林麗文小姐</v>
          </cell>
          <cell r="F12620">
            <v>912906188</v>
          </cell>
        </row>
        <row r="12621">
          <cell r="A12621" t="str">
            <v>P584607</v>
          </cell>
          <cell r="B12621" t="str">
            <v>AKL2150</v>
          </cell>
          <cell r="C12621" t="str">
            <v>先生</v>
          </cell>
          <cell r="D12621" t="str">
            <v>楊嘉莉</v>
          </cell>
          <cell r="E12621" t="str">
            <v>胡恆泰先生</v>
          </cell>
          <cell r="F12621">
            <v>933718350</v>
          </cell>
        </row>
        <row r="12622">
          <cell r="A12622" t="str">
            <v>P584640</v>
          </cell>
          <cell r="B12622" t="str">
            <v>AKN8860</v>
          </cell>
          <cell r="C12622" t="str">
            <v>先生</v>
          </cell>
          <cell r="D12622" t="str">
            <v>周書毅</v>
          </cell>
          <cell r="E12622" t="str">
            <v>周書毅先生</v>
          </cell>
          <cell r="F12622">
            <v>918872556</v>
          </cell>
        </row>
        <row r="12623">
          <cell r="A12623" t="str">
            <v>P584685</v>
          </cell>
          <cell r="B12623" t="str">
            <v>ARL7997</v>
          </cell>
          <cell r="C12623" t="str">
            <v>小姐</v>
          </cell>
          <cell r="D12623" t="str">
            <v>黃崇華</v>
          </cell>
          <cell r="E12623" t="str">
            <v>董亞萍小姐</v>
          </cell>
          <cell r="F12623">
            <v>986391688</v>
          </cell>
        </row>
        <row r="12624">
          <cell r="A12624" t="str">
            <v>P584696</v>
          </cell>
          <cell r="B12624" t="str">
            <v>ALF3777</v>
          </cell>
          <cell r="C12624" t="str">
            <v>小姐</v>
          </cell>
          <cell r="D12624" t="str">
            <v>熊憶良</v>
          </cell>
          <cell r="E12624" t="str">
            <v>熊憶良小姐</v>
          </cell>
          <cell r="F12624">
            <v>916210080</v>
          </cell>
        </row>
        <row r="12625">
          <cell r="A12625" t="str">
            <v>P585517</v>
          </cell>
          <cell r="B12625" t="str">
            <v>RAE3213</v>
          </cell>
          <cell r="C12625" t="str">
            <v>先生</v>
          </cell>
          <cell r="D12625" t="str">
            <v>得力租賃有限公司周慶華</v>
          </cell>
          <cell r="E12625" t="str">
            <v>周慶華先生</v>
          </cell>
          <cell r="F12625">
            <v>937928503</v>
          </cell>
        </row>
        <row r="12626">
          <cell r="A12626" t="str">
            <v>P601722</v>
          </cell>
          <cell r="B12626" t="str">
            <v>RBZ5700</v>
          </cell>
          <cell r="C12626" t="str">
            <v>先生</v>
          </cell>
          <cell r="D12626" t="str">
            <v>聯邦租賃股份有限公司黃維浩</v>
          </cell>
          <cell r="E12626" t="str">
            <v>黃維浩先生</v>
          </cell>
          <cell r="F12626">
            <v>919548395</v>
          </cell>
        </row>
        <row r="12627">
          <cell r="A12627" t="str">
            <v>P612292</v>
          </cell>
          <cell r="B12627" t="str">
            <v>AGQ1181</v>
          </cell>
          <cell r="C12627" t="str">
            <v>先生</v>
          </cell>
          <cell r="D12627" t="str">
            <v>陳俊為</v>
          </cell>
          <cell r="E12627" t="str">
            <v>游啟輝先生</v>
          </cell>
          <cell r="F12627">
            <v>988945123</v>
          </cell>
        </row>
        <row r="12628">
          <cell r="A12628" t="str">
            <v>P612647</v>
          </cell>
          <cell r="B12628" t="str">
            <v>AHE1978</v>
          </cell>
          <cell r="C12628" t="str">
            <v>先生</v>
          </cell>
          <cell r="D12628" t="str">
            <v>邱佳蕙</v>
          </cell>
          <cell r="E12628" t="str">
            <v>林先生先生</v>
          </cell>
          <cell r="F12628">
            <v>939325948</v>
          </cell>
        </row>
        <row r="12629">
          <cell r="A12629" t="str">
            <v>P612700</v>
          </cell>
          <cell r="B12629" t="str">
            <v>AGJ3663</v>
          </cell>
          <cell r="C12629" t="str">
            <v>先生</v>
          </cell>
          <cell r="D12629" t="str">
            <v>謝鴻銘</v>
          </cell>
          <cell r="E12629" t="str">
            <v>謝鴻銘先生</v>
          </cell>
          <cell r="F12629">
            <v>905033739</v>
          </cell>
        </row>
        <row r="12630">
          <cell r="A12630" t="str">
            <v>P612711</v>
          </cell>
          <cell r="B12630" t="str">
            <v>ALM7111</v>
          </cell>
          <cell r="C12630" t="str">
            <v>先生</v>
          </cell>
          <cell r="D12630" t="str">
            <v>施昀利</v>
          </cell>
          <cell r="E12630" t="str">
            <v>黃教瑜先生</v>
          </cell>
          <cell r="F12630">
            <v>912912788</v>
          </cell>
        </row>
        <row r="12631">
          <cell r="A12631" t="str">
            <v>P612732</v>
          </cell>
          <cell r="B12631" t="str">
            <v>AJG0921</v>
          </cell>
          <cell r="C12631" t="str">
            <v>小姐</v>
          </cell>
          <cell r="D12631" t="str">
            <v>許曉文</v>
          </cell>
          <cell r="E12631" t="str">
            <v>許曉文小姐</v>
          </cell>
          <cell r="F12631">
            <v>921821621</v>
          </cell>
        </row>
        <row r="12632">
          <cell r="A12632" t="str">
            <v>P612733</v>
          </cell>
          <cell r="B12632" t="str">
            <v>RAL9328</v>
          </cell>
          <cell r="C12632" t="str">
            <v>先生</v>
          </cell>
          <cell r="D12632" t="str">
            <v>石鎰(股)-財盟租賃張祐銓</v>
          </cell>
          <cell r="E12632" t="str">
            <v>張祐銓先生</v>
          </cell>
          <cell r="F12632">
            <v>925775815</v>
          </cell>
        </row>
        <row r="12633">
          <cell r="A12633" t="str">
            <v>P612735</v>
          </cell>
          <cell r="B12633" t="str">
            <v>AGM2282</v>
          </cell>
          <cell r="C12633" t="str">
            <v>小姐</v>
          </cell>
          <cell r="D12633" t="str">
            <v>臺北市私立核心莫莉亞語文短期補習班胡鎮心</v>
          </cell>
          <cell r="E12633" t="str">
            <v>胡鎮心小姐</v>
          </cell>
          <cell r="F12633">
            <v>989936866</v>
          </cell>
        </row>
        <row r="12634">
          <cell r="A12634" t="str">
            <v>P612753</v>
          </cell>
          <cell r="B12634" t="str">
            <v>AGM7072</v>
          </cell>
          <cell r="C12634" t="str">
            <v>先生</v>
          </cell>
          <cell r="D12634" t="str">
            <v>林昱翔</v>
          </cell>
          <cell r="E12634" t="str">
            <v>林昱翔先生</v>
          </cell>
          <cell r="F12634">
            <v>920001769</v>
          </cell>
        </row>
        <row r="12635">
          <cell r="A12635" t="str">
            <v>P612754</v>
          </cell>
          <cell r="B12635" t="str">
            <v>AGH9026</v>
          </cell>
          <cell r="C12635" t="str">
            <v>小姐</v>
          </cell>
          <cell r="D12635" t="str">
            <v>王怡華</v>
          </cell>
          <cell r="E12635" t="str">
            <v>王怡華小姐</v>
          </cell>
          <cell r="F12635">
            <v>905510890</v>
          </cell>
        </row>
        <row r="12636">
          <cell r="A12636" t="str">
            <v>P612865</v>
          </cell>
          <cell r="B12636" t="str">
            <v>AKN1568</v>
          </cell>
          <cell r="C12636" t="str">
            <v>先生</v>
          </cell>
          <cell r="D12636" t="str">
            <v>林東正</v>
          </cell>
          <cell r="E12636" t="str">
            <v>林東正先生</v>
          </cell>
          <cell r="F12636">
            <v>937982516</v>
          </cell>
        </row>
        <row r="12637">
          <cell r="A12637" t="str">
            <v>P612905</v>
          </cell>
          <cell r="B12637" t="str">
            <v>AGJ7122</v>
          </cell>
          <cell r="C12637" t="str">
            <v>小姐</v>
          </cell>
          <cell r="D12637" t="str">
            <v>蔡菱純</v>
          </cell>
          <cell r="E12637" t="str">
            <v>蔡菱純小姐</v>
          </cell>
          <cell r="F12637">
            <v>932388248</v>
          </cell>
        </row>
        <row r="12638">
          <cell r="A12638" t="str">
            <v>P612907</v>
          </cell>
          <cell r="B12638" t="str">
            <v>AGK3535</v>
          </cell>
          <cell r="C12638" t="str">
            <v>先生</v>
          </cell>
          <cell r="D12638" t="str">
            <v>林景銘</v>
          </cell>
          <cell r="E12638" t="str">
            <v>林景銘先生</v>
          </cell>
          <cell r="F12638">
            <v>915538185</v>
          </cell>
        </row>
        <row r="12639">
          <cell r="A12639" t="str">
            <v>P612979</v>
          </cell>
          <cell r="B12639" t="str">
            <v>AJE8685</v>
          </cell>
          <cell r="C12639" t="str">
            <v>小姐</v>
          </cell>
          <cell r="D12639" t="str">
            <v>林永芳</v>
          </cell>
          <cell r="E12639" t="str">
            <v>林永芳小姐</v>
          </cell>
          <cell r="F12639">
            <v>989168877</v>
          </cell>
        </row>
        <row r="12640">
          <cell r="A12640" t="str">
            <v>P613283</v>
          </cell>
          <cell r="B12640" t="str">
            <v>APP7780</v>
          </cell>
          <cell r="C12640" t="str">
            <v>先生</v>
          </cell>
          <cell r="D12640" t="str">
            <v>徐元梣</v>
          </cell>
          <cell r="E12640" t="str">
            <v>徐元梣先生</v>
          </cell>
          <cell r="F12640">
            <v>978827327</v>
          </cell>
        </row>
        <row r="12641">
          <cell r="A12641" t="str">
            <v>P613304</v>
          </cell>
          <cell r="B12641" t="str">
            <v>AGL0016</v>
          </cell>
          <cell r="C12641" t="str">
            <v>先生</v>
          </cell>
          <cell r="D12641" t="str">
            <v>林席令</v>
          </cell>
          <cell r="E12641" t="str">
            <v>林席令先生</v>
          </cell>
          <cell r="F12641">
            <v>972103395</v>
          </cell>
        </row>
        <row r="12642">
          <cell r="A12642" t="str">
            <v>P613566</v>
          </cell>
          <cell r="B12642" t="str">
            <v>AKT5399</v>
          </cell>
          <cell r="C12642" t="str">
            <v>先生</v>
          </cell>
          <cell r="D12642" t="str">
            <v>王朝信</v>
          </cell>
          <cell r="E12642" t="str">
            <v>王朝信先生</v>
          </cell>
          <cell r="F12642">
            <v>938157242</v>
          </cell>
        </row>
        <row r="12643">
          <cell r="A12643" t="str">
            <v>P613586</v>
          </cell>
          <cell r="B12643" t="str">
            <v>AGS6886</v>
          </cell>
          <cell r="C12643" t="str">
            <v>小姐</v>
          </cell>
          <cell r="D12643" t="str">
            <v>周佳佳</v>
          </cell>
          <cell r="E12643" t="str">
            <v>周佳佳小姐</v>
          </cell>
          <cell r="F12643">
            <v>952913711</v>
          </cell>
        </row>
        <row r="12644">
          <cell r="A12644" t="str">
            <v>P613690</v>
          </cell>
          <cell r="B12644" t="str">
            <v>AJX9999</v>
          </cell>
          <cell r="C12644" t="str">
            <v>先生</v>
          </cell>
          <cell r="D12644" t="str">
            <v>王新鈞</v>
          </cell>
          <cell r="E12644" t="str">
            <v>王新鈞先生</v>
          </cell>
          <cell r="F12644">
            <v>910777778</v>
          </cell>
        </row>
        <row r="12645">
          <cell r="A12645" t="str">
            <v>P613692</v>
          </cell>
          <cell r="B12645" t="str">
            <v>AGV6689</v>
          </cell>
          <cell r="C12645" t="str">
            <v>小姐</v>
          </cell>
          <cell r="D12645" t="str">
            <v>陳世苓</v>
          </cell>
          <cell r="E12645" t="str">
            <v>陳世苓小姐</v>
          </cell>
          <cell r="F12645">
            <v>917508843</v>
          </cell>
        </row>
        <row r="12646">
          <cell r="A12646" t="str">
            <v>P613779</v>
          </cell>
          <cell r="B12646" t="str">
            <v>AGN1633</v>
          </cell>
          <cell r="C12646" t="str">
            <v>先生</v>
          </cell>
          <cell r="D12646" t="str">
            <v>謝慈</v>
          </cell>
          <cell r="E12646" t="str">
            <v>戴嘉慶先生</v>
          </cell>
          <cell r="F12646">
            <v>921771000</v>
          </cell>
        </row>
        <row r="12647">
          <cell r="A12647" t="str">
            <v>P613780</v>
          </cell>
          <cell r="B12647" t="str">
            <v>AKA3131</v>
          </cell>
          <cell r="C12647" t="str">
            <v>小姐</v>
          </cell>
          <cell r="D12647" t="str">
            <v>陳芷檸</v>
          </cell>
          <cell r="E12647" t="str">
            <v>陳芷檸小姐</v>
          </cell>
          <cell r="F12647">
            <v>988010133</v>
          </cell>
        </row>
        <row r="12648">
          <cell r="A12648" t="str">
            <v>P614059</v>
          </cell>
          <cell r="B12648" t="str">
            <v>AKF0521</v>
          </cell>
          <cell r="C12648" t="str">
            <v>先生</v>
          </cell>
          <cell r="D12648" t="str">
            <v>陳兆俊</v>
          </cell>
          <cell r="E12648" t="str">
            <v>陳兆俊先生</v>
          </cell>
          <cell r="F12648">
            <v>915999961</v>
          </cell>
        </row>
        <row r="12649">
          <cell r="A12649" t="str">
            <v>P614069</v>
          </cell>
          <cell r="B12649" t="str">
            <v>AGN9609</v>
          </cell>
          <cell r="C12649" t="str">
            <v>小姐</v>
          </cell>
          <cell r="D12649" t="str">
            <v>張蓮珍</v>
          </cell>
          <cell r="E12649" t="str">
            <v>張蓮珍小姐</v>
          </cell>
          <cell r="F12649">
            <v>900000000</v>
          </cell>
        </row>
        <row r="12650">
          <cell r="A12650" t="str">
            <v>P614075</v>
          </cell>
          <cell r="B12650" t="str">
            <v>ARE1911</v>
          </cell>
          <cell r="C12650" t="str">
            <v>先生</v>
          </cell>
          <cell r="D12650" t="str">
            <v>蕭志穎</v>
          </cell>
          <cell r="E12650" t="str">
            <v>蕭志穎先生</v>
          </cell>
          <cell r="F12650">
            <v>935507523</v>
          </cell>
        </row>
        <row r="12651">
          <cell r="A12651" t="str">
            <v>P614287</v>
          </cell>
          <cell r="B12651" t="str">
            <v>AMY5997</v>
          </cell>
          <cell r="C12651" t="str">
            <v>先生</v>
          </cell>
          <cell r="D12651" t="str">
            <v>柯冠羽</v>
          </cell>
          <cell r="E12651" t="str">
            <v>柯冠羽先生</v>
          </cell>
          <cell r="F12651">
            <v>930462255</v>
          </cell>
        </row>
        <row r="12652">
          <cell r="A12652" t="str">
            <v>P614313</v>
          </cell>
          <cell r="B12652" t="str">
            <v>AKM2368</v>
          </cell>
          <cell r="C12652" t="str">
            <v>小姐</v>
          </cell>
          <cell r="D12652" t="str">
            <v>黃瓊儀</v>
          </cell>
          <cell r="E12652" t="str">
            <v>黃瓊儀小姐</v>
          </cell>
          <cell r="F12652">
            <v>939978566</v>
          </cell>
        </row>
        <row r="12653">
          <cell r="A12653" t="str">
            <v>P614836</v>
          </cell>
          <cell r="B12653" t="str">
            <v>AKF5285</v>
          </cell>
          <cell r="C12653" t="str">
            <v>先生</v>
          </cell>
          <cell r="D12653" t="str">
            <v>柯維濱</v>
          </cell>
          <cell r="E12653" t="str">
            <v>柯維濱先生</v>
          </cell>
          <cell r="F12653">
            <v>932573089</v>
          </cell>
        </row>
        <row r="12654">
          <cell r="A12654" t="str">
            <v>P615345</v>
          </cell>
          <cell r="B12654" t="str">
            <v>AKR3091</v>
          </cell>
          <cell r="C12654" t="str">
            <v>先生</v>
          </cell>
          <cell r="D12654" t="str">
            <v>鎔德股份有限公司林明國</v>
          </cell>
          <cell r="E12654" t="str">
            <v>林明國先生</v>
          </cell>
          <cell r="F12654">
            <v>922407258</v>
          </cell>
        </row>
        <row r="12655">
          <cell r="A12655" t="str">
            <v>P615469</v>
          </cell>
          <cell r="B12655" t="str">
            <v>AKK0526</v>
          </cell>
          <cell r="C12655" t="str">
            <v>小姐</v>
          </cell>
          <cell r="D12655" t="str">
            <v>謝汶</v>
          </cell>
          <cell r="E12655" t="str">
            <v>謝汶小姐</v>
          </cell>
          <cell r="F12655">
            <v>922177917</v>
          </cell>
        </row>
        <row r="12656">
          <cell r="A12656" t="str">
            <v>P615520</v>
          </cell>
          <cell r="B12656" t="str">
            <v>AKF3836</v>
          </cell>
          <cell r="C12656" t="str">
            <v>小姐</v>
          </cell>
          <cell r="D12656" t="str">
            <v>雲頂室內裝修設計工程有限公司吳靜宜</v>
          </cell>
          <cell r="E12656" t="str">
            <v>吳靜宜小姐</v>
          </cell>
          <cell r="F12656">
            <v>900000000</v>
          </cell>
        </row>
        <row r="12657">
          <cell r="A12657" t="str">
            <v>P615552</v>
          </cell>
          <cell r="B12657" t="str">
            <v>AKM6909</v>
          </cell>
          <cell r="C12657" t="str">
            <v>先生</v>
          </cell>
          <cell r="D12657" t="str">
            <v>朱偕閣</v>
          </cell>
          <cell r="E12657" t="str">
            <v>朱偕閣先生</v>
          </cell>
          <cell r="F12657">
            <v>988758129</v>
          </cell>
        </row>
        <row r="12658">
          <cell r="A12658" t="str">
            <v>P615846</v>
          </cell>
          <cell r="B12658" t="str">
            <v>AKA1023</v>
          </cell>
          <cell r="C12658" t="str">
            <v>先生</v>
          </cell>
          <cell r="D12658" t="str">
            <v>楊宗軒</v>
          </cell>
          <cell r="E12658" t="str">
            <v>楊宗軒先生</v>
          </cell>
          <cell r="F12658">
            <v>955802000</v>
          </cell>
        </row>
        <row r="12659">
          <cell r="A12659" t="str">
            <v>P615918</v>
          </cell>
          <cell r="B12659" t="str">
            <v>AFJ6611</v>
          </cell>
          <cell r="C12659" t="str">
            <v>先生</v>
          </cell>
          <cell r="D12659" t="str">
            <v>李啟誠</v>
          </cell>
          <cell r="E12659" t="str">
            <v>李啟誠先生</v>
          </cell>
          <cell r="F12659">
            <v>952526469</v>
          </cell>
        </row>
        <row r="12660">
          <cell r="A12660" t="str">
            <v>P615923</v>
          </cell>
          <cell r="B12660" t="str">
            <v>AKS8908</v>
          </cell>
          <cell r="C12660" t="str">
            <v>先生</v>
          </cell>
          <cell r="D12660" t="str">
            <v>吳昱廷</v>
          </cell>
          <cell r="E12660" t="str">
            <v>吳昱廷先生</v>
          </cell>
          <cell r="F12660">
            <v>988536249</v>
          </cell>
        </row>
        <row r="12661">
          <cell r="A12661" t="str">
            <v>P616358</v>
          </cell>
          <cell r="B12661" t="str">
            <v>AKK8655</v>
          </cell>
          <cell r="C12661" t="str">
            <v>小姐</v>
          </cell>
          <cell r="D12661" t="str">
            <v>汪沛縈</v>
          </cell>
          <cell r="E12661" t="str">
            <v>汪沛縈小姐</v>
          </cell>
          <cell r="F12661">
            <v>958657600</v>
          </cell>
        </row>
        <row r="12662">
          <cell r="A12662" t="str">
            <v>P616468</v>
          </cell>
          <cell r="B12662" t="str">
            <v>AKL0518</v>
          </cell>
          <cell r="C12662" t="str">
            <v>小姐</v>
          </cell>
          <cell r="D12662" t="str">
            <v>張芳綺</v>
          </cell>
          <cell r="E12662" t="str">
            <v>張芳綺小姐</v>
          </cell>
          <cell r="F12662">
            <v>984126459</v>
          </cell>
        </row>
        <row r="12663">
          <cell r="A12663" t="str">
            <v>P616491</v>
          </cell>
          <cell r="B12663" t="str">
            <v>ANM0937</v>
          </cell>
          <cell r="C12663" t="str">
            <v>先生</v>
          </cell>
          <cell r="D12663" t="str">
            <v>王文雄</v>
          </cell>
          <cell r="E12663" t="str">
            <v>王敘涵先生</v>
          </cell>
          <cell r="F12663">
            <v>975365560</v>
          </cell>
        </row>
        <row r="12664">
          <cell r="A12664" t="str">
            <v>P616512</v>
          </cell>
          <cell r="B12664" t="str">
            <v>AKU9998</v>
          </cell>
          <cell r="C12664" t="str">
            <v>先生</v>
          </cell>
          <cell r="D12664" t="str">
            <v>詹嘉和</v>
          </cell>
          <cell r="E12664" t="str">
            <v>詹嘉和先生</v>
          </cell>
          <cell r="F12664">
            <v>955216612</v>
          </cell>
        </row>
        <row r="12665">
          <cell r="A12665" t="str">
            <v>P617260</v>
          </cell>
          <cell r="B12665" t="str">
            <v>AKL7117</v>
          </cell>
          <cell r="C12665" t="str">
            <v>小姐</v>
          </cell>
          <cell r="D12665" t="str">
            <v>張淑祺</v>
          </cell>
          <cell r="E12665" t="str">
            <v>張淑祺小姐</v>
          </cell>
          <cell r="F12665">
            <v>972883191</v>
          </cell>
        </row>
        <row r="12666">
          <cell r="A12666" t="str">
            <v>P617401</v>
          </cell>
          <cell r="B12666" t="str">
            <v>AKR6565</v>
          </cell>
          <cell r="C12666" t="str">
            <v>先生</v>
          </cell>
          <cell r="D12666" t="str">
            <v>李毅心</v>
          </cell>
          <cell r="E12666" t="str">
            <v>李毅心先生</v>
          </cell>
          <cell r="F12666">
            <v>970082100</v>
          </cell>
        </row>
        <row r="12667">
          <cell r="A12667" t="str">
            <v>P619057</v>
          </cell>
          <cell r="B12667" t="str">
            <v>AKP8318</v>
          </cell>
          <cell r="C12667" t="str">
            <v>先生</v>
          </cell>
          <cell r="D12667" t="str">
            <v>廖嘉猶</v>
          </cell>
          <cell r="E12667" t="str">
            <v>廖嘉猶先生</v>
          </cell>
          <cell r="F12667">
            <v>910136379</v>
          </cell>
        </row>
        <row r="12668">
          <cell r="A12668" t="str">
            <v>P619130</v>
          </cell>
          <cell r="B12668" t="str">
            <v>AKR1778</v>
          </cell>
          <cell r="C12668" t="str">
            <v>先生</v>
          </cell>
          <cell r="D12668" t="str">
            <v>楊承翰</v>
          </cell>
          <cell r="E12668" t="str">
            <v>楊承翰先生</v>
          </cell>
          <cell r="F12668">
            <v>989521823</v>
          </cell>
        </row>
        <row r="12669">
          <cell r="A12669" t="str">
            <v>P624787</v>
          </cell>
          <cell r="B12669" t="str">
            <v>ALC8838</v>
          </cell>
          <cell r="C12669" t="str">
            <v>小姐</v>
          </cell>
          <cell r="D12669" t="str">
            <v>林淑惠</v>
          </cell>
          <cell r="E12669" t="str">
            <v>林淑惠小姐</v>
          </cell>
          <cell r="F12669">
            <v>935527117</v>
          </cell>
        </row>
        <row r="12670">
          <cell r="A12670" t="str">
            <v>P624860</v>
          </cell>
          <cell r="B12670" t="str">
            <v>AGN8228</v>
          </cell>
          <cell r="C12670" t="str">
            <v>小姐</v>
          </cell>
          <cell r="D12670" t="str">
            <v>余皓然</v>
          </cell>
          <cell r="E12670" t="str">
            <v>余皓然小姐</v>
          </cell>
          <cell r="F12670">
            <v>972850565</v>
          </cell>
        </row>
        <row r="12671">
          <cell r="A12671" t="str">
            <v>P624898</v>
          </cell>
          <cell r="B12671" t="str">
            <v>AGS5138</v>
          </cell>
          <cell r="C12671" t="str">
            <v>先生</v>
          </cell>
          <cell r="D12671" t="str">
            <v>賴易林</v>
          </cell>
          <cell r="E12671" t="str">
            <v>賴易林先生</v>
          </cell>
          <cell r="F12671">
            <v>918709546</v>
          </cell>
        </row>
        <row r="12672">
          <cell r="A12672" t="str">
            <v>P625140</v>
          </cell>
          <cell r="B12672" t="str">
            <v>AXD3002</v>
          </cell>
          <cell r="C12672" t="str">
            <v>先生</v>
          </cell>
          <cell r="D12672" t="str">
            <v>康家豪</v>
          </cell>
          <cell r="E12672" t="str">
            <v>康家豪先生</v>
          </cell>
          <cell r="F12672">
            <v>952924280</v>
          </cell>
        </row>
        <row r="12673">
          <cell r="A12673" t="str">
            <v>P625163</v>
          </cell>
          <cell r="B12673" t="str">
            <v>AGK1885</v>
          </cell>
          <cell r="C12673" t="str">
            <v>先生</v>
          </cell>
          <cell r="D12673" t="str">
            <v>林裕翔</v>
          </cell>
          <cell r="E12673" t="str">
            <v>林裕翔先生</v>
          </cell>
          <cell r="F12673">
            <v>933047621</v>
          </cell>
        </row>
        <row r="12674">
          <cell r="A12674" t="str">
            <v>P625184</v>
          </cell>
          <cell r="B12674" t="str">
            <v>AGK1029</v>
          </cell>
          <cell r="C12674" t="str">
            <v>小姐</v>
          </cell>
          <cell r="D12674" t="str">
            <v>蔡佳琪</v>
          </cell>
          <cell r="E12674" t="str">
            <v>蔡佳琪小姐</v>
          </cell>
          <cell r="F12674">
            <v>922374125</v>
          </cell>
        </row>
        <row r="12675">
          <cell r="A12675" t="str">
            <v>P625247</v>
          </cell>
          <cell r="B12675" t="str">
            <v>AGK5861</v>
          </cell>
          <cell r="C12675" t="str">
            <v>先生</v>
          </cell>
          <cell r="D12675" t="str">
            <v>姚敬婷</v>
          </cell>
          <cell r="E12675" t="str">
            <v>池秉聰先生</v>
          </cell>
          <cell r="F12675">
            <v>933757779</v>
          </cell>
        </row>
        <row r="12676">
          <cell r="A12676" t="str">
            <v>P625405</v>
          </cell>
          <cell r="B12676" t="str">
            <v>AGM7183</v>
          </cell>
          <cell r="C12676" t="str">
            <v>先生</v>
          </cell>
          <cell r="D12676" t="str">
            <v>林中君</v>
          </cell>
          <cell r="E12676" t="str">
            <v>林中君先生</v>
          </cell>
          <cell r="F12676">
            <v>926301892</v>
          </cell>
        </row>
        <row r="12677">
          <cell r="A12677" t="str">
            <v>P625472</v>
          </cell>
          <cell r="B12677" t="str">
            <v>AJE2619</v>
          </cell>
          <cell r="C12677" t="str">
            <v>先生</v>
          </cell>
          <cell r="D12677" t="str">
            <v>蕭孟玫</v>
          </cell>
          <cell r="E12677" t="str">
            <v>林志哲先生</v>
          </cell>
          <cell r="F12677">
            <v>928604360</v>
          </cell>
        </row>
        <row r="12678">
          <cell r="A12678" t="str">
            <v>P625513</v>
          </cell>
          <cell r="B12678" t="str">
            <v>AGL0730</v>
          </cell>
          <cell r="C12678" t="str">
            <v>小姐</v>
          </cell>
          <cell r="D12678" t="str">
            <v>李希敏</v>
          </cell>
          <cell r="E12678" t="str">
            <v>李希敏小姐</v>
          </cell>
          <cell r="F12678">
            <v>937519900</v>
          </cell>
        </row>
        <row r="12679">
          <cell r="A12679" t="str">
            <v>P625614</v>
          </cell>
          <cell r="B12679" t="str">
            <v>AFL1231</v>
          </cell>
          <cell r="C12679" t="str">
            <v>先生</v>
          </cell>
          <cell r="D12679" t="str">
            <v>江承億</v>
          </cell>
          <cell r="E12679" t="str">
            <v>江承億先生</v>
          </cell>
          <cell r="F12679">
            <v>928360204</v>
          </cell>
        </row>
        <row r="12680">
          <cell r="A12680" t="str">
            <v>P625622</v>
          </cell>
          <cell r="B12680" t="str">
            <v>AGK9959</v>
          </cell>
          <cell r="C12680" t="str">
            <v>小姐</v>
          </cell>
          <cell r="D12680" t="str">
            <v>劉家羽</v>
          </cell>
          <cell r="E12680" t="str">
            <v>劉家羽小姐</v>
          </cell>
          <cell r="F12680">
            <v>988633447</v>
          </cell>
        </row>
        <row r="12681">
          <cell r="A12681" t="str">
            <v>P625637</v>
          </cell>
          <cell r="B12681" t="str">
            <v>AJT7789</v>
          </cell>
          <cell r="C12681" t="str">
            <v>小姐</v>
          </cell>
          <cell r="D12681" t="str">
            <v>曾祐鈴</v>
          </cell>
          <cell r="E12681" t="str">
            <v>曾祐鈴小姐</v>
          </cell>
          <cell r="F12681">
            <v>937016728</v>
          </cell>
        </row>
        <row r="12682">
          <cell r="A12682" t="str">
            <v>P625715</v>
          </cell>
          <cell r="B12682" t="str">
            <v>AGK9500</v>
          </cell>
          <cell r="C12682" t="str">
            <v>先生</v>
          </cell>
          <cell r="D12682" t="str">
            <v>吳品先</v>
          </cell>
          <cell r="E12682" t="str">
            <v>吳品先先生</v>
          </cell>
          <cell r="F12682">
            <v>921883530</v>
          </cell>
        </row>
        <row r="12683">
          <cell r="A12683" t="str">
            <v>P625916</v>
          </cell>
          <cell r="B12683" t="str">
            <v>AGN6795</v>
          </cell>
          <cell r="C12683" t="str">
            <v>小姐</v>
          </cell>
          <cell r="D12683" t="str">
            <v>王慧蓉</v>
          </cell>
          <cell r="E12683" t="str">
            <v>王慧蓉小姐</v>
          </cell>
          <cell r="F12683">
            <v>939135521</v>
          </cell>
        </row>
        <row r="12684">
          <cell r="A12684" t="str">
            <v>P626056</v>
          </cell>
          <cell r="B12684" t="str">
            <v>AGK7163</v>
          </cell>
          <cell r="C12684" t="str">
            <v>先生</v>
          </cell>
          <cell r="D12684" t="str">
            <v>吳侑庭</v>
          </cell>
          <cell r="E12684" t="str">
            <v>吳侑庭先生</v>
          </cell>
          <cell r="F12684">
            <v>911820725</v>
          </cell>
        </row>
        <row r="12685">
          <cell r="A12685" t="str">
            <v>P626106</v>
          </cell>
          <cell r="B12685" t="str">
            <v>AGS1015</v>
          </cell>
          <cell r="C12685" t="str">
            <v>先生</v>
          </cell>
          <cell r="D12685" t="str">
            <v>李適州</v>
          </cell>
          <cell r="E12685" t="str">
            <v>李適州先生</v>
          </cell>
          <cell r="F12685">
            <v>966590157</v>
          </cell>
        </row>
        <row r="12686">
          <cell r="A12686" t="str">
            <v>P626109</v>
          </cell>
          <cell r="B12686" t="str">
            <v>AGK8806</v>
          </cell>
          <cell r="C12686" t="str">
            <v>小姐</v>
          </cell>
          <cell r="D12686" t="str">
            <v>徐英哲</v>
          </cell>
          <cell r="E12686" t="str">
            <v>陳妍鈴小姐</v>
          </cell>
          <cell r="F12686">
            <v>928557585</v>
          </cell>
        </row>
        <row r="12687">
          <cell r="A12687" t="str">
            <v>P626111</v>
          </cell>
          <cell r="B12687" t="str">
            <v>AHE5305</v>
          </cell>
          <cell r="C12687" t="str">
            <v>小姐</v>
          </cell>
          <cell r="D12687" t="str">
            <v>黃雅琴</v>
          </cell>
          <cell r="E12687" t="str">
            <v>黃雅琴小姐</v>
          </cell>
          <cell r="F12687">
            <v>924112255</v>
          </cell>
        </row>
        <row r="12688">
          <cell r="A12688" t="str">
            <v>P626120</v>
          </cell>
          <cell r="B12688" t="str">
            <v>AJF0889</v>
          </cell>
          <cell r="C12688" t="str">
            <v>先生</v>
          </cell>
          <cell r="D12688" t="str">
            <v>藍茹蓮</v>
          </cell>
          <cell r="E12688" t="str">
            <v>羅林炫郁先生</v>
          </cell>
          <cell r="F12688">
            <v>916906601</v>
          </cell>
        </row>
        <row r="12689">
          <cell r="A12689" t="str">
            <v>P626132</v>
          </cell>
          <cell r="B12689" t="str">
            <v>AGL3177</v>
          </cell>
          <cell r="C12689" t="str">
            <v>小姐</v>
          </cell>
          <cell r="D12689" t="str">
            <v>徐佳琪</v>
          </cell>
          <cell r="E12689" t="str">
            <v>徐佳琪小姐</v>
          </cell>
          <cell r="F12689">
            <v>931350281</v>
          </cell>
        </row>
        <row r="12690">
          <cell r="A12690" t="str">
            <v>P626224</v>
          </cell>
          <cell r="B12690" t="str">
            <v>ANM6505</v>
          </cell>
          <cell r="C12690" t="str">
            <v>先生</v>
          </cell>
          <cell r="D12690" t="str">
            <v>湯文釗</v>
          </cell>
          <cell r="E12690" t="str">
            <v>湯文釗先生</v>
          </cell>
          <cell r="F12690">
            <v>988395319</v>
          </cell>
        </row>
        <row r="12691">
          <cell r="A12691" t="str">
            <v>P626227</v>
          </cell>
          <cell r="B12691" t="str">
            <v>AGL0999</v>
          </cell>
          <cell r="C12691" t="str">
            <v>小姐</v>
          </cell>
          <cell r="D12691" t="str">
            <v>陳貞蓉</v>
          </cell>
          <cell r="E12691" t="str">
            <v>陳貞蓉小姐</v>
          </cell>
          <cell r="F12691">
            <v>919000723</v>
          </cell>
        </row>
        <row r="12692">
          <cell r="A12692" t="str">
            <v>P626237</v>
          </cell>
          <cell r="B12692" t="str">
            <v>AKR0319</v>
          </cell>
          <cell r="C12692" t="str">
            <v>先生</v>
          </cell>
          <cell r="D12692" t="str">
            <v>吳東翰</v>
          </cell>
          <cell r="E12692" t="str">
            <v>吳東翰先生</v>
          </cell>
          <cell r="F12692">
            <v>919291711</v>
          </cell>
        </row>
        <row r="12693">
          <cell r="A12693" t="str">
            <v>P626245</v>
          </cell>
          <cell r="B12693" t="str">
            <v>RBH6733</v>
          </cell>
          <cell r="C12693" t="str">
            <v>先生</v>
          </cell>
          <cell r="D12693" t="str">
            <v>王育彬</v>
          </cell>
          <cell r="E12693" t="str">
            <v>王育彬先生</v>
          </cell>
          <cell r="F12693">
            <v>966002073</v>
          </cell>
        </row>
        <row r="12694">
          <cell r="A12694" t="str">
            <v>P626426</v>
          </cell>
          <cell r="B12694" t="str">
            <v>AGL7122</v>
          </cell>
          <cell r="C12694" t="str">
            <v>先生</v>
          </cell>
          <cell r="D12694" t="str">
            <v>彭信銘</v>
          </cell>
          <cell r="E12694" t="str">
            <v>彭信銘先生</v>
          </cell>
          <cell r="F12694">
            <v>972908101</v>
          </cell>
        </row>
        <row r="12695">
          <cell r="A12695" t="str">
            <v>P626456</v>
          </cell>
          <cell r="B12695" t="str">
            <v>AGS2886</v>
          </cell>
          <cell r="C12695" t="str">
            <v>小姐</v>
          </cell>
          <cell r="D12695" t="str">
            <v>何欣蓉</v>
          </cell>
          <cell r="E12695" t="str">
            <v>何欣蓉小姐</v>
          </cell>
          <cell r="F12695">
            <v>958896769</v>
          </cell>
        </row>
        <row r="12696">
          <cell r="A12696" t="str">
            <v>P626493</v>
          </cell>
          <cell r="B12696" t="str">
            <v>AGL0153</v>
          </cell>
          <cell r="C12696" t="str">
            <v>先生</v>
          </cell>
          <cell r="D12696" t="str">
            <v>明基電通股份有限公司楊豊閎</v>
          </cell>
          <cell r="E12696" t="str">
            <v>楊豊閎先生</v>
          </cell>
          <cell r="F12696">
            <v>928554888</v>
          </cell>
        </row>
        <row r="12697">
          <cell r="A12697" t="str">
            <v>P627337</v>
          </cell>
          <cell r="B12697" t="str">
            <v>AGL7938</v>
          </cell>
          <cell r="C12697" t="str">
            <v>小姐</v>
          </cell>
          <cell r="D12697" t="str">
            <v>張成華</v>
          </cell>
          <cell r="E12697" t="str">
            <v>張成華小姐</v>
          </cell>
          <cell r="F12697">
            <v>918030701</v>
          </cell>
        </row>
        <row r="12698">
          <cell r="A12698" t="str">
            <v>P627380</v>
          </cell>
          <cell r="B12698" t="str">
            <v>AGN2600</v>
          </cell>
          <cell r="C12698" t="str">
            <v>小姐</v>
          </cell>
          <cell r="D12698" t="str">
            <v>何秀鳳</v>
          </cell>
          <cell r="E12698" t="str">
            <v>何秀鳳小姐</v>
          </cell>
          <cell r="F12698">
            <v>921059292</v>
          </cell>
        </row>
        <row r="12699">
          <cell r="A12699" t="str">
            <v>P627448</v>
          </cell>
          <cell r="B12699" t="str">
            <v>ATD5161</v>
          </cell>
          <cell r="C12699" t="str">
            <v>先生</v>
          </cell>
          <cell r="D12699" t="str">
            <v>吳佳怡</v>
          </cell>
          <cell r="E12699" t="str">
            <v>周衛民先生</v>
          </cell>
          <cell r="F12699">
            <v>918361279</v>
          </cell>
        </row>
        <row r="12700">
          <cell r="A12700" t="str">
            <v>P627622</v>
          </cell>
          <cell r="B12700" t="str">
            <v>ARK2687</v>
          </cell>
          <cell r="C12700" t="str">
            <v>小姐</v>
          </cell>
          <cell r="D12700" t="str">
            <v>張齡芝</v>
          </cell>
          <cell r="E12700" t="str">
            <v>張齡芝小姐</v>
          </cell>
          <cell r="F12700">
            <v>935425065</v>
          </cell>
        </row>
        <row r="12701">
          <cell r="A12701" t="str">
            <v>P627715</v>
          </cell>
          <cell r="B12701" t="str">
            <v>AGS9668</v>
          </cell>
          <cell r="C12701" t="str">
            <v>先生</v>
          </cell>
          <cell r="D12701" t="str">
            <v>林明俊</v>
          </cell>
          <cell r="E12701" t="str">
            <v>林明俊先生</v>
          </cell>
          <cell r="F12701">
            <v>912775451</v>
          </cell>
        </row>
        <row r="12702">
          <cell r="A12702" t="str">
            <v>P628568</v>
          </cell>
          <cell r="B12702" t="str">
            <v>AHE9908</v>
          </cell>
          <cell r="C12702" t="str">
            <v>小姐</v>
          </cell>
          <cell r="D12702" t="str">
            <v>龍美麟</v>
          </cell>
          <cell r="E12702" t="str">
            <v>龍美麟小姐</v>
          </cell>
          <cell r="F12702">
            <v>936332594</v>
          </cell>
        </row>
        <row r="12703">
          <cell r="A12703" t="str">
            <v>P628901</v>
          </cell>
          <cell r="B12703" t="str">
            <v>AGT2226</v>
          </cell>
          <cell r="C12703" t="str">
            <v>先生</v>
          </cell>
          <cell r="D12703" t="str">
            <v>遠銀國際租賃股份有限公司陳隆盛</v>
          </cell>
          <cell r="E12703" t="str">
            <v>陳隆盛先生</v>
          </cell>
          <cell r="F12703">
            <v>910228345</v>
          </cell>
        </row>
        <row r="12704">
          <cell r="A12704" t="str">
            <v>P628902</v>
          </cell>
          <cell r="B12704" t="str">
            <v>AJG1657</v>
          </cell>
          <cell r="C12704" t="str">
            <v>小姐</v>
          </cell>
          <cell r="D12704" t="str">
            <v>黃雅玲</v>
          </cell>
          <cell r="E12704" t="str">
            <v>蘇惠美小姐</v>
          </cell>
          <cell r="F12704">
            <v>916882509</v>
          </cell>
        </row>
        <row r="12705">
          <cell r="A12705" t="str">
            <v>P629309</v>
          </cell>
          <cell r="B12705" t="str">
            <v>AJG0937</v>
          </cell>
          <cell r="C12705" t="str">
            <v>先生</v>
          </cell>
          <cell r="D12705" t="str">
            <v>必九有限公司許益華</v>
          </cell>
          <cell r="E12705" t="str">
            <v>許益華先生</v>
          </cell>
          <cell r="F12705">
            <v>937907066</v>
          </cell>
        </row>
        <row r="12706">
          <cell r="A12706" t="str">
            <v>P629455</v>
          </cell>
          <cell r="B12706" t="str">
            <v>AKK5688</v>
          </cell>
          <cell r="C12706" t="str">
            <v>先生</v>
          </cell>
          <cell r="D12706" t="str">
            <v>尹斯安</v>
          </cell>
          <cell r="E12706" t="str">
            <v>尹斯安先生</v>
          </cell>
          <cell r="F12706">
            <v>955159539</v>
          </cell>
        </row>
        <row r="12707">
          <cell r="A12707" t="str">
            <v>P629770</v>
          </cell>
          <cell r="B12707" t="str">
            <v>AKF0712</v>
          </cell>
          <cell r="C12707" t="str">
            <v>先生</v>
          </cell>
          <cell r="D12707" t="str">
            <v>林書瑜</v>
          </cell>
          <cell r="E12707" t="str">
            <v>連坤煌先生</v>
          </cell>
          <cell r="F12707">
            <v>930872872</v>
          </cell>
        </row>
        <row r="12708">
          <cell r="A12708" t="str">
            <v>P629850</v>
          </cell>
          <cell r="B12708" t="str">
            <v>AKL5688</v>
          </cell>
          <cell r="C12708" t="str">
            <v>先生</v>
          </cell>
          <cell r="D12708" t="str">
            <v>張書毓</v>
          </cell>
          <cell r="E12708" t="str">
            <v>張書毓先生</v>
          </cell>
          <cell r="F12708">
            <v>925186996</v>
          </cell>
        </row>
        <row r="12709">
          <cell r="A12709" t="str">
            <v>P630090</v>
          </cell>
          <cell r="B12709" t="str">
            <v>AKJ3560</v>
          </cell>
          <cell r="C12709" t="str">
            <v>先生</v>
          </cell>
          <cell r="D12709" t="str">
            <v>張世樺</v>
          </cell>
          <cell r="E12709" t="str">
            <v>張世樺先生</v>
          </cell>
          <cell r="F12709">
            <v>939171553</v>
          </cell>
        </row>
        <row r="12710">
          <cell r="A12710" t="str">
            <v>P630119</v>
          </cell>
          <cell r="B12710" t="str">
            <v>AKF6003</v>
          </cell>
          <cell r="C12710" t="str">
            <v>先生</v>
          </cell>
          <cell r="D12710" t="str">
            <v>賴郁芬</v>
          </cell>
          <cell r="E12710" t="str">
            <v>洪宗慶先生</v>
          </cell>
          <cell r="F12710">
            <v>910112007</v>
          </cell>
        </row>
        <row r="12711">
          <cell r="A12711" t="str">
            <v>P630159</v>
          </cell>
          <cell r="B12711" t="str">
            <v>AJG8802</v>
          </cell>
          <cell r="C12711" t="str">
            <v>小姐</v>
          </cell>
          <cell r="D12711" t="str">
            <v>李敏惠</v>
          </cell>
          <cell r="E12711" t="str">
            <v>李敏惠小姐</v>
          </cell>
          <cell r="F12711">
            <v>919303387</v>
          </cell>
        </row>
        <row r="12712">
          <cell r="A12712" t="str">
            <v>P630162</v>
          </cell>
          <cell r="B12712" t="str">
            <v>AKJ5619</v>
          </cell>
          <cell r="C12712" t="str">
            <v>先生</v>
          </cell>
          <cell r="D12712" t="str">
            <v>楊景晴</v>
          </cell>
          <cell r="E12712" t="str">
            <v>葉冠華先生</v>
          </cell>
          <cell r="F12712">
            <v>988395065</v>
          </cell>
        </row>
        <row r="12713">
          <cell r="A12713" t="str">
            <v>P630173</v>
          </cell>
          <cell r="B12713" t="str">
            <v>AKF9686</v>
          </cell>
          <cell r="C12713" t="str">
            <v>小姐</v>
          </cell>
          <cell r="D12713" t="str">
            <v>李苡榕</v>
          </cell>
          <cell r="E12713" t="str">
            <v>李苡榕小姐</v>
          </cell>
          <cell r="F12713">
            <v>910063052</v>
          </cell>
        </row>
        <row r="12714">
          <cell r="A12714" t="str">
            <v>P630262</v>
          </cell>
          <cell r="B12714" t="str">
            <v>ARJ1237</v>
          </cell>
          <cell r="C12714" t="str">
            <v>先生</v>
          </cell>
          <cell r="D12714" t="str">
            <v>洪進義</v>
          </cell>
          <cell r="E12714" t="str">
            <v>洪進義先生</v>
          </cell>
          <cell r="F12714">
            <v>931558566</v>
          </cell>
        </row>
        <row r="12715">
          <cell r="A12715" t="str">
            <v>P630588</v>
          </cell>
          <cell r="B12715" t="str">
            <v>AKR7153</v>
          </cell>
          <cell r="C12715" t="str">
            <v>小姐</v>
          </cell>
          <cell r="D12715" t="str">
            <v>呂金蘭</v>
          </cell>
          <cell r="E12715" t="str">
            <v>呂金蘭小姐</v>
          </cell>
          <cell r="F12715">
            <v>988611716</v>
          </cell>
        </row>
        <row r="12716">
          <cell r="A12716" t="str">
            <v>P631920</v>
          </cell>
          <cell r="B12716" t="str">
            <v>AKK5123</v>
          </cell>
          <cell r="C12716" t="str">
            <v>小姐</v>
          </cell>
          <cell r="D12716" t="str">
            <v>阮淑萍</v>
          </cell>
          <cell r="E12716" t="str">
            <v>阮淑萍小姐</v>
          </cell>
          <cell r="F12716">
            <v>922582234</v>
          </cell>
        </row>
        <row r="12717">
          <cell r="A12717" t="str">
            <v>P631925</v>
          </cell>
          <cell r="B12717" t="str">
            <v>AKF9896</v>
          </cell>
          <cell r="C12717" t="str">
            <v>先生</v>
          </cell>
          <cell r="D12717" t="str">
            <v>柯炳榮</v>
          </cell>
          <cell r="E12717" t="str">
            <v>柯炳榮先生</v>
          </cell>
          <cell r="F12717">
            <v>989873795</v>
          </cell>
        </row>
        <row r="12718">
          <cell r="A12718" t="str">
            <v>P631926</v>
          </cell>
          <cell r="B12718" t="str">
            <v>AKF9192</v>
          </cell>
          <cell r="C12718" t="str">
            <v>先生</v>
          </cell>
          <cell r="D12718" t="str">
            <v>許乃仁</v>
          </cell>
          <cell r="E12718" t="str">
            <v>許乃仁先生</v>
          </cell>
          <cell r="F12718">
            <v>936995025</v>
          </cell>
        </row>
        <row r="12719">
          <cell r="A12719" t="str">
            <v>P631928</v>
          </cell>
          <cell r="B12719" t="str">
            <v>AKJ5228</v>
          </cell>
          <cell r="C12719" t="str">
            <v>小姐</v>
          </cell>
          <cell r="D12719" t="str">
            <v>蔡佳樺</v>
          </cell>
          <cell r="E12719" t="str">
            <v>蔡佳樺小姐</v>
          </cell>
          <cell r="F12719">
            <v>989073764</v>
          </cell>
        </row>
        <row r="12720">
          <cell r="A12720" t="str">
            <v>P631943</v>
          </cell>
          <cell r="B12720" t="str">
            <v>AKJ3123</v>
          </cell>
          <cell r="C12720" t="str">
            <v>先生</v>
          </cell>
          <cell r="D12720" t="str">
            <v>林銘釗</v>
          </cell>
          <cell r="E12720" t="str">
            <v>林銘釗先生</v>
          </cell>
          <cell r="F12720">
            <v>921421889</v>
          </cell>
        </row>
        <row r="12721">
          <cell r="A12721" t="str">
            <v>P631944</v>
          </cell>
          <cell r="B12721" t="str">
            <v>AKK3815</v>
          </cell>
          <cell r="C12721" t="str">
            <v>小姐</v>
          </cell>
          <cell r="D12721" t="str">
            <v>陳采茵</v>
          </cell>
          <cell r="E12721" t="str">
            <v>陳采茵小姐</v>
          </cell>
          <cell r="F12721">
            <v>916861532</v>
          </cell>
        </row>
        <row r="12722">
          <cell r="A12722" t="str">
            <v>P631959</v>
          </cell>
          <cell r="B12722" t="str">
            <v>AKF9760</v>
          </cell>
          <cell r="C12722" t="str">
            <v>小姐</v>
          </cell>
          <cell r="D12722" t="str">
            <v>陳映孝</v>
          </cell>
          <cell r="E12722" t="str">
            <v>陳映孝小姐</v>
          </cell>
          <cell r="F12722">
            <v>955332991</v>
          </cell>
        </row>
        <row r="12723">
          <cell r="A12723" t="str">
            <v>P632018</v>
          </cell>
          <cell r="B12723" t="str">
            <v>AJN1002</v>
          </cell>
          <cell r="C12723" t="str">
            <v>先生</v>
          </cell>
          <cell r="D12723" t="str">
            <v>陳羿妃</v>
          </cell>
          <cell r="E12723" t="str">
            <v>鄒錦瑤先生</v>
          </cell>
          <cell r="F12723">
            <v>972877227</v>
          </cell>
        </row>
        <row r="12724">
          <cell r="A12724" t="str">
            <v>P632137</v>
          </cell>
          <cell r="B12724" t="str">
            <v>AKA5735</v>
          </cell>
          <cell r="C12724" t="str">
            <v>先生</v>
          </cell>
          <cell r="D12724" t="str">
            <v>金倫設計工程(限)郭威</v>
          </cell>
          <cell r="E12724" t="str">
            <v>郭威先生</v>
          </cell>
          <cell r="F12724">
            <v>911565776</v>
          </cell>
        </row>
        <row r="12725">
          <cell r="A12725" t="str">
            <v>P632138</v>
          </cell>
          <cell r="B12725" t="str">
            <v>AKP5037</v>
          </cell>
          <cell r="C12725" t="str">
            <v>先生</v>
          </cell>
          <cell r="D12725" t="str">
            <v>郭宸睿</v>
          </cell>
          <cell r="E12725" t="str">
            <v>郭宸睿先生</v>
          </cell>
          <cell r="F12725">
            <v>921594928</v>
          </cell>
        </row>
        <row r="12726">
          <cell r="A12726" t="str">
            <v>P632145</v>
          </cell>
          <cell r="B12726" t="str">
            <v>AKT1551</v>
          </cell>
          <cell r="C12726" t="str">
            <v>小姐</v>
          </cell>
          <cell r="D12726" t="str">
            <v>楊雅娉</v>
          </cell>
          <cell r="E12726" t="str">
            <v>楊雅娉小姐</v>
          </cell>
          <cell r="F12726">
            <v>916889520</v>
          </cell>
        </row>
        <row r="12727">
          <cell r="A12727" t="str">
            <v>P632148</v>
          </cell>
          <cell r="B12727" t="str">
            <v>AKA8708</v>
          </cell>
          <cell r="C12727" t="str">
            <v>先生</v>
          </cell>
          <cell r="D12727" t="str">
            <v>周珮萱</v>
          </cell>
          <cell r="E12727" t="str">
            <v>江宜庭先生</v>
          </cell>
          <cell r="F12727">
            <v>928362603</v>
          </cell>
        </row>
        <row r="12728">
          <cell r="A12728" t="str">
            <v>P632198</v>
          </cell>
          <cell r="B12728" t="str">
            <v>ALM0016</v>
          </cell>
          <cell r="C12728" t="str">
            <v>小姐</v>
          </cell>
          <cell r="D12728" t="str">
            <v>劉廷妤</v>
          </cell>
          <cell r="E12728" t="str">
            <v>劉廷妤小姐</v>
          </cell>
          <cell r="F12728">
            <v>983071256</v>
          </cell>
        </row>
        <row r="12729">
          <cell r="A12729" t="str">
            <v>P632966</v>
          </cell>
          <cell r="B12729" t="str">
            <v>ALS3535</v>
          </cell>
          <cell r="C12729" t="str">
            <v>先生</v>
          </cell>
          <cell r="D12729" t="str">
            <v>芳岳貿易有限公司張崑龍</v>
          </cell>
          <cell r="E12729" t="str">
            <v>張崑龍先生</v>
          </cell>
          <cell r="F12729">
            <v>988796929</v>
          </cell>
        </row>
        <row r="12730">
          <cell r="A12730" t="str">
            <v>P633463</v>
          </cell>
          <cell r="B12730" t="str">
            <v>RAW7997</v>
          </cell>
          <cell r="C12730" t="str">
            <v>先生</v>
          </cell>
          <cell r="D12730" t="str">
            <v>日盛全台通小客車租賃(股)公司陳達慶</v>
          </cell>
          <cell r="E12730" t="str">
            <v>陳達慶先生</v>
          </cell>
          <cell r="F12730">
            <v>931154854</v>
          </cell>
        </row>
        <row r="12731">
          <cell r="A12731" t="str">
            <v>P633465</v>
          </cell>
          <cell r="B12731" t="str">
            <v>AKL5898</v>
          </cell>
          <cell r="C12731" t="str">
            <v>先生</v>
          </cell>
          <cell r="D12731" t="str">
            <v>聯發科技股份有限公司-(財盟租賃)劉睿智</v>
          </cell>
          <cell r="E12731" t="str">
            <v>劉睿智先生</v>
          </cell>
          <cell r="F12731">
            <v>958179789</v>
          </cell>
        </row>
        <row r="12732">
          <cell r="A12732" t="str">
            <v>P633467</v>
          </cell>
          <cell r="B12732" t="str">
            <v>AKL1280</v>
          </cell>
          <cell r="C12732" t="str">
            <v>小姐</v>
          </cell>
          <cell r="D12732" t="str">
            <v>盧美璇</v>
          </cell>
          <cell r="E12732" t="str">
            <v>盧美璇小姐</v>
          </cell>
          <cell r="F12732">
            <v>910095043</v>
          </cell>
        </row>
        <row r="12733">
          <cell r="A12733" t="str">
            <v>P633469</v>
          </cell>
          <cell r="B12733" t="str">
            <v>AKK8227</v>
          </cell>
          <cell r="C12733" t="str">
            <v>小姐</v>
          </cell>
          <cell r="D12733" t="str">
            <v>曾苑楹</v>
          </cell>
          <cell r="E12733" t="str">
            <v>曾苑楹小姐</v>
          </cell>
          <cell r="F12733">
            <v>928866604</v>
          </cell>
        </row>
        <row r="12734">
          <cell r="A12734" t="str">
            <v>P633702</v>
          </cell>
          <cell r="B12734" t="str">
            <v>AKT0710</v>
          </cell>
          <cell r="C12734" t="str">
            <v>先生</v>
          </cell>
          <cell r="D12734" t="str">
            <v>周曉芳</v>
          </cell>
          <cell r="E12734" t="str">
            <v>吳坤昇先生</v>
          </cell>
          <cell r="F12734">
            <v>921866333</v>
          </cell>
        </row>
        <row r="12735">
          <cell r="A12735" t="str">
            <v>P633986</v>
          </cell>
          <cell r="B12735" t="str">
            <v>AKK7089</v>
          </cell>
          <cell r="C12735" t="str">
            <v>先生</v>
          </cell>
          <cell r="D12735" t="str">
            <v>楊立鈺</v>
          </cell>
          <cell r="E12735" t="str">
            <v>常玉林先生</v>
          </cell>
          <cell r="F12735">
            <v>932024905</v>
          </cell>
        </row>
        <row r="12736">
          <cell r="A12736" t="str">
            <v>P634003</v>
          </cell>
          <cell r="B12736" t="str">
            <v>AKK8366</v>
          </cell>
          <cell r="C12736" t="str">
            <v>小姐</v>
          </cell>
          <cell r="D12736" t="str">
            <v>上松實業有限公司黃雅雲</v>
          </cell>
          <cell r="E12736" t="str">
            <v>黃雅雲小姐</v>
          </cell>
          <cell r="F12736">
            <v>970053553</v>
          </cell>
        </row>
        <row r="12737">
          <cell r="A12737" t="str">
            <v>P634015</v>
          </cell>
          <cell r="B12737" t="str">
            <v>AKM3000</v>
          </cell>
          <cell r="C12737" t="str">
            <v>先生</v>
          </cell>
          <cell r="D12737" t="str">
            <v>吳文修</v>
          </cell>
          <cell r="E12737" t="str">
            <v>吳文修先生</v>
          </cell>
          <cell r="F12737">
            <v>937006886</v>
          </cell>
        </row>
        <row r="12738">
          <cell r="A12738" t="str">
            <v>P634063</v>
          </cell>
          <cell r="B12738" t="str">
            <v>AKL2760</v>
          </cell>
          <cell r="C12738" t="str">
            <v>先生</v>
          </cell>
          <cell r="D12738" t="str">
            <v>樓思強</v>
          </cell>
          <cell r="E12738" t="str">
            <v>樓思強先生</v>
          </cell>
          <cell r="F12738">
            <v>933806913</v>
          </cell>
        </row>
        <row r="12739">
          <cell r="A12739" t="str">
            <v>P634065</v>
          </cell>
          <cell r="B12739" t="str">
            <v>AKT8266</v>
          </cell>
          <cell r="C12739" t="str">
            <v>先生</v>
          </cell>
          <cell r="D12739" t="str">
            <v>毛元杰</v>
          </cell>
          <cell r="E12739" t="str">
            <v>毛元杰先生</v>
          </cell>
          <cell r="F12739">
            <v>926259352</v>
          </cell>
        </row>
        <row r="12740">
          <cell r="A12740" t="str">
            <v>P634067</v>
          </cell>
          <cell r="B12740" t="str">
            <v>AKA8776</v>
          </cell>
          <cell r="C12740" t="str">
            <v>先生</v>
          </cell>
          <cell r="D12740" t="str">
            <v>柯惠琪</v>
          </cell>
          <cell r="E12740" t="str">
            <v>李覿先生</v>
          </cell>
          <cell r="F12740">
            <v>936922519</v>
          </cell>
        </row>
        <row r="12741">
          <cell r="A12741" t="str">
            <v>P634073</v>
          </cell>
          <cell r="B12741" t="str">
            <v>AKK2016</v>
          </cell>
          <cell r="C12741" t="str">
            <v>小姐</v>
          </cell>
          <cell r="D12741" t="str">
            <v>陳芷檸</v>
          </cell>
          <cell r="E12741" t="str">
            <v>陳芷檸小姐</v>
          </cell>
          <cell r="F12741">
            <v>988010133</v>
          </cell>
        </row>
        <row r="12742">
          <cell r="A12742" t="str">
            <v>P634108</v>
          </cell>
          <cell r="B12742" t="str">
            <v>AJN0201</v>
          </cell>
          <cell r="C12742" t="str">
            <v>先生</v>
          </cell>
          <cell r="D12742" t="str">
            <v>張元茂</v>
          </cell>
          <cell r="E12742" t="str">
            <v>張元茂先生</v>
          </cell>
          <cell r="F12742">
            <v>988882765</v>
          </cell>
        </row>
        <row r="12743">
          <cell r="A12743" t="str">
            <v>P634232</v>
          </cell>
          <cell r="B12743" t="str">
            <v>AKK2098</v>
          </cell>
          <cell r="C12743" t="str">
            <v>先生</v>
          </cell>
          <cell r="D12743" t="str">
            <v>張文杰</v>
          </cell>
          <cell r="E12743" t="str">
            <v>張文杰先生</v>
          </cell>
          <cell r="F12743">
            <v>912295333</v>
          </cell>
        </row>
        <row r="12744">
          <cell r="A12744" t="str">
            <v>P634233</v>
          </cell>
          <cell r="B12744" t="str">
            <v>AKK9190</v>
          </cell>
          <cell r="C12744" t="str">
            <v>小姐</v>
          </cell>
          <cell r="D12744" t="str">
            <v>黃晶盈</v>
          </cell>
          <cell r="E12744" t="str">
            <v>黃晶盈小姐</v>
          </cell>
          <cell r="F12744">
            <v>983110429</v>
          </cell>
        </row>
        <row r="12745">
          <cell r="A12745" t="str">
            <v>P634235</v>
          </cell>
          <cell r="B12745" t="str">
            <v>AMU0111</v>
          </cell>
          <cell r="C12745" t="str">
            <v>小姐</v>
          </cell>
          <cell r="D12745" t="str">
            <v>陳昱君</v>
          </cell>
          <cell r="E12745" t="str">
            <v>陳昱君小姐</v>
          </cell>
          <cell r="F12745">
            <v>988932808</v>
          </cell>
        </row>
        <row r="12746">
          <cell r="A12746" t="str">
            <v>P634238</v>
          </cell>
          <cell r="B12746" t="str">
            <v>AKK5808</v>
          </cell>
          <cell r="C12746" t="str">
            <v>小姐</v>
          </cell>
          <cell r="D12746" t="str">
            <v>游欣瑩</v>
          </cell>
          <cell r="E12746" t="str">
            <v>游欣瑩小姐</v>
          </cell>
          <cell r="F12746">
            <v>922687717</v>
          </cell>
        </row>
        <row r="12747">
          <cell r="A12747" t="str">
            <v>P634719</v>
          </cell>
          <cell r="B12747" t="str">
            <v>AKM0589</v>
          </cell>
          <cell r="C12747" t="str">
            <v>先生</v>
          </cell>
          <cell r="D12747" t="str">
            <v>陳思彤</v>
          </cell>
          <cell r="E12747" t="str">
            <v>羅子傑先生</v>
          </cell>
          <cell r="F12747">
            <v>985555893</v>
          </cell>
        </row>
        <row r="12748">
          <cell r="A12748" t="str">
            <v>P634743</v>
          </cell>
          <cell r="B12748" t="str">
            <v>AKK5528</v>
          </cell>
          <cell r="C12748" t="str">
            <v>小姐</v>
          </cell>
          <cell r="D12748" t="str">
            <v>朱妍如</v>
          </cell>
          <cell r="E12748" t="str">
            <v>朱妍如小姐</v>
          </cell>
          <cell r="F12748">
            <v>937866508</v>
          </cell>
        </row>
        <row r="12749">
          <cell r="A12749" t="str">
            <v>P634745</v>
          </cell>
          <cell r="B12749" t="str">
            <v>AKK8667</v>
          </cell>
          <cell r="C12749" t="str">
            <v>先生</v>
          </cell>
          <cell r="D12749" t="str">
            <v>陳建安</v>
          </cell>
          <cell r="E12749" t="str">
            <v>陳建安先生</v>
          </cell>
          <cell r="F12749">
            <v>936845372</v>
          </cell>
        </row>
        <row r="12750">
          <cell r="A12750" t="str">
            <v>P634959</v>
          </cell>
          <cell r="B12750" t="str">
            <v>AKT7377</v>
          </cell>
          <cell r="C12750" t="str">
            <v>先生</v>
          </cell>
          <cell r="D12750" t="str">
            <v>張博凱</v>
          </cell>
          <cell r="E12750" t="str">
            <v>張博凱先生</v>
          </cell>
          <cell r="F12750">
            <v>922393209</v>
          </cell>
        </row>
        <row r="12751">
          <cell r="A12751" t="str">
            <v>P634963</v>
          </cell>
          <cell r="B12751" t="str">
            <v>AKK9009</v>
          </cell>
          <cell r="C12751" t="str">
            <v>先生</v>
          </cell>
          <cell r="D12751" t="str">
            <v>吳承遠</v>
          </cell>
          <cell r="E12751" t="str">
            <v>吳承遠先生</v>
          </cell>
          <cell r="F12751">
            <v>913553125</v>
          </cell>
        </row>
        <row r="12752">
          <cell r="A12752" t="str">
            <v>P634977</v>
          </cell>
          <cell r="B12752" t="str">
            <v>AKM0929</v>
          </cell>
          <cell r="C12752" t="str">
            <v>小姐</v>
          </cell>
          <cell r="D12752" t="str">
            <v>宋函倚</v>
          </cell>
          <cell r="E12752" t="str">
            <v>宋函倚小姐</v>
          </cell>
          <cell r="F12752">
            <v>952742955</v>
          </cell>
        </row>
        <row r="12753">
          <cell r="A12753" t="str">
            <v>P635050</v>
          </cell>
          <cell r="B12753" t="str">
            <v>AKL1880</v>
          </cell>
          <cell r="C12753" t="str">
            <v>小姐</v>
          </cell>
          <cell r="D12753" t="str">
            <v>林麗明</v>
          </cell>
          <cell r="E12753" t="str">
            <v>林麗明小姐</v>
          </cell>
          <cell r="F12753">
            <v>917249009</v>
          </cell>
        </row>
        <row r="12754">
          <cell r="A12754" t="str">
            <v>P635302</v>
          </cell>
          <cell r="B12754" t="str">
            <v>AKU3286</v>
          </cell>
          <cell r="C12754" t="str">
            <v>先生</v>
          </cell>
          <cell r="D12754" t="str">
            <v>林裕祥</v>
          </cell>
          <cell r="E12754" t="str">
            <v>林裕祥先生</v>
          </cell>
          <cell r="F12754">
            <v>958062092</v>
          </cell>
        </row>
        <row r="12755">
          <cell r="A12755" t="str">
            <v>P635402</v>
          </cell>
          <cell r="B12755" t="str">
            <v>AKK6957</v>
          </cell>
          <cell r="C12755" t="str">
            <v>先生</v>
          </cell>
          <cell r="D12755" t="str">
            <v>0連翌程</v>
          </cell>
          <cell r="E12755" t="str">
            <v>連翌程先生</v>
          </cell>
          <cell r="F12755">
            <v>975637569</v>
          </cell>
        </row>
        <row r="12756">
          <cell r="A12756" t="str">
            <v>P635403</v>
          </cell>
          <cell r="B12756" t="str">
            <v>AKK7996</v>
          </cell>
          <cell r="C12756" t="str">
            <v>先生</v>
          </cell>
          <cell r="D12756" t="str">
            <v>歐陽嘉盈</v>
          </cell>
          <cell r="E12756" t="str">
            <v>施亮宇先生</v>
          </cell>
          <cell r="F12756">
            <v>963502774</v>
          </cell>
        </row>
        <row r="12757">
          <cell r="A12757" t="str">
            <v>P635404</v>
          </cell>
          <cell r="B12757" t="str">
            <v>AKL0536</v>
          </cell>
          <cell r="C12757" t="str">
            <v>先生</v>
          </cell>
          <cell r="D12757" t="str">
            <v>許睿中</v>
          </cell>
          <cell r="E12757" t="str">
            <v>許睿中先生</v>
          </cell>
          <cell r="F12757">
            <v>989898488</v>
          </cell>
        </row>
        <row r="12758">
          <cell r="A12758" t="str">
            <v>P635587</v>
          </cell>
          <cell r="B12758" t="str">
            <v>AKG5529</v>
          </cell>
          <cell r="C12758" t="str">
            <v>小姐</v>
          </cell>
          <cell r="D12758" t="str">
            <v>劉嘉芸</v>
          </cell>
          <cell r="E12758" t="str">
            <v>劉嘉芸小姐</v>
          </cell>
          <cell r="F12758">
            <v>936944529</v>
          </cell>
        </row>
        <row r="12759">
          <cell r="A12759" t="str">
            <v>P635694</v>
          </cell>
          <cell r="B12759" t="str">
            <v>ALW0102</v>
          </cell>
          <cell r="C12759" t="str">
            <v>先生</v>
          </cell>
          <cell r="D12759" t="str">
            <v>廖家怡</v>
          </cell>
          <cell r="E12759" t="str">
            <v>簡煥章先生</v>
          </cell>
          <cell r="F12759">
            <v>987434266</v>
          </cell>
        </row>
        <row r="12760">
          <cell r="A12760" t="str">
            <v>P635766</v>
          </cell>
          <cell r="B12760" t="str">
            <v>AMG7850</v>
          </cell>
          <cell r="C12760" t="str">
            <v>小姐</v>
          </cell>
          <cell r="D12760" t="str">
            <v>馨培心理治療所呂嘉寧</v>
          </cell>
          <cell r="E12760" t="str">
            <v>呂嘉寧小姐</v>
          </cell>
          <cell r="F12760">
            <v>932874955</v>
          </cell>
        </row>
        <row r="12761">
          <cell r="A12761" t="str">
            <v>P635781</v>
          </cell>
          <cell r="B12761" t="str">
            <v>AKK7856</v>
          </cell>
          <cell r="C12761" t="str">
            <v>先生</v>
          </cell>
          <cell r="D12761" t="str">
            <v>林恬瑄</v>
          </cell>
          <cell r="E12761" t="str">
            <v>時禹先生</v>
          </cell>
          <cell r="F12761">
            <v>987117704</v>
          </cell>
        </row>
        <row r="12762">
          <cell r="A12762" t="str">
            <v>P635782</v>
          </cell>
          <cell r="B12762" t="str">
            <v>AKM0980</v>
          </cell>
          <cell r="C12762" t="str">
            <v>小姐</v>
          </cell>
          <cell r="D12762" t="str">
            <v>楊素珍</v>
          </cell>
          <cell r="E12762" t="str">
            <v>楊素珍小姐</v>
          </cell>
          <cell r="F12762">
            <v>912324086</v>
          </cell>
        </row>
        <row r="12763">
          <cell r="A12763" t="str">
            <v>P635807</v>
          </cell>
          <cell r="B12763" t="str">
            <v>AKL5912</v>
          </cell>
          <cell r="C12763" t="str">
            <v>先生</v>
          </cell>
          <cell r="D12763" t="str">
            <v>王俞閔</v>
          </cell>
          <cell r="E12763" t="str">
            <v>王俞閔先生</v>
          </cell>
          <cell r="F12763">
            <v>975530318</v>
          </cell>
        </row>
        <row r="12764">
          <cell r="A12764" t="str">
            <v>P635860</v>
          </cell>
          <cell r="B12764" t="str">
            <v>AKM1518</v>
          </cell>
          <cell r="C12764" t="str">
            <v>先生</v>
          </cell>
          <cell r="D12764" t="str">
            <v>聯發科技股份有限公司-(財盟租賃)王人立</v>
          </cell>
          <cell r="E12764" t="str">
            <v>王人立先生</v>
          </cell>
          <cell r="F12764">
            <v>965102068</v>
          </cell>
        </row>
        <row r="12765">
          <cell r="A12765" t="str">
            <v>P635861</v>
          </cell>
          <cell r="B12765" t="str">
            <v>AXA1919</v>
          </cell>
          <cell r="C12765" t="str">
            <v>先生</v>
          </cell>
          <cell r="D12765" t="str">
            <v>天見國際有限公司(財盟租賃)黃沛龍</v>
          </cell>
          <cell r="E12765" t="str">
            <v>黃沛龍先生</v>
          </cell>
          <cell r="F12765">
            <v>939557700</v>
          </cell>
        </row>
        <row r="12766">
          <cell r="A12766" t="str">
            <v>P635875</v>
          </cell>
          <cell r="B12766" t="str">
            <v>AKG5655</v>
          </cell>
          <cell r="C12766" t="str">
            <v>先生</v>
          </cell>
          <cell r="D12766" t="str">
            <v>簡翊宸</v>
          </cell>
          <cell r="E12766" t="str">
            <v>簡翊宸先生</v>
          </cell>
          <cell r="F12766">
            <v>955403128</v>
          </cell>
        </row>
        <row r="12767">
          <cell r="A12767" t="str">
            <v>P636436</v>
          </cell>
          <cell r="B12767" t="str">
            <v>AKU1538</v>
          </cell>
          <cell r="C12767" t="str">
            <v>先生</v>
          </cell>
          <cell r="D12767" t="str">
            <v>高逸陵</v>
          </cell>
          <cell r="E12767" t="str">
            <v>高逸陵先生</v>
          </cell>
          <cell r="F12767">
            <v>953287303</v>
          </cell>
        </row>
        <row r="12768">
          <cell r="A12768" t="str">
            <v>P636439</v>
          </cell>
          <cell r="B12768" t="str">
            <v>AKL7176</v>
          </cell>
          <cell r="C12768" t="str">
            <v>小姐</v>
          </cell>
          <cell r="D12768" t="str">
            <v>張玉貞</v>
          </cell>
          <cell r="E12768" t="str">
            <v>張玉貞小姐</v>
          </cell>
          <cell r="F12768">
            <v>919318064</v>
          </cell>
        </row>
        <row r="12769">
          <cell r="A12769" t="str">
            <v>P636451</v>
          </cell>
          <cell r="B12769" t="str">
            <v>ALX3366</v>
          </cell>
          <cell r="C12769" t="str">
            <v>先生</v>
          </cell>
          <cell r="D12769" t="str">
            <v>車已賣</v>
          </cell>
          <cell r="E12769" t="str">
            <v>車已賣先生</v>
          </cell>
          <cell r="F12769">
            <v>900000000</v>
          </cell>
        </row>
        <row r="12770">
          <cell r="A12770" t="str">
            <v>P636452</v>
          </cell>
          <cell r="B12770" t="str">
            <v>AMZ6277</v>
          </cell>
          <cell r="C12770" t="str">
            <v>小姐</v>
          </cell>
          <cell r="D12770" t="str">
            <v>李素萍</v>
          </cell>
          <cell r="E12770" t="str">
            <v>李素萍小姐</v>
          </cell>
          <cell r="F12770">
            <v>933793631</v>
          </cell>
        </row>
        <row r="12771">
          <cell r="A12771" t="str">
            <v>P636609</v>
          </cell>
          <cell r="B12771" t="str">
            <v>AKM5785</v>
          </cell>
          <cell r="C12771" t="str">
            <v>小姐</v>
          </cell>
          <cell r="D12771" t="str">
            <v>邱琬玉</v>
          </cell>
          <cell r="E12771" t="str">
            <v>邱琬玉小姐</v>
          </cell>
          <cell r="F12771">
            <v>927456638</v>
          </cell>
        </row>
        <row r="12772">
          <cell r="A12772" t="str">
            <v>P636801</v>
          </cell>
          <cell r="B12772" t="str">
            <v>AKL9923</v>
          </cell>
          <cell r="C12772" t="str">
            <v>先生</v>
          </cell>
          <cell r="D12772" t="str">
            <v>吳佳益</v>
          </cell>
          <cell r="E12772" t="str">
            <v>吳佳益先生</v>
          </cell>
          <cell r="F12772">
            <v>987179166</v>
          </cell>
        </row>
        <row r="12773">
          <cell r="A12773" t="str">
            <v>P636852</v>
          </cell>
          <cell r="B12773" t="str">
            <v>AGV9985</v>
          </cell>
          <cell r="C12773" t="str">
            <v>先生</v>
          </cell>
          <cell r="D12773" t="str">
            <v>許智強</v>
          </cell>
          <cell r="E12773" t="str">
            <v>許智強先生</v>
          </cell>
          <cell r="F12773">
            <v>920649907</v>
          </cell>
        </row>
        <row r="12774">
          <cell r="A12774" t="str">
            <v>P638109</v>
          </cell>
          <cell r="B12774" t="str">
            <v>AKM9702</v>
          </cell>
          <cell r="C12774" t="str">
            <v>先生</v>
          </cell>
          <cell r="D12774" t="str">
            <v>公祥貿易有限公司潘如豪</v>
          </cell>
          <cell r="E12774" t="str">
            <v>潘如豪先生</v>
          </cell>
          <cell r="F12774">
            <v>952219600</v>
          </cell>
        </row>
        <row r="12775">
          <cell r="A12775" t="str">
            <v>P638156</v>
          </cell>
          <cell r="B12775" t="str">
            <v>APP7577</v>
          </cell>
          <cell r="C12775" t="str">
            <v>先生</v>
          </cell>
          <cell r="D12775" t="str">
            <v>車已賣</v>
          </cell>
          <cell r="E12775" t="str">
            <v>車已賣先生</v>
          </cell>
          <cell r="F12775">
            <v>900000000</v>
          </cell>
        </row>
        <row r="12776">
          <cell r="A12776" t="str">
            <v>P638161</v>
          </cell>
          <cell r="B12776" t="str">
            <v>AKG9983</v>
          </cell>
          <cell r="C12776" t="str">
            <v>先生</v>
          </cell>
          <cell r="D12776" t="str">
            <v>鑫暉興業有限公司林群凱</v>
          </cell>
          <cell r="E12776" t="str">
            <v>林群凱先生</v>
          </cell>
          <cell r="F12776">
            <v>919253796</v>
          </cell>
        </row>
        <row r="12777">
          <cell r="A12777" t="str">
            <v>P638231</v>
          </cell>
          <cell r="B12777" t="str">
            <v>APD5288</v>
          </cell>
          <cell r="C12777" t="str">
            <v>先生</v>
          </cell>
          <cell r="D12777" t="str">
            <v>張祐瑜</v>
          </cell>
          <cell r="E12777" t="str">
            <v>張祐瑜先生</v>
          </cell>
          <cell r="F12777">
            <v>920080011</v>
          </cell>
        </row>
        <row r="12778">
          <cell r="A12778" t="str">
            <v>P638389</v>
          </cell>
          <cell r="B12778" t="str">
            <v>ANN0225</v>
          </cell>
          <cell r="C12778" t="str">
            <v>先生</v>
          </cell>
          <cell r="D12778" t="str">
            <v>王玉琳</v>
          </cell>
          <cell r="E12778" t="str">
            <v>李人傑先生</v>
          </cell>
          <cell r="F12778">
            <v>975551023</v>
          </cell>
        </row>
        <row r="12779">
          <cell r="A12779" t="str">
            <v>P638393</v>
          </cell>
          <cell r="B12779" t="str">
            <v>AKX2098</v>
          </cell>
          <cell r="C12779" t="str">
            <v>先生</v>
          </cell>
          <cell r="D12779" t="str">
            <v>方翔</v>
          </cell>
          <cell r="E12779" t="str">
            <v>方翔先生</v>
          </cell>
          <cell r="F12779">
            <v>933222092</v>
          </cell>
        </row>
        <row r="12780">
          <cell r="A12780" t="str">
            <v>P638395</v>
          </cell>
          <cell r="B12780" t="str">
            <v>AKM-9590</v>
          </cell>
          <cell r="C12780" t="str">
            <v>小姐</v>
          </cell>
          <cell r="D12780" t="str">
            <v>林靜怡</v>
          </cell>
          <cell r="E12780" t="str">
            <v>林靜怡小姐</v>
          </cell>
          <cell r="F12780">
            <v>923211186</v>
          </cell>
        </row>
        <row r="12781">
          <cell r="A12781" t="str">
            <v>P638402</v>
          </cell>
          <cell r="B12781" t="str">
            <v>RAX9529</v>
          </cell>
          <cell r="C12781" t="str">
            <v>小姐</v>
          </cell>
          <cell r="D12781" t="str">
            <v>格上汽車租賃股份有限公司黃小姐</v>
          </cell>
          <cell r="E12781" t="str">
            <v>黃小姐小姐</v>
          </cell>
          <cell r="F12781">
            <v>915812102</v>
          </cell>
        </row>
        <row r="12782">
          <cell r="A12782" t="str">
            <v>P638411</v>
          </cell>
          <cell r="B12782" t="str">
            <v>AKP5116</v>
          </cell>
          <cell r="C12782" t="str">
            <v>小姐</v>
          </cell>
          <cell r="D12782" t="str">
            <v>倪璿琪</v>
          </cell>
          <cell r="E12782" t="str">
            <v>倪璿琪小姐</v>
          </cell>
          <cell r="F12782">
            <v>958909076</v>
          </cell>
        </row>
        <row r="12783">
          <cell r="A12783" t="str">
            <v>P638421</v>
          </cell>
          <cell r="B12783" t="str">
            <v>AKG6935</v>
          </cell>
          <cell r="C12783" t="str">
            <v>先生</v>
          </cell>
          <cell r="D12783" t="str">
            <v>黃小如</v>
          </cell>
          <cell r="E12783" t="str">
            <v>李鈞亭先生</v>
          </cell>
          <cell r="F12783">
            <v>933727303</v>
          </cell>
        </row>
        <row r="12784">
          <cell r="A12784" t="str">
            <v>P638552</v>
          </cell>
          <cell r="B12784" t="str">
            <v>AKG7959</v>
          </cell>
          <cell r="C12784" t="str">
            <v>先生</v>
          </cell>
          <cell r="D12784" t="str">
            <v>徐宇志</v>
          </cell>
          <cell r="E12784" t="str">
            <v>徐宇志先生</v>
          </cell>
          <cell r="F12784">
            <v>930135735</v>
          </cell>
        </row>
        <row r="12785">
          <cell r="A12785" t="str">
            <v>P638998</v>
          </cell>
          <cell r="B12785" t="str">
            <v>AKW3158</v>
          </cell>
          <cell r="C12785" t="str">
            <v>小姐</v>
          </cell>
          <cell r="D12785" t="str">
            <v>曾享淳</v>
          </cell>
          <cell r="E12785" t="str">
            <v>曾享淳小姐</v>
          </cell>
          <cell r="F12785">
            <v>928239206</v>
          </cell>
        </row>
        <row r="12786">
          <cell r="A12786" t="str">
            <v>P639001</v>
          </cell>
          <cell r="B12786" t="str">
            <v>AKN3311</v>
          </cell>
          <cell r="C12786" t="str">
            <v>小姐</v>
          </cell>
          <cell r="D12786" t="str">
            <v>种蓓君</v>
          </cell>
          <cell r="E12786" t="str">
            <v>种蓓君小姐</v>
          </cell>
          <cell r="F12786">
            <v>912955392</v>
          </cell>
        </row>
        <row r="12787">
          <cell r="A12787" t="str">
            <v>P639016</v>
          </cell>
          <cell r="B12787" t="str">
            <v>AKN0913</v>
          </cell>
          <cell r="C12787" t="str">
            <v>小姐</v>
          </cell>
          <cell r="D12787" t="str">
            <v>林怡君</v>
          </cell>
          <cell r="E12787" t="str">
            <v>林怡君小姐</v>
          </cell>
          <cell r="F12787">
            <v>975162826</v>
          </cell>
        </row>
        <row r="12788">
          <cell r="A12788" t="str">
            <v>P639024</v>
          </cell>
          <cell r="B12788" t="str">
            <v>AKW0103</v>
          </cell>
          <cell r="C12788" t="str">
            <v>先生</v>
          </cell>
          <cell r="D12788" t="str">
            <v>李啟銘</v>
          </cell>
          <cell r="E12788" t="str">
            <v>李啟銘先生</v>
          </cell>
          <cell r="F12788">
            <v>926579079</v>
          </cell>
        </row>
        <row r="12789">
          <cell r="A12789" t="str">
            <v>P639166</v>
          </cell>
          <cell r="B12789" t="str">
            <v>AKN8086</v>
          </cell>
          <cell r="C12789" t="str">
            <v>先生</v>
          </cell>
          <cell r="D12789" t="str">
            <v>謝明峰</v>
          </cell>
          <cell r="E12789" t="str">
            <v>謝明峰先生</v>
          </cell>
          <cell r="F12789">
            <v>981533547</v>
          </cell>
        </row>
        <row r="12790">
          <cell r="A12790" t="str">
            <v>P639169</v>
          </cell>
          <cell r="B12790" t="str">
            <v>AKN8559</v>
          </cell>
          <cell r="C12790" t="str">
            <v>小姐</v>
          </cell>
          <cell r="D12790" t="str">
            <v>曾淑珍</v>
          </cell>
          <cell r="E12790" t="str">
            <v>曾淑珍小姐</v>
          </cell>
          <cell r="F12790">
            <v>932280355</v>
          </cell>
        </row>
        <row r="12791">
          <cell r="A12791" t="str">
            <v>P639175</v>
          </cell>
          <cell r="B12791" t="str">
            <v>AKN3853</v>
          </cell>
          <cell r="C12791" t="str">
            <v>先生</v>
          </cell>
          <cell r="D12791" t="str">
            <v>林俊傑</v>
          </cell>
          <cell r="E12791" t="str">
            <v>林俊傑先生</v>
          </cell>
          <cell r="F12791">
            <v>937164581</v>
          </cell>
        </row>
        <row r="12792">
          <cell r="A12792" t="str">
            <v>P639807</v>
          </cell>
          <cell r="B12792" t="str">
            <v>AKR3919</v>
          </cell>
          <cell r="C12792" t="str">
            <v>小姐</v>
          </cell>
          <cell r="D12792" t="str">
            <v>程蘋</v>
          </cell>
          <cell r="E12792" t="str">
            <v>程蘋小姐</v>
          </cell>
          <cell r="F12792">
            <v>930169666</v>
          </cell>
        </row>
        <row r="12793">
          <cell r="A12793" t="str">
            <v>P640118</v>
          </cell>
          <cell r="B12793" t="str">
            <v>AKR1913</v>
          </cell>
          <cell r="C12793" t="str">
            <v>先生</v>
          </cell>
          <cell r="D12793" t="str">
            <v>鉑德汽車股份有限公司程柏盛</v>
          </cell>
          <cell r="E12793" t="str">
            <v>程柏盛先生</v>
          </cell>
          <cell r="F12793">
            <v>936033878</v>
          </cell>
        </row>
        <row r="12794">
          <cell r="A12794" t="str">
            <v>P640124</v>
          </cell>
          <cell r="B12794" t="str">
            <v>ANF6668</v>
          </cell>
          <cell r="C12794" t="str">
            <v>先生</v>
          </cell>
          <cell r="D12794" t="str">
            <v>林文正</v>
          </cell>
          <cell r="E12794" t="str">
            <v>林文正先生</v>
          </cell>
          <cell r="F12794">
            <v>955379990</v>
          </cell>
        </row>
        <row r="12795">
          <cell r="A12795" t="str">
            <v>P640223</v>
          </cell>
          <cell r="B12795" t="str">
            <v>P640223</v>
          </cell>
          <cell r="C12795" t="str">
            <v>先生</v>
          </cell>
          <cell r="D12795" t="str">
            <v>鉑德汽車股份有限公司吳佳翰</v>
          </cell>
          <cell r="E12795" t="str">
            <v>吳佳翰先生</v>
          </cell>
          <cell r="F12795">
            <v>921282497</v>
          </cell>
        </row>
        <row r="12796">
          <cell r="A12796" t="str">
            <v>P640246</v>
          </cell>
          <cell r="B12796" t="str">
            <v>AKP1810</v>
          </cell>
          <cell r="C12796" t="str">
            <v>先生</v>
          </cell>
          <cell r="D12796" t="str">
            <v>巫柏青</v>
          </cell>
          <cell r="E12796" t="str">
            <v>巫柏青先生</v>
          </cell>
          <cell r="F12796">
            <v>918849966</v>
          </cell>
        </row>
        <row r="12797">
          <cell r="A12797" t="str">
            <v>P640371</v>
          </cell>
          <cell r="B12797" t="str">
            <v>ALB6116</v>
          </cell>
          <cell r="C12797" t="str">
            <v>小姐</v>
          </cell>
          <cell r="D12797" t="str">
            <v>楊雅婷</v>
          </cell>
          <cell r="E12797" t="str">
            <v>楊雅婷小姐</v>
          </cell>
          <cell r="F12797">
            <v>917577951</v>
          </cell>
        </row>
        <row r="12798">
          <cell r="A12798" t="str">
            <v>P640638</v>
          </cell>
          <cell r="B12798" t="str">
            <v>AKP1861</v>
          </cell>
          <cell r="C12798" t="str">
            <v>先生</v>
          </cell>
          <cell r="D12798" t="str">
            <v>張愛德</v>
          </cell>
          <cell r="E12798" t="str">
            <v>張愛德先生</v>
          </cell>
          <cell r="F12798">
            <v>975380708</v>
          </cell>
        </row>
        <row r="12799">
          <cell r="A12799" t="str">
            <v>P640673</v>
          </cell>
          <cell r="B12799" t="str">
            <v>AKR5628</v>
          </cell>
          <cell r="C12799" t="str">
            <v>小姐</v>
          </cell>
          <cell r="D12799" t="str">
            <v>0王彥又</v>
          </cell>
          <cell r="E12799" t="str">
            <v>王彥又小姐</v>
          </cell>
          <cell r="F12799">
            <v>988671088</v>
          </cell>
        </row>
        <row r="12800">
          <cell r="A12800" t="str">
            <v>P640677</v>
          </cell>
          <cell r="B12800" t="str">
            <v>AKW7880</v>
          </cell>
          <cell r="C12800" t="str">
            <v>先生</v>
          </cell>
          <cell r="D12800" t="str">
            <v>張家豪</v>
          </cell>
          <cell r="E12800" t="str">
            <v>張家豪先生</v>
          </cell>
          <cell r="F12800">
            <v>918224911</v>
          </cell>
        </row>
        <row r="12801">
          <cell r="A12801" t="str">
            <v>P640784</v>
          </cell>
          <cell r="B12801" t="str">
            <v>APG0889</v>
          </cell>
          <cell r="C12801" t="str">
            <v>先生</v>
          </cell>
          <cell r="D12801" t="str">
            <v>曹逸民</v>
          </cell>
          <cell r="E12801" t="str">
            <v>曹逸民先生</v>
          </cell>
          <cell r="F12801">
            <v>923838081</v>
          </cell>
        </row>
        <row r="12802">
          <cell r="A12802" t="str">
            <v>P640789</v>
          </cell>
          <cell r="B12802" t="str">
            <v>AKP6920</v>
          </cell>
          <cell r="C12802" t="str">
            <v>先生</v>
          </cell>
          <cell r="D12802" t="str">
            <v>陳德宇</v>
          </cell>
          <cell r="E12802" t="str">
            <v>陳德宇先生</v>
          </cell>
          <cell r="F12802">
            <v>928907509</v>
          </cell>
        </row>
        <row r="12803">
          <cell r="A12803" t="str">
            <v>P640798</v>
          </cell>
          <cell r="B12803" t="str">
            <v>ATV7000</v>
          </cell>
          <cell r="C12803" t="str">
            <v>先生</v>
          </cell>
          <cell r="D12803" t="str">
            <v>石光耀</v>
          </cell>
          <cell r="E12803" t="str">
            <v>石光耀先生</v>
          </cell>
          <cell r="F12803">
            <v>953348606</v>
          </cell>
        </row>
        <row r="12804">
          <cell r="A12804" t="str">
            <v>P640809</v>
          </cell>
          <cell r="B12804" t="str">
            <v>AKX0320</v>
          </cell>
          <cell r="C12804" t="str">
            <v>先生</v>
          </cell>
          <cell r="D12804" t="str">
            <v>陳廷宏</v>
          </cell>
          <cell r="E12804" t="str">
            <v>陳廷宏先生</v>
          </cell>
          <cell r="F12804">
            <v>987710530</v>
          </cell>
        </row>
        <row r="12805">
          <cell r="A12805" t="str">
            <v>P640821</v>
          </cell>
          <cell r="B12805" t="str">
            <v>AKQ8506</v>
          </cell>
          <cell r="C12805" t="str">
            <v>小姐</v>
          </cell>
          <cell r="D12805" t="str">
            <v>羅彗文</v>
          </cell>
          <cell r="E12805" t="str">
            <v>羅彗文小姐</v>
          </cell>
          <cell r="F12805">
            <v>938631657</v>
          </cell>
        </row>
        <row r="12806">
          <cell r="A12806" t="str">
            <v>P640827</v>
          </cell>
          <cell r="B12806" t="str">
            <v>AKP5090</v>
          </cell>
          <cell r="C12806" t="str">
            <v>小姐</v>
          </cell>
          <cell r="D12806" t="str">
            <v>陳芷檸</v>
          </cell>
          <cell r="E12806" t="str">
            <v>陳芷檸小姐</v>
          </cell>
          <cell r="F12806">
            <v>988010133</v>
          </cell>
        </row>
        <row r="12807">
          <cell r="A12807" t="str">
            <v>P640829</v>
          </cell>
          <cell r="B12807" t="str">
            <v>AKP1813</v>
          </cell>
          <cell r="C12807" t="str">
            <v>小姐</v>
          </cell>
          <cell r="D12807" t="str">
            <v>陳思伶</v>
          </cell>
          <cell r="E12807" t="str">
            <v>陳思伶小姐</v>
          </cell>
          <cell r="F12807">
            <v>916163421</v>
          </cell>
        </row>
        <row r="12808">
          <cell r="A12808" t="str">
            <v>P640830</v>
          </cell>
          <cell r="B12808" t="str">
            <v>AKP2330</v>
          </cell>
          <cell r="C12808" t="str">
            <v>先生</v>
          </cell>
          <cell r="D12808" t="str">
            <v>郭紋辰</v>
          </cell>
          <cell r="E12808" t="str">
            <v>郭紋辰先生</v>
          </cell>
          <cell r="F12808">
            <v>932522491</v>
          </cell>
        </row>
        <row r="12809">
          <cell r="A12809" t="str">
            <v>P640832</v>
          </cell>
          <cell r="B12809" t="str">
            <v>AKS2886</v>
          </cell>
          <cell r="C12809" t="str">
            <v>先生</v>
          </cell>
          <cell r="D12809" t="str">
            <v>謝明峰</v>
          </cell>
          <cell r="E12809" t="str">
            <v>謝明峰先生</v>
          </cell>
          <cell r="F12809">
            <v>981533547</v>
          </cell>
        </row>
        <row r="12810">
          <cell r="A12810" t="str">
            <v>P640834</v>
          </cell>
          <cell r="B12810" t="str">
            <v>AKR1159</v>
          </cell>
          <cell r="C12810" t="str">
            <v>小姐</v>
          </cell>
          <cell r="D12810" t="str">
            <v>顏冰姿</v>
          </cell>
          <cell r="E12810" t="str">
            <v>顏冰姿小姐</v>
          </cell>
          <cell r="F12810">
            <v>910106039</v>
          </cell>
        </row>
        <row r="12811">
          <cell r="A12811" t="str">
            <v>P640841</v>
          </cell>
          <cell r="B12811" t="str">
            <v>AKR5268</v>
          </cell>
          <cell r="C12811" t="str">
            <v>先生</v>
          </cell>
          <cell r="D12811" t="str">
            <v>台元吉有限公司黃彬杰</v>
          </cell>
          <cell r="E12811" t="str">
            <v>黃彬杰先生</v>
          </cell>
          <cell r="F12811">
            <v>988003840</v>
          </cell>
        </row>
        <row r="12812">
          <cell r="A12812" t="str">
            <v>P640932</v>
          </cell>
          <cell r="B12812" t="str">
            <v>AKY2888</v>
          </cell>
          <cell r="C12812" t="str">
            <v>先生</v>
          </cell>
          <cell r="D12812" t="str">
            <v>翁浩雲</v>
          </cell>
          <cell r="E12812" t="str">
            <v>翁浩雲先生</v>
          </cell>
          <cell r="F12812">
            <v>963626311</v>
          </cell>
        </row>
        <row r="12813">
          <cell r="A12813" t="str">
            <v>P641049</v>
          </cell>
          <cell r="B12813" t="str">
            <v>AKX6009</v>
          </cell>
          <cell r="C12813" t="str">
            <v>小姐</v>
          </cell>
          <cell r="D12813" t="str">
            <v>林家萱</v>
          </cell>
          <cell r="E12813" t="str">
            <v>林家萱小姐</v>
          </cell>
          <cell r="F12813">
            <v>935283927</v>
          </cell>
        </row>
        <row r="12814">
          <cell r="A12814" t="str">
            <v>P641090</v>
          </cell>
          <cell r="B12814" t="str">
            <v>AKP1715</v>
          </cell>
          <cell r="C12814" t="str">
            <v>小姐</v>
          </cell>
          <cell r="D12814" t="str">
            <v>楊曼君</v>
          </cell>
          <cell r="E12814" t="str">
            <v>楊曼君小姐</v>
          </cell>
          <cell r="F12814">
            <v>961069105</v>
          </cell>
        </row>
        <row r="12815">
          <cell r="A12815" t="str">
            <v>P641091</v>
          </cell>
          <cell r="B12815" t="str">
            <v>AKR1161</v>
          </cell>
          <cell r="C12815" t="str">
            <v>先生</v>
          </cell>
          <cell r="D12815" t="str">
            <v>蔡惠婷</v>
          </cell>
          <cell r="E12815" t="str">
            <v>吳懷仁先生</v>
          </cell>
          <cell r="F12815">
            <v>911880577</v>
          </cell>
        </row>
        <row r="12816">
          <cell r="A12816" t="str">
            <v>P641310</v>
          </cell>
          <cell r="B12816" t="str">
            <v>ALY7268</v>
          </cell>
          <cell r="C12816" t="str">
            <v>先生</v>
          </cell>
          <cell r="D12816" t="str">
            <v>謝坤延</v>
          </cell>
          <cell r="E12816" t="str">
            <v>謝坤延先生</v>
          </cell>
          <cell r="F12816">
            <v>928350576</v>
          </cell>
        </row>
        <row r="12817">
          <cell r="A12817" t="str">
            <v>P641365</v>
          </cell>
          <cell r="B12817" t="str">
            <v>ANF0919</v>
          </cell>
          <cell r="C12817" t="str">
            <v>先生</v>
          </cell>
          <cell r="D12817" t="str">
            <v>鄭承維</v>
          </cell>
          <cell r="E12817" t="str">
            <v>鄭承維先生</v>
          </cell>
          <cell r="F12817">
            <v>938397958</v>
          </cell>
        </row>
        <row r="12818">
          <cell r="A12818" t="str">
            <v>P641471</v>
          </cell>
          <cell r="B12818" t="str">
            <v>AKP8765</v>
          </cell>
          <cell r="C12818" t="str">
            <v>小姐</v>
          </cell>
          <cell r="D12818" t="str">
            <v>洪素靖</v>
          </cell>
          <cell r="E12818" t="str">
            <v>洪素靖小姐</v>
          </cell>
          <cell r="F12818">
            <v>922092230</v>
          </cell>
        </row>
        <row r="12819">
          <cell r="A12819" t="str">
            <v>P641474</v>
          </cell>
          <cell r="B12819" t="str">
            <v>ALP5206</v>
          </cell>
          <cell r="C12819" t="str">
            <v>先生</v>
          </cell>
          <cell r="D12819" t="str">
            <v>游玉玲</v>
          </cell>
          <cell r="E12819" t="str">
            <v>李先生先生</v>
          </cell>
          <cell r="F12819">
            <v>920010005</v>
          </cell>
        </row>
        <row r="12820">
          <cell r="A12820" t="str">
            <v>P641483</v>
          </cell>
          <cell r="B12820" t="str">
            <v>AKP3130</v>
          </cell>
          <cell r="C12820" t="str">
            <v>小姐</v>
          </cell>
          <cell r="D12820" t="str">
            <v>徐曉華</v>
          </cell>
          <cell r="E12820" t="str">
            <v>徐曉華小姐</v>
          </cell>
          <cell r="F12820">
            <v>933001150</v>
          </cell>
        </row>
        <row r="12821">
          <cell r="A12821" t="str">
            <v>P641490</v>
          </cell>
          <cell r="B12821" t="str">
            <v>AKX1361</v>
          </cell>
          <cell r="C12821" t="str">
            <v>先生</v>
          </cell>
          <cell r="D12821" t="str">
            <v>高相如</v>
          </cell>
          <cell r="E12821" t="str">
            <v>劉金麟先生</v>
          </cell>
          <cell r="F12821">
            <v>937942186</v>
          </cell>
        </row>
        <row r="12822">
          <cell r="A12822" t="str">
            <v>P641576</v>
          </cell>
          <cell r="B12822" t="str">
            <v>AKP5050</v>
          </cell>
          <cell r="C12822" t="str">
            <v>小姐</v>
          </cell>
          <cell r="D12822" t="str">
            <v>張瑋嬙</v>
          </cell>
          <cell r="E12822" t="str">
            <v>張瑋嬙小姐</v>
          </cell>
          <cell r="F12822">
            <v>900000000</v>
          </cell>
        </row>
        <row r="12823">
          <cell r="A12823" t="str">
            <v>P641591</v>
          </cell>
          <cell r="B12823" t="str">
            <v>AKP9621</v>
          </cell>
          <cell r="C12823" t="str">
            <v>先生</v>
          </cell>
          <cell r="D12823" t="str">
            <v>鄭豐瑜</v>
          </cell>
          <cell r="E12823" t="str">
            <v>顏銘宏先生</v>
          </cell>
          <cell r="F12823">
            <v>979966281</v>
          </cell>
        </row>
        <row r="12824">
          <cell r="A12824" t="str">
            <v>P641597</v>
          </cell>
          <cell r="B12824" t="str">
            <v>AKR7038</v>
          </cell>
          <cell r="C12824" t="str">
            <v>先生</v>
          </cell>
          <cell r="D12824" t="str">
            <v>林欣煌</v>
          </cell>
          <cell r="E12824" t="str">
            <v>林欣煌先生</v>
          </cell>
          <cell r="F12824">
            <v>972169202</v>
          </cell>
        </row>
        <row r="12825">
          <cell r="A12825" t="str">
            <v>P641611</v>
          </cell>
          <cell r="B12825" t="str">
            <v>RBT1235</v>
          </cell>
          <cell r="C12825" t="str">
            <v>小姐</v>
          </cell>
          <cell r="D12825" t="str">
            <v>江筱薇</v>
          </cell>
          <cell r="E12825" t="str">
            <v>江筱薇小姐</v>
          </cell>
          <cell r="F12825">
            <v>981012300</v>
          </cell>
        </row>
        <row r="12826">
          <cell r="A12826" t="str">
            <v>P641640</v>
          </cell>
          <cell r="B12826" t="str">
            <v>AKP6662</v>
          </cell>
          <cell r="C12826" t="str">
            <v>先生</v>
          </cell>
          <cell r="D12826" t="str">
            <v>劉永嘉</v>
          </cell>
          <cell r="E12826" t="str">
            <v>劉永嘉先生</v>
          </cell>
          <cell r="F12826">
            <v>989023767</v>
          </cell>
        </row>
        <row r="12827">
          <cell r="A12827" t="str">
            <v>P641643</v>
          </cell>
          <cell r="B12827" t="str">
            <v>AKR6618</v>
          </cell>
          <cell r="C12827" t="str">
            <v>小姐</v>
          </cell>
          <cell r="D12827" t="str">
            <v>張乃旌</v>
          </cell>
          <cell r="E12827" t="str">
            <v>張乃旌小姐</v>
          </cell>
          <cell r="F12827">
            <v>983494365</v>
          </cell>
        </row>
        <row r="12828">
          <cell r="A12828" t="str">
            <v>P641648</v>
          </cell>
          <cell r="B12828" t="str">
            <v>AKR5857</v>
          </cell>
          <cell r="C12828" t="str">
            <v>先生</v>
          </cell>
          <cell r="D12828" t="str">
            <v>陳進東</v>
          </cell>
          <cell r="E12828" t="str">
            <v>陳進東先生</v>
          </cell>
          <cell r="F12828">
            <v>972635727</v>
          </cell>
        </row>
        <row r="12829">
          <cell r="A12829" t="str">
            <v>P641661</v>
          </cell>
          <cell r="B12829" t="str">
            <v>AKP1806</v>
          </cell>
          <cell r="C12829" t="str">
            <v>先生</v>
          </cell>
          <cell r="D12829" t="str">
            <v>南天書局有限公司魏志賓</v>
          </cell>
          <cell r="E12829" t="str">
            <v>魏志賓先生</v>
          </cell>
          <cell r="F12829">
            <v>916739378</v>
          </cell>
        </row>
        <row r="12830">
          <cell r="A12830" t="str">
            <v>P641666</v>
          </cell>
          <cell r="B12830" t="str">
            <v>AKP2180</v>
          </cell>
          <cell r="C12830" t="str">
            <v>先生</v>
          </cell>
          <cell r="D12830" t="str">
            <v>張璞心</v>
          </cell>
          <cell r="E12830" t="str">
            <v>詹豐誠先生</v>
          </cell>
          <cell r="F12830">
            <v>972852506</v>
          </cell>
        </row>
        <row r="12831">
          <cell r="A12831" t="str">
            <v>P641735</v>
          </cell>
          <cell r="B12831" t="str">
            <v>AKP7366</v>
          </cell>
          <cell r="C12831" t="str">
            <v>先生</v>
          </cell>
          <cell r="D12831" t="str">
            <v>創立媒體整合行銷有限公司沈建璋</v>
          </cell>
          <cell r="E12831" t="str">
            <v>沈建璋先生</v>
          </cell>
          <cell r="F12831">
            <v>927795853</v>
          </cell>
        </row>
        <row r="12832">
          <cell r="A12832" t="str">
            <v>P642033</v>
          </cell>
          <cell r="B12832" t="str">
            <v>AKR9267</v>
          </cell>
          <cell r="C12832" t="str">
            <v>先生</v>
          </cell>
          <cell r="D12832" t="str">
            <v>袁資霖</v>
          </cell>
          <cell r="E12832" t="str">
            <v>袁資霖先生</v>
          </cell>
          <cell r="F12832">
            <v>937947456</v>
          </cell>
        </row>
        <row r="12833">
          <cell r="A12833" t="str">
            <v>P642040</v>
          </cell>
          <cell r="B12833" t="str">
            <v>AKQ8553</v>
          </cell>
          <cell r="C12833" t="str">
            <v>先生</v>
          </cell>
          <cell r="D12833" t="str">
            <v>劉昌瑋</v>
          </cell>
          <cell r="E12833" t="str">
            <v>劉昌瑋先生</v>
          </cell>
          <cell r="F12833">
            <v>910240364</v>
          </cell>
        </row>
        <row r="12834">
          <cell r="A12834" t="str">
            <v>P708096</v>
          </cell>
          <cell r="B12834" t="str">
            <v>ALM1188</v>
          </cell>
          <cell r="C12834" t="str">
            <v>先生</v>
          </cell>
          <cell r="D12834" t="str">
            <v>鄭承維</v>
          </cell>
          <cell r="E12834" t="str">
            <v>鄭承維先生</v>
          </cell>
          <cell r="F12834">
            <v>938397958</v>
          </cell>
        </row>
        <row r="12835">
          <cell r="A12835" t="str">
            <v>P708125</v>
          </cell>
          <cell r="B12835" t="str">
            <v>AKJ8966</v>
          </cell>
          <cell r="C12835" t="str">
            <v>先生</v>
          </cell>
          <cell r="D12835" t="str">
            <v>謝國棟</v>
          </cell>
          <cell r="E12835" t="str">
            <v>鄭文雄先生</v>
          </cell>
          <cell r="F12835">
            <v>921388119</v>
          </cell>
        </row>
        <row r="12836">
          <cell r="A12836" t="str">
            <v>P708162</v>
          </cell>
          <cell r="B12836" t="str">
            <v>ALQ0815</v>
          </cell>
          <cell r="C12836" t="str">
            <v>先生</v>
          </cell>
          <cell r="D12836" t="str">
            <v>吳冠漢</v>
          </cell>
          <cell r="E12836" t="str">
            <v>吳冠漢先生</v>
          </cell>
          <cell r="F12836">
            <v>938065739</v>
          </cell>
        </row>
        <row r="12837">
          <cell r="A12837" t="str">
            <v>P708176</v>
          </cell>
          <cell r="B12837" t="str">
            <v>RBZ8880</v>
          </cell>
          <cell r="C12837" t="str">
            <v>先生</v>
          </cell>
          <cell r="D12837" t="str">
            <v>遠銀國際租賃股份有限公司王堅勇</v>
          </cell>
          <cell r="E12837" t="str">
            <v>邱彥凱先生</v>
          </cell>
          <cell r="F12837">
            <v>926775050</v>
          </cell>
        </row>
        <row r="12838">
          <cell r="A12838" t="str">
            <v>P708193</v>
          </cell>
          <cell r="B12838" t="str">
            <v>ANN9927</v>
          </cell>
          <cell r="C12838" t="str">
            <v>先生</v>
          </cell>
          <cell r="D12838" t="str">
            <v>0顏偉帆</v>
          </cell>
          <cell r="E12838" t="str">
            <v>許必穎先生</v>
          </cell>
          <cell r="F12838">
            <v>939886961</v>
          </cell>
        </row>
        <row r="12839">
          <cell r="A12839" t="str">
            <v>P708211</v>
          </cell>
          <cell r="B12839" t="str">
            <v>AKJ8068</v>
          </cell>
          <cell r="C12839" t="str">
            <v>先生</v>
          </cell>
          <cell r="D12839" t="str">
            <v>邵瑋霖</v>
          </cell>
          <cell r="E12839" t="str">
            <v>邵瑋霖先生</v>
          </cell>
          <cell r="F12839">
            <v>932188677</v>
          </cell>
        </row>
        <row r="12840">
          <cell r="A12840" t="str">
            <v>P708332</v>
          </cell>
          <cell r="B12840" t="str">
            <v>AVT5668</v>
          </cell>
          <cell r="C12840" t="str">
            <v>先生</v>
          </cell>
          <cell r="D12840" t="str">
            <v>張宸維</v>
          </cell>
          <cell r="E12840" t="str">
            <v>張宸維先生</v>
          </cell>
          <cell r="F12840">
            <v>922292228</v>
          </cell>
        </row>
        <row r="12841">
          <cell r="A12841" t="str">
            <v>P708382</v>
          </cell>
          <cell r="B12841" t="str">
            <v>AFL5999</v>
          </cell>
          <cell r="C12841" t="str">
            <v>先生</v>
          </cell>
          <cell r="D12841" t="str">
            <v>越佳營造股份有限公司李學明</v>
          </cell>
          <cell r="E12841" t="str">
            <v>李學明先生</v>
          </cell>
          <cell r="F12841">
            <v>917283503</v>
          </cell>
        </row>
        <row r="12842">
          <cell r="A12842" t="str">
            <v>P708388</v>
          </cell>
          <cell r="B12842" t="str">
            <v>P708388</v>
          </cell>
          <cell r="C12842" t="str">
            <v>先生</v>
          </cell>
          <cell r="D12842" t="str">
            <v>車已賣</v>
          </cell>
          <cell r="E12842" t="str">
            <v>車已賣先生</v>
          </cell>
          <cell r="F12842">
            <v>900000000</v>
          </cell>
        </row>
        <row r="12843">
          <cell r="A12843" t="str">
            <v>P708515</v>
          </cell>
          <cell r="B12843" t="str">
            <v>RBS8338</v>
          </cell>
          <cell r="C12843" t="str">
            <v>先生</v>
          </cell>
          <cell r="D12843" t="str">
            <v>中菱汽車租賃股份有限公司李宗翰</v>
          </cell>
          <cell r="E12843" t="str">
            <v>李宗翰先生</v>
          </cell>
          <cell r="F12843">
            <v>922008358</v>
          </cell>
        </row>
        <row r="12844">
          <cell r="A12844" t="str">
            <v>P708988</v>
          </cell>
          <cell r="B12844" t="str">
            <v>APQ5228</v>
          </cell>
          <cell r="C12844" t="str">
            <v>先生</v>
          </cell>
          <cell r="D12844" t="str">
            <v>楊誼銘</v>
          </cell>
          <cell r="E12844" t="str">
            <v>楊誼銘先生</v>
          </cell>
          <cell r="F12844">
            <v>937944012</v>
          </cell>
        </row>
        <row r="12845">
          <cell r="A12845" t="str">
            <v>P721540</v>
          </cell>
          <cell r="B12845" t="str">
            <v>AKS5505</v>
          </cell>
          <cell r="C12845" t="str">
            <v>先生</v>
          </cell>
          <cell r="D12845" t="str">
            <v>李冠慶</v>
          </cell>
          <cell r="E12845" t="str">
            <v>李冠慶先生</v>
          </cell>
          <cell r="F12845">
            <v>926793663</v>
          </cell>
        </row>
        <row r="12846">
          <cell r="A12846" t="str">
            <v>P721816</v>
          </cell>
          <cell r="B12846" t="str">
            <v>RAM6622</v>
          </cell>
          <cell r="C12846" t="str">
            <v>先生</v>
          </cell>
          <cell r="D12846" t="str">
            <v>宇達開發工程有限公司朱嘉諺</v>
          </cell>
          <cell r="E12846" t="str">
            <v>朱嘉諺先生</v>
          </cell>
          <cell r="F12846">
            <v>930278780</v>
          </cell>
        </row>
        <row r="12847">
          <cell r="A12847" t="str">
            <v>P722358</v>
          </cell>
          <cell r="B12847" t="str">
            <v>AGK5060</v>
          </cell>
          <cell r="C12847" t="str">
            <v>先生</v>
          </cell>
          <cell r="D12847" t="str">
            <v>楊桂蘭</v>
          </cell>
          <cell r="E12847" t="str">
            <v>簡源呈先生</v>
          </cell>
          <cell r="F12847">
            <v>978118190</v>
          </cell>
        </row>
        <row r="12848">
          <cell r="A12848" t="str">
            <v>P723248</v>
          </cell>
          <cell r="B12848" t="str">
            <v>AJF6100</v>
          </cell>
          <cell r="C12848" t="str">
            <v>小姐</v>
          </cell>
          <cell r="D12848" t="str">
            <v>董姿蘭</v>
          </cell>
          <cell r="E12848" t="str">
            <v>董姿蘭小姐</v>
          </cell>
          <cell r="F12848">
            <v>989258708</v>
          </cell>
        </row>
        <row r="12849">
          <cell r="A12849" t="str">
            <v>P729931</v>
          </cell>
          <cell r="B12849" t="str">
            <v>AJJ3325</v>
          </cell>
          <cell r="C12849" t="str">
            <v>小姐</v>
          </cell>
          <cell r="D12849" t="str">
            <v>林玉冠</v>
          </cell>
          <cell r="E12849" t="str">
            <v>林玉冠小姐</v>
          </cell>
          <cell r="F12849">
            <v>927027717</v>
          </cell>
        </row>
        <row r="12850">
          <cell r="A12850" t="str">
            <v>P729986</v>
          </cell>
          <cell r="B12850" t="str">
            <v>APW3979</v>
          </cell>
          <cell r="C12850" t="str">
            <v>先生</v>
          </cell>
          <cell r="D12850" t="str">
            <v>朱君平</v>
          </cell>
          <cell r="E12850" t="str">
            <v>朱君平先生</v>
          </cell>
          <cell r="F12850">
            <v>960180543</v>
          </cell>
        </row>
        <row r="12851">
          <cell r="A12851" t="str">
            <v>P730001</v>
          </cell>
          <cell r="B12851" t="str">
            <v>AMY2855</v>
          </cell>
          <cell r="C12851" t="str">
            <v>小姐</v>
          </cell>
          <cell r="D12851" t="str">
            <v>歐嚙踝蕭嚙</v>
          </cell>
          <cell r="E12851" t="str">
            <v>歐嚙踝蕭嚙小姐</v>
          </cell>
          <cell r="F12851">
            <v>912579620</v>
          </cell>
        </row>
        <row r="12852">
          <cell r="A12852" t="str">
            <v>P740248</v>
          </cell>
          <cell r="B12852" t="str">
            <v>APQ7685</v>
          </cell>
          <cell r="C12852" t="str">
            <v>先生</v>
          </cell>
          <cell r="D12852" t="str">
            <v>張文龍</v>
          </cell>
          <cell r="E12852" t="str">
            <v>張文龍先生</v>
          </cell>
          <cell r="F12852">
            <v>937957795</v>
          </cell>
        </row>
        <row r="12853">
          <cell r="A12853" t="str">
            <v>P741198</v>
          </cell>
          <cell r="B12853" t="str">
            <v>AKA2355</v>
          </cell>
          <cell r="C12853" t="str">
            <v>先生</v>
          </cell>
          <cell r="D12853" t="str">
            <v>東方匯理銀行劉榮昌</v>
          </cell>
          <cell r="E12853" t="str">
            <v>劉榮昌先生</v>
          </cell>
          <cell r="F12853">
            <v>933918669</v>
          </cell>
        </row>
        <row r="12854">
          <cell r="A12854" t="str">
            <v>P741252</v>
          </cell>
          <cell r="B12854" t="str">
            <v>RAW0613</v>
          </cell>
          <cell r="C12854" t="str">
            <v>先生</v>
          </cell>
          <cell r="D12854" t="str">
            <v>錩隆貿易(有)-安維斯租賃朱枋</v>
          </cell>
          <cell r="E12854" t="str">
            <v>朱枋先生</v>
          </cell>
          <cell r="F12854">
            <v>926843326</v>
          </cell>
        </row>
        <row r="12855">
          <cell r="A12855" t="str">
            <v>P741609</v>
          </cell>
          <cell r="B12855" t="str">
            <v>ASJ9599</v>
          </cell>
          <cell r="C12855" t="str">
            <v>先生</v>
          </cell>
          <cell r="D12855" t="str">
            <v>立盛砂石建材股份有限公司(財盟租賃)張照信</v>
          </cell>
          <cell r="E12855" t="str">
            <v>張照信先生</v>
          </cell>
          <cell r="F12855">
            <v>928298737</v>
          </cell>
        </row>
        <row r="12856">
          <cell r="A12856" t="str">
            <v>P741898</v>
          </cell>
          <cell r="B12856" t="str">
            <v>AKP6896</v>
          </cell>
          <cell r="C12856" t="str">
            <v>先生</v>
          </cell>
          <cell r="D12856" t="str">
            <v>大演製作股份有限公司鄭証涼</v>
          </cell>
          <cell r="E12856" t="str">
            <v>鄭証涼先生</v>
          </cell>
          <cell r="F12856">
            <v>910028617</v>
          </cell>
        </row>
        <row r="12857">
          <cell r="A12857" t="str">
            <v>P741992</v>
          </cell>
          <cell r="B12857" t="str">
            <v>AKR1118</v>
          </cell>
          <cell r="C12857" t="str">
            <v>小姐</v>
          </cell>
          <cell r="D12857" t="str">
            <v>許喬菁</v>
          </cell>
          <cell r="E12857" t="str">
            <v>許喬菁小姐</v>
          </cell>
          <cell r="F12857">
            <v>916909692</v>
          </cell>
        </row>
        <row r="12858">
          <cell r="A12858" t="str">
            <v>P742026</v>
          </cell>
          <cell r="B12858" t="str">
            <v>RAZ6998</v>
          </cell>
          <cell r="C12858" t="str">
            <v>小姐</v>
          </cell>
          <cell r="D12858" t="str">
            <v>財盟小客車租賃股份有限公司呂秋昭</v>
          </cell>
          <cell r="E12858" t="str">
            <v>呂秋昭小姐</v>
          </cell>
          <cell r="F12858">
            <v>938686600</v>
          </cell>
        </row>
        <row r="12859">
          <cell r="A12859" t="str">
            <v>P757110</v>
          </cell>
          <cell r="B12859" t="str">
            <v>AQX3813</v>
          </cell>
          <cell r="C12859" t="str">
            <v>先生</v>
          </cell>
          <cell r="D12859" t="str">
            <v>吳嘉寶</v>
          </cell>
          <cell r="E12859" t="str">
            <v>吳嘉寶先生</v>
          </cell>
          <cell r="F12859">
            <v>939114423</v>
          </cell>
        </row>
        <row r="12860">
          <cell r="A12860" t="str">
            <v>P757111</v>
          </cell>
          <cell r="B12860" t="str">
            <v>ATD0559</v>
          </cell>
          <cell r="C12860" t="str">
            <v>先生</v>
          </cell>
          <cell r="D12860" t="str">
            <v>施惟文</v>
          </cell>
          <cell r="E12860" t="str">
            <v>施惟文先生</v>
          </cell>
          <cell r="F12860">
            <v>988170150</v>
          </cell>
        </row>
        <row r="12861">
          <cell r="A12861" t="str">
            <v>P757114</v>
          </cell>
          <cell r="B12861" t="str">
            <v>AMY9697</v>
          </cell>
          <cell r="C12861" t="str">
            <v>先生</v>
          </cell>
          <cell r="D12861" t="str">
            <v>陳亦聖</v>
          </cell>
          <cell r="E12861" t="str">
            <v>陳亦聖先生</v>
          </cell>
          <cell r="F12861">
            <v>930170506</v>
          </cell>
        </row>
        <row r="12862">
          <cell r="A12862" t="str">
            <v>P757117</v>
          </cell>
          <cell r="B12862" t="str">
            <v>AQX8238</v>
          </cell>
          <cell r="C12862" t="str">
            <v>小姐</v>
          </cell>
          <cell r="D12862" t="str">
            <v>周婷婷</v>
          </cell>
          <cell r="E12862" t="str">
            <v>周婷婷小姐</v>
          </cell>
          <cell r="F12862">
            <v>910666695</v>
          </cell>
        </row>
        <row r="12863">
          <cell r="A12863" t="str">
            <v>P759165</v>
          </cell>
          <cell r="B12863" t="str">
            <v>ANC1593</v>
          </cell>
          <cell r="C12863" t="str">
            <v>先生</v>
          </cell>
          <cell r="D12863" t="str">
            <v>周彥樑</v>
          </cell>
          <cell r="E12863" t="str">
            <v>周彥樑先生</v>
          </cell>
          <cell r="F12863">
            <v>909319490</v>
          </cell>
        </row>
        <row r="12864">
          <cell r="A12864" t="str">
            <v>P759210</v>
          </cell>
          <cell r="B12864" t="str">
            <v>ANM5097</v>
          </cell>
          <cell r="C12864" t="str">
            <v>小姐</v>
          </cell>
          <cell r="D12864" t="str">
            <v>蔡瓊慧</v>
          </cell>
          <cell r="E12864" t="str">
            <v>蔡瓊慧小姐</v>
          </cell>
          <cell r="F12864">
            <v>970193293</v>
          </cell>
        </row>
        <row r="12865">
          <cell r="A12865" t="str">
            <v>P759214</v>
          </cell>
          <cell r="B12865" t="str">
            <v>AMY0812</v>
          </cell>
          <cell r="C12865" t="str">
            <v>先生</v>
          </cell>
          <cell r="D12865" t="str">
            <v>戴境瑩</v>
          </cell>
          <cell r="E12865" t="str">
            <v>戴境瑩先生</v>
          </cell>
          <cell r="F12865">
            <v>933118025</v>
          </cell>
        </row>
        <row r="12866">
          <cell r="A12866" t="str">
            <v>P759219</v>
          </cell>
          <cell r="B12866" t="str">
            <v>AKQ9963</v>
          </cell>
          <cell r="C12866" t="str">
            <v>先生</v>
          </cell>
          <cell r="D12866" t="str">
            <v>和成鋼鐵(股)公司吳翊銘</v>
          </cell>
          <cell r="E12866" t="str">
            <v>吳翊銘先生</v>
          </cell>
          <cell r="F12866">
            <v>911229396</v>
          </cell>
        </row>
        <row r="12867">
          <cell r="A12867" t="str">
            <v>P759246</v>
          </cell>
          <cell r="B12867" t="str">
            <v>ANA7222</v>
          </cell>
          <cell r="C12867" t="str">
            <v>先生</v>
          </cell>
          <cell r="D12867" t="str">
            <v>劉育誠</v>
          </cell>
          <cell r="E12867" t="str">
            <v>劉育誠先生</v>
          </cell>
          <cell r="F12867">
            <v>988678096</v>
          </cell>
        </row>
        <row r="12868">
          <cell r="A12868" t="str">
            <v>P759248</v>
          </cell>
          <cell r="B12868" t="str">
            <v>ANA7278</v>
          </cell>
          <cell r="C12868" t="str">
            <v>小姐</v>
          </cell>
          <cell r="D12868" t="str">
            <v>陳苔珍</v>
          </cell>
          <cell r="E12868" t="str">
            <v>陳苔珍小姐</v>
          </cell>
          <cell r="F12868">
            <v>922506050</v>
          </cell>
        </row>
        <row r="12869">
          <cell r="A12869" t="str">
            <v>P759267</v>
          </cell>
          <cell r="B12869" t="str">
            <v>ANV1099</v>
          </cell>
          <cell r="C12869" t="str">
            <v>先生</v>
          </cell>
          <cell r="D12869" t="str">
            <v>戴裕家</v>
          </cell>
          <cell r="E12869" t="str">
            <v>戴裕家先生</v>
          </cell>
          <cell r="F12869">
            <v>933241713</v>
          </cell>
        </row>
        <row r="12870">
          <cell r="A12870" t="str">
            <v>P759271</v>
          </cell>
          <cell r="B12870" t="str">
            <v>AQL9990</v>
          </cell>
          <cell r="C12870" t="str">
            <v>先生</v>
          </cell>
          <cell r="D12870" t="str">
            <v>陳美玲</v>
          </cell>
          <cell r="E12870" t="str">
            <v>張政偉先生</v>
          </cell>
          <cell r="F12870">
            <v>972867560</v>
          </cell>
        </row>
        <row r="12871">
          <cell r="A12871" t="str">
            <v>P759273</v>
          </cell>
          <cell r="B12871" t="str">
            <v>ANZ1636</v>
          </cell>
          <cell r="C12871" t="str">
            <v>先生</v>
          </cell>
          <cell r="D12871" t="str">
            <v>楊政憲</v>
          </cell>
          <cell r="E12871" t="str">
            <v>楊政憲先生</v>
          </cell>
          <cell r="F12871">
            <v>928613710</v>
          </cell>
        </row>
        <row r="12872">
          <cell r="A12872" t="str">
            <v>P759274</v>
          </cell>
          <cell r="B12872" t="str">
            <v>ANA1018</v>
          </cell>
          <cell r="C12872" t="str">
            <v>先生</v>
          </cell>
          <cell r="D12872" t="str">
            <v>楊竣傑</v>
          </cell>
          <cell r="E12872" t="str">
            <v>楊竣傑先生</v>
          </cell>
          <cell r="F12872">
            <v>936218128</v>
          </cell>
        </row>
        <row r="12873">
          <cell r="A12873" t="str">
            <v>P759316</v>
          </cell>
          <cell r="B12873" t="str">
            <v>ANV1328</v>
          </cell>
          <cell r="C12873" t="str">
            <v>小姐</v>
          </cell>
          <cell r="D12873" t="str">
            <v>0黃郁娟</v>
          </cell>
          <cell r="E12873" t="str">
            <v>黃郁娟小姐</v>
          </cell>
          <cell r="F12873">
            <v>960250769</v>
          </cell>
        </row>
        <row r="12874">
          <cell r="A12874" t="str">
            <v>P759320</v>
          </cell>
          <cell r="B12874" t="str">
            <v>RBB0227</v>
          </cell>
          <cell r="C12874" t="str">
            <v>小姐</v>
          </cell>
          <cell r="D12874" t="str">
            <v>葉文嫈</v>
          </cell>
          <cell r="E12874" t="str">
            <v>葉文嫈小姐</v>
          </cell>
          <cell r="F12874">
            <v>931231541</v>
          </cell>
        </row>
        <row r="12875">
          <cell r="A12875" t="str">
            <v>P759346</v>
          </cell>
          <cell r="B12875" t="str">
            <v>ATD1010</v>
          </cell>
          <cell r="C12875" t="str">
            <v>先生</v>
          </cell>
          <cell r="D12875" t="str">
            <v>陳敏珠</v>
          </cell>
          <cell r="E12875" t="str">
            <v>胡士標先生</v>
          </cell>
          <cell r="F12875">
            <v>932200954</v>
          </cell>
        </row>
        <row r="12876">
          <cell r="A12876" t="str">
            <v>P759370</v>
          </cell>
          <cell r="B12876" t="str">
            <v>ANN8508</v>
          </cell>
          <cell r="C12876" t="str">
            <v>先生</v>
          </cell>
          <cell r="D12876" t="str">
            <v>陳元豪</v>
          </cell>
          <cell r="E12876" t="str">
            <v>陳元豪先生</v>
          </cell>
          <cell r="F12876">
            <v>955683730</v>
          </cell>
        </row>
        <row r="12877">
          <cell r="A12877" t="str">
            <v>P759471</v>
          </cell>
          <cell r="B12877" t="str">
            <v>ANX0708</v>
          </cell>
          <cell r="C12877" t="str">
            <v>先生</v>
          </cell>
          <cell r="D12877" t="str">
            <v>傑昱企業有限公司賴世邦</v>
          </cell>
          <cell r="E12877" t="str">
            <v>賴世邦先生</v>
          </cell>
          <cell r="F12877">
            <v>972723158</v>
          </cell>
        </row>
        <row r="12878">
          <cell r="A12878" t="str">
            <v>P759489</v>
          </cell>
          <cell r="B12878" t="str">
            <v>APP7576</v>
          </cell>
          <cell r="C12878" t="str">
            <v>小姐</v>
          </cell>
          <cell r="D12878" t="str">
            <v>邵陳美池</v>
          </cell>
          <cell r="E12878" t="str">
            <v>邵陳美池小姐</v>
          </cell>
          <cell r="F12878">
            <v>939668886</v>
          </cell>
        </row>
        <row r="12879">
          <cell r="A12879" t="str">
            <v>P759556</v>
          </cell>
          <cell r="B12879" t="str">
            <v>ANU8125</v>
          </cell>
          <cell r="C12879" t="str">
            <v>小姐</v>
          </cell>
          <cell r="D12879" t="str">
            <v>黃羿穎</v>
          </cell>
          <cell r="E12879" t="str">
            <v>黃羿穎小姐</v>
          </cell>
          <cell r="F12879">
            <v>988852907</v>
          </cell>
        </row>
        <row r="12880">
          <cell r="A12880" t="str">
            <v>P759562</v>
          </cell>
          <cell r="B12880" t="str">
            <v>RBD9890</v>
          </cell>
          <cell r="C12880" t="str">
            <v>小姐</v>
          </cell>
          <cell r="D12880" t="str">
            <v>柏瑋科技有限公司-格上租賃張資惠</v>
          </cell>
          <cell r="E12880" t="str">
            <v>張資惠小姐</v>
          </cell>
          <cell r="F12880">
            <v>911895570</v>
          </cell>
        </row>
        <row r="12881">
          <cell r="A12881" t="str">
            <v>P759576</v>
          </cell>
          <cell r="B12881" t="str">
            <v>ANU9837</v>
          </cell>
          <cell r="C12881" t="str">
            <v>先生</v>
          </cell>
          <cell r="D12881" t="str">
            <v>林瑞斌</v>
          </cell>
          <cell r="E12881" t="str">
            <v>林瑞斌先生</v>
          </cell>
          <cell r="F12881">
            <v>937344270</v>
          </cell>
        </row>
        <row r="12882">
          <cell r="A12882" t="str">
            <v>P762117</v>
          </cell>
          <cell r="B12882" t="str">
            <v>AYF2555</v>
          </cell>
          <cell r="C12882" t="str">
            <v>先生</v>
          </cell>
          <cell r="D12882" t="str">
            <v>陳力維</v>
          </cell>
          <cell r="E12882" t="str">
            <v>陳力維先生</v>
          </cell>
          <cell r="F12882">
            <v>961075093</v>
          </cell>
        </row>
        <row r="12883">
          <cell r="A12883" t="str">
            <v>P762118</v>
          </cell>
          <cell r="B12883" t="str">
            <v>ANZ2786</v>
          </cell>
          <cell r="C12883" t="str">
            <v>先生</v>
          </cell>
          <cell r="D12883" t="str">
            <v>張有靠</v>
          </cell>
          <cell r="E12883" t="str">
            <v>張有靠先生</v>
          </cell>
          <cell r="F12883">
            <v>922789995</v>
          </cell>
        </row>
        <row r="12884">
          <cell r="A12884" t="str">
            <v>P762131</v>
          </cell>
          <cell r="B12884" t="str">
            <v>APY3333</v>
          </cell>
          <cell r="C12884" t="str">
            <v>先生</v>
          </cell>
          <cell r="D12884" t="str">
            <v>余沛緹</v>
          </cell>
          <cell r="E12884" t="str">
            <v>郭柏範先生</v>
          </cell>
          <cell r="F12884">
            <v>983931999</v>
          </cell>
        </row>
        <row r="12885">
          <cell r="A12885" t="str">
            <v>P762211</v>
          </cell>
          <cell r="B12885" t="str">
            <v>APA1002</v>
          </cell>
          <cell r="C12885" t="str">
            <v>先生</v>
          </cell>
          <cell r="D12885" t="str">
            <v>許文忠</v>
          </cell>
          <cell r="E12885" t="str">
            <v>許文忠先生</v>
          </cell>
          <cell r="F12885">
            <v>912913313</v>
          </cell>
        </row>
        <row r="12886">
          <cell r="A12886" t="str">
            <v>P762270</v>
          </cell>
          <cell r="B12886" t="str">
            <v>AMY3333</v>
          </cell>
          <cell r="C12886" t="str">
            <v>先生</v>
          </cell>
          <cell r="D12886" t="str">
            <v>羅盛源</v>
          </cell>
          <cell r="E12886" t="str">
            <v>羅盛源先生</v>
          </cell>
          <cell r="F12886">
            <v>937173401</v>
          </cell>
        </row>
        <row r="12887">
          <cell r="A12887" t="str">
            <v>P762271</v>
          </cell>
          <cell r="B12887" t="str">
            <v>AMY3535</v>
          </cell>
          <cell r="C12887" t="str">
            <v>先生</v>
          </cell>
          <cell r="D12887" t="str">
            <v>曾秀鳳</v>
          </cell>
          <cell r="E12887" t="str">
            <v>楊博宇先生</v>
          </cell>
          <cell r="F12887">
            <v>930723213</v>
          </cell>
        </row>
        <row r="12888">
          <cell r="A12888" t="str">
            <v>P762274</v>
          </cell>
          <cell r="B12888" t="str">
            <v>AQX8029</v>
          </cell>
          <cell r="C12888" t="str">
            <v>先生</v>
          </cell>
          <cell r="D12888" t="str">
            <v>萬鈺(股)公司-(聯邦租賃)曾駿清</v>
          </cell>
          <cell r="E12888" t="str">
            <v>曾駿清先生</v>
          </cell>
          <cell r="F12888">
            <v>911265223</v>
          </cell>
        </row>
        <row r="12889">
          <cell r="A12889" t="str">
            <v>P762332</v>
          </cell>
          <cell r="B12889" t="str">
            <v>ARR5135</v>
          </cell>
          <cell r="C12889" t="str">
            <v>先生</v>
          </cell>
          <cell r="D12889" t="str">
            <v>王致閔</v>
          </cell>
          <cell r="E12889" t="str">
            <v>王致閔先生</v>
          </cell>
          <cell r="F12889">
            <v>936672999</v>
          </cell>
        </row>
        <row r="12890">
          <cell r="A12890" t="str">
            <v>P762345</v>
          </cell>
          <cell r="B12890" t="str">
            <v>ANM1522</v>
          </cell>
          <cell r="C12890" t="str">
            <v>先生</v>
          </cell>
          <cell r="D12890" t="str">
            <v>蔣君文</v>
          </cell>
          <cell r="E12890" t="str">
            <v>蔣君文先生</v>
          </cell>
          <cell r="F12890">
            <v>918112577</v>
          </cell>
        </row>
        <row r="12891">
          <cell r="A12891" t="str">
            <v>P762359</v>
          </cell>
          <cell r="B12891" t="str">
            <v>ANM1135</v>
          </cell>
          <cell r="C12891" t="str">
            <v>小姐</v>
          </cell>
          <cell r="D12891" t="str">
            <v>何雨錡</v>
          </cell>
          <cell r="E12891" t="str">
            <v>何雨錡小姐</v>
          </cell>
          <cell r="F12891">
            <v>989580524</v>
          </cell>
        </row>
        <row r="12892">
          <cell r="A12892" t="str">
            <v>P762517</v>
          </cell>
          <cell r="B12892" t="str">
            <v>RBQ0226</v>
          </cell>
          <cell r="C12892" t="str">
            <v>先生</v>
          </cell>
          <cell r="D12892" t="str">
            <v>和運租車股份有限公司/勝順機器有限公司葉東和</v>
          </cell>
          <cell r="E12892" t="str">
            <v>葉東和先生</v>
          </cell>
          <cell r="F12892">
            <v>900000000</v>
          </cell>
        </row>
        <row r="12893">
          <cell r="A12893" t="str">
            <v>P762519</v>
          </cell>
          <cell r="B12893" t="str">
            <v>ATP0888</v>
          </cell>
          <cell r="C12893" t="str">
            <v>先生</v>
          </cell>
          <cell r="D12893" t="str">
            <v>0吳景旭</v>
          </cell>
          <cell r="E12893" t="str">
            <v>吳景旭先生</v>
          </cell>
          <cell r="F12893">
            <v>927012277</v>
          </cell>
        </row>
        <row r="12894">
          <cell r="A12894" t="str">
            <v>P762543</v>
          </cell>
          <cell r="B12894" t="str">
            <v>ANW6518</v>
          </cell>
          <cell r="C12894" t="str">
            <v>先生</v>
          </cell>
          <cell r="D12894" t="str">
            <v>劉宏凱</v>
          </cell>
          <cell r="E12894" t="str">
            <v>劉宏凱先生</v>
          </cell>
          <cell r="F12894">
            <v>939167456</v>
          </cell>
        </row>
        <row r="12895">
          <cell r="A12895" t="str">
            <v>P778195</v>
          </cell>
          <cell r="B12895" t="str">
            <v>AND7191</v>
          </cell>
          <cell r="C12895" t="str">
            <v>先生</v>
          </cell>
          <cell r="D12895" t="str">
            <v>簡舜傑</v>
          </cell>
          <cell r="E12895" t="str">
            <v>簡舜傑先生</v>
          </cell>
          <cell r="F12895">
            <v>952138233</v>
          </cell>
        </row>
        <row r="12896">
          <cell r="A12896" t="str">
            <v>P781403</v>
          </cell>
          <cell r="B12896" t="str">
            <v>ALF7755</v>
          </cell>
          <cell r="C12896" t="str">
            <v>先生</v>
          </cell>
          <cell r="D12896" t="str">
            <v>邱蓓蓓</v>
          </cell>
          <cell r="E12896" t="str">
            <v>王瑞岳先生</v>
          </cell>
          <cell r="F12896">
            <v>916252642</v>
          </cell>
        </row>
        <row r="12897">
          <cell r="A12897" t="str">
            <v>P781408</v>
          </cell>
          <cell r="B12897" t="str">
            <v>AKA6699</v>
          </cell>
          <cell r="C12897" t="str">
            <v>先生</v>
          </cell>
          <cell r="D12897" t="str">
            <v>聯發科技股份有限公司黃詩彥</v>
          </cell>
          <cell r="E12897" t="str">
            <v>黃詩彥先生</v>
          </cell>
          <cell r="F12897">
            <v>963563580</v>
          </cell>
        </row>
        <row r="12898">
          <cell r="A12898" t="str">
            <v>P781424</v>
          </cell>
          <cell r="B12898" t="str">
            <v>RAR5168</v>
          </cell>
          <cell r="C12898" t="str">
            <v>先生</v>
          </cell>
          <cell r="D12898" t="str">
            <v>中租迪和股份有限公司王炫皓</v>
          </cell>
          <cell r="E12898" t="str">
            <v>王炫皓先生</v>
          </cell>
          <cell r="F12898">
            <v>938858365</v>
          </cell>
        </row>
        <row r="12899">
          <cell r="A12899" t="str">
            <v>P781922</v>
          </cell>
          <cell r="B12899" t="str">
            <v>AKL6139</v>
          </cell>
          <cell r="C12899" t="str">
            <v>先生</v>
          </cell>
          <cell r="D12899" t="str">
            <v>賴城杰</v>
          </cell>
          <cell r="E12899" t="str">
            <v>賴城杰先生</v>
          </cell>
          <cell r="F12899">
            <v>978915139</v>
          </cell>
        </row>
        <row r="12900">
          <cell r="A12900" t="str">
            <v>P782418</v>
          </cell>
          <cell r="B12900" t="str">
            <v>AKX7188</v>
          </cell>
          <cell r="C12900" t="str">
            <v>先生</v>
          </cell>
          <cell r="D12900" t="str">
            <v>施明德</v>
          </cell>
          <cell r="E12900" t="str">
            <v>施明德先生</v>
          </cell>
          <cell r="F12900">
            <v>988952889</v>
          </cell>
        </row>
        <row r="12901">
          <cell r="A12901" t="str">
            <v>P782688</v>
          </cell>
          <cell r="B12901" t="str">
            <v>RAZ3038</v>
          </cell>
          <cell r="C12901" t="str">
            <v>先生</v>
          </cell>
          <cell r="D12901" t="str">
            <v>居易廣告有限公司邱豐翔</v>
          </cell>
          <cell r="E12901" t="str">
            <v>邱豐翔先生</v>
          </cell>
          <cell r="F12901">
            <v>910100892</v>
          </cell>
        </row>
        <row r="12902">
          <cell r="A12902" t="str">
            <v>P782855</v>
          </cell>
          <cell r="B12902" t="str">
            <v>ATB0712</v>
          </cell>
          <cell r="C12902" t="str">
            <v>先生</v>
          </cell>
          <cell r="D12902" t="str">
            <v>林炳輝</v>
          </cell>
          <cell r="E12902" t="str">
            <v>林炳輝先生</v>
          </cell>
          <cell r="F12902">
            <v>930855999</v>
          </cell>
        </row>
        <row r="12903">
          <cell r="A12903" t="str">
            <v>P787988</v>
          </cell>
          <cell r="B12903" t="str">
            <v>ANL0880</v>
          </cell>
          <cell r="C12903" t="str">
            <v>先生</v>
          </cell>
          <cell r="D12903" t="str">
            <v>金點資產管理有限公司呂友麒</v>
          </cell>
          <cell r="E12903" t="str">
            <v>呂友麒先生</v>
          </cell>
          <cell r="F12903">
            <v>953258682</v>
          </cell>
        </row>
        <row r="12904">
          <cell r="A12904" t="str">
            <v>P788189</v>
          </cell>
          <cell r="B12904" t="str">
            <v>AMK6568</v>
          </cell>
          <cell r="C12904" t="str">
            <v>先生</v>
          </cell>
          <cell r="D12904" t="str">
            <v>李笑彥</v>
          </cell>
          <cell r="E12904" t="str">
            <v>呂景揚先生</v>
          </cell>
          <cell r="F12904">
            <v>920960785</v>
          </cell>
        </row>
        <row r="12905">
          <cell r="A12905" t="str">
            <v>P788190</v>
          </cell>
          <cell r="B12905" t="str">
            <v>AMY2651</v>
          </cell>
          <cell r="C12905" t="str">
            <v>先生</v>
          </cell>
          <cell r="D12905" t="str">
            <v>賴志豪</v>
          </cell>
          <cell r="E12905" t="str">
            <v>賴志豪先生</v>
          </cell>
          <cell r="F12905">
            <v>986143863</v>
          </cell>
        </row>
        <row r="12906">
          <cell r="A12906" t="str">
            <v>P788273</v>
          </cell>
          <cell r="B12906" t="str">
            <v>ANZ3029</v>
          </cell>
          <cell r="C12906" t="str">
            <v>小姐</v>
          </cell>
          <cell r="D12906" t="str">
            <v>王珮齡</v>
          </cell>
          <cell r="E12906" t="str">
            <v>王珮齡小姐</v>
          </cell>
          <cell r="F12906">
            <v>918897216</v>
          </cell>
        </row>
        <row r="12907">
          <cell r="A12907" t="str">
            <v>P788276</v>
          </cell>
          <cell r="B12907" t="str">
            <v>RAZ9635</v>
          </cell>
          <cell r="C12907" t="str">
            <v>先生</v>
          </cell>
          <cell r="D12907" t="str">
            <v>台灣諾華(股)(格上租賃)劉哲佑</v>
          </cell>
          <cell r="E12907" t="str">
            <v>劉哲佑先生</v>
          </cell>
          <cell r="F12907">
            <v>928285852</v>
          </cell>
        </row>
        <row r="12908">
          <cell r="A12908" t="str">
            <v>P788277</v>
          </cell>
          <cell r="B12908" t="str">
            <v>RBA8990</v>
          </cell>
          <cell r="C12908" t="str">
            <v>先生</v>
          </cell>
          <cell r="D12908" t="str">
            <v>商達士科技有限公司-格上租賃李進賢</v>
          </cell>
          <cell r="E12908" t="str">
            <v>李進賢先生</v>
          </cell>
          <cell r="F12908">
            <v>933805662</v>
          </cell>
        </row>
        <row r="12909">
          <cell r="A12909" t="str">
            <v>P788285</v>
          </cell>
          <cell r="B12909" t="str">
            <v>ANM8995</v>
          </cell>
          <cell r="C12909" t="str">
            <v>先生</v>
          </cell>
          <cell r="D12909" t="str">
            <v>張崇瑜</v>
          </cell>
          <cell r="E12909" t="str">
            <v>張崇瑜先生</v>
          </cell>
          <cell r="F12909">
            <v>938607608</v>
          </cell>
        </row>
        <row r="12910">
          <cell r="A12910" t="str">
            <v>P788518</v>
          </cell>
          <cell r="B12910" t="str">
            <v>AMA8657</v>
          </cell>
          <cell r="C12910" t="str">
            <v>先生</v>
          </cell>
          <cell r="D12910" t="str">
            <v>陳中一</v>
          </cell>
          <cell r="E12910" t="str">
            <v>陳中一先生</v>
          </cell>
          <cell r="F12910">
            <v>988265172</v>
          </cell>
        </row>
        <row r="12911">
          <cell r="A12911" t="str">
            <v>P788526</v>
          </cell>
          <cell r="B12911" t="str">
            <v>ANA8538</v>
          </cell>
          <cell r="C12911" t="str">
            <v>先生</v>
          </cell>
          <cell r="D12911" t="str">
            <v>林韋毅</v>
          </cell>
          <cell r="E12911" t="str">
            <v>林韋毅先生</v>
          </cell>
          <cell r="F12911">
            <v>922672887</v>
          </cell>
        </row>
        <row r="12912">
          <cell r="A12912" t="str">
            <v>P788643</v>
          </cell>
          <cell r="B12912" t="str">
            <v>ANA8995</v>
          </cell>
          <cell r="C12912" t="str">
            <v>先生</v>
          </cell>
          <cell r="D12912" t="str">
            <v>余文成</v>
          </cell>
          <cell r="E12912" t="str">
            <v>余文成先生</v>
          </cell>
          <cell r="F12912">
            <v>936056992</v>
          </cell>
        </row>
        <row r="12913">
          <cell r="A12913" t="str">
            <v>P788706</v>
          </cell>
          <cell r="B12913" t="str">
            <v>ANA5807</v>
          </cell>
          <cell r="C12913" t="str">
            <v>先生</v>
          </cell>
          <cell r="D12913" t="str">
            <v>林昂台</v>
          </cell>
          <cell r="E12913" t="str">
            <v>林昂台先生</v>
          </cell>
          <cell r="F12913">
            <v>921871779</v>
          </cell>
        </row>
        <row r="12914">
          <cell r="A12914" t="str">
            <v>P788724</v>
          </cell>
          <cell r="B12914" t="str">
            <v>ANM8988</v>
          </cell>
          <cell r="C12914" t="str">
            <v>先生</v>
          </cell>
          <cell r="D12914" t="str">
            <v>沈志誠</v>
          </cell>
          <cell r="E12914" t="str">
            <v>沈志誠先生</v>
          </cell>
          <cell r="F12914">
            <v>939324520</v>
          </cell>
        </row>
        <row r="12915">
          <cell r="A12915" t="str">
            <v>P788793</v>
          </cell>
          <cell r="B12915" t="str">
            <v>ANA8608</v>
          </cell>
          <cell r="C12915" t="str">
            <v>先生</v>
          </cell>
          <cell r="D12915" t="str">
            <v>李大偉</v>
          </cell>
          <cell r="E12915" t="str">
            <v>李大偉先生</v>
          </cell>
          <cell r="F12915">
            <v>933719987</v>
          </cell>
        </row>
        <row r="12916">
          <cell r="A12916" t="str">
            <v>P788865</v>
          </cell>
          <cell r="B12916" t="str">
            <v>ANA8959</v>
          </cell>
          <cell r="C12916" t="str">
            <v>先生</v>
          </cell>
          <cell r="D12916" t="str">
            <v>高仲企業有限公司張之榮</v>
          </cell>
          <cell r="E12916" t="str">
            <v>張之榮先生</v>
          </cell>
          <cell r="F12916">
            <v>911356883</v>
          </cell>
        </row>
        <row r="12917">
          <cell r="A12917" t="str">
            <v>P808254</v>
          </cell>
          <cell r="B12917" t="str">
            <v>ANZ1030</v>
          </cell>
          <cell r="C12917" t="str">
            <v>先生</v>
          </cell>
          <cell r="D12917" t="str">
            <v>鄭智仁</v>
          </cell>
          <cell r="E12917" t="str">
            <v>鄭智仁先生</v>
          </cell>
          <cell r="F12917">
            <v>918110055</v>
          </cell>
        </row>
        <row r="12918">
          <cell r="A12918" t="str">
            <v>P808271</v>
          </cell>
          <cell r="B12918" t="str">
            <v>ANU8907</v>
          </cell>
          <cell r="C12918" t="str">
            <v>先生</v>
          </cell>
          <cell r="D12918" t="str">
            <v>鄭德華</v>
          </cell>
          <cell r="E12918" t="str">
            <v>李忠勳先生</v>
          </cell>
          <cell r="F12918">
            <v>926117799</v>
          </cell>
        </row>
        <row r="12919">
          <cell r="A12919" t="str">
            <v>P808272</v>
          </cell>
          <cell r="B12919" t="str">
            <v>ALC1688</v>
          </cell>
          <cell r="C12919" t="str">
            <v>小姐</v>
          </cell>
          <cell r="D12919" t="str">
            <v>曹玫</v>
          </cell>
          <cell r="E12919" t="str">
            <v>曹玫小姐</v>
          </cell>
          <cell r="F12919">
            <v>928127082</v>
          </cell>
        </row>
        <row r="12920">
          <cell r="A12920" t="str">
            <v>P808624</v>
          </cell>
          <cell r="B12920" t="str">
            <v>ANV5098</v>
          </cell>
          <cell r="C12920" t="str">
            <v>先生</v>
          </cell>
          <cell r="D12920" t="str">
            <v>吳子耀</v>
          </cell>
          <cell r="E12920" t="str">
            <v>吳子耀先生</v>
          </cell>
          <cell r="F12920">
            <v>973730289</v>
          </cell>
        </row>
        <row r="12921">
          <cell r="A12921" t="str">
            <v>P808930</v>
          </cell>
          <cell r="B12921" t="str">
            <v>ARE2066</v>
          </cell>
          <cell r="C12921" t="str">
            <v>先生</v>
          </cell>
          <cell r="D12921" t="str">
            <v>張銘禮</v>
          </cell>
          <cell r="E12921" t="str">
            <v>張銘禮先生</v>
          </cell>
          <cell r="F12921">
            <v>936271818</v>
          </cell>
        </row>
        <row r="12922">
          <cell r="A12922" t="str">
            <v>P827916</v>
          </cell>
          <cell r="B12922" t="str">
            <v>ANW5333</v>
          </cell>
          <cell r="C12922" t="str">
            <v>先生</v>
          </cell>
          <cell r="D12922" t="str">
            <v>陳昱達</v>
          </cell>
          <cell r="E12922" t="str">
            <v>陳昱達先生</v>
          </cell>
          <cell r="F12922">
            <v>903093522</v>
          </cell>
        </row>
        <row r="12923">
          <cell r="A12923" t="str">
            <v>P827985</v>
          </cell>
          <cell r="B12923" t="str">
            <v>ARE0827</v>
          </cell>
          <cell r="C12923" t="str">
            <v>先生</v>
          </cell>
          <cell r="D12923" t="str">
            <v>謝宏杰</v>
          </cell>
          <cell r="E12923" t="str">
            <v>謝宏杰先生</v>
          </cell>
          <cell r="F12923">
            <v>920539012</v>
          </cell>
        </row>
        <row r="12924">
          <cell r="A12924" t="str">
            <v>P828004</v>
          </cell>
          <cell r="B12924" t="str">
            <v>APK8639</v>
          </cell>
          <cell r="C12924" t="str">
            <v>先生</v>
          </cell>
          <cell r="D12924" t="str">
            <v>范堯</v>
          </cell>
          <cell r="E12924" t="str">
            <v>范堯先生</v>
          </cell>
          <cell r="F12924">
            <v>983341128</v>
          </cell>
        </row>
        <row r="12925">
          <cell r="A12925" t="str">
            <v>P828241</v>
          </cell>
          <cell r="B12925" t="str">
            <v>AMZ0088</v>
          </cell>
          <cell r="C12925" t="str">
            <v>先生</v>
          </cell>
          <cell r="D12925" t="str">
            <v>蕭梵曦</v>
          </cell>
          <cell r="E12925" t="str">
            <v>蕭梵曦先生</v>
          </cell>
          <cell r="F12925">
            <v>922601661</v>
          </cell>
        </row>
        <row r="12926">
          <cell r="A12926" t="str">
            <v>P828243</v>
          </cell>
          <cell r="B12926" t="str">
            <v>AKR9995</v>
          </cell>
          <cell r="C12926" t="str">
            <v>先生</v>
          </cell>
          <cell r="D12926" t="str">
            <v>黃士堯</v>
          </cell>
          <cell r="E12926" t="str">
            <v>黃士堯先生</v>
          </cell>
          <cell r="F12926">
            <v>983555995</v>
          </cell>
        </row>
        <row r="12927">
          <cell r="A12927" t="str">
            <v>P828246</v>
          </cell>
          <cell r="B12927" t="str">
            <v>AKR5935</v>
          </cell>
          <cell r="C12927" t="str">
            <v>小姐</v>
          </cell>
          <cell r="D12927" t="str">
            <v>林盈秀</v>
          </cell>
          <cell r="E12927" t="str">
            <v>林盈秀小姐</v>
          </cell>
          <cell r="F12927">
            <v>921283636</v>
          </cell>
        </row>
        <row r="12928">
          <cell r="A12928" t="str">
            <v>P828254</v>
          </cell>
          <cell r="B12928" t="str">
            <v>ATG2001</v>
          </cell>
          <cell r="C12928" t="str">
            <v>先生</v>
          </cell>
          <cell r="D12928" t="str">
            <v>陳嘉星</v>
          </cell>
          <cell r="E12928" t="str">
            <v>陳嘉星先生</v>
          </cell>
          <cell r="F12928">
            <v>933708751</v>
          </cell>
        </row>
        <row r="12929">
          <cell r="A12929" t="str">
            <v>P828258</v>
          </cell>
          <cell r="B12929" t="str">
            <v>AKR8287</v>
          </cell>
          <cell r="C12929" t="str">
            <v>先生</v>
          </cell>
          <cell r="D12929" t="str">
            <v>游宗樺</v>
          </cell>
          <cell r="E12929" t="str">
            <v>游宗樺先生</v>
          </cell>
          <cell r="F12929">
            <v>937553858</v>
          </cell>
        </row>
        <row r="12930">
          <cell r="A12930" t="str">
            <v>P828304</v>
          </cell>
          <cell r="B12930" t="str">
            <v>RBA9718</v>
          </cell>
          <cell r="C12930" t="str">
            <v>小姐</v>
          </cell>
          <cell r="D12930" t="str">
            <v>健蓁股份有限公司(財盟)藍富美</v>
          </cell>
          <cell r="E12930" t="str">
            <v>藍富美小姐</v>
          </cell>
          <cell r="F12930">
            <v>932198616</v>
          </cell>
        </row>
        <row r="12931">
          <cell r="A12931" t="str">
            <v>P849945</v>
          </cell>
          <cell r="B12931" t="str">
            <v>ANX9105</v>
          </cell>
          <cell r="C12931" t="str">
            <v>先生</v>
          </cell>
          <cell r="D12931" t="str">
            <v>曹祖聖</v>
          </cell>
          <cell r="E12931" t="str">
            <v>曹祖聖先生</v>
          </cell>
          <cell r="F12931">
            <v>955012475</v>
          </cell>
        </row>
        <row r="12932">
          <cell r="A12932" t="str">
            <v>P890038</v>
          </cell>
          <cell r="B12932" t="str">
            <v>ANU1923</v>
          </cell>
          <cell r="C12932" t="str">
            <v>小姐</v>
          </cell>
          <cell r="D12932" t="str">
            <v>黃仁美</v>
          </cell>
          <cell r="E12932" t="str">
            <v>黃仁美小姐</v>
          </cell>
          <cell r="F12932">
            <v>939337400</v>
          </cell>
        </row>
        <row r="12933">
          <cell r="A12933" t="str">
            <v>P890052</v>
          </cell>
          <cell r="B12933" t="str">
            <v>ANX9826</v>
          </cell>
          <cell r="C12933" t="str">
            <v>先生</v>
          </cell>
          <cell r="D12933" t="str">
            <v>呂美琳</v>
          </cell>
          <cell r="E12933" t="str">
            <v>簡佑任先生</v>
          </cell>
          <cell r="F12933">
            <v>919479080</v>
          </cell>
        </row>
        <row r="12934">
          <cell r="A12934" t="str">
            <v>P890055</v>
          </cell>
          <cell r="B12934" t="str">
            <v>ARF6070</v>
          </cell>
          <cell r="C12934" t="str">
            <v>先生</v>
          </cell>
          <cell r="D12934" t="str">
            <v>陳松桂</v>
          </cell>
          <cell r="E12934" t="str">
            <v>陳松桂先生</v>
          </cell>
          <cell r="F12934">
            <v>936993133</v>
          </cell>
        </row>
        <row r="12935">
          <cell r="A12935" t="str">
            <v>P890059</v>
          </cell>
          <cell r="B12935" t="str">
            <v>APP1151</v>
          </cell>
          <cell r="C12935" t="str">
            <v>先生</v>
          </cell>
          <cell r="D12935" t="str">
            <v>邱訪芳</v>
          </cell>
          <cell r="E12935" t="str">
            <v>劉兆安先生</v>
          </cell>
          <cell r="F12935">
            <v>932667546</v>
          </cell>
        </row>
        <row r="12936">
          <cell r="A12936" t="str">
            <v>P890062</v>
          </cell>
          <cell r="B12936" t="str">
            <v>APP7715</v>
          </cell>
          <cell r="C12936" t="str">
            <v>先生</v>
          </cell>
          <cell r="D12936" t="str">
            <v>陳貞吟</v>
          </cell>
          <cell r="E12936" t="str">
            <v>李創欽先生</v>
          </cell>
          <cell r="F12936">
            <v>986568889</v>
          </cell>
        </row>
        <row r="12937">
          <cell r="A12937" t="str">
            <v>P890189</v>
          </cell>
          <cell r="B12937" t="str">
            <v>ARE1727</v>
          </cell>
          <cell r="C12937" t="str">
            <v>小姐</v>
          </cell>
          <cell r="D12937" t="str">
            <v>曾意文</v>
          </cell>
          <cell r="E12937" t="str">
            <v>曾意文小姐</v>
          </cell>
          <cell r="F12937">
            <v>970298765</v>
          </cell>
        </row>
        <row r="12938">
          <cell r="A12938" t="str">
            <v>P890225</v>
          </cell>
          <cell r="B12938" t="str">
            <v>ARP7288</v>
          </cell>
          <cell r="C12938" t="str">
            <v>小姐</v>
          </cell>
          <cell r="D12938" t="str">
            <v>游川瑩</v>
          </cell>
          <cell r="E12938" t="str">
            <v>游川瑩小姐</v>
          </cell>
          <cell r="F12938">
            <v>933128612</v>
          </cell>
        </row>
        <row r="12939">
          <cell r="A12939" t="str">
            <v>P890454</v>
          </cell>
          <cell r="B12939" t="str">
            <v>ARE1198</v>
          </cell>
          <cell r="C12939" t="str">
            <v>小姐</v>
          </cell>
          <cell r="D12939" t="str">
            <v>吳妍慧</v>
          </cell>
          <cell r="E12939" t="str">
            <v>吳妍慧小姐</v>
          </cell>
          <cell r="F12939">
            <v>955510832</v>
          </cell>
        </row>
        <row r="12940">
          <cell r="A12940" t="str">
            <v>P890463</v>
          </cell>
          <cell r="B12940" t="str">
            <v>ARE2855</v>
          </cell>
          <cell r="C12940" t="str">
            <v>先生</v>
          </cell>
          <cell r="D12940" t="str">
            <v>劉子祥</v>
          </cell>
          <cell r="E12940" t="str">
            <v>劉子祥先生</v>
          </cell>
          <cell r="F12940">
            <v>920209755</v>
          </cell>
        </row>
        <row r="12941">
          <cell r="A12941" t="str">
            <v>P890464</v>
          </cell>
          <cell r="B12941" t="str">
            <v>ARE2105</v>
          </cell>
          <cell r="C12941" t="str">
            <v>小姐</v>
          </cell>
          <cell r="D12941" t="str">
            <v>沈錦雀</v>
          </cell>
          <cell r="E12941" t="str">
            <v>沈錦雀小姐</v>
          </cell>
          <cell r="F12941">
            <v>936129869</v>
          </cell>
        </row>
        <row r="12942">
          <cell r="A12942" t="str">
            <v>P890478</v>
          </cell>
          <cell r="B12942" t="str">
            <v>APP1956</v>
          </cell>
          <cell r="C12942" t="str">
            <v>先生</v>
          </cell>
          <cell r="D12942" t="str">
            <v>陳又旭</v>
          </cell>
          <cell r="E12942" t="str">
            <v>陳又旭先生</v>
          </cell>
          <cell r="F12942">
            <v>910343408</v>
          </cell>
        </row>
        <row r="12943">
          <cell r="A12943" t="str">
            <v>P890495</v>
          </cell>
          <cell r="B12943" t="str">
            <v>ANX7617</v>
          </cell>
          <cell r="C12943" t="str">
            <v>先生</v>
          </cell>
          <cell r="D12943" t="str">
            <v>徐振邦</v>
          </cell>
          <cell r="E12943" t="str">
            <v>徐振邦先生</v>
          </cell>
          <cell r="F12943">
            <v>933025351</v>
          </cell>
        </row>
        <row r="12944">
          <cell r="A12944" t="str">
            <v>P890850</v>
          </cell>
          <cell r="B12944" t="str">
            <v>RBN7577</v>
          </cell>
          <cell r="C12944" t="str">
            <v>先生</v>
          </cell>
          <cell r="D12944" t="str">
            <v>格上汽車租賃(股)有限公司鄭博元</v>
          </cell>
          <cell r="E12944" t="str">
            <v>鄭博元先生</v>
          </cell>
          <cell r="F12944">
            <v>987950612</v>
          </cell>
        </row>
        <row r="12945">
          <cell r="A12945" t="str">
            <v>P890856</v>
          </cell>
          <cell r="B12945" t="str">
            <v>APC5677</v>
          </cell>
          <cell r="C12945" t="str">
            <v>先生</v>
          </cell>
          <cell r="D12945" t="str">
            <v>劉安慧</v>
          </cell>
          <cell r="E12945" t="str">
            <v>陳焜昇先生</v>
          </cell>
          <cell r="F12945">
            <v>988895758</v>
          </cell>
        </row>
        <row r="12946">
          <cell r="A12946" t="str">
            <v>P893156</v>
          </cell>
          <cell r="B12946" t="str">
            <v>ARF2917</v>
          </cell>
          <cell r="C12946" t="str">
            <v>小姐</v>
          </cell>
          <cell r="D12946" t="str">
            <v>王佩珩</v>
          </cell>
          <cell r="E12946" t="str">
            <v>王佩珩小姐</v>
          </cell>
          <cell r="F12946">
            <v>905667979</v>
          </cell>
        </row>
        <row r="12947">
          <cell r="A12947" t="str">
            <v>P893157</v>
          </cell>
          <cell r="B12947" t="str">
            <v>ANX2189</v>
          </cell>
          <cell r="C12947" t="str">
            <v>先生</v>
          </cell>
          <cell r="D12947" t="str">
            <v>洪明(方方土)</v>
          </cell>
          <cell r="E12947" t="str">
            <v>洪明(方方土)先生</v>
          </cell>
          <cell r="F12947">
            <v>915095265</v>
          </cell>
        </row>
        <row r="12948">
          <cell r="A12948" t="str">
            <v>P893158</v>
          </cell>
          <cell r="B12948" t="str">
            <v>AND0826</v>
          </cell>
          <cell r="C12948" t="str">
            <v>先生</v>
          </cell>
          <cell r="D12948" t="str">
            <v>林佳音</v>
          </cell>
          <cell r="E12948" t="str">
            <v>陳自強先生</v>
          </cell>
          <cell r="F12948">
            <v>920906320</v>
          </cell>
        </row>
        <row r="12949">
          <cell r="A12949" t="str">
            <v>P893167</v>
          </cell>
          <cell r="B12949" t="str">
            <v>AMZ9301</v>
          </cell>
          <cell r="C12949" t="str">
            <v>小姐</v>
          </cell>
          <cell r="D12949" t="str">
            <v>許慧玲</v>
          </cell>
          <cell r="E12949" t="str">
            <v>許慧玲小姐</v>
          </cell>
          <cell r="F12949">
            <v>910056416</v>
          </cell>
        </row>
        <row r="12950">
          <cell r="A12950" t="str">
            <v>P893170</v>
          </cell>
          <cell r="B12950" t="str">
            <v>ANV5213</v>
          </cell>
          <cell r="C12950" t="str">
            <v>先生</v>
          </cell>
          <cell r="D12950" t="str">
            <v>吳佩軒</v>
          </cell>
          <cell r="E12950" t="str">
            <v>唐福良先生</v>
          </cell>
          <cell r="F12950">
            <v>932042955</v>
          </cell>
        </row>
        <row r="12951">
          <cell r="A12951" t="str">
            <v>P893174</v>
          </cell>
          <cell r="B12951" t="str">
            <v>ALC5889</v>
          </cell>
          <cell r="C12951" t="str">
            <v>先生</v>
          </cell>
          <cell r="D12951" t="str">
            <v>魏文彬</v>
          </cell>
          <cell r="E12951" t="str">
            <v>魏文彬先生</v>
          </cell>
          <cell r="F12951">
            <v>932323142</v>
          </cell>
        </row>
        <row r="12952">
          <cell r="A12952" t="str">
            <v>P893175</v>
          </cell>
          <cell r="B12952" t="str">
            <v>AQX0601</v>
          </cell>
          <cell r="C12952" t="str">
            <v>小姐</v>
          </cell>
          <cell r="D12952" t="str">
            <v>有鴻生物科技股份有限公司陳亮儒</v>
          </cell>
          <cell r="E12952" t="str">
            <v>陳亮儒小姐</v>
          </cell>
          <cell r="F12952">
            <v>920826988</v>
          </cell>
        </row>
        <row r="12953">
          <cell r="A12953" t="str">
            <v>P893249</v>
          </cell>
          <cell r="B12953" t="str">
            <v>ANV1560</v>
          </cell>
          <cell r="C12953" t="str">
            <v>先生</v>
          </cell>
          <cell r="D12953" t="str">
            <v>陳威宇</v>
          </cell>
          <cell r="E12953" t="str">
            <v>陳威宇先生</v>
          </cell>
          <cell r="F12953">
            <v>937080793</v>
          </cell>
        </row>
        <row r="12954">
          <cell r="A12954" t="str">
            <v>P893266</v>
          </cell>
          <cell r="B12954" t="str">
            <v>ANW0889</v>
          </cell>
          <cell r="C12954" t="str">
            <v>小姐</v>
          </cell>
          <cell r="D12954" t="str">
            <v>建泓科技實業股份有限公司郭吟萱</v>
          </cell>
          <cell r="E12954" t="str">
            <v>郭吟萱小姐</v>
          </cell>
          <cell r="F12954">
            <v>918940393</v>
          </cell>
        </row>
        <row r="12955">
          <cell r="A12955" t="str">
            <v>P893394</v>
          </cell>
          <cell r="B12955" t="str">
            <v>ARE8818</v>
          </cell>
          <cell r="C12955" t="str">
            <v>先生</v>
          </cell>
          <cell r="D12955" t="str">
            <v>徐茂雄</v>
          </cell>
          <cell r="E12955" t="str">
            <v>徐茂雄先生</v>
          </cell>
          <cell r="F12955">
            <v>937180590</v>
          </cell>
        </row>
        <row r="12956">
          <cell r="A12956" t="str">
            <v>P893423</v>
          </cell>
          <cell r="B12956" t="str">
            <v>ALA7166</v>
          </cell>
          <cell r="C12956" t="str">
            <v>先生</v>
          </cell>
          <cell r="D12956" t="str">
            <v>楊巧寧</v>
          </cell>
          <cell r="E12956" t="str">
            <v>林佐柏先生</v>
          </cell>
          <cell r="F12956">
            <v>922858259</v>
          </cell>
        </row>
        <row r="12957">
          <cell r="A12957" t="str">
            <v>P893431</v>
          </cell>
          <cell r="B12957" t="str">
            <v>ANV3183</v>
          </cell>
          <cell r="C12957" t="str">
            <v>先生</v>
          </cell>
          <cell r="D12957" t="str">
            <v>謝明志</v>
          </cell>
          <cell r="E12957" t="str">
            <v>謝明志先生</v>
          </cell>
          <cell r="F12957">
            <v>927258826</v>
          </cell>
        </row>
        <row r="12958">
          <cell r="A12958" t="str">
            <v>P893450</v>
          </cell>
          <cell r="B12958" t="str">
            <v>AQZ6799</v>
          </cell>
          <cell r="C12958" t="str">
            <v>先生</v>
          </cell>
          <cell r="D12958" t="str">
            <v>林大富</v>
          </cell>
          <cell r="E12958" t="str">
            <v>林大富先生</v>
          </cell>
          <cell r="F12958">
            <v>932010348</v>
          </cell>
        </row>
        <row r="12959">
          <cell r="A12959" t="str">
            <v>P893598</v>
          </cell>
          <cell r="B12959" t="str">
            <v>AQD8078</v>
          </cell>
          <cell r="C12959" t="str">
            <v>先生</v>
          </cell>
          <cell r="D12959" t="str">
            <v>張瓊慧</v>
          </cell>
          <cell r="E12959" t="str">
            <v>劉獻上先生</v>
          </cell>
          <cell r="F12959">
            <v>937795255</v>
          </cell>
        </row>
        <row r="12960">
          <cell r="A12960" t="str">
            <v>P893681</v>
          </cell>
          <cell r="B12960" t="str">
            <v>ANV2016</v>
          </cell>
          <cell r="C12960" t="str">
            <v>先生</v>
          </cell>
          <cell r="D12960" t="str">
            <v>尤瑞寶</v>
          </cell>
          <cell r="E12960" t="str">
            <v>尤瑞寶先生</v>
          </cell>
          <cell r="F12960">
            <v>989343011</v>
          </cell>
        </row>
        <row r="12961">
          <cell r="A12961" t="str">
            <v>P893729</v>
          </cell>
          <cell r="B12961" t="str">
            <v>RBC2016</v>
          </cell>
          <cell r="C12961" t="str">
            <v>先生</v>
          </cell>
          <cell r="D12961" t="str">
            <v>協新汽車股份有限公司林鴻明</v>
          </cell>
          <cell r="E12961" t="str">
            <v>林鴻明先生</v>
          </cell>
          <cell r="F12961">
            <v>900000000</v>
          </cell>
        </row>
        <row r="12962">
          <cell r="A12962" t="str">
            <v>P893730</v>
          </cell>
          <cell r="B12962" t="str">
            <v>ALB1020</v>
          </cell>
          <cell r="C12962" t="str">
            <v>先生</v>
          </cell>
          <cell r="D12962" t="str">
            <v>中國信託謝承達</v>
          </cell>
          <cell r="E12962" t="str">
            <v>謝承達先生</v>
          </cell>
          <cell r="F12962">
            <v>917661270</v>
          </cell>
        </row>
        <row r="12963">
          <cell r="A12963" t="str">
            <v>P893734</v>
          </cell>
          <cell r="B12963" t="str">
            <v>AQJ1017</v>
          </cell>
          <cell r="C12963" t="str">
            <v>先生</v>
          </cell>
          <cell r="D12963" t="str">
            <v>許文龍</v>
          </cell>
          <cell r="E12963" t="str">
            <v>許文龍先生</v>
          </cell>
          <cell r="F12963">
            <v>929087505</v>
          </cell>
        </row>
        <row r="12964">
          <cell r="A12964" t="str">
            <v>P893831</v>
          </cell>
          <cell r="B12964" t="str">
            <v>ANW5972</v>
          </cell>
          <cell r="C12964" t="str">
            <v>小姐</v>
          </cell>
          <cell r="D12964" t="str">
            <v>陳麗雅</v>
          </cell>
          <cell r="E12964" t="str">
            <v>陳麗雅小姐</v>
          </cell>
          <cell r="F12964">
            <v>920303676</v>
          </cell>
        </row>
        <row r="12965">
          <cell r="A12965" t="str">
            <v>P894017</v>
          </cell>
          <cell r="B12965" t="str">
            <v>RBC6096</v>
          </cell>
          <cell r="C12965" t="str">
            <v>先生</v>
          </cell>
          <cell r="D12965" t="str">
            <v>依德國際股份有限公司郭英彥</v>
          </cell>
          <cell r="E12965" t="str">
            <v>郭英彥先生</v>
          </cell>
          <cell r="F12965">
            <v>972232765</v>
          </cell>
        </row>
        <row r="12966">
          <cell r="A12966" t="str">
            <v>P894043</v>
          </cell>
          <cell r="B12966" t="str">
            <v>ATL9618</v>
          </cell>
          <cell r="C12966" t="str">
            <v>先生</v>
          </cell>
          <cell r="D12966" t="str">
            <v>陳弘昇</v>
          </cell>
          <cell r="E12966" t="str">
            <v>陳弘昇先生</v>
          </cell>
          <cell r="F12966">
            <v>915161224</v>
          </cell>
        </row>
        <row r="12967">
          <cell r="A12967" t="str">
            <v>P894062</v>
          </cell>
          <cell r="B12967" t="str">
            <v>ANU1216</v>
          </cell>
          <cell r="C12967" t="str">
            <v>先生</v>
          </cell>
          <cell r="D12967" t="str">
            <v>謝佩君</v>
          </cell>
          <cell r="E12967" t="str">
            <v>李秉修先生</v>
          </cell>
          <cell r="F12967">
            <v>930765665</v>
          </cell>
        </row>
        <row r="12968">
          <cell r="A12968" t="str">
            <v>P894086</v>
          </cell>
          <cell r="B12968" t="str">
            <v>ANX8238</v>
          </cell>
          <cell r="C12968" t="str">
            <v>先生</v>
          </cell>
          <cell r="D12968" t="str">
            <v>楊碧玉</v>
          </cell>
          <cell r="E12968" t="str">
            <v>白欽光先生</v>
          </cell>
          <cell r="F12968">
            <v>932001023</v>
          </cell>
        </row>
        <row r="12969">
          <cell r="A12969" t="str">
            <v>P894118</v>
          </cell>
          <cell r="B12969" t="str">
            <v>AJJ9919</v>
          </cell>
          <cell r="C12969" t="str">
            <v>先生</v>
          </cell>
          <cell r="D12969" t="str">
            <v>曾克儉</v>
          </cell>
          <cell r="E12969" t="str">
            <v>曾克儉先生</v>
          </cell>
          <cell r="F12969">
            <v>933770303</v>
          </cell>
        </row>
        <row r="12970">
          <cell r="A12970" t="str">
            <v>P894122</v>
          </cell>
          <cell r="B12970" t="str">
            <v>ANU8868</v>
          </cell>
          <cell r="C12970" t="str">
            <v>小姐</v>
          </cell>
          <cell r="D12970" t="str">
            <v>徐雅芬</v>
          </cell>
          <cell r="E12970" t="str">
            <v>徐雅芬小姐</v>
          </cell>
          <cell r="F12970">
            <v>935124524</v>
          </cell>
        </row>
        <row r="12971">
          <cell r="A12971" t="str">
            <v>P894144</v>
          </cell>
          <cell r="B12971" t="str">
            <v>ANW5556</v>
          </cell>
          <cell r="C12971" t="str">
            <v>先生</v>
          </cell>
          <cell r="D12971" t="str">
            <v>丁玟玓</v>
          </cell>
          <cell r="E12971" t="str">
            <v>陳忠壕先生</v>
          </cell>
          <cell r="F12971">
            <v>939555939</v>
          </cell>
        </row>
        <row r="12972">
          <cell r="A12972" t="str">
            <v>P894145</v>
          </cell>
          <cell r="B12972" t="str">
            <v>ANW9550</v>
          </cell>
          <cell r="C12972" t="str">
            <v>先生</v>
          </cell>
          <cell r="D12972" t="str">
            <v>黃麗淑</v>
          </cell>
          <cell r="E12972" t="str">
            <v>蔡興國先生</v>
          </cell>
          <cell r="F12972">
            <v>960784598</v>
          </cell>
        </row>
        <row r="12973">
          <cell r="A12973" t="str">
            <v>P894146</v>
          </cell>
          <cell r="B12973" t="str">
            <v>ANX0512</v>
          </cell>
          <cell r="C12973" t="str">
            <v>先生</v>
          </cell>
          <cell r="D12973" t="str">
            <v>邱建霖</v>
          </cell>
          <cell r="E12973" t="str">
            <v>邱建霖先生</v>
          </cell>
          <cell r="F12973">
            <v>933895989</v>
          </cell>
        </row>
        <row r="12974">
          <cell r="A12974" t="str">
            <v>P894147</v>
          </cell>
          <cell r="B12974" t="str">
            <v>ANW1879</v>
          </cell>
          <cell r="C12974" t="str">
            <v>先生</v>
          </cell>
          <cell r="D12974" t="str">
            <v>鄭炳煌</v>
          </cell>
          <cell r="E12974" t="str">
            <v>鄭炳煌先生</v>
          </cell>
          <cell r="F12974">
            <v>909666186</v>
          </cell>
        </row>
        <row r="12975">
          <cell r="A12975" t="str">
            <v>P894153</v>
          </cell>
          <cell r="B12975" t="str">
            <v>RBC6663</v>
          </cell>
          <cell r="C12975" t="str">
            <v>小姐</v>
          </cell>
          <cell r="D12975" t="str">
            <v>財盟小客車租賃股份有限公司蔡淑如</v>
          </cell>
          <cell r="E12975" t="str">
            <v>蔡淑如小姐</v>
          </cell>
          <cell r="F12975">
            <v>975028448</v>
          </cell>
        </row>
        <row r="12976">
          <cell r="A12976" t="str">
            <v>P894176</v>
          </cell>
          <cell r="B12976" t="str">
            <v>ANB3993</v>
          </cell>
          <cell r="C12976" t="str">
            <v>小姐</v>
          </cell>
          <cell r="D12976" t="str">
            <v>黃茵</v>
          </cell>
          <cell r="E12976" t="str">
            <v>黃茵小姐</v>
          </cell>
          <cell r="F12976">
            <v>909633758</v>
          </cell>
        </row>
        <row r="12977">
          <cell r="A12977" t="str">
            <v>P894429</v>
          </cell>
          <cell r="B12977" t="str">
            <v>APP0888</v>
          </cell>
          <cell r="C12977" t="str">
            <v>小姐</v>
          </cell>
          <cell r="D12977" t="str">
            <v>吳依璇</v>
          </cell>
          <cell r="E12977" t="str">
            <v>吳依璇小姐</v>
          </cell>
          <cell r="F12977">
            <v>900631167</v>
          </cell>
        </row>
        <row r="12978">
          <cell r="A12978" t="str">
            <v>P894434</v>
          </cell>
          <cell r="B12978" t="str">
            <v>ANX8992</v>
          </cell>
          <cell r="C12978" t="str">
            <v>小姐</v>
          </cell>
          <cell r="D12978" t="str">
            <v>林利王民</v>
          </cell>
          <cell r="E12978" t="str">
            <v>林利王民小姐</v>
          </cell>
          <cell r="F12978">
            <v>988679218</v>
          </cell>
        </row>
        <row r="12979">
          <cell r="A12979" t="str">
            <v>P894435</v>
          </cell>
          <cell r="B12979" t="str">
            <v>APP6383</v>
          </cell>
          <cell r="C12979" t="str">
            <v>先生</v>
          </cell>
          <cell r="D12979" t="str">
            <v>陳宏柔</v>
          </cell>
          <cell r="E12979" t="str">
            <v>陳宏柔先生</v>
          </cell>
          <cell r="F12979">
            <v>933023759</v>
          </cell>
        </row>
        <row r="12980">
          <cell r="A12980" t="str">
            <v>P894444</v>
          </cell>
          <cell r="B12980" t="str">
            <v>P894444</v>
          </cell>
          <cell r="C12980" t="str">
            <v>先生</v>
          </cell>
          <cell r="D12980" t="str">
            <v>林柏霖</v>
          </cell>
          <cell r="E12980" t="str">
            <v>林柏霖先生</v>
          </cell>
          <cell r="F12980">
            <v>916826653</v>
          </cell>
        </row>
        <row r="12981">
          <cell r="A12981" t="str">
            <v>P894495</v>
          </cell>
          <cell r="B12981" t="str">
            <v>APP9969</v>
          </cell>
          <cell r="C12981" t="str">
            <v>小姐</v>
          </cell>
          <cell r="D12981" t="str">
            <v>陳美惠</v>
          </cell>
          <cell r="E12981" t="str">
            <v>陳美惠小姐</v>
          </cell>
          <cell r="F12981">
            <v>928044098</v>
          </cell>
        </row>
        <row r="12982">
          <cell r="A12982" t="str">
            <v>P894498</v>
          </cell>
          <cell r="B12982" t="str">
            <v>ANX3327</v>
          </cell>
          <cell r="C12982" t="str">
            <v>小姐</v>
          </cell>
          <cell r="D12982" t="str">
            <v>高如金</v>
          </cell>
          <cell r="E12982" t="str">
            <v>高如金小姐</v>
          </cell>
          <cell r="F12982">
            <v>936376895</v>
          </cell>
        </row>
        <row r="12983">
          <cell r="A12983" t="str">
            <v>P894527</v>
          </cell>
          <cell r="B12983" t="str">
            <v>AQT9568</v>
          </cell>
          <cell r="C12983" t="str">
            <v>小姐</v>
          </cell>
          <cell r="D12983" t="str">
            <v>吳宓瑤</v>
          </cell>
          <cell r="E12983" t="str">
            <v>吳宓瑤小姐</v>
          </cell>
          <cell r="F12983">
            <v>932306590</v>
          </cell>
        </row>
        <row r="12984">
          <cell r="A12984" t="str">
            <v>P894677</v>
          </cell>
          <cell r="B12984" t="str">
            <v>APP1112</v>
          </cell>
          <cell r="C12984" t="str">
            <v>先生</v>
          </cell>
          <cell r="D12984" t="str">
            <v>特世經貿股份有限公司詹天立</v>
          </cell>
          <cell r="E12984" t="str">
            <v>詹天立先生</v>
          </cell>
          <cell r="F12984">
            <v>986166930</v>
          </cell>
        </row>
        <row r="12985">
          <cell r="A12985" t="str">
            <v>P894683</v>
          </cell>
          <cell r="B12985" t="str">
            <v>ANU3089</v>
          </cell>
          <cell r="C12985" t="str">
            <v>先生</v>
          </cell>
          <cell r="D12985" t="str">
            <v>胡浩賢</v>
          </cell>
          <cell r="E12985" t="str">
            <v>胡浩賢先生</v>
          </cell>
          <cell r="F12985">
            <v>981752232</v>
          </cell>
        </row>
        <row r="12986">
          <cell r="A12986" t="str">
            <v>P894687</v>
          </cell>
          <cell r="B12986" t="str">
            <v>ANX8075</v>
          </cell>
          <cell r="C12986" t="str">
            <v>小姐</v>
          </cell>
          <cell r="D12986" t="str">
            <v>郭育雅</v>
          </cell>
          <cell r="E12986" t="str">
            <v>郭育雅小姐</v>
          </cell>
          <cell r="F12986">
            <v>955601629</v>
          </cell>
        </row>
        <row r="12987">
          <cell r="A12987" t="str">
            <v>P895040</v>
          </cell>
          <cell r="B12987" t="str">
            <v>APC3298</v>
          </cell>
          <cell r="C12987" t="str">
            <v>小姐</v>
          </cell>
          <cell r="D12987" t="str">
            <v>莊玉燕</v>
          </cell>
          <cell r="E12987" t="str">
            <v>莊玉燕小姐</v>
          </cell>
          <cell r="F12987">
            <v>909672892</v>
          </cell>
        </row>
        <row r="12988">
          <cell r="A12988" t="str">
            <v>P895062</v>
          </cell>
          <cell r="B12988" t="str">
            <v>ARE9778</v>
          </cell>
          <cell r="C12988" t="str">
            <v>先生</v>
          </cell>
          <cell r="D12988" t="str">
            <v>陳威宇</v>
          </cell>
          <cell r="E12988" t="str">
            <v>陳威宇先生</v>
          </cell>
          <cell r="F12988">
            <v>912074605</v>
          </cell>
        </row>
        <row r="12989">
          <cell r="A12989" t="str">
            <v>P895287</v>
          </cell>
          <cell r="B12989" t="str">
            <v>APN0129</v>
          </cell>
          <cell r="C12989" t="str">
            <v>先生</v>
          </cell>
          <cell r="D12989" t="str">
            <v>胡迪泰</v>
          </cell>
          <cell r="E12989" t="str">
            <v>胡迪泰先生</v>
          </cell>
          <cell r="F12989">
            <v>938311224</v>
          </cell>
        </row>
        <row r="12990">
          <cell r="A12990" t="str">
            <v>P895325</v>
          </cell>
          <cell r="B12990" t="str">
            <v>APC8585</v>
          </cell>
          <cell r="C12990" t="str">
            <v>小姐</v>
          </cell>
          <cell r="D12990" t="str">
            <v>趙盈婷</v>
          </cell>
          <cell r="E12990" t="str">
            <v>趙盈婷小姐</v>
          </cell>
          <cell r="F12990">
            <v>936205180</v>
          </cell>
        </row>
        <row r="12991">
          <cell r="A12991" t="str">
            <v>P895326</v>
          </cell>
          <cell r="B12991" t="str">
            <v>ARE1536</v>
          </cell>
          <cell r="C12991" t="str">
            <v>小姐</v>
          </cell>
          <cell r="D12991" t="str">
            <v>張素杏</v>
          </cell>
          <cell r="E12991" t="str">
            <v>張素杏小姐</v>
          </cell>
          <cell r="F12991">
            <v>932117250</v>
          </cell>
        </row>
        <row r="12992">
          <cell r="A12992" t="str">
            <v>P895391</v>
          </cell>
          <cell r="B12992" t="str">
            <v>ARF2139</v>
          </cell>
          <cell r="C12992" t="str">
            <v>先生</v>
          </cell>
          <cell r="D12992" t="str">
            <v>永量工業有限公司郭學賢</v>
          </cell>
          <cell r="E12992" t="str">
            <v>郭學賢先生</v>
          </cell>
          <cell r="F12992">
            <v>928261409</v>
          </cell>
        </row>
        <row r="12993">
          <cell r="A12993" t="str">
            <v>P904136</v>
          </cell>
          <cell r="B12993" t="str">
            <v>ANV2810</v>
          </cell>
          <cell r="C12993" t="str">
            <v>先生</v>
          </cell>
          <cell r="D12993" t="str">
            <v>陳義麟</v>
          </cell>
          <cell r="E12993" t="str">
            <v>陳力豪先生</v>
          </cell>
          <cell r="F12993">
            <v>960571252</v>
          </cell>
        </row>
        <row r="12994">
          <cell r="A12994" t="str">
            <v>P904139</v>
          </cell>
          <cell r="B12994" t="str">
            <v>ANV8258</v>
          </cell>
          <cell r="C12994" t="str">
            <v>先生</v>
          </cell>
          <cell r="D12994" t="str">
            <v>廖</v>
          </cell>
          <cell r="E12994" t="str">
            <v>廖先生</v>
          </cell>
          <cell r="F12994">
            <v>900499810</v>
          </cell>
        </row>
        <row r="12995">
          <cell r="A12995" t="str">
            <v>P904223</v>
          </cell>
          <cell r="B12995" t="str">
            <v>ALC0168</v>
          </cell>
          <cell r="C12995" t="str">
            <v>先生</v>
          </cell>
          <cell r="D12995" t="str">
            <v>江忠桓</v>
          </cell>
          <cell r="E12995" t="str">
            <v>江忠桓先生</v>
          </cell>
          <cell r="F12995">
            <v>925809236</v>
          </cell>
        </row>
        <row r="12996">
          <cell r="A12996" t="str">
            <v>P904235</v>
          </cell>
          <cell r="B12996" t="str">
            <v>AND5823</v>
          </cell>
          <cell r="C12996" t="str">
            <v>先生</v>
          </cell>
          <cell r="D12996" t="str">
            <v>李國鈺</v>
          </cell>
          <cell r="E12996" t="str">
            <v>李國鈺先生</v>
          </cell>
          <cell r="F12996">
            <v>912178968</v>
          </cell>
        </row>
        <row r="12997">
          <cell r="A12997" t="str">
            <v>P904246</v>
          </cell>
          <cell r="B12997" t="str">
            <v>ALB0166</v>
          </cell>
          <cell r="C12997" t="str">
            <v>先生</v>
          </cell>
          <cell r="D12997" t="str">
            <v>陳宗輝</v>
          </cell>
          <cell r="E12997" t="str">
            <v>陳宗輝先生</v>
          </cell>
          <cell r="F12997">
            <v>934190057</v>
          </cell>
        </row>
        <row r="12998">
          <cell r="A12998" t="str">
            <v>P904380</v>
          </cell>
          <cell r="B12998" t="str">
            <v>RBC7366</v>
          </cell>
          <cell r="C12998" t="str">
            <v>先生</v>
          </cell>
          <cell r="D12998" t="str">
            <v>延春生技股份有限公司(安維斯)李威信</v>
          </cell>
          <cell r="E12998" t="str">
            <v>李威信先生</v>
          </cell>
          <cell r="F12998">
            <v>910248828</v>
          </cell>
        </row>
        <row r="12999">
          <cell r="A12999" t="str">
            <v>P904381</v>
          </cell>
          <cell r="B12999" t="str">
            <v>ANW2251</v>
          </cell>
          <cell r="C12999" t="str">
            <v>先生</v>
          </cell>
          <cell r="D12999" t="str">
            <v>楊大緯</v>
          </cell>
          <cell r="E12999" t="str">
            <v>楊大緯先生</v>
          </cell>
          <cell r="F12999">
            <v>937730219</v>
          </cell>
        </row>
        <row r="13000">
          <cell r="A13000" t="str">
            <v>P904474</v>
          </cell>
          <cell r="B13000" t="str">
            <v>ANV7707</v>
          </cell>
          <cell r="C13000" t="str">
            <v>先生</v>
          </cell>
          <cell r="D13000" t="str">
            <v>吳中信</v>
          </cell>
          <cell r="E13000" t="str">
            <v>吳中信先生</v>
          </cell>
          <cell r="F13000">
            <v>935449146</v>
          </cell>
        </row>
        <row r="13001">
          <cell r="A13001" t="str">
            <v>P904475</v>
          </cell>
          <cell r="B13001" t="str">
            <v>ARN1222</v>
          </cell>
          <cell r="C13001" t="str">
            <v>先生</v>
          </cell>
          <cell r="D13001" t="str">
            <v>黃開農</v>
          </cell>
          <cell r="E13001" t="str">
            <v>黃開農先生</v>
          </cell>
          <cell r="F13001">
            <v>987465495</v>
          </cell>
        </row>
        <row r="13002">
          <cell r="A13002" t="str">
            <v>P904496</v>
          </cell>
          <cell r="B13002" t="str">
            <v>ANW0706</v>
          </cell>
          <cell r="C13002" t="str">
            <v>先生</v>
          </cell>
          <cell r="D13002" t="str">
            <v>陳嘉宏</v>
          </cell>
          <cell r="E13002" t="str">
            <v>陳嘉宏先生</v>
          </cell>
          <cell r="F13002">
            <v>958771280</v>
          </cell>
        </row>
        <row r="13003">
          <cell r="A13003" t="str">
            <v>P905471</v>
          </cell>
          <cell r="B13003" t="str">
            <v>ALD9990</v>
          </cell>
          <cell r="C13003" t="str">
            <v>先生</v>
          </cell>
          <cell r="D13003" t="str">
            <v>邱奕逢</v>
          </cell>
          <cell r="E13003" t="str">
            <v>邱奕逢先生</v>
          </cell>
          <cell r="F13003">
            <v>987811536</v>
          </cell>
        </row>
        <row r="13004">
          <cell r="A13004" t="str">
            <v>P905562</v>
          </cell>
          <cell r="B13004" t="str">
            <v>ANW1707</v>
          </cell>
          <cell r="C13004" t="str">
            <v>先生</v>
          </cell>
          <cell r="D13004" t="str">
            <v>陳宏彬</v>
          </cell>
          <cell r="E13004" t="str">
            <v>陳宏彬先生</v>
          </cell>
          <cell r="F13004">
            <v>900000000</v>
          </cell>
        </row>
        <row r="13005">
          <cell r="A13005" t="str">
            <v>P906185</v>
          </cell>
          <cell r="B13005" t="str">
            <v>ANW8200</v>
          </cell>
          <cell r="C13005" t="str">
            <v>小姐</v>
          </cell>
          <cell r="D13005" t="str">
            <v>莊曉</v>
          </cell>
          <cell r="E13005" t="str">
            <v>莊曉小姐</v>
          </cell>
          <cell r="F13005">
            <v>935028814</v>
          </cell>
        </row>
        <row r="13006">
          <cell r="A13006" t="str">
            <v>P906520</v>
          </cell>
          <cell r="B13006" t="str">
            <v>ANB1589</v>
          </cell>
          <cell r="C13006" t="str">
            <v>小姐</v>
          </cell>
          <cell r="D13006" t="str">
            <v>蕭丞莛</v>
          </cell>
          <cell r="E13006" t="str">
            <v>蕭丞莛小姐</v>
          </cell>
          <cell r="F13006">
            <v>976418358</v>
          </cell>
        </row>
        <row r="13007">
          <cell r="A13007" t="str">
            <v>P906591</v>
          </cell>
          <cell r="B13007" t="str">
            <v>RBC9787</v>
          </cell>
          <cell r="C13007" t="str">
            <v>小姐</v>
          </cell>
          <cell r="D13007" t="str">
            <v>王靜雯</v>
          </cell>
          <cell r="E13007" t="str">
            <v>王靜雯小姐</v>
          </cell>
          <cell r="F13007">
            <v>938331248</v>
          </cell>
        </row>
        <row r="13008">
          <cell r="A13008" t="str">
            <v>P962950</v>
          </cell>
          <cell r="B13008" t="str">
            <v>AQA8818</v>
          </cell>
          <cell r="C13008" t="str">
            <v>先生</v>
          </cell>
          <cell r="D13008" t="str">
            <v>郭德鴻</v>
          </cell>
          <cell r="E13008" t="str">
            <v>郭德鴻先生</v>
          </cell>
          <cell r="F13008">
            <v>958165733</v>
          </cell>
        </row>
        <row r="13009">
          <cell r="A13009" t="str">
            <v>P963160</v>
          </cell>
          <cell r="B13009" t="str">
            <v>ANA5750</v>
          </cell>
          <cell r="C13009" t="str">
            <v>先生</v>
          </cell>
          <cell r="D13009" t="str">
            <v>王聖銘</v>
          </cell>
          <cell r="E13009" t="str">
            <v>王聖銘先生</v>
          </cell>
          <cell r="F13009">
            <v>977522295</v>
          </cell>
        </row>
        <row r="13010">
          <cell r="A13010" t="str">
            <v>P963682</v>
          </cell>
          <cell r="B13010" t="str">
            <v>RBC0206</v>
          </cell>
          <cell r="C13010" t="str">
            <v>小姐</v>
          </cell>
          <cell r="D13010" t="str">
            <v>吳美津</v>
          </cell>
          <cell r="E13010" t="str">
            <v>吳美津小姐</v>
          </cell>
          <cell r="F13010">
            <v>915538185</v>
          </cell>
        </row>
        <row r="13011">
          <cell r="A13011" t="str">
            <v>P963762</v>
          </cell>
          <cell r="B13011" t="str">
            <v>ANW1151</v>
          </cell>
          <cell r="C13011" t="str">
            <v>先生</v>
          </cell>
          <cell r="D13011" t="str">
            <v>賴文彬</v>
          </cell>
          <cell r="E13011" t="str">
            <v>賴文彬先生</v>
          </cell>
          <cell r="F13011">
            <v>935198548</v>
          </cell>
        </row>
        <row r="13012">
          <cell r="A13012" t="str">
            <v>P966214</v>
          </cell>
          <cell r="B13012" t="str">
            <v>ATM0030</v>
          </cell>
          <cell r="C13012" t="str">
            <v>先生</v>
          </cell>
          <cell r="D13012" t="str">
            <v>蔡王碧華</v>
          </cell>
          <cell r="E13012" t="str">
            <v>蔡浚旻先生</v>
          </cell>
          <cell r="F13012">
            <v>958953867</v>
          </cell>
        </row>
        <row r="13013">
          <cell r="A13013" t="str">
            <v>P966219</v>
          </cell>
          <cell r="B13013" t="str">
            <v>ANN2288</v>
          </cell>
          <cell r="C13013" t="str">
            <v>先生</v>
          </cell>
          <cell r="D13013" t="str">
            <v>祥德開發(股)公司何德軒</v>
          </cell>
          <cell r="E13013" t="str">
            <v>何德軒先生</v>
          </cell>
          <cell r="F13013">
            <v>935026878</v>
          </cell>
        </row>
        <row r="13014">
          <cell r="A13014" t="str">
            <v>P966242</v>
          </cell>
          <cell r="B13014" t="str">
            <v>ALA8699</v>
          </cell>
          <cell r="C13014" t="str">
            <v>先生</v>
          </cell>
          <cell r="D13014" t="str">
            <v>林合政</v>
          </cell>
          <cell r="E13014" t="str">
            <v>林合政先生</v>
          </cell>
          <cell r="F13014">
            <v>980246177</v>
          </cell>
        </row>
        <row r="13015">
          <cell r="A13015" t="str">
            <v>P966258</v>
          </cell>
          <cell r="B13015" t="str">
            <v>APQ7779</v>
          </cell>
          <cell r="C13015" t="str">
            <v>先生</v>
          </cell>
          <cell r="D13015" t="str">
            <v>楊景行</v>
          </cell>
          <cell r="E13015" t="str">
            <v>楊景行先生</v>
          </cell>
          <cell r="F13015">
            <v>933153846</v>
          </cell>
        </row>
        <row r="13016">
          <cell r="A13016" t="str">
            <v>P966315</v>
          </cell>
          <cell r="B13016" t="str">
            <v>ASB5997</v>
          </cell>
          <cell r="C13016" t="str">
            <v>先生</v>
          </cell>
          <cell r="D13016" t="str">
            <v>楊嘉益</v>
          </cell>
          <cell r="E13016" t="str">
            <v>楊嘉益先生</v>
          </cell>
          <cell r="F13016">
            <v>953525070</v>
          </cell>
        </row>
        <row r="13017">
          <cell r="A13017" t="str">
            <v>P966322</v>
          </cell>
          <cell r="B13017" t="str">
            <v>ANV5168</v>
          </cell>
          <cell r="C13017" t="str">
            <v>先生</v>
          </cell>
          <cell r="D13017" t="str">
            <v>王致惟</v>
          </cell>
          <cell r="E13017" t="str">
            <v>王致惟先生</v>
          </cell>
          <cell r="F13017">
            <v>988277037</v>
          </cell>
        </row>
        <row r="13018">
          <cell r="A13018" t="str">
            <v>P966524</v>
          </cell>
          <cell r="B13018" t="str">
            <v>AQD6666</v>
          </cell>
          <cell r="C13018" t="str">
            <v>先生</v>
          </cell>
          <cell r="D13018" t="str">
            <v>徐喨賢</v>
          </cell>
          <cell r="E13018" t="str">
            <v>徐喨賢先生</v>
          </cell>
          <cell r="F13018">
            <v>918830112</v>
          </cell>
        </row>
        <row r="13019">
          <cell r="A13019" t="str">
            <v>P980659</v>
          </cell>
          <cell r="B13019" t="str">
            <v>ANU0512</v>
          </cell>
          <cell r="C13019" t="str">
            <v>先生</v>
          </cell>
          <cell r="D13019" t="str">
            <v>黃子欣</v>
          </cell>
          <cell r="E13019" t="str">
            <v>黃子欣先生</v>
          </cell>
          <cell r="F13019">
            <v>923650502</v>
          </cell>
        </row>
        <row r="13020">
          <cell r="A13020" t="str">
            <v>P987810</v>
          </cell>
          <cell r="B13020" t="str">
            <v>AMY7600</v>
          </cell>
          <cell r="C13020" t="str">
            <v>先生</v>
          </cell>
          <cell r="D13020" t="str">
            <v>許志平</v>
          </cell>
          <cell r="E13020" t="str">
            <v>許志平先生</v>
          </cell>
          <cell r="F13020">
            <v>937069484</v>
          </cell>
        </row>
        <row r="13021">
          <cell r="A13021" t="str">
            <v>PA55645</v>
          </cell>
          <cell r="B13021" t="str">
            <v>AAE-8112</v>
          </cell>
          <cell r="C13021" t="str">
            <v>先生</v>
          </cell>
          <cell r="D13021" t="str">
            <v>何逸翔</v>
          </cell>
          <cell r="E13021" t="str">
            <v>何逸翔先生</v>
          </cell>
          <cell r="F13021">
            <v>936309587</v>
          </cell>
        </row>
        <row r="13022">
          <cell r="A13022" t="str">
            <v>PA56639</v>
          </cell>
          <cell r="B13022" t="str">
            <v>0535QW</v>
          </cell>
          <cell r="C13022" t="str">
            <v>先生</v>
          </cell>
          <cell r="D13022" t="str">
            <v>陳靜儀</v>
          </cell>
          <cell r="E13022" t="str">
            <v>蘇文光先生</v>
          </cell>
          <cell r="F13022">
            <v>988176979</v>
          </cell>
        </row>
        <row r="13023">
          <cell r="A13023" t="str">
            <v>PA58382</v>
          </cell>
          <cell r="B13023" t="str">
            <v>2088QV</v>
          </cell>
          <cell r="C13023" t="str">
            <v>先生</v>
          </cell>
          <cell r="D13023" t="str">
            <v>張宇仁</v>
          </cell>
          <cell r="E13023" t="str">
            <v>張宇仁先生</v>
          </cell>
          <cell r="F13023">
            <v>933732020</v>
          </cell>
        </row>
        <row r="13024">
          <cell r="A13024" t="str">
            <v>PA59780</v>
          </cell>
          <cell r="B13024" t="str">
            <v>ALG1018</v>
          </cell>
          <cell r="C13024" t="str">
            <v>小姐</v>
          </cell>
          <cell r="D13024" t="str">
            <v>林思維</v>
          </cell>
          <cell r="E13024" t="str">
            <v>林思維小姐</v>
          </cell>
          <cell r="F13024">
            <v>935435827</v>
          </cell>
        </row>
        <row r="13025">
          <cell r="A13025" t="str">
            <v>PA60474</v>
          </cell>
          <cell r="B13025" t="str">
            <v>6701UY</v>
          </cell>
          <cell r="C13025" t="str">
            <v>小姐</v>
          </cell>
          <cell r="D13025" t="str">
            <v>江樂霆</v>
          </cell>
          <cell r="E13025" t="str">
            <v>江樂霆小姐</v>
          </cell>
          <cell r="F13025">
            <v>963047138</v>
          </cell>
        </row>
        <row r="13026">
          <cell r="A13026" t="str">
            <v>PA62064</v>
          </cell>
          <cell r="B13026" t="str">
            <v>7088WY</v>
          </cell>
          <cell r="C13026" t="str">
            <v>小姐</v>
          </cell>
          <cell r="D13026" t="str">
            <v>侯名祐</v>
          </cell>
          <cell r="E13026" t="str">
            <v>侯雅馨小姐</v>
          </cell>
          <cell r="F13026">
            <v>937624666</v>
          </cell>
        </row>
        <row r="13027">
          <cell r="A13027" t="str">
            <v>PA62162</v>
          </cell>
          <cell r="B13027" t="str">
            <v>5858YR</v>
          </cell>
          <cell r="C13027" t="str">
            <v>先生</v>
          </cell>
          <cell r="D13027" t="str">
            <v>張弘慶</v>
          </cell>
          <cell r="E13027" t="str">
            <v>張弘慶先生</v>
          </cell>
          <cell r="F13027">
            <v>972852896</v>
          </cell>
        </row>
        <row r="13028">
          <cell r="A13028" t="str">
            <v>PA62940</v>
          </cell>
          <cell r="B13028" t="str">
            <v>AWK8622</v>
          </cell>
          <cell r="C13028" t="str">
            <v>小姐</v>
          </cell>
          <cell r="D13028" t="str">
            <v>曾雅君</v>
          </cell>
          <cell r="E13028" t="str">
            <v>曾雅君小姐</v>
          </cell>
          <cell r="F13028">
            <v>927309037</v>
          </cell>
        </row>
        <row r="13029">
          <cell r="A13029" t="str">
            <v>PA63973</v>
          </cell>
          <cell r="B13029" t="str">
            <v>1405ZT</v>
          </cell>
          <cell r="C13029" t="str">
            <v>先生</v>
          </cell>
          <cell r="D13029" t="str">
            <v>魏文獻</v>
          </cell>
          <cell r="E13029" t="str">
            <v>魏文獻先生</v>
          </cell>
          <cell r="F13029">
            <v>960704693</v>
          </cell>
        </row>
        <row r="13030">
          <cell r="A13030" t="str">
            <v>PA64041</v>
          </cell>
          <cell r="B13030" t="str">
            <v>6212A6</v>
          </cell>
          <cell r="C13030" t="str">
            <v>小姐</v>
          </cell>
          <cell r="D13030" t="str">
            <v>陳敏瑜</v>
          </cell>
          <cell r="E13030" t="str">
            <v>陳敏瑜小姐</v>
          </cell>
          <cell r="F13030">
            <v>921533625</v>
          </cell>
        </row>
        <row r="13031">
          <cell r="A13031" t="str">
            <v>PA64088</v>
          </cell>
          <cell r="B13031" t="str">
            <v>8123ZS</v>
          </cell>
          <cell r="C13031" t="str">
            <v>先生</v>
          </cell>
          <cell r="D13031" t="str">
            <v>許至全</v>
          </cell>
          <cell r="E13031" t="str">
            <v>許至全先生</v>
          </cell>
          <cell r="F13031">
            <v>952752878</v>
          </cell>
        </row>
        <row r="13032">
          <cell r="A13032" t="str">
            <v>PA64605</v>
          </cell>
          <cell r="B13032" t="str">
            <v>5568J3</v>
          </cell>
          <cell r="C13032" t="str">
            <v>先生</v>
          </cell>
          <cell r="D13032" t="str">
            <v>楊聖時</v>
          </cell>
          <cell r="E13032" t="str">
            <v>楊聖時先生</v>
          </cell>
          <cell r="F13032">
            <v>939580561</v>
          </cell>
        </row>
        <row r="13033">
          <cell r="A13033" t="str">
            <v>PA64654</v>
          </cell>
          <cell r="B13033" t="str">
            <v>9207G3</v>
          </cell>
          <cell r="C13033" t="str">
            <v>先生</v>
          </cell>
          <cell r="D13033" t="str">
            <v>楊全彬</v>
          </cell>
          <cell r="E13033" t="str">
            <v>楊全彬先生</v>
          </cell>
          <cell r="F13033">
            <v>935094558</v>
          </cell>
        </row>
        <row r="13034">
          <cell r="A13034" t="str">
            <v>PA64756</v>
          </cell>
          <cell r="B13034" t="str">
            <v>AGK1967</v>
          </cell>
          <cell r="C13034" t="str">
            <v>先生</v>
          </cell>
          <cell r="D13034" t="str">
            <v>楊思聖</v>
          </cell>
          <cell r="E13034" t="str">
            <v>楊思聖先生</v>
          </cell>
          <cell r="F13034">
            <v>918795716</v>
          </cell>
        </row>
        <row r="13035">
          <cell r="A13035" t="str">
            <v>PA64757</v>
          </cell>
          <cell r="B13035" t="str">
            <v>4723ZU</v>
          </cell>
          <cell r="C13035" t="str">
            <v>先生</v>
          </cell>
          <cell r="D13035" t="str">
            <v>黃謙智</v>
          </cell>
          <cell r="E13035" t="str">
            <v>黃謙智先生</v>
          </cell>
          <cell r="F13035">
            <v>917399349</v>
          </cell>
        </row>
        <row r="13036">
          <cell r="A13036" t="str">
            <v>PA64973</v>
          </cell>
          <cell r="B13036" t="str">
            <v>AGL6796</v>
          </cell>
          <cell r="C13036" t="str">
            <v>小姐</v>
          </cell>
          <cell r="D13036" t="str">
            <v>佺匯股份有限公司楊后伶</v>
          </cell>
          <cell r="E13036" t="str">
            <v>楊后伶小姐</v>
          </cell>
          <cell r="F13036">
            <v>937096352</v>
          </cell>
        </row>
        <row r="13037">
          <cell r="A13037" t="str">
            <v>PC40507</v>
          </cell>
          <cell r="B13037" t="str">
            <v>3536NM</v>
          </cell>
          <cell r="C13037" t="str">
            <v>先生</v>
          </cell>
          <cell r="D13037" t="str">
            <v>張智盛</v>
          </cell>
          <cell r="E13037" t="str">
            <v>張智盛先生</v>
          </cell>
          <cell r="F13037">
            <v>916272925</v>
          </cell>
        </row>
        <row r="13038">
          <cell r="A13038" t="str">
            <v>PK15219</v>
          </cell>
          <cell r="B13038" t="str">
            <v>8517DC</v>
          </cell>
          <cell r="C13038" t="str">
            <v>先生</v>
          </cell>
          <cell r="D13038" t="str">
            <v>徐顯堯</v>
          </cell>
          <cell r="E13038" t="str">
            <v>徐顯堯先生</v>
          </cell>
          <cell r="F13038">
            <v>955705903</v>
          </cell>
        </row>
        <row r="13039">
          <cell r="A13039" t="str">
            <v>PK16646</v>
          </cell>
          <cell r="B13039" t="str">
            <v>3362EA</v>
          </cell>
          <cell r="C13039" t="str">
            <v>先生</v>
          </cell>
          <cell r="D13039" t="str">
            <v>林家慶</v>
          </cell>
          <cell r="E13039" t="str">
            <v>林家慶先生</v>
          </cell>
          <cell r="F13039">
            <v>926187016</v>
          </cell>
        </row>
        <row r="13040">
          <cell r="A13040" t="str">
            <v>PK27134</v>
          </cell>
          <cell r="B13040" t="str">
            <v>2579QB</v>
          </cell>
          <cell r="C13040" t="str">
            <v>先生</v>
          </cell>
          <cell r="D13040" t="str">
            <v>利茂印刷有限公司黃詩清</v>
          </cell>
          <cell r="E13040" t="str">
            <v>黃詩清先生</v>
          </cell>
          <cell r="F13040">
            <v>936820662</v>
          </cell>
        </row>
        <row r="13041">
          <cell r="A13041" t="str">
            <v>PK27178</v>
          </cell>
          <cell r="B13041" t="str">
            <v>0128DE</v>
          </cell>
          <cell r="C13041" t="str">
            <v>小姐</v>
          </cell>
          <cell r="D13041" t="str">
            <v>華航玩具有限公司紀美玲</v>
          </cell>
          <cell r="E13041" t="str">
            <v>紀美玲小姐</v>
          </cell>
          <cell r="F13041">
            <v>961195039</v>
          </cell>
        </row>
        <row r="13042">
          <cell r="A13042" t="str">
            <v>PK27445</v>
          </cell>
          <cell r="B13042" t="str">
            <v>6599FS</v>
          </cell>
          <cell r="C13042" t="str">
            <v>先生</v>
          </cell>
          <cell r="D13042" t="str">
            <v>楊適壕</v>
          </cell>
          <cell r="E13042" t="str">
            <v>楊適壕先生</v>
          </cell>
          <cell r="F13042">
            <v>920846791</v>
          </cell>
        </row>
        <row r="13043">
          <cell r="A13043" t="str">
            <v>PK27820</v>
          </cell>
          <cell r="B13043" t="str">
            <v>1886HT</v>
          </cell>
          <cell r="C13043" t="str">
            <v>先生</v>
          </cell>
          <cell r="D13043" t="str">
            <v>張先生</v>
          </cell>
          <cell r="E13043" t="str">
            <v>張先生先生</v>
          </cell>
          <cell r="F13043">
            <v>988600303</v>
          </cell>
        </row>
        <row r="13044">
          <cell r="A13044" t="str">
            <v>PK27821</v>
          </cell>
          <cell r="B13044" t="str">
            <v>9212DW</v>
          </cell>
          <cell r="C13044" t="str">
            <v>先生</v>
          </cell>
          <cell r="D13044" t="str">
            <v>王政華</v>
          </cell>
          <cell r="E13044" t="str">
            <v>王政華先生</v>
          </cell>
          <cell r="F13044">
            <v>970136565</v>
          </cell>
        </row>
        <row r="13045">
          <cell r="A13045" t="str">
            <v>PK28156</v>
          </cell>
          <cell r="B13045" t="str">
            <v>AJP3633</v>
          </cell>
          <cell r="C13045" t="str">
            <v>先生</v>
          </cell>
          <cell r="D13045" t="str">
            <v>謝宗榮</v>
          </cell>
          <cell r="E13045" t="str">
            <v>謝宗榮先生</v>
          </cell>
          <cell r="F13045">
            <v>981681333</v>
          </cell>
        </row>
        <row r="13046">
          <cell r="A13046" t="str">
            <v>PK28351</v>
          </cell>
          <cell r="B13046" t="str">
            <v>AKR5330</v>
          </cell>
          <cell r="C13046" t="str">
            <v>小姐</v>
          </cell>
          <cell r="D13046" t="str">
            <v>邱淑子</v>
          </cell>
          <cell r="E13046" t="str">
            <v>邱淑子小姐</v>
          </cell>
          <cell r="F13046">
            <v>908925868</v>
          </cell>
        </row>
        <row r="13047">
          <cell r="A13047" t="str">
            <v>PK45453</v>
          </cell>
          <cell r="B13047" t="str">
            <v>6288KS</v>
          </cell>
          <cell r="C13047" t="str">
            <v>先生</v>
          </cell>
          <cell r="D13047" t="str">
            <v>蔡政哲</v>
          </cell>
          <cell r="E13047" t="str">
            <v>莊南雲先生</v>
          </cell>
          <cell r="F13047">
            <v>972707320</v>
          </cell>
        </row>
        <row r="13048">
          <cell r="A13048" t="str">
            <v>PK46560</v>
          </cell>
          <cell r="B13048" t="str">
            <v>6660VB</v>
          </cell>
          <cell r="C13048" t="str">
            <v>先生</v>
          </cell>
          <cell r="D13048" t="str">
            <v>毛王春鳳</v>
          </cell>
          <cell r="E13048" t="str">
            <v>吳志洋先生</v>
          </cell>
          <cell r="F13048">
            <v>928633118</v>
          </cell>
        </row>
        <row r="13049">
          <cell r="A13049" t="str">
            <v>PK91448</v>
          </cell>
          <cell r="B13049" t="str">
            <v>8886DJ</v>
          </cell>
          <cell r="C13049" t="str">
            <v>先生</v>
          </cell>
          <cell r="D13049" t="str">
            <v>李生炎</v>
          </cell>
          <cell r="E13049" t="str">
            <v>李生炎先生</v>
          </cell>
          <cell r="F13049">
            <v>956556838</v>
          </cell>
        </row>
        <row r="13050">
          <cell r="A13050" t="str">
            <v>PK91454</v>
          </cell>
          <cell r="B13050" t="str">
            <v>7777VA</v>
          </cell>
          <cell r="C13050" t="str">
            <v>先生</v>
          </cell>
          <cell r="D13050" t="str">
            <v>黃英哲</v>
          </cell>
          <cell r="E13050" t="str">
            <v>黃英哲先生</v>
          </cell>
          <cell r="F13050">
            <v>933990490</v>
          </cell>
        </row>
        <row r="13051">
          <cell r="A13051" t="str">
            <v>PK91482</v>
          </cell>
          <cell r="B13051" t="str">
            <v>AGC8282</v>
          </cell>
          <cell r="C13051" t="str">
            <v>小姐</v>
          </cell>
          <cell r="D13051" t="str">
            <v>王雅菁</v>
          </cell>
          <cell r="E13051" t="str">
            <v>王雅菁小姐</v>
          </cell>
          <cell r="F13051">
            <v>910002282</v>
          </cell>
        </row>
        <row r="13052">
          <cell r="A13052" t="str">
            <v>PK91484</v>
          </cell>
          <cell r="B13052" t="str">
            <v>6882NB</v>
          </cell>
          <cell r="C13052" t="str">
            <v>小姐</v>
          </cell>
          <cell r="D13052" t="str">
            <v>李安妮</v>
          </cell>
          <cell r="E13052" t="str">
            <v>李安妮小姐</v>
          </cell>
          <cell r="F13052">
            <v>952992006</v>
          </cell>
        </row>
        <row r="13053">
          <cell r="A13053" t="str">
            <v>PK91607</v>
          </cell>
          <cell r="B13053" t="str">
            <v>6335GT</v>
          </cell>
          <cell r="C13053" t="str">
            <v>先生</v>
          </cell>
          <cell r="D13053" t="str">
            <v>林辰</v>
          </cell>
          <cell r="E13053" t="str">
            <v>林辰先生</v>
          </cell>
          <cell r="F13053">
            <v>936402539</v>
          </cell>
        </row>
        <row r="13054">
          <cell r="A13054" t="str">
            <v>PK91725</v>
          </cell>
          <cell r="B13054" t="str">
            <v>2188DP</v>
          </cell>
          <cell r="C13054" t="str">
            <v>小姐</v>
          </cell>
          <cell r="D13054" t="str">
            <v>江詠璇</v>
          </cell>
          <cell r="E13054" t="str">
            <v>江詠璇小姐</v>
          </cell>
          <cell r="F13054">
            <v>988261719</v>
          </cell>
        </row>
        <row r="13055">
          <cell r="A13055" t="str">
            <v>PK91736</v>
          </cell>
          <cell r="B13055" t="str">
            <v>1117HA</v>
          </cell>
          <cell r="C13055" t="str">
            <v>先生</v>
          </cell>
          <cell r="D13055" t="str">
            <v>張明進</v>
          </cell>
          <cell r="E13055" t="str">
            <v>張明進先生</v>
          </cell>
          <cell r="F13055">
            <v>931218431</v>
          </cell>
        </row>
        <row r="13056">
          <cell r="A13056" t="str">
            <v>PK91792</v>
          </cell>
          <cell r="B13056" t="str">
            <v>1006QK</v>
          </cell>
          <cell r="C13056" t="str">
            <v>小姐</v>
          </cell>
          <cell r="D13056" t="str">
            <v>嚴聚穿</v>
          </cell>
          <cell r="E13056" t="str">
            <v>林子均小姐</v>
          </cell>
          <cell r="F13056">
            <v>932681878</v>
          </cell>
        </row>
        <row r="13057">
          <cell r="A13057" t="str">
            <v>PK91798</v>
          </cell>
          <cell r="B13057" t="str">
            <v>AJK3729</v>
          </cell>
          <cell r="C13057" t="str">
            <v>小姐</v>
          </cell>
          <cell r="D13057" t="str">
            <v>游雅琪</v>
          </cell>
          <cell r="E13057" t="str">
            <v>游雅琪小姐</v>
          </cell>
          <cell r="F13057">
            <v>917071073</v>
          </cell>
        </row>
        <row r="13058">
          <cell r="A13058" t="str">
            <v>PK91829</v>
          </cell>
          <cell r="B13058" t="str">
            <v>ZV7573</v>
          </cell>
          <cell r="C13058" t="str">
            <v>先生</v>
          </cell>
          <cell r="D13058" t="str">
            <v>朱敬然</v>
          </cell>
          <cell r="E13058" t="str">
            <v>朱敬然先生</v>
          </cell>
          <cell r="F13058">
            <v>922306968</v>
          </cell>
        </row>
        <row r="13059">
          <cell r="A13059" t="str">
            <v>PS42307</v>
          </cell>
          <cell r="B13059" t="str">
            <v>8308QL</v>
          </cell>
          <cell r="C13059" t="str">
            <v>小姐</v>
          </cell>
          <cell r="D13059" t="str">
            <v>楊惠璇</v>
          </cell>
          <cell r="E13059" t="str">
            <v>楊惠璇小姐</v>
          </cell>
          <cell r="F13059">
            <v>900000000</v>
          </cell>
        </row>
        <row r="13060">
          <cell r="A13060" t="str">
            <v>PS42315</v>
          </cell>
          <cell r="B13060" t="str">
            <v>0617QW</v>
          </cell>
          <cell r="C13060" t="str">
            <v>小姐</v>
          </cell>
          <cell r="D13060" t="str">
            <v>陳良蕙</v>
          </cell>
          <cell r="E13060" t="str">
            <v>陳良蕙小姐</v>
          </cell>
          <cell r="F13060">
            <v>918678955</v>
          </cell>
        </row>
        <row r="13061">
          <cell r="A13061" t="str">
            <v>PS78696</v>
          </cell>
          <cell r="B13061" t="str">
            <v>6028PS</v>
          </cell>
          <cell r="C13061" t="str">
            <v>先生</v>
          </cell>
          <cell r="D13061" t="str">
            <v>張凱貿</v>
          </cell>
          <cell r="E13061" t="str">
            <v>張凱貿先生</v>
          </cell>
          <cell r="F13061">
            <v>982259251</v>
          </cell>
        </row>
        <row r="13062">
          <cell r="A13062" t="str">
            <v>PS78697</v>
          </cell>
          <cell r="B13062" t="str">
            <v>7356QB</v>
          </cell>
          <cell r="C13062" t="str">
            <v>先生</v>
          </cell>
          <cell r="D13062" t="str">
            <v>陳建宏</v>
          </cell>
          <cell r="E13062" t="str">
            <v>陳建宏先生</v>
          </cell>
          <cell r="F13062">
            <v>915392097</v>
          </cell>
        </row>
        <row r="13063">
          <cell r="A13063" t="str">
            <v>PS78700</v>
          </cell>
          <cell r="B13063" t="str">
            <v>0896ER</v>
          </cell>
          <cell r="C13063" t="str">
            <v>先生</v>
          </cell>
          <cell r="D13063" t="str">
            <v>崔志強</v>
          </cell>
          <cell r="E13063" t="str">
            <v>崔志強先生</v>
          </cell>
          <cell r="F13063">
            <v>922350321</v>
          </cell>
        </row>
        <row r="13064">
          <cell r="A13064" t="str">
            <v>PS78704</v>
          </cell>
          <cell r="B13064" t="str">
            <v>4275ER</v>
          </cell>
          <cell r="C13064" t="str">
            <v>先生</v>
          </cell>
          <cell r="D13064" t="str">
            <v>許家瑋</v>
          </cell>
          <cell r="E13064" t="str">
            <v>許家瑋先生</v>
          </cell>
          <cell r="F13064">
            <v>933738090</v>
          </cell>
        </row>
        <row r="13065">
          <cell r="A13065" t="str">
            <v>PS78730</v>
          </cell>
          <cell r="B13065" t="str">
            <v>AFG0295</v>
          </cell>
          <cell r="C13065" t="str">
            <v>小姐</v>
          </cell>
          <cell r="D13065" t="str">
            <v>呂湯雅惠</v>
          </cell>
          <cell r="E13065" t="str">
            <v>呂湯雅惠小姐</v>
          </cell>
          <cell r="F13065">
            <v>983655947</v>
          </cell>
        </row>
        <row r="13066">
          <cell r="A13066" t="str">
            <v>PS79049</v>
          </cell>
          <cell r="B13066" t="str">
            <v>1680ZG</v>
          </cell>
          <cell r="C13066" t="str">
            <v>先生</v>
          </cell>
          <cell r="D13066" t="str">
            <v>李唐維</v>
          </cell>
          <cell r="E13066" t="str">
            <v>李唐維先生</v>
          </cell>
          <cell r="F13066">
            <v>920952293</v>
          </cell>
        </row>
        <row r="13067">
          <cell r="A13067" t="str">
            <v>PS79160</v>
          </cell>
          <cell r="B13067" t="str">
            <v>RBD5130</v>
          </cell>
          <cell r="C13067" t="str">
            <v>先生</v>
          </cell>
          <cell r="D13067" t="str">
            <v>謝政煒</v>
          </cell>
          <cell r="E13067" t="str">
            <v>謝政煒先生</v>
          </cell>
          <cell r="F13067">
            <v>958353528</v>
          </cell>
        </row>
        <row r="13068">
          <cell r="A13068" t="str">
            <v>PS79995</v>
          </cell>
          <cell r="B13068" t="str">
            <v>9187L6</v>
          </cell>
          <cell r="C13068" t="str">
            <v>先生</v>
          </cell>
          <cell r="D13068" t="str">
            <v>陳威志</v>
          </cell>
          <cell r="E13068" t="str">
            <v>陳威志先生</v>
          </cell>
          <cell r="F13068">
            <v>937075681</v>
          </cell>
        </row>
        <row r="13069">
          <cell r="A13069" t="str">
            <v>PT30089</v>
          </cell>
          <cell r="B13069" t="str">
            <v>9893RF</v>
          </cell>
          <cell r="C13069" t="str">
            <v>小姐</v>
          </cell>
          <cell r="D13069" t="str">
            <v>陳慧儀</v>
          </cell>
          <cell r="E13069" t="str">
            <v>陳慧儀小姐</v>
          </cell>
          <cell r="F13069">
            <v>935693872</v>
          </cell>
        </row>
        <row r="13070">
          <cell r="A13070" t="str">
            <v>PT30191</v>
          </cell>
          <cell r="B13070" t="str">
            <v>6900TZ</v>
          </cell>
          <cell r="C13070" t="str">
            <v>先生</v>
          </cell>
          <cell r="D13070" t="str">
            <v>邱宏星</v>
          </cell>
          <cell r="E13070" t="str">
            <v>邱宏星先生</v>
          </cell>
          <cell r="F13070">
            <v>910103020</v>
          </cell>
        </row>
        <row r="13071">
          <cell r="A13071" t="str">
            <v>PT30339</v>
          </cell>
          <cell r="B13071" t="str">
            <v>5818RV</v>
          </cell>
          <cell r="C13071" t="str">
            <v>先生</v>
          </cell>
          <cell r="D13071" t="str">
            <v>劉力維</v>
          </cell>
          <cell r="E13071" t="str">
            <v>劉力維先生</v>
          </cell>
          <cell r="F13071">
            <v>938235160</v>
          </cell>
        </row>
        <row r="13072">
          <cell r="A13072" t="str">
            <v>PT30771</v>
          </cell>
          <cell r="B13072" t="str">
            <v>2881QW</v>
          </cell>
          <cell r="C13072" t="str">
            <v>小姐</v>
          </cell>
          <cell r="D13072" t="str">
            <v>柳翰雅</v>
          </cell>
          <cell r="E13072" t="str">
            <v>柳翰雅小姐</v>
          </cell>
          <cell r="F13072">
            <v>975283552</v>
          </cell>
        </row>
        <row r="13073">
          <cell r="A13073" t="str">
            <v>PT30875</v>
          </cell>
          <cell r="B13073" t="str">
            <v>7882QT</v>
          </cell>
          <cell r="C13073" t="str">
            <v>先生</v>
          </cell>
          <cell r="D13073" t="str">
            <v>劉鎬琿</v>
          </cell>
          <cell r="E13073" t="str">
            <v>劉鎬琿先生</v>
          </cell>
          <cell r="F13073">
            <v>931132773</v>
          </cell>
        </row>
        <row r="13074">
          <cell r="A13074" t="str">
            <v>PT31453</v>
          </cell>
          <cell r="B13074" t="str">
            <v>ATD6521</v>
          </cell>
          <cell r="C13074" t="str">
            <v>小姐</v>
          </cell>
          <cell r="D13074" t="str">
            <v>許盈珠</v>
          </cell>
          <cell r="E13074" t="str">
            <v>許盈珠小姐</v>
          </cell>
          <cell r="F13074">
            <v>922320198</v>
          </cell>
        </row>
        <row r="13075">
          <cell r="A13075" t="str">
            <v>PT33467</v>
          </cell>
          <cell r="B13075" t="str">
            <v>5385UW</v>
          </cell>
          <cell r="C13075" t="str">
            <v>女士</v>
          </cell>
          <cell r="D13075" t="str">
            <v>黃麗娟</v>
          </cell>
          <cell r="E13075" t="str">
            <v>黃麗娟女士</v>
          </cell>
          <cell r="F13075">
            <v>932152548</v>
          </cell>
        </row>
        <row r="13076">
          <cell r="A13076" t="str">
            <v>PT34874</v>
          </cell>
          <cell r="B13076" t="str">
            <v>8975J8</v>
          </cell>
          <cell r="C13076" t="str">
            <v>先生</v>
          </cell>
          <cell r="D13076" t="str">
            <v>陳連枝</v>
          </cell>
          <cell r="E13076" t="str">
            <v>周壽堂先生</v>
          </cell>
          <cell r="F13076">
            <v>935614575</v>
          </cell>
        </row>
        <row r="13077">
          <cell r="A13077" t="str">
            <v>PU81107</v>
          </cell>
          <cell r="B13077" t="str">
            <v>7767YB</v>
          </cell>
          <cell r="C13077" t="str">
            <v>先生</v>
          </cell>
          <cell r="D13077" t="str">
            <v>憶捷電子股份有限公司梁立恒</v>
          </cell>
          <cell r="E13077" t="str">
            <v>梁立恒先生</v>
          </cell>
          <cell r="F13077">
            <v>910097968</v>
          </cell>
        </row>
        <row r="13078">
          <cell r="A13078" t="str">
            <v>PU82638</v>
          </cell>
          <cell r="B13078" t="str">
            <v>AFG6978</v>
          </cell>
          <cell r="C13078" t="str">
            <v>先生</v>
          </cell>
          <cell r="D13078" t="str">
            <v>鄭為志</v>
          </cell>
          <cell r="E13078" t="str">
            <v>鄭為志先生</v>
          </cell>
          <cell r="F13078">
            <v>922276826</v>
          </cell>
        </row>
        <row r="13079">
          <cell r="A13079" t="str">
            <v>PU96843</v>
          </cell>
          <cell r="B13079" t="str">
            <v>3300RH</v>
          </cell>
          <cell r="C13079" t="str">
            <v>先生</v>
          </cell>
          <cell r="D13079" t="str">
            <v>王慧雄</v>
          </cell>
          <cell r="E13079" t="str">
            <v>王慧雄先生</v>
          </cell>
          <cell r="F13079">
            <v>937912631</v>
          </cell>
        </row>
        <row r="13080">
          <cell r="A13080" t="str">
            <v>PU97503</v>
          </cell>
          <cell r="B13080" t="str">
            <v>7828QZ</v>
          </cell>
          <cell r="C13080" t="str">
            <v>先生</v>
          </cell>
          <cell r="D13080" t="str">
            <v>陳振賓</v>
          </cell>
          <cell r="E13080" t="str">
            <v>陳振賓先生</v>
          </cell>
          <cell r="F13080">
            <v>918725925</v>
          </cell>
        </row>
        <row r="13081">
          <cell r="A13081" t="str">
            <v>PV77274</v>
          </cell>
          <cell r="B13081" t="str">
            <v>5335VB</v>
          </cell>
          <cell r="C13081" t="str">
            <v>先生</v>
          </cell>
          <cell r="D13081" t="str">
            <v>陳彥銘</v>
          </cell>
          <cell r="E13081" t="str">
            <v>陳彥銘先生</v>
          </cell>
          <cell r="F13081">
            <v>939262241</v>
          </cell>
        </row>
        <row r="13082">
          <cell r="A13082" t="str">
            <v>PV77882</v>
          </cell>
          <cell r="B13082" t="str">
            <v>3358T9</v>
          </cell>
          <cell r="C13082" t="str">
            <v>先生</v>
          </cell>
          <cell r="D13082" t="str">
            <v>鍾維倫</v>
          </cell>
          <cell r="E13082" t="str">
            <v>鍾維倫先生</v>
          </cell>
          <cell r="F13082">
            <v>910734163</v>
          </cell>
        </row>
        <row r="13083">
          <cell r="A13083" t="str">
            <v>PV77979</v>
          </cell>
          <cell r="B13083" t="str">
            <v>ANU8995</v>
          </cell>
          <cell r="C13083" t="str">
            <v>先生</v>
          </cell>
          <cell r="D13083" t="str">
            <v>楊竣超</v>
          </cell>
          <cell r="E13083" t="str">
            <v>楊竣超先生</v>
          </cell>
          <cell r="F13083">
            <v>917688818</v>
          </cell>
        </row>
        <row r="13084">
          <cell r="A13084" t="str">
            <v>PV92030</v>
          </cell>
          <cell r="B13084" t="str">
            <v>AGD5135</v>
          </cell>
          <cell r="C13084" t="str">
            <v>先生</v>
          </cell>
          <cell r="D13084" t="str">
            <v>高振村</v>
          </cell>
          <cell r="E13084" t="str">
            <v>高振村先生</v>
          </cell>
          <cell r="F13084">
            <v>933773352</v>
          </cell>
        </row>
        <row r="13085">
          <cell r="A13085" t="str">
            <v>PV92224</v>
          </cell>
          <cell r="B13085" t="str">
            <v>9063S2</v>
          </cell>
          <cell r="C13085" t="str">
            <v>先生</v>
          </cell>
          <cell r="D13085" t="str">
            <v>鼎欣海運承攬運送有限公司劉道新</v>
          </cell>
          <cell r="E13085" t="str">
            <v>劉道新先生</v>
          </cell>
          <cell r="F13085">
            <v>932073120</v>
          </cell>
        </row>
        <row r="13086">
          <cell r="A13086" t="str">
            <v>PV92239</v>
          </cell>
          <cell r="B13086" t="str">
            <v>APH6999</v>
          </cell>
          <cell r="C13086" t="str">
            <v>先生</v>
          </cell>
          <cell r="D13086" t="str">
            <v>李至偉</v>
          </cell>
          <cell r="E13086" t="str">
            <v>李至偉先生</v>
          </cell>
          <cell r="F13086">
            <v>937911555</v>
          </cell>
        </row>
        <row r="13087">
          <cell r="A13087" t="str">
            <v>PV92246</v>
          </cell>
          <cell r="B13087" t="str">
            <v>ARE8662</v>
          </cell>
          <cell r="C13087" t="str">
            <v>先生</v>
          </cell>
          <cell r="D13087" t="str">
            <v>朱文雲</v>
          </cell>
          <cell r="E13087" t="str">
            <v>白雲飛先生</v>
          </cell>
          <cell r="F13087">
            <v>911362757</v>
          </cell>
        </row>
        <row r="13088">
          <cell r="A13088" t="str">
            <v>PV92278</v>
          </cell>
          <cell r="B13088" t="str">
            <v>AXC6180</v>
          </cell>
          <cell r="C13088" t="str">
            <v>先生</v>
          </cell>
          <cell r="D13088" t="str">
            <v>財盟小客車租賃股份有限公司顏銘宏</v>
          </cell>
          <cell r="E13088" t="str">
            <v>顏銘宏先生</v>
          </cell>
          <cell r="F13088">
            <v>979966281</v>
          </cell>
        </row>
        <row r="13089">
          <cell r="A13089" t="str">
            <v>PV92310</v>
          </cell>
          <cell r="B13089" t="str">
            <v>AJF8860</v>
          </cell>
          <cell r="C13089" t="str">
            <v>先生</v>
          </cell>
          <cell r="D13089" t="str">
            <v>卜平</v>
          </cell>
          <cell r="E13089" t="str">
            <v>卜平先生</v>
          </cell>
          <cell r="F13089">
            <v>920577090</v>
          </cell>
        </row>
        <row r="13090">
          <cell r="A13090" t="str">
            <v>PV92323</v>
          </cell>
          <cell r="B13090" t="str">
            <v>AJE0727</v>
          </cell>
          <cell r="C13090" t="str">
            <v>先生</v>
          </cell>
          <cell r="D13090" t="str">
            <v>劉大維</v>
          </cell>
          <cell r="E13090" t="str">
            <v>劉大維先生</v>
          </cell>
          <cell r="F13090">
            <v>919738798</v>
          </cell>
        </row>
        <row r="13091">
          <cell r="A13091" t="str">
            <v>PV92374</v>
          </cell>
          <cell r="B13091" t="str">
            <v>AKG2221</v>
          </cell>
          <cell r="C13091" t="str">
            <v>先生</v>
          </cell>
          <cell r="D13091" t="str">
            <v>黃滇樺</v>
          </cell>
          <cell r="E13091" t="str">
            <v>黃滇樺先生</v>
          </cell>
          <cell r="F13091">
            <v>916045262</v>
          </cell>
        </row>
        <row r="13092">
          <cell r="A13092" t="str">
            <v>PV92418</v>
          </cell>
          <cell r="B13092" t="str">
            <v>AKN8609</v>
          </cell>
          <cell r="C13092" t="str">
            <v>先生</v>
          </cell>
          <cell r="D13092" t="str">
            <v>莊舒惠</v>
          </cell>
          <cell r="E13092" t="str">
            <v>陳文愷先生</v>
          </cell>
          <cell r="F13092">
            <v>922960413</v>
          </cell>
        </row>
        <row r="13093">
          <cell r="A13093" t="str">
            <v>PV92419</v>
          </cell>
          <cell r="B13093" t="str">
            <v>AHE1123</v>
          </cell>
          <cell r="C13093" t="str">
            <v>先生</v>
          </cell>
          <cell r="D13093" t="str">
            <v>何柏凱</v>
          </cell>
          <cell r="E13093" t="str">
            <v>何柏凱先生</v>
          </cell>
          <cell r="F13093">
            <v>938026111</v>
          </cell>
        </row>
        <row r="13094">
          <cell r="A13094" t="str">
            <v>PV92443</v>
          </cell>
          <cell r="B13094" t="str">
            <v>AJG5135</v>
          </cell>
          <cell r="C13094" t="str">
            <v>先生</v>
          </cell>
          <cell r="D13094" t="str">
            <v>蔡昇毅</v>
          </cell>
          <cell r="E13094" t="str">
            <v>蔡昇毅先生</v>
          </cell>
          <cell r="F13094">
            <v>920278643</v>
          </cell>
        </row>
        <row r="13095">
          <cell r="A13095" t="str">
            <v>PV92544</v>
          </cell>
          <cell r="B13095" t="str">
            <v>AJJ0966</v>
          </cell>
          <cell r="C13095" t="str">
            <v>先生</v>
          </cell>
          <cell r="D13095" t="str">
            <v>車已賣</v>
          </cell>
          <cell r="E13095" t="str">
            <v>車已賣先生</v>
          </cell>
          <cell r="F13095">
            <v>900000000</v>
          </cell>
        </row>
        <row r="13096">
          <cell r="A13096" t="str">
            <v>PV92548</v>
          </cell>
          <cell r="B13096" t="str">
            <v>AKM3676</v>
          </cell>
          <cell r="C13096" t="str">
            <v>小姐</v>
          </cell>
          <cell r="D13096" t="str">
            <v>潘靜芳</v>
          </cell>
          <cell r="E13096" t="str">
            <v>潘靜芳小姐</v>
          </cell>
          <cell r="F13096">
            <v>916630008</v>
          </cell>
        </row>
        <row r="13097">
          <cell r="A13097" t="str">
            <v>PV92658</v>
          </cell>
          <cell r="B13097" t="str">
            <v>AKM6666</v>
          </cell>
          <cell r="C13097" t="str">
            <v>先生</v>
          </cell>
          <cell r="D13097" t="str">
            <v>峰榮國際有限公司施長志</v>
          </cell>
          <cell r="E13097" t="str">
            <v>施長志先生</v>
          </cell>
          <cell r="F13097">
            <v>975963987</v>
          </cell>
        </row>
        <row r="13098">
          <cell r="A13098" t="str">
            <v>PV92707</v>
          </cell>
          <cell r="B13098" t="str">
            <v>ANF1223</v>
          </cell>
          <cell r="C13098" t="str">
            <v>先生</v>
          </cell>
          <cell r="D13098" t="str">
            <v>龍清源</v>
          </cell>
          <cell r="E13098" t="str">
            <v>龍清源先生</v>
          </cell>
          <cell r="F13098">
            <v>936346281</v>
          </cell>
        </row>
        <row r="13099">
          <cell r="A13099" t="str">
            <v>PV92726</v>
          </cell>
          <cell r="B13099" t="str">
            <v>ALA1199</v>
          </cell>
          <cell r="C13099" t="str">
            <v>先生</v>
          </cell>
          <cell r="D13099" t="str">
            <v>許來福</v>
          </cell>
          <cell r="E13099" t="str">
            <v>許來福先生</v>
          </cell>
          <cell r="F13099">
            <v>939733760</v>
          </cell>
        </row>
        <row r="13100">
          <cell r="A13100" t="str">
            <v>PV92739</v>
          </cell>
          <cell r="B13100" t="str">
            <v>AKR1135</v>
          </cell>
          <cell r="C13100" t="str">
            <v>先生</v>
          </cell>
          <cell r="D13100" t="str">
            <v>勤美股份有限公司曹力仁</v>
          </cell>
          <cell r="E13100" t="str">
            <v>曹力仁先生</v>
          </cell>
          <cell r="F13100">
            <v>917599050</v>
          </cell>
        </row>
        <row r="13101">
          <cell r="A13101" t="str">
            <v>PV92800</v>
          </cell>
          <cell r="B13101" t="str">
            <v>ANY6975</v>
          </cell>
          <cell r="C13101" t="str">
            <v>先生</v>
          </cell>
          <cell r="D13101" t="str">
            <v>車已賣</v>
          </cell>
          <cell r="E13101" t="str">
            <v>車已賣先生</v>
          </cell>
          <cell r="F13101">
            <v>900000000</v>
          </cell>
        </row>
        <row r="13102">
          <cell r="A13102" t="str">
            <v>PV92822</v>
          </cell>
          <cell r="B13102" t="str">
            <v>AKX7666</v>
          </cell>
          <cell r="C13102" t="str">
            <v>先生</v>
          </cell>
          <cell r="D13102" t="str">
            <v>鍾循仁</v>
          </cell>
          <cell r="E13102" t="str">
            <v>鍾循仁先生</v>
          </cell>
          <cell r="F13102">
            <v>912899869</v>
          </cell>
        </row>
        <row r="13103">
          <cell r="A13103" t="str">
            <v>PW78182</v>
          </cell>
          <cell r="B13103" t="str">
            <v>7335QA</v>
          </cell>
          <cell r="C13103" t="str">
            <v>先生</v>
          </cell>
          <cell r="D13103" t="str">
            <v>紀怡芳</v>
          </cell>
          <cell r="E13103" t="str">
            <v>紀達仁先生</v>
          </cell>
          <cell r="F13103">
            <v>972363500</v>
          </cell>
        </row>
        <row r="13104">
          <cell r="A13104" t="str">
            <v>PW96162</v>
          </cell>
          <cell r="B13104" t="str">
            <v>0777W6</v>
          </cell>
          <cell r="C13104" t="str">
            <v>先生</v>
          </cell>
          <cell r="D13104" t="str">
            <v>陳佳緯</v>
          </cell>
          <cell r="E13104" t="str">
            <v>江志偉先生</v>
          </cell>
          <cell r="F13104">
            <v>913620056</v>
          </cell>
        </row>
        <row r="13105">
          <cell r="A13105" t="str">
            <v>PW96549</v>
          </cell>
          <cell r="B13105" t="str">
            <v>3658QZ</v>
          </cell>
          <cell r="C13105" t="str">
            <v>小姐</v>
          </cell>
          <cell r="D13105" t="str">
            <v>王惠芳</v>
          </cell>
          <cell r="E13105" t="str">
            <v>王惠芳小姐</v>
          </cell>
          <cell r="F13105">
            <v>933723920</v>
          </cell>
        </row>
        <row r="13106">
          <cell r="A13106" t="str">
            <v>PW97458</v>
          </cell>
          <cell r="B13106" t="str">
            <v>AKR8555</v>
          </cell>
          <cell r="C13106" t="str">
            <v>先生</v>
          </cell>
          <cell r="D13106" t="str">
            <v>徐永仁</v>
          </cell>
          <cell r="E13106" t="str">
            <v>徐永仁先生</v>
          </cell>
          <cell r="F13106">
            <v>976376458</v>
          </cell>
        </row>
        <row r="13107">
          <cell r="A13107" t="str">
            <v>PX15669</v>
          </cell>
          <cell r="B13107" t="str">
            <v>APM5353</v>
          </cell>
          <cell r="C13107" t="str">
            <v>先生</v>
          </cell>
          <cell r="D13107" t="str">
            <v>黃志源</v>
          </cell>
          <cell r="E13107" t="str">
            <v>黃志源先生</v>
          </cell>
          <cell r="F13107">
            <v>932355214</v>
          </cell>
        </row>
        <row r="13108">
          <cell r="A13108" t="str">
            <v>PX20716</v>
          </cell>
          <cell r="B13108" t="str">
            <v>8568VL</v>
          </cell>
          <cell r="C13108" t="str">
            <v>小姐</v>
          </cell>
          <cell r="D13108" t="str">
            <v>李治芬</v>
          </cell>
          <cell r="E13108" t="str">
            <v>李治芬小姐</v>
          </cell>
          <cell r="F13108">
            <v>926010531</v>
          </cell>
        </row>
        <row r="13109">
          <cell r="A13109" t="str">
            <v>PX37767</v>
          </cell>
          <cell r="B13109" t="str">
            <v>5335VJ</v>
          </cell>
          <cell r="C13109" t="str">
            <v>先生</v>
          </cell>
          <cell r="D13109" t="str">
            <v>溫秀蘭</v>
          </cell>
          <cell r="E13109" t="str">
            <v>趙文豪先生</v>
          </cell>
          <cell r="F13109">
            <v>932317962</v>
          </cell>
        </row>
        <row r="13110">
          <cell r="A13110" t="str">
            <v>PX38848</v>
          </cell>
          <cell r="B13110" t="str">
            <v>1010YH</v>
          </cell>
          <cell r="C13110" t="str">
            <v>先生</v>
          </cell>
          <cell r="D13110" t="str">
            <v>李存祥</v>
          </cell>
          <cell r="E13110" t="str">
            <v>李存祥先生</v>
          </cell>
          <cell r="F13110">
            <v>953923230</v>
          </cell>
        </row>
        <row r="13111">
          <cell r="A13111" t="str">
            <v>PX45860</v>
          </cell>
          <cell r="B13111" t="str">
            <v>RAX0333</v>
          </cell>
          <cell r="C13111" t="str">
            <v>先生</v>
          </cell>
          <cell r="D13111" t="str">
            <v>和新小客車租賃股份有限公司柯慈輝</v>
          </cell>
          <cell r="E13111" t="str">
            <v>柯慈輝先生</v>
          </cell>
          <cell r="F13111">
            <v>919616616</v>
          </cell>
        </row>
        <row r="13112">
          <cell r="A13112" t="str">
            <v>PX49823</v>
          </cell>
          <cell r="B13112" t="str">
            <v>AGN6533</v>
          </cell>
          <cell r="C13112" t="str">
            <v>先生</v>
          </cell>
          <cell r="D13112" t="str">
            <v>廖薇瑄</v>
          </cell>
          <cell r="E13112" t="str">
            <v>陳毅峰先生</v>
          </cell>
          <cell r="F13112">
            <v>955183533</v>
          </cell>
        </row>
        <row r="13113">
          <cell r="A13113" t="str">
            <v>PX59029</v>
          </cell>
          <cell r="B13113" t="str">
            <v>AKX5778</v>
          </cell>
          <cell r="C13113" t="str">
            <v>先生</v>
          </cell>
          <cell r="D13113" t="str">
            <v>施立泰</v>
          </cell>
          <cell r="E13113" t="str">
            <v>施立泰先生</v>
          </cell>
          <cell r="F13113">
            <v>981154999</v>
          </cell>
        </row>
        <row r="13114">
          <cell r="A13114" t="str">
            <v>PY01733</v>
          </cell>
          <cell r="B13114" t="str">
            <v>3300VA</v>
          </cell>
          <cell r="C13114" t="str">
            <v>小姐</v>
          </cell>
          <cell r="D13114" t="str">
            <v>沈麗秋</v>
          </cell>
          <cell r="E13114" t="str">
            <v>沈麗秋小姐</v>
          </cell>
          <cell r="F13114">
            <v>913029296</v>
          </cell>
        </row>
        <row r="13115">
          <cell r="A13115" t="str">
            <v>PY30576</v>
          </cell>
          <cell r="B13115" t="str">
            <v>ATG8993</v>
          </cell>
          <cell r="C13115" t="str">
            <v>先生</v>
          </cell>
          <cell r="D13115" t="str">
            <v>王鎮維</v>
          </cell>
          <cell r="E13115" t="str">
            <v>王鎮維先生</v>
          </cell>
          <cell r="F13115">
            <v>978578190</v>
          </cell>
        </row>
        <row r="13116">
          <cell r="A13116" t="str">
            <v>PY31117</v>
          </cell>
          <cell r="B13116" t="str">
            <v>ANY2817</v>
          </cell>
          <cell r="C13116" t="str">
            <v>先生</v>
          </cell>
          <cell r="D13116" t="str">
            <v>李孟謙</v>
          </cell>
          <cell r="E13116" t="str">
            <v>李孟謙先生</v>
          </cell>
          <cell r="F13116">
            <v>986663377</v>
          </cell>
        </row>
        <row r="13117">
          <cell r="A13117" t="str">
            <v>PY33358</v>
          </cell>
          <cell r="B13117" t="str">
            <v>6666ZR</v>
          </cell>
          <cell r="C13117" t="str">
            <v>先生</v>
          </cell>
          <cell r="D13117" t="str">
            <v>許志銘</v>
          </cell>
          <cell r="E13117" t="str">
            <v>劉祉麟先生</v>
          </cell>
          <cell r="F13117">
            <v>978607222</v>
          </cell>
        </row>
        <row r="13118">
          <cell r="A13118" t="str">
            <v>PY33362</v>
          </cell>
          <cell r="B13118" t="str">
            <v>AFF0907</v>
          </cell>
          <cell r="C13118" t="str">
            <v>女士</v>
          </cell>
          <cell r="D13118" t="str">
            <v>蕭毓芬</v>
          </cell>
          <cell r="E13118" t="str">
            <v>蕭毓芬女士</v>
          </cell>
          <cell r="F13118">
            <v>938723238</v>
          </cell>
        </row>
        <row r="13119">
          <cell r="A13119" t="str">
            <v>PY39053</v>
          </cell>
          <cell r="B13119" t="str">
            <v>AJF8999</v>
          </cell>
          <cell r="C13119" t="str">
            <v>先生</v>
          </cell>
          <cell r="D13119" t="str">
            <v>陳威光</v>
          </cell>
          <cell r="E13119" t="str">
            <v>陳威光先生</v>
          </cell>
          <cell r="F13119">
            <v>919650808</v>
          </cell>
        </row>
        <row r="13120">
          <cell r="A13120" t="str">
            <v>PY43650</v>
          </cell>
          <cell r="B13120" t="str">
            <v>AMX7687</v>
          </cell>
          <cell r="C13120" t="str">
            <v>先生</v>
          </cell>
          <cell r="D13120" t="str">
            <v>倪誌鋒</v>
          </cell>
          <cell r="E13120" t="str">
            <v>倪誌鋒先生</v>
          </cell>
          <cell r="F13120">
            <v>926885236</v>
          </cell>
        </row>
        <row r="13121">
          <cell r="A13121" t="str">
            <v>PY44440</v>
          </cell>
          <cell r="B13121" t="str">
            <v>8762ET</v>
          </cell>
          <cell r="C13121" t="str">
            <v>小姐</v>
          </cell>
          <cell r="D13121" t="str">
            <v>張慧萍</v>
          </cell>
          <cell r="E13121" t="str">
            <v>張慧萍小姐</v>
          </cell>
          <cell r="F13121">
            <v>983886375</v>
          </cell>
        </row>
        <row r="13122">
          <cell r="A13122" t="str">
            <v>PY44684</v>
          </cell>
          <cell r="B13122" t="str">
            <v>8256UZ</v>
          </cell>
          <cell r="C13122" t="str">
            <v>先生</v>
          </cell>
          <cell r="D13122" t="str">
            <v>元超實業股份有限公司張瑋任</v>
          </cell>
          <cell r="E13122" t="str">
            <v>張瑋任先生</v>
          </cell>
          <cell r="F13122">
            <v>933905753</v>
          </cell>
        </row>
        <row r="13123">
          <cell r="A13123" t="str">
            <v>PY44781</v>
          </cell>
          <cell r="B13123" t="str">
            <v>1613RH</v>
          </cell>
          <cell r="C13123" t="str">
            <v>先生</v>
          </cell>
          <cell r="D13123" t="str">
            <v>呂春</v>
          </cell>
          <cell r="E13123" t="str">
            <v>呂台宗先生</v>
          </cell>
          <cell r="F13123">
            <v>922938192</v>
          </cell>
        </row>
        <row r="13124">
          <cell r="A13124" t="str">
            <v>PY45139</v>
          </cell>
          <cell r="B13124" t="str">
            <v>5120EW</v>
          </cell>
          <cell r="C13124" t="str">
            <v>先生</v>
          </cell>
          <cell r="D13124" t="str">
            <v>張麗卿</v>
          </cell>
          <cell r="E13124" t="str">
            <v>莊東昇先生</v>
          </cell>
          <cell r="F13124">
            <v>936139155</v>
          </cell>
        </row>
        <row r="13125">
          <cell r="A13125" t="str">
            <v>PY46138</v>
          </cell>
          <cell r="B13125" t="str">
            <v>2959SD</v>
          </cell>
          <cell r="C13125" t="str">
            <v>先生</v>
          </cell>
          <cell r="D13125" t="str">
            <v>良頂股份有限公司巫純源</v>
          </cell>
          <cell r="E13125" t="str">
            <v>巫純源先生</v>
          </cell>
          <cell r="F13125">
            <v>912930038</v>
          </cell>
        </row>
        <row r="13126">
          <cell r="A13126" t="str">
            <v>PZ74290</v>
          </cell>
          <cell r="B13126" t="str">
            <v>3677D8</v>
          </cell>
          <cell r="C13126" t="str">
            <v>先生</v>
          </cell>
          <cell r="D13126" t="str">
            <v>童立安</v>
          </cell>
          <cell r="E13126" t="str">
            <v>童立安先生</v>
          </cell>
          <cell r="F13126">
            <v>918008070</v>
          </cell>
        </row>
        <row r="13127">
          <cell r="A13127" t="str">
            <v>T017724</v>
          </cell>
          <cell r="B13127" t="str">
            <v>8098UX</v>
          </cell>
          <cell r="C13127" t="str">
            <v>小姐</v>
          </cell>
          <cell r="D13127" t="str">
            <v>林立仁</v>
          </cell>
          <cell r="E13127" t="str">
            <v>林麗瑩小姐</v>
          </cell>
          <cell r="F13127">
            <v>912537958</v>
          </cell>
        </row>
        <row r="13128">
          <cell r="A13128" t="str">
            <v>T018442</v>
          </cell>
          <cell r="B13128" t="str">
            <v>7388B7</v>
          </cell>
          <cell r="C13128" t="str">
            <v>小姐</v>
          </cell>
          <cell r="D13128" t="str">
            <v>吳育婷</v>
          </cell>
          <cell r="E13128" t="str">
            <v>吳育婷小姐</v>
          </cell>
          <cell r="F13128">
            <v>989222485</v>
          </cell>
        </row>
        <row r="13129">
          <cell r="A13129" t="str">
            <v>T018609</v>
          </cell>
          <cell r="B13129" t="str">
            <v>1203L7</v>
          </cell>
          <cell r="C13129" t="str">
            <v>小姐</v>
          </cell>
          <cell r="D13129" t="str">
            <v>鄧玉萍</v>
          </cell>
          <cell r="E13129" t="str">
            <v>鄧玉萍小姐</v>
          </cell>
          <cell r="F13129">
            <v>988505030</v>
          </cell>
        </row>
        <row r="13130">
          <cell r="A13130" t="str">
            <v>T019900</v>
          </cell>
          <cell r="B13130" t="str">
            <v>6471ZW</v>
          </cell>
          <cell r="C13130" t="str">
            <v>小姐</v>
          </cell>
          <cell r="D13130" t="str">
            <v>陳麗雲</v>
          </cell>
          <cell r="E13130" t="str">
            <v>陳麗雲小姐</v>
          </cell>
          <cell r="F13130">
            <v>933721491</v>
          </cell>
        </row>
        <row r="13131">
          <cell r="A13131" t="str">
            <v>T021570</v>
          </cell>
          <cell r="B13131" t="str">
            <v>9179ZT</v>
          </cell>
          <cell r="C13131" t="str">
            <v>先生</v>
          </cell>
          <cell r="D13131" t="str">
            <v>謝明峰</v>
          </cell>
          <cell r="E13131" t="str">
            <v>謝明峰先生</v>
          </cell>
          <cell r="F13131">
            <v>981533547</v>
          </cell>
        </row>
        <row r="13132">
          <cell r="A13132" t="str">
            <v>T124996</v>
          </cell>
          <cell r="B13132" t="str">
            <v>0072K8</v>
          </cell>
          <cell r="C13132" t="str">
            <v>小姐</v>
          </cell>
          <cell r="D13132" t="str">
            <v>黃玉貞</v>
          </cell>
          <cell r="E13132" t="str">
            <v>黃玉貞小姐</v>
          </cell>
          <cell r="F13132">
            <v>926252825</v>
          </cell>
        </row>
        <row r="13133">
          <cell r="A13133" t="str">
            <v>T138871</v>
          </cell>
          <cell r="B13133" t="str">
            <v>5563N6</v>
          </cell>
          <cell r="C13133" t="str">
            <v>小姐</v>
          </cell>
          <cell r="D13133" t="str">
            <v>鄧雯文</v>
          </cell>
          <cell r="E13133" t="str">
            <v>鄧雯文小姐</v>
          </cell>
          <cell r="F13133">
            <v>932562260</v>
          </cell>
        </row>
        <row r="13134">
          <cell r="A13134" t="str">
            <v>T158635</v>
          </cell>
          <cell r="B13134">
            <v>895500000000</v>
          </cell>
          <cell r="C13134" t="str">
            <v>先生</v>
          </cell>
          <cell r="D13134" t="str">
            <v>鍾文中</v>
          </cell>
          <cell r="E13134" t="str">
            <v>鍾文中先生</v>
          </cell>
          <cell r="F13134">
            <v>975953070</v>
          </cell>
        </row>
        <row r="13135">
          <cell r="A13135" t="str">
            <v>T160983</v>
          </cell>
          <cell r="B13135" t="str">
            <v>6911M8</v>
          </cell>
          <cell r="C13135" t="str">
            <v>先生</v>
          </cell>
          <cell r="D13135" t="str">
            <v>劉嘉榮</v>
          </cell>
          <cell r="E13135" t="str">
            <v>劉嘉榮先生</v>
          </cell>
          <cell r="F13135">
            <v>928097178</v>
          </cell>
        </row>
        <row r="13136">
          <cell r="A13136" t="str">
            <v>T162274</v>
          </cell>
          <cell r="B13136" t="str">
            <v>ANN0980</v>
          </cell>
          <cell r="C13136" t="str">
            <v>小姐</v>
          </cell>
          <cell r="D13136" t="str">
            <v>財盟小客車租賃有限公司(股)陳吳惠美</v>
          </cell>
          <cell r="E13136" t="str">
            <v>陳吳惠美小姐</v>
          </cell>
          <cell r="F13136">
            <v>921078987</v>
          </cell>
        </row>
        <row r="13137">
          <cell r="A13137" t="str">
            <v>T198650</v>
          </cell>
          <cell r="B13137" t="str">
            <v>0429J2</v>
          </cell>
          <cell r="C13137" t="str">
            <v>先生</v>
          </cell>
          <cell r="D13137" t="str">
            <v>廖晨皓</v>
          </cell>
          <cell r="E13137" t="str">
            <v>廖晨皓先生</v>
          </cell>
          <cell r="F13137">
            <v>921918103</v>
          </cell>
        </row>
        <row r="13138">
          <cell r="A13138" t="str">
            <v>T200448</v>
          </cell>
          <cell r="B13138" t="str">
            <v>3033ZU</v>
          </cell>
          <cell r="C13138" t="str">
            <v>先生</v>
          </cell>
          <cell r="D13138" t="str">
            <v>王福秋</v>
          </cell>
          <cell r="E13138" t="str">
            <v>王福秋先生</v>
          </cell>
          <cell r="F13138">
            <v>910399977</v>
          </cell>
        </row>
        <row r="13139">
          <cell r="A13139" t="str">
            <v>T201057</v>
          </cell>
          <cell r="B13139" t="str">
            <v>0318ZW</v>
          </cell>
          <cell r="C13139" t="str">
            <v>先生</v>
          </cell>
          <cell r="D13139" t="str">
            <v>勝邦有限公司莊忠興</v>
          </cell>
          <cell r="E13139" t="str">
            <v>莊忠興先生</v>
          </cell>
          <cell r="F13139">
            <v>933942477</v>
          </cell>
        </row>
        <row r="13140">
          <cell r="A13140" t="str">
            <v>T201874</v>
          </cell>
          <cell r="B13140" t="str">
            <v>8333YK</v>
          </cell>
          <cell r="C13140" t="str">
            <v>小姐</v>
          </cell>
          <cell r="D13140" t="str">
            <v>王端霙</v>
          </cell>
          <cell r="E13140" t="str">
            <v>王端霙小姐</v>
          </cell>
          <cell r="F13140">
            <v>955629306</v>
          </cell>
        </row>
        <row r="13141">
          <cell r="A13141" t="str">
            <v>T203723</v>
          </cell>
          <cell r="B13141" t="str">
            <v>2200J2</v>
          </cell>
          <cell r="C13141" t="str">
            <v>小姐</v>
          </cell>
          <cell r="D13141" t="str">
            <v>李紅虹</v>
          </cell>
          <cell r="E13141" t="str">
            <v>李紅虹小姐</v>
          </cell>
          <cell r="F13141">
            <v>933124855</v>
          </cell>
        </row>
        <row r="13142">
          <cell r="A13142" t="str">
            <v>T206234</v>
          </cell>
          <cell r="B13142" t="str">
            <v>8609J5</v>
          </cell>
          <cell r="C13142" t="str">
            <v>先生</v>
          </cell>
          <cell r="D13142" t="str">
            <v>宋韋勳</v>
          </cell>
          <cell r="E13142" t="str">
            <v>宋韋勳先生</v>
          </cell>
          <cell r="F13142">
            <v>923868838</v>
          </cell>
        </row>
        <row r="13143">
          <cell r="A13143" t="str">
            <v>T206525</v>
          </cell>
          <cell r="B13143" t="str">
            <v>AKJ6327</v>
          </cell>
          <cell r="C13143" t="str">
            <v>小姐</v>
          </cell>
          <cell r="D13143" t="str">
            <v>林佳陵</v>
          </cell>
          <cell r="E13143" t="str">
            <v>林佳陵小姐</v>
          </cell>
          <cell r="F13143">
            <v>960310200</v>
          </cell>
        </row>
        <row r="13144">
          <cell r="A13144" t="str">
            <v>T207066</v>
          </cell>
          <cell r="B13144" t="str">
            <v>AHF1518</v>
          </cell>
          <cell r="C13144" t="str">
            <v>小姐</v>
          </cell>
          <cell r="D13144" t="str">
            <v>陳思帆</v>
          </cell>
          <cell r="E13144" t="str">
            <v>江惠櫻小姐</v>
          </cell>
          <cell r="F13144">
            <v>909097798</v>
          </cell>
        </row>
        <row r="13145">
          <cell r="A13145" t="str">
            <v>T207513</v>
          </cell>
          <cell r="B13145" t="str">
            <v>9027J7</v>
          </cell>
          <cell r="C13145" t="str">
            <v>小姐</v>
          </cell>
          <cell r="D13145" t="str">
            <v>徐小玲</v>
          </cell>
          <cell r="E13145" t="str">
            <v>徐小玲小姐</v>
          </cell>
          <cell r="F13145">
            <v>921135258</v>
          </cell>
        </row>
        <row r="13146">
          <cell r="A13146" t="str">
            <v>T207847</v>
          </cell>
          <cell r="B13146" t="str">
            <v>0329J7</v>
          </cell>
          <cell r="C13146" t="str">
            <v>先生</v>
          </cell>
          <cell r="D13146" t="str">
            <v>徐三泰</v>
          </cell>
          <cell r="E13146" t="str">
            <v>徐三泰先生</v>
          </cell>
          <cell r="F13146">
            <v>988909559</v>
          </cell>
        </row>
        <row r="13147">
          <cell r="A13147" t="str">
            <v>T278134</v>
          </cell>
          <cell r="B13147" t="str">
            <v>AWD3160</v>
          </cell>
          <cell r="C13147" t="str">
            <v>先生</v>
          </cell>
          <cell r="D13147" t="str">
            <v>賴思呤</v>
          </cell>
          <cell r="E13147" t="str">
            <v>徐見平先生</v>
          </cell>
          <cell r="F13147">
            <v>912271271</v>
          </cell>
        </row>
        <row r="13148">
          <cell r="A13148" t="str">
            <v>T279862</v>
          </cell>
          <cell r="B13148" t="str">
            <v>RAC9872</v>
          </cell>
          <cell r="C13148" t="str">
            <v>先生</v>
          </cell>
          <cell r="D13148" t="str">
            <v>吳存彬</v>
          </cell>
          <cell r="E13148" t="str">
            <v>蔡燕鋒先生</v>
          </cell>
          <cell r="F13148">
            <v>972691558</v>
          </cell>
        </row>
        <row r="13149">
          <cell r="A13149" t="str">
            <v>T280812</v>
          </cell>
          <cell r="B13149" t="str">
            <v>AGH3779</v>
          </cell>
          <cell r="C13149" t="str">
            <v>先生</v>
          </cell>
          <cell r="D13149" t="str">
            <v>黃榮昇</v>
          </cell>
          <cell r="E13149" t="str">
            <v>黃榮昇先生</v>
          </cell>
          <cell r="F13149">
            <v>916454999</v>
          </cell>
        </row>
        <row r="13150">
          <cell r="A13150" t="str">
            <v>T292627</v>
          </cell>
          <cell r="B13150" t="str">
            <v>ABQ3368</v>
          </cell>
          <cell r="C13150" t="str">
            <v>先生</v>
          </cell>
          <cell r="D13150" t="str">
            <v>孫峒霖</v>
          </cell>
          <cell r="E13150" t="str">
            <v>孫峒霖先生</v>
          </cell>
          <cell r="F13150">
            <v>911315022</v>
          </cell>
        </row>
        <row r="13151">
          <cell r="A13151" t="str">
            <v>T304587</v>
          </cell>
          <cell r="B13151" t="str">
            <v>AKK0331</v>
          </cell>
          <cell r="C13151" t="str">
            <v>先生</v>
          </cell>
          <cell r="D13151" t="str">
            <v>郭宇倫</v>
          </cell>
          <cell r="E13151" t="str">
            <v>郭宇倫先生</v>
          </cell>
          <cell r="F13151">
            <v>965260622</v>
          </cell>
        </row>
        <row r="13152">
          <cell r="A13152" t="str">
            <v>T304799</v>
          </cell>
          <cell r="B13152" t="str">
            <v>0117T8</v>
          </cell>
          <cell r="C13152" t="str">
            <v>小姐</v>
          </cell>
          <cell r="D13152" t="str">
            <v>楊美俐</v>
          </cell>
          <cell r="E13152" t="str">
            <v>楊美俐小姐</v>
          </cell>
          <cell r="F13152">
            <v>932390886</v>
          </cell>
        </row>
        <row r="13153">
          <cell r="A13153" t="str">
            <v>T320878</v>
          </cell>
          <cell r="B13153" t="str">
            <v>6313J6</v>
          </cell>
          <cell r="C13153" t="str">
            <v>小姐</v>
          </cell>
          <cell r="D13153" t="str">
            <v>李威萍</v>
          </cell>
          <cell r="E13153" t="str">
            <v>李威萍小姐</v>
          </cell>
          <cell r="F13153">
            <v>988280103</v>
          </cell>
        </row>
        <row r="13154">
          <cell r="A13154" t="str">
            <v>T320951</v>
          </cell>
          <cell r="B13154" t="str">
            <v>5325H8</v>
          </cell>
          <cell r="C13154" t="str">
            <v>先生</v>
          </cell>
          <cell r="D13154" t="str">
            <v>周千皓</v>
          </cell>
          <cell r="E13154" t="str">
            <v>周千皓先生</v>
          </cell>
          <cell r="F13154">
            <v>919276370</v>
          </cell>
        </row>
        <row r="13155">
          <cell r="A13155" t="str">
            <v>T321774</v>
          </cell>
          <cell r="B13155" t="str">
            <v>ANN7010</v>
          </cell>
          <cell r="C13155" t="str">
            <v>小姐</v>
          </cell>
          <cell r="D13155" t="str">
            <v>吳家凌</v>
          </cell>
          <cell r="E13155" t="str">
            <v>吳家凌小姐</v>
          </cell>
          <cell r="F13155">
            <v>976210777</v>
          </cell>
        </row>
        <row r="13156">
          <cell r="A13156" t="str">
            <v>T322150</v>
          </cell>
          <cell r="B13156" t="str">
            <v>1210T7</v>
          </cell>
          <cell r="C13156" t="str">
            <v>先生</v>
          </cell>
          <cell r="D13156" t="str">
            <v>彭奕中</v>
          </cell>
          <cell r="E13156" t="str">
            <v>彭奕中先生</v>
          </cell>
          <cell r="F13156">
            <v>911790989</v>
          </cell>
        </row>
        <row r="13157">
          <cell r="A13157" t="str">
            <v>T381535</v>
          </cell>
          <cell r="B13157" t="str">
            <v>ABC6880</v>
          </cell>
          <cell r="C13157" t="str">
            <v>先生</v>
          </cell>
          <cell r="D13157" t="str">
            <v>陳彥銘</v>
          </cell>
          <cell r="E13157" t="str">
            <v>陳彥銘先生</v>
          </cell>
          <cell r="F13157">
            <v>939262241</v>
          </cell>
        </row>
        <row r="13158">
          <cell r="A13158" t="str">
            <v>T381747</v>
          </cell>
          <cell r="B13158" t="str">
            <v>1961P7</v>
          </cell>
          <cell r="C13158" t="str">
            <v>小姐</v>
          </cell>
          <cell r="D13158" t="str">
            <v>曹上星</v>
          </cell>
          <cell r="E13158" t="str">
            <v>曹上星小姐</v>
          </cell>
          <cell r="F13158">
            <v>927720206</v>
          </cell>
        </row>
        <row r="13159">
          <cell r="A13159" t="str">
            <v>T381769</v>
          </cell>
          <cell r="B13159" t="str">
            <v>3688T2</v>
          </cell>
          <cell r="C13159" t="str">
            <v>先生</v>
          </cell>
          <cell r="D13159" t="str">
            <v>李曉菁</v>
          </cell>
          <cell r="E13159" t="str">
            <v>江常銘先生</v>
          </cell>
          <cell r="F13159">
            <v>928555283</v>
          </cell>
        </row>
        <row r="13160">
          <cell r="A13160" t="str">
            <v>T382060</v>
          </cell>
          <cell r="B13160" t="str">
            <v>ABF7770</v>
          </cell>
          <cell r="C13160" t="str">
            <v>小姐</v>
          </cell>
          <cell r="D13160" t="str">
            <v>鄭明瑛</v>
          </cell>
          <cell r="E13160" t="str">
            <v>鄭明瑛小姐</v>
          </cell>
          <cell r="F13160">
            <v>937953984</v>
          </cell>
        </row>
        <row r="13161">
          <cell r="A13161" t="str">
            <v>T382296</v>
          </cell>
          <cell r="B13161" t="str">
            <v>ACD9688</v>
          </cell>
          <cell r="C13161" t="str">
            <v>先生</v>
          </cell>
          <cell r="D13161" t="str">
            <v>江兆桓</v>
          </cell>
          <cell r="E13161" t="str">
            <v>江兆桓先生</v>
          </cell>
          <cell r="F13161">
            <v>917110353</v>
          </cell>
        </row>
        <row r="13162">
          <cell r="A13162" t="str">
            <v>T386736</v>
          </cell>
          <cell r="B13162" t="str">
            <v>RBE0101</v>
          </cell>
          <cell r="C13162" t="str">
            <v>先生</v>
          </cell>
          <cell r="D13162" t="str">
            <v>聯邦國際租賃(股)林厚進</v>
          </cell>
          <cell r="E13162" t="str">
            <v>林厚進先生</v>
          </cell>
          <cell r="F13162">
            <v>930828002</v>
          </cell>
        </row>
        <row r="13163">
          <cell r="A13163" t="str">
            <v>T430263</v>
          </cell>
          <cell r="B13163" t="str">
            <v>ABC1323</v>
          </cell>
          <cell r="C13163" t="str">
            <v>先生</v>
          </cell>
          <cell r="D13163" t="str">
            <v>車已賣</v>
          </cell>
          <cell r="E13163" t="str">
            <v>車已賣先生</v>
          </cell>
          <cell r="F13163">
            <v>900000000</v>
          </cell>
        </row>
        <row r="13164">
          <cell r="A13164" t="str">
            <v>T430324</v>
          </cell>
          <cell r="B13164" t="str">
            <v>ABY2789</v>
          </cell>
          <cell r="C13164" t="str">
            <v>先生</v>
          </cell>
          <cell r="D13164" t="str">
            <v>陳永德</v>
          </cell>
          <cell r="E13164" t="str">
            <v>陳永德先生</v>
          </cell>
          <cell r="F13164">
            <v>936078778</v>
          </cell>
        </row>
        <row r="13165">
          <cell r="A13165" t="str">
            <v>T430338</v>
          </cell>
          <cell r="B13165" t="str">
            <v>AFF8787</v>
          </cell>
          <cell r="C13165" t="str">
            <v>先生</v>
          </cell>
          <cell r="D13165" t="str">
            <v>紀凱元</v>
          </cell>
          <cell r="E13165" t="str">
            <v>紀凱元先生</v>
          </cell>
          <cell r="F13165">
            <v>975191126</v>
          </cell>
        </row>
        <row r="13166">
          <cell r="A13166" t="str">
            <v>T430419</v>
          </cell>
          <cell r="B13166" t="str">
            <v>RAZ7722</v>
          </cell>
          <cell r="C13166" t="str">
            <v>先生</v>
          </cell>
          <cell r="D13166" t="str">
            <v>聯邦國際租賃股份有限公司林光鴻</v>
          </cell>
          <cell r="E13166" t="str">
            <v>林光鴻先生</v>
          </cell>
          <cell r="F13166">
            <v>913727685</v>
          </cell>
        </row>
        <row r="13167">
          <cell r="A13167" t="str">
            <v>T437361</v>
          </cell>
          <cell r="B13167" t="str">
            <v>AAF0225</v>
          </cell>
          <cell r="C13167" t="str">
            <v>先生</v>
          </cell>
          <cell r="D13167" t="str">
            <v>李霖芳</v>
          </cell>
          <cell r="E13167" t="str">
            <v>李霖芳先生</v>
          </cell>
          <cell r="F13167">
            <v>952871818</v>
          </cell>
        </row>
        <row r="13168">
          <cell r="A13168" t="str">
            <v>T437703</v>
          </cell>
          <cell r="B13168" t="str">
            <v>ARF7000</v>
          </cell>
          <cell r="C13168" t="str">
            <v>小姐</v>
          </cell>
          <cell r="D13168" t="str">
            <v>吳文瑜</v>
          </cell>
          <cell r="E13168" t="str">
            <v>吳文瑜小姐</v>
          </cell>
          <cell r="F13168">
            <v>917729000</v>
          </cell>
        </row>
        <row r="13169">
          <cell r="A13169" t="str">
            <v>T443315</v>
          </cell>
          <cell r="B13169" t="str">
            <v>7859H8</v>
          </cell>
          <cell r="C13169" t="str">
            <v>小姐</v>
          </cell>
          <cell r="D13169" t="str">
            <v>涂宜希</v>
          </cell>
          <cell r="E13169" t="str">
            <v>涂宜希小姐</v>
          </cell>
          <cell r="F13169">
            <v>978089139</v>
          </cell>
        </row>
        <row r="13170">
          <cell r="A13170" t="str">
            <v>T443316</v>
          </cell>
          <cell r="B13170" t="str">
            <v>AAA6939</v>
          </cell>
          <cell r="C13170" t="str">
            <v>小姐</v>
          </cell>
          <cell r="D13170" t="str">
            <v>陳一珍</v>
          </cell>
          <cell r="E13170" t="str">
            <v>陳一珍小姐</v>
          </cell>
          <cell r="F13170">
            <v>939736603</v>
          </cell>
        </row>
        <row r="13171">
          <cell r="A13171" t="str">
            <v>T444097</v>
          </cell>
          <cell r="B13171" t="str">
            <v>5318R8</v>
          </cell>
          <cell r="C13171" t="str">
            <v>先生</v>
          </cell>
          <cell r="D13171" t="str">
            <v>大尺設計工程股份有限公司林榮帥</v>
          </cell>
          <cell r="E13171" t="str">
            <v>林榮帥先生</v>
          </cell>
          <cell r="F13171">
            <v>935627869</v>
          </cell>
        </row>
        <row r="13172">
          <cell r="A13172" t="str">
            <v>T444513</v>
          </cell>
          <cell r="B13172" t="str">
            <v>AKQ0766</v>
          </cell>
          <cell r="C13172" t="str">
            <v>小姐</v>
          </cell>
          <cell r="D13172" t="str">
            <v>謝佳蓁</v>
          </cell>
          <cell r="E13172" t="str">
            <v>謝佳蓁小姐</v>
          </cell>
          <cell r="F13172">
            <v>987767858</v>
          </cell>
        </row>
        <row r="13173">
          <cell r="A13173" t="str">
            <v>T448870</v>
          </cell>
          <cell r="B13173" t="str">
            <v>7307S3</v>
          </cell>
          <cell r="C13173" t="str">
            <v>小姐</v>
          </cell>
          <cell r="D13173" t="str">
            <v>范雅晴</v>
          </cell>
          <cell r="E13173" t="str">
            <v>范雅晴小姐</v>
          </cell>
          <cell r="F13173">
            <v>938012629</v>
          </cell>
        </row>
        <row r="13174">
          <cell r="A13174" t="str">
            <v>T449008</v>
          </cell>
          <cell r="B13174" t="str">
            <v>5225T8</v>
          </cell>
          <cell r="C13174" t="str">
            <v>小姐</v>
          </cell>
          <cell r="D13174" t="str">
            <v>吳(糸十)(耒員)</v>
          </cell>
          <cell r="E13174" t="str">
            <v>吳(糸十)(耒員)小姐</v>
          </cell>
          <cell r="F13174">
            <v>933872802</v>
          </cell>
        </row>
        <row r="13175">
          <cell r="A13175" t="str">
            <v>T449076</v>
          </cell>
          <cell r="B13175" t="str">
            <v>5099T9</v>
          </cell>
          <cell r="C13175" t="str">
            <v>小姐</v>
          </cell>
          <cell r="D13175" t="str">
            <v>劉淑芳</v>
          </cell>
          <cell r="E13175" t="str">
            <v>劉淑芳小姐</v>
          </cell>
          <cell r="F13175">
            <v>935071900</v>
          </cell>
        </row>
        <row r="13176">
          <cell r="A13176" t="str">
            <v>T449124</v>
          </cell>
          <cell r="B13176" t="str">
            <v>AAA3921</v>
          </cell>
          <cell r="C13176" t="str">
            <v>小姐</v>
          </cell>
          <cell r="D13176" t="str">
            <v>于乃熹</v>
          </cell>
          <cell r="E13176" t="str">
            <v>于乃熹小姐</v>
          </cell>
          <cell r="F13176">
            <v>932388942</v>
          </cell>
        </row>
        <row r="13177">
          <cell r="A13177" t="str">
            <v>T449427</v>
          </cell>
          <cell r="B13177" t="str">
            <v>AAE6720</v>
          </cell>
          <cell r="C13177" t="str">
            <v>先生</v>
          </cell>
          <cell r="D13177" t="str">
            <v>安卡有限公司蔡健發</v>
          </cell>
          <cell r="E13177" t="str">
            <v>蔡健發先生</v>
          </cell>
          <cell r="F13177">
            <v>932194946</v>
          </cell>
        </row>
        <row r="13178">
          <cell r="A13178" t="str">
            <v>T450014</v>
          </cell>
          <cell r="B13178" t="str">
            <v>7333J8</v>
          </cell>
          <cell r="C13178" t="str">
            <v>先生</v>
          </cell>
          <cell r="D13178" t="str">
            <v>黃宗達</v>
          </cell>
          <cell r="E13178" t="str">
            <v>黃宗達先生</v>
          </cell>
          <cell r="F13178">
            <v>912599294</v>
          </cell>
        </row>
        <row r="13179">
          <cell r="A13179" t="str">
            <v>T450242</v>
          </cell>
          <cell r="B13179" t="str">
            <v>5555T2</v>
          </cell>
          <cell r="C13179" t="str">
            <v>小姐</v>
          </cell>
          <cell r="D13179" t="str">
            <v>張巧佳</v>
          </cell>
          <cell r="E13179" t="str">
            <v>張巧佳小姐</v>
          </cell>
          <cell r="F13179">
            <v>975518551</v>
          </cell>
        </row>
        <row r="13180">
          <cell r="A13180" t="str">
            <v>T450399</v>
          </cell>
          <cell r="B13180" t="str">
            <v>9418J7</v>
          </cell>
          <cell r="C13180" t="str">
            <v>先生</v>
          </cell>
          <cell r="D13180" t="str">
            <v>陳威廷</v>
          </cell>
          <cell r="E13180" t="str">
            <v>陳威廷先生</v>
          </cell>
          <cell r="F13180">
            <v>913113979</v>
          </cell>
        </row>
        <row r="13181">
          <cell r="A13181" t="str">
            <v>T452502</v>
          </cell>
          <cell r="B13181" t="str">
            <v>5225T9</v>
          </cell>
          <cell r="C13181" t="str">
            <v>小姐</v>
          </cell>
          <cell r="D13181" t="str">
            <v>億馨針織股份有限公司楊媚茹</v>
          </cell>
          <cell r="E13181" t="str">
            <v>楊媚茹小姐</v>
          </cell>
          <cell r="F13181">
            <v>927709098</v>
          </cell>
        </row>
        <row r="13182">
          <cell r="A13182" t="str">
            <v>T452866</v>
          </cell>
          <cell r="B13182" t="str">
            <v>ABB7135</v>
          </cell>
          <cell r="C13182" t="str">
            <v>先生</v>
          </cell>
          <cell r="D13182" t="str">
            <v>詹智翔</v>
          </cell>
          <cell r="E13182" t="str">
            <v>詹智翔先生</v>
          </cell>
          <cell r="F13182">
            <v>921966770</v>
          </cell>
        </row>
        <row r="13183">
          <cell r="A13183" t="str">
            <v>T453554</v>
          </cell>
          <cell r="B13183" t="str">
            <v>AAL7931</v>
          </cell>
          <cell r="C13183" t="str">
            <v>小姐</v>
          </cell>
          <cell r="D13183" t="str">
            <v>陳明珠</v>
          </cell>
          <cell r="E13183" t="str">
            <v>陳明珠小姐</v>
          </cell>
          <cell r="F13183">
            <v>918976659</v>
          </cell>
        </row>
        <row r="13184">
          <cell r="A13184" t="str">
            <v>T453660</v>
          </cell>
          <cell r="B13184" t="str">
            <v>AAC8096</v>
          </cell>
          <cell r="C13184" t="str">
            <v>小姐</v>
          </cell>
          <cell r="D13184" t="str">
            <v>劉憶臻</v>
          </cell>
          <cell r="E13184" t="str">
            <v>劉憶臻小姐</v>
          </cell>
          <cell r="F13184">
            <v>922070922</v>
          </cell>
        </row>
        <row r="13185">
          <cell r="A13185" t="str">
            <v>T453662</v>
          </cell>
          <cell r="B13185" t="str">
            <v>RAA8992</v>
          </cell>
          <cell r="C13185" t="str">
            <v>先生</v>
          </cell>
          <cell r="D13185" t="str">
            <v>宏闊國際(有)-財盟租賃林召偉</v>
          </cell>
          <cell r="E13185" t="str">
            <v>林召偉先生</v>
          </cell>
          <cell r="F13185">
            <v>937451951</v>
          </cell>
        </row>
        <row r="13186">
          <cell r="A13186" t="str">
            <v>T453684</v>
          </cell>
          <cell r="B13186" t="str">
            <v>RAB2350</v>
          </cell>
          <cell r="C13186" t="str">
            <v>先生</v>
          </cell>
          <cell r="D13186" t="str">
            <v>賴庭鵬</v>
          </cell>
          <cell r="E13186" t="str">
            <v>賴庭鵬先生</v>
          </cell>
          <cell r="F13186">
            <v>953863922</v>
          </cell>
        </row>
        <row r="13187">
          <cell r="A13187" t="str">
            <v>T454252</v>
          </cell>
          <cell r="B13187" t="str">
            <v>ABL0909</v>
          </cell>
          <cell r="C13187" t="str">
            <v>小姐</v>
          </cell>
          <cell r="D13187" t="str">
            <v>金柔</v>
          </cell>
          <cell r="E13187" t="str">
            <v>金柔小姐</v>
          </cell>
          <cell r="F13187">
            <v>938008323</v>
          </cell>
        </row>
        <row r="13188">
          <cell r="A13188" t="str">
            <v>T454253</v>
          </cell>
          <cell r="B13188" t="str">
            <v>ABX5888</v>
          </cell>
          <cell r="C13188" t="str">
            <v>小姐</v>
          </cell>
          <cell r="D13188" t="str">
            <v>林慧芳</v>
          </cell>
          <cell r="E13188" t="str">
            <v>林慧芳小姐</v>
          </cell>
          <cell r="F13188">
            <v>937028277</v>
          </cell>
        </row>
        <row r="13189">
          <cell r="A13189" t="str">
            <v>T467555</v>
          </cell>
          <cell r="B13189" t="str">
            <v>3665J9</v>
          </cell>
          <cell r="C13189" t="str">
            <v>先生</v>
          </cell>
          <cell r="D13189" t="str">
            <v>林萬樑</v>
          </cell>
          <cell r="E13189" t="str">
            <v>林萬樑先生</v>
          </cell>
          <cell r="F13189">
            <v>921606901</v>
          </cell>
        </row>
        <row r="13190">
          <cell r="A13190" t="str">
            <v>T467560</v>
          </cell>
          <cell r="B13190" t="str">
            <v>0406H8</v>
          </cell>
          <cell r="C13190" t="str">
            <v>女士</v>
          </cell>
          <cell r="D13190" t="str">
            <v>鍾佳慧</v>
          </cell>
          <cell r="E13190" t="str">
            <v>鍾佳慧女士</v>
          </cell>
          <cell r="F13190">
            <v>989133356</v>
          </cell>
        </row>
        <row r="13191">
          <cell r="A13191" t="str">
            <v>T467867</v>
          </cell>
          <cell r="B13191" t="str">
            <v>AGM9900</v>
          </cell>
          <cell r="C13191" t="str">
            <v>女士</v>
          </cell>
          <cell r="D13191" t="str">
            <v>張凱焯</v>
          </cell>
          <cell r="E13191" t="str">
            <v>張凱焯女士</v>
          </cell>
          <cell r="F13191">
            <v>910356783</v>
          </cell>
        </row>
        <row r="13192">
          <cell r="A13192" t="str">
            <v>T468109</v>
          </cell>
          <cell r="B13192" t="str">
            <v>AVT6559</v>
          </cell>
          <cell r="C13192" t="str">
            <v>先生</v>
          </cell>
          <cell r="D13192" t="str">
            <v>徐梵</v>
          </cell>
          <cell r="E13192" t="str">
            <v>徐梵先生</v>
          </cell>
          <cell r="F13192">
            <v>972879910</v>
          </cell>
        </row>
        <row r="13193">
          <cell r="A13193" t="str">
            <v>T468436</v>
          </cell>
          <cell r="B13193" t="str">
            <v>AGA8810</v>
          </cell>
          <cell r="C13193" t="str">
            <v>先生</v>
          </cell>
          <cell r="D13193" t="str">
            <v>高培恕</v>
          </cell>
          <cell r="E13193" t="str">
            <v>高培恕先生</v>
          </cell>
          <cell r="F13193">
            <v>916865930</v>
          </cell>
        </row>
        <row r="13194">
          <cell r="A13194" t="str">
            <v>T562453</v>
          </cell>
          <cell r="B13194" t="str">
            <v>RAY2838</v>
          </cell>
          <cell r="C13194" t="str">
            <v>先生</v>
          </cell>
          <cell r="D13194" t="str">
            <v>聯邦國際租賃股份有限公司周泰維</v>
          </cell>
          <cell r="E13194" t="str">
            <v>周泰維先生</v>
          </cell>
          <cell r="F13194">
            <v>926789612</v>
          </cell>
        </row>
        <row r="13195">
          <cell r="A13195" t="str">
            <v>T576932</v>
          </cell>
          <cell r="B13195" t="str">
            <v>6963S2</v>
          </cell>
          <cell r="C13195" t="str">
            <v>先生</v>
          </cell>
          <cell r="D13195" t="str">
            <v>林耿弘</v>
          </cell>
          <cell r="E13195" t="str">
            <v>林耿弘先生</v>
          </cell>
          <cell r="F13195">
            <v>918365116</v>
          </cell>
        </row>
        <row r="13196">
          <cell r="A13196" t="str">
            <v>T577778</v>
          </cell>
          <cell r="B13196" t="str">
            <v>ARE6187</v>
          </cell>
          <cell r="C13196" t="str">
            <v>先生</v>
          </cell>
          <cell r="D13196" t="str">
            <v>丁衣凡</v>
          </cell>
          <cell r="E13196" t="str">
            <v>丁衣凡先生</v>
          </cell>
          <cell r="F13196">
            <v>930237329</v>
          </cell>
        </row>
        <row r="13197">
          <cell r="A13197" t="str">
            <v>T578068</v>
          </cell>
          <cell r="B13197" t="str">
            <v>AGE7895</v>
          </cell>
          <cell r="C13197" t="str">
            <v>先生</v>
          </cell>
          <cell r="D13197" t="str">
            <v>侯世昌</v>
          </cell>
          <cell r="E13197" t="str">
            <v>侯世昌先生</v>
          </cell>
          <cell r="F13197">
            <v>978911739</v>
          </cell>
        </row>
        <row r="13198">
          <cell r="A13198" t="str">
            <v>T578217</v>
          </cell>
          <cell r="B13198" t="str">
            <v>AAF3781</v>
          </cell>
          <cell r="C13198" t="str">
            <v>先生</v>
          </cell>
          <cell r="D13198" t="str">
            <v>邵賢民</v>
          </cell>
          <cell r="E13198" t="str">
            <v>邵賢民先生</v>
          </cell>
          <cell r="F13198">
            <v>913615312</v>
          </cell>
        </row>
        <row r="13199">
          <cell r="A13199" t="str">
            <v>T612091</v>
          </cell>
          <cell r="B13199" t="str">
            <v>RAD9636</v>
          </cell>
          <cell r="C13199" t="str">
            <v>小姐</v>
          </cell>
          <cell r="D13199" t="str">
            <v>歐力士小客車租賃(股)胡可欣</v>
          </cell>
          <cell r="E13199" t="str">
            <v>胡可欣小姐</v>
          </cell>
          <cell r="F13199">
            <v>932746988</v>
          </cell>
        </row>
        <row r="13200">
          <cell r="A13200" t="str">
            <v>T615621</v>
          </cell>
          <cell r="B13200" t="str">
            <v>RBL6072</v>
          </cell>
          <cell r="C13200" t="str">
            <v>小姐</v>
          </cell>
          <cell r="D13200" t="str">
            <v>日盛全台通小客車租賃股份有限公司薛芮宇</v>
          </cell>
          <cell r="E13200" t="str">
            <v>薛芮宇小姐</v>
          </cell>
          <cell r="F13200">
            <v>911608101</v>
          </cell>
        </row>
        <row r="13201">
          <cell r="A13201" t="str">
            <v>T616439</v>
          </cell>
          <cell r="B13201" t="str">
            <v>AGJ3109</v>
          </cell>
          <cell r="C13201" t="str">
            <v>先生</v>
          </cell>
          <cell r="D13201" t="str">
            <v>劉俊佑</v>
          </cell>
          <cell r="E13201" t="str">
            <v>劉俊佑先生</v>
          </cell>
          <cell r="F13201">
            <v>938130672</v>
          </cell>
        </row>
        <row r="13202">
          <cell r="A13202" t="str">
            <v>T616590</v>
          </cell>
          <cell r="B13202" t="str">
            <v>ATG5756</v>
          </cell>
          <cell r="C13202" t="str">
            <v>先生</v>
          </cell>
          <cell r="D13202" t="str">
            <v>蕭崇傑</v>
          </cell>
          <cell r="E13202" t="str">
            <v>蕭崇傑先生</v>
          </cell>
          <cell r="F13202">
            <v>915159967</v>
          </cell>
        </row>
        <row r="13203">
          <cell r="A13203" t="str">
            <v>T618987</v>
          </cell>
          <cell r="B13203" t="str">
            <v>AGH0698</v>
          </cell>
          <cell r="C13203" t="str">
            <v>小姐</v>
          </cell>
          <cell r="D13203" t="str">
            <v>陳囿辰</v>
          </cell>
          <cell r="E13203" t="str">
            <v>陳佩萱小姐</v>
          </cell>
          <cell r="F13203">
            <v>935792080</v>
          </cell>
        </row>
        <row r="13204">
          <cell r="A13204" t="str">
            <v>T619788</v>
          </cell>
          <cell r="B13204" t="str">
            <v>AFJ1598</v>
          </cell>
          <cell r="C13204" t="str">
            <v>先生</v>
          </cell>
          <cell r="D13204" t="str">
            <v>馮強華</v>
          </cell>
          <cell r="E13204" t="str">
            <v>馮強華先生</v>
          </cell>
          <cell r="F13204">
            <v>936239982</v>
          </cell>
        </row>
        <row r="13205">
          <cell r="A13205" t="str">
            <v>T620157</v>
          </cell>
          <cell r="B13205" t="str">
            <v>AFG8006</v>
          </cell>
          <cell r="C13205" t="str">
            <v>先生</v>
          </cell>
          <cell r="D13205" t="str">
            <v>束道全</v>
          </cell>
          <cell r="E13205" t="str">
            <v>黃博造先生</v>
          </cell>
          <cell r="F13205">
            <v>922306602</v>
          </cell>
        </row>
        <row r="13206">
          <cell r="A13206" t="str">
            <v>T621322</v>
          </cell>
          <cell r="B13206" t="str">
            <v>AGD9000</v>
          </cell>
          <cell r="C13206" t="str">
            <v>先生</v>
          </cell>
          <cell r="D13206" t="str">
            <v>紘霆企業有限公司卓玉豐</v>
          </cell>
          <cell r="E13206" t="str">
            <v>卓玉豐先生</v>
          </cell>
          <cell r="F13206">
            <v>935734745</v>
          </cell>
        </row>
        <row r="13207">
          <cell r="A13207" t="str">
            <v>T628111</v>
          </cell>
          <cell r="B13207" t="str">
            <v>ABC7288</v>
          </cell>
          <cell r="C13207" t="str">
            <v>小姐</v>
          </cell>
          <cell r="D13207" t="str">
            <v>郭育芳</v>
          </cell>
          <cell r="E13207" t="str">
            <v>郭育芳小姐</v>
          </cell>
          <cell r="F13207">
            <v>905339167</v>
          </cell>
        </row>
        <row r="13208">
          <cell r="A13208" t="str">
            <v>T628113</v>
          </cell>
          <cell r="B13208" t="str">
            <v>AHX8108</v>
          </cell>
          <cell r="C13208" t="str">
            <v>先生</v>
          </cell>
          <cell r="D13208" t="str">
            <v>汪建亨</v>
          </cell>
          <cell r="E13208" t="str">
            <v>汪建亨先生</v>
          </cell>
          <cell r="F13208">
            <v>933641028</v>
          </cell>
        </row>
        <row r="13209">
          <cell r="A13209" t="str">
            <v>T628264</v>
          </cell>
          <cell r="B13209" t="str">
            <v>AGF1811</v>
          </cell>
          <cell r="C13209" t="str">
            <v>先生</v>
          </cell>
          <cell r="D13209" t="str">
            <v>汪威憲</v>
          </cell>
          <cell r="E13209" t="str">
            <v>汪威憲先生</v>
          </cell>
          <cell r="F13209">
            <v>935041111</v>
          </cell>
        </row>
        <row r="13210">
          <cell r="A13210" t="str">
            <v>T642290</v>
          </cell>
          <cell r="B13210" t="str">
            <v>ATB6618</v>
          </cell>
          <cell r="C13210" t="str">
            <v>先生</v>
          </cell>
          <cell r="D13210" t="str">
            <v>遠銀租賃股份有限公司吳俊貿</v>
          </cell>
          <cell r="E13210" t="str">
            <v>吳俊貿先生</v>
          </cell>
          <cell r="F13210">
            <v>920070781</v>
          </cell>
        </row>
        <row r="13211">
          <cell r="A13211" t="str">
            <v>T645519</v>
          </cell>
          <cell r="B13211" t="str">
            <v>AAE3388</v>
          </cell>
          <cell r="C13211" t="str">
            <v>先生</v>
          </cell>
          <cell r="D13211" t="str">
            <v>王俊凱</v>
          </cell>
          <cell r="E13211" t="str">
            <v>王俊凱先生</v>
          </cell>
          <cell r="F13211">
            <v>987785927</v>
          </cell>
        </row>
        <row r="13212">
          <cell r="A13212" t="str">
            <v>T645663</v>
          </cell>
          <cell r="B13212" t="str">
            <v>AAE2293</v>
          </cell>
          <cell r="C13212" t="str">
            <v>先生</v>
          </cell>
          <cell r="D13212" t="str">
            <v>車已賣</v>
          </cell>
          <cell r="E13212" t="str">
            <v>車已賣先生</v>
          </cell>
          <cell r="F13212">
            <v>900000000</v>
          </cell>
        </row>
        <row r="13213">
          <cell r="A13213" t="str">
            <v>T645668</v>
          </cell>
          <cell r="B13213" t="str">
            <v>ATA3785</v>
          </cell>
          <cell r="C13213" t="str">
            <v>小姐</v>
          </cell>
          <cell r="D13213" t="str">
            <v>李洛喬</v>
          </cell>
          <cell r="E13213" t="str">
            <v>李洛喬小姐</v>
          </cell>
          <cell r="F13213">
            <v>909239518</v>
          </cell>
        </row>
        <row r="13214">
          <cell r="A13214" t="str">
            <v>T646537</v>
          </cell>
          <cell r="B13214" t="str">
            <v>ABC0099</v>
          </cell>
          <cell r="C13214" t="str">
            <v>小姐</v>
          </cell>
          <cell r="D13214" t="str">
            <v>蕭鈺穎</v>
          </cell>
          <cell r="E13214" t="str">
            <v>蕭鈺穎小姐</v>
          </cell>
          <cell r="F13214">
            <v>955030930</v>
          </cell>
        </row>
        <row r="13215">
          <cell r="A13215" t="str">
            <v>T647412</v>
          </cell>
          <cell r="B13215" t="str">
            <v>AFJ3331</v>
          </cell>
          <cell r="C13215" t="str">
            <v>小姐</v>
          </cell>
          <cell r="D13215" t="str">
            <v>廖譽堯</v>
          </cell>
          <cell r="E13215" t="str">
            <v>廖譽堯小姐</v>
          </cell>
          <cell r="F13215">
            <v>983066331</v>
          </cell>
        </row>
        <row r="13216">
          <cell r="A13216" t="str">
            <v>T648973</v>
          </cell>
          <cell r="B13216" t="str">
            <v>AGJ0827</v>
          </cell>
          <cell r="C13216" t="str">
            <v>先生</v>
          </cell>
          <cell r="D13216" t="str">
            <v>李思緯</v>
          </cell>
          <cell r="E13216" t="str">
            <v>李思緯先生</v>
          </cell>
          <cell r="F13216">
            <v>976223227</v>
          </cell>
        </row>
        <row r="13217">
          <cell r="A13217" t="str">
            <v>T717263</v>
          </cell>
          <cell r="B13217" t="str">
            <v>RCD8989</v>
          </cell>
          <cell r="C13217" t="str">
            <v>先生</v>
          </cell>
          <cell r="D13217" t="str">
            <v>黃博鴻</v>
          </cell>
          <cell r="E13217" t="str">
            <v>黃博鴻先生</v>
          </cell>
          <cell r="F13217">
            <v>911656688</v>
          </cell>
        </row>
        <row r="13218">
          <cell r="A13218" t="str">
            <v>T725435</v>
          </cell>
          <cell r="B13218" t="str">
            <v>AKG0159</v>
          </cell>
          <cell r="C13218" t="str">
            <v>先生</v>
          </cell>
          <cell r="D13218" t="str">
            <v>林佐柏</v>
          </cell>
          <cell r="E13218" t="str">
            <v>林佐柏先生</v>
          </cell>
          <cell r="F13218">
            <v>922858259</v>
          </cell>
        </row>
        <row r="13219">
          <cell r="A13219" t="str">
            <v>T725436</v>
          </cell>
          <cell r="B13219" t="str">
            <v>AKA7072</v>
          </cell>
          <cell r="C13219" t="str">
            <v>先生</v>
          </cell>
          <cell r="D13219" t="str">
            <v>林世鑫</v>
          </cell>
          <cell r="E13219" t="str">
            <v>林世鑫先生</v>
          </cell>
          <cell r="F13219">
            <v>986601885</v>
          </cell>
        </row>
        <row r="13220">
          <cell r="A13220" t="str">
            <v>T727914</v>
          </cell>
          <cell r="B13220" t="str">
            <v>AGR6678</v>
          </cell>
          <cell r="C13220" t="str">
            <v>先生</v>
          </cell>
          <cell r="D13220" t="str">
            <v>張令翰</v>
          </cell>
          <cell r="E13220" t="str">
            <v>張令翰先生</v>
          </cell>
          <cell r="F13220">
            <v>972983572</v>
          </cell>
        </row>
        <row r="13221">
          <cell r="A13221" t="str">
            <v>T735284</v>
          </cell>
          <cell r="B13221" t="str">
            <v>RAN5838</v>
          </cell>
          <cell r="C13221" t="str">
            <v>先生</v>
          </cell>
          <cell r="D13221" t="str">
            <v>聯聯看娛樂文化股份有限公司林哲弘</v>
          </cell>
          <cell r="E13221" t="str">
            <v>林哲弘先生</v>
          </cell>
          <cell r="F13221">
            <v>926251812</v>
          </cell>
        </row>
        <row r="13222">
          <cell r="A13222" t="str">
            <v>T735299</v>
          </cell>
          <cell r="B13222" t="str">
            <v>AGL0519</v>
          </cell>
          <cell r="C13222" t="str">
            <v>小姐</v>
          </cell>
          <cell r="D13222" t="str">
            <v>張奕若</v>
          </cell>
          <cell r="E13222" t="str">
            <v>張奕若小姐</v>
          </cell>
          <cell r="F13222">
            <v>960726088</v>
          </cell>
        </row>
        <row r="13223">
          <cell r="A13223" t="str">
            <v>T735300</v>
          </cell>
          <cell r="B13223" t="str">
            <v>AKF1982</v>
          </cell>
          <cell r="C13223" t="str">
            <v>先生</v>
          </cell>
          <cell r="D13223" t="str">
            <v>葉銘忠</v>
          </cell>
          <cell r="E13223" t="str">
            <v>葉富吉先生</v>
          </cell>
          <cell r="F13223">
            <v>963386458</v>
          </cell>
        </row>
        <row r="13224">
          <cell r="A13224" t="str">
            <v>T735311</v>
          </cell>
          <cell r="B13224" t="str">
            <v>AGL3338</v>
          </cell>
          <cell r="C13224" t="str">
            <v>先生</v>
          </cell>
          <cell r="D13224" t="str">
            <v>陳信樺</v>
          </cell>
          <cell r="E13224" t="str">
            <v>陳信樺先生</v>
          </cell>
          <cell r="F13224">
            <v>975687280</v>
          </cell>
        </row>
        <row r="13225">
          <cell r="A13225" t="str">
            <v>T735329</v>
          </cell>
          <cell r="B13225" t="str">
            <v>AJF7388</v>
          </cell>
          <cell r="C13225" t="str">
            <v>小姐</v>
          </cell>
          <cell r="D13225" t="str">
            <v>彭美華</v>
          </cell>
          <cell r="E13225" t="str">
            <v>彭美華小姐</v>
          </cell>
          <cell r="F13225">
            <v>910937111</v>
          </cell>
        </row>
        <row r="13226">
          <cell r="A13226" t="str">
            <v>T780748</v>
          </cell>
          <cell r="B13226" t="str">
            <v>AFG6170</v>
          </cell>
          <cell r="C13226" t="str">
            <v>先生</v>
          </cell>
          <cell r="D13226" t="str">
            <v>林佩蓉</v>
          </cell>
          <cell r="E13226" t="str">
            <v>王煌琪先生</v>
          </cell>
          <cell r="F13226">
            <v>981770867</v>
          </cell>
        </row>
        <row r="13227">
          <cell r="A13227" t="str">
            <v>T804165</v>
          </cell>
          <cell r="B13227" t="str">
            <v>AJE6680</v>
          </cell>
          <cell r="C13227" t="str">
            <v>先生</v>
          </cell>
          <cell r="D13227" t="str">
            <v>戎偉章</v>
          </cell>
          <cell r="E13227" t="str">
            <v>戎偉章先生</v>
          </cell>
          <cell r="F13227">
            <v>921118155</v>
          </cell>
        </row>
        <row r="13228">
          <cell r="A13228" t="str">
            <v>T816909</v>
          </cell>
          <cell r="B13228" t="str">
            <v>AKN6053</v>
          </cell>
          <cell r="C13228" t="str">
            <v>先生</v>
          </cell>
          <cell r="D13228" t="str">
            <v>許聰明</v>
          </cell>
          <cell r="E13228" t="str">
            <v>許聰明先生</v>
          </cell>
          <cell r="F13228">
            <v>938760766</v>
          </cell>
        </row>
        <row r="13229">
          <cell r="A13229" t="str">
            <v>T838398</v>
          </cell>
          <cell r="B13229" t="str">
            <v>AHV7878</v>
          </cell>
          <cell r="C13229" t="str">
            <v>先生</v>
          </cell>
          <cell r="D13229" t="str">
            <v>黎浚崴</v>
          </cell>
          <cell r="E13229" t="str">
            <v>黎浚崴先生</v>
          </cell>
          <cell r="F13229">
            <v>988589157</v>
          </cell>
        </row>
        <row r="13230">
          <cell r="A13230" t="str">
            <v>T838960</v>
          </cell>
          <cell r="B13230" t="str">
            <v>AKM6388</v>
          </cell>
          <cell r="C13230" t="str">
            <v>先生</v>
          </cell>
          <cell r="D13230" t="str">
            <v>林志安</v>
          </cell>
          <cell r="E13230" t="str">
            <v>林志安先生</v>
          </cell>
          <cell r="F13230">
            <v>939079313</v>
          </cell>
        </row>
        <row r="13231">
          <cell r="A13231" t="str">
            <v>T840413</v>
          </cell>
          <cell r="B13231" t="str">
            <v>ALJ1011</v>
          </cell>
          <cell r="C13231" t="str">
            <v>先生</v>
          </cell>
          <cell r="D13231" t="str">
            <v>裘振宇</v>
          </cell>
          <cell r="E13231" t="str">
            <v>裘振宇先生</v>
          </cell>
          <cell r="F13231">
            <v>931046472</v>
          </cell>
        </row>
        <row r="13232">
          <cell r="A13232" t="str">
            <v>T840744</v>
          </cell>
          <cell r="B13232" t="str">
            <v>AKC2882</v>
          </cell>
          <cell r="C13232" t="str">
            <v>小姐</v>
          </cell>
          <cell r="D13232" t="str">
            <v>陳佳吟</v>
          </cell>
          <cell r="E13232" t="str">
            <v>陳佳吟小姐</v>
          </cell>
          <cell r="F13232">
            <v>920387888</v>
          </cell>
        </row>
        <row r="13233">
          <cell r="A13233" t="str">
            <v>T840747</v>
          </cell>
          <cell r="B13233" t="str">
            <v>AJK0928</v>
          </cell>
          <cell r="C13233" t="str">
            <v>先生</v>
          </cell>
          <cell r="D13233" t="str">
            <v>何雪珍</v>
          </cell>
          <cell r="E13233" t="str">
            <v>許殷銘先生</v>
          </cell>
          <cell r="F13233">
            <v>930211343</v>
          </cell>
        </row>
        <row r="13234">
          <cell r="A13234" t="str">
            <v>T840755</v>
          </cell>
          <cell r="B13234" t="str">
            <v>ANW0090</v>
          </cell>
          <cell r="C13234" t="str">
            <v>小姐</v>
          </cell>
          <cell r="D13234" t="str">
            <v>楊子琳</v>
          </cell>
          <cell r="E13234" t="str">
            <v>楊子琳小姐</v>
          </cell>
          <cell r="F13234">
            <v>911900215</v>
          </cell>
        </row>
        <row r="13235">
          <cell r="A13235" t="str">
            <v>T840768</v>
          </cell>
          <cell r="B13235" t="str">
            <v>AKP6939</v>
          </cell>
          <cell r="C13235" t="str">
            <v>先生</v>
          </cell>
          <cell r="D13235" t="str">
            <v>黃玉辰</v>
          </cell>
          <cell r="E13235" t="str">
            <v>黃玉辰先生</v>
          </cell>
          <cell r="F13235">
            <v>939579998</v>
          </cell>
        </row>
        <row r="13236">
          <cell r="A13236" t="str">
            <v>T840777</v>
          </cell>
          <cell r="B13236" t="str">
            <v>RAZ5151</v>
          </cell>
          <cell r="C13236" t="str">
            <v>先生</v>
          </cell>
          <cell r="D13236" t="str">
            <v>岩磊建築(股)有限公司--安維斯翁昭銘</v>
          </cell>
          <cell r="E13236" t="str">
            <v>翁昭銘先生</v>
          </cell>
          <cell r="F13236">
            <v>936147896</v>
          </cell>
        </row>
        <row r="13237">
          <cell r="A13237" t="str">
            <v>T840790</v>
          </cell>
          <cell r="B13237" t="str">
            <v>待配額車</v>
          </cell>
          <cell r="C13237" t="str">
            <v>先生</v>
          </cell>
          <cell r="D13237" t="str">
            <v>鉑德汽車股份有限公司吳佳翰</v>
          </cell>
          <cell r="E13237" t="str">
            <v>吳佳翰先生</v>
          </cell>
          <cell r="F13237">
            <v>921282497</v>
          </cell>
        </row>
        <row r="13238">
          <cell r="A13238" t="str">
            <v>T841238</v>
          </cell>
          <cell r="B13238" t="str">
            <v>RBA6678</v>
          </cell>
          <cell r="C13238" t="str">
            <v>先生</v>
          </cell>
          <cell r="D13238" t="str">
            <v>李鵬榮</v>
          </cell>
          <cell r="E13238" t="str">
            <v>李鵬榮先生</v>
          </cell>
          <cell r="F13238">
            <v>937020988</v>
          </cell>
        </row>
        <row r="13239">
          <cell r="A13239" t="str">
            <v>T841722</v>
          </cell>
          <cell r="B13239" t="str">
            <v>APP7373</v>
          </cell>
          <cell r="C13239" t="str">
            <v>小姐</v>
          </cell>
          <cell r="D13239" t="str">
            <v>林芓廷</v>
          </cell>
          <cell r="E13239" t="str">
            <v>林芓廷小姐</v>
          </cell>
          <cell r="F13239">
            <v>935031535</v>
          </cell>
        </row>
        <row r="13240">
          <cell r="A13240" t="str">
            <v>T841735</v>
          </cell>
          <cell r="B13240" t="str">
            <v>ALC2168</v>
          </cell>
          <cell r="C13240" t="str">
            <v>小姐</v>
          </cell>
          <cell r="D13240" t="str">
            <v>葉慧娟</v>
          </cell>
          <cell r="E13240" t="str">
            <v>葉慧娟小姐</v>
          </cell>
          <cell r="F13240">
            <v>988681168</v>
          </cell>
        </row>
        <row r="13241">
          <cell r="A13241" t="str">
            <v>T841881</v>
          </cell>
          <cell r="B13241" t="str">
            <v>ANA7771</v>
          </cell>
          <cell r="C13241" t="str">
            <v>先生</v>
          </cell>
          <cell r="D13241" t="str">
            <v>0蔡銘哲</v>
          </cell>
          <cell r="E13241" t="str">
            <v>蔡銘哲先生</v>
          </cell>
          <cell r="F13241">
            <v>919517443</v>
          </cell>
        </row>
        <row r="13242">
          <cell r="A13242" t="str">
            <v>T842811</v>
          </cell>
          <cell r="B13242" t="str">
            <v>ANW0018</v>
          </cell>
          <cell r="C13242" t="str">
            <v>小姐</v>
          </cell>
          <cell r="D13242" t="str">
            <v>羅子婷</v>
          </cell>
          <cell r="E13242" t="str">
            <v>羅子婷小姐</v>
          </cell>
          <cell r="F13242">
            <v>926234011</v>
          </cell>
        </row>
        <row r="13243">
          <cell r="A13243" t="str">
            <v>T842998</v>
          </cell>
          <cell r="B13243" t="str">
            <v>ANV8820</v>
          </cell>
          <cell r="C13243" t="str">
            <v>小姐</v>
          </cell>
          <cell r="D13243" t="str">
            <v>黃娟娟</v>
          </cell>
          <cell r="E13243" t="str">
            <v>黃娟娟小姐</v>
          </cell>
          <cell r="F13243">
            <v>930091965</v>
          </cell>
        </row>
        <row r="13244">
          <cell r="A13244" t="str">
            <v>T843418</v>
          </cell>
          <cell r="B13244" t="str">
            <v>AWF1017</v>
          </cell>
          <cell r="C13244" t="str">
            <v>先生</v>
          </cell>
          <cell r="D13244" t="str">
            <v>劉永元</v>
          </cell>
          <cell r="E13244" t="str">
            <v>劉永元先生</v>
          </cell>
          <cell r="F13244">
            <v>986198422</v>
          </cell>
        </row>
        <row r="13245">
          <cell r="A13245" t="str">
            <v>T843448</v>
          </cell>
          <cell r="B13245" t="str">
            <v>RBD7139</v>
          </cell>
          <cell r="C13245" t="str">
            <v>先生</v>
          </cell>
          <cell r="D13245" t="str">
            <v>魏志穎</v>
          </cell>
          <cell r="E13245" t="str">
            <v>魏志穎先生</v>
          </cell>
          <cell r="F13245">
            <v>972507287</v>
          </cell>
        </row>
        <row r="13246">
          <cell r="A13246" t="str">
            <v>T843453</v>
          </cell>
          <cell r="B13246" t="str">
            <v>ARA0620</v>
          </cell>
          <cell r="C13246" t="str">
            <v>小姐</v>
          </cell>
          <cell r="D13246" t="str">
            <v>王詩禎</v>
          </cell>
          <cell r="E13246" t="str">
            <v>王詩禎小姐</v>
          </cell>
          <cell r="F13246">
            <v>920374888</v>
          </cell>
        </row>
        <row r="13247">
          <cell r="A13247" t="str">
            <v>T844777</v>
          </cell>
          <cell r="B13247" t="str">
            <v>ARN1133</v>
          </cell>
          <cell r="C13247" t="str">
            <v>先生</v>
          </cell>
          <cell r="D13247" t="str">
            <v>尹俊文</v>
          </cell>
          <cell r="E13247" t="str">
            <v>尹俊文先生</v>
          </cell>
          <cell r="F13247">
            <v>958166311</v>
          </cell>
        </row>
        <row r="13248">
          <cell r="A13248" t="str">
            <v>T844820</v>
          </cell>
          <cell r="B13248" t="str">
            <v>ARQ0866</v>
          </cell>
          <cell r="C13248" t="str">
            <v>小姐</v>
          </cell>
          <cell r="D13248" t="str">
            <v>正泰資產管理有限公司曾芳鈴</v>
          </cell>
          <cell r="E13248" t="str">
            <v>曾芳鈴小姐</v>
          </cell>
          <cell r="F13248">
            <v>910010776</v>
          </cell>
        </row>
        <row r="13249">
          <cell r="A13249" t="str">
            <v>T845051</v>
          </cell>
          <cell r="B13249" t="str">
            <v>ATE2299</v>
          </cell>
          <cell r="C13249" t="str">
            <v>小姐</v>
          </cell>
          <cell r="D13249" t="str">
            <v>徐琬茹</v>
          </cell>
          <cell r="E13249" t="str">
            <v>徐琬茹小姐</v>
          </cell>
          <cell r="F13249">
            <v>963003556</v>
          </cell>
        </row>
        <row r="13250">
          <cell r="A13250" t="str">
            <v>T845053</v>
          </cell>
          <cell r="B13250" t="str">
            <v>ARK1889</v>
          </cell>
          <cell r="C13250" t="str">
            <v>先生</v>
          </cell>
          <cell r="D13250" t="str">
            <v>松裕電線配管股份有限公司張聖弘</v>
          </cell>
          <cell r="E13250" t="str">
            <v>張聖弘先生</v>
          </cell>
          <cell r="F13250">
            <v>936953798</v>
          </cell>
        </row>
        <row r="13251">
          <cell r="A13251" t="str">
            <v>T845176</v>
          </cell>
          <cell r="B13251" t="str">
            <v>AND5335</v>
          </cell>
          <cell r="C13251" t="str">
            <v>小姐</v>
          </cell>
          <cell r="D13251" t="str">
            <v>王元婷</v>
          </cell>
          <cell r="E13251" t="str">
            <v>王元婷小姐</v>
          </cell>
          <cell r="F13251">
            <v>905372323</v>
          </cell>
        </row>
        <row r="13252">
          <cell r="A13252" t="str">
            <v>T905948</v>
          </cell>
          <cell r="B13252" t="str">
            <v>ATD0211</v>
          </cell>
          <cell r="C13252" t="str">
            <v>小姐</v>
          </cell>
          <cell r="D13252" t="str">
            <v>王勝怡</v>
          </cell>
          <cell r="E13252" t="str">
            <v>王勝怡小姐</v>
          </cell>
          <cell r="F13252">
            <v>922225456</v>
          </cell>
        </row>
        <row r="13253">
          <cell r="A13253" t="str">
            <v>T906178</v>
          </cell>
          <cell r="B13253" t="str">
            <v>AKG5351</v>
          </cell>
          <cell r="C13253" t="str">
            <v>先生</v>
          </cell>
          <cell r="D13253" t="str">
            <v>周振煌</v>
          </cell>
          <cell r="E13253" t="str">
            <v>周振煌先生</v>
          </cell>
          <cell r="F13253">
            <v>919218558</v>
          </cell>
        </row>
        <row r="13254">
          <cell r="A13254" t="str">
            <v>T906185</v>
          </cell>
          <cell r="B13254" t="str">
            <v>AGL5200</v>
          </cell>
          <cell r="C13254" t="str">
            <v>小姐</v>
          </cell>
          <cell r="D13254" t="str">
            <v>李美怡</v>
          </cell>
          <cell r="E13254" t="str">
            <v>李美怡小姐</v>
          </cell>
          <cell r="F13254">
            <v>952278528</v>
          </cell>
        </row>
        <row r="13255">
          <cell r="A13255" t="str">
            <v>T906373</v>
          </cell>
          <cell r="B13255" t="str">
            <v>AKQ3830</v>
          </cell>
          <cell r="C13255" t="str">
            <v>先生</v>
          </cell>
          <cell r="D13255" t="str">
            <v>廖玉婷</v>
          </cell>
          <cell r="E13255" t="str">
            <v>鄭先生先生</v>
          </cell>
          <cell r="F13255">
            <v>920810883</v>
          </cell>
        </row>
        <row r="13256">
          <cell r="A13256" t="str">
            <v>T906777</v>
          </cell>
          <cell r="B13256" t="str">
            <v>AGL2008</v>
          </cell>
          <cell r="C13256" t="str">
            <v>先生</v>
          </cell>
          <cell r="D13256" t="str">
            <v>博見科技股份有限公司卓永睿</v>
          </cell>
          <cell r="E13256" t="str">
            <v>卓永睿先生</v>
          </cell>
          <cell r="F13256">
            <v>926881997</v>
          </cell>
        </row>
        <row r="13257">
          <cell r="A13257" t="str">
            <v>T914119</v>
          </cell>
          <cell r="B13257" t="str">
            <v>AKG7812</v>
          </cell>
          <cell r="C13257" t="str">
            <v>先生</v>
          </cell>
          <cell r="D13257" t="str">
            <v>陳威光</v>
          </cell>
          <cell r="E13257" t="str">
            <v>陳威光先生</v>
          </cell>
          <cell r="F13257">
            <v>919650808</v>
          </cell>
        </row>
        <row r="13258">
          <cell r="A13258" t="str">
            <v>T914131</v>
          </cell>
          <cell r="B13258" t="str">
            <v>AJP6368</v>
          </cell>
          <cell r="C13258" t="str">
            <v>先生</v>
          </cell>
          <cell r="D13258" t="str">
            <v>張書瑋</v>
          </cell>
          <cell r="E13258" t="str">
            <v>張書瑋先生</v>
          </cell>
          <cell r="F13258">
            <v>983398886</v>
          </cell>
        </row>
        <row r="13259">
          <cell r="A13259" t="str">
            <v>T914435</v>
          </cell>
          <cell r="B13259" t="str">
            <v>ANZ2555</v>
          </cell>
          <cell r="C13259" t="str">
            <v>先生</v>
          </cell>
          <cell r="D13259" t="str">
            <v>林鴻璋</v>
          </cell>
          <cell r="E13259" t="str">
            <v>陳楚南先生</v>
          </cell>
          <cell r="F13259">
            <v>917775546</v>
          </cell>
        </row>
        <row r="13260">
          <cell r="A13260" t="str">
            <v>T915345</v>
          </cell>
          <cell r="B13260" t="str">
            <v>AGT5656</v>
          </cell>
          <cell r="C13260" t="str">
            <v>先生</v>
          </cell>
          <cell r="D13260" t="str">
            <v>鐘偉豪</v>
          </cell>
          <cell r="E13260" t="str">
            <v>鐘偉豪先生</v>
          </cell>
          <cell r="F13260">
            <v>937900529</v>
          </cell>
        </row>
        <row r="13261">
          <cell r="A13261" t="str">
            <v>T915526</v>
          </cell>
          <cell r="B13261" t="str">
            <v>APU6917</v>
          </cell>
          <cell r="C13261" t="str">
            <v>先生</v>
          </cell>
          <cell r="D13261" t="str">
            <v>陳冠宏</v>
          </cell>
          <cell r="E13261" t="str">
            <v>陳冠宏先生</v>
          </cell>
          <cell r="F13261">
            <v>912679599</v>
          </cell>
        </row>
        <row r="13262">
          <cell r="A13262" t="str">
            <v>T917005</v>
          </cell>
          <cell r="B13262" t="str">
            <v>AKK5956</v>
          </cell>
          <cell r="C13262" t="str">
            <v>先生</v>
          </cell>
          <cell r="D13262" t="str">
            <v>劉博文</v>
          </cell>
          <cell r="E13262" t="str">
            <v>劉博文先生</v>
          </cell>
          <cell r="F13262">
            <v>972236032</v>
          </cell>
        </row>
        <row r="13263">
          <cell r="A13263" t="str">
            <v>T917211</v>
          </cell>
          <cell r="B13263" t="str">
            <v>AKU0088</v>
          </cell>
          <cell r="C13263" t="str">
            <v>先生</v>
          </cell>
          <cell r="D13263" t="str">
            <v>劉建宏</v>
          </cell>
          <cell r="E13263" t="str">
            <v>劉建宏先生</v>
          </cell>
          <cell r="F13263">
            <v>937164791</v>
          </cell>
        </row>
        <row r="13264">
          <cell r="A13264" t="str">
            <v>T918057</v>
          </cell>
          <cell r="B13264" t="str">
            <v>RAY5510</v>
          </cell>
          <cell r="C13264" t="str">
            <v>先生</v>
          </cell>
          <cell r="D13264" t="str">
            <v>和運租車股份有限公司涂振勳</v>
          </cell>
          <cell r="E13264" t="str">
            <v>涂振勳先生</v>
          </cell>
          <cell r="F13264">
            <v>935083089</v>
          </cell>
        </row>
        <row r="13265">
          <cell r="A13265" t="str">
            <v>T919441</v>
          </cell>
          <cell r="B13265" t="str">
            <v>ATB8121</v>
          </cell>
          <cell r="C13265" t="str">
            <v>先生</v>
          </cell>
          <cell r="D13265" t="str">
            <v>鄧炳成</v>
          </cell>
          <cell r="E13265" t="str">
            <v>鄧炳成先生</v>
          </cell>
          <cell r="F13265">
            <v>961019991</v>
          </cell>
        </row>
        <row r="13266">
          <cell r="A13266" t="str">
            <v>T920619</v>
          </cell>
          <cell r="B13266" t="str">
            <v>AKS8609</v>
          </cell>
          <cell r="C13266" t="str">
            <v>小姐</v>
          </cell>
          <cell r="D13266" t="str">
            <v>劉曆</v>
          </cell>
          <cell r="E13266" t="str">
            <v>劉曆小姐</v>
          </cell>
          <cell r="F13266">
            <v>929198996</v>
          </cell>
        </row>
        <row r="13267">
          <cell r="A13267" t="str">
            <v>T920635</v>
          </cell>
          <cell r="B13267" t="str">
            <v>AGK5172</v>
          </cell>
          <cell r="C13267" t="str">
            <v>先生</v>
          </cell>
          <cell r="D13267" t="str">
            <v>陳芷檸</v>
          </cell>
          <cell r="E13267" t="str">
            <v>車已賣先生</v>
          </cell>
          <cell r="F13267">
            <v>900000000</v>
          </cell>
        </row>
        <row r="13268">
          <cell r="A13268" t="str">
            <v>T921597</v>
          </cell>
          <cell r="B13268" t="str">
            <v>AGL3559</v>
          </cell>
          <cell r="C13268" t="str">
            <v>先生</v>
          </cell>
          <cell r="D13268" t="str">
            <v>李霽庭</v>
          </cell>
          <cell r="E13268" t="str">
            <v>李霽庭先生</v>
          </cell>
          <cell r="F13268">
            <v>918475688</v>
          </cell>
        </row>
        <row r="13269">
          <cell r="A13269" t="str">
            <v>T923878</v>
          </cell>
          <cell r="B13269" t="str">
            <v>AHS9712</v>
          </cell>
          <cell r="C13269" t="str">
            <v>先生</v>
          </cell>
          <cell r="D13269" t="str">
            <v>林登科</v>
          </cell>
          <cell r="E13269" t="str">
            <v>林哲修先生</v>
          </cell>
          <cell r="F13269">
            <v>911761949</v>
          </cell>
        </row>
        <row r="13270">
          <cell r="A13270" t="str">
            <v>T925100</v>
          </cell>
          <cell r="B13270" t="str">
            <v>AKF7369</v>
          </cell>
          <cell r="C13270" t="str">
            <v>小姐</v>
          </cell>
          <cell r="D13270" t="str">
            <v>吳金燕</v>
          </cell>
          <cell r="E13270" t="str">
            <v>吳金燕小姐</v>
          </cell>
          <cell r="F13270">
            <v>952068061</v>
          </cell>
        </row>
        <row r="13271">
          <cell r="A13271" t="str">
            <v>T925243</v>
          </cell>
          <cell r="B13271" t="str">
            <v>AJG8199</v>
          </cell>
          <cell r="C13271" t="str">
            <v>先生</v>
          </cell>
          <cell r="D13271" t="str">
            <v>張旺枝</v>
          </cell>
          <cell r="E13271" t="str">
            <v>張旺枝先生</v>
          </cell>
          <cell r="F13271">
            <v>928126797</v>
          </cell>
        </row>
        <row r="13272">
          <cell r="A13272" t="str">
            <v>T999691</v>
          </cell>
          <cell r="B13272" t="str">
            <v>ATH3911</v>
          </cell>
          <cell r="C13272" t="str">
            <v>小姐</v>
          </cell>
          <cell r="D13272" t="str">
            <v>普羅汽車股份有限公司吳珮螢</v>
          </cell>
          <cell r="E13272" t="str">
            <v>吳珮螢小姐</v>
          </cell>
          <cell r="F13272">
            <v>918980411</v>
          </cell>
        </row>
        <row r="13273">
          <cell r="A13273" t="str">
            <v>TB83546</v>
          </cell>
          <cell r="B13273" t="str">
            <v>7855UR</v>
          </cell>
          <cell r="C13273" t="str">
            <v>小姐</v>
          </cell>
          <cell r="D13273" t="str">
            <v>陳韻帆</v>
          </cell>
          <cell r="E13273" t="str">
            <v>陳韻帆小姐</v>
          </cell>
          <cell r="F13273">
            <v>916189118</v>
          </cell>
        </row>
        <row r="13274">
          <cell r="A13274" t="str">
            <v>TB85030</v>
          </cell>
          <cell r="B13274" t="str">
            <v>8T9933</v>
          </cell>
          <cell r="C13274" t="str">
            <v>先生</v>
          </cell>
          <cell r="D13274" t="str">
            <v>曾炳仁</v>
          </cell>
          <cell r="E13274" t="str">
            <v>曾炳仁先生</v>
          </cell>
          <cell r="F13274">
            <v>928823583</v>
          </cell>
        </row>
        <row r="13275">
          <cell r="A13275" t="str">
            <v>TB85295</v>
          </cell>
          <cell r="B13275" t="str">
            <v>3V6989</v>
          </cell>
          <cell r="C13275" t="str">
            <v>先生</v>
          </cell>
          <cell r="D13275" t="str">
            <v>蔡舜穎</v>
          </cell>
          <cell r="E13275" t="str">
            <v>蔡舜穎先生</v>
          </cell>
          <cell r="F13275">
            <v>911852386</v>
          </cell>
        </row>
        <row r="13276">
          <cell r="A13276" t="str">
            <v>TB86840</v>
          </cell>
          <cell r="B13276" t="str">
            <v>0766DN</v>
          </cell>
          <cell r="C13276" t="str">
            <v>先生</v>
          </cell>
          <cell r="D13276" t="str">
            <v>王德蓓</v>
          </cell>
          <cell r="E13276" t="str">
            <v>王家駿先生</v>
          </cell>
          <cell r="F13276">
            <v>981665506</v>
          </cell>
        </row>
        <row r="13277">
          <cell r="A13277" t="str">
            <v>TB87176</v>
          </cell>
          <cell r="B13277" t="str">
            <v>0128FJ</v>
          </cell>
          <cell r="C13277" t="str">
            <v>先生</v>
          </cell>
          <cell r="D13277" t="str">
            <v>蔡秉中</v>
          </cell>
          <cell r="E13277" t="str">
            <v>蔡秉中先生</v>
          </cell>
          <cell r="F13277">
            <v>927466857</v>
          </cell>
        </row>
        <row r="13278">
          <cell r="A13278" t="str">
            <v>TB90132</v>
          </cell>
          <cell r="B13278" t="str">
            <v>6550GT</v>
          </cell>
          <cell r="C13278" t="str">
            <v>先生</v>
          </cell>
          <cell r="D13278" t="str">
            <v>呂蕭上富</v>
          </cell>
          <cell r="E13278" t="str">
            <v>呂蕭上富先生</v>
          </cell>
          <cell r="F13278">
            <v>970962561</v>
          </cell>
        </row>
        <row r="13279">
          <cell r="A13279" t="str">
            <v>TB90421</v>
          </cell>
          <cell r="B13279" t="str">
            <v>8299B9</v>
          </cell>
          <cell r="C13279" t="str">
            <v>先生</v>
          </cell>
          <cell r="D13279" t="str">
            <v>鍾禹康</v>
          </cell>
          <cell r="E13279" t="str">
            <v>鍾禹康先生</v>
          </cell>
          <cell r="F13279">
            <v>989282623</v>
          </cell>
        </row>
        <row r="13280">
          <cell r="A13280" t="str">
            <v>TB90733</v>
          </cell>
          <cell r="B13280" t="str">
            <v>0886DQ</v>
          </cell>
          <cell r="C13280" t="str">
            <v>小姐</v>
          </cell>
          <cell r="D13280" t="str">
            <v>李素雯</v>
          </cell>
          <cell r="E13280" t="str">
            <v>李素雯小姐</v>
          </cell>
          <cell r="F13280">
            <v>916139480</v>
          </cell>
        </row>
        <row r="13281">
          <cell r="A13281" t="str">
            <v>TB92199</v>
          </cell>
          <cell r="B13281" t="str">
            <v>1186EH</v>
          </cell>
          <cell r="C13281" t="str">
            <v>先生</v>
          </cell>
          <cell r="D13281" t="str">
            <v>陳家紳</v>
          </cell>
          <cell r="E13281" t="str">
            <v>陳家紳先生</v>
          </cell>
          <cell r="F13281">
            <v>927353899</v>
          </cell>
        </row>
        <row r="13282">
          <cell r="A13282" t="str">
            <v>TB92266</v>
          </cell>
          <cell r="B13282" t="str">
            <v>9538HL</v>
          </cell>
          <cell r="C13282" t="str">
            <v>小姐</v>
          </cell>
          <cell r="D13282" t="str">
            <v>宣捷生物科技股份有限公司吳宣樺</v>
          </cell>
          <cell r="E13282" t="str">
            <v>吳宣樺小姐</v>
          </cell>
          <cell r="F13282">
            <v>905129069</v>
          </cell>
        </row>
        <row r="13283">
          <cell r="A13283" t="str">
            <v>TB93032</v>
          </cell>
          <cell r="B13283" t="str">
            <v>9800DW</v>
          </cell>
          <cell r="C13283" t="str">
            <v>小姐</v>
          </cell>
          <cell r="D13283" t="str">
            <v>曾也隱</v>
          </cell>
          <cell r="E13283" t="str">
            <v>曾也隱小姐</v>
          </cell>
          <cell r="F13283">
            <v>922052337</v>
          </cell>
        </row>
        <row r="13284">
          <cell r="A13284" t="str">
            <v>TB93406</v>
          </cell>
          <cell r="B13284" t="str">
            <v>AHH9550</v>
          </cell>
          <cell r="C13284" t="str">
            <v>小姐</v>
          </cell>
          <cell r="D13284" t="str">
            <v>李羚郡</v>
          </cell>
          <cell r="E13284" t="str">
            <v>李羚郡小姐</v>
          </cell>
          <cell r="F13284">
            <v>962041723</v>
          </cell>
        </row>
        <row r="13285">
          <cell r="A13285" t="str">
            <v>TB93413</v>
          </cell>
          <cell r="B13285" t="str">
            <v>ARL6189</v>
          </cell>
          <cell r="C13285" t="str">
            <v>小姐</v>
          </cell>
          <cell r="D13285" t="str">
            <v>蘇文玲</v>
          </cell>
          <cell r="E13285" t="str">
            <v>蘇文玲小姐</v>
          </cell>
          <cell r="F13285">
            <v>987043431</v>
          </cell>
        </row>
        <row r="13286">
          <cell r="A13286" t="str">
            <v>TB94101</v>
          </cell>
          <cell r="B13286" t="str">
            <v>6288KC</v>
          </cell>
          <cell r="C13286" t="str">
            <v>先生</v>
          </cell>
          <cell r="D13286" t="str">
            <v>胡瑞麟</v>
          </cell>
          <cell r="E13286" t="str">
            <v>胡瑞麟先生</v>
          </cell>
          <cell r="F13286">
            <v>915146666</v>
          </cell>
        </row>
        <row r="13287">
          <cell r="A13287" t="str">
            <v>TB94478</v>
          </cell>
          <cell r="B13287" t="str">
            <v>7599KC</v>
          </cell>
          <cell r="C13287" t="str">
            <v>小姐</v>
          </cell>
          <cell r="D13287" t="str">
            <v>沈之</v>
          </cell>
          <cell r="E13287" t="str">
            <v>沈之小姐</v>
          </cell>
          <cell r="F13287">
            <v>955115000</v>
          </cell>
        </row>
        <row r="13288">
          <cell r="A13288" t="str">
            <v>TB94668</v>
          </cell>
          <cell r="B13288" t="str">
            <v>1789EM</v>
          </cell>
          <cell r="C13288" t="str">
            <v>先生</v>
          </cell>
          <cell r="D13288" t="str">
            <v>上勝開發有限公司黃建鴻</v>
          </cell>
          <cell r="E13288" t="str">
            <v>黃建鴻先生</v>
          </cell>
          <cell r="F13288">
            <v>972101867</v>
          </cell>
        </row>
        <row r="13289">
          <cell r="A13289" t="str">
            <v>TB95375</v>
          </cell>
          <cell r="B13289" t="str">
            <v>9858QY</v>
          </cell>
          <cell r="C13289" t="str">
            <v>小姐</v>
          </cell>
          <cell r="D13289" t="str">
            <v>葉勁孜</v>
          </cell>
          <cell r="E13289" t="str">
            <v>葉勁孜小姐</v>
          </cell>
          <cell r="F13289">
            <v>912456766</v>
          </cell>
        </row>
        <row r="13290">
          <cell r="A13290" t="str">
            <v>TB96221</v>
          </cell>
          <cell r="B13290" t="str">
            <v>ASP3080</v>
          </cell>
          <cell r="C13290" t="str">
            <v>先生</v>
          </cell>
          <cell r="D13290" t="str">
            <v>林建堯</v>
          </cell>
          <cell r="E13290" t="str">
            <v>林建堯先生</v>
          </cell>
          <cell r="F13290">
            <v>987000801</v>
          </cell>
        </row>
        <row r="13291">
          <cell r="A13291" t="str">
            <v>TB97131</v>
          </cell>
          <cell r="B13291" t="str">
            <v>9483QZ</v>
          </cell>
          <cell r="C13291" t="str">
            <v>先生</v>
          </cell>
          <cell r="D13291" t="str">
            <v>陳雅君</v>
          </cell>
          <cell r="E13291" t="str">
            <v>顧哲維先生</v>
          </cell>
          <cell r="F13291">
            <v>928040100</v>
          </cell>
        </row>
        <row r="13292">
          <cell r="A13292" t="str">
            <v>TB97446</v>
          </cell>
          <cell r="B13292" t="str">
            <v>1760ER</v>
          </cell>
          <cell r="C13292" t="str">
            <v>先生</v>
          </cell>
          <cell r="D13292" t="str">
            <v>陳兼正</v>
          </cell>
          <cell r="E13292" t="str">
            <v>陳兼正先生</v>
          </cell>
          <cell r="F13292">
            <v>929107780</v>
          </cell>
        </row>
        <row r="13293">
          <cell r="A13293" t="str">
            <v>TB97485</v>
          </cell>
          <cell r="B13293" t="str">
            <v>1312MP</v>
          </cell>
          <cell r="C13293" t="str">
            <v>女士</v>
          </cell>
          <cell r="D13293" t="str">
            <v>劉嘉嘉</v>
          </cell>
          <cell r="E13293" t="str">
            <v>劉嘉嘉女士</v>
          </cell>
          <cell r="F13293">
            <v>911725744</v>
          </cell>
        </row>
        <row r="13294">
          <cell r="A13294" t="str">
            <v>TB98315</v>
          </cell>
          <cell r="B13294" t="str">
            <v>AHX7071</v>
          </cell>
          <cell r="C13294" t="str">
            <v>小姐</v>
          </cell>
          <cell r="D13294" t="str">
            <v>王佳玉</v>
          </cell>
          <cell r="E13294" t="str">
            <v>王佳玉小姐</v>
          </cell>
          <cell r="F13294">
            <v>925280620</v>
          </cell>
        </row>
        <row r="13295">
          <cell r="A13295" t="str">
            <v>TB98861</v>
          </cell>
          <cell r="B13295" t="str">
            <v>3289NT</v>
          </cell>
          <cell r="C13295" t="str">
            <v>小姐</v>
          </cell>
          <cell r="D13295" t="str">
            <v>吳彥緒</v>
          </cell>
          <cell r="E13295" t="str">
            <v>吳彥緒小姐</v>
          </cell>
          <cell r="F13295">
            <v>937083731</v>
          </cell>
        </row>
        <row r="13296">
          <cell r="A13296" t="str">
            <v>TB99323</v>
          </cell>
          <cell r="B13296" t="str">
            <v>8236ES</v>
          </cell>
          <cell r="C13296" t="str">
            <v>先生</v>
          </cell>
          <cell r="D13296" t="str">
            <v>吳俊平</v>
          </cell>
          <cell r="E13296" t="str">
            <v>吳俊平先生</v>
          </cell>
          <cell r="F13296">
            <v>936166127</v>
          </cell>
        </row>
        <row r="13297">
          <cell r="A13297" t="str">
            <v>TB99780</v>
          </cell>
          <cell r="B13297" t="str">
            <v>9558EW</v>
          </cell>
          <cell r="C13297" t="str">
            <v>先生</v>
          </cell>
          <cell r="D13297" t="str">
            <v>陳志翔</v>
          </cell>
          <cell r="E13297" t="str">
            <v>陳志傑先生</v>
          </cell>
          <cell r="F13297">
            <v>975703002</v>
          </cell>
        </row>
        <row r="13298">
          <cell r="A13298" t="str">
            <v>TD16509</v>
          </cell>
          <cell r="B13298" t="str">
            <v>AKQ0895</v>
          </cell>
          <cell r="C13298" t="str">
            <v>先生</v>
          </cell>
          <cell r="D13298" t="str">
            <v>周義國</v>
          </cell>
          <cell r="E13298" t="str">
            <v>周義國先生</v>
          </cell>
          <cell r="F13298">
            <v>953504258</v>
          </cell>
        </row>
        <row r="13299">
          <cell r="A13299" t="str">
            <v>TD21694</v>
          </cell>
          <cell r="B13299" t="str">
            <v>7077VR</v>
          </cell>
          <cell r="C13299" t="str">
            <v>先生</v>
          </cell>
          <cell r="D13299" t="str">
            <v>彭鐵誠</v>
          </cell>
          <cell r="E13299" t="str">
            <v>彭鐵誠先生</v>
          </cell>
          <cell r="F13299">
            <v>900000000</v>
          </cell>
        </row>
        <row r="13300">
          <cell r="A13300" t="str">
            <v>TD43841</v>
          </cell>
          <cell r="B13300" t="str">
            <v>9600PD</v>
          </cell>
          <cell r="C13300" t="str">
            <v>先生</v>
          </cell>
          <cell r="D13300" t="str">
            <v>陳靜婷</v>
          </cell>
          <cell r="E13300" t="str">
            <v>顏銘宏先生</v>
          </cell>
          <cell r="F13300">
            <v>979966281</v>
          </cell>
        </row>
        <row r="13301">
          <cell r="A13301" t="str">
            <v>TD43909</v>
          </cell>
          <cell r="B13301" t="str">
            <v>8997NT</v>
          </cell>
          <cell r="C13301" t="str">
            <v>小姐</v>
          </cell>
          <cell r="D13301" t="str">
            <v>黃婉婷</v>
          </cell>
          <cell r="E13301" t="str">
            <v>黃婉婷小姐</v>
          </cell>
          <cell r="F13301">
            <v>911354868</v>
          </cell>
        </row>
        <row r="13302">
          <cell r="A13302" t="str">
            <v>TD73906</v>
          </cell>
          <cell r="B13302" t="str">
            <v>8608PR</v>
          </cell>
          <cell r="C13302" t="str">
            <v>先生</v>
          </cell>
          <cell r="D13302" t="str">
            <v>蔡雨青</v>
          </cell>
          <cell r="E13302" t="str">
            <v>石益鳴先生</v>
          </cell>
          <cell r="F13302">
            <v>926808163</v>
          </cell>
        </row>
        <row r="13303">
          <cell r="A13303" t="str">
            <v>TE96113</v>
          </cell>
          <cell r="B13303" t="str">
            <v>3305EP</v>
          </cell>
          <cell r="C13303" t="str">
            <v>小姐</v>
          </cell>
          <cell r="D13303" t="str">
            <v>張毓純</v>
          </cell>
          <cell r="E13303" t="str">
            <v>張毓純小姐</v>
          </cell>
          <cell r="F13303">
            <v>921830308</v>
          </cell>
        </row>
        <row r="13304">
          <cell r="A13304" t="str">
            <v>TE98343</v>
          </cell>
          <cell r="B13304" t="str">
            <v>1501BV</v>
          </cell>
          <cell r="C13304" t="str">
            <v>先生</v>
          </cell>
          <cell r="D13304" t="str">
            <v>李鄭順</v>
          </cell>
          <cell r="E13304" t="str">
            <v>李鄭順先生</v>
          </cell>
          <cell r="F13304">
            <v>952029159</v>
          </cell>
        </row>
        <row r="13305">
          <cell r="A13305" t="str">
            <v>TF71830</v>
          </cell>
          <cell r="B13305" t="str">
            <v>ALS3909</v>
          </cell>
          <cell r="C13305" t="str">
            <v>先生</v>
          </cell>
          <cell r="D13305" t="str">
            <v>車已賣</v>
          </cell>
          <cell r="E13305" t="str">
            <v>車已賣先生</v>
          </cell>
          <cell r="F13305">
            <v>900000000</v>
          </cell>
        </row>
        <row r="13306">
          <cell r="A13306" t="str">
            <v>TF90489</v>
          </cell>
          <cell r="B13306" t="str">
            <v>1689MN</v>
          </cell>
          <cell r="C13306" t="str">
            <v>先生</v>
          </cell>
          <cell r="D13306" t="str">
            <v>劉玉梅</v>
          </cell>
          <cell r="E13306" t="str">
            <v>梁智強先生</v>
          </cell>
          <cell r="F13306">
            <v>938117705</v>
          </cell>
        </row>
        <row r="13307">
          <cell r="A13307" t="str">
            <v>TG85254</v>
          </cell>
          <cell r="B13307" t="str">
            <v>5338QD</v>
          </cell>
          <cell r="C13307" t="str">
            <v>先生</v>
          </cell>
          <cell r="D13307" t="str">
            <v>邱柏瑞</v>
          </cell>
          <cell r="E13307" t="str">
            <v>邱柏瑞先生</v>
          </cell>
          <cell r="F13307">
            <v>918152223</v>
          </cell>
        </row>
        <row r="13308">
          <cell r="A13308" t="str">
            <v>TJ96222</v>
          </cell>
          <cell r="B13308" t="str">
            <v>AGJ6856</v>
          </cell>
          <cell r="C13308" t="str">
            <v>小姐</v>
          </cell>
          <cell r="D13308" t="str">
            <v>陳芷檸</v>
          </cell>
          <cell r="E13308" t="str">
            <v>陳芷檸小姐</v>
          </cell>
          <cell r="F13308">
            <v>978831069</v>
          </cell>
        </row>
        <row r="13309">
          <cell r="A13309" t="str">
            <v>TK97398</v>
          </cell>
          <cell r="B13309" t="str">
            <v>8811QA</v>
          </cell>
          <cell r="C13309" t="str">
            <v>先生</v>
          </cell>
          <cell r="D13309" t="str">
            <v>巫家慧</v>
          </cell>
          <cell r="E13309" t="str">
            <v>鍾永俊先生</v>
          </cell>
          <cell r="F13309">
            <v>972935650</v>
          </cell>
        </row>
        <row r="13310">
          <cell r="A13310" t="str">
            <v>TK99194</v>
          </cell>
          <cell r="B13310" t="str">
            <v>2999QK</v>
          </cell>
          <cell r="C13310" t="str">
            <v>先生</v>
          </cell>
          <cell r="D13310" t="str">
            <v>錢威縉</v>
          </cell>
          <cell r="E13310" t="str">
            <v>錢威縉先生</v>
          </cell>
          <cell r="F13310">
            <v>910380889</v>
          </cell>
        </row>
        <row r="13311">
          <cell r="A13311" t="str">
            <v>TL34434</v>
          </cell>
          <cell r="B13311" t="str">
            <v>5616RG</v>
          </cell>
          <cell r="C13311" t="str">
            <v>先生</v>
          </cell>
          <cell r="D13311" t="str">
            <v>安碩電子股份有限公司劉振岡</v>
          </cell>
          <cell r="E13311" t="str">
            <v>劉振岡先生</v>
          </cell>
          <cell r="F13311">
            <v>932528342</v>
          </cell>
        </row>
        <row r="13312">
          <cell r="A13312" t="str">
            <v>TL34476</v>
          </cell>
          <cell r="B13312" t="str">
            <v>3103UF</v>
          </cell>
          <cell r="C13312" t="str">
            <v>先生</v>
          </cell>
          <cell r="D13312" t="str">
            <v>李維斌</v>
          </cell>
          <cell r="E13312" t="str">
            <v>李維斌先生</v>
          </cell>
          <cell r="F13312">
            <v>975696212</v>
          </cell>
        </row>
        <row r="13313">
          <cell r="A13313" t="str">
            <v>TL34499</v>
          </cell>
          <cell r="B13313" t="str">
            <v>7633UG</v>
          </cell>
          <cell r="C13313" t="str">
            <v>女士</v>
          </cell>
          <cell r="D13313" t="str">
            <v>楊玉萱</v>
          </cell>
          <cell r="E13313" t="str">
            <v>楊玉萱女士</v>
          </cell>
          <cell r="F13313">
            <v>936125474</v>
          </cell>
        </row>
        <row r="13314">
          <cell r="A13314" t="str">
            <v>TL34944</v>
          </cell>
          <cell r="B13314" t="str">
            <v>3018QN</v>
          </cell>
          <cell r="C13314" t="str">
            <v>先生</v>
          </cell>
          <cell r="D13314" t="str">
            <v>王芳儀</v>
          </cell>
          <cell r="E13314" t="str">
            <v>劉宗(金金金)先生</v>
          </cell>
          <cell r="F13314">
            <v>966085780</v>
          </cell>
        </row>
        <row r="13315">
          <cell r="A13315" t="str">
            <v>TN33629</v>
          </cell>
          <cell r="B13315" t="str">
            <v>7766QY</v>
          </cell>
          <cell r="C13315" t="str">
            <v>小姐</v>
          </cell>
          <cell r="D13315" t="str">
            <v>吳琇汝</v>
          </cell>
          <cell r="E13315" t="str">
            <v>吳琇汝小姐</v>
          </cell>
          <cell r="F13315">
            <v>988706630</v>
          </cell>
        </row>
        <row r="13316">
          <cell r="A13316" t="str">
            <v>TN34115</v>
          </cell>
          <cell r="B13316" t="str">
            <v>5620VT</v>
          </cell>
          <cell r="C13316" t="str">
            <v>先生</v>
          </cell>
          <cell r="D13316" t="str">
            <v>游文琇</v>
          </cell>
          <cell r="E13316" t="str">
            <v>許鴻元先生</v>
          </cell>
          <cell r="F13316">
            <v>909303600</v>
          </cell>
        </row>
        <row r="13317">
          <cell r="A13317" t="str">
            <v>TN39838</v>
          </cell>
          <cell r="B13317" t="str">
            <v>3481YD</v>
          </cell>
          <cell r="C13317" t="str">
            <v>小姐</v>
          </cell>
          <cell r="D13317" t="str">
            <v>張琦珍</v>
          </cell>
          <cell r="E13317" t="str">
            <v>張琦珍小姐</v>
          </cell>
          <cell r="F13317">
            <v>933238064</v>
          </cell>
        </row>
        <row r="13318">
          <cell r="A13318" t="str">
            <v>TN64004</v>
          </cell>
          <cell r="B13318" t="str">
            <v>TN64004</v>
          </cell>
          <cell r="C13318" t="str">
            <v>先生</v>
          </cell>
          <cell r="D13318" t="str">
            <v>Mini精品保固專用代號專用代號</v>
          </cell>
          <cell r="E13318" t="str">
            <v>Mini精品保固專用代號專用代號先生</v>
          </cell>
          <cell r="F13318">
            <v>900000000</v>
          </cell>
        </row>
        <row r="13319">
          <cell r="A13319" t="str">
            <v>TN66004</v>
          </cell>
          <cell r="B13319" t="str">
            <v>TN66004</v>
          </cell>
          <cell r="C13319" t="str">
            <v>先生</v>
          </cell>
          <cell r="D13319" t="str">
            <v>Mini精品保固專用代號專用代號</v>
          </cell>
          <cell r="E13319" t="str">
            <v>Mini精品保固專用代號專用代號先生</v>
          </cell>
          <cell r="F13319">
            <v>900000000</v>
          </cell>
        </row>
        <row r="13320">
          <cell r="A13320" t="str">
            <v>TN70123</v>
          </cell>
          <cell r="B13320" t="str">
            <v>6009QY</v>
          </cell>
          <cell r="C13320" t="str">
            <v>先生</v>
          </cell>
          <cell r="D13320" t="str">
            <v>黃慶財</v>
          </cell>
          <cell r="E13320" t="str">
            <v>黃慶財先生</v>
          </cell>
          <cell r="F13320">
            <v>927878833</v>
          </cell>
        </row>
        <row r="13321">
          <cell r="A13321" t="str">
            <v>TN72866</v>
          </cell>
          <cell r="B13321" t="str">
            <v>0735YZ</v>
          </cell>
          <cell r="C13321" t="str">
            <v>小姐</v>
          </cell>
          <cell r="D13321" t="str">
            <v>林郁真</v>
          </cell>
          <cell r="E13321" t="str">
            <v>林郁真小姐</v>
          </cell>
          <cell r="F13321">
            <v>988325526</v>
          </cell>
        </row>
        <row r="13322">
          <cell r="A13322" t="str">
            <v>TN72999</v>
          </cell>
          <cell r="B13322" t="str">
            <v>ANA1962</v>
          </cell>
          <cell r="C13322" t="str">
            <v>先生</v>
          </cell>
          <cell r="D13322" t="str">
            <v>蔡承哲</v>
          </cell>
          <cell r="E13322" t="str">
            <v>蔡承哲先生</v>
          </cell>
          <cell r="F13322">
            <v>953633538</v>
          </cell>
        </row>
        <row r="13323">
          <cell r="A13323" t="str">
            <v>TN73196</v>
          </cell>
          <cell r="B13323" t="str">
            <v>0315ZS</v>
          </cell>
          <cell r="C13323" t="str">
            <v>先生</v>
          </cell>
          <cell r="D13323" t="str">
            <v>毛冠智</v>
          </cell>
          <cell r="E13323" t="str">
            <v>毛冠智先生</v>
          </cell>
          <cell r="F13323">
            <v>988200842</v>
          </cell>
        </row>
        <row r="13324">
          <cell r="A13324" t="str">
            <v>TS10572</v>
          </cell>
          <cell r="B13324" t="str">
            <v>1026TW</v>
          </cell>
          <cell r="C13324" t="str">
            <v>先生</v>
          </cell>
          <cell r="D13324" t="str">
            <v>章起榕</v>
          </cell>
          <cell r="E13324" t="str">
            <v>章起榕先生</v>
          </cell>
          <cell r="F13324">
            <v>930854047</v>
          </cell>
        </row>
        <row r="13325">
          <cell r="A13325" t="str">
            <v>TS10575</v>
          </cell>
          <cell r="B13325" t="str">
            <v>5008TJ</v>
          </cell>
          <cell r="C13325" t="str">
            <v>先生</v>
          </cell>
          <cell r="D13325" t="str">
            <v>羅琨航</v>
          </cell>
          <cell r="E13325" t="str">
            <v>何德光先生</v>
          </cell>
          <cell r="F13325">
            <v>987908358</v>
          </cell>
        </row>
        <row r="13326">
          <cell r="A13326" t="str">
            <v>TT71413</v>
          </cell>
          <cell r="B13326" t="str">
            <v>6796RH</v>
          </cell>
          <cell r="C13326" t="str">
            <v>先生</v>
          </cell>
          <cell r="D13326" t="str">
            <v>徐秀專</v>
          </cell>
          <cell r="E13326" t="str">
            <v>王邦立先生</v>
          </cell>
          <cell r="F13326">
            <v>936314825</v>
          </cell>
        </row>
        <row r="13327">
          <cell r="A13327" t="str">
            <v>TT71611</v>
          </cell>
          <cell r="B13327" t="str">
            <v>ASB1615</v>
          </cell>
          <cell r="C13327" t="str">
            <v>小姐</v>
          </cell>
          <cell r="D13327" t="str">
            <v>林郁琦</v>
          </cell>
          <cell r="E13327" t="str">
            <v>林郁琦小姐</v>
          </cell>
          <cell r="F13327">
            <v>955521671</v>
          </cell>
        </row>
        <row r="13328">
          <cell r="A13328" t="str">
            <v>TT71793</v>
          </cell>
          <cell r="B13328" t="str">
            <v>1179ZW</v>
          </cell>
          <cell r="C13328" t="str">
            <v>先生</v>
          </cell>
          <cell r="D13328" t="str">
            <v>劉奇?</v>
          </cell>
          <cell r="E13328" t="str">
            <v>劉奇?先生</v>
          </cell>
          <cell r="F13328">
            <v>926357888</v>
          </cell>
        </row>
        <row r="13329">
          <cell r="A13329" t="str">
            <v>TT72101</v>
          </cell>
          <cell r="B13329" t="str">
            <v>3389TS</v>
          </cell>
          <cell r="C13329" t="str">
            <v>先生</v>
          </cell>
          <cell r="D13329" t="str">
            <v>曹立松</v>
          </cell>
          <cell r="E13329" t="str">
            <v>曹立松先生</v>
          </cell>
          <cell r="F13329">
            <v>915965987</v>
          </cell>
        </row>
        <row r="13330">
          <cell r="A13330" t="str">
            <v>TT72388</v>
          </cell>
          <cell r="B13330" t="str">
            <v>2858TS</v>
          </cell>
          <cell r="C13330" t="str">
            <v>小姐</v>
          </cell>
          <cell r="D13330" t="str">
            <v>羅穎航</v>
          </cell>
          <cell r="E13330" t="str">
            <v>羅穎航小姐</v>
          </cell>
          <cell r="F13330">
            <v>929552552</v>
          </cell>
        </row>
        <row r="13331">
          <cell r="A13331" t="str">
            <v>TT73492</v>
          </cell>
          <cell r="B13331" t="str">
            <v>8608TQ</v>
          </cell>
          <cell r="C13331" t="str">
            <v>先生</v>
          </cell>
          <cell r="D13331" t="str">
            <v>賴宇辰</v>
          </cell>
          <cell r="E13331" t="str">
            <v>賴宇辰先生</v>
          </cell>
          <cell r="F13331">
            <v>920226379</v>
          </cell>
        </row>
        <row r="13332">
          <cell r="A13332" t="str">
            <v>TT74106</v>
          </cell>
          <cell r="B13332" t="str">
            <v>9899QV</v>
          </cell>
          <cell r="C13332" t="str">
            <v>先生</v>
          </cell>
          <cell r="D13332" t="str">
            <v>古詩玄</v>
          </cell>
          <cell r="E13332" t="str">
            <v>張達德先生</v>
          </cell>
          <cell r="F13332">
            <v>976761135</v>
          </cell>
        </row>
        <row r="13333">
          <cell r="A13333" t="str">
            <v>TT76017</v>
          </cell>
          <cell r="B13333" t="str">
            <v>1971VM</v>
          </cell>
          <cell r="C13333" t="str">
            <v>小姐</v>
          </cell>
          <cell r="D13333" t="str">
            <v>秦誼縈</v>
          </cell>
          <cell r="E13333" t="str">
            <v>秦誼縈小姐</v>
          </cell>
          <cell r="F13333">
            <v>932564258</v>
          </cell>
        </row>
        <row r="13334">
          <cell r="A13334" t="str">
            <v>TT76389</v>
          </cell>
          <cell r="B13334" t="str">
            <v>7088VE</v>
          </cell>
          <cell r="C13334" t="str">
            <v>先生</v>
          </cell>
          <cell r="D13334" t="str">
            <v>林克駿</v>
          </cell>
          <cell r="E13334" t="str">
            <v>林克駿先生</v>
          </cell>
          <cell r="F13334">
            <v>972838218</v>
          </cell>
        </row>
        <row r="13335">
          <cell r="A13335" t="str">
            <v>TU85244</v>
          </cell>
          <cell r="B13335" t="str">
            <v>AKQ5982</v>
          </cell>
          <cell r="C13335" t="str">
            <v>先生</v>
          </cell>
          <cell r="D13335" t="str">
            <v>吳建賢</v>
          </cell>
          <cell r="E13335" t="str">
            <v>吳建賢先生</v>
          </cell>
          <cell r="F13335">
            <v>952172782</v>
          </cell>
        </row>
        <row r="13336">
          <cell r="A13336" t="str">
            <v>TU85700</v>
          </cell>
          <cell r="B13336" t="str">
            <v>3578UT</v>
          </cell>
          <cell r="C13336" t="str">
            <v>先生</v>
          </cell>
          <cell r="D13336" t="str">
            <v>龍田企業有限公司王權業</v>
          </cell>
          <cell r="E13336" t="str">
            <v>王權業先生</v>
          </cell>
          <cell r="F13336">
            <v>921430880</v>
          </cell>
        </row>
        <row r="13337">
          <cell r="A13337" t="str">
            <v>TU86320</v>
          </cell>
          <cell r="B13337" t="str">
            <v>2139VR</v>
          </cell>
          <cell r="C13337" t="str">
            <v>小姐</v>
          </cell>
          <cell r="D13337" t="str">
            <v>郭至欣</v>
          </cell>
          <cell r="E13337" t="str">
            <v>郭至欣小姐</v>
          </cell>
          <cell r="F13337">
            <v>928807740</v>
          </cell>
        </row>
        <row r="13338">
          <cell r="A13338" t="str">
            <v>TU87126</v>
          </cell>
          <cell r="B13338" t="str">
            <v>8123UW</v>
          </cell>
          <cell r="C13338" t="str">
            <v>先生</v>
          </cell>
          <cell r="D13338" t="str">
            <v>陳混元</v>
          </cell>
          <cell r="E13338" t="str">
            <v>陳混元先生</v>
          </cell>
          <cell r="F13338">
            <v>922728113</v>
          </cell>
        </row>
        <row r="13339">
          <cell r="A13339" t="str">
            <v>TU87134</v>
          </cell>
          <cell r="B13339" t="str">
            <v>7077UV</v>
          </cell>
          <cell r="C13339" t="str">
            <v>先生</v>
          </cell>
          <cell r="D13339" t="str">
            <v>陳建宇</v>
          </cell>
          <cell r="E13339" t="str">
            <v>陳建宇先生</v>
          </cell>
          <cell r="F13339">
            <v>923860760</v>
          </cell>
        </row>
        <row r="13340">
          <cell r="A13340" t="str">
            <v>TU87176</v>
          </cell>
          <cell r="B13340" t="str">
            <v>8123UW</v>
          </cell>
          <cell r="C13340" t="str">
            <v>先生</v>
          </cell>
          <cell r="D13340" t="str">
            <v>陳混元</v>
          </cell>
          <cell r="E13340" t="str">
            <v>陳混元先生</v>
          </cell>
          <cell r="F13340">
            <v>922728113</v>
          </cell>
        </row>
        <row r="13341">
          <cell r="A13341" t="str">
            <v>TU88013</v>
          </cell>
          <cell r="B13341" t="str">
            <v>3778VJ</v>
          </cell>
          <cell r="C13341" t="str">
            <v>小姐</v>
          </cell>
          <cell r="D13341" t="str">
            <v>施雲珮</v>
          </cell>
          <cell r="E13341" t="str">
            <v>施雲珮小姐</v>
          </cell>
          <cell r="F13341">
            <v>982479969</v>
          </cell>
        </row>
        <row r="13342">
          <cell r="A13342" t="str">
            <v>TU88157</v>
          </cell>
          <cell r="B13342" t="str">
            <v>AAD1881</v>
          </cell>
          <cell r="C13342" t="str">
            <v>小姐</v>
          </cell>
          <cell r="D13342" t="str">
            <v>邱宏琳</v>
          </cell>
          <cell r="E13342" t="str">
            <v>邱宏琳小姐</v>
          </cell>
          <cell r="F13342">
            <v>932020533</v>
          </cell>
        </row>
        <row r="13343">
          <cell r="A13343" t="str">
            <v>TU92835</v>
          </cell>
          <cell r="B13343" t="str">
            <v>9268VB</v>
          </cell>
          <cell r="C13343" t="str">
            <v>先生</v>
          </cell>
          <cell r="D13343" t="str">
            <v>何錦德</v>
          </cell>
          <cell r="E13343" t="str">
            <v>何錦德先生</v>
          </cell>
          <cell r="F13343">
            <v>932149753</v>
          </cell>
        </row>
        <row r="13344">
          <cell r="A13344" t="str">
            <v>TU93532</v>
          </cell>
          <cell r="B13344" t="str">
            <v>0813YA</v>
          </cell>
          <cell r="C13344" t="str">
            <v>小姐</v>
          </cell>
          <cell r="D13344" t="str">
            <v>張凱萍</v>
          </cell>
          <cell r="E13344" t="str">
            <v>張凱萍小姐</v>
          </cell>
          <cell r="F13344">
            <v>989855555</v>
          </cell>
        </row>
        <row r="13345">
          <cell r="A13345" t="str">
            <v>TU93719</v>
          </cell>
          <cell r="B13345" t="str">
            <v>2778YA</v>
          </cell>
          <cell r="C13345" t="str">
            <v>先生</v>
          </cell>
          <cell r="D13345" t="str">
            <v>許家銘</v>
          </cell>
          <cell r="E13345" t="str">
            <v>許家銘先生</v>
          </cell>
          <cell r="F13345">
            <v>970179970</v>
          </cell>
        </row>
        <row r="13346">
          <cell r="A13346" t="str">
            <v>TU93742</v>
          </cell>
          <cell r="B13346" t="str">
            <v>1331A5</v>
          </cell>
          <cell r="C13346" t="str">
            <v>小姐</v>
          </cell>
          <cell r="D13346" t="str">
            <v>林熙媛</v>
          </cell>
          <cell r="E13346" t="str">
            <v>林熙媛小姐</v>
          </cell>
          <cell r="F13346">
            <v>983683193</v>
          </cell>
        </row>
        <row r="13347">
          <cell r="A13347" t="str">
            <v>TU94100</v>
          </cell>
          <cell r="B13347" t="str">
            <v>5189YN</v>
          </cell>
          <cell r="C13347" t="str">
            <v>小姐</v>
          </cell>
          <cell r="D13347" t="str">
            <v>華瑩工業有限公司劉彥彤</v>
          </cell>
          <cell r="E13347" t="str">
            <v>劉彥彤小姐</v>
          </cell>
          <cell r="F13347">
            <v>928262557</v>
          </cell>
        </row>
        <row r="13348">
          <cell r="A13348" t="str">
            <v>TV37719</v>
          </cell>
          <cell r="B13348" t="str">
            <v>AKU0056</v>
          </cell>
          <cell r="C13348" t="str">
            <v>先生</v>
          </cell>
          <cell r="D13348" t="str">
            <v>張峰茂</v>
          </cell>
          <cell r="E13348" t="str">
            <v>張峰茂先生</v>
          </cell>
          <cell r="F13348">
            <v>930930937</v>
          </cell>
        </row>
        <row r="13349">
          <cell r="A13349" t="str">
            <v>TW46899</v>
          </cell>
          <cell r="B13349" t="str">
            <v>ATJ5608</v>
          </cell>
          <cell r="C13349" t="str">
            <v>先生</v>
          </cell>
          <cell r="D13349" t="str">
            <v>程靖雯</v>
          </cell>
          <cell r="E13349" t="str">
            <v>郭維仁先生</v>
          </cell>
          <cell r="F13349">
            <v>920657168</v>
          </cell>
        </row>
        <row r="13350">
          <cell r="A13350" t="str">
            <v>TW47932</v>
          </cell>
          <cell r="B13350" t="str">
            <v>1211ZC</v>
          </cell>
          <cell r="C13350" t="str">
            <v>先生</v>
          </cell>
          <cell r="D13350" t="str">
            <v>蔡明達</v>
          </cell>
          <cell r="E13350" t="str">
            <v>蔡明達先生</v>
          </cell>
          <cell r="F13350">
            <v>912183838</v>
          </cell>
        </row>
        <row r="13351">
          <cell r="A13351" t="str">
            <v>TY43927</v>
          </cell>
          <cell r="B13351" t="str">
            <v>6898J2</v>
          </cell>
          <cell r="C13351" t="str">
            <v>先生</v>
          </cell>
          <cell r="D13351" t="str">
            <v>黃婷</v>
          </cell>
          <cell r="E13351" t="str">
            <v>謝維倫先生</v>
          </cell>
          <cell r="F13351">
            <v>932010921</v>
          </cell>
        </row>
        <row r="13352">
          <cell r="A13352" t="str">
            <v>TY43956</v>
          </cell>
          <cell r="B13352" t="str">
            <v>0827J2</v>
          </cell>
          <cell r="C13352" t="str">
            <v>小姐</v>
          </cell>
          <cell r="D13352" t="str">
            <v>羅靖玲</v>
          </cell>
          <cell r="E13352" t="str">
            <v>羅靖玲小姐</v>
          </cell>
          <cell r="F13352">
            <v>926220007</v>
          </cell>
        </row>
        <row r="13353">
          <cell r="A13353" t="str">
            <v>TY44176</v>
          </cell>
          <cell r="B13353" t="str">
            <v>0880P2</v>
          </cell>
          <cell r="C13353" t="str">
            <v>先生</v>
          </cell>
          <cell r="D13353" t="str">
            <v>林婉茹</v>
          </cell>
          <cell r="E13353" t="str">
            <v>江東運先生</v>
          </cell>
          <cell r="F13353">
            <v>955141606</v>
          </cell>
        </row>
        <row r="13354">
          <cell r="A13354" t="str">
            <v>TY44184</v>
          </cell>
          <cell r="B13354" t="str">
            <v>AKM0028</v>
          </cell>
          <cell r="C13354" t="str">
            <v>先生</v>
          </cell>
          <cell r="D13354" t="str">
            <v>陳厚全</v>
          </cell>
          <cell r="E13354" t="str">
            <v>陳厚全先生</v>
          </cell>
          <cell r="F13354">
            <v>936049827</v>
          </cell>
        </row>
        <row r="13355">
          <cell r="A13355" t="str">
            <v>TY44924</v>
          </cell>
          <cell r="B13355" t="str">
            <v>ATF1222</v>
          </cell>
          <cell r="C13355" t="str">
            <v>小姐</v>
          </cell>
          <cell r="D13355" t="str">
            <v>扈仕達</v>
          </cell>
          <cell r="E13355" t="str">
            <v>蘇靖文小姐</v>
          </cell>
          <cell r="F13355">
            <v>955508307</v>
          </cell>
        </row>
        <row r="13356">
          <cell r="A13356" t="str">
            <v>TY44970</v>
          </cell>
          <cell r="B13356" t="str">
            <v>AAQ2227</v>
          </cell>
          <cell r="C13356" t="str">
            <v>小姐</v>
          </cell>
          <cell r="D13356" t="str">
            <v>楊純菁</v>
          </cell>
          <cell r="E13356" t="str">
            <v>楊純菁小姐</v>
          </cell>
          <cell r="F13356">
            <v>986421521</v>
          </cell>
        </row>
        <row r="13357">
          <cell r="A13357" t="str">
            <v>TY66212</v>
          </cell>
          <cell r="B13357" t="str">
            <v>3063ZS</v>
          </cell>
          <cell r="C13357" t="str">
            <v>先生</v>
          </cell>
          <cell r="D13357" t="str">
            <v>溫英志</v>
          </cell>
          <cell r="E13357" t="str">
            <v>溫英志先生</v>
          </cell>
          <cell r="F13357">
            <v>988335133</v>
          </cell>
        </row>
        <row r="13358">
          <cell r="A13358" t="str">
            <v>TY66825</v>
          </cell>
          <cell r="B13358" t="str">
            <v>2721ZT</v>
          </cell>
          <cell r="C13358" t="str">
            <v>小姐</v>
          </cell>
          <cell r="D13358" t="str">
            <v>簡瑜芝</v>
          </cell>
          <cell r="E13358" t="str">
            <v>簡瑜芝小姐</v>
          </cell>
          <cell r="F13358">
            <v>972222755</v>
          </cell>
        </row>
        <row r="13359">
          <cell r="A13359" t="str">
            <v>TY68331</v>
          </cell>
          <cell r="B13359" t="str">
            <v>1098ZW</v>
          </cell>
          <cell r="C13359" t="str">
            <v>小姐</v>
          </cell>
          <cell r="D13359" t="str">
            <v>林美惠</v>
          </cell>
          <cell r="E13359" t="str">
            <v>林美惠小姐</v>
          </cell>
          <cell r="F13359">
            <v>937836537</v>
          </cell>
        </row>
        <row r="13360">
          <cell r="A13360" t="str">
            <v>TZ31889</v>
          </cell>
          <cell r="B13360" t="str">
            <v>AKP9110</v>
          </cell>
          <cell r="C13360" t="str">
            <v>小姐</v>
          </cell>
          <cell r="D13360" t="str">
            <v>李錦</v>
          </cell>
          <cell r="E13360" t="str">
            <v>李錦小姐</v>
          </cell>
          <cell r="F13360">
            <v>937070858</v>
          </cell>
        </row>
        <row r="13361">
          <cell r="A13361" t="str">
            <v>TZ32097</v>
          </cell>
          <cell r="B13361" t="str">
            <v>8899ZN</v>
          </cell>
          <cell r="C13361" t="str">
            <v>先生</v>
          </cell>
          <cell r="D13361" t="str">
            <v>李蕙秀</v>
          </cell>
          <cell r="E13361" t="str">
            <v>黃文傑先生</v>
          </cell>
          <cell r="F13361">
            <v>912411610</v>
          </cell>
        </row>
        <row r="13362">
          <cell r="A13362" t="str">
            <v>TZ76732</v>
          </cell>
          <cell r="B13362">
            <v>1688000000</v>
          </cell>
          <cell r="C13362" t="str">
            <v>小姐</v>
          </cell>
          <cell r="D13362" t="str">
            <v>袁詩蕊</v>
          </cell>
          <cell r="E13362" t="str">
            <v>袁詩蕊小姐</v>
          </cell>
          <cell r="F13362">
            <v>989469248</v>
          </cell>
        </row>
        <row r="13363">
          <cell r="A13363" t="str">
            <v>TZ77037</v>
          </cell>
          <cell r="B13363" t="str">
            <v>0436ZG</v>
          </cell>
          <cell r="C13363" t="str">
            <v>先生</v>
          </cell>
          <cell r="D13363" t="str">
            <v>黃重霖</v>
          </cell>
          <cell r="E13363" t="str">
            <v>黃重霖先生</v>
          </cell>
          <cell r="F13363">
            <v>920286450</v>
          </cell>
        </row>
        <row r="13364">
          <cell r="A13364" t="str">
            <v>TZ84364</v>
          </cell>
          <cell r="B13364" t="str">
            <v>2699ZL</v>
          </cell>
          <cell r="C13364" t="str">
            <v>先生</v>
          </cell>
          <cell r="D13364" t="str">
            <v>陳文傑</v>
          </cell>
          <cell r="E13364" t="str">
            <v>陳文傑先生</v>
          </cell>
          <cell r="F13364">
            <v>910000325</v>
          </cell>
        </row>
        <row r="13365">
          <cell r="A13365" t="str">
            <v>TZ84427</v>
          </cell>
          <cell r="B13365" t="str">
            <v>5719YE</v>
          </cell>
          <cell r="C13365" t="str">
            <v>小姐</v>
          </cell>
          <cell r="D13365" t="str">
            <v>陳宇綺</v>
          </cell>
          <cell r="E13365" t="str">
            <v>陳宇綺小姐</v>
          </cell>
          <cell r="F13365">
            <v>983591001</v>
          </cell>
        </row>
        <row r="13366">
          <cell r="A13366" t="str">
            <v>TZ90573</v>
          </cell>
          <cell r="B13366" t="str">
            <v>7707A5</v>
          </cell>
          <cell r="C13366" t="str">
            <v>先生</v>
          </cell>
          <cell r="D13366" t="str">
            <v>楊晴媚</v>
          </cell>
          <cell r="E13366" t="str">
            <v>陳士哲先生</v>
          </cell>
          <cell r="F13366">
            <v>952569452</v>
          </cell>
        </row>
        <row r="13367">
          <cell r="A13367" t="str">
            <v>TZ91126</v>
          </cell>
          <cell r="B13367" t="str">
            <v>6229YD</v>
          </cell>
          <cell r="C13367" t="str">
            <v>小姐</v>
          </cell>
          <cell r="D13367" t="str">
            <v>周淑君</v>
          </cell>
          <cell r="E13367" t="str">
            <v>周淑君小姐</v>
          </cell>
          <cell r="F13367">
            <v>963530879</v>
          </cell>
        </row>
        <row r="13368">
          <cell r="A13368" t="str">
            <v>TZ91129</v>
          </cell>
          <cell r="B13368" t="str">
            <v>0607S6</v>
          </cell>
          <cell r="C13368" t="str">
            <v>小姐</v>
          </cell>
          <cell r="D13368" t="str">
            <v>林子庭</v>
          </cell>
          <cell r="E13368" t="str">
            <v>林子庭小姐</v>
          </cell>
          <cell r="F13368">
            <v>953007128</v>
          </cell>
        </row>
        <row r="13369">
          <cell r="A13369" t="str">
            <v>TZ91439</v>
          </cell>
          <cell r="B13369" t="str">
            <v>5699E8</v>
          </cell>
          <cell r="C13369" t="str">
            <v>先生</v>
          </cell>
          <cell r="D13369" t="str">
            <v>何明謙</v>
          </cell>
          <cell r="E13369" t="str">
            <v>何明謙先生</v>
          </cell>
          <cell r="F13369">
            <v>975062020</v>
          </cell>
        </row>
        <row r="13370">
          <cell r="A13370" t="str">
            <v>TZ92406</v>
          </cell>
          <cell r="B13370" t="str">
            <v>0698ZR</v>
          </cell>
          <cell r="C13370" t="str">
            <v>小姐</v>
          </cell>
          <cell r="D13370" t="str">
            <v>宋茹萍</v>
          </cell>
          <cell r="E13370" t="str">
            <v>宋茹萍小姐</v>
          </cell>
          <cell r="F13370">
            <v>919905982</v>
          </cell>
        </row>
        <row r="13371">
          <cell r="A13371" t="str">
            <v>TZ92499</v>
          </cell>
          <cell r="B13371">
            <v>232700000000</v>
          </cell>
          <cell r="C13371" t="str">
            <v>小姐</v>
          </cell>
          <cell r="D13371" t="str">
            <v>陳如慧</v>
          </cell>
          <cell r="E13371" t="str">
            <v>陳如慧小姐</v>
          </cell>
          <cell r="F13371">
            <v>987666620</v>
          </cell>
        </row>
        <row r="13372">
          <cell r="A13372" t="str">
            <v>TZ95763</v>
          </cell>
          <cell r="B13372" t="str">
            <v>AUM8277</v>
          </cell>
          <cell r="C13372" t="str">
            <v>小姐</v>
          </cell>
          <cell r="D13372" t="str">
            <v>李建和</v>
          </cell>
          <cell r="E13372" t="str">
            <v>吳思瑜小姐</v>
          </cell>
          <cell r="F13372">
            <v>987870111</v>
          </cell>
        </row>
        <row r="13373">
          <cell r="A13373" t="str">
            <v>TZ95947</v>
          </cell>
          <cell r="B13373" t="str">
            <v>0238D3</v>
          </cell>
          <cell r="C13373" t="str">
            <v>先生</v>
          </cell>
          <cell r="D13373" t="str">
            <v>車已賣</v>
          </cell>
          <cell r="E13373" t="str">
            <v>車已賣先生</v>
          </cell>
          <cell r="F13373">
            <v>900000000</v>
          </cell>
        </row>
        <row r="13374">
          <cell r="A13374" t="str">
            <v>TZ99181</v>
          </cell>
          <cell r="B13374" t="str">
            <v>6800ZS</v>
          </cell>
          <cell r="C13374" t="str">
            <v>先生</v>
          </cell>
          <cell r="D13374" t="str">
            <v>黃偉哲</v>
          </cell>
          <cell r="E13374" t="str">
            <v>黃偉哲先生</v>
          </cell>
          <cell r="F13374">
            <v>953058697</v>
          </cell>
        </row>
        <row r="13375">
          <cell r="A13375" t="str">
            <v>TZ99269</v>
          </cell>
          <cell r="B13375" t="str">
            <v>ALR5015</v>
          </cell>
          <cell r="C13375" t="str">
            <v>先生</v>
          </cell>
          <cell r="D13375" t="str">
            <v>阮啟民</v>
          </cell>
          <cell r="E13375" t="str">
            <v>阮啟民先生</v>
          </cell>
          <cell r="F13375">
            <v>912092299</v>
          </cell>
        </row>
        <row r="13376">
          <cell r="A13376" t="str">
            <v>V217057</v>
          </cell>
          <cell r="B13376" t="str">
            <v>ARE6889</v>
          </cell>
          <cell r="C13376" t="str">
            <v>先生</v>
          </cell>
          <cell r="D13376" t="str">
            <v>張凱榮</v>
          </cell>
          <cell r="E13376" t="str">
            <v>張凱榮先生</v>
          </cell>
          <cell r="F13376">
            <v>972868959</v>
          </cell>
        </row>
        <row r="13377">
          <cell r="A13377" t="str">
            <v>V217060</v>
          </cell>
          <cell r="B13377" t="str">
            <v>AKU7523</v>
          </cell>
          <cell r="C13377" t="str">
            <v>先生</v>
          </cell>
          <cell r="D13377" t="str">
            <v>鄧堯仁</v>
          </cell>
          <cell r="E13377" t="str">
            <v>鄧堯仁先生</v>
          </cell>
          <cell r="F13377">
            <v>986153088</v>
          </cell>
        </row>
        <row r="13378">
          <cell r="A13378" t="str">
            <v>V217180</v>
          </cell>
          <cell r="B13378" t="str">
            <v>AKJ1269</v>
          </cell>
          <cell r="C13378" t="str">
            <v>先生</v>
          </cell>
          <cell r="D13378" t="str">
            <v>高于涵</v>
          </cell>
          <cell r="E13378" t="str">
            <v>林宗田先生</v>
          </cell>
          <cell r="F13378">
            <v>918508365</v>
          </cell>
        </row>
        <row r="13379">
          <cell r="A13379" t="str">
            <v>V217279</v>
          </cell>
          <cell r="B13379" t="str">
            <v>AJJ0509</v>
          </cell>
          <cell r="C13379" t="str">
            <v>小姐</v>
          </cell>
          <cell r="D13379" t="str">
            <v>姚宣辰</v>
          </cell>
          <cell r="E13379" t="str">
            <v>姚宣辰小姐</v>
          </cell>
          <cell r="F13379">
            <v>912272102</v>
          </cell>
        </row>
        <row r="13380">
          <cell r="A13380" t="str">
            <v>V217580</v>
          </cell>
          <cell r="B13380" t="str">
            <v>AKN9295</v>
          </cell>
          <cell r="C13380" t="str">
            <v>先生</v>
          </cell>
          <cell r="D13380" t="str">
            <v>蔡德襄</v>
          </cell>
          <cell r="E13380" t="str">
            <v>蔡德襄先生</v>
          </cell>
          <cell r="F13380">
            <v>920234936</v>
          </cell>
        </row>
        <row r="13381">
          <cell r="A13381" t="str">
            <v>V217669</v>
          </cell>
          <cell r="B13381" t="str">
            <v>AKP0225</v>
          </cell>
          <cell r="C13381" t="str">
            <v>先生</v>
          </cell>
          <cell r="D13381" t="str">
            <v>楊振輝</v>
          </cell>
          <cell r="E13381" t="str">
            <v>楊振輝先生</v>
          </cell>
          <cell r="F13381">
            <v>919285700</v>
          </cell>
        </row>
        <row r="13382">
          <cell r="A13382" t="str">
            <v>V217701</v>
          </cell>
          <cell r="B13382" t="str">
            <v>ALX9888</v>
          </cell>
          <cell r="C13382" t="str">
            <v>小姐</v>
          </cell>
          <cell r="D13382" t="str">
            <v>周素蓮</v>
          </cell>
          <cell r="E13382" t="str">
            <v>周素蓮小姐</v>
          </cell>
          <cell r="F13382">
            <v>925613288</v>
          </cell>
        </row>
        <row r="13383">
          <cell r="A13383" t="str">
            <v>V217784</v>
          </cell>
          <cell r="B13383" t="str">
            <v>ALL0328</v>
          </cell>
          <cell r="C13383" t="str">
            <v>先生</v>
          </cell>
          <cell r="D13383" t="str">
            <v>吳敏華</v>
          </cell>
          <cell r="E13383" t="str">
            <v>宋翁杰先生</v>
          </cell>
          <cell r="F13383">
            <v>928937110</v>
          </cell>
        </row>
        <row r="13384">
          <cell r="A13384" t="str">
            <v>V217896</v>
          </cell>
          <cell r="B13384" t="str">
            <v>AKK6067</v>
          </cell>
          <cell r="C13384" t="str">
            <v>小姐</v>
          </cell>
          <cell r="D13384" t="str">
            <v>楊莉玲</v>
          </cell>
          <cell r="E13384" t="str">
            <v>楊雅婷小姐</v>
          </cell>
          <cell r="F13384">
            <v>916812787</v>
          </cell>
        </row>
        <row r="13385">
          <cell r="A13385" t="str">
            <v>V218231</v>
          </cell>
          <cell r="B13385" t="str">
            <v>AKP0296</v>
          </cell>
          <cell r="C13385" t="str">
            <v>先生</v>
          </cell>
          <cell r="D13385" t="str">
            <v>簡顯鏜</v>
          </cell>
          <cell r="E13385" t="str">
            <v>簡顯鏜先生</v>
          </cell>
          <cell r="F13385">
            <v>936062908</v>
          </cell>
        </row>
        <row r="13386">
          <cell r="A13386" t="str">
            <v>V218241</v>
          </cell>
          <cell r="B13386" t="str">
            <v>AXA5687</v>
          </cell>
          <cell r="C13386" t="str">
            <v>小姐</v>
          </cell>
          <cell r="D13386" t="str">
            <v>范郁歆</v>
          </cell>
          <cell r="E13386" t="str">
            <v>范郁歆小姐</v>
          </cell>
          <cell r="F13386">
            <v>988545556</v>
          </cell>
        </row>
        <row r="13387">
          <cell r="A13387" t="str">
            <v>V218282</v>
          </cell>
          <cell r="B13387" t="str">
            <v>AJJ1928</v>
          </cell>
          <cell r="C13387" t="str">
            <v>先生</v>
          </cell>
          <cell r="D13387" t="str">
            <v>孫偉銘</v>
          </cell>
          <cell r="E13387" t="str">
            <v>孫偉銘先生</v>
          </cell>
          <cell r="F13387">
            <v>975746776</v>
          </cell>
        </row>
        <row r="13388">
          <cell r="A13388" t="str">
            <v>V218305</v>
          </cell>
          <cell r="B13388" t="str">
            <v>ANA9608</v>
          </cell>
          <cell r="C13388" t="str">
            <v>小姐</v>
          </cell>
          <cell r="D13388" t="str">
            <v>李淑榮</v>
          </cell>
          <cell r="E13388" t="str">
            <v>李淑榮小姐</v>
          </cell>
          <cell r="F13388">
            <v>958462768</v>
          </cell>
        </row>
        <row r="13389">
          <cell r="A13389" t="str">
            <v>V218311</v>
          </cell>
          <cell r="B13389" t="str">
            <v>AKP2733</v>
          </cell>
          <cell r="C13389" t="str">
            <v>小姐</v>
          </cell>
          <cell r="D13389" t="str">
            <v>胡慧伶</v>
          </cell>
          <cell r="E13389" t="str">
            <v>胡慧伶小姐</v>
          </cell>
          <cell r="F13389">
            <v>932026077</v>
          </cell>
        </row>
        <row r="13390">
          <cell r="A13390" t="str">
            <v>V218331</v>
          </cell>
          <cell r="B13390" t="str">
            <v>ANN5102</v>
          </cell>
          <cell r="C13390" t="str">
            <v>先生</v>
          </cell>
          <cell r="D13390" t="str">
            <v>范志銘</v>
          </cell>
          <cell r="E13390" t="str">
            <v>范志銘先生</v>
          </cell>
          <cell r="F13390">
            <v>933455161</v>
          </cell>
        </row>
        <row r="13391">
          <cell r="A13391" t="str">
            <v>V218386</v>
          </cell>
          <cell r="B13391" t="str">
            <v>AMA1919</v>
          </cell>
          <cell r="C13391" t="str">
            <v>小姐</v>
          </cell>
          <cell r="D13391" t="str">
            <v>盧佳蒂</v>
          </cell>
          <cell r="E13391" t="str">
            <v>盧佳蒂小姐</v>
          </cell>
          <cell r="F13391">
            <v>928858065</v>
          </cell>
        </row>
        <row r="13392">
          <cell r="A13392" t="str">
            <v>V218620</v>
          </cell>
          <cell r="B13392" t="str">
            <v>AKZ0777</v>
          </cell>
          <cell r="C13392" t="str">
            <v>先生</v>
          </cell>
          <cell r="D13392" t="str">
            <v>歐聖賢</v>
          </cell>
          <cell r="E13392" t="str">
            <v>歐聖賢先生</v>
          </cell>
          <cell r="F13392">
            <v>932045198</v>
          </cell>
        </row>
        <row r="13393">
          <cell r="A13393" t="str">
            <v>V218631</v>
          </cell>
          <cell r="B13393" t="str">
            <v>RBB0708</v>
          </cell>
          <cell r="C13393" t="str">
            <v>先生</v>
          </cell>
          <cell r="D13393" t="str">
            <v>日盛全台通小客車租賃(股)黃漢隆</v>
          </cell>
          <cell r="E13393" t="str">
            <v>黃漢隆先生</v>
          </cell>
          <cell r="F13393">
            <v>918720558</v>
          </cell>
        </row>
        <row r="13394">
          <cell r="A13394" t="str">
            <v>V218666</v>
          </cell>
          <cell r="B13394" t="str">
            <v>AKZ0289</v>
          </cell>
          <cell r="C13394" t="str">
            <v>小姐</v>
          </cell>
          <cell r="D13394" t="str">
            <v>魏如伶</v>
          </cell>
          <cell r="E13394" t="str">
            <v>魏如伶小姐</v>
          </cell>
          <cell r="F13394">
            <v>915910330</v>
          </cell>
        </row>
        <row r="13395">
          <cell r="A13395" t="str">
            <v>V224036</v>
          </cell>
          <cell r="B13395" t="str">
            <v>AGQ8805</v>
          </cell>
          <cell r="C13395" t="str">
            <v>先生</v>
          </cell>
          <cell r="D13395" t="str">
            <v>陳品諺</v>
          </cell>
          <cell r="E13395" t="str">
            <v>陳品諺先生</v>
          </cell>
          <cell r="F13395">
            <v>910078786</v>
          </cell>
        </row>
        <row r="13396">
          <cell r="A13396" t="str">
            <v>V224108</v>
          </cell>
          <cell r="B13396" t="str">
            <v>AGH8668</v>
          </cell>
          <cell r="C13396" t="str">
            <v>先生</v>
          </cell>
          <cell r="D13396" t="str">
            <v>毛冠人</v>
          </cell>
          <cell r="E13396" t="str">
            <v>毛冠人先生</v>
          </cell>
          <cell r="F13396">
            <v>919398882</v>
          </cell>
        </row>
        <row r="13397">
          <cell r="A13397" t="str">
            <v>V224271</v>
          </cell>
          <cell r="B13397" t="str">
            <v>AGM0839</v>
          </cell>
          <cell r="C13397" t="str">
            <v>先生</v>
          </cell>
          <cell r="D13397" t="str">
            <v>陳彥儒</v>
          </cell>
          <cell r="E13397" t="str">
            <v>陳彥儒先生</v>
          </cell>
          <cell r="F13397">
            <v>926924393</v>
          </cell>
        </row>
        <row r="13398">
          <cell r="A13398" t="str">
            <v>V224293</v>
          </cell>
          <cell r="B13398" t="str">
            <v>AJA6886</v>
          </cell>
          <cell r="C13398" t="str">
            <v>小姐</v>
          </cell>
          <cell r="D13398" t="str">
            <v>謝明峰</v>
          </cell>
          <cell r="E13398" t="str">
            <v>陳芷檸小姐</v>
          </cell>
          <cell r="F13398">
            <v>988010133</v>
          </cell>
        </row>
        <row r="13399">
          <cell r="A13399" t="str">
            <v>V224296</v>
          </cell>
          <cell r="B13399" t="str">
            <v>ATK2235</v>
          </cell>
          <cell r="C13399" t="str">
            <v>先生</v>
          </cell>
          <cell r="D13399" t="str">
            <v>陳漢威</v>
          </cell>
          <cell r="E13399" t="str">
            <v>陳漢威先生</v>
          </cell>
          <cell r="F13399">
            <v>981774731</v>
          </cell>
        </row>
        <row r="13400">
          <cell r="A13400" t="str">
            <v>V224364</v>
          </cell>
          <cell r="B13400" t="str">
            <v>AHE5586</v>
          </cell>
          <cell r="C13400" t="str">
            <v>先生</v>
          </cell>
          <cell r="D13400" t="str">
            <v>潘立業</v>
          </cell>
          <cell r="E13400" t="str">
            <v>潘立文先生</v>
          </cell>
          <cell r="F13400">
            <v>926730537</v>
          </cell>
        </row>
        <row r="13401">
          <cell r="A13401" t="str">
            <v>V224397</v>
          </cell>
          <cell r="B13401" t="str">
            <v>RAQ7288</v>
          </cell>
          <cell r="C13401" t="str">
            <v>先生</v>
          </cell>
          <cell r="D13401" t="str">
            <v>財盟小客車租賃股份有限公司邱邱</v>
          </cell>
          <cell r="E13401" t="str">
            <v>邱邱先生</v>
          </cell>
          <cell r="F13401">
            <v>935686852</v>
          </cell>
        </row>
        <row r="13402">
          <cell r="A13402" t="str">
            <v>V224398</v>
          </cell>
          <cell r="B13402" t="str">
            <v>RAL9298</v>
          </cell>
          <cell r="C13402" t="str">
            <v>小姐</v>
          </cell>
          <cell r="D13402" t="str">
            <v>曾維蒂</v>
          </cell>
          <cell r="E13402" t="str">
            <v>曾維蒂小姐</v>
          </cell>
          <cell r="F13402">
            <v>921993268</v>
          </cell>
        </row>
        <row r="13403">
          <cell r="A13403" t="str">
            <v>V224401</v>
          </cell>
          <cell r="B13403" t="str">
            <v>AGM5235</v>
          </cell>
          <cell r="C13403" t="str">
            <v>先生</v>
          </cell>
          <cell r="D13403" t="str">
            <v>余致學</v>
          </cell>
          <cell r="E13403" t="str">
            <v>余致學先生</v>
          </cell>
          <cell r="F13403">
            <v>937525669</v>
          </cell>
        </row>
        <row r="13404">
          <cell r="A13404" t="str">
            <v>V224465</v>
          </cell>
          <cell r="B13404" t="str">
            <v>AGK0609</v>
          </cell>
          <cell r="C13404" t="str">
            <v>先生</v>
          </cell>
          <cell r="D13404" t="str">
            <v>杜政宏</v>
          </cell>
          <cell r="E13404" t="str">
            <v>杜政宏先生</v>
          </cell>
          <cell r="F13404">
            <v>939688523</v>
          </cell>
        </row>
        <row r="13405">
          <cell r="A13405" t="str">
            <v>V224466</v>
          </cell>
          <cell r="B13405" t="str">
            <v>AGN8678</v>
          </cell>
          <cell r="C13405" t="str">
            <v>先生</v>
          </cell>
          <cell r="D13405" t="str">
            <v>日盛興商行林縱昌</v>
          </cell>
          <cell r="E13405" t="str">
            <v>林縱昌先生</v>
          </cell>
          <cell r="F13405">
            <v>933932848</v>
          </cell>
        </row>
        <row r="13406">
          <cell r="A13406" t="str">
            <v>V224468</v>
          </cell>
          <cell r="B13406" t="str">
            <v>AGK0913</v>
          </cell>
          <cell r="C13406" t="str">
            <v>先生</v>
          </cell>
          <cell r="D13406" t="str">
            <v>張哲維</v>
          </cell>
          <cell r="E13406" t="str">
            <v>張哲維先生</v>
          </cell>
          <cell r="F13406">
            <v>975188699</v>
          </cell>
        </row>
        <row r="13407">
          <cell r="A13407" t="str">
            <v>V224542</v>
          </cell>
          <cell r="B13407" t="str">
            <v>ATD8331</v>
          </cell>
          <cell r="C13407" t="str">
            <v>先生</v>
          </cell>
          <cell r="D13407" t="str">
            <v>張大衛</v>
          </cell>
          <cell r="E13407" t="str">
            <v>張大衛先生</v>
          </cell>
          <cell r="F13407">
            <v>988883520</v>
          </cell>
        </row>
        <row r="13408">
          <cell r="A13408" t="str">
            <v>V224561</v>
          </cell>
          <cell r="B13408" t="str">
            <v>AGS3622</v>
          </cell>
          <cell r="C13408" t="str">
            <v>先生</v>
          </cell>
          <cell r="D13408" t="str">
            <v>陳耀笙</v>
          </cell>
          <cell r="E13408" t="str">
            <v>陳耀笙先生</v>
          </cell>
          <cell r="F13408">
            <v>937932043</v>
          </cell>
        </row>
        <row r="13409">
          <cell r="A13409" t="str">
            <v>V224580</v>
          </cell>
          <cell r="B13409" t="str">
            <v>AMX8698</v>
          </cell>
          <cell r="C13409" t="str">
            <v>先生</v>
          </cell>
          <cell r="D13409" t="str">
            <v>吳岡霖</v>
          </cell>
          <cell r="E13409" t="str">
            <v>吳岡霖先生</v>
          </cell>
          <cell r="F13409">
            <v>976630518</v>
          </cell>
        </row>
        <row r="13410">
          <cell r="A13410" t="str">
            <v>V224582</v>
          </cell>
          <cell r="B13410" t="str">
            <v>AGL0235</v>
          </cell>
          <cell r="C13410" t="str">
            <v>先生</v>
          </cell>
          <cell r="D13410" t="str">
            <v>程春生</v>
          </cell>
          <cell r="E13410" t="str">
            <v>程春生先生</v>
          </cell>
          <cell r="F13410">
            <v>912762327</v>
          </cell>
        </row>
        <row r="13411">
          <cell r="A13411" t="str">
            <v>V224583</v>
          </cell>
          <cell r="B13411" t="str">
            <v>AGN0235</v>
          </cell>
          <cell r="C13411" t="str">
            <v>先生</v>
          </cell>
          <cell r="D13411" t="str">
            <v>程松澤</v>
          </cell>
          <cell r="E13411" t="str">
            <v>程松澤先生</v>
          </cell>
          <cell r="F13411">
            <v>932316376</v>
          </cell>
        </row>
        <row r="13412">
          <cell r="A13412" t="str">
            <v>V224775</v>
          </cell>
          <cell r="B13412" t="str">
            <v>AJP2358</v>
          </cell>
          <cell r="C13412" t="str">
            <v>先生</v>
          </cell>
          <cell r="D13412" t="str">
            <v>吳萬益</v>
          </cell>
          <cell r="E13412" t="str">
            <v>吳萬益先生</v>
          </cell>
          <cell r="F13412">
            <v>952923688</v>
          </cell>
        </row>
        <row r="13413">
          <cell r="A13413" t="str">
            <v>V224776</v>
          </cell>
          <cell r="B13413" t="str">
            <v>AJR5206</v>
          </cell>
          <cell r="C13413" t="str">
            <v>先生</v>
          </cell>
          <cell r="D13413" t="str">
            <v>張正昌</v>
          </cell>
          <cell r="E13413" t="str">
            <v>張正昌先生</v>
          </cell>
          <cell r="F13413">
            <v>922746497</v>
          </cell>
        </row>
        <row r="13414">
          <cell r="A13414" t="str">
            <v>V224905</v>
          </cell>
          <cell r="B13414" t="str">
            <v>AGT1985</v>
          </cell>
          <cell r="C13414" t="str">
            <v>先生</v>
          </cell>
          <cell r="D13414" t="str">
            <v>洪庭宏</v>
          </cell>
          <cell r="E13414" t="str">
            <v>洪庭宏先生</v>
          </cell>
          <cell r="F13414">
            <v>916778838</v>
          </cell>
        </row>
        <row r="13415">
          <cell r="A13415" t="str">
            <v>V224907</v>
          </cell>
          <cell r="B13415" t="str">
            <v>AGL7628</v>
          </cell>
          <cell r="C13415" t="str">
            <v>先生</v>
          </cell>
          <cell r="D13415" t="str">
            <v>台睿生技股份有限公司簡督憲</v>
          </cell>
          <cell r="E13415" t="str">
            <v>簡督憲先生</v>
          </cell>
          <cell r="F13415">
            <v>911068111</v>
          </cell>
        </row>
        <row r="13416">
          <cell r="A13416" t="str">
            <v>V224987</v>
          </cell>
          <cell r="B13416" t="str">
            <v>AJW0008</v>
          </cell>
          <cell r="C13416" t="str">
            <v>小姐</v>
          </cell>
          <cell r="D13416" t="str">
            <v>龔素珍</v>
          </cell>
          <cell r="E13416" t="str">
            <v>龔素珍小姐</v>
          </cell>
          <cell r="F13416">
            <v>913313337</v>
          </cell>
        </row>
        <row r="13417">
          <cell r="A13417" t="str">
            <v>V225068</v>
          </cell>
          <cell r="B13417" t="str">
            <v>AJP9189</v>
          </cell>
          <cell r="C13417" t="str">
            <v>先生</v>
          </cell>
          <cell r="D13417" t="str">
            <v>毛俊偉</v>
          </cell>
          <cell r="E13417" t="str">
            <v>毛俊偉先生</v>
          </cell>
          <cell r="F13417">
            <v>975209195</v>
          </cell>
        </row>
        <row r="13418">
          <cell r="A13418" t="str">
            <v>V225129</v>
          </cell>
          <cell r="B13418" t="str">
            <v>RAR9189</v>
          </cell>
          <cell r="C13418" t="str">
            <v>先生</v>
          </cell>
          <cell r="D13418" t="str">
            <v>康健欣生化科技有限公司(財盟租賃)張力文</v>
          </cell>
          <cell r="E13418" t="str">
            <v>張力文先生</v>
          </cell>
          <cell r="F13418">
            <v>921686060</v>
          </cell>
        </row>
        <row r="13419">
          <cell r="A13419" t="str">
            <v>V225324</v>
          </cell>
          <cell r="B13419" t="str">
            <v>AKF6667</v>
          </cell>
          <cell r="C13419" t="str">
            <v>小姐</v>
          </cell>
          <cell r="D13419" t="str">
            <v>陳芷檸</v>
          </cell>
          <cell r="E13419" t="str">
            <v>陳芷檸小姐</v>
          </cell>
          <cell r="F13419">
            <v>988010133</v>
          </cell>
        </row>
        <row r="13420">
          <cell r="A13420" t="str">
            <v>V225352</v>
          </cell>
          <cell r="B13420" t="str">
            <v>V225352</v>
          </cell>
          <cell r="C13420" t="str">
            <v>小姐</v>
          </cell>
          <cell r="D13420" t="str">
            <v>鎔德股份有限公司李如峰</v>
          </cell>
          <cell r="E13420" t="str">
            <v>李如峰小姐</v>
          </cell>
          <cell r="F13420">
            <v>900000000</v>
          </cell>
        </row>
        <row r="13421">
          <cell r="A13421" t="str">
            <v>V225353</v>
          </cell>
          <cell r="B13421" t="str">
            <v>AJG7218</v>
          </cell>
          <cell r="C13421" t="str">
            <v>小姐</v>
          </cell>
          <cell r="D13421" t="str">
            <v>湯文慈</v>
          </cell>
          <cell r="E13421" t="str">
            <v>湯文慈小姐</v>
          </cell>
          <cell r="F13421">
            <v>937944743</v>
          </cell>
        </row>
        <row r="13422">
          <cell r="A13422" t="str">
            <v>V225401</v>
          </cell>
          <cell r="B13422" t="str">
            <v>ALG0068</v>
          </cell>
          <cell r="C13422" t="str">
            <v>先生</v>
          </cell>
          <cell r="D13422" t="str">
            <v>周清霖</v>
          </cell>
          <cell r="E13422" t="str">
            <v>周清霖先生</v>
          </cell>
          <cell r="F13422">
            <v>910080312</v>
          </cell>
        </row>
        <row r="13423">
          <cell r="A13423" t="str">
            <v>V225552</v>
          </cell>
          <cell r="B13423" t="str">
            <v>AKJ1218</v>
          </cell>
          <cell r="C13423" t="str">
            <v>先生</v>
          </cell>
          <cell r="D13423" t="str">
            <v>許泰源</v>
          </cell>
          <cell r="E13423" t="str">
            <v>許泰源先生</v>
          </cell>
          <cell r="F13423">
            <v>937023270</v>
          </cell>
        </row>
        <row r="13424">
          <cell r="A13424" t="str">
            <v>V225553</v>
          </cell>
          <cell r="B13424" t="str">
            <v>AKP0235</v>
          </cell>
          <cell r="C13424" t="str">
            <v>先生</v>
          </cell>
          <cell r="D13424" t="str">
            <v>林志益</v>
          </cell>
          <cell r="E13424" t="str">
            <v>陳照文先生</v>
          </cell>
          <cell r="F13424">
            <v>935188424</v>
          </cell>
        </row>
        <row r="13425">
          <cell r="A13425" t="str">
            <v>V225602</v>
          </cell>
          <cell r="B13425" t="str">
            <v>AKJ1235</v>
          </cell>
          <cell r="C13425" t="str">
            <v>先生</v>
          </cell>
          <cell r="D13425" t="str">
            <v>王鍾英</v>
          </cell>
          <cell r="E13425" t="str">
            <v>蔡詩翰先生</v>
          </cell>
          <cell r="F13425">
            <v>988353178</v>
          </cell>
        </row>
        <row r="13426">
          <cell r="A13426" t="str">
            <v>V225675</v>
          </cell>
          <cell r="B13426" t="str">
            <v>AKF0235</v>
          </cell>
          <cell r="C13426" t="str">
            <v>先生</v>
          </cell>
          <cell r="D13426" t="str">
            <v>褚昱良</v>
          </cell>
          <cell r="E13426" t="str">
            <v>褚昱良先生</v>
          </cell>
          <cell r="F13426">
            <v>937059524</v>
          </cell>
        </row>
        <row r="13427">
          <cell r="A13427" t="str">
            <v>V225724</v>
          </cell>
          <cell r="B13427" t="str">
            <v>AKF1328</v>
          </cell>
          <cell r="C13427" t="str">
            <v>先生</v>
          </cell>
          <cell r="D13427" t="str">
            <v>陳冠豪</v>
          </cell>
          <cell r="E13427" t="str">
            <v>陳冠豪先生</v>
          </cell>
          <cell r="F13427">
            <v>975267791</v>
          </cell>
        </row>
        <row r="13428">
          <cell r="A13428" t="str">
            <v>V225785</v>
          </cell>
          <cell r="B13428" t="str">
            <v>RAW8616</v>
          </cell>
          <cell r="C13428" t="str">
            <v>先生</v>
          </cell>
          <cell r="D13428" t="str">
            <v>歐易企業(股)(財盟租賃)江衛台</v>
          </cell>
          <cell r="E13428" t="str">
            <v>江衛台先生</v>
          </cell>
          <cell r="F13428">
            <v>937503478</v>
          </cell>
        </row>
        <row r="13429">
          <cell r="A13429" t="str">
            <v>V225902</v>
          </cell>
          <cell r="B13429" t="str">
            <v>ATF8575</v>
          </cell>
          <cell r="C13429" t="str">
            <v>先生</v>
          </cell>
          <cell r="D13429" t="str">
            <v>楊曄</v>
          </cell>
          <cell r="E13429" t="str">
            <v>楊曄先生</v>
          </cell>
          <cell r="F13429">
            <v>918189565</v>
          </cell>
        </row>
        <row r="13430">
          <cell r="A13430" t="str">
            <v>V226041</v>
          </cell>
          <cell r="B13430" t="str">
            <v>AKU2358</v>
          </cell>
          <cell r="C13430" t="str">
            <v>先生</v>
          </cell>
          <cell r="D13430" t="str">
            <v>郭禮賢</v>
          </cell>
          <cell r="E13430" t="str">
            <v>郭禮賢先生</v>
          </cell>
          <cell r="F13430">
            <v>930998296</v>
          </cell>
        </row>
        <row r="13431">
          <cell r="A13431" t="str">
            <v>V226133</v>
          </cell>
          <cell r="B13431" t="str">
            <v>ARL9081</v>
          </cell>
          <cell r="C13431" t="str">
            <v>先生</v>
          </cell>
          <cell r="D13431" t="str">
            <v>成豐綜合營造(有)-格上租賃鄭尉廷</v>
          </cell>
          <cell r="E13431" t="str">
            <v>鄭尉廷先生</v>
          </cell>
          <cell r="F13431">
            <v>920038151</v>
          </cell>
        </row>
        <row r="13432">
          <cell r="A13432" t="str">
            <v>V226136</v>
          </cell>
          <cell r="B13432" t="str">
            <v>ATD7997</v>
          </cell>
          <cell r="C13432" t="str">
            <v>先生</v>
          </cell>
          <cell r="D13432" t="str">
            <v>劉育婕</v>
          </cell>
          <cell r="E13432" t="str">
            <v>王傑民先生</v>
          </cell>
          <cell r="F13432">
            <v>955666279</v>
          </cell>
        </row>
        <row r="13433">
          <cell r="A13433" t="str">
            <v>V226137</v>
          </cell>
          <cell r="B13433" t="str">
            <v>AMB6778</v>
          </cell>
          <cell r="C13433" t="str">
            <v>先生</v>
          </cell>
          <cell r="D13433" t="str">
            <v>吳鎮綸</v>
          </cell>
          <cell r="E13433" t="str">
            <v>吳鎮綸先生</v>
          </cell>
          <cell r="F13433">
            <v>987997997</v>
          </cell>
        </row>
        <row r="13434">
          <cell r="A13434" t="str">
            <v>V226238</v>
          </cell>
          <cell r="B13434" t="str">
            <v>AMG2351</v>
          </cell>
          <cell r="C13434" t="str">
            <v>先生</v>
          </cell>
          <cell r="D13434" t="str">
            <v>張霈鈴</v>
          </cell>
          <cell r="E13434" t="str">
            <v>李秉紘先生</v>
          </cell>
          <cell r="F13434">
            <v>956295286</v>
          </cell>
        </row>
        <row r="13435">
          <cell r="A13435" t="str">
            <v>V226301</v>
          </cell>
          <cell r="B13435" t="str">
            <v>AJJ0039</v>
          </cell>
          <cell r="C13435" t="str">
            <v>先生</v>
          </cell>
          <cell r="D13435" t="str">
            <v>簡麒倫</v>
          </cell>
          <cell r="E13435" t="str">
            <v>簡麒倫先生</v>
          </cell>
          <cell r="F13435">
            <v>910393366</v>
          </cell>
        </row>
        <row r="13436">
          <cell r="A13436" t="str">
            <v>V226406</v>
          </cell>
          <cell r="B13436" t="str">
            <v>ATQ3725</v>
          </cell>
          <cell r="C13436" t="str">
            <v>小姐</v>
          </cell>
          <cell r="D13436" t="str">
            <v>楊丹彤</v>
          </cell>
          <cell r="E13436" t="str">
            <v>楊丹彤小姐</v>
          </cell>
          <cell r="F13436">
            <v>935788910</v>
          </cell>
        </row>
        <row r="13437">
          <cell r="A13437" t="str">
            <v>V226408</v>
          </cell>
          <cell r="B13437" t="str">
            <v>ALL0218</v>
          </cell>
          <cell r="C13437" t="str">
            <v>先生</v>
          </cell>
          <cell r="D13437" t="str">
            <v>車已賣</v>
          </cell>
          <cell r="E13437" t="str">
            <v>車已賣先生</v>
          </cell>
          <cell r="F13437">
            <v>900000000</v>
          </cell>
        </row>
        <row r="13438">
          <cell r="A13438" t="str">
            <v>V226630</v>
          </cell>
          <cell r="B13438" t="str">
            <v>AWZ5180</v>
          </cell>
          <cell r="C13438" t="str">
            <v>先生</v>
          </cell>
          <cell r="D13438" t="str">
            <v>黃文同</v>
          </cell>
          <cell r="E13438" t="str">
            <v>黃文同先生</v>
          </cell>
          <cell r="F13438">
            <v>921015800</v>
          </cell>
        </row>
        <row r="13439">
          <cell r="A13439" t="str">
            <v>V226631</v>
          </cell>
          <cell r="B13439" t="str">
            <v>AKW5235</v>
          </cell>
          <cell r="C13439" t="str">
            <v>先生</v>
          </cell>
          <cell r="D13439" t="str">
            <v>林威辰</v>
          </cell>
          <cell r="E13439" t="str">
            <v>林威辰先生</v>
          </cell>
          <cell r="F13439">
            <v>960501888</v>
          </cell>
        </row>
        <row r="13440">
          <cell r="A13440" t="str">
            <v>V226695</v>
          </cell>
          <cell r="B13440" t="str">
            <v>ALT8235</v>
          </cell>
          <cell r="C13440" t="str">
            <v>先生</v>
          </cell>
          <cell r="D13440" t="str">
            <v>何偉民</v>
          </cell>
          <cell r="E13440" t="str">
            <v>何偉民先生</v>
          </cell>
          <cell r="F13440">
            <v>975365660</v>
          </cell>
        </row>
        <row r="13441">
          <cell r="A13441" t="str">
            <v>V226746</v>
          </cell>
          <cell r="B13441" t="str">
            <v>AKP1212</v>
          </cell>
          <cell r="C13441" t="str">
            <v>先生</v>
          </cell>
          <cell r="D13441" t="str">
            <v>張健偉</v>
          </cell>
          <cell r="E13441" t="str">
            <v>張健偉先生</v>
          </cell>
          <cell r="F13441">
            <v>939036303</v>
          </cell>
        </row>
        <row r="13442">
          <cell r="A13442" t="str">
            <v>V226762</v>
          </cell>
          <cell r="B13442" t="str">
            <v>V226762</v>
          </cell>
          <cell r="C13442" t="str">
            <v>先生</v>
          </cell>
          <cell r="D13442" t="str">
            <v>車已賣</v>
          </cell>
          <cell r="E13442" t="str">
            <v>車已賣先生</v>
          </cell>
          <cell r="F13442">
            <v>900000000</v>
          </cell>
        </row>
        <row r="13443">
          <cell r="A13443" t="str">
            <v>V226797</v>
          </cell>
          <cell r="B13443" t="str">
            <v>AKX1869</v>
          </cell>
          <cell r="C13443" t="str">
            <v>先生</v>
          </cell>
          <cell r="D13443" t="str">
            <v>邱冠霖</v>
          </cell>
          <cell r="E13443" t="str">
            <v>邱冠霖先生</v>
          </cell>
          <cell r="F13443">
            <v>910083227</v>
          </cell>
        </row>
        <row r="13444">
          <cell r="A13444" t="str">
            <v>V226839</v>
          </cell>
          <cell r="B13444" t="str">
            <v>RAT6808</v>
          </cell>
          <cell r="C13444" t="str">
            <v>先生</v>
          </cell>
          <cell r="D13444" t="str">
            <v>日盛全台通小客車租賃股份有限公司台中分公司李勇霖</v>
          </cell>
          <cell r="E13444" t="str">
            <v>李勇霖先生</v>
          </cell>
          <cell r="F13444">
            <v>938216999</v>
          </cell>
        </row>
        <row r="13445">
          <cell r="A13445" t="str">
            <v>V226844</v>
          </cell>
          <cell r="B13445" t="str">
            <v>AKR5151</v>
          </cell>
          <cell r="C13445" t="str">
            <v>先生</v>
          </cell>
          <cell r="D13445" t="str">
            <v>洪偉勝</v>
          </cell>
          <cell r="E13445" t="str">
            <v>洪偉勝先生</v>
          </cell>
          <cell r="F13445">
            <v>915923915</v>
          </cell>
        </row>
        <row r="13446">
          <cell r="A13446" t="str">
            <v>V226934</v>
          </cell>
          <cell r="B13446" t="str">
            <v>AQX5806</v>
          </cell>
          <cell r="C13446" t="str">
            <v>先生</v>
          </cell>
          <cell r="D13446" t="str">
            <v>高炳忠</v>
          </cell>
          <cell r="E13446" t="str">
            <v>高炳忠先生</v>
          </cell>
          <cell r="F13446">
            <v>930625458</v>
          </cell>
        </row>
        <row r="13447">
          <cell r="A13447" t="str">
            <v>V226981</v>
          </cell>
          <cell r="B13447" t="str">
            <v>AMA3388</v>
          </cell>
          <cell r="C13447" t="str">
            <v>先生</v>
          </cell>
          <cell r="D13447" t="str">
            <v>賴祐生</v>
          </cell>
          <cell r="E13447" t="str">
            <v>賴祐生先生</v>
          </cell>
          <cell r="F13447">
            <v>918720783</v>
          </cell>
        </row>
        <row r="13448">
          <cell r="A13448" t="str">
            <v>V226985</v>
          </cell>
          <cell r="B13448" t="str">
            <v>AMA2288</v>
          </cell>
          <cell r="C13448" t="str">
            <v>小姐</v>
          </cell>
          <cell r="D13448" t="str">
            <v>徐藝玲</v>
          </cell>
          <cell r="E13448" t="str">
            <v>徐藝玲小姐</v>
          </cell>
          <cell r="F13448">
            <v>936168710</v>
          </cell>
        </row>
        <row r="13449">
          <cell r="A13449" t="str">
            <v>V236231</v>
          </cell>
          <cell r="B13449" t="str">
            <v>待配額車</v>
          </cell>
          <cell r="C13449" t="str">
            <v>先生</v>
          </cell>
          <cell r="D13449" t="str">
            <v>段逸安</v>
          </cell>
          <cell r="E13449" t="str">
            <v>段逸安先生</v>
          </cell>
          <cell r="F13449">
            <v>910677632</v>
          </cell>
        </row>
        <row r="13450">
          <cell r="A13450" t="str">
            <v>V251167</v>
          </cell>
          <cell r="B13450" t="str">
            <v>AGK8969</v>
          </cell>
          <cell r="C13450" t="str">
            <v>先生</v>
          </cell>
          <cell r="D13450" t="str">
            <v>蘇江玉華</v>
          </cell>
          <cell r="E13450" t="str">
            <v>蘇君哲先生</v>
          </cell>
          <cell r="F13450">
            <v>955630812</v>
          </cell>
        </row>
        <row r="13451">
          <cell r="A13451" t="str">
            <v>V251170</v>
          </cell>
          <cell r="B13451" t="str">
            <v>AGL1031</v>
          </cell>
          <cell r="C13451" t="str">
            <v>小姐</v>
          </cell>
          <cell r="D13451" t="str">
            <v>江美齡</v>
          </cell>
          <cell r="E13451" t="str">
            <v>江美齡小姐</v>
          </cell>
          <cell r="F13451">
            <v>911656688</v>
          </cell>
        </row>
        <row r="13452">
          <cell r="A13452" t="str">
            <v>V251253</v>
          </cell>
          <cell r="B13452" t="str">
            <v>AGP8000</v>
          </cell>
          <cell r="C13452" t="str">
            <v>小姐</v>
          </cell>
          <cell r="D13452" t="str">
            <v>蔡宜倫</v>
          </cell>
          <cell r="E13452" t="str">
            <v>蔡宜倫小姐</v>
          </cell>
          <cell r="F13452">
            <v>936676318</v>
          </cell>
        </row>
        <row r="13453">
          <cell r="A13453" t="str">
            <v>V251329</v>
          </cell>
          <cell r="B13453" t="str">
            <v>ATH6118</v>
          </cell>
          <cell r="C13453" t="str">
            <v>小姐</v>
          </cell>
          <cell r="D13453" t="str">
            <v>何佳旻</v>
          </cell>
          <cell r="E13453" t="str">
            <v>何佳旻小姐</v>
          </cell>
          <cell r="F13453">
            <v>927381086</v>
          </cell>
        </row>
        <row r="13454">
          <cell r="A13454" t="str">
            <v>V251330</v>
          </cell>
          <cell r="B13454" t="str">
            <v>AWZ5093</v>
          </cell>
          <cell r="C13454" t="str">
            <v>先生</v>
          </cell>
          <cell r="D13454" t="str">
            <v>陳志豪</v>
          </cell>
          <cell r="E13454" t="str">
            <v>陳志豪先生</v>
          </cell>
          <cell r="F13454">
            <v>928220453</v>
          </cell>
        </row>
        <row r="13455">
          <cell r="A13455" t="str">
            <v>V251332</v>
          </cell>
          <cell r="B13455" t="str">
            <v>AKL0595</v>
          </cell>
          <cell r="C13455" t="str">
            <v>先生</v>
          </cell>
          <cell r="D13455" t="str">
            <v>楊安強</v>
          </cell>
          <cell r="E13455" t="str">
            <v>楊安強先生</v>
          </cell>
          <cell r="F13455">
            <v>958378881</v>
          </cell>
        </row>
        <row r="13456">
          <cell r="A13456" t="str">
            <v>V251428</v>
          </cell>
          <cell r="B13456" t="str">
            <v>AGL8957</v>
          </cell>
          <cell r="C13456" t="str">
            <v>先生</v>
          </cell>
          <cell r="D13456" t="str">
            <v>沈志中</v>
          </cell>
          <cell r="E13456" t="str">
            <v>沈志中先生</v>
          </cell>
          <cell r="F13456">
            <v>939792699</v>
          </cell>
        </row>
        <row r="13457">
          <cell r="A13457" t="str">
            <v>V251435</v>
          </cell>
          <cell r="B13457" t="str">
            <v>ALL5782</v>
          </cell>
          <cell r="C13457" t="str">
            <v>先生</v>
          </cell>
          <cell r="D13457" t="str">
            <v>溫茂龍</v>
          </cell>
          <cell r="E13457" t="str">
            <v>溫茂龍先生</v>
          </cell>
          <cell r="F13457">
            <v>905918618</v>
          </cell>
        </row>
        <row r="13458">
          <cell r="A13458" t="str">
            <v>V251532</v>
          </cell>
          <cell r="B13458" t="str">
            <v>ALY1582</v>
          </cell>
          <cell r="C13458" t="str">
            <v>先生</v>
          </cell>
          <cell r="D13458" t="str">
            <v>沈彥志</v>
          </cell>
          <cell r="E13458" t="str">
            <v>沈彥志先生</v>
          </cell>
          <cell r="F13458">
            <v>918866053</v>
          </cell>
        </row>
        <row r="13459">
          <cell r="A13459" t="str">
            <v>V251536</v>
          </cell>
          <cell r="B13459" t="str">
            <v>AJF8769</v>
          </cell>
          <cell r="C13459" t="str">
            <v>先生</v>
          </cell>
          <cell r="D13459" t="str">
            <v>廖信全</v>
          </cell>
          <cell r="E13459" t="str">
            <v>廖信全先生</v>
          </cell>
          <cell r="F13459">
            <v>975563106</v>
          </cell>
        </row>
        <row r="13460">
          <cell r="A13460" t="str">
            <v>V251538</v>
          </cell>
          <cell r="B13460" t="str">
            <v>AKF6677</v>
          </cell>
          <cell r="C13460" t="str">
            <v>小姐</v>
          </cell>
          <cell r="D13460" t="str">
            <v>陳芷檸</v>
          </cell>
          <cell r="E13460" t="str">
            <v>陳芷檸小姐</v>
          </cell>
          <cell r="F13460">
            <v>988010133</v>
          </cell>
        </row>
        <row r="13461">
          <cell r="A13461" t="str">
            <v>V251592</v>
          </cell>
          <cell r="B13461" t="str">
            <v>AGS7858</v>
          </cell>
          <cell r="C13461" t="str">
            <v>先生</v>
          </cell>
          <cell r="D13461" t="str">
            <v>黃星祥</v>
          </cell>
          <cell r="E13461" t="str">
            <v>黃星祥先生</v>
          </cell>
          <cell r="F13461">
            <v>935115243</v>
          </cell>
        </row>
        <row r="13462">
          <cell r="A13462" t="str">
            <v>V251839</v>
          </cell>
          <cell r="B13462" t="str">
            <v>AJG6808</v>
          </cell>
          <cell r="C13462" t="str">
            <v>先生</v>
          </cell>
          <cell r="D13462" t="str">
            <v>徐有鍵</v>
          </cell>
          <cell r="E13462" t="str">
            <v>徐有鍵先生</v>
          </cell>
          <cell r="F13462">
            <v>975155716</v>
          </cell>
        </row>
        <row r="13463">
          <cell r="A13463" t="str">
            <v>V251939</v>
          </cell>
          <cell r="B13463" t="str">
            <v>AJG0067</v>
          </cell>
          <cell r="C13463" t="str">
            <v>先生</v>
          </cell>
          <cell r="D13463" t="str">
            <v>林永青</v>
          </cell>
          <cell r="E13463" t="str">
            <v>林永青先生</v>
          </cell>
          <cell r="F13463">
            <v>975577778</v>
          </cell>
        </row>
        <row r="13464">
          <cell r="A13464" t="str">
            <v>V258262</v>
          </cell>
          <cell r="B13464" t="str">
            <v>ARE3516</v>
          </cell>
          <cell r="C13464" t="str">
            <v>小姐</v>
          </cell>
          <cell r="D13464" t="str">
            <v>郭慧文</v>
          </cell>
          <cell r="E13464" t="str">
            <v>郭慧文小姐</v>
          </cell>
          <cell r="F13464">
            <v>929625155</v>
          </cell>
        </row>
        <row r="13465">
          <cell r="A13465" t="str">
            <v>V258265</v>
          </cell>
          <cell r="B13465" t="str">
            <v>ARE1386</v>
          </cell>
          <cell r="C13465" t="str">
            <v>先生</v>
          </cell>
          <cell r="D13465" t="str">
            <v>周家禾</v>
          </cell>
          <cell r="E13465" t="str">
            <v>周家禾先生</v>
          </cell>
          <cell r="F13465">
            <v>931090111</v>
          </cell>
        </row>
        <row r="13466">
          <cell r="A13466" t="str">
            <v>V258291</v>
          </cell>
          <cell r="B13466" t="str">
            <v>ATF1783</v>
          </cell>
          <cell r="C13466" t="str">
            <v>先生</v>
          </cell>
          <cell r="D13466" t="str">
            <v>陳宏瑜</v>
          </cell>
          <cell r="E13466" t="str">
            <v>陳宏瑜先生</v>
          </cell>
          <cell r="F13466">
            <v>931355671</v>
          </cell>
        </row>
        <row r="13467">
          <cell r="A13467" t="str">
            <v>V258292</v>
          </cell>
          <cell r="B13467" t="str">
            <v>ATL0725</v>
          </cell>
          <cell r="C13467" t="str">
            <v>小姐</v>
          </cell>
          <cell r="D13467" t="str">
            <v>詹巧汝</v>
          </cell>
          <cell r="E13467" t="str">
            <v>詹巧汝小姐</v>
          </cell>
          <cell r="F13467">
            <v>934069331</v>
          </cell>
        </row>
        <row r="13468">
          <cell r="A13468" t="str">
            <v>V258293</v>
          </cell>
          <cell r="B13468" t="str">
            <v>ANU6756</v>
          </cell>
          <cell r="C13468" t="str">
            <v>先生</v>
          </cell>
          <cell r="D13468" t="str">
            <v>楊卓勳</v>
          </cell>
          <cell r="E13468" t="str">
            <v>楊卓勳先生</v>
          </cell>
          <cell r="F13468">
            <v>912611181</v>
          </cell>
        </row>
        <row r="13469">
          <cell r="A13469" t="str">
            <v>V258634</v>
          </cell>
          <cell r="B13469" t="str">
            <v>APP6872</v>
          </cell>
          <cell r="C13469" t="str">
            <v>先生</v>
          </cell>
          <cell r="D13469" t="str">
            <v>陳狄虎</v>
          </cell>
          <cell r="E13469" t="str">
            <v>陳狄虎先生</v>
          </cell>
          <cell r="F13469">
            <v>938113143</v>
          </cell>
        </row>
        <row r="13470">
          <cell r="A13470" t="str">
            <v>V258682</v>
          </cell>
          <cell r="B13470" t="str">
            <v>APP8109</v>
          </cell>
          <cell r="C13470" t="str">
            <v>先生</v>
          </cell>
          <cell r="D13470" t="str">
            <v>林志倫</v>
          </cell>
          <cell r="E13470" t="str">
            <v>林志倫先生</v>
          </cell>
          <cell r="F13470">
            <v>983388882</v>
          </cell>
        </row>
        <row r="13471">
          <cell r="A13471" t="str">
            <v>V258683</v>
          </cell>
          <cell r="B13471" t="str">
            <v>ARE7813</v>
          </cell>
          <cell r="C13471" t="str">
            <v>先生</v>
          </cell>
          <cell r="D13471" t="str">
            <v>梁淑玉</v>
          </cell>
          <cell r="E13471" t="str">
            <v>陳子軒先生</v>
          </cell>
          <cell r="F13471">
            <v>921813521</v>
          </cell>
        </row>
        <row r="13472">
          <cell r="A13472" t="str">
            <v>V260218</v>
          </cell>
          <cell r="B13472" t="str">
            <v>AGK6213</v>
          </cell>
          <cell r="C13472" t="str">
            <v>先生</v>
          </cell>
          <cell r="D13472" t="str">
            <v>陳穗陽</v>
          </cell>
          <cell r="E13472" t="str">
            <v>陳穗陽先生</v>
          </cell>
          <cell r="F13472">
            <v>972778011</v>
          </cell>
        </row>
        <row r="13473">
          <cell r="A13473" t="str">
            <v>V260658</v>
          </cell>
          <cell r="B13473" t="str">
            <v>AKM8007</v>
          </cell>
          <cell r="C13473" t="str">
            <v>先生</v>
          </cell>
          <cell r="D13473" t="str">
            <v>杰揚設計有限公司林逸群</v>
          </cell>
          <cell r="E13473" t="str">
            <v>林逸群先生</v>
          </cell>
          <cell r="F13473">
            <v>910933821</v>
          </cell>
        </row>
        <row r="13474">
          <cell r="A13474" t="str">
            <v>V260699</v>
          </cell>
          <cell r="B13474" t="str">
            <v>AMT8598</v>
          </cell>
          <cell r="C13474" t="str">
            <v>先生</v>
          </cell>
          <cell r="D13474" t="str">
            <v>郭晉志</v>
          </cell>
          <cell r="E13474" t="str">
            <v>謝明修先生</v>
          </cell>
          <cell r="F13474">
            <v>921913083</v>
          </cell>
        </row>
        <row r="13475">
          <cell r="A13475" t="str">
            <v>V260711</v>
          </cell>
          <cell r="B13475" t="str">
            <v>AKZ9899</v>
          </cell>
          <cell r="C13475" t="str">
            <v>先生</v>
          </cell>
          <cell r="D13475" t="str">
            <v>陳維德</v>
          </cell>
          <cell r="E13475" t="str">
            <v>陳維德先生</v>
          </cell>
          <cell r="F13475">
            <v>917676777</v>
          </cell>
        </row>
        <row r="13476">
          <cell r="A13476" t="str">
            <v>V260879</v>
          </cell>
          <cell r="B13476" t="str">
            <v>ARE3115</v>
          </cell>
          <cell r="C13476" t="str">
            <v>先生</v>
          </cell>
          <cell r="D13476" t="str">
            <v>徐慶炫</v>
          </cell>
          <cell r="E13476" t="str">
            <v>徐慶炫先生</v>
          </cell>
          <cell r="F13476">
            <v>987758905</v>
          </cell>
        </row>
        <row r="13477">
          <cell r="A13477" t="str">
            <v>V260926</v>
          </cell>
          <cell r="B13477" t="str">
            <v>ALU0220</v>
          </cell>
          <cell r="C13477" t="str">
            <v>小姐</v>
          </cell>
          <cell r="D13477" t="str">
            <v>陳怡華</v>
          </cell>
          <cell r="E13477" t="str">
            <v>陳怡華小姐</v>
          </cell>
          <cell r="F13477">
            <v>910197731</v>
          </cell>
        </row>
        <row r="13478">
          <cell r="A13478" t="str">
            <v>V260956</v>
          </cell>
          <cell r="B13478" t="str">
            <v>ATU7711</v>
          </cell>
          <cell r="C13478" t="str">
            <v>小姐</v>
          </cell>
          <cell r="D13478" t="str">
            <v>林宛彤</v>
          </cell>
          <cell r="E13478" t="str">
            <v>林宛彤小姐</v>
          </cell>
          <cell r="F13478">
            <v>978921831</v>
          </cell>
        </row>
        <row r="13479">
          <cell r="A13479" t="str">
            <v>V263354</v>
          </cell>
          <cell r="B13479" t="str">
            <v>ARF5628</v>
          </cell>
          <cell r="C13479" t="str">
            <v>先生</v>
          </cell>
          <cell r="D13479" t="str">
            <v>孫以中</v>
          </cell>
          <cell r="E13479" t="str">
            <v>孫以中先生</v>
          </cell>
          <cell r="F13479">
            <v>926586863</v>
          </cell>
        </row>
        <row r="13480">
          <cell r="A13480" t="str">
            <v>V263356</v>
          </cell>
          <cell r="B13480" t="str">
            <v>ATJ0712</v>
          </cell>
          <cell r="C13480" t="str">
            <v>先生</v>
          </cell>
          <cell r="D13480" t="str">
            <v>張泰熙</v>
          </cell>
          <cell r="E13480" t="str">
            <v>張泰熙先生</v>
          </cell>
          <cell r="F13480">
            <v>933716039</v>
          </cell>
        </row>
        <row r="13481">
          <cell r="A13481" t="str">
            <v>V263449</v>
          </cell>
          <cell r="B13481" t="str">
            <v>AQF0220</v>
          </cell>
          <cell r="C13481" t="str">
            <v>先生</v>
          </cell>
          <cell r="D13481" t="str">
            <v>黃惠君</v>
          </cell>
          <cell r="E13481" t="str">
            <v>陳建瑋先生</v>
          </cell>
          <cell r="F13481">
            <v>911305425</v>
          </cell>
        </row>
        <row r="13482">
          <cell r="A13482" t="str">
            <v>V263459</v>
          </cell>
          <cell r="B13482" t="str">
            <v>ARC2002</v>
          </cell>
          <cell r="C13482" t="str">
            <v>先生</v>
          </cell>
          <cell r="D13482" t="str">
            <v>姜林政宏</v>
          </cell>
          <cell r="E13482" t="str">
            <v>姜林政宏先生</v>
          </cell>
          <cell r="F13482">
            <v>900000000</v>
          </cell>
        </row>
        <row r="13483">
          <cell r="A13483" t="str">
            <v>V263460</v>
          </cell>
          <cell r="B13483" t="str">
            <v>ANY1080</v>
          </cell>
          <cell r="C13483" t="str">
            <v>先生</v>
          </cell>
          <cell r="D13483" t="str">
            <v>嚴必行</v>
          </cell>
          <cell r="E13483" t="str">
            <v>嚴必行先生</v>
          </cell>
          <cell r="F13483">
            <v>915756392</v>
          </cell>
        </row>
        <row r="13484">
          <cell r="A13484" t="str">
            <v>V263461</v>
          </cell>
          <cell r="B13484" t="str">
            <v>ANY0561</v>
          </cell>
          <cell r="C13484" t="str">
            <v>小姐</v>
          </cell>
          <cell r="D13484" t="str">
            <v>呂翊僑</v>
          </cell>
          <cell r="E13484" t="str">
            <v>呂翊僑小姐</v>
          </cell>
          <cell r="F13484">
            <v>911214643</v>
          </cell>
        </row>
        <row r="13485">
          <cell r="A13485" t="str">
            <v>V266763</v>
          </cell>
          <cell r="B13485" t="str">
            <v>AJG1138</v>
          </cell>
          <cell r="C13485" t="str">
            <v>先生</v>
          </cell>
          <cell r="D13485" t="str">
            <v>奇銘電子股份有限公司張克彰</v>
          </cell>
          <cell r="E13485" t="str">
            <v>張克彰先生</v>
          </cell>
          <cell r="F13485">
            <v>933469576</v>
          </cell>
        </row>
        <row r="13486">
          <cell r="A13486" t="str">
            <v>V266920</v>
          </cell>
          <cell r="B13486" t="str">
            <v>AKK6933</v>
          </cell>
          <cell r="C13486" t="str">
            <v>先生</v>
          </cell>
          <cell r="D13486" t="str">
            <v>丁惟傑</v>
          </cell>
          <cell r="E13486" t="str">
            <v>丁惟傑先生</v>
          </cell>
          <cell r="F13486">
            <v>939939120</v>
          </cell>
        </row>
        <row r="13487">
          <cell r="A13487" t="str">
            <v>V267249</v>
          </cell>
          <cell r="B13487" t="str">
            <v>ALM7569</v>
          </cell>
          <cell r="C13487" t="str">
            <v>先生</v>
          </cell>
          <cell r="D13487" t="str">
            <v>黃全偉</v>
          </cell>
          <cell r="E13487" t="str">
            <v>黃全偉先生</v>
          </cell>
          <cell r="F13487">
            <v>917957638</v>
          </cell>
        </row>
        <row r="13488">
          <cell r="A13488" t="str">
            <v>V267582</v>
          </cell>
          <cell r="B13488" t="str">
            <v>AKF0819</v>
          </cell>
          <cell r="C13488" t="str">
            <v>先生</v>
          </cell>
          <cell r="D13488" t="str">
            <v>呂偉祥</v>
          </cell>
          <cell r="E13488" t="str">
            <v>呂偉祥先生</v>
          </cell>
          <cell r="F13488">
            <v>918865867</v>
          </cell>
        </row>
        <row r="13489">
          <cell r="A13489" t="str">
            <v>V267722</v>
          </cell>
          <cell r="B13489" t="str">
            <v>AKF2228</v>
          </cell>
          <cell r="C13489" t="str">
            <v>小姐</v>
          </cell>
          <cell r="D13489" t="str">
            <v>連淑惠</v>
          </cell>
          <cell r="E13489" t="str">
            <v>連淑惠小姐</v>
          </cell>
          <cell r="F13489">
            <v>936091313</v>
          </cell>
        </row>
        <row r="13490">
          <cell r="A13490" t="str">
            <v>V267759</v>
          </cell>
          <cell r="B13490" t="str">
            <v>RAW8933</v>
          </cell>
          <cell r="C13490" t="str">
            <v>先生</v>
          </cell>
          <cell r="D13490" t="str">
            <v>世勳工程(有)-財盟租賃王鑑欽</v>
          </cell>
          <cell r="E13490" t="str">
            <v>王鑑欽先生</v>
          </cell>
          <cell r="F13490">
            <v>919949643</v>
          </cell>
        </row>
        <row r="13491">
          <cell r="A13491" t="str">
            <v>V267762</v>
          </cell>
          <cell r="B13491" t="str">
            <v>AJH2958</v>
          </cell>
          <cell r="C13491" t="str">
            <v>小姐</v>
          </cell>
          <cell r="D13491" t="str">
            <v>黃聿泯</v>
          </cell>
          <cell r="E13491" t="str">
            <v>黃聿泯小姐</v>
          </cell>
          <cell r="F13491">
            <v>928269613</v>
          </cell>
        </row>
        <row r="13492">
          <cell r="A13492" t="str">
            <v>V267767</v>
          </cell>
          <cell r="B13492" t="str">
            <v>AKT5767</v>
          </cell>
          <cell r="C13492" t="str">
            <v>小姐</v>
          </cell>
          <cell r="D13492" t="str">
            <v>陳睿曾</v>
          </cell>
          <cell r="E13492" t="str">
            <v>陳睿曾小姐</v>
          </cell>
          <cell r="F13492">
            <v>933155578</v>
          </cell>
        </row>
        <row r="13493">
          <cell r="A13493" t="str">
            <v>V267774</v>
          </cell>
          <cell r="B13493" t="str">
            <v>AJG9810</v>
          </cell>
          <cell r="C13493" t="str">
            <v>小姐</v>
          </cell>
          <cell r="D13493" t="str">
            <v>詹慧儀</v>
          </cell>
          <cell r="E13493" t="str">
            <v>詹慧儀小姐</v>
          </cell>
          <cell r="F13493">
            <v>922708150</v>
          </cell>
        </row>
        <row r="13494">
          <cell r="A13494" t="str">
            <v>V267783</v>
          </cell>
          <cell r="B13494" t="str">
            <v>AKF9336</v>
          </cell>
          <cell r="C13494" t="str">
            <v>小姐</v>
          </cell>
          <cell r="D13494" t="str">
            <v>鄭雅憶</v>
          </cell>
          <cell r="E13494" t="str">
            <v>鄭雅憶小姐</v>
          </cell>
          <cell r="F13494">
            <v>933790292</v>
          </cell>
        </row>
        <row r="13495">
          <cell r="A13495" t="str">
            <v>V267826</v>
          </cell>
          <cell r="B13495" t="str">
            <v>AKK0507</v>
          </cell>
          <cell r="C13495" t="str">
            <v>先生</v>
          </cell>
          <cell r="D13495" t="str">
            <v>施鈞凱</v>
          </cell>
          <cell r="E13495" t="str">
            <v>施鈞凱先生</v>
          </cell>
          <cell r="F13495">
            <v>916004928</v>
          </cell>
        </row>
        <row r="13496">
          <cell r="A13496" t="str">
            <v>V267867</v>
          </cell>
          <cell r="B13496" t="str">
            <v>AJM0805</v>
          </cell>
          <cell r="C13496" t="str">
            <v>先生</v>
          </cell>
          <cell r="D13496" t="str">
            <v>彭志彬</v>
          </cell>
          <cell r="E13496" t="str">
            <v>彭志彬先生</v>
          </cell>
          <cell r="F13496">
            <v>952350321</v>
          </cell>
        </row>
        <row r="13497">
          <cell r="A13497" t="str">
            <v>V268187</v>
          </cell>
          <cell r="B13497" t="str">
            <v>AKF7669</v>
          </cell>
          <cell r="C13497" t="str">
            <v>小姐</v>
          </cell>
          <cell r="D13497" t="str">
            <v>林世芬</v>
          </cell>
          <cell r="E13497" t="str">
            <v>林世芬小姐</v>
          </cell>
          <cell r="F13497">
            <v>921179608</v>
          </cell>
        </row>
        <row r="13498">
          <cell r="A13498" t="str">
            <v>V268528</v>
          </cell>
          <cell r="B13498" t="str">
            <v>AKJ0089</v>
          </cell>
          <cell r="C13498" t="str">
            <v>先生</v>
          </cell>
          <cell r="D13498" t="str">
            <v>車已賣</v>
          </cell>
          <cell r="E13498" t="str">
            <v>車已賣先生</v>
          </cell>
          <cell r="F13498">
            <v>900000000</v>
          </cell>
        </row>
        <row r="13499">
          <cell r="A13499" t="str">
            <v>V302152</v>
          </cell>
          <cell r="B13499" t="str">
            <v>APK0127</v>
          </cell>
          <cell r="C13499" t="str">
            <v>先生</v>
          </cell>
          <cell r="D13499" t="str">
            <v>顏致維</v>
          </cell>
          <cell r="E13499" t="str">
            <v>顏致維先生</v>
          </cell>
          <cell r="F13499">
            <v>905085196</v>
          </cell>
        </row>
        <row r="13500">
          <cell r="A13500" t="str">
            <v>V302265</v>
          </cell>
          <cell r="B13500" t="str">
            <v>ATM1015</v>
          </cell>
          <cell r="C13500" t="str">
            <v>先生</v>
          </cell>
          <cell r="D13500" t="str">
            <v>陳鈞鴻</v>
          </cell>
          <cell r="E13500" t="str">
            <v>陳鈞鴻先生</v>
          </cell>
          <cell r="F13500">
            <v>910918744</v>
          </cell>
        </row>
        <row r="13501">
          <cell r="A13501" t="str">
            <v>V302270</v>
          </cell>
          <cell r="B13501" t="str">
            <v>AKF2263</v>
          </cell>
          <cell r="C13501" t="str">
            <v>先生</v>
          </cell>
          <cell r="D13501" t="str">
            <v>沈志翔</v>
          </cell>
          <cell r="E13501" t="str">
            <v>沈志翔先生</v>
          </cell>
          <cell r="F13501">
            <v>917598157</v>
          </cell>
        </row>
        <row r="13502">
          <cell r="A13502" t="str">
            <v>V302271</v>
          </cell>
          <cell r="B13502" t="str">
            <v>AGW0531</v>
          </cell>
          <cell r="C13502" t="str">
            <v>先生</v>
          </cell>
          <cell r="D13502" t="str">
            <v>黃思憲</v>
          </cell>
          <cell r="E13502" t="str">
            <v>黃思憲先生</v>
          </cell>
          <cell r="F13502">
            <v>931360016</v>
          </cell>
        </row>
        <row r="13503">
          <cell r="A13503" t="str">
            <v>V302274</v>
          </cell>
          <cell r="B13503" t="str">
            <v>AKK2257</v>
          </cell>
          <cell r="C13503" t="str">
            <v>先生</v>
          </cell>
          <cell r="D13503" t="str">
            <v>李維</v>
          </cell>
          <cell r="E13503" t="str">
            <v>李維先生</v>
          </cell>
          <cell r="F13503">
            <v>933404058</v>
          </cell>
        </row>
        <row r="13504">
          <cell r="A13504" t="str">
            <v>V302341</v>
          </cell>
          <cell r="B13504" t="str">
            <v>AKL1680</v>
          </cell>
          <cell r="C13504" t="str">
            <v>先生</v>
          </cell>
          <cell r="D13504" t="str">
            <v>謝明峰</v>
          </cell>
          <cell r="E13504" t="str">
            <v>謝明峰先生</v>
          </cell>
          <cell r="F13504">
            <v>981533547</v>
          </cell>
        </row>
        <row r="13505">
          <cell r="A13505" t="str">
            <v>V302381</v>
          </cell>
          <cell r="B13505" t="str">
            <v>AKF3696</v>
          </cell>
          <cell r="C13505" t="str">
            <v>先生</v>
          </cell>
          <cell r="D13505" t="str">
            <v>王虹升</v>
          </cell>
          <cell r="E13505" t="str">
            <v>莊佑祥先生</v>
          </cell>
          <cell r="F13505">
            <v>936259888</v>
          </cell>
        </row>
        <row r="13506">
          <cell r="A13506" t="str">
            <v>V302382</v>
          </cell>
          <cell r="B13506" t="str">
            <v>AKA0323</v>
          </cell>
          <cell r="C13506" t="str">
            <v>先生</v>
          </cell>
          <cell r="D13506" t="str">
            <v>游家祥</v>
          </cell>
          <cell r="E13506" t="str">
            <v>游家祥先生</v>
          </cell>
          <cell r="F13506">
            <v>910110104</v>
          </cell>
        </row>
        <row r="13507">
          <cell r="A13507" t="str">
            <v>V302409</v>
          </cell>
          <cell r="B13507" t="str">
            <v>AKF7788</v>
          </cell>
          <cell r="C13507" t="str">
            <v>小姐</v>
          </cell>
          <cell r="D13507" t="str">
            <v>張嘉慧</v>
          </cell>
          <cell r="E13507" t="str">
            <v>張嘉慧小姐</v>
          </cell>
          <cell r="F13507">
            <v>939392678</v>
          </cell>
        </row>
        <row r="13508">
          <cell r="A13508" t="str">
            <v>V302437</v>
          </cell>
          <cell r="B13508" t="str">
            <v>AKF3311</v>
          </cell>
          <cell r="C13508" t="str">
            <v>先生</v>
          </cell>
          <cell r="D13508" t="str">
            <v>王鋐洧</v>
          </cell>
          <cell r="E13508" t="str">
            <v>王鋐洧先生</v>
          </cell>
          <cell r="F13508">
            <v>912905566</v>
          </cell>
        </row>
        <row r="13509">
          <cell r="A13509" t="str">
            <v>V302467</v>
          </cell>
          <cell r="B13509" t="str">
            <v>AKF9558</v>
          </cell>
          <cell r="C13509" t="str">
            <v>小姐</v>
          </cell>
          <cell r="D13509" t="str">
            <v>柳蜀君</v>
          </cell>
          <cell r="E13509" t="str">
            <v>柳蜀君小姐</v>
          </cell>
          <cell r="F13509">
            <v>936319599</v>
          </cell>
        </row>
        <row r="13510">
          <cell r="A13510" t="str">
            <v>V302616</v>
          </cell>
          <cell r="B13510" t="str">
            <v>AKF3307</v>
          </cell>
          <cell r="C13510" t="str">
            <v>先生</v>
          </cell>
          <cell r="D13510" t="str">
            <v>黃健豪</v>
          </cell>
          <cell r="E13510" t="str">
            <v>黃健豪先生</v>
          </cell>
          <cell r="F13510">
            <v>900182753</v>
          </cell>
        </row>
        <row r="13511">
          <cell r="A13511" t="str">
            <v>V302617</v>
          </cell>
          <cell r="B13511" t="str">
            <v>AND8191</v>
          </cell>
          <cell r="C13511" t="str">
            <v>先生</v>
          </cell>
          <cell r="D13511" t="str">
            <v>金兆軒</v>
          </cell>
          <cell r="E13511" t="str">
            <v>金兆軒先生</v>
          </cell>
          <cell r="F13511">
            <v>926132075</v>
          </cell>
        </row>
        <row r="13512">
          <cell r="A13512" t="str">
            <v>V302831</v>
          </cell>
          <cell r="B13512" t="str">
            <v>AGW1338</v>
          </cell>
          <cell r="C13512" t="str">
            <v>小姐</v>
          </cell>
          <cell r="D13512" t="str">
            <v>林慧玲</v>
          </cell>
          <cell r="E13512" t="str">
            <v>林慧玲小姐</v>
          </cell>
          <cell r="F13512">
            <v>955581717</v>
          </cell>
        </row>
        <row r="13513">
          <cell r="A13513" t="str">
            <v>V302839</v>
          </cell>
          <cell r="B13513" t="str">
            <v>AJH0312</v>
          </cell>
          <cell r="C13513" t="str">
            <v>小姐</v>
          </cell>
          <cell r="D13513" t="str">
            <v>吳佳真</v>
          </cell>
          <cell r="E13513" t="str">
            <v>吳佳真小姐</v>
          </cell>
          <cell r="F13513">
            <v>913365226</v>
          </cell>
        </row>
        <row r="13514">
          <cell r="A13514" t="str">
            <v>V302915</v>
          </cell>
          <cell r="B13514" t="str">
            <v>AKN2225</v>
          </cell>
          <cell r="C13514" t="str">
            <v>先生</v>
          </cell>
          <cell r="D13514" t="str">
            <v>張峰奇</v>
          </cell>
          <cell r="E13514" t="str">
            <v>張峰奇先生</v>
          </cell>
          <cell r="F13514">
            <v>988257129</v>
          </cell>
        </row>
        <row r="13515">
          <cell r="A13515" t="str">
            <v>V302979</v>
          </cell>
          <cell r="B13515" t="str">
            <v>AJS9259</v>
          </cell>
          <cell r="C13515" t="str">
            <v>小姐</v>
          </cell>
          <cell r="D13515" t="str">
            <v>蔡青芯</v>
          </cell>
          <cell r="E13515" t="str">
            <v>蔡青芯小姐</v>
          </cell>
          <cell r="F13515">
            <v>958188438</v>
          </cell>
        </row>
        <row r="13516">
          <cell r="A13516" t="str">
            <v>V302980</v>
          </cell>
          <cell r="B13516" t="str">
            <v>AKF3975</v>
          </cell>
          <cell r="C13516" t="str">
            <v>先生</v>
          </cell>
          <cell r="D13516" t="str">
            <v>李驊書</v>
          </cell>
          <cell r="E13516" t="str">
            <v>李驊書先生</v>
          </cell>
          <cell r="F13516">
            <v>987609209</v>
          </cell>
        </row>
        <row r="13517">
          <cell r="A13517" t="str">
            <v>V303108</v>
          </cell>
          <cell r="B13517" t="str">
            <v>AKT9527</v>
          </cell>
          <cell r="C13517" t="str">
            <v>先生</v>
          </cell>
          <cell r="D13517" t="str">
            <v>彭祺恩</v>
          </cell>
          <cell r="E13517" t="str">
            <v>彭祺恩先生</v>
          </cell>
          <cell r="F13517">
            <v>921040850</v>
          </cell>
        </row>
        <row r="13518">
          <cell r="A13518" t="str">
            <v>V303117</v>
          </cell>
          <cell r="B13518" t="str">
            <v>AKL5095</v>
          </cell>
          <cell r="C13518" t="str">
            <v>小姐</v>
          </cell>
          <cell r="D13518" t="str">
            <v>陳宥屏</v>
          </cell>
          <cell r="E13518" t="str">
            <v>陳宥屏小姐</v>
          </cell>
          <cell r="F13518">
            <v>936262605</v>
          </cell>
        </row>
        <row r="13519">
          <cell r="A13519" t="str">
            <v>V303135</v>
          </cell>
          <cell r="B13519" t="str">
            <v>ALB9099</v>
          </cell>
          <cell r="C13519" t="str">
            <v>先生</v>
          </cell>
          <cell r="D13519" t="str">
            <v>蘇泓洋</v>
          </cell>
          <cell r="E13519" t="str">
            <v>蘇泓洋先生</v>
          </cell>
          <cell r="F13519">
            <v>981211860</v>
          </cell>
        </row>
        <row r="13520">
          <cell r="A13520" t="str">
            <v>V303335</v>
          </cell>
          <cell r="B13520" t="str">
            <v>AKA7872</v>
          </cell>
          <cell r="C13520" t="str">
            <v>小姐</v>
          </cell>
          <cell r="D13520" t="str">
            <v>張慧敏</v>
          </cell>
          <cell r="E13520" t="str">
            <v>張慧敏小姐</v>
          </cell>
          <cell r="F13520">
            <v>931036621</v>
          </cell>
        </row>
        <row r="13521">
          <cell r="A13521" t="str">
            <v>V303356</v>
          </cell>
          <cell r="B13521" t="str">
            <v>AKN9218</v>
          </cell>
          <cell r="C13521" t="str">
            <v>小姐</v>
          </cell>
          <cell r="D13521" t="str">
            <v>林玟伶</v>
          </cell>
          <cell r="E13521" t="str">
            <v>林玟伶小姐</v>
          </cell>
          <cell r="F13521">
            <v>935025569</v>
          </cell>
        </row>
        <row r="13522">
          <cell r="A13522" t="str">
            <v>V303363</v>
          </cell>
          <cell r="B13522" t="str">
            <v>AMY2963</v>
          </cell>
          <cell r="C13522" t="str">
            <v>小姐</v>
          </cell>
          <cell r="D13522" t="str">
            <v>朱巧棻</v>
          </cell>
          <cell r="E13522" t="str">
            <v>朱巧棻小姐</v>
          </cell>
          <cell r="F13522">
            <v>925833838</v>
          </cell>
        </row>
        <row r="13523">
          <cell r="A13523" t="str">
            <v>V303407</v>
          </cell>
          <cell r="B13523" t="str">
            <v>ALH3987</v>
          </cell>
          <cell r="C13523" t="str">
            <v>先生</v>
          </cell>
          <cell r="D13523" t="str">
            <v>王世宗</v>
          </cell>
          <cell r="E13523" t="str">
            <v>王世宗先生</v>
          </cell>
          <cell r="F13523">
            <v>917288802</v>
          </cell>
        </row>
        <row r="13524">
          <cell r="A13524" t="str">
            <v>V303425</v>
          </cell>
          <cell r="B13524" t="str">
            <v>AKJ0613</v>
          </cell>
          <cell r="C13524" t="str">
            <v>先生</v>
          </cell>
          <cell r="D13524" t="str">
            <v>許峰誌</v>
          </cell>
          <cell r="E13524" t="str">
            <v>許峰誌先生</v>
          </cell>
          <cell r="F13524">
            <v>925933029</v>
          </cell>
        </row>
        <row r="13525">
          <cell r="A13525" t="str">
            <v>V303454</v>
          </cell>
          <cell r="B13525" t="str">
            <v>RAX2520</v>
          </cell>
          <cell r="C13525" t="str">
            <v>先生</v>
          </cell>
          <cell r="D13525" t="str">
            <v>鴻網科技(股)(財盟租賃)林柏霖</v>
          </cell>
          <cell r="E13525" t="str">
            <v>林柏霖先生</v>
          </cell>
          <cell r="F13525">
            <v>936105910</v>
          </cell>
        </row>
        <row r="13526">
          <cell r="A13526" t="str">
            <v>V303455</v>
          </cell>
          <cell r="B13526" t="str">
            <v>AKK5508</v>
          </cell>
          <cell r="C13526" t="str">
            <v>先生</v>
          </cell>
          <cell r="D13526" t="str">
            <v>謝文崴</v>
          </cell>
          <cell r="E13526" t="str">
            <v>謝文崴先生</v>
          </cell>
          <cell r="F13526">
            <v>929977696</v>
          </cell>
        </row>
        <row r="13527">
          <cell r="A13527" t="str">
            <v>V303631</v>
          </cell>
          <cell r="B13527" t="str">
            <v>AKK0819</v>
          </cell>
          <cell r="C13527" t="str">
            <v>小姐</v>
          </cell>
          <cell r="D13527" t="str">
            <v>許惠靜</v>
          </cell>
          <cell r="E13527" t="str">
            <v>許惠靜小姐</v>
          </cell>
          <cell r="F13527">
            <v>935002929</v>
          </cell>
        </row>
        <row r="13528">
          <cell r="A13528" t="str">
            <v>V303867</v>
          </cell>
          <cell r="B13528" t="str">
            <v>AKM0605</v>
          </cell>
          <cell r="C13528" t="str">
            <v>先生</v>
          </cell>
          <cell r="D13528" t="str">
            <v>胡愉</v>
          </cell>
          <cell r="E13528" t="str">
            <v>葉鍾翰先生</v>
          </cell>
          <cell r="F13528">
            <v>920092007</v>
          </cell>
        </row>
        <row r="13529">
          <cell r="A13529" t="str">
            <v>V303876</v>
          </cell>
          <cell r="B13529" t="str">
            <v>AKN1981</v>
          </cell>
          <cell r="C13529" t="str">
            <v>小姐</v>
          </cell>
          <cell r="D13529" t="str">
            <v>莊雅婷</v>
          </cell>
          <cell r="E13529" t="str">
            <v>莊雅婷小姐</v>
          </cell>
          <cell r="F13529">
            <v>972117958</v>
          </cell>
        </row>
        <row r="13530">
          <cell r="A13530" t="str">
            <v>V303920</v>
          </cell>
          <cell r="B13530" t="str">
            <v>AKN3189</v>
          </cell>
          <cell r="C13530" t="str">
            <v>小姐</v>
          </cell>
          <cell r="D13530" t="str">
            <v>俞乃金</v>
          </cell>
          <cell r="E13530" t="str">
            <v>俞乃金小姐</v>
          </cell>
          <cell r="F13530">
            <v>928553205</v>
          </cell>
        </row>
        <row r="13531">
          <cell r="A13531" t="str">
            <v>V304634</v>
          </cell>
          <cell r="B13531" t="str">
            <v>EAA0300</v>
          </cell>
          <cell r="C13531" t="str">
            <v>小姐</v>
          </cell>
          <cell r="D13531" t="str">
            <v>鄧雅文</v>
          </cell>
          <cell r="E13531" t="str">
            <v>鄧雅文小姐</v>
          </cell>
          <cell r="F13531">
            <v>955736361</v>
          </cell>
        </row>
        <row r="13532">
          <cell r="A13532" t="str">
            <v>V305584</v>
          </cell>
          <cell r="B13532" t="str">
            <v>EAA7001</v>
          </cell>
          <cell r="C13532" t="str">
            <v>先生</v>
          </cell>
          <cell r="D13532" t="str">
            <v>吳淑蓮</v>
          </cell>
          <cell r="E13532" t="str">
            <v>曾榮新先生</v>
          </cell>
          <cell r="F13532">
            <v>913003600</v>
          </cell>
        </row>
        <row r="13533">
          <cell r="A13533" t="str">
            <v>V305813</v>
          </cell>
          <cell r="B13533" t="str">
            <v>EAA0837</v>
          </cell>
          <cell r="C13533" t="str">
            <v>小姐</v>
          </cell>
          <cell r="D13533" t="str">
            <v>吳至懿</v>
          </cell>
          <cell r="E13533" t="str">
            <v>吳至懿小姐</v>
          </cell>
          <cell r="F13533">
            <v>963611808</v>
          </cell>
        </row>
        <row r="13534">
          <cell r="A13534" t="str">
            <v>V305817</v>
          </cell>
          <cell r="B13534" t="str">
            <v>EAA2010</v>
          </cell>
          <cell r="C13534" t="str">
            <v>先生</v>
          </cell>
          <cell r="D13534" t="str">
            <v>曹智揚</v>
          </cell>
          <cell r="E13534" t="str">
            <v>曹智揚先生</v>
          </cell>
          <cell r="F13534">
            <v>932128270</v>
          </cell>
        </row>
        <row r="13535">
          <cell r="A13535" t="str">
            <v>V305944</v>
          </cell>
          <cell r="B13535" t="str">
            <v>EAA0059</v>
          </cell>
          <cell r="C13535" t="str">
            <v>先生</v>
          </cell>
          <cell r="D13535" t="str">
            <v>戴維斯</v>
          </cell>
          <cell r="E13535" t="str">
            <v>戴維斯先生</v>
          </cell>
          <cell r="F13535">
            <v>900000000</v>
          </cell>
        </row>
        <row r="13536">
          <cell r="A13536" t="str">
            <v>V305985</v>
          </cell>
          <cell r="B13536" t="str">
            <v>REA0098</v>
          </cell>
          <cell r="C13536" t="str">
            <v>小姐</v>
          </cell>
          <cell r="D13536" t="str">
            <v>廣益展木業有限公司-歐力士小客車租賃簡小珮</v>
          </cell>
          <cell r="E13536" t="str">
            <v>簡小珮小姐</v>
          </cell>
          <cell r="F13536">
            <v>936329481</v>
          </cell>
        </row>
        <row r="13537">
          <cell r="A13537" t="str">
            <v>V334866</v>
          </cell>
          <cell r="B13537" t="str">
            <v>AKT0217</v>
          </cell>
          <cell r="C13537" t="str">
            <v>先生</v>
          </cell>
          <cell r="D13537" t="str">
            <v>吳臣豐</v>
          </cell>
          <cell r="E13537" t="str">
            <v>吳臣豐先生</v>
          </cell>
          <cell r="F13537">
            <v>917833211</v>
          </cell>
        </row>
        <row r="13538">
          <cell r="A13538" t="str">
            <v>V334875</v>
          </cell>
          <cell r="B13538" t="str">
            <v>RBR5670</v>
          </cell>
          <cell r="C13538" t="str">
            <v>先生</v>
          </cell>
          <cell r="D13538" t="str">
            <v>財盟小客車租賃(股)蔡文揚</v>
          </cell>
          <cell r="E13538" t="str">
            <v>蔡文揚先生</v>
          </cell>
          <cell r="F13538">
            <v>932203139</v>
          </cell>
        </row>
        <row r="13539">
          <cell r="A13539" t="str">
            <v>V335082</v>
          </cell>
          <cell r="B13539" t="str">
            <v>AKJ8976</v>
          </cell>
          <cell r="C13539" t="str">
            <v>小姐</v>
          </cell>
          <cell r="D13539" t="str">
            <v>鄭伊庭</v>
          </cell>
          <cell r="E13539" t="str">
            <v>鄭伊庭小姐</v>
          </cell>
          <cell r="F13539">
            <v>966639178</v>
          </cell>
        </row>
        <row r="13540">
          <cell r="A13540" t="str">
            <v>V335102</v>
          </cell>
          <cell r="B13540" t="str">
            <v>AKK0218</v>
          </cell>
          <cell r="C13540" t="str">
            <v>先生</v>
          </cell>
          <cell r="D13540" t="str">
            <v>甘知本</v>
          </cell>
          <cell r="E13540" t="str">
            <v>甘知本先生</v>
          </cell>
          <cell r="F13540">
            <v>955347292</v>
          </cell>
        </row>
        <row r="13541">
          <cell r="A13541" t="str">
            <v>V335115</v>
          </cell>
          <cell r="B13541" t="str">
            <v>AKJ3728</v>
          </cell>
          <cell r="C13541" t="str">
            <v>小姐</v>
          </cell>
          <cell r="D13541" t="str">
            <v>0曾品璇</v>
          </cell>
          <cell r="E13541" t="str">
            <v>曾品璇小姐</v>
          </cell>
          <cell r="F13541">
            <v>970531285</v>
          </cell>
        </row>
        <row r="13542">
          <cell r="A13542" t="str">
            <v>V335142</v>
          </cell>
          <cell r="B13542" t="str">
            <v>AKT0707</v>
          </cell>
          <cell r="C13542" t="str">
            <v>先生</v>
          </cell>
          <cell r="D13542" t="str">
            <v>黃騰毅</v>
          </cell>
          <cell r="E13542" t="str">
            <v>黃騰毅先生</v>
          </cell>
          <cell r="F13542">
            <v>980020278</v>
          </cell>
        </row>
        <row r="13543">
          <cell r="A13543" t="str">
            <v>V335154</v>
          </cell>
          <cell r="B13543" t="str">
            <v>AKL2386</v>
          </cell>
          <cell r="C13543" t="str">
            <v>小姐</v>
          </cell>
          <cell r="D13543" t="str">
            <v>鄭雅文</v>
          </cell>
          <cell r="E13543" t="str">
            <v>鄭雅文小姐</v>
          </cell>
          <cell r="F13543">
            <v>983089184</v>
          </cell>
        </row>
        <row r="13544">
          <cell r="A13544" t="str">
            <v>V335159</v>
          </cell>
          <cell r="B13544" t="str">
            <v>AKK1001</v>
          </cell>
          <cell r="C13544" t="str">
            <v>先生</v>
          </cell>
          <cell r="D13544" t="str">
            <v>蔡佳蓉</v>
          </cell>
          <cell r="E13544" t="str">
            <v>王易康先生</v>
          </cell>
          <cell r="F13544">
            <v>975197162</v>
          </cell>
        </row>
        <row r="13545">
          <cell r="A13545" t="str">
            <v>V335160</v>
          </cell>
          <cell r="B13545" t="str">
            <v>AKK6723</v>
          </cell>
          <cell r="C13545" t="str">
            <v>先生</v>
          </cell>
          <cell r="D13545" t="str">
            <v>朱麒麟</v>
          </cell>
          <cell r="E13545" t="str">
            <v>朱麒麟先生</v>
          </cell>
          <cell r="F13545">
            <v>910206556</v>
          </cell>
        </row>
        <row r="13546">
          <cell r="A13546" t="str">
            <v>V335161</v>
          </cell>
          <cell r="B13546" t="str">
            <v>AKK0700</v>
          </cell>
          <cell r="C13546" t="str">
            <v>先生</v>
          </cell>
          <cell r="D13546" t="str">
            <v>爵設創意有限公司鍾曉光</v>
          </cell>
          <cell r="E13546" t="str">
            <v>鍾曉光先生</v>
          </cell>
          <cell r="F13546">
            <v>980598988</v>
          </cell>
        </row>
        <row r="13547">
          <cell r="A13547" t="str">
            <v>V335162</v>
          </cell>
          <cell r="B13547" t="str">
            <v>RAW9259</v>
          </cell>
          <cell r="C13547" t="str">
            <v>小姐</v>
          </cell>
          <cell r="D13547" t="str">
            <v>和運租車(股)陳誼靜</v>
          </cell>
          <cell r="E13547" t="str">
            <v>陳誼靜小姐</v>
          </cell>
          <cell r="F13547">
            <v>920286557</v>
          </cell>
        </row>
        <row r="13548">
          <cell r="A13548" t="str">
            <v>V335163</v>
          </cell>
          <cell r="B13548" t="str">
            <v>AJH1158</v>
          </cell>
          <cell r="C13548" t="str">
            <v>先生</v>
          </cell>
          <cell r="D13548" t="str">
            <v>孫健維</v>
          </cell>
          <cell r="E13548" t="str">
            <v>孫健維先生</v>
          </cell>
          <cell r="F13548">
            <v>937111636</v>
          </cell>
        </row>
        <row r="13549">
          <cell r="A13549" t="str">
            <v>V335164</v>
          </cell>
          <cell r="B13549" t="str">
            <v>RAW1906</v>
          </cell>
          <cell r="C13549" t="str">
            <v>先生</v>
          </cell>
          <cell r="D13549" t="str">
            <v>和運租賃(股)江宗縉</v>
          </cell>
          <cell r="E13549" t="str">
            <v>江宗縉先生</v>
          </cell>
          <cell r="F13549">
            <v>933115635</v>
          </cell>
        </row>
        <row r="13550">
          <cell r="A13550" t="str">
            <v>V335170</v>
          </cell>
          <cell r="B13550" t="str">
            <v>AJH7526</v>
          </cell>
          <cell r="C13550" t="str">
            <v>小姐</v>
          </cell>
          <cell r="D13550" t="str">
            <v>劉雅淳</v>
          </cell>
          <cell r="E13550" t="str">
            <v>劉雅淳小姐</v>
          </cell>
          <cell r="F13550">
            <v>910931058</v>
          </cell>
        </row>
        <row r="13551">
          <cell r="A13551" t="str">
            <v>V335171</v>
          </cell>
          <cell r="B13551" t="str">
            <v>AJH8003</v>
          </cell>
          <cell r="C13551" t="str">
            <v>先生</v>
          </cell>
          <cell r="D13551" t="str">
            <v>林沛堉</v>
          </cell>
          <cell r="E13551" t="str">
            <v>董永利先生</v>
          </cell>
          <cell r="F13551">
            <v>983226969</v>
          </cell>
        </row>
        <row r="13552">
          <cell r="A13552" t="str">
            <v>V335193</v>
          </cell>
          <cell r="B13552" t="str">
            <v>AKU0688</v>
          </cell>
          <cell r="C13552" t="str">
            <v>小姐</v>
          </cell>
          <cell r="D13552" t="str">
            <v>黃春美</v>
          </cell>
          <cell r="E13552" t="str">
            <v>黃春美小姐</v>
          </cell>
          <cell r="F13552">
            <v>937159350</v>
          </cell>
        </row>
        <row r="13553">
          <cell r="A13553" t="str">
            <v>V335205</v>
          </cell>
          <cell r="B13553" t="str">
            <v>AKK9123</v>
          </cell>
          <cell r="C13553" t="str">
            <v>先生</v>
          </cell>
          <cell r="D13553" t="str">
            <v>蔡秉誠</v>
          </cell>
          <cell r="E13553" t="str">
            <v>蔡秉誠先生</v>
          </cell>
          <cell r="F13553">
            <v>963302065</v>
          </cell>
        </row>
        <row r="13554">
          <cell r="A13554" t="str">
            <v>V335222</v>
          </cell>
          <cell r="B13554" t="str">
            <v>RAY3766</v>
          </cell>
          <cell r="C13554" t="str">
            <v>先生</v>
          </cell>
          <cell r="D13554" t="str">
            <v>徐紹馨</v>
          </cell>
          <cell r="E13554" t="str">
            <v>徐紹馨先生</v>
          </cell>
          <cell r="F13554">
            <v>910257261</v>
          </cell>
        </row>
        <row r="13555">
          <cell r="A13555" t="str">
            <v>V335267</v>
          </cell>
          <cell r="B13555" t="str">
            <v>ATM2653</v>
          </cell>
          <cell r="C13555" t="str">
            <v>先生</v>
          </cell>
          <cell r="D13555" t="str">
            <v>何信志</v>
          </cell>
          <cell r="E13555" t="str">
            <v>何信志先生</v>
          </cell>
          <cell r="F13555">
            <v>933115616</v>
          </cell>
        </row>
        <row r="13556">
          <cell r="A13556" t="str">
            <v>V335319</v>
          </cell>
          <cell r="B13556" t="str">
            <v>AKJ8372</v>
          </cell>
          <cell r="C13556" t="str">
            <v>先生</v>
          </cell>
          <cell r="D13556" t="str">
            <v>0蕭明綱</v>
          </cell>
          <cell r="E13556" t="str">
            <v>蕭明綱先生</v>
          </cell>
          <cell r="F13556">
            <v>917151048</v>
          </cell>
        </row>
        <row r="13557">
          <cell r="A13557" t="str">
            <v>V335345</v>
          </cell>
          <cell r="B13557" t="str">
            <v>AKJ9593</v>
          </cell>
          <cell r="C13557" t="str">
            <v>先生</v>
          </cell>
          <cell r="D13557" t="str">
            <v>黃思超</v>
          </cell>
          <cell r="E13557" t="str">
            <v>黃思超先生</v>
          </cell>
          <cell r="F13557">
            <v>955628689</v>
          </cell>
        </row>
        <row r="13558">
          <cell r="A13558" t="str">
            <v>V335346</v>
          </cell>
          <cell r="B13558" t="str">
            <v>AKJ6527</v>
          </cell>
          <cell r="C13558" t="str">
            <v>小姐</v>
          </cell>
          <cell r="D13558" t="str">
            <v>紀穎</v>
          </cell>
          <cell r="E13558" t="str">
            <v>紀穎小姐</v>
          </cell>
          <cell r="F13558">
            <v>933210802</v>
          </cell>
        </row>
        <row r="13559">
          <cell r="A13559" t="str">
            <v>V335347</v>
          </cell>
          <cell r="B13559" t="str">
            <v>AKM1681</v>
          </cell>
          <cell r="C13559" t="str">
            <v>先生</v>
          </cell>
          <cell r="D13559" t="str">
            <v>胡徽鵬</v>
          </cell>
          <cell r="E13559" t="str">
            <v>胡徽鵬先生</v>
          </cell>
          <cell r="F13559">
            <v>920017605</v>
          </cell>
        </row>
        <row r="13560">
          <cell r="A13560" t="str">
            <v>V335397</v>
          </cell>
          <cell r="B13560" t="str">
            <v>AKA9938</v>
          </cell>
          <cell r="C13560" t="str">
            <v>先生</v>
          </cell>
          <cell r="D13560" t="str">
            <v>台灣愛惠浦股份有限公司李柏德</v>
          </cell>
          <cell r="E13560" t="str">
            <v>李柏德先生</v>
          </cell>
          <cell r="F13560">
            <v>910138327</v>
          </cell>
        </row>
        <row r="13561">
          <cell r="A13561" t="str">
            <v>V335409</v>
          </cell>
          <cell r="B13561" t="str">
            <v>AKK3075</v>
          </cell>
          <cell r="C13561" t="str">
            <v>先生</v>
          </cell>
          <cell r="D13561" t="str">
            <v>李朔同</v>
          </cell>
          <cell r="E13561" t="str">
            <v>李朔同先生</v>
          </cell>
          <cell r="F13561">
            <v>933908957</v>
          </cell>
        </row>
        <row r="13562">
          <cell r="A13562" t="str">
            <v>V335427</v>
          </cell>
          <cell r="B13562" t="str">
            <v>AKL9089</v>
          </cell>
          <cell r="C13562" t="str">
            <v>小姐</v>
          </cell>
          <cell r="D13562" t="str">
            <v>江淑貞</v>
          </cell>
          <cell r="E13562" t="str">
            <v>江淑貞小姐</v>
          </cell>
          <cell r="F13562">
            <v>919267108</v>
          </cell>
        </row>
        <row r="13563">
          <cell r="A13563" t="str">
            <v>V335504</v>
          </cell>
          <cell r="B13563" t="str">
            <v>APM5110</v>
          </cell>
          <cell r="C13563" t="str">
            <v>先生</v>
          </cell>
          <cell r="D13563" t="str">
            <v>蘇秦漢</v>
          </cell>
          <cell r="E13563" t="str">
            <v>蘇秦漢先生</v>
          </cell>
          <cell r="F13563">
            <v>971212165</v>
          </cell>
        </row>
        <row r="13564">
          <cell r="A13564" t="str">
            <v>V335523</v>
          </cell>
          <cell r="B13564" t="str">
            <v>AKJ8655</v>
          </cell>
          <cell r="C13564" t="str">
            <v>小姐</v>
          </cell>
          <cell r="D13564" t="str">
            <v>馮倩敏</v>
          </cell>
          <cell r="E13564" t="str">
            <v>馮倩敏小姐</v>
          </cell>
          <cell r="F13564">
            <v>912284225</v>
          </cell>
        </row>
        <row r="13565">
          <cell r="A13565" t="str">
            <v>V335531</v>
          </cell>
          <cell r="B13565" t="str">
            <v>AKG3159</v>
          </cell>
          <cell r="C13565" t="str">
            <v>先生</v>
          </cell>
          <cell r="D13565" t="str">
            <v>石亞文</v>
          </cell>
          <cell r="E13565" t="str">
            <v>石亞文先生</v>
          </cell>
          <cell r="F13565">
            <v>913189679</v>
          </cell>
        </row>
        <row r="13566">
          <cell r="A13566" t="str">
            <v>V335536</v>
          </cell>
          <cell r="B13566" t="str">
            <v>AKG5995</v>
          </cell>
          <cell r="C13566" t="str">
            <v>先生</v>
          </cell>
          <cell r="D13566" t="str">
            <v>蘇家正</v>
          </cell>
          <cell r="E13566" t="str">
            <v>蘇家正先生</v>
          </cell>
          <cell r="F13566">
            <v>936225189</v>
          </cell>
        </row>
        <row r="13567">
          <cell r="A13567" t="str">
            <v>V335594</v>
          </cell>
          <cell r="B13567" t="str">
            <v>AKG5898</v>
          </cell>
          <cell r="C13567" t="str">
            <v>先生</v>
          </cell>
          <cell r="D13567" t="str">
            <v>鄭昭賢</v>
          </cell>
          <cell r="E13567" t="str">
            <v>鄭昭賢先生</v>
          </cell>
          <cell r="F13567">
            <v>922307080</v>
          </cell>
        </row>
        <row r="13568">
          <cell r="A13568" t="str">
            <v>V335598</v>
          </cell>
          <cell r="B13568" t="str">
            <v>AKJ3980</v>
          </cell>
          <cell r="C13568" t="str">
            <v>先生</v>
          </cell>
          <cell r="D13568" t="str">
            <v>鄭美惠</v>
          </cell>
          <cell r="E13568" t="str">
            <v>范璇志先生</v>
          </cell>
          <cell r="F13568">
            <v>921427050</v>
          </cell>
        </row>
        <row r="13569">
          <cell r="A13569" t="str">
            <v>V335600</v>
          </cell>
          <cell r="B13569" t="str">
            <v>AKY0068</v>
          </cell>
          <cell r="C13569" t="str">
            <v>小姐</v>
          </cell>
          <cell r="D13569" t="str">
            <v>林儀姍</v>
          </cell>
          <cell r="E13569" t="str">
            <v>林儀姍小姐</v>
          </cell>
          <cell r="F13569">
            <v>987003717</v>
          </cell>
        </row>
        <row r="13570">
          <cell r="A13570" t="str">
            <v>V335692</v>
          </cell>
          <cell r="B13570" t="str">
            <v>AKM9900</v>
          </cell>
          <cell r="C13570" t="str">
            <v>先生</v>
          </cell>
          <cell r="D13570" t="str">
            <v>孫德宏</v>
          </cell>
          <cell r="E13570" t="str">
            <v>孫德宏先生</v>
          </cell>
          <cell r="F13570">
            <v>972131819</v>
          </cell>
        </row>
        <row r="13571">
          <cell r="A13571" t="str">
            <v>V335693</v>
          </cell>
          <cell r="B13571" t="str">
            <v>AKJ8653</v>
          </cell>
          <cell r="C13571" t="str">
            <v>先生</v>
          </cell>
          <cell r="D13571" t="str">
            <v>陳博鍾</v>
          </cell>
          <cell r="E13571" t="str">
            <v>陳博鍾先生</v>
          </cell>
          <cell r="F13571">
            <v>930773879</v>
          </cell>
        </row>
        <row r="13572">
          <cell r="A13572" t="str">
            <v>V335749</v>
          </cell>
          <cell r="B13572" t="str">
            <v>AKK0560</v>
          </cell>
          <cell r="C13572" t="str">
            <v>先生</v>
          </cell>
          <cell r="D13572" t="str">
            <v>張裕星</v>
          </cell>
          <cell r="E13572" t="str">
            <v>張裕星先生</v>
          </cell>
          <cell r="F13572">
            <v>931153486</v>
          </cell>
        </row>
        <row r="13573">
          <cell r="A13573" t="str">
            <v>V335752</v>
          </cell>
          <cell r="B13573" t="str">
            <v>AKK6752</v>
          </cell>
          <cell r="C13573" t="str">
            <v>先生</v>
          </cell>
          <cell r="D13573" t="str">
            <v>王重元</v>
          </cell>
          <cell r="E13573" t="str">
            <v>王重元先生</v>
          </cell>
          <cell r="F13573">
            <v>982169246</v>
          </cell>
        </row>
        <row r="13574">
          <cell r="A13574" t="str">
            <v>V335772</v>
          </cell>
          <cell r="B13574" t="str">
            <v>AKK6228</v>
          </cell>
          <cell r="C13574" t="str">
            <v>小姐</v>
          </cell>
          <cell r="D13574" t="str">
            <v>德固工業股份有限公司鄭玉君</v>
          </cell>
          <cell r="E13574" t="str">
            <v>鄭玉君小姐</v>
          </cell>
          <cell r="F13574">
            <v>955122168</v>
          </cell>
        </row>
        <row r="13575">
          <cell r="A13575" t="str">
            <v>V335773</v>
          </cell>
          <cell r="B13575" t="str">
            <v>2015AC</v>
          </cell>
          <cell r="C13575" t="str">
            <v>先生</v>
          </cell>
          <cell r="D13575" t="str">
            <v>陳健中</v>
          </cell>
          <cell r="E13575" t="str">
            <v>陳健中先生</v>
          </cell>
          <cell r="F13575">
            <v>988637992</v>
          </cell>
        </row>
        <row r="13576">
          <cell r="A13576" t="str">
            <v>V335775</v>
          </cell>
          <cell r="B13576" t="str">
            <v>RAW7011</v>
          </cell>
          <cell r="C13576" t="str">
            <v>小姐</v>
          </cell>
          <cell r="D13576" t="str">
            <v>翔穩企業(限)蔡英君</v>
          </cell>
          <cell r="E13576" t="str">
            <v>蔡英君小姐</v>
          </cell>
          <cell r="F13576">
            <v>928822177</v>
          </cell>
        </row>
        <row r="13577">
          <cell r="A13577" t="str">
            <v>V335791</v>
          </cell>
          <cell r="B13577" t="str">
            <v>AKJ9601</v>
          </cell>
          <cell r="C13577" t="str">
            <v>先生</v>
          </cell>
          <cell r="D13577" t="str">
            <v>楊燕萍</v>
          </cell>
          <cell r="E13577" t="str">
            <v>蔡瑋軒先生</v>
          </cell>
          <cell r="F13577">
            <v>919331949</v>
          </cell>
        </row>
        <row r="13578">
          <cell r="A13578" t="str">
            <v>V335812</v>
          </cell>
          <cell r="B13578" t="str">
            <v>AKG0507</v>
          </cell>
          <cell r="C13578" t="str">
            <v>小姐</v>
          </cell>
          <cell r="D13578" t="str">
            <v>林蔓均</v>
          </cell>
          <cell r="E13578" t="str">
            <v>林蔓均小姐</v>
          </cell>
          <cell r="F13578">
            <v>915093075</v>
          </cell>
        </row>
        <row r="13579">
          <cell r="A13579" t="str">
            <v>V335819</v>
          </cell>
          <cell r="B13579" t="str">
            <v>AKA9916</v>
          </cell>
          <cell r="C13579" t="str">
            <v>先生</v>
          </cell>
          <cell r="D13579" t="str">
            <v>鍾忠倚</v>
          </cell>
          <cell r="E13579" t="str">
            <v>鍾忠倚先生</v>
          </cell>
          <cell r="F13579">
            <v>933878795</v>
          </cell>
        </row>
        <row r="13580">
          <cell r="A13580" t="str">
            <v>V336042</v>
          </cell>
          <cell r="B13580" t="str">
            <v>AKK6385</v>
          </cell>
          <cell r="C13580" t="str">
            <v>先生</v>
          </cell>
          <cell r="D13580" t="str">
            <v>進金生實業有限公司楊世煜</v>
          </cell>
          <cell r="E13580" t="str">
            <v>楊世煜先生</v>
          </cell>
          <cell r="F13580">
            <v>939358908</v>
          </cell>
        </row>
        <row r="13581">
          <cell r="A13581" t="str">
            <v>V336088</v>
          </cell>
          <cell r="B13581" t="str">
            <v>AKJ9233</v>
          </cell>
          <cell r="C13581" t="str">
            <v>小姐</v>
          </cell>
          <cell r="D13581" t="str">
            <v>蕭惠文</v>
          </cell>
          <cell r="E13581" t="str">
            <v>蕭惠文小姐</v>
          </cell>
          <cell r="F13581">
            <v>926867756</v>
          </cell>
        </row>
        <row r="13582">
          <cell r="A13582" t="str">
            <v>V336089</v>
          </cell>
          <cell r="B13582" t="str">
            <v>AKK3598</v>
          </cell>
          <cell r="C13582" t="str">
            <v>先生</v>
          </cell>
          <cell r="D13582" t="str">
            <v>張文龍</v>
          </cell>
          <cell r="E13582" t="str">
            <v>張文龍先生</v>
          </cell>
          <cell r="F13582">
            <v>937957795</v>
          </cell>
        </row>
        <row r="13583">
          <cell r="A13583" t="str">
            <v>V336144</v>
          </cell>
          <cell r="B13583" t="str">
            <v>AKK1986</v>
          </cell>
          <cell r="C13583" t="str">
            <v>先生</v>
          </cell>
          <cell r="D13583" t="str">
            <v>喻心為</v>
          </cell>
          <cell r="E13583" t="str">
            <v>喻心為先生</v>
          </cell>
          <cell r="F13583">
            <v>912341220</v>
          </cell>
        </row>
        <row r="13584">
          <cell r="A13584" t="str">
            <v>V336153</v>
          </cell>
          <cell r="B13584" t="str">
            <v>AKJ9230</v>
          </cell>
          <cell r="C13584" t="str">
            <v>小姐</v>
          </cell>
          <cell r="D13584" t="str">
            <v>林佳樺</v>
          </cell>
          <cell r="E13584" t="str">
            <v>林佳樺小姐</v>
          </cell>
          <cell r="F13584">
            <v>939751596</v>
          </cell>
        </row>
        <row r="13585">
          <cell r="A13585" t="str">
            <v>V336288</v>
          </cell>
          <cell r="B13585" t="str">
            <v>AKJ9833</v>
          </cell>
          <cell r="C13585" t="str">
            <v>先生</v>
          </cell>
          <cell r="D13585" t="str">
            <v>謝國華</v>
          </cell>
          <cell r="E13585" t="str">
            <v>謝國華先生</v>
          </cell>
          <cell r="F13585">
            <v>933908706</v>
          </cell>
        </row>
        <row r="13586">
          <cell r="A13586" t="str">
            <v>V336293</v>
          </cell>
          <cell r="B13586" t="str">
            <v>AKL5111</v>
          </cell>
          <cell r="C13586" t="str">
            <v>先生</v>
          </cell>
          <cell r="D13586" t="str">
            <v>林芷維</v>
          </cell>
          <cell r="E13586" t="str">
            <v>謝家宏先生</v>
          </cell>
          <cell r="F13586">
            <v>915012128</v>
          </cell>
        </row>
        <row r="13587">
          <cell r="A13587" t="str">
            <v>V336325</v>
          </cell>
          <cell r="B13587" t="str">
            <v>AKK5599</v>
          </cell>
          <cell r="C13587" t="str">
            <v>小姐</v>
          </cell>
          <cell r="D13587" t="str">
            <v>李芝淇</v>
          </cell>
          <cell r="E13587" t="str">
            <v>李芝淇小姐</v>
          </cell>
          <cell r="F13587">
            <v>921601010</v>
          </cell>
        </row>
        <row r="13588">
          <cell r="A13588" t="str">
            <v>V336471</v>
          </cell>
          <cell r="B13588" t="str">
            <v>AKL8092</v>
          </cell>
          <cell r="C13588" t="str">
            <v>小姐</v>
          </cell>
          <cell r="D13588" t="str">
            <v>怡映(股)劉映孝</v>
          </cell>
          <cell r="E13588" t="str">
            <v>劉映孝小姐</v>
          </cell>
          <cell r="F13588">
            <v>937453844</v>
          </cell>
        </row>
        <row r="13589">
          <cell r="A13589" t="str">
            <v>V336472</v>
          </cell>
          <cell r="B13589" t="str">
            <v>AKM1512</v>
          </cell>
          <cell r="C13589" t="str">
            <v>小姐</v>
          </cell>
          <cell r="D13589" t="str">
            <v>李立雯</v>
          </cell>
          <cell r="E13589" t="str">
            <v>李立雯小姐</v>
          </cell>
          <cell r="F13589">
            <v>978301138</v>
          </cell>
        </row>
        <row r="13590">
          <cell r="A13590" t="str">
            <v>V336547</v>
          </cell>
          <cell r="B13590" t="str">
            <v>AKU1970</v>
          </cell>
          <cell r="C13590" t="str">
            <v>先生</v>
          </cell>
          <cell r="D13590" t="str">
            <v>倪彥中</v>
          </cell>
          <cell r="E13590" t="str">
            <v>倪彥中先生</v>
          </cell>
          <cell r="F13590">
            <v>905516581</v>
          </cell>
        </row>
        <row r="13591">
          <cell r="A13591" t="str">
            <v>V336548</v>
          </cell>
          <cell r="B13591" t="str">
            <v>AKK8072</v>
          </cell>
          <cell r="C13591" t="str">
            <v>先生</v>
          </cell>
          <cell r="D13591" t="str">
            <v>楊先生</v>
          </cell>
          <cell r="E13591" t="str">
            <v>管彥隆先生</v>
          </cell>
          <cell r="F13591">
            <v>981849723</v>
          </cell>
        </row>
        <row r="13592">
          <cell r="A13592" t="str">
            <v>V337066</v>
          </cell>
          <cell r="B13592" t="str">
            <v>AKG3659</v>
          </cell>
          <cell r="C13592" t="str">
            <v>先生</v>
          </cell>
          <cell r="D13592" t="str">
            <v>吳秉璋</v>
          </cell>
          <cell r="E13592" t="str">
            <v>吳秉璋先生</v>
          </cell>
          <cell r="F13592">
            <v>988835846</v>
          </cell>
        </row>
        <row r="13593">
          <cell r="A13593" t="str">
            <v>V337289</v>
          </cell>
          <cell r="B13593" t="str">
            <v>AMT9789</v>
          </cell>
          <cell r="C13593" t="str">
            <v>先生</v>
          </cell>
          <cell r="D13593" t="str">
            <v>蘇幸緯</v>
          </cell>
          <cell r="E13593" t="str">
            <v>蘇幸緯先生</v>
          </cell>
          <cell r="F13593">
            <v>912624644</v>
          </cell>
        </row>
        <row r="13594">
          <cell r="A13594" t="str">
            <v>V337521</v>
          </cell>
          <cell r="B13594" t="str">
            <v>AKR2501</v>
          </cell>
          <cell r="C13594" t="str">
            <v>先生</v>
          </cell>
          <cell r="D13594" t="str">
            <v>朱崇德</v>
          </cell>
          <cell r="E13594" t="str">
            <v>朱崇德先生</v>
          </cell>
          <cell r="F13594">
            <v>938869656</v>
          </cell>
        </row>
        <row r="13595">
          <cell r="A13595" t="str">
            <v>V337597</v>
          </cell>
          <cell r="B13595" t="str">
            <v>AKU3361</v>
          </cell>
          <cell r="C13595" t="str">
            <v>先生</v>
          </cell>
          <cell r="D13595" t="str">
            <v>涂志樺</v>
          </cell>
          <cell r="E13595" t="str">
            <v>涂志樺先生</v>
          </cell>
          <cell r="F13595">
            <v>931790546</v>
          </cell>
        </row>
        <row r="13596">
          <cell r="A13596" t="str">
            <v>V337774</v>
          </cell>
          <cell r="B13596" t="str">
            <v>AKM8228</v>
          </cell>
          <cell r="C13596" t="str">
            <v>先生</v>
          </cell>
          <cell r="D13596" t="str">
            <v>敏政股份有限公司鍾政峰</v>
          </cell>
          <cell r="E13596" t="str">
            <v>鍾政峰先生</v>
          </cell>
          <cell r="F13596">
            <v>918824265</v>
          </cell>
        </row>
        <row r="13597">
          <cell r="A13597" t="str">
            <v>V337922</v>
          </cell>
          <cell r="B13597" t="str">
            <v>AKK8668</v>
          </cell>
          <cell r="C13597" t="str">
            <v>先生</v>
          </cell>
          <cell r="D13597" t="str">
            <v>蔡雅玲</v>
          </cell>
          <cell r="E13597" t="str">
            <v>張忠誠先生</v>
          </cell>
          <cell r="F13597">
            <v>927334997</v>
          </cell>
        </row>
        <row r="13598">
          <cell r="A13598" t="str">
            <v>V337924</v>
          </cell>
          <cell r="B13598" t="str">
            <v>AKG6039</v>
          </cell>
          <cell r="C13598" t="str">
            <v>先生</v>
          </cell>
          <cell r="D13598" t="str">
            <v>曹家豪</v>
          </cell>
          <cell r="E13598" t="str">
            <v>曹家豪先生</v>
          </cell>
          <cell r="F13598">
            <v>986391621</v>
          </cell>
        </row>
        <row r="13599">
          <cell r="A13599" t="str">
            <v>V338281</v>
          </cell>
          <cell r="B13599" t="str">
            <v>AJM1996</v>
          </cell>
          <cell r="C13599" t="str">
            <v>先生</v>
          </cell>
          <cell r="D13599" t="str">
            <v>廖禮光</v>
          </cell>
          <cell r="E13599" t="str">
            <v>廖禮光先生</v>
          </cell>
          <cell r="F13599">
            <v>910943819</v>
          </cell>
        </row>
        <row r="13600">
          <cell r="A13600" t="str">
            <v>V338528</v>
          </cell>
          <cell r="B13600" t="str">
            <v>AKM0222</v>
          </cell>
          <cell r="C13600" t="str">
            <v>先生</v>
          </cell>
          <cell r="D13600" t="str">
            <v>蕭淳淳</v>
          </cell>
          <cell r="E13600" t="str">
            <v>徐凱君先生</v>
          </cell>
          <cell r="F13600">
            <v>953953940</v>
          </cell>
        </row>
        <row r="13601">
          <cell r="A13601" t="str">
            <v>V338530</v>
          </cell>
          <cell r="B13601" t="str">
            <v>AKL6310</v>
          </cell>
          <cell r="C13601" t="str">
            <v>小姐</v>
          </cell>
          <cell r="D13601" t="str">
            <v>鄭秉鵑</v>
          </cell>
          <cell r="E13601" t="str">
            <v>鄭秉鵑小姐</v>
          </cell>
          <cell r="F13601">
            <v>988660780</v>
          </cell>
        </row>
        <row r="13602">
          <cell r="A13602" t="str">
            <v>V338604</v>
          </cell>
          <cell r="B13602" t="str">
            <v>AKU2073</v>
          </cell>
          <cell r="C13602" t="str">
            <v>先生</v>
          </cell>
          <cell r="D13602" t="str">
            <v>林建福</v>
          </cell>
          <cell r="E13602" t="str">
            <v>林建福先生</v>
          </cell>
          <cell r="F13602">
            <v>933770276</v>
          </cell>
        </row>
        <row r="13603">
          <cell r="A13603" t="str">
            <v>V339774</v>
          </cell>
          <cell r="B13603" t="str">
            <v>ANZ0922</v>
          </cell>
          <cell r="C13603" t="str">
            <v>先生</v>
          </cell>
          <cell r="D13603" t="str">
            <v>徐涵</v>
          </cell>
          <cell r="E13603" t="str">
            <v>徐涵先生</v>
          </cell>
          <cell r="F13603">
            <v>922962146</v>
          </cell>
        </row>
        <row r="13604">
          <cell r="A13604" t="str">
            <v>V340019</v>
          </cell>
          <cell r="B13604" t="str">
            <v>AKN1086</v>
          </cell>
          <cell r="C13604" t="str">
            <v>小姐</v>
          </cell>
          <cell r="D13604" t="str">
            <v>陳芷檸</v>
          </cell>
          <cell r="E13604" t="str">
            <v>陳芷檸小姐</v>
          </cell>
          <cell r="F13604">
            <v>988010133</v>
          </cell>
        </row>
        <row r="13605">
          <cell r="A13605" t="str">
            <v>V340060</v>
          </cell>
          <cell r="B13605" t="str">
            <v>AKW3868</v>
          </cell>
          <cell r="C13605" t="str">
            <v>小姐</v>
          </cell>
          <cell r="D13605" t="str">
            <v>李淑雲</v>
          </cell>
          <cell r="E13605" t="str">
            <v>李淑雲小姐</v>
          </cell>
          <cell r="F13605">
            <v>936756398</v>
          </cell>
        </row>
        <row r="13606">
          <cell r="A13606" t="str">
            <v>V340103</v>
          </cell>
          <cell r="B13606" t="str">
            <v>AKN1532</v>
          </cell>
          <cell r="C13606" t="str">
            <v>先生</v>
          </cell>
          <cell r="D13606" t="str">
            <v>李冠穎</v>
          </cell>
          <cell r="E13606" t="str">
            <v>謝季強先生</v>
          </cell>
          <cell r="F13606">
            <v>915788909</v>
          </cell>
        </row>
        <row r="13607">
          <cell r="A13607" t="str">
            <v>V340588</v>
          </cell>
          <cell r="B13607" t="str">
            <v>AKG9397</v>
          </cell>
          <cell r="C13607" t="str">
            <v>先生</v>
          </cell>
          <cell r="D13607" t="str">
            <v>0陳毅桓</v>
          </cell>
          <cell r="E13607" t="str">
            <v>陳毅桓先生</v>
          </cell>
          <cell r="F13607">
            <v>958650514</v>
          </cell>
        </row>
        <row r="13608">
          <cell r="A13608" t="str">
            <v>V340652</v>
          </cell>
          <cell r="B13608" t="str">
            <v>AJK0058</v>
          </cell>
          <cell r="C13608" t="str">
            <v>先生</v>
          </cell>
          <cell r="D13608" t="str">
            <v>張國民</v>
          </cell>
          <cell r="E13608" t="str">
            <v>張國民先生</v>
          </cell>
          <cell r="F13608">
            <v>932209623</v>
          </cell>
        </row>
        <row r="13609">
          <cell r="A13609" t="str">
            <v>V340726</v>
          </cell>
          <cell r="B13609" t="str">
            <v>AKN6836</v>
          </cell>
          <cell r="C13609" t="str">
            <v>先生</v>
          </cell>
          <cell r="D13609" t="str">
            <v>卓宗儀</v>
          </cell>
          <cell r="E13609" t="str">
            <v>卓宗儀先生</v>
          </cell>
          <cell r="F13609">
            <v>953581631</v>
          </cell>
        </row>
        <row r="13610">
          <cell r="A13610" t="str">
            <v>V341039</v>
          </cell>
          <cell r="B13610" t="str">
            <v>AGW7663</v>
          </cell>
          <cell r="C13610" t="str">
            <v>先生</v>
          </cell>
          <cell r="D13610" t="str">
            <v>徐彥溥</v>
          </cell>
          <cell r="E13610" t="str">
            <v>徐彥溥先生</v>
          </cell>
          <cell r="F13610">
            <v>917555249</v>
          </cell>
        </row>
        <row r="13611">
          <cell r="A13611" t="str">
            <v>V341188</v>
          </cell>
          <cell r="B13611" t="str">
            <v>AKQ5551</v>
          </cell>
          <cell r="C13611" t="str">
            <v>先生</v>
          </cell>
          <cell r="D13611" t="str">
            <v>盧承聰</v>
          </cell>
          <cell r="E13611" t="str">
            <v>盧承聰先生</v>
          </cell>
          <cell r="F13611">
            <v>988508548</v>
          </cell>
        </row>
        <row r="13612">
          <cell r="A13612" t="str">
            <v>V341587</v>
          </cell>
          <cell r="B13612" t="str">
            <v>AKQ5328</v>
          </cell>
          <cell r="C13612" t="str">
            <v>先生</v>
          </cell>
          <cell r="D13612" t="str">
            <v>郭鈞尹</v>
          </cell>
          <cell r="E13612" t="str">
            <v>林欣頡先生</v>
          </cell>
          <cell r="F13612">
            <v>920419831</v>
          </cell>
        </row>
        <row r="13613">
          <cell r="A13613" t="str">
            <v>V341846</v>
          </cell>
          <cell r="B13613" t="str">
            <v>AKP7258</v>
          </cell>
          <cell r="C13613" t="str">
            <v>小姐</v>
          </cell>
          <cell r="D13613" t="str">
            <v>溫于佳</v>
          </cell>
          <cell r="E13613" t="str">
            <v>溫于佳小姐</v>
          </cell>
          <cell r="F13613">
            <v>932301157</v>
          </cell>
        </row>
        <row r="13614">
          <cell r="A13614" t="str">
            <v>V341847</v>
          </cell>
          <cell r="B13614" t="str">
            <v>RBB9608</v>
          </cell>
          <cell r="C13614" t="str">
            <v>先生</v>
          </cell>
          <cell r="D13614" t="str">
            <v>格上租賃股份有限公司彭德鴻</v>
          </cell>
          <cell r="E13614" t="str">
            <v>彭德鴻先生</v>
          </cell>
          <cell r="F13614">
            <v>931387408</v>
          </cell>
        </row>
        <row r="13615">
          <cell r="A13615" t="str">
            <v>V342154</v>
          </cell>
          <cell r="B13615" t="str">
            <v>AKP2186</v>
          </cell>
          <cell r="C13615" t="str">
            <v>小姐</v>
          </cell>
          <cell r="D13615" t="str">
            <v>陳芷檸</v>
          </cell>
          <cell r="E13615" t="str">
            <v>陳芷檸小姐</v>
          </cell>
          <cell r="F13615">
            <v>988010133</v>
          </cell>
        </row>
        <row r="13616">
          <cell r="A13616" t="str">
            <v>V342211</v>
          </cell>
          <cell r="B13616" t="str">
            <v>AKP5652</v>
          </cell>
          <cell r="C13616" t="str">
            <v>先生</v>
          </cell>
          <cell r="D13616" t="str">
            <v>何星翰</v>
          </cell>
          <cell r="E13616" t="str">
            <v>何星翰先生</v>
          </cell>
          <cell r="F13616">
            <v>988226252</v>
          </cell>
        </row>
        <row r="13617">
          <cell r="A13617" t="str">
            <v>V342216</v>
          </cell>
          <cell r="B13617" t="str">
            <v>ATE0758</v>
          </cell>
          <cell r="C13617" t="str">
            <v>先生</v>
          </cell>
          <cell r="D13617" t="str">
            <v>徐副國</v>
          </cell>
          <cell r="E13617" t="str">
            <v>徐副國先生</v>
          </cell>
          <cell r="F13617">
            <v>905306006</v>
          </cell>
        </row>
        <row r="13618">
          <cell r="A13618" t="str">
            <v>V342638</v>
          </cell>
          <cell r="B13618" t="str">
            <v>AXD5822</v>
          </cell>
          <cell r="C13618" t="str">
            <v>先生</v>
          </cell>
          <cell r="D13618" t="str">
            <v>喬翌貿易有限公司林彥瑜</v>
          </cell>
          <cell r="E13618" t="str">
            <v>林彥瑜先生</v>
          </cell>
          <cell r="F13618">
            <v>939510527</v>
          </cell>
        </row>
        <row r="13619">
          <cell r="A13619" t="str">
            <v>V342705</v>
          </cell>
          <cell r="B13619" t="str">
            <v>ANB7786</v>
          </cell>
          <cell r="C13619" t="str">
            <v>先生</v>
          </cell>
          <cell r="D13619" t="str">
            <v>林庭楓</v>
          </cell>
          <cell r="E13619" t="str">
            <v>林庭楓先生</v>
          </cell>
          <cell r="F13619">
            <v>918023888</v>
          </cell>
        </row>
        <row r="13620">
          <cell r="A13620" t="str">
            <v>V342945</v>
          </cell>
          <cell r="B13620" t="str">
            <v>AFL5325</v>
          </cell>
          <cell r="C13620" t="str">
            <v>小姐</v>
          </cell>
          <cell r="D13620" t="str">
            <v>趙筱姍</v>
          </cell>
          <cell r="E13620" t="str">
            <v>趙筱姍小姐</v>
          </cell>
          <cell r="F13620">
            <v>937164233</v>
          </cell>
        </row>
        <row r="13621">
          <cell r="A13621" t="str">
            <v>V343001</v>
          </cell>
          <cell r="B13621" t="str">
            <v>AQC1922</v>
          </cell>
          <cell r="C13621" t="str">
            <v>先生</v>
          </cell>
          <cell r="D13621" t="str">
            <v>吳明達</v>
          </cell>
          <cell r="E13621" t="str">
            <v>吳明達先生</v>
          </cell>
          <cell r="F13621">
            <v>918792708</v>
          </cell>
        </row>
        <row r="13622">
          <cell r="A13622" t="str">
            <v>V343229</v>
          </cell>
          <cell r="B13622" t="str">
            <v>AKX8820</v>
          </cell>
          <cell r="C13622" t="str">
            <v>小姐</v>
          </cell>
          <cell r="D13622" t="str">
            <v>江宗榮</v>
          </cell>
          <cell r="E13622" t="str">
            <v>熊佳英小姐</v>
          </cell>
          <cell r="F13622">
            <v>918077078</v>
          </cell>
        </row>
        <row r="13623">
          <cell r="A13623" t="str">
            <v>V343329</v>
          </cell>
          <cell r="B13623" t="str">
            <v>AKR6111</v>
          </cell>
          <cell r="C13623" t="str">
            <v>先生</v>
          </cell>
          <cell r="D13623" t="str">
            <v>李家治</v>
          </cell>
          <cell r="E13623" t="str">
            <v>李家治先生</v>
          </cell>
          <cell r="F13623">
            <v>921960452</v>
          </cell>
        </row>
        <row r="13624">
          <cell r="A13624" t="str">
            <v>V345311</v>
          </cell>
          <cell r="B13624" t="str">
            <v>AMP2929</v>
          </cell>
          <cell r="C13624" t="str">
            <v>小姐</v>
          </cell>
          <cell r="D13624" t="str">
            <v>安以軒</v>
          </cell>
          <cell r="E13624" t="str">
            <v>安以軒小姐</v>
          </cell>
          <cell r="F13624">
            <v>900000000</v>
          </cell>
        </row>
        <row r="13625">
          <cell r="A13625" t="str">
            <v>V346039</v>
          </cell>
          <cell r="B13625" t="str">
            <v>AYG6789</v>
          </cell>
          <cell r="C13625" t="str">
            <v>先生</v>
          </cell>
          <cell r="D13625" t="str">
            <v>王鴻俊</v>
          </cell>
          <cell r="E13625" t="str">
            <v>王鴻俊先生</v>
          </cell>
          <cell r="F13625">
            <v>926809779</v>
          </cell>
        </row>
        <row r="13626">
          <cell r="A13626" t="str">
            <v>V346428</v>
          </cell>
          <cell r="B13626" t="str">
            <v>RBA8699</v>
          </cell>
          <cell r="C13626" t="str">
            <v>先生</v>
          </cell>
          <cell r="D13626" t="str">
            <v>國進投資有限公司(財盟租賃)陳日進</v>
          </cell>
          <cell r="E13626" t="str">
            <v>陳日進先生</v>
          </cell>
          <cell r="F13626">
            <v>917289558</v>
          </cell>
        </row>
        <row r="13627">
          <cell r="A13627" t="str">
            <v>V346567</v>
          </cell>
          <cell r="B13627" t="str">
            <v>AMA5978</v>
          </cell>
          <cell r="C13627" t="str">
            <v>先生</v>
          </cell>
          <cell r="D13627" t="str">
            <v>置剭有限公司余文榮</v>
          </cell>
          <cell r="E13627" t="str">
            <v>余文榮先生</v>
          </cell>
          <cell r="F13627">
            <v>988161365</v>
          </cell>
        </row>
        <row r="13628">
          <cell r="A13628" t="str">
            <v>V347512</v>
          </cell>
          <cell r="B13628" t="str">
            <v>ANW0369</v>
          </cell>
          <cell r="C13628" t="str">
            <v>先生</v>
          </cell>
          <cell r="D13628" t="str">
            <v>亞洲電力公司張建偉</v>
          </cell>
          <cell r="E13628" t="str">
            <v>張建偉先生</v>
          </cell>
          <cell r="F13628">
            <v>982607888</v>
          </cell>
        </row>
        <row r="13629">
          <cell r="A13629" t="str">
            <v>V347535</v>
          </cell>
          <cell r="B13629" t="str">
            <v>AVF3333</v>
          </cell>
          <cell r="C13629" t="str">
            <v>先生</v>
          </cell>
          <cell r="D13629" t="str">
            <v>李明宗</v>
          </cell>
          <cell r="E13629" t="str">
            <v>李明宗先生</v>
          </cell>
          <cell r="F13629">
            <v>933123338</v>
          </cell>
        </row>
        <row r="13630">
          <cell r="A13630" t="str">
            <v>V349241</v>
          </cell>
          <cell r="B13630" t="str">
            <v>RBR1218</v>
          </cell>
          <cell r="C13630" t="str">
            <v>小姐</v>
          </cell>
          <cell r="D13630" t="str">
            <v>花彘醺餐飲管理顧問有限公司-財盟高慈妤</v>
          </cell>
          <cell r="E13630" t="str">
            <v>高慈妤小姐</v>
          </cell>
          <cell r="F13630">
            <v>933326129</v>
          </cell>
        </row>
        <row r="13631">
          <cell r="A13631" t="str">
            <v>V369433</v>
          </cell>
          <cell r="B13631" t="str">
            <v>ANM2201</v>
          </cell>
          <cell r="C13631" t="str">
            <v>先生</v>
          </cell>
          <cell r="D13631" t="str">
            <v>黃聖凱</v>
          </cell>
          <cell r="E13631" t="str">
            <v>黃聖凱先生</v>
          </cell>
          <cell r="F13631">
            <v>975062101</v>
          </cell>
        </row>
        <row r="13632">
          <cell r="A13632" t="str">
            <v>V369475</v>
          </cell>
          <cell r="B13632" t="str">
            <v>AKR7557</v>
          </cell>
          <cell r="C13632" t="str">
            <v>小姐</v>
          </cell>
          <cell r="D13632" t="str">
            <v>戴妤璇</v>
          </cell>
          <cell r="E13632" t="str">
            <v>戴妤璇小姐</v>
          </cell>
          <cell r="F13632">
            <v>932619197</v>
          </cell>
        </row>
        <row r="13633">
          <cell r="A13633" t="str">
            <v>V369550</v>
          </cell>
          <cell r="B13633" t="str">
            <v>APF2362</v>
          </cell>
          <cell r="C13633" t="str">
            <v>先生</v>
          </cell>
          <cell r="D13633" t="str">
            <v>余宗遠</v>
          </cell>
          <cell r="E13633" t="str">
            <v>余宗遠先生</v>
          </cell>
          <cell r="F13633">
            <v>935810712</v>
          </cell>
        </row>
        <row r="13634">
          <cell r="A13634" t="str">
            <v>V369581</v>
          </cell>
          <cell r="B13634" t="str">
            <v>AKP1318</v>
          </cell>
          <cell r="C13634" t="str">
            <v>小姐</v>
          </cell>
          <cell r="D13634" t="str">
            <v>王欣揚</v>
          </cell>
          <cell r="E13634" t="str">
            <v>王欣揚小姐</v>
          </cell>
          <cell r="F13634">
            <v>982230610</v>
          </cell>
        </row>
        <row r="13635">
          <cell r="A13635" t="str">
            <v>V369626</v>
          </cell>
          <cell r="B13635" t="str">
            <v>AKS3088</v>
          </cell>
          <cell r="C13635" t="str">
            <v>小姐</v>
          </cell>
          <cell r="D13635" t="str">
            <v>邵陳美池</v>
          </cell>
          <cell r="E13635" t="str">
            <v>邵陳美池小姐</v>
          </cell>
          <cell r="F13635">
            <v>939668886</v>
          </cell>
        </row>
        <row r="13636">
          <cell r="A13636" t="str">
            <v>V369629</v>
          </cell>
          <cell r="B13636" t="str">
            <v>AKX1393</v>
          </cell>
          <cell r="C13636" t="str">
            <v>先生</v>
          </cell>
          <cell r="D13636" t="str">
            <v>吳文超</v>
          </cell>
          <cell r="E13636" t="str">
            <v>林立偉先生</v>
          </cell>
          <cell r="F13636">
            <v>922232333</v>
          </cell>
        </row>
        <row r="13637">
          <cell r="A13637" t="str">
            <v>V369662</v>
          </cell>
          <cell r="B13637" t="str">
            <v>RAZ3267</v>
          </cell>
          <cell r="C13637" t="str">
            <v>小姐</v>
          </cell>
          <cell r="D13637" t="str">
            <v>遠銀國際租賃(股)陳嘉琪</v>
          </cell>
          <cell r="E13637" t="str">
            <v>陳嘉琪小姐</v>
          </cell>
          <cell r="F13637">
            <v>926849116</v>
          </cell>
        </row>
        <row r="13638">
          <cell r="A13638" t="str">
            <v>V369672</v>
          </cell>
          <cell r="B13638" t="str">
            <v>ANU6617</v>
          </cell>
          <cell r="C13638" t="str">
            <v>先生</v>
          </cell>
          <cell r="D13638" t="str">
            <v>邱士峰</v>
          </cell>
          <cell r="E13638" t="str">
            <v>邱士峰先生</v>
          </cell>
          <cell r="F13638">
            <v>939552365</v>
          </cell>
        </row>
        <row r="13639">
          <cell r="A13639" t="str">
            <v>V369846</v>
          </cell>
          <cell r="B13639" t="str">
            <v>ANN1691</v>
          </cell>
          <cell r="C13639" t="str">
            <v>先生</v>
          </cell>
          <cell r="D13639" t="str">
            <v>陳武彥</v>
          </cell>
          <cell r="E13639" t="str">
            <v>陳武彥先生</v>
          </cell>
          <cell r="F13639">
            <v>920891988</v>
          </cell>
        </row>
        <row r="13640">
          <cell r="A13640" t="str">
            <v>V369891</v>
          </cell>
          <cell r="B13640" t="str">
            <v>APQ7878</v>
          </cell>
          <cell r="C13640" t="str">
            <v>小姐</v>
          </cell>
          <cell r="D13640" t="str">
            <v>藍金蓮</v>
          </cell>
          <cell r="E13640" t="str">
            <v>藍金蓮小姐</v>
          </cell>
          <cell r="F13640">
            <v>972222239</v>
          </cell>
        </row>
        <row r="13641">
          <cell r="A13641" t="str">
            <v>V369981</v>
          </cell>
          <cell r="B13641" t="str">
            <v>APM8877</v>
          </cell>
          <cell r="C13641" t="str">
            <v>先生</v>
          </cell>
          <cell r="D13641" t="str">
            <v>朱顯明</v>
          </cell>
          <cell r="E13641" t="str">
            <v>朱顯明先生</v>
          </cell>
          <cell r="F13641">
            <v>955186180</v>
          </cell>
        </row>
        <row r="13642">
          <cell r="A13642" t="str">
            <v>V370029</v>
          </cell>
          <cell r="B13642" t="str">
            <v>ANA9196</v>
          </cell>
          <cell r="C13642" t="str">
            <v>先生</v>
          </cell>
          <cell r="D13642" t="str">
            <v>鄭偉成</v>
          </cell>
          <cell r="E13642" t="str">
            <v>鄭偉成先生</v>
          </cell>
          <cell r="F13642">
            <v>955793638</v>
          </cell>
        </row>
        <row r="13643">
          <cell r="A13643" t="str">
            <v>V370056</v>
          </cell>
          <cell r="B13643" t="str">
            <v>ATG2036</v>
          </cell>
          <cell r="C13643" t="str">
            <v>先生</v>
          </cell>
          <cell r="D13643" t="str">
            <v>蕭東榮</v>
          </cell>
          <cell r="E13643" t="str">
            <v>蕭東榮先生</v>
          </cell>
          <cell r="F13643">
            <v>911356421</v>
          </cell>
        </row>
        <row r="13644">
          <cell r="A13644" t="str">
            <v>V370265</v>
          </cell>
          <cell r="B13644" t="str">
            <v>ANM5171</v>
          </cell>
          <cell r="C13644" t="str">
            <v>小姐</v>
          </cell>
          <cell r="D13644" t="str">
            <v>江青穎</v>
          </cell>
          <cell r="E13644" t="str">
            <v>江青穎小姐</v>
          </cell>
          <cell r="F13644">
            <v>970835818</v>
          </cell>
        </row>
        <row r="13645">
          <cell r="A13645" t="str">
            <v>V370270</v>
          </cell>
          <cell r="B13645" t="str">
            <v>AMZ6016</v>
          </cell>
          <cell r="C13645" t="str">
            <v>先生</v>
          </cell>
          <cell r="D13645" t="str">
            <v>高麗芬</v>
          </cell>
          <cell r="E13645" t="str">
            <v>許尊先生</v>
          </cell>
          <cell r="F13645">
            <v>955885761</v>
          </cell>
        </row>
        <row r="13646">
          <cell r="A13646" t="str">
            <v>V370271</v>
          </cell>
          <cell r="B13646" t="str">
            <v>ANF6856</v>
          </cell>
          <cell r="C13646" t="str">
            <v>小姐</v>
          </cell>
          <cell r="D13646" t="str">
            <v>陳慧姍</v>
          </cell>
          <cell r="E13646" t="str">
            <v>陳慧姍小姐</v>
          </cell>
          <cell r="F13646">
            <v>928224265</v>
          </cell>
        </row>
        <row r="13647">
          <cell r="A13647" t="str">
            <v>V370462</v>
          </cell>
          <cell r="B13647" t="str">
            <v>ANM8592</v>
          </cell>
          <cell r="C13647" t="str">
            <v>先生</v>
          </cell>
          <cell r="D13647" t="str">
            <v>楊得暉</v>
          </cell>
          <cell r="E13647" t="str">
            <v>楊得暉先生</v>
          </cell>
          <cell r="F13647">
            <v>935837797</v>
          </cell>
        </row>
        <row r="13648">
          <cell r="A13648" t="str">
            <v>V370537</v>
          </cell>
          <cell r="B13648" t="str">
            <v>ANN2923</v>
          </cell>
          <cell r="C13648" t="str">
            <v>先生</v>
          </cell>
          <cell r="D13648" t="str">
            <v>胡延年</v>
          </cell>
          <cell r="E13648" t="str">
            <v>胡延年先生</v>
          </cell>
          <cell r="F13648">
            <v>905139630</v>
          </cell>
        </row>
        <row r="13649">
          <cell r="A13649" t="str">
            <v>V370549</v>
          </cell>
          <cell r="B13649" t="str">
            <v>ANN2201</v>
          </cell>
          <cell r="C13649" t="str">
            <v>先生</v>
          </cell>
          <cell r="D13649" t="str">
            <v>黃文貞</v>
          </cell>
          <cell r="E13649" t="str">
            <v>侯旻志先生</v>
          </cell>
          <cell r="F13649">
            <v>936183181</v>
          </cell>
        </row>
        <row r="13650">
          <cell r="A13650" t="str">
            <v>V370679</v>
          </cell>
          <cell r="B13650" t="str">
            <v>ANW2513</v>
          </cell>
          <cell r="C13650" t="str">
            <v>先生</v>
          </cell>
          <cell r="D13650" t="str">
            <v>葉君達</v>
          </cell>
          <cell r="E13650" t="str">
            <v>葉君達先生</v>
          </cell>
          <cell r="F13650">
            <v>911819670</v>
          </cell>
        </row>
        <row r="13651">
          <cell r="A13651" t="str">
            <v>V370774</v>
          </cell>
          <cell r="B13651" t="str">
            <v>AKB0910</v>
          </cell>
          <cell r="C13651" t="str">
            <v>小姐</v>
          </cell>
          <cell r="D13651" t="str">
            <v>劉麗雪</v>
          </cell>
          <cell r="E13651" t="str">
            <v>劉麗雪小姐</v>
          </cell>
          <cell r="F13651">
            <v>963635553</v>
          </cell>
        </row>
        <row r="13652">
          <cell r="A13652" t="str">
            <v>V370788</v>
          </cell>
          <cell r="B13652" t="str">
            <v>ANX0937</v>
          </cell>
          <cell r="C13652" t="str">
            <v>先生</v>
          </cell>
          <cell r="D13652" t="str">
            <v>山形設計有限公司邱鄭哲</v>
          </cell>
          <cell r="E13652" t="str">
            <v>邱鄭哲先生</v>
          </cell>
          <cell r="F13652">
            <v>937529104</v>
          </cell>
        </row>
        <row r="13653">
          <cell r="A13653" t="str">
            <v>V370790</v>
          </cell>
          <cell r="B13653" t="str">
            <v>ANN3833</v>
          </cell>
          <cell r="C13653" t="str">
            <v>先生</v>
          </cell>
          <cell r="D13653" t="str">
            <v>陳奕綸</v>
          </cell>
          <cell r="E13653" t="str">
            <v>陳奕綸先生</v>
          </cell>
          <cell r="F13653">
            <v>989107186</v>
          </cell>
        </row>
        <row r="13654">
          <cell r="A13654" t="str">
            <v>V370863</v>
          </cell>
          <cell r="B13654" t="str">
            <v>ANV2669</v>
          </cell>
          <cell r="C13654" t="str">
            <v>先生</v>
          </cell>
          <cell r="D13654" t="str">
            <v>徐明楷</v>
          </cell>
          <cell r="E13654" t="str">
            <v>徐明楷先生</v>
          </cell>
          <cell r="F13654">
            <v>975961775</v>
          </cell>
        </row>
        <row r="13655">
          <cell r="A13655" t="str">
            <v>V372917</v>
          </cell>
          <cell r="B13655" t="str">
            <v>ANH0118</v>
          </cell>
          <cell r="C13655" t="str">
            <v>先生</v>
          </cell>
          <cell r="D13655" t="str">
            <v>陳鏡樂</v>
          </cell>
          <cell r="E13655" t="str">
            <v>陳鏡樂先生</v>
          </cell>
          <cell r="F13655">
            <v>989860986</v>
          </cell>
        </row>
        <row r="13656">
          <cell r="A13656" t="str">
            <v>V372973</v>
          </cell>
          <cell r="B13656" t="str">
            <v>ANA3128</v>
          </cell>
          <cell r="C13656" t="str">
            <v>小姐</v>
          </cell>
          <cell r="D13656" t="str">
            <v>陳幼平</v>
          </cell>
          <cell r="E13656" t="str">
            <v>陳幼平小姐</v>
          </cell>
          <cell r="F13656">
            <v>918660504</v>
          </cell>
        </row>
        <row r="13657">
          <cell r="A13657" t="str">
            <v>V373142</v>
          </cell>
          <cell r="B13657" t="str">
            <v>APQ2235</v>
          </cell>
          <cell r="C13657" t="str">
            <v>先生</v>
          </cell>
          <cell r="D13657" t="str">
            <v>陳偉珩</v>
          </cell>
          <cell r="E13657" t="str">
            <v>陳偉珩先生</v>
          </cell>
          <cell r="F13657">
            <v>928262295</v>
          </cell>
        </row>
        <row r="13658">
          <cell r="A13658" t="str">
            <v>V401049</v>
          </cell>
          <cell r="B13658" t="str">
            <v>AKN2608</v>
          </cell>
          <cell r="C13658" t="str">
            <v>小姐</v>
          </cell>
          <cell r="D13658" t="str">
            <v>林采縈</v>
          </cell>
          <cell r="E13658" t="str">
            <v>林采縈小姐</v>
          </cell>
          <cell r="F13658">
            <v>911819289</v>
          </cell>
        </row>
        <row r="13659">
          <cell r="A13659" t="str">
            <v>V401174</v>
          </cell>
          <cell r="B13659" t="str">
            <v>AKW9656</v>
          </cell>
          <cell r="C13659" t="str">
            <v>先生</v>
          </cell>
          <cell r="D13659" t="str">
            <v>胡德成</v>
          </cell>
          <cell r="E13659" t="str">
            <v>胡德成先生</v>
          </cell>
          <cell r="F13659">
            <v>981696002</v>
          </cell>
        </row>
        <row r="13660">
          <cell r="A13660" t="str">
            <v>V401175</v>
          </cell>
          <cell r="B13660" t="str">
            <v>AKN2337</v>
          </cell>
          <cell r="C13660" t="str">
            <v>先生</v>
          </cell>
          <cell r="D13660" t="str">
            <v>謝明峰</v>
          </cell>
          <cell r="E13660" t="str">
            <v>謝明峰先生</v>
          </cell>
          <cell r="F13660">
            <v>981533547</v>
          </cell>
        </row>
        <row r="13661">
          <cell r="A13661" t="str">
            <v>V401255</v>
          </cell>
          <cell r="B13661" t="str">
            <v>AMY9710</v>
          </cell>
          <cell r="C13661" t="str">
            <v>小姐</v>
          </cell>
          <cell r="D13661" t="str">
            <v>趙珮涵</v>
          </cell>
          <cell r="E13661" t="str">
            <v>趙珮涵小姐</v>
          </cell>
          <cell r="F13661">
            <v>930919863</v>
          </cell>
        </row>
        <row r="13662">
          <cell r="A13662" t="str">
            <v>V401257</v>
          </cell>
          <cell r="B13662" t="str">
            <v>ALL0612</v>
          </cell>
          <cell r="C13662" t="str">
            <v>先生</v>
          </cell>
          <cell r="D13662" t="str">
            <v>張良助</v>
          </cell>
          <cell r="E13662" t="str">
            <v>張良助先生</v>
          </cell>
          <cell r="F13662">
            <v>975678631</v>
          </cell>
        </row>
        <row r="13663">
          <cell r="A13663" t="str">
            <v>V401479</v>
          </cell>
          <cell r="B13663" t="str">
            <v>AKW0190</v>
          </cell>
          <cell r="C13663" t="str">
            <v>先生</v>
          </cell>
          <cell r="D13663" t="str">
            <v>許鈞程</v>
          </cell>
          <cell r="E13663" t="str">
            <v>許鈞程先生</v>
          </cell>
          <cell r="F13663">
            <v>911681714</v>
          </cell>
        </row>
        <row r="13664">
          <cell r="A13664" t="str">
            <v>V401711</v>
          </cell>
          <cell r="B13664" t="str">
            <v>AXD0718</v>
          </cell>
          <cell r="C13664" t="str">
            <v>小姐</v>
          </cell>
          <cell r="D13664" t="str">
            <v>周惠月</v>
          </cell>
          <cell r="E13664" t="str">
            <v>周惠月小姐</v>
          </cell>
          <cell r="F13664">
            <v>912270222</v>
          </cell>
        </row>
        <row r="13665">
          <cell r="A13665" t="str">
            <v>V401715</v>
          </cell>
          <cell r="B13665" t="str">
            <v>AMH0918</v>
          </cell>
          <cell r="C13665" t="str">
            <v>先生</v>
          </cell>
          <cell r="D13665" t="str">
            <v>蘇雅惠</v>
          </cell>
          <cell r="E13665" t="str">
            <v>賴先生先生</v>
          </cell>
          <cell r="F13665">
            <v>920035611</v>
          </cell>
        </row>
        <row r="13666">
          <cell r="A13666" t="str">
            <v>V401716</v>
          </cell>
          <cell r="B13666" t="str">
            <v>AMH8989</v>
          </cell>
          <cell r="C13666" t="str">
            <v>先生</v>
          </cell>
          <cell r="D13666" t="str">
            <v>格豐貿易有限公司陳廷瑋</v>
          </cell>
          <cell r="E13666" t="str">
            <v>陳廷瑋先生</v>
          </cell>
          <cell r="F13666">
            <v>988357241</v>
          </cell>
        </row>
        <row r="13667">
          <cell r="A13667" t="str">
            <v>V401839</v>
          </cell>
          <cell r="B13667" t="str">
            <v>AKQ0118</v>
          </cell>
          <cell r="C13667" t="str">
            <v>先生</v>
          </cell>
          <cell r="D13667" t="str">
            <v>誌元股份有限公司鄭軒誌</v>
          </cell>
          <cell r="E13667" t="str">
            <v>鄭軒誌先生</v>
          </cell>
          <cell r="F13667">
            <v>931642857</v>
          </cell>
        </row>
        <row r="13668">
          <cell r="A13668" t="str">
            <v>V401982</v>
          </cell>
          <cell r="B13668" t="str">
            <v>AKM8271</v>
          </cell>
          <cell r="C13668" t="str">
            <v>先生</v>
          </cell>
          <cell r="D13668" t="str">
            <v>蔡毓熙</v>
          </cell>
          <cell r="E13668" t="str">
            <v>梁忠道先生</v>
          </cell>
          <cell r="F13668">
            <v>910092245</v>
          </cell>
        </row>
        <row r="13669">
          <cell r="A13669" t="str">
            <v>V402304</v>
          </cell>
          <cell r="B13669" t="str">
            <v>AKN5508</v>
          </cell>
          <cell r="C13669" t="str">
            <v>小姐</v>
          </cell>
          <cell r="D13669" t="str">
            <v>川方企業(股)黃家玲</v>
          </cell>
          <cell r="E13669" t="str">
            <v>黃家玲小姐</v>
          </cell>
          <cell r="F13669">
            <v>932213550</v>
          </cell>
        </row>
        <row r="13670">
          <cell r="A13670" t="str">
            <v>V402417</v>
          </cell>
          <cell r="B13670" t="str">
            <v>AQX8859</v>
          </cell>
          <cell r="C13670" t="str">
            <v>先生</v>
          </cell>
          <cell r="D13670" t="str">
            <v>洪熙灃</v>
          </cell>
          <cell r="E13670" t="str">
            <v>洪熙灃先生</v>
          </cell>
          <cell r="F13670">
            <v>987615807</v>
          </cell>
        </row>
        <row r="13671">
          <cell r="A13671" t="str">
            <v>V402532</v>
          </cell>
          <cell r="B13671" t="str">
            <v>AKN3565</v>
          </cell>
          <cell r="C13671" t="str">
            <v>小姐</v>
          </cell>
          <cell r="D13671" t="str">
            <v>陳芷檸</v>
          </cell>
          <cell r="E13671" t="str">
            <v>陳芷檸小姐</v>
          </cell>
          <cell r="F13671">
            <v>988010133</v>
          </cell>
        </row>
        <row r="13672">
          <cell r="A13672" t="str">
            <v>V402736</v>
          </cell>
          <cell r="B13672" t="str">
            <v>AMB3668</v>
          </cell>
          <cell r="C13672" t="str">
            <v>先生</v>
          </cell>
          <cell r="D13672" t="str">
            <v>大協廣告事業股份有限公司鄭鈞鴻</v>
          </cell>
          <cell r="E13672" t="str">
            <v>鄭鈞鴻先生</v>
          </cell>
          <cell r="F13672">
            <v>988173867</v>
          </cell>
        </row>
        <row r="13673">
          <cell r="A13673" t="str">
            <v>V402959</v>
          </cell>
          <cell r="B13673" t="str">
            <v>AKN3806</v>
          </cell>
          <cell r="C13673" t="str">
            <v>小姐</v>
          </cell>
          <cell r="D13673" t="str">
            <v>李惠娜</v>
          </cell>
          <cell r="E13673" t="str">
            <v>李惠娜小姐</v>
          </cell>
          <cell r="F13673">
            <v>933888681</v>
          </cell>
        </row>
        <row r="13674">
          <cell r="A13674" t="str">
            <v>V402960</v>
          </cell>
          <cell r="B13674" t="str">
            <v>AKN3125</v>
          </cell>
          <cell r="C13674" t="str">
            <v>小姐</v>
          </cell>
          <cell r="D13674" t="str">
            <v>詹千儀</v>
          </cell>
          <cell r="E13674" t="str">
            <v>詹千儀小姐</v>
          </cell>
          <cell r="F13674">
            <v>921691220</v>
          </cell>
        </row>
        <row r="13675">
          <cell r="A13675" t="str">
            <v>V403258</v>
          </cell>
          <cell r="B13675" t="str">
            <v>APK5265</v>
          </cell>
          <cell r="C13675" t="str">
            <v>小姐</v>
          </cell>
          <cell r="D13675" t="str">
            <v>魏瑛萱</v>
          </cell>
          <cell r="E13675" t="str">
            <v>魏瑛萱小姐</v>
          </cell>
          <cell r="F13675">
            <v>925131597</v>
          </cell>
        </row>
        <row r="13676">
          <cell r="A13676" t="str">
            <v>V403716</v>
          </cell>
          <cell r="B13676" t="str">
            <v>AMY0268</v>
          </cell>
          <cell r="C13676" t="str">
            <v>先生</v>
          </cell>
          <cell r="D13676" t="str">
            <v>吳杰軒</v>
          </cell>
          <cell r="E13676" t="str">
            <v>吳杰軒先生</v>
          </cell>
          <cell r="F13676">
            <v>972177323</v>
          </cell>
        </row>
        <row r="13677">
          <cell r="A13677" t="str">
            <v>V404030</v>
          </cell>
          <cell r="B13677" t="str">
            <v>AKX0986</v>
          </cell>
          <cell r="C13677" t="str">
            <v>小姐</v>
          </cell>
          <cell r="D13677" t="str">
            <v>許毓云</v>
          </cell>
          <cell r="E13677" t="str">
            <v>許毓云小姐</v>
          </cell>
          <cell r="F13677">
            <v>988240607</v>
          </cell>
        </row>
        <row r="13678">
          <cell r="A13678" t="str">
            <v>V404196</v>
          </cell>
          <cell r="B13678" t="str">
            <v>AKP2826</v>
          </cell>
          <cell r="C13678" t="str">
            <v>先生</v>
          </cell>
          <cell r="D13678" t="str">
            <v>賴俊男</v>
          </cell>
          <cell r="E13678" t="str">
            <v>賴俊男先生</v>
          </cell>
          <cell r="F13678">
            <v>935356780</v>
          </cell>
        </row>
        <row r="13679">
          <cell r="A13679" t="str">
            <v>V404197</v>
          </cell>
          <cell r="B13679" t="str">
            <v>AKP6685</v>
          </cell>
          <cell r="C13679" t="str">
            <v>小姐</v>
          </cell>
          <cell r="D13679" t="str">
            <v>張嘉倩</v>
          </cell>
          <cell r="E13679" t="str">
            <v>張嘉倩小姐</v>
          </cell>
          <cell r="F13679">
            <v>921060265</v>
          </cell>
        </row>
        <row r="13680">
          <cell r="A13680" t="str">
            <v>V404200</v>
          </cell>
          <cell r="B13680" t="str">
            <v>AMY0502</v>
          </cell>
          <cell r="C13680" t="str">
            <v>先生</v>
          </cell>
          <cell r="D13680" t="str">
            <v>孫偉倫</v>
          </cell>
          <cell r="E13680" t="str">
            <v>孫偉倫先生</v>
          </cell>
          <cell r="F13680">
            <v>903118103</v>
          </cell>
        </row>
        <row r="13681">
          <cell r="A13681" t="str">
            <v>V404269</v>
          </cell>
          <cell r="B13681" t="str">
            <v>AKX9520</v>
          </cell>
          <cell r="C13681" t="str">
            <v>先生</v>
          </cell>
          <cell r="D13681" t="str">
            <v>郭武勇</v>
          </cell>
          <cell r="E13681" t="str">
            <v>郭武勇先生</v>
          </cell>
          <cell r="F13681">
            <v>975250919</v>
          </cell>
        </row>
        <row r="13682">
          <cell r="A13682" t="str">
            <v>V404270</v>
          </cell>
          <cell r="B13682" t="str">
            <v>AKP3386</v>
          </cell>
          <cell r="C13682" t="str">
            <v>小姐</v>
          </cell>
          <cell r="D13682" t="str">
            <v>葉青</v>
          </cell>
          <cell r="E13682" t="str">
            <v>儀蔚瀅小姐</v>
          </cell>
          <cell r="F13682">
            <v>955447257</v>
          </cell>
        </row>
        <row r="13683">
          <cell r="A13683" t="str">
            <v>V404272</v>
          </cell>
          <cell r="B13683" t="str">
            <v>V404272</v>
          </cell>
          <cell r="C13683" t="str">
            <v>先生</v>
          </cell>
          <cell r="D13683" t="str">
            <v>車已賣</v>
          </cell>
          <cell r="E13683" t="str">
            <v>車已賣先生</v>
          </cell>
          <cell r="F13683">
            <v>900000000</v>
          </cell>
        </row>
        <row r="13684">
          <cell r="A13684" t="str">
            <v>V404364</v>
          </cell>
          <cell r="B13684" t="str">
            <v>AKP0318</v>
          </cell>
          <cell r="C13684" t="str">
            <v>小姐</v>
          </cell>
          <cell r="D13684" t="str">
            <v>郭怡意</v>
          </cell>
          <cell r="E13684" t="str">
            <v>郭怡意小姐</v>
          </cell>
          <cell r="F13684">
            <v>911299968</v>
          </cell>
        </row>
        <row r="13685">
          <cell r="A13685" t="str">
            <v>V404366</v>
          </cell>
          <cell r="B13685" t="str">
            <v>AKX0857</v>
          </cell>
          <cell r="C13685" t="str">
            <v>先生</v>
          </cell>
          <cell r="D13685" t="str">
            <v>黃珮玟</v>
          </cell>
          <cell r="E13685" t="str">
            <v>徐新泉先生</v>
          </cell>
          <cell r="F13685">
            <v>953646060</v>
          </cell>
        </row>
        <row r="13686">
          <cell r="A13686" t="str">
            <v>V404503</v>
          </cell>
          <cell r="B13686" t="str">
            <v>APP8289</v>
          </cell>
          <cell r="C13686" t="str">
            <v>先生</v>
          </cell>
          <cell r="D13686" t="str">
            <v>許指寬</v>
          </cell>
          <cell r="E13686" t="str">
            <v>許指寬先生</v>
          </cell>
          <cell r="F13686">
            <v>922061378</v>
          </cell>
        </row>
        <row r="13687">
          <cell r="A13687" t="str">
            <v>V404729</v>
          </cell>
          <cell r="B13687" t="str">
            <v>AXC8828</v>
          </cell>
          <cell r="C13687" t="str">
            <v>小姐</v>
          </cell>
          <cell r="D13687" t="str">
            <v>宜立特(股)-財盟小客車陳姿文</v>
          </cell>
          <cell r="E13687" t="str">
            <v>陳姿文小姐</v>
          </cell>
          <cell r="F13687">
            <v>988030037</v>
          </cell>
        </row>
        <row r="13688">
          <cell r="A13688" t="str">
            <v>V404737</v>
          </cell>
          <cell r="B13688" t="str">
            <v>ALZ0152</v>
          </cell>
          <cell r="C13688" t="str">
            <v>先生</v>
          </cell>
          <cell r="D13688" t="str">
            <v>陳木義</v>
          </cell>
          <cell r="E13688" t="str">
            <v>陳木義先生</v>
          </cell>
          <cell r="F13688">
            <v>978001275</v>
          </cell>
        </row>
        <row r="13689">
          <cell r="A13689" t="str">
            <v>V404828</v>
          </cell>
          <cell r="B13689" t="str">
            <v>ANF2188</v>
          </cell>
          <cell r="C13689" t="str">
            <v>小姐</v>
          </cell>
          <cell r="D13689" t="str">
            <v>孫琳琳</v>
          </cell>
          <cell r="E13689" t="str">
            <v>孫琳琳小姐</v>
          </cell>
          <cell r="F13689">
            <v>932350360</v>
          </cell>
        </row>
        <row r="13690">
          <cell r="A13690" t="str">
            <v>V404917</v>
          </cell>
          <cell r="B13690" t="str">
            <v>AKP2676</v>
          </cell>
          <cell r="C13690" t="str">
            <v>先生</v>
          </cell>
          <cell r="D13690" t="str">
            <v>林佳濱</v>
          </cell>
          <cell r="E13690" t="str">
            <v>林佳濱先生</v>
          </cell>
          <cell r="F13690">
            <v>975362630</v>
          </cell>
        </row>
        <row r="13691">
          <cell r="A13691" t="str">
            <v>V405016</v>
          </cell>
          <cell r="B13691" t="str">
            <v>AKR1717</v>
          </cell>
          <cell r="C13691" t="str">
            <v>小姐</v>
          </cell>
          <cell r="D13691" t="str">
            <v>蘇鶯鶯</v>
          </cell>
          <cell r="E13691" t="str">
            <v>蘇鶯鶯小姐</v>
          </cell>
          <cell r="F13691">
            <v>932188199</v>
          </cell>
        </row>
        <row r="13692">
          <cell r="A13692" t="str">
            <v>V405146</v>
          </cell>
          <cell r="B13692" t="str">
            <v>AKQ2535</v>
          </cell>
          <cell r="C13692" t="str">
            <v>先生</v>
          </cell>
          <cell r="D13692" t="str">
            <v>蔡明翰</v>
          </cell>
          <cell r="E13692" t="str">
            <v>蔡明翰先生</v>
          </cell>
          <cell r="F13692">
            <v>935763128</v>
          </cell>
        </row>
        <row r="13693">
          <cell r="A13693" t="str">
            <v>V405693</v>
          </cell>
          <cell r="B13693" t="str">
            <v>AKP6170</v>
          </cell>
          <cell r="C13693" t="str">
            <v>小姐</v>
          </cell>
          <cell r="D13693" t="str">
            <v>黃蕙茹</v>
          </cell>
          <cell r="E13693" t="str">
            <v>黃蕙茹小姐</v>
          </cell>
          <cell r="F13693">
            <v>928817826</v>
          </cell>
        </row>
        <row r="13694">
          <cell r="A13694" t="str">
            <v>V405694</v>
          </cell>
          <cell r="B13694" t="str">
            <v>ARE1677</v>
          </cell>
          <cell r="C13694" t="str">
            <v>先生</v>
          </cell>
          <cell r="D13694" t="str">
            <v>0楊家豪</v>
          </cell>
          <cell r="E13694" t="str">
            <v>楊家豪先生</v>
          </cell>
          <cell r="F13694">
            <v>987169085</v>
          </cell>
        </row>
        <row r="13695">
          <cell r="A13695" t="str">
            <v>V405767</v>
          </cell>
          <cell r="B13695" t="str">
            <v>AMN3027</v>
          </cell>
          <cell r="C13695" t="str">
            <v>小姐</v>
          </cell>
          <cell r="D13695" t="str">
            <v>林方得</v>
          </cell>
          <cell r="E13695" t="str">
            <v>陳美華小姐</v>
          </cell>
          <cell r="F13695">
            <v>933077002</v>
          </cell>
        </row>
        <row r="13696">
          <cell r="A13696" t="str">
            <v>V405954</v>
          </cell>
          <cell r="B13696" t="str">
            <v>AKR2012</v>
          </cell>
          <cell r="C13696" t="str">
            <v>小姐</v>
          </cell>
          <cell r="D13696" t="str">
            <v>林蔚羽</v>
          </cell>
          <cell r="E13696" t="str">
            <v>林蔚羽小姐</v>
          </cell>
          <cell r="F13696">
            <v>937992327</v>
          </cell>
        </row>
        <row r="13697">
          <cell r="A13697" t="str">
            <v>V406008</v>
          </cell>
          <cell r="B13697" t="str">
            <v>AKX3679</v>
          </cell>
          <cell r="C13697" t="str">
            <v>小姐</v>
          </cell>
          <cell r="D13697" t="str">
            <v>吳靆蔆</v>
          </cell>
          <cell r="E13697" t="str">
            <v>吳靆蔆小姐</v>
          </cell>
          <cell r="F13697">
            <v>925076172</v>
          </cell>
        </row>
        <row r="13698">
          <cell r="A13698" t="str">
            <v>V406019</v>
          </cell>
          <cell r="B13698" t="str">
            <v>AKQ5112</v>
          </cell>
          <cell r="C13698" t="str">
            <v>小姐</v>
          </cell>
          <cell r="D13698" t="str">
            <v>羅方佑</v>
          </cell>
          <cell r="E13698" t="str">
            <v>羅方佑小姐</v>
          </cell>
          <cell r="F13698">
            <v>975565600</v>
          </cell>
        </row>
        <row r="13699">
          <cell r="A13699" t="str">
            <v>V406103</v>
          </cell>
          <cell r="B13699" t="str">
            <v>AKR1166</v>
          </cell>
          <cell r="C13699" t="str">
            <v>小姐</v>
          </cell>
          <cell r="D13699" t="str">
            <v>朱延璐</v>
          </cell>
          <cell r="E13699" t="str">
            <v>朱延璐小姐</v>
          </cell>
          <cell r="F13699">
            <v>933201091</v>
          </cell>
        </row>
        <row r="13700">
          <cell r="A13700" t="str">
            <v>V406107</v>
          </cell>
          <cell r="B13700" t="str">
            <v>AKY1217</v>
          </cell>
          <cell r="C13700" t="str">
            <v>小姐</v>
          </cell>
          <cell r="D13700" t="str">
            <v>張雅雯</v>
          </cell>
          <cell r="E13700" t="str">
            <v>張雅雯小姐</v>
          </cell>
          <cell r="F13700">
            <v>925808301</v>
          </cell>
        </row>
        <row r="13701">
          <cell r="A13701" t="str">
            <v>V406295</v>
          </cell>
          <cell r="B13701" t="str">
            <v>AKR6286</v>
          </cell>
          <cell r="C13701" t="str">
            <v>先生</v>
          </cell>
          <cell r="D13701" t="str">
            <v>李淮宥</v>
          </cell>
          <cell r="E13701" t="str">
            <v>李淮宥先生</v>
          </cell>
          <cell r="F13701">
            <v>961571338</v>
          </cell>
        </row>
        <row r="13702">
          <cell r="A13702" t="str">
            <v>V406358</v>
          </cell>
          <cell r="B13702" t="str">
            <v>ANJ1212</v>
          </cell>
          <cell r="C13702" t="str">
            <v>小姐</v>
          </cell>
          <cell r="D13702" t="str">
            <v>江蓓儀</v>
          </cell>
          <cell r="E13702" t="str">
            <v>江蓓儀小姐</v>
          </cell>
          <cell r="F13702">
            <v>935233992</v>
          </cell>
        </row>
        <row r="13703">
          <cell r="A13703" t="str">
            <v>V406359</v>
          </cell>
          <cell r="B13703" t="str">
            <v>AKR3383</v>
          </cell>
          <cell r="C13703" t="str">
            <v>先生</v>
          </cell>
          <cell r="D13703" t="str">
            <v>呂安倫</v>
          </cell>
          <cell r="E13703" t="str">
            <v>呂安倫先生</v>
          </cell>
          <cell r="F13703">
            <v>935627961</v>
          </cell>
        </row>
        <row r="13704">
          <cell r="A13704" t="str">
            <v>V406365</v>
          </cell>
          <cell r="B13704" t="str">
            <v>ALB3155</v>
          </cell>
          <cell r="C13704" t="str">
            <v>小姐</v>
          </cell>
          <cell r="D13704" t="str">
            <v>昌漢開發工程有限公司李惠雯</v>
          </cell>
          <cell r="E13704" t="str">
            <v>李惠雯小姐</v>
          </cell>
          <cell r="F13704">
            <v>922535177</v>
          </cell>
        </row>
        <row r="13705">
          <cell r="A13705" t="str">
            <v>V406423</v>
          </cell>
          <cell r="B13705" t="str">
            <v>AKR1550</v>
          </cell>
          <cell r="C13705" t="str">
            <v>小姐</v>
          </cell>
          <cell r="D13705" t="str">
            <v>陳瀅心</v>
          </cell>
          <cell r="E13705" t="str">
            <v>陳瀅心小姐</v>
          </cell>
          <cell r="F13705">
            <v>922290923</v>
          </cell>
        </row>
        <row r="13706">
          <cell r="A13706" t="str">
            <v>V406424</v>
          </cell>
          <cell r="B13706" t="str">
            <v>RAZ3718</v>
          </cell>
          <cell r="C13706" t="str">
            <v>先生</v>
          </cell>
          <cell r="D13706" t="str">
            <v>永鑫租賃股份有限公司許聖彬</v>
          </cell>
          <cell r="E13706" t="str">
            <v>許聖彬先生</v>
          </cell>
          <cell r="F13706">
            <v>935814858</v>
          </cell>
        </row>
        <row r="13707">
          <cell r="A13707" t="str">
            <v>V406514</v>
          </cell>
          <cell r="B13707" t="str">
            <v>ANU1659</v>
          </cell>
          <cell r="C13707" t="str">
            <v>小姐</v>
          </cell>
          <cell r="D13707" t="str">
            <v>趙慧華</v>
          </cell>
          <cell r="E13707" t="str">
            <v>趙慧華小姐</v>
          </cell>
          <cell r="F13707">
            <v>978997485</v>
          </cell>
        </row>
        <row r="13708">
          <cell r="A13708" t="str">
            <v>V406583</v>
          </cell>
          <cell r="B13708" t="str">
            <v>V406583</v>
          </cell>
          <cell r="C13708" t="str">
            <v>小姐</v>
          </cell>
          <cell r="D13708" t="str">
            <v>黎健菁</v>
          </cell>
          <cell r="E13708" t="str">
            <v>黎健菁小姐</v>
          </cell>
          <cell r="F13708">
            <v>960559511</v>
          </cell>
        </row>
        <row r="13709">
          <cell r="A13709" t="str">
            <v>V406586</v>
          </cell>
          <cell r="B13709" t="str">
            <v>AMH2802</v>
          </cell>
          <cell r="C13709" t="str">
            <v>先生</v>
          </cell>
          <cell r="D13709" t="str">
            <v>莊鈜富</v>
          </cell>
          <cell r="E13709" t="str">
            <v>莊鈜富先生</v>
          </cell>
          <cell r="F13709">
            <v>910239923</v>
          </cell>
        </row>
        <row r="13710">
          <cell r="A13710" t="str">
            <v>V406663</v>
          </cell>
          <cell r="B13710" t="str">
            <v>RAZ5280</v>
          </cell>
          <cell r="C13710" t="str">
            <v>先生</v>
          </cell>
          <cell r="D13710" t="str">
            <v>台灣艾司摩爾(股)公司-台壽保資融高至勛</v>
          </cell>
          <cell r="E13710" t="str">
            <v>高至勛先生</v>
          </cell>
          <cell r="F13710">
            <v>963204702</v>
          </cell>
        </row>
        <row r="13711">
          <cell r="A13711" t="str">
            <v>V406665</v>
          </cell>
          <cell r="B13711" t="str">
            <v>ANA6076</v>
          </cell>
          <cell r="C13711" t="str">
            <v>先生</v>
          </cell>
          <cell r="D13711" t="str">
            <v>久展鋼鐵有限公司許建隆</v>
          </cell>
          <cell r="E13711" t="str">
            <v>許建隆先生</v>
          </cell>
          <cell r="F13711">
            <v>928938281</v>
          </cell>
        </row>
        <row r="13712">
          <cell r="A13712" t="str">
            <v>V406670</v>
          </cell>
          <cell r="B13712" t="str">
            <v>AKR3622</v>
          </cell>
          <cell r="C13712" t="str">
            <v>先生</v>
          </cell>
          <cell r="D13712" t="str">
            <v>黃家煦</v>
          </cell>
          <cell r="E13712" t="str">
            <v>黃家煦先生</v>
          </cell>
          <cell r="F13712">
            <v>921892755</v>
          </cell>
        </row>
        <row r="13713">
          <cell r="A13713" t="str">
            <v>V406672</v>
          </cell>
          <cell r="B13713" t="str">
            <v>AMW7000</v>
          </cell>
          <cell r="C13713" t="str">
            <v>先生</v>
          </cell>
          <cell r="D13713" t="str">
            <v>高祺棟</v>
          </cell>
          <cell r="E13713" t="str">
            <v>高祺棟先生</v>
          </cell>
          <cell r="F13713">
            <v>988205247</v>
          </cell>
        </row>
        <row r="13714">
          <cell r="A13714" t="str">
            <v>V406729</v>
          </cell>
          <cell r="B13714" t="str">
            <v>ANA9218</v>
          </cell>
          <cell r="C13714" t="str">
            <v>先生</v>
          </cell>
          <cell r="D13714" t="str">
            <v>陳奎嘉</v>
          </cell>
          <cell r="E13714" t="str">
            <v>陳奎嘉先生</v>
          </cell>
          <cell r="F13714">
            <v>932968609</v>
          </cell>
        </row>
        <row r="13715">
          <cell r="A13715" t="str">
            <v>V407261</v>
          </cell>
          <cell r="B13715" t="str">
            <v>APM9385</v>
          </cell>
          <cell r="C13715" t="str">
            <v>小姐</v>
          </cell>
          <cell r="D13715" t="str">
            <v>林雅慧</v>
          </cell>
          <cell r="E13715" t="str">
            <v>林雅慧小姐</v>
          </cell>
          <cell r="F13715">
            <v>927599388</v>
          </cell>
        </row>
        <row r="13716">
          <cell r="A13716" t="str">
            <v>V407411</v>
          </cell>
          <cell r="B13716" t="str">
            <v>AMY6198</v>
          </cell>
          <cell r="C13716" t="str">
            <v>小姐</v>
          </cell>
          <cell r="D13716" t="str">
            <v>莊翼蓮</v>
          </cell>
          <cell r="E13716" t="str">
            <v>莊翼蓮小姐</v>
          </cell>
          <cell r="F13716">
            <v>933770154</v>
          </cell>
        </row>
        <row r="13717">
          <cell r="A13717" t="str">
            <v>V407538</v>
          </cell>
          <cell r="B13717" t="str">
            <v>AKS1205</v>
          </cell>
          <cell r="C13717" t="str">
            <v>小姐</v>
          </cell>
          <cell r="D13717" t="str">
            <v>蕭承濂</v>
          </cell>
          <cell r="E13717" t="str">
            <v>劉倍吟小姐</v>
          </cell>
          <cell r="F13717">
            <v>932681757</v>
          </cell>
        </row>
        <row r="13718">
          <cell r="A13718" t="str">
            <v>V407758</v>
          </cell>
          <cell r="B13718" t="str">
            <v>AMY5625</v>
          </cell>
          <cell r="C13718" t="str">
            <v>小姐</v>
          </cell>
          <cell r="D13718" t="str">
            <v>陳子巾辰</v>
          </cell>
          <cell r="E13718" t="str">
            <v>陳子巾辰小姐</v>
          </cell>
          <cell r="F13718">
            <v>932191972</v>
          </cell>
        </row>
        <row r="13719">
          <cell r="A13719" t="str">
            <v>V407835</v>
          </cell>
          <cell r="B13719" t="str">
            <v>ANA5516</v>
          </cell>
          <cell r="C13719" t="str">
            <v>小姐</v>
          </cell>
          <cell r="D13719" t="str">
            <v>何旻凌</v>
          </cell>
          <cell r="E13719" t="str">
            <v>何旻凌小姐</v>
          </cell>
          <cell r="F13719">
            <v>961079792</v>
          </cell>
        </row>
        <row r="13720">
          <cell r="A13720" t="str">
            <v>V407923</v>
          </cell>
          <cell r="B13720" t="str">
            <v>AMY0513</v>
          </cell>
          <cell r="C13720" t="str">
            <v>小姐</v>
          </cell>
          <cell r="D13720" t="str">
            <v>陳韋汝</v>
          </cell>
          <cell r="E13720" t="str">
            <v>陳韋汝小姐</v>
          </cell>
          <cell r="F13720">
            <v>922910960</v>
          </cell>
        </row>
        <row r="13721">
          <cell r="A13721" t="str">
            <v>V407927</v>
          </cell>
          <cell r="B13721" t="str">
            <v>APK5186</v>
          </cell>
          <cell r="C13721" t="str">
            <v>先生</v>
          </cell>
          <cell r="D13721" t="str">
            <v>李忠諺</v>
          </cell>
          <cell r="E13721" t="str">
            <v>李忠諺先生</v>
          </cell>
          <cell r="F13721">
            <v>910128799</v>
          </cell>
        </row>
        <row r="13722">
          <cell r="A13722" t="str">
            <v>V408008</v>
          </cell>
          <cell r="B13722" t="str">
            <v>ANA2757</v>
          </cell>
          <cell r="C13722" t="str">
            <v>小姐</v>
          </cell>
          <cell r="D13722" t="str">
            <v>林英鴻</v>
          </cell>
          <cell r="E13722" t="str">
            <v>林英鴻小姐</v>
          </cell>
          <cell r="F13722">
            <v>968111057</v>
          </cell>
        </row>
        <row r="13723">
          <cell r="A13723" t="str">
            <v>V408012</v>
          </cell>
          <cell r="B13723" t="str">
            <v>AKH1255</v>
          </cell>
          <cell r="C13723" t="str">
            <v>小姐</v>
          </cell>
          <cell r="D13723" t="str">
            <v>呂憶如</v>
          </cell>
          <cell r="E13723" t="str">
            <v>呂憶如小姐</v>
          </cell>
          <cell r="F13723">
            <v>919138055</v>
          </cell>
        </row>
        <row r="13724">
          <cell r="A13724" t="str">
            <v>V408082</v>
          </cell>
          <cell r="B13724" t="str">
            <v>ANW5027</v>
          </cell>
          <cell r="C13724" t="str">
            <v>先生</v>
          </cell>
          <cell r="D13724" t="str">
            <v>陳麗貞</v>
          </cell>
          <cell r="E13724" t="str">
            <v>湯永順先生</v>
          </cell>
          <cell r="F13724">
            <v>933737747</v>
          </cell>
        </row>
        <row r="13725">
          <cell r="A13725" t="str">
            <v>V408196</v>
          </cell>
          <cell r="B13725" t="str">
            <v>RBA1266</v>
          </cell>
          <cell r="C13725" t="str">
            <v>小姐</v>
          </cell>
          <cell r="D13725" t="str">
            <v>銓太電線電纜股份有限公司-遠銀國際租賃(股)李寶蓮</v>
          </cell>
          <cell r="E13725" t="str">
            <v>李寶蓮小姐</v>
          </cell>
          <cell r="F13725">
            <v>933158844</v>
          </cell>
        </row>
        <row r="13726">
          <cell r="A13726" t="str">
            <v>V409013</v>
          </cell>
          <cell r="B13726" t="str">
            <v>AMH6893</v>
          </cell>
          <cell r="C13726" t="str">
            <v>先生</v>
          </cell>
          <cell r="D13726" t="str">
            <v>林蔚</v>
          </cell>
          <cell r="E13726" t="str">
            <v>林蔚先生</v>
          </cell>
          <cell r="F13726">
            <v>928585987</v>
          </cell>
        </row>
        <row r="13727">
          <cell r="A13727" t="str">
            <v>V409088</v>
          </cell>
          <cell r="B13727" t="str">
            <v>ARF8222</v>
          </cell>
          <cell r="C13727" t="str">
            <v>小姐</v>
          </cell>
          <cell r="D13727" t="str">
            <v>郭玉姿</v>
          </cell>
          <cell r="E13727" t="str">
            <v>郭玉姿小姐</v>
          </cell>
          <cell r="F13727">
            <v>958426888</v>
          </cell>
        </row>
        <row r="13728">
          <cell r="A13728" t="str">
            <v>V409091</v>
          </cell>
          <cell r="B13728" t="str">
            <v>AKZ2566</v>
          </cell>
          <cell r="C13728" t="str">
            <v>先生</v>
          </cell>
          <cell r="D13728" t="str">
            <v>葉三楊</v>
          </cell>
          <cell r="E13728" t="str">
            <v>葉三楊先生</v>
          </cell>
          <cell r="F13728">
            <v>933376544</v>
          </cell>
        </row>
        <row r="13729">
          <cell r="A13729" t="str">
            <v>V409159</v>
          </cell>
          <cell r="B13729" t="str">
            <v>ANA2610</v>
          </cell>
          <cell r="C13729" t="str">
            <v>小姐</v>
          </cell>
          <cell r="D13729" t="str">
            <v>林怡伶</v>
          </cell>
          <cell r="E13729" t="str">
            <v>林怡伶小姐</v>
          </cell>
          <cell r="F13729">
            <v>937031691</v>
          </cell>
        </row>
        <row r="13730">
          <cell r="A13730" t="str">
            <v>V409285</v>
          </cell>
          <cell r="B13730" t="str">
            <v>ANZ2789</v>
          </cell>
          <cell r="C13730" t="str">
            <v>小姐</v>
          </cell>
          <cell r="D13730" t="str">
            <v>邱欣潔</v>
          </cell>
          <cell r="E13730" t="str">
            <v>邱欣潔小姐</v>
          </cell>
          <cell r="F13730">
            <v>921648969</v>
          </cell>
        </row>
        <row r="13731">
          <cell r="A13731" t="str">
            <v>V409291</v>
          </cell>
          <cell r="B13731" t="str">
            <v>AKZ6118</v>
          </cell>
          <cell r="C13731" t="str">
            <v>先生</v>
          </cell>
          <cell r="D13731" t="str">
            <v>柯享奇</v>
          </cell>
          <cell r="E13731" t="str">
            <v>許甫榮先生</v>
          </cell>
          <cell r="F13731">
            <v>934150003</v>
          </cell>
        </row>
        <row r="13732">
          <cell r="A13732" t="str">
            <v>V409424</v>
          </cell>
          <cell r="B13732" t="str">
            <v>ANA2978</v>
          </cell>
          <cell r="C13732" t="str">
            <v>先生</v>
          </cell>
          <cell r="D13732" t="str">
            <v>洪昆成</v>
          </cell>
          <cell r="E13732" t="str">
            <v>洪昆成先生</v>
          </cell>
          <cell r="F13732">
            <v>936219218</v>
          </cell>
        </row>
        <row r="13733">
          <cell r="A13733" t="str">
            <v>V409808</v>
          </cell>
          <cell r="B13733" t="str">
            <v>RBE1038</v>
          </cell>
          <cell r="C13733" t="str">
            <v>先生</v>
          </cell>
          <cell r="D13733" t="str">
            <v>源象行-和運盧曉傑</v>
          </cell>
          <cell r="E13733" t="str">
            <v>盧曉傑先生</v>
          </cell>
          <cell r="F13733">
            <v>933706761</v>
          </cell>
        </row>
        <row r="13734">
          <cell r="A13734" t="str">
            <v>V409809</v>
          </cell>
          <cell r="B13734" t="str">
            <v>AMZ6700</v>
          </cell>
          <cell r="C13734" t="str">
            <v>先生</v>
          </cell>
          <cell r="D13734" t="str">
            <v>謝順吉</v>
          </cell>
          <cell r="E13734" t="str">
            <v>謝順吉先生</v>
          </cell>
          <cell r="F13734">
            <v>988377319</v>
          </cell>
        </row>
        <row r="13735">
          <cell r="A13735" t="str">
            <v>V409866</v>
          </cell>
          <cell r="B13735" t="str">
            <v>ANM6336</v>
          </cell>
          <cell r="C13735" t="str">
            <v>先生</v>
          </cell>
          <cell r="D13735" t="str">
            <v>胡家瑋</v>
          </cell>
          <cell r="E13735" t="str">
            <v>范富城先生</v>
          </cell>
          <cell r="F13735">
            <v>937630041</v>
          </cell>
        </row>
        <row r="13736">
          <cell r="A13736" t="str">
            <v>V410019</v>
          </cell>
          <cell r="B13736" t="str">
            <v>ANK1357</v>
          </cell>
          <cell r="C13736" t="str">
            <v>先生</v>
          </cell>
          <cell r="D13736" t="str">
            <v>蕭詠翰</v>
          </cell>
          <cell r="E13736" t="str">
            <v>蕭詠翰先生</v>
          </cell>
          <cell r="F13736">
            <v>989741764</v>
          </cell>
        </row>
        <row r="13737">
          <cell r="A13737" t="str">
            <v>V410174</v>
          </cell>
          <cell r="B13737" t="str">
            <v>RBB6732</v>
          </cell>
          <cell r="C13737" t="str">
            <v>先生</v>
          </cell>
          <cell r="D13737" t="str">
            <v>陳美雅</v>
          </cell>
          <cell r="E13737" t="str">
            <v>陳美雅先生</v>
          </cell>
          <cell r="F13737">
            <v>917567009</v>
          </cell>
        </row>
        <row r="13738">
          <cell r="A13738" t="str">
            <v>V410175</v>
          </cell>
          <cell r="B13738" t="str">
            <v>ANN3738</v>
          </cell>
          <cell r="C13738" t="str">
            <v>小姐</v>
          </cell>
          <cell r="D13738" t="str">
            <v>大師國際不動產(股)財盟租賃蔡詠綸</v>
          </cell>
          <cell r="E13738" t="str">
            <v>蔡詠綸小姐</v>
          </cell>
          <cell r="F13738">
            <v>955289298</v>
          </cell>
        </row>
        <row r="13739">
          <cell r="A13739" t="str">
            <v>V410181</v>
          </cell>
          <cell r="B13739" t="str">
            <v>ANN2830</v>
          </cell>
          <cell r="C13739" t="str">
            <v>小姐</v>
          </cell>
          <cell r="D13739" t="str">
            <v>吳瓊如</v>
          </cell>
          <cell r="E13739" t="str">
            <v>吳瓊如小姐</v>
          </cell>
          <cell r="F13739">
            <v>922410030</v>
          </cell>
        </row>
        <row r="13740">
          <cell r="A13740" t="str">
            <v>V410244</v>
          </cell>
          <cell r="B13740" t="str">
            <v>ANN9227</v>
          </cell>
          <cell r="C13740" t="str">
            <v>小姐</v>
          </cell>
          <cell r="D13740" t="str">
            <v>0郭靜婷</v>
          </cell>
          <cell r="E13740" t="str">
            <v>郭靜婷小姐</v>
          </cell>
          <cell r="F13740">
            <v>936179599</v>
          </cell>
        </row>
        <row r="13741">
          <cell r="A13741" t="str">
            <v>V410309</v>
          </cell>
          <cell r="B13741" t="str">
            <v>APD5552</v>
          </cell>
          <cell r="C13741" t="str">
            <v>先生</v>
          </cell>
          <cell r="D13741" t="str">
            <v>鄭惟竹</v>
          </cell>
          <cell r="E13741" t="str">
            <v>鄭惟竹先生</v>
          </cell>
          <cell r="F13741">
            <v>925770777</v>
          </cell>
        </row>
        <row r="13742">
          <cell r="A13742" t="str">
            <v>V410310</v>
          </cell>
          <cell r="B13742" t="str">
            <v>ANU7877</v>
          </cell>
          <cell r="C13742" t="str">
            <v>先生</v>
          </cell>
          <cell r="D13742" t="str">
            <v>林金英</v>
          </cell>
          <cell r="E13742" t="str">
            <v>許書銘先生</v>
          </cell>
          <cell r="F13742">
            <v>955047699</v>
          </cell>
        </row>
        <row r="13743">
          <cell r="A13743" t="str">
            <v>V410377</v>
          </cell>
          <cell r="B13743" t="str">
            <v>AWY6628</v>
          </cell>
          <cell r="C13743" t="str">
            <v>先生</v>
          </cell>
          <cell r="D13743" t="str">
            <v>藍國賓</v>
          </cell>
          <cell r="E13743" t="str">
            <v>藍國賓先生</v>
          </cell>
          <cell r="F13743">
            <v>916306011</v>
          </cell>
        </row>
        <row r="13744">
          <cell r="A13744" t="str">
            <v>V410380</v>
          </cell>
          <cell r="B13744" t="str">
            <v>ANA9563</v>
          </cell>
          <cell r="C13744" t="str">
            <v>小姐</v>
          </cell>
          <cell r="D13744" t="str">
            <v>陳春淑</v>
          </cell>
          <cell r="E13744" t="str">
            <v>陳春淑小姐</v>
          </cell>
          <cell r="F13744">
            <v>935086938</v>
          </cell>
        </row>
        <row r="13745">
          <cell r="A13745" t="str">
            <v>V410381</v>
          </cell>
          <cell r="B13745" t="str">
            <v>ANW8897</v>
          </cell>
          <cell r="C13745" t="str">
            <v>先生</v>
          </cell>
          <cell r="D13745" t="str">
            <v>李宗賢</v>
          </cell>
          <cell r="E13745" t="str">
            <v>李宗賢先生</v>
          </cell>
          <cell r="F13745">
            <v>938921591</v>
          </cell>
        </row>
        <row r="13746">
          <cell r="A13746" t="str">
            <v>V410460</v>
          </cell>
          <cell r="B13746" t="str">
            <v>ANN3980</v>
          </cell>
          <cell r="C13746" t="str">
            <v>先生</v>
          </cell>
          <cell r="D13746" t="str">
            <v>莊育仁</v>
          </cell>
          <cell r="E13746" t="str">
            <v>莊育仁先生</v>
          </cell>
          <cell r="F13746">
            <v>926815495</v>
          </cell>
        </row>
        <row r="13747">
          <cell r="A13747" t="str">
            <v>V410558</v>
          </cell>
          <cell r="B13747" t="str">
            <v>AQA9899</v>
          </cell>
          <cell r="C13747" t="str">
            <v>小姐</v>
          </cell>
          <cell r="D13747" t="str">
            <v>林香芸</v>
          </cell>
          <cell r="E13747" t="str">
            <v>林香芸小姐</v>
          </cell>
          <cell r="F13747">
            <v>912275333</v>
          </cell>
        </row>
        <row r="13748">
          <cell r="A13748" t="str">
            <v>V410790</v>
          </cell>
          <cell r="B13748" t="str">
            <v>AWZ6788</v>
          </cell>
          <cell r="C13748" t="str">
            <v>先生</v>
          </cell>
          <cell r="D13748" t="str">
            <v>0何武尾</v>
          </cell>
          <cell r="E13748" t="str">
            <v>何武尾先生</v>
          </cell>
          <cell r="F13748">
            <v>961197888</v>
          </cell>
        </row>
        <row r="13749">
          <cell r="A13749" t="str">
            <v>V410791</v>
          </cell>
          <cell r="B13749" t="str">
            <v>ANX8126</v>
          </cell>
          <cell r="C13749" t="str">
            <v>小姐</v>
          </cell>
          <cell r="D13749" t="str">
            <v>0廖瑩珠</v>
          </cell>
          <cell r="E13749" t="str">
            <v>廖瑩珠小姐</v>
          </cell>
          <cell r="F13749">
            <v>922258395</v>
          </cell>
        </row>
        <row r="13750">
          <cell r="A13750" t="str">
            <v>V410799</v>
          </cell>
          <cell r="B13750" t="str">
            <v>ALA3863</v>
          </cell>
          <cell r="C13750" t="str">
            <v>先生</v>
          </cell>
          <cell r="D13750" t="str">
            <v>何文璇</v>
          </cell>
          <cell r="E13750" t="str">
            <v>陳玄儒先生</v>
          </cell>
          <cell r="F13750">
            <v>933250164</v>
          </cell>
        </row>
        <row r="13751">
          <cell r="A13751" t="str">
            <v>V410872</v>
          </cell>
          <cell r="B13751" t="str">
            <v>AWD5338</v>
          </cell>
          <cell r="C13751" t="str">
            <v>先生</v>
          </cell>
          <cell r="D13751" t="str">
            <v>陳維民</v>
          </cell>
          <cell r="E13751" t="str">
            <v>陳維民先生</v>
          </cell>
          <cell r="F13751">
            <v>932092274</v>
          </cell>
        </row>
        <row r="13752">
          <cell r="A13752" t="str">
            <v>V411007</v>
          </cell>
          <cell r="B13752" t="str">
            <v>ATA2390</v>
          </cell>
          <cell r="C13752" t="str">
            <v>先生</v>
          </cell>
          <cell r="D13752" t="str">
            <v>邱嘉璽</v>
          </cell>
          <cell r="E13752" t="str">
            <v>邱嘉璽先生</v>
          </cell>
          <cell r="F13752">
            <v>932390293</v>
          </cell>
        </row>
        <row r="13753">
          <cell r="A13753" t="str">
            <v>V411022</v>
          </cell>
          <cell r="B13753" t="str">
            <v>ARE2505</v>
          </cell>
          <cell r="C13753" t="str">
            <v>小姐</v>
          </cell>
          <cell r="D13753" t="str">
            <v>陳秀蓮</v>
          </cell>
          <cell r="E13753" t="str">
            <v>陳秀蓮小姐</v>
          </cell>
          <cell r="F13753">
            <v>920353637</v>
          </cell>
        </row>
        <row r="13754">
          <cell r="A13754" t="str">
            <v>V411029</v>
          </cell>
          <cell r="B13754" t="str">
            <v>ANV1721</v>
          </cell>
          <cell r="C13754" t="str">
            <v>先生</v>
          </cell>
          <cell r="D13754" t="str">
            <v>鍾昌明</v>
          </cell>
          <cell r="E13754" t="str">
            <v>鍾昌明先生</v>
          </cell>
          <cell r="F13754">
            <v>922986806</v>
          </cell>
        </row>
        <row r="13755">
          <cell r="A13755" t="str">
            <v>V411031</v>
          </cell>
          <cell r="B13755" t="str">
            <v>ANN8001</v>
          </cell>
          <cell r="C13755" t="str">
            <v>先生</v>
          </cell>
          <cell r="D13755" t="str">
            <v>張嘉容</v>
          </cell>
          <cell r="E13755" t="str">
            <v>洪大易先生</v>
          </cell>
          <cell r="F13755">
            <v>927100623</v>
          </cell>
        </row>
        <row r="13756">
          <cell r="A13756" t="str">
            <v>V411032</v>
          </cell>
          <cell r="B13756" t="str">
            <v>AXE2113</v>
          </cell>
          <cell r="C13756" t="str">
            <v>先生</v>
          </cell>
          <cell r="D13756" t="str">
            <v>陳志毅</v>
          </cell>
          <cell r="E13756" t="str">
            <v>陳志毅先生</v>
          </cell>
          <cell r="F13756">
            <v>920802111</v>
          </cell>
        </row>
        <row r="13757">
          <cell r="A13757" t="str">
            <v>V411035</v>
          </cell>
          <cell r="B13757" t="str">
            <v>ANM6086</v>
          </cell>
          <cell r="C13757" t="str">
            <v>小姐</v>
          </cell>
          <cell r="D13757" t="str">
            <v>譚惠芸</v>
          </cell>
          <cell r="E13757" t="str">
            <v>譚惠芸小姐</v>
          </cell>
          <cell r="F13757">
            <v>935716726</v>
          </cell>
        </row>
        <row r="13758">
          <cell r="A13758" t="str">
            <v>V411122</v>
          </cell>
          <cell r="B13758" t="str">
            <v>ANM5276</v>
          </cell>
          <cell r="C13758" t="str">
            <v>先生</v>
          </cell>
          <cell r="D13758" t="str">
            <v>黃昶閔</v>
          </cell>
          <cell r="E13758" t="str">
            <v>黃子傑先生</v>
          </cell>
          <cell r="F13758">
            <v>911827456</v>
          </cell>
        </row>
        <row r="13759">
          <cell r="A13759" t="str">
            <v>V411192</v>
          </cell>
          <cell r="B13759" t="str">
            <v>RBC5391</v>
          </cell>
          <cell r="C13759" t="str">
            <v>小姐</v>
          </cell>
          <cell r="D13759" t="str">
            <v>葉鳳樺</v>
          </cell>
          <cell r="E13759" t="str">
            <v>葉鳳樺小姐</v>
          </cell>
          <cell r="F13759">
            <v>926220850</v>
          </cell>
        </row>
        <row r="13760">
          <cell r="A13760" t="str">
            <v>V411739</v>
          </cell>
          <cell r="B13760" t="str">
            <v>RBC8528</v>
          </cell>
          <cell r="C13760" t="str">
            <v>小姐</v>
          </cell>
          <cell r="D13760" t="str">
            <v>京鋐科技(有)-聯邦租賃王莊秀英</v>
          </cell>
          <cell r="E13760" t="str">
            <v>王莊秀英小姐</v>
          </cell>
          <cell r="F13760">
            <v>958889789</v>
          </cell>
        </row>
        <row r="13761">
          <cell r="A13761" t="str">
            <v>V411740</v>
          </cell>
          <cell r="B13761" t="str">
            <v>ARF0358</v>
          </cell>
          <cell r="C13761" t="str">
            <v>小姐</v>
          </cell>
          <cell r="D13761" t="str">
            <v>王海玲</v>
          </cell>
          <cell r="E13761" t="str">
            <v>王海玲小姐</v>
          </cell>
          <cell r="F13761">
            <v>961258377</v>
          </cell>
        </row>
        <row r="13762">
          <cell r="A13762" t="str">
            <v>V411741</v>
          </cell>
          <cell r="B13762" t="str">
            <v>ANN0677</v>
          </cell>
          <cell r="C13762" t="str">
            <v>先生</v>
          </cell>
          <cell r="D13762" t="str">
            <v>王育炤</v>
          </cell>
          <cell r="E13762" t="str">
            <v>黃勝欽先生</v>
          </cell>
          <cell r="F13762">
            <v>933129269</v>
          </cell>
        </row>
        <row r="13763">
          <cell r="A13763" t="str">
            <v>V411742</v>
          </cell>
          <cell r="B13763" t="str">
            <v>待配額車</v>
          </cell>
          <cell r="C13763" t="str">
            <v>先生</v>
          </cell>
          <cell r="D13763" t="str">
            <v>鉑德汽車股份有限公司洪增富</v>
          </cell>
          <cell r="E13763" t="str">
            <v>洪增富先生</v>
          </cell>
          <cell r="F13763">
            <v>900000000</v>
          </cell>
        </row>
        <row r="13764">
          <cell r="A13764" t="str">
            <v>V411826</v>
          </cell>
          <cell r="B13764" t="str">
            <v>V411826</v>
          </cell>
          <cell r="C13764" t="str">
            <v>先生</v>
          </cell>
          <cell r="D13764" t="str">
            <v>車已賣</v>
          </cell>
          <cell r="E13764" t="str">
            <v>車已賣先生</v>
          </cell>
          <cell r="F13764">
            <v>900000000</v>
          </cell>
        </row>
        <row r="13765">
          <cell r="A13765" t="str">
            <v>V412031</v>
          </cell>
          <cell r="B13765" t="str">
            <v>ANN8556</v>
          </cell>
          <cell r="C13765" t="str">
            <v>小姐</v>
          </cell>
          <cell r="D13765" t="str">
            <v>洪巧伶</v>
          </cell>
          <cell r="E13765" t="str">
            <v>洪巧伶小姐</v>
          </cell>
          <cell r="F13765">
            <v>935000053</v>
          </cell>
        </row>
        <row r="13766">
          <cell r="A13766" t="str">
            <v>V412139</v>
          </cell>
          <cell r="B13766" t="str">
            <v>ANV5062</v>
          </cell>
          <cell r="C13766" t="str">
            <v>先生</v>
          </cell>
          <cell r="D13766" t="str">
            <v>尤元華</v>
          </cell>
          <cell r="E13766" t="str">
            <v>尤元華先生</v>
          </cell>
          <cell r="F13766">
            <v>903981110</v>
          </cell>
        </row>
        <row r="13767">
          <cell r="A13767" t="str">
            <v>V412353</v>
          </cell>
          <cell r="B13767" t="str">
            <v>ANW6885</v>
          </cell>
          <cell r="C13767" t="str">
            <v>先生</v>
          </cell>
          <cell r="D13767" t="str">
            <v>施炳耀</v>
          </cell>
          <cell r="E13767" t="str">
            <v>施炳耀先生</v>
          </cell>
          <cell r="F13767">
            <v>921091929</v>
          </cell>
        </row>
        <row r="13768">
          <cell r="A13768" t="str">
            <v>V412560</v>
          </cell>
          <cell r="B13768" t="str">
            <v>ALC0279</v>
          </cell>
          <cell r="C13768" t="str">
            <v>小姐</v>
          </cell>
          <cell r="D13768" t="str">
            <v>林曉梅</v>
          </cell>
          <cell r="E13768" t="str">
            <v>林曉梅小姐</v>
          </cell>
          <cell r="F13768">
            <v>953322392</v>
          </cell>
        </row>
        <row r="13769">
          <cell r="A13769" t="str">
            <v>V412572</v>
          </cell>
          <cell r="B13769" t="str">
            <v>ANN0959</v>
          </cell>
          <cell r="C13769" t="str">
            <v>先生</v>
          </cell>
          <cell r="D13769" t="str">
            <v>何宗峻</v>
          </cell>
          <cell r="E13769" t="str">
            <v>何宗峻先生</v>
          </cell>
          <cell r="F13769">
            <v>921595008</v>
          </cell>
        </row>
        <row r="13770">
          <cell r="A13770" t="str">
            <v>V412944</v>
          </cell>
          <cell r="B13770" t="str">
            <v>APZ7557</v>
          </cell>
          <cell r="C13770" t="str">
            <v>小姐</v>
          </cell>
          <cell r="D13770" t="str">
            <v>周毓芬</v>
          </cell>
          <cell r="E13770" t="str">
            <v>周毓芬小姐</v>
          </cell>
          <cell r="F13770">
            <v>935917711</v>
          </cell>
        </row>
        <row r="13771">
          <cell r="A13771" t="str">
            <v>V413065</v>
          </cell>
          <cell r="B13771" t="str">
            <v>ANW9208</v>
          </cell>
          <cell r="C13771" t="str">
            <v>小姐</v>
          </cell>
          <cell r="D13771" t="str">
            <v>許晃瑤</v>
          </cell>
          <cell r="E13771" t="str">
            <v>許晃瑤小姐</v>
          </cell>
          <cell r="F13771">
            <v>921788089</v>
          </cell>
        </row>
        <row r="13772">
          <cell r="A13772" t="str">
            <v>V413067</v>
          </cell>
          <cell r="B13772" t="str">
            <v>ARX0218</v>
          </cell>
          <cell r="C13772" t="str">
            <v>先生</v>
          </cell>
          <cell r="D13772" t="str">
            <v>趙見民</v>
          </cell>
          <cell r="E13772" t="str">
            <v>趙見民先生</v>
          </cell>
          <cell r="F13772">
            <v>988086130</v>
          </cell>
        </row>
        <row r="13773">
          <cell r="A13773" t="str">
            <v>V413134</v>
          </cell>
          <cell r="B13773" t="str">
            <v>ATB0809</v>
          </cell>
          <cell r="C13773" t="str">
            <v>小姐</v>
          </cell>
          <cell r="D13773" t="str">
            <v>陸洪寶秀</v>
          </cell>
          <cell r="E13773" t="str">
            <v>陸洪寶秀小姐</v>
          </cell>
          <cell r="F13773">
            <v>932305321</v>
          </cell>
        </row>
        <row r="13774">
          <cell r="A13774" t="str">
            <v>V413135</v>
          </cell>
          <cell r="B13774" t="str">
            <v>RBC2900</v>
          </cell>
          <cell r="C13774" t="str">
            <v>先生</v>
          </cell>
          <cell r="D13774" t="str">
            <v>林彥岑</v>
          </cell>
          <cell r="E13774" t="str">
            <v>林彥岑先生</v>
          </cell>
          <cell r="F13774">
            <v>939637175</v>
          </cell>
        </row>
        <row r="13775">
          <cell r="A13775" t="str">
            <v>V413214</v>
          </cell>
          <cell r="B13775" t="str">
            <v>ANX7272</v>
          </cell>
          <cell r="C13775" t="str">
            <v>小姐</v>
          </cell>
          <cell r="D13775" t="str">
            <v>宏達影像數位工作室徐思蕙</v>
          </cell>
          <cell r="E13775" t="str">
            <v>徐思蕙小姐</v>
          </cell>
          <cell r="F13775">
            <v>975566386</v>
          </cell>
        </row>
        <row r="13776">
          <cell r="A13776" t="str">
            <v>V413216</v>
          </cell>
          <cell r="B13776" t="str">
            <v>RBD9782</v>
          </cell>
          <cell r="C13776" t="str">
            <v>先生</v>
          </cell>
          <cell r="D13776" t="str">
            <v>昌達精密工業(股)-財盟小客車陳錦宏</v>
          </cell>
          <cell r="E13776" t="str">
            <v>陳錦宏先生</v>
          </cell>
          <cell r="F13776">
            <v>935572115</v>
          </cell>
        </row>
        <row r="13777">
          <cell r="A13777" t="str">
            <v>V413222</v>
          </cell>
          <cell r="B13777" t="str">
            <v>ANV7597</v>
          </cell>
          <cell r="C13777" t="str">
            <v>先生</v>
          </cell>
          <cell r="D13777" t="str">
            <v>陳遵淵</v>
          </cell>
          <cell r="E13777" t="str">
            <v>陳遵淵先生</v>
          </cell>
          <cell r="F13777">
            <v>958006030</v>
          </cell>
        </row>
        <row r="13778">
          <cell r="A13778" t="str">
            <v>V413224</v>
          </cell>
          <cell r="B13778" t="str">
            <v>APP3166</v>
          </cell>
          <cell r="C13778" t="str">
            <v>小姐</v>
          </cell>
          <cell r="D13778" t="str">
            <v>林美純</v>
          </cell>
          <cell r="E13778" t="str">
            <v>林美純小姐</v>
          </cell>
          <cell r="F13778">
            <v>932153853</v>
          </cell>
        </row>
        <row r="13779">
          <cell r="A13779" t="str">
            <v>V413242</v>
          </cell>
          <cell r="B13779" t="str">
            <v>ANV0138</v>
          </cell>
          <cell r="C13779" t="str">
            <v>先生</v>
          </cell>
          <cell r="D13779" t="str">
            <v>胡績生</v>
          </cell>
          <cell r="E13779" t="str">
            <v>胡績生先生</v>
          </cell>
          <cell r="F13779">
            <v>963874698</v>
          </cell>
        </row>
        <row r="13780">
          <cell r="A13780" t="str">
            <v>V413356</v>
          </cell>
          <cell r="B13780" t="str">
            <v>ANZ8081</v>
          </cell>
          <cell r="C13780" t="str">
            <v>先生</v>
          </cell>
          <cell r="D13780" t="str">
            <v>林明峰</v>
          </cell>
          <cell r="E13780" t="str">
            <v>林明峰先生</v>
          </cell>
          <cell r="F13780">
            <v>952609305</v>
          </cell>
        </row>
        <row r="13781">
          <cell r="A13781" t="str">
            <v>V413357</v>
          </cell>
          <cell r="B13781" t="str">
            <v>RBC3308</v>
          </cell>
          <cell r="C13781" t="str">
            <v>先生</v>
          </cell>
          <cell r="D13781" t="str">
            <v>和運租車股份有限公司張秋棠</v>
          </cell>
          <cell r="E13781" t="str">
            <v>張秋棠先生</v>
          </cell>
          <cell r="F13781">
            <v>930852222</v>
          </cell>
        </row>
        <row r="13782">
          <cell r="A13782" t="str">
            <v>V413541</v>
          </cell>
          <cell r="B13782" t="str">
            <v>RBC1595</v>
          </cell>
          <cell r="C13782" t="str">
            <v>先生</v>
          </cell>
          <cell r="D13782" t="str">
            <v>黃政剛-格上汽車租賃股份有限公司黃政剛</v>
          </cell>
          <cell r="E13782" t="str">
            <v>黃政剛先生</v>
          </cell>
          <cell r="F13782">
            <v>972372500</v>
          </cell>
        </row>
        <row r="13783">
          <cell r="A13783" t="str">
            <v>V413542</v>
          </cell>
          <cell r="B13783" t="str">
            <v>ANW7070</v>
          </cell>
          <cell r="C13783" t="str">
            <v>小姐</v>
          </cell>
          <cell r="D13783" t="str">
            <v>雅美國際貿易有限公司吳怜美</v>
          </cell>
          <cell r="E13783" t="str">
            <v>吳怜美小姐</v>
          </cell>
          <cell r="F13783">
            <v>935512331</v>
          </cell>
        </row>
        <row r="13784">
          <cell r="A13784" t="str">
            <v>V413545</v>
          </cell>
          <cell r="B13784" t="str">
            <v>ANB6726</v>
          </cell>
          <cell r="C13784" t="str">
            <v>先生</v>
          </cell>
          <cell r="D13784" t="str">
            <v>陳威佑</v>
          </cell>
          <cell r="E13784" t="str">
            <v>陳威佑先生</v>
          </cell>
          <cell r="F13784">
            <v>939349310</v>
          </cell>
        </row>
        <row r="13785">
          <cell r="A13785" t="str">
            <v>V413600</v>
          </cell>
          <cell r="B13785" t="str">
            <v>ANW1102</v>
          </cell>
          <cell r="C13785" t="str">
            <v>小姐</v>
          </cell>
          <cell r="D13785" t="str">
            <v>張華珍</v>
          </cell>
          <cell r="E13785" t="str">
            <v>張華珍小姐</v>
          </cell>
          <cell r="F13785">
            <v>952777666</v>
          </cell>
        </row>
        <row r="13786">
          <cell r="A13786" t="str">
            <v>V413641</v>
          </cell>
          <cell r="B13786" t="str">
            <v>ANV7117</v>
          </cell>
          <cell r="C13786" t="str">
            <v>先生</v>
          </cell>
          <cell r="D13786" t="str">
            <v>林學文</v>
          </cell>
          <cell r="E13786" t="str">
            <v>林學文先生</v>
          </cell>
          <cell r="F13786">
            <v>937057268</v>
          </cell>
        </row>
        <row r="13787">
          <cell r="A13787" t="str">
            <v>V413657</v>
          </cell>
          <cell r="B13787" t="str">
            <v>ANW0655</v>
          </cell>
          <cell r="C13787" t="str">
            <v>小姐</v>
          </cell>
          <cell r="D13787" t="str">
            <v>陳愛純</v>
          </cell>
          <cell r="E13787" t="str">
            <v>陳愛純小姐</v>
          </cell>
          <cell r="F13787">
            <v>939863931</v>
          </cell>
        </row>
        <row r="13788">
          <cell r="A13788" t="str">
            <v>V413670</v>
          </cell>
          <cell r="B13788" t="str">
            <v>RCC9693</v>
          </cell>
          <cell r="C13788" t="str">
            <v>先生</v>
          </cell>
          <cell r="D13788" t="str">
            <v>黃全謚</v>
          </cell>
          <cell r="E13788" t="str">
            <v>黃全謚先生</v>
          </cell>
          <cell r="F13788">
            <v>963113256</v>
          </cell>
        </row>
        <row r="13789">
          <cell r="A13789" t="str">
            <v>V414473</v>
          </cell>
          <cell r="B13789" t="str">
            <v>ARE1017</v>
          </cell>
          <cell r="C13789" t="str">
            <v>小姐</v>
          </cell>
          <cell r="D13789" t="str">
            <v>吳怡君</v>
          </cell>
          <cell r="E13789" t="str">
            <v>吳怡君小姐</v>
          </cell>
          <cell r="F13789">
            <v>936670096</v>
          </cell>
        </row>
        <row r="13790">
          <cell r="A13790" t="str">
            <v>V414474</v>
          </cell>
          <cell r="B13790" t="str">
            <v>ANU0136</v>
          </cell>
          <cell r="C13790" t="str">
            <v>小姐</v>
          </cell>
          <cell r="D13790" t="str">
            <v>昶彥貿易有限公司黃士芬</v>
          </cell>
          <cell r="E13790" t="str">
            <v>黃士芬小姐</v>
          </cell>
          <cell r="F13790">
            <v>936168317</v>
          </cell>
        </row>
        <row r="13791">
          <cell r="A13791" t="str">
            <v>V414477</v>
          </cell>
          <cell r="B13791" t="str">
            <v>ANX3822</v>
          </cell>
          <cell r="C13791" t="str">
            <v>先生</v>
          </cell>
          <cell r="D13791" t="str">
            <v>王元正</v>
          </cell>
          <cell r="E13791" t="str">
            <v>王元正先生</v>
          </cell>
          <cell r="F13791">
            <v>933002996</v>
          </cell>
        </row>
        <row r="13792">
          <cell r="A13792" t="str">
            <v>V414537</v>
          </cell>
          <cell r="B13792" t="str">
            <v>ANW1835</v>
          </cell>
          <cell r="C13792" t="str">
            <v>先生</v>
          </cell>
          <cell r="D13792" t="str">
            <v>郭貞吟</v>
          </cell>
          <cell r="E13792" t="str">
            <v>吳旻荏先生</v>
          </cell>
          <cell r="F13792">
            <v>980762100</v>
          </cell>
        </row>
        <row r="13793">
          <cell r="A13793" t="str">
            <v>V414614</v>
          </cell>
          <cell r="B13793" t="str">
            <v>ANW5239</v>
          </cell>
          <cell r="C13793" t="str">
            <v>先生</v>
          </cell>
          <cell r="D13793" t="str">
            <v>蔡福安</v>
          </cell>
          <cell r="E13793" t="str">
            <v>蔡福安先生</v>
          </cell>
          <cell r="F13793">
            <v>955453210</v>
          </cell>
        </row>
        <row r="13794">
          <cell r="A13794" t="str">
            <v>V415155</v>
          </cell>
          <cell r="B13794" t="str">
            <v>ARE1055</v>
          </cell>
          <cell r="C13794" t="str">
            <v>先生</v>
          </cell>
          <cell r="D13794" t="str">
            <v>張培金</v>
          </cell>
          <cell r="E13794" t="str">
            <v>張培金先生</v>
          </cell>
          <cell r="F13794">
            <v>900000000</v>
          </cell>
        </row>
        <row r="13795">
          <cell r="A13795" t="str">
            <v>V415163</v>
          </cell>
          <cell r="B13795" t="str">
            <v>ARF2822</v>
          </cell>
          <cell r="C13795" t="str">
            <v>小姐</v>
          </cell>
          <cell r="D13795" t="str">
            <v>王皓玉</v>
          </cell>
          <cell r="E13795" t="str">
            <v>王皓玉小姐</v>
          </cell>
          <cell r="F13795">
            <v>920210013</v>
          </cell>
        </row>
        <row r="13796">
          <cell r="A13796" t="str">
            <v>V415420</v>
          </cell>
          <cell r="B13796" t="str">
            <v>APD7628</v>
          </cell>
          <cell r="C13796" t="str">
            <v>小姐</v>
          </cell>
          <cell r="D13796" t="str">
            <v>陳佳甄</v>
          </cell>
          <cell r="E13796" t="str">
            <v>陳佳甄小姐</v>
          </cell>
          <cell r="F13796">
            <v>981286542</v>
          </cell>
        </row>
        <row r="13797">
          <cell r="A13797" t="str">
            <v>V415421</v>
          </cell>
          <cell r="B13797" t="str">
            <v>ARE1533</v>
          </cell>
          <cell r="C13797" t="str">
            <v>小姐</v>
          </cell>
          <cell r="D13797" t="str">
            <v>博得利實業有限公司張素琴</v>
          </cell>
          <cell r="E13797" t="str">
            <v>張素琴小姐</v>
          </cell>
          <cell r="F13797">
            <v>953022478</v>
          </cell>
        </row>
        <row r="13798">
          <cell r="A13798" t="str">
            <v>V415423</v>
          </cell>
          <cell r="B13798" t="str">
            <v>ANB8318</v>
          </cell>
          <cell r="C13798" t="str">
            <v>先生</v>
          </cell>
          <cell r="D13798" t="str">
            <v>劉秀雄</v>
          </cell>
          <cell r="E13798" t="str">
            <v>劉秀雄先生</v>
          </cell>
          <cell r="F13798">
            <v>966516886</v>
          </cell>
        </row>
        <row r="13799">
          <cell r="A13799" t="str">
            <v>V415426</v>
          </cell>
          <cell r="B13799" t="str">
            <v>RBC8903</v>
          </cell>
          <cell r="C13799" t="str">
            <v>小姐</v>
          </cell>
          <cell r="D13799" t="str">
            <v>統一東京小客車租賃有限公司(股)高婉昕</v>
          </cell>
          <cell r="E13799" t="str">
            <v>高婉昕小姐</v>
          </cell>
          <cell r="F13799">
            <v>970869913</v>
          </cell>
        </row>
        <row r="13800">
          <cell r="A13800" t="str">
            <v>V415576</v>
          </cell>
          <cell r="B13800" t="str">
            <v>APP5722</v>
          </cell>
          <cell r="C13800" t="str">
            <v>先生</v>
          </cell>
          <cell r="D13800" t="str">
            <v>于明嘉</v>
          </cell>
          <cell r="E13800" t="str">
            <v>于明嘉先生</v>
          </cell>
          <cell r="F13800">
            <v>916713516</v>
          </cell>
        </row>
        <row r="13801">
          <cell r="A13801" t="str">
            <v>V415580</v>
          </cell>
          <cell r="B13801" t="str">
            <v>APP3066</v>
          </cell>
          <cell r="C13801" t="str">
            <v>小姐</v>
          </cell>
          <cell r="D13801" t="str">
            <v>李旻諭</v>
          </cell>
          <cell r="E13801" t="str">
            <v>李旻諭小姐</v>
          </cell>
          <cell r="F13801">
            <v>955122799</v>
          </cell>
        </row>
        <row r="13802">
          <cell r="A13802" t="str">
            <v>V416226</v>
          </cell>
          <cell r="B13802" t="str">
            <v>ATN0753</v>
          </cell>
          <cell r="C13802" t="str">
            <v>小姐</v>
          </cell>
          <cell r="D13802" t="str">
            <v>侯美賢</v>
          </cell>
          <cell r="E13802" t="str">
            <v>侯美賢小姐</v>
          </cell>
          <cell r="F13802">
            <v>920913797</v>
          </cell>
        </row>
        <row r="13803">
          <cell r="A13803" t="str">
            <v>V416304</v>
          </cell>
          <cell r="B13803" t="str">
            <v>ARL2321</v>
          </cell>
          <cell r="C13803" t="str">
            <v>小姐</v>
          </cell>
          <cell r="D13803" t="str">
            <v>林珍珍</v>
          </cell>
          <cell r="E13803" t="str">
            <v>林珍珍小姐</v>
          </cell>
          <cell r="F13803">
            <v>916104883</v>
          </cell>
        </row>
        <row r="13804">
          <cell r="A13804" t="str">
            <v>V416343</v>
          </cell>
          <cell r="B13804" t="str">
            <v>APK2696</v>
          </cell>
          <cell r="C13804" t="str">
            <v>小姐</v>
          </cell>
          <cell r="D13804" t="str">
            <v>尤聖秀</v>
          </cell>
          <cell r="E13804" t="str">
            <v>尤聖秀小姐</v>
          </cell>
          <cell r="F13804">
            <v>916048953</v>
          </cell>
        </row>
        <row r="13805">
          <cell r="A13805" t="str">
            <v>V416350</v>
          </cell>
          <cell r="B13805" t="str">
            <v>ARF6811</v>
          </cell>
          <cell r="C13805" t="str">
            <v>小姐</v>
          </cell>
          <cell r="D13805" t="str">
            <v>鍾國英</v>
          </cell>
          <cell r="E13805" t="str">
            <v>鍾國英小姐</v>
          </cell>
          <cell r="F13805">
            <v>936600295</v>
          </cell>
        </row>
        <row r="13806">
          <cell r="A13806" t="str">
            <v>V416382</v>
          </cell>
          <cell r="B13806" t="str">
            <v>ATD5119</v>
          </cell>
          <cell r="C13806" t="str">
            <v>先生</v>
          </cell>
          <cell r="D13806" t="str">
            <v>張修豪</v>
          </cell>
          <cell r="E13806" t="str">
            <v>張修豪先生</v>
          </cell>
          <cell r="F13806">
            <v>915089789</v>
          </cell>
        </row>
        <row r="13807">
          <cell r="A13807" t="str">
            <v>V416392</v>
          </cell>
          <cell r="B13807" t="str">
            <v>ARE9239</v>
          </cell>
          <cell r="C13807" t="str">
            <v>小姐</v>
          </cell>
          <cell r="D13807" t="str">
            <v>陳淑娟</v>
          </cell>
          <cell r="E13807" t="str">
            <v>陳淑娟小姐</v>
          </cell>
          <cell r="F13807">
            <v>936080618</v>
          </cell>
        </row>
        <row r="13808">
          <cell r="A13808" t="str">
            <v>V416393</v>
          </cell>
          <cell r="B13808" t="str">
            <v>ARE9661</v>
          </cell>
          <cell r="C13808" t="str">
            <v>小姐</v>
          </cell>
          <cell r="D13808" t="str">
            <v>許端芳</v>
          </cell>
          <cell r="E13808" t="str">
            <v>許端芳小姐</v>
          </cell>
          <cell r="F13808">
            <v>923662356</v>
          </cell>
        </row>
        <row r="13809">
          <cell r="A13809" t="str">
            <v>V416441</v>
          </cell>
          <cell r="B13809" t="str">
            <v>APD8777</v>
          </cell>
          <cell r="C13809" t="str">
            <v>先生</v>
          </cell>
          <cell r="D13809" t="str">
            <v>陳證伊</v>
          </cell>
          <cell r="E13809" t="str">
            <v>陳證伊先生</v>
          </cell>
          <cell r="F13809">
            <v>926973927</v>
          </cell>
        </row>
        <row r="13810">
          <cell r="A13810" t="str">
            <v>V416445</v>
          </cell>
          <cell r="B13810" t="str">
            <v>AND6556</v>
          </cell>
          <cell r="C13810" t="str">
            <v>小姐</v>
          </cell>
          <cell r="D13810" t="str">
            <v>黃思綺</v>
          </cell>
          <cell r="E13810" t="str">
            <v>黃思綺小姐</v>
          </cell>
          <cell r="F13810">
            <v>918939596</v>
          </cell>
        </row>
        <row r="13811">
          <cell r="A13811" t="str">
            <v>V416912</v>
          </cell>
          <cell r="B13811" t="str">
            <v>AND6021</v>
          </cell>
          <cell r="C13811" t="str">
            <v>先生</v>
          </cell>
          <cell r="D13811" t="str">
            <v>杜家玫</v>
          </cell>
          <cell r="E13811" t="str">
            <v>江文淵先生</v>
          </cell>
          <cell r="F13811">
            <v>928912329</v>
          </cell>
        </row>
        <row r="13812">
          <cell r="A13812" t="str">
            <v>V417018</v>
          </cell>
          <cell r="B13812" t="str">
            <v>ARE6609</v>
          </cell>
          <cell r="C13812" t="str">
            <v>先生</v>
          </cell>
          <cell r="D13812" t="str">
            <v>關士凱</v>
          </cell>
          <cell r="E13812" t="str">
            <v>關士凱先生</v>
          </cell>
          <cell r="F13812">
            <v>928235733</v>
          </cell>
        </row>
        <row r="13813">
          <cell r="A13813" t="str">
            <v>V417039</v>
          </cell>
          <cell r="B13813" t="str">
            <v>RBP3062</v>
          </cell>
          <cell r="C13813" t="str">
            <v>先生</v>
          </cell>
          <cell r="D13813" t="str">
            <v>財盟小客車租賃股份有限公司蔡宗奇</v>
          </cell>
          <cell r="E13813" t="str">
            <v>蔡宗奇先生</v>
          </cell>
          <cell r="F13813">
            <v>952617815</v>
          </cell>
        </row>
        <row r="13814">
          <cell r="A13814" t="str">
            <v>V417052</v>
          </cell>
          <cell r="B13814" t="str">
            <v>ARF8278</v>
          </cell>
          <cell r="C13814" t="str">
            <v>小姐</v>
          </cell>
          <cell r="D13814" t="str">
            <v>郭育君</v>
          </cell>
          <cell r="E13814" t="str">
            <v>郭育君小姐</v>
          </cell>
          <cell r="F13814">
            <v>932256295</v>
          </cell>
        </row>
        <row r="13815">
          <cell r="A13815" t="str">
            <v>V417123</v>
          </cell>
          <cell r="B13815" t="str">
            <v>ARF7113</v>
          </cell>
          <cell r="C13815" t="str">
            <v>小姐</v>
          </cell>
          <cell r="D13815" t="str">
            <v>林心彤</v>
          </cell>
          <cell r="E13815" t="str">
            <v>林心彤小姐</v>
          </cell>
          <cell r="F13815">
            <v>910932825</v>
          </cell>
        </row>
        <row r="13816">
          <cell r="A13816" t="str">
            <v>V417159</v>
          </cell>
          <cell r="B13816" t="str">
            <v>AMX3791</v>
          </cell>
          <cell r="C13816" t="str">
            <v>小姐</v>
          </cell>
          <cell r="D13816" t="str">
            <v>邱曉峰</v>
          </cell>
          <cell r="E13816" t="str">
            <v>邱曉峰小姐</v>
          </cell>
          <cell r="F13816">
            <v>919382090</v>
          </cell>
        </row>
        <row r="13817">
          <cell r="A13817" t="str">
            <v>V417243</v>
          </cell>
          <cell r="B13817" t="str">
            <v>APM9987</v>
          </cell>
          <cell r="C13817" t="str">
            <v>小姐</v>
          </cell>
          <cell r="D13817" t="str">
            <v>龔清琇</v>
          </cell>
          <cell r="E13817" t="str">
            <v>龔清琇小姐</v>
          </cell>
          <cell r="F13817">
            <v>930041225</v>
          </cell>
        </row>
        <row r="13818">
          <cell r="A13818" t="str">
            <v>V417249</v>
          </cell>
          <cell r="B13818" t="str">
            <v>AQX5808</v>
          </cell>
          <cell r="C13818" t="str">
            <v>小姐</v>
          </cell>
          <cell r="D13818" t="str">
            <v>林培琳</v>
          </cell>
          <cell r="E13818" t="str">
            <v>林培琳小姐</v>
          </cell>
          <cell r="F13818">
            <v>939002237</v>
          </cell>
        </row>
        <row r="13819">
          <cell r="A13819" t="str">
            <v>V417317</v>
          </cell>
          <cell r="B13819" t="str">
            <v>ATM5957</v>
          </cell>
          <cell r="C13819" t="str">
            <v>先生</v>
          </cell>
          <cell r="D13819" t="str">
            <v>吳珮菱</v>
          </cell>
          <cell r="E13819" t="str">
            <v>陳彥齊先生</v>
          </cell>
          <cell r="F13819">
            <v>989217607</v>
          </cell>
        </row>
        <row r="13820">
          <cell r="A13820" t="str">
            <v>V417318</v>
          </cell>
          <cell r="B13820" t="str">
            <v>ANY3218</v>
          </cell>
          <cell r="C13820" t="str">
            <v>先生</v>
          </cell>
          <cell r="D13820" t="str">
            <v>李旻穎</v>
          </cell>
          <cell r="E13820" t="str">
            <v>李旻穎先生</v>
          </cell>
          <cell r="F13820">
            <v>978143627</v>
          </cell>
        </row>
        <row r="13821">
          <cell r="A13821" t="str">
            <v>V417387</v>
          </cell>
          <cell r="B13821" t="str">
            <v>ARL8152</v>
          </cell>
          <cell r="C13821" t="str">
            <v>小姐</v>
          </cell>
          <cell r="D13821" t="str">
            <v>洪怡君</v>
          </cell>
          <cell r="E13821" t="str">
            <v>洪怡君小姐</v>
          </cell>
          <cell r="F13821">
            <v>987160025</v>
          </cell>
        </row>
        <row r="13822">
          <cell r="A13822" t="str">
            <v>V417389</v>
          </cell>
          <cell r="B13822" t="str">
            <v>ANY1288</v>
          </cell>
          <cell r="C13822" t="str">
            <v>小姐</v>
          </cell>
          <cell r="D13822" t="str">
            <v>張煦棻</v>
          </cell>
          <cell r="E13822" t="str">
            <v>張煦棻小姐</v>
          </cell>
          <cell r="F13822">
            <v>935253106</v>
          </cell>
        </row>
        <row r="13823">
          <cell r="A13823" t="str">
            <v>V417445</v>
          </cell>
          <cell r="B13823" t="str">
            <v>AMX1962</v>
          </cell>
          <cell r="C13823" t="str">
            <v>先生</v>
          </cell>
          <cell r="D13823" t="str">
            <v>劉欣欣</v>
          </cell>
          <cell r="E13823" t="str">
            <v>張仁志先生</v>
          </cell>
          <cell r="F13823">
            <v>937908293</v>
          </cell>
        </row>
        <row r="13824">
          <cell r="A13824" t="str">
            <v>V417518</v>
          </cell>
          <cell r="B13824" t="str">
            <v>ANY2912</v>
          </cell>
          <cell r="C13824" t="str">
            <v>先生</v>
          </cell>
          <cell r="D13824" t="str">
            <v>林子鈺</v>
          </cell>
          <cell r="E13824" t="str">
            <v>陳志軒先生</v>
          </cell>
          <cell r="F13824">
            <v>931100012</v>
          </cell>
        </row>
        <row r="13825">
          <cell r="A13825" t="str">
            <v>V417630</v>
          </cell>
          <cell r="B13825" t="str">
            <v>ANY1682</v>
          </cell>
          <cell r="C13825" t="str">
            <v>先生</v>
          </cell>
          <cell r="D13825" t="str">
            <v>裘雲名</v>
          </cell>
          <cell r="E13825" t="str">
            <v>裘雲名先生</v>
          </cell>
          <cell r="F13825">
            <v>934278838</v>
          </cell>
        </row>
        <row r="13826">
          <cell r="A13826" t="str">
            <v>V417683</v>
          </cell>
          <cell r="B13826" t="str">
            <v>AMX6272</v>
          </cell>
          <cell r="C13826" t="str">
            <v>先生</v>
          </cell>
          <cell r="D13826" t="str">
            <v>林彭業</v>
          </cell>
          <cell r="E13826" t="str">
            <v>林彭業先生</v>
          </cell>
          <cell r="F13826">
            <v>900000000</v>
          </cell>
        </row>
        <row r="13827">
          <cell r="A13827" t="str">
            <v>V417790</v>
          </cell>
          <cell r="B13827" t="str">
            <v>AQX3235</v>
          </cell>
          <cell r="C13827" t="str">
            <v>先生</v>
          </cell>
          <cell r="D13827" t="str">
            <v>梁子慶</v>
          </cell>
          <cell r="E13827" t="str">
            <v>梁子慶先生</v>
          </cell>
          <cell r="F13827">
            <v>903082533</v>
          </cell>
        </row>
        <row r="13828">
          <cell r="A13828" t="str">
            <v>V417915</v>
          </cell>
          <cell r="B13828" t="str">
            <v>APG0092</v>
          </cell>
          <cell r="C13828" t="str">
            <v>小姐</v>
          </cell>
          <cell r="D13828" t="str">
            <v>吳欣如</v>
          </cell>
          <cell r="E13828" t="str">
            <v>吳欣如小姐</v>
          </cell>
          <cell r="F13828">
            <v>988612555</v>
          </cell>
        </row>
        <row r="13829">
          <cell r="A13829" t="str">
            <v>V417916</v>
          </cell>
          <cell r="B13829" t="str">
            <v>APM3331</v>
          </cell>
          <cell r="C13829" t="str">
            <v>小姐</v>
          </cell>
          <cell r="D13829" t="str">
            <v>周瑞寶</v>
          </cell>
          <cell r="E13829" t="str">
            <v>周瑞寶小姐</v>
          </cell>
          <cell r="F13829">
            <v>932219065</v>
          </cell>
        </row>
        <row r="13830">
          <cell r="A13830" t="str">
            <v>V418357</v>
          </cell>
          <cell r="B13830" t="str">
            <v>AQX1028</v>
          </cell>
          <cell r="C13830" t="str">
            <v>小姐</v>
          </cell>
          <cell r="D13830" t="str">
            <v>黃育婷</v>
          </cell>
          <cell r="E13830" t="str">
            <v>黃育婷小姐</v>
          </cell>
          <cell r="F13830">
            <v>937563066</v>
          </cell>
        </row>
        <row r="13831">
          <cell r="A13831" t="str">
            <v>V418391</v>
          </cell>
          <cell r="B13831" t="str">
            <v>RBN9125</v>
          </cell>
          <cell r="C13831" t="str">
            <v>小姐</v>
          </cell>
          <cell r="D13831" t="str">
            <v>遠銀租賃股份有限公司陳怡蓁</v>
          </cell>
          <cell r="E13831" t="str">
            <v>陳怡蓁小姐</v>
          </cell>
          <cell r="F13831">
            <v>911268766</v>
          </cell>
        </row>
        <row r="13832">
          <cell r="A13832" t="str">
            <v>V418425</v>
          </cell>
          <cell r="B13832" t="str">
            <v>AVE1025</v>
          </cell>
          <cell r="C13832" t="str">
            <v>先生</v>
          </cell>
          <cell r="D13832" t="str">
            <v>蔡中民</v>
          </cell>
          <cell r="E13832" t="str">
            <v>蔡中民先生</v>
          </cell>
          <cell r="F13832">
            <v>912473783</v>
          </cell>
        </row>
        <row r="13833">
          <cell r="A13833" t="str">
            <v>V418712</v>
          </cell>
          <cell r="B13833" t="str">
            <v>AQX1376</v>
          </cell>
          <cell r="C13833" t="str">
            <v>先生</v>
          </cell>
          <cell r="D13833" t="str">
            <v>穩鮮實業有限公司許為毅</v>
          </cell>
          <cell r="E13833" t="str">
            <v>許為毅先生</v>
          </cell>
          <cell r="F13833">
            <v>976862781</v>
          </cell>
        </row>
        <row r="13834">
          <cell r="A13834" t="str">
            <v>V418743</v>
          </cell>
          <cell r="B13834" t="str">
            <v>ARL1813</v>
          </cell>
          <cell r="C13834" t="str">
            <v>小姐</v>
          </cell>
          <cell r="D13834" t="str">
            <v>詹婷筑</v>
          </cell>
          <cell r="E13834" t="str">
            <v>詹婷筑小姐</v>
          </cell>
          <cell r="F13834">
            <v>900000000</v>
          </cell>
        </row>
        <row r="13835">
          <cell r="A13835" t="str">
            <v>V418895</v>
          </cell>
          <cell r="B13835" t="str">
            <v>RBN2667</v>
          </cell>
          <cell r="C13835" t="str">
            <v>小姐</v>
          </cell>
          <cell r="D13835" t="str">
            <v>堤亞摩事業有限公司-財盟劉璟嫻</v>
          </cell>
          <cell r="E13835" t="str">
            <v>劉璟嫻小姐</v>
          </cell>
          <cell r="F13835">
            <v>988032754</v>
          </cell>
        </row>
        <row r="13836">
          <cell r="A13836" t="str">
            <v>V418944</v>
          </cell>
          <cell r="B13836" t="str">
            <v>ATH8565</v>
          </cell>
          <cell r="C13836" t="str">
            <v>小姐</v>
          </cell>
          <cell r="D13836" t="str">
            <v>解雅棠</v>
          </cell>
          <cell r="E13836" t="str">
            <v>解雅棠小姐</v>
          </cell>
          <cell r="F13836">
            <v>937808380</v>
          </cell>
        </row>
        <row r="13837">
          <cell r="A13837" t="str">
            <v>V419008</v>
          </cell>
          <cell r="B13837" t="str">
            <v>ASK0616</v>
          </cell>
          <cell r="C13837" t="str">
            <v>先生</v>
          </cell>
          <cell r="D13837" t="str">
            <v>林道隆</v>
          </cell>
          <cell r="E13837" t="str">
            <v>林道隆先生</v>
          </cell>
          <cell r="F13837">
            <v>917090881</v>
          </cell>
        </row>
        <row r="13838">
          <cell r="A13838" t="str">
            <v>V419009</v>
          </cell>
          <cell r="B13838" t="str">
            <v>APB2166</v>
          </cell>
          <cell r="C13838" t="str">
            <v>先生</v>
          </cell>
          <cell r="D13838" t="str">
            <v>葉柏材</v>
          </cell>
          <cell r="E13838" t="str">
            <v>葉柏材先生</v>
          </cell>
          <cell r="F13838">
            <v>953826258</v>
          </cell>
        </row>
        <row r="13839">
          <cell r="A13839" t="str">
            <v>V419298</v>
          </cell>
          <cell r="B13839" t="str">
            <v>ASM8880</v>
          </cell>
          <cell r="C13839" t="str">
            <v>小姐</v>
          </cell>
          <cell r="D13839" t="str">
            <v>耿舒婷</v>
          </cell>
          <cell r="E13839" t="str">
            <v>耿舒婷小姐</v>
          </cell>
          <cell r="F13839">
            <v>932032518</v>
          </cell>
        </row>
        <row r="13840">
          <cell r="A13840" t="str">
            <v>V419300</v>
          </cell>
          <cell r="B13840" t="str">
            <v>ARG5028</v>
          </cell>
          <cell r="C13840" t="str">
            <v>先生</v>
          </cell>
          <cell r="D13840" t="str">
            <v>溫世如</v>
          </cell>
          <cell r="E13840" t="str">
            <v>吳承勳先生</v>
          </cell>
          <cell r="F13840">
            <v>925926260</v>
          </cell>
        </row>
        <row r="13841">
          <cell r="A13841" t="str">
            <v>V419303</v>
          </cell>
          <cell r="B13841" t="str">
            <v>ARG7791</v>
          </cell>
          <cell r="C13841" t="str">
            <v>小姐</v>
          </cell>
          <cell r="D13841" t="str">
            <v>鄔沛諭</v>
          </cell>
          <cell r="E13841" t="str">
            <v>鄔沛諭小姐</v>
          </cell>
          <cell r="F13841">
            <v>910028831</v>
          </cell>
        </row>
        <row r="13842">
          <cell r="A13842" t="str">
            <v>V419304</v>
          </cell>
          <cell r="B13842" t="str">
            <v>APB2838</v>
          </cell>
          <cell r="C13842" t="str">
            <v>小姐</v>
          </cell>
          <cell r="D13842" t="str">
            <v>王葉筱蓁</v>
          </cell>
          <cell r="E13842" t="str">
            <v>王葉筱蓁小姐</v>
          </cell>
          <cell r="F13842">
            <v>972009918</v>
          </cell>
        </row>
        <row r="13843">
          <cell r="A13843" t="str">
            <v>V419416</v>
          </cell>
          <cell r="B13843" t="str">
            <v>AQX9502</v>
          </cell>
          <cell r="C13843" t="str">
            <v>小姐</v>
          </cell>
          <cell r="D13843" t="str">
            <v>凌竹萱</v>
          </cell>
          <cell r="E13843" t="str">
            <v>凌竹萱小姐</v>
          </cell>
          <cell r="F13843">
            <v>937843747</v>
          </cell>
        </row>
        <row r="13844">
          <cell r="A13844" t="str">
            <v>V419888</v>
          </cell>
          <cell r="B13844" t="str">
            <v>ATG6016</v>
          </cell>
          <cell r="C13844" t="str">
            <v>小姐</v>
          </cell>
          <cell r="D13844" t="str">
            <v>范聿壯</v>
          </cell>
          <cell r="E13844" t="str">
            <v>范諭方小姐</v>
          </cell>
          <cell r="F13844">
            <v>915633197</v>
          </cell>
        </row>
        <row r="13845">
          <cell r="A13845" t="str">
            <v>V419923</v>
          </cell>
          <cell r="B13845" t="str">
            <v>AQX5565</v>
          </cell>
          <cell r="C13845" t="str">
            <v>先生</v>
          </cell>
          <cell r="D13845" t="str">
            <v>吳馡霓</v>
          </cell>
          <cell r="E13845" t="str">
            <v>陳基煌先生</v>
          </cell>
          <cell r="F13845">
            <v>937192989</v>
          </cell>
        </row>
        <row r="13846">
          <cell r="A13846" t="str">
            <v>V420047</v>
          </cell>
          <cell r="B13846" t="str">
            <v>ATA0307</v>
          </cell>
          <cell r="C13846" t="str">
            <v>先生</v>
          </cell>
          <cell r="D13846" t="str">
            <v>黃聖堯</v>
          </cell>
          <cell r="E13846" t="str">
            <v>黃聖堯先生</v>
          </cell>
          <cell r="F13846">
            <v>905123069</v>
          </cell>
        </row>
        <row r="13847">
          <cell r="A13847" t="str">
            <v>V420165</v>
          </cell>
          <cell r="B13847" t="str">
            <v>ATG8611</v>
          </cell>
          <cell r="C13847" t="str">
            <v>小姐</v>
          </cell>
          <cell r="D13847" t="str">
            <v>黃瓊慧</v>
          </cell>
          <cell r="E13847" t="str">
            <v>黃瓊慧小姐</v>
          </cell>
          <cell r="F13847">
            <v>953076612</v>
          </cell>
        </row>
        <row r="13848">
          <cell r="A13848" t="str">
            <v>V420215</v>
          </cell>
          <cell r="B13848" t="str">
            <v>ATH6166</v>
          </cell>
          <cell r="C13848" t="str">
            <v>先生</v>
          </cell>
          <cell r="D13848" t="str">
            <v>沈伯舜</v>
          </cell>
          <cell r="E13848" t="str">
            <v>沈伯舜先生</v>
          </cell>
          <cell r="F13848">
            <v>939740876</v>
          </cell>
        </row>
        <row r="13849">
          <cell r="A13849" t="str">
            <v>V420217</v>
          </cell>
          <cell r="B13849" t="str">
            <v>ASC3076</v>
          </cell>
          <cell r="C13849" t="str">
            <v>先生</v>
          </cell>
          <cell r="D13849" t="str">
            <v>郭正一</v>
          </cell>
          <cell r="E13849" t="str">
            <v>郭正一先生</v>
          </cell>
          <cell r="F13849">
            <v>936621027</v>
          </cell>
        </row>
        <row r="13850">
          <cell r="A13850" t="str">
            <v>V420219</v>
          </cell>
          <cell r="B13850" t="str">
            <v>ARG2180</v>
          </cell>
          <cell r="C13850" t="str">
            <v>先生</v>
          </cell>
          <cell r="D13850" t="str">
            <v>蘇華院</v>
          </cell>
          <cell r="E13850" t="str">
            <v>蘇華院先生</v>
          </cell>
          <cell r="F13850">
            <v>970508170</v>
          </cell>
        </row>
        <row r="13851">
          <cell r="A13851" t="str">
            <v>V420319</v>
          </cell>
          <cell r="B13851" t="str">
            <v>ASC9081</v>
          </cell>
          <cell r="C13851" t="str">
            <v>先生</v>
          </cell>
          <cell r="D13851" t="str">
            <v>蔡麗虹</v>
          </cell>
          <cell r="E13851" t="str">
            <v>許英豪先生</v>
          </cell>
          <cell r="F13851">
            <v>955339758</v>
          </cell>
        </row>
        <row r="13852">
          <cell r="A13852" t="str">
            <v>V420324</v>
          </cell>
          <cell r="B13852" t="str">
            <v>ARL0525</v>
          </cell>
          <cell r="C13852" t="str">
            <v>先生</v>
          </cell>
          <cell r="D13852" t="str">
            <v>曾其文</v>
          </cell>
          <cell r="E13852" t="str">
            <v>曾其文先生</v>
          </cell>
          <cell r="F13852">
            <v>918017215</v>
          </cell>
        </row>
        <row r="13853">
          <cell r="A13853" t="str">
            <v>V420379</v>
          </cell>
          <cell r="B13853" t="str">
            <v>ATF5080</v>
          </cell>
          <cell r="C13853" t="str">
            <v>小姐</v>
          </cell>
          <cell r="D13853" t="str">
            <v>丁原璞</v>
          </cell>
          <cell r="E13853" t="str">
            <v>彭樂林小姐</v>
          </cell>
          <cell r="F13853">
            <v>916090716</v>
          </cell>
        </row>
        <row r="13854">
          <cell r="A13854" t="str">
            <v>V420381</v>
          </cell>
          <cell r="B13854" t="str">
            <v>ATG0018</v>
          </cell>
          <cell r="C13854" t="str">
            <v>小姐</v>
          </cell>
          <cell r="D13854" t="str">
            <v>陳幼臻</v>
          </cell>
          <cell r="E13854" t="str">
            <v>陳幼臻小姐</v>
          </cell>
          <cell r="F13854">
            <v>953000672</v>
          </cell>
        </row>
        <row r="13855">
          <cell r="A13855" t="str">
            <v>V421161</v>
          </cell>
          <cell r="B13855" t="str">
            <v>ARL6670</v>
          </cell>
          <cell r="C13855" t="str">
            <v>先生</v>
          </cell>
          <cell r="D13855" t="str">
            <v>彭秀滿</v>
          </cell>
          <cell r="E13855" t="str">
            <v>仇禹軒先生</v>
          </cell>
          <cell r="F13855">
            <v>970055878</v>
          </cell>
        </row>
        <row r="13856">
          <cell r="A13856" t="str">
            <v>V421261</v>
          </cell>
          <cell r="B13856" t="str">
            <v>ARL8159</v>
          </cell>
          <cell r="C13856" t="str">
            <v>先生</v>
          </cell>
          <cell r="D13856" t="str">
            <v>林秉豐</v>
          </cell>
          <cell r="E13856" t="str">
            <v>林秉豐先生</v>
          </cell>
          <cell r="F13856">
            <v>975876710</v>
          </cell>
        </row>
        <row r="13857">
          <cell r="A13857" t="str">
            <v>V421262</v>
          </cell>
          <cell r="B13857" t="str">
            <v>ARL5720</v>
          </cell>
          <cell r="C13857" t="str">
            <v>小姐</v>
          </cell>
          <cell r="D13857" t="str">
            <v>王曼珍</v>
          </cell>
          <cell r="E13857" t="str">
            <v>王曼珍小姐</v>
          </cell>
          <cell r="F13857">
            <v>939567127</v>
          </cell>
        </row>
        <row r="13858">
          <cell r="A13858" t="str">
            <v>V421310</v>
          </cell>
          <cell r="B13858" t="str">
            <v>ASB3088</v>
          </cell>
          <cell r="C13858" t="str">
            <v>先生</v>
          </cell>
          <cell r="D13858" t="str">
            <v>飛普數位動畫有限公司郭浚明</v>
          </cell>
          <cell r="E13858" t="str">
            <v>郭浚明先生</v>
          </cell>
          <cell r="F13858">
            <v>922063556</v>
          </cell>
        </row>
        <row r="13859">
          <cell r="A13859" t="str">
            <v>V421359</v>
          </cell>
          <cell r="B13859" t="str">
            <v>ATA3798</v>
          </cell>
          <cell r="C13859" t="str">
            <v>先生</v>
          </cell>
          <cell r="D13859" t="str">
            <v>何文達</v>
          </cell>
          <cell r="E13859" t="str">
            <v>何文達先生</v>
          </cell>
          <cell r="F13859">
            <v>919741093</v>
          </cell>
        </row>
        <row r="13860">
          <cell r="A13860" t="str">
            <v>V421575</v>
          </cell>
          <cell r="B13860" t="str">
            <v>ASE5209</v>
          </cell>
          <cell r="C13860" t="str">
            <v>小姐</v>
          </cell>
          <cell r="D13860" t="str">
            <v>蔣明燁</v>
          </cell>
          <cell r="E13860" t="str">
            <v>蔣明燁小姐</v>
          </cell>
          <cell r="F13860">
            <v>927571168</v>
          </cell>
        </row>
        <row r="13861">
          <cell r="A13861" t="str">
            <v>V421650</v>
          </cell>
          <cell r="B13861" t="str">
            <v>ARL7957</v>
          </cell>
          <cell r="C13861" t="str">
            <v>小姐</v>
          </cell>
          <cell r="D13861" t="str">
            <v>劉逸慈</v>
          </cell>
          <cell r="E13861" t="str">
            <v>劉逸慈小姐</v>
          </cell>
          <cell r="F13861">
            <v>956273690</v>
          </cell>
        </row>
        <row r="13862">
          <cell r="A13862" t="str">
            <v>V421706</v>
          </cell>
          <cell r="B13862" t="str">
            <v>ARL3322</v>
          </cell>
          <cell r="C13862" t="str">
            <v>先生</v>
          </cell>
          <cell r="D13862" t="str">
            <v>延億股份有限公司洪誠陽</v>
          </cell>
          <cell r="E13862" t="str">
            <v>洪誠陽先生</v>
          </cell>
          <cell r="F13862">
            <v>911444044</v>
          </cell>
        </row>
        <row r="13863">
          <cell r="A13863" t="str">
            <v>V421829</v>
          </cell>
          <cell r="B13863" t="str">
            <v>ATA7376</v>
          </cell>
          <cell r="C13863" t="str">
            <v>先生</v>
          </cell>
          <cell r="D13863" t="str">
            <v>賀子洋</v>
          </cell>
          <cell r="E13863" t="str">
            <v>賀子洋先生</v>
          </cell>
          <cell r="F13863">
            <v>911958881</v>
          </cell>
        </row>
        <row r="13864">
          <cell r="A13864" t="str">
            <v>V422379</v>
          </cell>
          <cell r="B13864" t="str">
            <v>ATA2589</v>
          </cell>
          <cell r="C13864" t="str">
            <v>先生</v>
          </cell>
          <cell r="D13864" t="str">
            <v>藍清波</v>
          </cell>
          <cell r="E13864" t="str">
            <v>藍清波先生</v>
          </cell>
          <cell r="F13864">
            <v>922153399</v>
          </cell>
        </row>
        <row r="13865">
          <cell r="A13865" t="str">
            <v>V422576</v>
          </cell>
          <cell r="B13865" t="str">
            <v>ASB9513</v>
          </cell>
          <cell r="C13865" t="str">
            <v>小姐</v>
          </cell>
          <cell r="D13865" t="str">
            <v>游王季榛</v>
          </cell>
          <cell r="E13865" t="str">
            <v>游王季榛小姐</v>
          </cell>
          <cell r="F13865">
            <v>919867260</v>
          </cell>
        </row>
        <row r="13866">
          <cell r="A13866" t="str">
            <v>V422774</v>
          </cell>
          <cell r="B13866" t="str">
            <v>ATC9606</v>
          </cell>
          <cell r="C13866" t="str">
            <v>小姐</v>
          </cell>
          <cell r="D13866" t="str">
            <v>陳約彤</v>
          </cell>
          <cell r="E13866" t="str">
            <v>陳約彤小姐</v>
          </cell>
          <cell r="F13866">
            <v>985600598</v>
          </cell>
        </row>
        <row r="13867">
          <cell r="A13867" t="str">
            <v>V422776</v>
          </cell>
          <cell r="B13867" t="str">
            <v>ATA6035</v>
          </cell>
          <cell r="C13867" t="str">
            <v>小姐</v>
          </cell>
          <cell r="D13867" t="str">
            <v>魏書珮</v>
          </cell>
          <cell r="E13867" t="str">
            <v>魏書珮小姐</v>
          </cell>
          <cell r="F13867">
            <v>926961026</v>
          </cell>
        </row>
        <row r="13868">
          <cell r="A13868" t="str">
            <v>V422777</v>
          </cell>
          <cell r="B13868" t="str">
            <v>ATN3373</v>
          </cell>
          <cell r="C13868" t="str">
            <v>先生</v>
          </cell>
          <cell r="D13868" t="str">
            <v>林揚崴</v>
          </cell>
          <cell r="E13868" t="str">
            <v>林揚崴先生</v>
          </cell>
          <cell r="F13868">
            <v>976326856</v>
          </cell>
        </row>
        <row r="13869">
          <cell r="A13869" t="str">
            <v>V422778</v>
          </cell>
          <cell r="B13869" t="str">
            <v>AUT0288</v>
          </cell>
          <cell r="C13869" t="str">
            <v>小姐</v>
          </cell>
          <cell r="D13869" t="str">
            <v>王韻茹</v>
          </cell>
          <cell r="E13869" t="str">
            <v>王韻茹小姐</v>
          </cell>
          <cell r="F13869">
            <v>921875991</v>
          </cell>
        </row>
        <row r="13870">
          <cell r="A13870" t="str">
            <v>V422780</v>
          </cell>
          <cell r="B13870" t="str">
            <v>RBS8251</v>
          </cell>
          <cell r="C13870" t="str">
            <v>小姐</v>
          </cell>
          <cell r="D13870" t="str">
            <v>台灣諾華(股)格上汽車租賃呂淑萍</v>
          </cell>
          <cell r="E13870" t="str">
            <v>呂淑萍小姐</v>
          </cell>
          <cell r="F13870">
            <v>926582387</v>
          </cell>
        </row>
        <row r="13871">
          <cell r="A13871" t="str">
            <v>V422781</v>
          </cell>
          <cell r="B13871" t="str">
            <v>ATA7559</v>
          </cell>
          <cell r="C13871" t="str">
            <v>小姐</v>
          </cell>
          <cell r="D13871" t="str">
            <v>吳宜倢</v>
          </cell>
          <cell r="E13871" t="str">
            <v>吳宜倢小姐</v>
          </cell>
          <cell r="F13871">
            <v>921262848</v>
          </cell>
        </row>
        <row r="13872">
          <cell r="A13872" t="str">
            <v>V422865</v>
          </cell>
          <cell r="B13872" t="str">
            <v>ASF0306</v>
          </cell>
          <cell r="C13872" t="str">
            <v>小姐</v>
          </cell>
          <cell r="D13872" t="str">
            <v>蔡靜瑜</v>
          </cell>
          <cell r="E13872" t="str">
            <v>蔡靜瑜小姐</v>
          </cell>
          <cell r="F13872">
            <v>926209331</v>
          </cell>
        </row>
        <row r="13873">
          <cell r="A13873" t="str">
            <v>V422866</v>
          </cell>
          <cell r="B13873" t="str">
            <v>ATD2188</v>
          </cell>
          <cell r="C13873" t="str">
            <v>先生</v>
          </cell>
          <cell r="D13873" t="str">
            <v>林楨中</v>
          </cell>
          <cell r="E13873" t="str">
            <v>林楨中先生</v>
          </cell>
          <cell r="F13873">
            <v>915029328</v>
          </cell>
        </row>
        <row r="13874">
          <cell r="A13874" t="str">
            <v>V423208</v>
          </cell>
          <cell r="B13874" t="str">
            <v>ATJ5218</v>
          </cell>
          <cell r="C13874" t="str">
            <v>小姐</v>
          </cell>
          <cell r="D13874" t="str">
            <v>曹祐真</v>
          </cell>
          <cell r="E13874" t="str">
            <v>曹祐真小姐</v>
          </cell>
          <cell r="F13874">
            <v>931151615</v>
          </cell>
        </row>
        <row r="13875">
          <cell r="A13875" t="str">
            <v>V423212</v>
          </cell>
          <cell r="B13875" t="str">
            <v>ATA3817</v>
          </cell>
          <cell r="C13875" t="str">
            <v>小姐</v>
          </cell>
          <cell r="D13875" t="str">
            <v>許慧芬</v>
          </cell>
          <cell r="E13875" t="str">
            <v>許慧芬小姐</v>
          </cell>
          <cell r="F13875">
            <v>937147740</v>
          </cell>
        </row>
        <row r="13876">
          <cell r="A13876" t="str">
            <v>V423213</v>
          </cell>
          <cell r="B13876" t="str">
            <v>ATB8880</v>
          </cell>
          <cell r="C13876" t="str">
            <v>先生</v>
          </cell>
          <cell r="D13876" t="str">
            <v>陳銘華</v>
          </cell>
          <cell r="E13876" t="str">
            <v>張志明先生</v>
          </cell>
          <cell r="F13876">
            <v>939780650</v>
          </cell>
        </row>
        <row r="13877">
          <cell r="A13877" t="str">
            <v>V423214</v>
          </cell>
          <cell r="B13877" t="str">
            <v>ATT7060</v>
          </cell>
          <cell r="C13877" t="str">
            <v>先生</v>
          </cell>
          <cell r="D13877" t="str">
            <v>黃夙青</v>
          </cell>
          <cell r="E13877" t="str">
            <v>簡清哲先生</v>
          </cell>
          <cell r="F13877">
            <v>922204885</v>
          </cell>
        </row>
        <row r="13878">
          <cell r="A13878" t="str">
            <v>V423217</v>
          </cell>
          <cell r="B13878" t="str">
            <v>ASC5622</v>
          </cell>
          <cell r="C13878" t="str">
            <v>先生</v>
          </cell>
          <cell r="D13878" t="str">
            <v>蘇則倫</v>
          </cell>
          <cell r="E13878" t="str">
            <v>蘇則倫先生</v>
          </cell>
          <cell r="F13878">
            <v>921830607</v>
          </cell>
        </row>
        <row r="13879">
          <cell r="A13879" t="str">
            <v>V423249</v>
          </cell>
          <cell r="B13879" t="str">
            <v>ATB0915</v>
          </cell>
          <cell r="C13879" t="str">
            <v>先生</v>
          </cell>
          <cell r="D13879" t="str">
            <v>呂俊諺</v>
          </cell>
          <cell r="E13879" t="str">
            <v>呂俊諺先生</v>
          </cell>
          <cell r="F13879">
            <v>986120555</v>
          </cell>
        </row>
        <row r="13880">
          <cell r="A13880" t="str">
            <v>V423297</v>
          </cell>
          <cell r="B13880" t="str">
            <v>ATN9276</v>
          </cell>
          <cell r="C13880" t="str">
            <v>小姐</v>
          </cell>
          <cell r="D13880" t="str">
            <v>徐紹綾</v>
          </cell>
          <cell r="E13880" t="str">
            <v>徐紹綾小姐</v>
          </cell>
          <cell r="F13880">
            <v>922410995</v>
          </cell>
        </row>
        <row r="13881">
          <cell r="A13881" t="str">
            <v>V423309</v>
          </cell>
          <cell r="B13881" t="str">
            <v>ATT6620</v>
          </cell>
          <cell r="C13881" t="str">
            <v>小姐</v>
          </cell>
          <cell r="D13881" t="str">
            <v>陳寶恩</v>
          </cell>
          <cell r="E13881" t="str">
            <v>陳寶恩小姐</v>
          </cell>
          <cell r="F13881">
            <v>921276569</v>
          </cell>
        </row>
        <row r="13882">
          <cell r="A13882" t="str">
            <v>V423311</v>
          </cell>
          <cell r="B13882" t="str">
            <v>ASC8208</v>
          </cell>
          <cell r="C13882" t="str">
            <v>小姐</v>
          </cell>
          <cell r="D13882" t="str">
            <v>陳勇志</v>
          </cell>
          <cell r="E13882" t="str">
            <v>邱婉婷小姐</v>
          </cell>
          <cell r="F13882">
            <v>937753789</v>
          </cell>
        </row>
        <row r="13883">
          <cell r="A13883" t="str">
            <v>V423345</v>
          </cell>
          <cell r="B13883" t="str">
            <v>ASF1568</v>
          </cell>
          <cell r="C13883" t="str">
            <v>先生</v>
          </cell>
          <cell r="D13883" t="str">
            <v>車已賣</v>
          </cell>
          <cell r="E13883" t="str">
            <v>車已賣先生</v>
          </cell>
          <cell r="F13883">
            <v>900000000</v>
          </cell>
        </row>
        <row r="13884">
          <cell r="A13884" t="str">
            <v>V423346</v>
          </cell>
          <cell r="B13884" t="str">
            <v>ATJ6956</v>
          </cell>
          <cell r="C13884" t="str">
            <v>先生</v>
          </cell>
          <cell r="D13884" t="str">
            <v>陳冠如</v>
          </cell>
          <cell r="E13884" t="str">
            <v>陳冠如先生</v>
          </cell>
          <cell r="F13884">
            <v>939819343</v>
          </cell>
        </row>
        <row r="13885">
          <cell r="A13885" t="str">
            <v>V423358</v>
          </cell>
          <cell r="B13885" t="str">
            <v>ATN3030</v>
          </cell>
          <cell r="C13885" t="str">
            <v>小姐</v>
          </cell>
          <cell r="D13885" t="str">
            <v>黃姵璇</v>
          </cell>
          <cell r="E13885" t="str">
            <v>黃姵璇小姐</v>
          </cell>
          <cell r="F13885">
            <v>952020132</v>
          </cell>
        </row>
        <row r="13886">
          <cell r="A13886" t="str">
            <v>V423360</v>
          </cell>
          <cell r="B13886" t="str">
            <v>ATJ0086</v>
          </cell>
          <cell r="C13886" t="str">
            <v>小姐</v>
          </cell>
          <cell r="D13886" t="str">
            <v>呂雅慧</v>
          </cell>
          <cell r="E13886" t="str">
            <v>呂雅慧小姐</v>
          </cell>
          <cell r="F13886">
            <v>958213411</v>
          </cell>
        </row>
        <row r="13887">
          <cell r="A13887" t="str">
            <v>V423361</v>
          </cell>
          <cell r="B13887" t="str">
            <v>ATE6512</v>
          </cell>
          <cell r="C13887" t="str">
            <v>先生</v>
          </cell>
          <cell r="D13887" t="str">
            <v>鄭才昕</v>
          </cell>
          <cell r="E13887" t="str">
            <v>鄭才昕先生</v>
          </cell>
          <cell r="F13887">
            <v>935333121</v>
          </cell>
        </row>
        <row r="13888">
          <cell r="A13888" t="str">
            <v>V423362</v>
          </cell>
          <cell r="B13888" t="str">
            <v>ASC2369</v>
          </cell>
          <cell r="C13888" t="str">
            <v>先生</v>
          </cell>
          <cell r="D13888" t="str">
            <v>邱恩鈿</v>
          </cell>
          <cell r="E13888" t="str">
            <v>邱恩鈿先生</v>
          </cell>
          <cell r="F13888">
            <v>913958655</v>
          </cell>
        </row>
        <row r="13889">
          <cell r="A13889" t="str">
            <v>V423407</v>
          </cell>
          <cell r="B13889" t="str">
            <v>ATB0991</v>
          </cell>
          <cell r="C13889" t="str">
            <v>先生</v>
          </cell>
          <cell r="D13889" t="str">
            <v>何毓仁</v>
          </cell>
          <cell r="E13889" t="str">
            <v>何毓仁先生</v>
          </cell>
          <cell r="F13889">
            <v>962024660</v>
          </cell>
        </row>
        <row r="13890">
          <cell r="A13890" t="str">
            <v>V423458</v>
          </cell>
          <cell r="B13890" t="str">
            <v>ATN9102</v>
          </cell>
          <cell r="C13890" t="str">
            <v>先生</v>
          </cell>
          <cell r="D13890" t="str">
            <v>周德雲</v>
          </cell>
          <cell r="E13890" t="str">
            <v>周德雲先生</v>
          </cell>
          <cell r="F13890">
            <v>922443880</v>
          </cell>
        </row>
        <row r="13891">
          <cell r="A13891" t="str">
            <v>V423460</v>
          </cell>
          <cell r="B13891" t="str">
            <v>RBS0817</v>
          </cell>
          <cell r="C13891" t="str">
            <v>先生</v>
          </cell>
          <cell r="D13891" t="str">
            <v>耐特資訊股份有限公司-歐力士林其智</v>
          </cell>
          <cell r="E13891" t="str">
            <v>林其智先生</v>
          </cell>
          <cell r="F13891">
            <v>963180140</v>
          </cell>
        </row>
        <row r="13892">
          <cell r="A13892" t="str">
            <v>V423462</v>
          </cell>
          <cell r="B13892" t="str">
            <v>AWZ8706</v>
          </cell>
          <cell r="C13892" t="str">
            <v>先生</v>
          </cell>
          <cell r="D13892" t="str">
            <v>0謝宇俊</v>
          </cell>
          <cell r="E13892" t="str">
            <v>謝宇俊先生</v>
          </cell>
          <cell r="F13892">
            <v>953757327</v>
          </cell>
        </row>
        <row r="13893">
          <cell r="A13893" t="str">
            <v>V423501</v>
          </cell>
          <cell r="B13893" t="str">
            <v>AUT6667</v>
          </cell>
          <cell r="C13893" t="str">
            <v>小姐</v>
          </cell>
          <cell r="D13893" t="str">
            <v>張慧真</v>
          </cell>
          <cell r="E13893" t="str">
            <v>張慧真小姐</v>
          </cell>
          <cell r="F13893">
            <v>933527092</v>
          </cell>
        </row>
        <row r="13894">
          <cell r="A13894" t="str">
            <v>V425088</v>
          </cell>
          <cell r="B13894" t="str">
            <v>AKR9258</v>
          </cell>
          <cell r="C13894" t="str">
            <v>先生</v>
          </cell>
          <cell r="D13894" t="str">
            <v>許莉菁</v>
          </cell>
          <cell r="E13894" t="str">
            <v>蔡昌儒先生</v>
          </cell>
          <cell r="F13894">
            <v>933086441</v>
          </cell>
        </row>
        <row r="13895">
          <cell r="A13895" t="str">
            <v>V425178</v>
          </cell>
          <cell r="B13895" t="str">
            <v>AKQ6085</v>
          </cell>
          <cell r="C13895" t="str">
            <v>小姐</v>
          </cell>
          <cell r="D13895" t="str">
            <v>陳麗惠</v>
          </cell>
          <cell r="E13895" t="str">
            <v>陳麗惠小姐</v>
          </cell>
          <cell r="F13895">
            <v>911242868</v>
          </cell>
        </row>
        <row r="13896">
          <cell r="A13896" t="str">
            <v>V425179</v>
          </cell>
          <cell r="B13896" t="str">
            <v>RAZ7259</v>
          </cell>
          <cell r="C13896" t="str">
            <v>先生</v>
          </cell>
          <cell r="D13896" t="str">
            <v>勵亞(有)-日盛租賃王建智</v>
          </cell>
          <cell r="E13896" t="str">
            <v>王建智先生</v>
          </cell>
          <cell r="F13896">
            <v>937096020</v>
          </cell>
        </row>
        <row r="13897">
          <cell r="A13897" t="str">
            <v>V425220</v>
          </cell>
          <cell r="B13897" t="str">
            <v>ANE8666</v>
          </cell>
          <cell r="C13897" t="str">
            <v>先生</v>
          </cell>
          <cell r="D13897" t="str">
            <v>許惠如</v>
          </cell>
          <cell r="E13897" t="str">
            <v>林旻翰先生</v>
          </cell>
          <cell r="F13897">
            <v>928008666</v>
          </cell>
        </row>
        <row r="13898">
          <cell r="A13898" t="str">
            <v>V425317</v>
          </cell>
          <cell r="B13898" t="str">
            <v>AKP9933</v>
          </cell>
          <cell r="C13898" t="str">
            <v>小姐</v>
          </cell>
          <cell r="D13898" t="str">
            <v>楊淑蘭</v>
          </cell>
          <cell r="E13898" t="str">
            <v>楊淑蘭小姐</v>
          </cell>
          <cell r="F13898">
            <v>918313533</v>
          </cell>
        </row>
        <row r="13899">
          <cell r="A13899" t="str">
            <v>V425340</v>
          </cell>
          <cell r="B13899" t="str">
            <v>AKP9656</v>
          </cell>
          <cell r="C13899" t="str">
            <v>小姐</v>
          </cell>
          <cell r="D13899" t="str">
            <v>郭舫廷</v>
          </cell>
          <cell r="E13899" t="str">
            <v>郭舫廷小姐</v>
          </cell>
          <cell r="F13899">
            <v>911707363</v>
          </cell>
        </row>
        <row r="13900">
          <cell r="A13900" t="str">
            <v>V425370</v>
          </cell>
          <cell r="B13900" t="str">
            <v>ALZ2520</v>
          </cell>
          <cell r="C13900" t="str">
            <v>先生</v>
          </cell>
          <cell r="D13900" t="str">
            <v>陳偉民</v>
          </cell>
          <cell r="E13900" t="str">
            <v>陳偉民先生</v>
          </cell>
          <cell r="F13900">
            <v>925911610</v>
          </cell>
        </row>
        <row r="13901">
          <cell r="A13901" t="str">
            <v>V425506</v>
          </cell>
          <cell r="B13901" t="str">
            <v>AMY2567</v>
          </cell>
          <cell r="C13901" t="str">
            <v>先生</v>
          </cell>
          <cell r="D13901" t="str">
            <v>廖敏仁</v>
          </cell>
          <cell r="E13901" t="str">
            <v>廖敏仁先生</v>
          </cell>
          <cell r="F13901">
            <v>932010507</v>
          </cell>
        </row>
        <row r="13902">
          <cell r="A13902" t="str">
            <v>V425687</v>
          </cell>
          <cell r="B13902" t="str">
            <v>AQA0803</v>
          </cell>
          <cell r="C13902" t="str">
            <v>小姐</v>
          </cell>
          <cell r="D13902" t="str">
            <v>陳慧芳</v>
          </cell>
          <cell r="E13902" t="str">
            <v>陳慧芳小姐</v>
          </cell>
          <cell r="F13902">
            <v>900000000</v>
          </cell>
        </row>
        <row r="13903">
          <cell r="A13903" t="str">
            <v>V425852</v>
          </cell>
          <cell r="B13903" t="str">
            <v>AMY2201</v>
          </cell>
          <cell r="C13903" t="str">
            <v>先生</v>
          </cell>
          <cell r="D13903" t="str">
            <v>林世華</v>
          </cell>
          <cell r="E13903" t="str">
            <v>林世華先生</v>
          </cell>
          <cell r="F13903">
            <v>928872449</v>
          </cell>
        </row>
        <row r="13904">
          <cell r="A13904" t="str">
            <v>V425854</v>
          </cell>
          <cell r="B13904" t="str">
            <v>AMB8807</v>
          </cell>
          <cell r="C13904" t="str">
            <v>先生</v>
          </cell>
          <cell r="D13904" t="str">
            <v>0張先佑</v>
          </cell>
          <cell r="E13904" t="str">
            <v>張先佑先生</v>
          </cell>
          <cell r="F13904">
            <v>952516747</v>
          </cell>
        </row>
        <row r="13905">
          <cell r="A13905" t="str">
            <v>V425928</v>
          </cell>
          <cell r="B13905" t="str">
            <v>AMY5928</v>
          </cell>
          <cell r="C13905" t="str">
            <v>先生</v>
          </cell>
          <cell r="D13905" t="str">
            <v>王淑娟</v>
          </cell>
          <cell r="E13905" t="str">
            <v>呂邦豪先生</v>
          </cell>
          <cell r="F13905">
            <v>935511737</v>
          </cell>
        </row>
        <row r="13906">
          <cell r="A13906" t="str">
            <v>V425943</v>
          </cell>
          <cell r="B13906" t="str">
            <v>AMY0806</v>
          </cell>
          <cell r="C13906" t="str">
            <v>先生</v>
          </cell>
          <cell r="D13906" t="str">
            <v>陳仁偉</v>
          </cell>
          <cell r="E13906" t="str">
            <v>陳仁偉先生</v>
          </cell>
          <cell r="F13906">
            <v>937821105</v>
          </cell>
        </row>
        <row r="13907">
          <cell r="A13907" t="str">
            <v>V425944</v>
          </cell>
          <cell r="B13907" t="str">
            <v>AMA1680</v>
          </cell>
          <cell r="C13907" t="str">
            <v>小姐</v>
          </cell>
          <cell r="D13907" t="str">
            <v>李碧珠</v>
          </cell>
          <cell r="E13907" t="str">
            <v>李碧珠小姐</v>
          </cell>
          <cell r="F13907">
            <v>922552005</v>
          </cell>
        </row>
        <row r="13908">
          <cell r="A13908" t="str">
            <v>V425945</v>
          </cell>
          <cell r="B13908" t="str">
            <v>ANH7688</v>
          </cell>
          <cell r="C13908" t="str">
            <v>先生</v>
          </cell>
          <cell r="D13908" t="str">
            <v>林子傑</v>
          </cell>
          <cell r="E13908" t="str">
            <v>林子傑先生</v>
          </cell>
          <cell r="F13908">
            <v>972148078</v>
          </cell>
        </row>
        <row r="13909">
          <cell r="A13909" t="str">
            <v>V426219</v>
          </cell>
          <cell r="B13909" t="str">
            <v>ANA8665</v>
          </cell>
          <cell r="C13909" t="str">
            <v>小姐</v>
          </cell>
          <cell r="D13909" t="str">
            <v>蔡惠真</v>
          </cell>
          <cell r="E13909" t="str">
            <v>蔡惠真小姐</v>
          </cell>
          <cell r="F13909">
            <v>930471341</v>
          </cell>
        </row>
        <row r="13910">
          <cell r="A13910" t="str">
            <v>V426248</v>
          </cell>
          <cell r="B13910" t="str">
            <v>ANA1681</v>
          </cell>
          <cell r="C13910" t="str">
            <v>先生</v>
          </cell>
          <cell r="D13910" t="str">
            <v>0彭鎮樑</v>
          </cell>
          <cell r="E13910" t="str">
            <v>彭鎮樑先生</v>
          </cell>
          <cell r="F13910">
            <v>919348181</v>
          </cell>
        </row>
        <row r="13911">
          <cell r="A13911" t="str">
            <v>V426609</v>
          </cell>
          <cell r="B13911" t="str">
            <v>ANM6800</v>
          </cell>
          <cell r="C13911" t="str">
            <v>先生</v>
          </cell>
          <cell r="D13911" t="str">
            <v>吳柏榆</v>
          </cell>
          <cell r="E13911" t="str">
            <v>顏銘宏先生</v>
          </cell>
          <cell r="F13911">
            <v>979966281</v>
          </cell>
        </row>
        <row r="13912">
          <cell r="A13912" t="str">
            <v>V426610</v>
          </cell>
          <cell r="B13912" t="str">
            <v>ANM5755</v>
          </cell>
          <cell r="C13912" t="str">
            <v>先生</v>
          </cell>
          <cell r="D13912" t="str">
            <v>陳柏鈞</v>
          </cell>
          <cell r="E13912" t="str">
            <v>陳柏鈞先生</v>
          </cell>
          <cell r="F13912">
            <v>980201251</v>
          </cell>
        </row>
        <row r="13913">
          <cell r="A13913" t="str">
            <v>V426613</v>
          </cell>
          <cell r="B13913" t="str">
            <v>ANA8891</v>
          </cell>
          <cell r="C13913" t="str">
            <v>先生</v>
          </cell>
          <cell r="D13913" t="str">
            <v>王俊傑</v>
          </cell>
          <cell r="E13913" t="str">
            <v>王俊傑先生</v>
          </cell>
          <cell r="F13913">
            <v>937891531</v>
          </cell>
        </row>
        <row r="13914">
          <cell r="A13914" t="str">
            <v>V426797</v>
          </cell>
          <cell r="B13914" t="str">
            <v>AKS7508</v>
          </cell>
          <cell r="C13914" t="str">
            <v>先生</v>
          </cell>
          <cell r="D13914" t="str">
            <v>李厚勳</v>
          </cell>
          <cell r="E13914" t="str">
            <v>李厚勳先生</v>
          </cell>
          <cell r="F13914">
            <v>952532847</v>
          </cell>
        </row>
        <row r="13915">
          <cell r="A13915" t="str">
            <v>V426798</v>
          </cell>
          <cell r="B13915" t="str">
            <v>AKS8655</v>
          </cell>
          <cell r="C13915" t="str">
            <v>先生</v>
          </cell>
          <cell r="D13915" t="str">
            <v>陳俊賢</v>
          </cell>
          <cell r="E13915" t="str">
            <v>陳俊賢先生</v>
          </cell>
          <cell r="F13915">
            <v>918318135</v>
          </cell>
        </row>
        <row r="13916">
          <cell r="A13916" t="str">
            <v>V426799</v>
          </cell>
          <cell r="B13916" t="str">
            <v>ANN8997</v>
          </cell>
          <cell r="C13916" t="str">
            <v>先生</v>
          </cell>
          <cell r="D13916" t="str">
            <v>林明賢</v>
          </cell>
          <cell r="E13916" t="str">
            <v>林明賢先生</v>
          </cell>
          <cell r="F13916">
            <v>919267533</v>
          </cell>
        </row>
        <row r="13917">
          <cell r="A13917" t="str">
            <v>V426801</v>
          </cell>
          <cell r="B13917" t="str">
            <v>ANZ3588</v>
          </cell>
          <cell r="C13917" t="str">
            <v>小姐</v>
          </cell>
          <cell r="D13917" t="str">
            <v>朱秋容</v>
          </cell>
          <cell r="E13917" t="str">
            <v>朱秋容小姐</v>
          </cell>
          <cell r="F13917">
            <v>922298166</v>
          </cell>
        </row>
        <row r="13918">
          <cell r="A13918" t="str">
            <v>V426805</v>
          </cell>
          <cell r="B13918" t="str">
            <v>RBB1255</v>
          </cell>
          <cell r="C13918" t="str">
            <v>先生</v>
          </cell>
          <cell r="D13918" t="str">
            <v>詠富創業投資(股)-財盟租賃范嘉麟</v>
          </cell>
          <cell r="E13918" t="str">
            <v>范嘉麟先生</v>
          </cell>
          <cell r="F13918">
            <v>912594168</v>
          </cell>
        </row>
        <row r="13919">
          <cell r="A13919" t="str">
            <v>V426815</v>
          </cell>
          <cell r="B13919" t="str">
            <v>ANM7556</v>
          </cell>
          <cell r="C13919" t="str">
            <v>先生</v>
          </cell>
          <cell r="D13919" t="str">
            <v>施宇洲</v>
          </cell>
          <cell r="E13919" t="str">
            <v>施宇洲先生</v>
          </cell>
          <cell r="F13919">
            <v>920208628</v>
          </cell>
        </row>
        <row r="13920">
          <cell r="A13920" t="str">
            <v>V426973</v>
          </cell>
          <cell r="B13920" t="str">
            <v>ANW5128</v>
          </cell>
          <cell r="C13920" t="str">
            <v>先生</v>
          </cell>
          <cell r="D13920" t="str">
            <v>輝映國際開發股份有限公司姚一輝</v>
          </cell>
          <cell r="E13920" t="str">
            <v>姚一輝先生</v>
          </cell>
          <cell r="F13920">
            <v>925119899</v>
          </cell>
        </row>
        <row r="13921">
          <cell r="A13921" t="str">
            <v>V427001</v>
          </cell>
          <cell r="B13921" t="str">
            <v>AVB9911</v>
          </cell>
          <cell r="C13921" t="str">
            <v>先生</v>
          </cell>
          <cell r="D13921" t="str">
            <v>彭宜凡</v>
          </cell>
          <cell r="E13921" t="str">
            <v>彭宜凡先生</v>
          </cell>
          <cell r="F13921">
            <v>988895235</v>
          </cell>
        </row>
        <row r="13922">
          <cell r="A13922" t="str">
            <v>V427005</v>
          </cell>
          <cell r="B13922" t="str">
            <v>ARF2388</v>
          </cell>
          <cell r="C13922" t="str">
            <v>先生</v>
          </cell>
          <cell r="D13922" t="str">
            <v>張志源</v>
          </cell>
          <cell r="E13922" t="str">
            <v>張志源先生</v>
          </cell>
          <cell r="F13922">
            <v>910091584</v>
          </cell>
        </row>
        <row r="13923">
          <cell r="A13923" t="str">
            <v>V427174</v>
          </cell>
          <cell r="B13923" t="str">
            <v>AKZ8929</v>
          </cell>
          <cell r="C13923" t="str">
            <v>先生</v>
          </cell>
          <cell r="D13923" t="str">
            <v>洪唯晏</v>
          </cell>
          <cell r="E13923" t="str">
            <v>洪唯晏先生</v>
          </cell>
          <cell r="F13923">
            <v>932008489</v>
          </cell>
        </row>
        <row r="13924">
          <cell r="A13924" t="str">
            <v>V427248</v>
          </cell>
          <cell r="B13924" t="str">
            <v>ANN0521</v>
          </cell>
          <cell r="C13924" t="str">
            <v>先生</v>
          </cell>
          <cell r="D13924" t="str">
            <v>黃清佳</v>
          </cell>
          <cell r="E13924" t="str">
            <v>黃清佳先生</v>
          </cell>
          <cell r="F13924">
            <v>955058615</v>
          </cell>
        </row>
        <row r="13925">
          <cell r="A13925" t="str">
            <v>V427310</v>
          </cell>
          <cell r="B13925" t="str">
            <v>ANV8805</v>
          </cell>
          <cell r="C13925" t="str">
            <v>先生</v>
          </cell>
          <cell r="D13925" t="str">
            <v>謝宜政</v>
          </cell>
          <cell r="E13925" t="str">
            <v>謝宜政先生</v>
          </cell>
          <cell r="F13925">
            <v>975033205</v>
          </cell>
        </row>
        <row r="13926">
          <cell r="A13926" t="str">
            <v>V427311</v>
          </cell>
          <cell r="B13926" t="str">
            <v>ANN2208</v>
          </cell>
          <cell r="C13926" t="str">
            <v>先生</v>
          </cell>
          <cell r="D13926" t="str">
            <v>卓如</v>
          </cell>
          <cell r="E13926" t="str">
            <v>卓如先生</v>
          </cell>
          <cell r="F13926">
            <v>987732025</v>
          </cell>
        </row>
        <row r="13927">
          <cell r="A13927" t="str">
            <v>V427312</v>
          </cell>
          <cell r="B13927" t="str">
            <v>APM6051</v>
          </cell>
          <cell r="C13927" t="str">
            <v>先生</v>
          </cell>
          <cell r="D13927" t="str">
            <v>周沅錞</v>
          </cell>
          <cell r="E13927" t="str">
            <v>呂紹銘先生</v>
          </cell>
          <cell r="F13927">
            <v>910615703</v>
          </cell>
        </row>
        <row r="13928">
          <cell r="A13928" t="str">
            <v>V427314</v>
          </cell>
          <cell r="B13928" t="str">
            <v>APC1516</v>
          </cell>
          <cell r="C13928" t="str">
            <v>小姐</v>
          </cell>
          <cell r="D13928" t="str">
            <v>胡君文</v>
          </cell>
          <cell r="E13928" t="str">
            <v>胡君文小姐</v>
          </cell>
          <cell r="F13928">
            <v>933015006</v>
          </cell>
        </row>
        <row r="13929">
          <cell r="A13929" t="str">
            <v>V427316</v>
          </cell>
          <cell r="B13929" t="str">
            <v>ANN2202</v>
          </cell>
          <cell r="C13929" t="str">
            <v>先生</v>
          </cell>
          <cell r="D13929" t="str">
            <v>通用化工股份有限公司何元緒</v>
          </cell>
          <cell r="E13929" t="str">
            <v>何元緒先生</v>
          </cell>
          <cell r="F13929">
            <v>932742704</v>
          </cell>
        </row>
        <row r="13930">
          <cell r="A13930" t="str">
            <v>V427595</v>
          </cell>
          <cell r="B13930" t="str">
            <v>7886S9</v>
          </cell>
          <cell r="C13930" t="str">
            <v>先生</v>
          </cell>
          <cell r="D13930" t="str">
            <v>阮智揚</v>
          </cell>
          <cell r="E13930" t="str">
            <v>阮智揚先生</v>
          </cell>
          <cell r="F13930">
            <v>956366668</v>
          </cell>
        </row>
        <row r="13931">
          <cell r="A13931" t="str">
            <v>V427597</v>
          </cell>
          <cell r="B13931" t="str">
            <v>ANW6558</v>
          </cell>
          <cell r="C13931" t="str">
            <v>小姐</v>
          </cell>
          <cell r="D13931" t="str">
            <v>上上謙廣告有限公司羅素秋</v>
          </cell>
          <cell r="E13931" t="str">
            <v>羅素秋小姐</v>
          </cell>
          <cell r="F13931">
            <v>939098508</v>
          </cell>
        </row>
        <row r="13932">
          <cell r="A13932" t="str">
            <v>V427599</v>
          </cell>
          <cell r="B13932" t="str">
            <v>ANX7996</v>
          </cell>
          <cell r="C13932" t="str">
            <v>先生</v>
          </cell>
          <cell r="D13932" t="str">
            <v>劉雲龍</v>
          </cell>
          <cell r="E13932" t="str">
            <v>劉雲龍先生</v>
          </cell>
          <cell r="F13932">
            <v>935913108</v>
          </cell>
        </row>
        <row r="13933">
          <cell r="A13933" t="str">
            <v>V427614</v>
          </cell>
          <cell r="B13933" t="str">
            <v>AQL7799</v>
          </cell>
          <cell r="C13933" t="str">
            <v>小姐</v>
          </cell>
          <cell r="D13933" t="str">
            <v>蔡睿芸</v>
          </cell>
          <cell r="E13933" t="str">
            <v>蔡睿芸小姐</v>
          </cell>
          <cell r="F13933">
            <v>927313199</v>
          </cell>
        </row>
        <row r="13934">
          <cell r="A13934" t="str">
            <v>V427623</v>
          </cell>
          <cell r="B13934" t="str">
            <v>ANW0813</v>
          </cell>
          <cell r="C13934" t="str">
            <v>先生</v>
          </cell>
          <cell r="D13934" t="str">
            <v>黃信嘉</v>
          </cell>
          <cell r="E13934" t="str">
            <v>黃信嘉先生</v>
          </cell>
          <cell r="F13934">
            <v>986517707</v>
          </cell>
        </row>
        <row r="13935">
          <cell r="A13935" t="str">
            <v>V427853</v>
          </cell>
          <cell r="B13935" t="str">
            <v>ANX0028</v>
          </cell>
          <cell r="C13935" t="str">
            <v>先生</v>
          </cell>
          <cell r="D13935" t="str">
            <v>0張盛樺</v>
          </cell>
          <cell r="E13935" t="str">
            <v>張盛樺先生</v>
          </cell>
          <cell r="F13935">
            <v>921059995</v>
          </cell>
        </row>
        <row r="13936">
          <cell r="A13936" t="str">
            <v>V427894</v>
          </cell>
          <cell r="B13936" t="str">
            <v>RBC0118</v>
          </cell>
          <cell r="C13936" t="str">
            <v>先生</v>
          </cell>
          <cell r="D13936" t="str">
            <v>集寶有限公司-格上租賃柯文彬</v>
          </cell>
          <cell r="E13936" t="str">
            <v>柯文彬先生</v>
          </cell>
          <cell r="F13936">
            <v>920030808</v>
          </cell>
        </row>
        <row r="13937">
          <cell r="A13937" t="str">
            <v>V427902</v>
          </cell>
          <cell r="B13937" t="str">
            <v>ANV6891</v>
          </cell>
          <cell r="C13937" t="str">
            <v>小姐</v>
          </cell>
          <cell r="D13937" t="str">
            <v>范青萍</v>
          </cell>
          <cell r="E13937" t="str">
            <v>范青萍小姐</v>
          </cell>
          <cell r="F13937">
            <v>919392492</v>
          </cell>
        </row>
        <row r="13938">
          <cell r="A13938" t="str">
            <v>V428134</v>
          </cell>
          <cell r="B13938" t="str">
            <v>ANZ8569</v>
          </cell>
          <cell r="C13938" t="str">
            <v>先生</v>
          </cell>
          <cell r="D13938" t="str">
            <v>許志貴</v>
          </cell>
          <cell r="E13938" t="str">
            <v>許志貴先生</v>
          </cell>
          <cell r="F13938">
            <v>937826529</v>
          </cell>
        </row>
        <row r="13939">
          <cell r="A13939" t="str">
            <v>V428185</v>
          </cell>
          <cell r="B13939" t="str">
            <v>ARB9888</v>
          </cell>
          <cell r="C13939" t="str">
            <v>小姐</v>
          </cell>
          <cell r="D13939" t="str">
            <v>何秀華</v>
          </cell>
          <cell r="E13939" t="str">
            <v>何秀華小姐</v>
          </cell>
          <cell r="F13939">
            <v>925032555</v>
          </cell>
        </row>
        <row r="13940">
          <cell r="A13940" t="str">
            <v>V428204</v>
          </cell>
          <cell r="B13940" t="str">
            <v>ANW3620</v>
          </cell>
          <cell r="C13940" t="str">
            <v>小姐</v>
          </cell>
          <cell r="D13940" t="str">
            <v>坡瑪國際有限公司林育德</v>
          </cell>
          <cell r="E13940" t="str">
            <v>林昕潔小姐</v>
          </cell>
          <cell r="F13940">
            <v>912110595</v>
          </cell>
        </row>
        <row r="13941">
          <cell r="A13941" t="str">
            <v>V428206</v>
          </cell>
          <cell r="B13941" t="str">
            <v>ANW8225</v>
          </cell>
          <cell r="C13941" t="str">
            <v>小姐</v>
          </cell>
          <cell r="D13941" t="str">
            <v>江梨真</v>
          </cell>
          <cell r="E13941" t="str">
            <v>江梨真小姐</v>
          </cell>
          <cell r="F13941">
            <v>936903516</v>
          </cell>
        </row>
        <row r="13942">
          <cell r="A13942" t="str">
            <v>V428445</v>
          </cell>
          <cell r="B13942" t="str">
            <v>APP6890</v>
          </cell>
          <cell r="C13942" t="str">
            <v>小姐</v>
          </cell>
          <cell r="D13942" t="str">
            <v>詹勳琪</v>
          </cell>
          <cell r="E13942" t="str">
            <v>詹勳琪小姐</v>
          </cell>
          <cell r="F13942">
            <v>910266359</v>
          </cell>
        </row>
        <row r="13943">
          <cell r="A13943" t="str">
            <v>V428469</v>
          </cell>
          <cell r="B13943" t="str">
            <v>ANX6600</v>
          </cell>
          <cell r="C13943" t="str">
            <v>先生</v>
          </cell>
          <cell r="D13943" t="str">
            <v>葉家齊</v>
          </cell>
          <cell r="E13943" t="str">
            <v>葉家齊先生</v>
          </cell>
          <cell r="F13943">
            <v>913131209</v>
          </cell>
        </row>
        <row r="13944">
          <cell r="A13944" t="str">
            <v>V429026</v>
          </cell>
          <cell r="B13944" t="str">
            <v>AQF8666</v>
          </cell>
          <cell r="C13944" t="str">
            <v>小姐</v>
          </cell>
          <cell r="D13944" t="str">
            <v>林寶蓮</v>
          </cell>
          <cell r="E13944" t="str">
            <v>陳筠絜小姐</v>
          </cell>
          <cell r="F13944">
            <v>916266909</v>
          </cell>
        </row>
        <row r="13945">
          <cell r="A13945" t="str">
            <v>V429033</v>
          </cell>
          <cell r="B13945" t="str">
            <v>AND7620</v>
          </cell>
          <cell r="C13945" t="str">
            <v>先生</v>
          </cell>
          <cell r="D13945" t="str">
            <v>張敏貞</v>
          </cell>
          <cell r="E13945" t="str">
            <v>潘耀祖先生</v>
          </cell>
          <cell r="F13945">
            <v>913921299</v>
          </cell>
        </row>
        <row r="13946">
          <cell r="A13946" t="str">
            <v>V429063</v>
          </cell>
          <cell r="B13946" t="str">
            <v>AQX3869</v>
          </cell>
          <cell r="C13946" t="str">
            <v>先生</v>
          </cell>
          <cell r="D13946" t="str">
            <v>李世謙</v>
          </cell>
          <cell r="E13946" t="str">
            <v>李世謙先生</v>
          </cell>
          <cell r="F13946">
            <v>937853025</v>
          </cell>
        </row>
        <row r="13947">
          <cell r="A13947" t="str">
            <v>V429066</v>
          </cell>
          <cell r="B13947" t="str">
            <v>ARF8660</v>
          </cell>
          <cell r="C13947" t="str">
            <v>先生</v>
          </cell>
          <cell r="D13947" t="str">
            <v>李明毅</v>
          </cell>
          <cell r="E13947" t="str">
            <v>李明毅先生</v>
          </cell>
          <cell r="F13947">
            <v>988932148</v>
          </cell>
        </row>
        <row r="13948">
          <cell r="A13948" t="str">
            <v>V429076</v>
          </cell>
          <cell r="B13948" t="str">
            <v>ATQ3196</v>
          </cell>
          <cell r="C13948" t="str">
            <v>先生</v>
          </cell>
          <cell r="D13948" t="str">
            <v>李彥賢</v>
          </cell>
          <cell r="E13948" t="str">
            <v>李彥賢先生</v>
          </cell>
          <cell r="F13948">
            <v>933912354</v>
          </cell>
        </row>
        <row r="13949">
          <cell r="A13949" t="str">
            <v>V429077</v>
          </cell>
          <cell r="B13949" t="str">
            <v>ARE8606</v>
          </cell>
          <cell r="C13949" t="str">
            <v>先生</v>
          </cell>
          <cell r="D13949" t="str">
            <v>李涵彥</v>
          </cell>
          <cell r="E13949" t="str">
            <v>李涵彥先生</v>
          </cell>
          <cell r="F13949">
            <v>916200850</v>
          </cell>
        </row>
        <row r="13950">
          <cell r="A13950" t="str">
            <v>V429167</v>
          </cell>
          <cell r="B13950" t="str">
            <v>RBE5865</v>
          </cell>
          <cell r="C13950" t="str">
            <v>先生</v>
          </cell>
          <cell r="D13950" t="str">
            <v>鼎證儀器有限公司-財盟楊明豪</v>
          </cell>
          <cell r="E13950" t="str">
            <v>楊明豪先生</v>
          </cell>
          <cell r="F13950">
            <v>936155663</v>
          </cell>
        </row>
        <row r="13951">
          <cell r="A13951" t="str">
            <v>V429265</v>
          </cell>
          <cell r="B13951" t="str">
            <v>AQX3978</v>
          </cell>
          <cell r="C13951" t="str">
            <v>先生</v>
          </cell>
          <cell r="D13951" t="str">
            <v>巨圓紙業股份有限公司宋政倫</v>
          </cell>
          <cell r="E13951" t="str">
            <v>宋政倫先生</v>
          </cell>
          <cell r="F13951">
            <v>978363268</v>
          </cell>
        </row>
        <row r="13952">
          <cell r="A13952" t="str">
            <v>V429275</v>
          </cell>
          <cell r="B13952" t="str">
            <v>APK1136</v>
          </cell>
          <cell r="C13952" t="str">
            <v>先生</v>
          </cell>
          <cell r="D13952" t="str">
            <v>陳俊宇</v>
          </cell>
          <cell r="E13952" t="str">
            <v>陳俊宇先生</v>
          </cell>
          <cell r="F13952">
            <v>975360836</v>
          </cell>
        </row>
        <row r="13953">
          <cell r="A13953" t="str">
            <v>V429276</v>
          </cell>
          <cell r="B13953" t="str">
            <v>RBE3086</v>
          </cell>
          <cell r="C13953" t="str">
            <v>先生</v>
          </cell>
          <cell r="D13953" t="str">
            <v>歐力士小客車租賃(股)呂旻晏</v>
          </cell>
          <cell r="E13953" t="str">
            <v>呂旻晏先生</v>
          </cell>
          <cell r="F13953">
            <v>919218939</v>
          </cell>
        </row>
        <row r="13954">
          <cell r="A13954" t="str">
            <v>V429443</v>
          </cell>
          <cell r="B13954" t="str">
            <v>AQX1021</v>
          </cell>
          <cell r="C13954" t="str">
            <v>先生</v>
          </cell>
          <cell r="D13954" t="str">
            <v>郭惟致</v>
          </cell>
          <cell r="E13954" t="str">
            <v>郭惟致先生</v>
          </cell>
          <cell r="F13954">
            <v>935112077</v>
          </cell>
        </row>
        <row r="13955">
          <cell r="A13955" t="str">
            <v>V429532</v>
          </cell>
          <cell r="B13955" t="str">
            <v>RBL8179</v>
          </cell>
          <cell r="C13955" t="str">
            <v>先生</v>
          </cell>
          <cell r="D13955" t="str">
            <v>泰陸汽車股份有限公司-財盟小客車陳欽昌</v>
          </cell>
          <cell r="E13955" t="str">
            <v>陳欽昌先生</v>
          </cell>
          <cell r="F13955">
            <v>222748856</v>
          </cell>
        </row>
        <row r="13956">
          <cell r="A13956" t="str">
            <v>V429566</v>
          </cell>
          <cell r="B13956" t="str">
            <v>ALC8627</v>
          </cell>
          <cell r="C13956" t="str">
            <v>先生</v>
          </cell>
          <cell r="D13956" t="str">
            <v>黃世諺</v>
          </cell>
          <cell r="E13956" t="str">
            <v>黃世諺先生</v>
          </cell>
          <cell r="F13956">
            <v>989714055</v>
          </cell>
        </row>
        <row r="13957">
          <cell r="A13957" t="str">
            <v>V429581</v>
          </cell>
          <cell r="B13957" t="str">
            <v>AMX9722</v>
          </cell>
          <cell r="C13957" t="str">
            <v>先生</v>
          </cell>
          <cell r="D13957" t="str">
            <v>戴來山</v>
          </cell>
          <cell r="E13957" t="str">
            <v>戴來山先生</v>
          </cell>
          <cell r="F13957">
            <v>932780779</v>
          </cell>
        </row>
        <row r="13958">
          <cell r="A13958" t="str">
            <v>V429684</v>
          </cell>
          <cell r="B13958" t="str">
            <v>ARG9135</v>
          </cell>
          <cell r="C13958" t="str">
            <v>小姐</v>
          </cell>
          <cell r="D13958" t="str">
            <v>裴介楠</v>
          </cell>
          <cell r="E13958" t="str">
            <v>裴介楠小姐</v>
          </cell>
          <cell r="F13958">
            <v>928090013</v>
          </cell>
        </row>
        <row r="13959">
          <cell r="A13959" t="str">
            <v>V429811</v>
          </cell>
          <cell r="B13959" t="str">
            <v>RBL3839</v>
          </cell>
          <cell r="C13959" t="str">
            <v>小姐</v>
          </cell>
          <cell r="D13959" t="str">
            <v>蔡孟儒</v>
          </cell>
          <cell r="E13959" t="str">
            <v>蔡孟儒小姐</v>
          </cell>
          <cell r="F13959">
            <v>928521027</v>
          </cell>
        </row>
        <row r="13960">
          <cell r="A13960" t="str">
            <v>V430014</v>
          </cell>
          <cell r="B13960" t="str">
            <v>AQX5509</v>
          </cell>
          <cell r="C13960" t="str">
            <v>小姐</v>
          </cell>
          <cell r="D13960" t="str">
            <v>吳琍穎</v>
          </cell>
          <cell r="E13960" t="str">
            <v>吳琍穎小姐</v>
          </cell>
          <cell r="F13960">
            <v>910300840</v>
          </cell>
        </row>
        <row r="13961">
          <cell r="A13961" t="str">
            <v>V430059</v>
          </cell>
          <cell r="B13961" t="str">
            <v>ASB0513</v>
          </cell>
          <cell r="C13961" t="str">
            <v>小姐</v>
          </cell>
          <cell r="D13961" t="str">
            <v>郭久郁</v>
          </cell>
          <cell r="E13961" t="str">
            <v>郭久郁小姐</v>
          </cell>
          <cell r="F13961">
            <v>939588122</v>
          </cell>
        </row>
        <row r="13962">
          <cell r="A13962" t="str">
            <v>V430079</v>
          </cell>
          <cell r="B13962" t="str">
            <v>RBM9168</v>
          </cell>
          <cell r="C13962" t="str">
            <v>先生</v>
          </cell>
          <cell r="D13962" t="str">
            <v>黃文慶-財盟黃博淵</v>
          </cell>
          <cell r="E13962" t="str">
            <v>黃博淵先生</v>
          </cell>
          <cell r="F13962">
            <v>963710692</v>
          </cell>
        </row>
        <row r="13963">
          <cell r="A13963" t="str">
            <v>V430080</v>
          </cell>
          <cell r="B13963" t="str">
            <v>RBN0517</v>
          </cell>
          <cell r="C13963" t="str">
            <v>先生</v>
          </cell>
          <cell r="D13963" t="str">
            <v>亞諾賀工程有限公司-財盟陳彥銘</v>
          </cell>
          <cell r="E13963" t="str">
            <v>陳彥銘先生</v>
          </cell>
          <cell r="F13963">
            <v>920331856</v>
          </cell>
        </row>
        <row r="13964">
          <cell r="A13964" t="str">
            <v>V430081</v>
          </cell>
          <cell r="B13964" t="str">
            <v>AVR3798</v>
          </cell>
          <cell r="C13964" t="str">
            <v>小姐</v>
          </cell>
          <cell r="D13964" t="str">
            <v>曾葉芳如</v>
          </cell>
          <cell r="E13964" t="str">
            <v>曾葉芳如小姐</v>
          </cell>
          <cell r="F13964">
            <v>932224615</v>
          </cell>
        </row>
        <row r="13965">
          <cell r="A13965" t="str">
            <v>V430153</v>
          </cell>
          <cell r="B13965" t="str">
            <v>AMX9763</v>
          </cell>
          <cell r="C13965" t="str">
            <v>先生</v>
          </cell>
          <cell r="D13965" t="str">
            <v>余春暉</v>
          </cell>
          <cell r="E13965" t="str">
            <v>余春暉先生</v>
          </cell>
          <cell r="F13965">
            <v>919393540</v>
          </cell>
        </row>
        <row r="13966">
          <cell r="A13966" t="str">
            <v>V430171</v>
          </cell>
          <cell r="B13966" t="str">
            <v>AQX0397</v>
          </cell>
          <cell r="C13966" t="str">
            <v>先生</v>
          </cell>
          <cell r="D13966" t="str">
            <v>石博華</v>
          </cell>
          <cell r="E13966" t="str">
            <v>石博華先生</v>
          </cell>
          <cell r="F13966">
            <v>932845810</v>
          </cell>
        </row>
        <row r="13967">
          <cell r="A13967" t="str">
            <v>V430172</v>
          </cell>
          <cell r="B13967" t="str">
            <v>ATH6371</v>
          </cell>
          <cell r="C13967" t="str">
            <v>先生</v>
          </cell>
          <cell r="D13967" t="str">
            <v>陳茹珍</v>
          </cell>
          <cell r="E13967" t="str">
            <v>林建群先生</v>
          </cell>
          <cell r="F13967">
            <v>926929092</v>
          </cell>
        </row>
        <row r="13968">
          <cell r="A13968" t="str">
            <v>V430509</v>
          </cell>
          <cell r="B13968" t="str">
            <v>ASE6788</v>
          </cell>
          <cell r="C13968" t="str">
            <v>小姐</v>
          </cell>
          <cell r="D13968" t="str">
            <v>張瑋巖</v>
          </cell>
          <cell r="E13968" t="str">
            <v>林秋子小姐</v>
          </cell>
          <cell r="F13968">
            <v>963518050</v>
          </cell>
        </row>
        <row r="13969">
          <cell r="A13969" t="str">
            <v>V430625</v>
          </cell>
          <cell r="B13969" t="str">
            <v>ARG3878</v>
          </cell>
          <cell r="C13969" t="str">
            <v>先生</v>
          </cell>
          <cell r="D13969" t="str">
            <v>邱建富</v>
          </cell>
          <cell r="E13969" t="str">
            <v>邱建富先生</v>
          </cell>
          <cell r="F13969">
            <v>910070636</v>
          </cell>
        </row>
        <row r="13970">
          <cell r="A13970" t="str">
            <v>V430873</v>
          </cell>
          <cell r="B13970" t="str">
            <v>ARL1377</v>
          </cell>
          <cell r="C13970" t="str">
            <v>先生</v>
          </cell>
          <cell r="D13970" t="str">
            <v>黃若軒</v>
          </cell>
          <cell r="E13970" t="str">
            <v>黃若軒先生</v>
          </cell>
          <cell r="F13970">
            <v>926307206</v>
          </cell>
        </row>
        <row r="13971">
          <cell r="A13971" t="str">
            <v>V431062</v>
          </cell>
          <cell r="B13971" t="str">
            <v>ATC7001</v>
          </cell>
          <cell r="C13971" t="str">
            <v>小姐</v>
          </cell>
          <cell r="D13971" t="str">
            <v>胡攸斐</v>
          </cell>
          <cell r="E13971" t="str">
            <v>胡攸斐小姐</v>
          </cell>
          <cell r="F13971">
            <v>933902215</v>
          </cell>
        </row>
        <row r="13972">
          <cell r="A13972" t="str">
            <v>V431063</v>
          </cell>
          <cell r="B13972" t="str">
            <v>ATB8506</v>
          </cell>
          <cell r="C13972" t="str">
            <v>小姐</v>
          </cell>
          <cell r="D13972" t="str">
            <v>羅彗文</v>
          </cell>
          <cell r="E13972" t="str">
            <v>羅彗文小姐</v>
          </cell>
          <cell r="F13972">
            <v>938631657</v>
          </cell>
        </row>
        <row r="13973">
          <cell r="A13973" t="str">
            <v>V431089</v>
          </cell>
          <cell r="B13973" t="str">
            <v>AUT0358</v>
          </cell>
          <cell r="C13973" t="str">
            <v>先生</v>
          </cell>
          <cell r="D13973" t="str">
            <v>陳逸澄</v>
          </cell>
          <cell r="E13973" t="str">
            <v>陳逸澄先生</v>
          </cell>
          <cell r="F13973">
            <v>921007042</v>
          </cell>
        </row>
        <row r="13974">
          <cell r="A13974" t="str">
            <v>V431101</v>
          </cell>
          <cell r="B13974" t="str">
            <v>ATC8525</v>
          </cell>
          <cell r="C13974" t="str">
            <v>小姐</v>
          </cell>
          <cell r="D13974" t="str">
            <v>何慧玲</v>
          </cell>
          <cell r="E13974" t="str">
            <v>何慧玲小姐</v>
          </cell>
          <cell r="F13974">
            <v>927102587</v>
          </cell>
        </row>
        <row r="13975">
          <cell r="A13975" t="str">
            <v>V431184</v>
          </cell>
          <cell r="B13975" t="str">
            <v>ATA8859</v>
          </cell>
          <cell r="C13975" t="str">
            <v>先生</v>
          </cell>
          <cell r="D13975" t="str">
            <v>趙政男</v>
          </cell>
          <cell r="E13975" t="str">
            <v>趙政男先生</v>
          </cell>
          <cell r="F13975">
            <v>912502958</v>
          </cell>
        </row>
        <row r="13976">
          <cell r="A13976" t="str">
            <v>V431485</v>
          </cell>
          <cell r="B13976" t="str">
            <v>ASB7610</v>
          </cell>
          <cell r="C13976" t="str">
            <v>小姐</v>
          </cell>
          <cell r="D13976" t="str">
            <v>陳姵蓉</v>
          </cell>
          <cell r="E13976" t="str">
            <v>陳姵蓉小姐</v>
          </cell>
          <cell r="F13976">
            <v>933713697</v>
          </cell>
        </row>
        <row r="13977">
          <cell r="A13977" t="str">
            <v>V431529</v>
          </cell>
          <cell r="B13977" t="str">
            <v>ASB9167</v>
          </cell>
          <cell r="C13977" t="str">
            <v>先生</v>
          </cell>
          <cell r="D13977" t="str">
            <v>邱伊君</v>
          </cell>
          <cell r="E13977" t="str">
            <v>郭柏廷先生</v>
          </cell>
          <cell r="F13977">
            <v>912527733</v>
          </cell>
        </row>
        <row r="13978">
          <cell r="A13978" t="str">
            <v>V431557</v>
          </cell>
          <cell r="B13978" t="str">
            <v>ATN2266</v>
          </cell>
          <cell r="C13978" t="str">
            <v>先生</v>
          </cell>
          <cell r="D13978" t="str">
            <v>桐園開發股份有限公司林儒欽</v>
          </cell>
          <cell r="E13978" t="str">
            <v>林儒欽先生</v>
          </cell>
          <cell r="F13978">
            <v>915580610</v>
          </cell>
        </row>
        <row r="13979">
          <cell r="A13979" t="str">
            <v>V431812</v>
          </cell>
          <cell r="B13979" t="str">
            <v>ATA9698</v>
          </cell>
          <cell r="C13979" t="str">
            <v>先生</v>
          </cell>
          <cell r="D13979" t="str">
            <v>蔡翰</v>
          </cell>
          <cell r="E13979" t="str">
            <v>蔡翰先生</v>
          </cell>
          <cell r="F13979">
            <v>928218378</v>
          </cell>
        </row>
        <row r="13980">
          <cell r="A13980" t="str">
            <v>V431860</v>
          </cell>
          <cell r="B13980" t="str">
            <v>ATB0630</v>
          </cell>
          <cell r="C13980" t="str">
            <v>先生</v>
          </cell>
          <cell r="D13980" t="str">
            <v>曾建嘉</v>
          </cell>
          <cell r="E13980" t="str">
            <v>曾建嘉先生</v>
          </cell>
          <cell r="F13980">
            <v>939846123</v>
          </cell>
        </row>
        <row r="13981">
          <cell r="A13981" t="str">
            <v>V432325</v>
          </cell>
          <cell r="B13981" t="str">
            <v>ATD0123</v>
          </cell>
          <cell r="C13981" t="str">
            <v>先生</v>
          </cell>
          <cell r="D13981" t="str">
            <v>張銘正</v>
          </cell>
          <cell r="E13981" t="str">
            <v>張銘正先生</v>
          </cell>
          <cell r="F13981">
            <v>918602617</v>
          </cell>
        </row>
        <row r="13982">
          <cell r="A13982" t="str">
            <v>V432402</v>
          </cell>
          <cell r="B13982" t="str">
            <v>ATU0529</v>
          </cell>
          <cell r="C13982" t="str">
            <v>先生</v>
          </cell>
          <cell r="D13982" t="str">
            <v>江依璇</v>
          </cell>
          <cell r="E13982" t="str">
            <v>姚州陽先生</v>
          </cell>
          <cell r="F13982">
            <v>936223991</v>
          </cell>
        </row>
        <row r="13983">
          <cell r="A13983" t="str">
            <v>V432493</v>
          </cell>
          <cell r="B13983" t="str">
            <v>ATV3608</v>
          </cell>
          <cell r="C13983" t="str">
            <v>先生</v>
          </cell>
          <cell r="D13983" t="str">
            <v>翁晨鈞</v>
          </cell>
          <cell r="E13983" t="str">
            <v>翁晨鈞先生</v>
          </cell>
          <cell r="F13983">
            <v>983930818</v>
          </cell>
        </row>
        <row r="13984">
          <cell r="A13984" t="str">
            <v>V432497</v>
          </cell>
          <cell r="B13984" t="str">
            <v>ATB3500</v>
          </cell>
          <cell r="C13984" t="str">
            <v>小姐</v>
          </cell>
          <cell r="D13984" t="str">
            <v>陳允平</v>
          </cell>
          <cell r="E13984" t="str">
            <v>陳王麗華小姐</v>
          </cell>
          <cell r="F13984">
            <v>926478599</v>
          </cell>
        </row>
        <row r="13985">
          <cell r="A13985" t="str">
            <v>V432498</v>
          </cell>
          <cell r="B13985" t="str">
            <v>ATD0331</v>
          </cell>
          <cell r="C13985" t="str">
            <v>先生</v>
          </cell>
          <cell r="D13985" t="str">
            <v>蔡亦陽</v>
          </cell>
          <cell r="E13985" t="str">
            <v>蔡亦陽先生</v>
          </cell>
          <cell r="F13985">
            <v>972823757</v>
          </cell>
        </row>
        <row r="13986">
          <cell r="A13986" t="str">
            <v>V432503</v>
          </cell>
          <cell r="B13986" t="str">
            <v>ATE3311</v>
          </cell>
          <cell r="C13986" t="str">
            <v>小姐</v>
          </cell>
          <cell r="D13986" t="str">
            <v>丁藍月妹</v>
          </cell>
          <cell r="E13986" t="str">
            <v>丁藍月妹小姐</v>
          </cell>
          <cell r="F13986">
            <v>968045286</v>
          </cell>
        </row>
        <row r="13987">
          <cell r="A13987" t="str">
            <v>V433032</v>
          </cell>
          <cell r="B13987" t="str">
            <v>RBZ6997</v>
          </cell>
          <cell r="C13987" t="str">
            <v>先生</v>
          </cell>
          <cell r="D13987" t="str">
            <v>亞德機電(限)-和運朱泓叡</v>
          </cell>
          <cell r="E13987" t="str">
            <v>朱泓叡先生</v>
          </cell>
          <cell r="F13987">
            <v>958088990</v>
          </cell>
        </row>
        <row r="13988">
          <cell r="A13988" t="str">
            <v>V433068</v>
          </cell>
          <cell r="B13988" t="str">
            <v>AZB1207</v>
          </cell>
          <cell r="C13988" t="str">
            <v>先生</v>
          </cell>
          <cell r="D13988" t="str">
            <v>江秉榮</v>
          </cell>
          <cell r="E13988" t="str">
            <v>江秉榮先生</v>
          </cell>
          <cell r="F13988">
            <v>955828848</v>
          </cell>
        </row>
        <row r="13989">
          <cell r="A13989" t="str">
            <v>V433106</v>
          </cell>
          <cell r="B13989" t="str">
            <v>ATW2328</v>
          </cell>
          <cell r="C13989" t="str">
            <v>小姐</v>
          </cell>
          <cell r="D13989" t="str">
            <v>周郁晴</v>
          </cell>
          <cell r="E13989" t="str">
            <v>周郁晴小姐</v>
          </cell>
          <cell r="F13989">
            <v>937143190</v>
          </cell>
        </row>
        <row r="13990">
          <cell r="A13990" t="str">
            <v>V433119</v>
          </cell>
          <cell r="B13990" t="str">
            <v>ATM9158</v>
          </cell>
          <cell r="C13990" t="str">
            <v>小姐</v>
          </cell>
          <cell r="D13990" t="str">
            <v>鍾金紋</v>
          </cell>
          <cell r="E13990" t="str">
            <v>鍾金紋小姐</v>
          </cell>
          <cell r="F13990">
            <v>912880839</v>
          </cell>
        </row>
        <row r="13991">
          <cell r="A13991" t="str">
            <v>V433362</v>
          </cell>
          <cell r="B13991" t="str">
            <v>AWZ1717</v>
          </cell>
          <cell r="C13991" t="str">
            <v>先生</v>
          </cell>
          <cell r="D13991" t="str">
            <v>莊愷昀</v>
          </cell>
          <cell r="E13991" t="str">
            <v>林志威先生</v>
          </cell>
          <cell r="F13991">
            <v>958912800</v>
          </cell>
        </row>
        <row r="13992">
          <cell r="A13992" t="str">
            <v>V433385</v>
          </cell>
          <cell r="B13992" t="str">
            <v>RBR2760</v>
          </cell>
          <cell r="C13992" t="str">
            <v>先生</v>
          </cell>
          <cell r="D13992" t="str">
            <v>和運租車股份有限公司周佑寧</v>
          </cell>
          <cell r="E13992" t="str">
            <v>周佑寧先生</v>
          </cell>
          <cell r="F13992">
            <v>939708720</v>
          </cell>
        </row>
        <row r="13993">
          <cell r="A13993" t="str">
            <v>V444018</v>
          </cell>
          <cell r="B13993" t="str">
            <v>AKY1021</v>
          </cell>
          <cell r="C13993" t="str">
            <v>小姐</v>
          </cell>
          <cell r="D13993" t="str">
            <v>李美慧</v>
          </cell>
          <cell r="E13993" t="str">
            <v>李美慧小姐</v>
          </cell>
          <cell r="F13993">
            <v>932352524</v>
          </cell>
        </row>
        <row r="13994">
          <cell r="A13994" t="str">
            <v>V444092</v>
          </cell>
          <cell r="B13994" t="str">
            <v>ANN2377</v>
          </cell>
          <cell r="C13994" t="str">
            <v>小姐</v>
          </cell>
          <cell r="D13994" t="str">
            <v>李娟禎</v>
          </cell>
          <cell r="E13994" t="str">
            <v>李娟禎小姐</v>
          </cell>
          <cell r="F13994">
            <v>972285072</v>
          </cell>
        </row>
        <row r="13995">
          <cell r="A13995" t="str">
            <v>V444100</v>
          </cell>
          <cell r="B13995" t="str">
            <v>AQX1781</v>
          </cell>
          <cell r="C13995" t="str">
            <v>先生</v>
          </cell>
          <cell r="D13995" t="str">
            <v>劉昱君</v>
          </cell>
          <cell r="E13995" t="str">
            <v>李奇澤先生</v>
          </cell>
          <cell r="F13995">
            <v>926861123</v>
          </cell>
        </row>
        <row r="13996">
          <cell r="A13996" t="str">
            <v>V444121</v>
          </cell>
          <cell r="B13996" t="str">
            <v>V444121</v>
          </cell>
          <cell r="C13996" t="str">
            <v>先生</v>
          </cell>
          <cell r="D13996" t="str">
            <v>豐榮金屬股份有限公司陳先生</v>
          </cell>
          <cell r="E13996" t="str">
            <v>陳先生先生</v>
          </cell>
          <cell r="F13996">
            <v>937182287</v>
          </cell>
        </row>
        <row r="13997">
          <cell r="A13997" t="str">
            <v>V444122</v>
          </cell>
          <cell r="B13997" t="str">
            <v>ASL7177</v>
          </cell>
          <cell r="C13997" t="str">
            <v>先生</v>
          </cell>
          <cell r="D13997" t="str">
            <v>陳振凱</v>
          </cell>
          <cell r="E13997" t="str">
            <v>陳振凱先生</v>
          </cell>
          <cell r="F13997">
            <v>987867165</v>
          </cell>
        </row>
        <row r="13998">
          <cell r="A13998" t="str">
            <v>V444178</v>
          </cell>
          <cell r="B13998" t="str">
            <v>ALA8835</v>
          </cell>
          <cell r="C13998" t="str">
            <v>先生</v>
          </cell>
          <cell r="D13998" t="str">
            <v>陳文祥</v>
          </cell>
          <cell r="E13998" t="str">
            <v>陳文祥先生</v>
          </cell>
          <cell r="F13998">
            <v>937007355</v>
          </cell>
        </row>
        <row r="13999">
          <cell r="A13999" t="str">
            <v>V444181</v>
          </cell>
          <cell r="B13999" t="str">
            <v>ATB0507</v>
          </cell>
          <cell r="C13999" t="str">
            <v>先生</v>
          </cell>
          <cell r="D13999" t="str">
            <v>鄭學中</v>
          </cell>
          <cell r="E13999" t="str">
            <v>鄭學中先生</v>
          </cell>
          <cell r="F13999">
            <v>915980011</v>
          </cell>
        </row>
        <row r="14000">
          <cell r="A14000" t="str">
            <v>V444182</v>
          </cell>
          <cell r="B14000" t="str">
            <v>ANX6957</v>
          </cell>
          <cell r="C14000" t="str">
            <v>先生</v>
          </cell>
          <cell r="D14000" t="str">
            <v>葉榮華</v>
          </cell>
          <cell r="E14000" t="str">
            <v>葉榮華先生</v>
          </cell>
          <cell r="F14000">
            <v>939950669</v>
          </cell>
        </row>
        <row r="14001">
          <cell r="A14001" t="str">
            <v>V444185</v>
          </cell>
          <cell r="B14001" t="str">
            <v>ANV3598</v>
          </cell>
          <cell r="C14001" t="str">
            <v>先生</v>
          </cell>
          <cell r="D14001" t="str">
            <v>楊先鼎</v>
          </cell>
          <cell r="E14001" t="str">
            <v>楊先鼎先生</v>
          </cell>
          <cell r="F14001">
            <v>932321628</v>
          </cell>
        </row>
        <row r="14002">
          <cell r="A14002" t="str">
            <v>V444193</v>
          </cell>
          <cell r="B14002">
            <v>2916554</v>
          </cell>
          <cell r="C14002" t="str">
            <v>先生</v>
          </cell>
          <cell r="D14002" t="str">
            <v>陳立翰</v>
          </cell>
          <cell r="E14002" t="str">
            <v>陳立翰先生</v>
          </cell>
          <cell r="F14002">
            <v>987273850</v>
          </cell>
        </row>
        <row r="14003">
          <cell r="A14003" t="str">
            <v>V444232</v>
          </cell>
          <cell r="B14003" t="str">
            <v>RBN8837</v>
          </cell>
          <cell r="C14003" t="str">
            <v>先生</v>
          </cell>
          <cell r="D14003" t="str">
            <v>張博倫</v>
          </cell>
          <cell r="E14003" t="str">
            <v>張博倫先生</v>
          </cell>
          <cell r="F14003">
            <v>900000000</v>
          </cell>
        </row>
        <row r="14004">
          <cell r="A14004" t="str">
            <v>V444240</v>
          </cell>
          <cell r="B14004" t="str">
            <v>RBN0920</v>
          </cell>
          <cell r="C14004" t="str">
            <v>先生</v>
          </cell>
          <cell r="D14004" t="str">
            <v>林昇永</v>
          </cell>
          <cell r="E14004" t="str">
            <v>林昇永先生</v>
          </cell>
          <cell r="F14004">
            <v>920581200</v>
          </cell>
        </row>
        <row r="14005">
          <cell r="A14005" t="str">
            <v>V444241</v>
          </cell>
          <cell r="B14005" t="str">
            <v>RBB8992</v>
          </cell>
          <cell r="C14005" t="str">
            <v>先生</v>
          </cell>
          <cell r="D14005" t="str">
            <v>格上汽車租賃股份有限公司劉凌偉</v>
          </cell>
          <cell r="E14005" t="str">
            <v>劉凌偉先生</v>
          </cell>
          <cell r="F14005">
            <v>937821498</v>
          </cell>
        </row>
        <row r="14006">
          <cell r="A14006" t="str">
            <v>V444338</v>
          </cell>
          <cell r="B14006" t="str">
            <v>AQX6071</v>
          </cell>
          <cell r="C14006" t="str">
            <v>先生</v>
          </cell>
          <cell r="D14006" t="str">
            <v>林奇瑩</v>
          </cell>
          <cell r="E14006" t="str">
            <v>林奇瑩先生</v>
          </cell>
          <cell r="F14006">
            <v>952000071</v>
          </cell>
        </row>
        <row r="14007">
          <cell r="A14007" t="str">
            <v>V476216</v>
          </cell>
          <cell r="B14007" t="str">
            <v>AKR7713</v>
          </cell>
          <cell r="C14007" t="str">
            <v>小姐</v>
          </cell>
          <cell r="D14007" t="str">
            <v>傅淑娟</v>
          </cell>
          <cell r="E14007" t="str">
            <v>傅淑娟小姐</v>
          </cell>
          <cell r="F14007">
            <v>975581956</v>
          </cell>
        </row>
        <row r="14008">
          <cell r="A14008" t="str">
            <v>V476432</v>
          </cell>
          <cell r="B14008" t="str">
            <v>AMA5688</v>
          </cell>
          <cell r="C14008" t="str">
            <v>先生</v>
          </cell>
          <cell r="D14008" t="str">
            <v>拾方正</v>
          </cell>
          <cell r="E14008" t="str">
            <v>拾方正先生</v>
          </cell>
          <cell r="F14008">
            <v>932521129</v>
          </cell>
        </row>
        <row r="14009">
          <cell r="A14009" t="str">
            <v>V476792</v>
          </cell>
          <cell r="B14009" t="str">
            <v>ANA3787</v>
          </cell>
          <cell r="C14009" t="str">
            <v>小姐</v>
          </cell>
          <cell r="D14009" t="str">
            <v>陳秀娟</v>
          </cell>
          <cell r="E14009" t="str">
            <v>陳秀娟小姐</v>
          </cell>
          <cell r="F14009">
            <v>921606401</v>
          </cell>
        </row>
        <row r="14010">
          <cell r="A14010" t="str">
            <v>V477585</v>
          </cell>
          <cell r="B14010" t="str">
            <v>ANA5027</v>
          </cell>
          <cell r="C14010" t="str">
            <v>先生</v>
          </cell>
          <cell r="D14010" t="str">
            <v>鄭瑞裕</v>
          </cell>
          <cell r="E14010" t="str">
            <v>鄭瑞裕先生</v>
          </cell>
          <cell r="F14010">
            <v>975216090</v>
          </cell>
        </row>
        <row r="14011">
          <cell r="A14011" t="str">
            <v>V477586</v>
          </cell>
          <cell r="B14011" t="str">
            <v>RBA3625</v>
          </cell>
          <cell r="C14011" t="str">
            <v>先生</v>
          </cell>
          <cell r="D14011" t="str">
            <v>玉景科技(限)-歐力士租賃黃政峰</v>
          </cell>
          <cell r="E14011" t="str">
            <v>黃政峰先生</v>
          </cell>
          <cell r="F14011">
            <v>933826365</v>
          </cell>
        </row>
        <row r="14012">
          <cell r="A14012" t="str">
            <v>V477636</v>
          </cell>
          <cell r="B14012" t="str">
            <v>ANA8786</v>
          </cell>
          <cell r="C14012" t="str">
            <v>先生</v>
          </cell>
          <cell r="D14012" t="str">
            <v>陳明富</v>
          </cell>
          <cell r="E14012" t="str">
            <v>陳明富先生</v>
          </cell>
          <cell r="F14012">
            <v>919318325</v>
          </cell>
        </row>
        <row r="14013">
          <cell r="A14013" t="str">
            <v>V478570</v>
          </cell>
          <cell r="B14013" t="str">
            <v>ANM7787</v>
          </cell>
          <cell r="C14013" t="str">
            <v>小姐</v>
          </cell>
          <cell r="D14013" t="str">
            <v>朱秋燕</v>
          </cell>
          <cell r="E14013" t="str">
            <v>朱秋燕小姐</v>
          </cell>
          <cell r="F14013">
            <v>958058668</v>
          </cell>
        </row>
        <row r="14014">
          <cell r="A14014" t="str">
            <v>V478571</v>
          </cell>
          <cell r="B14014" t="str">
            <v>ASE3828</v>
          </cell>
          <cell r="C14014" t="str">
            <v>先生</v>
          </cell>
          <cell r="D14014" t="str">
            <v>林楨邦</v>
          </cell>
          <cell r="E14014" t="str">
            <v>林楨邦先生</v>
          </cell>
          <cell r="F14014">
            <v>933130078</v>
          </cell>
        </row>
        <row r="14015">
          <cell r="A14015" t="str">
            <v>V478941</v>
          </cell>
          <cell r="B14015" t="str">
            <v>AMX6713</v>
          </cell>
          <cell r="C14015" t="str">
            <v>小姐</v>
          </cell>
          <cell r="D14015" t="str">
            <v>王怡婷</v>
          </cell>
          <cell r="E14015" t="str">
            <v>王怡婷小姐</v>
          </cell>
          <cell r="F14015">
            <v>936065163</v>
          </cell>
        </row>
        <row r="14016">
          <cell r="A14016" t="str">
            <v>V478945</v>
          </cell>
          <cell r="B14016" t="str">
            <v>ANN3356</v>
          </cell>
          <cell r="C14016" t="str">
            <v>小姐</v>
          </cell>
          <cell r="D14016" t="str">
            <v>劉陳淑卿</v>
          </cell>
          <cell r="E14016" t="str">
            <v>劉陳淑卿小姐</v>
          </cell>
          <cell r="F14016">
            <v>936906893</v>
          </cell>
        </row>
        <row r="14017">
          <cell r="A14017" t="str">
            <v>V479021</v>
          </cell>
          <cell r="B14017" t="str">
            <v>AQA9889</v>
          </cell>
          <cell r="C14017" t="str">
            <v>小姐</v>
          </cell>
          <cell r="D14017" t="str">
            <v>劉靜文</v>
          </cell>
          <cell r="E14017" t="str">
            <v>劉靜文小姐</v>
          </cell>
          <cell r="F14017">
            <v>972126551</v>
          </cell>
        </row>
        <row r="14018">
          <cell r="A14018" t="str">
            <v>V479102</v>
          </cell>
          <cell r="B14018" t="str">
            <v>AQL2188</v>
          </cell>
          <cell r="C14018" t="str">
            <v>先生</v>
          </cell>
          <cell r="D14018" t="str">
            <v>蔡美德</v>
          </cell>
          <cell r="E14018" t="str">
            <v>蔡美德先生</v>
          </cell>
          <cell r="F14018">
            <v>919936856</v>
          </cell>
        </row>
        <row r="14019">
          <cell r="A14019" t="str">
            <v>V479259</v>
          </cell>
          <cell r="B14019" t="str">
            <v>AQL1881</v>
          </cell>
          <cell r="C14019" t="str">
            <v>小姐</v>
          </cell>
          <cell r="D14019" t="str">
            <v>林佩宜</v>
          </cell>
          <cell r="E14019" t="str">
            <v>林佩宜小姐</v>
          </cell>
          <cell r="F14019">
            <v>928929930</v>
          </cell>
        </row>
        <row r="14020">
          <cell r="A14020" t="str">
            <v>V479330</v>
          </cell>
          <cell r="B14020" t="str">
            <v>APP1718</v>
          </cell>
          <cell r="C14020" t="str">
            <v>先生</v>
          </cell>
          <cell r="D14020" t="str">
            <v>呂松霖</v>
          </cell>
          <cell r="E14020" t="str">
            <v>呂松霖先生</v>
          </cell>
          <cell r="F14020">
            <v>937776688</v>
          </cell>
        </row>
        <row r="14021">
          <cell r="A14021" t="str">
            <v>V479340</v>
          </cell>
          <cell r="B14021" t="str">
            <v>AWV2188</v>
          </cell>
          <cell r="C14021" t="str">
            <v>小姐</v>
          </cell>
          <cell r="D14021" t="str">
            <v>陳美杏</v>
          </cell>
          <cell r="E14021" t="str">
            <v>陳美杏小姐</v>
          </cell>
          <cell r="F14021">
            <v>918359535</v>
          </cell>
        </row>
        <row r="14022">
          <cell r="A14022" t="str">
            <v>V479468</v>
          </cell>
          <cell r="B14022" t="str">
            <v>AWY3219</v>
          </cell>
          <cell r="C14022" t="str">
            <v>小姐</v>
          </cell>
          <cell r="D14022" t="str">
            <v>閻惇惠</v>
          </cell>
          <cell r="E14022" t="str">
            <v>閻惇惠小姐</v>
          </cell>
          <cell r="F14022">
            <v>979308860</v>
          </cell>
        </row>
        <row r="14023">
          <cell r="A14023" t="str">
            <v>V479477</v>
          </cell>
          <cell r="B14023" t="str">
            <v>ARL0965</v>
          </cell>
          <cell r="C14023" t="str">
            <v>小姐</v>
          </cell>
          <cell r="D14023" t="str">
            <v>呂淑如</v>
          </cell>
          <cell r="E14023" t="str">
            <v>呂淑如小姐</v>
          </cell>
          <cell r="F14023">
            <v>935301763</v>
          </cell>
        </row>
        <row r="14024">
          <cell r="A14024" t="str">
            <v>V479478</v>
          </cell>
          <cell r="B14024" t="str">
            <v>ARG0807</v>
          </cell>
          <cell r="C14024" t="str">
            <v>先生</v>
          </cell>
          <cell r="D14024" t="str">
            <v>梁思安</v>
          </cell>
          <cell r="E14024" t="str">
            <v>劉子敬先生</v>
          </cell>
          <cell r="F14024">
            <v>980568428</v>
          </cell>
        </row>
        <row r="14025">
          <cell r="A14025" t="str">
            <v>V479481</v>
          </cell>
          <cell r="B14025" t="str">
            <v>ARF7068</v>
          </cell>
          <cell r="C14025" t="str">
            <v>小姐</v>
          </cell>
          <cell r="D14025" t="str">
            <v>丁曉葳</v>
          </cell>
          <cell r="E14025" t="str">
            <v>丁曉葳小姐</v>
          </cell>
          <cell r="F14025">
            <v>932053711</v>
          </cell>
        </row>
        <row r="14026">
          <cell r="A14026" t="str">
            <v>V479492</v>
          </cell>
          <cell r="B14026" t="str">
            <v>ANM6809</v>
          </cell>
          <cell r="C14026" t="str">
            <v>先生</v>
          </cell>
          <cell r="D14026" t="str">
            <v>簡繹哲</v>
          </cell>
          <cell r="E14026" t="str">
            <v>簡繹哲先生</v>
          </cell>
          <cell r="F14026">
            <v>988883869</v>
          </cell>
        </row>
        <row r="14027">
          <cell r="A14027" t="str">
            <v>V479494</v>
          </cell>
          <cell r="B14027" t="str">
            <v>ANN8559</v>
          </cell>
          <cell r="C14027" t="str">
            <v>先生</v>
          </cell>
          <cell r="D14027" t="str">
            <v>邱國誌</v>
          </cell>
          <cell r="E14027" t="str">
            <v>邱國誌先生</v>
          </cell>
          <cell r="F14027">
            <v>921852098</v>
          </cell>
        </row>
        <row r="14028">
          <cell r="A14028" t="str">
            <v>V479498</v>
          </cell>
          <cell r="B14028" t="str">
            <v>AWY1630</v>
          </cell>
          <cell r="C14028" t="str">
            <v>先生</v>
          </cell>
          <cell r="D14028" t="str">
            <v>陳瀚洋</v>
          </cell>
          <cell r="E14028" t="str">
            <v>陳瀚洋先生</v>
          </cell>
          <cell r="F14028">
            <v>913830028</v>
          </cell>
        </row>
        <row r="14029">
          <cell r="A14029" t="str">
            <v>V479505</v>
          </cell>
          <cell r="B14029" t="str">
            <v>ANW9313</v>
          </cell>
          <cell r="C14029" t="str">
            <v>先生</v>
          </cell>
          <cell r="D14029" t="str">
            <v>黃佩琦</v>
          </cell>
          <cell r="E14029" t="str">
            <v>胡哲寧先生</v>
          </cell>
          <cell r="F14029">
            <v>939737789</v>
          </cell>
        </row>
        <row r="14030">
          <cell r="A14030" t="str">
            <v>V479527</v>
          </cell>
          <cell r="B14030" t="str">
            <v>ANM9257</v>
          </cell>
          <cell r="C14030" t="str">
            <v>小姐</v>
          </cell>
          <cell r="D14030" t="str">
            <v>陳宛青</v>
          </cell>
          <cell r="E14030" t="str">
            <v>陳宛青小姐</v>
          </cell>
          <cell r="F14030">
            <v>918384119</v>
          </cell>
        </row>
        <row r="14031">
          <cell r="A14031" t="str">
            <v>V479983</v>
          </cell>
          <cell r="B14031" t="str">
            <v>ANX2699</v>
          </cell>
          <cell r="C14031" t="str">
            <v>先生</v>
          </cell>
          <cell r="D14031" t="str">
            <v>范天榮</v>
          </cell>
          <cell r="E14031" t="str">
            <v>范天榮先生</v>
          </cell>
          <cell r="F14031">
            <v>955955408</v>
          </cell>
        </row>
        <row r="14032">
          <cell r="A14032" t="str">
            <v>V480076</v>
          </cell>
          <cell r="B14032" t="str">
            <v>AXZ2188</v>
          </cell>
          <cell r="C14032" t="str">
            <v>先生</v>
          </cell>
          <cell r="D14032" t="str">
            <v>范光榮</v>
          </cell>
          <cell r="E14032" t="str">
            <v>范光榮先生</v>
          </cell>
          <cell r="F14032">
            <v>932111033</v>
          </cell>
        </row>
        <row r="14033">
          <cell r="A14033" t="str">
            <v>V480189</v>
          </cell>
          <cell r="B14033" t="str">
            <v>ARM3189</v>
          </cell>
          <cell r="C14033" t="str">
            <v>先生</v>
          </cell>
          <cell r="D14033" t="str">
            <v>賴鴻霖</v>
          </cell>
          <cell r="E14033" t="str">
            <v>賴鴻霖先生</v>
          </cell>
          <cell r="F14033">
            <v>915152188</v>
          </cell>
        </row>
        <row r="14034">
          <cell r="A14034" t="str">
            <v>V480626</v>
          </cell>
          <cell r="B14034" t="str">
            <v>ARG9895</v>
          </cell>
          <cell r="C14034" t="str">
            <v>先生</v>
          </cell>
          <cell r="D14034" t="str">
            <v>周彥宏</v>
          </cell>
          <cell r="E14034" t="str">
            <v>周彥宏先生</v>
          </cell>
          <cell r="F14034">
            <v>905166637</v>
          </cell>
        </row>
        <row r="14035">
          <cell r="A14035" t="str">
            <v>V480627</v>
          </cell>
          <cell r="B14035" t="str">
            <v>ALA6025</v>
          </cell>
          <cell r="C14035" t="str">
            <v>小姐</v>
          </cell>
          <cell r="D14035" t="str">
            <v>0陳黛菱</v>
          </cell>
          <cell r="E14035" t="str">
            <v>陳黛菱小姐</v>
          </cell>
          <cell r="F14035">
            <v>938321915</v>
          </cell>
        </row>
        <row r="14036">
          <cell r="A14036" t="str">
            <v>V480764</v>
          </cell>
          <cell r="B14036" t="str">
            <v>ATF7223</v>
          </cell>
          <cell r="C14036" t="str">
            <v>小姐</v>
          </cell>
          <cell r="D14036" t="str">
            <v>伍致儀</v>
          </cell>
          <cell r="E14036" t="str">
            <v>伍致儀小姐</v>
          </cell>
          <cell r="F14036">
            <v>953383102</v>
          </cell>
        </row>
        <row r="14037">
          <cell r="A14037" t="str">
            <v>V480766</v>
          </cell>
          <cell r="B14037" t="str">
            <v>ANX3039</v>
          </cell>
          <cell r="C14037" t="str">
            <v>先生</v>
          </cell>
          <cell r="D14037" t="str">
            <v>周永貴</v>
          </cell>
          <cell r="E14037" t="str">
            <v>周永貴先生</v>
          </cell>
          <cell r="F14037">
            <v>932514104</v>
          </cell>
        </row>
        <row r="14038">
          <cell r="A14038" t="str">
            <v>V480768</v>
          </cell>
          <cell r="B14038" t="str">
            <v>ARL5658</v>
          </cell>
          <cell r="C14038" t="str">
            <v>先生</v>
          </cell>
          <cell r="D14038" t="str">
            <v>饒芝奇</v>
          </cell>
          <cell r="E14038" t="str">
            <v>汪寅盛先生</v>
          </cell>
          <cell r="F14038">
            <v>927340006</v>
          </cell>
        </row>
        <row r="14039">
          <cell r="A14039" t="str">
            <v>V481050</v>
          </cell>
          <cell r="B14039" t="str">
            <v>ANW7759</v>
          </cell>
          <cell r="C14039" t="str">
            <v>先生</v>
          </cell>
          <cell r="D14039" t="str">
            <v>吳峰長</v>
          </cell>
          <cell r="E14039" t="str">
            <v>吳峰長先生</v>
          </cell>
          <cell r="F14039">
            <v>919562249</v>
          </cell>
        </row>
        <row r="14040">
          <cell r="A14040" t="str">
            <v>V481749</v>
          </cell>
          <cell r="B14040" t="str">
            <v>ANY5902</v>
          </cell>
          <cell r="C14040" t="str">
            <v>先生</v>
          </cell>
          <cell r="D14040" t="str">
            <v>鎔德股份有限公司陳欽榮</v>
          </cell>
          <cell r="E14040" t="str">
            <v>陳欽榮先生</v>
          </cell>
          <cell r="F14040">
            <v>933038417</v>
          </cell>
        </row>
        <row r="14041">
          <cell r="A14041" t="str">
            <v>V481750</v>
          </cell>
          <cell r="B14041" t="str">
            <v>ARQ0822</v>
          </cell>
          <cell r="C14041" t="str">
            <v>先生</v>
          </cell>
          <cell r="D14041" t="str">
            <v>張乃文</v>
          </cell>
          <cell r="E14041" t="str">
            <v>邱乃文先生</v>
          </cell>
          <cell r="F14041">
            <v>928600772</v>
          </cell>
        </row>
        <row r="14042">
          <cell r="A14042" t="str">
            <v>V481752</v>
          </cell>
          <cell r="B14042" t="str">
            <v>APD1028</v>
          </cell>
          <cell r="C14042" t="str">
            <v>小姐</v>
          </cell>
          <cell r="D14042" t="str">
            <v>陳美綺</v>
          </cell>
          <cell r="E14042" t="str">
            <v>陳美綺小姐</v>
          </cell>
          <cell r="F14042">
            <v>922941949</v>
          </cell>
        </row>
        <row r="14043">
          <cell r="A14043" t="str">
            <v>V481868</v>
          </cell>
          <cell r="B14043" t="str">
            <v>ANU0130</v>
          </cell>
          <cell r="C14043" t="str">
            <v>先生</v>
          </cell>
          <cell r="D14043" t="str">
            <v>邱文志</v>
          </cell>
          <cell r="E14043" t="str">
            <v>邱文志先生</v>
          </cell>
          <cell r="F14043">
            <v>988153373</v>
          </cell>
        </row>
        <row r="14044">
          <cell r="A14044" t="str">
            <v>V482433</v>
          </cell>
          <cell r="B14044" t="str">
            <v>ARE5835</v>
          </cell>
          <cell r="C14044" t="str">
            <v>先生</v>
          </cell>
          <cell r="D14044" t="str">
            <v>簡文松</v>
          </cell>
          <cell r="E14044" t="str">
            <v>簡文松先生</v>
          </cell>
          <cell r="F14044">
            <v>928509189</v>
          </cell>
        </row>
        <row r="14045">
          <cell r="A14045" t="str">
            <v>V482436</v>
          </cell>
          <cell r="B14045" t="str">
            <v>ARF8039</v>
          </cell>
          <cell r="C14045" t="str">
            <v>先生</v>
          </cell>
          <cell r="D14045" t="str">
            <v>傅有德</v>
          </cell>
          <cell r="E14045" t="str">
            <v>傅有德先生</v>
          </cell>
          <cell r="F14045">
            <v>910011217</v>
          </cell>
        </row>
        <row r="14046">
          <cell r="A14046" t="str">
            <v>V482438</v>
          </cell>
          <cell r="B14046" t="str">
            <v>AQG0803</v>
          </cell>
          <cell r="C14046" t="str">
            <v>先生</v>
          </cell>
          <cell r="D14046" t="str">
            <v>任百立</v>
          </cell>
          <cell r="E14046" t="str">
            <v>任百立先生</v>
          </cell>
          <cell r="F14046">
            <v>928963680</v>
          </cell>
        </row>
        <row r="14047">
          <cell r="A14047" t="str">
            <v>V482540</v>
          </cell>
          <cell r="B14047" t="str">
            <v>ARG1611</v>
          </cell>
          <cell r="C14047" t="str">
            <v>小姐</v>
          </cell>
          <cell r="D14047" t="str">
            <v>馬雪貞</v>
          </cell>
          <cell r="E14047" t="str">
            <v>馬雪貞小姐</v>
          </cell>
          <cell r="F14047">
            <v>988277656</v>
          </cell>
        </row>
        <row r="14048">
          <cell r="A14048" t="str">
            <v>V483129</v>
          </cell>
          <cell r="B14048" t="str">
            <v>ANY1730</v>
          </cell>
          <cell r="C14048" t="str">
            <v>小姐</v>
          </cell>
          <cell r="D14048" t="str">
            <v>田寶玉</v>
          </cell>
          <cell r="E14048" t="str">
            <v>田寶玉小姐</v>
          </cell>
          <cell r="F14048">
            <v>900000000</v>
          </cell>
        </row>
        <row r="14049">
          <cell r="A14049" t="str">
            <v>V483316</v>
          </cell>
          <cell r="B14049" t="str">
            <v>AXD6005</v>
          </cell>
          <cell r="C14049" t="str">
            <v>小姐</v>
          </cell>
          <cell r="D14049" t="str">
            <v>黃筱晴</v>
          </cell>
          <cell r="E14049" t="str">
            <v>黃筱晴小姐</v>
          </cell>
          <cell r="F14049">
            <v>910274639</v>
          </cell>
        </row>
        <row r="14050">
          <cell r="A14050" t="str">
            <v>V483322</v>
          </cell>
          <cell r="B14050" t="str">
            <v>AND8522</v>
          </cell>
          <cell r="C14050" t="str">
            <v>先生</v>
          </cell>
          <cell r="D14050" t="str">
            <v>王以方</v>
          </cell>
          <cell r="E14050" t="str">
            <v>王以方先生</v>
          </cell>
          <cell r="F14050">
            <v>935148598</v>
          </cell>
        </row>
        <row r="14051">
          <cell r="A14051" t="str">
            <v>V483385</v>
          </cell>
          <cell r="B14051" t="str">
            <v>AUJ3626</v>
          </cell>
          <cell r="C14051" t="str">
            <v>先生</v>
          </cell>
          <cell r="D14051" t="str">
            <v>何文光</v>
          </cell>
          <cell r="E14051" t="str">
            <v>何文光先生</v>
          </cell>
          <cell r="F14051">
            <v>921934304</v>
          </cell>
        </row>
        <row r="14052">
          <cell r="A14052" t="str">
            <v>V483399</v>
          </cell>
          <cell r="B14052" t="str">
            <v>AQF8599</v>
          </cell>
          <cell r="C14052" t="str">
            <v>小姐</v>
          </cell>
          <cell r="D14052" t="str">
            <v>陳錦惠</v>
          </cell>
          <cell r="E14052" t="str">
            <v>陳錦惠小姐</v>
          </cell>
          <cell r="F14052">
            <v>933070261</v>
          </cell>
        </row>
        <row r="14053">
          <cell r="A14053" t="str">
            <v>V483400</v>
          </cell>
          <cell r="B14053" t="str">
            <v>ARA1205</v>
          </cell>
          <cell r="C14053" t="str">
            <v>先生</v>
          </cell>
          <cell r="D14053" t="str">
            <v>謝宗儒</v>
          </cell>
          <cell r="E14053" t="str">
            <v>謝宗儒先生</v>
          </cell>
          <cell r="F14053">
            <v>922082575</v>
          </cell>
        </row>
        <row r="14054">
          <cell r="A14054" t="str">
            <v>V483403</v>
          </cell>
          <cell r="B14054" t="str">
            <v>RBC9226</v>
          </cell>
          <cell r="C14054" t="str">
            <v>小姐</v>
          </cell>
          <cell r="D14054" t="str">
            <v>台壽保資融股份有限公司曾鈺葳</v>
          </cell>
          <cell r="E14054" t="str">
            <v>曾鈺葳小姐</v>
          </cell>
          <cell r="F14054">
            <v>927298932</v>
          </cell>
        </row>
        <row r="14055">
          <cell r="A14055" t="str">
            <v>V484977</v>
          </cell>
          <cell r="B14055" t="str">
            <v>ANZ8627</v>
          </cell>
          <cell r="C14055" t="str">
            <v>先生</v>
          </cell>
          <cell r="D14055" t="str">
            <v>蘇永洲</v>
          </cell>
          <cell r="E14055" t="str">
            <v>蘇永洲先生</v>
          </cell>
          <cell r="F14055">
            <v>978955310</v>
          </cell>
        </row>
        <row r="14056">
          <cell r="A14056" t="str">
            <v>V485026</v>
          </cell>
          <cell r="B14056" t="str">
            <v>ANY8797</v>
          </cell>
          <cell r="C14056" t="str">
            <v>先生</v>
          </cell>
          <cell r="D14056" t="str">
            <v>王薰儀</v>
          </cell>
          <cell r="E14056" t="str">
            <v>李旭修先生</v>
          </cell>
          <cell r="F14056">
            <v>955463016</v>
          </cell>
        </row>
        <row r="14057">
          <cell r="A14057" t="str">
            <v>V485028</v>
          </cell>
          <cell r="B14057" t="str">
            <v>ANW1351</v>
          </cell>
          <cell r="C14057" t="str">
            <v>先生</v>
          </cell>
          <cell r="D14057" t="str">
            <v>呂奇峰</v>
          </cell>
          <cell r="E14057" t="str">
            <v>呂奇峰先生</v>
          </cell>
          <cell r="F14057">
            <v>978813579</v>
          </cell>
        </row>
        <row r="14058">
          <cell r="A14058" t="str">
            <v>V485106</v>
          </cell>
          <cell r="B14058" t="str">
            <v>ARV6669</v>
          </cell>
          <cell r="C14058" t="str">
            <v>先生</v>
          </cell>
          <cell r="D14058" t="str">
            <v>周進喜</v>
          </cell>
          <cell r="E14058" t="str">
            <v>周進喜先生</v>
          </cell>
          <cell r="F14058">
            <v>952376313</v>
          </cell>
        </row>
        <row r="14059">
          <cell r="A14059" t="str">
            <v>V589847</v>
          </cell>
          <cell r="B14059" t="str">
            <v>ANV9991</v>
          </cell>
          <cell r="C14059" t="str">
            <v>先生</v>
          </cell>
          <cell r="D14059" t="str">
            <v>蔡建邦</v>
          </cell>
          <cell r="E14059" t="str">
            <v>蔡建邦先生</v>
          </cell>
          <cell r="F14059">
            <v>960774264</v>
          </cell>
        </row>
        <row r="14060">
          <cell r="A14060" t="str">
            <v>V589872</v>
          </cell>
          <cell r="B14060" t="str">
            <v>RBB8235</v>
          </cell>
          <cell r="C14060" t="str">
            <v>先生</v>
          </cell>
          <cell r="D14060" t="str">
            <v>柏洲國際貿易有限公司(財盟租賃)林柏廷</v>
          </cell>
          <cell r="E14060" t="str">
            <v>林柏廷先生</v>
          </cell>
          <cell r="F14060">
            <v>910396197</v>
          </cell>
        </row>
        <row r="14061">
          <cell r="A14061" t="str">
            <v>V590041</v>
          </cell>
          <cell r="B14061" t="str">
            <v>ATH1988</v>
          </cell>
          <cell r="C14061" t="str">
            <v>先生</v>
          </cell>
          <cell r="D14061" t="str">
            <v>譚成韜</v>
          </cell>
          <cell r="E14061" t="str">
            <v>譚成韜先生</v>
          </cell>
          <cell r="F14061">
            <v>968103456</v>
          </cell>
        </row>
        <row r="14062">
          <cell r="A14062" t="str">
            <v>V590076</v>
          </cell>
          <cell r="B14062" t="str">
            <v>V590076</v>
          </cell>
          <cell r="C14062" t="str">
            <v>先生</v>
          </cell>
          <cell r="D14062" t="str">
            <v>鉑德汽車股份有限公司程柏盛</v>
          </cell>
          <cell r="E14062" t="str">
            <v>程柏盛先生</v>
          </cell>
          <cell r="F14062">
            <v>936033878</v>
          </cell>
        </row>
        <row r="14063">
          <cell r="A14063" t="str">
            <v>V590111</v>
          </cell>
          <cell r="B14063" t="str">
            <v>ARG3871</v>
          </cell>
          <cell r="C14063" t="str">
            <v>先生</v>
          </cell>
          <cell r="D14063" t="str">
            <v>鄭家杰</v>
          </cell>
          <cell r="E14063" t="str">
            <v>鄭家杰先生</v>
          </cell>
          <cell r="F14063">
            <v>920455528</v>
          </cell>
        </row>
        <row r="14064">
          <cell r="A14064" t="str">
            <v>V590121</v>
          </cell>
          <cell r="B14064" t="str">
            <v>RBE8338</v>
          </cell>
          <cell r="C14064" t="str">
            <v>先生</v>
          </cell>
          <cell r="D14064" t="str">
            <v>晉昇資產管理(有)-安維斯租賃王先生</v>
          </cell>
          <cell r="E14064" t="str">
            <v>王先生先生</v>
          </cell>
          <cell r="F14064">
            <v>989005886</v>
          </cell>
        </row>
        <row r="14065">
          <cell r="A14065" t="str">
            <v>V590282</v>
          </cell>
          <cell r="B14065" t="str">
            <v>ANV2830</v>
          </cell>
          <cell r="C14065" t="str">
            <v>先生</v>
          </cell>
          <cell r="D14065" t="str">
            <v>吳滄兆</v>
          </cell>
          <cell r="E14065" t="str">
            <v>吳滄兆先生</v>
          </cell>
          <cell r="F14065">
            <v>981693699</v>
          </cell>
        </row>
        <row r="14066">
          <cell r="A14066" t="str">
            <v>V590479</v>
          </cell>
          <cell r="B14066" t="str">
            <v>ALC1112</v>
          </cell>
          <cell r="C14066" t="str">
            <v>先生</v>
          </cell>
          <cell r="D14066" t="str">
            <v>黃信榮</v>
          </cell>
          <cell r="E14066" t="str">
            <v>黃信榮先生</v>
          </cell>
          <cell r="F14066">
            <v>920825912</v>
          </cell>
        </row>
        <row r="14067">
          <cell r="A14067" t="str">
            <v>V590596</v>
          </cell>
          <cell r="B14067" t="str">
            <v>APD5235</v>
          </cell>
          <cell r="C14067" t="str">
            <v>先生</v>
          </cell>
          <cell r="D14067" t="str">
            <v>黃世鵬</v>
          </cell>
          <cell r="E14067" t="str">
            <v>黃世鵬先生</v>
          </cell>
          <cell r="F14067">
            <v>975387656</v>
          </cell>
        </row>
        <row r="14068">
          <cell r="A14068" t="str">
            <v>V590746</v>
          </cell>
          <cell r="B14068" t="str">
            <v>ATG5235</v>
          </cell>
          <cell r="C14068" t="str">
            <v>先生</v>
          </cell>
          <cell r="D14068" t="str">
            <v>蔡宏達</v>
          </cell>
          <cell r="E14068" t="str">
            <v>蔡宏達先生</v>
          </cell>
          <cell r="F14068">
            <v>927382707</v>
          </cell>
        </row>
        <row r="14069">
          <cell r="A14069" t="str">
            <v>V590748</v>
          </cell>
          <cell r="B14069" t="str">
            <v>RBD8015</v>
          </cell>
          <cell r="C14069" t="str">
            <v>先生</v>
          </cell>
          <cell r="D14069" t="str">
            <v>蕭漢威</v>
          </cell>
          <cell r="E14069" t="str">
            <v>蕭漢威先生</v>
          </cell>
          <cell r="F14069">
            <v>939100096</v>
          </cell>
        </row>
        <row r="14070">
          <cell r="A14070" t="str">
            <v>V590905</v>
          </cell>
          <cell r="B14070" t="str">
            <v>APK6898</v>
          </cell>
          <cell r="C14070" t="str">
            <v>先生</v>
          </cell>
          <cell r="D14070" t="str">
            <v>李振慶</v>
          </cell>
          <cell r="E14070" t="str">
            <v>李振慶先生</v>
          </cell>
          <cell r="F14070">
            <v>917788861</v>
          </cell>
        </row>
        <row r="14071">
          <cell r="A14071" t="str">
            <v>V590942</v>
          </cell>
          <cell r="B14071" t="str">
            <v>ATL7771</v>
          </cell>
          <cell r="C14071" t="str">
            <v>先生</v>
          </cell>
          <cell r="D14071" t="str">
            <v>張凱敦</v>
          </cell>
          <cell r="E14071" t="str">
            <v>張凱敦先生</v>
          </cell>
          <cell r="F14071">
            <v>973171924</v>
          </cell>
        </row>
        <row r="14072">
          <cell r="A14072" t="str">
            <v>V590943</v>
          </cell>
          <cell r="B14072" t="str">
            <v>AND2358</v>
          </cell>
          <cell r="C14072" t="str">
            <v>先生</v>
          </cell>
          <cell r="D14072" t="str">
            <v>昂德光學股份有限公司黃泰銘</v>
          </cell>
          <cell r="E14072" t="str">
            <v>黃泰銘先生</v>
          </cell>
          <cell r="F14072">
            <v>926062067</v>
          </cell>
        </row>
        <row r="14073">
          <cell r="A14073" t="str">
            <v>V591071</v>
          </cell>
          <cell r="B14073" t="str">
            <v>ATL8878</v>
          </cell>
          <cell r="C14073" t="str">
            <v>先生</v>
          </cell>
          <cell r="D14073" t="str">
            <v>羅洛廷</v>
          </cell>
          <cell r="E14073" t="str">
            <v>羅洛廷先生</v>
          </cell>
          <cell r="F14073">
            <v>935730538</v>
          </cell>
        </row>
        <row r="14074">
          <cell r="A14074" t="str">
            <v>V591093</v>
          </cell>
          <cell r="B14074" t="str">
            <v>ATG5919</v>
          </cell>
          <cell r="C14074" t="str">
            <v>先生</v>
          </cell>
          <cell r="D14074" t="str">
            <v>扈慶元</v>
          </cell>
          <cell r="E14074" t="str">
            <v>扈慶元先生</v>
          </cell>
          <cell r="F14074">
            <v>905508158</v>
          </cell>
        </row>
        <row r="14075">
          <cell r="A14075" t="str">
            <v>V594451</v>
          </cell>
          <cell r="B14075" t="str">
            <v>AQX8260</v>
          </cell>
          <cell r="C14075" t="str">
            <v>先生</v>
          </cell>
          <cell r="D14075" t="str">
            <v>紅威媒體行銷股份有限公司李昶德</v>
          </cell>
          <cell r="E14075" t="str">
            <v>李昶德先生</v>
          </cell>
          <cell r="F14075">
            <v>988312090</v>
          </cell>
        </row>
        <row r="14076">
          <cell r="A14076" t="str">
            <v>V594529</v>
          </cell>
          <cell r="B14076" t="str">
            <v>AMX9989</v>
          </cell>
          <cell r="C14076" t="str">
            <v>先生</v>
          </cell>
          <cell r="D14076" t="str">
            <v>林軒毅</v>
          </cell>
          <cell r="E14076" t="str">
            <v>林軒毅先生</v>
          </cell>
          <cell r="F14076">
            <v>989929989</v>
          </cell>
        </row>
        <row r="14077">
          <cell r="A14077" t="str">
            <v>V615534</v>
          </cell>
          <cell r="B14077" t="str">
            <v>ASG2588</v>
          </cell>
          <cell r="C14077" t="str">
            <v>先生</v>
          </cell>
          <cell r="D14077" t="str">
            <v>李亮亮</v>
          </cell>
          <cell r="E14077" t="str">
            <v>李亮亮先生</v>
          </cell>
          <cell r="F14077">
            <v>975556787</v>
          </cell>
        </row>
        <row r="14078">
          <cell r="A14078" t="str">
            <v>V615791</v>
          </cell>
          <cell r="B14078" t="str">
            <v>ATA0558</v>
          </cell>
          <cell r="C14078" t="str">
            <v>先生</v>
          </cell>
          <cell r="D14078" t="str">
            <v>林來發</v>
          </cell>
          <cell r="E14078" t="str">
            <v>林來發先生</v>
          </cell>
          <cell r="F14078">
            <v>909588088</v>
          </cell>
        </row>
        <row r="14079">
          <cell r="A14079" t="str">
            <v>V615909</v>
          </cell>
          <cell r="B14079" t="str">
            <v>ANW2206</v>
          </cell>
          <cell r="C14079" t="str">
            <v>先生</v>
          </cell>
          <cell r="D14079" t="str">
            <v>羅勻隆</v>
          </cell>
          <cell r="E14079" t="str">
            <v>羅勻隆先生</v>
          </cell>
          <cell r="F14079">
            <v>985812518</v>
          </cell>
        </row>
        <row r="14080">
          <cell r="A14080" t="str">
            <v>V616359</v>
          </cell>
          <cell r="B14080" t="str">
            <v>APP2859</v>
          </cell>
          <cell r="C14080" t="str">
            <v>小姐</v>
          </cell>
          <cell r="D14080" t="str">
            <v>李文馨</v>
          </cell>
          <cell r="E14080" t="str">
            <v>李文馨小姐</v>
          </cell>
          <cell r="F14080">
            <v>970999535</v>
          </cell>
        </row>
        <row r="14081">
          <cell r="A14081" t="str">
            <v>V633740</v>
          </cell>
          <cell r="B14081" t="str">
            <v>ATN8737</v>
          </cell>
          <cell r="C14081" t="str">
            <v>小姐</v>
          </cell>
          <cell r="D14081" t="str">
            <v>鍾慧靜</v>
          </cell>
          <cell r="E14081" t="str">
            <v>鍾慧靜小姐</v>
          </cell>
          <cell r="F14081">
            <v>932154435</v>
          </cell>
        </row>
        <row r="14082">
          <cell r="A14082" t="str">
            <v>V633780</v>
          </cell>
          <cell r="B14082" t="str">
            <v>ARL9170</v>
          </cell>
          <cell r="C14082" t="str">
            <v>先生</v>
          </cell>
          <cell r="D14082" t="str">
            <v>唐宇辰</v>
          </cell>
          <cell r="E14082" t="str">
            <v>唐宇辰先生</v>
          </cell>
          <cell r="F14082">
            <v>922805273</v>
          </cell>
        </row>
        <row r="14083">
          <cell r="A14083" t="str">
            <v>V633782</v>
          </cell>
          <cell r="B14083" t="str">
            <v>ASE9899</v>
          </cell>
          <cell r="C14083" t="str">
            <v>小姐</v>
          </cell>
          <cell r="D14083" t="str">
            <v>戴學穎</v>
          </cell>
          <cell r="E14083" t="str">
            <v>戴學穎小姐</v>
          </cell>
          <cell r="F14083">
            <v>938380997</v>
          </cell>
        </row>
        <row r="14084">
          <cell r="A14084" t="str">
            <v>V633808</v>
          </cell>
          <cell r="B14084" t="str">
            <v>AVF0359</v>
          </cell>
          <cell r="C14084" t="str">
            <v>先生</v>
          </cell>
          <cell r="D14084" t="str">
            <v>集豐投資有限公司謝承佑</v>
          </cell>
          <cell r="E14084" t="str">
            <v>謝承佑先生</v>
          </cell>
          <cell r="F14084">
            <v>953030611</v>
          </cell>
        </row>
        <row r="14085">
          <cell r="A14085" t="str">
            <v>V633900</v>
          </cell>
          <cell r="B14085" t="str">
            <v>ATE9625</v>
          </cell>
          <cell r="C14085" t="str">
            <v>先生</v>
          </cell>
          <cell r="D14085" t="str">
            <v>禹碩企業有限公司古志禹</v>
          </cell>
          <cell r="E14085" t="str">
            <v>古志禹先生</v>
          </cell>
          <cell r="F14085">
            <v>931928168</v>
          </cell>
        </row>
        <row r="14086">
          <cell r="A14086" t="str">
            <v>V634194</v>
          </cell>
          <cell r="B14086" t="str">
            <v>ATG5257</v>
          </cell>
          <cell r="C14086" t="str">
            <v>先生</v>
          </cell>
          <cell r="D14086" t="str">
            <v>王大禾</v>
          </cell>
          <cell r="E14086" t="str">
            <v>王大禾先生</v>
          </cell>
          <cell r="F14086">
            <v>988133766</v>
          </cell>
        </row>
        <row r="14087">
          <cell r="A14087" t="str">
            <v>V634327</v>
          </cell>
          <cell r="B14087" t="str">
            <v>AWD1251</v>
          </cell>
          <cell r="C14087" t="str">
            <v>先生</v>
          </cell>
          <cell r="D14087" t="str">
            <v>呂智迪</v>
          </cell>
          <cell r="E14087" t="str">
            <v>呂智迪先生</v>
          </cell>
          <cell r="F14087">
            <v>953972911</v>
          </cell>
        </row>
        <row r="14088">
          <cell r="A14088" t="str">
            <v>V634338</v>
          </cell>
          <cell r="B14088" t="str">
            <v>AXD0117</v>
          </cell>
          <cell r="C14088" t="str">
            <v>小姐</v>
          </cell>
          <cell r="D14088" t="str">
            <v>岑心怡</v>
          </cell>
          <cell r="E14088" t="str">
            <v>岑心怡小姐</v>
          </cell>
          <cell r="F14088">
            <v>921950509</v>
          </cell>
        </row>
        <row r="14089">
          <cell r="A14089" t="str">
            <v>V636929</v>
          </cell>
          <cell r="B14089" t="str">
            <v>ARL5922</v>
          </cell>
          <cell r="C14089" t="str">
            <v>先生</v>
          </cell>
          <cell r="D14089" t="str">
            <v>李俊賢</v>
          </cell>
          <cell r="E14089" t="str">
            <v>李俊賢先生</v>
          </cell>
          <cell r="F14089">
            <v>908881229</v>
          </cell>
        </row>
        <row r="14090">
          <cell r="A14090" t="str">
            <v>V636931</v>
          </cell>
          <cell r="B14090" t="str">
            <v>ATM9185</v>
          </cell>
          <cell r="C14090" t="str">
            <v>先生</v>
          </cell>
          <cell r="D14090" t="str">
            <v>張世哲</v>
          </cell>
          <cell r="E14090" t="str">
            <v>張世哲先生</v>
          </cell>
          <cell r="F14090">
            <v>922899687</v>
          </cell>
        </row>
        <row r="14091">
          <cell r="A14091" t="str">
            <v>V636938</v>
          </cell>
          <cell r="B14091" t="str">
            <v>AVF9158</v>
          </cell>
          <cell r="C14091" t="str">
            <v>小姐</v>
          </cell>
          <cell r="D14091" t="str">
            <v>林愛涓</v>
          </cell>
          <cell r="E14091" t="str">
            <v>林愛涓小姐</v>
          </cell>
          <cell r="F14091">
            <v>928829115</v>
          </cell>
        </row>
        <row r="14092">
          <cell r="A14092" t="str">
            <v>V637254</v>
          </cell>
          <cell r="B14092" t="str">
            <v>ATA5830</v>
          </cell>
          <cell r="C14092" t="str">
            <v>先生</v>
          </cell>
          <cell r="D14092" t="str">
            <v>黃健豪</v>
          </cell>
          <cell r="E14092" t="str">
            <v>黃健豪先生</v>
          </cell>
          <cell r="F14092">
            <v>900182753</v>
          </cell>
        </row>
        <row r="14093">
          <cell r="A14093" t="str">
            <v>V662177</v>
          </cell>
          <cell r="B14093" t="str">
            <v>ATC0881</v>
          </cell>
          <cell r="C14093" t="str">
            <v>小姐</v>
          </cell>
          <cell r="D14093" t="str">
            <v>李佩蓉</v>
          </cell>
          <cell r="E14093" t="str">
            <v>李佩蓉小姐</v>
          </cell>
          <cell r="F14093">
            <v>932839839</v>
          </cell>
        </row>
        <row r="14094">
          <cell r="A14094" t="str">
            <v>V662245</v>
          </cell>
          <cell r="B14094" t="str">
            <v>ATC2201</v>
          </cell>
          <cell r="C14094" t="str">
            <v>小姐</v>
          </cell>
          <cell r="D14094" t="str">
            <v>劉芩相</v>
          </cell>
          <cell r="E14094" t="str">
            <v>劉芩相小姐</v>
          </cell>
          <cell r="F14094">
            <v>932270015</v>
          </cell>
        </row>
        <row r="14095">
          <cell r="A14095" t="str">
            <v>V662485</v>
          </cell>
          <cell r="B14095" t="str">
            <v>2017W5</v>
          </cell>
          <cell r="C14095" t="str">
            <v>先生</v>
          </cell>
          <cell r="D14095" t="str">
            <v>王駿豪</v>
          </cell>
          <cell r="E14095" t="str">
            <v>王駿豪先生</v>
          </cell>
          <cell r="F14095">
            <v>932392526</v>
          </cell>
        </row>
        <row r="14096">
          <cell r="A14096" t="str">
            <v>V677227</v>
          </cell>
          <cell r="B14096" t="str">
            <v>APJ0126</v>
          </cell>
          <cell r="C14096" t="str">
            <v>先生</v>
          </cell>
          <cell r="D14096" t="str">
            <v>張緯農</v>
          </cell>
          <cell r="E14096" t="str">
            <v>張緯農先生</v>
          </cell>
          <cell r="F14096">
            <v>963082351</v>
          </cell>
        </row>
        <row r="14097">
          <cell r="A14097" t="str">
            <v>V677335</v>
          </cell>
          <cell r="B14097" t="str">
            <v>ASB8803</v>
          </cell>
          <cell r="C14097" t="str">
            <v>先生</v>
          </cell>
          <cell r="D14097" t="str">
            <v>劉憲翰</v>
          </cell>
          <cell r="E14097" t="str">
            <v>劉憲翰先生</v>
          </cell>
          <cell r="F14097">
            <v>901099988</v>
          </cell>
        </row>
        <row r="14098">
          <cell r="A14098" t="str">
            <v>V677387</v>
          </cell>
          <cell r="B14098" t="str">
            <v>AYS0885</v>
          </cell>
          <cell r="C14098" t="str">
            <v>先生</v>
          </cell>
          <cell r="D14098" t="str">
            <v>張智涵</v>
          </cell>
          <cell r="E14098" t="str">
            <v>張智涵先生</v>
          </cell>
          <cell r="F14098">
            <v>909440722</v>
          </cell>
        </row>
        <row r="14099">
          <cell r="A14099" t="str">
            <v>V677426</v>
          </cell>
          <cell r="B14099" t="str">
            <v>ATG3208</v>
          </cell>
          <cell r="C14099" t="str">
            <v>小姐</v>
          </cell>
          <cell r="D14099" t="str">
            <v>黃詩玲</v>
          </cell>
          <cell r="E14099" t="str">
            <v>黃詩玲小姐</v>
          </cell>
          <cell r="F14099">
            <v>935888858</v>
          </cell>
        </row>
        <row r="14100">
          <cell r="A14100" t="str">
            <v>V677459</v>
          </cell>
          <cell r="B14100" t="str">
            <v>ATD1778</v>
          </cell>
          <cell r="C14100" t="str">
            <v>先生</v>
          </cell>
          <cell r="D14100" t="str">
            <v>葉鼎勳</v>
          </cell>
          <cell r="E14100" t="str">
            <v>葉鼎勳先生</v>
          </cell>
          <cell r="F14100">
            <v>955252009</v>
          </cell>
        </row>
        <row r="14101">
          <cell r="A14101" t="str">
            <v>V677557</v>
          </cell>
          <cell r="B14101" t="str">
            <v>APM9638</v>
          </cell>
          <cell r="C14101" t="str">
            <v>先生</v>
          </cell>
          <cell r="D14101" t="str">
            <v>陳妙雪</v>
          </cell>
          <cell r="E14101" t="str">
            <v>簡愛先生</v>
          </cell>
          <cell r="F14101">
            <v>911219918</v>
          </cell>
        </row>
        <row r="14102">
          <cell r="A14102" t="str">
            <v>V677700</v>
          </cell>
          <cell r="B14102" t="str">
            <v>AUS8556</v>
          </cell>
          <cell r="C14102" t="str">
            <v>先生</v>
          </cell>
          <cell r="D14102" t="str">
            <v>劉學能</v>
          </cell>
          <cell r="E14102" t="str">
            <v>劉學能先生</v>
          </cell>
          <cell r="F14102">
            <v>988824365</v>
          </cell>
        </row>
        <row r="14103">
          <cell r="A14103" t="str">
            <v>V677744</v>
          </cell>
          <cell r="B14103" t="str">
            <v>ATA0878</v>
          </cell>
          <cell r="C14103" t="str">
            <v>小姐</v>
          </cell>
          <cell r="D14103" t="str">
            <v>孫茌榕</v>
          </cell>
          <cell r="E14103" t="str">
            <v>孫茌榕小姐</v>
          </cell>
          <cell r="F14103">
            <v>919991062</v>
          </cell>
        </row>
        <row r="14104">
          <cell r="A14104" t="str">
            <v>V677892</v>
          </cell>
          <cell r="B14104" t="str">
            <v>ATA1586</v>
          </cell>
          <cell r="C14104" t="str">
            <v>先生</v>
          </cell>
          <cell r="D14104" t="str">
            <v>林嵩翰</v>
          </cell>
          <cell r="E14104" t="str">
            <v>林嵩翰先生</v>
          </cell>
          <cell r="F14104">
            <v>911112025</v>
          </cell>
        </row>
        <row r="14105">
          <cell r="A14105" t="str">
            <v>V677959</v>
          </cell>
          <cell r="B14105" t="str">
            <v>ATJ0129</v>
          </cell>
          <cell r="C14105" t="str">
            <v>先生</v>
          </cell>
          <cell r="D14105" t="str">
            <v>盧宗賢</v>
          </cell>
          <cell r="E14105" t="str">
            <v>盧宗賢先生</v>
          </cell>
          <cell r="F14105">
            <v>988070408</v>
          </cell>
        </row>
        <row r="14106">
          <cell r="A14106" t="str">
            <v>V700231</v>
          </cell>
          <cell r="B14106" t="str">
            <v>ATB1229</v>
          </cell>
          <cell r="C14106" t="str">
            <v>小姐</v>
          </cell>
          <cell r="D14106" t="str">
            <v>李佳蓁</v>
          </cell>
          <cell r="E14106" t="str">
            <v>李佳蓁小姐</v>
          </cell>
          <cell r="F14106">
            <v>939023899</v>
          </cell>
        </row>
        <row r="14107">
          <cell r="A14107" t="str">
            <v>V700299</v>
          </cell>
          <cell r="B14107" t="str">
            <v>ANX3372</v>
          </cell>
          <cell r="C14107" t="str">
            <v>先生</v>
          </cell>
          <cell r="D14107" t="str">
            <v>黃健洋</v>
          </cell>
          <cell r="E14107" t="str">
            <v>黃健洋先生</v>
          </cell>
          <cell r="F14107">
            <v>952110031</v>
          </cell>
        </row>
        <row r="14108">
          <cell r="A14108" t="str">
            <v>V700348</v>
          </cell>
          <cell r="B14108" t="str">
            <v>AND7365</v>
          </cell>
          <cell r="C14108" t="str">
            <v>先生</v>
          </cell>
          <cell r="D14108" t="str">
            <v>高紹秦</v>
          </cell>
          <cell r="E14108" t="str">
            <v>林子喬先生</v>
          </cell>
          <cell r="F14108">
            <v>920749738</v>
          </cell>
        </row>
        <row r="14109">
          <cell r="A14109" t="str">
            <v>V700409</v>
          </cell>
          <cell r="B14109" t="str">
            <v>ANU8520</v>
          </cell>
          <cell r="C14109" t="str">
            <v>先生</v>
          </cell>
          <cell r="D14109" t="str">
            <v>朱啟維</v>
          </cell>
          <cell r="E14109" t="str">
            <v>朱啟維先生</v>
          </cell>
          <cell r="F14109">
            <v>987934620</v>
          </cell>
        </row>
        <row r="14110">
          <cell r="A14110" t="str">
            <v>V702374</v>
          </cell>
          <cell r="B14110" t="str">
            <v>ATA3778</v>
          </cell>
          <cell r="C14110" t="str">
            <v>先生</v>
          </cell>
          <cell r="D14110" t="str">
            <v>紅朴企業有限公司周素櫻</v>
          </cell>
          <cell r="E14110" t="str">
            <v>盧祺龍先生</v>
          </cell>
          <cell r="F14110">
            <v>900000000</v>
          </cell>
        </row>
        <row r="14111">
          <cell r="A14111" t="str">
            <v>V702376</v>
          </cell>
          <cell r="B14111" t="str">
            <v>ATB8677</v>
          </cell>
          <cell r="C14111" t="str">
            <v>先生</v>
          </cell>
          <cell r="D14111" t="str">
            <v>劉瀛海</v>
          </cell>
          <cell r="E14111" t="str">
            <v>劉瀛海先生</v>
          </cell>
          <cell r="F14111">
            <v>939522679</v>
          </cell>
        </row>
        <row r="14112">
          <cell r="A14112" t="str">
            <v>V702383</v>
          </cell>
          <cell r="B14112" t="str">
            <v>ARZ2339</v>
          </cell>
          <cell r="C14112" t="str">
            <v>先生</v>
          </cell>
          <cell r="D14112" t="str">
            <v>闕睿甫</v>
          </cell>
          <cell r="E14112" t="str">
            <v>闕睿甫先生</v>
          </cell>
          <cell r="F14112">
            <v>912102339</v>
          </cell>
        </row>
        <row r="14113">
          <cell r="A14113" t="str">
            <v>V702657</v>
          </cell>
          <cell r="B14113" t="str">
            <v>AND2977</v>
          </cell>
          <cell r="C14113" t="str">
            <v>先生</v>
          </cell>
          <cell r="D14113" t="str">
            <v>蔡燕鋒</v>
          </cell>
          <cell r="E14113" t="str">
            <v>蔡燕鋒先生</v>
          </cell>
          <cell r="F14113">
            <v>972691558</v>
          </cell>
        </row>
        <row r="14114">
          <cell r="A14114" t="str">
            <v>V702660</v>
          </cell>
          <cell r="B14114" t="str">
            <v>RBS5828</v>
          </cell>
          <cell r="C14114" t="str">
            <v>先生</v>
          </cell>
          <cell r="D14114" t="str">
            <v>中租迪和股份有限公司正大高分子化學工業有限公司</v>
          </cell>
          <cell r="E14114" t="str">
            <v>正大高分子化學工業有限公司先生</v>
          </cell>
          <cell r="F14114">
            <v>955660296</v>
          </cell>
        </row>
        <row r="14115">
          <cell r="A14115" t="str">
            <v>V703465</v>
          </cell>
          <cell r="B14115" t="str">
            <v>ARL0591</v>
          </cell>
          <cell r="C14115" t="str">
            <v>小姐</v>
          </cell>
          <cell r="D14115" t="str">
            <v>陳奕秀</v>
          </cell>
          <cell r="E14115" t="str">
            <v>陳奕秀小姐</v>
          </cell>
          <cell r="F14115">
            <v>958298995</v>
          </cell>
        </row>
        <row r="14116">
          <cell r="A14116" t="str">
            <v>V704115</v>
          </cell>
          <cell r="B14116" t="str">
            <v>APM0228</v>
          </cell>
          <cell r="C14116" t="str">
            <v>先生</v>
          </cell>
          <cell r="D14116" t="str">
            <v>徐茂峰</v>
          </cell>
          <cell r="E14116" t="str">
            <v>徐茂峰先生</v>
          </cell>
          <cell r="F14116">
            <v>917515205</v>
          </cell>
        </row>
        <row r="14117">
          <cell r="A14117" t="str">
            <v>V704237</v>
          </cell>
          <cell r="B14117" t="str">
            <v>ATN7987</v>
          </cell>
          <cell r="C14117" t="str">
            <v>先生</v>
          </cell>
          <cell r="D14117" t="str">
            <v>黃丹樺</v>
          </cell>
          <cell r="E14117" t="str">
            <v>鄭政仁先生</v>
          </cell>
          <cell r="F14117">
            <v>932351477</v>
          </cell>
        </row>
        <row r="14118">
          <cell r="A14118" t="str">
            <v>V707276</v>
          </cell>
          <cell r="B14118" t="str">
            <v>RBM6215</v>
          </cell>
          <cell r="C14118" t="str">
            <v>先生</v>
          </cell>
          <cell r="D14118" t="str">
            <v>統一東京股份有限公司羅文信</v>
          </cell>
          <cell r="E14118" t="str">
            <v>羅文信先生</v>
          </cell>
          <cell r="F14118">
            <v>955112183</v>
          </cell>
        </row>
        <row r="14119">
          <cell r="A14119" t="str">
            <v>V707697</v>
          </cell>
          <cell r="B14119" t="str">
            <v>AXA9819</v>
          </cell>
          <cell r="C14119" t="str">
            <v>先生</v>
          </cell>
          <cell r="D14119" t="str">
            <v>陳立德</v>
          </cell>
          <cell r="E14119" t="str">
            <v>陳立德先生</v>
          </cell>
          <cell r="F14119">
            <v>933049419</v>
          </cell>
        </row>
        <row r="14120">
          <cell r="A14120" t="str">
            <v>V707815</v>
          </cell>
          <cell r="B14120" t="str">
            <v>RBN0968</v>
          </cell>
          <cell r="C14120" t="str">
            <v>先生</v>
          </cell>
          <cell r="D14120" t="str">
            <v>財盟小客車租賃(股)公司羅隆陞</v>
          </cell>
          <cell r="E14120" t="str">
            <v>羅隆陞先生</v>
          </cell>
          <cell r="F14120">
            <v>955214005</v>
          </cell>
        </row>
        <row r="14121">
          <cell r="A14121" t="str">
            <v>V707816</v>
          </cell>
          <cell r="B14121" t="str">
            <v>AYH7778</v>
          </cell>
          <cell r="C14121" t="str">
            <v>先生</v>
          </cell>
          <cell r="D14121" t="str">
            <v>陳文冠</v>
          </cell>
          <cell r="E14121" t="str">
            <v>陳文冠先生</v>
          </cell>
          <cell r="F14121">
            <v>928072444</v>
          </cell>
        </row>
        <row r="14122">
          <cell r="A14122" t="str">
            <v>V707995</v>
          </cell>
          <cell r="B14122" t="str">
            <v>APB0238</v>
          </cell>
          <cell r="C14122" t="str">
            <v>小姐</v>
          </cell>
          <cell r="D14122" t="str">
            <v>侯倩萍</v>
          </cell>
          <cell r="E14122" t="str">
            <v>侯倩萍小姐</v>
          </cell>
          <cell r="F14122">
            <v>988029694</v>
          </cell>
        </row>
        <row r="14123">
          <cell r="A14123" t="str">
            <v>V713141</v>
          </cell>
          <cell r="B14123" t="str">
            <v>2200W3</v>
          </cell>
          <cell r="C14123" t="str">
            <v>先生</v>
          </cell>
          <cell r="D14123" t="str">
            <v>張健隆</v>
          </cell>
          <cell r="E14123" t="str">
            <v>張健隆先生</v>
          </cell>
          <cell r="F14123">
            <v>989236189</v>
          </cell>
        </row>
        <row r="14124">
          <cell r="A14124" t="str">
            <v>V713218</v>
          </cell>
          <cell r="B14124" t="str">
            <v>ATN7267</v>
          </cell>
          <cell r="C14124" t="str">
            <v>先生</v>
          </cell>
          <cell r="D14124" t="str">
            <v>林宥驊</v>
          </cell>
          <cell r="E14124" t="str">
            <v>林宥驊先生</v>
          </cell>
          <cell r="F14124">
            <v>915685696</v>
          </cell>
        </row>
        <row r="14125">
          <cell r="A14125" t="str">
            <v>V713219</v>
          </cell>
          <cell r="B14125" t="str">
            <v>ATB6968</v>
          </cell>
          <cell r="C14125" t="str">
            <v>先生</v>
          </cell>
          <cell r="D14125" t="str">
            <v>王惠月</v>
          </cell>
          <cell r="E14125" t="str">
            <v>莊為智先生</v>
          </cell>
          <cell r="F14125">
            <v>955452595</v>
          </cell>
        </row>
        <row r="14126">
          <cell r="A14126" t="str">
            <v>V713274</v>
          </cell>
          <cell r="B14126" t="str">
            <v>AUH5777</v>
          </cell>
          <cell r="C14126" t="str">
            <v>先生</v>
          </cell>
          <cell r="D14126" t="str">
            <v>陳清華</v>
          </cell>
          <cell r="E14126" t="str">
            <v>陳清華先生</v>
          </cell>
          <cell r="F14126">
            <v>937957061</v>
          </cell>
        </row>
        <row r="14127">
          <cell r="A14127" t="str">
            <v>V713276</v>
          </cell>
          <cell r="B14127" t="str">
            <v>ASC9153</v>
          </cell>
          <cell r="C14127" t="str">
            <v>先生</v>
          </cell>
          <cell r="D14127" t="str">
            <v>陳冠志</v>
          </cell>
          <cell r="E14127" t="str">
            <v>陳冠志先生</v>
          </cell>
          <cell r="F14127">
            <v>956159985</v>
          </cell>
        </row>
        <row r="14128">
          <cell r="A14128" t="str">
            <v>V713408</v>
          </cell>
          <cell r="B14128" t="str">
            <v>RBP8823</v>
          </cell>
          <cell r="C14128" t="str">
            <v>小姐</v>
          </cell>
          <cell r="D14128" t="str">
            <v>惠勝藥品股份有限公司-和運租車陳淑芬</v>
          </cell>
          <cell r="E14128" t="str">
            <v>陳淑芬小姐</v>
          </cell>
          <cell r="F14128">
            <v>984434206</v>
          </cell>
        </row>
        <row r="14129">
          <cell r="A14129" t="str">
            <v>V713532</v>
          </cell>
          <cell r="B14129" t="str">
            <v>RBP8568</v>
          </cell>
          <cell r="C14129" t="str">
            <v>先生</v>
          </cell>
          <cell r="D14129" t="str">
            <v>張祐銓</v>
          </cell>
          <cell r="E14129" t="str">
            <v>張祐銓先生</v>
          </cell>
          <cell r="F14129">
            <v>925775815</v>
          </cell>
        </row>
        <row r="14130">
          <cell r="A14130" t="str">
            <v>V713544</v>
          </cell>
          <cell r="B14130" t="str">
            <v>ATN3119</v>
          </cell>
          <cell r="C14130" t="str">
            <v>先生</v>
          </cell>
          <cell r="D14130" t="str">
            <v>吳啟迪</v>
          </cell>
          <cell r="E14130" t="str">
            <v>吳啟迪先生</v>
          </cell>
          <cell r="F14130">
            <v>920953119</v>
          </cell>
        </row>
        <row r="14131">
          <cell r="A14131" t="str">
            <v>V728536</v>
          </cell>
          <cell r="B14131" t="str">
            <v>V728536</v>
          </cell>
          <cell r="C14131" t="str">
            <v>先生</v>
          </cell>
          <cell r="D14131" t="str">
            <v>車已賣</v>
          </cell>
          <cell r="E14131" t="str">
            <v>車已賣先生</v>
          </cell>
          <cell r="F14131">
            <v>900000000</v>
          </cell>
        </row>
        <row r="14132">
          <cell r="A14132" t="str">
            <v>V728538</v>
          </cell>
          <cell r="B14132" t="str">
            <v>AMX6996</v>
          </cell>
          <cell r="C14132" t="str">
            <v>先生</v>
          </cell>
          <cell r="D14132" t="str">
            <v>王文祺</v>
          </cell>
          <cell r="E14132" t="str">
            <v>王文祺先生</v>
          </cell>
          <cell r="F14132">
            <v>932078881</v>
          </cell>
        </row>
        <row r="14133">
          <cell r="A14133" t="str">
            <v>V728551</v>
          </cell>
          <cell r="B14133" t="str">
            <v>V728551</v>
          </cell>
          <cell r="C14133" t="str">
            <v>先生</v>
          </cell>
          <cell r="D14133" t="str">
            <v>Pdi</v>
          </cell>
          <cell r="E14133" t="str">
            <v>Pdi先生</v>
          </cell>
          <cell r="F14133">
            <v>900000000</v>
          </cell>
        </row>
        <row r="14134">
          <cell r="A14134" t="str">
            <v>V728873</v>
          </cell>
          <cell r="B14134" t="str">
            <v>ARJ1888</v>
          </cell>
          <cell r="C14134" t="str">
            <v>先生</v>
          </cell>
          <cell r="D14134" t="str">
            <v>王寶明</v>
          </cell>
          <cell r="E14134" t="str">
            <v>王寶明先生</v>
          </cell>
          <cell r="F14134">
            <v>932132564</v>
          </cell>
        </row>
        <row r="14135">
          <cell r="A14135" t="str">
            <v>V728958</v>
          </cell>
          <cell r="B14135" t="str">
            <v>RBL5358</v>
          </cell>
          <cell r="C14135" t="str">
            <v>先生</v>
          </cell>
          <cell r="D14135" t="str">
            <v>微笑餐飲有限公司-財盟小客車許正璋</v>
          </cell>
          <cell r="E14135" t="str">
            <v>許正璋先生</v>
          </cell>
          <cell r="F14135">
            <v>986500700</v>
          </cell>
        </row>
        <row r="14136">
          <cell r="A14136" t="str">
            <v>V740496</v>
          </cell>
          <cell r="B14136" t="str">
            <v>ARF3828</v>
          </cell>
          <cell r="C14136" t="str">
            <v>小姐</v>
          </cell>
          <cell r="D14136" t="str">
            <v>郭怡君</v>
          </cell>
          <cell r="E14136" t="str">
            <v>郭怡君小姐</v>
          </cell>
          <cell r="F14136">
            <v>935468083</v>
          </cell>
        </row>
        <row r="14137">
          <cell r="A14137" t="str">
            <v>V740511</v>
          </cell>
          <cell r="B14137" t="str">
            <v>ATW0660</v>
          </cell>
          <cell r="C14137" t="str">
            <v>先生</v>
          </cell>
          <cell r="D14137" t="str">
            <v>蕭暉珍</v>
          </cell>
          <cell r="E14137" t="str">
            <v>張庭瑋先生</v>
          </cell>
          <cell r="F14137">
            <v>983180760</v>
          </cell>
        </row>
        <row r="14138">
          <cell r="A14138" t="str">
            <v>V740623</v>
          </cell>
          <cell r="B14138" t="str">
            <v>APH0818</v>
          </cell>
          <cell r="C14138" t="str">
            <v>先生</v>
          </cell>
          <cell r="D14138" t="str">
            <v>陳元超</v>
          </cell>
          <cell r="E14138" t="str">
            <v>陳元超先生</v>
          </cell>
          <cell r="F14138">
            <v>981191993</v>
          </cell>
        </row>
        <row r="14139">
          <cell r="A14139" t="str">
            <v>V740625</v>
          </cell>
          <cell r="B14139" t="str">
            <v>ASC2226</v>
          </cell>
          <cell r="C14139" t="str">
            <v>先生</v>
          </cell>
          <cell r="D14139" t="str">
            <v>簡志成</v>
          </cell>
          <cell r="E14139" t="str">
            <v>簡志成先生</v>
          </cell>
          <cell r="F14139">
            <v>988957091</v>
          </cell>
        </row>
        <row r="14140">
          <cell r="A14140" t="str">
            <v>V740689</v>
          </cell>
          <cell r="B14140" t="str">
            <v>AXE3383</v>
          </cell>
          <cell r="C14140" t="str">
            <v>小姐</v>
          </cell>
          <cell r="D14140" t="str">
            <v>林聖潁</v>
          </cell>
          <cell r="E14140" t="str">
            <v>林聖潁小姐</v>
          </cell>
          <cell r="F14140">
            <v>917655288</v>
          </cell>
        </row>
        <row r="14141">
          <cell r="A14141" t="str">
            <v>V740717</v>
          </cell>
          <cell r="B14141" t="str">
            <v>APH0166</v>
          </cell>
          <cell r="C14141" t="str">
            <v>先生</v>
          </cell>
          <cell r="D14141" t="str">
            <v>張顥滕</v>
          </cell>
          <cell r="E14141" t="str">
            <v>張顥滕先生</v>
          </cell>
          <cell r="F14141">
            <v>913840175</v>
          </cell>
        </row>
        <row r="14142">
          <cell r="A14142" t="str">
            <v>V740791</v>
          </cell>
          <cell r="B14142" t="str">
            <v>ARF8011</v>
          </cell>
          <cell r="C14142" t="str">
            <v>先生</v>
          </cell>
          <cell r="D14142" t="str">
            <v>王琮瑋</v>
          </cell>
          <cell r="E14142" t="str">
            <v>王琮瑋先生</v>
          </cell>
          <cell r="F14142">
            <v>912196824</v>
          </cell>
        </row>
        <row r="14143">
          <cell r="A14143" t="str">
            <v>V740836</v>
          </cell>
          <cell r="B14143" t="str">
            <v>ARG5793</v>
          </cell>
          <cell r="C14143" t="str">
            <v>小姐</v>
          </cell>
          <cell r="D14143" t="str">
            <v>曾素玲</v>
          </cell>
          <cell r="E14143" t="str">
            <v>曾素玲小姐</v>
          </cell>
          <cell r="F14143">
            <v>935067986</v>
          </cell>
        </row>
        <row r="14144">
          <cell r="A14144" t="str">
            <v>V740880</v>
          </cell>
          <cell r="B14144" t="str">
            <v>AVS5988</v>
          </cell>
          <cell r="C14144" t="str">
            <v>小姐</v>
          </cell>
          <cell r="D14144" t="str">
            <v>呂雅蕙</v>
          </cell>
          <cell r="E14144" t="str">
            <v>呂雅蕙小姐</v>
          </cell>
          <cell r="F14144">
            <v>926117799</v>
          </cell>
        </row>
        <row r="14145">
          <cell r="A14145" t="str">
            <v>V740957</v>
          </cell>
          <cell r="B14145" t="str">
            <v>AND1222</v>
          </cell>
          <cell r="C14145" t="str">
            <v>先生</v>
          </cell>
          <cell r="D14145" t="str">
            <v>楊光仁</v>
          </cell>
          <cell r="E14145" t="str">
            <v>楊光仁先生</v>
          </cell>
          <cell r="F14145">
            <v>911674555</v>
          </cell>
        </row>
        <row r="14146">
          <cell r="A14146" t="str">
            <v>V740979</v>
          </cell>
          <cell r="B14146" t="str">
            <v>AWD6366</v>
          </cell>
          <cell r="C14146" t="str">
            <v>先生</v>
          </cell>
          <cell r="D14146" t="str">
            <v>陳柏任</v>
          </cell>
          <cell r="E14146" t="str">
            <v>陳柏任先生</v>
          </cell>
          <cell r="F14146">
            <v>970363666</v>
          </cell>
        </row>
        <row r="14147">
          <cell r="A14147" t="str">
            <v>V740990</v>
          </cell>
          <cell r="B14147" t="str">
            <v>ATC9939</v>
          </cell>
          <cell r="C14147" t="str">
            <v>先生</v>
          </cell>
          <cell r="D14147" t="str">
            <v>羅焌夏</v>
          </cell>
          <cell r="E14147" t="str">
            <v>羅焌夏先生</v>
          </cell>
          <cell r="F14147">
            <v>915496999</v>
          </cell>
        </row>
        <row r="14148">
          <cell r="A14148" t="str">
            <v>V741043</v>
          </cell>
          <cell r="B14148" t="str">
            <v>RAM8985</v>
          </cell>
          <cell r="C14148" t="str">
            <v>先生</v>
          </cell>
          <cell r="D14148" t="str">
            <v>迦堡金屬實業(股)公司-聯邦租賃(股)桃園分公司康庭瑞</v>
          </cell>
          <cell r="E14148" t="str">
            <v>康庭瑞先生</v>
          </cell>
          <cell r="F14148">
            <v>936779598</v>
          </cell>
        </row>
        <row r="14149">
          <cell r="A14149" t="str">
            <v>V741245</v>
          </cell>
          <cell r="B14149" t="str">
            <v>APF9018</v>
          </cell>
          <cell r="C14149" t="str">
            <v>小姐</v>
          </cell>
          <cell r="D14149" t="str">
            <v>卓麗琪</v>
          </cell>
          <cell r="E14149" t="str">
            <v>卓麗琪小姐</v>
          </cell>
          <cell r="F14149">
            <v>927585985</v>
          </cell>
        </row>
        <row r="14150">
          <cell r="A14150" t="str">
            <v>V741303</v>
          </cell>
          <cell r="B14150" t="str">
            <v>AMX6396</v>
          </cell>
          <cell r="C14150" t="str">
            <v>先生</v>
          </cell>
          <cell r="D14150" t="str">
            <v>羅寶珍</v>
          </cell>
          <cell r="E14150" t="str">
            <v>彭成康先生</v>
          </cell>
          <cell r="F14150">
            <v>915171482</v>
          </cell>
        </row>
        <row r="14151">
          <cell r="A14151" t="str">
            <v>V741316</v>
          </cell>
          <cell r="B14151" t="str">
            <v>APH8220</v>
          </cell>
          <cell r="C14151" t="str">
            <v>先生</v>
          </cell>
          <cell r="D14151" t="str">
            <v>李正民</v>
          </cell>
          <cell r="E14151" t="str">
            <v>李正民先生</v>
          </cell>
          <cell r="F14151">
            <v>938828300</v>
          </cell>
        </row>
        <row r="14152">
          <cell r="A14152" t="str">
            <v>V741358</v>
          </cell>
          <cell r="B14152" t="str">
            <v>ARL6211</v>
          </cell>
          <cell r="C14152" t="str">
            <v>先生</v>
          </cell>
          <cell r="D14152" t="str">
            <v>曾順延</v>
          </cell>
          <cell r="E14152" t="str">
            <v>曾順延先生</v>
          </cell>
          <cell r="F14152">
            <v>970391126</v>
          </cell>
        </row>
        <row r="14153">
          <cell r="A14153" t="str">
            <v>V741393</v>
          </cell>
          <cell r="B14153" t="str">
            <v>ATF7021</v>
          </cell>
          <cell r="C14153" t="str">
            <v>先生</v>
          </cell>
          <cell r="D14153" t="str">
            <v>吳玉川</v>
          </cell>
          <cell r="E14153" t="str">
            <v>吳玉川先生</v>
          </cell>
          <cell r="F14153">
            <v>937918502</v>
          </cell>
        </row>
        <row r="14154">
          <cell r="A14154" t="str">
            <v>V741439</v>
          </cell>
          <cell r="B14154" t="str">
            <v>ATD8038</v>
          </cell>
          <cell r="C14154" t="str">
            <v>先生</v>
          </cell>
          <cell r="D14154" t="str">
            <v>劉文祥</v>
          </cell>
          <cell r="E14154" t="str">
            <v>劉文祥先生</v>
          </cell>
          <cell r="F14154">
            <v>975195968</v>
          </cell>
        </row>
        <row r="14155">
          <cell r="A14155" t="str">
            <v>V741440</v>
          </cell>
          <cell r="B14155" t="str">
            <v>ATQ0830</v>
          </cell>
          <cell r="C14155" t="str">
            <v>先生</v>
          </cell>
          <cell r="D14155" t="str">
            <v>潘於恆</v>
          </cell>
          <cell r="E14155" t="str">
            <v>潘於恆先生</v>
          </cell>
          <cell r="F14155">
            <v>975009566</v>
          </cell>
        </row>
        <row r="14156">
          <cell r="A14156" t="str">
            <v>V741556</v>
          </cell>
          <cell r="B14156" t="str">
            <v>ALC8339</v>
          </cell>
          <cell r="C14156" t="str">
            <v>先生</v>
          </cell>
          <cell r="D14156" t="str">
            <v>余伊心</v>
          </cell>
          <cell r="E14156" t="str">
            <v>彭郁棠先生</v>
          </cell>
          <cell r="F14156">
            <v>928230629</v>
          </cell>
        </row>
        <row r="14157">
          <cell r="A14157" t="str">
            <v>V751160</v>
          </cell>
          <cell r="B14157" t="str">
            <v>ARF0025</v>
          </cell>
          <cell r="C14157" t="str">
            <v>先生</v>
          </cell>
          <cell r="D14157" t="str">
            <v>葉建宏</v>
          </cell>
          <cell r="E14157" t="str">
            <v>葉建宏先生</v>
          </cell>
          <cell r="F14157">
            <v>917865751</v>
          </cell>
        </row>
        <row r="14158">
          <cell r="A14158" t="str">
            <v>V751491</v>
          </cell>
          <cell r="B14158" t="str">
            <v>ARG0073</v>
          </cell>
          <cell r="C14158" t="str">
            <v>先生</v>
          </cell>
          <cell r="D14158" t="str">
            <v>百大葡萄酒有限公司黃敬輝</v>
          </cell>
          <cell r="E14158" t="str">
            <v>顏銘宏先生</v>
          </cell>
          <cell r="F14158">
            <v>979966281</v>
          </cell>
        </row>
        <row r="14159">
          <cell r="A14159" t="str">
            <v>V751536</v>
          </cell>
          <cell r="B14159" t="str">
            <v>ARE0600</v>
          </cell>
          <cell r="C14159" t="str">
            <v>小姐</v>
          </cell>
          <cell r="D14159" t="str">
            <v>蕭涵霙</v>
          </cell>
          <cell r="E14159" t="str">
            <v>蕭涵霙小姐</v>
          </cell>
          <cell r="F14159">
            <v>975300667</v>
          </cell>
        </row>
        <row r="14160">
          <cell r="A14160" t="str">
            <v>V751537</v>
          </cell>
          <cell r="B14160" t="str">
            <v>AQF5257</v>
          </cell>
          <cell r="C14160" t="str">
            <v>先生</v>
          </cell>
          <cell r="D14160" t="str">
            <v>陳奕豪</v>
          </cell>
          <cell r="E14160" t="str">
            <v>陳奕豪先生</v>
          </cell>
          <cell r="F14160">
            <v>956679579</v>
          </cell>
        </row>
        <row r="14161">
          <cell r="A14161" t="str">
            <v>V751538</v>
          </cell>
          <cell r="B14161" t="str">
            <v>APD9697</v>
          </cell>
          <cell r="C14161" t="str">
            <v>先生</v>
          </cell>
          <cell r="D14161" t="str">
            <v>傅晨</v>
          </cell>
          <cell r="E14161" t="str">
            <v>傅晨先生</v>
          </cell>
          <cell r="F14161">
            <v>963216236</v>
          </cell>
        </row>
        <row r="14162">
          <cell r="A14162" t="str">
            <v>V751582</v>
          </cell>
          <cell r="B14162" t="str">
            <v>AND5171</v>
          </cell>
          <cell r="C14162" t="str">
            <v>小姐</v>
          </cell>
          <cell r="D14162" t="str">
            <v>蔣怡萱</v>
          </cell>
          <cell r="E14162" t="str">
            <v>蔣怡萱小姐</v>
          </cell>
          <cell r="F14162">
            <v>922349066</v>
          </cell>
        </row>
        <row r="14163">
          <cell r="A14163" t="str">
            <v>V751655</v>
          </cell>
          <cell r="B14163" t="str">
            <v>ASE7999</v>
          </cell>
          <cell r="C14163" t="str">
            <v>小姐</v>
          </cell>
          <cell r="D14163" t="str">
            <v>葉佩琪</v>
          </cell>
          <cell r="E14163" t="str">
            <v>葉佩琪小姐</v>
          </cell>
          <cell r="F14163">
            <v>933970080</v>
          </cell>
        </row>
        <row r="14164">
          <cell r="A14164" t="str">
            <v>V751658</v>
          </cell>
          <cell r="B14164" t="str">
            <v>APM8578</v>
          </cell>
          <cell r="C14164" t="str">
            <v>小姐</v>
          </cell>
          <cell r="D14164" t="str">
            <v>章春蕙</v>
          </cell>
          <cell r="E14164" t="str">
            <v>章春蕙小姐</v>
          </cell>
          <cell r="F14164">
            <v>935507297</v>
          </cell>
        </row>
        <row r="14165">
          <cell r="A14165" t="str">
            <v>V751679</v>
          </cell>
          <cell r="B14165" t="str">
            <v>AND6121</v>
          </cell>
          <cell r="C14165" t="str">
            <v>小姐</v>
          </cell>
          <cell r="D14165" t="str">
            <v>夏蕙娟</v>
          </cell>
          <cell r="E14165" t="str">
            <v>夏蕙娟小姐</v>
          </cell>
          <cell r="F14165">
            <v>932175705</v>
          </cell>
        </row>
        <row r="14166">
          <cell r="A14166" t="str">
            <v>V751683</v>
          </cell>
          <cell r="B14166" t="str">
            <v>ANU8627</v>
          </cell>
          <cell r="C14166" t="str">
            <v>先生</v>
          </cell>
          <cell r="D14166" t="str">
            <v>張君豪</v>
          </cell>
          <cell r="E14166" t="str">
            <v>張君豪先生</v>
          </cell>
          <cell r="F14166">
            <v>921075352</v>
          </cell>
        </row>
        <row r="14167">
          <cell r="A14167" t="str">
            <v>V751774</v>
          </cell>
          <cell r="B14167" t="str">
            <v>AND1357</v>
          </cell>
          <cell r="C14167" t="str">
            <v>先生</v>
          </cell>
          <cell r="D14167" t="str">
            <v>林奕辰</v>
          </cell>
          <cell r="E14167" t="str">
            <v>林奕辰先生</v>
          </cell>
          <cell r="F14167">
            <v>926011655</v>
          </cell>
        </row>
        <row r="14168">
          <cell r="A14168" t="str">
            <v>V751780</v>
          </cell>
          <cell r="B14168" t="str">
            <v>ARG2861</v>
          </cell>
          <cell r="C14168" t="str">
            <v>先生</v>
          </cell>
          <cell r="D14168" t="str">
            <v>呂志毅</v>
          </cell>
          <cell r="E14168" t="str">
            <v>呂志毅先生</v>
          </cell>
          <cell r="F14168">
            <v>956731599</v>
          </cell>
        </row>
        <row r="14169">
          <cell r="A14169" t="str">
            <v>V751888</v>
          </cell>
          <cell r="B14169" t="str">
            <v>ATC2680</v>
          </cell>
          <cell r="C14169" t="str">
            <v>小姐</v>
          </cell>
          <cell r="D14169" t="str">
            <v>嚴靜</v>
          </cell>
          <cell r="E14169" t="str">
            <v>嚴靜小姐</v>
          </cell>
          <cell r="F14169">
            <v>927815188</v>
          </cell>
        </row>
        <row r="14170">
          <cell r="A14170" t="str">
            <v>V751929</v>
          </cell>
          <cell r="B14170" t="str">
            <v>ARF1170</v>
          </cell>
          <cell r="C14170" t="str">
            <v>小姐</v>
          </cell>
          <cell r="D14170" t="str">
            <v>白雲</v>
          </cell>
          <cell r="E14170" t="str">
            <v>白雲小姐</v>
          </cell>
          <cell r="F14170">
            <v>955445644</v>
          </cell>
        </row>
        <row r="14171">
          <cell r="A14171" t="str">
            <v>V752120</v>
          </cell>
          <cell r="B14171" t="str">
            <v>ANY5616</v>
          </cell>
          <cell r="C14171" t="str">
            <v>小姐</v>
          </cell>
          <cell r="D14171" t="str">
            <v>羅淑綺</v>
          </cell>
          <cell r="E14171" t="str">
            <v>羅淑綺小姐</v>
          </cell>
          <cell r="F14171">
            <v>915311109</v>
          </cell>
        </row>
        <row r="14172">
          <cell r="A14172" t="str">
            <v>V752231</v>
          </cell>
          <cell r="B14172" t="str">
            <v>ARM8535</v>
          </cell>
          <cell r="C14172" t="str">
            <v>先生</v>
          </cell>
          <cell r="D14172" t="str">
            <v>曾建翔</v>
          </cell>
          <cell r="E14172" t="str">
            <v>曾建翔先生</v>
          </cell>
          <cell r="F14172">
            <v>913288767</v>
          </cell>
        </row>
        <row r="14173">
          <cell r="A14173" t="str">
            <v>V752268</v>
          </cell>
          <cell r="B14173" t="str">
            <v>ANY0035</v>
          </cell>
          <cell r="C14173" t="str">
            <v>小姐</v>
          </cell>
          <cell r="D14173" t="str">
            <v>周怡如</v>
          </cell>
          <cell r="E14173" t="str">
            <v>周怡如小姐</v>
          </cell>
          <cell r="F14173">
            <v>911823227</v>
          </cell>
        </row>
        <row r="14174">
          <cell r="A14174" t="str">
            <v>V752528</v>
          </cell>
          <cell r="B14174" t="str">
            <v>APD9121</v>
          </cell>
          <cell r="C14174" t="str">
            <v>小姐</v>
          </cell>
          <cell r="D14174" t="str">
            <v>陳巧玲</v>
          </cell>
          <cell r="E14174" t="str">
            <v>陳巧玲小姐</v>
          </cell>
          <cell r="F14174">
            <v>972235683</v>
          </cell>
        </row>
        <row r="14175">
          <cell r="A14175" t="str">
            <v>V752811</v>
          </cell>
          <cell r="B14175" t="str">
            <v>ASE2857</v>
          </cell>
          <cell r="C14175" t="str">
            <v>小姐</v>
          </cell>
          <cell r="D14175" t="str">
            <v>林東麗</v>
          </cell>
          <cell r="E14175" t="str">
            <v>林東麗小姐</v>
          </cell>
          <cell r="F14175">
            <v>952563292</v>
          </cell>
        </row>
        <row r="14176">
          <cell r="A14176" t="str">
            <v>V752836</v>
          </cell>
          <cell r="B14176" t="str">
            <v>AND0285</v>
          </cell>
          <cell r="C14176" t="str">
            <v>小姐</v>
          </cell>
          <cell r="D14176" t="str">
            <v>楊麗梅</v>
          </cell>
          <cell r="E14176" t="str">
            <v>楊麗梅小姐</v>
          </cell>
          <cell r="F14176">
            <v>900000000</v>
          </cell>
        </row>
        <row r="14177">
          <cell r="A14177" t="str">
            <v>V752952</v>
          </cell>
          <cell r="B14177" t="str">
            <v>APH0503</v>
          </cell>
          <cell r="C14177" t="str">
            <v>先生</v>
          </cell>
          <cell r="D14177" t="str">
            <v>林偉桀</v>
          </cell>
          <cell r="E14177" t="str">
            <v>林偉桀先生</v>
          </cell>
          <cell r="F14177">
            <v>931357787</v>
          </cell>
        </row>
        <row r="14178">
          <cell r="A14178" t="str">
            <v>V753024</v>
          </cell>
          <cell r="B14178" t="str">
            <v>AQX0860</v>
          </cell>
          <cell r="C14178" t="str">
            <v>先生</v>
          </cell>
          <cell r="D14178" t="str">
            <v>周延錠</v>
          </cell>
          <cell r="E14178" t="str">
            <v>周延錠先生</v>
          </cell>
          <cell r="F14178">
            <v>918220911</v>
          </cell>
        </row>
        <row r="14179">
          <cell r="A14179" t="str">
            <v>V753185</v>
          </cell>
          <cell r="B14179" t="str">
            <v>ANY9567</v>
          </cell>
          <cell r="C14179" t="str">
            <v>先生</v>
          </cell>
          <cell r="D14179" t="str">
            <v>方楷強</v>
          </cell>
          <cell r="E14179" t="str">
            <v>方楷強先生</v>
          </cell>
          <cell r="F14179">
            <v>981618567</v>
          </cell>
        </row>
        <row r="14180">
          <cell r="A14180" t="str">
            <v>V753189</v>
          </cell>
          <cell r="B14180" t="str">
            <v>ANY9737</v>
          </cell>
          <cell r="C14180" t="str">
            <v>先生</v>
          </cell>
          <cell r="D14180" t="str">
            <v>溫祐德</v>
          </cell>
          <cell r="E14180" t="str">
            <v>溫祐德先生</v>
          </cell>
          <cell r="F14180">
            <v>930226226</v>
          </cell>
        </row>
        <row r="14181">
          <cell r="A14181" t="str">
            <v>V753211</v>
          </cell>
          <cell r="B14181" t="str">
            <v>ANY9616</v>
          </cell>
          <cell r="C14181" t="str">
            <v>先生</v>
          </cell>
          <cell r="D14181" t="str">
            <v>王文鴻</v>
          </cell>
          <cell r="E14181" t="str">
            <v>王文鴻先生</v>
          </cell>
          <cell r="F14181">
            <v>935781833</v>
          </cell>
        </row>
        <row r="14182">
          <cell r="A14182" t="str">
            <v>V753359</v>
          </cell>
          <cell r="B14182" t="str">
            <v>ARG1579</v>
          </cell>
          <cell r="C14182" t="str">
            <v>小姐</v>
          </cell>
          <cell r="D14182" t="str">
            <v>陳素月</v>
          </cell>
          <cell r="E14182" t="str">
            <v>陳素月小姐</v>
          </cell>
          <cell r="F14182">
            <v>916076698</v>
          </cell>
        </row>
        <row r="14183">
          <cell r="A14183" t="str">
            <v>V753453</v>
          </cell>
          <cell r="B14183" t="str">
            <v>APM2279</v>
          </cell>
          <cell r="C14183" t="str">
            <v>小姐</v>
          </cell>
          <cell r="D14183" t="str">
            <v>陳思茹</v>
          </cell>
          <cell r="E14183" t="str">
            <v>陳思茹小姐</v>
          </cell>
          <cell r="F14183">
            <v>939231195</v>
          </cell>
        </row>
        <row r="14184">
          <cell r="A14184" t="str">
            <v>V753516</v>
          </cell>
          <cell r="B14184" t="str">
            <v>ANY9627</v>
          </cell>
          <cell r="C14184" t="str">
            <v>小姐</v>
          </cell>
          <cell r="D14184" t="str">
            <v>陳學儒</v>
          </cell>
          <cell r="E14184" t="str">
            <v>陳學儒小姐</v>
          </cell>
          <cell r="F14184">
            <v>963369955</v>
          </cell>
        </row>
        <row r="14185">
          <cell r="A14185" t="str">
            <v>V754076</v>
          </cell>
          <cell r="B14185" t="str">
            <v>ARG1788</v>
          </cell>
          <cell r="C14185" t="str">
            <v>先生</v>
          </cell>
          <cell r="D14185" t="str">
            <v>吳業寬</v>
          </cell>
          <cell r="E14185" t="str">
            <v>吳業寬先生</v>
          </cell>
          <cell r="F14185">
            <v>988690880</v>
          </cell>
        </row>
        <row r="14186">
          <cell r="A14186" t="str">
            <v>V754077</v>
          </cell>
          <cell r="B14186" t="str">
            <v>ASR8858</v>
          </cell>
          <cell r="C14186" t="str">
            <v>先生</v>
          </cell>
          <cell r="D14186" t="str">
            <v>蔡竹峰</v>
          </cell>
          <cell r="E14186" t="str">
            <v>蔡竹峰先生</v>
          </cell>
          <cell r="F14186">
            <v>900000000</v>
          </cell>
        </row>
        <row r="14187">
          <cell r="A14187" t="str">
            <v>V754103</v>
          </cell>
          <cell r="B14187" t="str">
            <v>APG9326</v>
          </cell>
          <cell r="C14187" t="str">
            <v>先生</v>
          </cell>
          <cell r="D14187" t="str">
            <v>張凱昱</v>
          </cell>
          <cell r="E14187" t="str">
            <v>張凱昱先生</v>
          </cell>
          <cell r="F14187">
            <v>972627448</v>
          </cell>
        </row>
        <row r="14188">
          <cell r="A14188" t="str">
            <v>V754798</v>
          </cell>
          <cell r="B14188" t="str">
            <v>ASF8828</v>
          </cell>
          <cell r="C14188" t="str">
            <v>先生</v>
          </cell>
          <cell r="D14188" t="str">
            <v>王柏翰</v>
          </cell>
          <cell r="E14188" t="str">
            <v>王柏翰先生</v>
          </cell>
          <cell r="F14188">
            <v>988030037</v>
          </cell>
        </row>
        <row r="14189">
          <cell r="A14189" t="str">
            <v>V755164</v>
          </cell>
          <cell r="B14189" t="str">
            <v>ARL0266</v>
          </cell>
          <cell r="C14189" t="str">
            <v>先生</v>
          </cell>
          <cell r="D14189" t="str">
            <v>百大葡萄酒有限公司郭慧君</v>
          </cell>
          <cell r="E14189" t="str">
            <v>顏銘宏先生</v>
          </cell>
          <cell r="F14189">
            <v>979966281</v>
          </cell>
        </row>
        <row r="14190">
          <cell r="A14190" t="str">
            <v>V755271</v>
          </cell>
          <cell r="B14190" t="str">
            <v>AQJ8766</v>
          </cell>
          <cell r="C14190" t="str">
            <v>小姐</v>
          </cell>
          <cell r="D14190" t="str">
            <v>龔家玉</v>
          </cell>
          <cell r="E14190" t="str">
            <v>龔家玉小姐</v>
          </cell>
          <cell r="F14190">
            <v>920222239</v>
          </cell>
        </row>
        <row r="14191">
          <cell r="A14191" t="str">
            <v>V755273</v>
          </cell>
          <cell r="B14191" t="str">
            <v>APH8800</v>
          </cell>
          <cell r="C14191" t="str">
            <v>先生</v>
          </cell>
          <cell r="D14191" t="str">
            <v>王彥程</v>
          </cell>
          <cell r="E14191" t="str">
            <v>王彥程先生</v>
          </cell>
          <cell r="F14191">
            <v>983531725</v>
          </cell>
        </row>
        <row r="14192">
          <cell r="A14192" t="str">
            <v>V755585</v>
          </cell>
          <cell r="B14192" t="str">
            <v>APJ0770</v>
          </cell>
          <cell r="C14192" t="str">
            <v>先生</v>
          </cell>
          <cell r="D14192" t="str">
            <v>周易承</v>
          </cell>
          <cell r="E14192" t="str">
            <v>周易承先生</v>
          </cell>
          <cell r="F14192">
            <v>961335708</v>
          </cell>
        </row>
        <row r="14193">
          <cell r="A14193" t="str">
            <v>V755588</v>
          </cell>
          <cell r="B14193" t="str">
            <v>ARL2228</v>
          </cell>
          <cell r="C14193" t="str">
            <v>小姐</v>
          </cell>
          <cell r="D14193" t="str">
            <v>王誼(糸秀)</v>
          </cell>
          <cell r="E14193" t="str">
            <v>王誼(糸秀)小姐</v>
          </cell>
          <cell r="F14193">
            <v>918999575</v>
          </cell>
        </row>
        <row r="14194">
          <cell r="A14194" t="str">
            <v>V755589</v>
          </cell>
          <cell r="B14194" t="str">
            <v>ARL1159</v>
          </cell>
          <cell r="C14194" t="str">
            <v>小姐</v>
          </cell>
          <cell r="D14194" t="str">
            <v>余佩瑾</v>
          </cell>
          <cell r="E14194" t="str">
            <v>余佩瑾小姐</v>
          </cell>
          <cell r="F14194">
            <v>937232611</v>
          </cell>
        </row>
        <row r="14195">
          <cell r="A14195" t="str">
            <v>V755745</v>
          </cell>
          <cell r="B14195" t="str">
            <v>ATA5538</v>
          </cell>
          <cell r="C14195" t="str">
            <v>先生</v>
          </cell>
          <cell r="D14195" t="str">
            <v>陳萬彰</v>
          </cell>
          <cell r="E14195" t="str">
            <v>顏銘宏先生</v>
          </cell>
          <cell r="F14195">
            <v>979966281</v>
          </cell>
        </row>
        <row r="14196">
          <cell r="A14196" t="str">
            <v>V756217</v>
          </cell>
          <cell r="B14196" t="str">
            <v>RBS7678</v>
          </cell>
          <cell r="C14196" t="str">
            <v>小姐</v>
          </cell>
          <cell r="D14196" t="str">
            <v>萬和小客車租賃股份有限公司溫麗玲</v>
          </cell>
          <cell r="E14196" t="str">
            <v>溫麗玲小姐</v>
          </cell>
          <cell r="F14196">
            <v>939061040</v>
          </cell>
        </row>
        <row r="14197">
          <cell r="A14197" t="str">
            <v>V756221</v>
          </cell>
          <cell r="B14197" t="str">
            <v>ATJ6567</v>
          </cell>
          <cell r="C14197" t="str">
            <v>小姐</v>
          </cell>
          <cell r="D14197" t="str">
            <v>李銥宸</v>
          </cell>
          <cell r="E14197" t="str">
            <v>李銥宸小姐</v>
          </cell>
          <cell r="F14197">
            <v>920387871</v>
          </cell>
        </row>
        <row r="14198">
          <cell r="A14198" t="str">
            <v>V756421</v>
          </cell>
          <cell r="B14198" t="str">
            <v>ATJ1280</v>
          </cell>
          <cell r="C14198" t="str">
            <v>先生</v>
          </cell>
          <cell r="D14198" t="str">
            <v>莊奉瑜</v>
          </cell>
          <cell r="E14198" t="str">
            <v>莊奉瑜先生</v>
          </cell>
          <cell r="F14198">
            <v>988248028</v>
          </cell>
        </row>
        <row r="14199">
          <cell r="A14199" t="str">
            <v>V756513</v>
          </cell>
          <cell r="B14199" t="str">
            <v>ASC2365</v>
          </cell>
          <cell r="C14199" t="str">
            <v>小姐</v>
          </cell>
          <cell r="D14199" t="str">
            <v>顧芳綺</v>
          </cell>
          <cell r="E14199" t="str">
            <v>顧芳綺小姐</v>
          </cell>
          <cell r="F14199">
            <v>955147122</v>
          </cell>
        </row>
        <row r="14200">
          <cell r="A14200" t="str">
            <v>V756668</v>
          </cell>
          <cell r="B14200" t="str">
            <v>ASB0033</v>
          </cell>
          <cell r="C14200" t="str">
            <v>先生</v>
          </cell>
          <cell r="D14200" t="str">
            <v>宇達開發實業有限公司劉用鵬</v>
          </cell>
          <cell r="E14200" t="str">
            <v>劉用鵬先生</v>
          </cell>
          <cell r="F14200">
            <v>906660005</v>
          </cell>
        </row>
        <row r="14201">
          <cell r="A14201" t="str">
            <v>V756720</v>
          </cell>
          <cell r="B14201" t="str">
            <v>ARL9819</v>
          </cell>
          <cell r="C14201" t="str">
            <v>小姐</v>
          </cell>
          <cell r="D14201" t="str">
            <v>黃雅淑</v>
          </cell>
          <cell r="E14201" t="str">
            <v>黃雅淑小姐</v>
          </cell>
          <cell r="F14201">
            <v>953532373</v>
          </cell>
        </row>
        <row r="14202">
          <cell r="A14202" t="str">
            <v>V756725</v>
          </cell>
          <cell r="B14202" t="str">
            <v>APL7398</v>
          </cell>
          <cell r="C14202" t="str">
            <v>先生</v>
          </cell>
          <cell r="D14202" t="str">
            <v>黃國耕</v>
          </cell>
          <cell r="E14202" t="str">
            <v>黃國耕先生</v>
          </cell>
          <cell r="F14202">
            <v>988237041</v>
          </cell>
        </row>
        <row r="14203">
          <cell r="A14203" t="str">
            <v>V756726</v>
          </cell>
          <cell r="B14203" t="str">
            <v>APJ9266</v>
          </cell>
          <cell r="C14203" t="str">
            <v>先生</v>
          </cell>
          <cell r="D14203" t="str">
            <v>歐元皓</v>
          </cell>
          <cell r="E14203" t="str">
            <v>歐元皓先生</v>
          </cell>
          <cell r="F14203">
            <v>956872876</v>
          </cell>
        </row>
        <row r="14204">
          <cell r="A14204" t="str">
            <v>V756862</v>
          </cell>
          <cell r="B14204" t="str">
            <v>ARL9229</v>
          </cell>
          <cell r="C14204" t="str">
            <v>先生</v>
          </cell>
          <cell r="D14204" t="str">
            <v>張美雲</v>
          </cell>
          <cell r="E14204" t="str">
            <v>張源地先生</v>
          </cell>
          <cell r="F14204">
            <v>918357539</v>
          </cell>
        </row>
        <row r="14205">
          <cell r="A14205" t="str">
            <v>V757178</v>
          </cell>
          <cell r="B14205" t="str">
            <v>ATN6656</v>
          </cell>
          <cell r="C14205" t="str">
            <v>小姐</v>
          </cell>
          <cell r="D14205" t="str">
            <v>陳瑋玲</v>
          </cell>
          <cell r="E14205" t="str">
            <v>陳瑋玲小姐</v>
          </cell>
          <cell r="F14205">
            <v>928629877</v>
          </cell>
        </row>
        <row r="14206">
          <cell r="A14206" t="str">
            <v>V757299</v>
          </cell>
          <cell r="B14206" t="str">
            <v>APL5390</v>
          </cell>
          <cell r="C14206" t="str">
            <v>先生</v>
          </cell>
          <cell r="D14206" t="str">
            <v>吳政翰</v>
          </cell>
          <cell r="E14206" t="str">
            <v>吳政翰先生</v>
          </cell>
          <cell r="F14206">
            <v>912754534</v>
          </cell>
        </row>
        <row r="14207">
          <cell r="A14207" t="str">
            <v>V757327</v>
          </cell>
          <cell r="B14207" t="str">
            <v>ATA3277</v>
          </cell>
          <cell r="C14207" t="str">
            <v>小姐</v>
          </cell>
          <cell r="D14207" t="str">
            <v>李宜玲</v>
          </cell>
          <cell r="E14207" t="str">
            <v>李宜玲小姐</v>
          </cell>
          <cell r="F14207">
            <v>918260134</v>
          </cell>
        </row>
        <row r="14208">
          <cell r="A14208" t="str">
            <v>V757328</v>
          </cell>
          <cell r="B14208" t="str">
            <v>ASB7863</v>
          </cell>
          <cell r="C14208" t="str">
            <v>小姐</v>
          </cell>
          <cell r="D14208" t="str">
            <v>馬瑞卿</v>
          </cell>
          <cell r="E14208" t="str">
            <v>馬瑞卿小姐</v>
          </cell>
          <cell r="F14208">
            <v>932244081</v>
          </cell>
        </row>
        <row r="14209">
          <cell r="A14209" t="str">
            <v>V757329</v>
          </cell>
          <cell r="B14209" t="str">
            <v>ASB9181</v>
          </cell>
          <cell r="C14209" t="str">
            <v>小姐</v>
          </cell>
          <cell r="D14209" t="str">
            <v>蔡孟淳</v>
          </cell>
          <cell r="E14209" t="str">
            <v>蔡孟淳小姐</v>
          </cell>
          <cell r="F14209">
            <v>921934261</v>
          </cell>
        </row>
        <row r="14210">
          <cell r="A14210" t="str">
            <v>V757330</v>
          </cell>
          <cell r="B14210" t="str">
            <v>ARG0622</v>
          </cell>
          <cell r="C14210" t="str">
            <v>小姐</v>
          </cell>
          <cell r="D14210" t="str">
            <v>程乃心</v>
          </cell>
          <cell r="E14210" t="str">
            <v>程乃心小姐</v>
          </cell>
          <cell r="F14210">
            <v>910714141</v>
          </cell>
        </row>
        <row r="14211">
          <cell r="A14211" t="str">
            <v>V757344</v>
          </cell>
          <cell r="B14211" t="str">
            <v>ARJ1201</v>
          </cell>
          <cell r="C14211" t="str">
            <v>先生</v>
          </cell>
          <cell r="D14211" t="str">
            <v>王仲祥</v>
          </cell>
          <cell r="E14211" t="str">
            <v>王仲祥先生</v>
          </cell>
          <cell r="F14211">
            <v>926273070</v>
          </cell>
        </row>
        <row r="14212">
          <cell r="A14212" t="str">
            <v>V757419</v>
          </cell>
          <cell r="B14212" t="str">
            <v>AUP8118</v>
          </cell>
          <cell r="C14212" t="str">
            <v>先生</v>
          </cell>
          <cell r="D14212" t="str">
            <v>吳嘉倫</v>
          </cell>
          <cell r="E14212" t="str">
            <v>吳嘉倫先生</v>
          </cell>
          <cell r="F14212">
            <v>922430721</v>
          </cell>
        </row>
        <row r="14213">
          <cell r="A14213" t="str">
            <v>V757448</v>
          </cell>
          <cell r="B14213" t="str">
            <v>ATA9031</v>
          </cell>
          <cell r="C14213" t="str">
            <v>先生</v>
          </cell>
          <cell r="D14213" t="str">
            <v>張國運</v>
          </cell>
          <cell r="E14213" t="str">
            <v>張國運先生</v>
          </cell>
          <cell r="F14213">
            <v>930231237</v>
          </cell>
        </row>
        <row r="14214">
          <cell r="A14214" t="str">
            <v>V757450</v>
          </cell>
          <cell r="B14214" t="str">
            <v>ATN5582</v>
          </cell>
          <cell r="C14214" t="str">
            <v>先生</v>
          </cell>
          <cell r="D14214" t="str">
            <v>金日鑫企業社蕭舜仁</v>
          </cell>
          <cell r="E14214" t="str">
            <v>蕭舜仁先生</v>
          </cell>
          <cell r="F14214">
            <v>983180147</v>
          </cell>
        </row>
        <row r="14215">
          <cell r="A14215" t="str">
            <v>V757451</v>
          </cell>
          <cell r="B14215" t="str">
            <v>ATA7807</v>
          </cell>
          <cell r="C14215" t="str">
            <v>先生</v>
          </cell>
          <cell r="D14215" t="str">
            <v>陳雅慧</v>
          </cell>
          <cell r="E14215" t="str">
            <v>李偉任先生</v>
          </cell>
          <cell r="F14215">
            <v>952826560</v>
          </cell>
        </row>
        <row r="14216">
          <cell r="A14216" t="str">
            <v>V757607</v>
          </cell>
          <cell r="B14216" t="str">
            <v>ATN3210</v>
          </cell>
          <cell r="C14216" t="str">
            <v>先生</v>
          </cell>
          <cell r="D14216" t="str">
            <v>陳柏勝</v>
          </cell>
          <cell r="E14216" t="str">
            <v>陳柏勝先生</v>
          </cell>
          <cell r="F14216">
            <v>910103416</v>
          </cell>
        </row>
        <row r="14217">
          <cell r="A14217" t="str">
            <v>V757609</v>
          </cell>
          <cell r="B14217" t="str">
            <v>RBS2328</v>
          </cell>
          <cell r="C14217" t="str">
            <v>小姐</v>
          </cell>
          <cell r="D14217" t="str">
            <v>格上汽車租賃(股)廖婉怡</v>
          </cell>
          <cell r="E14217" t="str">
            <v>廖婉怡小姐</v>
          </cell>
          <cell r="F14217">
            <v>937079699</v>
          </cell>
        </row>
        <row r="14218">
          <cell r="A14218" t="str">
            <v>V757633</v>
          </cell>
          <cell r="B14218" t="str">
            <v>ATT6006</v>
          </cell>
          <cell r="C14218" t="str">
            <v>小姐</v>
          </cell>
          <cell r="D14218" t="str">
            <v>呂彥姿</v>
          </cell>
          <cell r="E14218" t="str">
            <v>呂彥姿小姐</v>
          </cell>
          <cell r="F14218">
            <v>972280927</v>
          </cell>
        </row>
        <row r="14219">
          <cell r="A14219" t="str">
            <v>V757663</v>
          </cell>
          <cell r="B14219" t="str">
            <v>RBP3018</v>
          </cell>
          <cell r="C14219" t="str">
            <v>先生</v>
          </cell>
          <cell r="D14219" t="str">
            <v>和亮眼鏡有限公司-福鑫小客車租賃劉博仁</v>
          </cell>
          <cell r="E14219" t="str">
            <v>劉博仁先生</v>
          </cell>
          <cell r="F14219">
            <v>919630988</v>
          </cell>
        </row>
        <row r="14220">
          <cell r="A14220" t="str">
            <v>V757664</v>
          </cell>
          <cell r="B14220" t="str">
            <v>ATN5350</v>
          </cell>
          <cell r="C14220" t="str">
            <v>先生</v>
          </cell>
          <cell r="D14220" t="str">
            <v>林士傑</v>
          </cell>
          <cell r="E14220" t="str">
            <v>林士傑先生</v>
          </cell>
          <cell r="F14220">
            <v>972963606</v>
          </cell>
        </row>
        <row r="14221">
          <cell r="A14221" t="str">
            <v>V795841</v>
          </cell>
          <cell r="B14221" t="str">
            <v>ASR5888</v>
          </cell>
          <cell r="C14221" t="str">
            <v>先生</v>
          </cell>
          <cell r="D14221" t="str">
            <v>環宇世宬有限公司蔡崑誠</v>
          </cell>
          <cell r="E14221" t="str">
            <v>蔡崑誠先生</v>
          </cell>
          <cell r="F14221">
            <v>988161365</v>
          </cell>
        </row>
        <row r="14222">
          <cell r="A14222" t="str">
            <v>V795842</v>
          </cell>
          <cell r="B14222" t="str">
            <v>APK5727</v>
          </cell>
          <cell r="C14222" t="str">
            <v>先生</v>
          </cell>
          <cell r="D14222" t="str">
            <v>黃博健</v>
          </cell>
          <cell r="E14222" t="str">
            <v>黃博健先生</v>
          </cell>
          <cell r="F14222">
            <v>953972172</v>
          </cell>
        </row>
        <row r="14223">
          <cell r="A14223" t="str">
            <v>V795844</v>
          </cell>
          <cell r="B14223" t="str">
            <v>ALJ8787</v>
          </cell>
          <cell r="C14223" t="str">
            <v>先生</v>
          </cell>
          <cell r="D14223" t="str">
            <v>季福龍</v>
          </cell>
          <cell r="E14223" t="str">
            <v>季福龍先生</v>
          </cell>
          <cell r="F14223">
            <v>970818883</v>
          </cell>
        </row>
        <row r="14224">
          <cell r="A14224" t="str">
            <v>V795845</v>
          </cell>
          <cell r="B14224" t="str">
            <v>AQX0909</v>
          </cell>
          <cell r="C14224" t="str">
            <v>先生</v>
          </cell>
          <cell r="D14224" t="str">
            <v>沈鉑翔</v>
          </cell>
          <cell r="E14224" t="str">
            <v>沈鉑翔先生</v>
          </cell>
          <cell r="F14224">
            <v>938227197</v>
          </cell>
        </row>
        <row r="14225">
          <cell r="A14225" t="str">
            <v>V795872</v>
          </cell>
          <cell r="B14225" t="str">
            <v>ARN8991</v>
          </cell>
          <cell r="C14225" t="str">
            <v>先生</v>
          </cell>
          <cell r="D14225" t="str">
            <v>林毓棻</v>
          </cell>
          <cell r="E14225" t="str">
            <v>曾國偉先生</v>
          </cell>
          <cell r="F14225">
            <v>930933636</v>
          </cell>
        </row>
        <row r="14226">
          <cell r="A14226" t="str">
            <v>V795873</v>
          </cell>
          <cell r="B14226" t="str">
            <v>ARV8889</v>
          </cell>
          <cell r="C14226" t="str">
            <v>先生</v>
          </cell>
          <cell r="D14226" t="str">
            <v>呂宏乾</v>
          </cell>
          <cell r="E14226" t="str">
            <v>呂宏乾先生</v>
          </cell>
          <cell r="F14226">
            <v>936098885</v>
          </cell>
        </row>
        <row r="14227">
          <cell r="A14227" t="str">
            <v>V795878</v>
          </cell>
          <cell r="B14227" t="str">
            <v>AXA2006</v>
          </cell>
          <cell r="C14227" t="str">
            <v>先生</v>
          </cell>
          <cell r="D14227" t="str">
            <v>黃將豪</v>
          </cell>
          <cell r="E14227" t="str">
            <v>黃將豪先生</v>
          </cell>
          <cell r="F14227">
            <v>939645532</v>
          </cell>
        </row>
        <row r="14228">
          <cell r="A14228" t="str">
            <v>V795879</v>
          </cell>
          <cell r="B14228" t="str">
            <v>ANY5282</v>
          </cell>
          <cell r="C14228" t="str">
            <v>先生</v>
          </cell>
          <cell r="D14228" t="str">
            <v>恆泰有限公司陳伯棻</v>
          </cell>
          <cell r="E14228" t="str">
            <v>陳伯棻先生</v>
          </cell>
          <cell r="F14228">
            <v>936298888</v>
          </cell>
        </row>
        <row r="14229">
          <cell r="A14229" t="str">
            <v>V795880</v>
          </cell>
          <cell r="B14229" t="str">
            <v>RBN0808</v>
          </cell>
          <cell r="C14229" t="str">
            <v>先生</v>
          </cell>
          <cell r="D14229" t="str">
            <v>紘頤實業有限公司(財盟)鄭為元</v>
          </cell>
          <cell r="E14229" t="str">
            <v>鄭為元先生</v>
          </cell>
          <cell r="F14229">
            <v>928518496</v>
          </cell>
        </row>
        <row r="14230">
          <cell r="A14230" t="str">
            <v>V795894</v>
          </cell>
          <cell r="B14230" t="str">
            <v>RBM8788</v>
          </cell>
          <cell r="C14230" t="str">
            <v>先生</v>
          </cell>
          <cell r="D14230" t="str">
            <v>石鎰(股)-財盟租賃許嘉晉</v>
          </cell>
          <cell r="E14230" t="str">
            <v>許嘉晉先生</v>
          </cell>
          <cell r="F14230">
            <v>936084107</v>
          </cell>
        </row>
        <row r="14231">
          <cell r="A14231" t="str">
            <v>V795899</v>
          </cell>
          <cell r="B14231" t="str">
            <v>ANY8128</v>
          </cell>
          <cell r="C14231" t="str">
            <v>先生</v>
          </cell>
          <cell r="D14231" t="str">
            <v>陳學良</v>
          </cell>
          <cell r="E14231" t="str">
            <v>陳學良先生</v>
          </cell>
          <cell r="F14231">
            <v>915772183</v>
          </cell>
        </row>
        <row r="14232">
          <cell r="A14232" t="str">
            <v>V795904</v>
          </cell>
          <cell r="B14232" t="str">
            <v>ARH7906</v>
          </cell>
          <cell r="C14232" t="str">
            <v>先生</v>
          </cell>
          <cell r="D14232" t="str">
            <v>孫天麒</v>
          </cell>
          <cell r="E14232" t="str">
            <v>孫天麒先生</v>
          </cell>
          <cell r="F14232">
            <v>922855287</v>
          </cell>
        </row>
        <row r="14233">
          <cell r="A14233" t="str">
            <v>V795908</v>
          </cell>
          <cell r="B14233" t="str">
            <v>APF7889</v>
          </cell>
          <cell r="C14233" t="str">
            <v>先生</v>
          </cell>
          <cell r="D14233" t="str">
            <v>宋曄</v>
          </cell>
          <cell r="E14233" t="str">
            <v>宋曄先生</v>
          </cell>
          <cell r="F14233">
            <v>900000000</v>
          </cell>
        </row>
        <row r="14234">
          <cell r="A14234" t="str">
            <v>V795909</v>
          </cell>
          <cell r="B14234" t="str">
            <v>APM0002</v>
          </cell>
          <cell r="C14234" t="str">
            <v>先生</v>
          </cell>
          <cell r="D14234" t="str">
            <v>陳力新</v>
          </cell>
          <cell r="E14234" t="str">
            <v>陳力新先生</v>
          </cell>
          <cell r="F14234">
            <v>987155775</v>
          </cell>
        </row>
        <row r="14235">
          <cell r="A14235" t="str">
            <v>V795910</v>
          </cell>
          <cell r="B14235" t="str">
            <v>AND7906</v>
          </cell>
          <cell r="C14235" t="str">
            <v>先生</v>
          </cell>
          <cell r="D14235" t="str">
            <v>廣理投資有限公司顏光嵐</v>
          </cell>
          <cell r="E14235" t="str">
            <v>顏光嵐先生</v>
          </cell>
          <cell r="F14235">
            <v>910277716</v>
          </cell>
        </row>
        <row r="14236">
          <cell r="A14236" t="str">
            <v>V795966</v>
          </cell>
          <cell r="B14236" t="str">
            <v>V795966</v>
          </cell>
          <cell r="C14236" t="str">
            <v>先生</v>
          </cell>
          <cell r="D14236" t="str">
            <v>鉑德汽車股份有限公司程柏盛</v>
          </cell>
          <cell r="E14236" t="str">
            <v>程柏盛先生</v>
          </cell>
          <cell r="F14236">
            <v>936033878</v>
          </cell>
        </row>
        <row r="14237">
          <cell r="A14237" t="str">
            <v>V795968</v>
          </cell>
          <cell r="B14237" t="str">
            <v>ARK6686</v>
          </cell>
          <cell r="C14237" t="str">
            <v>先生</v>
          </cell>
          <cell r="D14237" t="str">
            <v>許金輝</v>
          </cell>
          <cell r="E14237" t="str">
            <v>許金輝先生</v>
          </cell>
          <cell r="F14237">
            <v>935576898</v>
          </cell>
        </row>
        <row r="14238">
          <cell r="A14238" t="str">
            <v>V796078</v>
          </cell>
          <cell r="B14238" t="str">
            <v>V796078</v>
          </cell>
          <cell r="C14238" t="str">
            <v>先生</v>
          </cell>
          <cell r="D14238" t="str">
            <v>鉑德汽車股份有限公司程柏盛</v>
          </cell>
          <cell r="E14238" t="str">
            <v>程柏盛先生</v>
          </cell>
          <cell r="F14238">
            <v>936033878</v>
          </cell>
        </row>
        <row r="14239">
          <cell r="A14239" t="str">
            <v>V796113</v>
          </cell>
          <cell r="B14239" t="str">
            <v>ASK3636</v>
          </cell>
          <cell r="C14239" t="str">
            <v>小姐</v>
          </cell>
          <cell r="D14239" t="str">
            <v>呂佩倫</v>
          </cell>
          <cell r="E14239" t="str">
            <v>呂佩倫小姐</v>
          </cell>
          <cell r="F14239">
            <v>988136136</v>
          </cell>
        </row>
        <row r="14240">
          <cell r="A14240" t="str">
            <v>V796179</v>
          </cell>
          <cell r="B14240" t="str">
            <v>RBM0723</v>
          </cell>
          <cell r="C14240" t="str">
            <v>先生</v>
          </cell>
          <cell r="D14240" t="str">
            <v>簡士喬</v>
          </cell>
          <cell r="E14240" t="str">
            <v>簡士喬先生</v>
          </cell>
          <cell r="F14240">
            <v>911366538</v>
          </cell>
        </row>
        <row r="14241">
          <cell r="A14241" t="str">
            <v>V796231</v>
          </cell>
          <cell r="B14241" t="str">
            <v>AQX3123</v>
          </cell>
          <cell r="C14241" t="str">
            <v>先生</v>
          </cell>
          <cell r="D14241" t="str">
            <v>石鈺珍</v>
          </cell>
          <cell r="E14241" t="str">
            <v>彭翰威先生</v>
          </cell>
          <cell r="F14241">
            <v>988082514</v>
          </cell>
        </row>
        <row r="14242">
          <cell r="A14242" t="str">
            <v>V796233</v>
          </cell>
          <cell r="B14242" t="str">
            <v>RBT8911</v>
          </cell>
          <cell r="C14242" t="str">
            <v>先生</v>
          </cell>
          <cell r="D14242" t="str">
            <v>日盛全台通小客車租賃蘇進來</v>
          </cell>
          <cell r="E14242" t="str">
            <v>蘇進來先生</v>
          </cell>
          <cell r="F14242">
            <v>920313561</v>
          </cell>
        </row>
        <row r="14243">
          <cell r="A14243" t="str">
            <v>V796298</v>
          </cell>
          <cell r="B14243" t="str">
            <v>V796298</v>
          </cell>
          <cell r="C14243" t="str">
            <v>先生</v>
          </cell>
          <cell r="D14243" t="str">
            <v>車已賣</v>
          </cell>
          <cell r="E14243" t="str">
            <v>車已賣先生</v>
          </cell>
          <cell r="F14243">
            <v>900000000</v>
          </cell>
        </row>
        <row r="14244">
          <cell r="A14244" t="str">
            <v>V841649</v>
          </cell>
          <cell r="B14244" t="str">
            <v>ASQ8686</v>
          </cell>
          <cell r="C14244" t="str">
            <v>小姐</v>
          </cell>
          <cell r="D14244" t="str">
            <v>宇崴股份有限公司-財盟王素惠</v>
          </cell>
          <cell r="E14244" t="str">
            <v>王素惠小姐</v>
          </cell>
          <cell r="F14244">
            <v>915977005</v>
          </cell>
        </row>
        <row r="14245">
          <cell r="A14245" t="str">
            <v>V841676</v>
          </cell>
          <cell r="B14245" t="str">
            <v>RBM6768</v>
          </cell>
          <cell r="C14245" t="str">
            <v>先生</v>
          </cell>
          <cell r="D14245" t="str">
            <v>范庭瑋</v>
          </cell>
          <cell r="E14245" t="str">
            <v>范庭瑋先生</v>
          </cell>
          <cell r="F14245">
            <v>937491234</v>
          </cell>
        </row>
        <row r="14246">
          <cell r="A14246" t="str">
            <v>V841767</v>
          </cell>
          <cell r="B14246" t="str">
            <v>RBN2958</v>
          </cell>
          <cell r="C14246" t="str">
            <v>先生</v>
          </cell>
          <cell r="D14246" t="str">
            <v>麗元投資有限公司-(財盟)張松濤</v>
          </cell>
          <cell r="E14246" t="str">
            <v>張松濤先生</v>
          </cell>
          <cell r="F14246">
            <v>919253458</v>
          </cell>
        </row>
        <row r="14247">
          <cell r="A14247" t="str">
            <v>V841769</v>
          </cell>
          <cell r="B14247" t="str">
            <v>RBM5375</v>
          </cell>
          <cell r="C14247" t="str">
            <v>先生</v>
          </cell>
          <cell r="D14247" t="str">
            <v>遠銀國際租賃股份有限公司曾仕翰</v>
          </cell>
          <cell r="E14247" t="str">
            <v>張瑞龍先生</v>
          </cell>
          <cell r="F14247">
            <v>983182777</v>
          </cell>
        </row>
        <row r="14248">
          <cell r="A14248" t="str">
            <v>V841850</v>
          </cell>
          <cell r="B14248" t="str">
            <v>APM6557</v>
          </cell>
          <cell r="C14248" t="str">
            <v>先生</v>
          </cell>
          <cell r="D14248" t="str">
            <v>王佳祥</v>
          </cell>
          <cell r="E14248" t="str">
            <v>葉弘德先生</v>
          </cell>
          <cell r="F14248">
            <v>919491155</v>
          </cell>
        </row>
        <row r="14249">
          <cell r="A14249" t="str">
            <v>V841942</v>
          </cell>
          <cell r="B14249" t="str">
            <v>RBT0888</v>
          </cell>
          <cell r="C14249" t="str">
            <v>先生</v>
          </cell>
          <cell r="D14249" t="str">
            <v>人上人實業有限公司-財盟謝博文</v>
          </cell>
          <cell r="E14249" t="str">
            <v>謝博文先生</v>
          </cell>
          <cell r="F14249">
            <v>919598018</v>
          </cell>
        </row>
        <row r="14250">
          <cell r="A14250" t="str">
            <v>V842059</v>
          </cell>
          <cell r="B14250" t="str">
            <v>RBR0910</v>
          </cell>
          <cell r="C14250" t="str">
            <v>先生</v>
          </cell>
          <cell r="D14250" t="str">
            <v>亞電科技股份有限公司靳培德</v>
          </cell>
          <cell r="E14250" t="str">
            <v>靳培德先生</v>
          </cell>
          <cell r="F14250">
            <v>912231422</v>
          </cell>
        </row>
        <row r="14251">
          <cell r="A14251" t="str">
            <v>V849187</v>
          </cell>
          <cell r="B14251" t="str">
            <v>AXA2779</v>
          </cell>
          <cell r="C14251" t="str">
            <v>小姐</v>
          </cell>
          <cell r="D14251" t="str">
            <v>蔡佩珊</v>
          </cell>
          <cell r="E14251" t="str">
            <v>蔡佩珊小姐</v>
          </cell>
          <cell r="F14251">
            <v>928950068</v>
          </cell>
        </row>
        <row r="14252">
          <cell r="A14252" t="str">
            <v>V849188</v>
          </cell>
          <cell r="B14252" t="str">
            <v>ATQ1539</v>
          </cell>
          <cell r="C14252" t="str">
            <v>先生</v>
          </cell>
          <cell r="D14252" t="str">
            <v>鎔德股份有限公司陳欽榮</v>
          </cell>
          <cell r="E14252" t="str">
            <v>陳欽榮先生</v>
          </cell>
          <cell r="F14252">
            <v>933038417</v>
          </cell>
        </row>
        <row r="14253">
          <cell r="A14253" t="str">
            <v>V849361</v>
          </cell>
          <cell r="B14253" t="str">
            <v>ATH8587</v>
          </cell>
          <cell r="C14253" t="str">
            <v>先生</v>
          </cell>
          <cell r="D14253" t="str">
            <v>董德華</v>
          </cell>
          <cell r="E14253" t="str">
            <v>董德華先生</v>
          </cell>
          <cell r="F14253">
            <v>932208360</v>
          </cell>
        </row>
        <row r="14254">
          <cell r="A14254" t="str">
            <v>V849376</v>
          </cell>
          <cell r="B14254" t="str">
            <v>RBZ0352</v>
          </cell>
          <cell r="C14254" t="str">
            <v>先生</v>
          </cell>
          <cell r="D14254" t="str">
            <v>野椿企業股份有限公司-遠銀國際租賃(股)劉人銘</v>
          </cell>
          <cell r="E14254" t="str">
            <v>劉人銘先生</v>
          </cell>
          <cell r="F14254">
            <v>987801758</v>
          </cell>
        </row>
        <row r="14255">
          <cell r="A14255" t="str">
            <v>V849462</v>
          </cell>
          <cell r="B14255" t="str">
            <v>ATB5377</v>
          </cell>
          <cell r="C14255" t="str">
            <v>先生</v>
          </cell>
          <cell r="D14255" t="str">
            <v>林德熙</v>
          </cell>
          <cell r="E14255" t="str">
            <v>顏銘宏先生</v>
          </cell>
          <cell r="F14255">
            <v>908925868</v>
          </cell>
        </row>
        <row r="14256">
          <cell r="A14256" t="str">
            <v>V849464</v>
          </cell>
          <cell r="B14256" t="str">
            <v>AXA8562</v>
          </cell>
          <cell r="C14256" t="str">
            <v>先生</v>
          </cell>
          <cell r="D14256" t="str">
            <v>施瀚博</v>
          </cell>
          <cell r="E14256" t="str">
            <v>施瀚博先生</v>
          </cell>
          <cell r="F14256">
            <v>987105013</v>
          </cell>
        </row>
        <row r="14257">
          <cell r="A14257" t="str">
            <v>V849502</v>
          </cell>
          <cell r="B14257" t="str">
            <v>AXB0026</v>
          </cell>
          <cell r="C14257" t="str">
            <v>先生</v>
          </cell>
          <cell r="D14257" t="str">
            <v>朱泓梃</v>
          </cell>
          <cell r="E14257" t="str">
            <v>朱泓梃先生</v>
          </cell>
          <cell r="F14257">
            <v>919995510</v>
          </cell>
        </row>
        <row r="14258">
          <cell r="A14258" t="str">
            <v>V849512</v>
          </cell>
          <cell r="B14258" t="str">
            <v>ATG1857</v>
          </cell>
          <cell r="C14258" t="str">
            <v>小姐</v>
          </cell>
          <cell r="D14258" t="str">
            <v>孫麗雲</v>
          </cell>
          <cell r="E14258" t="str">
            <v>孫麗雲小姐</v>
          </cell>
          <cell r="F14258">
            <v>934329890</v>
          </cell>
        </row>
        <row r="14259">
          <cell r="A14259" t="str">
            <v>V849544</v>
          </cell>
          <cell r="B14259" t="str">
            <v>RCC6726</v>
          </cell>
          <cell r="C14259" t="str">
            <v>先生</v>
          </cell>
          <cell r="D14259" t="str">
            <v>遠銀國際租賃股份有限公司-古心禾</v>
          </cell>
          <cell r="E14259" t="str">
            <v>古心禾先生</v>
          </cell>
          <cell r="F14259">
            <v>989251945</v>
          </cell>
        </row>
        <row r="14260">
          <cell r="A14260" t="str">
            <v>V849694</v>
          </cell>
          <cell r="B14260" t="str">
            <v>V849694</v>
          </cell>
          <cell r="C14260" t="str">
            <v>先生</v>
          </cell>
          <cell r="D14260" t="str">
            <v>鉑德汽車股份有限公司程柏盛</v>
          </cell>
          <cell r="E14260" t="str">
            <v>程柏盛先生</v>
          </cell>
          <cell r="F14260">
            <v>936033878</v>
          </cell>
        </row>
        <row r="14261">
          <cell r="A14261" t="str">
            <v>V849771</v>
          </cell>
          <cell r="B14261" t="str">
            <v>ATB3252</v>
          </cell>
          <cell r="C14261" t="str">
            <v>小姐</v>
          </cell>
          <cell r="D14261" t="str">
            <v>陳君綺</v>
          </cell>
          <cell r="E14261" t="str">
            <v>陳君綺小姐</v>
          </cell>
          <cell r="F14261">
            <v>932159036</v>
          </cell>
        </row>
        <row r="14262">
          <cell r="A14262" t="str">
            <v>V849833</v>
          </cell>
          <cell r="B14262" t="str">
            <v>ASC8317</v>
          </cell>
          <cell r="C14262" t="str">
            <v>先生</v>
          </cell>
          <cell r="D14262" t="str">
            <v>劉俊毅</v>
          </cell>
          <cell r="E14262" t="str">
            <v>劉俊毅先生</v>
          </cell>
          <cell r="F14262">
            <v>921126018</v>
          </cell>
        </row>
        <row r="14263">
          <cell r="A14263" t="str">
            <v>V849892</v>
          </cell>
          <cell r="B14263" t="str">
            <v>AVY2118</v>
          </cell>
          <cell r="C14263" t="str">
            <v>小姐</v>
          </cell>
          <cell r="D14263" t="str">
            <v>姜蘊芝</v>
          </cell>
          <cell r="E14263" t="str">
            <v>姜蘊芝小姐</v>
          </cell>
          <cell r="F14263">
            <v>912862368</v>
          </cell>
        </row>
        <row r="14264">
          <cell r="A14264" t="str">
            <v>V867111</v>
          </cell>
          <cell r="B14264" t="str">
            <v>ARG7086</v>
          </cell>
          <cell r="C14264" t="str">
            <v>先生</v>
          </cell>
          <cell r="D14264" t="str">
            <v>吳鎮綸</v>
          </cell>
          <cell r="E14264" t="str">
            <v>吳鎮綸先生</v>
          </cell>
          <cell r="F14264">
            <v>987997997</v>
          </cell>
        </row>
        <row r="14265">
          <cell r="A14265" t="str">
            <v>V867218</v>
          </cell>
          <cell r="B14265" t="str">
            <v>APB1559</v>
          </cell>
          <cell r="C14265" t="str">
            <v>先生</v>
          </cell>
          <cell r="D14265" t="str">
            <v>簡玉鵬</v>
          </cell>
          <cell r="E14265" t="str">
            <v>涂志穎先生</v>
          </cell>
          <cell r="F14265">
            <v>918918500</v>
          </cell>
        </row>
        <row r="14266">
          <cell r="A14266" t="str">
            <v>V867224</v>
          </cell>
          <cell r="B14266" t="str">
            <v>RBN5012</v>
          </cell>
          <cell r="C14266" t="str">
            <v>先生</v>
          </cell>
          <cell r="D14266" t="str">
            <v>益志股份有限公司-荃能小客車租賃黃毅恆</v>
          </cell>
          <cell r="E14266" t="str">
            <v>黃毅恆先生</v>
          </cell>
          <cell r="F14266">
            <v>978959262</v>
          </cell>
        </row>
        <row r="14267">
          <cell r="A14267" t="str">
            <v>V867433</v>
          </cell>
          <cell r="B14267" t="str">
            <v>ARL8991</v>
          </cell>
          <cell r="C14267" t="str">
            <v>先生</v>
          </cell>
          <cell r="D14267" t="str">
            <v>張維斌</v>
          </cell>
          <cell r="E14267" t="str">
            <v>張維斌先生</v>
          </cell>
          <cell r="F14267">
            <v>939258326</v>
          </cell>
        </row>
        <row r="14268">
          <cell r="A14268" t="str">
            <v>V867515</v>
          </cell>
          <cell r="B14268" t="str">
            <v>ASG1119</v>
          </cell>
          <cell r="C14268" t="str">
            <v>先生</v>
          </cell>
          <cell r="D14268" t="str">
            <v>蔡柏格</v>
          </cell>
          <cell r="E14268" t="str">
            <v>蔡柏格先生</v>
          </cell>
          <cell r="F14268">
            <v>970524448</v>
          </cell>
        </row>
        <row r="14269">
          <cell r="A14269" t="str">
            <v>V867683</v>
          </cell>
          <cell r="B14269" t="str">
            <v>ALE5111</v>
          </cell>
          <cell r="C14269" t="str">
            <v>小姐</v>
          </cell>
          <cell r="D14269" t="str">
            <v>廖駿赫</v>
          </cell>
          <cell r="E14269" t="str">
            <v>盧瑩潔小姐</v>
          </cell>
          <cell r="F14269">
            <v>952672867</v>
          </cell>
        </row>
        <row r="14270">
          <cell r="A14270" t="str">
            <v>V867687</v>
          </cell>
          <cell r="B14270" t="str">
            <v>ATC2399</v>
          </cell>
          <cell r="C14270" t="str">
            <v>先生</v>
          </cell>
          <cell r="D14270" t="str">
            <v>溫鎮宇</v>
          </cell>
          <cell r="E14270" t="str">
            <v>溫鎮宇先生</v>
          </cell>
          <cell r="F14270">
            <v>972828032</v>
          </cell>
        </row>
        <row r="14271">
          <cell r="A14271" t="str">
            <v>V867688</v>
          </cell>
          <cell r="B14271" t="str">
            <v>ATC2071</v>
          </cell>
          <cell r="C14271" t="str">
            <v>先生</v>
          </cell>
          <cell r="D14271" t="str">
            <v>林宗翰</v>
          </cell>
          <cell r="E14271" t="str">
            <v>黃博鴻先生</v>
          </cell>
          <cell r="F14271">
            <v>911656688</v>
          </cell>
        </row>
        <row r="14272">
          <cell r="A14272" t="str">
            <v>V867739</v>
          </cell>
          <cell r="B14272" t="str">
            <v>RBT8898</v>
          </cell>
          <cell r="C14272" t="str">
            <v>先生</v>
          </cell>
          <cell r="D14272" t="str">
            <v>威基企業有限公司(財盟)郭榮宗</v>
          </cell>
          <cell r="E14272" t="str">
            <v>郭榮宗先生</v>
          </cell>
          <cell r="F14272">
            <v>956796993</v>
          </cell>
        </row>
        <row r="14273">
          <cell r="A14273" t="str">
            <v>V867740</v>
          </cell>
          <cell r="B14273" t="str">
            <v>RBT3325</v>
          </cell>
          <cell r="C14273" t="str">
            <v>先生</v>
          </cell>
          <cell r="D14273" t="str">
            <v>格上汽車租賃股份有限公司黃彥中</v>
          </cell>
          <cell r="E14273" t="str">
            <v>黃彥中先生</v>
          </cell>
          <cell r="F14273">
            <v>933166756</v>
          </cell>
        </row>
        <row r="14274">
          <cell r="A14274" t="str">
            <v>V867803</v>
          </cell>
          <cell r="B14274" t="str">
            <v>AVF9338</v>
          </cell>
          <cell r="C14274" t="str">
            <v>先生</v>
          </cell>
          <cell r="D14274" t="str">
            <v>吳子文</v>
          </cell>
          <cell r="E14274" t="str">
            <v>吳子文先生</v>
          </cell>
          <cell r="F14274">
            <v>921969217</v>
          </cell>
        </row>
        <row r="14275">
          <cell r="A14275" t="str">
            <v>V867804</v>
          </cell>
          <cell r="B14275" t="str">
            <v>APJ9988</v>
          </cell>
          <cell r="C14275" t="str">
            <v>先生</v>
          </cell>
          <cell r="D14275" t="str">
            <v>陳若維</v>
          </cell>
          <cell r="E14275" t="str">
            <v>陳若維先生</v>
          </cell>
          <cell r="F14275">
            <v>929483215</v>
          </cell>
        </row>
        <row r="14276">
          <cell r="A14276" t="str">
            <v>V867897</v>
          </cell>
          <cell r="B14276" t="str">
            <v>RBS5678</v>
          </cell>
          <cell r="C14276" t="str">
            <v>先生</v>
          </cell>
          <cell r="D14276" t="str">
            <v>陳建志</v>
          </cell>
          <cell r="E14276" t="str">
            <v>陳建志先生</v>
          </cell>
          <cell r="F14276">
            <v>933860688</v>
          </cell>
        </row>
        <row r="14277">
          <cell r="A14277" t="str">
            <v>V868000</v>
          </cell>
          <cell r="B14277" t="str">
            <v>RBT9922</v>
          </cell>
          <cell r="C14277" t="str">
            <v>先生</v>
          </cell>
          <cell r="D14277" t="str">
            <v>遠銀小客車租賃(股)高振軒</v>
          </cell>
          <cell r="E14277" t="str">
            <v>高振軒先生</v>
          </cell>
          <cell r="F14277">
            <v>975070809</v>
          </cell>
        </row>
        <row r="14278">
          <cell r="A14278" t="str">
            <v>V900454</v>
          </cell>
          <cell r="B14278" t="str">
            <v>ARL6852</v>
          </cell>
          <cell r="C14278" t="str">
            <v>先生</v>
          </cell>
          <cell r="D14278" t="str">
            <v>鎔德股份有限公司陳欽榮</v>
          </cell>
          <cell r="E14278" t="str">
            <v>陳欽榮先生</v>
          </cell>
          <cell r="F14278">
            <v>933038417</v>
          </cell>
        </row>
        <row r="14279">
          <cell r="A14279" t="str">
            <v>V901999</v>
          </cell>
          <cell r="B14279" t="str">
            <v>ASB0079</v>
          </cell>
          <cell r="C14279" t="str">
            <v>先生</v>
          </cell>
          <cell r="D14279" t="str">
            <v>杜昀縈</v>
          </cell>
          <cell r="E14279" t="str">
            <v>杜昀謙先生</v>
          </cell>
          <cell r="F14279">
            <v>926385863</v>
          </cell>
        </row>
        <row r="14280">
          <cell r="A14280" t="str">
            <v>V902754</v>
          </cell>
          <cell r="B14280" t="str">
            <v>AVE8966</v>
          </cell>
          <cell r="C14280" t="str">
            <v>小姐</v>
          </cell>
          <cell r="D14280" t="str">
            <v>陳珮甄</v>
          </cell>
          <cell r="E14280" t="str">
            <v>陳珮甄小姐</v>
          </cell>
          <cell r="F14280">
            <v>937791030</v>
          </cell>
        </row>
        <row r="14281">
          <cell r="A14281" t="str">
            <v>V902976</v>
          </cell>
          <cell r="B14281" t="str">
            <v>RCA9958</v>
          </cell>
          <cell r="C14281" t="str">
            <v>先生</v>
          </cell>
          <cell r="D14281" t="str">
            <v>聯邦租賃股份有限公司袁永青</v>
          </cell>
          <cell r="E14281" t="str">
            <v>袁永青先生</v>
          </cell>
          <cell r="F14281">
            <v>915197890</v>
          </cell>
        </row>
        <row r="14282">
          <cell r="A14282" t="str">
            <v>V902980</v>
          </cell>
          <cell r="B14282" t="str">
            <v>RBQ5838</v>
          </cell>
          <cell r="C14282" t="str">
            <v>小姐</v>
          </cell>
          <cell r="D14282" t="str">
            <v>雷禮資訊有限公司-財盟吳娟娟</v>
          </cell>
          <cell r="E14282" t="str">
            <v>吳娟娟小姐</v>
          </cell>
          <cell r="F14282">
            <v>937525912</v>
          </cell>
        </row>
        <row r="14283">
          <cell r="A14283" t="str">
            <v>V903072</v>
          </cell>
          <cell r="B14283" t="str">
            <v>AWD0736</v>
          </cell>
          <cell r="C14283" t="str">
            <v>先生</v>
          </cell>
          <cell r="D14283" t="str">
            <v>威豐儀錶有限公司賴律德</v>
          </cell>
          <cell r="E14283" t="str">
            <v>賴律德先生</v>
          </cell>
          <cell r="F14283">
            <v>933025874</v>
          </cell>
        </row>
        <row r="14284">
          <cell r="A14284" t="str">
            <v>V903742</v>
          </cell>
          <cell r="B14284" t="str">
            <v>ATA6715</v>
          </cell>
          <cell r="C14284" t="str">
            <v>先生</v>
          </cell>
          <cell r="D14284" t="str">
            <v>柯文生</v>
          </cell>
          <cell r="E14284" t="str">
            <v>柯文生先生</v>
          </cell>
          <cell r="F14284">
            <v>932562360</v>
          </cell>
        </row>
        <row r="14285">
          <cell r="A14285" t="str">
            <v>V911792</v>
          </cell>
          <cell r="B14285" t="str">
            <v>AXD2001</v>
          </cell>
          <cell r="C14285" t="str">
            <v>先生</v>
          </cell>
          <cell r="D14285" t="str">
            <v>王芝姍</v>
          </cell>
          <cell r="E14285" t="str">
            <v>梁長威先生</v>
          </cell>
          <cell r="F14285">
            <v>935624881</v>
          </cell>
        </row>
        <row r="14286">
          <cell r="A14286" t="str">
            <v>V911827</v>
          </cell>
          <cell r="B14286" t="str">
            <v>AXC3919</v>
          </cell>
          <cell r="C14286" t="str">
            <v>先生</v>
          </cell>
          <cell r="D14286" t="str">
            <v>洪振溢</v>
          </cell>
          <cell r="E14286" t="str">
            <v>洪振溢先生</v>
          </cell>
          <cell r="F14286">
            <v>976313456</v>
          </cell>
        </row>
        <row r="14287">
          <cell r="A14287" t="str">
            <v>V911828</v>
          </cell>
          <cell r="B14287" t="str">
            <v>AUV8328</v>
          </cell>
          <cell r="C14287" t="str">
            <v>先生</v>
          </cell>
          <cell r="D14287" t="str">
            <v>棋威汽車保養所張水明</v>
          </cell>
          <cell r="E14287" t="str">
            <v>張水明先生</v>
          </cell>
          <cell r="F14287">
            <v>928331989</v>
          </cell>
        </row>
        <row r="14288">
          <cell r="A14288" t="str">
            <v>V911829</v>
          </cell>
          <cell r="B14288" t="str">
            <v>ATJ5056</v>
          </cell>
          <cell r="C14288" t="str">
            <v>先生</v>
          </cell>
          <cell r="D14288" t="str">
            <v>林冠宇</v>
          </cell>
          <cell r="E14288" t="str">
            <v>林冠宇先生</v>
          </cell>
          <cell r="F14288">
            <v>978839573</v>
          </cell>
        </row>
        <row r="14289">
          <cell r="A14289" t="str">
            <v>V911830</v>
          </cell>
          <cell r="B14289" t="str">
            <v>RBQ0202</v>
          </cell>
          <cell r="C14289" t="str">
            <v>先生</v>
          </cell>
          <cell r="D14289" t="str">
            <v>財盟小客車租賃(股)黃孝儒</v>
          </cell>
          <cell r="E14289" t="str">
            <v>黃孝儒先生</v>
          </cell>
          <cell r="F14289">
            <v>921588443</v>
          </cell>
        </row>
        <row r="14290">
          <cell r="A14290" t="str">
            <v>V911835</v>
          </cell>
          <cell r="B14290" t="str">
            <v>ATB5861</v>
          </cell>
          <cell r="C14290" t="str">
            <v>小姐</v>
          </cell>
          <cell r="D14290" t="str">
            <v>郭怡伶</v>
          </cell>
          <cell r="E14290" t="str">
            <v>郭怡伶小姐</v>
          </cell>
          <cell r="F14290">
            <v>987900808</v>
          </cell>
        </row>
        <row r="14291">
          <cell r="A14291" t="str">
            <v>V911940</v>
          </cell>
          <cell r="B14291" t="str">
            <v>AWY7286</v>
          </cell>
          <cell r="C14291" t="str">
            <v>先生</v>
          </cell>
          <cell r="D14291" t="str">
            <v>遲瀚儒</v>
          </cell>
          <cell r="E14291" t="str">
            <v>遲瀚儒先生</v>
          </cell>
          <cell r="F14291">
            <v>911655282</v>
          </cell>
        </row>
        <row r="14292">
          <cell r="A14292" t="str">
            <v>V912013</v>
          </cell>
          <cell r="B14292" t="str">
            <v>AWZ5937</v>
          </cell>
          <cell r="C14292" t="str">
            <v>先生</v>
          </cell>
          <cell r="D14292" t="str">
            <v>許祐豪</v>
          </cell>
          <cell r="E14292" t="str">
            <v>許祐豪先生</v>
          </cell>
          <cell r="F14292">
            <v>915221528</v>
          </cell>
        </row>
        <row r="14293">
          <cell r="A14293" t="str">
            <v>V912073</v>
          </cell>
          <cell r="B14293" t="str">
            <v>ATK3579</v>
          </cell>
          <cell r="C14293" t="str">
            <v>小姐</v>
          </cell>
          <cell r="D14293" t="str">
            <v>林岱瑩</v>
          </cell>
          <cell r="E14293" t="str">
            <v>林岱瑩小姐</v>
          </cell>
          <cell r="F14293">
            <v>963154213</v>
          </cell>
        </row>
        <row r="14294">
          <cell r="A14294" t="str">
            <v>V912076</v>
          </cell>
          <cell r="B14294" t="str">
            <v>ARJ5865</v>
          </cell>
          <cell r="C14294" t="str">
            <v>小姐</v>
          </cell>
          <cell r="D14294" t="str">
            <v>0吳亭潔</v>
          </cell>
          <cell r="E14294" t="str">
            <v>吳亭潔小姐</v>
          </cell>
          <cell r="F14294">
            <v>913804821</v>
          </cell>
        </row>
        <row r="14295">
          <cell r="A14295" t="str">
            <v>V912077</v>
          </cell>
          <cell r="B14295" t="str">
            <v>ATP0929</v>
          </cell>
          <cell r="C14295" t="str">
            <v>先生</v>
          </cell>
          <cell r="D14295" t="str">
            <v>許耀明</v>
          </cell>
          <cell r="E14295" t="str">
            <v>許耀明先生</v>
          </cell>
          <cell r="F14295">
            <v>953001007</v>
          </cell>
        </row>
        <row r="14296">
          <cell r="A14296" t="str">
            <v>V912082</v>
          </cell>
          <cell r="B14296" t="str">
            <v>AXA2569</v>
          </cell>
          <cell r="C14296" t="str">
            <v>小姐</v>
          </cell>
          <cell r="D14296" t="str">
            <v>謝沛璇</v>
          </cell>
          <cell r="E14296" t="str">
            <v>謝沛璇小姐</v>
          </cell>
          <cell r="F14296">
            <v>926155773</v>
          </cell>
        </row>
        <row r="14297">
          <cell r="A14297" t="str">
            <v>V912172</v>
          </cell>
          <cell r="B14297" t="str">
            <v>ATQ8500</v>
          </cell>
          <cell r="C14297" t="str">
            <v>先生</v>
          </cell>
          <cell r="D14297" t="str">
            <v>郭盛胤</v>
          </cell>
          <cell r="E14297" t="str">
            <v>郭盛胤先生</v>
          </cell>
          <cell r="F14297">
            <v>922231990</v>
          </cell>
        </row>
        <row r="14298">
          <cell r="A14298" t="str">
            <v>V912175</v>
          </cell>
          <cell r="B14298" t="str">
            <v>ATQ5565</v>
          </cell>
          <cell r="C14298" t="str">
            <v>先生</v>
          </cell>
          <cell r="D14298" t="str">
            <v>曾振煌</v>
          </cell>
          <cell r="E14298" t="str">
            <v>曾振煌先生</v>
          </cell>
          <cell r="F14298">
            <v>938910618</v>
          </cell>
        </row>
        <row r="14299">
          <cell r="A14299" t="str">
            <v>V912179</v>
          </cell>
          <cell r="B14299" t="str">
            <v>ATE5156</v>
          </cell>
          <cell r="C14299" t="str">
            <v>先生</v>
          </cell>
          <cell r="D14299" t="str">
            <v>徐存蔭</v>
          </cell>
          <cell r="E14299" t="str">
            <v>徐存蔭先生</v>
          </cell>
          <cell r="F14299">
            <v>918329555</v>
          </cell>
        </row>
        <row r="14300">
          <cell r="A14300" t="str">
            <v>V912422</v>
          </cell>
          <cell r="B14300" t="str">
            <v>ATE3626</v>
          </cell>
          <cell r="C14300" t="str">
            <v>小姐</v>
          </cell>
          <cell r="D14300" t="str">
            <v>林水仙</v>
          </cell>
          <cell r="E14300" t="str">
            <v>林水仙小姐</v>
          </cell>
          <cell r="F14300">
            <v>937850886</v>
          </cell>
        </row>
        <row r="14301">
          <cell r="A14301" t="str">
            <v>V912745</v>
          </cell>
          <cell r="B14301" t="str">
            <v>ATD6681</v>
          </cell>
          <cell r="C14301" t="str">
            <v>小姐</v>
          </cell>
          <cell r="D14301" t="str">
            <v>張慧怡</v>
          </cell>
          <cell r="E14301" t="str">
            <v>張慧怡小姐</v>
          </cell>
          <cell r="F14301">
            <v>917528423</v>
          </cell>
        </row>
        <row r="14302">
          <cell r="A14302" t="str">
            <v>V912798</v>
          </cell>
          <cell r="B14302" t="str">
            <v>ATQ0662</v>
          </cell>
          <cell r="C14302" t="str">
            <v>先生</v>
          </cell>
          <cell r="D14302" t="str">
            <v>呂俊儀</v>
          </cell>
          <cell r="E14302" t="str">
            <v>呂俊儀先生</v>
          </cell>
          <cell r="F14302">
            <v>932199155</v>
          </cell>
        </row>
        <row r="14303">
          <cell r="A14303" t="str">
            <v>V913039</v>
          </cell>
          <cell r="B14303" t="str">
            <v>ATF8366</v>
          </cell>
          <cell r="C14303" t="str">
            <v>小姐</v>
          </cell>
          <cell r="D14303" t="str">
            <v>謝念芳</v>
          </cell>
          <cell r="E14303" t="str">
            <v>謝念芳小姐</v>
          </cell>
          <cell r="F14303">
            <v>955576107</v>
          </cell>
        </row>
        <row r="14304">
          <cell r="A14304" t="str">
            <v>V913176</v>
          </cell>
          <cell r="B14304" t="str">
            <v>ATU7527</v>
          </cell>
          <cell r="C14304" t="str">
            <v>先生</v>
          </cell>
          <cell r="D14304" t="str">
            <v>洪瑞甫</v>
          </cell>
          <cell r="E14304" t="str">
            <v>洪瑞甫先生</v>
          </cell>
          <cell r="F14304">
            <v>911223409</v>
          </cell>
        </row>
        <row r="14305">
          <cell r="A14305" t="str">
            <v>V913177</v>
          </cell>
          <cell r="B14305" t="str">
            <v>AWY1189</v>
          </cell>
          <cell r="C14305" t="str">
            <v>小姐</v>
          </cell>
          <cell r="D14305" t="str">
            <v>黃天蓉</v>
          </cell>
          <cell r="E14305" t="str">
            <v>黃天蓉小姐</v>
          </cell>
          <cell r="F14305">
            <v>936106380</v>
          </cell>
        </row>
        <row r="14306">
          <cell r="A14306" t="str">
            <v>V913384</v>
          </cell>
          <cell r="B14306" t="str">
            <v>AVP7998</v>
          </cell>
          <cell r="C14306" t="str">
            <v>先生</v>
          </cell>
          <cell r="D14306" t="str">
            <v>洪紫羚</v>
          </cell>
          <cell r="E14306" t="str">
            <v>周宥辰先生</v>
          </cell>
          <cell r="F14306">
            <v>910041812</v>
          </cell>
        </row>
        <row r="14307">
          <cell r="A14307" t="str">
            <v>V913386</v>
          </cell>
          <cell r="B14307" t="str">
            <v>ATG7336</v>
          </cell>
          <cell r="C14307" t="str">
            <v>小姐</v>
          </cell>
          <cell r="D14307" t="str">
            <v>王薇雅</v>
          </cell>
          <cell r="E14307" t="str">
            <v>王薇雅小姐</v>
          </cell>
          <cell r="F14307">
            <v>919910999</v>
          </cell>
        </row>
        <row r="14308">
          <cell r="A14308" t="str">
            <v>V913391</v>
          </cell>
          <cell r="B14308" t="str">
            <v>ATH6186</v>
          </cell>
          <cell r="C14308" t="str">
            <v>小姐</v>
          </cell>
          <cell r="D14308" t="str">
            <v>黃渼茜</v>
          </cell>
          <cell r="E14308" t="str">
            <v>黃渼茜小姐</v>
          </cell>
          <cell r="F14308">
            <v>930920669</v>
          </cell>
        </row>
        <row r="14309">
          <cell r="A14309" t="str">
            <v>V913944</v>
          </cell>
          <cell r="B14309" t="str">
            <v>ATD9820</v>
          </cell>
          <cell r="C14309" t="str">
            <v>小姐</v>
          </cell>
          <cell r="D14309" t="str">
            <v>曾秀梅</v>
          </cell>
          <cell r="E14309" t="str">
            <v>曾秀梅小姐</v>
          </cell>
          <cell r="F14309">
            <v>920691109</v>
          </cell>
        </row>
        <row r="14310">
          <cell r="A14310" t="str">
            <v>V913945</v>
          </cell>
          <cell r="B14310" t="str">
            <v>ATE2660</v>
          </cell>
          <cell r="C14310" t="str">
            <v>小姐</v>
          </cell>
          <cell r="D14310" t="str">
            <v>林郁璇</v>
          </cell>
          <cell r="E14310" t="str">
            <v>林郁璇小姐</v>
          </cell>
          <cell r="F14310">
            <v>989318586</v>
          </cell>
        </row>
        <row r="14311">
          <cell r="A14311" t="str">
            <v>V913946</v>
          </cell>
          <cell r="B14311" t="str">
            <v>ATU0326</v>
          </cell>
          <cell r="C14311" t="str">
            <v>小姐</v>
          </cell>
          <cell r="D14311" t="str">
            <v>周淑華</v>
          </cell>
          <cell r="E14311" t="str">
            <v>周淑華小姐</v>
          </cell>
          <cell r="F14311">
            <v>919231025</v>
          </cell>
        </row>
        <row r="14312">
          <cell r="A14312" t="str">
            <v>V914282</v>
          </cell>
          <cell r="B14312" t="str">
            <v>ATH0870</v>
          </cell>
          <cell r="C14312" t="str">
            <v>先生</v>
          </cell>
          <cell r="D14312" t="str">
            <v>吳國銘</v>
          </cell>
          <cell r="E14312" t="str">
            <v>吳國銘先生</v>
          </cell>
          <cell r="F14312">
            <v>900184338</v>
          </cell>
        </row>
        <row r="14313">
          <cell r="A14313" t="str">
            <v>V914566</v>
          </cell>
          <cell r="B14313" t="str">
            <v>AWH1189</v>
          </cell>
          <cell r="C14313" t="str">
            <v>小姐</v>
          </cell>
          <cell r="D14313" t="str">
            <v>陳怡帆</v>
          </cell>
          <cell r="E14313" t="str">
            <v>陳怡帆小姐</v>
          </cell>
          <cell r="F14313">
            <v>922855340</v>
          </cell>
        </row>
        <row r="14314">
          <cell r="A14314" t="str">
            <v>V914611</v>
          </cell>
          <cell r="B14314" t="str">
            <v>ATL0912</v>
          </cell>
          <cell r="C14314" t="str">
            <v>先生</v>
          </cell>
          <cell r="D14314" t="str">
            <v>李偲辰</v>
          </cell>
          <cell r="E14314" t="str">
            <v>李偲辰先生</v>
          </cell>
          <cell r="F14314">
            <v>931823830</v>
          </cell>
        </row>
        <row r="14315">
          <cell r="A14315" t="str">
            <v>V914617</v>
          </cell>
          <cell r="B14315" t="str">
            <v>ATV0118</v>
          </cell>
          <cell r="C14315" t="str">
            <v>小姐</v>
          </cell>
          <cell r="D14315" t="str">
            <v>黃攸琦</v>
          </cell>
          <cell r="E14315" t="str">
            <v>黃攸琦小姐</v>
          </cell>
          <cell r="F14315">
            <v>921066630</v>
          </cell>
        </row>
        <row r="14316">
          <cell r="A14316" t="str">
            <v>V914619</v>
          </cell>
          <cell r="B14316" t="str">
            <v>ATG8861</v>
          </cell>
          <cell r="C14316" t="str">
            <v>先生</v>
          </cell>
          <cell r="D14316" t="str">
            <v>劉萊維</v>
          </cell>
          <cell r="E14316" t="str">
            <v>劉萊維先生</v>
          </cell>
          <cell r="F14316">
            <v>955000869</v>
          </cell>
        </row>
        <row r="14317">
          <cell r="A14317" t="str">
            <v>V914663</v>
          </cell>
          <cell r="B14317" t="str">
            <v>AFP3929</v>
          </cell>
          <cell r="C14317" t="str">
            <v>先生</v>
          </cell>
          <cell r="D14317" t="str">
            <v>張漢翔</v>
          </cell>
          <cell r="E14317" t="str">
            <v>張漢翔先生</v>
          </cell>
          <cell r="F14317">
            <v>989377771</v>
          </cell>
        </row>
        <row r="14318">
          <cell r="A14318" t="str">
            <v>V914951</v>
          </cell>
          <cell r="B14318" t="str">
            <v>ATH7372</v>
          </cell>
          <cell r="C14318" t="str">
            <v>先生</v>
          </cell>
          <cell r="D14318" t="str">
            <v>沈佑聖</v>
          </cell>
          <cell r="E14318" t="str">
            <v>沈佑聖先生</v>
          </cell>
          <cell r="F14318">
            <v>922392368</v>
          </cell>
        </row>
        <row r="14319">
          <cell r="A14319" t="str">
            <v>V915083</v>
          </cell>
          <cell r="B14319" t="str">
            <v>ATF7851</v>
          </cell>
          <cell r="C14319" t="str">
            <v>小姐</v>
          </cell>
          <cell r="D14319" t="str">
            <v>王雅芬</v>
          </cell>
          <cell r="E14319" t="str">
            <v>王雅芬小姐</v>
          </cell>
          <cell r="F14319">
            <v>966599877</v>
          </cell>
        </row>
        <row r="14320">
          <cell r="A14320" t="str">
            <v>V915287</v>
          </cell>
          <cell r="B14320" t="str">
            <v>ASG0811</v>
          </cell>
          <cell r="C14320" t="str">
            <v>小姐</v>
          </cell>
          <cell r="D14320" t="str">
            <v>孫婉寧</v>
          </cell>
          <cell r="E14320" t="str">
            <v>孫婉寧小姐</v>
          </cell>
          <cell r="F14320">
            <v>928175677</v>
          </cell>
        </row>
        <row r="14321">
          <cell r="A14321" t="str">
            <v>V915292</v>
          </cell>
          <cell r="B14321" t="str">
            <v>ATG2778</v>
          </cell>
          <cell r="C14321" t="str">
            <v>先生</v>
          </cell>
          <cell r="D14321" t="str">
            <v>林佳賢</v>
          </cell>
          <cell r="E14321" t="str">
            <v>林佳賢先生</v>
          </cell>
          <cell r="F14321">
            <v>922931200</v>
          </cell>
        </row>
        <row r="14322">
          <cell r="A14322" t="str">
            <v>V915345</v>
          </cell>
          <cell r="B14322" t="str">
            <v>ATH2009</v>
          </cell>
          <cell r="C14322" t="str">
            <v>先生</v>
          </cell>
          <cell r="D14322" t="str">
            <v>劉星佑</v>
          </cell>
          <cell r="E14322" t="str">
            <v>劉星佑先生</v>
          </cell>
          <cell r="F14322">
            <v>918539376</v>
          </cell>
        </row>
        <row r="14323">
          <cell r="A14323" t="str">
            <v>V915347</v>
          </cell>
          <cell r="B14323" t="str">
            <v>ATH3056</v>
          </cell>
          <cell r="C14323" t="str">
            <v>先生</v>
          </cell>
          <cell r="D14323" t="str">
            <v>宮肇猷</v>
          </cell>
          <cell r="E14323" t="str">
            <v>宮肇猷先生</v>
          </cell>
          <cell r="F14323">
            <v>919302251</v>
          </cell>
        </row>
        <row r="14324">
          <cell r="A14324" t="str">
            <v>V915349</v>
          </cell>
          <cell r="B14324" t="str">
            <v>AWH0389</v>
          </cell>
          <cell r="C14324" t="str">
            <v>先生</v>
          </cell>
          <cell r="D14324" t="str">
            <v>鄞閔慧</v>
          </cell>
          <cell r="E14324" t="str">
            <v>許健烽先生</v>
          </cell>
          <cell r="F14324">
            <v>989383809</v>
          </cell>
        </row>
        <row r="14325">
          <cell r="A14325" t="str">
            <v>V915408</v>
          </cell>
          <cell r="B14325" t="str">
            <v>RBS5888</v>
          </cell>
          <cell r="C14325" t="str">
            <v>先生</v>
          </cell>
          <cell r="D14325" t="str">
            <v>陳彥中</v>
          </cell>
          <cell r="E14325" t="str">
            <v>陳彥中先生</v>
          </cell>
          <cell r="F14325">
            <v>937085105</v>
          </cell>
        </row>
        <row r="14326">
          <cell r="A14326" t="str">
            <v>V915409</v>
          </cell>
          <cell r="B14326" t="str">
            <v>RBT7522</v>
          </cell>
          <cell r="C14326" t="str">
            <v>先生</v>
          </cell>
          <cell r="D14326" t="str">
            <v>格上汽車租賃股份有限公司林勁瑋</v>
          </cell>
          <cell r="E14326" t="str">
            <v>林勁瑋先生</v>
          </cell>
          <cell r="F14326">
            <v>932362909</v>
          </cell>
        </row>
        <row r="14327">
          <cell r="A14327" t="str">
            <v>V915410</v>
          </cell>
          <cell r="B14327" t="str">
            <v>ALE5105</v>
          </cell>
          <cell r="C14327" t="str">
            <v>先生</v>
          </cell>
          <cell r="D14327" t="str">
            <v>王偉翔</v>
          </cell>
          <cell r="E14327" t="str">
            <v>王偉翔先生</v>
          </cell>
          <cell r="F14327">
            <v>938011077</v>
          </cell>
        </row>
        <row r="14328">
          <cell r="A14328" t="str">
            <v>V915431</v>
          </cell>
          <cell r="B14328" t="str">
            <v>RBS5288</v>
          </cell>
          <cell r="C14328" t="str">
            <v>先生</v>
          </cell>
          <cell r="D14328" t="str">
            <v>胡竹如</v>
          </cell>
          <cell r="E14328" t="str">
            <v>胡竹如先生</v>
          </cell>
          <cell r="F14328">
            <v>939082758</v>
          </cell>
        </row>
        <row r="14329">
          <cell r="A14329" t="str">
            <v>V915495</v>
          </cell>
          <cell r="B14329" t="str">
            <v>RBT5815</v>
          </cell>
          <cell r="C14329" t="str">
            <v>先生</v>
          </cell>
          <cell r="D14329" t="str">
            <v>顏宏叡</v>
          </cell>
          <cell r="E14329" t="str">
            <v>顏宏叡先生</v>
          </cell>
          <cell r="F14329">
            <v>911819380</v>
          </cell>
        </row>
        <row r="14330">
          <cell r="A14330" t="str">
            <v>V915523</v>
          </cell>
          <cell r="B14330" t="str">
            <v>AVF5668</v>
          </cell>
          <cell r="C14330" t="str">
            <v>先生</v>
          </cell>
          <cell r="D14330" t="str">
            <v>李柏毅</v>
          </cell>
          <cell r="E14330" t="str">
            <v>李柏毅先生</v>
          </cell>
          <cell r="F14330">
            <v>916811541</v>
          </cell>
        </row>
        <row r="14331">
          <cell r="A14331" t="str">
            <v>V915524</v>
          </cell>
          <cell r="B14331" t="str">
            <v>ATN5202</v>
          </cell>
          <cell r="C14331" t="str">
            <v>先生</v>
          </cell>
          <cell r="D14331" t="str">
            <v>張簡冠鳴</v>
          </cell>
          <cell r="E14331" t="str">
            <v>張簡冠鳴先生</v>
          </cell>
          <cell r="F14331">
            <v>913820080</v>
          </cell>
        </row>
        <row r="14332">
          <cell r="A14332" t="str">
            <v>V915608</v>
          </cell>
          <cell r="B14332" t="str">
            <v>ATA9392</v>
          </cell>
          <cell r="C14332" t="str">
            <v>先生</v>
          </cell>
          <cell r="D14332" t="str">
            <v>王暐凡</v>
          </cell>
          <cell r="E14332" t="str">
            <v>王暐凡先生</v>
          </cell>
          <cell r="F14332">
            <v>988910038</v>
          </cell>
        </row>
        <row r="14333">
          <cell r="A14333" t="str">
            <v>V915609</v>
          </cell>
          <cell r="B14333" t="str">
            <v>ATA8876</v>
          </cell>
          <cell r="C14333" t="str">
            <v>先生</v>
          </cell>
          <cell r="D14333" t="str">
            <v>潘延壽</v>
          </cell>
          <cell r="E14333" t="str">
            <v>潘延壽先生</v>
          </cell>
          <cell r="F14333">
            <v>932136132</v>
          </cell>
        </row>
        <row r="14334">
          <cell r="A14334" t="str">
            <v>V915611</v>
          </cell>
          <cell r="B14334" t="str">
            <v>ATN2766</v>
          </cell>
          <cell r="C14334" t="str">
            <v>先生</v>
          </cell>
          <cell r="D14334" t="str">
            <v>詠富創業投資(股)-財盟租賃范嘉麟</v>
          </cell>
          <cell r="E14334" t="str">
            <v>范嘉麟先生</v>
          </cell>
          <cell r="F14334">
            <v>912594168</v>
          </cell>
        </row>
        <row r="14335">
          <cell r="A14335" t="str">
            <v>V915629</v>
          </cell>
          <cell r="B14335" t="str">
            <v>RBS1668</v>
          </cell>
          <cell r="C14335" t="str">
            <v>先生</v>
          </cell>
          <cell r="D14335" t="str">
            <v>凱斯彩藝有限公司-財盟周俊男</v>
          </cell>
          <cell r="E14335" t="str">
            <v>周俊男先生</v>
          </cell>
          <cell r="F14335">
            <v>988723888</v>
          </cell>
        </row>
        <row r="14336">
          <cell r="A14336" t="str">
            <v>V916078</v>
          </cell>
          <cell r="B14336" t="str">
            <v>ATN9697</v>
          </cell>
          <cell r="C14336" t="str">
            <v>先生</v>
          </cell>
          <cell r="D14336" t="str">
            <v>麒優企業股份有限公司謝彥濡</v>
          </cell>
          <cell r="E14336" t="str">
            <v>謝彥濡先生</v>
          </cell>
          <cell r="F14336">
            <v>984058629</v>
          </cell>
        </row>
        <row r="14337">
          <cell r="A14337" t="str">
            <v>V916559</v>
          </cell>
          <cell r="B14337" t="str">
            <v>ATU8278</v>
          </cell>
          <cell r="C14337" t="str">
            <v>先生</v>
          </cell>
          <cell r="D14337" t="str">
            <v>洪武相</v>
          </cell>
          <cell r="E14337" t="str">
            <v>洪武相先生</v>
          </cell>
          <cell r="F14337">
            <v>976372717</v>
          </cell>
        </row>
        <row r="14338">
          <cell r="A14338" t="str">
            <v>V916731</v>
          </cell>
          <cell r="B14338" t="str">
            <v>ASF1006</v>
          </cell>
          <cell r="C14338" t="str">
            <v>先生</v>
          </cell>
          <cell r="D14338" t="str">
            <v>華鴻國際海產批發有限公司黃金福</v>
          </cell>
          <cell r="E14338" t="str">
            <v>黃金福先生</v>
          </cell>
          <cell r="F14338">
            <v>981346591</v>
          </cell>
        </row>
        <row r="14339">
          <cell r="A14339" t="str">
            <v>V916732</v>
          </cell>
          <cell r="B14339" t="str">
            <v>ATT5553</v>
          </cell>
          <cell r="C14339" t="str">
            <v>先生</v>
          </cell>
          <cell r="D14339" t="str">
            <v>陳俊飛</v>
          </cell>
          <cell r="E14339" t="str">
            <v>黃信淳先生</v>
          </cell>
          <cell r="F14339">
            <v>900570097</v>
          </cell>
        </row>
        <row r="14340">
          <cell r="A14340" t="str">
            <v>V917322</v>
          </cell>
          <cell r="B14340" t="str">
            <v>ATK1768</v>
          </cell>
          <cell r="C14340" t="str">
            <v>先生</v>
          </cell>
          <cell r="D14340" t="str">
            <v>陳俊澤</v>
          </cell>
          <cell r="E14340" t="str">
            <v>陳俊澤先生</v>
          </cell>
          <cell r="F14340">
            <v>918376746</v>
          </cell>
        </row>
        <row r="14341">
          <cell r="A14341" t="str">
            <v>V917323</v>
          </cell>
          <cell r="B14341" t="str">
            <v>ATB3223</v>
          </cell>
          <cell r="C14341" t="str">
            <v>先生</v>
          </cell>
          <cell r="D14341" t="str">
            <v>曲庭輝</v>
          </cell>
          <cell r="E14341" t="str">
            <v>曲庭輝先生</v>
          </cell>
          <cell r="F14341">
            <v>974406562</v>
          </cell>
        </row>
        <row r="14342">
          <cell r="A14342" t="str">
            <v>V917324</v>
          </cell>
          <cell r="B14342" t="str">
            <v>RBP2823</v>
          </cell>
          <cell r="C14342" t="str">
            <v>先生</v>
          </cell>
          <cell r="D14342" t="str">
            <v>稚庭企業股份有限公司-日盛全台通梁有為</v>
          </cell>
          <cell r="E14342" t="str">
            <v>梁有為先生</v>
          </cell>
          <cell r="F14342">
            <v>913176310</v>
          </cell>
        </row>
        <row r="14343">
          <cell r="A14343" t="str">
            <v>V917325</v>
          </cell>
          <cell r="B14343" t="str">
            <v>ATK9688</v>
          </cell>
          <cell r="C14343" t="str">
            <v>小姐</v>
          </cell>
          <cell r="D14343" t="str">
            <v>簡如珊</v>
          </cell>
          <cell r="E14343" t="str">
            <v>簡如珊小姐</v>
          </cell>
          <cell r="F14343">
            <v>989198161</v>
          </cell>
        </row>
        <row r="14344">
          <cell r="A14344" t="str">
            <v>V917397</v>
          </cell>
          <cell r="B14344" t="str">
            <v>AUM9285</v>
          </cell>
          <cell r="C14344" t="str">
            <v>先生</v>
          </cell>
          <cell r="D14344" t="str">
            <v>林秀玲</v>
          </cell>
          <cell r="E14344" t="str">
            <v>潘黃浩先生</v>
          </cell>
          <cell r="F14344">
            <v>983086068</v>
          </cell>
        </row>
        <row r="14345">
          <cell r="A14345" t="str">
            <v>V917590</v>
          </cell>
          <cell r="B14345" t="str">
            <v>AWQ1138</v>
          </cell>
          <cell r="C14345" t="str">
            <v>先生</v>
          </cell>
          <cell r="D14345" t="str">
            <v>奇銘電子股份有限公司張克彰</v>
          </cell>
          <cell r="E14345" t="str">
            <v>張克彰先生</v>
          </cell>
          <cell r="F14345">
            <v>933469576</v>
          </cell>
        </row>
        <row r="14346">
          <cell r="A14346" t="str">
            <v>V917786</v>
          </cell>
          <cell r="B14346" t="str">
            <v>RBP8066</v>
          </cell>
          <cell r="C14346" t="str">
            <v>先生</v>
          </cell>
          <cell r="D14346" t="str">
            <v>精準市場整合行銷有限公司謝治君</v>
          </cell>
          <cell r="E14346" t="str">
            <v>謝治君先生</v>
          </cell>
          <cell r="F14346">
            <v>932001476</v>
          </cell>
        </row>
        <row r="14347">
          <cell r="A14347" t="str">
            <v>V917875</v>
          </cell>
          <cell r="B14347" t="str">
            <v>ATK2353</v>
          </cell>
          <cell r="C14347" t="str">
            <v>先生</v>
          </cell>
          <cell r="D14347" t="str">
            <v>張明偉</v>
          </cell>
          <cell r="E14347" t="str">
            <v>張明偉先生</v>
          </cell>
          <cell r="F14347">
            <v>913033530</v>
          </cell>
        </row>
        <row r="14348">
          <cell r="A14348" t="str">
            <v>V918020</v>
          </cell>
          <cell r="B14348" t="str">
            <v>ATE0090</v>
          </cell>
          <cell r="C14348" t="str">
            <v>先生</v>
          </cell>
          <cell r="D14348" t="str">
            <v>林士祥</v>
          </cell>
          <cell r="E14348" t="str">
            <v>馬譽先生</v>
          </cell>
          <cell r="F14348">
            <v>965303896</v>
          </cell>
        </row>
        <row r="14349">
          <cell r="A14349" t="str">
            <v>V918162</v>
          </cell>
          <cell r="B14349" t="str">
            <v>ATK9857</v>
          </cell>
          <cell r="C14349" t="str">
            <v>先生</v>
          </cell>
          <cell r="D14349" t="str">
            <v>黃聖猷</v>
          </cell>
          <cell r="E14349" t="str">
            <v>黃聖猷先生</v>
          </cell>
          <cell r="F14349">
            <v>975976525</v>
          </cell>
        </row>
        <row r="14350">
          <cell r="A14350" t="str">
            <v>V918191</v>
          </cell>
          <cell r="B14350" t="str">
            <v>ATE9988</v>
          </cell>
          <cell r="C14350" t="str">
            <v>先生</v>
          </cell>
          <cell r="D14350" t="str">
            <v>袁福茂</v>
          </cell>
          <cell r="E14350" t="str">
            <v>袁福茂先生</v>
          </cell>
          <cell r="F14350">
            <v>930351988</v>
          </cell>
        </row>
        <row r="14351">
          <cell r="A14351" t="str">
            <v>V918194</v>
          </cell>
          <cell r="B14351" t="str">
            <v>AXA2071</v>
          </cell>
          <cell r="C14351" t="str">
            <v>先生</v>
          </cell>
          <cell r="D14351" t="str">
            <v>林奇瑩</v>
          </cell>
          <cell r="E14351" t="str">
            <v>林奇瑩先生</v>
          </cell>
          <cell r="F14351">
            <v>952000071</v>
          </cell>
        </row>
        <row r="14352">
          <cell r="A14352" t="str">
            <v>V918365</v>
          </cell>
          <cell r="B14352" t="str">
            <v>ATE0227</v>
          </cell>
          <cell r="C14352" t="str">
            <v>小姐</v>
          </cell>
          <cell r="D14352" t="str">
            <v>廖霈穎</v>
          </cell>
          <cell r="E14352" t="str">
            <v>廖霈穎小姐</v>
          </cell>
          <cell r="F14352">
            <v>917510147</v>
          </cell>
        </row>
        <row r="14353">
          <cell r="A14353" t="str">
            <v>V936911</v>
          </cell>
          <cell r="B14353" t="str">
            <v>REA0036</v>
          </cell>
          <cell r="C14353" t="str">
            <v>先生</v>
          </cell>
          <cell r="D14353" t="str">
            <v>齊軒有限公司-財盟曹志翔</v>
          </cell>
          <cell r="E14353" t="str">
            <v>曹志翔先生</v>
          </cell>
          <cell r="F14353">
            <v>931730922</v>
          </cell>
        </row>
        <row r="14354">
          <cell r="A14354" t="str">
            <v>V941447</v>
          </cell>
          <cell r="B14354" t="str">
            <v>V941447</v>
          </cell>
          <cell r="C14354" t="str">
            <v>先生</v>
          </cell>
          <cell r="D14354" t="str">
            <v>鉑德汽車股份有限公司程柏盛</v>
          </cell>
          <cell r="E14354" t="str">
            <v>程柏盛先生</v>
          </cell>
          <cell r="F14354">
            <v>936033878</v>
          </cell>
        </row>
        <row r="14355">
          <cell r="A14355" t="str">
            <v>V943210</v>
          </cell>
          <cell r="B14355" t="str">
            <v>ATF1913</v>
          </cell>
          <cell r="C14355" t="str">
            <v>先生</v>
          </cell>
          <cell r="D14355" t="str">
            <v>莊介侖</v>
          </cell>
          <cell r="E14355" t="str">
            <v>莊介侖先生</v>
          </cell>
          <cell r="F14355">
            <v>937084898</v>
          </cell>
        </row>
        <row r="14356">
          <cell r="A14356" t="str">
            <v>V943456</v>
          </cell>
          <cell r="B14356" t="str">
            <v>AUN3188</v>
          </cell>
          <cell r="C14356" t="str">
            <v>小姐</v>
          </cell>
          <cell r="D14356" t="str">
            <v>黃珮怡</v>
          </cell>
          <cell r="E14356" t="str">
            <v>黃珮怡小姐</v>
          </cell>
          <cell r="F14356">
            <v>958127772</v>
          </cell>
        </row>
        <row r="14357">
          <cell r="A14357" t="str">
            <v>V943457</v>
          </cell>
          <cell r="B14357" t="str">
            <v>ATG5122</v>
          </cell>
          <cell r="C14357" t="str">
            <v>先生</v>
          </cell>
          <cell r="D14357" t="str">
            <v>周敬崴</v>
          </cell>
          <cell r="E14357" t="str">
            <v>周敬崴先生</v>
          </cell>
          <cell r="F14357">
            <v>917265845</v>
          </cell>
        </row>
        <row r="14358">
          <cell r="A14358" t="str">
            <v>V943526</v>
          </cell>
          <cell r="B14358" t="str">
            <v>ATK9229</v>
          </cell>
          <cell r="C14358" t="str">
            <v>小姐</v>
          </cell>
          <cell r="D14358" t="str">
            <v>邱淳湄</v>
          </cell>
          <cell r="E14358" t="str">
            <v>邱淳湄小姐</v>
          </cell>
          <cell r="F14358">
            <v>913355330</v>
          </cell>
        </row>
        <row r="14359">
          <cell r="A14359" t="str">
            <v>V943527</v>
          </cell>
          <cell r="B14359" t="str">
            <v>ATF5797</v>
          </cell>
          <cell r="C14359" t="str">
            <v>小姐</v>
          </cell>
          <cell r="D14359" t="str">
            <v>周慶如</v>
          </cell>
          <cell r="E14359" t="str">
            <v>周慶如小姐</v>
          </cell>
          <cell r="F14359">
            <v>933120749</v>
          </cell>
        </row>
        <row r="14360">
          <cell r="A14360" t="str">
            <v>V948778</v>
          </cell>
          <cell r="B14360" t="str">
            <v>V948778</v>
          </cell>
          <cell r="C14360" t="str">
            <v>先生</v>
          </cell>
          <cell r="D14360" t="str">
            <v>梁梓建</v>
          </cell>
          <cell r="E14360" t="str">
            <v>梁梓建先生</v>
          </cell>
          <cell r="F14360">
            <v>900000000</v>
          </cell>
        </row>
        <row r="14361">
          <cell r="A14361" t="str">
            <v>V952461</v>
          </cell>
          <cell r="B14361" t="str">
            <v>EAA0270</v>
          </cell>
          <cell r="C14361" t="str">
            <v>先生</v>
          </cell>
          <cell r="D14361" t="str">
            <v>前電科創(股)柯遵毅</v>
          </cell>
          <cell r="E14361" t="str">
            <v>柯遵毅先生</v>
          </cell>
          <cell r="F14361">
            <v>910214588</v>
          </cell>
        </row>
        <row r="14362">
          <cell r="A14362" t="str">
            <v>V953321</v>
          </cell>
          <cell r="B14362" t="str">
            <v>V953321</v>
          </cell>
          <cell r="C14362" t="str">
            <v>小姐</v>
          </cell>
          <cell r="D14362" t="str">
            <v>0程柏盛</v>
          </cell>
          <cell r="E14362" t="str">
            <v>阮子容小姐</v>
          </cell>
          <cell r="F14362">
            <v>936550303</v>
          </cell>
        </row>
        <row r="14363">
          <cell r="A14363" t="str">
            <v>V953322</v>
          </cell>
          <cell r="B14363" t="str">
            <v>ATD5813</v>
          </cell>
          <cell r="C14363" t="str">
            <v>小姐</v>
          </cell>
          <cell r="D14363" t="str">
            <v>張勻惠</v>
          </cell>
          <cell r="E14363" t="str">
            <v>張勻惠小姐</v>
          </cell>
          <cell r="F14363">
            <v>932261796</v>
          </cell>
        </row>
        <row r="14364">
          <cell r="A14364" t="str">
            <v>V953439</v>
          </cell>
          <cell r="B14364" t="str">
            <v>AWY5681</v>
          </cell>
          <cell r="C14364" t="str">
            <v>先生</v>
          </cell>
          <cell r="D14364" t="str">
            <v>陳向斌</v>
          </cell>
          <cell r="E14364" t="str">
            <v>陳向斌先生</v>
          </cell>
          <cell r="F14364">
            <v>921691609</v>
          </cell>
        </row>
        <row r="14365">
          <cell r="A14365" t="str">
            <v>V953514</v>
          </cell>
          <cell r="B14365" t="str">
            <v>ATK5125</v>
          </cell>
          <cell r="C14365" t="str">
            <v>小姐</v>
          </cell>
          <cell r="D14365" t="str">
            <v>林碧雲</v>
          </cell>
          <cell r="E14365" t="str">
            <v>林碧雲小姐</v>
          </cell>
          <cell r="F14365">
            <v>920210650</v>
          </cell>
        </row>
        <row r="14366">
          <cell r="A14366" t="str">
            <v>V953535</v>
          </cell>
          <cell r="B14366" t="str">
            <v>ATK8068</v>
          </cell>
          <cell r="C14366" t="str">
            <v>小姐</v>
          </cell>
          <cell r="D14366" t="str">
            <v>陳玟璇</v>
          </cell>
          <cell r="E14366" t="str">
            <v>陳玟璇小姐</v>
          </cell>
          <cell r="F14366">
            <v>912289797</v>
          </cell>
        </row>
        <row r="14367">
          <cell r="A14367" t="str">
            <v>V953563</v>
          </cell>
          <cell r="B14367" t="str">
            <v>AWY0680</v>
          </cell>
          <cell r="C14367" t="str">
            <v>小姐</v>
          </cell>
          <cell r="D14367" t="str">
            <v>張育嘉</v>
          </cell>
          <cell r="E14367" t="str">
            <v>張育嘉小姐</v>
          </cell>
          <cell r="F14367">
            <v>931108670</v>
          </cell>
        </row>
        <row r="14368">
          <cell r="A14368" t="str">
            <v>V953665</v>
          </cell>
          <cell r="B14368" t="str">
            <v>AVK5668</v>
          </cell>
          <cell r="C14368" t="str">
            <v>小姐</v>
          </cell>
          <cell r="D14368" t="str">
            <v>台壽保資融(股)王筱憶</v>
          </cell>
          <cell r="E14368" t="str">
            <v>王筱憶小姐</v>
          </cell>
          <cell r="F14368">
            <v>928738887</v>
          </cell>
        </row>
        <row r="14369">
          <cell r="A14369" t="str">
            <v>V953707</v>
          </cell>
          <cell r="B14369" t="str">
            <v>ATB5596</v>
          </cell>
          <cell r="C14369" t="str">
            <v>小姐</v>
          </cell>
          <cell r="D14369" t="str">
            <v>張可臻</v>
          </cell>
          <cell r="E14369" t="str">
            <v>張可臻小姐</v>
          </cell>
          <cell r="F14369">
            <v>988626732</v>
          </cell>
        </row>
        <row r="14370">
          <cell r="A14370" t="str">
            <v>V953959</v>
          </cell>
          <cell r="B14370" t="str">
            <v>ASJ1222</v>
          </cell>
          <cell r="C14370" t="str">
            <v>先生</v>
          </cell>
          <cell r="D14370" t="str">
            <v>張冠芳</v>
          </cell>
          <cell r="E14370" t="str">
            <v>周延達先生</v>
          </cell>
          <cell r="F14370">
            <v>928665106</v>
          </cell>
        </row>
        <row r="14371">
          <cell r="A14371" t="str">
            <v>V954098</v>
          </cell>
          <cell r="B14371" t="str">
            <v>ATL8353</v>
          </cell>
          <cell r="C14371" t="str">
            <v>小姐</v>
          </cell>
          <cell r="D14371" t="str">
            <v>范慧屏</v>
          </cell>
          <cell r="E14371" t="str">
            <v>范慧屏小姐</v>
          </cell>
          <cell r="F14371">
            <v>975706291</v>
          </cell>
        </row>
        <row r="14372">
          <cell r="A14372" t="str">
            <v>V954119</v>
          </cell>
          <cell r="B14372" t="str">
            <v>ATM1790</v>
          </cell>
          <cell r="C14372" t="str">
            <v>先生</v>
          </cell>
          <cell r="D14372" t="str">
            <v>李鴻義</v>
          </cell>
          <cell r="E14372" t="str">
            <v>李鴻義先生</v>
          </cell>
          <cell r="F14372">
            <v>935520920</v>
          </cell>
        </row>
        <row r="14373">
          <cell r="A14373" t="str">
            <v>V954120</v>
          </cell>
          <cell r="B14373" t="str">
            <v>ATF6808</v>
          </cell>
          <cell r="C14373" t="str">
            <v>小姐</v>
          </cell>
          <cell r="D14373" t="str">
            <v>鄭文貞</v>
          </cell>
          <cell r="E14373" t="str">
            <v>鄭文貞小姐</v>
          </cell>
          <cell r="F14373">
            <v>952169149</v>
          </cell>
        </row>
        <row r="14374">
          <cell r="A14374" t="str">
            <v>V954129</v>
          </cell>
          <cell r="B14374" t="str">
            <v>ATD6662</v>
          </cell>
          <cell r="C14374" t="str">
            <v>先生</v>
          </cell>
          <cell r="D14374" t="str">
            <v>毛心妤</v>
          </cell>
          <cell r="E14374" t="str">
            <v>陳俊宇先生</v>
          </cell>
          <cell r="F14374">
            <v>988104922</v>
          </cell>
        </row>
        <row r="14375">
          <cell r="A14375" t="str">
            <v>V954229</v>
          </cell>
          <cell r="B14375" t="str">
            <v>ATD1372</v>
          </cell>
          <cell r="C14375" t="str">
            <v>先生</v>
          </cell>
          <cell r="D14375" t="str">
            <v>黃人格</v>
          </cell>
          <cell r="E14375" t="str">
            <v>黃人格先生</v>
          </cell>
          <cell r="F14375">
            <v>922090202</v>
          </cell>
        </row>
        <row r="14376">
          <cell r="A14376" t="str">
            <v>V954253</v>
          </cell>
          <cell r="B14376" t="str">
            <v>ANC6659</v>
          </cell>
          <cell r="C14376" t="str">
            <v>小姐</v>
          </cell>
          <cell r="D14376" t="str">
            <v>林憶卉</v>
          </cell>
          <cell r="E14376" t="str">
            <v>林憶卉小姐</v>
          </cell>
          <cell r="F14376">
            <v>936567457</v>
          </cell>
        </row>
        <row r="14377">
          <cell r="A14377" t="str">
            <v>V954254</v>
          </cell>
          <cell r="B14377" t="str">
            <v>ATD2839</v>
          </cell>
          <cell r="C14377" t="str">
            <v>小姐</v>
          </cell>
          <cell r="D14377" t="str">
            <v>王莉婷</v>
          </cell>
          <cell r="E14377" t="str">
            <v>王莉婷小姐</v>
          </cell>
          <cell r="F14377">
            <v>952011301</v>
          </cell>
        </row>
        <row r="14378">
          <cell r="A14378" t="str">
            <v>V954572</v>
          </cell>
          <cell r="B14378" t="str">
            <v>ATH2180</v>
          </cell>
          <cell r="C14378" t="str">
            <v>先生</v>
          </cell>
          <cell r="D14378" t="str">
            <v>黃政盛</v>
          </cell>
          <cell r="E14378" t="str">
            <v>黃政盛先生</v>
          </cell>
          <cell r="F14378">
            <v>933757969</v>
          </cell>
        </row>
        <row r="14379">
          <cell r="A14379" t="str">
            <v>V954761</v>
          </cell>
          <cell r="B14379" t="str">
            <v>ATE5011</v>
          </cell>
          <cell r="C14379" t="str">
            <v>先生</v>
          </cell>
          <cell r="D14379" t="str">
            <v>鎔德股份有限公司陳德益</v>
          </cell>
          <cell r="E14379" t="str">
            <v>陳德益先生</v>
          </cell>
          <cell r="F14379">
            <v>900000000</v>
          </cell>
        </row>
        <row r="14380">
          <cell r="A14380" t="str">
            <v>V954795</v>
          </cell>
          <cell r="B14380" t="str">
            <v>ATF5957</v>
          </cell>
          <cell r="C14380" t="str">
            <v>先生</v>
          </cell>
          <cell r="D14380" t="str">
            <v>潘明宗</v>
          </cell>
          <cell r="E14380" t="str">
            <v>潘明宗先生</v>
          </cell>
          <cell r="F14380">
            <v>986123300</v>
          </cell>
        </row>
        <row r="14381">
          <cell r="A14381" t="str">
            <v>V954796</v>
          </cell>
          <cell r="B14381" t="str">
            <v>AXB3391</v>
          </cell>
          <cell r="C14381" t="str">
            <v>小姐</v>
          </cell>
          <cell r="D14381" t="str">
            <v>許松玉</v>
          </cell>
          <cell r="E14381" t="str">
            <v>許松玉小姐</v>
          </cell>
          <cell r="F14381">
            <v>932185815</v>
          </cell>
        </row>
        <row r="14382">
          <cell r="A14382" t="str">
            <v>V954801</v>
          </cell>
          <cell r="B14382" t="str">
            <v>ATF6216</v>
          </cell>
          <cell r="C14382" t="str">
            <v>小姐</v>
          </cell>
          <cell r="D14382" t="str">
            <v>姚妤萱</v>
          </cell>
          <cell r="E14382" t="str">
            <v>姚妤萱小姐</v>
          </cell>
          <cell r="F14382">
            <v>987145870</v>
          </cell>
        </row>
        <row r="14383">
          <cell r="A14383" t="str">
            <v>V954837</v>
          </cell>
          <cell r="B14383" t="str">
            <v>ATU5131</v>
          </cell>
          <cell r="C14383" t="str">
            <v>小姐</v>
          </cell>
          <cell r="D14383" t="str">
            <v>苑亞明</v>
          </cell>
          <cell r="E14383" t="str">
            <v>苑亞明小姐</v>
          </cell>
          <cell r="F14383">
            <v>938008529</v>
          </cell>
        </row>
        <row r="14384">
          <cell r="A14384" t="str">
            <v>V954872</v>
          </cell>
          <cell r="B14384" t="str">
            <v>ATD9863</v>
          </cell>
          <cell r="C14384" t="str">
            <v>先生</v>
          </cell>
          <cell r="D14384" t="str">
            <v>陳安昶</v>
          </cell>
          <cell r="E14384" t="str">
            <v>陳安昶先生</v>
          </cell>
          <cell r="F14384">
            <v>975306976</v>
          </cell>
        </row>
        <row r="14385">
          <cell r="A14385" t="str">
            <v>V954873</v>
          </cell>
          <cell r="B14385" t="str">
            <v>ATU5335</v>
          </cell>
          <cell r="C14385" t="str">
            <v>先生</v>
          </cell>
          <cell r="D14385" t="str">
            <v>嚴友良</v>
          </cell>
          <cell r="E14385" t="str">
            <v>嚴友良先生</v>
          </cell>
          <cell r="F14385">
            <v>938029652</v>
          </cell>
        </row>
        <row r="14386">
          <cell r="A14386" t="str">
            <v>V954874</v>
          </cell>
          <cell r="B14386" t="str">
            <v>ATG9012</v>
          </cell>
          <cell r="C14386" t="str">
            <v>小姐</v>
          </cell>
          <cell r="D14386" t="str">
            <v>邱曉彥</v>
          </cell>
          <cell r="E14386" t="str">
            <v>邱曉彥小姐</v>
          </cell>
          <cell r="F14386">
            <v>937804315</v>
          </cell>
        </row>
        <row r="14387">
          <cell r="A14387" t="str">
            <v>V954967</v>
          </cell>
          <cell r="B14387" t="str">
            <v>ATG5563</v>
          </cell>
          <cell r="C14387" t="str">
            <v>先生</v>
          </cell>
          <cell r="D14387" t="str">
            <v>周兆亮</v>
          </cell>
          <cell r="E14387" t="str">
            <v>周兆亮先生</v>
          </cell>
          <cell r="F14387">
            <v>975835206</v>
          </cell>
        </row>
        <row r="14388">
          <cell r="A14388" t="str">
            <v>V955501</v>
          </cell>
          <cell r="B14388" t="str">
            <v>AWV8818</v>
          </cell>
          <cell r="C14388" t="str">
            <v>小姐</v>
          </cell>
          <cell r="D14388" t="str">
            <v>鄭汕華</v>
          </cell>
          <cell r="E14388" t="str">
            <v>鄭汕華小姐</v>
          </cell>
          <cell r="F14388">
            <v>930990098</v>
          </cell>
        </row>
        <row r="14389">
          <cell r="A14389" t="str">
            <v>V955502</v>
          </cell>
          <cell r="B14389" t="str">
            <v>ATH7758</v>
          </cell>
          <cell r="C14389" t="str">
            <v>小姐</v>
          </cell>
          <cell r="D14389" t="str">
            <v>李世馨</v>
          </cell>
          <cell r="E14389" t="str">
            <v>李世馨小姐</v>
          </cell>
          <cell r="F14389">
            <v>965266915</v>
          </cell>
        </row>
        <row r="14390">
          <cell r="A14390" t="str">
            <v>V955548</v>
          </cell>
          <cell r="B14390" t="str">
            <v>ATG8681</v>
          </cell>
          <cell r="C14390" t="str">
            <v>小姐</v>
          </cell>
          <cell r="D14390" t="str">
            <v>劉世珍</v>
          </cell>
          <cell r="E14390" t="str">
            <v>劉世珍小姐</v>
          </cell>
          <cell r="F14390">
            <v>963393060</v>
          </cell>
        </row>
        <row r="14391">
          <cell r="A14391" t="str">
            <v>V955550</v>
          </cell>
          <cell r="B14391" t="str">
            <v>ATG9128</v>
          </cell>
          <cell r="C14391" t="str">
            <v>先生</v>
          </cell>
          <cell r="D14391" t="str">
            <v>吳耀光</v>
          </cell>
          <cell r="E14391" t="str">
            <v>吳耀光先生</v>
          </cell>
          <cell r="F14391">
            <v>919924131</v>
          </cell>
        </row>
        <row r="14392">
          <cell r="A14392" t="str">
            <v>V955614</v>
          </cell>
          <cell r="B14392" t="str">
            <v>ARJ7679</v>
          </cell>
          <cell r="C14392" t="str">
            <v>先生</v>
          </cell>
          <cell r="D14392" t="str">
            <v>立築點有限公司王偉勛</v>
          </cell>
          <cell r="E14392" t="str">
            <v>王偉勛先生</v>
          </cell>
          <cell r="F14392">
            <v>935792434</v>
          </cell>
        </row>
        <row r="14393">
          <cell r="A14393" t="str">
            <v>V955615</v>
          </cell>
          <cell r="B14393" t="str">
            <v>ATG6325</v>
          </cell>
          <cell r="C14393" t="str">
            <v>小姐</v>
          </cell>
          <cell r="D14393" t="str">
            <v>黃月鳳</v>
          </cell>
          <cell r="E14393" t="str">
            <v>黃月鳳小姐</v>
          </cell>
          <cell r="F14393">
            <v>912246488</v>
          </cell>
        </row>
        <row r="14394">
          <cell r="A14394" t="str">
            <v>V955617</v>
          </cell>
          <cell r="B14394" t="str">
            <v>AWM1138</v>
          </cell>
          <cell r="C14394" t="str">
            <v>先生</v>
          </cell>
          <cell r="D14394" t="str">
            <v>0吳昆侑</v>
          </cell>
          <cell r="E14394" t="str">
            <v>吳昆侑先生</v>
          </cell>
          <cell r="F14394">
            <v>975211819</v>
          </cell>
        </row>
        <row r="14395">
          <cell r="A14395" t="str">
            <v>V956204</v>
          </cell>
          <cell r="B14395" t="str">
            <v>ATM1867</v>
          </cell>
          <cell r="C14395" t="str">
            <v>小姐</v>
          </cell>
          <cell r="D14395" t="str">
            <v>林美惠</v>
          </cell>
          <cell r="E14395" t="str">
            <v>林美惠小姐</v>
          </cell>
          <cell r="F14395">
            <v>919033551</v>
          </cell>
        </row>
        <row r="14396">
          <cell r="A14396" t="str">
            <v>V956205</v>
          </cell>
          <cell r="B14396" t="str">
            <v>AWY1627</v>
          </cell>
          <cell r="C14396" t="str">
            <v>小姐</v>
          </cell>
          <cell r="D14396" t="str">
            <v>林函穎</v>
          </cell>
          <cell r="E14396" t="str">
            <v>林函穎小姐</v>
          </cell>
          <cell r="F14396">
            <v>922290958</v>
          </cell>
        </row>
        <row r="14397">
          <cell r="A14397" t="str">
            <v>V956306</v>
          </cell>
          <cell r="B14397" t="str">
            <v>ATG3955</v>
          </cell>
          <cell r="C14397" t="str">
            <v>小姐</v>
          </cell>
          <cell r="D14397" t="str">
            <v>許美華</v>
          </cell>
          <cell r="E14397" t="str">
            <v>許美華小姐</v>
          </cell>
          <cell r="F14397">
            <v>939105415</v>
          </cell>
        </row>
        <row r="14398">
          <cell r="A14398" t="str">
            <v>V956444</v>
          </cell>
          <cell r="B14398" t="str">
            <v>ASG2768</v>
          </cell>
          <cell r="C14398" t="str">
            <v>小姐</v>
          </cell>
          <cell r="D14398" t="str">
            <v>趙陳麗春</v>
          </cell>
          <cell r="E14398" t="str">
            <v>趙陳麗春小姐</v>
          </cell>
          <cell r="F14398">
            <v>958601899</v>
          </cell>
        </row>
        <row r="14399">
          <cell r="A14399" t="str">
            <v>V956573</v>
          </cell>
          <cell r="B14399" t="str">
            <v>AWD1923</v>
          </cell>
          <cell r="C14399" t="str">
            <v>小姐</v>
          </cell>
          <cell r="D14399" t="str">
            <v>鄭碧玉</v>
          </cell>
          <cell r="E14399" t="str">
            <v>林修蒨小姐</v>
          </cell>
          <cell r="F14399">
            <v>970066108</v>
          </cell>
        </row>
        <row r="14400">
          <cell r="A14400" t="str">
            <v>V956652</v>
          </cell>
          <cell r="B14400" t="str">
            <v>V956652</v>
          </cell>
          <cell r="C14400" t="str">
            <v>先生</v>
          </cell>
          <cell r="D14400" t="str">
            <v>鉑德汽車股份有限公司程柏盛</v>
          </cell>
          <cell r="E14400" t="str">
            <v>程柏盛先生</v>
          </cell>
          <cell r="F14400">
            <v>936033878</v>
          </cell>
        </row>
        <row r="14401">
          <cell r="A14401" t="str">
            <v>V956653</v>
          </cell>
          <cell r="B14401" t="str">
            <v>RCA2578</v>
          </cell>
          <cell r="C14401" t="str">
            <v>小姐</v>
          </cell>
          <cell r="D14401" t="str">
            <v>喜福創意開發(限)-中租賈惠秀</v>
          </cell>
          <cell r="E14401" t="str">
            <v>賈惠秀小姐</v>
          </cell>
          <cell r="F14401">
            <v>935162525</v>
          </cell>
        </row>
        <row r="14402">
          <cell r="A14402" t="str">
            <v>V956654</v>
          </cell>
          <cell r="B14402" t="str">
            <v>TDF5551</v>
          </cell>
          <cell r="C14402" t="str">
            <v>先生</v>
          </cell>
          <cell r="D14402" t="str">
            <v>王文迪</v>
          </cell>
          <cell r="E14402" t="str">
            <v>王文迪先生</v>
          </cell>
          <cell r="F14402">
            <v>932058717</v>
          </cell>
        </row>
        <row r="14403">
          <cell r="A14403" t="str">
            <v>V956712</v>
          </cell>
          <cell r="B14403" t="str">
            <v>AWY8276</v>
          </cell>
          <cell r="C14403" t="str">
            <v>小姐</v>
          </cell>
          <cell r="D14403" t="str">
            <v>陳惠真</v>
          </cell>
          <cell r="E14403" t="str">
            <v>陳惠真小姐</v>
          </cell>
          <cell r="F14403">
            <v>922598605</v>
          </cell>
        </row>
        <row r="14404">
          <cell r="A14404" t="str">
            <v>V956822</v>
          </cell>
          <cell r="B14404" t="str">
            <v>AWY8030</v>
          </cell>
          <cell r="C14404" t="str">
            <v>小姐</v>
          </cell>
          <cell r="D14404" t="str">
            <v>邱美萍</v>
          </cell>
          <cell r="E14404" t="str">
            <v>邱美萍小姐</v>
          </cell>
          <cell r="F14404">
            <v>916891586</v>
          </cell>
        </row>
        <row r="14405">
          <cell r="A14405" t="str">
            <v>V956941</v>
          </cell>
          <cell r="B14405" t="str">
            <v>AXE2091</v>
          </cell>
          <cell r="C14405" t="str">
            <v>小姐</v>
          </cell>
          <cell r="D14405" t="str">
            <v>馮宣蓉</v>
          </cell>
          <cell r="E14405" t="str">
            <v>馮宣蓉小姐</v>
          </cell>
          <cell r="F14405">
            <v>928227129</v>
          </cell>
        </row>
        <row r="14406">
          <cell r="A14406" t="str">
            <v>V956993</v>
          </cell>
          <cell r="B14406" t="str">
            <v>ATL9822</v>
          </cell>
          <cell r="C14406" t="str">
            <v>先生</v>
          </cell>
          <cell r="D14406" t="str">
            <v>黃大德</v>
          </cell>
          <cell r="E14406" t="str">
            <v>黃大德先生</v>
          </cell>
          <cell r="F14406">
            <v>910665973</v>
          </cell>
        </row>
        <row r="14407">
          <cell r="A14407" t="str">
            <v>V956994</v>
          </cell>
          <cell r="B14407" t="str">
            <v>RCA5018</v>
          </cell>
          <cell r="C14407" t="str">
            <v>先生</v>
          </cell>
          <cell r="D14407" t="str">
            <v>狀態網際網路(股)-中租馬正一</v>
          </cell>
          <cell r="E14407" t="str">
            <v>馬正一先生</v>
          </cell>
          <cell r="F14407">
            <v>916835663</v>
          </cell>
        </row>
        <row r="14408">
          <cell r="A14408" t="str">
            <v>V956996</v>
          </cell>
          <cell r="B14408" t="str">
            <v>AWZ0998</v>
          </cell>
          <cell r="C14408" t="str">
            <v>小姐</v>
          </cell>
          <cell r="D14408" t="str">
            <v>陳雪芬</v>
          </cell>
          <cell r="E14408" t="str">
            <v>陳雪芬小姐</v>
          </cell>
          <cell r="F14408">
            <v>935126408</v>
          </cell>
        </row>
        <row r="14409">
          <cell r="A14409" t="str">
            <v>V957445</v>
          </cell>
          <cell r="B14409" t="str">
            <v>AVT2058</v>
          </cell>
          <cell r="C14409" t="str">
            <v>小姐</v>
          </cell>
          <cell r="D14409" t="str">
            <v>蕭珮茹</v>
          </cell>
          <cell r="E14409" t="str">
            <v>蕭珮茹小姐</v>
          </cell>
          <cell r="F14409">
            <v>989373149</v>
          </cell>
        </row>
        <row r="14410">
          <cell r="A14410" t="str">
            <v>V957446</v>
          </cell>
          <cell r="B14410" t="str">
            <v>ATL8327</v>
          </cell>
          <cell r="C14410" t="str">
            <v>先生</v>
          </cell>
          <cell r="D14410" t="str">
            <v>陳品諺</v>
          </cell>
          <cell r="E14410" t="str">
            <v>陳品諺先生</v>
          </cell>
          <cell r="F14410">
            <v>910078786</v>
          </cell>
        </row>
        <row r="14411">
          <cell r="A14411" t="str">
            <v>V957483</v>
          </cell>
          <cell r="B14411" t="str">
            <v>ATQ2677</v>
          </cell>
          <cell r="C14411" t="str">
            <v>先生</v>
          </cell>
          <cell r="D14411" t="str">
            <v>陳癸安</v>
          </cell>
          <cell r="E14411" t="str">
            <v>陳癸安先生</v>
          </cell>
          <cell r="F14411">
            <v>986258852</v>
          </cell>
        </row>
        <row r="14412">
          <cell r="A14412" t="str">
            <v>V957571</v>
          </cell>
          <cell r="B14412" t="str">
            <v>ATQ8893</v>
          </cell>
          <cell r="C14412" t="str">
            <v>先生</v>
          </cell>
          <cell r="D14412" t="str">
            <v>高有志</v>
          </cell>
          <cell r="E14412" t="str">
            <v>高有志先生</v>
          </cell>
          <cell r="F14412">
            <v>988133683</v>
          </cell>
        </row>
        <row r="14413">
          <cell r="A14413" t="str">
            <v>V957606</v>
          </cell>
          <cell r="B14413" t="str">
            <v>AXA2627</v>
          </cell>
          <cell r="C14413" t="str">
            <v>小姐</v>
          </cell>
          <cell r="D14413" t="str">
            <v>鄭莉華</v>
          </cell>
          <cell r="E14413" t="str">
            <v>鄭莉華小姐</v>
          </cell>
          <cell r="F14413">
            <v>937927925</v>
          </cell>
        </row>
        <row r="14414">
          <cell r="A14414" t="str">
            <v>V957711</v>
          </cell>
          <cell r="B14414" t="str">
            <v>AWZ2089</v>
          </cell>
          <cell r="C14414" t="str">
            <v>先生</v>
          </cell>
          <cell r="D14414" t="str">
            <v>許智淵</v>
          </cell>
          <cell r="E14414" t="str">
            <v>許智淵先生</v>
          </cell>
          <cell r="F14414">
            <v>920009191</v>
          </cell>
        </row>
        <row r="14415">
          <cell r="A14415" t="str">
            <v>V958271</v>
          </cell>
          <cell r="B14415" t="str">
            <v>AXA8933</v>
          </cell>
          <cell r="C14415" t="str">
            <v>小姐</v>
          </cell>
          <cell r="D14415" t="str">
            <v>湯安安</v>
          </cell>
          <cell r="E14415" t="str">
            <v>湯安安小姐</v>
          </cell>
          <cell r="F14415">
            <v>931048780</v>
          </cell>
        </row>
        <row r="14416">
          <cell r="A14416" t="str">
            <v>V958274</v>
          </cell>
          <cell r="B14416" t="str">
            <v>ATQ0986</v>
          </cell>
          <cell r="C14416" t="str">
            <v>小姐</v>
          </cell>
          <cell r="D14416" t="str">
            <v>楊雅惠</v>
          </cell>
          <cell r="E14416" t="str">
            <v>楊雅惠小姐</v>
          </cell>
          <cell r="F14416">
            <v>917550178</v>
          </cell>
        </row>
        <row r="14417">
          <cell r="A14417" t="str">
            <v>V958319</v>
          </cell>
          <cell r="B14417" t="str">
            <v>AWZ3696</v>
          </cell>
          <cell r="C14417" t="str">
            <v>小姐</v>
          </cell>
          <cell r="D14417" t="str">
            <v>北台企業有限公司何必華</v>
          </cell>
          <cell r="E14417" t="str">
            <v>何必華小姐</v>
          </cell>
          <cell r="F14417">
            <v>918181268</v>
          </cell>
        </row>
        <row r="14418">
          <cell r="A14418" t="str">
            <v>V958330</v>
          </cell>
          <cell r="B14418" t="str">
            <v>AWZ9113</v>
          </cell>
          <cell r="C14418" t="str">
            <v>先生</v>
          </cell>
          <cell r="D14418" t="str">
            <v>張家棟</v>
          </cell>
          <cell r="E14418" t="str">
            <v>張家棟先生</v>
          </cell>
          <cell r="F14418">
            <v>970036367</v>
          </cell>
        </row>
        <row r="14419">
          <cell r="A14419" t="str">
            <v>V958336</v>
          </cell>
          <cell r="B14419" t="str">
            <v>AXA7683</v>
          </cell>
          <cell r="C14419" t="str">
            <v>先生</v>
          </cell>
          <cell r="D14419" t="str">
            <v>謝維雄</v>
          </cell>
          <cell r="E14419" t="str">
            <v>謝維雄先生</v>
          </cell>
          <cell r="F14419">
            <v>916913752</v>
          </cell>
        </row>
        <row r="14420">
          <cell r="A14420" t="str">
            <v>V958337</v>
          </cell>
          <cell r="B14420" t="str">
            <v>AZW6368</v>
          </cell>
          <cell r="C14420" t="str">
            <v>小姐</v>
          </cell>
          <cell r="D14420" t="str">
            <v>許力心</v>
          </cell>
          <cell r="E14420" t="str">
            <v>許力心小姐</v>
          </cell>
          <cell r="F14420">
            <v>972191241</v>
          </cell>
        </row>
        <row r="14421">
          <cell r="A14421" t="str">
            <v>V958454</v>
          </cell>
          <cell r="B14421" t="str">
            <v>AZK5788</v>
          </cell>
          <cell r="C14421" t="str">
            <v>小姐</v>
          </cell>
          <cell r="D14421" t="str">
            <v>潘幼華</v>
          </cell>
          <cell r="E14421" t="str">
            <v>潘幼華小姐</v>
          </cell>
          <cell r="F14421">
            <v>905553862</v>
          </cell>
        </row>
        <row r="14422">
          <cell r="A14422" t="str">
            <v>V967984</v>
          </cell>
          <cell r="B14422" t="str">
            <v>ATF2578</v>
          </cell>
          <cell r="C14422" t="str">
            <v>小姐</v>
          </cell>
          <cell r="D14422" t="str">
            <v>翁珮萱</v>
          </cell>
          <cell r="E14422" t="str">
            <v>翁珮萱小姐</v>
          </cell>
          <cell r="F14422">
            <v>989588649</v>
          </cell>
        </row>
        <row r="14423">
          <cell r="A14423" t="str">
            <v>V968208</v>
          </cell>
          <cell r="B14423" t="str">
            <v>ASF9058</v>
          </cell>
          <cell r="C14423" t="str">
            <v>先生</v>
          </cell>
          <cell r="D14423" t="str">
            <v>謝孟宇</v>
          </cell>
          <cell r="E14423" t="str">
            <v>謝孟宇先生</v>
          </cell>
          <cell r="F14423">
            <v>972720887</v>
          </cell>
        </row>
        <row r="14424">
          <cell r="A14424" t="str">
            <v>V968361</v>
          </cell>
          <cell r="B14424" t="str">
            <v>ATT9965</v>
          </cell>
          <cell r="C14424" t="str">
            <v>先生</v>
          </cell>
          <cell r="D14424" t="str">
            <v>聚峰地板有限公司郭啟祥</v>
          </cell>
          <cell r="E14424" t="str">
            <v>郭啟祥先生</v>
          </cell>
          <cell r="F14424">
            <v>919938063</v>
          </cell>
        </row>
        <row r="14425">
          <cell r="A14425" t="str">
            <v>V968370</v>
          </cell>
          <cell r="B14425" t="str">
            <v>ATD8336</v>
          </cell>
          <cell r="C14425" t="str">
            <v>先生</v>
          </cell>
          <cell r="D14425" t="str">
            <v>楊恩齊</v>
          </cell>
          <cell r="E14425" t="str">
            <v>楊恩齊先生</v>
          </cell>
          <cell r="F14425">
            <v>916613583</v>
          </cell>
        </row>
        <row r="14426">
          <cell r="A14426" t="str">
            <v>V968577</v>
          </cell>
          <cell r="B14426">
            <v>2512717</v>
          </cell>
          <cell r="C14426" t="str">
            <v>先生</v>
          </cell>
          <cell r="D14426" t="str">
            <v>蕭文嘉</v>
          </cell>
          <cell r="E14426" t="str">
            <v>蕭文嘉先生</v>
          </cell>
          <cell r="F14426">
            <v>988667775</v>
          </cell>
        </row>
        <row r="14427">
          <cell r="A14427" t="str">
            <v>V968922</v>
          </cell>
          <cell r="B14427" t="str">
            <v>ATG0866</v>
          </cell>
          <cell r="C14427" t="str">
            <v>先生</v>
          </cell>
          <cell r="D14427" t="str">
            <v>李朝仲</v>
          </cell>
          <cell r="E14427" t="str">
            <v>李朝仲先生</v>
          </cell>
          <cell r="F14427">
            <v>910264623</v>
          </cell>
        </row>
        <row r="14428">
          <cell r="A14428" t="str">
            <v>V968924</v>
          </cell>
          <cell r="B14428" t="str">
            <v>ATG1535</v>
          </cell>
          <cell r="C14428" t="str">
            <v>先生</v>
          </cell>
          <cell r="D14428" t="str">
            <v>蕭天長</v>
          </cell>
          <cell r="E14428" t="str">
            <v>蕭天長先生</v>
          </cell>
          <cell r="F14428">
            <v>937566888</v>
          </cell>
        </row>
        <row r="14429">
          <cell r="A14429" t="str">
            <v>V969066</v>
          </cell>
          <cell r="B14429" t="str">
            <v>ATF6335</v>
          </cell>
          <cell r="C14429" t="str">
            <v>先生</v>
          </cell>
          <cell r="D14429" t="str">
            <v>鄭勻棓</v>
          </cell>
          <cell r="E14429" t="str">
            <v>鄭勻棓先生</v>
          </cell>
          <cell r="F14429">
            <v>936185295</v>
          </cell>
        </row>
        <row r="14430">
          <cell r="A14430" t="str">
            <v>V969072</v>
          </cell>
          <cell r="B14430" t="str">
            <v>ATF8765</v>
          </cell>
          <cell r="C14430" t="str">
            <v>小姐</v>
          </cell>
          <cell r="D14430" t="str">
            <v>賴咨羽</v>
          </cell>
          <cell r="E14430" t="str">
            <v>賴咨羽小姐</v>
          </cell>
          <cell r="F14430">
            <v>956753159</v>
          </cell>
        </row>
        <row r="14431">
          <cell r="A14431" t="str">
            <v>V969073</v>
          </cell>
          <cell r="B14431" t="str">
            <v>ATE5105</v>
          </cell>
          <cell r="C14431" t="str">
            <v>先生</v>
          </cell>
          <cell r="D14431" t="str">
            <v>林政賢</v>
          </cell>
          <cell r="E14431" t="str">
            <v>林政賢先生</v>
          </cell>
          <cell r="F14431">
            <v>988302008</v>
          </cell>
        </row>
        <row r="14432">
          <cell r="A14432" t="str">
            <v>V969075</v>
          </cell>
          <cell r="B14432" t="str">
            <v>ATV0927</v>
          </cell>
          <cell r="C14432" t="str">
            <v>先生</v>
          </cell>
          <cell r="D14432" t="str">
            <v>王富民</v>
          </cell>
          <cell r="E14432" t="str">
            <v>王富民先生</v>
          </cell>
          <cell r="F14432">
            <v>936054014</v>
          </cell>
        </row>
        <row r="14433">
          <cell r="A14433" t="str">
            <v>V969606</v>
          </cell>
          <cell r="B14433" t="str">
            <v>ATH3077</v>
          </cell>
          <cell r="C14433" t="str">
            <v>先生</v>
          </cell>
          <cell r="D14433" t="str">
            <v>郭兆強</v>
          </cell>
          <cell r="E14433" t="str">
            <v>郭兆強先生</v>
          </cell>
          <cell r="F14433">
            <v>952598162</v>
          </cell>
        </row>
        <row r="14434">
          <cell r="A14434" t="str">
            <v>V971150</v>
          </cell>
          <cell r="B14434" t="str">
            <v>ASF6779</v>
          </cell>
          <cell r="C14434" t="str">
            <v>先生</v>
          </cell>
          <cell r="D14434" t="str">
            <v>楊承峰</v>
          </cell>
          <cell r="E14434" t="str">
            <v>楊承峰先生</v>
          </cell>
          <cell r="F14434">
            <v>919063193</v>
          </cell>
        </row>
        <row r="14435">
          <cell r="A14435" t="str">
            <v>V973182</v>
          </cell>
          <cell r="B14435" t="str">
            <v>AWY9793</v>
          </cell>
          <cell r="C14435" t="str">
            <v>小姐</v>
          </cell>
          <cell r="D14435" t="str">
            <v>邱曉鵑</v>
          </cell>
          <cell r="E14435" t="str">
            <v>邱曉鵑小姐</v>
          </cell>
          <cell r="F14435">
            <v>918555850</v>
          </cell>
        </row>
        <row r="14436">
          <cell r="A14436" t="str">
            <v>V973447</v>
          </cell>
          <cell r="B14436" t="str">
            <v>RBW5168</v>
          </cell>
          <cell r="C14436" t="str">
            <v>先生</v>
          </cell>
          <cell r="D14436" t="str">
            <v>格上汽車租賃股份有限公司周華文</v>
          </cell>
          <cell r="E14436" t="str">
            <v>周華文先生</v>
          </cell>
          <cell r="F14436">
            <v>921616091</v>
          </cell>
        </row>
        <row r="14437">
          <cell r="A14437" t="str">
            <v>V974551</v>
          </cell>
          <cell r="B14437" t="str">
            <v>RBW5688</v>
          </cell>
          <cell r="C14437" t="str">
            <v>先生</v>
          </cell>
          <cell r="D14437" t="str">
            <v>格上汽車租賃股份有限公司周華文</v>
          </cell>
          <cell r="E14437" t="str">
            <v>周華文先生</v>
          </cell>
          <cell r="F14437">
            <v>921616091</v>
          </cell>
        </row>
        <row r="14438">
          <cell r="A14438" t="str">
            <v>V979919</v>
          </cell>
          <cell r="B14438" t="str">
            <v>AWD5617</v>
          </cell>
          <cell r="C14438" t="str">
            <v>先生</v>
          </cell>
          <cell r="D14438" t="str">
            <v>張文駿</v>
          </cell>
          <cell r="E14438" t="str">
            <v>張文駿先生</v>
          </cell>
          <cell r="F14438">
            <v>972858765</v>
          </cell>
        </row>
        <row r="14439">
          <cell r="A14439" t="str">
            <v>V980593</v>
          </cell>
          <cell r="B14439" t="str">
            <v>RCD6583</v>
          </cell>
          <cell r="C14439" t="str">
            <v>小姐</v>
          </cell>
          <cell r="D14439" t="str">
            <v>台灣諾和諾德藥品(股)-格上顏淑芬</v>
          </cell>
          <cell r="E14439" t="str">
            <v>顏淑芬小姐</v>
          </cell>
          <cell r="F14439">
            <v>952527745</v>
          </cell>
        </row>
        <row r="14440">
          <cell r="A14440" t="str">
            <v>V987527</v>
          </cell>
          <cell r="B14440" t="str">
            <v>ATF8760</v>
          </cell>
          <cell r="C14440" t="str">
            <v>小姐</v>
          </cell>
          <cell r="D14440" t="str">
            <v>黃惠玲</v>
          </cell>
          <cell r="E14440" t="str">
            <v>黃惠玲小姐</v>
          </cell>
          <cell r="F14440">
            <v>912959979</v>
          </cell>
        </row>
        <row r="14441">
          <cell r="A14441" t="str">
            <v>V988523</v>
          </cell>
          <cell r="B14441" t="str">
            <v>AXE2022</v>
          </cell>
          <cell r="C14441" t="str">
            <v>先生</v>
          </cell>
          <cell r="D14441" t="str">
            <v>游嘉沂</v>
          </cell>
          <cell r="E14441" t="str">
            <v>游嘉沂先生</v>
          </cell>
          <cell r="F14441">
            <v>913811065</v>
          </cell>
        </row>
        <row r="14442">
          <cell r="A14442" t="str">
            <v>V988592</v>
          </cell>
          <cell r="B14442" t="str">
            <v>ATE8135</v>
          </cell>
          <cell r="C14442" t="str">
            <v>先生</v>
          </cell>
          <cell r="D14442" t="str">
            <v>李珍賢</v>
          </cell>
          <cell r="E14442" t="str">
            <v>李珍賢先生</v>
          </cell>
          <cell r="F14442">
            <v>928021105</v>
          </cell>
        </row>
        <row r="14443">
          <cell r="A14443" t="str">
            <v>VA09163</v>
          </cell>
          <cell r="B14443" t="str">
            <v>AXJ6862</v>
          </cell>
          <cell r="C14443" t="str">
            <v>先生</v>
          </cell>
          <cell r="D14443" t="str">
            <v>周祖菴</v>
          </cell>
          <cell r="E14443" t="str">
            <v>周祖菴先生</v>
          </cell>
          <cell r="F14443">
            <v>938966366</v>
          </cell>
        </row>
        <row r="14444">
          <cell r="A14444" t="str">
            <v>VA09836</v>
          </cell>
          <cell r="B14444" t="str">
            <v>AXC0071</v>
          </cell>
          <cell r="C14444" t="str">
            <v>先生</v>
          </cell>
          <cell r="D14444" t="str">
            <v>鎔德股份有限公司陳德益</v>
          </cell>
          <cell r="E14444" t="str">
            <v>陳德益先生</v>
          </cell>
          <cell r="F14444">
            <v>900000000</v>
          </cell>
        </row>
        <row r="14445">
          <cell r="A14445" t="str">
            <v>VA09838</v>
          </cell>
          <cell r="B14445" t="str">
            <v>ATQ6396</v>
          </cell>
          <cell r="C14445" t="str">
            <v>先生</v>
          </cell>
          <cell r="D14445" t="str">
            <v>姚瑩生</v>
          </cell>
          <cell r="E14445" t="str">
            <v>姚瑩生先生</v>
          </cell>
          <cell r="F14445">
            <v>928422399</v>
          </cell>
        </row>
        <row r="14446">
          <cell r="A14446" t="str">
            <v>VA09982</v>
          </cell>
          <cell r="B14446" t="str">
            <v>RCA5162</v>
          </cell>
          <cell r="C14446" t="str">
            <v>先生</v>
          </cell>
          <cell r="D14446" t="str">
            <v>譚智勳</v>
          </cell>
          <cell r="E14446" t="str">
            <v>譚智勳先生</v>
          </cell>
          <cell r="F14446">
            <v>936097989</v>
          </cell>
        </row>
        <row r="14447">
          <cell r="A14447" t="str">
            <v>VA09985</v>
          </cell>
          <cell r="B14447" t="str">
            <v>AXA1998</v>
          </cell>
          <cell r="C14447" t="str">
            <v>先生</v>
          </cell>
          <cell r="D14447" t="str">
            <v>羅邦</v>
          </cell>
          <cell r="E14447" t="str">
            <v>羅邦先生</v>
          </cell>
          <cell r="F14447">
            <v>939623001</v>
          </cell>
        </row>
        <row r="14448">
          <cell r="A14448" t="str">
            <v>VA09986</v>
          </cell>
          <cell r="B14448" t="str">
            <v>RCB6658</v>
          </cell>
          <cell r="C14448" t="str">
            <v>先生</v>
          </cell>
          <cell r="D14448" t="str">
            <v>佳家工程行-日盛全台通許家榮</v>
          </cell>
          <cell r="E14448" t="str">
            <v>許家榮先生</v>
          </cell>
          <cell r="F14448">
            <v>937382240</v>
          </cell>
        </row>
        <row r="14449">
          <cell r="A14449" t="str">
            <v>VA09987</v>
          </cell>
          <cell r="B14449" t="str">
            <v>RBZ1599</v>
          </cell>
          <cell r="C14449" t="str">
            <v>先生</v>
          </cell>
          <cell r="D14449" t="str">
            <v>逢國食品股份有限公司-格上王駿瑜</v>
          </cell>
          <cell r="E14449" t="str">
            <v>王駿瑜先生</v>
          </cell>
          <cell r="F14449">
            <v>937082277</v>
          </cell>
        </row>
        <row r="14450">
          <cell r="A14450" t="str">
            <v>VA11380</v>
          </cell>
          <cell r="B14450" t="str">
            <v>ATG7286</v>
          </cell>
          <cell r="C14450" t="str">
            <v>先生</v>
          </cell>
          <cell r="D14450" t="str">
            <v>張伯睿</v>
          </cell>
          <cell r="E14450" t="str">
            <v>張伯睿先生</v>
          </cell>
          <cell r="F14450">
            <v>958858953</v>
          </cell>
        </row>
        <row r="14451">
          <cell r="A14451" t="str">
            <v>VA11623</v>
          </cell>
          <cell r="B14451" t="str">
            <v>BMW3333</v>
          </cell>
          <cell r="C14451" t="str">
            <v>先生</v>
          </cell>
          <cell r="D14451" t="str">
            <v>簡良嘉</v>
          </cell>
          <cell r="E14451" t="str">
            <v>簡良嘉先生</v>
          </cell>
          <cell r="F14451">
            <v>922441339</v>
          </cell>
        </row>
        <row r="14452">
          <cell r="A14452" t="str">
            <v>VA13683</v>
          </cell>
          <cell r="B14452" t="str">
            <v>ATH2250</v>
          </cell>
          <cell r="C14452" t="str">
            <v>先生</v>
          </cell>
          <cell r="D14452" t="str">
            <v>林聖彧</v>
          </cell>
          <cell r="E14452" t="str">
            <v>林聖彧先生</v>
          </cell>
          <cell r="F14452">
            <v>921131647</v>
          </cell>
        </row>
        <row r="14453">
          <cell r="A14453" t="str">
            <v>VA13685</v>
          </cell>
          <cell r="B14453" t="str">
            <v>ATM0220</v>
          </cell>
          <cell r="C14453" t="str">
            <v>小姐</v>
          </cell>
          <cell r="D14453" t="str">
            <v>陸燕君</v>
          </cell>
          <cell r="E14453" t="str">
            <v>陸燕君小姐</v>
          </cell>
          <cell r="F14453">
            <v>970733087</v>
          </cell>
        </row>
        <row r="14454">
          <cell r="A14454" t="str">
            <v>VA13768</v>
          </cell>
          <cell r="B14454" t="str">
            <v>AYA6009</v>
          </cell>
          <cell r="C14454" t="str">
            <v>小姐</v>
          </cell>
          <cell r="D14454" t="str">
            <v>邱媛莉</v>
          </cell>
          <cell r="E14454" t="str">
            <v>邱媛莉小姐</v>
          </cell>
          <cell r="F14454">
            <v>976887762</v>
          </cell>
        </row>
        <row r="14455">
          <cell r="A14455" t="str">
            <v>VA13805</v>
          </cell>
          <cell r="B14455" t="str">
            <v>ATW6008</v>
          </cell>
          <cell r="C14455" t="str">
            <v>先生</v>
          </cell>
          <cell r="D14455" t="str">
            <v>冠魁電機(股)-財盟租賃劉育宏</v>
          </cell>
          <cell r="E14455" t="str">
            <v>劉育宏先生</v>
          </cell>
          <cell r="F14455">
            <v>928276161</v>
          </cell>
        </row>
        <row r="14456">
          <cell r="A14456" t="str">
            <v>VA52572</v>
          </cell>
          <cell r="B14456" t="str">
            <v>RBZ0530</v>
          </cell>
          <cell r="C14456" t="str">
            <v>小姐</v>
          </cell>
          <cell r="D14456" t="str">
            <v>恆貿國際商業有限公司-中租林心語</v>
          </cell>
          <cell r="E14456" t="str">
            <v>林心語小姐</v>
          </cell>
          <cell r="F14456">
            <v>989199850</v>
          </cell>
        </row>
        <row r="14457">
          <cell r="A14457" t="str">
            <v>VB64006</v>
          </cell>
          <cell r="B14457" t="str">
            <v>BMW精品</v>
          </cell>
          <cell r="C14457" t="str">
            <v>先生</v>
          </cell>
          <cell r="D14457" t="str">
            <v>Bmw精品保固專用代號</v>
          </cell>
          <cell r="E14457" t="str">
            <v>Bmw精品保固專用代號先生</v>
          </cell>
          <cell r="F14457">
            <v>900000000</v>
          </cell>
        </row>
        <row r="14458">
          <cell r="A14458" t="str">
            <v>VB85679</v>
          </cell>
          <cell r="B14458" t="str">
            <v>AXD9595</v>
          </cell>
          <cell r="C14458" t="str">
            <v>先生</v>
          </cell>
          <cell r="D14458" t="str">
            <v>三澧企業股份有限公司林建佑</v>
          </cell>
          <cell r="E14458" t="str">
            <v>林建佑先生</v>
          </cell>
          <cell r="F14458">
            <v>935700266</v>
          </cell>
        </row>
        <row r="14459">
          <cell r="A14459" t="str">
            <v>VC80215</v>
          </cell>
          <cell r="B14459" t="str">
            <v>ZD3206</v>
          </cell>
          <cell r="C14459" t="str">
            <v>小姐</v>
          </cell>
          <cell r="D14459" t="str">
            <v>鍾卓軒</v>
          </cell>
          <cell r="E14459" t="str">
            <v>勤美蘭小姐</v>
          </cell>
          <cell r="F14459">
            <v>933918829</v>
          </cell>
        </row>
        <row r="14460">
          <cell r="A14460" t="str">
            <v>VC90145</v>
          </cell>
          <cell r="B14460" t="str">
            <v>AXF7828</v>
          </cell>
          <cell r="C14460" t="str">
            <v>先生</v>
          </cell>
          <cell r="D14460" t="str">
            <v>吳胤良</v>
          </cell>
          <cell r="E14460" t="str">
            <v>吳胤良先生</v>
          </cell>
          <cell r="F14460">
            <v>920165577</v>
          </cell>
        </row>
        <row r="14461">
          <cell r="A14461" t="str">
            <v>VC90357</v>
          </cell>
          <cell r="B14461" t="str">
            <v>AXZ0516</v>
          </cell>
          <cell r="C14461" t="str">
            <v>小姐</v>
          </cell>
          <cell r="D14461" t="str">
            <v>黃筱妮</v>
          </cell>
          <cell r="E14461" t="str">
            <v>黃筱妮小姐</v>
          </cell>
          <cell r="F14461">
            <v>978925512</v>
          </cell>
        </row>
        <row r="14462">
          <cell r="A14462" t="str">
            <v>VC90692</v>
          </cell>
          <cell r="B14462" t="str">
            <v>VC90692</v>
          </cell>
          <cell r="C14462" t="str">
            <v>先生</v>
          </cell>
          <cell r="D14462" t="str">
            <v>鉑德汽車股份有限公司程柏盛</v>
          </cell>
          <cell r="E14462" t="str">
            <v>程柏盛先生</v>
          </cell>
          <cell r="F14462">
            <v>936033878</v>
          </cell>
        </row>
        <row r="14463">
          <cell r="A14463" t="str">
            <v>VD15646</v>
          </cell>
          <cell r="B14463" t="str">
            <v>AWH8663</v>
          </cell>
          <cell r="C14463" t="str">
            <v>先生</v>
          </cell>
          <cell r="D14463" t="str">
            <v>張淑蓮</v>
          </cell>
          <cell r="E14463" t="str">
            <v>吳宣毅先生</v>
          </cell>
          <cell r="F14463">
            <v>952336853</v>
          </cell>
        </row>
        <row r="14464">
          <cell r="A14464" t="str">
            <v>VD15647</v>
          </cell>
          <cell r="B14464" t="str">
            <v>AWW1677</v>
          </cell>
          <cell r="C14464" t="str">
            <v>小姐</v>
          </cell>
          <cell r="D14464" t="str">
            <v>陳衣裔</v>
          </cell>
          <cell r="E14464" t="str">
            <v>陳衣裔小姐</v>
          </cell>
          <cell r="F14464">
            <v>953117772</v>
          </cell>
        </row>
        <row r="14465">
          <cell r="A14465" t="str">
            <v>VD15748</v>
          </cell>
          <cell r="B14465" t="str">
            <v>AXB0901</v>
          </cell>
          <cell r="C14465" t="str">
            <v>小姐</v>
          </cell>
          <cell r="D14465" t="str">
            <v>陳翊玟</v>
          </cell>
          <cell r="E14465" t="str">
            <v>陳翊玟小姐</v>
          </cell>
          <cell r="F14465">
            <v>961270006</v>
          </cell>
        </row>
        <row r="14466">
          <cell r="A14466" t="str">
            <v>VD16140</v>
          </cell>
          <cell r="B14466" t="str">
            <v>AXD6132</v>
          </cell>
          <cell r="C14466" t="str">
            <v>先生</v>
          </cell>
          <cell r="D14466" t="str">
            <v>浩辰企業何啟道</v>
          </cell>
          <cell r="E14466" t="str">
            <v>何啟道先生</v>
          </cell>
          <cell r="F14466">
            <v>933205590</v>
          </cell>
        </row>
        <row r="14467">
          <cell r="A14467" t="str">
            <v>VD16147</v>
          </cell>
          <cell r="B14467" t="str">
            <v>AXB9336</v>
          </cell>
          <cell r="C14467" t="str">
            <v>先生</v>
          </cell>
          <cell r="D14467" t="str">
            <v>應思漢</v>
          </cell>
          <cell r="E14467" t="str">
            <v>應思漢先生</v>
          </cell>
          <cell r="F14467">
            <v>920163271</v>
          </cell>
        </row>
        <row r="14468">
          <cell r="A14468" t="str">
            <v>VD17097</v>
          </cell>
          <cell r="B14468" t="str">
            <v>AXC5022</v>
          </cell>
          <cell r="C14468" t="str">
            <v>先生</v>
          </cell>
          <cell r="D14468" t="str">
            <v>楊東明</v>
          </cell>
          <cell r="E14468" t="str">
            <v>楊東明先生</v>
          </cell>
          <cell r="F14468">
            <v>932658813</v>
          </cell>
        </row>
        <row r="14469">
          <cell r="A14469" t="str">
            <v>VD18183</v>
          </cell>
          <cell r="B14469" t="str">
            <v>RCD0689</v>
          </cell>
          <cell r="C14469" t="str">
            <v>先生</v>
          </cell>
          <cell r="D14469" t="str">
            <v>尚展空間設計有限公司-遠銀國際租賃(股)公司吳啟民</v>
          </cell>
          <cell r="E14469" t="str">
            <v>吳啟民先生</v>
          </cell>
          <cell r="F14469">
            <v>931045888</v>
          </cell>
        </row>
        <row r="14470">
          <cell r="A14470" t="str">
            <v>VD24560</v>
          </cell>
          <cell r="B14470" t="str">
            <v>AZD1111</v>
          </cell>
          <cell r="C14470" t="str">
            <v>先生</v>
          </cell>
          <cell r="D14470" t="str">
            <v>高嘉煒</v>
          </cell>
          <cell r="E14470" t="str">
            <v>高嘉煒先生</v>
          </cell>
          <cell r="F14470">
            <v>912000895</v>
          </cell>
        </row>
        <row r="14471">
          <cell r="A14471" t="str">
            <v>VD74487</v>
          </cell>
          <cell r="B14471" t="str">
            <v>EAA0918</v>
          </cell>
          <cell r="C14471" t="str">
            <v>小姐</v>
          </cell>
          <cell r="D14471" t="str">
            <v>黃貞菱</v>
          </cell>
          <cell r="E14471" t="str">
            <v>黃貞菱小姐</v>
          </cell>
          <cell r="F14471">
            <v>933055744</v>
          </cell>
        </row>
        <row r="14472">
          <cell r="A14472" t="str">
            <v>VD84877</v>
          </cell>
          <cell r="B14472" t="str">
            <v>AZM0310</v>
          </cell>
          <cell r="C14472" t="str">
            <v>先生</v>
          </cell>
          <cell r="D14472" t="str">
            <v>黃政安</v>
          </cell>
          <cell r="E14472" t="str">
            <v>黃政安先生</v>
          </cell>
          <cell r="F14472">
            <v>973712142</v>
          </cell>
        </row>
        <row r="14473">
          <cell r="A14473" t="str">
            <v>VH22976</v>
          </cell>
          <cell r="B14473" t="str">
            <v>AJH7777</v>
          </cell>
          <cell r="C14473" t="str">
            <v>先生</v>
          </cell>
          <cell r="D14473" t="str">
            <v>謝瑋展</v>
          </cell>
          <cell r="E14473" t="str">
            <v>謝瑋展先生</v>
          </cell>
          <cell r="F14473">
            <v>988757096</v>
          </cell>
        </row>
        <row r="14474">
          <cell r="A14474" t="str">
            <v>VK09208</v>
          </cell>
          <cell r="B14474" t="str">
            <v>0008A2</v>
          </cell>
          <cell r="C14474" t="str">
            <v>先生</v>
          </cell>
          <cell r="D14474" t="str">
            <v>古博文</v>
          </cell>
          <cell r="E14474" t="str">
            <v>古博文先生</v>
          </cell>
          <cell r="F14474">
            <v>916315606</v>
          </cell>
        </row>
        <row r="14475">
          <cell r="A14475" t="str">
            <v>VK10183</v>
          </cell>
          <cell r="B14475" t="str">
            <v>6059ZR</v>
          </cell>
          <cell r="C14475" t="str">
            <v>先生</v>
          </cell>
          <cell r="D14475" t="str">
            <v>車已賣</v>
          </cell>
          <cell r="E14475" t="str">
            <v>車已賣先生</v>
          </cell>
          <cell r="F14475">
            <v>900000000</v>
          </cell>
        </row>
        <row r="14476">
          <cell r="A14476" t="str">
            <v>VK10655</v>
          </cell>
          <cell r="B14476" t="str">
            <v>9520ZR</v>
          </cell>
          <cell r="C14476" t="str">
            <v>先生</v>
          </cell>
          <cell r="D14476" t="str">
            <v>玉得全球有限公司張至穎</v>
          </cell>
          <cell r="E14476" t="str">
            <v>張至穎先生</v>
          </cell>
          <cell r="F14476">
            <v>928899003</v>
          </cell>
        </row>
        <row r="14477">
          <cell r="A14477" t="str">
            <v>VK10790</v>
          </cell>
          <cell r="B14477" t="str">
            <v>9918A6</v>
          </cell>
          <cell r="C14477" t="str">
            <v>先生</v>
          </cell>
          <cell r="D14477" t="str">
            <v>陳志星</v>
          </cell>
          <cell r="E14477" t="str">
            <v>陳志星先生</v>
          </cell>
          <cell r="F14477">
            <v>972202635</v>
          </cell>
        </row>
        <row r="14478">
          <cell r="A14478" t="str">
            <v>VK10844</v>
          </cell>
          <cell r="B14478" t="str">
            <v>5733ZS</v>
          </cell>
          <cell r="C14478" t="str">
            <v>小姐</v>
          </cell>
          <cell r="D14478" t="str">
            <v>馬正薰</v>
          </cell>
          <cell r="E14478" t="str">
            <v>馬正薰小姐</v>
          </cell>
          <cell r="F14478">
            <v>927157268</v>
          </cell>
        </row>
        <row r="14479">
          <cell r="A14479" t="str">
            <v>VL59551</v>
          </cell>
          <cell r="B14479" t="str">
            <v>6578M3</v>
          </cell>
          <cell r="C14479" t="str">
            <v>先生</v>
          </cell>
          <cell r="D14479" t="str">
            <v>周仁傑</v>
          </cell>
          <cell r="E14479" t="str">
            <v>吳任原先生</v>
          </cell>
          <cell r="F14479">
            <v>915672775</v>
          </cell>
        </row>
        <row r="14480">
          <cell r="A14480" t="str">
            <v>VL59593</v>
          </cell>
          <cell r="B14480" t="str">
            <v>1939J6</v>
          </cell>
          <cell r="C14480" t="str">
            <v>小姐</v>
          </cell>
          <cell r="D14480" t="str">
            <v>黃采婷</v>
          </cell>
          <cell r="E14480" t="str">
            <v>黃采婷小姐</v>
          </cell>
          <cell r="F14480">
            <v>936902990</v>
          </cell>
        </row>
        <row r="14481">
          <cell r="A14481" t="str">
            <v>VL59614</v>
          </cell>
          <cell r="B14481" t="str">
            <v>1670J5</v>
          </cell>
          <cell r="C14481" t="str">
            <v>小姐</v>
          </cell>
          <cell r="D14481" t="str">
            <v>張雅怡</v>
          </cell>
          <cell r="E14481" t="str">
            <v>張雅怡小姐</v>
          </cell>
          <cell r="F14481">
            <v>953907535</v>
          </cell>
        </row>
        <row r="14482">
          <cell r="A14482" t="str">
            <v>VL59652</v>
          </cell>
          <cell r="B14482" t="str">
            <v>7559K9</v>
          </cell>
          <cell r="C14482" t="str">
            <v>先生</v>
          </cell>
          <cell r="D14482" t="str">
            <v>百大葡萄酒有限公司邱致榮</v>
          </cell>
          <cell r="E14482" t="str">
            <v>顏銘宏先生</v>
          </cell>
          <cell r="F14482">
            <v>979966281</v>
          </cell>
        </row>
        <row r="14483">
          <cell r="A14483" t="str">
            <v>VL59696</v>
          </cell>
          <cell r="B14483" t="str">
            <v>3680Q9</v>
          </cell>
          <cell r="C14483" t="str">
            <v>先生</v>
          </cell>
          <cell r="D14483" t="str">
            <v>許聖宏</v>
          </cell>
          <cell r="E14483" t="str">
            <v>許聖宏先生</v>
          </cell>
          <cell r="F14483">
            <v>928109810</v>
          </cell>
        </row>
        <row r="14484">
          <cell r="A14484" t="str">
            <v>VL59813</v>
          </cell>
          <cell r="B14484" t="str">
            <v>0088H3</v>
          </cell>
          <cell r="C14484" t="str">
            <v>先生</v>
          </cell>
          <cell r="D14484" t="str">
            <v>周奕良</v>
          </cell>
          <cell r="E14484" t="str">
            <v>周奕良先生</v>
          </cell>
          <cell r="F14484">
            <v>988211988</v>
          </cell>
        </row>
        <row r="14485">
          <cell r="A14485" t="str">
            <v>VL59842</v>
          </cell>
          <cell r="B14485" t="str">
            <v>AKK2850</v>
          </cell>
          <cell r="C14485" t="str">
            <v>先生</v>
          </cell>
          <cell r="D14485" t="str">
            <v>賴旋恩</v>
          </cell>
          <cell r="E14485" t="str">
            <v>賴旋恩先生</v>
          </cell>
          <cell r="F14485">
            <v>933200655</v>
          </cell>
        </row>
        <row r="14486">
          <cell r="A14486" t="str">
            <v>VM04091</v>
          </cell>
          <cell r="B14486" t="str">
            <v>AKP8616</v>
          </cell>
          <cell r="C14486" t="str">
            <v>先生</v>
          </cell>
          <cell r="D14486" t="str">
            <v>遠銀小客車租賃(股)黃敬堯</v>
          </cell>
          <cell r="E14486" t="str">
            <v>黃敬堯先生</v>
          </cell>
          <cell r="F14486">
            <v>933095116</v>
          </cell>
        </row>
        <row r="14487">
          <cell r="A14487" t="str">
            <v>VM04378</v>
          </cell>
          <cell r="B14487" t="str">
            <v>AGR2128</v>
          </cell>
          <cell r="C14487" t="str">
            <v>先生</v>
          </cell>
          <cell r="D14487" t="str">
            <v>陳俊瑋</v>
          </cell>
          <cell r="E14487" t="str">
            <v>陳俊瑋先生</v>
          </cell>
          <cell r="F14487">
            <v>918911152</v>
          </cell>
        </row>
        <row r="14488">
          <cell r="A14488" t="str">
            <v>VM04392</v>
          </cell>
          <cell r="B14488" t="str">
            <v>7108H7</v>
          </cell>
          <cell r="C14488" t="str">
            <v>先生</v>
          </cell>
          <cell r="D14488" t="str">
            <v>張樹萱</v>
          </cell>
          <cell r="E14488" t="str">
            <v>李欣先生</v>
          </cell>
          <cell r="F14488">
            <v>921127067</v>
          </cell>
        </row>
        <row r="14489">
          <cell r="A14489" t="str">
            <v>VM05115</v>
          </cell>
          <cell r="B14489" t="str">
            <v>ASK1111</v>
          </cell>
          <cell r="C14489" t="str">
            <v>先生</v>
          </cell>
          <cell r="D14489" t="str">
            <v>徐昀瑋</v>
          </cell>
          <cell r="E14489" t="str">
            <v>徐昀瑋先生</v>
          </cell>
          <cell r="F14489">
            <v>912816100</v>
          </cell>
        </row>
        <row r="14490">
          <cell r="A14490" t="str">
            <v>VM05196</v>
          </cell>
          <cell r="B14490" t="str">
            <v>AAX8118</v>
          </cell>
          <cell r="C14490" t="str">
            <v>小姐</v>
          </cell>
          <cell r="D14490" t="str">
            <v>何宜靜</v>
          </cell>
          <cell r="E14490" t="str">
            <v>何宜靜小姐</v>
          </cell>
          <cell r="F14490">
            <v>926558035</v>
          </cell>
        </row>
        <row r="14491">
          <cell r="A14491" t="str">
            <v>VM05575</v>
          </cell>
          <cell r="B14491" t="str">
            <v>APP2555</v>
          </cell>
          <cell r="C14491" t="str">
            <v>先生</v>
          </cell>
          <cell r="D14491" t="str">
            <v>固時工業(有)-財盟租賃楊杰</v>
          </cell>
          <cell r="E14491" t="str">
            <v>楊杰先生</v>
          </cell>
          <cell r="F14491">
            <v>910111255</v>
          </cell>
        </row>
        <row r="14492">
          <cell r="A14492" t="str">
            <v>VM10337</v>
          </cell>
          <cell r="B14492" t="str">
            <v>9135T3</v>
          </cell>
          <cell r="C14492" t="str">
            <v>先生</v>
          </cell>
          <cell r="D14492" t="str">
            <v>符氣良</v>
          </cell>
          <cell r="E14492" t="str">
            <v>符氣良先生</v>
          </cell>
          <cell r="F14492">
            <v>920882878</v>
          </cell>
        </row>
        <row r="14493">
          <cell r="A14493" t="str">
            <v>VM68955</v>
          </cell>
          <cell r="B14493" t="str">
            <v>0505YC</v>
          </cell>
          <cell r="C14493" t="str">
            <v>小姐</v>
          </cell>
          <cell r="D14493" t="str">
            <v>天堂國際設計股份有限公司高純玲</v>
          </cell>
          <cell r="E14493" t="str">
            <v>高純玲小姐</v>
          </cell>
          <cell r="F14493">
            <v>935189098</v>
          </cell>
        </row>
        <row r="14494">
          <cell r="A14494" t="str">
            <v>VM71135</v>
          </cell>
          <cell r="B14494" t="str">
            <v>3758A2</v>
          </cell>
          <cell r="C14494" t="str">
            <v>先生</v>
          </cell>
          <cell r="D14494" t="str">
            <v>陳逸炘</v>
          </cell>
          <cell r="E14494" t="str">
            <v>陳逸炘先生</v>
          </cell>
          <cell r="F14494">
            <v>958011057</v>
          </cell>
        </row>
        <row r="14495">
          <cell r="A14495" t="str">
            <v>VM71136</v>
          </cell>
          <cell r="B14495" t="str">
            <v>2322A2</v>
          </cell>
          <cell r="C14495" t="str">
            <v>先生</v>
          </cell>
          <cell r="D14495" t="str">
            <v>徐旭誠</v>
          </cell>
          <cell r="E14495" t="str">
            <v>徐旭誠先生</v>
          </cell>
          <cell r="F14495">
            <v>928216741</v>
          </cell>
        </row>
        <row r="14496">
          <cell r="A14496" t="str">
            <v>VM71867</v>
          </cell>
          <cell r="B14496" t="str">
            <v>8891YH</v>
          </cell>
          <cell r="C14496" t="str">
            <v>先生</v>
          </cell>
          <cell r="D14496" t="str">
            <v>吳佳真</v>
          </cell>
          <cell r="E14496" t="str">
            <v>魏麒峰先生</v>
          </cell>
          <cell r="F14496">
            <v>988778308</v>
          </cell>
        </row>
        <row r="14497">
          <cell r="A14497" t="str">
            <v>VM71875</v>
          </cell>
          <cell r="B14497" t="str">
            <v>1111WV</v>
          </cell>
          <cell r="C14497" t="str">
            <v>先生</v>
          </cell>
          <cell r="D14497" t="str">
            <v>董仲智</v>
          </cell>
          <cell r="E14497" t="str">
            <v>董仲智先生</v>
          </cell>
          <cell r="F14497">
            <v>921588499</v>
          </cell>
        </row>
        <row r="14498">
          <cell r="A14498" t="str">
            <v>VM72478</v>
          </cell>
          <cell r="B14498" t="str">
            <v>RBC1220</v>
          </cell>
          <cell r="C14498" t="str">
            <v>先生</v>
          </cell>
          <cell r="D14498" t="str">
            <v>和運股份有限公司謝逸霖</v>
          </cell>
          <cell r="E14498" t="str">
            <v>謝逸霖先生</v>
          </cell>
          <cell r="F14498">
            <v>952299015</v>
          </cell>
        </row>
        <row r="14499">
          <cell r="A14499" t="str">
            <v>VM72793</v>
          </cell>
          <cell r="B14499" t="str">
            <v>6487YD</v>
          </cell>
          <cell r="C14499" t="str">
            <v>先生</v>
          </cell>
          <cell r="D14499" t="str">
            <v>范晉魁</v>
          </cell>
          <cell r="E14499" t="str">
            <v>范晉魁先生</v>
          </cell>
          <cell r="F14499">
            <v>921234966</v>
          </cell>
        </row>
        <row r="14500">
          <cell r="A14500" t="str">
            <v>VM73571</v>
          </cell>
          <cell r="B14500" t="str">
            <v>AQX7228</v>
          </cell>
          <cell r="C14500" t="str">
            <v>先生</v>
          </cell>
          <cell r="D14500" t="str">
            <v>矽萊克電子股份有限公司-李國棟</v>
          </cell>
          <cell r="E14500" t="str">
            <v>李國棟先生</v>
          </cell>
          <cell r="F14500">
            <v>933243643</v>
          </cell>
        </row>
        <row r="14501">
          <cell r="A14501" t="str">
            <v>VN08834</v>
          </cell>
          <cell r="B14501" t="str">
            <v>AAE1581</v>
          </cell>
          <cell r="C14501" t="str">
            <v>先生</v>
          </cell>
          <cell r="D14501" t="str">
            <v>喜騰娛樂有限公司李建龍</v>
          </cell>
          <cell r="E14501" t="str">
            <v>李建龍先生</v>
          </cell>
          <cell r="F14501">
            <v>935127560</v>
          </cell>
        </row>
        <row r="14502">
          <cell r="A14502" t="str">
            <v>VN09261</v>
          </cell>
          <cell r="B14502" t="str">
            <v>7171YS</v>
          </cell>
          <cell r="C14502" t="str">
            <v>先生</v>
          </cell>
          <cell r="D14502" t="str">
            <v>雅辰貿易有限公司鍾振忠</v>
          </cell>
          <cell r="E14502" t="str">
            <v>鍾振忠先生</v>
          </cell>
          <cell r="F14502">
            <v>911581388</v>
          </cell>
        </row>
        <row r="14503">
          <cell r="A14503" t="str">
            <v>VN09267</v>
          </cell>
          <cell r="B14503" t="str">
            <v>0800YC</v>
          </cell>
          <cell r="C14503" t="str">
            <v>先生</v>
          </cell>
          <cell r="D14503" t="str">
            <v>黃文宋</v>
          </cell>
          <cell r="E14503" t="str">
            <v>黃文宋先生</v>
          </cell>
          <cell r="F14503">
            <v>916691678</v>
          </cell>
        </row>
        <row r="14504">
          <cell r="A14504" t="str">
            <v>VN13312</v>
          </cell>
          <cell r="B14504" t="str">
            <v>4772YD</v>
          </cell>
          <cell r="C14504" t="str">
            <v>先生</v>
          </cell>
          <cell r="D14504" t="str">
            <v>李雨龍</v>
          </cell>
          <cell r="E14504" t="str">
            <v>李雨龍先生</v>
          </cell>
          <cell r="F14504">
            <v>939872512</v>
          </cell>
        </row>
        <row r="14505">
          <cell r="A14505" t="str">
            <v>VN13324</v>
          </cell>
          <cell r="B14505" t="str">
            <v>RBC0520</v>
          </cell>
          <cell r="C14505" t="str">
            <v>先生</v>
          </cell>
          <cell r="D14505" t="str">
            <v>格上汽車租賃股份有限公司郭瑄</v>
          </cell>
          <cell r="E14505" t="str">
            <v>郭瑄先生</v>
          </cell>
          <cell r="F14505">
            <v>971022750</v>
          </cell>
        </row>
        <row r="14506">
          <cell r="A14506" t="str">
            <v>VN13334</v>
          </cell>
          <cell r="B14506" t="str">
            <v>3685YE</v>
          </cell>
          <cell r="C14506" t="str">
            <v>先生</v>
          </cell>
          <cell r="D14506" t="str">
            <v>魏志浩</v>
          </cell>
          <cell r="E14506" t="str">
            <v>魏志浩先生</v>
          </cell>
          <cell r="F14506">
            <v>963012409</v>
          </cell>
        </row>
        <row r="14507">
          <cell r="A14507" t="str">
            <v>VN13336</v>
          </cell>
          <cell r="B14507" t="str">
            <v>ANA1878</v>
          </cell>
          <cell r="C14507" t="str">
            <v>先生</v>
          </cell>
          <cell r="D14507" t="str">
            <v>蔡燕鋒</v>
          </cell>
          <cell r="E14507" t="str">
            <v>蔡燕鋒先生</v>
          </cell>
          <cell r="F14507">
            <v>972691558</v>
          </cell>
        </row>
        <row r="14508">
          <cell r="A14508" t="str">
            <v>VN13585</v>
          </cell>
          <cell r="B14508" t="str">
            <v>ATF8969</v>
          </cell>
          <cell r="C14508" t="str">
            <v>先生</v>
          </cell>
          <cell r="D14508" t="str">
            <v>陳嘉雄</v>
          </cell>
          <cell r="E14508" t="str">
            <v>陳嘉雄先生</v>
          </cell>
          <cell r="F14508">
            <v>928158769</v>
          </cell>
        </row>
        <row r="14509">
          <cell r="A14509" t="str">
            <v>VN15752</v>
          </cell>
          <cell r="B14509">
            <v>1058000</v>
          </cell>
          <cell r="C14509" t="str">
            <v>女士</v>
          </cell>
          <cell r="D14509" t="str">
            <v>王幸慧</v>
          </cell>
          <cell r="E14509" t="str">
            <v>王幸慧女士</v>
          </cell>
          <cell r="F14509">
            <v>937917672</v>
          </cell>
        </row>
        <row r="14510">
          <cell r="A14510" t="str">
            <v>VN80922</v>
          </cell>
          <cell r="B14510" t="str">
            <v>1125A5</v>
          </cell>
          <cell r="C14510" t="str">
            <v>先生</v>
          </cell>
          <cell r="D14510" t="str">
            <v>王忠智</v>
          </cell>
          <cell r="E14510" t="str">
            <v>王忠智先生</v>
          </cell>
          <cell r="F14510">
            <v>911260189</v>
          </cell>
        </row>
        <row r="14511">
          <cell r="A14511" t="str">
            <v>VN81591</v>
          </cell>
          <cell r="B14511" t="str">
            <v>8567YE</v>
          </cell>
          <cell r="C14511" t="str">
            <v>女士</v>
          </cell>
          <cell r="D14511" t="str">
            <v>陳麗香</v>
          </cell>
          <cell r="E14511" t="str">
            <v>陳麗香女士</v>
          </cell>
          <cell r="F14511">
            <v>900000000</v>
          </cell>
        </row>
        <row r="14512">
          <cell r="A14512" t="str">
            <v>VN83855</v>
          </cell>
          <cell r="B14512" t="str">
            <v>2028ZS</v>
          </cell>
          <cell r="C14512" t="str">
            <v>先生</v>
          </cell>
          <cell r="D14512" t="str">
            <v>張政松</v>
          </cell>
          <cell r="E14512" t="str">
            <v>張政松先生</v>
          </cell>
          <cell r="F14512">
            <v>958188128</v>
          </cell>
        </row>
        <row r="14513">
          <cell r="A14513" t="str">
            <v>VN85515</v>
          </cell>
          <cell r="B14513" t="str">
            <v>AGU5788</v>
          </cell>
          <cell r="C14513" t="str">
            <v>先生</v>
          </cell>
          <cell r="D14513" t="str">
            <v>昌聖精機股份有限公司(依德租賃)高文吉</v>
          </cell>
          <cell r="E14513" t="str">
            <v>高文吉先生</v>
          </cell>
          <cell r="F14513">
            <v>936901333</v>
          </cell>
        </row>
        <row r="14514">
          <cell r="A14514" t="str">
            <v>VN87749</v>
          </cell>
          <cell r="B14514" t="str">
            <v>ABC0006</v>
          </cell>
          <cell r="C14514" t="str">
            <v>先生</v>
          </cell>
          <cell r="D14514" t="str">
            <v>巫佩娟</v>
          </cell>
          <cell r="E14514" t="str">
            <v>歐陽廣晉先生</v>
          </cell>
          <cell r="F14514">
            <v>919272979</v>
          </cell>
        </row>
        <row r="14515">
          <cell r="A14515" t="str">
            <v>VN88064</v>
          </cell>
          <cell r="B14515" t="str">
            <v>5188B2</v>
          </cell>
          <cell r="C14515" t="str">
            <v>小姐</v>
          </cell>
          <cell r="D14515" t="str">
            <v>陳芷檸</v>
          </cell>
          <cell r="E14515" t="str">
            <v>陳芷檸小姐</v>
          </cell>
          <cell r="F14515">
            <v>988010133</v>
          </cell>
        </row>
        <row r="14516">
          <cell r="A14516" t="str">
            <v>VN88424</v>
          </cell>
          <cell r="B14516" t="str">
            <v>6525ZT</v>
          </cell>
          <cell r="C14516" t="str">
            <v>先生</v>
          </cell>
          <cell r="D14516" t="str">
            <v>楊瑞光</v>
          </cell>
          <cell r="E14516" t="str">
            <v>楊瑞光先生</v>
          </cell>
          <cell r="F14516">
            <v>989474102</v>
          </cell>
        </row>
        <row r="14517">
          <cell r="A14517" t="str">
            <v>VN88455</v>
          </cell>
          <cell r="B14517" t="str">
            <v>5551A8</v>
          </cell>
          <cell r="C14517" t="str">
            <v>小姐</v>
          </cell>
          <cell r="D14517" t="str">
            <v>張小儀</v>
          </cell>
          <cell r="E14517" t="str">
            <v>張小儀小姐</v>
          </cell>
          <cell r="F14517">
            <v>937062502</v>
          </cell>
        </row>
        <row r="14518">
          <cell r="A14518" t="str">
            <v>VN90603</v>
          </cell>
          <cell r="B14518" t="str">
            <v>1125B2</v>
          </cell>
          <cell r="C14518" t="str">
            <v>先生</v>
          </cell>
          <cell r="D14518" t="str">
            <v>陳茂松</v>
          </cell>
          <cell r="E14518" t="str">
            <v>陳茂松先生</v>
          </cell>
          <cell r="F14518">
            <v>933919448</v>
          </cell>
        </row>
        <row r="14519">
          <cell r="A14519" t="str">
            <v>VN94094</v>
          </cell>
          <cell r="B14519" t="str">
            <v>0528ZW</v>
          </cell>
          <cell r="C14519" t="str">
            <v>小姐</v>
          </cell>
          <cell r="D14519" t="str">
            <v>葉立婷</v>
          </cell>
          <cell r="E14519" t="str">
            <v>葉立婷小姐</v>
          </cell>
          <cell r="F14519">
            <v>911314987</v>
          </cell>
        </row>
        <row r="14520">
          <cell r="A14520" t="str">
            <v>VN98533</v>
          </cell>
          <cell r="B14520" t="str">
            <v>6858ZV</v>
          </cell>
          <cell r="C14520" t="str">
            <v>小姐</v>
          </cell>
          <cell r="D14520" t="str">
            <v>張涵菲</v>
          </cell>
          <cell r="E14520" t="str">
            <v>張涵菲小姐</v>
          </cell>
          <cell r="F14520">
            <v>988229435</v>
          </cell>
        </row>
        <row r="14521">
          <cell r="A14521" t="str">
            <v>VP36517</v>
          </cell>
          <cell r="B14521" t="str">
            <v>1688A5</v>
          </cell>
          <cell r="C14521" t="str">
            <v>先生</v>
          </cell>
          <cell r="D14521" t="str">
            <v>黃玲瑜</v>
          </cell>
          <cell r="E14521" t="str">
            <v>郭欣讓先生</v>
          </cell>
          <cell r="F14521">
            <v>933150850</v>
          </cell>
        </row>
        <row r="14522">
          <cell r="A14522" t="str">
            <v>VP37006</v>
          </cell>
          <cell r="B14522" t="str">
            <v>APY7889</v>
          </cell>
          <cell r="C14522" t="str">
            <v>先生</v>
          </cell>
          <cell r="D14522" t="str">
            <v>陳嘉陞</v>
          </cell>
          <cell r="E14522" t="str">
            <v>陳嘉陞先生</v>
          </cell>
          <cell r="F14522">
            <v>919213729</v>
          </cell>
        </row>
        <row r="14523">
          <cell r="A14523" t="str">
            <v>VP37662</v>
          </cell>
          <cell r="B14523" t="str">
            <v>0528ZR</v>
          </cell>
          <cell r="C14523" t="str">
            <v>先生</v>
          </cell>
          <cell r="D14523" t="str">
            <v>留名賢</v>
          </cell>
          <cell r="E14523" t="str">
            <v>留名賢先生</v>
          </cell>
          <cell r="F14523">
            <v>937145300</v>
          </cell>
        </row>
        <row r="14524">
          <cell r="A14524" t="str">
            <v>VP37801</v>
          </cell>
          <cell r="B14524" t="str">
            <v>9806ZR</v>
          </cell>
          <cell r="C14524" t="str">
            <v>小姐</v>
          </cell>
          <cell r="D14524" t="str">
            <v>徐曉明</v>
          </cell>
          <cell r="E14524" t="str">
            <v>徐曉明小姐</v>
          </cell>
          <cell r="F14524">
            <v>928125368</v>
          </cell>
        </row>
        <row r="14525">
          <cell r="A14525" t="str">
            <v>VP39168</v>
          </cell>
          <cell r="B14525" t="str">
            <v>4080ZT</v>
          </cell>
          <cell r="C14525" t="str">
            <v>先生</v>
          </cell>
          <cell r="D14525" t="str">
            <v>鐘文宏</v>
          </cell>
          <cell r="E14525" t="str">
            <v>鐘文宏先生</v>
          </cell>
          <cell r="F14525">
            <v>972165849</v>
          </cell>
        </row>
        <row r="14526">
          <cell r="A14526" t="str">
            <v>VP39217</v>
          </cell>
          <cell r="B14526" t="str">
            <v>4586ZT</v>
          </cell>
          <cell r="C14526" t="str">
            <v>先生</v>
          </cell>
          <cell r="D14526" t="str">
            <v>牟淑英</v>
          </cell>
          <cell r="E14526" t="str">
            <v>林啟舜先生</v>
          </cell>
          <cell r="F14526">
            <v>975785108</v>
          </cell>
        </row>
        <row r="14527">
          <cell r="A14527" t="str">
            <v>VP39560</v>
          </cell>
          <cell r="B14527" t="str">
            <v>5636ZU</v>
          </cell>
          <cell r="C14527" t="str">
            <v>女士</v>
          </cell>
          <cell r="D14527" t="str">
            <v>陳昭穎</v>
          </cell>
          <cell r="E14527" t="str">
            <v>陳昭穎女士</v>
          </cell>
          <cell r="F14527">
            <v>916122676</v>
          </cell>
        </row>
        <row r="14528">
          <cell r="A14528" t="str">
            <v>VP40184</v>
          </cell>
          <cell r="B14528" t="str">
            <v>AGJ9916</v>
          </cell>
          <cell r="C14528" t="str">
            <v>先生</v>
          </cell>
          <cell r="D14528" t="str">
            <v>銓盈工程有限公司林孝龍</v>
          </cell>
          <cell r="E14528" t="str">
            <v>林孝龍先生</v>
          </cell>
          <cell r="F14528">
            <v>933201007</v>
          </cell>
        </row>
        <row r="14529">
          <cell r="A14529" t="str">
            <v>VP40709</v>
          </cell>
          <cell r="B14529" t="str">
            <v>AGL8773</v>
          </cell>
          <cell r="C14529" t="str">
            <v>先生</v>
          </cell>
          <cell r="D14529" t="str">
            <v>林煜</v>
          </cell>
          <cell r="E14529" t="str">
            <v>林煜先生</v>
          </cell>
          <cell r="F14529">
            <v>912915553</v>
          </cell>
        </row>
        <row r="14530">
          <cell r="A14530" t="str">
            <v>VP71270</v>
          </cell>
          <cell r="B14530" t="str">
            <v>8889K7</v>
          </cell>
          <cell r="C14530" t="str">
            <v>小姐</v>
          </cell>
          <cell r="D14530" t="str">
            <v>富泓投資股份有限公司李怡瑩</v>
          </cell>
          <cell r="E14530" t="str">
            <v>李怡瑩小姐</v>
          </cell>
          <cell r="F14530">
            <v>910139339</v>
          </cell>
        </row>
        <row r="14531">
          <cell r="A14531" t="str">
            <v>VP71273</v>
          </cell>
          <cell r="B14531" t="str">
            <v>7667K7</v>
          </cell>
          <cell r="C14531" t="str">
            <v>女士</v>
          </cell>
          <cell r="D14531" t="str">
            <v>鄭硯芬</v>
          </cell>
          <cell r="E14531" t="str">
            <v>鄭硯芬女士</v>
          </cell>
          <cell r="F14531">
            <v>972222617</v>
          </cell>
        </row>
        <row r="14532">
          <cell r="A14532" t="str">
            <v>VP75014</v>
          </cell>
          <cell r="B14532" t="str">
            <v>6532J2</v>
          </cell>
          <cell r="C14532" t="str">
            <v>先生</v>
          </cell>
          <cell r="D14532" t="str">
            <v>林慶俊</v>
          </cell>
          <cell r="E14532" t="str">
            <v>林慶俊先生</v>
          </cell>
          <cell r="F14532">
            <v>920678203</v>
          </cell>
        </row>
        <row r="14533">
          <cell r="A14533" t="str">
            <v>VP75375</v>
          </cell>
          <cell r="B14533" t="str">
            <v>8168S9</v>
          </cell>
          <cell r="C14533" t="str">
            <v>先生</v>
          </cell>
          <cell r="D14533" t="str">
            <v>韓蕬(有)賴冠璋</v>
          </cell>
          <cell r="E14533" t="str">
            <v>賴冠璋先生</v>
          </cell>
          <cell r="F14533">
            <v>911212154</v>
          </cell>
        </row>
        <row r="14534">
          <cell r="A14534" t="str">
            <v>VP95918</v>
          </cell>
          <cell r="B14534" t="str">
            <v>AKM1283</v>
          </cell>
          <cell r="C14534" t="str">
            <v>先生</v>
          </cell>
          <cell r="D14534" t="str">
            <v>安馳科技股份有限公司-歐力士曾繼業</v>
          </cell>
          <cell r="E14534" t="str">
            <v>曾繼業先生</v>
          </cell>
          <cell r="F14534">
            <v>939663663</v>
          </cell>
        </row>
        <row r="14535">
          <cell r="A14535" t="str">
            <v>VP96338</v>
          </cell>
          <cell r="B14535" t="str">
            <v>AAD5555</v>
          </cell>
          <cell r="C14535" t="str">
            <v>先生</v>
          </cell>
          <cell r="D14535" t="str">
            <v>車已賣</v>
          </cell>
          <cell r="E14535" t="str">
            <v>車已賣先生</v>
          </cell>
          <cell r="F14535">
            <v>900000000</v>
          </cell>
        </row>
        <row r="14536">
          <cell r="A14536" t="str">
            <v>VP96463</v>
          </cell>
          <cell r="B14536" t="str">
            <v>0918ZS</v>
          </cell>
          <cell r="C14536" t="str">
            <v>先生</v>
          </cell>
          <cell r="D14536" t="str">
            <v>鄭心怡</v>
          </cell>
          <cell r="E14536" t="str">
            <v>簡立楷先生</v>
          </cell>
          <cell r="F14536">
            <v>922268918</v>
          </cell>
        </row>
        <row r="14537">
          <cell r="A14537" t="str">
            <v>VP96487</v>
          </cell>
          <cell r="B14537" t="str">
            <v>4558R8</v>
          </cell>
          <cell r="C14537" t="str">
            <v>先生</v>
          </cell>
          <cell r="D14537" t="str">
            <v>高祖謙</v>
          </cell>
          <cell r="E14537" t="str">
            <v>高祖謙先生</v>
          </cell>
          <cell r="F14537">
            <v>920179785</v>
          </cell>
        </row>
        <row r="14538">
          <cell r="A14538" t="str">
            <v>VP96695</v>
          </cell>
          <cell r="B14538" t="str">
            <v>8811F8</v>
          </cell>
          <cell r="C14538" t="str">
            <v>先生</v>
          </cell>
          <cell r="D14538" t="str">
            <v>陳曉菁</v>
          </cell>
          <cell r="E14538" t="str">
            <v>甯若谷先生</v>
          </cell>
          <cell r="F14538">
            <v>933222025</v>
          </cell>
        </row>
        <row r="14539">
          <cell r="A14539" t="str">
            <v>VP96708</v>
          </cell>
          <cell r="B14539" t="str">
            <v>3588B2</v>
          </cell>
          <cell r="C14539" t="str">
            <v>小姐</v>
          </cell>
          <cell r="D14539" t="str">
            <v>存果空間設計有限公司黃子琦</v>
          </cell>
          <cell r="E14539" t="str">
            <v>黃子琦小姐</v>
          </cell>
          <cell r="F14539">
            <v>922503099</v>
          </cell>
        </row>
        <row r="14540">
          <cell r="A14540" t="str">
            <v>VP96851</v>
          </cell>
          <cell r="B14540" t="str">
            <v>6801A8</v>
          </cell>
          <cell r="C14540" t="str">
            <v>先生</v>
          </cell>
          <cell r="D14540" t="str">
            <v>曹定邦</v>
          </cell>
          <cell r="E14540" t="str">
            <v>曹定邦先生</v>
          </cell>
          <cell r="F14540">
            <v>911453779</v>
          </cell>
        </row>
        <row r="14541">
          <cell r="A14541" t="str">
            <v>VP97074</v>
          </cell>
          <cell r="B14541" t="str">
            <v>1077ZW</v>
          </cell>
          <cell r="C14541" t="str">
            <v>小姐</v>
          </cell>
          <cell r="D14541" t="str">
            <v>戴妤璇</v>
          </cell>
          <cell r="E14541" t="str">
            <v>戴妤璇小姐</v>
          </cell>
          <cell r="F14541">
            <v>932036252</v>
          </cell>
        </row>
        <row r="14542">
          <cell r="A14542" t="str">
            <v>VP97085</v>
          </cell>
          <cell r="B14542" t="str">
            <v>9769ZU</v>
          </cell>
          <cell r="C14542" t="str">
            <v>先生</v>
          </cell>
          <cell r="D14542" t="str">
            <v>曾詩文</v>
          </cell>
          <cell r="E14542" t="str">
            <v>曾詩文先生</v>
          </cell>
          <cell r="F14542">
            <v>919124619</v>
          </cell>
        </row>
        <row r="14543">
          <cell r="A14543" t="str">
            <v>VP97092</v>
          </cell>
          <cell r="B14543" t="str">
            <v>9921M5</v>
          </cell>
          <cell r="C14543" t="str">
            <v>先生</v>
          </cell>
          <cell r="D14543" t="str">
            <v>李錦智</v>
          </cell>
          <cell r="E14543" t="str">
            <v>李錦智先生</v>
          </cell>
          <cell r="F14543">
            <v>963036968</v>
          </cell>
        </row>
        <row r="14544">
          <cell r="A14544" t="str">
            <v>VP97094</v>
          </cell>
          <cell r="B14544" t="str">
            <v>0600J9</v>
          </cell>
          <cell r="C14544" t="str">
            <v>小姐</v>
          </cell>
          <cell r="D14544" t="str">
            <v>張家綺</v>
          </cell>
          <cell r="E14544" t="str">
            <v>張家綺小姐</v>
          </cell>
          <cell r="F14544">
            <v>911551661</v>
          </cell>
        </row>
        <row r="14545">
          <cell r="A14545" t="str">
            <v>VP97233</v>
          </cell>
          <cell r="B14545" t="str">
            <v>0722K7</v>
          </cell>
          <cell r="C14545" t="str">
            <v>先生</v>
          </cell>
          <cell r="D14545" t="str">
            <v>林銘鴻</v>
          </cell>
          <cell r="E14545" t="str">
            <v>林銘鴻先生</v>
          </cell>
          <cell r="F14545">
            <v>910670722</v>
          </cell>
        </row>
        <row r="14546">
          <cell r="A14546" t="str">
            <v>VP97476</v>
          </cell>
          <cell r="B14546" t="str">
            <v>ARG3008</v>
          </cell>
          <cell r="C14546" t="str">
            <v>先生</v>
          </cell>
          <cell r="D14546" t="str">
            <v>黃朝成</v>
          </cell>
          <cell r="E14546" t="str">
            <v>黃朝成先生</v>
          </cell>
          <cell r="F14546">
            <v>912209864</v>
          </cell>
        </row>
        <row r="14547">
          <cell r="A14547" t="str">
            <v>VR23668</v>
          </cell>
          <cell r="B14547" t="str">
            <v>8796J7</v>
          </cell>
          <cell r="C14547" t="str">
            <v>先生</v>
          </cell>
          <cell r="D14547" t="str">
            <v>陳曉薇</v>
          </cell>
          <cell r="E14547" t="str">
            <v>錢信德先生</v>
          </cell>
          <cell r="F14547">
            <v>938702030</v>
          </cell>
        </row>
        <row r="14548">
          <cell r="A14548" t="str">
            <v>VR23771</v>
          </cell>
          <cell r="B14548" t="str">
            <v>AAC9011</v>
          </cell>
          <cell r="C14548" t="str">
            <v>先生</v>
          </cell>
          <cell r="D14548" t="str">
            <v>陳柏任</v>
          </cell>
          <cell r="E14548" t="str">
            <v>陳柏任先生</v>
          </cell>
          <cell r="F14548">
            <v>970363666</v>
          </cell>
        </row>
        <row r="14549">
          <cell r="A14549" t="str">
            <v>VR23809</v>
          </cell>
          <cell r="B14549" t="str">
            <v>8828H9</v>
          </cell>
          <cell r="C14549" t="str">
            <v>小姐</v>
          </cell>
          <cell r="D14549" t="str">
            <v>馬士媛</v>
          </cell>
          <cell r="E14549" t="str">
            <v>馬士媛小姐</v>
          </cell>
          <cell r="F14549">
            <v>921953280</v>
          </cell>
        </row>
        <row r="14550">
          <cell r="A14550" t="str">
            <v>VR23834</v>
          </cell>
          <cell r="B14550" t="str">
            <v>AQX3133</v>
          </cell>
          <cell r="C14550" t="str">
            <v>先生</v>
          </cell>
          <cell r="D14550" t="str">
            <v>陳源泰</v>
          </cell>
          <cell r="E14550" t="str">
            <v>陳源泰先生</v>
          </cell>
          <cell r="F14550">
            <v>953090230</v>
          </cell>
        </row>
        <row r="14551">
          <cell r="A14551" t="str">
            <v>VR23865</v>
          </cell>
          <cell r="B14551" t="str">
            <v>1900H8</v>
          </cell>
          <cell r="C14551" t="str">
            <v>先生</v>
          </cell>
          <cell r="D14551" t="str">
            <v>李永川</v>
          </cell>
          <cell r="E14551" t="str">
            <v>李永川先生</v>
          </cell>
          <cell r="F14551">
            <v>932014491</v>
          </cell>
        </row>
        <row r="14552">
          <cell r="A14552" t="str">
            <v>VR23868</v>
          </cell>
          <cell r="B14552" t="str">
            <v>APJ3855</v>
          </cell>
          <cell r="C14552" t="str">
            <v>先生</v>
          </cell>
          <cell r="D14552" t="str">
            <v>郭家碩</v>
          </cell>
          <cell r="E14552" t="str">
            <v>郭家碩先生</v>
          </cell>
          <cell r="F14552">
            <v>932118266</v>
          </cell>
        </row>
        <row r="14553">
          <cell r="A14553" t="str">
            <v>VR23891</v>
          </cell>
          <cell r="B14553" t="str">
            <v>AUL8658</v>
          </cell>
          <cell r="C14553" t="str">
            <v>小姐</v>
          </cell>
          <cell r="D14553" t="str">
            <v>盧瑞升</v>
          </cell>
          <cell r="E14553" t="str">
            <v>盧瑞升小姐</v>
          </cell>
          <cell r="F14553">
            <v>932934535</v>
          </cell>
        </row>
        <row r="14554">
          <cell r="A14554" t="str">
            <v>VR37783</v>
          </cell>
          <cell r="B14554" t="str">
            <v>RAK7282</v>
          </cell>
          <cell r="C14554" t="str">
            <v>小姐</v>
          </cell>
          <cell r="D14554" t="str">
            <v>日盛全台通小客車租賃股份有限公司潘筱玲</v>
          </cell>
          <cell r="E14554" t="str">
            <v>潘筱玲小姐</v>
          </cell>
          <cell r="F14554">
            <v>914113131</v>
          </cell>
        </row>
        <row r="14555">
          <cell r="A14555" t="str">
            <v>VR37787</v>
          </cell>
          <cell r="B14555" t="str">
            <v>RAC9001</v>
          </cell>
          <cell r="C14555" t="str">
            <v>先生</v>
          </cell>
          <cell r="D14555" t="str">
            <v>遠銀國際租賃股份有限公司潘建盛</v>
          </cell>
          <cell r="E14555" t="str">
            <v>潘建盛先生</v>
          </cell>
          <cell r="F14555">
            <v>927194149</v>
          </cell>
        </row>
        <row r="14556">
          <cell r="A14556" t="str">
            <v>VR37999</v>
          </cell>
          <cell r="B14556" t="str">
            <v>AAA7929</v>
          </cell>
          <cell r="C14556" t="str">
            <v>先生</v>
          </cell>
          <cell r="D14556" t="str">
            <v>連珮妤</v>
          </cell>
          <cell r="E14556" t="str">
            <v>連復彰先生</v>
          </cell>
          <cell r="F14556">
            <v>922484782</v>
          </cell>
        </row>
        <row r="14557">
          <cell r="A14557" t="str">
            <v>VR38002</v>
          </cell>
          <cell r="B14557">
            <v>663989</v>
          </cell>
          <cell r="C14557" t="str">
            <v>小姐</v>
          </cell>
          <cell r="D14557" t="str">
            <v>日盛全台通小客車租賃(股)陳鵑</v>
          </cell>
          <cell r="E14557" t="str">
            <v>陳鵑小姐</v>
          </cell>
          <cell r="F14557">
            <v>975387882</v>
          </cell>
        </row>
        <row r="14558">
          <cell r="A14558" t="str">
            <v>VR38076</v>
          </cell>
          <cell r="B14558" t="str">
            <v>ANW3685</v>
          </cell>
          <cell r="C14558" t="str">
            <v>先生</v>
          </cell>
          <cell r="D14558" t="str">
            <v>莊其*</v>
          </cell>
          <cell r="E14558" t="str">
            <v>莊其*先生</v>
          </cell>
          <cell r="F14558">
            <v>936346281</v>
          </cell>
        </row>
        <row r="14559">
          <cell r="A14559" t="str">
            <v>VR38110</v>
          </cell>
          <cell r="B14559" t="str">
            <v>AAQ9259</v>
          </cell>
          <cell r="C14559" t="str">
            <v>先生</v>
          </cell>
          <cell r="D14559" t="str">
            <v>劉建良</v>
          </cell>
          <cell r="E14559" t="str">
            <v>劉建良先生</v>
          </cell>
          <cell r="F14559">
            <v>925639796</v>
          </cell>
        </row>
        <row r="14560">
          <cell r="A14560" t="str">
            <v>VR38143</v>
          </cell>
          <cell r="B14560" t="str">
            <v>AAA3767</v>
          </cell>
          <cell r="C14560" t="str">
            <v>先生</v>
          </cell>
          <cell r="D14560" t="str">
            <v>王建昌</v>
          </cell>
          <cell r="E14560" t="str">
            <v>王建昌先生</v>
          </cell>
          <cell r="F14560">
            <v>986175998</v>
          </cell>
        </row>
        <row r="14561">
          <cell r="A14561" t="str">
            <v>VR96325</v>
          </cell>
          <cell r="B14561" t="str">
            <v>7729J2</v>
          </cell>
          <cell r="C14561" t="str">
            <v>先生</v>
          </cell>
          <cell r="D14561" t="str">
            <v>鼎諭實業有限公司陳盈霖</v>
          </cell>
          <cell r="E14561" t="str">
            <v>陳盈霖先生</v>
          </cell>
          <cell r="F14561">
            <v>922888797</v>
          </cell>
        </row>
        <row r="14562">
          <cell r="A14562" t="str">
            <v>VR96441</v>
          </cell>
          <cell r="B14562" t="str">
            <v>1008K9</v>
          </cell>
          <cell r="C14562" t="str">
            <v>先生</v>
          </cell>
          <cell r="D14562" t="str">
            <v>姚婉容</v>
          </cell>
          <cell r="E14562" t="str">
            <v>姚世淳先生</v>
          </cell>
          <cell r="F14562">
            <v>938876899</v>
          </cell>
        </row>
        <row r="14563">
          <cell r="A14563" t="str">
            <v>VR96667</v>
          </cell>
          <cell r="B14563" t="str">
            <v>6928L7</v>
          </cell>
          <cell r="C14563" t="str">
            <v>先生</v>
          </cell>
          <cell r="D14563" t="str">
            <v>辛一生醫科技有限公司王家祥</v>
          </cell>
          <cell r="E14563" t="str">
            <v>王家祥先生</v>
          </cell>
          <cell r="F14563">
            <v>939389123</v>
          </cell>
        </row>
        <row r="14564">
          <cell r="A14564" t="str">
            <v>VS00177</v>
          </cell>
          <cell r="B14564" t="str">
            <v>6675J2</v>
          </cell>
          <cell r="C14564" t="str">
            <v>先生</v>
          </cell>
          <cell r="D14564" t="str">
            <v>晶曄有限公司林俊文</v>
          </cell>
          <cell r="E14564" t="str">
            <v>林俊文先生</v>
          </cell>
          <cell r="F14564">
            <v>921124030</v>
          </cell>
        </row>
        <row r="14565">
          <cell r="A14565" t="str">
            <v>VS00289</v>
          </cell>
          <cell r="B14565" t="str">
            <v>5558N5</v>
          </cell>
          <cell r="C14565" t="str">
            <v>小姐</v>
          </cell>
          <cell r="D14565" t="str">
            <v>陳昱伶</v>
          </cell>
          <cell r="E14565" t="str">
            <v>陳昱伶小姐</v>
          </cell>
          <cell r="F14565">
            <v>930888700</v>
          </cell>
        </row>
        <row r="14566">
          <cell r="A14566" t="str">
            <v>VS00450</v>
          </cell>
          <cell r="B14566" t="str">
            <v>ATG7222</v>
          </cell>
          <cell r="C14566" t="str">
            <v>先生</v>
          </cell>
          <cell r="D14566" t="str">
            <v>郭義祥</v>
          </cell>
          <cell r="E14566" t="str">
            <v>郭義祥先生</v>
          </cell>
          <cell r="F14566">
            <v>986630562</v>
          </cell>
        </row>
        <row r="14567">
          <cell r="A14567" t="str">
            <v>VS01727</v>
          </cell>
          <cell r="B14567" t="str">
            <v>AJG1218</v>
          </cell>
          <cell r="C14567" t="str">
            <v>小姐</v>
          </cell>
          <cell r="D14567" t="str">
            <v>蔡宜霖</v>
          </cell>
          <cell r="E14567" t="str">
            <v>蔡宜霖小姐</v>
          </cell>
          <cell r="F14567">
            <v>933705541</v>
          </cell>
        </row>
        <row r="14568">
          <cell r="A14568" t="str">
            <v>VS01802</v>
          </cell>
          <cell r="B14568" t="str">
            <v>AJF6188</v>
          </cell>
          <cell r="C14568" t="str">
            <v>小姐</v>
          </cell>
          <cell r="D14568" t="str">
            <v>一寬國際股份有限公司李秀毓</v>
          </cell>
          <cell r="E14568" t="str">
            <v>李秀毓小姐</v>
          </cell>
          <cell r="F14568">
            <v>936090507</v>
          </cell>
        </row>
        <row r="14569">
          <cell r="A14569" t="str">
            <v>VS01829</v>
          </cell>
          <cell r="B14569" t="str">
            <v>8968K9</v>
          </cell>
          <cell r="C14569" t="str">
            <v>小姐</v>
          </cell>
          <cell r="D14569" t="str">
            <v>李艾臻</v>
          </cell>
          <cell r="E14569" t="str">
            <v>李艾臻小姐</v>
          </cell>
          <cell r="F14569">
            <v>939994565</v>
          </cell>
        </row>
        <row r="14570">
          <cell r="A14570" t="str">
            <v>VS02274</v>
          </cell>
          <cell r="B14570" t="str">
            <v>1987M6</v>
          </cell>
          <cell r="C14570" t="str">
            <v>小姐</v>
          </cell>
          <cell r="D14570" t="str">
            <v>王文吟</v>
          </cell>
          <cell r="E14570" t="str">
            <v>王文吟小姐</v>
          </cell>
          <cell r="F14570">
            <v>903238661</v>
          </cell>
        </row>
        <row r="14571">
          <cell r="A14571" t="str">
            <v>VS02301</v>
          </cell>
          <cell r="B14571" t="str">
            <v>0606F2</v>
          </cell>
          <cell r="C14571" t="str">
            <v>先生</v>
          </cell>
          <cell r="D14571" t="str">
            <v>張惠美</v>
          </cell>
          <cell r="E14571" t="str">
            <v>黃何立先生</v>
          </cell>
          <cell r="F14571">
            <v>963460420</v>
          </cell>
        </row>
        <row r="14572">
          <cell r="A14572" t="str">
            <v>VS02847</v>
          </cell>
          <cell r="B14572" t="str">
            <v>0998K9</v>
          </cell>
          <cell r="C14572" t="str">
            <v>小姐</v>
          </cell>
          <cell r="D14572" t="str">
            <v>笙祥實業(有)蕭淑如</v>
          </cell>
          <cell r="E14572" t="str">
            <v>蕭淑如小姐</v>
          </cell>
          <cell r="F14572">
            <v>912395460</v>
          </cell>
        </row>
        <row r="14573">
          <cell r="A14573" t="str">
            <v>VS02902</v>
          </cell>
          <cell r="B14573" t="str">
            <v>1652K8</v>
          </cell>
          <cell r="C14573" t="str">
            <v>先生</v>
          </cell>
          <cell r="D14573" t="str">
            <v>林建旻</v>
          </cell>
          <cell r="E14573" t="str">
            <v>林建旻先生</v>
          </cell>
          <cell r="F14573">
            <v>935806216</v>
          </cell>
        </row>
        <row r="14574">
          <cell r="A14574" t="str">
            <v>VS02917</v>
          </cell>
          <cell r="B14574" t="str">
            <v>8228J3</v>
          </cell>
          <cell r="C14574" t="str">
            <v>先生</v>
          </cell>
          <cell r="D14574" t="str">
            <v>洪麗娟</v>
          </cell>
          <cell r="E14574" t="str">
            <v>連紹瑋先生</v>
          </cell>
          <cell r="F14574">
            <v>930872872</v>
          </cell>
        </row>
        <row r="14575">
          <cell r="A14575" t="str">
            <v>VS05371</v>
          </cell>
          <cell r="B14575" t="str">
            <v>AKR0807</v>
          </cell>
          <cell r="C14575" t="str">
            <v>先生</v>
          </cell>
          <cell r="D14575" t="str">
            <v>潘劭齊</v>
          </cell>
          <cell r="E14575" t="str">
            <v>潘劭齊先生</v>
          </cell>
          <cell r="F14575">
            <v>932813800</v>
          </cell>
        </row>
        <row r="14576">
          <cell r="A14576" t="str">
            <v>VS05493</v>
          </cell>
          <cell r="B14576" t="str">
            <v>AGD3553</v>
          </cell>
          <cell r="C14576" t="str">
            <v>先生</v>
          </cell>
          <cell r="D14576" t="str">
            <v>李念謙</v>
          </cell>
          <cell r="E14576" t="str">
            <v>李念謙先生</v>
          </cell>
          <cell r="F14576">
            <v>933857875</v>
          </cell>
        </row>
        <row r="14577">
          <cell r="A14577" t="str">
            <v>VS06144</v>
          </cell>
          <cell r="B14577" t="str">
            <v>4679K9</v>
          </cell>
          <cell r="C14577" t="str">
            <v>小姐</v>
          </cell>
          <cell r="D14577" t="str">
            <v>蕭素萍</v>
          </cell>
          <cell r="E14577" t="str">
            <v>蕭素萍小姐</v>
          </cell>
          <cell r="F14577">
            <v>912358726</v>
          </cell>
        </row>
        <row r="14578">
          <cell r="A14578" t="str">
            <v>VS07410</v>
          </cell>
          <cell r="B14578">
            <v>639977</v>
          </cell>
          <cell r="C14578" t="str">
            <v>先生</v>
          </cell>
          <cell r="D14578" t="str">
            <v>日盛國際租賃股份有限公司沈能鈿</v>
          </cell>
          <cell r="E14578" t="str">
            <v>沈能鈿先生</v>
          </cell>
          <cell r="F14578">
            <v>952939393</v>
          </cell>
        </row>
        <row r="14579">
          <cell r="A14579" t="str">
            <v>VS07529</v>
          </cell>
          <cell r="B14579" t="str">
            <v>0730J7</v>
          </cell>
          <cell r="C14579" t="str">
            <v>小姐</v>
          </cell>
          <cell r="D14579" t="str">
            <v>未來國際娛樂有限公司陳怜靜</v>
          </cell>
          <cell r="E14579" t="str">
            <v>陳怜靜小姐</v>
          </cell>
          <cell r="F14579">
            <v>928831332</v>
          </cell>
        </row>
        <row r="14580">
          <cell r="A14580" t="str">
            <v>VS10891</v>
          </cell>
          <cell r="B14580" t="str">
            <v>9520H6</v>
          </cell>
          <cell r="C14580" t="str">
            <v>先生</v>
          </cell>
          <cell r="D14580" t="str">
            <v>簡秀鳳</v>
          </cell>
          <cell r="E14580" t="str">
            <v>溫哲光先生</v>
          </cell>
          <cell r="F14580">
            <v>937880560</v>
          </cell>
        </row>
        <row r="14581">
          <cell r="A14581" t="str">
            <v>VS11076</v>
          </cell>
          <cell r="B14581" t="str">
            <v>8582J8</v>
          </cell>
          <cell r="C14581" t="str">
            <v>先生</v>
          </cell>
          <cell r="D14581" t="str">
            <v>吳照英</v>
          </cell>
          <cell r="E14581" t="str">
            <v>吳照英先生</v>
          </cell>
          <cell r="F14581">
            <v>933154285</v>
          </cell>
        </row>
        <row r="14582">
          <cell r="A14582" t="str">
            <v>VS11320</v>
          </cell>
          <cell r="B14582" t="str">
            <v>9370T2</v>
          </cell>
          <cell r="C14582" t="str">
            <v>先生</v>
          </cell>
          <cell r="D14582" t="str">
            <v>黃榆棻</v>
          </cell>
          <cell r="E14582" t="str">
            <v>張皓鈞先生</v>
          </cell>
          <cell r="F14582">
            <v>937012514</v>
          </cell>
        </row>
        <row r="14583">
          <cell r="A14583" t="str">
            <v>VS11409</v>
          </cell>
          <cell r="B14583" t="str">
            <v>AAT5091</v>
          </cell>
          <cell r="C14583" t="str">
            <v>先生</v>
          </cell>
          <cell r="D14583" t="str">
            <v>范祺豪</v>
          </cell>
          <cell r="E14583" t="str">
            <v>范祺豪先生</v>
          </cell>
          <cell r="F14583">
            <v>937779703</v>
          </cell>
        </row>
        <row r="14584">
          <cell r="A14584" t="str">
            <v>VS11421</v>
          </cell>
          <cell r="B14584" t="str">
            <v>ANN9135</v>
          </cell>
          <cell r="C14584" t="str">
            <v>小姐</v>
          </cell>
          <cell r="D14584" t="str">
            <v>郭筱萍</v>
          </cell>
          <cell r="E14584" t="str">
            <v>郭筱萍小姐</v>
          </cell>
          <cell r="F14584">
            <v>939217668</v>
          </cell>
        </row>
        <row r="14585">
          <cell r="A14585" t="str">
            <v>VS11838</v>
          </cell>
          <cell r="B14585" t="str">
            <v>8990J8</v>
          </cell>
          <cell r="C14585" t="str">
            <v>小姐</v>
          </cell>
          <cell r="D14585" t="str">
            <v>和鼎科技有限公司黎文瑋</v>
          </cell>
          <cell r="E14585" t="str">
            <v>黎文瑋小姐</v>
          </cell>
          <cell r="F14585">
            <v>910858723</v>
          </cell>
        </row>
        <row r="14586">
          <cell r="A14586" t="str">
            <v>VS11872</v>
          </cell>
          <cell r="B14586" t="str">
            <v>1677R5</v>
          </cell>
          <cell r="C14586" t="str">
            <v>先生</v>
          </cell>
          <cell r="D14586" t="str">
            <v>陳建宇</v>
          </cell>
          <cell r="E14586" t="str">
            <v>陳建宇先生</v>
          </cell>
          <cell r="F14586">
            <v>955275953</v>
          </cell>
        </row>
        <row r="14587">
          <cell r="A14587" t="str">
            <v>VS11903</v>
          </cell>
          <cell r="B14587" t="str">
            <v>APC7111</v>
          </cell>
          <cell r="C14587" t="str">
            <v>小姐</v>
          </cell>
          <cell r="D14587" t="str">
            <v>劉怡</v>
          </cell>
          <cell r="E14587" t="str">
            <v>劉怡小姐</v>
          </cell>
          <cell r="F14587">
            <v>920320433</v>
          </cell>
        </row>
        <row r="14588">
          <cell r="A14588" t="str">
            <v>VS12890</v>
          </cell>
          <cell r="B14588" t="str">
            <v>0707S5</v>
          </cell>
          <cell r="C14588" t="str">
            <v>先生</v>
          </cell>
          <cell r="D14588" t="str">
            <v>詹金城</v>
          </cell>
          <cell r="E14588" t="str">
            <v>詹金城先生</v>
          </cell>
          <cell r="F14588">
            <v>988668808</v>
          </cell>
        </row>
        <row r="14589">
          <cell r="A14589" t="str">
            <v>VS13109</v>
          </cell>
          <cell r="B14589" t="str">
            <v>1101T9</v>
          </cell>
          <cell r="C14589" t="str">
            <v>先生</v>
          </cell>
          <cell r="D14589" t="str">
            <v>郭家銘</v>
          </cell>
          <cell r="E14589" t="str">
            <v>郭家銘先生</v>
          </cell>
          <cell r="F14589">
            <v>922321255</v>
          </cell>
        </row>
        <row r="14590">
          <cell r="A14590" t="str">
            <v>VS14386</v>
          </cell>
          <cell r="B14590" t="str">
            <v>6535J9</v>
          </cell>
          <cell r="C14590" t="str">
            <v>先生</v>
          </cell>
          <cell r="D14590" t="str">
            <v>楊謦瑜</v>
          </cell>
          <cell r="E14590" t="str">
            <v>華皇傑先生</v>
          </cell>
          <cell r="F14590">
            <v>922440361</v>
          </cell>
        </row>
        <row r="14591">
          <cell r="A14591" t="str">
            <v>VS14902</v>
          </cell>
          <cell r="B14591" t="str">
            <v>AWN7778</v>
          </cell>
          <cell r="C14591" t="str">
            <v>先生</v>
          </cell>
          <cell r="D14591" t="str">
            <v>詹凱瑋</v>
          </cell>
          <cell r="E14591" t="str">
            <v>詹凱瑋先生</v>
          </cell>
          <cell r="F14591">
            <v>911869934</v>
          </cell>
        </row>
        <row r="14592">
          <cell r="A14592" t="str">
            <v>VS15436</v>
          </cell>
          <cell r="B14592" t="str">
            <v>1805T2</v>
          </cell>
          <cell r="C14592" t="str">
            <v>先生</v>
          </cell>
          <cell r="D14592" t="str">
            <v>吳庭安</v>
          </cell>
          <cell r="E14592" t="str">
            <v>吳庭安先生</v>
          </cell>
          <cell r="F14592">
            <v>930430336</v>
          </cell>
        </row>
        <row r="14593">
          <cell r="A14593" t="str">
            <v>VS22468</v>
          </cell>
          <cell r="B14593" t="str">
            <v>5955T3</v>
          </cell>
          <cell r="C14593" t="str">
            <v>小姐</v>
          </cell>
          <cell r="D14593" t="str">
            <v>張辰羽</v>
          </cell>
          <cell r="E14593" t="str">
            <v>張辰羽小姐</v>
          </cell>
          <cell r="F14593">
            <v>913836650</v>
          </cell>
        </row>
        <row r="14594">
          <cell r="A14594" t="str">
            <v>VS22670</v>
          </cell>
          <cell r="B14594" t="str">
            <v>9181R8</v>
          </cell>
          <cell r="C14594" t="str">
            <v>先生</v>
          </cell>
          <cell r="D14594" t="str">
            <v>力信建設開發有限公司吳松源</v>
          </cell>
          <cell r="E14594" t="str">
            <v>吳松源先生</v>
          </cell>
          <cell r="F14594">
            <v>932359874</v>
          </cell>
        </row>
        <row r="14595">
          <cell r="A14595" t="str">
            <v>VS22758</v>
          </cell>
          <cell r="B14595" t="str">
            <v>7869S2</v>
          </cell>
          <cell r="C14595" t="str">
            <v>先生</v>
          </cell>
          <cell r="D14595" t="str">
            <v>孫文傑</v>
          </cell>
          <cell r="E14595" t="str">
            <v>孫文傑先生</v>
          </cell>
          <cell r="F14595">
            <v>937042503</v>
          </cell>
        </row>
        <row r="14596">
          <cell r="A14596" t="str">
            <v>VS25194</v>
          </cell>
          <cell r="B14596" t="str">
            <v>AAM2389</v>
          </cell>
          <cell r="C14596" t="str">
            <v>先生</v>
          </cell>
          <cell r="D14596" t="str">
            <v>石蕙敏</v>
          </cell>
          <cell r="E14596" t="str">
            <v>李明宗先生</v>
          </cell>
          <cell r="F14596">
            <v>936822411</v>
          </cell>
        </row>
        <row r="14597">
          <cell r="A14597" t="str">
            <v>VS25234</v>
          </cell>
          <cell r="B14597" t="str">
            <v>5966S2</v>
          </cell>
          <cell r="C14597" t="str">
            <v>先生</v>
          </cell>
          <cell r="D14597" t="str">
            <v>倪匯鍾</v>
          </cell>
          <cell r="E14597" t="str">
            <v>顏銘宏先生</v>
          </cell>
          <cell r="F14597">
            <v>979966281</v>
          </cell>
        </row>
        <row r="14598">
          <cell r="A14598" t="str">
            <v>VS25236</v>
          </cell>
          <cell r="B14598" t="str">
            <v>ADD8996</v>
          </cell>
          <cell r="C14598" t="str">
            <v>先生</v>
          </cell>
          <cell r="D14598" t="str">
            <v>蔡育穎</v>
          </cell>
          <cell r="E14598" t="str">
            <v>蔡育穎先生</v>
          </cell>
          <cell r="F14598">
            <v>932260762</v>
          </cell>
        </row>
        <row r="14599">
          <cell r="A14599" t="str">
            <v>VS25867</v>
          </cell>
          <cell r="B14599" t="str">
            <v>AAC7711</v>
          </cell>
          <cell r="C14599" t="str">
            <v>先生</v>
          </cell>
          <cell r="D14599" t="str">
            <v>徐沛群</v>
          </cell>
          <cell r="E14599" t="str">
            <v>徐沛群先生</v>
          </cell>
          <cell r="F14599">
            <v>911328770</v>
          </cell>
        </row>
        <row r="14600">
          <cell r="A14600" t="str">
            <v>VS25873</v>
          </cell>
          <cell r="B14600" t="str">
            <v>RAA9157</v>
          </cell>
          <cell r="C14600" t="str">
            <v>先生</v>
          </cell>
          <cell r="D14600" t="str">
            <v>龍大昌精密工業有限公司(中租租賃)楊煌龍</v>
          </cell>
          <cell r="E14600" t="str">
            <v>楊煌龍先生</v>
          </cell>
          <cell r="F14600">
            <v>924021021</v>
          </cell>
        </row>
        <row r="14601">
          <cell r="A14601" t="str">
            <v>VS26667</v>
          </cell>
          <cell r="B14601" t="str">
            <v>ABL1978</v>
          </cell>
          <cell r="C14601" t="str">
            <v>小姐</v>
          </cell>
          <cell r="D14601" t="str">
            <v>楊佩菊</v>
          </cell>
          <cell r="E14601" t="str">
            <v>楊佩菊小姐</v>
          </cell>
          <cell r="F14601">
            <v>956688089</v>
          </cell>
        </row>
        <row r="14602">
          <cell r="A14602" t="str">
            <v>VS26784</v>
          </cell>
          <cell r="B14602" t="str">
            <v>AAD8038</v>
          </cell>
          <cell r="C14602" t="str">
            <v>小姐</v>
          </cell>
          <cell r="D14602" t="str">
            <v>玩味國際股份有限公司黃金燕</v>
          </cell>
          <cell r="E14602" t="str">
            <v>黃金燕小姐</v>
          </cell>
          <cell r="F14602">
            <v>918092958</v>
          </cell>
        </row>
        <row r="14603">
          <cell r="A14603" t="str">
            <v>VS27984</v>
          </cell>
          <cell r="B14603" t="str">
            <v>AAC8828</v>
          </cell>
          <cell r="C14603" t="str">
            <v>女士</v>
          </cell>
          <cell r="D14603" t="str">
            <v>邱靖雅</v>
          </cell>
          <cell r="E14603" t="str">
            <v>邱靖雅女士</v>
          </cell>
          <cell r="F14603">
            <v>933827782</v>
          </cell>
        </row>
        <row r="14604">
          <cell r="A14604" t="str">
            <v>VS27987</v>
          </cell>
          <cell r="B14604" t="str">
            <v>AAC5810</v>
          </cell>
          <cell r="C14604" t="str">
            <v>先生</v>
          </cell>
          <cell r="D14604" t="str">
            <v>吳愷昕</v>
          </cell>
          <cell r="E14604" t="str">
            <v>吳愷昕先生</v>
          </cell>
          <cell r="F14604">
            <v>938032896</v>
          </cell>
        </row>
        <row r="14605">
          <cell r="A14605" t="str">
            <v>VS28345</v>
          </cell>
          <cell r="B14605" t="str">
            <v>AAC2211</v>
          </cell>
          <cell r="C14605" t="str">
            <v>先生</v>
          </cell>
          <cell r="D14605" t="str">
            <v>李佳純</v>
          </cell>
          <cell r="E14605" t="str">
            <v>邱明輝先生</v>
          </cell>
          <cell r="F14605">
            <v>928145005</v>
          </cell>
        </row>
        <row r="14606">
          <cell r="A14606" t="str">
            <v>VS28430</v>
          </cell>
          <cell r="B14606" t="str">
            <v>RAB9805</v>
          </cell>
          <cell r="C14606" t="str">
            <v>小姐</v>
          </cell>
          <cell r="D14606" t="str">
            <v>信義牙醫診所熊淑芬</v>
          </cell>
          <cell r="E14606" t="str">
            <v>熊淑芬小姐</v>
          </cell>
          <cell r="F14606">
            <v>978898981</v>
          </cell>
        </row>
        <row r="14607">
          <cell r="A14607" t="str">
            <v>VS28495</v>
          </cell>
          <cell r="B14607" t="str">
            <v>AAC5337</v>
          </cell>
          <cell r="C14607" t="str">
            <v>女士</v>
          </cell>
          <cell r="D14607" t="str">
            <v>陳珮琦</v>
          </cell>
          <cell r="E14607" t="str">
            <v>陳珮琦女士</v>
          </cell>
          <cell r="F14607">
            <v>910002010</v>
          </cell>
        </row>
        <row r="14608">
          <cell r="A14608" t="str">
            <v>VS28584</v>
          </cell>
          <cell r="B14608" t="str">
            <v>ABB1679</v>
          </cell>
          <cell r="C14608" t="str">
            <v>先生</v>
          </cell>
          <cell r="D14608" t="str">
            <v>陳由哲</v>
          </cell>
          <cell r="E14608" t="str">
            <v>陳由哲先生</v>
          </cell>
          <cell r="F14608">
            <v>0</v>
          </cell>
        </row>
        <row r="14609">
          <cell r="A14609" t="str">
            <v>VS28669</v>
          </cell>
          <cell r="B14609" t="str">
            <v>AAD3322</v>
          </cell>
          <cell r="C14609" t="str">
            <v>小姐</v>
          </cell>
          <cell r="D14609" t="str">
            <v>林媛玲</v>
          </cell>
          <cell r="E14609" t="str">
            <v>林媛玲小姐</v>
          </cell>
          <cell r="F14609">
            <v>920282390</v>
          </cell>
        </row>
        <row r="14610">
          <cell r="A14610" t="str">
            <v>VS28671</v>
          </cell>
          <cell r="B14610" t="str">
            <v>AAD3000</v>
          </cell>
          <cell r="C14610" t="str">
            <v>小姐</v>
          </cell>
          <cell r="D14610" t="str">
            <v>李慈</v>
          </cell>
          <cell r="E14610" t="str">
            <v>李慈小姐</v>
          </cell>
          <cell r="F14610">
            <v>913567109</v>
          </cell>
        </row>
        <row r="14611">
          <cell r="A14611" t="str">
            <v>VS29819</v>
          </cell>
          <cell r="B14611" t="str">
            <v>AAC3028</v>
          </cell>
          <cell r="C14611" t="str">
            <v>女士</v>
          </cell>
          <cell r="D14611" t="str">
            <v>蘇微雅</v>
          </cell>
          <cell r="E14611" t="str">
            <v>蘇微雅女士</v>
          </cell>
          <cell r="F14611">
            <v>986240055</v>
          </cell>
        </row>
        <row r="14612">
          <cell r="A14612" t="str">
            <v>VS32268</v>
          </cell>
          <cell r="B14612" t="str">
            <v>AAT8508</v>
          </cell>
          <cell r="C14612" t="str">
            <v>小姐</v>
          </cell>
          <cell r="D14612" t="str">
            <v>陳淑華</v>
          </cell>
          <cell r="E14612" t="str">
            <v>陳淑華小姐</v>
          </cell>
          <cell r="F14612">
            <v>987680530</v>
          </cell>
        </row>
        <row r="14613">
          <cell r="A14613" t="str">
            <v>VS33461</v>
          </cell>
          <cell r="B14613" t="str">
            <v>AAB6123</v>
          </cell>
          <cell r="C14613" t="str">
            <v>先生</v>
          </cell>
          <cell r="D14613" t="str">
            <v>陳傳煌</v>
          </cell>
          <cell r="E14613" t="str">
            <v>陳傳煌先生</v>
          </cell>
          <cell r="F14613">
            <v>939245835</v>
          </cell>
        </row>
        <row r="14614">
          <cell r="A14614" t="str">
            <v>VS33750</v>
          </cell>
          <cell r="B14614" t="str">
            <v>AAG8066</v>
          </cell>
          <cell r="C14614" t="str">
            <v>女士</v>
          </cell>
          <cell r="D14614" t="str">
            <v>王麗芳</v>
          </cell>
          <cell r="E14614" t="str">
            <v>王麗芳女士</v>
          </cell>
          <cell r="F14614">
            <v>928830042</v>
          </cell>
        </row>
        <row r="14615">
          <cell r="A14615" t="str">
            <v>VS33819</v>
          </cell>
          <cell r="B14615" t="str">
            <v>AAF1180</v>
          </cell>
          <cell r="C14615" t="str">
            <v>女士</v>
          </cell>
          <cell r="D14615" t="str">
            <v>黃馨儀</v>
          </cell>
          <cell r="E14615" t="str">
            <v>黃馨儀女士</v>
          </cell>
          <cell r="F14615">
            <v>928852363</v>
          </cell>
        </row>
        <row r="14616">
          <cell r="A14616" t="str">
            <v>VS34042</v>
          </cell>
          <cell r="B14616" t="str">
            <v>AAL2768</v>
          </cell>
          <cell r="C14616" t="str">
            <v>先生</v>
          </cell>
          <cell r="D14616" t="str">
            <v>金春連</v>
          </cell>
          <cell r="E14616" t="str">
            <v>金春連先生</v>
          </cell>
          <cell r="F14616">
            <v>937120313</v>
          </cell>
        </row>
        <row r="14617">
          <cell r="A14617" t="str">
            <v>VS34846</v>
          </cell>
          <cell r="B14617" t="str">
            <v>AFH9520</v>
          </cell>
          <cell r="C14617" t="str">
            <v>先生</v>
          </cell>
          <cell r="D14617" t="str">
            <v>李天仁</v>
          </cell>
          <cell r="E14617" t="str">
            <v>李天仁先生</v>
          </cell>
          <cell r="F14617">
            <v>935708453</v>
          </cell>
        </row>
        <row r="14618">
          <cell r="A14618" t="str">
            <v>VS34959</v>
          </cell>
          <cell r="B14618" t="str">
            <v>AAF5800</v>
          </cell>
          <cell r="C14618" t="str">
            <v>小姐</v>
          </cell>
          <cell r="D14618" t="str">
            <v>徐月英</v>
          </cell>
          <cell r="E14618" t="str">
            <v>徐月英小姐</v>
          </cell>
          <cell r="F14618">
            <v>920071327</v>
          </cell>
        </row>
        <row r="14619">
          <cell r="A14619" t="str">
            <v>VS36197</v>
          </cell>
          <cell r="B14619" t="str">
            <v>AKG8270</v>
          </cell>
          <cell r="C14619" t="str">
            <v>小姐</v>
          </cell>
          <cell r="D14619" t="str">
            <v>施閔齡</v>
          </cell>
          <cell r="E14619" t="str">
            <v>陳嘉利小姐</v>
          </cell>
          <cell r="F14619">
            <v>935954445</v>
          </cell>
        </row>
        <row r="14620">
          <cell r="A14620" t="str">
            <v>VS36810</v>
          </cell>
          <cell r="B14620" t="str">
            <v>AJJ6395</v>
          </cell>
          <cell r="C14620" t="str">
            <v>先生</v>
          </cell>
          <cell r="D14620" t="str">
            <v>林芳得</v>
          </cell>
          <cell r="E14620" t="str">
            <v>林芳得先生</v>
          </cell>
          <cell r="F14620">
            <v>933077002</v>
          </cell>
        </row>
        <row r="14621">
          <cell r="A14621" t="str">
            <v>VS37164</v>
          </cell>
          <cell r="B14621" t="str">
            <v>RAD9230</v>
          </cell>
          <cell r="C14621" t="str">
            <v>先生</v>
          </cell>
          <cell r="D14621" t="str">
            <v>歐力士小客車租賃股份有限公司陳俊逢</v>
          </cell>
          <cell r="E14621" t="str">
            <v>陳俊逢先生</v>
          </cell>
          <cell r="F14621">
            <v>936074902</v>
          </cell>
        </row>
        <row r="14622">
          <cell r="A14622" t="str">
            <v>VS37416</v>
          </cell>
          <cell r="B14622" t="str">
            <v>ACN9881</v>
          </cell>
          <cell r="C14622" t="str">
            <v>先生</v>
          </cell>
          <cell r="D14622" t="str">
            <v>陳貞宜</v>
          </cell>
          <cell r="E14622" t="str">
            <v>趙明堂先生</v>
          </cell>
          <cell r="F14622">
            <v>917208221</v>
          </cell>
        </row>
        <row r="14623">
          <cell r="A14623" t="str">
            <v>VS37681</v>
          </cell>
          <cell r="B14623" t="str">
            <v>AGK0002</v>
          </cell>
          <cell r="C14623" t="str">
            <v>先生</v>
          </cell>
          <cell r="D14623" t="str">
            <v>孫亦俊</v>
          </cell>
          <cell r="E14623" t="str">
            <v>孫亦俊先生</v>
          </cell>
          <cell r="F14623">
            <v>931348278</v>
          </cell>
        </row>
        <row r="14624">
          <cell r="A14624" t="str">
            <v>VS37883</v>
          </cell>
          <cell r="B14624" t="str">
            <v>AFP1318</v>
          </cell>
          <cell r="C14624" t="str">
            <v>先生</v>
          </cell>
          <cell r="D14624" t="str">
            <v>游欣祺</v>
          </cell>
          <cell r="E14624" t="str">
            <v>葉光能先生</v>
          </cell>
          <cell r="F14624">
            <v>939626656</v>
          </cell>
        </row>
        <row r="14625">
          <cell r="A14625" t="str">
            <v>VS37890</v>
          </cell>
          <cell r="B14625" t="str">
            <v>AFF6611</v>
          </cell>
          <cell r="C14625" t="str">
            <v>先生</v>
          </cell>
          <cell r="D14625" t="str">
            <v>郭昭光</v>
          </cell>
          <cell r="E14625" t="str">
            <v>郭昭光先生</v>
          </cell>
          <cell r="F14625">
            <v>933901777</v>
          </cell>
        </row>
        <row r="14626">
          <cell r="A14626" t="str">
            <v>VS39656</v>
          </cell>
          <cell r="B14626" t="str">
            <v>AFG8881</v>
          </cell>
          <cell r="C14626" t="str">
            <v>先生</v>
          </cell>
          <cell r="D14626" t="str">
            <v>朱志亮</v>
          </cell>
          <cell r="E14626" t="str">
            <v>朱志亮先生</v>
          </cell>
          <cell r="F14626">
            <v>937108120</v>
          </cell>
        </row>
        <row r="14627">
          <cell r="A14627" t="str">
            <v>VS39664</v>
          </cell>
          <cell r="B14627" t="str">
            <v>AGH1778</v>
          </cell>
          <cell r="C14627" t="str">
            <v>先生</v>
          </cell>
          <cell r="D14627" t="str">
            <v>楊東山</v>
          </cell>
          <cell r="E14627" t="str">
            <v>楊東山先生</v>
          </cell>
          <cell r="F14627">
            <v>936348398</v>
          </cell>
        </row>
        <row r="14628">
          <cell r="A14628" t="str">
            <v>VS40220</v>
          </cell>
          <cell r="B14628" t="str">
            <v>AJF3568</v>
          </cell>
          <cell r="C14628" t="str">
            <v>先生</v>
          </cell>
          <cell r="D14628" t="str">
            <v>金然山有限公司楊宗昌</v>
          </cell>
          <cell r="E14628" t="str">
            <v>楊宗昌先生</v>
          </cell>
          <cell r="F14628">
            <v>936271192</v>
          </cell>
        </row>
        <row r="14629">
          <cell r="A14629" t="str">
            <v>VS40348</v>
          </cell>
          <cell r="B14629" t="str">
            <v>RAE3307</v>
          </cell>
          <cell r="C14629" t="str">
            <v>小姐</v>
          </cell>
          <cell r="D14629" t="str">
            <v>科漢企業股份有限公司(格上租賃)闕秀芬</v>
          </cell>
          <cell r="E14629" t="str">
            <v>闕秀芬小姐</v>
          </cell>
          <cell r="F14629">
            <v>938037161</v>
          </cell>
        </row>
        <row r="14630">
          <cell r="A14630" t="str">
            <v>VS40460</v>
          </cell>
          <cell r="B14630" t="str">
            <v>AKL2030</v>
          </cell>
          <cell r="C14630" t="str">
            <v>先生</v>
          </cell>
          <cell r="D14630" t="str">
            <v>魏福聲</v>
          </cell>
          <cell r="E14630" t="str">
            <v>魏福聲先生</v>
          </cell>
          <cell r="F14630">
            <v>932048913</v>
          </cell>
        </row>
        <row r="14631">
          <cell r="A14631" t="str">
            <v>VS40550</v>
          </cell>
          <cell r="B14631" t="str">
            <v>AFJ5266</v>
          </cell>
          <cell r="C14631" t="str">
            <v>先生</v>
          </cell>
          <cell r="D14631" t="str">
            <v>車已賣</v>
          </cell>
          <cell r="E14631" t="str">
            <v>車已賣先生</v>
          </cell>
          <cell r="F14631">
            <v>900000000</v>
          </cell>
        </row>
        <row r="14632">
          <cell r="A14632" t="str">
            <v>VS40650</v>
          </cell>
          <cell r="B14632" t="str">
            <v>AJG0116</v>
          </cell>
          <cell r="C14632" t="str">
            <v>小姐</v>
          </cell>
          <cell r="D14632" t="str">
            <v>李忠庭</v>
          </cell>
          <cell r="E14632" t="str">
            <v>張婉玥小姐</v>
          </cell>
          <cell r="F14632">
            <v>955516447</v>
          </cell>
        </row>
        <row r="14633">
          <cell r="A14633" t="str">
            <v>VS40653</v>
          </cell>
          <cell r="B14633" t="str">
            <v>ATM6556</v>
          </cell>
          <cell r="C14633" t="str">
            <v>先生</v>
          </cell>
          <cell r="D14633" t="str">
            <v>李哲齊</v>
          </cell>
          <cell r="E14633" t="str">
            <v>李哲齊先生</v>
          </cell>
          <cell r="F14633">
            <v>925888321</v>
          </cell>
        </row>
        <row r="14634">
          <cell r="A14634" t="str">
            <v>VS40715</v>
          </cell>
          <cell r="B14634" t="str">
            <v>AKG0505</v>
          </cell>
          <cell r="C14634" t="str">
            <v>先生</v>
          </cell>
          <cell r="D14634" t="str">
            <v>許文耀</v>
          </cell>
          <cell r="E14634" t="str">
            <v>許文耀先生</v>
          </cell>
          <cell r="F14634">
            <v>925721328</v>
          </cell>
        </row>
        <row r="14635">
          <cell r="A14635" t="str">
            <v>VS40788</v>
          </cell>
          <cell r="B14635" t="str">
            <v>ACG2385</v>
          </cell>
          <cell r="C14635" t="str">
            <v>小姐</v>
          </cell>
          <cell r="D14635" t="str">
            <v>林雪珠</v>
          </cell>
          <cell r="E14635" t="str">
            <v>林雪珠小姐</v>
          </cell>
          <cell r="F14635">
            <v>929333976</v>
          </cell>
        </row>
        <row r="14636">
          <cell r="A14636" t="str">
            <v>VS41463</v>
          </cell>
          <cell r="B14636" t="str">
            <v>AGD8800</v>
          </cell>
          <cell r="C14636" t="str">
            <v>小姐</v>
          </cell>
          <cell r="D14636" t="str">
            <v>林穎秀</v>
          </cell>
          <cell r="E14636" t="str">
            <v>林穎秀小姐</v>
          </cell>
          <cell r="F14636">
            <v>916500188</v>
          </cell>
        </row>
        <row r="14637">
          <cell r="A14637" t="str">
            <v>VS42783</v>
          </cell>
          <cell r="B14637" t="str">
            <v>ARE1878</v>
          </cell>
          <cell r="C14637" t="str">
            <v>小姐</v>
          </cell>
          <cell r="D14637" t="str">
            <v>崔碧君</v>
          </cell>
          <cell r="E14637" t="str">
            <v>崔碧君小姐</v>
          </cell>
          <cell r="F14637">
            <v>988509336</v>
          </cell>
        </row>
        <row r="14638">
          <cell r="A14638" t="str">
            <v>VS42791</v>
          </cell>
          <cell r="B14638" t="str">
            <v>AML8973</v>
          </cell>
          <cell r="C14638" t="str">
            <v>先生</v>
          </cell>
          <cell r="D14638" t="str">
            <v>安馳科技股份有限公司蔡鳴杰</v>
          </cell>
          <cell r="E14638" t="str">
            <v>蔡鳴杰先生</v>
          </cell>
          <cell r="F14638">
            <v>933166535</v>
          </cell>
        </row>
        <row r="14639">
          <cell r="A14639" t="str">
            <v>VS42908</v>
          </cell>
          <cell r="B14639" t="str">
            <v>AFH3119</v>
          </cell>
          <cell r="C14639" t="str">
            <v>先生</v>
          </cell>
          <cell r="D14639" t="str">
            <v>鄔洪良</v>
          </cell>
          <cell r="E14639" t="str">
            <v>鄔洪良先生</v>
          </cell>
          <cell r="F14639">
            <v>952772458</v>
          </cell>
        </row>
        <row r="14640">
          <cell r="A14640" t="str">
            <v>VS43259</v>
          </cell>
          <cell r="B14640" t="str">
            <v>AAX8901</v>
          </cell>
          <cell r="C14640" t="str">
            <v>先生</v>
          </cell>
          <cell r="D14640" t="str">
            <v>鍾德煌</v>
          </cell>
          <cell r="E14640" t="str">
            <v>鍾德煌先生</v>
          </cell>
          <cell r="F14640">
            <v>938333404</v>
          </cell>
        </row>
        <row r="14641">
          <cell r="A14641" t="str">
            <v>VS43459</v>
          </cell>
          <cell r="B14641" t="str">
            <v>AGE5526</v>
          </cell>
          <cell r="C14641" t="str">
            <v>小姐</v>
          </cell>
          <cell r="D14641" t="str">
            <v>楊嘉齡</v>
          </cell>
          <cell r="E14641" t="str">
            <v>楊嘉齡小姐</v>
          </cell>
          <cell r="F14641">
            <v>937937223</v>
          </cell>
        </row>
        <row r="14642">
          <cell r="A14642" t="str">
            <v>VS43916</v>
          </cell>
          <cell r="B14642" t="str">
            <v>AGF8870</v>
          </cell>
          <cell r="C14642" t="str">
            <v>小姐</v>
          </cell>
          <cell r="D14642" t="str">
            <v>蘇宴菁</v>
          </cell>
          <cell r="E14642" t="str">
            <v>蘇宴菁小姐</v>
          </cell>
          <cell r="F14642">
            <v>913407768</v>
          </cell>
        </row>
        <row r="14643">
          <cell r="A14643" t="str">
            <v>VS48380</v>
          </cell>
          <cell r="B14643" t="str">
            <v>AKA8185</v>
          </cell>
          <cell r="C14643" t="str">
            <v>先生</v>
          </cell>
          <cell r="D14643" t="str">
            <v>孔思恩</v>
          </cell>
          <cell r="E14643" t="str">
            <v>孔思恩先生</v>
          </cell>
          <cell r="F14643">
            <v>919526599</v>
          </cell>
        </row>
        <row r="14644">
          <cell r="A14644" t="str">
            <v>VS48381</v>
          </cell>
          <cell r="B14644" t="str">
            <v>AKG2677</v>
          </cell>
          <cell r="C14644" t="str">
            <v>先生</v>
          </cell>
          <cell r="D14644" t="str">
            <v>江怡盈</v>
          </cell>
          <cell r="E14644" t="str">
            <v>陳彥杰先生</v>
          </cell>
          <cell r="F14644">
            <v>921184821</v>
          </cell>
        </row>
        <row r="14645">
          <cell r="A14645" t="str">
            <v>VS48388</v>
          </cell>
          <cell r="B14645" t="str">
            <v>AGH9138</v>
          </cell>
          <cell r="C14645" t="str">
            <v>小姐</v>
          </cell>
          <cell r="D14645" t="str">
            <v>吳意雯</v>
          </cell>
          <cell r="E14645" t="str">
            <v>吳意雯小姐</v>
          </cell>
          <cell r="F14645">
            <v>937912000</v>
          </cell>
        </row>
        <row r="14646">
          <cell r="A14646" t="str">
            <v>VS48488</v>
          </cell>
          <cell r="B14646" t="str">
            <v>AKS1563</v>
          </cell>
          <cell r="C14646" t="str">
            <v>先生</v>
          </cell>
          <cell r="D14646" t="str">
            <v>張後姮</v>
          </cell>
          <cell r="E14646" t="str">
            <v>莊凱文先生</v>
          </cell>
          <cell r="F14646">
            <v>922265365</v>
          </cell>
        </row>
        <row r="14647">
          <cell r="A14647" t="str">
            <v>VS48516</v>
          </cell>
          <cell r="B14647" t="str">
            <v>AJG6201</v>
          </cell>
          <cell r="C14647" t="str">
            <v>先生</v>
          </cell>
          <cell r="D14647" t="str">
            <v>蔡明倫</v>
          </cell>
          <cell r="E14647" t="str">
            <v>蔡明倫先生</v>
          </cell>
          <cell r="F14647">
            <v>981157863</v>
          </cell>
        </row>
        <row r="14648">
          <cell r="A14648" t="str">
            <v>VS48538</v>
          </cell>
          <cell r="B14648" t="str">
            <v>AGJ6105</v>
          </cell>
          <cell r="C14648" t="str">
            <v>小姐</v>
          </cell>
          <cell r="D14648" t="str">
            <v>陳潔怡</v>
          </cell>
          <cell r="E14648" t="str">
            <v>陳潔怡小姐</v>
          </cell>
          <cell r="F14648">
            <v>933620088</v>
          </cell>
        </row>
        <row r="14649">
          <cell r="A14649" t="str">
            <v>VS48539</v>
          </cell>
          <cell r="B14649" t="str">
            <v>RAQ2822</v>
          </cell>
          <cell r="C14649" t="str">
            <v>先生</v>
          </cell>
          <cell r="D14649" t="str">
            <v>日盛全台通小客車租賃(股)公司吳世鴻</v>
          </cell>
          <cell r="E14649" t="str">
            <v>吳世鴻先生</v>
          </cell>
          <cell r="F14649">
            <v>918885311</v>
          </cell>
        </row>
        <row r="14650">
          <cell r="A14650" t="str">
            <v>VS48568</v>
          </cell>
          <cell r="B14650" t="str">
            <v>AGJ6095</v>
          </cell>
          <cell r="C14650" t="str">
            <v>小姐</v>
          </cell>
          <cell r="D14650" t="str">
            <v>郭育芩</v>
          </cell>
          <cell r="E14650" t="str">
            <v>郭育芩小姐</v>
          </cell>
          <cell r="F14650">
            <v>919382628</v>
          </cell>
        </row>
        <row r="14651">
          <cell r="A14651" t="str">
            <v>VS48604</v>
          </cell>
          <cell r="B14651" t="str">
            <v>AGK2088</v>
          </cell>
          <cell r="C14651" t="str">
            <v>先生</v>
          </cell>
          <cell r="D14651" t="str">
            <v>蘇佑琛</v>
          </cell>
          <cell r="E14651" t="str">
            <v>蘇佑琛先生</v>
          </cell>
          <cell r="F14651">
            <v>917779749</v>
          </cell>
        </row>
        <row r="14652">
          <cell r="A14652" t="str">
            <v>VS48774</v>
          </cell>
          <cell r="B14652" t="str">
            <v>AGL0766</v>
          </cell>
          <cell r="C14652" t="str">
            <v>先生</v>
          </cell>
          <cell r="D14652" t="str">
            <v>林勝騏</v>
          </cell>
          <cell r="E14652" t="str">
            <v>林勝騏先生</v>
          </cell>
          <cell r="F14652">
            <v>953505888</v>
          </cell>
        </row>
        <row r="14653">
          <cell r="A14653" t="str">
            <v>VS48805</v>
          </cell>
          <cell r="B14653" t="str">
            <v>AKF1371</v>
          </cell>
          <cell r="C14653" t="str">
            <v>小姐</v>
          </cell>
          <cell r="D14653" t="str">
            <v>林友婷</v>
          </cell>
          <cell r="E14653" t="str">
            <v>林友婷小姐</v>
          </cell>
          <cell r="F14653">
            <v>917637167</v>
          </cell>
        </row>
        <row r="14654">
          <cell r="A14654" t="str">
            <v>VS48865</v>
          </cell>
          <cell r="B14654" t="str">
            <v>AJP3358</v>
          </cell>
          <cell r="C14654" t="str">
            <v>先生</v>
          </cell>
          <cell r="D14654" t="str">
            <v>謝孟育</v>
          </cell>
          <cell r="E14654" t="str">
            <v>謝孟育先生</v>
          </cell>
          <cell r="F14654">
            <v>919536638</v>
          </cell>
        </row>
        <row r="14655">
          <cell r="A14655" t="str">
            <v>VS48931</v>
          </cell>
          <cell r="B14655" t="str">
            <v>AJQ1698</v>
          </cell>
          <cell r="C14655" t="str">
            <v>小姐</v>
          </cell>
          <cell r="D14655" t="str">
            <v>江曉苓</v>
          </cell>
          <cell r="E14655" t="str">
            <v>江曉苓小姐</v>
          </cell>
          <cell r="F14655">
            <v>939641259</v>
          </cell>
        </row>
        <row r="14656">
          <cell r="A14656" t="str">
            <v>VS48934</v>
          </cell>
          <cell r="B14656" t="str">
            <v>AKF0929</v>
          </cell>
          <cell r="C14656" t="str">
            <v>先生</v>
          </cell>
          <cell r="D14656" t="str">
            <v>饒麗珍</v>
          </cell>
          <cell r="E14656" t="str">
            <v>吳文龍先生</v>
          </cell>
          <cell r="F14656">
            <v>988212974</v>
          </cell>
        </row>
        <row r="14657">
          <cell r="A14657" t="str">
            <v>VS48936</v>
          </cell>
          <cell r="B14657" t="str">
            <v>AJF1982</v>
          </cell>
          <cell r="C14657" t="str">
            <v>小姐</v>
          </cell>
          <cell r="D14657" t="str">
            <v>黃雅婷</v>
          </cell>
          <cell r="E14657" t="str">
            <v>黃雅婷小姐</v>
          </cell>
          <cell r="F14657">
            <v>970632875</v>
          </cell>
        </row>
        <row r="14658">
          <cell r="A14658" t="str">
            <v>VS48965</v>
          </cell>
          <cell r="B14658" t="str">
            <v>AGL8820</v>
          </cell>
          <cell r="C14658" t="str">
            <v>小姐</v>
          </cell>
          <cell r="D14658" t="str">
            <v>林宛瑩</v>
          </cell>
          <cell r="E14658" t="str">
            <v>林宛瑩小姐</v>
          </cell>
          <cell r="F14658">
            <v>939984885</v>
          </cell>
        </row>
        <row r="14659">
          <cell r="A14659" t="str">
            <v>VS48972</v>
          </cell>
          <cell r="B14659" t="str">
            <v>AJQ3386</v>
          </cell>
          <cell r="C14659" t="str">
            <v>先生</v>
          </cell>
          <cell r="D14659" t="str">
            <v>蘇波</v>
          </cell>
          <cell r="E14659" t="str">
            <v>蘇子瑜先生</v>
          </cell>
          <cell r="F14659">
            <v>966671525</v>
          </cell>
        </row>
        <row r="14660">
          <cell r="A14660" t="str">
            <v>VS48981</v>
          </cell>
          <cell r="B14660" t="str">
            <v>AKR0069</v>
          </cell>
          <cell r="C14660" t="str">
            <v>小姐</v>
          </cell>
          <cell r="D14660" t="str">
            <v>徐千惠</v>
          </cell>
          <cell r="E14660" t="str">
            <v>徐千惠小姐</v>
          </cell>
          <cell r="F14660">
            <v>932233181</v>
          </cell>
        </row>
        <row r="14661">
          <cell r="A14661" t="str">
            <v>VS49101</v>
          </cell>
          <cell r="B14661" t="str">
            <v>RAQ8200</v>
          </cell>
          <cell r="C14661" t="str">
            <v>先生</v>
          </cell>
          <cell r="D14661" t="str">
            <v>日盛全台通小客車租賃蘇進來</v>
          </cell>
          <cell r="E14661" t="str">
            <v>蘇進來先生</v>
          </cell>
          <cell r="F14661">
            <v>920313561</v>
          </cell>
        </row>
        <row r="14662">
          <cell r="A14662" t="str">
            <v>VS49115</v>
          </cell>
          <cell r="B14662" t="str">
            <v>RAX1136</v>
          </cell>
          <cell r="C14662" t="str">
            <v>先生</v>
          </cell>
          <cell r="D14662" t="str">
            <v>四一室內裝修(有)財盟租賃黃俊盈</v>
          </cell>
          <cell r="E14662" t="str">
            <v>黃俊盈先生</v>
          </cell>
          <cell r="F14662">
            <v>937012124</v>
          </cell>
        </row>
        <row r="14663">
          <cell r="A14663" t="str">
            <v>VS49135</v>
          </cell>
          <cell r="B14663" t="str">
            <v>AJG3818</v>
          </cell>
          <cell r="C14663" t="str">
            <v>先生</v>
          </cell>
          <cell r="D14663" t="str">
            <v>李兆富</v>
          </cell>
          <cell r="E14663" t="str">
            <v>李兆富先生</v>
          </cell>
          <cell r="F14663">
            <v>926171800</v>
          </cell>
        </row>
        <row r="14664">
          <cell r="A14664" t="str">
            <v>VS49191</v>
          </cell>
          <cell r="B14664" t="str">
            <v>AKK9997</v>
          </cell>
          <cell r="C14664" t="str">
            <v>先生</v>
          </cell>
          <cell r="D14664" t="str">
            <v>張少甫</v>
          </cell>
          <cell r="E14664" t="str">
            <v>張少甫先生</v>
          </cell>
          <cell r="F14664">
            <v>937729540</v>
          </cell>
        </row>
        <row r="14665">
          <cell r="A14665" t="str">
            <v>VS49211</v>
          </cell>
          <cell r="B14665" t="str">
            <v>AKF8998</v>
          </cell>
          <cell r="C14665" t="str">
            <v>小姐</v>
          </cell>
          <cell r="D14665" t="str">
            <v>李佳怡</v>
          </cell>
          <cell r="E14665" t="str">
            <v>李佳怡小姐</v>
          </cell>
          <cell r="F14665">
            <v>982009881</v>
          </cell>
        </row>
        <row r="14666">
          <cell r="A14666" t="str">
            <v>VS49214</v>
          </cell>
          <cell r="B14666" t="str">
            <v>APB2813</v>
          </cell>
          <cell r="C14666" t="str">
            <v>先生</v>
          </cell>
          <cell r="D14666" t="str">
            <v>車已賣</v>
          </cell>
          <cell r="E14666" t="str">
            <v>車已賣先生</v>
          </cell>
          <cell r="F14666">
            <v>900000000</v>
          </cell>
        </row>
        <row r="14667">
          <cell r="A14667" t="str">
            <v>VS49225</v>
          </cell>
          <cell r="B14667" t="str">
            <v>VS49225</v>
          </cell>
          <cell r="C14667" t="str">
            <v>先生</v>
          </cell>
          <cell r="D14667" t="str">
            <v>車已賣</v>
          </cell>
          <cell r="E14667" t="str">
            <v>車已賣先生</v>
          </cell>
          <cell r="F14667">
            <v>900000000</v>
          </cell>
        </row>
        <row r="14668">
          <cell r="A14668" t="str">
            <v>VS49226</v>
          </cell>
          <cell r="B14668" t="str">
            <v>ALT3731</v>
          </cell>
          <cell r="C14668" t="str">
            <v>小姐</v>
          </cell>
          <cell r="D14668" t="str">
            <v>楊培蓉</v>
          </cell>
          <cell r="E14668" t="str">
            <v>楊培蓉小姐</v>
          </cell>
          <cell r="F14668">
            <v>910106501</v>
          </cell>
        </row>
        <row r="14669">
          <cell r="A14669" t="str">
            <v>VS49232</v>
          </cell>
          <cell r="B14669" t="str">
            <v>ANW0060</v>
          </cell>
          <cell r="C14669" t="str">
            <v>小姐</v>
          </cell>
          <cell r="D14669" t="str">
            <v>李淑惠</v>
          </cell>
          <cell r="E14669" t="str">
            <v>李淑惠小姐</v>
          </cell>
          <cell r="F14669">
            <v>926263963</v>
          </cell>
        </row>
        <row r="14670">
          <cell r="A14670" t="str">
            <v>VS49238</v>
          </cell>
          <cell r="B14670" t="str">
            <v>AKU7171</v>
          </cell>
          <cell r="C14670" t="str">
            <v>小姐</v>
          </cell>
          <cell r="D14670" t="str">
            <v>張雅惠</v>
          </cell>
          <cell r="E14670" t="str">
            <v>張雅惠小姐</v>
          </cell>
          <cell r="F14670">
            <v>975301850</v>
          </cell>
        </row>
        <row r="14671">
          <cell r="A14671" t="str">
            <v>VS49335</v>
          </cell>
          <cell r="B14671" t="str">
            <v>AKK8969</v>
          </cell>
          <cell r="C14671" t="str">
            <v>小姐</v>
          </cell>
          <cell r="D14671" t="str">
            <v>振邑企業有限公司許淑真</v>
          </cell>
          <cell r="E14671" t="str">
            <v>許淑真小姐</v>
          </cell>
          <cell r="F14671">
            <v>958937848</v>
          </cell>
        </row>
        <row r="14672">
          <cell r="A14672" t="str">
            <v>VS49339</v>
          </cell>
          <cell r="B14672" t="str">
            <v>ATN5259</v>
          </cell>
          <cell r="C14672" t="str">
            <v>先生</v>
          </cell>
          <cell r="D14672" t="str">
            <v>壹加壹攝計工作室楊立</v>
          </cell>
          <cell r="E14672" t="str">
            <v>楊立先生</v>
          </cell>
          <cell r="F14672">
            <v>989746604</v>
          </cell>
        </row>
        <row r="14673">
          <cell r="A14673" t="str">
            <v>VS49382</v>
          </cell>
          <cell r="B14673" t="str">
            <v>AKJ0366</v>
          </cell>
          <cell r="C14673" t="str">
            <v>小姐</v>
          </cell>
          <cell r="D14673" t="str">
            <v>頤荷工作坊呂淑惠</v>
          </cell>
          <cell r="E14673" t="str">
            <v>呂淑惠小姐</v>
          </cell>
          <cell r="F14673">
            <v>919249755</v>
          </cell>
        </row>
        <row r="14674">
          <cell r="A14674" t="str">
            <v>VS49520</v>
          </cell>
          <cell r="B14674" t="str">
            <v>AKL5269</v>
          </cell>
          <cell r="C14674" t="str">
            <v>先生</v>
          </cell>
          <cell r="D14674" t="str">
            <v>黃則為</v>
          </cell>
          <cell r="E14674" t="str">
            <v>黃則為先生</v>
          </cell>
          <cell r="F14674">
            <v>958635099</v>
          </cell>
        </row>
        <row r="14675">
          <cell r="A14675" t="str">
            <v>VS49556</v>
          </cell>
          <cell r="B14675" t="str">
            <v>AJN0511</v>
          </cell>
          <cell r="C14675" t="str">
            <v>先生</v>
          </cell>
          <cell r="D14675" t="str">
            <v>楊怡萱</v>
          </cell>
          <cell r="E14675" t="str">
            <v>曾裕仁先生</v>
          </cell>
          <cell r="F14675">
            <v>922433189</v>
          </cell>
        </row>
        <row r="14676">
          <cell r="A14676" t="str">
            <v>VS49559</v>
          </cell>
          <cell r="B14676" t="str">
            <v>AKT5266</v>
          </cell>
          <cell r="C14676" t="str">
            <v>小姐</v>
          </cell>
          <cell r="D14676" t="str">
            <v>陳怡君</v>
          </cell>
          <cell r="E14676" t="str">
            <v>陳怡君小姐</v>
          </cell>
          <cell r="F14676">
            <v>972112025</v>
          </cell>
        </row>
        <row r="14677">
          <cell r="A14677" t="str">
            <v>VS49591</v>
          </cell>
          <cell r="B14677" t="str">
            <v>AKM0330</v>
          </cell>
          <cell r="C14677" t="str">
            <v>小姐</v>
          </cell>
          <cell r="D14677" t="str">
            <v>張珊珊</v>
          </cell>
          <cell r="E14677" t="str">
            <v>張珊珊小姐</v>
          </cell>
          <cell r="F14677">
            <v>985032580</v>
          </cell>
        </row>
        <row r="14678">
          <cell r="A14678" t="str">
            <v>VS49714</v>
          </cell>
          <cell r="B14678" t="str">
            <v>AKL5879</v>
          </cell>
          <cell r="C14678" t="str">
            <v>先生</v>
          </cell>
          <cell r="D14678" t="str">
            <v>黃文瑩</v>
          </cell>
          <cell r="E14678" t="str">
            <v>張皓宇先生</v>
          </cell>
          <cell r="F14678">
            <v>983275305</v>
          </cell>
        </row>
        <row r="14679">
          <cell r="A14679" t="str">
            <v>VS49722</v>
          </cell>
          <cell r="B14679" t="str">
            <v>AKL8606</v>
          </cell>
          <cell r="C14679" t="str">
            <v>先生</v>
          </cell>
          <cell r="D14679" t="str">
            <v>吳毅珍</v>
          </cell>
          <cell r="E14679" t="str">
            <v>吳毅珍先生</v>
          </cell>
          <cell r="F14679">
            <v>919958301</v>
          </cell>
        </row>
        <row r="14680">
          <cell r="A14680" t="str">
            <v>VS49756</v>
          </cell>
          <cell r="B14680" t="str">
            <v>AKN2933</v>
          </cell>
          <cell r="C14680" t="str">
            <v>小姐</v>
          </cell>
          <cell r="D14680" t="str">
            <v>盧依莉</v>
          </cell>
          <cell r="E14680" t="str">
            <v>盧依莉小姐</v>
          </cell>
          <cell r="F14680">
            <v>925822158</v>
          </cell>
        </row>
        <row r="14681">
          <cell r="A14681" t="str">
            <v>VS49769</v>
          </cell>
          <cell r="B14681" t="str">
            <v>AKM2970</v>
          </cell>
          <cell r="C14681" t="str">
            <v>小姐</v>
          </cell>
          <cell r="D14681" t="str">
            <v>王仲瑜</v>
          </cell>
          <cell r="E14681" t="str">
            <v>王仲瑜小姐</v>
          </cell>
          <cell r="F14681">
            <v>982075518</v>
          </cell>
        </row>
        <row r="14682">
          <cell r="A14682" t="str">
            <v>VS49788</v>
          </cell>
          <cell r="B14682" t="str">
            <v>AKM6926</v>
          </cell>
          <cell r="C14682" t="str">
            <v>小姐</v>
          </cell>
          <cell r="D14682" t="str">
            <v>楊之宜</v>
          </cell>
          <cell r="E14682" t="str">
            <v>楊之宜小姐</v>
          </cell>
          <cell r="F14682">
            <v>936631926</v>
          </cell>
        </row>
        <row r="14683">
          <cell r="A14683" t="str">
            <v>VS49789</v>
          </cell>
          <cell r="B14683" t="str">
            <v>AKT2758</v>
          </cell>
          <cell r="C14683" t="str">
            <v>小姐</v>
          </cell>
          <cell r="D14683" t="str">
            <v>蔡怡鳳</v>
          </cell>
          <cell r="E14683" t="str">
            <v>蔡怡鳳小姐</v>
          </cell>
          <cell r="F14683">
            <v>928535676</v>
          </cell>
        </row>
        <row r="14684">
          <cell r="A14684" t="str">
            <v>VS49823</v>
          </cell>
          <cell r="B14684" t="str">
            <v>AMM9888</v>
          </cell>
          <cell r="C14684" t="str">
            <v>先生</v>
          </cell>
          <cell r="D14684" t="str">
            <v>林鴻文</v>
          </cell>
          <cell r="E14684" t="str">
            <v>林鴻文先生</v>
          </cell>
          <cell r="F14684">
            <v>935262026</v>
          </cell>
        </row>
        <row r="14685">
          <cell r="A14685" t="str">
            <v>VS49832</v>
          </cell>
          <cell r="B14685" t="str">
            <v>AKN0357</v>
          </cell>
          <cell r="C14685" t="str">
            <v>先生</v>
          </cell>
          <cell r="D14685" t="str">
            <v>王俊雄</v>
          </cell>
          <cell r="E14685" t="str">
            <v>王子寧先生</v>
          </cell>
          <cell r="F14685">
            <v>975310003</v>
          </cell>
        </row>
        <row r="14686">
          <cell r="A14686" t="str">
            <v>VS63257</v>
          </cell>
          <cell r="B14686" t="str">
            <v>7906B5</v>
          </cell>
          <cell r="C14686" t="str">
            <v>先生</v>
          </cell>
          <cell r="D14686" t="str">
            <v>廣理投資有限公司顏光嵐</v>
          </cell>
          <cell r="E14686" t="str">
            <v>顏光嵐先生</v>
          </cell>
          <cell r="F14686">
            <v>910277716</v>
          </cell>
        </row>
        <row r="14687">
          <cell r="A14687" t="str">
            <v>VS63597</v>
          </cell>
          <cell r="B14687" t="str">
            <v>0011M8</v>
          </cell>
          <cell r="C14687" t="str">
            <v>先生</v>
          </cell>
          <cell r="D14687" t="str">
            <v>戴燊</v>
          </cell>
          <cell r="E14687" t="str">
            <v>戴燊先生</v>
          </cell>
          <cell r="F14687">
            <v>988332882</v>
          </cell>
        </row>
        <row r="14688">
          <cell r="A14688" t="str">
            <v>VT28100</v>
          </cell>
          <cell r="B14688" t="str">
            <v>AAM5135</v>
          </cell>
          <cell r="C14688" t="str">
            <v>小姐</v>
          </cell>
          <cell r="D14688" t="str">
            <v>牛延苓</v>
          </cell>
          <cell r="E14688" t="str">
            <v>牛延苓小姐</v>
          </cell>
          <cell r="F14688">
            <v>928232716</v>
          </cell>
        </row>
        <row r="14689">
          <cell r="A14689" t="str">
            <v>VT28180</v>
          </cell>
          <cell r="B14689" t="str">
            <v>AKR0181</v>
          </cell>
          <cell r="C14689" t="str">
            <v>先生</v>
          </cell>
          <cell r="D14689" t="str">
            <v>中威藝術印刷有限公司(財盟租賃)呂國正</v>
          </cell>
          <cell r="E14689" t="str">
            <v>呂國正先生</v>
          </cell>
          <cell r="F14689">
            <v>916333369</v>
          </cell>
        </row>
        <row r="14690">
          <cell r="A14690" t="str">
            <v>VT28203</v>
          </cell>
          <cell r="B14690" t="str">
            <v>8755J7</v>
          </cell>
          <cell r="C14690" t="str">
            <v>小姐</v>
          </cell>
          <cell r="D14690" t="str">
            <v>伍盈盈</v>
          </cell>
          <cell r="E14690" t="str">
            <v>伍盈盈小姐</v>
          </cell>
          <cell r="F14690">
            <v>979306361</v>
          </cell>
        </row>
        <row r="14691">
          <cell r="A14691" t="str">
            <v>VT28483</v>
          </cell>
          <cell r="B14691" t="str">
            <v>2880J8</v>
          </cell>
          <cell r="C14691" t="str">
            <v>先生</v>
          </cell>
          <cell r="D14691" t="str">
            <v>李炳成</v>
          </cell>
          <cell r="E14691" t="str">
            <v>李炳成先生</v>
          </cell>
          <cell r="F14691">
            <v>938002208</v>
          </cell>
        </row>
        <row r="14692">
          <cell r="A14692" t="str">
            <v>VT28575</v>
          </cell>
          <cell r="B14692" t="str">
            <v>6538J7</v>
          </cell>
          <cell r="C14692" t="str">
            <v>先生</v>
          </cell>
          <cell r="D14692" t="str">
            <v>洪秀珍</v>
          </cell>
          <cell r="E14692" t="str">
            <v>周連地先生</v>
          </cell>
          <cell r="F14692">
            <v>938639999</v>
          </cell>
        </row>
        <row r="14693">
          <cell r="A14693" t="str">
            <v>VT28988</v>
          </cell>
          <cell r="B14693" t="str">
            <v>0033J8</v>
          </cell>
          <cell r="C14693" t="str">
            <v>先生</v>
          </cell>
          <cell r="D14693" t="str">
            <v>張文駿</v>
          </cell>
          <cell r="E14693" t="str">
            <v>張文駿先生</v>
          </cell>
          <cell r="F14693">
            <v>972858765</v>
          </cell>
        </row>
        <row r="14694">
          <cell r="A14694" t="str">
            <v>VT29327</v>
          </cell>
          <cell r="B14694" t="str">
            <v>AAQ2288</v>
          </cell>
          <cell r="C14694" t="str">
            <v>先生</v>
          </cell>
          <cell r="D14694" t="str">
            <v>李雅齡</v>
          </cell>
          <cell r="E14694" t="str">
            <v>林政維先生</v>
          </cell>
          <cell r="F14694">
            <v>922838805</v>
          </cell>
        </row>
        <row r="14695">
          <cell r="A14695" t="str">
            <v>VT29352</v>
          </cell>
          <cell r="B14695" t="str">
            <v>AAM8257</v>
          </cell>
          <cell r="C14695" t="str">
            <v>小姐</v>
          </cell>
          <cell r="D14695" t="str">
            <v>趙玉婷</v>
          </cell>
          <cell r="E14695" t="str">
            <v>趙玉婷小姐</v>
          </cell>
          <cell r="F14695">
            <v>922466400</v>
          </cell>
        </row>
        <row r="14696">
          <cell r="A14696" t="str">
            <v>VT45776</v>
          </cell>
          <cell r="B14696" t="str">
            <v>6898J9</v>
          </cell>
          <cell r="C14696" t="str">
            <v>先生</v>
          </cell>
          <cell r="D14696" t="str">
            <v>蔡志浩</v>
          </cell>
          <cell r="E14696" t="str">
            <v>蔡志浩先生</v>
          </cell>
          <cell r="F14696">
            <v>910012432</v>
          </cell>
        </row>
        <row r="14697">
          <cell r="A14697" t="str">
            <v>VT74831</v>
          </cell>
          <cell r="B14697" t="str">
            <v>AAA5793</v>
          </cell>
          <cell r="C14697" t="str">
            <v>先生</v>
          </cell>
          <cell r="D14697" t="str">
            <v>何建賓</v>
          </cell>
          <cell r="E14697" t="str">
            <v>何建賓先生</v>
          </cell>
          <cell r="F14697">
            <v>975789727</v>
          </cell>
        </row>
        <row r="14698">
          <cell r="A14698" t="str">
            <v>VT74835</v>
          </cell>
          <cell r="B14698" t="str">
            <v>AAF0179</v>
          </cell>
          <cell r="C14698" t="str">
            <v>先生</v>
          </cell>
          <cell r="D14698" t="str">
            <v>易雅雯</v>
          </cell>
          <cell r="E14698" t="str">
            <v>蔡賜男先生</v>
          </cell>
          <cell r="F14698">
            <v>963021988</v>
          </cell>
        </row>
        <row r="14699">
          <cell r="A14699" t="str">
            <v>VT74945</v>
          </cell>
          <cell r="B14699" t="str">
            <v>1117T7</v>
          </cell>
          <cell r="C14699" t="str">
            <v>先生</v>
          </cell>
          <cell r="D14699" t="str">
            <v>桀德科技有限公司(和運租車)蔡秉勳</v>
          </cell>
          <cell r="E14699" t="str">
            <v>蔡秉勳先生</v>
          </cell>
          <cell r="F14699">
            <v>911552662</v>
          </cell>
        </row>
        <row r="14700">
          <cell r="A14700" t="str">
            <v>VT74977</v>
          </cell>
          <cell r="B14700" t="str">
            <v>3957L5</v>
          </cell>
          <cell r="C14700" t="str">
            <v>小姐</v>
          </cell>
          <cell r="D14700" t="str">
            <v>黃彩清</v>
          </cell>
          <cell r="E14700" t="str">
            <v>黃彩清小姐</v>
          </cell>
          <cell r="F14700">
            <v>935201583</v>
          </cell>
        </row>
        <row r="14701">
          <cell r="A14701" t="str">
            <v>VT75178</v>
          </cell>
          <cell r="B14701" t="str">
            <v>1199J9</v>
          </cell>
          <cell r="C14701" t="str">
            <v>小姐</v>
          </cell>
          <cell r="D14701" t="str">
            <v>何欣怡</v>
          </cell>
          <cell r="E14701" t="str">
            <v>何欣怡小姐</v>
          </cell>
          <cell r="F14701">
            <v>922257762</v>
          </cell>
        </row>
        <row r="14702">
          <cell r="A14702" t="str">
            <v>VT75182</v>
          </cell>
          <cell r="B14702" t="str">
            <v>1168P7</v>
          </cell>
          <cell r="C14702" t="str">
            <v>先生</v>
          </cell>
          <cell r="D14702" t="str">
            <v>黃博鴻</v>
          </cell>
          <cell r="E14702" t="str">
            <v>黃博鴻先生</v>
          </cell>
          <cell r="F14702">
            <v>911656688</v>
          </cell>
        </row>
        <row r="14703">
          <cell r="A14703" t="str">
            <v>VT75781</v>
          </cell>
          <cell r="B14703" t="str">
            <v>AAM1666</v>
          </cell>
          <cell r="C14703" t="str">
            <v>先生</v>
          </cell>
          <cell r="D14703" t="str">
            <v>黃仕毅</v>
          </cell>
          <cell r="E14703" t="str">
            <v>黃仕毅先生</v>
          </cell>
          <cell r="F14703">
            <v>921993626</v>
          </cell>
        </row>
        <row r="14704">
          <cell r="A14704" t="str">
            <v>VT75977</v>
          </cell>
          <cell r="B14704" t="str">
            <v>RBM3373</v>
          </cell>
          <cell r="C14704" t="str">
            <v>先生</v>
          </cell>
          <cell r="D14704" t="str">
            <v>日盛全台通小客車租賃(股)公司周中堅</v>
          </cell>
          <cell r="E14704" t="str">
            <v>周中堅先生</v>
          </cell>
          <cell r="F14704">
            <v>921654321</v>
          </cell>
        </row>
        <row r="14705">
          <cell r="A14705" t="str">
            <v>VT76438</v>
          </cell>
          <cell r="B14705" t="str">
            <v>0010S2</v>
          </cell>
          <cell r="C14705" t="str">
            <v>先生</v>
          </cell>
          <cell r="D14705" t="str">
            <v>車已賣</v>
          </cell>
          <cell r="E14705" t="str">
            <v>車已賣先生</v>
          </cell>
          <cell r="F14705">
            <v>900000000</v>
          </cell>
        </row>
        <row r="14706">
          <cell r="A14706" t="str">
            <v>VT76891</v>
          </cell>
          <cell r="B14706" t="str">
            <v>AAC0022</v>
          </cell>
          <cell r="C14706" t="str">
            <v>先生</v>
          </cell>
          <cell r="D14706" t="str">
            <v>汪廷諤</v>
          </cell>
          <cell r="E14706" t="str">
            <v>汪廷諤先生</v>
          </cell>
          <cell r="F14706">
            <v>936176504</v>
          </cell>
        </row>
        <row r="14707">
          <cell r="A14707" t="str">
            <v>VT76898</v>
          </cell>
          <cell r="B14707">
            <v>559896</v>
          </cell>
          <cell r="C14707" t="str">
            <v>小姐</v>
          </cell>
          <cell r="D14707" t="str">
            <v>潘韋伶</v>
          </cell>
          <cell r="E14707" t="str">
            <v>潘韋伶小姐</v>
          </cell>
          <cell r="F14707">
            <v>905301979</v>
          </cell>
        </row>
        <row r="14708">
          <cell r="A14708" t="str">
            <v>VT76950</v>
          </cell>
          <cell r="B14708" t="str">
            <v>2868S3</v>
          </cell>
          <cell r="C14708" t="str">
            <v>小姐</v>
          </cell>
          <cell r="D14708" t="str">
            <v>張佳瑜</v>
          </cell>
          <cell r="E14708" t="str">
            <v>張佳瑜小姐</v>
          </cell>
          <cell r="F14708">
            <v>928633113</v>
          </cell>
        </row>
        <row r="14709">
          <cell r="A14709" t="str">
            <v>VT76951</v>
          </cell>
          <cell r="B14709" t="str">
            <v>AAB2190</v>
          </cell>
          <cell r="C14709" t="str">
            <v>先生</v>
          </cell>
          <cell r="D14709" t="str">
            <v>賴榮秋</v>
          </cell>
          <cell r="E14709" t="str">
            <v>賴榮秋先生</v>
          </cell>
          <cell r="F14709">
            <v>912007407</v>
          </cell>
        </row>
        <row r="14710">
          <cell r="A14710" t="str">
            <v>VT77326</v>
          </cell>
          <cell r="B14710" t="str">
            <v>AAC5168</v>
          </cell>
          <cell r="C14710" t="str">
            <v>女士</v>
          </cell>
          <cell r="D14710" t="str">
            <v>劉惠容</v>
          </cell>
          <cell r="E14710" t="str">
            <v>劉惠容女士</v>
          </cell>
          <cell r="F14710">
            <v>918819085</v>
          </cell>
        </row>
        <row r="14711">
          <cell r="A14711" t="str">
            <v>VT77327</v>
          </cell>
          <cell r="B14711" t="str">
            <v>AAD9957</v>
          </cell>
          <cell r="C14711" t="str">
            <v>先生</v>
          </cell>
          <cell r="D14711" t="str">
            <v>陳博政</v>
          </cell>
          <cell r="E14711" t="str">
            <v>陳博政先生</v>
          </cell>
          <cell r="F14711">
            <v>925321278</v>
          </cell>
        </row>
        <row r="14712">
          <cell r="A14712" t="str">
            <v>VT77554</v>
          </cell>
          <cell r="B14712" t="str">
            <v>AAD8528</v>
          </cell>
          <cell r="C14712" t="str">
            <v>小姐</v>
          </cell>
          <cell r="D14712" t="str">
            <v>陳婉如</v>
          </cell>
          <cell r="E14712" t="str">
            <v>吳心郁小姐</v>
          </cell>
          <cell r="F14712">
            <v>937019032</v>
          </cell>
        </row>
        <row r="14713">
          <cell r="A14713" t="str">
            <v>VT77609</v>
          </cell>
          <cell r="B14713" t="str">
            <v>AAL2888</v>
          </cell>
          <cell r="C14713" t="str">
            <v>先生</v>
          </cell>
          <cell r="D14713" t="str">
            <v>李志高</v>
          </cell>
          <cell r="E14713" t="str">
            <v>李志高先生</v>
          </cell>
          <cell r="F14713">
            <v>976258358</v>
          </cell>
        </row>
        <row r="14714">
          <cell r="A14714" t="str">
            <v>VT77836</v>
          </cell>
          <cell r="B14714" t="str">
            <v>AAM5836</v>
          </cell>
          <cell r="C14714" t="str">
            <v>先生</v>
          </cell>
          <cell r="D14714" t="str">
            <v>高猛祥</v>
          </cell>
          <cell r="E14714" t="str">
            <v>高猛祥先生</v>
          </cell>
          <cell r="F14714">
            <v>939571870</v>
          </cell>
        </row>
        <row r="14715">
          <cell r="A14715" t="str">
            <v>VT77913</v>
          </cell>
          <cell r="B14715" t="str">
            <v>ABA6113</v>
          </cell>
          <cell r="C14715" t="str">
            <v>先生</v>
          </cell>
          <cell r="D14715" t="str">
            <v>曾惠珊</v>
          </cell>
          <cell r="E14715" t="str">
            <v>古振興先生</v>
          </cell>
          <cell r="F14715">
            <v>988976977</v>
          </cell>
        </row>
        <row r="14716">
          <cell r="A14716" t="str">
            <v>VT77940</v>
          </cell>
          <cell r="B14716" t="str">
            <v>AAE2668</v>
          </cell>
          <cell r="C14716" t="str">
            <v>女士</v>
          </cell>
          <cell r="D14716" t="str">
            <v>蕭侯鈴朱</v>
          </cell>
          <cell r="E14716" t="str">
            <v>蕭侯鈴朱女士</v>
          </cell>
          <cell r="F14716">
            <v>932022337</v>
          </cell>
        </row>
        <row r="14717">
          <cell r="A14717" t="str">
            <v>VT77986</v>
          </cell>
          <cell r="B14717" t="str">
            <v>AAL3028</v>
          </cell>
          <cell r="C14717" t="str">
            <v>女士</v>
          </cell>
          <cell r="D14717" t="str">
            <v>石秀卿</v>
          </cell>
          <cell r="E14717" t="str">
            <v>石秀卿女士</v>
          </cell>
          <cell r="F14717">
            <v>921939967</v>
          </cell>
        </row>
        <row r="14718">
          <cell r="A14718" t="str">
            <v>VT78067</v>
          </cell>
          <cell r="B14718" t="str">
            <v>AAF6950</v>
          </cell>
          <cell r="C14718" t="str">
            <v>小姐</v>
          </cell>
          <cell r="D14718" t="str">
            <v>陳裕玲</v>
          </cell>
          <cell r="E14718" t="str">
            <v>陳裕玲小姐</v>
          </cell>
          <cell r="F14718">
            <v>958971787</v>
          </cell>
        </row>
        <row r="14719">
          <cell r="A14719" t="str">
            <v>VT78068</v>
          </cell>
          <cell r="B14719" t="str">
            <v>AAE8321</v>
          </cell>
          <cell r="C14719" t="str">
            <v>先生</v>
          </cell>
          <cell r="D14719" t="str">
            <v>郭國倫</v>
          </cell>
          <cell r="E14719" t="str">
            <v>郭國倫先生</v>
          </cell>
          <cell r="F14719">
            <v>916983420</v>
          </cell>
        </row>
        <row r="14720">
          <cell r="A14720" t="str">
            <v>VT78075</v>
          </cell>
          <cell r="B14720" t="str">
            <v>AAG1203</v>
          </cell>
          <cell r="C14720" t="str">
            <v>先生</v>
          </cell>
          <cell r="D14720" t="str">
            <v>鄧建凱</v>
          </cell>
          <cell r="E14720" t="str">
            <v>鄧建凱先生</v>
          </cell>
          <cell r="F14720">
            <v>935572542</v>
          </cell>
        </row>
        <row r="14721">
          <cell r="A14721" t="str">
            <v>VT78121</v>
          </cell>
          <cell r="B14721" t="str">
            <v>AAF8377</v>
          </cell>
          <cell r="C14721" t="str">
            <v>先生</v>
          </cell>
          <cell r="D14721" t="str">
            <v>劉邦鳴</v>
          </cell>
          <cell r="E14721" t="str">
            <v>劉邦鳴先生</v>
          </cell>
          <cell r="F14721">
            <v>936723703</v>
          </cell>
        </row>
        <row r="14722">
          <cell r="A14722" t="str">
            <v>VT78380</v>
          </cell>
          <cell r="B14722" t="str">
            <v>AAG2568</v>
          </cell>
          <cell r="C14722" t="str">
            <v>女士</v>
          </cell>
          <cell r="D14722" t="str">
            <v>王和敏</v>
          </cell>
          <cell r="E14722" t="str">
            <v>王和敏女士</v>
          </cell>
          <cell r="F14722">
            <v>952865208</v>
          </cell>
        </row>
        <row r="14723">
          <cell r="A14723" t="str">
            <v>VT78458</v>
          </cell>
          <cell r="B14723" t="str">
            <v>AAG1566</v>
          </cell>
          <cell r="C14723" t="str">
            <v>先生</v>
          </cell>
          <cell r="D14723" t="str">
            <v>0李鎮宇</v>
          </cell>
          <cell r="E14723" t="str">
            <v>李鎮宇先生</v>
          </cell>
          <cell r="F14723">
            <v>979966281</v>
          </cell>
        </row>
        <row r="14724">
          <cell r="A14724" t="str">
            <v>VT78471</v>
          </cell>
          <cell r="B14724" t="str">
            <v>ACS6616</v>
          </cell>
          <cell r="C14724" t="str">
            <v>先生</v>
          </cell>
          <cell r="D14724" t="str">
            <v>周華齡</v>
          </cell>
          <cell r="E14724" t="str">
            <v>許書源先生</v>
          </cell>
          <cell r="F14724">
            <v>913559511</v>
          </cell>
        </row>
        <row r="14725">
          <cell r="A14725" t="str">
            <v>VT78584</v>
          </cell>
          <cell r="B14725" t="str">
            <v>AFF9933</v>
          </cell>
          <cell r="C14725" t="str">
            <v>先生</v>
          </cell>
          <cell r="D14725" t="str">
            <v>謝明峰</v>
          </cell>
          <cell r="E14725" t="str">
            <v>謝明峰先生</v>
          </cell>
          <cell r="F14725">
            <v>981533547</v>
          </cell>
        </row>
        <row r="14726">
          <cell r="A14726" t="str">
            <v>VT78585</v>
          </cell>
          <cell r="B14726" t="str">
            <v>ABC6116</v>
          </cell>
          <cell r="C14726" t="str">
            <v>先生</v>
          </cell>
          <cell r="D14726" t="str">
            <v>匯冠股份有限公司蔡佳良</v>
          </cell>
          <cell r="E14726" t="str">
            <v>蔡佳良先生</v>
          </cell>
          <cell r="F14726">
            <v>984546116</v>
          </cell>
        </row>
        <row r="14727">
          <cell r="A14727" t="str">
            <v>VT78605</v>
          </cell>
          <cell r="B14727" t="str">
            <v>ABF7528</v>
          </cell>
          <cell r="C14727" t="str">
            <v>小姐</v>
          </cell>
          <cell r="D14727" t="str">
            <v>合輝建設開發股份有限公司葉品岑</v>
          </cell>
          <cell r="E14727" t="str">
            <v>葉品岑小姐</v>
          </cell>
          <cell r="F14727">
            <v>922771562</v>
          </cell>
        </row>
        <row r="14728">
          <cell r="A14728" t="str">
            <v>VT78776</v>
          </cell>
          <cell r="B14728" t="str">
            <v>AFT8598</v>
          </cell>
          <cell r="C14728" t="str">
            <v>先生</v>
          </cell>
          <cell r="D14728" t="str">
            <v>尚運通訊有限公司陳培文</v>
          </cell>
          <cell r="E14728" t="str">
            <v>陳培文先生</v>
          </cell>
          <cell r="F14728">
            <v>922447929</v>
          </cell>
        </row>
        <row r="14729">
          <cell r="A14729" t="str">
            <v>VT78778</v>
          </cell>
          <cell r="B14729" t="str">
            <v>AND5018</v>
          </cell>
          <cell r="C14729" t="str">
            <v>小姐</v>
          </cell>
          <cell r="D14729" t="str">
            <v>郭曉平</v>
          </cell>
          <cell r="E14729" t="str">
            <v>郭曉平小姐</v>
          </cell>
          <cell r="F14729">
            <v>936466636</v>
          </cell>
        </row>
        <row r="14730">
          <cell r="A14730" t="str">
            <v>VT78854</v>
          </cell>
          <cell r="B14730" t="str">
            <v>ACG2128</v>
          </cell>
          <cell r="C14730" t="str">
            <v>小姐</v>
          </cell>
          <cell r="D14730" t="str">
            <v>簡瑞瑩</v>
          </cell>
          <cell r="E14730" t="str">
            <v>簡瑞瑩小姐</v>
          </cell>
          <cell r="F14730">
            <v>952557577</v>
          </cell>
        </row>
        <row r="14731">
          <cell r="A14731" t="str">
            <v>VT78860</v>
          </cell>
          <cell r="B14731" t="str">
            <v>ABD9677</v>
          </cell>
          <cell r="C14731" t="str">
            <v>小姐</v>
          </cell>
          <cell r="D14731" t="str">
            <v>藍美慧</v>
          </cell>
          <cell r="E14731" t="str">
            <v>藍美慧小姐</v>
          </cell>
          <cell r="F14731">
            <v>903493195</v>
          </cell>
        </row>
        <row r="14732">
          <cell r="A14732" t="str">
            <v>VT79073</v>
          </cell>
          <cell r="B14732" t="str">
            <v>ACG1119</v>
          </cell>
          <cell r="C14732" t="str">
            <v>先生</v>
          </cell>
          <cell r="D14732" t="str">
            <v>王希</v>
          </cell>
          <cell r="E14732" t="str">
            <v>王希先生</v>
          </cell>
          <cell r="F14732">
            <v>955789366</v>
          </cell>
        </row>
        <row r="14733">
          <cell r="A14733" t="str">
            <v>VT79748</v>
          </cell>
          <cell r="B14733" t="str">
            <v>AFM0088</v>
          </cell>
          <cell r="C14733" t="str">
            <v>先生</v>
          </cell>
          <cell r="D14733" t="str">
            <v>林紀威</v>
          </cell>
          <cell r="E14733" t="str">
            <v>林紀威先生</v>
          </cell>
          <cell r="F14733">
            <v>934317316</v>
          </cell>
        </row>
        <row r="14734">
          <cell r="A14734" t="str">
            <v>VT79776</v>
          </cell>
          <cell r="B14734" t="str">
            <v>AFG8527</v>
          </cell>
          <cell r="C14734" t="str">
            <v>先生</v>
          </cell>
          <cell r="D14734" t="str">
            <v>洪崇晟</v>
          </cell>
          <cell r="E14734" t="str">
            <v>洪崇晟先生</v>
          </cell>
          <cell r="F14734">
            <v>937882695</v>
          </cell>
        </row>
        <row r="14735">
          <cell r="A14735" t="str">
            <v>VT79785</v>
          </cell>
          <cell r="B14735" t="str">
            <v>AGE1781</v>
          </cell>
          <cell r="C14735" t="str">
            <v>先生</v>
          </cell>
          <cell r="D14735" t="str">
            <v>蔡少桐</v>
          </cell>
          <cell r="E14735" t="str">
            <v>蔡少桐先生</v>
          </cell>
          <cell r="F14735">
            <v>970536084</v>
          </cell>
        </row>
        <row r="14736">
          <cell r="A14736" t="str">
            <v>VT79786</v>
          </cell>
          <cell r="B14736" t="str">
            <v>AGD6327</v>
          </cell>
          <cell r="C14736" t="str">
            <v>小姐</v>
          </cell>
          <cell r="D14736" t="str">
            <v>李維倩</v>
          </cell>
          <cell r="E14736" t="str">
            <v>李維倩小姐</v>
          </cell>
          <cell r="F14736">
            <v>988633625</v>
          </cell>
        </row>
        <row r="14737">
          <cell r="A14737" t="str">
            <v>VT79861</v>
          </cell>
          <cell r="B14737" t="str">
            <v>APP3602</v>
          </cell>
          <cell r="C14737" t="str">
            <v>先生</v>
          </cell>
          <cell r="D14737" t="str">
            <v>田村和也</v>
          </cell>
          <cell r="E14737" t="str">
            <v>田村和也先生</v>
          </cell>
          <cell r="F14737">
            <v>905160706</v>
          </cell>
        </row>
        <row r="14738">
          <cell r="A14738" t="str">
            <v>VT79914</v>
          </cell>
          <cell r="B14738" t="str">
            <v>AFG3289</v>
          </cell>
          <cell r="C14738" t="str">
            <v>先生</v>
          </cell>
          <cell r="D14738" t="str">
            <v>謝坤森</v>
          </cell>
          <cell r="E14738" t="str">
            <v>謝坤森先生</v>
          </cell>
          <cell r="F14738">
            <v>939871895</v>
          </cell>
        </row>
        <row r="14739">
          <cell r="A14739" t="str">
            <v>VT79940</v>
          </cell>
          <cell r="B14739" t="str">
            <v>AGU3303</v>
          </cell>
          <cell r="C14739" t="str">
            <v>先生</v>
          </cell>
          <cell r="D14739" t="str">
            <v>臺森有限公司葉家成</v>
          </cell>
          <cell r="E14739" t="str">
            <v>葉家成先生</v>
          </cell>
          <cell r="F14739">
            <v>938987586</v>
          </cell>
        </row>
        <row r="14740">
          <cell r="A14740" t="str">
            <v>VT79986</v>
          </cell>
          <cell r="B14740" t="str">
            <v>AGD8500</v>
          </cell>
          <cell r="C14740" t="str">
            <v>先生</v>
          </cell>
          <cell r="D14740" t="str">
            <v>宋霖耘</v>
          </cell>
          <cell r="E14740" t="str">
            <v>宋霖耘先生</v>
          </cell>
          <cell r="F14740">
            <v>917169113</v>
          </cell>
        </row>
        <row r="14741">
          <cell r="A14741" t="str">
            <v>VT79993</v>
          </cell>
          <cell r="B14741" t="str">
            <v>AJF6629</v>
          </cell>
          <cell r="C14741" t="str">
            <v>小姐</v>
          </cell>
          <cell r="D14741" t="str">
            <v>張美華</v>
          </cell>
          <cell r="E14741" t="str">
            <v>張美華小姐</v>
          </cell>
          <cell r="F14741">
            <v>955104933</v>
          </cell>
        </row>
        <row r="14742">
          <cell r="A14742" t="str">
            <v>VT80925</v>
          </cell>
          <cell r="B14742" t="str">
            <v>AKR1036</v>
          </cell>
          <cell r="C14742" t="str">
            <v>先生</v>
          </cell>
          <cell r="D14742" t="str">
            <v>陳瑞猛</v>
          </cell>
          <cell r="E14742" t="str">
            <v>陳瑞猛先生</v>
          </cell>
          <cell r="F14742">
            <v>935079091</v>
          </cell>
        </row>
        <row r="14743">
          <cell r="A14743" t="str">
            <v>VT80928</v>
          </cell>
          <cell r="B14743" t="str">
            <v>AGP1221</v>
          </cell>
          <cell r="C14743" t="str">
            <v>先生</v>
          </cell>
          <cell r="D14743" t="str">
            <v>陳柏堉</v>
          </cell>
          <cell r="E14743" t="str">
            <v>陳柏堉先生</v>
          </cell>
          <cell r="F14743">
            <v>919173190</v>
          </cell>
        </row>
        <row r="14744">
          <cell r="A14744" t="str">
            <v>VT81182</v>
          </cell>
          <cell r="B14744" t="str">
            <v>ATP0068</v>
          </cell>
          <cell r="C14744" t="str">
            <v>小姐</v>
          </cell>
          <cell r="D14744" t="str">
            <v>陳靜婷</v>
          </cell>
          <cell r="E14744" t="str">
            <v>陳靜婷小姐</v>
          </cell>
          <cell r="F14744">
            <v>979966281</v>
          </cell>
        </row>
        <row r="14745">
          <cell r="A14745" t="str">
            <v>VT81187</v>
          </cell>
          <cell r="B14745" t="str">
            <v>AGU1109</v>
          </cell>
          <cell r="C14745" t="str">
            <v>女士</v>
          </cell>
          <cell r="D14745" t="str">
            <v>江怡慧</v>
          </cell>
          <cell r="E14745" t="str">
            <v>江怡慧女士</v>
          </cell>
          <cell r="F14745">
            <v>937401134</v>
          </cell>
        </row>
        <row r="14746">
          <cell r="A14746" t="str">
            <v>VT81263</v>
          </cell>
          <cell r="B14746" t="str">
            <v>AGL3125</v>
          </cell>
          <cell r="C14746" t="str">
            <v>先生</v>
          </cell>
          <cell r="D14746" t="str">
            <v>劉育成</v>
          </cell>
          <cell r="E14746" t="str">
            <v>劉育成先生</v>
          </cell>
          <cell r="F14746">
            <v>933122312</v>
          </cell>
        </row>
        <row r="14747">
          <cell r="A14747" t="str">
            <v>VT82163</v>
          </cell>
          <cell r="B14747" t="str">
            <v>AKL6559</v>
          </cell>
          <cell r="C14747" t="str">
            <v>先生</v>
          </cell>
          <cell r="D14747" t="str">
            <v>許首謙</v>
          </cell>
          <cell r="E14747" t="str">
            <v>許首謙先生</v>
          </cell>
          <cell r="F14747">
            <v>935246460</v>
          </cell>
        </row>
        <row r="14748">
          <cell r="A14748" t="str">
            <v>VT82398</v>
          </cell>
          <cell r="B14748" t="str">
            <v>AJG8951</v>
          </cell>
          <cell r="C14748" t="str">
            <v>小姐</v>
          </cell>
          <cell r="D14748" t="str">
            <v>鎔德股份有限公司李如峰</v>
          </cell>
          <cell r="E14748" t="str">
            <v>李如峰小姐</v>
          </cell>
          <cell r="F14748">
            <v>900000000</v>
          </cell>
        </row>
        <row r="14749">
          <cell r="A14749" t="str">
            <v>VT82478</v>
          </cell>
          <cell r="B14749" t="str">
            <v>AGT1279</v>
          </cell>
          <cell r="C14749" t="str">
            <v>先生</v>
          </cell>
          <cell r="D14749" t="str">
            <v>中佑房屋仲介有限公司古穎文</v>
          </cell>
          <cell r="E14749" t="str">
            <v>古穎文先生</v>
          </cell>
          <cell r="F14749">
            <v>958899450</v>
          </cell>
        </row>
        <row r="14750">
          <cell r="A14750" t="str">
            <v>VT83177</v>
          </cell>
          <cell r="B14750" t="str">
            <v>AGK8587</v>
          </cell>
          <cell r="C14750" t="str">
            <v>先生</v>
          </cell>
          <cell r="D14750" t="str">
            <v>謝柳盛</v>
          </cell>
          <cell r="E14750" t="str">
            <v>謝柳盛先生</v>
          </cell>
          <cell r="F14750">
            <v>911922260</v>
          </cell>
        </row>
        <row r="14751">
          <cell r="A14751" t="str">
            <v>VT83303</v>
          </cell>
          <cell r="B14751" t="str">
            <v>RAL5321</v>
          </cell>
          <cell r="C14751" t="str">
            <v>先生</v>
          </cell>
          <cell r="D14751" t="str">
            <v>謝明峰</v>
          </cell>
          <cell r="E14751" t="str">
            <v>謝明峰先生</v>
          </cell>
          <cell r="F14751">
            <v>981533547</v>
          </cell>
        </row>
        <row r="14752">
          <cell r="A14752" t="str">
            <v>VT83304</v>
          </cell>
          <cell r="B14752" t="str">
            <v>AGK1679</v>
          </cell>
          <cell r="C14752" t="str">
            <v>小姐</v>
          </cell>
          <cell r="D14752" t="str">
            <v>李奕嫻</v>
          </cell>
          <cell r="E14752" t="str">
            <v>李奕嫻小姐</v>
          </cell>
          <cell r="F14752">
            <v>931235787</v>
          </cell>
        </row>
        <row r="14753">
          <cell r="A14753" t="str">
            <v>VT83307</v>
          </cell>
          <cell r="B14753" t="str">
            <v>AJH1325</v>
          </cell>
          <cell r="C14753" t="str">
            <v>小姐</v>
          </cell>
          <cell r="D14753" t="str">
            <v>顏金蘭</v>
          </cell>
          <cell r="E14753" t="str">
            <v>盧品均小姐</v>
          </cell>
          <cell r="F14753">
            <v>970223355</v>
          </cell>
        </row>
        <row r="14754">
          <cell r="A14754" t="str">
            <v>VT83327</v>
          </cell>
          <cell r="B14754" t="str">
            <v>AGK2227</v>
          </cell>
          <cell r="C14754" t="str">
            <v>先生</v>
          </cell>
          <cell r="D14754" t="str">
            <v>史瑞文</v>
          </cell>
          <cell r="E14754" t="str">
            <v>史瑞文先生</v>
          </cell>
          <cell r="F14754">
            <v>936933069</v>
          </cell>
        </row>
        <row r="14755">
          <cell r="A14755" t="str">
            <v>VT83416</v>
          </cell>
          <cell r="B14755" t="str">
            <v>AGK0102</v>
          </cell>
          <cell r="C14755" t="str">
            <v>小姐</v>
          </cell>
          <cell r="D14755" t="str">
            <v>黃國華</v>
          </cell>
          <cell r="E14755" t="str">
            <v>翁毓茜小姐</v>
          </cell>
          <cell r="F14755">
            <v>939008899</v>
          </cell>
        </row>
        <row r="14756">
          <cell r="A14756" t="str">
            <v>VT83618</v>
          </cell>
          <cell r="B14756" t="str">
            <v>AKW8995</v>
          </cell>
          <cell r="C14756" t="str">
            <v>小姐</v>
          </cell>
          <cell r="D14756" t="str">
            <v>林周麗秋</v>
          </cell>
          <cell r="E14756" t="str">
            <v>林周麗秋小姐</v>
          </cell>
          <cell r="F14756">
            <v>937889809</v>
          </cell>
        </row>
        <row r="14757">
          <cell r="A14757" t="str">
            <v>VT83619</v>
          </cell>
          <cell r="B14757" t="str">
            <v>AKF0569</v>
          </cell>
          <cell r="C14757" t="str">
            <v>先生</v>
          </cell>
          <cell r="D14757" t="str">
            <v>莊維綺</v>
          </cell>
          <cell r="E14757" t="str">
            <v>黃永祥先生</v>
          </cell>
          <cell r="F14757">
            <v>922930132</v>
          </cell>
        </row>
        <row r="14758">
          <cell r="A14758" t="str">
            <v>VT83698</v>
          </cell>
          <cell r="B14758" t="str">
            <v>ANW1125</v>
          </cell>
          <cell r="C14758" t="str">
            <v>先生</v>
          </cell>
          <cell r="D14758" t="str">
            <v>金德浩</v>
          </cell>
          <cell r="E14758" t="str">
            <v>金德浩先生</v>
          </cell>
          <cell r="F14758">
            <v>988309349</v>
          </cell>
        </row>
        <row r="14759">
          <cell r="A14759" t="str">
            <v>VT83777</v>
          </cell>
          <cell r="B14759" t="str">
            <v>AJF8837</v>
          </cell>
          <cell r="C14759" t="str">
            <v>先生</v>
          </cell>
          <cell r="D14759" t="str">
            <v>陳遠勛</v>
          </cell>
          <cell r="E14759" t="str">
            <v>陳遠勛先生</v>
          </cell>
          <cell r="F14759">
            <v>958980507</v>
          </cell>
        </row>
        <row r="14760">
          <cell r="A14760" t="str">
            <v>VT83822</v>
          </cell>
          <cell r="B14760" t="str">
            <v>AJF0266</v>
          </cell>
          <cell r="C14760" t="str">
            <v>先生</v>
          </cell>
          <cell r="D14760" t="str">
            <v>李唐</v>
          </cell>
          <cell r="E14760" t="str">
            <v>李唐先生</v>
          </cell>
          <cell r="F14760">
            <v>912243474</v>
          </cell>
        </row>
        <row r="14761">
          <cell r="A14761" t="str">
            <v>VT83843</v>
          </cell>
          <cell r="B14761" t="str">
            <v>AJX2258</v>
          </cell>
          <cell r="C14761" t="str">
            <v>小姐</v>
          </cell>
          <cell r="D14761" t="str">
            <v>吳思瑤</v>
          </cell>
          <cell r="E14761" t="str">
            <v>吳思瑤小姐</v>
          </cell>
          <cell r="F14761">
            <v>918650676</v>
          </cell>
        </row>
        <row r="14762">
          <cell r="A14762" t="str">
            <v>VT83955</v>
          </cell>
          <cell r="B14762" t="str">
            <v>APP2213</v>
          </cell>
          <cell r="C14762" t="str">
            <v>先生</v>
          </cell>
          <cell r="D14762" t="str">
            <v>吳驊修</v>
          </cell>
          <cell r="E14762" t="str">
            <v>吳驊修先生</v>
          </cell>
          <cell r="F14762">
            <v>936631795</v>
          </cell>
        </row>
        <row r="14763">
          <cell r="A14763" t="str">
            <v>VT84211</v>
          </cell>
          <cell r="B14763" t="str">
            <v>RAW8873</v>
          </cell>
          <cell r="C14763" t="str">
            <v>先生</v>
          </cell>
          <cell r="D14763" t="str">
            <v>歐力士小客車租賃股份有限公司林思維</v>
          </cell>
          <cell r="E14763" t="str">
            <v>林思維先生</v>
          </cell>
          <cell r="F14763">
            <v>975871707</v>
          </cell>
        </row>
        <row r="14764">
          <cell r="A14764" t="str">
            <v>VT84269</v>
          </cell>
          <cell r="B14764" t="str">
            <v>ATG6028</v>
          </cell>
          <cell r="C14764" t="str">
            <v>先生</v>
          </cell>
          <cell r="D14764" t="str">
            <v>尤瑞呈</v>
          </cell>
          <cell r="E14764" t="str">
            <v>尤瑞呈先生</v>
          </cell>
          <cell r="F14764">
            <v>928114288</v>
          </cell>
        </row>
        <row r="14765">
          <cell r="A14765" t="str">
            <v>VT84387</v>
          </cell>
          <cell r="B14765" t="str">
            <v>AJQ3698</v>
          </cell>
          <cell r="C14765" t="str">
            <v>先生</v>
          </cell>
          <cell r="D14765" t="str">
            <v>詹惇仲</v>
          </cell>
          <cell r="E14765" t="str">
            <v>詹惇仲先生</v>
          </cell>
          <cell r="F14765">
            <v>910208661</v>
          </cell>
        </row>
        <row r="14766">
          <cell r="A14766" t="str">
            <v>VT96280</v>
          </cell>
          <cell r="B14766" t="str">
            <v>AAF1999</v>
          </cell>
          <cell r="C14766" t="str">
            <v>先生</v>
          </cell>
          <cell r="D14766" t="str">
            <v>謝明峰</v>
          </cell>
          <cell r="E14766" t="str">
            <v>謝明峰先生</v>
          </cell>
          <cell r="F14766">
            <v>981533547</v>
          </cell>
        </row>
        <row r="14767">
          <cell r="A14767" t="str">
            <v>VT96286</v>
          </cell>
          <cell r="B14767" t="str">
            <v>AAB8975</v>
          </cell>
          <cell r="C14767" t="str">
            <v>先生</v>
          </cell>
          <cell r="D14767" t="str">
            <v>郭榮鈞</v>
          </cell>
          <cell r="E14767" t="str">
            <v>郭榮鈞先生</v>
          </cell>
          <cell r="F14767">
            <v>933231123</v>
          </cell>
        </row>
        <row r="14768">
          <cell r="A14768" t="str">
            <v>VT96308</v>
          </cell>
          <cell r="B14768" t="str">
            <v>AAK1319</v>
          </cell>
          <cell r="C14768" t="str">
            <v>先生</v>
          </cell>
          <cell r="D14768" t="str">
            <v>詹尉督</v>
          </cell>
          <cell r="E14768" t="str">
            <v>詹尉督先生</v>
          </cell>
          <cell r="F14768">
            <v>970556677</v>
          </cell>
        </row>
        <row r="14769">
          <cell r="A14769" t="str">
            <v>VT96317</v>
          </cell>
          <cell r="B14769" t="str">
            <v>AAR0600</v>
          </cell>
          <cell r="C14769" t="str">
            <v>先生</v>
          </cell>
          <cell r="D14769" t="str">
            <v>陳泓佑</v>
          </cell>
          <cell r="E14769" t="str">
            <v>陳泓佑先生</v>
          </cell>
          <cell r="F14769">
            <v>958114112</v>
          </cell>
        </row>
        <row r="14770">
          <cell r="A14770" t="str">
            <v>VT96320</v>
          </cell>
          <cell r="B14770" t="str">
            <v>AFG8800</v>
          </cell>
          <cell r="C14770" t="str">
            <v>先生</v>
          </cell>
          <cell r="D14770" t="str">
            <v>張志堯</v>
          </cell>
          <cell r="E14770" t="str">
            <v>張志堯先生</v>
          </cell>
          <cell r="F14770">
            <v>989103147</v>
          </cell>
        </row>
        <row r="14771">
          <cell r="A14771" t="str">
            <v>VT96334</v>
          </cell>
          <cell r="B14771" t="str">
            <v>ACM5528</v>
          </cell>
          <cell r="C14771" t="str">
            <v>先生</v>
          </cell>
          <cell r="D14771" t="str">
            <v>吳東錡</v>
          </cell>
          <cell r="E14771" t="str">
            <v>吳東錡先生</v>
          </cell>
          <cell r="F14771">
            <v>989147755</v>
          </cell>
        </row>
        <row r="14772">
          <cell r="A14772" t="str">
            <v>VT96346</v>
          </cell>
          <cell r="B14772" t="str">
            <v>AAB8117</v>
          </cell>
          <cell r="C14772" t="str">
            <v>先生</v>
          </cell>
          <cell r="D14772" t="str">
            <v>穩德電子工業股份有限公司許松茂</v>
          </cell>
          <cell r="E14772" t="str">
            <v>許松茂先生</v>
          </cell>
          <cell r="F14772">
            <v>937852705</v>
          </cell>
        </row>
        <row r="14773">
          <cell r="A14773" t="str">
            <v>VT96349</v>
          </cell>
          <cell r="B14773" t="str">
            <v>ACS6869</v>
          </cell>
          <cell r="C14773" t="str">
            <v>小姐</v>
          </cell>
          <cell r="D14773" t="str">
            <v>董又慈</v>
          </cell>
          <cell r="E14773" t="str">
            <v>董又慈小姐</v>
          </cell>
          <cell r="F14773">
            <v>921816069</v>
          </cell>
        </row>
        <row r="14774">
          <cell r="A14774" t="str">
            <v>VT96486</v>
          </cell>
          <cell r="B14774" t="str">
            <v>AGN1808</v>
          </cell>
          <cell r="C14774" t="str">
            <v>先生</v>
          </cell>
          <cell r="D14774" t="str">
            <v>楊子其</v>
          </cell>
          <cell r="E14774" t="str">
            <v>楊子其先生</v>
          </cell>
          <cell r="F14774">
            <v>960591128</v>
          </cell>
        </row>
        <row r="14775">
          <cell r="A14775" t="str">
            <v>VT96487</v>
          </cell>
          <cell r="B14775" t="str">
            <v>ACG2225</v>
          </cell>
          <cell r="C14775" t="str">
            <v>先生</v>
          </cell>
          <cell r="D14775" t="str">
            <v>宋享諭</v>
          </cell>
          <cell r="E14775" t="str">
            <v>宋享諭先生</v>
          </cell>
          <cell r="F14775">
            <v>910115535</v>
          </cell>
        </row>
        <row r="14776">
          <cell r="A14776" t="str">
            <v>VT96501</v>
          </cell>
          <cell r="B14776" t="str">
            <v>AAN6308</v>
          </cell>
          <cell r="C14776" t="str">
            <v>先生</v>
          </cell>
          <cell r="D14776" t="str">
            <v>林雙慶</v>
          </cell>
          <cell r="E14776" t="str">
            <v>林雙慶先生</v>
          </cell>
          <cell r="F14776">
            <v>912320440</v>
          </cell>
        </row>
        <row r="14777">
          <cell r="A14777" t="str">
            <v>VT96513</v>
          </cell>
          <cell r="B14777" t="str">
            <v>ACG1181</v>
          </cell>
          <cell r="C14777" t="str">
            <v>先生</v>
          </cell>
          <cell r="D14777" t="str">
            <v>張弘儒</v>
          </cell>
          <cell r="E14777" t="str">
            <v>張弘儒先生</v>
          </cell>
          <cell r="F14777">
            <v>989370448</v>
          </cell>
        </row>
        <row r="14778">
          <cell r="A14778" t="str">
            <v>VT96514</v>
          </cell>
          <cell r="B14778" t="str">
            <v>AJJ1861</v>
          </cell>
          <cell r="C14778" t="str">
            <v>先生</v>
          </cell>
          <cell r="D14778" t="str">
            <v>蕭任達</v>
          </cell>
          <cell r="E14778" t="str">
            <v>蕭任達先生</v>
          </cell>
          <cell r="F14778">
            <v>914000448</v>
          </cell>
        </row>
        <row r="14779">
          <cell r="A14779" t="str">
            <v>VU26211</v>
          </cell>
          <cell r="B14779" t="str">
            <v>0188J9</v>
          </cell>
          <cell r="C14779" t="str">
            <v>先生</v>
          </cell>
          <cell r="D14779" t="str">
            <v>鄭士魁</v>
          </cell>
          <cell r="E14779" t="str">
            <v>鄭士魁先生</v>
          </cell>
          <cell r="F14779">
            <v>972030267</v>
          </cell>
        </row>
        <row r="14780">
          <cell r="A14780" t="str">
            <v>VU26311</v>
          </cell>
          <cell r="B14780" t="str">
            <v>1108J9</v>
          </cell>
          <cell r="C14780" t="str">
            <v>先生</v>
          </cell>
          <cell r="D14780" t="str">
            <v>鄭憲徽</v>
          </cell>
          <cell r="E14780" t="str">
            <v>鄭憲徽先生</v>
          </cell>
          <cell r="F14780">
            <v>955766777</v>
          </cell>
        </row>
        <row r="14781">
          <cell r="A14781" t="str">
            <v>VU26499</v>
          </cell>
          <cell r="B14781" t="str">
            <v>AAN6001</v>
          </cell>
          <cell r="C14781" t="str">
            <v>先生</v>
          </cell>
          <cell r="D14781" t="str">
            <v>黃國峰</v>
          </cell>
          <cell r="E14781" t="str">
            <v>黃國峰先生</v>
          </cell>
          <cell r="F14781">
            <v>931123888</v>
          </cell>
        </row>
        <row r="14782">
          <cell r="A14782" t="str">
            <v>VU26653</v>
          </cell>
          <cell r="B14782" t="str">
            <v>AKJ7605</v>
          </cell>
          <cell r="C14782" t="str">
            <v>先生</v>
          </cell>
          <cell r="D14782" t="str">
            <v>黃懷仁</v>
          </cell>
          <cell r="E14782" t="str">
            <v>黃懷仁先生</v>
          </cell>
          <cell r="F14782">
            <v>916082083</v>
          </cell>
        </row>
        <row r="14783">
          <cell r="A14783" t="str">
            <v>VU27218</v>
          </cell>
          <cell r="B14783" t="str">
            <v>6063T2</v>
          </cell>
          <cell r="C14783" t="str">
            <v>先生</v>
          </cell>
          <cell r="D14783" t="str">
            <v>陳慶生</v>
          </cell>
          <cell r="E14783" t="str">
            <v>陳慶生先生</v>
          </cell>
          <cell r="F14783">
            <v>918369040</v>
          </cell>
        </row>
        <row r="14784">
          <cell r="A14784" t="str">
            <v>VU27300</v>
          </cell>
          <cell r="B14784" t="str">
            <v>1188H9</v>
          </cell>
          <cell r="C14784" t="str">
            <v>先生</v>
          </cell>
          <cell r="D14784" t="str">
            <v>林晉安</v>
          </cell>
          <cell r="E14784" t="str">
            <v>林晉安先生</v>
          </cell>
          <cell r="F14784">
            <v>989666021</v>
          </cell>
        </row>
        <row r="14785">
          <cell r="A14785" t="str">
            <v>VU31547</v>
          </cell>
          <cell r="B14785" t="str">
            <v>ABE0118</v>
          </cell>
          <cell r="C14785" t="str">
            <v>小姐</v>
          </cell>
          <cell r="D14785" t="str">
            <v>吳惠鈴</v>
          </cell>
          <cell r="E14785" t="str">
            <v>吳惠鈴小姐</v>
          </cell>
          <cell r="F14785">
            <v>932275466</v>
          </cell>
        </row>
        <row r="14786">
          <cell r="A14786" t="str">
            <v>VU31566</v>
          </cell>
          <cell r="B14786" t="str">
            <v>AAB1219</v>
          </cell>
          <cell r="C14786" t="str">
            <v>先生</v>
          </cell>
          <cell r="D14786" t="str">
            <v>陳楷文</v>
          </cell>
          <cell r="E14786" t="str">
            <v>陳楷文先生</v>
          </cell>
          <cell r="F14786">
            <v>987148929</v>
          </cell>
        </row>
        <row r="14787">
          <cell r="A14787" t="str">
            <v>VU31633</v>
          </cell>
          <cell r="B14787" t="str">
            <v>AAC6686</v>
          </cell>
          <cell r="C14787" t="str">
            <v>先生</v>
          </cell>
          <cell r="D14787" t="str">
            <v>陳冠州</v>
          </cell>
          <cell r="E14787" t="str">
            <v>陳冠州先生</v>
          </cell>
          <cell r="F14787">
            <v>937046032</v>
          </cell>
        </row>
        <row r="14788">
          <cell r="A14788" t="str">
            <v>VU31687</v>
          </cell>
          <cell r="B14788" t="str">
            <v>AAB5755</v>
          </cell>
          <cell r="C14788" t="str">
            <v>先生</v>
          </cell>
          <cell r="D14788" t="str">
            <v>鄭錦秀</v>
          </cell>
          <cell r="E14788" t="str">
            <v>陳奕軒先生</v>
          </cell>
          <cell r="F14788">
            <v>953568618</v>
          </cell>
        </row>
        <row r="14789">
          <cell r="A14789" t="str">
            <v>VU31688</v>
          </cell>
          <cell r="B14789" t="str">
            <v>AKM5615</v>
          </cell>
          <cell r="C14789" t="str">
            <v>小姐</v>
          </cell>
          <cell r="D14789" t="str">
            <v>廖怡茹</v>
          </cell>
          <cell r="E14789" t="str">
            <v>廖怡茹小姐</v>
          </cell>
          <cell r="F14789">
            <v>975159619</v>
          </cell>
        </row>
        <row r="14790">
          <cell r="A14790" t="str">
            <v>VU31707</v>
          </cell>
          <cell r="B14790" t="str">
            <v>AAG3721</v>
          </cell>
          <cell r="C14790" t="str">
            <v>先生</v>
          </cell>
          <cell r="D14790" t="str">
            <v>王錦偟</v>
          </cell>
          <cell r="E14790" t="str">
            <v>王錦偟先生</v>
          </cell>
          <cell r="F14790">
            <v>987077489</v>
          </cell>
        </row>
        <row r="14791">
          <cell r="A14791" t="str">
            <v>VU31709</v>
          </cell>
          <cell r="B14791" t="str">
            <v>ABJ9006</v>
          </cell>
          <cell r="C14791" t="str">
            <v>先生</v>
          </cell>
          <cell r="D14791" t="str">
            <v>林彥明</v>
          </cell>
          <cell r="E14791" t="str">
            <v>林彥明先生</v>
          </cell>
          <cell r="F14791">
            <v>910007135</v>
          </cell>
        </row>
        <row r="14792">
          <cell r="A14792" t="str">
            <v>VU31714</v>
          </cell>
          <cell r="B14792" t="str">
            <v>ACM1180</v>
          </cell>
          <cell r="C14792" t="str">
            <v>先生</v>
          </cell>
          <cell r="D14792" t="str">
            <v>鉑德汽車股份有限公司吳佳翰</v>
          </cell>
          <cell r="E14792" t="str">
            <v>吳佳翰先生</v>
          </cell>
          <cell r="F14792">
            <v>921282497</v>
          </cell>
        </row>
        <row r="14793">
          <cell r="A14793" t="str">
            <v>VU31720</v>
          </cell>
          <cell r="B14793" t="str">
            <v>AGS2332</v>
          </cell>
          <cell r="C14793" t="str">
            <v>先生</v>
          </cell>
          <cell r="D14793" t="str">
            <v>富合精造廠(有)溫伯龍</v>
          </cell>
          <cell r="E14793" t="str">
            <v>溫伯龍先生</v>
          </cell>
          <cell r="F14793">
            <v>970903063</v>
          </cell>
        </row>
        <row r="14794">
          <cell r="A14794" t="str">
            <v>VU31725</v>
          </cell>
          <cell r="B14794" t="str">
            <v>AAB5810</v>
          </cell>
          <cell r="C14794" t="str">
            <v>先生</v>
          </cell>
          <cell r="D14794" t="str">
            <v>車已賣</v>
          </cell>
          <cell r="E14794" t="str">
            <v>車已賣先生</v>
          </cell>
          <cell r="F14794">
            <v>900000000</v>
          </cell>
        </row>
        <row r="14795">
          <cell r="A14795" t="str">
            <v>VU31730</v>
          </cell>
          <cell r="B14795" t="str">
            <v>ABY8399</v>
          </cell>
          <cell r="C14795" t="str">
            <v>先生</v>
          </cell>
          <cell r="D14795" t="str">
            <v>陳恒輝</v>
          </cell>
          <cell r="E14795" t="str">
            <v>陳恒輝先生</v>
          </cell>
          <cell r="F14795">
            <v>919919131</v>
          </cell>
        </row>
        <row r="14796">
          <cell r="A14796" t="str">
            <v>VU31738</v>
          </cell>
          <cell r="B14796" t="str">
            <v>ABC3969</v>
          </cell>
          <cell r="C14796" t="str">
            <v>先生</v>
          </cell>
          <cell r="D14796" t="str">
            <v>大安電業股份有限公司賴鴻逸</v>
          </cell>
          <cell r="E14796" t="str">
            <v>賴鴻逸先生</v>
          </cell>
          <cell r="F14796">
            <v>914036102</v>
          </cell>
        </row>
        <row r="14797">
          <cell r="A14797" t="str">
            <v>VU31741</v>
          </cell>
          <cell r="B14797" t="str">
            <v>AQX3939</v>
          </cell>
          <cell r="C14797" t="str">
            <v>先生</v>
          </cell>
          <cell r="D14797" t="str">
            <v>亞藝工程有限公司(財盟小客車租賃股份有限公司)林福祥</v>
          </cell>
          <cell r="E14797" t="str">
            <v>林福祥先生</v>
          </cell>
          <cell r="F14797">
            <v>918589329</v>
          </cell>
        </row>
        <row r="14798">
          <cell r="A14798" t="str">
            <v>VU31755</v>
          </cell>
          <cell r="B14798" t="str">
            <v>AAB3597</v>
          </cell>
          <cell r="C14798" t="str">
            <v>先生</v>
          </cell>
          <cell r="D14798" t="str">
            <v>陳夆宗</v>
          </cell>
          <cell r="E14798" t="str">
            <v>陳夆宗先生</v>
          </cell>
          <cell r="F14798">
            <v>982123989</v>
          </cell>
        </row>
        <row r="14799">
          <cell r="A14799" t="str">
            <v>VU31756</v>
          </cell>
          <cell r="B14799" t="str">
            <v>AGD5169</v>
          </cell>
          <cell r="C14799" t="str">
            <v>先生</v>
          </cell>
          <cell r="D14799" t="str">
            <v>李義澤</v>
          </cell>
          <cell r="E14799" t="str">
            <v>李義澤先生</v>
          </cell>
          <cell r="F14799">
            <v>975306591</v>
          </cell>
        </row>
        <row r="14800">
          <cell r="A14800" t="str">
            <v>VU31759</v>
          </cell>
          <cell r="B14800" t="str">
            <v>AGD8128</v>
          </cell>
          <cell r="C14800" t="str">
            <v>小姐</v>
          </cell>
          <cell r="D14800" t="str">
            <v>張依鴻</v>
          </cell>
          <cell r="E14800" t="str">
            <v>張依鴻小姐</v>
          </cell>
          <cell r="F14800">
            <v>919218631</v>
          </cell>
        </row>
        <row r="14801">
          <cell r="A14801" t="str">
            <v>VU31765</v>
          </cell>
          <cell r="B14801" t="str">
            <v>ABC0513</v>
          </cell>
          <cell r="C14801" t="str">
            <v>小姐</v>
          </cell>
          <cell r="D14801" t="str">
            <v>曾明慧</v>
          </cell>
          <cell r="E14801" t="str">
            <v>曾明慧小姐</v>
          </cell>
          <cell r="F14801">
            <v>937540349</v>
          </cell>
        </row>
        <row r="14802">
          <cell r="A14802" t="str">
            <v>VU31768</v>
          </cell>
          <cell r="B14802" t="str">
            <v>AAB7616</v>
          </cell>
          <cell r="C14802" t="str">
            <v>先生</v>
          </cell>
          <cell r="D14802" t="str">
            <v>黃雅平</v>
          </cell>
          <cell r="E14802" t="str">
            <v>李鵬榮先生</v>
          </cell>
          <cell r="F14802">
            <v>987447548</v>
          </cell>
        </row>
        <row r="14803">
          <cell r="A14803" t="str">
            <v>VU31769</v>
          </cell>
          <cell r="B14803" t="str">
            <v>AFK1218</v>
          </cell>
          <cell r="C14803" t="str">
            <v>先生</v>
          </cell>
          <cell r="D14803" t="str">
            <v>陳強</v>
          </cell>
          <cell r="E14803" t="str">
            <v>陳強先生</v>
          </cell>
          <cell r="F14803">
            <v>963332052</v>
          </cell>
        </row>
        <row r="14804">
          <cell r="A14804" t="str">
            <v>VU31782</v>
          </cell>
          <cell r="B14804" t="str">
            <v>AGF7222</v>
          </cell>
          <cell r="C14804" t="str">
            <v>先生</v>
          </cell>
          <cell r="D14804" t="str">
            <v>楊瓊雲</v>
          </cell>
          <cell r="E14804" t="str">
            <v>黃建勛先生</v>
          </cell>
          <cell r="F14804">
            <v>920280868</v>
          </cell>
        </row>
        <row r="14805">
          <cell r="A14805" t="str">
            <v>VU31793</v>
          </cell>
          <cell r="B14805" t="str">
            <v>AAR3252</v>
          </cell>
          <cell r="C14805" t="str">
            <v>小姐</v>
          </cell>
          <cell r="D14805" t="str">
            <v>王薇</v>
          </cell>
          <cell r="E14805" t="str">
            <v>王薇小姐</v>
          </cell>
          <cell r="F14805">
            <v>932059137</v>
          </cell>
        </row>
        <row r="14806">
          <cell r="A14806" t="str">
            <v>VU31813</v>
          </cell>
          <cell r="B14806" t="str">
            <v>ABC0729</v>
          </cell>
          <cell r="C14806" t="str">
            <v>女士</v>
          </cell>
          <cell r="D14806" t="str">
            <v>陳芳瓔</v>
          </cell>
          <cell r="E14806" t="str">
            <v>陳芳瓔女士</v>
          </cell>
          <cell r="F14806">
            <v>905609359</v>
          </cell>
        </row>
        <row r="14807">
          <cell r="A14807" t="str">
            <v>VU31814</v>
          </cell>
          <cell r="B14807" t="str">
            <v>ANN3885</v>
          </cell>
          <cell r="C14807" t="str">
            <v>先生</v>
          </cell>
          <cell r="D14807" t="str">
            <v>張永叡</v>
          </cell>
          <cell r="E14807" t="str">
            <v>張永叡先生</v>
          </cell>
          <cell r="F14807">
            <v>919175900</v>
          </cell>
        </row>
        <row r="14808">
          <cell r="A14808" t="str">
            <v>VU31816</v>
          </cell>
          <cell r="B14808" t="str">
            <v>RAF6751</v>
          </cell>
          <cell r="C14808" t="str">
            <v>先生</v>
          </cell>
          <cell r="D14808" t="str">
            <v>林軒如</v>
          </cell>
          <cell r="E14808" t="str">
            <v>林軒如先生</v>
          </cell>
          <cell r="F14808">
            <v>936691263</v>
          </cell>
        </row>
        <row r="14809">
          <cell r="A14809" t="str">
            <v>VU31821</v>
          </cell>
          <cell r="B14809" t="str">
            <v>ANW5917</v>
          </cell>
          <cell r="C14809" t="str">
            <v>先生</v>
          </cell>
          <cell r="D14809" t="str">
            <v>陳風餐飲有限公司陳劍風</v>
          </cell>
          <cell r="E14809" t="str">
            <v>陳劍風先生</v>
          </cell>
          <cell r="F14809">
            <v>937019630</v>
          </cell>
        </row>
        <row r="14810">
          <cell r="A14810" t="str">
            <v>VU31827</v>
          </cell>
          <cell r="B14810" t="str">
            <v>AGE9195</v>
          </cell>
          <cell r="C14810" t="str">
            <v>先生</v>
          </cell>
          <cell r="D14810" t="str">
            <v>藍蒼玉</v>
          </cell>
          <cell r="E14810" t="str">
            <v>藍蒼玉先生</v>
          </cell>
          <cell r="F14810">
            <v>910153271</v>
          </cell>
        </row>
        <row r="14811">
          <cell r="A14811" t="str">
            <v>VU31834</v>
          </cell>
          <cell r="B14811" t="str">
            <v>AGD1616</v>
          </cell>
          <cell r="C14811" t="str">
            <v>女士</v>
          </cell>
          <cell r="D14811" t="str">
            <v>黃明嬨</v>
          </cell>
          <cell r="E14811" t="str">
            <v>黃明嬨女士</v>
          </cell>
          <cell r="F14811">
            <v>938168980</v>
          </cell>
        </row>
        <row r="14812">
          <cell r="A14812" t="str">
            <v>VU31835</v>
          </cell>
          <cell r="B14812" t="str">
            <v>AGE8307</v>
          </cell>
          <cell r="C14812" t="str">
            <v>先生</v>
          </cell>
          <cell r="D14812" t="str">
            <v>徐佳豪</v>
          </cell>
          <cell r="E14812" t="str">
            <v>徐佳豪先生</v>
          </cell>
          <cell r="F14812">
            <v>936819073</v>
          </cell>
        </row>
        <row r="14813">
          <cell r="A14813" t="str">
            <v>VU31836</v>
          </cell>
          <cell r="B14813" t="str">
            <v>AGF0927</v>
          </cell>
          <cell r="C14813" t="str">
            <v>先生</v>
          </cell>
          <cell r="D14813" t="str">
            <v>吳承漢</v>
          </cell>
          <cell r="E14813" t="str">
            <v>吳承漢先生</v>
          </cell>
          <cell r="F14813">
            <v>975576065</v>
          </cell>
        </row>
        <row r="14814">
          <cell r="A14814" t="str">
            <v>VU72285</v>
          </cell>
          <cell r="B14814" t="str">
            <v>AAQ1338</v>
          </cell>
          <cell r="C14814" t="str">
            <v>先生</v>
          </cell>
          <cell r="D14814" t="str">
            <v>林裕勝</v>
          </cell>
          <cell r="E14814" t="str">
            <v>林裕勝先生</v>
          </cell>
          <cell r="F14814">
            <v>955540861</v>
          </cell>
        </row>
        <row r="14815">
          <cell r="A14815" t="str">
            <v>VU72293</v>
          </cell>
          <cell r="B14815" t="str">
            <v>AAC5182</v>
          </cell>
          <cell r="C14815" t="str">
            <v>小姐</v>
          </cell>
          <cell r="D14815" t="str">
            <v>岳崴科技股份有限公司陳淑婉</v>
          </cell>
          <cell r="E14815" t="str">
            <v>陳淑婉小姐</v>
          </cell>
          <cell r="F14815">
            <v>926236927</v>
          </cell>
        </row>
        <row r="14816">
          <cell r="A14816" t="str">
            <v>VU72361</v>
          </cell>
          <cell r="B14816" t="str">
            <v>AAE1860</v>
          </cell>
          <cell r="C14816" t="str">
            <v>先生</v>
          </cell>
          <cell r="D14816" t="str">
            <v>林衍鳳</v>
          </cell>
          <cell r="E14816" t="str">
            <v>石志強先生</v>
          </cell>
          <cell r="F14816">
            <v>955822752</v>
          </cell>
        </row>
        <row r="14817">
          <cell r="A14817" t="str">
            <v>VU72369</v>
          </cell>
          <cell r="B14817" t="str">
            <v>AAE6108</v>
          </cell>
          <cell r="C14817" t="str">
            <v>小姐</v>
          </cell>
          <cell r="D14817" t="str">
            <v>蔡嘉哲</v>
          </cell>
          <cell r="E14817" t="str">
            <v>洪淑媛小姐</v>
          </cell>
          <cell r="F14817">
            <v>953243750</v>
          </cell>
        </row>
        <row r="14818">
          <cell r="A14818" t="str">
            <v>VU72389</v>
          </cell>
          <cell r="B14818" t="str">
            <v>AAE1207</v>
          </cell>
          <cell r="C14818" t="str">
            <v>女士</v>
          </cell>
          <cell r="D14818" t="str">
            <v>杜涵詩</v>
          </cell>
          <cell r="E14818" t="str">
            <v>杜涵詩女士</v>
          </cell>
          <cell r="F14818">
            <v>928123253</v>
          </cell>
        </row>
        <row r="14819">
          <cell r="A14819" t="str">
            <v>VV14705</v>
          </cell>
          <cell r="B14819" t="str">
            <v>7890T8</v>
          </cell>
          <cell r="C14819" t="str">
            <v>先生</v>
          </cell>
          <cell r="D14819" t="str">
            <v>吳麗玉</v>
          </cell>
          <cell r="E14819" t="str">
            <v>陳鴻吉先生</v>
          </cell>
          <cell r="F14819">
            <v>933135134</v>
          </cell>
        </row>
        <row r="14820">
          <cell r="A14820" t="str">
            <v>VV15871</v>
          </cell>
          <cell r="B14820" t="str">
            <v>AAL0018</v>
          </cell>
          <cell r="C14820" t="str">
            <v>先生</v>
          </cell>
          <cell r="D14820" t="str">
            <v>吳齊松</v>
          </cell>
          <cell r="E14820" t="str">
            <v>吳齊松先生</v>
          </cell>
          <cell r="F14820">
            <v>932655191</v>
          </cell>
        </row>
        <row r="14821">
          <cell r="A14821" t="str">
            <v>VV16023</v>
          </cell>
          <cell r="B14821" t="str">
            <v>AAC5837</v>
          </cell>
          <cell r="C14821" t="str">
            <v>先生</v>
          </cell>
          <cell r="D14821" t="str">
            <v>黃義焜</v>
          </cell>
          <cell r="E14821" t="str">
            <v>黃義焜先生</v>
          </cell>
          <cell r="F14821">
            <v>928897544</v>
          </cell>
        </row>
        <row r="14822">
          <cell r="A14822" t="str">
            <v>VV16058</v>
          </cell>
          <cell r="B14822" t="str">
            <v>AAE1617</v>
          </cell>
          <cell r="C14822" t="str">
            <v>先生</v>
          </cell>
          <cell r="D14822" t="str">
            <v>吳秋旺</v>
          </cell>
          <cell r="E14822" t="str">
            <v>吳秋旺先生</v>
          </cell>
          <cell r="F14822">
            <v>928128220</v>
          </cell>
        </row>
        <row r="14823">
          <cell r="A14823" t="str">
            <v>VV16562</v>
          </cell>
          <cell r="B14823" t="str">
            <v>AAE8820</v>
          </cell>
          <cell r="C14823" t="str">
            <v>女士</v>
          </cell>
          <cell r="D14823" t="str">
            <v>李彩鳳</v>
          </cell>
          <cell r="E14823" t="str">
            <v>李彩鳳女士</v>
          </cell>
          <cell r="F14823">
            <v>961290706</v>
          </cell>
        </row>
        <row r="14824">
          <cell r="A14824" t="str">
            <v>VV16563</v>
          </cell>
          <cell r="B14824" t="str">
            <v>AAE8397</v>
          </cell>
          <cell r="C14824" t="str">
            <v>小姐</v>
          </cell>
          <cell r="D14824" t="str">
            <v>林玲</v>
          </cell>
          <cell r="E14824" t="str">
            <v>林玲小姐</v>
          </cell>
          <cell r="F14824">
            <v>933163930</v>
          </cell>
        </row>
        <row r="14825">
          <cell r="A14825" t="str">
            <v>VV16566</v>
          </cell>
          <cell r="B14825" t="str">
            <v>AAF0116</v>
          </cell>
          <cell r="C14825" t="str">
            <v>先生</v>
          </cell>
          <cell r="D14825" t="str">
            <v>陳智賢</v>
          </cell>
          <cell r="E14825" t="str">
            <v>陳智賢先生</v>
          </cell>
          <cell r="F14825">
            <v>937011702</v>
          </cell>
        </row>
        <row r="14826">
          <cell r="A14826" t="str">
            <v>VV16794</v>
          </cell>
          <cell r="B14826" t="str">
            <v>AAF8000</v>
          </cell>
          <cell r="C14826" t="str">
            <v>先生</v>
          </cell>
          <cell r="D14826" t="str">
            <v>邱繼緯</v>
          </cell>
          <cell r="E14826" t="str">
            <v>邱繼緯先生</v>
          </cell>
          <cell r="F14826">
            <v>920303469</v>
          </cell>
        </row>
        <row r="14827">
          <cell r="A14827" t="str">
            <v>VV16805</v>
          </cell>
          <cell r="B14827" t="str">
            <v>AAG1326</v>
          </cell>
          <cell r="C14827" t="str">
            <v>先生</v>
          </cell>
          <cell r="D14827" t="str">
            <v>鄭智仁</v>
          </cell>
          <cell r="E14827" t="str">
            <v>鄭智仁先生</v>
          </cell>
          <cell r="F14827">
            <v>988630969</v>
          </cell>
        </row>
        <row r="14828">
          <cell r="A14828" t="str">
            <v>VV16806</v>
          </cell>
          <cell r="B14828" t="str">
            <v>ABB9211</v>
          </cell>
          <cell r="C14828" t="str">
            <v>先生</v>
          </cell>
          <cell r="D14828" t="str">
            <v>車已賣</v>
          </cell>
          <cell r="E14828" t="str">
            <v>車已賣先生</v>
          </cell>
          <cell r="F14828">
            <v>900000000</v>
          </cell>
        </row>
        <row r="14829">
          <cell r="A14829" t="str">
            <v>VV16838</v>
          </cell>
          <cell r="B14829" t="str">
            <v>AAG0309</v>
          </cell>
          <cell r="C14829" t="str">
            <v>先生</v>
          </cell>
          <cell r="D14829" t="str">
            <v>陳宜萱</v>
          </cell>
          <cell r="E14829" t="str">
            <v>姚柏宏先生</v>
          </cell>
          <cell r="F14829">
            <v>937667967</v>
          </cell>
        </row>
        <row r="14830">
          <cell r="A14830" t="str">
            <v>VV16854</v>
          </cell>
          <cell r="B14830" t="str">
            <v>AFG6979</v>
          </cell>
          <cell r="C14830" t="str">
            <v>先生</v>
          </cell>
          <cell r="D14830" t="str">
            <v>陳文欽</v>
          </cell>
          <cell r="E14830" t="str">
            <v>陳文欽先生</v>
          </cell>
          <cell r="F14830">
            <v>939518000</v>
          </cell>
        </row>
        <row r="14831">
          <cell r="A14831" t="str">
            <v>VV17069</v>
          </cell>
          <cell r="B14831" t="str">
            <v>ABJ7771</v>
          </cell>
          <cell r="C14831" t="str">
            <v>先生</v>
          </cell>
          <cell r="D14831" t="str">
            <v>朱貞妮</v>
          </cell>
          <cell r="E14831" t="str">
            <v>鍾武帆先生</v>
          </cell>
          <cell r="F14831">
            <v>911613037</v>
          </cell>
        </row>
        <row r="14832">
          <cell r="A14832" t="str">
            <v>VV17117</v>
          </cell>
          <cell r="B14832" t="str">
            <v>AAG3980</v>
          </cell>
          <cell r="C14832" t="str">
            <v>女士</v>
          </cell>
          <cell r="D14832" t="str">
            <v>陳宜媛</v>
          </cell>
          <cell r="E14832" t="str">
            <v>陳宜媛女士</v>
          </cell>
          <cell r="F14832">
            <v>972103553</v>
          </cell>
        </row>
        <row r="14833">
          <cell r="A14833" t="str">
            <v>VV17119</v>
          </cell>
          <cell r="B14833" t="str">
            <v>AAG6582</v>
          </cell>
          <cell r="C14833" t="str">
            <v>女士</v>
          </cell>
          <cell r="D14833" t="str">
            <v>李心彤</v>
          </cell>
          <cell r="E14833" t="str">
            <v>李心彤女士</v>
          </cell>
          <cell r="F14833">
            <v>975592742</v>
          </cell>
        </row>
        <row r="14834">
          <cell r="A14834" t="str">
            <v>VV17187</v>
          </cell>
          <cell r="B14834" t="str">
            <v>ATB2105</v>
          </cell>
          <cell r="C14834" t="str">
            <v>先生</v>
          </cell>
          <cell r="D14834" t="str">
            <v>胡廷威</v>
          </cell>
          <cell r="E14834" t="str">
            <v>胡廷威先生</v>
          </cell>
          <cell r="F14834">
            <v>966124593</v>
          </cell>
        </row>
        <row r="14835">
          <cell r="A14835" t="str">
            <v>VV17232</v>
          </cell>
          <cell r="B14835" t="str">
            <v>AKG5066</v>
          </cell>
          <cell r="C14835" t="str">
            <v>先生</v>
          </cell>
          <cell r="D14835" t="str">
            <v>蔡金海</v>
          </cell>
          <cell r="E14835" t="str">
            <v>蔡金海先生</v>
          </cell>
          <cell r="F14835">
            <v>910317707</v>
          </cell>
        </row>
        <row r="14836">
          <cell r="A14836" t="str">
            <v>VV17277</v>
          </cell>
          <cell r="B14836" t="str">
            <v>AAS8591</v>
          </cell>
          <cell r="C14836" t="str">
            <v>小姐</v>
          </cell>
          <cell r="D14836" t="str">
            <v>陳錦美</v>
          </cell>
          <cell r="E14836" t="str">
            <v>陳錦美小姐</v>
          </cell>
          <cell r="F14836">
            <v>939533696</v>
          </cell>
        </row>
        <row r="14837">
          <cell r="A14837" t="str">
            <v>VV17490</v>
          </cell>
          <cell r="B14837" t="str">
            <v>AAR1169</v>
          </cell>
          <cell r="C14837" t="str">
            <v>先生</v>
          </cell>
          <cell r="D14837" t="str">
            <v>曾文祥</v>
          </cell>
          <cell r="E14837" t="str">
            <v>曾文祥先生</v>
          </cell>
          <cell r="F14837">
            <v>917088580</v>
          </cell>
        </row>
        <row r="14838">
          <cell r="A14838" t="str">
            <v>VV17521</v>
          </cell>
          <cell r="B14838" t="str">
            <v>AAB8106</v>
          </cell>
          <cell r="C14838" t="str">
            <v>女士</v>
          </cell>
          <cell r="D14838" t="str">
            <v>高毓女英</v>
          </cell>
          <cell r="E14838" t="str">
            <v>高毓女英女士</v>
          </cell>
          <cell r="F14838">
            <v>935022793</v>
          </cell>
        </row>
        <row r="14839">
          <cell r="A14839" t="str">
            <v>VV17597</v>
          </cell>
          <cell r="B14839" t="str">
            <v>ABM6609</v>
          </cell>
          <cell r="C14839" t="str">
            <v>先生</v>
          </cell>
          <cell r="D14839" t="str">
            <v>吳伯廷</v>
          </cell>
          <cell r="E14839" t="str">
            <v>吳伯廷先生</v>
          </cell>
          <cell r="F14839">
            <v>982882123</v>
          </cell>
        </row>
        <row r="14840">
          <cell r="A14840" t="str">
            <v>VV17623</v>
          </cell>
          <cell r="B14840" t="str">
            <v>ABL6898</v>
          </cell>
          <cell r="C14840" t="str">
            <v>先生</v>
          </cell>
          <cell r="D14840" t="str">
            <v>吳佩珊</v>
          </cell>
          <cell r="E14840" t="str">
            <v>何昭文先生</v>
          </cell>
          <cell r="F14840">
            <v>916895716</v>
          </cell>
        </row>
        <row r="14841">
          <cell r="A14841" t="str">
            <v>VV17831</v>
          </cell>
          <cell r="B14841" t="str">
            <v>AFF2086</v>
          </cell>
          <cell r="C14841" t="str">
            <v>先生</v>
          </cell>
          <cell r="D14841" t="str">
            <v>郭宜真</v>
          </cell>
          <cell r="E14841" t="str">
            <v>王伯寧先生</v>
          </cell>
          <cell r="F14841">
            <v>926015398</v>
          </cell>
        </row>
        <row r="14842">
          <cell r="A14842" t="str">
            <v>VV17834</v>
          </cell>
          <cell r="B14842" t="str">
            <v>ABG9976</v>
          </cell>
          <cell r="C14842" t="str">
            <v>先生</v>
          </cell>
          <cell r="D14842" t="str">
            <v>徐潔</v>
          </cell>
          <cell r="E14842" t="str">
            <v>徐潔先生</v>
          </cell>
          <cell r="F14842">
            <v>918063138</v>
          </cell>
        </row>
        <row r="14843">
          <cell r="A14843" t="str">
            <v>VV17948</v>
          </cell>
          <cell r="B14843" t="str">
            <v>ACQ8228</v>
          </cell>
          <cell r="C14843" t="str">
            <v>小姐</v>
          </cell>
          <cell r="D14843" t="str">
            <v>蔡玫芬</v>
          </cell>
          <cell r="E14843" t="str">
            <v>蔡玫芬小姐</v>
          </cell>
          <cell r="F14843">
            <v>928007002</v>
          </cell>
        </row>
        <row r="14844">
          <cell r="A14844" t="str">
            <v>VV18636</v>
          </cell>
          <cell r="B14844" t="str">
            <v>AFH8973</v>
          </cell>
          <cell r="C14844" t="str">
            <v>先生</v>
          </cell>
          <cell r="D14844" t="str">
            <v>賴彥伯</v>
          </cell>
          <cell r="E14844" t="str">
            <v>賴彥伯先生</v>
          </cell>
          <cell r="F14844">
            <v>917790635</v>
          </cell>
        </row>
        <row r="14845">
          <cell r="A14845" t="str">
            <v>VV18659</v>
          </cell>
          <cell r="B14845" t="str">
            <v>AHA8668</v>
          </cell>
          <cell r="C14845" t="str">
            <v>女士</v>
          </cell>
          <cell r="D14845" t="str">
            <v>李寶珠</v>
          </cell>
          <cell r="E14845" t="str">
            <v>李寶珠女士</v>
          </cell>
          <cell r="F14845">
            <v>912002192</v>
          </cell>
        </row>
        <row r="14846">
          <cell r="A14846" t="str">
            <v>VV18760</v>
          </cell>
          <cell r="B14846" t="str">
            <v>AFG2831</v>
          </cell>
          <cell r="C14846" t="str">
            <v>小姐</v>
          </cell>
          <cell r="D14846" t="str">
            <v>林慧敏</v>
          </cell>
          <cell r="E14846" t="str">
            <v>林慧敏小姐</v>
          </cell>
          <cell r="F14846">
            <v>916906006</v>
          </cell>
        </row>
        <row r="14847">
          <cell r="A14847" t="str">
            <v>VV19395</v>
          </cell>
          <cell r="B14847" t="str">
            <v>AHB7168</v>
          </cell>
          <cell r="C14847" t="str">
            <v>小姐</v>
          </cell>
          <cell r="D14847" t="str">
            <v>羅夢燕</v>
          </cell>
          <cell r="E14847" t="str">
            <v>羅夢燕小姐</v>
          </cell>
          <cell r="F14847">
            <v>935935340</v>
          </cell>
        </row>
        <row r="14848">
          <cell r="A14848" t="str">
            <v>VV19396</v>
          </cell>
          <cell r="B14848" t="str">
            <v>RAK1777</v>
          </cell>
          <cell r="C14848" t="str">
            <v>小姐</v>
          </cell>
          <cell r="D14848" t="str">
            <v>吳仕權</v>
          </cell>
          <cell r="E14848" t="str">
            <v>鄭曉恬小姐</v>
          </cell>
          <cell r="F14848">
            <v>987399717</v>
          </cell>
        </row>
        <row r="14849">
          <cell r="A14849" t="str">
            <v>VV20352</v>
          </cell>
          <cell r="B14849" t="str">
            <v>AJG8769</v>
          </cell>
          <cell r="C14849" t="str">
            <v>先生</v>
          </cell>
          <cell r="D14849" t="str">
            <v>徐偉銘</v>
          </cell>
          <cell r="E14849" t="str">
            <v>徐偉銘先生</v>
          </cell>
          <cell r="F14849">
            <v>928115565</v>
          </cell>
        </row>
        <row r="14850">
          <cell r="A14850" t="str">
            <v>VV20367</v>
          </cell>
          <cell r="B14850" t="str">
            <v>AGQ1651</v>
          </cell>
          <cell r="C14850" t="str">
            <v>先生</v>
          </cell>
          <cell r="D14850" t="str">
            <v>林明德</v>
          </cell>
          <cell r="E14850" t="str">
            <v>林明德先生</v>
          </cell>
          <cell r="F14850">
            <v>977566588</v>
          </cell>
        </row>
        <row r="14851">
          <cell r="A14851" t="str">
            <v>VW83326</v>
          </cell>
          <cell r="B14851" t="str">
            <v>AHM0816</v>
          </cell>
          <cell r="C14851" t="str">
            <v>先生</v>
          </cell>
          <cell r="D14851" t="str">
            <v>鐘佳呈</v>
          </cell>
          <cell r="E14851" t="str">
            <v>鐘佳呈先生</v>
          </cell>
          <cell r="F14851">
            <v>953390757</v>
          </cell>
        </row>
        <row r="14852">
          <cell r="A14852" t="str">
            <v>VW83329</v>
          </cell>
          <cell r="B14852" t="str">
            <v>AGH9526</v>
          </cell>
          <cell r="C14852" t="str">
            <v>小姐</v>
          </cell>
          <cell r="D14852" t="str">
            <v>張玲玲</v>
          </cell>
          <cell r="E14852" t="str">
            <v>張玲玲小姐</v>
          </cell>
          <cell r="F14852">
            <v>939988106</v>
          </cell>
        </row>
        <row r="14853">
          <cell r="A14853" t="str">
            <v>VW83352</v>
          </cell>
          <cell r="B14853" t="str">
            <v>AKG1551</v>
          </cell>
          <cell r="C14853" t="str">
            <v>小姐</v>
          </cell>
          <cell r="D14853" t="str">
            <v>吳佳鴻</v>
          </cell>
          <cell r="E14853" t="str">
            <v>吳佳鴻小姐</v>
          </cell>
          <cell r="F14853">
            <v>921335551</v>
          </cell>
        </row>
        <row r="14854">
          <cell r="A14854" t="str">
            <v>VW83366</v>
          </cell>
          <cell r="B14854" t="str">
            <v>AKP7861</v>
          </cell>
          <cell r="C14854" t="str">
            <v>先生</v>
          </cell>
          <cell r="D14854" t="str">
            <v>許正宏</v>
          </cell>
          <cell r="E14854" t="str">
            <v>許正宏先生</v>
          </cell>
          <cell r="F14854">
            <v>905776600</v>
          </cell>
        </row>
        <row r="14855">
          <cell r="A14855" t="str">
            <v>VW83449</v>
          </cell>
          <cell r="B14855" t="str">
            <v>ARF6868</v>
          </cell>
          <cell r="C14855" t="str">
            <v>先生</v>
          </cell>
          <cell r="D14855" t="str">
            <v>劉錫俊</v>
          </cell>
          <cell r="E14855" t="str">
            <v>劉錫俊先生</v>
          </cell>
          <cell r="F14855">
            <v>982230528</v>
          </cell>
        </row>
        <row r="14856">
          <cell r="A14856" t="str">
            <v>VW83460</v>
          </cell>
          <cell r="B14856" t="str">
            <v>AGJ5269</v>
          </cell>
          <cell r="C14856" t="str">
            <v>女士</v>
          </cell>
          <cell r="D14856" t="str">
            <v>張麗品</v>
          </cell>
          <cell r="E14856" t="str">
            <v>張麗品女士</v>
          </cell>
          <cell r="F14856">
            <v>910271679</v>
          </cell>
        </row>
        <row r="14857">
          <cell r="A14857" t="str">
            <v>VW83501</v>
          </cell>
          <cell r="B14857" t="str">
            <v>AGN2667</v>
          </cell>
          <cell r="C14857" t="str">
            <v>先生</v>
          </cell>
          <cell r="D14857" t="str">
            <v>簡瓊倫</v>
          </cell>
          <cell r="E14857" t="str">
            <v>廖家成先生</v>
          </cell>
          <cell r="F14857">
            <v>988373745</v>
          </cell>
        </row>
        <row r="14858">
          <cell r="A14858" t="str">
            <v>VW83576</v>
          </cell>
          <cell r="B14858" t="str">
            <v>AGH9785</v>
          </cell>
          <cell r="C14858" t="str">
            <v>先生</v>
          </cell>
          <cell r="D14858" t="str">
            <v>巫新源</v>
          </cell>
          <cell r="E14858" t="str">
            <v>巫新源先生</v>
          </cell>
          <cell r="F14858">
            <v>910227169</v>
          </cell>
        </row>
        <row r="14859">
          <cell r="A14859" t="str">
            <v>VW83663</v>
          </cell>
          <cell r="B14859" t="str">
            <v>AGJ3676</v>
          </cell>
          <cell r="C14859" t="str">
            <v>小姐</v>
          </cell>
          <cell r="D14859" t="str">
            <v>陳麗婕</v>
          </cell>
          <cell r="E14859" t="str">
            <v>陳麗婕小姐</v>
          </cell>
          <cell r="F14859">
            <v>916883704</v>
          </cell>
        </row>
        <row r="14860">
          <cell r="A14860" t="str">
            <v>VW83689</v>
          </cell>
          <cell r="B14860" t="str">
            <v>AGP5333</v>
          </cell>
          <cell r="C14860" t="str">
            <v>先生</v>
          </cell>
          <cell r="D14860" t="str">
            <v>黃敏哲</v>
          </cell>
          <cell r="E14860" t="str">
            <v>黃敏哲先生</v>
          </cell>
          <cell r="F14860">
            <v>963332042</v>
          </cell>
        </row>
        <row r="14861">
          <cell r="A14861" t="str">
            <v>VW83691</v>
          </cell>
          <cell r="B14861" t="str">
            <v>RBP6828</v>
          </cell>
          <cell r="C14861" t="str">
            <v>小姐</v>
          </cell>
          <cell r="D14861" t="str">
            <v>嵥傑工程有限公司(財盟租賃車)林婉宜</v>
          </cell>
          <cell r="E14861" t="str">
            <v>林婉宜小姐</v>
          </cell>
          <cell r="F14861">
            <v>933720881</v>
          </cell>
        </row>
        <row r="14862">
          <cell r="A14862" t="str">
            <v>VW83692</v>
          </cell>
          <cell r="B14862" t="str">
            <v>AGR0298</v>
          </cell>
          <cell r="C14862" t="str">
            <v>先生</v>
          </cell>
          <cell r="D14862" t="str">
            <v>郭銘峰</v>
          </cell>
          <cell r="E14862" t="str">
            <v>郭銘峰先生</v>
          </cell>
          <cell r="F14862">
            <v>915173523</v>
          </cell>
        </row>
        <row r="14863">
          <cell r="A14863" t="str">
            <v>VW83802</v>
          </cell>
          <cell r="B14863" t="str">
            <v>ATB9188</v>
          </cell>
          <cell r="C14863" t="str">
            <v>先生</v>
          </cell>
          <cell r="D14863" t="str">
            <v>吳劭倫</v>
          </cell>
          <cell r="E14863" t="str">
            <v>吳劭倫先生</v>
          </cell>
          <cell r="F14863">
            <v>938432777</v>
          </cell>
        </row>
        <row r="14864">
          <cell r="A14864" t="str">
            <v>VW83856</v>
          </cell>
          <cell r="B14864" t="str">
            <v>ATD5117</v>
          </cell>
          <cell r="C14864" t="str">
            <v>先生</v>
          </cell>
          <cell r="D14864" t="str">
            <v>駱如梅</v>
          </cell>
          <cell r="E14864" t="str">
            <v>石百川先生</v>
          </cell>
          <cell r="F14864">
            <v>932020182</v>
          </cell>
        </row>
        <row r="14865">
          <cell r="A14865" t="str">
            <v>VW83973</v>
          </cell>
          <cell r="B14865" t="str">
            <v>AGK2829</v>
          </cell>
          <cell r="C14865" t="str">
            <v>先生</v>
          </cell>
          <cell r="D14865" t="str">
            <v>陳志豪</v>
          </cell>
          <cell r="E14865" t="str">
            <v>陳志豪先生</v>
          </cell>
          <cell r="F14865">
            <v>953190679</v>
          </cell>
        </row>
        <row r="14866">
          <cell r="A14866" t="str">
            <v>VW83976</v>
          </cell>
          <cell r="B14866" t="str">
            <v>AGK2226</v>
          </cell>
          <cell r="C14866" t="str">
            <v>先生</v>
          </cell>
          <cell r="D14866" t="str">
            <v>賴暉龍</v>
          </cell>
          <cell r="E14866" t="str">
            <v>賴暉龍先生</v>
          </cell>
          <cell r="F14866">
            <v>988610616</v>
          </cell>
        </row>
        <row r="14867">
          <cell r="A14867" t="str">
            <v>VW83992</v>
          </cell>
          <cell r="B14867" t="str">
            <v>AGL6836</v>
          </cell>
          <cell r="C14867" t="str">
            <v>先生</v>
          </cell>
          <cell r="D14867" t="str">
            <v>呂偉斌</v>
          </cell>
          <cell r="E14867" t="str">
            <v>呂偉斌先生</v>
          </cell>
          <cell r="F14867">
            <v>955652852</v>
          </cell>
        </row>
        <row r="14868">
          <cell r="A14868" t="str">
            <v>VW96826</v>
          </cell>
          <cell r="B14868" t="str">
            <v>AAE6585</v>
          </cell>
          <cell r="C14868" t="str">
            <v>女士</v>
          </cell>
          <cell r="D14868" t="str">
            <v>曾淑江</v>
          </cell>
          <cell r="E14868" t="str">
            <v>曾淑江女士</v>
          </cell>
          <cell r="F14868">
            <v>917963498</v>
          </cell>
        </row>
        <row r="14869">
          <cell r="A14869" t="str">
            <v>VW97256</v>
          </cell>
          <cell r="B14869" t="str">
            <v>AAC9069</v>
          </cell>
          <cell r="C14869" t="str">
            <v>女士</v>
          </cell>
          <cell r="D14869" t="str">
            <v>寇麗雯</v>
          </cell>
          <cell r="E14869" t="str">
            <v>寇麗雯女士</v>
          </cell>
          <cell r="F14869">
            <v>953305088</v>
          </cell>
        </row>
        <row r="14870">
          <cell r="A14870" t="str">
            <v>VW97435</v>
          </cell>
          <cell r="B14870" t="str">
            <v>AAB5507</v>
          </cell>
          <cell r="C14870" t="str">
            <v>女士</v>
          </cell>
          <cell r="D14870" t="str">
            <v>許翠文</v>
          </cell>
          <cell r="E14870" t="str">
            <v>許翠文女士</v>
          </cell>
          <cell r="F14870">
            <v>931165111</v>
          </cell>
        </row>
        <row r="14871">
          <cell r="A14871" t="str">
            <v>VW97439</v>
          </cell>
          <cell r="B14871" t="str">
            <v>AGC7876</v>
          </cell>
          <cell r="C14871" t="str">
            <v>先生</v>
          </cell>
          <cell r="D14871" t="str">
            <v>盧銘森</v>
          </cell>
          <cell r="E14871" t="str">
            <v>盧銘森先生</v>
          </cell>
          <cell r="F14871">
            <v>975069816</v>
          </cell>
        </row>
        <row r="14872">
          <cell r="A14872" t="str">
            <v>VW97468</v>
          </cell>
          <cell r="B14872" t="str">
            <v>RBM1138</v>
          </cell>
          <cell r="C14872" t="str">
            <v>小姐</v>
          </cell>
          <cell r="D14872" t="str">
            <v>依德國際股份有限公司藍藝偲</v>
          </cell>
          <cell r="E14872" t="str">
            <v>藍藝偲小姐</v>
          </cell>
          <cell r="F14872">
            <v>912892805</v>
          </cell>
        </row>
        <row r="14873">
          <cell r="A14873" t="str">
            <v>VW97714</v>
          </cell>
          <cell r="B14873" t="str">
            <v>AGE6337</v>
          </cell>
          <cell r="C14873" t="str">
            <v>先生</v>
          </cell>
          <cell r="D14873" t="str">
            <v>麗登環球研創顧問有限公司謝持恆</v>
          </cell>
          <cell r="E14873" t="str">
            <v>謝持恆先生</v>
          </cell>
          <cell r="F14873">
            <v>928030438</v>
          </cell>
        </row>
        <row r="14874">
          <cell r="A14874" t="str">
            <v>VW98918</v>
          </cell>
          <cell r="B14874" t="str">
            <v>ATG7555</v>
          </cell>
          <cell r="C14874" t="str">
            <v>先生</v>
          </cell>
          <cell r="D14874" t="str">
            <v>林佳蓉</v>
          </cell>
          <cell r="E14874" t="str">
            <v>李旻儒先生</v>
          </cell>
          <cell r="F14874">
            <v>989121873</v>
          </cell>
        </row>
        <row r="14875">
          <cell r="A14875" t="str">
            <v>VW98929</v>
          </cell>
          <cell r="B14875" t="str">
            <v>AGW7888</v>
          </cell>
          <cell r="C14875" t="str">
            <v>小姐</v>
          </cell>
          <cell r="D14875" t="str">
            <v>陳雯嘉</v>
          </cell>
          <cell r="E14875" t="str">
            <v>陳雯嘉小姐</v>
          </cell>
          <cell r="F14875">
            <v>970970017</v>
          </cell>
        </row>
        <row r="14876">
          <cell r="A14876" t="str">
            <v>VX33148</v>
          </cell>
          <cell r="B14876" t="str">
            <v>AGH2235</v>
          </cell>
          <cell r="C14876" t="str">
            <v>先生</v>
          </cell>
          <cell r="D14876" t="str">
            <v>吳昱隆</v>
          </cell>
          <cell r="E14876" t="str">
            <v>吳昱隆先生</v>
          </cell>
          <cell r="F14876">
            <v>976636156</v>
          </cell>
        </row>
        <row r="14877">
          <cell r="A14877" t="str">
            <v>VX33163</v>
          </cell>
          <cell r="B14877" t="str">
            <v>APF9290</v>
          </cell>
          <cell r="C14877" t="str">
            <v>先生</v>
          </cell>
          <cell r="D14877" t="str">
            <v>謝子儀</v>
          </cell>
          <cell r="E14877" t="str">
            <v>謝子儀先生</v>
          </cell>
          <cell r="F14877">
            <v>939438090</v>
          </cell>
        </row>
        <row r="14878">
          <cell r="A14878" t="str">
            <v>VX33164</v>
          </cell>
          <cell r="B14878" t="str">
            <v>ASC2328</v>
          </cell>
          <cell r="C14878" t="str">
            <v>先生</v>
          </cell>
          <cell r="D14878" t="str">
            <v>蔡旻軒</v>
          </cell>
          <cell r="E14878" t="str">
            <v>文英豪先生</v>
          </cell>
          <cell r="F14878">
            <v>917267655</v>
          </cell>
        </row>
        <row r="14879">
          <cell r="A14879" t="str">
            <v>VX33165</v>
          </cell>
          <cell r="B14879" t="str">
            <v>ALQ0130</v>
          </cell>
          <cell r="C14879" t="str">
            <v>先生</v>
          </cell>
          <cell r="D14879" t="str">
            <v>車已賣</v>
          </cell>
          <cell r="E14879" t="str">
            <v>車已賣先生</v>
          </cell>
          <cell r="F14879">
            <v>900000000</v>
          </cell>
        </row>
        <row r="14880">
          <cell r="A14880" t="str">
            <v>VX33288</v>
          </cell>
          <cell r="B14880" t="str">
            <v>AHM6899</v>
          </cell>
          <cell r="C14880" t="str">
            <v>先生</v>
          </cell>
          <cell r="D14880" t="str">
            <v>陳國堯</v>
          </cell>
          <cell r="E14880" t="str">
            <v>陳國堯先生</v>
          </cell>
          <cell r="F14880">
            <v>922681089</v>
          </cell>
        </row>
        <row r="14881">
          <cell r="A14881" t="str">
            <v>VX33326</v>
          </cell>
          <cell r="B14881" t="str">
            <v>AGH6830</v>
          </cell>
          <cell r="C14881" t="str">
            <v>先生</v>
          </cell>
          <cell r="D14881" t="str">
            <v>鍾波律</v>
          </cell>
          <cell r="E14881" t="str">
            <v>鍾波律先生</v>
          </cell>
          <cell r="F14881">
            <v>921152816</v>
          </cell>
        </row>
        <row r="14882">
          <cell r="A14882" t="str">
            <v>VX34049</v>
          </cell>
          <cell r="B14882" t="str">
            <v>AND6728</v>
          </cell>
          <cell r="C14882" t="str">
            <v>先生</v>
          </cell>
          <cell r="D14882" t="str">
            <v>加連登實業股份有限公司孫鴻章</v>
          </cell>
          <cell r="E14882" t="str">
            <v>孫鴻章先生</v>
          </cell>
          <cell r="F14882">
            <v>935535918</v>
          </cell>
        </row>
        <row r="14883">
          <cell r="A14883" t="str">
            <v>VX34885</v>
          </cell>
          <cell r="B14883" t="str">
            <v>ARM6229</v>
          </cell>
          <cell r="C14883" t="str">
            <v>先生</v>
          </cell>
          <cell r="D14883" t="str">
            <v>靈鷲山無生道場林坤泉</v>
          </cell>
          <cell r="E14883" t="str">
            <v>林坤泉先生</v>
          </cell>
          <cell r="F14883">
            <v>939738738</v>
          </cell>
        </row>
        <row r="14884">
          <cell r="A14884" t="str">
            <v>VY00318</v>
          </cell>
          <cell r="B14884" t="str">
            <v>AAG0126</v>
          </cell>
          <cell r="C14884" t="str">
            <v>先生</v>
          </cell>
          <cell r="D14884" t="str">
            <v>文晟熱傳有限公司黃文龍</v>
          </cell>
          <cell r="E14884" t="str">
            <v>黃文龍先生</v>
          </cell>
          <cell r="F14884">
            <v>988461680</v>
          </cell>
        </row>
        <row r="14885">
          <cell r="A14885" t="str">
            <v>VY00466</v>
          </cell>
          <cell r="B14885" t="str">
            <v>ACN3399</v>
          </cell>
          <cell r="C14885" t="str">
            <v>先生</v>
          </cell>
          <cell r="D14885" t="str">
            <v>張雲清</v>
          </cell>
          <cell r="E14885" t="str">
            <v>張雲清先生</v>
          </cell>
          <cell r="F14885">
            <v>938957230</v>
          </cell>
        </row>
        <row r="14886">
          <cell r="A14886" t="str">
            <v>VY00468</v>
          </cell>
          <cell r="B14886" t="str">
            <v>ABC6161</v>
          </cell>
          <cell r="C14886" t="str">
            <v>先生</v>
          </cell>
          <cell r="D14886" t="str">
            <v>李至平</v>
          </cell>
          <cell r="E14886" t="str">
            <v>李至平先生</v>
          </cell>
          <cell r="F14886">
            <v>922512542</v>
          </cell>
        </row>
        <row r="14887">
          <cell r="A14887" t="str">
            <v>VY00579</v>
          </cell>
          <cell r="B14887" t="str">
            <v>APL8068</v>
          </cell>
          <cell r="C14887" t="str">
            <v>小姐</v>
          </cell>
          <cell r="D14887" t="str">
            <v>李佩穎</v>
          </cell>
          <cell r="E14887" t="str">
            <v>李佩穎小姐</v>
          </cell>
          <cell r="F14887">
            <v>936881201</v>
          </cell>
        </row>
        <row r="14888">
          <cell r="A14888" t="str">
            <v>VY00582</v>
          </cell>
          <cell r="B14888" t="str">
            <v>ABC1808</v>
          </cell>
          <cell r="C14888" t="str">
            <v>先生</v>
          </cell>
          <cell r="D14888" t="str">
            <v>彭武元</v>
          </cell>
          <cell r="E14888" t="str">
            <v>彭武元先生</v>
          </cell>
          <cell r="F14888">
            <v>922559775</v>
          </cell>
        </row>
        <row r="14889">
          <cell r="A14889" t="str">
            <v>VY00587</v>
          </cell>
          <cell r="B14889" t="str">
            <v>APA5577</v>
          </cell>
          <cell r="C14889" t="str">
            <v>小姐</v>
          </cell>
          <cell r="D14889" t="str">
            <v>林欣雅</v>
          </cell>
          <cell r="E14889" t="str">
            <v>林欣雅小姐</v>
          </cell>
          <cell r="F14889">
            <v>938639369</v>
          </cell>
        </row>
        <row r="14890">
          <cell r="A14890" t="str">
            <v>VY00622</v>
          </cell>
          <cell r="B14890" t="str">
            <v>AGH1555</v>
          </cell>
          <cell r="C14890" t="str">
            <v>小姐</v>
          </cell>
          <cell r="D14890" t="str">
            <v>尤思琪</v>
          </cell>
          <cell r="E14890" t="str">
            <v>尤思琪小姐</v>
          </cell>
          <cell r="F14890">
            <v>932034377</v>
          </cell>
        </row>
        <row r="14891">
          <cell r="A14891" t="str">
            <v>VY00656</v>
          </cell>
          <cell r="B14891" t="str">
            <v>AGK8385</v>
          </cell>
          <cell r="C14891" t="str">
            <v>女士</v>
          </cell>
          <cell r="D14891" t="str">
            <v>吳真真</v>
          </cell>
          <cell r="E14891" t="str">
            <v>吳真真女士</v>
          </cell>
          <cell r="F14891">
            <v>966619103</v>
          </cell>
        </row>
        <row r="14892">
          <cell r="A14892" t="str">
            <v>VY01241</v>
          </cell>
          <cell r="B14892" t="str">
            <v>AGQ2098</v>
          </cell>
          <cell r="C14892" t="str">
            <v>先生</v>
          </cell>
          <cell r="D14892" t="str">
            <v>宋秉錞</v>
          </cell>
          <cell r="E14892" t="str">
            <v>宋秉錞先生</v>
          </cell>
          <cell r="F14892">
            <v>979000117</v>
          </cell>
        </row>
        <row r="14893">
          <cell r="A14893" t="str">
            <v>VY01518</v>
          </cell>
          <cell r="B14893" t="str">
            <v>AGF0167</v>
          </cell>
          <cell r="C14893" t="str">
            <v>先生</v>
          </cell>
          <cell r="D14893" t="str">
            <v>曾志揚</v>
          </cell>
          <cell r="E14893" t="str">
            <v>曾志揚先生</v>
          </cell>
          <cell r="F14893">
            <v>928644655</v>
          </cell>
        </row>
        <row r="14894">
          <cell r="A14894" t="str">
            <v>VY02693</v>
          </cell>
          <cell r="B14894" t="str">
            <v>AGM1177</v>
          </cell>
          <cell r="C14894" t="str">
            <v>先生</v>
          </cell>
          <cell r="D14894" t="str">
            <v>李翔斌</v>
          </cell>
          <cell r="E14894" t="str">
            <v>李翔斌先生</v>
          </cell>
          <cell r="F14894">
            <v>952200306</v>
          </cell>
        </row>
        <row r="14895">
          <cell r="A14895" t="str">
            <v>VY03011</v>
          </cell>
          <cell r="B14895" t="str">
            <v>AGR0205</v>
          </cell>
          <cell r="C14895" t="str">
            <v>小姐</v>
          </cell>
          <cell r="D14895" t="str">
            <v>陳芷檸</v>
          </cell>
          <cell r="E14895" t="str">
            <v>陳芷檸小姐</v>
          </cell>
          <cell r="F14895">
            <v>988010133</v>
          </cell>
        </row>
        <row r="14896">
          <cell r="A14896" t="str">
            <v>VY03013</v>
          </cell>
          <cell r="B14896" t="str">
            <v>ATB8239</v>
          </cell>
          <cell r="C14896" t="str">
            <v>小姐</v>
          </cell>
          <cell r="D14896" t="str">
            <v>劉玫君</v>
          </cell>
          <cell r="E14896" t="str">
            <v>劉玫君小姐</v>
          </cell>
          <cell r="F14896">
            <v>910220111</v>
          </cell>
        </row>
        <row r="14897">
          <cell r="A14897" t="str">
            <v>VY03014</v>
          </cell>
          <cell r="B14897" t="str">
            <v>AGJ2882</v>
          </cell>
          <cell r="C14897" t="str">
            <v>先生</v>
          </cell>
          <cell r="D14897" t="str">
            <v>王唯生</v>
          </cell>
          <cell r="E14897" t="str">
            <v>王唯生先生</v>
          </cell>
          <cell r="F14897">
            <v>933141700</v>
          </cell>
        </row>
        <row r="14898">
          <cell r="A14898" t="str">
            <v>VY03084</v>
          </cell>
          <cell r="B14898" t="str">
            <v>ANV9039</v>
          </cell>
          <cell r="C14898" t="str">
            <v>先生</v>
          </cell>
          <cell r="D14898" t="str">
            <v>楊東穎</v>
          </cell>
          <cell r="E14898" t="str">
            <v>楊東穎先生</v>
          </cell>
          <cell r="F14898">
            <v>936233917</v>
          </cell>
        </row>
        <row r="14899">
          <cell r="A14899" t="str">
            <v>VY03740</v>
          </cell>
          <cell r="B14899" t="str">
            <v>AJP1128</v>
          </cell>
          <cell r="C14899" t="str">
            <v>小姐</v>
          </cell>
          <cell r="D14899" t="str">
            <v>邱鈺晴</v>
          </cell>
          <cell r="E14899" t="str">
            <v>邱鈺晴小姐</v>
          </cell>
          <cell r="F14899">
            <v>922848202</v>
          </cell>
        </row>
        <row r="14900">
          <cell r="A14900" t="str">
            <v>VY04115</v>
          </cell>
          <cell r="B14900" t="str">
            <v>RAR2399</v>
          </cell>
          <cell r="C14900" t="str">
            <v>先生</v>
          </cell>
          <cell r="D14900" t="str">
            <v>蔡東翰</v>
          </cell>
          <cell r="E14900" t="str">
            <v>蔡東翰先生</v>
          </cell>
          <cell r="F14900">
            <v>915192135</v>
          </cell>
        </row>
        <row r="14901">
          <cell r="A14901" t="str">
            <v>VY04378</v>
          </cell>
          <cell r="B14901" t="str">
            <v>AGN8508</v>
          </cell>
          <cell r="C14901" t="str">
            <v>先生</v>
          </cell>
          <cell r="D14901" t="str">
            <v>周文龍</v>
          </cell>
          <cell r="E14901" t="str">
            <v>周文龍先生</v>
          </cell>
          <cell r="F14901">
            <v>979333797</v>
          </cell>
        </row>
        <row r="14902">
          <cell r="A14902" t="str">
            <v>VY04741</v>
          </cell>
          <cell r="B14902" t="str">
            <v>ANQ0166</v>
          </cell>
          <cell r="C14902" t="str">
            <v>小姐</v>
          </cell>
          <cell r="D14902" t="str">
            <v>沈雅琪</v>
          </cell>
          <cell r="E14902" t="str">
            <v>沈雅琪小姐</v>
          </cell>
          <cell r="F14902">
            <v>937190433</v>
          </cell>
        </row>
        <row r="14903">
          <cell r="A14903" t="str">
            <v>VY75712</v>
          </cell>
          <cell r="B14903" t="str">
            <v>ALG1181</v>
          </cell>
          <cell r="C14903" t="str">
            <v>先生</v>
          </cell>
          <cell r="D14903" t="str">
            <v>林齊聖</v>
          </cell>
          <cell r="E14903" t="str">
            <v>林齊聖先生</v>
          </cell>
          <cell r="F14903">
            <v>937857478</v>
          </cell>
        </row>
        <row r="14904">
          <cell r="A14904" t="str">
            <v>VY75715</v>
          </cell>
          <cell r="B14904" t="str">
            <v>AGT8355</v>
          </cell>
          <cell r="C14904" t="str">
            <v>先生</v>
          </cell>
          <cell r="D14904" t="str">
            <v>黃馨儀</v>
          </cell>
          <cell r="E14904" t="str">
            <v>馮建彰先生</v>
          </cell>
          <cell r="F14904">
            <v>983863168</v>
          </cell>
        </row>
        <row r="14905">
          <cell r="A14905" t="str">
            <v>VY75728</v>
          </cell>
          <cell r="B14905" t="str">
            <v>AJH2113</v>
          </cell>
          <cell r="C14905" t="str">
            <v>先生</v>
          </cell>
          <cell r="D14905" t="str">
            <v>黃楷瑜</v>
          </cell>
          <cell r="E14905" t="str">
            <v>黃楷瑜先生</v>
          </cell>
          <cell r="F14905">
            <v>920021079</v>
          </cell>
        </row>
        <row r="14906">
          <cell r="A14906" t="str">
            <v>VY75736</v>
          </cell>
          <cell r="B14906" t="str">
            <v>AKF8660</v>
          </cell>
          <cell r="C14906" t="str">
            <v>先生</v>
          </cell>
          <cell r="D14906" t="str">
            <v>梁大中</v>
          </cell>
          <cell r="E14906" t="str">
            <v>梁大中先生</v>
          </cell>
          <cell r="F14906">
            <v>988922157</v>
          </cell>
        </row>
        <row r="14907">
          <cell r="A14907" t="str">
            <v>VY81261</v>
          </cell>
          <cell r="B14907" t="str">
            <v>APP7903</v>
          </cell>
          <cell r="C14907" t="str">
            <v>先生</v>
          </cell>
          <cell r="D14907" t="str">
            <v>高健庭</v>
          </cell>
          <cell r="E14907" t="str">
            <v>高健庭先生</v>
          </cell>
          <cell r="F14907">
            <v>916752321</v>
          </cell>
        </row>
        <row r="14908">
          <cell r="A14908" t="str">
            <v>VY81287</v>
          </cell>
          <cell r="B14908" t="str">
            <v>AGH0281</v>
          </cell>
          <cell r="C14908" t="str">
            <v>先生</v>
          </cell>
          <cell r="D14908" t="str">
            <v>鍾瑞玲</v>
          </cell>
          <cell r="E14908" t="str">
            <v>羅子傑先生</v>
          </cell>
          <cell r="F14908">
            <v>985555893</v>
          </cell>
        </row>
        <row r="14909">
          <cell r="A14909" t="str">
            <v>VY81310</v>
          </cell>
          <cell r="B14909" t="str">
            <v>AHL6608</v>
          </cell>
          <cell r="C14909" t="str">
            <v>先生</v>
          </cell>
          <cell r="D14909" t="str">
            <v>林昆顯</v>
          </cell>
          <cell r="E14909" t="str">
            <v>林昆顯先生</v>
          </cell>
          <cell r="F14909">
            <v>931154317</v>
          </cell>
        </row>
        <row r="14910">
          <cell r="A14910" t="str">
            <v>VY81331</v>
          </cell>
          <cell r="B14910" t="str">
            <v>AFH9898</v>
          </cell>
          <cell r="C14910" t="str">
            <v>先生</v>
          </cell>
          <cell r="D14910" t="str">
            <v>許智淵</v>
          </cell>
          <cell r="E14910" t="str">
            <v>許智淵先生</v>
          </cell>
          <cell r="F14910">
            <v>937982425</v>
          </cell>
        </row>
        <row r="14911">
          <cell r="A14911" t="str">
            <v>VY81359</v>
          </cell>
          <cell r="B14911" t="str">
            <v>AHU1288</v>
          </cell>
          <cell r="C14911" t="str">
            <v>先生</v>
          </cell>
          <cell r="D14911" t="str">
            <v>谷志祥</v>
          </cell>
          <cell r="E14911" t="str">
            <v>谷志祥先生</v>
          </cell>
          <cell r="F14911">
            <v>913602280</v>
          </cell>
        </row>
        <row r="14912">
          <cell r="A14912" t="str">
            <v>VY81595</v>
          </cell>
          <cell r="B14912" t="str">
            <v>AGD3913</v>
          </cell>
          <cell r="C14912" t="str">
            <v>先生</v>
          </cell>
          <cell r="D14912" t="str">
            <v>盛英瑋</v>
          </cell>
          <cell r="E14912" t="str">
            <v>盛英瑋先生</v>
          </cell>
          <cell r="F14912">
            <v>928627882</v>
          </cell>
        </row>
        <row r="14913">
          <cell r="A14913" t="str">
            <v>VY81811</v>
          </cell>
          <cell r="B14913" t="str">
            <v>AJF7392</v>
          </cell>
          <cell r="C14913" t="str">
            <v>小姐</v>
          </cell>
          <cell r="D14913" t="str">
            <v>譚白絹</v>
          </cell>
          <cell r="E14913" t="str">
            <v>譚白絹小姐</v>
          </cell>
          <cell r="F14913">
            <v>932207342</v>
          </cell>
        </row>
        <row r="14914">
          <cell r="A14914" t="str">
            <v>VY82073</v>
          </cell>
          <cell r="B14914" t="str">
            <v>AGK5050</v>
          </cell>
          <cell r="C14914" t="str">
            <v>小姐</v>
          </cell>
          <cell r="D14914" t="str">
            <v>謝如婷</v>
          </cell>
          <cell r="E14914" t="str">
            <v>謝如婷小姐</v>
          </cell>
          <cell r="F14914">
            <v>908925868</v>
          </cell>
        </row>
        <row r="14915">
          <cell r="A14915" t="str">
            <v>VY82137</v>
          </cell>
          <cell r="B14915" t="str">
            <v>AKM9655</v>
          </cell>
          <cell r="C14915" t="str">
            <v>先生</v>
          </cell>
          <cell r="D14915" t="str">
            <v>江庚翰</v>
          </cell>
          <cell r="E14915" t="str">
            <v>江庚翰先生</v>
          </cell>
          <cell r="F14915">
            <v>955221303</v>
          </cell>
        </row>
        <row r="14916">
          <cell r="A14916" t="str">
            <v>VY82143</v>
          </cell>
          <cell r="B14916" t="str">
            <v>AKR7119</v>
          </cell>
          <cell r="C14916" t="str">
            <v>先生</v>
          </cell>
          <cell r="D14916" t="str">
            <v>久大禮儀用品有限公司林孟瑛</v>
          </cell>
          <cell r="E14916" t="str">
            <v>林孟瑛先生</v>
          </cell>
          <cell r="F14916">
            <v>932075229</v>
          </cell>
        </row>
        <row r="14917">
          <cell r="A14917" t="str">
            <v>VY82270</v>
          </cell>
          <cell r="B14917" t="str">
            <v>RAY8600</v>
          </cell>
          <cell r="C14917" t="str">
            <v>先生</v>
          </cell>
          <cell r="D14917" t="str">
            <v>格上汽車租賃股份有限公司陳立騰</v>
          </cell>
          <cell r="E14917" t="str">
            <v>陳立騰先生</v>
          </cell>
          <cell r="F14917">
            <v>956276527</v>
          </cell>
        </row>
        <row r="14918">
          <cell r="A14918" t="str">
            <v>VY82533</v>
          </cell>
          <cell r="B14918" t="str">
            <v>AKR8277</v>
          </cell>
          <cell r="C14918" t="str">
            <v>小姐</v>
          </cell>
          <cell r="D14918" t="str">
            <v>順峰開發有限公司陳陵</v>
          </cell>
          <cell r="E14918" t="str">
            <v>陳陵小姐</v>
          </cell>
          <cell r="F14918">
            <v>922323777</v>
          </cell>
        </row>
        <row r="14919">
          <cell r="A14919" t="str">
            <v>VY82534</v>
          </cell>
          <cell r="B14919" t="str">
            <v>AKG2791</v>
          </cell>
          <cell r="C14919" t="str">
            <v>先生</v>
          </cell>
          <cell r="D14919" t="str">
            <v>0鄭仁雄</v>
          </cell>
          <cell r="E14919" t="str">
            <v>鄭仁雄先生</v>
          </cell>
          <cell r="F14919">
            <v>935757752</v>
          </cell>
        </row>
        <row r="14920">
          <cell r="A14920" t="str">
            <v>VY82640</v>
          </cell>
          <cell r="B14920" t="str">
            <v>AJK0589</v>
          </cell>
          <cell r="C14920" t="str">
            <v>先生</v>
          </cell>
          <cell r="D14920" t="str">
            <v>潘縉雄</v>
          </cell>
          <cell r="E14920" t="str">
            <v>潘縉雄先生</v>
          </cell>
          <cell r="F14920">
            <v>935880234</v>
          </cell>
        </row>
        <row r="14921">
          <cell r="A14921" t="str">
            <v>VY82642</v>
          </cell>
          <cell r="B14921" t="str">
            <v>ANM3569</v>
          </cell>
          <cell r="C14921" t="str">
            <v>小姐</v>
          </cell>
          <cell r="D14921" t="str">
            <v>郭秀惠</v>
          </cell>
          <cell r="E14921" t="str">
            <v>郭秀惠小姐</v>
          </cell>
          <cell r="F14921">
            <v>909492168</v>
          </cell>
        </row>
        <row r="14922">
          <cell r="A14922" t="str">
            <v>VY82795</v>
          </cell>
          <cell r="B14922" t="str">
            <v>AKP8986</v>
          </cell>
          <cell r="C14922" t="str">
            <v>先生</v>
          </cell>
          <cell r="D14922" t="str">
            <v>0陳慧婷</v>
          </cell>
          <cell r="E14922" t="str">
            <v>林宜德先生</v>
          </cell>
          <cell r="F14922">
            <v>919287343</v>
          </cell>
        </row>
        <row r="14923">
          <cell r="A14923" t="str">
            <v>VY83157</v>
          </cell>
          <cell r="B14923" t="str">
            <v>AJJ1906</v>
          </cell>
          <cell r="C14923" t="str">
            <v>小姐</v>
          </cell>
          <cell r="D14923" t="str">
            <v>吳畇均</v>
          </cell>
          <cell r="E14923" t="str">
            <v>吳畇均小姐</v>
          </cell>
          <cell r="F14923">
            <v>905952806</v>
          </cell>
        </row>
        <row r="14924">
          <cell r="A14924" t="str">
            <v>VY83186</v>
          </cell>
          <cell r="B14924" t="str">
            <v>ANA9805</v>
          </cell>
          <cell r="C14924" t="str">
            <v>先生</v>
          </cell>
          <cell r="D14924" t="str">
            <v>鄭啟甫</v>
          </cell>
          <cell r="E14924" t="str">
            <v>鄭啟甫先生</v>
          </cell>
          <cell r="F14924">
            <v>975861059</v>
          </cell>
        </row>
        <row r="14925">
          <cell r="A14925" t="str">
            <v>VY83382</v>
          </cell>
          <cell r="B14925" t="str">
            <v>ANN8823</v>
          </cell>
          <cell r="C14925" t="str">
            <v>先生</v>
          </cell>
          <cell r="D14925" t="str">
            <v>鄭文綱</v>
          </cell>
          <cell r="E14925" t="str">
            <v>鄭文綱先生</v>
          </cell>
          <cell r="F14925">
            <v>988057349</v>
          </cell>
        </row>
        <row r="14926">
          <cell r="A14926" t="str">
            <v>VZ10445</v>
          </cell>
          <cell r="B14926" t="str">
            <v>ANX1022</v>
          </cell>
          <cell r="C14926" t="str">
            <v>先生</v>
          </cell>
          <cell r="D14926" t="str">
            <v>蔣維騏</v>
          </cell>
          <cell r="E14926" t="str">
            <v>蔣維騏先生</v>
          </cell>
          <cell r="F14926">
            <v>971020555</v>
          </cell>
        </row>
        <row r="14927">
          <cell r="A14927" t="str">
            <v>VZ10499</v>
          </cell>
          <cell r="B14927" t="str">
            <v>AKQ9985</v>
          </cell>
          <cell r="C14927" t="str">
            <v>小姐</v>
          </cell>
          <cell r="D14927" t="str">
            <v>王淑娟</v>
          </cell>
          <cell r="E14927" t="str">
            <v>王淑娟小姐</v>
          </cell>
          <cell r="F14927">
            <v>927039788</v>
          </cell>
        </row>
        <row r="14928">
          <cell r="A14928" t="str">
            <v>VZ10501</v>
          </cell>
          <cell r="B14928" t="str">
            <v>AMW9988</v>
          </cell>
          <cell r="C14928" t="str">
            <v>先生</v>
          </cell>
          <cell r="D14928" t="str">
            <v>謝家明</v>
          </cell>
          <cell r="E14928" t="str">
            <v>謝家明先生</v>
          </cell>
          <cell r="F14928">
            <v>970979988</v>
          </cell>
        </row>
        <row r="14929">
          <cell r="A14929" t="str">
            <v>VZ10522</v>
          </cell>
          <cell r="B14929" t="str">
            <v>AXC7388</v>
          </cell>
          <cell r="C14929" t="str">
            <v>先生</v>
          </cell>
          <cell r="D14929" t="str">
            <v>景柏仁</v>
          </cell>
          <cell r="E14929" t="str">
            <v>景柏仁先生</v>
          </cell>
          <cell r="F14929">
            <v>939994092</v>
          </cell>
        </row>
        <row r="14930">
          <cell r="A14930" t="str">
            <v>VZ10570</v>
          </cell>
          <cell r="B14930" t="str">
            <v>AND3115</v>
          </cell>
          <cell r="C14930" t="str">
            <v>先生</v>
          </cell>
          <cell r="D14930" t="str">
            <v>呂政禕</v>
          </cell>
          <cell r="E14930" t="str">
            <v>呂政禕先生</v>
          </cell>
          <cell r="F14930">
            <v>952078104</v>
          </cell>
        </row>
        <row r="14931">
          <cell r="A14931" t="str">
            <v>VZ10591</v>
          </cell>
          <cell r="B14931" t="str">
            <v>ATG2656</v>
          </cell>
          <cell r="C14931" t="str">
            <v>先生</v>
          </cell>
          <cell r="D14931" t="str">
            <v>BaeJunHan</v>
          </cell>
          <cell r="E14931" t="str">
            <v>BaeJunHan先生</v>
          </cell>
          <cell r="F14931">
            <v>956977373</v>
          </cell>
        </row>
        <row r="14932">
          <cell r="A14932" t="str">
            <v>VZ10608</v>
          </cell>
          <cell r="B14932" t="str">
            <v>ANV6090</v>
          </cell>
          <cell r="C14932" t="str">
            <v>先生</v>
          </cell>
          <cell r="D14932" t="str">
            <v>黃台川</v>
          </cell>
          <cell r="E14932" t="str">
            <v>黃台川先生</v>
          </cell>
          <cell r="F14932">
            <v>983255660</v>
          </cell>
        </row>
        <row r="14933">
          <cell r="A14933" t="str">
            <v>VZ10643</v>
          </cell>
          <cell r="B14933" t="str">
            <v>ANX8891</v>
          </cell>
          <cell r="C14933" t="str">
            <v>先生</v>
          </cell>
          <cell r="D14933" t="str">
            <v>0葉碧蓮</v>
          </cell>
          <cell r="E14933" t="str">
            <v>王翌倫先生</v>
          </cell>
          <cell r="F14933">
            <v>910098158</v>
          </cell>
        </row>
        <row r="14934">
          <cell r="A14934" t="str">
            <v>VZ10844</v>
          </cell>
          <cell r="B14934" t="str">
            <v>ATD1233</v>
          </cell>
          <cell r="C14934" t="str">
            <v>先生</v>
          </cell>
          <cell r="D14934" t="str">
            <v>張世昌</v>
          </cell>
          <cell r="E14934" t="str">
            <v>張世昌先生</v>
          </cell>
          <cell r="F14934">
            <v>934262123</v>
          </cell>
        </row>
        <row r="14935">
          <cell r="A14935" t="str">
            <v>VZ17062</v>
          </cell>
          <cell r="B14935" t="str">
            <v>AKP0086</v>
          </cell>
          <cell r="C14935" t="str">
            <v>小姐</v>
          </cell>
          <cell r="D14935" t="str">
            <v>群曜國際有限公司許瑞純</v>
          </cell>
          <cell r="E14935" t="str">
            <v>許瑞純小姐</v>
          </cell>
          <cell r="F14935">
            <v>922505174</v>
          </cell>
        </row>
        <row r="14936">
          <cell r="A14936" t="str">
            <v>VZ17063</v>
          </cell>
          <cell r="B14936" t="str">
            <v>AKP7808</v>
          </cell>
          <cell r="C14936" t="str">
            <v>小姐</v>
          </cell>
          <cell r="D14936" t="str">
            <v>劉麗瑢</v>
          </cell>
          <cell r="E14936" t="str">
            <v>劉麗瑢小姐</v>
          </cell>
          <cell r="F14936">
            <v>928617365</v>
          </cell>
        </row>
        <row r="14937">
          <cell r="A14937" t="str">
            <v>VZ17257</v>
          </cell>
          <cell r="B14937" t="str">
            <v>ANF3366</v>
          </cell>
          <cell r="C14937" t="str">
            <v>先生</v>
          </cell>
          <cell r="D14937" t="str">
            <v>林宜貞</v>
          </cell>
          <cell r="E14937" t="str">
            <v>胡夢麟先生</v>
          </cell>
          <cell r="F14937">
            <v>960633085</v>
          </cell>
        </row>
        <row r="14938">
          <cell r="A14938" t="str">
            <v>VZ17267</v>
          </cell>
          <cell r="B14938" t="str">
            <v>AKY3891</v>
          </cell>
          <cell r="C14938" t="str">
            <v>先生</v>
          </cell>
          <cell r="D14938" t="str">
            <v>劉嘉鴻</v>
          </cell>
          <cell r="E14938" t="str">
            <v>劉嘉鴻先生</v>
          </cell>
          <cell r="F14938">
            <v>930580362</v>
          </cell>
        </row>
        <row r="14939">
          <cell r="A14939" t="str">
            <v>VZ17339</v>
          </cell>
          <cell r="B14939" t="str">
            <v>ARE8785</v>
          </cell>
          <cell r="C14939" t="str">
            <v>先生</v>
          </cell>
          <cell r="D14939" t="str">
            <v>黃堉烜</v>
          </cell>
          <cell r="E14939" t="str">
            <v>陳世根先生</v>
          </cell>
          <cell r="F14939">
            <v>975289562</v>
          </cell>
        </row>
        <row r="14940">
          <cell r="A14940" t="str">
            <v>VZ17344</v>
          </cell>
          <cell r="B14940" t="str">
            <v>VZ17344</v>
          </cell>
          <cell r="C14940" t="str">
            <v>先生</v>
          </cell>
          <cell r="D14940" t="str">
            <v>車已賣</v>
          </cell>
          <cell r="E14940" t="str">
            <v>車已賣先生</v>
          </cell>
          <cell r="F14940">
            <v>900000000</v>
          </cell>
        </row>
        <row r="14941">
          <cell r="A14941" t="str">
            <v>VZ17376</v>
          </cell>
          <cell r="B14941" t="str">
            <v>ANA5890</v>
          </cell>
          <cell r="C14941" t="str">
            <v>先生</v>
          </cell>
          <cell r="D14941" t="str">
            <v>吳宗桓</v>
          </cell>
          <cell r="E14941" t="str">
            <v>吳宗桓先生</v>
          </cell>
          <cell r="F14941">
            <v>932218468</v>
          </cell>
        </row>
        <row r="14942">
          <cell r="A14942" t="str">
            <v>VZ17451</v>
          </cell>
          <cell r="B14942" t="str">
            <v>RBA3986</v>
          </cell>
          <cell r="C14942" t="str">
            <v>先生</v>
          </cell>
          <cell r="D14942" t="str">
            <v>許瑋志</v>
          </cell>
          <cell r="E14942" t="str">
            <v>許瑋志先生</v>
          </cell>
          <cell r="F14942">
            <v>906551005</v>
          </cell>
        </row>
        <row r="14943">
          <cell r="A14943" t="str">
            <v>VZ17486</v>
          </cell>
          <cell r="B14943" t="str">
            <v>AMW6890</v>
          </cell>
          <cell r="C14943" t="str">
            <v>小姐</v>
          </cell>
          <cell r="D14943" t="str">
            <v>黃振玫</v>
          </cell>
          <cell r="E14943" t="str">
            <v>黃振玫小姐</v>
          </cell>
          <cell r="F14943">
            <v>936181022</v>
          </cell>
        </row>
        <row r="14944">
          <cell r="A14944" t="str">
            <v>VZ17489</v>
          </cell>
          <cell r="B14944" t="str">
            <v>ANM1826</v>
          </cell>
          <cell r="C14944" t="str">
            <v>先生</v>
          </cell>
          <cell r="D14944" t="str">
            <v>廖基宏</v>
          </cell>
          <cell r="E14944" t="str">
            <v>廖基宏先生</v>
          </cell>
          <cell r="F14944">
            <v>937849953</v>
          </cell>
        </row>
        <row r="14945">
          <cell r="A14945" t="str">
            <v>VZ17492</v>
          </cell>
          <cell r="B14945" t="str">
            <v>ANF6797</v>
          </cell>
          <cell r="C14945" t="str">
            <v>小姐</v>
          </cell>
          <cell r="D14945" t="str">
            <v>陳佩玉</v>
          </cell>
          <cell r="E14945" t="str">
            <v>陳佩玉小姐</v>
          </cell>
          <cell r="F14945">
            <v>921911061</v>
          </cell>
        </row>
        <row r="14946">
          <cell r="A14946" t="str">
            <v>VZ17497</v>
          </cell>
          <cell r="B14946" t="str">
            <v>ANA3705</v>
          </cell>
          <cell r="C14946" t="str">
            <v>先生</v>
          </cell>
          <cell r="D14946" t="str">
            <v>何宜佳</v>
          </cell>
          <cell r="E14946" t="str">
            <v>江奇峰先生</v>
          </cell>
          <cell r="F14946">
            <v>939920309</v>
          </cell>
        </row>
        <row r="14947">
          <cell r="A14947" t="str">
            <v>VZ17506</v>
          </cell>
          <cell r="B14947" t="str">
            <v>ANA8513</v>
          </cell>
          <cell r="C14947" t="str">
            <v>小姐</v>
          </cell>
          <cell r="D14947" t="str">
            <v>劉紹惠</v>
          </cell>
          <cell r="E14947" t="str">
            <v>劉紹惠小姐</v>
          </cell>
          <cell r="F14947">
            <v>927878565</v>
          </cell>
        </row>
        <row r="14948">
          <cell r="A14948" t="str">
            <v>VZ17507</v>
          </cell>
          <cell r="B14948" t="str">
            <v>ANA1890</v>
          </cell>
          <cell r="C14948" t="str">
            <v>先生</v>
          </cell>
          <cell r="D14948" t="str">
            <v>吳嘉偉</v>
          </cell>
          <cell r="E14948" t="str">
            <v>吳嘉偉先生</v>
          </cell>
          <cell r="F14948">
            <v>955664048</v>
          </cell>
        </row>
        <row r="14949">
          <cell r="A14949" t="str">
            <v>VZ17555</v>
          </cell>
          <cell r="B14949" t="str">
            <v>ANA8836</v>
          </cell>
          <cell r="C14949" t="str">
            <v>先生</v>
          </cell>
          <cell r="D14949" t="str">
            <v>鄧瑋恩</v>
          </cell>
          <cell r="E14949" t="str">
            <v>鄧瑋恩先生</v>
          </cell>
          <cell r="F14949">
            <v>935785125</v>
          </cell>
        </row>
        <row r="14950">
          <cell r="A14950" t="str">
            <v>VZ17556</v>
          </cell>
          <cell r="B14950" t="str">
            <v>ANN0620</v>
          </cell>
          <cell r="C14950" t="str">
            <v>先生</v>
          </cell>
          <cell r="D14950" t="str">
            <v>林育蔚</v>
          </cell>
          <cell r="E14950" t="str">
            <v>林育蔚先生</v>
          </cell>
          <cell r="F14950">
            <v>963078247</v>
          </cell>
        </row>
        <row r="14951">
          <cell r="A14951" t="str">
            <v>VZ17582</v>
          </cell>
          <cell r="B14951" t="str">
            <v>ANN0363</v>
          </cell>
          <cell r="C14951" t="str">
            <v>小姐</v>
          </cell>
          <cell r="D14951" t="str">
            <v>鎔德股份有限公司洪千惠</v>
          </cell>
          <cell r="E14951" t="str">
            <v>洪千惠小姐</v>
          </cell>
          <cell r="F14951">
            <v>925675967</v>
          </cell>
        </row>
        <row r="14952">
          <cell r="A14952" t="str">
            <v>VZ17646</v>
          </cell>
          <cell r="B14952" t="str">
            <v>ANN2339</v>
          </cell>
          <cell r="C14952" t="str">
            <v>小姐</v>
          </cell>
          <cell r="D14952" t="str">
            <v>周秋雄</v>
          </cell>
          <cell r="E14952" t="str">
            <v>周秋雄小姐</v>
          </cell>
          <cell r="F14952">
            <v>919240779</v>
          </cell>
        </row>
        <row r="14953">
          <cell r="A14953" t="str">
            <v>VZ17655</v>
          </cell>
          <cell r="B14953" t="str">
            <v>ANN0897</v>
          </cell>
          <cell r="C14953" t="str">
            <v>先生</v>
          </cell>
          <cell r="D14953" t="str">
            <v>劉俊信</v>
          </cell>
          <cell r="E14953" t="str">
            <v>劉俊信先生</v>
          </cell>
          <cell r="F14953">
            <v>932088866</v>
          </cell>
        </row>
        <row r="14954">
          <cell r="A14954" t="str">
            <v>VZ17663</v>
          </cell>
          <cell r="B14954" t="str">
            <v>ALA0726</v>
          </cell>
          <cell r="C14954" t="str">
            <v>先生</v>
          </cell>
          <cell r="D14954" t="str">
            <v>陳宜瑋</v>
          </cell>
          <cell r="E14954" t="str">
            <v>修立人先生</v>
          </cell>
          <cell r="F14954">
            <v>972878383</v>
          </cell>
        </row>
        <row r="14955">
          <cell r="A14955" t="str">
            <v>VZ17666</v>
          </cell>
          <cell r="B14955" t="str">
            <v>ATY5819</v>
          </cell>
          <cell r="C14955" t="str">
            <v>先生</v>
          </cell>
          <cell r="D14955" t="str">
            <v>朱玉婕</v>
          </cell>
          <cell r="E14955" t="str">
            <v>陳秉達先生</v>
          </cell>
          <cell r="F14955">
            <v>955765403</v>
          </cell>
        </row>
        <row r="14956">
          <cell r="A14956" t="str">
            <v>VZ17676</v>
          </cell>
          <cell r="B14956" t="str">
            <v>AXE0508</v>
          </cell>
          <cell r="C14956" t="str">
            <v>先生</v>
          </cell>
          <cell r="D14956" t="str">
            <v>何盈杰</v>
          </cell>
          <cell r="E14956" t="str">
            <v>何盈杰先生</v>
          </cell>
          <cell r="F14956">
            <v>921821558</v>
          </cell>
        </row>
        <row r="14957">
          <cell r="A14957" t="str">
            <v>VZ32278</v>
          </cell>
          <cell r="B14957" t="str">
            <v>AKM0976</v>
          </cell>
          <cell r="C14957" t="str">
            <v>先生</v>
          </cell>
          <cell r="D14957" t="str">
            <v>蘇昌祺</v>
          </cell>
          <cell r="E14957" t="str">
            <v>蘇昌祺先生</v>
          </cell>
          <cell r="F14957">
            <v>955411822</v>
          </cell>
        </row>
        <row r="14958">
          <cell r="A14958" t="str">
            <v>VZ32327</v>
          </cell>
          <cell r="B14958" t="str">
            <v>AKK3696</v>
          </cell>
          <cell r="C14958" t="str">
            <v>先生</v>
          </cell>
          <cell r="D14958" t="str">
            <v>黃郁玲</v>
          </cell>
          <cell r="E14958" t="str">
            <v>黃慶和先生</v>
          </cell>
          <cell r="F14958">
            <v>911109199</v>
          </cell>
        </row>
        <row r="14959">
          <cell r="A14959" t="str">
            <v>VZ32339</v>
          </cell>
          <cell r="B14959" t="str">
            <v>AKJ7000</v>
          </cell>
          <cell r="C14959" t="str">
            <v>先生</v>
          </cell>
          <cell r="D14959" t="str">
            <v>欣義達(有)-財盟租賃侯欽忠</v>
          </cell>
          <cell r="E14959" t="str">
            <v>侯欽忠先生</v>
          </cell>
          <cell r="F14959">
            <v>935920109</v>
          </cell>
        </row>
        <row r="14960">
          <cell r="A14960" t="str">
            <v>VZ32404</v>
          </cell>
          <cell r="B14960" t="str">
            <v>AKK8388</v>
          </cell>
          <cell r="C14960" t="str">
            <v>先生</v>
          </cell>
          <cell r="D14960" t="str">
            <v>黃天鴻</v>
          </cell>
          <cell r="E14960" t="str">
            <v>黃天鴻先生</v>
          </cell>
          <cell r="F14960">
            <v>921159700</v>
          </cell>
        </row>
        <row r="14961">
          <cell r="A14961" t="str">
            <v>VZ32696</v>
          </cell>
          <cell r="B14961" t="str">
            <v>AKN2586</v>
          </cell>
          <cell r="C14961" t="str">
            <v>先生</v>
          </cell>
          <cell r="D14961" t="str">
            <v>連登石材有限公司鄧聰明</v>
          </cell>
          <cell r="E14961" t="str">
            <v>鄧聰明先生</v>
          </cell>
          <cell r="F14961">
            <v>922300123</v>
          </cell>
        </row>
        <row r="14962">
          <cell r="A14962" t="str">
            <v>VZ32719</v>
          </cell>
          <cell r="B14962" t="str">
            <v>RAY6811</v>
          </cell>
          <cell r="C14962" t="str">
            <v>先生</v>
          </cell>
          <cell r="D14962" t="str">
            <v>楊昌舜</v>
          </cell>
          <cell r="E14962" t="str">
            <v>楊昌舜先生</v>
          </cell>
          <cell r="F14962">
            <v>930663319</v>
          </cell>
        </row>
        <row r="14963">
          <cell r="A14963" t="str">
            <v>VZ32735</v>
          </cell>
          <cell r="B14963" t="str">
            <v>AKN3296</v>
          </cell>
          <cell r="C14963" t="str">
            <v>先生</v>
          </cell>
          <cell r="D14963" t="str">
            <v>蔡仲虎</v>
          </cell>
          <cell r="E14963" t="str">
            <v>蔡仲虎先生</v>
          </cell>
          <cell r="F14963">
            <v>910050914</v>
          </cell>
        </row>
        <row r="14964">
          <cell r="A14964" t="str">
            <v>VZ32780</v>
          </cell>
          <cell r="B14964" t="str">
            <v>AKP5367</v>
          </cell>
          <cell r="C14964" t="str">
            <v>小姐</v>
          </cell>
          <cell r="D14964" t="str">
            <v>陳淑芬</v>
          </cell>
          <cell r="E14964" t="str">
            <v>陳淑芬小姐</v>
          </cell>
          <cell r="F14964">
            <v>910299718</v>
          </cell>
        </row>
        <row r="14965">
          <cell r="A14965" t="str">
            <v>VZ32823</v>
          </cell>
          <cell r="B14965" t="str">
            <v>AXA5668</v>
          </cell>
          <cell r="C14965" t="str">
            <v>先生</v>
          </cell>
          <cell r="D14965" t="str">
            <v>陳怡凌</v>
          </cell>
          <cell r="E14965" t="str">
            <v>賈正揚先生</v>
          </cell>
          <cell r="F14965">
            <v>939898635</v>
          </cell>
        </row>
        <row r="14966">
          <cell r="A14966" t="str">
            <v>VZ32824</v>
          </cell>
          <cell r="B14966" t="str">
            <v>AKQ8281</v>
          </cell>
          <cell r="C14966" t="str">
            <v>先生</v>
          </cell>
          <cell r="D14966" t="str">
            <v>吳季芳</v>
          </cell>
          <cell r="E14966" t="str">
            <v>范又升先生</v>
          </cell>
          <cell r="F14966">
            <v>958138038</v>
          </cell>
        </row>
        <row r="14967">
          <cell r="A14967" t="str">
            <v>VZ32826</v>
          </cell>
          <cell r="B14967" t="str">
            <v>AMY6369</v>
          </cell>
          <cell r="C14967" t="str">
            <v>小姐</v>
          </cell>
          <cell r="D14967" t="str">
            <v>曾淑芬</v>
          </cell>
          <cell r="E14967" t="str">
            <v>曾淑芬小姐</v>
          </cell>
          <cell r="F14967">
            <v>936946535</v>
          </cell>
        </row>
        <row r="14968">
          <cell r="A14968" t="str">
            <v>VZ32848</v>
          </cell>
          <cell r="B14968" t="str">
            <v>VZ32848</v>
          </cell>
          <cell r="C14968" t="str">
            <v>先生</v>
          </cell>
          <cell r="D14968" t="str">
            <v>鉑德汽車股份有限公司程柏盛</v>
          </cell>
          <cell r="E14968" t="str">
            <v>程柏盛先生</v>
          </cell>
          <cell r="F14968">
            <v>936033878</v>
          </cell>
        </row>
        <row r="14969">
          <cell r="A14969" t="str">
            <v>VZ32855</v>
          </cell>
          <cell r="B14969" t="str">
            <v>AKR8899</v>
          </cell>
          <cell r="C14969" t="str">
            <v>先生</v>
          </cell>
          <cell r="D14969" t="str">
            <v>洪光毅</v>
          </cell>
          <cell r="E14969" t="str">
            <v>洪光毅先生</v>
          </cell>
          <cell r="F14969">
            <v>988265449</v>
          </cell>
        </row>
        <row r="14970">
          <cell r="A14970" t="str">
            <v>VZ32864</v>
          </cell>
          <cell r="B14970" t="str">
            <v>AMY1026</v>
          </cell>
          <cell r="C14970" t="str">
            <v>小姐</v>
          </cell>
          <cell r="D14970" t="str">
            <v>鄭竹君</v>
          </cell>
          <cell r="E14970" t="str">
            <v>鄭竹君小姐</v>
          </cell>
          <cell r="F14970">
            <v>916233166</v>
          </cell>
        </row>
        <row r="14971">
          <cell r="A14971" t="str">
            <v>VZ38542</v>
          </cell>
          <cell r="B14971" t="str">
            <v>AKS1896</v>
          </cell>
          <cell r="C14971" t="str">
            <v>先生</v>
          </cell>
          <cell r="D14971" t="str">
            <v>楊證舜</v>
          </cell>
          <cell r="E14971" t="str">
            <v>楊證舜先生</v>
          </cell>
          <cell r="F14971">
            <v>913791007</v>
          </cell>
        </row>
        <row r="14972">
          <cell r="A14972" t="str">
            <v>VZ38543</v>
          </cell>
          <cell r="B14972" t="str">
            <v>AKQ1855</v>
          </cell>
          <cell r="C14972" t="str">
            <v>先生</v>
          </cell>
          <cell r="D14972" t="str">
            <v>孔思恩</v>
          </cell>
          <cell r="E14972" t="str">
            <v>孔思恩先生</v>
          </cell>
          <cell r="F14972">
            <v>919526599</v>
          </cell>
        </row>
        <row r="14973">
          <cell r="A14973" t="str">
            <v>VZ38635</v>
          </cell>
          <cell r="B14973" t="str">
            <v>RAW6088</v>
          </cell>
          <cell r="C14973" t="str">
            <v>先生</v>
          </cell>
          <cell r="D14973" t="str">
            <v>格上汽車租賃股份有限公司林智祥</v>
          </cell>
          <cell r="E14973" t="str">
            <v>林智祥先生</v>
          </cell>
          <cell r="F14973">
            <v>972691590</v>
          </cell>
        </row>
        <row r="14974">
          <cell r="A14974" t="str">
            <v>VZ38653</v>
          </cell>
          <cell r="B14974" t="str">
            <v>AKJ0730</v>
          </cell>
          <cell r="C14974" t="str">
            <v>先生</v>
          </cell>
          <cell r="D14974" t="str">
            <v>張憲評</v>
          </cell>
          <cell r="E14974" t="str">
            <v>張憲評先生</v>
          </cell>
          <cell r="F14974">
            <v>905801000</v>
          </cell>
        </row>
        <row r="14975">
          <cell r="A14975" t="str">
            <v>VZ38654</v>
          </cell>
          <cell r="B14975" t="str">
            <v>AKK6566</v>
          </cell>
          <cell r="C14975" t="str">
            <v>先生</v>
          </cell>
          <cell r="D14975" t="str">
            <v>謝政錡</v>
          </cell>
          <cell r="E14975" t="str">
            <v>謝政錡先生</v>
          </cell>
          <cell r="F14975">
            <v>937738276</v>
          </cell>
        </row>
        <row r="14976">
          <cell r="A14976" t="str">
            <v>VZ38656</v>
          </cell>
          <cell r="B14976" t="str">
            <v>RAY9600</v>
          </cell>
          <cell r="C14976" t="str">
            <v>先生</v>
          </cell>
          <cell r="D14976" t="str">
            <v>和運租車(股)許哲瑋</v>
          </cell>
          <cell r="E14976" t="str">
            <v>許哲瑋先生</v>
          </cell>
          <cell r="F14976">
            <v>916181316</v>
          </cell>
        </row>
        <row r="14977">
          <cell r="A14977" t="str">
            <v>VZ38661</v>
          </cell>
          <cell r="B14977" t="str">
            <v>AMY5810</v>
          </cell>
          <cell r="C14977" t="str">
            <v>先生</v>
          </cell>
          <cell r="D14977" t="str">
            <v>林文惠</v>
          </cell>
          <cell r="E14977" t="str">
            <v>蔡毓峰先生</v>
          </cell>
          <cell r="F14977">
            <v>922580332</v>
          </cell>
        </row>
        <row r="14978">
          <cell r="A14978" t="str">
            <v>VZ38663</v>
          </cell>
          <cell r="B14978" t="str">
            <v>VZ38663</v>
          </cell>
          <cell r="C14978" t="str">
            <v>小姐</v>
          </cell>
          <cell r="D14978" t="str">
            <v>李銘玲</v>
          </cell>
          <cell r="E14978" t="str">
            <v>李銘玲小姐</v>
          </cell>
          <cell r="F14978">
            <v>935014626</v>
          </cell>
        </row>
        <row r="14979">
          <cell r="A14979" t="str">
            <v>VZ38709</v>
          </cell>
          <cell r="B14979" t="str">
            <v>AKJ5100</v>
          </cell>
          <cell r="C14979" t="str">
            <v>小姐</v>
          </cell>
          <cell r="D14979" t="str">
            <v>許靜華</v>
          </cell>
          <cell r="E14979" t="str">
            <v>許靜華小姐</v>
          </cell>
          <cell r="F14979">
            <v>975155655</v>
          </cell>
        </row>
        <row r="14980">
          <cell r="A14980" t="str">
            <v>VZ38711</v>
          </cell>
          <cell r="B14980" t="str">
            <v>AKJ9180</v>
          </cell>
          <cell r="C14980" t="str">
            <v>先生</v>
          </cell>
          <cell r="D14980" t="str">
            <v>楊婷茹</v>
          </cell>
          <cell r="E14980" t="str">
            <v>陳偉謙先生</v>
          </cell>
          <cell r="F14980">
            <v>930802837</v>
          </cell>
        </row>
        <row r="14981">
          <cell r="A14981" t="str">
            <v>VZ38712</v>
          </cell>
          <cell r="B14981" t="str">
            <v>AKJ8930</v>
          </cell>
          <cell r="C14981" t="str">
            <v>小姐</v>
          </cell>
          <cell r="D14981" t="str">
            <v>翁漾林</v>
          </cell>
          <cell r="E14981" t="str">
            <v>翁漾林小姐</v>
          </cell>
          <cell r="F14981">
            <v>987919293</v>
          </cell>
        </row>
        <row r="14982">
          <cell r="A14982" t="str">
            <v>VZ38713</v>
          </cell>
          <cell r="B14982" t="str">
            <v>AKL5556</v>
          </cell>
          <cell r="C14982" t="str">
            <v>小姐</v>
          </cell>
          <cell r="D14982" t="str">
            <v>林佳穎</v>
          </cell>
          <cell r="E14982" t="str">
            <v>林佳穎小姐</v>
          </cell>
          <cell r="F14982">
            <v>922022133</v>
          </cell>
        </row>
        <row r="14983">
          <cell r="A14983" t="str">
            <v>VZ38735</v>
          </cell>
          <cell r="B14983" t="str">
            <v>AKP8679</v>
          </cell>
          <cell r="C14983" t="str">
            <v>小姐</v>
          </cell>
          <cell r="D14983" t="str">
            <v>正英興業有限公司韓秉妤</v>
          </cell>
          <cell r="E14983" t="str">
            <v>韓秉妤小姐</v>
          </cell>
          <cell r="F14983">
            <v>912181009</v>
          </cell>
        </row>
        <row r="14984">
          <cell r="A14984" t="str">
            <v>VZ38815</v>
          </cell>
          <cell r="B14984" t="str">
            <v>AKN7698</v>
          </cell>
          <cell r="C14984" t="str">
            <v>先生</v>
          </cell>
          <cell r="D14984" t="str">
            <v>徐國晃</v>
          </cell>
          <cell r="E14984" t="str">
            <v>徐國晃先生</v>
          </cell>
          <cell r="F14984">
            <v>958199902</v>
          </cell>
        </row>
        <row r="14985">
          <cell r="A14985" t="str">
            <v>VZ38842</v>
          </cell>
          <cell r="B14985" t="str">
            <v>AGX8266</v>
          </cell>
          <cell r="C14985" t="str">
            <v>先生</v>
          </cell>
          <cell r="D14985" t="str">
            <v>魏均芸</v>
          </cell>
          <cell r="E14985" t="str">
            <v>魏子涵先生</v>
          </cell>
          <cell r="F14985">
            <v>988880682</v>
          </cell>
        </row>
        <row r="14986">
          <cell r="A14986" t="str">
            <v>VZ38850</v>
          </cell>
          <cell r="B14986" t="str">
            <v>ALH8858</v>
          </cell>
          <cell r="C14986" t="str">
            <v>先生</v>
          </cell>
          <cell r="D14986" t="str">
            <v>楊聖言</v>
          </cell>
          <cell r="E14986" t="str">
            <v>楊聖言先生</v>
          </cell>
          <cell r="F14986">
            <v>913402772</v>
          </cell>
        </row>
        <row r="14987">
          <cell r="A14987" t="str">
            <v>VZ38873</v>
          </cell>
          <cell r="B14987" t="str">
            <v>RAW8755</v>
          </cell>
          <cell r="C14987" t="str">
            <v>小姐</v>
          </cell>
          <cell r="D14987" t="str">
            <v>日盛全台通小客車租賃(股)陳鵑</v>
          </cell>
          <cell r="E14987" t="str">
            <v>陳鵑小姐</v>
          </cell>
          <cell r="F14987">
            <v>975387882</v>
          </cell>
        </row>
        <row r="14988">
          <cell r="A14988" t="str">
            <v>VZ38874</v>
          </cell>
          <cell r="B14988" t="str">
            <v>AKJ6625</v>
          </cell>
          <cell r="C14988" t="str">
            <v>先生</v>
          </cell>
          <cell r="D14988" t="str">
            <v>林東儀</v>
          </cell>
          <cell r="E14988" t="str">
            <v>林東儀先生</v>
          </cell>
          <cell r="F14988">
            <v>975366250</v>
          </cell>
        </row>
        <row r="14989">
          <cell r="A14989" t="str">
            <v>VZ38875</v>
          </cell>
          <cell r="B14989" t="str">
            <v>AKA6776</v>
          </cell>
          <cell r="C14989" t="str">
            <v>先生</v>
          </cell>
          <cell r="D14989" t="str">
            <v>張馥</v>
          </cell>
          <cell r="E14989" t="str">
            <v>楊立存先生</v>
          </cell>
          <cell r="F14989">
            <v>955177108</v>
          </cell>
        </row>
        <row r="14990">
          <cell r="A14990" t="str">
            <v>VZ38878</v>
          </cell>
          <cell r="B14990" t="str">
            <v>AKC0129</v>
          </cell>
          <cell r="C14990" t="str">
            <v>先生</v>
          </cell>
          <cell r="D14990" t="str">
            <v>江雨樺</v>
          </cell>
          <cell r="E14990" t="str">
            <v>張峻榮先生</v>
          </cell>
          <cell r="F14990">
            <v>928228158</v>
          </cell>
        </row>
        <row r="14991">
          <cell r="A14991" t="str">
            <v>VZ38887</v>
          </cell>
          <cell r="B14991" t="str">
            <v>AKK1152</v>
          </cell>
          <cell r="C14991" t="str">
            <v>先生</v>
          </cell>
          <cell r="D14991" t="str">
            <v>許愛卿</v>
          </cell>
          <cell r="E14991" t="str">
            <v>翁耕涵先生</v>
          </cell>
          <cell r="F14991">
            <v>918733499</v>
          </cell>
        </row>
        <row r="14992">
          <cell r="A14992" t="str">
            <v>VZ38895</v>
          </cell>
          <cell r="B14992" t="str">
            <v>AKN6313</v>
          </cell>
          <cell r="C14992" t="str">
            <v>先生</v>
          </cell>
          <cell r="D14992" t="str">
            <v>楊世煜</v>
          </cell>
          <cell r="E14992" t="str">
            <v>楊世煜先生</v>
          </cell>
          <cell r="F14992">
            <v>939358908</v>
          </cell>
        </row>
        <row r="14993">
          <cell r="A14993" t="str">
            <v>VZ38912</v>
          </cell>
          <cell r="B14993" t="str">
            <v>AKJ2810</v>
          </cell>
          <cell r="C14993" t="str">
            <v>先生</v>
          </cell>
          <cell r="D14993" t="str">
            <v>楊曜銓</v>
          </cell>
          <cell r="E14993" t="str">
            <v>楊曜銓先生</v>
          </cell>
          <cell r="F14993">
            <v>988170465</v>
          </cell>
        </row>
        <row r="14994">
          <cell r="A14994" t="str">
            <v>VZ38922</v>
          </cell>
          <cell r="B14994" t="str">
            <v>AKU3898</v>
          </cell>
          <cell r="C14994" t="str">
            <v>先生</v>
          </cell>
          <cell r="D14994" t="str">
            <v>高譽興</v>
          </cell>
          <cell r="E14994" t="str">
            <v>高譽興先生</v>
          </cell>
          <cell r="F14994">
            <v>913027186</v>
          </cell>
        </row>
        <row r="14995">
          <cell r="A14995" t="str">
            <v>VZ38954</v>
          </cell>
          <cell r="B14995" t="str">
            <v>AKK8939</v>
          </cell>
          <cell r="C14995" t="str">
            <v>小姐</v>
          </cell>
          <cell r="D14995" t="str">
            <v>李嘉慧</v>
          </cell>
          <cell r="E14995" t="str">
            <v>李嘉慧小姐</v>
          </cell>
          <cell r="F14995">
            <v>933713058</v>
          </cell>
        </row>
        <row r="14996">
          <cell r="A14996" t="str">
            <v>VZ38957</v>
          </cell>
          <cell r="B14996" t="str">
            <v>RAW0796</v>
          </cell>
          <cell r="C14996" t="str">
            <v>小姐</v>
          </cell>
          <cell r="D14996" t="str">
            <v>生源實木有限公司(中租迪和租賃)洪小雯</v>
          </cell>
          <cell r="E14996" t="str">
            <v>洪小雯小姐</v>
          </cell>
          <cell r="F14996">
            <v>915500101</v>
          </cell>
        </row>
        <row r="14997">
          <cell r="A14997" t="str">
            <v>VZ39000</v>
          </cell>
          <cell r="B14997" t="str">
            <v>AKK2223</v>
          </cell>
          <cell r="C14997" t="str">
            <v>先生</v>
          </cell>
          <cell r="D14997" t="str">
            <v>陳福昌</v>
          </cell>
          <cell r="E14997" t="str">
            <v>陳福昌先生</v>
          </cell>
          <cell r="F14997">
            <v>975751831</v>
          </cell>
        </row>
        <row r="14998">
          <cell r="A14998" t="str">
            <v>VZ39001</v>
          </cell>
          <cell r="B14998" t="str">
            <v>AKL2180</v>
          </cell>
          <cell r="C14998" t="str">
            <v>先生</v>
          </cell>
          <cell r="D14998" t="str">
            <v>東頂電化製品(股)許錦豐</v>
          </cell>
          <cell r="E14998" t="str">
            <v>許錦豐先生</v>
          </cell>
          <cell r="F14998">
            <v>921058315</v>
          </cell>
        </row>
        <row r="14999">
          <cell r="A14999" t="str">
            <v>VZ39013</v>
          </cell>
          <cell r="B14999" t="str">
            <v>AKT2298</v>
          </cell>
          <cell r="C14999" t="str">
            <v>先生</v>
          </cell>
          <cell r="D14999" t="str">
            <v>陳嘉煥</v>
          </cell>
          <cell r="E14999" t="str">
            <v>陳嘉煥先生</v>
          </cell>
          <cell r="F14999">
            <v>928268479</v>
          </cell>
        </row>
        <row r="15000">
          <cell r="A15000" t="str">
            <v>VZ39028</v>
          </cell>
          <cell r="B15000" t="str">
            <v>AKJ8062</v>
          </cell>
          <cell r="C15000" t="str">
            <v>先生</v>
          </cell>
          <cell r="D15000" t="str">
            <v>林佑任</v>
          </cell>
          <cell r="E15000" t="str">
            <v>林佑任先生</v>
          </cell>
          <cell r="F15000">
            <v>972350986</v>
          </cell>
        </row>
        <row r="15001">
          <cell r="A15001" t="str">
            <v>VZ39029</v>
          </cell>
          <cell r="B15001" t="str">
            <v>AMU3688</v>
          </cell>
          <cell r="C15001" t="str">
            <v>先生</v>
          </cell>
          <cell r="D15001" t="str">
            <v>馮暐棟</v>
          </cell>
          <cell r="E15001" t="str">
            <v>馮暐棟先生</v>
          </cell>
          <cell r="F15001">
            <v>930518683</v>
          </cell>
        </row>
        <row r="15002">
          <cell r="A15002" t="str">
            <v>VZ39039</v>
          </cell>
          <cell r="B15002" t="str">
            <v>AMT2178</v>
          </cell>
          <cell r="C15002" t="str">
            <v>先生</v>
          </cell>
          <cell r="D15002" t="str">
            <v>陳達仁</v>
          </cell>
          <cell r="E15002" t="str">
            <v>陳達仁先生</v>
          </cell>
          <cell r="F15002">
            <v>911751868</v>
          </cell>
        </row>
        <row r="15003">
          <cell r="A15003" t="str">
            <v>VZ39063</v>
          </cell>
          <cell r="B15003" t="str">
            <v>AKM8977</v>
          </cell>
          <cell r="C15003" t="str">
            <v>小姐</v>
          </cell>
          <cell r="D15003" t="str">
            <v>鎔德股份有限公司陳蕙娟</v>
          </cell>
          <cell r="E15003" t="str">
            <v>陳蕙娟小姐</v>
          </cell>
          <cell r="F15003">
            <v>932311918</v>
          </cell>
        </row>
        <row r="15004">
          <cell r="A15004" t="str">
            <v>VZ39086</v>
          </cell>
          <cell r="B15004" t="str">
            <v>AKK6318</v>
          </cell>
          <cell r="C15004" t="str">
            <v>小姐</v>
          </cell>
          <cell r="D15004" t="str">
            <v>王培蘭</v>
          </cell>
          <cell r="E15004" t="str">
            <v>王培蘭小姐</v>
          </cell>
          <cell r="F15004">
            <v>910520827</v>
          </cell>
        </row>
        <row r="15005">
          <cell r="A15005" t="str">
            <v>VZ39092</v>
          </cell>
          <cell r="B15005" t="str">
            <v>AKK5886</v>
          </cell>
          <cell r="C15005" t="str">
            <v>先生</v>
          </cell>
          <cell r="D15005" t="str">
            <v>陳怡瑄</v>
          </cell>
          <cell r="E15005" t="str">
            <v>陳建宗先生</v>
          </cell>
          <cell r="F15005">
            <v>978708596</v>
          </cell>
        </row>
        <row r="15006">
          <cell r="A15006" t="str">
            <v>VZ39094</v>
          </cell>
          <cell r="B15006" t="str">
            <v>AKL2081</v>
          </cell>
          <cell r="C15006" t="str">
            <v>先生</v>
          </cell>
          <cell r="D15006" t="str">
            <v>全邁興業有限公司蕭淵鍊</v>
          </cell>
          <cell r="E15006" t="str">
            <v>蕭淵鍊先生</v>
          </cell>
          <cell r="F15006">
            <v>933767580</v>
          </cell>
        </row>
        <row r="15007">
          <cell r="A15007" t="str">
            <v>VZ39101</v>
          </cell>
          <cell r="B15007" t="str">
            <v>AKJ6877</v>
          </cell>
          <cell r="C15007" t="str">
            <v>小姐</v>
          </cell>
          <cell r="D15007" t="str">
            <v>蕭慧英</v>
          </cell>
          <cell r="E15007" t="str">
            <v>蕭慧英小姐</v>
          </cell>
          <cell r="F15007">
            <v>932255596</v>
          </cell>
        </row>
        <row r="15008">
          <cell r="A15008" t="str">
            <v>VZ39118</v>
          </cell>
          <cell r="B15008" t="str">
            <v>AKJ7199</v>
          </cell>
          <cell r="C15008" t="str">
            <v>先生</v>
          </cell>
          <cell r="D15008" t="str">
            <v>吳庚典</v>
          </cell>
          <cell r="E15008" t="str">
            <v>吳庚典先生</v>
          </cell>
          <cell r="F15008">
            <v>955280488</v>
          </cell>
        </row>
        <row r="15009">
          <cell r="A15009" t="str">
            <v>VZ39127</v>
          </cell>
          <cell r="B15009" t="str">
            <v>ATM2630</v>
          </cell>
          <cell r="C15009" t="str">
            <v>小姐</v>
          </cell>
          <cell r="D15009" t="str">
            <v>徐小清</v>
          </cell>
          <cell r="E15009" t="str">
            <v>徐小清小姐</v>
          </cell>
          <cell r="F15009">
            <v>935295946</v>
          </cell>
        </row>
        <row r="15010">
          <cell r="A15010" t="str">
            <v>VZ39170</v>
          </cell>
          <cell r="B15010" t="str">
            <v>AKJ8890</v>
          </cell>
          <cell r="C15010" t="str">
            <v>小姐</v>
          </cell>
          <cell r="D15010" t="str">
            <v>葉金梅</v>
          </cell>
          <cell r="E15010" t="str">
            <v>葉金梅小姐</v>
          </cell>
          <cell r="F15010">
            <v>934151170</v>
          </cell>
        </row>
        <row r="15011">
          <cell r="A15011" t="str">
            <v>VZ39182</v>
          </cell>
          <cell r="B15011" t="str">
            <v>AKK9227</v>
          </cell>
          <cell r="C15011" t="str">
            <v>先生</v>
          </cell>
          <cell r="D15011" t="str">
            <v>林柏勳</v>
          </cell>
          <cell r="E15011" t="str">
            <v>林柏勳先生</v>
          </cell>
          <cell r="F15011">
            <v>912206787</v>
          </cell>
        </row>
        <row r="15012">
          <cell r="A15012" t="str">
            <v>VZ39188</v>
          </cell>
          <cell r="B15012" t="str">
            <v>AKJ8556</v>
          </cell>
          <cell r="C15012" t="str">
            <v>先生</v>
          </cell>
          <cell r="D15012" t="str">
            <v>陳智豪</v>
          </cell>
          <cell r="E15012" t="str">
            <v>陳智豪先生</v>
          </cell>
          <cell r="F15012">
            <v>905593668</v>
          </cell>
        </row>
        <row r="15013">
          <cell r="A15013" t="str">
            <v>VZ39225</v>
          </cell>
          <cell r="B15013" t="str">
            <v>ATF7971</v>
          </cell>
          <cell r="C15013" t="str">
            <v>先生</v>
          </cell>
          <cell r="D15013" t="str">
            <v>張瑋倫</v>
          </cell>
          <cell r="E15013" t="str">
            <v>張瑋倫先生</v>
          </cell>
          <cell r="F15013">
            <v>975359339</v>
          </cell>
        </row>
        <row r="15014">
          <cell r="A15014" t="str">
            <v>VZ39229</v>
          </cell>
          <cell r="B15014" t="str">
            <v>RAW2656</v>
          </cell>
          <cell r="C15014" t="str">
            <v>先生</v>
          </cell>
          <cell r="D15014" t="str">
            <v>立心投資(股)-格上租賃潘正聖</v>
          </cell>
          <cell r="E15014" t="str">
            <v>潘正聖先生</v>
          </cell>
          <cell r="F15014">
            <v>900000000</v>
          </cell>
        </row>
        <row r="15015">
          <cell r="A15015" t="str">
            <v>VZ39234</v>
          </cell>
          <cell r="B15015" t="str">
            <v>AMG3599</v>
          </cell>
          <cell r="C15015" t="str">
            <v>先生</v>
          </cell>
          <cell r="D15015" t="str">
            <v>劉叔融</v>
          </cell>
          <cell r="E15015" t="str">
            <v>劉叔融先生</v>
          </cell>
          <cell r="F15015">
            <v>988938178</v>
          </cell>
        </row>
        <row r="15016">
          <cell r="A15016" t="str">
            <v>VZ39257</v>
          </cell>
          <cell r="B15016" t="str">
            <v>AKA1913</v>
          </cell>
          <cell r="C15016" t="str">
            <v>小姐</v>
          </cell>
          <cell r="D15016" t="str">
            <v>邵淑芬</v>
          </cell>
          <cell r="E15016" t="str">
            <v>邵淑芬小姐</v>
          </cell>
          <cell r="F15016">
            <v>932262728</v>
          </cell>
        </row>
        <row r="15017">
          <cell r="A15017" t="str">
            <v>VZ39263</v>
          </cell>
          <cell r="B15017" t="str">
            <v>AKJ3883</v>
          </cell>
          <cell r="C15017" t="str">
            <v>先生</v>
          </cell>
          <cell r="D15017" t="str">
            <v>陳孟超</v>
          </cell>
          <cell r="E15017" t="str">
            <v>陳孟超先生</v>
          </cell>
          <cell r="F15017">
            <v>970946583</v>
          </cell>
        </row>
        <row r="15018">
          <cell r="A15018" t="str">
            <v>VZ39267</v>
          </cell>
          <cell r="B15018" t="str">
            <v>ALN5577</v>
          </cell>
          <cell r="C15018" t="str">
            <v>小姐</v>
          </cell>
          <cell r="D15018" t="str">
            <v>楊欣蕾</v>
          </cell>
          <cell r="E15018" t="str">
            <v>楊欣蕾小姐</v>
          </cell>
          <cell r="F15018">
            <v>917070886</v>
          </cell>
        </row>
        <row r="15019">
          <cell r="A15019" t="str">
            <v>VZ39273</v>
          </cell>
          <cell r="B15019" t="str">
            <v>AKJ6356</v>
          </cell>
          <cell r="C15019" t="str">
            <v>先生</v>
          </cell>
          <cell r="D15019" t="str">
            <v>張凱為</v>
          </cell>
          <cell r="E15019" t="str">
            <v>張凱為先生</v>
          </cell>
          <cell r="F15019">
            <v>939224328</v>
          </cell>
        </row>
        <row r="15020">
          <cell r="A15020" t="str">
            <v>VZ39284</v>
          </cell>
          <cell r="B15020" t="str">
            <v>AKM3889</v>
          </cell>
          <cell r="C15020" t="str">
            <v>小姐</v>
          </cell>
          <cell r="D15020" t="str">
            <v>汪麗媛</v>
          </cell>
          <cell r="E15020" t="str">
            <v>汪麗媛小姐</v>
          </cell>
          <cell r="F15020">
            <v>910344608</v>
          </cell>
        </row>
        <row r="15021">
          <cell r="A15021" t="str">
            <v>VZ39287</v>
          </cell>
          <cell r="B15021" t="str">
            <v>AKR2666</v>
          </cell>
          <cell r="C15021" t="str">
            <v>先生</v>
          </cell>
          <cell r="D15021" t="str">
            <v>周東芳</v>
          </cell>
          <cell r="E15021" t="str">
            <v>周東芳先生</v>
          </cell>
          <cell r="F15021">
            <v>936341854</v>
          </cell>
        </row>
        <row r="15022">
          <cell r="A15022" t="str">
            <v>VZ40006</v>
          </cell>
          <cell r="B15022" t="str">
            <v>AKK0200</v>
          </cell>
          <cell r="C15022" t="str">
            <v>先生</v>
          </cell>
          <cell r="D15022" t="str">
            <v>許乃祺</v>
          </cell>
          <cell r="E15022" t="str">
            <v>許乃祺先生</v>
          </cell>
          <cell r="F15022">
            <v>982250023</v>
          </cell>
        </row>
        <row r="15023">
          <cell r="A15023" t="str">
            <v>VZ40009</v>
          </cell>
          <cell r="B15023" t="str">
            <v>AKK2169</v>
          </cell>
          <cell r="C15023" t="str">
            <v>小姐</v>
          </cell>
          <cell r="D15023" t="str">
            <v>徐叔玲</v>
          </cell>
          <cell r="E15023" t="str">
            <v>徐叔玲小姐</v>
          </cell>
          <cell r="F15023">
            <v>911159819</v>
          </cell>
        </row>
        <row r="15024">
          <cell r="A15024" t="str">
            <v>VZ40011</v>
          </cell>
          <cell r="B15024" t="str">
            <v>AKA8516</v>
          </cell>
          <cell r="C15024" t="str">
            <v>先生</v>
          </cell>
          <cell r="D15024" t="str">
            <v>鉑德汽車股份有限公司程柏盛</v>
          </cell>
          <cell r="E15024" t="str">
            <v>程柏盛先生</v>
          </cell>
          <cell r="F15024">
            <v>936033878</v>
          </cell>
        </row>
        <row r="15025">
          <cell r="A15025" t="str">
            <v>VZ40200</v>
          </cell>
          <cell r="B15025" t="str">
            <v>ATA3182</v>
          </cell>
          <cell r="C15025" t="str">
            <v>先生</v>
          </cell>
          <cell r="D15025" t="str">
            <v>日盛全台通小客車租賃(股)公司楊喬森</v>
          </cell>
          <cell r="E15025" t="str">
            <v>楊喬森先生</v>
          </cell>
          <cell r="F15025">
            <v>913919123</v>
          </cell>
        </row>
        <row r="15026">
          <cell r="A15026" t="str">
            <v>VZ40243</v>
          </cell>
          <cell r="B15026" t="str">
            <v>ARF7111</v>
          </cell>
          <cell r="C15026" t="str">
            <v>先生</v>
          </cell>
          <cell r="D15026" t="str">
            <v>鄭勝文</v>
          </cell>
          <cell r="E15026" t="str">
            <v>鄭勝文先生</v>
          </cell>
          <cell r="F15026">
            <v>913233999</v>
          </cell>
        </row>
        <row r="15027">
          <cell r="A15027" t="str">
            <v>VZ40249</v>
          </cell>
          <cell r="B15027" t="str">
            <v>AKK3033</v>
          </cell>
          <cell r="C15027" t="str">
            <v>小姐</v>
          </cell>
          <cell r="D15027" t="str">
            <v>周明珊</v>
          </cell>
          <cell r="E15027" t="str">
            <v>周明珊小姐</v>
          </cell>
          <cell r="F15027">
            <v>960773236</v>
          </cell>
        </row>
        <row r="15028">
          <cell r="A15028" t="str">
            <v>VZ40251</v>
          </cell>
          <cell r="B15028" t="str">
            <v>RAW5619</v>
          </cell>
          <cell r="C15028" t="str">
            <v>先生</v>
          </cell>
          <cell r="D15028" t="str">
            <v>台壽保資融股份有限公司陳海山</v>
          </cell>
          <cell r="E15028" t="str">
            <v>陳海山先生</v>
          </cell>
          <cell r="F15028">
            <v>920330693</v>
          </cell>
        </row>
        <row r="15029">
          <cell r="A15029" t="str">
            <v>VZ40252</v>
          </cell>
          <cell r="B15029" t="str">
            <v>AKK7035</v>
          </cell>
          <cell r="C15029" t="str">
            <v>先生</v>
          </cell>
          <cell r="D15029" t="str">
            <v>吳嘉信</v>
          </cell>
          <cell r="E15029" t="str">
            <v>吳嘉信先生</v>
          </cell>
          <cell r="F15029">
            <v>918658586</v>
          </cell>
        </row>
        <row r="15030">
          <cell r="A15030" t="str">
            <v>VZ40258</v>
          </cell>
          <cell r="B15030" t="str">
            <v>AKK0719</v>
          </cell>
          <cell r="C15030" t="str">
            <v>先生</v>
          </cell>
          <cell r="D15030" t="str">
            <v>陳立民</v>
          </cell>
          <cell r="E15030" t="str">
            <v>陳立民先生</v>
          </cell>
          <cell r="F15030">
            <v>933910567</v>
          </cell>
        </row>
        <row r="15031">
          <cell r="A15031" t="str">
            <v>VZ40260</v>
          </cell>
          <cell r="B15031" t="str">
            <v>AKK2186</v>
          </cell>
          <cell r="C15031" t="str">
            <v>先生</v>
          </cell>
          <cell r="D15031" t="str">
            <v>朱世民</v>
          </cell>
          <cell r="E15031" t="str">
            <v>朱世民先生</v>
          </cell>
          <cell r="F15031">
            <v>939600625</v>
          </cell>
        </row>
        <row r="15032">
          <cell r="A15032" t="str">
            <v>VZ40284</v>
          </cell>
          <cell r="B15032" t="str">
            <v>AKL8959</v>
          </cell>
          <cell r="C15032" t="str">
            <v>小姐</v>
          </cell>
          <cell r="D15032" t="str">
            <v>簡佳瑛</v>
          </cell>
          <cell r="E15032" t="str">
            <v>簡佳瑛小姐</v>
          </cell>
          <cell r="F15032">
            <v>952566307</v>
          </cell>
        </row>
        <row r="15033">
          <cell r="A15033" t="str">
            <v>VZ40292</v>
          </cell>
          <cell r="B15033" t="str">
            <v>AGX8767</v>
          </cell>
          <cell r="C15033" t="str">
            <v>先生</v>
          </cell>
          <cell r="D15033" t="str">
            <v>車已賣</v>
          </cell>
          <cell r="E15033" t="str">
            <v>車已賣先生</v>
          </cell>
          <cell r="F15033">
            <v>900000000</v>
          </cell>
        </row>
        <row r="15034">
          <cell r="A15034" t="str">
            <v>VZ40377</v>
          </cell>
          <cell r="B15034" t="str">
            <v>AKK6560</v>
          </cell>
          <cell r="C15034" t="str">
            <v>小姐</v>
          </cell>
          <cell r="D15034" t="str">
            <v>騰澤珩</v>
          </cell>
          <cell r="E15034" t="str">
            <v>騰澤珩小姐</v>
          </cell>
          <cell r="F15034">
            <v>939556896</v>
          </cell>
        </row>
        <row r="15035">
          <cell r="A15035" t="str">
            <v>VZ40386</v>
          </cell>
          <cell r="B15035" t="str">
            <v>AML6788</v>
          </cell>
          <cell r="C15035" t="str">
            <v>小姐</v>
          </cell>
          <cell r="D15035" t="str">
            <v>劉玫蘭</v>
          </cell>
          <cell r="E15035" t="str">
            <v>劉玫蘭小姐</v>
          </cell>
          <cell r="F15035">
            <v>979939678</v>
          </cell>
        </row>
        <row r="15036">
          <cell r="A15036" t="str">
            <v>VZ40487</v>
          </cell>
          <cell r="B15036" t="str">
            <v>AKK9887</v>
          </cell>
          <cell r="C15036" t="str">
            <v>先生</v>
          </cell>
          <cell r="D15036" t="str">
            <v>江美萱</v>
          </cell>
          <cell r="E15036" t="str">
            <v>林聖哲先生</v>
          </cell>
          <cell r="F15036">
            <v>932181556</v>
          </cell>
        </row>
        <row r="15037">
          <cell r="A15037" t="str">
            <v>VZ40498</v>
          </cell>
          <cell r="B15037" t="str">
            <v>ATH2816</v>
          </cell>
          <cell r="C15037" t="str">
            <v>小姐</v>
          </cell>
          <cell r="D15037" t="str">
            <v>廖筱菁</v>
          </cell>
          <cell r="E15037" t="str">
            <v>廖筱菁小姐</v>
          </cell>
          <cell r="F15037">
            <v>975329065</v>
          </cell>
        </row>
        <row r="15038">
          <cell r="A15038" t="str">
            <v>VZ40576</v>
          </cell>
          <cell r="B15038" t="str">
            <v>AKK5572</v>
          </cell>
          <cell r="C15038" t="str">
            <v>先生</v>
          </cell>
          <cell r="D15038" t="str">
            <v>張聞旂</v>
          </cell>
          <cell r="E15038" t="str">
            <v>張聞旂先生</v>
          </cell>
          <cell r="F15038">
            <v>939230382</v>
          </cell>
        </row>
        <row r="15039">
          <cell r="A15039" t="str">
            <v>VZ40603</v>
          </cell>
          <cell r="B15039" t="str">
            <v>AKK8191</v>
          </cell>
          <cell r="C15039" t="str">
            <v>先生</v>
          </cell>
          <cell r="D15039" t="str">
            <v>曾昭禮</v>
          </cell>
          <cell r="E15039" t="str">
            <v>曾昭禮先生</v>
          </cell>
          <cell r="F15039">
            <v>913768519</v>
          </cell>
        </row>
        <row r="15040">
          <cell r="A15040" t="str">
            <v>VZ40731</v>
          </cell>
          <cell r="B15040" t="str">
            <v>AKM7588</v>
          </cell>
          <cell r="C15040" t="str">
            <v>小姐</v>
          </cell>
          <cell r="D15040" t="str">
            <v>葉嘉玲</v>
          </cell>
          <cell r="E15040" t="str">
            <v>葉嘉玲小姐</v>
          </cell>
          <cell r="F15040">
            <v>935009629</v>
          </cell>
        </row>
        <row r="15041">
          <cell r="A15041" t="str">
            <v>VZ40736</v>
          </cell>
          <cell r="B15041" t="str">
            <v>AKK9533</v>
          </cell>
          <cell r="C15041" t="str">
            <v>小姐</v>
          </cell>
          <cell r="D15041" t="str">
            <v>何家玲</v>
          </cell>
          <cell r="E15041" t="str">
            <v>何家玲小姐</v>
          </cell>
          <cell r="F15041">
            <v>937183471</v>
          </cell>
        </row>
        <row r="15042">
          <cell r="A15042" t="str">
            <v>VZ40740</v>
          </cell>
          <cell r="B15042" t="str">
            <v>AKM0058</v>
          </cell>
          <cell r="C15042" t="str">
            <v>先生</v>
          </cell>
          <cell r="D15042" t="str">
            <v>劉文正</v>
          </cell>
          <cell r="E15042" t="str">
            <v>劉文仁先生</v>
          </cell>
          <cell r="F15042">
            <v>935145521</v>
          </cell>
        </row>
        <row r="15043">
          <cell r="A15043" t="str">
            <v>VZ40994</v>
          </cell>
          <cell r="B15043" t="str">
            <v>AKM2097</v>
          </cell>
          <cell r="C15043" t="str">
            <v>小姐</v>
          </cell>
          <cell r="D15043" t="str">
            <v>黃敏慈</v>
          </cell>
          <cell r="E15043" t="str">
            <v>黃敏慈小姐</v>
          </cell>
          <cell r="F15043">
            <v>960439886</v>
          </cell>
        </row>
        <row r="15044">
          <cell r="A15044" t="str">
            <v>VZ41088</v>
          </cell>
          <cell r="B15044" t="str">
            <v>AWZ9721</v>
          </cell>
          <cell r="C15044" t="str">
            <v>先生</v>
          </cell>
          <cell r="D15044" t="str">
            <v>李建勳</v>
          </cell>
          <cell r="E15044" t="str">
            <v>李建勳先生</v>
          </cell>
          <cell r="F15044">
            <v>937521462</v>
          </cell>
        </row>
        <row r="15045">
          <cell r="A15045" t="str">
            <v>VZ41114</v>
          </cell>
          <cell r="B15045" t="str">
            <v>AKK9179</v>
          </cell>
          <cell r="C15045" t="str">
            <v>先生</v>
          </cell>
          <cell r="D15045" t="str">
            <v>陳錦田</v>
          </cell>
          <cell r="E15045" t="str">
            <v>陳錦田先生</v>
          </cell>
          <cell r="F15045">
            <v>935281873</v>
          </cell>
        </row>
        <row r="15046">
          <cell r="A15046" t="str">
            <v>VZ41194</v>
          </cell>
          <cell r="B15046" t="str">
            <v>AKM0916</v>
          </cell>
          <cell r="C15046" t="str">
            <v>先生</v>
          </cell>
          <cell r="D15046" t="str">
            <v>廖師緯</v>
          </cell>
          <cell r="E15046" t="str">
            <v>廖師緯先生</v>
          </cell>
          <cell r="F15046">
            <v>933927282</v>
          </cell>
        </row>
        <row r="15047">
          <cell r="A15047" t="str">
            <v>VZ41198</v>
          </cell>
          <cell r="B15047" t="str">
            <v>AWT1500</v>
          </cell>
          <cell r="C15047" t="str">
            <v>先生</v>
          </cell>
          <cell r="D15047" t="str">
            <v>謝郁廷</v>
          </cell>
          <cell r="E15047" t="str">
            <v>謝郁廷先生</v>
          </cell>
          <cell r="F15047">
            <v>926842007</v>
          </cell>
        </row>
        <row r="15048">
          <cell r="A15048" t="str">
            <v>VZ41205</v>
          </cell>
          <cell r="B15048" t="str">
            <v>AKM5105</v>
          </cell>
          <cell r="C15048" t="str">
            <v>小姐</v>
          </cell>
          <cell r="D15048" t="str">
            <v>是佳(連興)(極福醫療)器材股份有限公司徐碧霞</v>
          </cell>
          <cell r="E15048" t="str">
            <v>徐碧霞小姐</v>
          </cell>
          <cell r="F15048">
            <v>930348011</v>
          </cell>
        </row>
        <row r="15049">
          <cell r="A15049" t="str">
            <v>VZ41218</v>
          </cell>
          <cell r="B15049" t="str">
            <v>AKM0368</v>
          </cell>
          <cell r="C15049" t="str">
            <v>小姐</v>
          </cell>
          <cell r="D15049" t="str">
            <v>就是娛樂(股)盛安琪</v>
          </cell>
          <cell r="E15049" t="str">
            <v>盛安琪小姐</v>
          </cell>
          <cell r="F15049">
            <v>921625350</v>
          </cell>
        </row>
        <row r="15050">
          <cell r="A15050" t="str">
            <v>VZ41221</v>
          </cell>
          <cell r="B15050" t="str">
            <v>AKL9586</v>
          </cell>
          <cell r="C15050" t="str">
            <v>小姐</v>
          </cell>
          <cell r="D15050" t="str">
            <v>鍾時宜</v>
          </cell>
          <cell r="E15050" t="str">
            <v>鍾時宜小姐</v>
          </cell>
          <cell r="F15050">
            <v>928027818</v>
          </cell>
        </row>
        <row r="15051">
          <cell r="A15051" t="str">
            <v>VZ41224</v>
          </cell>
          <cell r="B15051" t="str">
            <v>ALH8298</v>
          </cell>
          <cell r="C15051" t="str">
            <v>小姐</v>
          </cell>
          <cell r="D15051" t="str">
            <v>黃于倫</v>
          </cell>
          <cell r="E15051" t="str">
            <v>黃于倫小姐</v>
          </cell>
          <cell r="F15051">
            <v>933784877</v>
          </cell>
        </row>
        <row r="15052">
          <cell r="A15052" t="str">
            <v>VZ41240</v>
          </cell>
          <cell r="B15052" t="str">
            <v>RCA9817</v>
          </cell>
          <cell r="C15052" t="str">
            <v>小姐</v>
          </cell>
          <cell r="D15052" t="str">
            <v>格上租賃股份有限公司李惠琪</v>
          </cell>
          <cell r="E15052" t="str">
            <v>李惠琪小姐</v>
          </cell>
          <cell r="F15052">
            <v>926654347</v>
          </cell>
        </row>
        <row r="15053">
          <cell r="A15053" t="str">
            <v>VZ41243</v>
          </cell>
          <cell r="B15053" t="str">
            <v>VZ41243</v>
          </cell>
          <cell r="C15053" t="str">
            <v>先生</v>
          </cell>
          <cell r="D15053" t="str">
            <v>車已賣</v>
          </cell>
          <cell r="E15053" t="str">
            <v>車已賣先生</v>
          </cell>
          <cell r="F15053">
            <v>900000000</v>
          </cell>
        </row>
        <row r="15054">
          <cell r="A15054" t="str">
            <v>VZ41251</v>
          </cell>
          <cell r="B15054" t="str">
            <v>AKL8810</v>
          </cell>
          <cell r="C15054" t="str">
            <v>小姐</v>
          </cell>
          <cell r="D15054" t="str">
            <v>陳伊寧</v>
          </cell>
          <cell r="E15054" t="str">
            <v>陳伊寧小姐</v>
          </cell>
          <cell r="F15054">
            <v>910235222</v>
          </cell>
        </row>
        <row r="15055">
          <cell r="A15055" t="str">
            <v>VZ41264</v>
          </cell>
          <cell r="B15055" t="str">
            <v>AMF9558</v>
          </cell>
          <cell r="C15055" t="str">
            <v>先生</v>
          </cell>
          <cell r="D15055" t="str">
            <v>盟基生物科技(股)林緯</v>
          </cell>
          <cell r="E15055" t="str">
            <v>林緯先生</v>
          </cell>
          <cell r="F15055">
            <v>988183172</v>
          </cell>
        </row>
        <row r="15056">
          <cell r="A15056" t="str">
            <v>VZ42564</v>
          </cell>
          <cell r="B15056" t="str">
            <v>AKL8957</v>
          </cell>
          <cell r="C15056" t="str">
            <v>小姐</v>
          </cell>
          <cell r="D15056" t="str">
            <v>鄭慧琳</v>
          </cell>
          <cell r="E15056" t="str">
            <v>鄭慧琳小姐</v>
          </cell>
          <cell r="F15056">
            <v>932028950</v>
          </cell>
        </row>
        <row r="15057">
          <cell r="A15057" t="str">
            <v>VZ42578</v>
          </cell>
          <cell r="B15057" t="str">
            <v>AKL3197</v>
          </cell>
          <cell r="C15057" t="str">
            <v>先生</v>
          </cell>
          <cell r="D15057" t="str">
            <v>陳文莉</v>
          </cell>
          <cell r="E15057" t="str">
            <v>胡朝忠先生</v>
          </cell>
          <cell r="F15057">
            <v>935178261</v>
          </cell>
        </row>
        <row r="15058">
          <cell r="A15058" t="str">
            <v>VZ42604</v>
          </cell>
          <cell r="B15058" t="str">
            <v>AKM2751</v>
          </cell>
          <cell r="C15058" t="str">
            <v>先生</v>
          </cell>
          <cell r="D15058" t="str">
            <v>蕭建福</v>
          </cell>
          <cell r="E15058" t="str">
            <v>蕭建福先生</v>
          </cell>
          <cell r="F15058">
            <v>926966663</v>
          </cell>
        </row>
        <row r="15059">
          <cell r="A15059" t="str">
            <v>VZ42606</v>
          </cell>
          <cell r="B15059" t="str">
            <v>AKG0922</v>
          </cell>
          <cell r="C15059" t="str">
            <v>先生</v>
          </cell>
          <cell r="D15059" t="str">
            <v>潘映君</v>
          </cell>
          <cell r="E15059" t="str">
            <v>洪士峰先生</v>
          </cell>
          <cell r="F15059">
            <v>933028504</v>
          </cell>
        </row>
        <row r="15060">
          <cell r="A15060" t="str">
            <v>VZ42655</v>
          </cell>
          <cell r="B15060" t="str">
            <v>RAX1956</v>
          </cell>
          <cell r="C15060" t="str">
            <v>先生</v>
          </cell>
          <cell r="D15060" t="str">
            <v>財盟租賃股份有限公司張建翎</v>
          </cell>
          <cell r="E15060" t="str">
            <v>張建翎先生</v>
          </cell>
          <cell r="F15060">
            <v>920575988</v>
          </cell>
        </row>
        <row r="15061">
          <cell r="A15061" t="str">
            <v>VZ42656</v>
          </cell>
          <cell r="B15061" t="str">
            <v>AMF1788</v>
          </cell>
          <cell r="C15061" t="str">
            <v>小姐</v>
          </cell>
          <cell r="D15061" t="str">
            <v>葉淑汶</v>
          </cell>
          <cell r="E15061" t="str">
            <v>葉淑汶小姐</v>
          </cell>
          <cell r="F15061">
            <v>919352027</v>
          </cell>
        </row>
        <row r="15062">
          <cell r="A15062" t="str">
            <v>VZ42821</v>
          </cell>
          <cell r="B15062" t="str">
            <v>AKM1883</v>
          </cell>
          <cell r="C15062" t="str">
            <v>先生</v>
          </cell>
          <cell r="D15062" t="str">
            <v>李幸蓉</v>
          </cell>
          <cell r="E15062" t="str">
            <v>劉欣明先生</v>
          </cell>
          <cell r="F15062">
            <v>958183126</v>
          </cell>
        </row>
        <row r="15063">
          <cell r="A15063" t="str">
            <v>VZ42827</v>
          </cell>
          <cell r="B15063" t="str">
            <v>AKL9858</v>
          </cell>
          <cell r="C15063" t="str">
            <v>小姐</v>
          </cell>
          <cell r="D15063" t="str">
            <v>王雅玲</v>
          </cell>
          <cell r="E15063" t="str">
            <v>王雅玲小姐</v>
          </cell>
          <cell r="F15063">
            <v>922772257</v>
          </cell>
        </row>
        <row r="15064">
          <cell r="A15064" t="str">
            <v>VZ61167</v>
          </cell>
          <cell r="B15064" t="str">
            <v>EAA0005</v>
          </cell>
          <cell r="C15064" t="str">
            <v>小姐</v>
          </cell>
          <cell r="D15064" t="str">
            <v>鎔德股份有限公司李如峰</v>
          </cell>
          <cell r="E15064" t="str">
            <v>李如峰小姐</v>
          </cell>
          <cell r="F15064">
            <v>900000000</v>
          </cell>
        </row>
        <row r="15065">
          <cell r="A15065" t="str">
            <v>VZ62923</v>
          </cell>
          <cell r="B15065" t="str">
            <v>EAA0881</v>
          </cell>
          <cell r="C15065" t="str">
            <v>先生</v>
          </cell>
          <cell r="D15065" t="str">
            <v>鎔德股份有限公司陳欽榮</v>
          </cell>
          <cell r="E15065" t="str">
            <v>陳欽榮先生</v>
          </cell>
          <cell r="F15065">
            <v>933038417</v>
          </cell>
        </row>
        <row r="15066">
          <cell r="A15066" t="str">
            <v>VZ71413</v>
          </cell>
          <cell r="B15066" t="str">
            <v>AKQ0013</v>
          </cell>
          <cell r="C15066" t="str">
            <v>先生</v>
          </cell>
          <cell r="D15066" t="str">
            <v>李鎮宇</v>
          </cell>
          <cell r="E15066" t="str">
            <v>李鎮宇先生</v>
          </cell>
          <cell r="F15066">
            <v>988251002</v>
          </cell>
        </row>
        <row r="15067">
          <cell r="A15067" t="str">
            <v>VZ71441</v>
          </cell>
          <cell r="B15067" t="str">
            <v>RCD3111</v>
          </cell>
          <cell r="C15067" t="str">
            <v>先生</v>
          </cell>
          <cell r="D15067" t="str">
            <v>豐渥實業有限公司-租汽車(股)公司董孟懷</v>
          </cell>
          <cell r="E15067" t="str">
            <v>董孟懷先生</v>
          </cell>
          <cell r="F15067">
            <v>919797787</v>
          </cell>
        </row>
        <row r="15068">
          <cell r="A15068" t="str">
            <v>VZ72627</v>
          </cell>
          <cell r="B15068" t="str">
            <v>RBA5825</v>
          </cell>
          <cell r="C15068" t="str">
            <v>小姐</v>
          </cell>
          <cell r="D15068" t="str">
            <v>財盟小客車租賃股份有限公司陳玉芳</v>
          </cell>
          <cell r="E15068" t="str">
            <v>陳玉芳小姐</v>
          </cell>
          <cell r="F15068">
            <v>932135450</v>
          </cell>
        </row>
        <row r="15069">
          <cell r="A15069" t="str">
            <v>VZ72952</v>
          </cell>
          <cell r="B15069" t="str">
            <v>AKL1010</v>
          </cell>
          <cell r="C15069" t="str">
            <v>先生</v>
          </cell>
          <cell r="D15069" t="str">
            <v>就是俊傑音樂有限公司林俊傑</v>
          </cell>
          <cell r="E15069" t="str">
            <v>周信廷先生</v>
          </cell>
          <cell r="F15069">
            <v>982065032</v>
          </cell>
        </row>
        <row r="15070">
          <cell r="A15070" t="str">
            <v>VZ73048</v>
          </cell>
          <cell r="B15070" t="str">
            <v>AQB3765</v>
          </cell>
          <cell r="C15070" t="str">
            <v>先生</v>
          </cell>
          <cell r="D15070" t="str">
            <v>趙蓮美</v>
          </cell>
          <cell r="E15070" t="str">
            <v>柯燁庭先生</v>
          </cell>
          <cell r="F15070">
            <v>916113311</v>
          </cell>
        </row>
        <row r="15071">
          <cell r="A15071" t="str">
            <v>VZ73183</v>
          </cell>
          <cell r="B15071" t="str">
            <v>ALH9225</v>
          </cell>
          <cell r="C15071" t="str">
            <v>先生</v>
          </cell>
          <cell r="D15071" t="str">
            <v>華創車電技術中心(股)邱彥霖</v>
          </cell>
          <cell r="E15071" t="str">
            <v>邱彥霖先生</v>
          </cell>
          <cell r="F15071">
            <v>911316180</v>
          </cell>
        </row>
        <row r="15072">
          <cell r="A15072" t="str">
            <v>VZ73246</v>
          </cell>
          <cell r="B15072" t="str">
            <v>ATP7111</v>
          </cell>
          <cell r="C15072" t="str">
            <v>先生</v>
          </cell>
          <cell r="D15072" t="str">
            <v>鎔德股份有限公司陳欽榮</v>
          </cell>
          <cell r="E15072" t="str">
            <v>陳欽榮先生</v>
          </cell>
          <cell r="F15072">
            <v>933038417</v>
          </cell>
        </row>
        <row r="15073">
          <cell r="A15073" t="str">
            <v>VZ73408</v>
          </cell>
          <cell r="B15073" t="str">
            <v>RCC9116</v>
          </cell>
          <cell r="C15073" t="str">
            <v>小姐</v>
          </cell>
          <cell r="D15073" t="str">
            <v>依德國際股份有限公司許凱庭</v>
          </cell>
          <cell r="E15073" t="str">
            <v>許凱庭小姐</v>
          </cell>
          <cell r="F15073">
            <v>912276202</v>
          </cell>
        </row>
        <row r="15074">
          <cell r="A15074" t="str">
            <v>VZ74312</v>
          </cell>
          <cell r="B15074" t="str">
            <v>AYT0180</v>
          </cell>
          <cell r="C15074" t="str">
            <v>先生</v>
          </cell>
          <cell r="D15074" t="str">
            <v>林志宏</v>
          </cell>
          <cell r="E15074" t="str">
            <v>林志宏先生</v>
          </cell>
          <cell r="F15074">
            <v>928555350</v>
          </cell>
        </row>
        <row r="15075">
          <cell r="A15075" t="str">
            <v>VZ85685</v>
          </cell>
          <cell r="B15075" t="str">
            <v>AKA0255</v>
          </cell>
          <cell r="C15075" t="str">
            <v>先生</v>
          </cell>
          <cell r="D15075" t="str">
            <v>吳旭東</v>
          </cell>
          <cell r="E15075" t="str">
            <v>吳旭東先生</v>
          </cell>
          <cell r="F15075">
            <v>912212312</v>
          </cell>
        </row>
        <row r="15076">
          <cell r="A15076" t="str">
            <v>VZ85692</v>
          </cell>
          <cell r="B15076" t="str">
            <v>AGH0671</v>
          </cell>
          <cell r="C15076" t="str">
            <v>先生</v>
          </cell>
          <cell r="D15076" t="str">
            <v>古欣巧</v>
          </cell>
          <cell r="E15076" t="str">
            <v>嚴孝宏先生</v>
          </cell>
          <cell r="F15076">
            <v>930886697</v>
          </cell>
        </row>
        <row r="15077">
          <cell r="A15077" t="str">
            <v>VZ85743</v>
          </cell>
          <cell r="B15077" t="str">
            <v>AGJ8693</v>
          </cell>
          <cell r="C15077" t="str">
            <v>小姐</v>
          </cell>
          <cell r="D15077" t="str">
            <v>張銀蠦</v>
          </cell>
          <cell r="E15077" t="str">
            <v>張銀蠦小姐</v>
          </cell>
          <cell r="F15077">
            <v>918832381</v>
          </cell>
        </row>
        <row r="15078">
          <cell r="A15078" t="str">
            <v>VZ85745</v>
          </cell>
          <cell r="B15078" t="str">
            <v>ATF6152</v>
          </cell>
          <cell r="C15078" t="str">
            <v>先生</v>
          </cell>
          <cell r="D15078" t="str">
            <v>黃柏翰</v>
          </cell>
          <cell r="E15078" t="str">
            <v>黃柏翰先生</v>
          </cell>
          <cell r="F15078">
            <v>955808356</v>
          </cell>
        </row>
        <row r="15079">
          <cell r="A15079" t="str">
            <v>VZ85747</v>
          </cell>
          <cell r="B15079" t="str">
            <v>AGF9013</v>
          </cell>
          <cell r="C15079" t="str">
            <v>小姐</v>
          </cell>
          <cell r="D15079" t="str">
            <v>鄭雪慧</v>
          </cell>
          <cell r="E15079" t="str">
            <v>鄭雪慧小姐</v>
          </cell>
          <cell r="F15079">
            <v>929525817</v>
          </cell>
        </row>
        <row r="15080">
          <cell r="A15080" t="str">
            <v>VZ85797</v>
          </cell>
          <cell r="B15080" t="str">
            <v>AGF9983</v>
          </cell>
          <cell r="C15080" t="str">
            <v>小姐</v>
          </cell>
          <cell r="D15080" t="str">
            <v>陳俊妃</v>
          </cell>
          <cell r="E15080" t="str">
            <v>陳俊妃小姐</v>
          </cell>
          <cell r="F15080">
            <v>975968791</v>
          </cell>
        </row>
        <row r="15081">
          <cell r="A15081" t="str">
            <v>VZ85912</v>
          </cell>
          <cell r="B15081" t="str">
            <v>AHC3399</v>
          </cell>
          <cell r="C15081" t="str">
            <v>先生</v>
          </cell>
          <cell r="D15081" t="str">
            <v>葉緯瑩</v>
          </cell>
          <cell r="E15081" t="str">
            <v>葉緯瑩先生</v>
          </cell>
          <cell r="F15081">
            <v>986887525</v>
          </cell>
        </row>
        <row r="15082">
          <cell r="A15082" t="str">
            <v>VZ85969</v>
          </cell>
          <cell r="B15082" t="str">
            <v>AGZ8887</v>
          </cell>
          <cell r="C15082" t="str">
            <v>小姐</v>
          </cell>
          <cell r="D15082" t="str">
            <v>施柏薇</v>
          </cell>
          <cell r="E15082" t="str">
            <v>施柏薇小姐</v>
          </cell>
          <cell r="F15082">
            <v>920566310</v>
          </cell>
        </row>
        <row r="15083">
          <cell r="A15083" t="str">
            <v>VZ85975</v>
          </cell>
          <cell r="B15083" t="str">
            <v>AGF8620</v>
          </cell>
          <cell r="C15083" t="str">
            <v>女士</v>
          </cell>
          <cell r="D15083" t="str">
            <v>夏榮苹</v>
          </cell>
          <cell r="E15083" t="str">
            <v>夏榮苹女士</v>
          </cell>
          <cell r="F15083">
            <v>932188731</v>
          </cell>
        </row>
        <row r="15084">
          <cell r="A15084" t="str">
            <v>VZ86638</v>
          </cell>
          <cell r="B15084" t="str">
            <v>AGN1997</v>
          </cell>
          <cell r="C15084" t="str">
            <v>先生</v>
          </cell>
          <cell r="D15084" t="str">
            <v>李明澤</v>
          </cell>
          <cell r="E15084" t="str">
            <v>李明澤先生</v>
          </cell>
          <cell r="F15084">
            <v>925515318</v>
          </cell>
        </row>
        <row r="15085">
          <cell r="A15085" t="str">
            <v>VZ86853</v>
          </cell>
          <cell r="B15085" t="str">
            <v>AGR0823</v>
          </cell>
          <cell r="C15085" t="str">
            <v>小姐</v>
          </cell>
          <cell r="D15085" t="str">
            <v>董嘉馨</v>
          </cell>
          <cell r="E15085" t="str">
            <v>董嘉馨小姐</v>
          </cell>
          <cell r="F15085">
            <v>935011985</v>
          </cell>
        </row>
        <row r="15086">
          <cell r="A15086" t="str">
            <v>VZ87323</v>
          </cell>
          <cell r="B15086" t="str">
            <v>AGS0708</v>
          </cell>
          <cell r="C15086" t="str">
            <v>小姐</v>
          </cell>
          <cell r="D15086" t="str">
            <v>陳雅萍</v>
          </cell>
          <cell r="E15086" t="str">
            <v>陳雅萍小姐</v>
          </cell>
          <cell r="F15086">
            <v>937918767</v>
          </cell>
        </row>
        <row r="15087">
          <cell r="A15087" t="str">
            <v>VZ87487</v>
          </cell>
          <cell r="B15087" t="str">
            <v>AGN8502</v>
          </cell>
          <cell r="C15087" t="str">
            <v>先生</v>
          </cell>
          <cell r="D15087" t="str">
            <v>遊鎧覬</v>
          </cell>
          <cell r="E15087" t="str">
            <v>遊鎧覬先生</v>
          </cell>
          <cell r="F15087">
            <v>913582897</v>
          </cell>
        </row>
        <row r="15088">
          <cell r="A15088" t="str">
            <v>VZ87510</v>
          </cell>
          <cell r="B15088" t="str">
            <v>AHW3998</v>
          </cell>
          <cell r="C15088" t="str">
            <v>先生</v>
          </cell>
          <cell r="D15088" t="str">
            <v>王宥輔</v>
          </cell>
          <cell r="E15088" t="str">
            <v>王宥輔先生</v>
          </cell>
          <cell r="F15088">
            <v>953858375</v>
          </cell>
        </row>
        <row r="15089">
          <cell r="A15089" t="str">
            <v>VZ87661</v>
          </cell>
          <cell r="B15089" t="str">
            <v>AGJ9560</v>
          </cell>
          <cell r="C15089" t="str">
            <v>小姐</v>
          </cell>
          <cell r="D15089" t="str">
            <v>安馳科技股份有限公司張桂真</v>
          </cell>
          <cell r="E15089" t="str">
            <v>張桂真小姐</v>
          </cell>
          <cell r="F15089">
            <v>936525626</v>
          </cell>
        </row>
        <row r="15090">
          <cell r="A15090" t="str">
            <v>VZ87662</v>
          </cell>
          <cell r="B15090" t="str">
            <v>AJE3677</v>
          </cell>
          <cell r="C15090" t="str">
            <v>先生</v>
          </cell>
          <cell r="D15090" t="str">
            <v>徐御尊</v>
          </cell>
          <cell r="E15090" t="str">
            <v>徐御尊先生</v>
          </cell>
          <cell r="F15090">
            <v>975879786</v>
          </cell>
        </row>
        <row r="15091">
          <cell r="A15091" t="str">
            <v>VZ87730</v>
          </cell>
          <cell r="B15091" t="str">
            <v>AGP6928</v>
          </cell>
          <cell r="C15091" t="str">
            <v>小姐</v>
          </cell>
          <cell r="D15091" t="str">
            <v>孫康齡</v>
          </cell>
          <cell r="E15091" t="str">
            <v>孫康齡小姐</v>
          </cell>
          <cell r="F15091">
            <v>989998303</v>
          </cell>
        </row>
        <row r="15092">
          <cell r="A15092" t="str">
            <v>VZ87830</v>
          </cell>
          <cell r="B15092" t="str">
            <v>AJD9999</v>
          </cell>
          <cell r="C15092" t="str">
            <v>先生</v>
          </cell>
          <cell r="D15092" t="str">
            <v>李嘉崇</v>
          </cell>
          <cell r="E15092" t="str">
            <v>李嘉崇先生</v>
          </cell>
          <cell r="F15092">
            <v>952990999</v>
          </cell>
        </row>
        <row r="15093">
          <cell r="A15093" t="str">
            <v>VZ87840</v>
          </cell>
          <cell r="B15093" t="str">
            <v>AGL3832</v>
          </cell>
          <cell r="C15093" t="str">
            <v>小姐</v>
          </cell>
          <cell r="D15093" t="str">
            <v>林純瑜</v>
          </cell>
          <cell r="E15093" t="str">
            <v>林純瑜小姐</v>
          </cell>
          <cell r="F15093">
            <v>933201904</v>
          </cell>
        </row>
        <row r="15094">
          <cell r="A15094" t="str">
            <v>VZ87889</v>
          </cell>
          <cell r="B15094" t="str">
            <v>AKA2381</v>
          </cell>
          <cell r="C15094" t="str">
            <v>先生</v>
          </cell>
          <cell r="D15094" t="str">
            <v>劉健強</v>
          </cell>
          <cell r="E15094" t="str">
            <v>劉健強先生</v>
          </cell>
          <cell r="F15094">
            <v>936220330</v>
          </cell>
        </row>
        <row r="15095">
          <cell r="A15095" t="str">
            <v>VZ88585</v>
          </cell>
          <cell r="B15095" t="str">
            <v>AJF1168</v>
          </cell>
          <cell r="C15095" t="str">
            <v>先生</v>
          </cell>
          <cell r="D15095" t="str">
            <v>胡志鏗</v>
          </cell>
          <cell r="E15095" t="str">
            <v>胡志鏗先生</v>
          </cell>
          <cell r="F15095">
            <v>930213977</v>
          </cell>
        </row>
        <row r="15096">
          <cell r="A15096" t="str">
            <v>VZ99760</v>
          </cell>
          <cell r="B15096" t="str">
            <v>AGS0258</v>
          </cell>
          <cell r="C15096" t="str">
            <v>小姐</v>
          </cell>
          <cell r="D15096" t="str">
            <v>王明加</v>
          </cell>
          <cell r="E15096" t="str">
            <v>王明加小姐</v>
          </cell>
          <cell r="F15096">
            <v>988831423</v>
          </cell>
        </row>
        <row r="15097">
          <cell r="A15097" t="str">
            <v>VZ99797</v>
          </cell>
          <cell r="B15097" t="str">
            <v>ATB5878</v>
          </cell>
          <cell r="C15097" t="str">
            <v>先生</v>
          </cell>
          <cell r="D15097" t="str">
            <v>王宏仁</v>
          </cell>
          <cell r="E15097" t="str">
            <v>王宏仁先生</v>
          </cell>
          <cell r="F15097">
            <v>937134255</v>
          </cell>
        </row>
        <row r="15098">
          <cell r="A15098" t="str">
            <v>WA19564</v>
          </cell>
          <cell r="B15098" t="str">
            <v>6776UW</v>
          </cell>
          <cell r="C15098" t="str">
            <v>先生</v>
          </cell>
          <cell r="D15098" t="str">
            <v>邱偉豪</v>
          </cell>
          <cell r="E15098" t="str">
            <v>邱偉豪先生</v>
          </cell>
          <cell r="F15098">
            <v>919309502</v>
          </cell>
        </row>
        <row r="15099">
          <cell r="A15099" t="str">
            <v>WA22729</v>
          </cell>
          <cell r="B15099" t="str">
            <v>WA22729</v>
          </cell>
          <cell r="C15099" t="str">
            <v>先生</v>
          </cell>
          <cell r="D15099" t="str">
            <v>車已賣</v>
          </cell>
          <cell r="E15099" t="str">
            <v>車已賣先生</v>
          </cell>
          <cell r="F15099">
            <v>900000000</v>
          </cell>
        </row>
        <row r="15100">
          <cell r="A15100" t="str">
            <v>WA23960</v>
          </cell>
          <cell r="B15100" t="str">
            <v>AGD5618</v>
          </cell>
          <cell r="C15100" t="str">
            <v>先生</v>
          </cell>
          <cell r="D15100" t="str">
            <v>阮建銘</v>
          </cell>
          <cell r="E15100" t="str">
            <v>阮建銘先生</v>
          </cell>
          <cell r="F15100">
            <v>989192168</v>
          </cell>
        </row>
        <row r="15101">
          <cell r="A15101" t="str">
            <v>WA24869</v>
          </cell>
          <cell r="B15101" t="str">
            <v>7058EL</v>
          </cell>
          <cell r="C15101" t="str">
            <v>先生</v>
          </cell>
          <cell r="D15101" t="str">
            <v>士福實業(股)有限公司馬遠祥</v>
          </cell>
          <cell r="E15101" t="str">
            <v>馬遠祥先生</v>
          </cell>
          <cell r="F15101">
            <v>906065000</v>
          </cell>
        </row>
        <row r="15102">
          <cell r="A15102" t="str">
            <v>WB18041</v>
          </cell>
          <cell r="B15102" t="str">
            <v>0678VB</v>
          </cell>
          <cell r="C15102" t="str">
            <v>先生</v>
          </cell>
          <cell r="D15102" t="str">
            <v>瑞商不動產(股)蕭延欽</v>
          </cell>
          <cell r="E15102" t="str">
            <v>蕭延欽先生</v>
          </cell>
          <cell r="F15102">
            <v>932153114</v>
          </cell>
        </row>
        <row r="15103">
          <cell r="A15103" t="str">
            <v>WB18971</v>
          </cell>
          <cell r="B15103" t="str">
            <v>4699PC</v>
          </cell>
          <cell r="C15103" t="str">
            <v>小姐</v>
          </cell>
          <cell r="D15103" t="str">
            <v>邱文珍</v>
          </cell>
          <cell r="E15103" t="str">
            <v>邱文珍小姐</v>
          </cell>
          <cell r="F15103">
            <v>936033878</v>
          </cell>
        </row>
        <row r="15104">
          <cell r="A15104" t="str">
            <v>WD74343</v>
          </cell>
          <cell r="B15104" t="str">
            <v>AAF3833</v>
          </cell>
          <cell r="C15104" t="str">
            <v>小姐</v>
          </cell>
          <cell r="D15104" t="str">
            <v>賴珮珊</v>
          </cell>
          <cell r="E15104" t="str">
            <v>賴珮珊小姐</v>
          </cell>
          <cell r="F15104">
            <v>936181053</v>
          </cell>
        </row>
        <row r="15105">
          <cell r="A15105" t="str">
            <v>WD76280</v>
          </cell>
          <cell r="B15105" t="str">
            <v>8672QU</v>
          </cell>
          <cell r="C15105" t="str">
            <v>小姐</v>
          </cell>
          <cell r="D15105" t="str">
            <v>歐儷文具有限公司彭韻悠</v>
          </cell>
          <cell r="E15105" t="str">
            <v>彭韻悠小姐</v>
          </cell>
          <cell r="F15105">
            <v>952313982</v>
          </cell>
        </row>
        <row r="15106">
          <cell r="A15106" t="str">
            <v>WD78777</v>
          </cell>
          <cell r="B15106" t="str">
            <v>6516VG</v>
          </cell>
          <cell r="C15106" t="str">
            <v>先生</v>
          </cell>
          <cell r="D15106" t="str">
            <v>瑞瓏企業有限公司邱子群</v>
          </cell>
          <cell r="E15106" t="str">
            <v>邱子群先生</v>
          </cell>
          <cell r="F15106">
            <v>921346976</v>
          </cell>
        </row>
        <row r="15107">
          <cell r="A15107" t="str">
            <v>WD79018</v>
          </cell>
          <cell r="B15107" t="str">
            <v>7258VM</v>
          </cell>
          <cell r="C15107" t="str">
            <v>先生</v>
          </cell>
          <cell r="D15107" t="str">
            <v>景偉工業有限公司應夏榮</v>
          </cell>
          <cell r="E15107" t="str">
            <v>應夏榮先生</v>
          </cell>
          <cell r="F15107">
            <v>937072882</v>
          </cell>
        </row>
        <row r="15108">
          <cell r="A15108" t="str">
            <v>WD87087</v>
          </cell>
          <cell r="B15108" t="str">
            <v>9596QE</v>
          </cell>
          <cell r="C15108" t="str">
            <v>先生</v>
          </cell>
          <cell r="D15108" t="str">
            <v>華紹投資(股)洪紹凱</v>
          </cell>
          <cell r="E15108" t="str">
            <v>洪紹凱先生</v>
          </cell>
          <cell r="F15108">
            <v>937552139</v>
          </cell>
        </row>
        <row r="15109">
          <cell r="A15109" t="str">
            <v>WD87191</v>
          </cell>
          <cell r="B15109" t="str">
            <v>1728J2</v>
          </cell>
          <cell r="C15109" t="str">
            <v>小姐</v>
          </cell>
          <cell r="D15109" t="str">
            <v>唐晉峰</v>
          </cell>
          <cell r="E15109" t="str">
            <v>蘇佳瑩小姐</v>
          </cell>
          <cell r="F15109">
            <v>981632648</v>
          </cell>
        </row>
        <row r="15110">
          <cell r="A15110" t="str">
            <v>WD88295</v>
          </cell>
          <cell r="B15110" t="str">
            <v>2753QK</v>
          </cell>
          <cell r="C15110" t="str">
            <v>先生</v>
          </cell>
          <cell r="D15110" t="str">
            <v>西法企業有限公司陳敏宗</v>
          </cell>
          <cell r="E15110" t="str">
            <v>陳敏宗先生</v>
          </cell>
          <cell r="F15110">
            <v>955717747</v>
          </cell>
        </row>
        <row r="15111">
          <cell r="A15111" t="str">
            <v>WD89640</v>
          </cell>
          <cell r="B15111" t="str">
            <v>1288VM</v>
          </cell>
          <cell r="C15111" t="str">
            <v>先生</v>
          </cell>
          <cell r="D15111" t="str">
            <v>江靜燁</v>
          </cell>
          <cell r="E15111" t="str">
            <v>簡振榮先生</v>
          </cell>
          <cell r="F15111">
            <v>920105930</v>
          </cell>
        </row>
        <row r="15112">
          <cell r="A15112" t="str">
            <v>WD89680</v>
          </cell>
          <cell r="B15112" t="str">
            <v>5889QX</v>
          </cell>
          <cell r="C15112" t="str">
            <v>先生</v>
          </cell>
          <cell r="D15112" t="str">
            <v>古博仁</v>
          </cell>
          <cell r="E15112" t="str">
            <v>古博仁先生</v>
          </cell>
          <cell r="F15112">
            <v>922362838</v>
          </cell>
        </row>
        <row r="15113">
          <cell r="A15113" t="str">
            <v>WD90152</v>
          </cell>
          <cell r="B15113" t="str">
            <v>8216QZ</v>
          </cell>
          <cell r="C15113" t="str">
            <v>先生</v>
          </cell>
          <cell r="D15113" t="str">
            <v>陳巧如</v>
          </cell>
          <cell r="E15113" t="str">
            <v>鄭奕欽先生</v>
          </cell>
          <cell r="F15113">
            <v>928121373</v>
          </cell>
        </row>
        <row r="15114">
          <cell r="A15114" t="str">
            <v>WD91084</v>
          </cell>
          <cell r="B15114" t="str">
            <v>7385UV</v>
          </cell>
          <cell r="C15114" t="str">
            <v>先生</v>
          </cell>
          <cell r="D15114" t="str">
            <v>徐仲強</v>
          </cell>
          <cell r="E15114" t="str">
            <v>徐仲強先生</v>
          </cell>
          <cell r="F15114">
            <v>932036699</v>
          </cell>
        </row>
        <row r="15115">
          <cell r="A15115" t="str">
            <v>WD93444</v>
          </cell>
          <cell r="B15115" t="str">
            <v>5995YM</v>
          </cell>
          <cell r="C15115" t="str">
            <v>先生</v>
          </cell>
          <cell r="D15115" t="str">
            <v>劉上銘</v>
          </cell>
          <cell r="E15115" t="str">
            <v>劉上銘先生</v>
          </cell>
          <cell r="F15115">
            <v>911222047</v>
          </cell>
        </row>
        <row r="15116">
          <cell r="A15116" t="str">
            <v>WK19919</v>
          </cell>
          <cell r="B15116" t="str">
            <v>3565YX</v>
          </cell>
          <cell r="C15116" t="str">
            <v>先生</v>
          </cell>
          <cell r="D15116" t="str">
            <v>羅曉成</v>
          </cell>
          <cell r="E15116" t="str">
            <v>羅曉成先生</v>
          </cell>
          <cell r="F15116">
            <v>928500273</v>
          </cell>
        </row>
        <row r="15117">
          <cell r="A15117" t="str">
            <v>WK20425</v>
          </cell>
          <cell r="B15117" t="str">
            <v>AAF7579</v>
          </cell>
          <cell r="C15117" t="str">
            <v>先生</v>
          </cell>
          <cell r="D15117" t="str">
            <v>林昭助</v>
          </cell>
          <cell r="E15117" t="str">
            <v>林昭助先生</v>
          </cell>
          <cell r="F15117">
            <v>913086608</v>
          </cell>
        </row>
        <row r="15118">
          <cell r="A15118" t="str">
            <v>WK20454</v>
          </cell>
          <cell r="B15118" t="str">
            <v>4761XX</v>
          </cell>
          <cell r="C15118" t="str">
            <v>先生</v>
          </cell>
          <cell r="D15118" t="str">
            <v>美商美光亞太科技股份有限公司(中租)呂承彥</v>
          </cell>
          <cell r="E15118" t="str">
            <v>呂承彥先生</v>
          </cell>
          <cell r="F15118">
            <v>922988100</v>
          </cell>
        </row>
        <row r="15119">
          <cell r="A15119" t="str">
            <v>WK20984</v>
          </cell>
          <cell r="B15119" t="str">
            <v>9128YG</v>
          </cell>
          <cell r="C15119" t="str">
            <v>先生</v>
          </cell>
          <cell r="D15119" t="str">
            <v>大豐貿易股份有限公司張志鴻</v>
          </cell>
          <cell r="E15119" t="str">
            <v>張志鴻先生</v>
          </cell>
          <cell r="F15119">
            <v>935087177</v>
          </cell>
        </row>
        <row r="15120">
          <cell r="A15120" t="str">
            <v>WK21341</v>
          </cell>
          <cell r="B15120" t="str">
            <v>9266A2</v>
          </cell>
          <cell r="C15120" t="str">
            <v>先生</v>
          </cell>
          <cell r="D15120" t="str">
            <v>吳淑君</v>
          </cell>
          <cell r="E15120" t="str">
            <v>蔡孟澤先生</v>
          </cell>
          <cell r="F15120">
            <v>911586135</v>
          </cell>
        </row>
        <row r="15121">
          <cell r="A15121" t="str">
            <v>WK28047</v>
          </cell>
          <cell r="B15121" t="str">
            <v>1977C6</v>
          </cell>
          <cell r="C15121" t="str">
            <v>先生</v>
          </cell>
          <cell r="D15121" t="str">
            <v>劉澄泰</v>
          </cell>
          <cell r="E15121" t="str">
            <v>劉澄泰先生</v>
          </cell>
          <cell r="F15121">
            <v>975322612</v>
          </cell>
        </row>
        <row r="15122">
          <cell r="A15122" t="str">
            <v>WK62841</v>
          </cell>
          <cell r="B15122" t="str">
            <v>3836U6</v>
          </cell>
          <cell r="C15122" t="str">
            <v>小姐</v>
          </cell>
          <cell r="D15122" t="str">
            <v>廖予瑄</v>
          </cell>
          <cell r="E15122" t="str">
            <v>廖予瑄小姐</v>
          </cell>
          <cell r="F15122">
            <v>933647832</v>
          </cell>
        </row>
        <row r="15123">
          <cell r="A15123" t="str">
            <v>WK62999</v>
          </cell>
          <cell r="B15123" t="str">
            <v>1958ZU</v>
          </cell>
          <cell r="C15123" t="str">
            <v>先生</v>
          </cell>
          <cell r="D15123" t="str">
            <v>莊豐賓</v>
          </cell>
          <cell r="E15123" t="str">
            <v>莊豐賓先生</v>
          </cell>
          <cell r="F15123">
            <v>935337947</v>
          </cell>
        </row>
        <row r="15124">
          <cell r="A15124" t="str">
            <v>WK63000</v>
          </cell>
          <cell r="B15124" t="str">
            <v>AJF9588</v>
          </cell>
          <cell r="C15124" t="str">
            <v>先生</v>
          </cell>
          <cell r="D15124" t="str">
            <v>李如龍</v>
          </cell>
          <cell r="E15124" t="str">
            <v>李如龍先生</v>
          </cell>
          <cell r="F15124">
            <v>983698129</v>
          </cell>
        </row>
        <row r="15125">
          <cell r="A15125" t="str">
            <v>WK63233</v>
          </cell>
          <cell r="B15125" t="str">
            <v>2997H6</v>
          </cell>
          <cell r="C15125" t="str">
            <v>小姐</v>
          </cell>
          <cell r="D15125" t="str">
            <v>鄒安琪</v>
          </cell>
          <cell r="E15125" t="str">
            <v>鄒安琪小姐</v>
          </cell>
          <cell r="F15125">
            <v>932335424</v>
          </cell>
        </row>
        <row r="15126">
          <cell r="A15126" t="str">
            <v>WK65529</v>
          </cell>
          <cell r="B15126" t="str">
            <v>5589K7</v>
          </cell>
          <cell r="C15126" t="str">
            <v>先生</v>
          </cell>
          <cell r="D15126" t="str">
            <v>王宜弘</v>
          </cell>
          <cell r="E15126" t="str">
            <v>王宜弘先生</v>
          </cell>
          <cell r="F15126">
            <v>978908058</v>
          </cell>
        </row>
        <row r="15127">
          <cell r="A15127" t="str">
            <v>WK93872</v>
          </cell>
          <cell r="B15127" t="str">
            <v>0633J3</v>
          </cell>
          <cell r="C15127" t="str">
            <v>先生</v>
          </cell>
          <cell r="D15127" t="str">
            <v>周建鍇</v>
          </cell>
          <cell r="E15127" t="str">
            <v>周建鍇先生</v>
          </cell>
          <cell r="F15127">
            <v>933898246</v>
          </cell>
        </row>
        <row r="15128">
          <cell r="A15128" t="str">
            <v>WK95634</v>
          </cell>
          <cell r="B15128" t="str">
            <v>ATB5739</v>
          </cell>
          <cell r="C15128" t="str">
            <v>先生</v>
          </cell>
          <cell r="D15128" t="str">
            <v>程柏盛</v>
          </cell>
          <cell r="E15128" t="str">
            <v>程柏盛先生</v>
          </cell>
          <cell r="F15128">
            <v>936033878</v>
          </cell>
        </row>
        <row r="15129">
          <cell r="A15129" t="str">
            <v>WL01407</v>
          </cell>
          <cell r="B15129" t="str">
            <v>1161M5</v>
          </cell>
          <cell r="C15129" t="str">
            <v>先生</v>
          </cell>
          <cell r="D15129" t="str">
            <v>林明孝</v>
          </cell>
          <cell r="E15129" t="str">
            <v>林明孝先生</v>
          </cell>
          <cell r="F15129">
            <v>930108657</v>
          </cell>
        </row>
        <row r="15130">
          <cell r="A15130" t="str">
            <v>WL01463</v>
          </cell>
          <cell r="B15130">
            <v>345077</v>
          </cell>
          <cell r="C15130" t="str">
            <v>先生</v>
          </cell>
          <cell r="D15130" t="str">
            <v>財盟小客車租賃(股)程仕龍</v>
          </cell>
          <cell r="E15130" t="str">
            <v>程仕龍先生</v>
          </cell>
          <cell r="F15130">
            <v>987128462</v>
          </cell>
        </row>
        <row r="15131">
          <cell r="A15131" t="str">
            <v>WL01772</v>
          </cell>
          <cell r="B15131" t="str">
            <v>6293ZT</v>
          </cell>
          <cell r="C15131" t="str">
            <v>先生</v>
          </cell>
          <cell r="D15131" t="str">
            <v>蘇芳弘</v>
          </cell>
          <cell r="E15131" t="str">
            <v>徐宏杰先生</v>
          </cell>
          <cell r="F15131">
            <v>926566305</v>
          </cell>
        </row>
        <row r="15132">
          <cell r="A15132" t="str">
            <v>WL01965</v>
          </cell>
          <cell r="B15132" t="str">
            <v>6775N6</v>
          </cell>
          <cell r="C15132" t="str">
            <v>先生</v>
          </cell>
          <cell r="D15132" t="str">
            <v>八分熟工作室陳奕瑞</v>
          </cell>
          <cell r="E15132" t="str">
            <v>陳奕瑞先生</v>
          </cell>
          <cell r="F15132">
            <v>937519784</v>
          </cell>
        </row>
        <row r="15133">
          <cell r="A15133" t="str">
            <v>WL04102</v>
          </cell>
          <cell r="B15133" t="str">
            <v>0098H2</v>
          </cell>
          <cell r="C15133" t="str">
            <v>先生</v>
          </cell>
          <cell r="D15133" t="str">
            <v>周子文</v>
          </cell>
          <cell r="E15133" t="str">
            <v>周子文先生</v>
          </cell>
          <cell r="F15133">
            <v>918313153</v>
          </cell>
        </row>
        <row r="15134">
          <cell r="A15134" t="str">
            <v>WL06439</v>
          </cell>
          <cell r="B15134" t="str">
            <v>2786K9</v>
          </cell>
          <cell r="C15134" t="str">
            <v>小姐</v>
          </cell>
          <cell r="D15134" t="str">
            <v>林秋蘭</v>
          </cell>
          <cell r="E15134" t="str">
            <v>楊佳玲小姐</v>
          </cell>
          <cell r="F15134">
            <v>932159079</v>
          </cell>
        </row>
        <row r="15135">
          <cell r="A15135" t="str">
            <v>WL07313</v>
          </cell>
          <cell r="B15135" t="str">
            <v>AKK3078</v>
          </cell>
          <cell r="C15135" t="str">
            <v>先生</v>
          </cell>
          <cell r="D15135" t="str">
            <v>陳壁君</v>
          </cell>
          <cell r="E15135" t="str">
            <v>楊維凱先生</v>
          </cell>
          <cell r="F15135">
            <v>932028779</v>
          </cell>
        </row>
        <row r="15136">
          <cell r="A15136" t="str">
            <v>WL07538</v>
          </cell>
          <cell r="B15136" t="str">
            <v>3517P2</v>
          </cell>
          <cell r="C15136" t="str">
            <v>先生</v>
          </cell>
          <cell r="D15136" t="str">
            <v>李健綸</v>
          </cell>
          <cell r="E15136" t="str">
            <v>李健綸先生</v>
          </cell>
          <cell r="F15136">
            <v>972751693</v>
          </cell>
        </row>
        <row r="15137">
          <cell r="A15137" t="str">
            <v>WL08817</v>
          </cell>
          <cell r="B15137" t="str">
            <v>1680J8</v>
          </cell>
          <cell r="C15137" t="str">
            <v>先生</v>
          </cell>
          <cell r="D15137" t="str">
            <v>游雅芬</v>
          </cell>
          <cell r="E15137" t="str">
            <v>林泓曄先生</v>
          </cell>
          <cell r="F15137">
            <v>913168701</v>
          </cell>
        </row>
        <row r="15138">
          <cell r="A15138" t="str">
            <v>WL13724</v>
          </cell>
          <cell r="B15138" t="str">
            <v>2517S2</v>
          </cell>
          <cell r="C15138" t="str">
            <v>先生</v>
          </cell>
          <cell r="D15138" t="str">
            <v>孟逸錤</v>
          </cell>
          <cell r="E15138" t="str">
            <v>林弘修先生</v>
          </cell>
          <cell r="F15138">
            <v>935336828</v>
          </cell>
        </row>
        <row r="15139">
          <cell r="A15139" t="str">
            <v>WL14209</v>
          </cell>
          <cell r="B15139" t="str">
            <v>5077S2</v>
          </cell>
          <cell r="C15139" t="str">
            <v>小姐</v>
          </cell>
          <cell r="D15139" t="str">
            <v>李瓊淑</v>
          </cell>
          <cell r="E15139" t="str">
            <v>李瓊淑小姐</v>
          </cell>
          <cell r="F15139">
            <v>927005577</v>
          </cell>
        </row>
        <row r="15140">
          <cell r="A15140" t="str">
            <v>WL15009</v>
          </cell>
          <cell r="B15140" t="str">
            <v>ABC5109</v>
          </cell>
          <cell r="C15140" t="str">
            <v>女士</v>
          </cell>
          <cell r="D15140" t="str">
            <v>吳郁青</v>
          </cell>
          <cell r="E15140" t="str">
            <v>吳郁青女士</v>
          </cell>
          <cell r="F15140">
            <v>930935132</v>
          </cell>
        </row>
        <row r="15141">
          <cell r="A15141" t="str">
            <v>WL15025</v>
          </cell>
          <cell r="B15141" t="str">
            <v>AAC6371</v>
          </cell>
          <cell r="C15141" t="str">
            <v>先生</v>
          </cell>
          <cell r="D15141" t="str">
            <v>萬士揚</v>
          </cell>
          <cell r="E15141" t="str">
            <v>萬士揚先生</v>
          </cell>
          <cell r="F15141">
            <v>921366632</v>
          </cell>
        </row>
        <row r="15142">
          <cell r="A15142" t="str">
            <v>WL15033</v>
          </cell>
          <cell r="B15142" t="str">
            <v>ANW5769</v>
          </cell>
          <cell r="C15142" t="str">
            <v>先生</v>
          </cell>
          <cell r="D15142" t="str">
            <v>歐力士小客車租賃(股)王建勝</v>
          </cell>
          <cell r="E15142" t="str">
            <v>王建勝先生</v>
          </cell>
          <cell r="F15142">
            <v>939778280</v>
          </cell>
        </row>
        <row r="15143">
          <cell r="A15143" t="str">
            <v>WL17317</v>
          </cell>
          <cell r="B15143" t="str">
            <v>ALM8038</v>
          </cell>
          <cell r="C15143" t="str">
            <v>先生</v>
          </cell>
          <cell r="D15143" t="str">
            <v>莊明彰</v>
          </cell>
          <cell r="E15143" t="str">
            <v>莊明彰先生</v>
          </cell>
          <cell r="F15143">
            <v>936511159</v>
          </cell>
        </row>
        <row r="15144">
          <cell r="A15144" t="str">
            <v>WL17919</v>
          </cell>
          <cell r="B15144" t="str">
            <v>AGH7773</v>
          </cell>
          <cell r="C15144" t="str">
            <v>小姐</v>
          </cell>
          <cell r="D15144" t="str">
            <v>林佳鈺</v>
          </cell>
          <cell r="E15144" t="str">
            <v>林佳鈺小姐</v>
          </cell>
          <cell r="F15144">
            <v>929248766</v>
          </cell>
        </row>
        <row r="15145">
          <cell r="A15145" t="str">
            <v>WL19503</v>
          </cell>
          <cell r="B15145" t="str">
            <v>AFF0817</v>
          </cell>
          <cell r="C15145" t="str">
            <v>小姐</v>
          </cell>
          <cell r="D15145" t="str">
            <v>王晨馨</v>
          </cell>
          <cell r="E15145" t="str">
            <v>王晨馨小姐</v>
          </cell>
          <cell r="F15145">
            <v>903170817</v>
          </cell>
        </row>
        <row r="15146">
          <cell r="A15146" t="str">
            <v>WL78616</v>
          </cell>
          <cell r="B15146" t="str">
            <v>ACJ8666</v>
          </cell>
          <cell r="C15146" t="str">
            <v>先生</v>
          </cell>
          <cell r="D15146" t="str">
            <v>蔡淑惠</v>
          </cell>
          <cell r="E15146" t="str">
            <v>黃鴻鵬先生</v>
          </cell>
          <cell r="F15146">
            <v>936670809</v>
          </cell>
        </row>
        <row r="15147">
          <cell r="A15147" t="str">
            <v>WL80600</v>
          </cell>
          <cell r="B15147" t="str">
            <v>AGN6838</v>
          </cell>
          <cell r="C15147" t="str">
            <v>先生</v>
          </cell>
          <cell r="D15147" t="str">
            <v>陳台虎</v>
          </cell>
          <cell r="E15147" t="str">
            <v>陳台虎先生</v>
          </cell>
          <cell r="F15147">
            <v>932008925</v>
          </cell>
        </row>
        <row r="15148">
          <cell r="A15148" t="str">
            <v>WL85184</v>
          </cell>
          <cell r="B15148" t="str">
            <v>ANU5559</v>
          </cell>
          <cell r="C15148" t="str">
            <v>先生</v>
          </cell>
          <cell r="D15148" t="str">
            <v>程嘉宇</v>
          </cell>
          <cell r="E15148" t="str">
            <v>程嘉宇先生</v>
          </cell>
          <cell r="F15148">
            <v>987472742</v>
          </cell>
        </row>
        <row r="15149">
          <cell r="A15149" t="str">
            <v>WM05393</v>
          </cell>
          <cell r="B15149" t="str">
            <v>AQA8532</v>
          </cell>
          <cell r="C15149" t="str">
            <v>小姐</v>
          </cell>
          <cell r="D15149" t="str">
            <v>黃羽彤</v>
          </cell>
          <cell r="E15149" t="str">
            <v>黃羽彤小姐</v>
          </cell>
          <cell r="F15149">
            <v>933889782</v>
          </cell>
        </row>
        <row r="15150">
          <cell r="A15150" t="str">
            <v>WM38331</v>
          </cell>
          <cell r="B15150" t="str">
            <v>7628T8</v>
          </cell>
          <cell r="C15150" t="str">
            <v>小姐</v>
          </cell>
          <cell r="D15150" t="str">
            <v>嚴玉妹</v>
          </cell>
          <cell r="E15150" t="str">
            <v>嚴玉妹小姐</v>
          </cell>
          <cell r="F15150">
            <v>932367654</v>
          </cell>
        </row>
        <row r="15151">
          <cell r="A15151" t="str">
            <v>WM38792</v>
          </cell>
          <cell r="B15151" t="str">
            <v>AJH9232</v>
          </cell>
          <cell r="C15151" t="str">
            <v>先生</v>
          </cell>
          <cell r="D15151" t="str">
            <v>吳雋毅</v>
          </cell>
          <cell r="E15151" t="str">
            <v>吳雋毅先生</v>
          </cell>
          <cell r="F15151">
            <v>926969668</v>
          </cell>
        </row>
        <row r="15152">
          <cell r="A15152" t="str">
            <v>WM39241</v>
          </cell>
          <cell r="B15152" t="str">
            <v>ACE1111</v>
          </cell>
          <cell r="C15152" t="str">
            <v>小姐</v>
          </cell>
          <cell r="D15152" t="str">
            <v>傅筱萍</v>
          </cell>
          <cell r="E15152" t="str">
            <v>傅筱萍小姐</v>
          </cell>
          <cell r="F15152">
            <v>958600389</v>
          </cell>
        </row>
        <row r="15153">
          <cell r="A15153" t="str">
            <v>WM39465</v>
          </cell>
          <cell r="B15153" t="str">
            <v>AAB8878</v>
          </cell>
          <cell r="C15153" t="str">
            <v>先生</v>
          </cell>
          <cell r="D15153" t="str">
            <v>吳宇翔</v>
          </cell>
          <cell r="E15153" t="str">
            <v>吳宇翔先生</v>
          </cell>
          <cell r="F15153">
            <v>910868939</v>
          </cell>
        </row>
        <row r="15154">
          <cell r="A15154" t="str">
            <v>WM41407</v>
          </cell>
          <cell r="B15154" t="str">
            <v>AGD9333</v>
          </cell>
          <cell r="C15154" t="str">
            <v>小姐</v>
          </cell>
          <cell r="D15154" t="str">
            <v>正柏科技有限公司張禎蘭</v>
          </cell>
          <cell r="E15154" t="str">
            <v>張禎蘭小姐</v>
          </cell>
          <cell r="F15154">
            <v>930663399</v>
          </cell>
        </row>
        <row r="15155">
          <cell r="A15155" t="str">
            <v>WM41996</v>
          </cell>
          <cell r="B15155" t="str">
            <v>AKS6328</v>
          </cell>
          <cell r="C15155" t="str">
            <v>先生</v>
          </cell>
          <cell r="D15155" t="str">
            <v>謝和成</v>
          </cell>
          <cell r="E15155" t="str">
            <v>謝和成先生</v>
          </cell>
          <cell r="F15155">
            <v>963096850</v>
          </cell>
        </row>
        <row r="15156">
          <cell r="A15156" t="str">
            <v>WM42528</v>
          </cell>
          <cell r="B15156" t="str">
            <v>RAQ6782</v>
          </cell>
          <cell r="C15156" t="str">
            <v>先生</v>
          </cell>
          <cell r="D15156" t="str">
            <v>欣訊科技(股)-普羅汽車李寶樹</v>
          </cell>
          <cell r="E15156" t="str">
            <v>李寶樹先生</v>
          </cell>
          <cell r="F15156">
            <v>922980117</v>
          </cell>
        </row>
        <row r="15157">
          <cell r="A15157" t="str">
            <v>WM63010</v>
          </cell>
          <cell r="B15157" t="str">
            <v>1027K9</v>
          </cell>
          <cell r="C15157" t="str">
            <v>先生</v>
          </cell>
          <cell r="D15157" t="str">
            <v>顏永博</v>
          </cell>
          <cell r="E15157" t="str">
            <v>顏永博先生</v>
          </cell>
          <cell r="F15157">
            <v>916329322</v>
          </cell>
        </row>
        <row r="15158">
          <cell r="A15158" t="str">
            <v>WM63129</v>
          </cell>
          <cell r="B15158" t="str">
            <v>8836J5</v>
          </cell>
          <cell r="C15158" t="str">
            <v>先生</v>
          </cell>
          <cell r="D15158" t="str">
            <v>蔡聰志</v>
          </cell>
          <cell r="E15158" t="str">
            <v>蔡聰志先生</v>
          </cell>
          <cell r="F15158">
            <v>932837127</v>
          </cell>
        </row>
        <row r="15159">
          <cell r="A15159" t="str">
            <v>WM63758</v>
          </cell>
          <cell r="B15159" t="str">
            <v>6869U2</v>
          </cell>
          <cell r="C15159" t="str">
            <v>先生</v>
          </cell>
          <cell r="D15159" t="str">
            <v>陳德龍</v>
          </cell>
          <cell r="E15159" t="str">
            <v>陳德龍先生</v>
          </cell>
          <cell r="F15159">
            <v>989544983</v>
          </cell>
        </row>
        <row r="15160">
          <cell r="A15160" t="str">
            <v>WM63915</v>
          </cell>
          <cell r="B15160" t="str">
            <v>RAY2877</v>
          </cell>
          <cell r="C15160" t="str">
            <v>先生</v>
          </cell>
          <cell r="D15160" t="str">
            <v>浩比室內裝修國際(股)-和運租車黃逸進</v>
          </cell>
          <cell r="E15160" t="str">
            <v>黃逸進先生</v>
          </cell>
          <cell r="F15160">
            <v>933162442</v>
          </cell>
        </row>
        <row r="15161">
          <cell r="A15161" t="str">
            <v>WM64463</v>
          </cell>
          <cell r="B15161">
            <v>661991</v>
          </cell>
          <cell r="C15161" t="str">
            <v>小姐</v>
          </cell>
          <cell r="D15161" t="str">
            <v>喜波有限公司-日盛租賃林秀娥</v>
          </cell>
          <cell r="E15161" t="str">
            <v>林秀娥小姐</v>
          </cell>
          <cell r="F15161">
            <v>935860002</v>
          </cell>
        </row>
        <row r="15162">
          <cell r="A15162" t="str">
            <v>WM64616</v>
          </cell>
          <cell r="B15162" t="str">
            <v>6017T9</v>
          </cell>
          <cell r="C15162" t="str">
            <v>小姐</v>
          </cell>
          <cell r="D15162" t="str">
            <v>趙素慧</v>
          </cell>
          <cell r="E15162" t="str">
            <v>趙素慧小姐</v>
          </cell>
          <cell r="F15162">
            <v>939053595</v>
          </cell>
        </row>
        <row r="15163">
          <cell r="A15163" t="str">
            <v>WM65262</v>
          </cell>
          <cell r="B15163" t="str">
            <v>AQX7051</v>
          </cell>
          <cell r="C15163" t="str">
            <v>先生</v>
          </cell>
          <cell r="D15163" t="str">
            <v>梁育倫</v>
          </cell>
          <cell r="E15163" t="str">
            <v>梁育倫先生</v>
          </cell>
          <cell r="F15163">
            <v>900000000</v>
          </cell>
        </row>
        <row r="15164">
          <cell r="A15164" t="str">
            <v>WM65347</v>
          </cell>
          <cell r="B15164" t="str">
            <v>2112S2</v>
          </cell>
          <cell r="C15164" t="str">
            <v>小姐</v>
          </cell>
          <cell r="D15164" t="str">
            <v>詹念葳</v>
          </cell>
          <cell r="E15164" t="str">
            <v>詹念葳小姐</v>
          </cell>
          <cell r="F15164">
            <v>933641028</v>
          </cell>
        </row>
        <row r="15165">
          <cell r="A15165" t="str">
            <v>WM65519</v>
          </cell>
          <cell r="B15165" t="str">
            <v>AAB9978</v>
          </cell>
          <cell r="C15165" t="str">
            <v>小姐</v>
          </cell>
          <cell r="D15165" t="str">
            <v>鄭錦霞</v>
          </cell>
          <cell r="E15165" t="str">
            <v>鄭錦霞小姐</v>
          </cell>
          <cell r="F15165">
            <v>911841286</v>
          </cell>
        </row>
        <row r="15166">
          <cell r="A15166" t="str">
            <v>WM65651</v>
          </cell>
          <cell r="B15166" t="str">
            <v>ADD8538</v>
          </cell>
          <cell r="C15166" t="str">
            <v>先生</v>
          </cell>
          <cell r="D15166" t="str">
            <v>王思慈</v>
          </cell>
          <cell r="E15166" t="str">
            <v>王思慈先生</v>
          </cell>
          <cell r="F15166">
            <v>934482298</v>
          </cell>
        </row>
        <row r="15167">
          <cell r="A15167" t="str">
            <v>WM65660</v>
          </cell>
          <cell r="B15167" t="str">
            <v>7636S2</v>
          </cell>
          <cell r="C15167" t="str">
            <v>小姐</v>
          </cell>
          <cell r="D15167" t="str">
            <v>徐汐</v>
          </cell>
          <cell r="E15167" t="str">
            <v>徐汐小姐</v>
          </cell>
          <cell r="F15167">
            <v>988341228</v>
          </cell>
        </row>
        <row r="15168">
          <cell r="A15168" t="str">
            <v>WM65815</v>
          </cell>
          <cell r="B15168" t="str">
            <v>ACY7887</v>
          </cell>
          <cell r="C15168" t="str">
            <v>先生</v>
          </cell>
          <cell r="D15168" t="str">
            <v>章世和</v>
          </cell>
          <cell r="E15168" t="str">
            <v>章世和先生</v>
          </cell>
          <cell r="F15168">
            <v>920809428</v>
          </cell>
        </row>
        <row r="15169">
          <cell r="A15169" t="str">
            <v>WM66551</v>
          </cell>
          <cell r="B15169" t="str">
            <v>AAE3357</v>
          </cell>
          <cell r="C15169" t="str">
            <v>小姐</v>
          </cell>
          <cell r="D15169" t="str">
            <v>新明國際股份有限公司何冠樺</v>
          </cell>
          <cell r="E15169" t="str">
            <v>何冠樺小姐</v>
          </cell>
          <cell r="F15169">
            <v>936178005</v>
          </cell>
        </row>
        <row r="15170">
          <cell r="A15170" t="str">
            <v>WM66887</v>
          </cell>
          <cell r="B15170" t="str">
            <v>AAE6730</v>
          </cell>
          <cell r="C15170" t="str">
            <v>小姐</v>
          </cell>
          <cell r="D15170" t="str">
            <v>陸天瑢</v>
          </cell>
          <cell r="E15170" t="str">
            <v>陸天瑢小姐</v>
          </cell>
          <cell r="F15170">
            <v>937822929</v>
          </cell>
        </row>
        <row r="15171">
          <cell r="A15171" t="str">
            <v>WM67238</v>
          </cell>
          <cell r="B15171" t="str">
            <v>AJG3903</v>
          </cell>
          <cell r="C15171" t="str">
            <v>小姐</v>
          </cell>
          <cell r="D15171" t="str">
            <v>王麗惠</v>
          </cell>
          <cell r="E15171" t="str">
            <v>王麗惠小姐</v>
          </cell>
          <cell r="F15171">
            <v>935860066</v>
          </cell>
        </row>
        <row r="15172">
          <cell r="A15172" t="str">
            <v>WM67322</v>
          </cell>
          <cell r="B15172" t="str">
            <v>ABC1197</v>
          </cell>
          <cell r="C15172" t="str">
            <v>小姐</v>
          </cell>
          <cell r="D15172" t="str">
            <v>謝素玲</v>
          </cell>
          <cell r="E15172" t="str">
            <v>謝素玲小姐</v>
          </cell>
          <cell r="F15172">
            <v>935979270</v>
          </cell>
        </row>
        <row r="15173">
          <cell r="A15173" t="str">
            <v>WM67511</v>
          </cell>
          <cell r="B15173" t="str">
            <v>AFP7807</v>
          </cell>
          <cell r="C15173" t="str">
            <v>先生</v>
          </cell>
          <cell r="D15173" t="str">
            <v>林穎青</v>
          </cell>
          <cell r="E15173" t="str">
            <v>簡政峰先生</v>
          </cell>
          <cell r="F15173">
            <v>933086525</v>
          </cell>
        </row>
        <row r="15174">
          <cell r="A15174" t="str">
            <v>WM67731</v>
          </cell>
          <cell r="B15174" t="str">
            <v>AFF6616</v>
          </cell>
          <cell r="C15174" t="str">
            <v>先生</v>
          </cell>
          <cell r="D15174" t="str">
            <v>朱立勳</v>
          </cell>
          <cell r="E15174" t="str">
            <v>朱立勳先生</v>
          </cell>
          <cell r="F15174">
            <v>937068354</v>
          </cell>
        </row>
        <row r="15175">
          <cell r="A15175" t="str">
            <v>WM67769</v>
          </cell>
          <cell r="B15175" t="str">
            <v>AFG2892</v>
          </cell>
          <cell r="C15175" t="str">
            <v>小姐</v>
          </cell>
          <cell r="D15175" t="str">
            <v>王麗秋</v>
          </cell>
          <cell r="E15175" t="str">
            <v>王麗秋小姐</v>
          </cell>
          <cell r="F15175">
            <v>988961395</v>
          </cell>
        </row>
        <row r="15176">
          <cell r="A15176" t="str">
            <v>WM67772</v>
          </cell>
          <cell r="B15176" t="str">
            <v>RAH5252</v>
          </cell>
          <cell r="C15176" t="str">
            <v>先生</v>
          </cell>
          <cell r="D15176" t="str">
            <v>忠林實業(有)鍾政源</v>
          </cell>
          <cell r="E15176" t="str">
            <v>鍾政源先生</v>
          </cell>
          <cell r="F15176">
            <v>937422221</v>
          </cell>
        </row>
        <row r="15177">
          <cell r="A15177" t="str">
            <v>WM67928</v>
          </cell>
          <cell r="B15177" t="str">
            <v>AJF2233</v>
          </cell>
          <cell r="C15177" t="str">
            <v>先生</v>
          </cell>
          <cell r="D15177" t="str">
            <v>張弘昇</v>
          </cell>
          <cell r="E15177" t="str">
            <v>張弘昇先生</v>
          </cell>
          <cell r="F15177">
            <v>982198021</v>
          </cell>
        </row>
        <row r="15178">
          <cell r="A15178" t="str">
            <v>WM68357</v>
          </cell>
          <cell r="B15178" t="str">
            <v>AGJ5668</v>
          </cell>
          <cell r="C15178" t="str">
            <v>先生</v>
          </cell>
          <cell r="D15178" t="str">
            <v>蕭宇蓁</v>
          </cell>
          <cell r="E15178" t="str">
            <v>周凡鈞先生</v>
          </cell>
          <cell r="F15178">
            <v>932393486</v>
          </cell>
        </row>
        <row r="15179">
          <cell r="A15179" t="str">
            <v>WM68596</v>
          </cell>
          <cell r="B15179" t="str">
            <v>AGH5122</v>
          </cell>
          <cell r="C15179" t="str">
            <v>先生</v>
          </cell>
          <cell r="D15179" t="str">
            <v>劉立群</v>
          </cell>
          <cell r="E15179" t="str">
            <v>劉立群先生</v>
          </cell>
          <cell r="F15179">
            <v>914020915</v>
          </cell>
        </row>
        <row r="15180">
          <cell r="A15180" t="str">
            <v>WM69034</v>
          </cell>
          <cell r="B15180" t="str">
            <v>AGK3398</v>
          </cell>
          <cell r="C15180" t="str">
            <v>先生</v>
          </cell>
          <cell r="D15180" t="str">
            <v>王政樟</v>
          </cell>
          <cell r="E15180" t="str">
            <v>王政樟先生</v>
          </cell>
          <cell r="F15180">
            <v>932399392</v>
          </cell>
        </row>
        <row r="15181">
          <cell r="A15181" t="str">
            <v>WM69041</v>
          </cell>
          <cell r="B15181" t="str">
            <v>AGK2680</v>
          </cell>
          <cell r="C15181" t="str">
            <v>小姐</v>
          </cell>
          <cell r="D15181" t="str">
            <v>鄭佳芳</v>
          </cell>
          <cell r="E15181" t="str">
            <v>鄭佳芳小姐</v>
          </cell>
          <cell r="F15181">
            <v>988068506</v>
          </cell>
        </row>
        <row r="15182">
          <cell r="A15182" t="str">
            <v>WM69469</v>
          </cell>
          <cell r="B15182" t="str">
            <v>RAL7155</v>
          </cell>
          <cell r="C15182" t="str">
            <v>小姐</v>
          </cell>
          <cell r="D15182" t="str">
            <v>理律法律事務所(和運租車)賴文萍</v>
          </cell>
          <cell r="E15182" t="str">
            <v>賴文萍小姐</v>
          </cell>
          <cell r="F15182">
            <v>933583691</v>
          </cell>
        </row>
        <row r="15183">
          <cell r="A15183" t="str">
            <v>WM69547</v>
          </cell>
          <cell r="B15183" t="str">
            <v>AGL9777</v>
          </cell>
          <cell r="C15183" t="str">
            <v>先生</v>
          </cell>
          <cell r="D15183" t="str">
            <v>楊瑞宏</v>
          </cell>
          <cell r="E15183" t="str">
            <v>楊瑞宏先生</v>
          </cell>
          <cell r="F15183">
            <v>938246754</v>
          </cell>
        </row>
        <row r="15184">
          <cell r="A15184" t="str">
            <v>WM69748</v>
          </cell>
          <cell r="B15184" t="str">
            <v>AJG2369</v>
          </cell>
          <cell r="C15184" t="str">
            <v>先生</v>
          </cell>
          <cell r="D15184" t="str">
            <v>陳琛儒</v>
          </cell>
          <cell r="E15184" t="str">
            <v>陳琛儒先生</v>
          </cell>
          <cell r="F15184">
            <v>922365432</v>
          </cell>
        </row>
        <row r="15185">
          <cell r="A15185" t="str">
            <v>WM69823</v>
          </cell>
          <cell r="B15185" t="str">
            <v>AGL1216</v>
          </cell>
          <cell r="C15185" t="str">
            <v>先生</v>
          </cell>
          <cell r="D15185" t="str">
            <v>姚澄宇</v>
          </cell>
          <cell r="E15185" t="str">
            <v>姚澄宇先生</v>
          </cell>
          <cell r="F15185">
            <v>975702866</v>
          </cell>
        </row>
        <row r="15186">
          <cell r="A15186" t="str">
            <v>WM69912</v>
          </cell>
          <cell r="B15186" t="str">
            <v>AJP1021</v>
          </cell>
          <cell r="C15186" t="str">
            <v>先生</v>
          </cell>
          <cell r="D15186" t="str">
            <v>高仕洋</v>
          </cell>
          <cell r="E15186" t="str">
            <v>高仕洋先生</v>
          </cell>
          <cell r="F15186">
            <v>981115327</v>
          </cell>
        </row>
        <row r="15187">
          <cell r="A15187" t="str">
            <v>WM70407</v>
          </cell>
          <cell r="B15187" t="str">
            <v>AKF2262</v>
          </cell>
          <cell r="C15187" t="str">
            <v>小姐</v>
          </cell>
          <cell r="D15187" t="str">
            <v>許華倚</v>
          </cell>
          <cell r="E15187" t="str">
            <v>許華倚小姐</v>
          </cell>
          <cell r="F15187">
            <v>932301617</v>
          </cell>
        </row>
        <row r="15188">
          <cell r="A15188" t="str">
            <v>WM70421</v>
          </cell>
          <cell r="B15188" t="str">
            <v>ALG1976</v>
          </cell>
          <cell r="C15188" t="str">
            <v>小姐</v>
          </cell>
          <cell r="D15188" t="str">
            <v>葉單青</v>
          </cell>
          <cell r="E15188" t="str">
            <v>葉單青小姐</v>
          </cell>
          <cell r="F15188">
            <v>958211035</v>
          </cell>
        </row>
        <row r="15189">
          <cell r="A15189" t="str">
            <v>WM70469</v>
          </cell>
          <cell r="B15189" t="str">
            <v>AJG7877</v>
          </cell>
          <cell r="C15189" t="str">
            <v>先生</v>
          </cell>
          <cell r="D15189" t="str">
            <v>王中聖</v>
          </cell>
          <cell r="E15189" t="str">
            <v>王中聖先生</v>
          </cell>
          <cell r="F15189">
            <v>937505919</v>
          </cell>
        </row>
        <row r="15190">
          <cell r="A15190" t="str">
            <v>WM70475</v>
          </cell>
          <cell r="B15190" t="str">
            <v>ALG2892</v>
          </cell>
          <cell r="C15190" t="str">
            <v>小姐</v>
          </cell>
          <cell r="D15190" t="str">
            <v>陳惠妹</v>
          </cell>
          <cell r="E15190" t="str">
            <v>陳惠妹小姐</v>
          </cell>
          <cell r="F15190">
            <v>912209859</v>
          </cell>
        </row>
        <row r="15191">
          <cell r="A15191" t="str">
            <v>WM70610</v>
          </cell>
          <cell r="B15191" t="str">
            <v>AKF8762</v>
          </cell>
          <cell r="C15191" t="str">
            <v>先生</v>
          </cell>
          <cell r="D15191" t="str">
            <v>鈺堂建設股份有限公司郭明鈺</v>
          </cell>
          <cell r="E15191" t="str">
            <v>郭明鈺先生</v>
          </cell>
          <cell r="F15191">
            <v>939063815</v>
          </cell>
        </row>
        <row r="15192">
          <cell r="A15192" t="str">
            <v>WM70628</v>
          </cell>
          <cell r="B15192" t="str">
            <v>AML9239</v>
          </cell>
          <cell r="C15192" t="str">
            <v>先生</v>
          </cell>
          <cell r="D15192" t="str">
            <v>劉瑩</v>
          </cell>
          <cell r="E15192" t="str">
            <v>邱楷升先生</v>
          </cell>
          <cell r="F15192">
            <v>988007931</v>
          </cell>
        </row>
        <row r="15193">
          <cell r="A15193" t="str">
            <v>WM70637</v>
          </cell>
          <cell r="B15193" t="str">
            <v>RAR8180</v>
          </cell>
          <cell r="C15193" t="str">
            <v>小姐</v>
          </cell>
          <cell r="D15193" t="str">
            <v>蔡雅萍</v>
          </cell>
          <cell r="E15193" t="str">
            <v>蔡雅萍小姐</v>
          </cell>
          <cell r="F15193">
            <v>922682702</v>
          </cell>
        </row>
        <row r="15194">
          <cell r="A15194" t="str">
            <v>WM83484</v>
          </cell>
          <cell r="B15194" t="str">
            <v>1137S2</v>
          </cell>
          <cell r="C15194" t="str">
            <v>小姐</v>
          </cell>
          <cell r="D15194" t="str">
            <v>大統精密染整股份有限公司蕭穎</v>
          </cell>
          <cell r="E15194" t="str">
            <v>蕭穎小姐</v>
          </cell>
          <cell r="F15194">
            <v>930954569</v>
          </cell>
        </row>
        <row r="15195">
          <cell r="A15195" t="str">
            <v>WM98985</v>
          </cell>
          <cell r="B15195" t="str">
            <v>3565H8</v>
          </cell>
          <cell r="C15195" t="str">
            <v>先生</v>
          </cell>
          <cell r="D15195" t="str">
            <v>童胤</v>
          </cell>
          <cell r="E15195" t="str">
            <v>童胤先生</v>
          </cell>
          <cell r="F15195">
            <v>986056566</v>
          </cell>
        </row>
        <row r="15196">
          <cell r="A15196" t="str">
            <v>WM99326</v>
          </cell>
          <cell r="B15196" t="str">
            <v>AAP7998</v>
          </cell>
          <cell r="C15196" t="str">
            <v>先生</v>
          </cell>
          <cell r="D15196" t="str">
            <v>蔡明憲</v>
          </cell>
          <cell r="E15196" t="str">
            <v>蔡明憲先生</v>
          </cell>
          <cell r="F15196">
            <v>937100123</v>
          </cell>
        </row>
        <row r="15197">
          <cell r="A15197" t="str">
            <v>WM99347</v>
          </cell>
          <cell r="B15197" t="str">
            <v>AAP3823</v>
          </cell>
          <cell r="C15197" t="str">
            <v>先生</v>
          </cell>
          <cell r="D15197" t="str">
            <v>黃健豪</v>
          </cell>
          <cell r="E15197" t="str">
            <v>王嘉御先生</v>
          </cell>
          <cell r="F15197">
            <v>960736502</v>
          </cell>
        </row>
        <row r="15198">
          <cell r="A15198" t="str">
            <v>WM99667</v>
          </cell>
          <cell r="B15198" t="str">
            <v>1127S2</v>
          </cell>
          <cell r="C15198" t="str">
            <v>先生</v>
          </cell>
          <cell r="D15198" t="str">
            <v>協寶製衣股份有限公司王富根</v>
          </cell>
          <cell r="E15198" t="str">
            <v>王富根先生</v>
          </cell>
          <cell r="F15198">
            <v>933734995</v>
          </cell>
        </row>
        <row r="15199">
          <cell r="A15199" t="str">
            <v>WN45330</v>
          </cell>
          <cell r="B15199" t="str">
            <v>待配額車</v>
          </cell>
          <cell r="C15199" t="str">
            <v>先生</v>
          </cell>
          <cell r="D15199" t="str">
            <v>鉑德汽車股份有限公司吳佳翰</v>
          </cell>
          <cell r="E15199" t="str">
            <v>吳佳翰先生</v>
          </cell>
          <cell r="F15199">
            <v>921282497</v>
          </cell>
        </row>
        <row r="15200">
          <cell r="A15200" t="str">
            <v>WN45331</v>
          </cell>
          <cell r="B15200" t="str">
            <v>AFW6577</v>
          </cell>
          <cell r="C15200" t="str">
            <v>小姐</v>
          </cell>
          <cell r="D15200" t="str">
            <v>郭麗芬</v>
          </cell>
          <cell r="E15200" t="str">
            <v>郭麗芬小姐</v>
          </cell>
          <cell r="F15200">
            <v>960736278</v>
          </cell>
        </row>
        <row r="15201">
          <cell r="A15201" t="str">
            <v>WN46923</v>
          </cell>
          <cell r="B15201" t="str">
            <v>ANA1321</v>
          </cell>
          <cell r="C15201" t="str">
            <v>先生</v>
          </cell>
          <cell r="D15201" t="str">
            <v>吳端城</v>
          </cell>
          <cell r="E15201" t="str">
            <v>吳端城先生</v>
          </cell>
          <cell r="F15201">
            <v>935733540</v>
          </cell>
        </row>
        <row r="15202">
          <cell r="A15202" t="str">
            <v>WN47152</v>
          </cell>
          <cell r="B15202" t="str">
            <v>AFG8811</v>
          </cell>
          <cell r="C15202" t="str">
            <v>小姐</v>
          </cell>
          <cell r="D15202" t="str">
            <v>高秀娟</v>
          </cell>
          <cell r="E15202" t="str">
            <v>高秀娟小姐</v>
          </cell>
          <cell r="F15202">
            <v>988383995</v>
          </cell>
        </row>
        <row r="15203">
          <cell r="A15203" t="str">
            <v>WN47270</v>
          </cell>
          <cell r="B15203" t="str">
            <v>AGH0726</v>
          </cell>
          <cell r="C15203" t="str">
            <v>先生</v>
          </cell>
          <cell r="D15203" t="str">
            <v>蔡易廷</v>
          </cell>
          <cell r="E15203" t="str">
            <v>蔡易廷先生</v>
          </cell>
          <cell r="F15203">
            <v>913065611</v>
          </cell>
        </row>
        <row r="15204">
          <cell r="A15204" t="str">
            <v>WN58530</v>
          </cell>
          <cell r="B15204" t="str">
            <v>WN58530</v>
          </cell>
          <cell r="C15204" t="str">
            <v>小姐</v>
          </cell>
          <cell r="D15204" t="str">
            <v>李沂蓁</v>
          </cell>
          <cell r="E15204" t="str">
            <v>李沂蓁小姐</v>
          </cell>
          <cell r="F15204">
            <v>938880610</v>
          </cell>
        </row>
        <row r="15205">
          <cell r="A15205" t="str">
            <v>WN58634</v>
          </cell>
          <cell r="B15205" t="str">
            <v>AKJ3738</v>
          </cell>
          <cell r="C15205" t="str">
            <v>小姐</v>
          </cell>
          <cell r="D15205" t="str">
            <v>陳鵬威</v>
          </cell>
          <cell r="E15205" t="str">
            <v>劉子瑜小姐</v>
          </cell>
          <cell r="F15205">
            <v>988030880</v>
          </cell>
        </row>
        <row r="15206">
          <cell r="A15206" t="str">
            <v>WN82164</v>
          </cell>
          <cell r="B15206" t="str">
            <v>RBS2566</v>
          </cell>
          <cell r="C15206" t="str">
            <v>先生</v>
          </cell>
          <cell r="D15206" t="str">
            <v>吳南毅</v>
          </cell>
          <cell r="E15206" t="str">
            <v>吳南毅先生</v>
          </cell>
          <cell r="F15206">
            <v>972691559</v>
          </cell>
        </row>
        <row r="15207">
          <cell r="A15207" t="str">
            <v>WN82659</v>
          </cell>
          <cell r="B15207" t="str">
            <v>AAF3511</v>
          </cell>
          <cell r="C15207" t="str">
            <v>小姐</v>
          </cell>
          <cell r="D15207" t="str">
            <v>陳芷檸</v>
          </cell>
          <cell r="E15207" t="str">
            <v>陳芷檸小姐</v>
          </cell>
          <cell r="F15207">
            <v>988010133</v>
          </cell>
        </row>
        <row r="15208">
          <cell r="A15208" t="str">
            <v>WN84663</v>
          </cell>
          <cell r="B15208" t="str">
            <v>AGM7763</v>
          </cell>
          <cell r="C15208" t="str">
            <v>先生</v>
          </cell>
          <cell r="D15208" t="str">
            <v>劉淑美</v>
          </cell>
          <cell r="E15208" t="str">
            <v>宋國豪先生</v>
          </cell>
          <cell r="F15208">
            <v>937062720</v>
          </cell>
        </row>
        <row r="15209">
          <cell r="A15209" t="str">
            <v>WN85665</v>
          </cell>
          <cell r="B15209" t="str">
            <v>AKJ3556</v>
          </cell>
          <cell r="C15209" t="str">
            <v>小姐</v>
          </cell>
          <cell r="D15209" t="str">
            <v>霍意珍</v>
          </cell>
          <cell r="E15209" t="str">
            <v>霍意珍小姐</v>
          </cell>
          <cell r="F15209">
            <v>922817723</v>
          </cell>
        </row>
        <row r="15210">
          <cell r="A15210" t="str">
            <v>WN85874</v>
          </cell>
          <cell r="B15210" t="str">
            <v>AKK2505</v>
          </cell>
          <cell r="C15210" t="str">
            <v>小姐</v>
          </cell>
          <cell r="D15210" t="str">
            <v>林億婷</v>
          </cell>
          <cell r="E15210" t="str">
            <v>林億婷小姐</v>
          </cell>
          <cell r="F15210">
            <v>928120949</v>
          </cell>
        </row>
        <row r="15211">
          <cell r="A15211" t="str">
            <v>WN86331</v>
          </cell>
          <cell r="B15211" t="str">
            <v>AKN8060</v>
          </cell>
          <cell r="C15211" t="str">
            <v>先生</v>
          </cell>
          <cell r="D15211" t="str">
            <v>翔盛管理顧問有限公司陳可均</v>
          </cell>
          <cell r="E15211" t="str">
            <v>陳可均先生</v>
          </cell>
          <cell r="F15211">
            <v>930493999</v>
          </cell>
        </row>
        <row r="15212">
          <cell r="A15212" t="str">
            <v>WN98948</v>
          </cell>
          <cell r="B15212" t="str">
            <v>AGC9819</v>
          </cell>
          <cell r="C15212" t="str">
            <v>小姐</v>
          </cell>
          <cell r="D15212" t="str">
            <v>陳美芳</v>
          </cell>
          <cell r="E15212" t="str">
            <v>王宇瑄小姐</v>
          </cell>
          <cell r="F15212">
            <v>952714300</v>
          </cell>
        </row>
        <row r="15213">
          <cell r="A15213" t="str">
            <v>WN99091</v>
          </cell>
          <cell r="B15213" t="str">
            <v>AHV8868</v>
          </cell>
          <cell r="C15213" t="str">
            <v>先生</v>
          </cell>
          <cell r="D15213" t="str">
            <v>張文侯</v>
          </cell>
          <cell r="E15213" t="str">
            <v>張文侯先生</v>
          </cell>
          <cell r="F15213">
            <v>918109469</v>
          </cell>
        </row>
        <row r="15214">
          <cell r="A15214" t="str">
            <v>WP28665</v>
          </cell>
          <cell r="B15214" t="str">
            <v>APC5538</v>
          </cell>
          <cell r="C15214" t="str">
            <v>先生</v>
          </cell>
          <cell r="D15214" t="str">
            <v>許宗賢</v>
          </cell>
          <cell r="E15214" t="str">
            <v>許宗賢先生</v>
          </cell>
          <cell r="F15214">
            <v>933834180</v>
          </cell>
        </row>
        <row r="15215">
          <cell r="A15215" t="str">
            <v>WR06433</v>
          </cell>
          <cell r="B15215" t="str">
            <v>ATG5050</v>
          </cell>
          <cell r="C15215" t="str">
            <v>先生</v>
          </cell>
          <cell r="D15215" t="str">
            <v>楊家誠</v>
          </cell>
          <cell r="E15215" t="str">
            <v>楊家誠先生</v>
          </cell>
          <cell r="F15215">
            <v>968068685</v>
          </cell>
        </row>
        <row r="15216">
          <cell r="A15216" t="str">
            <v>WR07505</v>
          </cell>
          <cell r="B15216" t="str">
            <v>AGF6328</v>
          </cell>
          <cell r="C15216" t="str">
            <v>先生</v>
          </cell>
          <cell r="D15216" t="str">
            <v>蘇子珍</v>
          </cell>
          <cell r="E15216" t="str">
            <v>謝明綜先生</v>
          </cell>
          <cell r="F15216">
            <v>933980003</v>
          </cell>
        </row>
        <row r="15217">
          <cell r="A15217" t="str">
            <v>WR07592</v>
          </cell>
          <cell r="B15217" t="str">
            <v>AGZ6088</v>
          </cell>
          <cell r="C15217" t="str">
            <v>先生</v>
          </cell>
          <cell r="D15217" t="str">
            <v>蕭雅瑜</v>
          </cell>
          <cell r="E15217" t="str">
            <v>謝鎮鴻先生</v>
          </cell>
          <cell r="F15217">
            <v>979682639</v>
          </cell>
        </row>
        <row r="15218">
          <cell r="A15218" t="str">
            <v>WR07657</v>
          </cell>
          <cell r="B15218" t="str">
            <v>AGF0036</v>
          </cell>
          <cell r="C15218" t="str">
            <v>小姐</v>
          </cell>
          <cell r="D15218" t="str">
            <v>江穎雯</v>
          </cell>
          <cell r="E15218" t="str">
            <v>江雨錡小姐</v>
          </cell>
          <cell r="F15218">
            <v>975631006</v>
          </cell>
        </row>
        <row r="15219">
          <cell r="A15219" t="str">
            <v>WR14241</v>
          </cell>
          <cell r="B15219" t="str">
            <v>RAC7680</v>
          </cell>
          <cell r="C15219" t="str">
            <v>女士</v>
          </cell>
          <cell r="D15219" t="str">
            <v>蘇雅婷</v>
          </cell>
          <cell r="E15219" t="str">
            <v>蘇雅婷女士</v>
          </cell>
          <cell r="F15219">
            <v>915050338</v>
          </cell>
        </row>
        <row r="15220">
          <cell r="A15220" t="str">
            <v>WR14242</v>
          </cell>
          <cell r="B15220" t="str">
            <v>AAG2211</v>
          </cell>
          <cell r="C15220" t="str">
            <v>先生</v>
          </cell>
          <cell r="D15220" t="str">
            <v>廖文興</v>
          </cell>
          <cell r="E15220" t="str">
            <v>廖文興先生</v>
          </cell>
          <cell r="F15220">
            <v>935012018</v>
          </cell>
        </row>
        <row r="15221">
          <cell r="A15221" t="str">
            <v>WR14254</v>
          </cell>
          <cell r="B15221" t="str">
            <v>AFQ1199</v>
          </cell>
          <cell r="C15221" t="str">
            <v>先生</v>
          </cell>
          <cell r="D15221" t="str">
            <v>蘇建銘</v>
          </cell>
          <cell r="E15221" t="str">
            <v>蘇建銘先生</v>
          </cell>
          <cell r="F15221">
            <v>961090808</v>
          </cell>
        </row>
        <row r="15222">
          <cell r="A15222" t="str">
            <v>WR14576</v>
          </cell>
          <cell r="B15222" t="str">
            <v>ANA0895</v>
          </cell>
          <cell r="C15222" t="str">
            <v>先生</v>
          </cell>
          <cell r="D15222" t="str">
            <v>陳衍豪</v>
          </cell>
          <cell r="E15222" t="str">
            <v>陳衍豪先生</v>
          </cell>
          <cell r="F15222">
            <v>939082987</v>
          </cell>
        </row>
        <row r="15223">
          <cell r="A15223" t="str">
            <v>WR14669</v>
          </cell>
          <cell r="B15223" t="str">
            <v>AFF5125</v>
          </cell>
          <cell r="C15223" t="str">
            <v>小姐</v>
          </cell>
          <cell r="D15223" t="str">
            <v>楊子萱</v>
          </cell>
          <cell r="E15223" t="str">
            <v>楊子萱小姐</v>
          </cell>
          <cell r="F15223">
            <v>935213677</v>
          </cell>
        </row>
        <row r="15224">
          <cell r="A15224" t="str">
            <v>WR14689</v>
          </cell>
          <cell r="B15224" t="str">
            <v>ARL6268</v>
          </cell>
          <cell r="C15224" t="str">
            <v>小姐</v>
          </cell>
          <cell r="D15224" t="str">
            <v>歐力士小客車租賃股份有限公司龔琳捷</v>
          </cell>
          <cell r="E15224" t="str">
            <v>龔琳捷小姐</v>
          </cell>
          <cell r="F15224">
            <v>919144223</v>
          </cell>
        </row>
        <row r="15225">
          <cell r="A15225" t="str">
            <v>WR14764</v>
          </cell>
          <cell r="B15225" t="str">
            <v>RBN6819</v>
          </cell>
          <cell r="C15225" t="str">
            <v>小姐</v>
          </cell>
          <cell r="D15225" t="str">
            <v>華瑩工業有限公司劉雅嬌</v>
          </cell>
          <cell r="E15225" t="str">
            <v>劉雅嬌小姐</v>
          </cell>
          <cell r="F15225">
            <v>928262557</v>
          </cell>
        </row>
        <row r="15226">
          <cell r="A15226" t="str">
            <v>WR14945</v>
          </cell>
          <cell r="B15226" t="str">
            <v>AGF5572</v>
          </cell>
          <cell r="C15226" t="str">
            <v>先生</v>
          </cell>
          <cell r="D15226" t="str">
            <v>高逸婷</v>
          </cell>
          <cell r="E15226" t="str">
            <v>李志偉先生</v>
          </cell>
          <cell r="F15226">
            <v>933049905</v>
          </cell>
        </row>
        <row r="15227">
          <cell r="A15227" t="str">
            <v>WS48011</v>
          </cell>
          <cell r="B15227" t="str">
            <v>AKK7558</v>
          </cell>
          <cell r="C15227" t="str">
            <v>先生</v>
          </cell>
          <cell r="D15227" t="str">
            <v>吳冠岳</v>
          </cell>
          <cell r="E15227" t="str">
            <v>吳冠岳先生</v>
          </cell>
          <cell r="F15227">
            <v>982256887</v>
          </cell>
        </row>
        <row r="15228">
          <cell r="A15228" t="str">
            <v>WS48012</v>
          </cell>
          <cell r="B15228" t="str">
            <v>AGH9983</v>
          </cell>
          <cell r="C15228" t="str">
            <v>先生</v>
          </cell>
          <cell r="D15228" t="str">
            <v>林大為</v>
          </cell>
          <cell r="E15228" t="str">
            <v>林大為先生</v>
          </cell>
          <cell r="F15228">
            <v>916865944</v>
          </cell>
        </row>
        <row r="15229">
          <cell r="A15229" t="str">
            <v>WS48571</v>
          </cell>
          <cell r="B15229" t="str">
            <v>AKF7755</v>
          </cell>
          <cell r="C15229" t="str">
            <v>小姐</v>
          </cell>
          <cell r="D15229" t="str">
            <v>陳芷檸</v>
          </cell>
          <cell r="E15229" t="str">
            <v>陳芷檸小姐</v>
          </cell>
          <cell r="F15229">
            <v>988010133</v>
          </cell>
        </row>
        <row r="15230">
          <cell r="A15230" t="str">
            <v>WS48778</v>
          </cell>
          <cell r="B15230" t="str">
            <v>AKL1502</v>
          </cell>
          <cell r="C15230" t="str">
            <v>先生</v>
          </cell>
          <cell r="D15230" t="str">
            <v>德佳鋼鐵有限公司劉羿宏</v>
          </cell>
          <cell r="E15230" t="str">
            <v>劉羿宏先生</v>
          </cell>
          <cell r="F15230">
            <v>925786398</v>
          </cell>
        </row>
        <row r="15231">
          <cell r="A15231" t="str">
            <v>WS48787</v>
          </cell>
          <cell r="B15231" t="str">
            <v>AKL8589</v>
          </cell>
          <cell r="C15231" t="str">
            <v>先生</v>
          </cell>
          <cell r="D15231" t="str">
            <v>張廷揚</v>
          </cell>
          <cell r="E15231" t="str">
            <v>張廷揚先生</v>
          </cell>
          <cell r="F15231">
            <v>928577475</v>
          </cell>
        </row>
        <row r="15232">
          <cell r="A15232" t="str">
            <v>WS48961</v>
          </cell>
          <cell r="B15232" t="str">
            <v>ALL0525</v>
          </cell>
          <cell r="C15232" t="str">
            <v>先生</v>
          </cell>
          <cell r="D15232" t="str">
            <v>張凱芊</v>
          </cell>
          <cell r="E15232" t="str">
            <v>方兆為先生</v>
          </cell>
          <cell r="F15232">
            <v>936262654</v>
          </cell>
        </row>
        <row r="15233">
          <cell r="A15233" t="str">
            <v>WS48964</v>
          </cell>
          <cell r="B15233" t="str">
            <v>AKH2680</v>
          </cell>
          <cell r="C15233" t="str">
            <v>先生</v>
          </cell>
          <cell r="D15233" t="str">
            <v>祺昇營造有限公司陳信雄</v>
          </cell>
          <cell r="E15233" t="str">
            <v>陳信雄先生</v>
          </cell>
          <cell r="F15233">
            <v>932898058</v>
          </cell>
        </row>
        <row r="15234">
          <cell r="A15234" t="str">
            <v>WS49216</v>
          </cell>
          <cell r="B15234" t="str">
            <v>AKP0078</v>
          </cell>
          <cell r="C15234" t="str">
            <v>小姐</v>
          </cell>
          <cell r="D15234" t="str">
            <v>臧凱若</v>
          </cell>
          <cell r="E15234" t="str">
            <v>臧凱若小姐</v>
          </cell>
          <cell r="F15234">
            <v>913555978</v>
          </cell>
        </row>
        <row r="15235">
          <cell r="A15235" t="str">
            <v>WS49369</v>
          </cell>
          <cell r="B15235" t="str">
            <v>AKC0198</v>
          </cell>
          <cell r="C15235" t="str">
            <v>小姐</v>
          </cell>
          <cell r="D15235" t="str">
            <v>瀚熙股份有限公司宣昶有</v>
          </cell>
          <cell r="E15235" t="str">
            <v>吳宣樺小姐</v>
          </cell>
          <cell r="F15235">
            <v>905129069</v>
          </cell>
        </row>
        <row r="15236">
          <cell r="A15236" t="str">
            <v>WS49676</v>
          </cell>
          <cell r="B15236" t="str">
            <v>APQ7582</v>
          </cell>
          <cell r="C15236" t="str">
            <v>先生</v>
          </cell>
          <cell r="D15236" t="str">
            <v>陳大福</v>
          </cell>
          <cell r="E15236" t="str">
            <v>陳大福先生</v>
          </cell>
          <cell r="F15236">
            <v>932217762</v>
          </cell>
        </row>
        <row r="15237">
          <cell r="A15237" t="str">
            <v>WS50207</v>
          </cell>
          <cell r="B15237" t="str">
            <v>AND9722</v>
          </cell>
          <cell r="C15237" t="str">
            <v>先生</v>
          </cell>
          <cell r="D15237" t="str">
            <v>許毅暉</v>
          </cell>
          <cell r="E15237" t="str">
            <v>許毅暉先生</v>
          </cell>
          <cell r="F15237">
            <v>975913780</v>
          </cell>
        </row>
        <row r="15238">
          <cell r="A15238" t="str">
            <v>WS50208</v>
          </cell>
          <cell r="B15238" t="str">
            <v>AQD8998</v>
          </cell>
          <cell r="C15238" t="str">
            <v>先生</v>
          </cell>
          <cell r="D15238" t="str">
            <v>七味之友有限公司林嘉鴻</v>
          </cell>
          <cell r="E15238" t="str">
            <v>林嘉鴻先生</v>
          </cell>
          <cell r="F15238">
            <v>910219943</v>
          </cell>
        </row>
        <row r="15239">
          <cell r="A15239" t="str">
            <v>WS50226</v>
          </cell>
          <cell r="B15239" t="str">
            <v>AKH1789</v>
          </cell>
          <cell r="C15239" t="str">
            <v>先生</v>
          </cell>
          <cell r="D15239" t="str">
            <v>泉昇營造股份有限公司林榮輝</v>
          </cell>
          <cell r="E15239" t="str">
            <v>林榮輝先生</v>
          </cell>
          <cell r="F15239">
            <v>937605851</v>
          </cell>
        </row>
        <row r="15240">
          <cell r="A15240" t="str">
            <v>WS50360</v>
          </cell>
          <cell r="B15240" t="str">
            <v>RBL8518</v>
          </cell>
          <cell r="C15240" t="str">
            <v>小姐</v>
          </cell>
          <cell r="D15240" t="str">
            <v>劉彥彤</v>
          </cell>
          <cell r="E15240" t="str">
            <v>劉彥彤小姐</v>
          </cell>
          <cell r="F15240">
            <v>988151675</v>
          </cell>
        </row>
        <row r="15241">
          <cell r="A15241" t="str">
            <v>WS53114</v>
          </cell>
          <cell r="B15241" t="str">
            <v>AGH3616</v>
          </cell>
          <cell r="C15241" t="str">
            <v>先生</v>
          </cell>
          <cell r="D15241" t="str">
            <v>謝秉程</v>
          </cell>
          <cell r="E15241" t="str">
            <v>謝秉程先生</v>
          </cell>
          <cell r="F15241">
            <v>988130565</v>
          </cell>
        </row>
        <row r="15242">
          <cell r="A15242" t="str">
            <v>WS53193</v>
          </cell>
          <cell r="B15242" t="str">
            <v>AGL6858</v>
          </cell>
          <cell r="C15242" t="str">
            <v>先生</v>
          </cell>
          <cell r="D15242" t="str">
            <v>劉家華</v>
          </cell>
          <cell r="E15242" t="str">
            <v>劉家華先生</v>
          </cell>
          <cell r="F15242">
            <v>900000000</v>
          </cell>
        </row>
        <row r="15243">
          <cell r="A15243" t="str">
            <v>WS53209</v>
          </cell>
          <cell r="B15243" t="str">
            <v>AGJ8619</v>
          </cell>
          <cell r="C15243" t="str">
            <v>先生</v>
          </cell>
          <cell r="D15243" t="str">
            <v>丁士家</v>
          </cell>
          <cell r="E15243" t="str">
            <v>丁士家先生</v>
          </cell>
          <cell r="F15243">
            <v>975007179</v>
          </cell>
        </row>
        <row r="15244">
          <cell r="A15244" t="str">
            <v>WS55204</v>
          </cell>
          <cell r="B15244" t="str">
            <v>AKG0981</v>
          </cell>
          <cell r="C15244" t="str">
            <v>先生</v>
          </cell>
          <cell r="D15244" t="str">
            <v>廖振福</v>
          </cell>
          <cell r="E15244" t="str">
            <v>廖振福先生</v>
          </cell>
          <cell r="F15244">
            <v>928111424</v>
          </cell>
        </row>
        <row r="15245">
          <cell r="A15245" t="str">
            <v>WS55205</v>
          </cell>
          <cell r="B15245" t="str">
            <v>AGN6098</v>
          </cell>
          <cell r="C15245" t="str">
            <v>小姐</v>
          </cell>
          <cell r="D15245" t="str">
            <v>吳涵潼</v>
          </cell>
          <cell r="E15245" t="str">
            <v>吳涵潼小姐</v>
          </cell>
          <cell r="F15245">
            <v>910162386</v>
          </cell>
        </row>
        <row r="15246">
          <cell r="A15246" t="str">
            <v>WS55249</v>
          </cell>
          <cell r="B15246" t="str">
            <v>ANM3928</v>
          </cell>
          <cell r="C15246" t="str">
            <v>小姐</v>
          </cell>
          <cell r="D15246" t="str">
            <v>永亨投資開發(股)公司林心瑜</v>
          </cell>
          <cell r="E15246" t="str">
            <v>林心瑜小姐</v>
          </cell>
          <cell r="F15246">
            <v>912710721</v>
          </cell>
        </row>
        <row r="15247">
          <cell r="A15247" t="str">
            <v>WS55282</v>
          </cell>
          <cell r="B15247" t="str">
            <v>待配額車</v>
          </cell>
          <cell r="C15247" t="str">
            <v>先生</v>
          </cell>
          <cell r="D15247" t="str">
            <v>鉑德汽車股份有限公司吳佳翰</v>
          </cell>
          <cell r="E15247" t="str">
            <v>吳佳翰先生</v>
          </cell>
          <cell r="F15247">
            <v>921282497</v>
          </cell>
        </row>
        <row r="15248">
          <cell r="A15248" t="str">
            <v>WS55307</v>
          </cell>
          <cell r="B15248" t="str">
            <v>ANV7755</v>
          </cell>
          <cell r="C15248" t="str">
            <v>小姐</v>
          </cell>
          <cell r="D15248" t="str">
            <v>許春香</v>
          </cell>
          <cell r="E15248" t="str">
            <v>許春香小姐</v>
          </cell>
          <cell r="F15248">
            <v>910520555</v>
          </cell>
        </row>
        <row r="15249">
          <cell r="A15249" t="str">
            <v>WS57436</v>
          </cell>
          <cell r="B15249" t="str">
            <v>AKK0928</v>
          </cell>
          <cell r="C15249" t="str">
            <v>先生</v>
          </cell>
          <cell r="D15249" t="str">
            <v>畢正中</v>
          </cell>
          <cell r="E15249" t="str">
            <v>畢正中先生</v>
          </cell>
          <cell r="F15249">
            <v>927508928</v>
          </cell>
        </row>
        <row r="15250">
          <cell r="A15250" t="str">
            <v>WS57442</v>
          </cell>
          <cell r="B15250" t="str">
            <v>AKK0705</v>
          </cell>
          <cell r="C15250" t="str">
            <v>先生</v>
          </cell>
          <cell r="D15250" t="str">
            <v>薛惟勵</v>
          </cell>
          <cell r="E15250" t="str">
            <v>薛惟勵先生</v>
          </cell>
          <cell r="F15250">
            <v>911286935</v>
          </cell>
        </row>
        <row r="15251">
          <cell r="A15251" t="str">
            <v>WS57449</v>
          </cell>
          <cell r="B15251" t="str">
            <v>AKK7031</v>
          </cell>
          <cell r="C15251" t="str">
            <v>先生</v>
          </cell>
          <cell r="D15251" t="str">
            <v>李祐瑋</v>
          </cell>
          <cell r="E15251" t="str">
            <v>李祐瑋先生</v>
          </cell>
          <cell r="F15251">
            <v>920603336</v>
          </cell>
        </row>
        <row r="15252">
          <cell r="A15252" t="str">
            <v>WS57462</v>
          </cell>
          <cell r="B15252" t="str">
            <v>ALM1763</v>
          </cell>
          <cell r="C15252" t="str">
            <v>小姐</v>
          </cell>
          <cell r="D15252" t="str">
            <v>黃愉娥</v>
          </cell>
          <cell r="E15252" t="str">
            <v>黃愉娥小姐</v>
          </cell>
          <cell r="F15252">
            <v>930275012</v>
          </cell>
        </row>
        <row r="15253">
          <cell r="A15253" t="str">
            <v>WS57464</v>
          </cell>
          <cell r="B15253" t="str">
            <v>AKN5869</v>
          </cell>
          <cell r="C15253" t="str">
            <v>小姐</v>
          </cell>
          <cell r="D15253" t="str">
            <v>簡秀惠</v>
          </cell>
          <cell r="E15253" t="str">
            <v>簡秀惠小姐</v>
          </cell>
          <cell r="F15253">
            <v>983736851</v>
          </cell>
        </row>
        <row r="15254">
          <cell r="A15254" t="str">
            <v>WS57571</v>
          </cell>
          <cell r="B15254" t="str">
            <v>RAX3117</v>
          </cell>
          <cell r="C15254" t="str">
            <v>先生</v>
          </cell>
          <cell r="D15254" t="str">
            <v>傳訊時代多媒體(股)-財盟租賃王龍欽</v>
          </cell>
          <cell r="E15254" t="str">
            <v>王龍欽先生</v>
          </cell>
          <cell r="F15254">
            <v>935063448</v>
          </cell>
        </row>
        <row r="15255">
          <cell r="A15255" t="str">
            <v>WS57573</v>
          </cell>
          <cell r="B15255" t="str">
            <v>AKK8208</v>
          </cell>
          <cell r="C15255" t="str">
            <v>先生</v>
          </cell>
          <cell r="D15255" t="str">
            <v>林彥伶</v>
          </cell>
          <cell r="E15255" t="str">
            <v>黃俊傑先生</v>
          </cell>
          <cell r="F15255">
            <v>931736792</v>
          </cell>
        </row>
        <row r="15256">
          <cell r="A15256" t="str">
            <v>WS57590</v>
          </cell>
          <cell r="B15256" t="str">
            <v>ALH6118</v>
          </cell>
          <cell r="C15256" t="str">
            <v>先生</v>
          </cell>
          <cell r="D15256" t="str">
            <v>侯先璋</v>
          </cell>
          <cell r="E15256" t="str">
            <v>侯先璋先生</v>
          </cell>
          <cell r="F15256">
            <v>922826559</v>
          </cell>
        </row>
        <row r="15257">
          <cell r="A15257" t="str">
            <v>WS57689</v>
          </cell>
          <cell r="B15257" t="str">
            <v>AKM3955</v>
          </cell>
          <cell r="C15257" t="str">
            <v>先生</v>
          </cell>
          <cell r="D15257" t="str">
            <v>王耀璋</v>
          </cell>
          <cell r="E15257" t="str">
            <v>王耀璋先生</v>
          </cell>
          <cell r="F15257">
            <v>937078298</v>
          </cell>
        </row>
        <row r="15258">
          <cell r="A15258" t="str">
            <v>WS57765</v>
          </cell>
          <cell r="B15258" t="str">
            <v>AKL2168</v>
          </cell>
          <cell r="C15258" t="str">
            <v>小姐</v>
          </cell>
          <cell r="D15258" t="str">
            <v>孫佳鳳</v>
          </cell>
          <cell r="E15258" t="str">
            <v>孫佳鳳小姐</v>
          </cell>
          <cell r="F15258">
            <v>925667697</v>
          </cell>
        </row>
        <row r="15259">
          <cell r="A15259" t="str">
            <v>WS57774</v>
          </cell>
          <cell r="B15259" t="str">
            <v>ALC7588</v>
          </cell>
          <cell r="C15259" t="str">
            <v>小姐</v>
          </cell>
          <cell r="D15259" t="str">
            <v>何萍萍</v>
          </cell>
          <cell r="E15259" t="str">
            <v>何萍萍小姐</v>
          </cell>
          <cell r="F15259">
            <v>915310839</v>
          </cell>
        </row>
        <row r="15260">
          <cell r="A15260" t="str">
            <v>WS59087</v>
          </cell>
          <cell r="B15260" t="str">
            <v>AMY6150</v>
          </cell>
          <cell r="C15260" t="str">
            <v>先生</v>
          </cell>
          <cell r="D15260" t="str">
            <v>車已賣</v>
          </cell>
          <cell r="E15260" t="str">
            <v>車已賣先生</v>
          </cell>
          <cell r="F15260">
            <v>900000000</v>
          </cell>
        </row>
        <row r="15261">
          <cell r="A15261" t="str">
            <v>WS59090</v>
          </cell>
          <cell r="B15261" t="str">
            <v>AKP7381</v>
          </cell>
          <cell r="C15261" t="str">
            <v>小姐</v>
          </cell>
          <cell r="D15261" t="str">
            <v>吳鳳珠</v>
          </cell>
          <cell r="E15261" t="str">
            <v>吳鳳珠小姐</v>
          </cell>
          <cell r="F15261">
            <v>935165901</v>
          </cell>
        </row>
        <row r="15262">
          <cell r="A15262" t="str">
            <v>WS59179</v>
          </cell>
          <cell r="B15262" t="str">
            <v>AKY1886</v>
          </cell>
          <cell r="C15262" t="str">
            <v>先生</v>
          </cell>
          <cell r="D15262" t="str">
            <v>新金剛實業有限公司蔣仲剛</v>
          </cell>
          <cell r="E15262" t="str">
            <v>蔣仲剛先生</v>
          </cell>
          <cell r="F15262">
            <v>939120170</v>
          </cell>
        </row>
        <row r="15263">
          <cell r="A15263" t="str">
            <v>WS59238</v>
          </cell>
          <cell r="B15263" t="str">
            <v>ALB0921</v>
          </cell>
          <cell r="C15263" t="str">
            <v>先生</v>
          </cell>
          <cell r="D15263" t="str">
            <v>唐文政</v>
          </cell>
          <cell r="E15263" t="str">
            <v>唐文政先生</v>
          </cell>
          <cell r="F15263">
            <v>918963873</v>
          </cell>
        </row>
        <row r="15264">
          <cell r="A15264" t="str">
            <v>WS59613</v>
          </cell>
          <cell r="B15264" t="str">
            <v>ANM7265</v>
          </cell>
          <cell r="C15264" t="str">
            <v>小姐</v>
          </cell>
          <cell r="D15264" t="str">
            <v>鐘文宜</v>
          </cell>
          <cell r="E15264" t="str">
            <v>鐘文宜小姐</v>
          </cell>
          <cell r="F15264">
            <v>987148633</v>
          </cell>
        </row>
        <row r="15265">
          <cell r="A15265" t="str">
            <v>WS60660</v>
          </cell>
          <cell r="B15265" t="str">
            <v>RBP9996</v>
          </cell>
          <cell r="C15265" t="str">
            <v>先生</v>
          </cell>
          <cell r="D15265" t="str">
            <v>洪崇仁</v>
          </cell>
          <cell r="E15265" t="str">
            <v>洪崇仁先生</v>
          </cell>
          <cell r="F15265">
            <v>952122331</v>
          </cell>
        </row>
        <row r="15266">
          <cell r="A15266" t="str">
            <v>WS60867</v>
          </cell>
          <cell r="B15266" t="str">
            <v>ARP1877</v>
          </cell>
          <cell r="C15266" t="str">
            <v>小姐</v>
          </cell>
          <cell r="D15266" t="str">
            <v>林素珍</v>
          </cell>
          <cell r="E15266" t="str">
            <v>林素珍小姐</v>
          </cell>
          <cell r="F15266">
            <v>978886627</v>
          </cell>
        </row>
        <row r="15267">
          <cell r="A15267" t="str">
            <v>WS61148</v>
          </cell>
          <cell r="B15267" t="str">
            <v>APP3812</v>
          </cell>
          <cell r="C15267" t="str">
            <v>小姐</v>
          </cell>
          <cell r="D15267" t="str">
            <v>趙嘉筠</v>
          </cell>
          <cell r="E15267" t="str">
            <v>趙嘉筠小姐</v>
          </cell>
          <cell r="F15267">
            <v>910607607</v>
          </cell>
        </row>
        <row r="15268">
          <cell r="A15268" t="str">
            <v>WS61488</v>
          </cell>
          <cell r="B15268" t="str">
            <v>ATE1567</v>
          </cell>
          <cell r="C15268" t="str">
            <v>小姐</v>
          </cell>
          <cell r="D15268" t="str">
            <v>陳慧玉</v>
          </cell>
          <cell r="E15268" t="str">
            <v>陳慧玉小姐</v>
          </cell>
          <cell r="F15268">
            <v>935666700</v>
          </cell>
        </row>
        <row r="15269">
          <cell r="A15269" t="str">
            <v>WS61541</v>
          </cell>
          <cell r="B15269" t="str">
            <v>ARE8063</v>
          </cell>
          <cell r="C15269" t="str">
            <v>先生</v>
          </cell>
          <cell r="D15269" t="str">
            <v>劉宏偉</v>
          </cell>
          <cell r="E15269" t="str">
            <v>劉宏偉先生</v>
          </cell>
          <cell r="F15269">
            <v>932277871</v>
          </cell>
        </row>
        <row r="15270">
          <cell r="A15270" t="str">
            <v>WS61910</v>
          </cell>
          <cell r="B15270" t="str">
            <v>ATU3089</v>
          </cell>
          <cell r="C15270" t="str">
            <v>小姐</v>
          </cell>
          <cell r="D15270" t="str">
            <v>楊雁如</v>
          </cell>
          <cell r="E15270" t="str">
            <v>楊雁如小姐</v>
          </cell>
          <cell r="F15270">
            <v>976072356</v>
          </cell>
        </row>
        <row r="15271">
          <cell r="A15271" t="str">
            <v>WS62819</v>
          </cell>
          <cell r="B15271" t="str">
            <v>ARL8712</v>
          </cell>
          <cell r="C15271" t="str">
            <v>小姐</v>
          </cell>
          <cell r="D15271" t="str">
            <v>鍾靜玉</v>
          </cell>
          <cell r="E15271" t="str">
            <v>鍾靜玉小姐</v>
          </cell>
          <cell r="F15271">
            <v>937073262</v>
          </cell>
        </row>
        <row r="15272">
          <cell r="A15272" t="str">
            <v>WS62824</v>
          </cell>
          <cell r="B15272" t="str">
            <v>ARL5531</v>
          </cell>
          <cell r="C15272" t="str">
            <v>先生</v>
          </cell>
          <cell r="D15272" t="str">
            <v>黃雅淨</v>
          </cell>
          <cell r="E15272" t="str">
            <v>黃雅淨先生</v>
          </cell>
          <cell r="F15272">
            <v>921817776</v>
          </cell>
        </row>
        <row r="15273">
          <cell r="A15273" t="str">
            <v>WS62904</v>
          </cell>
          <cell r="B15273" t="str">
            <v>ASB9569</v>
          </cell>
          <cell r="C15273" t="str">
            <v>先生</v>
          </cell>
          <cell r="D15273" t="str">
            <v>曾國銘</v>
          </cell>
          <cell r="E15273" t="str">
            <v>曾國銘先生</v>
          </cell>
          <cell r="F15273">
            <v>970309381</v>
          </cell>
        </row>
        <row r="15274">
          <cell r="A15274" t="str">
            <v>WS62952</v>
          </cell>
          <cell r="B15274" t="str">
            <v>AQX8698</v>
          </cell>
          <cell r="C15274" t="str">
            <v>小姐</v>
          </cell>
          <cell r="D15274" t="str">
            <v>陳筱君</v>
          </cell>
          <cell r="E15274" t="str">
            <v>陳筱君小姐</v>
          </cell>
          <cell r="F15274">
            <v>930789855</v>
          </cell>
        </row>
        <row r="15275">
          <cell r="A15275" t="str">
            <v>WS63068</v>
          </cell>
          <cell r="B15275" t="str">
            <v>APA6001</v>
          </cell>
          <cell r="C15275" t="str">
            <v>小姐</v>
          </cell>
          <cell r="D15275" t="str">
            <v>孔文君</v>
          </cell>
          <cell r="E15275" t="str">
            <v>孔文君小姐</v>
          </cell>
          <cell r="F15275">
            <v>988259925</v>
          </cell>
        </row>
        <row r="15276">
          <cell r="A15276" t="str">
            <v>WS63077</v>
          </cell>
          <cell r="B15276" t="str">
            <v>ASY0568</v>
          </cell>
          <cell r="C15276" t="str">
            <v>先生</v>
          </cell>
          <cell r="D15276" t="str">
            <v>國豐國際精品唐國欽</v>
          </cell>
          <cell r="E15276" t="str">
            <v>唐國欽先生</v>
          </cell>
          <cell r="F15276">
            <v>912096585</v>
          </cell>
        </row>
        <row r="15277">
          <cell r="A15277" t="str">
            <v>WS63084</v>
          </cell>
          <cell r="B15277" t="str">
            <v>ARL9368</v>
          </cell>
          <cell r="C15277" t="str">
            <v>小姐</v>
          </cell>
          <cell r="D15277" t="str">
            <v>吳華潔</v>
          </cell>
          <cell r="E15277" t="str">
            <v>吳華潔小姐</v>
          </cell>
          <cell r="F15277">
            <v>955908587</v>
          </cell>
        </row>
        <row r="15278">
          <cell r="A15278" t="str">
            <v>WS63129</v>
          </cell>
          <cell r="B15278" t="str">
            <v>ATC1228</v>
          </cell>
          <cell r="C15278" t="str">
            <v>先生</v>
          </cell>
          <cell r="D15278" t="str">
            <v>曲智(金廣)</v>
          </cell>
          <cell r="E15278" t="str">
            <v>曲智(金廣)先生</v>
          </cell>
          <cell r="F15278">
            <v>927697221</v>
          </cell>
        </row>
        <row r="15279">
          <cell r="A15279" t="str">
            <v>WS81032</v>
          </cell>
          <cell r="B15279" t="str">
            <v>ANU1913</v>
          </cell>
          <cell r="C15279" t="str">
            <v>先生</v>
          </cell>
          <cell r="D15279" t="str">
            <v>黃明霞</v>
          </cell>
          <cell r="E15279" t="str">
            <v>李睿楷先生</v>
          </cell>
          <cell r="F15279">
            <v>939780800</v>
          </cell>
        </row>
        <row r="15280">
          <cell r="A15280" t="str">
            <v>WS81043</v>
          </cell>
          <cell r="B15280" t="str">
            <v>AKP5338</v>
          </cell>
          <cell r="C15280" t="str">
            <v>先生</v>
          </cell>
          <cell r="D15280" t="str">
            <v>莊宜師</v>
          </cell>
          <cell r="E15280" t="str">
            <v>莊宜師先生</v>
          </cell>
          <cell r="F15280">
            <v>936149781</v>
          </cell>
        </row>
        <row r="15281">
          <cell r="A15281" t="str">
            <v>WS81299</v>
          </cell>
          <cell r="B15281" t="str">
            <v>ANM7527</v>
          </cell>
          <cell r="C15281" t="str">
            <v>先生</v>
          </cell>
          <cell r="D15281" t="str">
            <v>姚承林</v>
          </cell>
          <cell r="E15281" t="str">
            <v>姚承林先生</v>
          </cell>
          <cell r="F15281">
            <v>920345686</v>
          </cell>
        </row>
        <row r="15282">
          <cell r="A15282" t="str">
            <v>WS81498</v>
          </cell>
          <cell r="B15282" t="str">
            <v>APD0158</v>
          </cell>
          <cell r="C15282" t="str">
            <v>先生</v>
          </cell>
          <cell r="D15282" t="str">
            <v>盧佩珊</v>
          </cell>
          <cell r="E15282" t="str">
            <v>周頌能先生</v>
          </cell>
          <cell r="F15282">
            <v>932042678</v>
          </cell>
        </row>
        <row r="15283">
          <cell r="A15283" t="str">
            <v>WS82021</v>
          </cell>
          <cell r="B15283" t="str">
            <v>ARA9900</v>
          </cell>
          <cell r="C15283" t="str">
            <v>先生</v>
          </cell>
          <cell r="D15283" t="str">
            <v>張俊明</v>
          </cell>
          <cell r="E15283" t="str">
            <v>張俊明先生</v>
          </cell>
          <cell r="F15283">
            <v>911305803</v>
          </cell>
        </row>
        <row r="15284">
          <cell r="A15284" t="str">
            <v>WS82024</v>
          </cell>
          <cell r="B15284" t="str">
            <v>ARP3979</v>
          </cell>
          <cell r="C15284" t="str">
            <v>小姐</v>
          </cell>
          <cell r="D15284" t="str">
            <v>黃淑宜</v>
          </cell>
          <cell r="E15284" t="str">
            <v>黃淑宜小姐</v>
          </cell>
          <cell r="F15284">
            <v>938094538</v>
          </cell>
        </row>
        <row r="15285">
          <cell r="A15285" t="str">
            <v>WT42552</v>
          </cell>
          <cell r="B15285" t="str">
            <v>AUK5550</v>
          </cell>
          <cell r="C15285" t="str">
            <v>先生</v>
          </cell>
          <cell r="D15285" t="str">
            <v>廖振宇</v>
          </cell>
          <cell r="E15285" t="str">
            <v>廖振宇先生</v>
          </cell>
          <cell r="F15285">
            <v>937162885</v>
          </cell>
        </row>
        <row r="15286">
          <cell r="A15286" t="str">
            <v>WT42555</v>
          </cell>
          <cell r="B15286" t="str">
            <v>AKU3000</v>
          </cell>
          <cell r="C15286" t="str">
            <v>小姐</v>
          </cell>
          <cell r="D15286" t="str">
            <v>孫佳鳳</v>
          </cell>
          <cell r="E15286" t="str">
            <v>孫佳鳳小姐</v>
          </cell>
          <cell r="F15286">
            <v>925667697</v>
          </cell>
        </row>
        <row r="15287">
          <cell r="A15287" t="str">
            <v>WT42556</v>
          </cell>
          <cell r="B15287" t="str">
            <v>AKK9991</v>
          </cell>
          <cell r="C15287" t="str">
            <v>先生</v>
          </cell>
          <cell r="D15287" t="str">
            <v>孫協志</v>
          </cell>
          <cell r="E15287" t="str">
            <v>吳俊賢先生</v>
          </cell>
          <cell r="F15287">
            <v>920070781</v>
          </cell>
        </row>
        <row r="15288">
          <cell r="A15288" t="str">
            <v>WT42565</v>
          </cell>
          <cell r="B15288" t="str">
            <v>AKL2808</v>
          </cell>
          <cell r="C15288" t="str">
            <v>先生</v>
          </cell>
          <cell r="D15288" t="str">
            <v>施東岳</v>
          </cell>
          <cell r="E15288" t="str">
            <v>施東岳先生</v>
          </cell>
          <cell r="F15288">
            <v>928272404</v>
          </cell>
        </row>
        <row r="15289">
          <cell r="A15289" t="str">
            <v>WT42577</v>
          </cell>
          <cell r="B15289" t="str">
            <v>AKK7132</v>
          </cell>
          <cell r="C15289" t="str">
            <v>小姐</v>
          </cell>
          <cell r="D15289" t="str">
            <v>鄭珈旻</v>
          </cell>
          <cell r="E15289" t="str">
            <v>鄭珈旻小姐</v>
          </cell>
          <cell r="F15289">
            <v>989778695</v>
          </cell>
        </row>
        <row r="15290">
          <cell r="A15290" t="str">
            <v>WT42608</v>
          </cell>
          <cell r="B15290" t="str">
            <v>AKK8308</v>
          </cell>
          <cell r="C15290" t="str">
            <v>先生</v>
          </cell>
          <cell r="D15290" t="str">
            <v>吳宗澍</v>
          </cell>
          <cell r="E15290" t="str">
            <v>吳宗澍先生</v>
          </cell>
          <cell r="F15290">
            <v>910457941</v>
          </cell>
        </row>
        <row r="15291">
          <cell r="A15291" t="str">
            <v>WT42611</v>
          </cell>
          <cell r="B15291" t="str">
            <v>ANZ5183</v>
          </cell>
          <cell r="C15291" t="str">
            <v>小姐</v>
          </cell>
          <cell r="D15291" t="str">
            <v>王雅慧</v>
          </cell>
          <cell r="E15291" t="str">
            <v>王雅慧小姐</v>
          </cell>
          <cell r="F15291">
            <v>936303860</v>
          </cell>
        </row>
        <row r="15292">
          <cell r="A15292" t="str">
            <v>WT42773</v>
          </cell>
          <cell r="B15292" t="str">
            <v>AKM8833</v>
          </cell>
          <cell r="C15292" t="str">
            <v>先生</v>
          </cell>
          <cell r="D15292" t="str">
            <v>車已賣</v>
          </cell>
          <cell r="E15292" t="str">
            <v>車已賣先生</v>
          </cell>
          <cell r="F15292">
            <v>900000000</v>
          </cell>
        </row>
        <row r="15293">
          <cell r="A15293" t="str">
            <v>WT42813</v>
          </cell>
          <cell r="B15293" t="str">
            <v>AMU8857</v>
          </cell>
          <cell r="C15293" t="str">
            <v>先生</v>
          </cell>
          <cell r="D15293" t="str">
            <v>李昕倫</v>
          </cell>
          <cell r="E15293" t="str">
            <v>李昕倫先生</v>
          </cell>
          <cell r="F15293">
            <v>919216289</v>
          </cell>
        </row>
        <row r="15294">
          <cell r="A15294" t="str">
            <v>WT43046</v>
          </cell>
          <cell r="B15294" t="str">
            <v>RAZ8668</v>
          </cell>
          <cell r="C15294" t="str">
            <v>先生</v>
          </cell>
          <cell r="D15294" t="str">
            <v>冠淳科技(股)-順益租賃徐范煦敏</v>
          </cell>
          <cell r="E15294" t="str">
            <v>林龍帥先生</v>
          </cell>
          <cell r="F15294">
            <v>935627869</v>
          </cell>
        </row>
        <row r="15295">
          <cell r="A15295" t="str">
            <v>WT43137</v>
          </cell>
          <cell r="B15295" t="str">
            <v>AMH6699</v>
          </cell>
          <cell r="C15295" t="str">
            <v>先生</v>
          </cell>
          <cell r="D15295" t="str">
            <v>林莉敏</v>
          </cell>
          <cell r="E15295" t="str">
            <v>李瑋先生</v>
          </cell>
          <cell r="F15295">
            <v>937464264</v>
          </cell>
        </row>
        <row r="15296">
          <cell r="A15296" t="str">
            <v>WT43165</v>
          </cell>
          <cell r="B15296" t="str">
            <v>APU5325</v>
          </cell>
          <cell r="C15296" t="str">
            <v>先生</v>
          </cell>
          <cell r="D15296" t="str">
            <v>江崇智</v>
          </cell>
          <cell r="E15296" t="str">
            <v>江崇智先生</v>
          </cell>
          <cell r="F15296">
            <v>913128629</v>
          </cell>
        </row>
        <row r="15297">
          <cell r="A15297" t="str">
            <v>WT43169</v>
          </cell>
          <cell r="B15297" t="str">
            <v>AKW6208</v>
          </cell>
          <cell r="C15297" t="str">
            <v>小姐</v>
          </cell>
          <cell r="D15297" t="str">
            <v>蔡佳臻</v>
          </cell>
          <cell r="E15297" t="str">
            <v>蔡佳臻小姐</v>
          </cell>
          <cell r="F15297">
            <v>933045943</v>
          </cell>
        </row>
        <row r="15298">
          <cell r="A15298" t="str">
            <v>WT43170</v>
          </cell>
          <cell r="B15298" t="str">
            <v>AKN7520</v>
          </cell>
          <cell r="C15298" t="str">
            <v>先生</v>
          </cell>
          <cell r="D15298" t="str">
            <v>幸福鍵有限公司王旋</v>
          </cell>
          <cell r="E15298" t="str">
            <v>王旋先生</v>
          </cell>
          <cell r="F15298">
            <v>936088050</v>
          </cell>
        </row>
        <row r="15299">
          <cell r="A15299" t="str">
            <v>WT43201</v>
          </cell>
          <cell r="B15299" t="str">
            <v>ANE1216</v>
          </cell>
          <cell r="C15299" t="str">
            <v>先生</v>
          </cell>
          <cell r="D15299" t="str">
            <v>游家慶</v>
          </cell>
          <cell r="E15299" t="str">
            <v>游家慶先生</v>
          </cell>
          <cell r="F15299">
            <v>939749372</v>
          </cell>
        </row>
        <row r="15300">
          <cell r="A15300" t="str">
            <v>WT43354</v>
          </cell>
          <cell r="B15300" t="str">
            <v>AKR3113</v>
          </cell>
          <cell r="C15300" t="str">
            <v>先生</v>
          </cell>
          <cell r="D15300" t="str">
            <v>張文德</v>
          </cell>
          <cell r="E15300" t="str">
            <v>張文德先生</v>
          </cell>
          <cell r="F15300">
            <v>933003775</v>
          </cell>
        </row>
        <row r="15301">
          <cell r="A15301" t="str">
            <v>WT43383</v>
          </cell>
          <cell r="B15301" t="str">
            <v>ANL1025</v>
          </cell>
          <cell r="C15301" t="str">
            <v>小姐</v>
          </cell>
          <cell r="D15301" t="str">
            <v>潘以雯</v>
          </cell>
          <cell r="E15301" t="str">
            <v>潘以雯小姐</v>
          </cell>
          <cell r="F15301">
            <v>912343214</v>
          </cell>
        </row>
        <row r="15302">
          <cell r="A15302" t="str">
            <v>WT57248</v>
          </cell>
          <cell r="B15302" t="str">
            <v>ANM1351</v>
          </cell>
          <cell r="C15302" t="str">
            <v>小姐</v>
          </cell>
          <cell r="D15302" t="str">
            <v>何夢秦</v>
          </cell>
          <cell r="E15302" t="str">
            <v>何夢秦小姐</v>
          </cell>
          <cell r="F15302">
            <v>986312617</v>
          </cell>
        </row>
        <row r="15303">
          <cell r="A15303" t="str">
            <v>WT57473</v>
          </cell>
          <cell r="B15303" t="str">
            <v>AKP5579</v>
          </cell>
          <cell r="C15303" t="str">
            <v>先生</v>
          </cell>
          <cell r="D15303" t="str">
            <v>游惟</v>
          </cell>
          <cell r="E15303" t="str">
            <v>游惟先生</v>
          </cell>
          <cell r="F15303">
            <v>972500910</v>
          </cell>
        </row>
        <row r="15304">
          <cell r="A15304" t="str">
            <v>WT88523</v>
          </cell>
          <cell r="B15304" t="str">
            <v>APY0526</v>
          </cell>
          <cell r="C15304" t="str">
            <v>先生</v>
          </cell>
          <cell r="D15304" t="str">
            <v>陳柏諭</v>
          </cell>
          <cell r="E15304" t="str">
            <v>陳柏諭先生</v>
          </cell>
          <cell r="F15304">
            <v>922959436</v>
          </cell>
        </row>
        <row r="15305">
          <cell r="A15305" t="str">
            <v>WT88540</v>
          </cell>
          <cell r="B15305" t="str">
            <v>AMY5355</v>
          </cell>
          <cell r="C15305" t="str">
            <v>先生</v>
          </cell>
          <cell r="D15305" t="str">
            <v>艾迪麥創意國際有限公司蔡東奇</v>
          </cell>
          <cell r="E15305" t="str">
            <v>蔡東奇先生</v>
          </cell>
          <cell r="F15305">
            <v>932034337</v>
          </cell>
        </row>
        <row r="15306">
          <cell r="A15306" t="str">
            <v>WT88546</v>
          </cell>
          <cell r="B15306" t="str">
            <v>AKR8837</v>
          </cell>
          <cell r="C15306" t="str">
            <v>先生</v>
          </cell>
          <cell r="D15306" t="str">
            <v>陳遠勛</v>
          </cell>
          <cell r="E15306" t="str">
            <v>陳尚甫先生</v>
          </cell>
          <cell r="F15306">
            <v>930948256</v>
          </cell>
        </row>
        <row r="15307">
          <cell r="A15307" t="str">
            <v>WT88942</v>
          </cell>
          <cell r="B15307" t="str">
            <v>ANA7089</v>
          </cell>
          <cell r="C15307" t="str">
            <v>先生</v>
          </cell>
          <cell r="D15307" t="str">
            <v>王宸禕</v>
          </cell>
          <cell r="E15307" t="str">
            <v>蔡秉和先生</v>
          </cell>
          <cell r="F15307">
            <v>988971871</v>
          </cell>
        </row>
        <row r="15308">
          <cell r="A15308" t="str">
            <v>WT88944</v>
          </cell>
          <cell r="B15308" t="str">
            <v>ANV2638</v>
          </cell>
          <cell r="C15308" t="str">
            <v>先生</v>
          </cell>
          <cell r="D15308" t="str">
            <v>王登翊</v>
          </cell>
          <cell r="E15308" t="str">
            <v>王登翊先生</v>
          </cell>
          <cell r="F15308">
            <v>936998339</v>
          </cell>
        </row>
        <row r="15309">
          <cell r="A15309" t="str">
            <v>WT89260</v>
          </cell>
          <cell r="B15309" t="str">
            <v>ARE0203</v>
          </cell>
          <cell r="C15309" t="str">
            <v>先生</v>
          </cell>
          <cell r="D15309" t="str">
            <v>楊文國</v>
          </cell>
          <cell r="E15309" t="str">
            <v>楊文國先生</v>
          </cell>
          <cell r="F15309">
            <v>927292540</v>
          </cell>
        </row>
        <row r="15310">
          <cell r="A15310" t="str">
            <v>WT89318</v>
          </cell>
          <cell r="B15310" t="str">
            <v>ANU0817</v>
          </cell>
          <cell r="C15310" t="str">
            <v>小姐</v>
          </cell>
          <cell r="D15310" t="str">
            <v>邱琦芳</v>
          </cell>
          <cell r="E15310" t="str">
            <v>邱琦芳小姐</v>
          </cell>
          <cell r="F15310">
            <v>938085608</v>
          </cell>
        </row>
        <row r="15311">
          <cell r="A15311" t="str">
            <v>WT89474</v>
          </cell>
          <cell r="B15311" t="str">
            <v>AQD5563</v>
          </cell>
          <cell r="C15311" t="str">
            <v>先生</v>
          </cell>
          <cell r="D15311" t="str">
            <v>施紹凱</v>
          </cell>
          <cell r="E15311" t="str">
            <v>施紹凱先生</v>
          </cell>
          <cell r="F15311">
            <v>937731747</v>
          </cell>
        </row>
        <row r="15312">
          <cell r="A15312" t="str">
            <v>WT89542</v>
          </cell>
          <cell r="B15312" t="str">
            <v>ANW8955</v>
          </cell>
          <cell r="C15312" t="str">
            <v>先生</v>
          </cell>
          <cell r="D15312" t="str">
            <v>廖冠傑</v>
          </cell>
          <cell r="E15312" t="str">
            <v>廖冠傑先生</v>
          </cell>
          <cell r="F15312">
            <v>915866836</v>
          </cell>
        </row>
        <row r="15313">
          <cell r="A15313" t="str">
            <v>WT89651</v>
          </cell>
          <cell r="B15313" t="str">
            <v>ARF7697</v>
          </cell>
          <cell r="C15313" t="str">
            <v>先生</v>
          </cell>
          <cell r="D15313" t="str">
            <v>林智偉</v>
          </cell>
          <cell r="E15313" t="str">
            <v>林智偉先生</v>
          </cell>
          <cell r="F15313">
            <v>925883702</v>
          </cell>
        </row>
        <row r="15314">
          <cell r="A15314" t="str">
            <v>WT89655</v>
          </cell>
          <cell r="B15314" t="str">
            <v>ANZ7221</v>
          </cell>
          <cell r="C15314" t="str">
            <v>先生</v>
          </cell>
          <cell r="D15314" t="str">
            <v>偉士田車業行田家仁</v>
          </cell>
          <cell r="E15314" t="str">
            <v>田家仁先生</v>
          </cell>
          <cell r="F15314">
            <v>972181721</v>
          </cell>
        </row>
        <row r="15315">
          <cell r="A15315" t="str">
            <v>WT89698</v>
          </cell>
          <cell r="B15315" t="str">
            <v>RBC5210</v>
          </cell>
          <cell r="C15315" t="str">
            <v>先生</v>
          </cell>
          <cell r="D15315" t="str">
            <v>慶緯國際實業有限公司(和運租車)陳泰全</v>
          </cell>
          <cell r="E15315" t="str">
            <v>陳泰全先生</v>
          </cell>
          <cell r="F15315">
            <v>975277022</v>
          </cell>
        </row>
        <row r="15316">
          <cell r="A15316" t="str">
            <v>WT91081</v>
          </cell>
          <cell r="B15316" t="str">
            <v>ASB3221</v>
          </cell>
          <cell r="C15316" t="str">
            <v>小姐</v>
          </cell>
          <cell r="D15316" t="str">
            <v>吳蜜</v>
          </cell>
          <cell r="E15316" t="str">
            <v>洪雅齡小姐</v>
          </cell>
          <cell r="F15316">
            <v>922785767</v>
          </cell>
        </row>
        <row r="15317">
          <cell r="A15317" t="str">
            <v>WT91094</v>
          </cell>
          <cell r="B15317" t="str">
            <v>ATA6167</v>
          </cell>
          <cell r="C15317" t="str">
            <v>小姐</v>
          </cell>
          <cell r="D15317" t="str">
            <v>王怡惠</v>
          </cell>
          <cell r="E15317" t="str">
            <v>王怡惠小姐</v>
          </cell>
          <cell r="F15317">
            <v>905112318</v>
          </cell>
        </row>
        <row r="15318">
          <cell r="A15318" t="str">
            <v>Z193299</v>
          </cell>
          <cell r="B15318" t="str">
            <v>AX357</v>
          </cell>
          <cell r="C15318" t="str">
            <v>先生</v>
          </cell>
          <cell r="D15318" t="str">
            <v>林政勳</v>
          </cell>
          <cell r="E15318" t="str">
            <v>林政勳先生</v>
          </cell>
          <cell r="F15318">
            <v>918818989</v>
          </cell>
        </row>
        <row r="15319">
          <cell r="A15319" t="str">
            <v>B234868</v>
          </cell>
          <cell r="B15319" t="str">
            <v>AXF9807</v>
          </cell>
          <cell r="C15319" t="str">
            <v>先生</v>
          </cell>
          <cell r="D15319" t="str">
            <v>鎔德股份有限公司</v>
          </cell>
          <cell r="E15319" t="str">
            <v>陳欽榮先生</v>
          </cell>
          <cell r="F15319">
            <v>933038417</v>
          </cell>
        </row>
        <row r="15320">
          <cell r="A15320" t="str">
            <v>BM92109</v>
          </cell>
          <cell r="B15320" t="str">
            <v>AXF9723</v>
          </cell>
          <cell r="C15320" t="str">
            <v>先生</v>
          </cell>
          <cell r="D15320" t="str">
            <v>鎔德股份有限公司</v>
          </cell>
          <cell r="E15320" t="str">
            <v>陳欽榮先生</v>
          </cell>
          <cell r="F15320">
            <v>933038417</v>
          </cell>
        </row>
        <row r="15321">
          <cell r="A15321" t="str">
            <v>TZ90613</v>
          </cell>
          <cell r="B15321" t="str">
            <v>8228YE</v>
          </cell>
          <cell r="C15321" t="str">
            <v>小姐</v>
          </cell>
          <cell r="D15321" t="str">
            <v>黃婷筠</v>
          </cell>
          <cell r="E15321" t="str">
            <v>黃婷筠小姐</v>
          </cell>
          <cell r="F15321">
            <v>988339586</v>
          </cell>
        </row>
        <row r="15322">
          <cell r="A15322" t="str">
            <v>G267338</v>
          </cell>
          <cell r="B15322" t="str">
            <v>AWY5689</v>
          </cell>
          <cell r="C15322" t="str">
            <v>先生</v>
          </cell>
          <cell r="D15322" t="str">
            <v>李逢德</v>
          </cell>
          <cell r="E15322" t="str">
            <v>李逢德先生</v>
          </cell>
          <cell r="F15322">
            <v>910222290</v>
          </cell>
        </row>
        <row r="15323">
          <cell r="A15323" t="str">
            <v>PA62950</v>
          </cell>
          <cell r="B15323" t="str">
            <v>4610J2</v>
          </cell>
          <cell r="C15323" t="str">
            <v>先生</v>
          </cell>
          <cell r="D15323" t="str">
            <v>郭君烈</v>
          </cell>
          <cell r="E15323" t="str">
            <v>郭君烈先生</v>
          </cell>
          <cell r="F15323">
            <v>972717312</v>
          </cell>
        </row>
        <row r="15324">
          <cell r="A15324" t="str">
            <v>0S33333</v>
          </cell>
          <cell r="B15324" t="str">
            <v>RCH2582</v>
          </cell>
          <cell r="C15324" t="str">
            <v>先生</v>
          </cell>
          <cell r="D15324" t="str">
            <v>楊岱錡</v>
          </cell>
          <cell r="E15324" t="str">
            <v>楊岱錡先生</v>
          </cell>
          <cell r="F15324">
            <v>920795063</v>
          </cell>
        </row>
        <row r="15325">
          <cell r="A15325" t="str">
            <v>NR17002</v>
          </cell>
          <cell r="B15325" t="str">
            <v>AKS6707</v>
          </cell>
          <cell r="C15325" t="str">
            <v>先生</v>
          </cell>
          <cell r="D15325" t="str">
            <v>林鈺凱</v>
          </cell>
          <cell r="E15325" t="str">
            <v>林鈺凱先生</v>
          </cell>
          <cell r="F15325">
            <v>923551205</v>
          </cell>
        </row>
        <row r="15326">
          <cell r="A15326" t="str">
            <v>VC90112</v>
          </cell>
          <cell r="B15326" t="str">
            <v>AXF9713</v>
          </cell>
          <cell r="C15326" t="str">
            <v>先生</v>
          </cell>
          <cell r="D15326" t="str">
            <v>陳欽榮</v>
          </cell>
          <cell r="E15326" t="str">
            <v>陳欽榮先生</v>
          </cell>
          <cell r="F15326">
            <v>933038417</v>
          </cell>
        </row>
        <row r="15327">
          <cell r="A15327" t="str">
            <v>LB93275</v>
          </cell>
          <cell r="B15327" t="str">
            <v>AXF9760</v>
          </cell>
          <cell r="C15327" t="str">
            <v>先生</v>
          </cell>
          <cell r="D15327" t="str">
            <v>陳欽榮</v>
          </cell>
          <cell r="E15327" t="str">
            <v>陳欽榮先生</v>
          </cell>
          <cell r="F15327">
            <v>933038417</v>
          </cell>
        </row>
        <row r="15328">
          <cell r="A15328" t="str">
            <v>2H41841</v>
          </cell>
          <cell r="B15328" t="str">
            <v>AYT1118</v>
          </cell>
          <cell r="C15328" t="str">
            <v>先生</v>
          </cell>
          <cell r="D15328" t="str">
            <v>簡慶勳</v>
          </cell>
          <cell r="E15328" t="str">
            <v>簡慶勳先生</v>
          </cell>
          <cell r="F15328">
            <v>928949128</v>
          </cell>
        </row>
        <row r="15329">
          <cell r="A15329" t="str">
            <v>G873536</v>
          </cell>
          <cell r="B15329" t="str">
            <v>RBP7160</v>
          </cell>
          <cell r="C15329" t="str">
            <v>先生</v>
          </cell>
          <cell r="D15329" t="str">
            <v>聯邦國際租賃股份有限公司-魏豫京</v>
          </cell>
          <cell r="E15329" t="str">
            <v>魏豫京先生</v>
          </cell>
          <cell r="F15329">
            <v>911657881</v>
          </cell>
        </row>
        <row r="15330">
          <cell r="A15330" t="str">
            <v>0B71248</v>
          </cell>
          <cell r="B15330" t="str">
            <v>RBC6812</v>
          </cell>
          <cell r="C15330" t="str">
            <v>先生</v>
          </cell>
          <cell r="D15330" t="str">
            <v>陳文正</v>
          </cell>
          <cell r="E15330" t="str">
            <v>陳文正先生</v>
          </cell>
          <cell r="F15330">
            <v>987167191</v>
          </cell>
        </row>
        <row r="15331">
          <cell r="A15331" t="str">
            <v>V913388</v>
          </cell>
          <cell r="B15331" t="str">
            <v>ATW0629</v>
          </cell>
          <cell r="C15331" t="str">
            <v>先生</v>
          </cell>
          <cell r="D15331" t="str">
            <v>廖祥鈞</v>
          </cell>
          <cell r="E15331" t="str">
            <v>廖祥鈞先生</v>
          </cell>
          <cell r="F15331">
            <v>975198001</v>
          </cell>
        </row>
        <row r="15332">
          <cell r="A15332" t="str">
            <v>0K98644</v>
          </cell>
          <cell r="B15332" t="str">
            <v>RBC8186</v>
          </cell>
          <cell r="C15332" t="str">
            <v>小姐</v>
          </cell>
          <cell r="D15332" t="str">
            <v>歐力士小客車租賃股份有限公司-蘇羽禎 小姐</v>
          </cell>
          <cell r="E15332" t="str">
            <v>蘇羽禎小姐</v>
          </cell>
          <cell r="F15332">
            <v>933751400</v>
          </cell>
        </row>
        <row r="15333">
          <cell r="A15333" t="str">
            <v>5K57046</v>
          </cell>
          <cell r="B15333" t="str">
            <v>AXF6760</v>
          </cell>
          <cell r="C15333" t="str">
            <v>先生</v>
          </cell>
          <cell r="D15333" t="str">
            <v>孫士軒</v>
          </cell>
          <cell r="E15333" t="str">
            <v>孫士軒先生</v>
          </cell>
          <cell r="F15333">
            <v>910105620</v>
          </cell>
        </row>
        <row r="15334">
          <cell r="A15334" t="str">
            <v>G369317</v>
          </cell>
          <cell r="B15334" t="str">
            <v>ARJ1638</v>
          </cell>
          <cell r="C15334" t="str">
            <v>小姐</v>
          </cell>
          <cell r="D15334" t="str">
            <v>知慧科技股份有限公司-汪鎂蘭</v>
          </cell>
          <cell r="E15334" t="str">
            <v>汪鎂蘭小姐</v>
          </cell>
          <cell r="F15334">
            <v>935375738</v>
          </cell>
        </row>
        <row r="15335">
          <cell r="A15335" t="str">
            <v>G869850</v>
          </cell>
          <cell r="B15335" t="str">
            <v>AXB5776</v>
          </cell>
          <cell r="C15335" t="str">
            <v>先生</v>
          </cell>
          <cell r="D15335" t="str">
            <v>江淮鋅</v>
          </cell>
          <cell r="E15335" t="str">
            <v>江淮鋅先生</v>
          </cell>
          <cell r="F15335">
            <v>911940995</v>
          </cell>
        </row>
        <row r="15336">
          <cell r="A15336" t="str">
            <v>5E85047</v>
          </cell>
          <cell r="B15336" t="str">
            <v>APJ3188</v>
          </cell>
          <cell r="C15336" t="str">
            <v>小姐</v>
          </cell>
          <cell r="D15336" t="str">
            <v>蕭佳玉</v>
          </cell>
          <cell r="E15336" t="str">
            <v>蕭佳玉小姐</v>
          </cell>
          <cell r="F15336">
            <v>920929306</v>
          </cell>
        </row>
        <row r="15337">
          <cell r="A15337" t="str">
            <v>VS25647</v>
          </cell>
          <cell r="B15337" t="str">
            <v>AAA7179</v>
          </cell>
          <cell r="C15337" t="str">
            <v>先生</v>
          </cell>
          <cell r="D15337" t="str">
            <v>林彥廷</v>
          </cell>
          <cell r="E15337" t="str">
            <v>林彥廷先生</v>
          </cell>
          <cell r="F15337">
            <v>928993032</v>
          </cell>
        </row>
        <row r="15338">
          <cell r="A15338" t="str">
            <v>BH85870</v>
          </cell>
          <cell r="B15338" t="str">
            <v>RCC1771</v>
          </cell>
          <cell r="C15338" t="str">
            <v>小姐</v>
          </cell>
          <cell r="D15338" t="str">
            <v>池佳音</v>
          </cell>
          <cell r="E15338" t="str">
            <v>池佳音小姐</v>
          </cell>
          <cell r="F15338">
            <v>921690306</v>
          </cell>
        </row>
        <row r="15339">
          <cell r="A15339" t="str">
            <v>V483133</v>
          </cell>
          <cell r="B15339" t="str">
            <v>TDF9888</v>
          </cell>
          <cell r="C15339" t="str">
            <v>先生</v>
          </cell>
          <cell r="D15339" t="str">
            <v>白震緯</v>
          </cell>
          <cell r="E15339" t="str">
            <v>白震緯先生</v>
          </cell>
          <cell r="F15339">
            <v>955570567</v>
          </cell>
        </row>
        <row r="15340">
          <cell r="A15340" t="str">
            <v>G717618</v>
          </cell>
          <cell r="B15340" t="str">
            <v>AXJ3795</v>
          </cell>
          <cell r="C15340" t="str">
            <v>小姐</v>
          </cell>
          <cell r="D15340" t="str">
            <v>陳秀雯</v>
          </cell>
          <cell r="E15340" t="str">
            <v>陳秀雯小姐</v>
          </cell>
          <cell r="F15340">
            <v>989645050</v>
          </cell>
        </row>
        <row r="15341">
          <cell r="A15341" t="str">
            <v>NR22366</v>
          </cell>
          <cell r="B15341" t="str">
            <v>RCD9229</v>
          </cell>
          <cell r="C15341" t="str">
            <v>先生</v>
          </cell>
          <cell r="D15341" t="str">
            <v>游仁威</v>
          </cell>
          <cell r="E15341" t="str">
            <v>游仁威先生</v>
          </cell>
          <cell r="F15341">
            <v>928561421</v>
          </cell>
        </row>
        <row r="15342">
          <cell r="A15342" t="str">
            <v>EE15481</v>
          </cell>
          <cell r="B15342" t="str">
            <v>AXF9631</v>
          </cell>
          <cell r="C15342" t="str">
            <v>先生</v>
          </cell>
          <cell r="D15342" t="str">
            <v>陳德益</v>
          </cell>
          <cell r="E15342" t="str">
            <v>陳德益先生</v>
          </cell>
          <cell r="F15342">
            <v>87918181</v>
          </cell>
        </row>
        <row r="15343">
          <cell r="A15343" t="str">
            <v>AC98334</v>
          </cell>
          <cell r="B15343" t="str">
            <v>RCH5905</v>
          </cell>
          <cell r="C15343" t="str">
            <v>小姐</v>
          </cell>
          <cell r="D15343" t="str">
            <v>盧韻竹</v>
          </cell>
          <cell r="E15343" t="str">
            <v>盧韻竹小姐</v>
          </cell>
          <cell r="F15343">
            <v>935199975</v>
          </cell>
        </row>
        <row r="15344">
          <cell r="A15344" t="str">
            <v>G342048</v>
          </cell>
          <cell r="B15344" t="str">
            <v>AND1237</v>
          </cell>
          <cell r="C15344" t="str">
            <v>先生</v>
          </cell>
          <cell r="D15344" t="str">
            <v>吳承穎</v>
          </cell>
          <cell r="E15344" t="str">
            <v>吳承穎先生</v>
          </cell>
          <cell r="F15344">
            <v>936872695</v>
          </cell>
        </row>
        <row r="15345">
          <cell r="A15345" t="str">
            <v>DZ35320</v>
          </cell>
          <cell r="B15345" t="str">
            <v>AFK1613</v>
          </cell>
          <cell r="C15345" t="str">
            <v>先生</v>
          </cell>
          <cell r="D15345" t="str">
            <v>劉俊如</v>
          </cell>
          <cell r="E15345" t="str">
            <v>劉俊如先生</v>
          </cell>
          <cell r="F15345">
            <v>937914892</v>
          </cell>
        </row>
        <row r="15346">
          <cell r="A15346" t="str">
            <v>F439971</v>
          </cell>
          <cell r="B15346" t="str">
            <v>ATK1982</v>
          </cell>
          <cell r="C15346" t="str">
            <v>先生</v>
          </cell>
          <cell r="D15346" t="str">
            <v>留邵瑋</v>
          </cell>
          <cell r="E15346" t="str">
            <v>留邵瑋先生</v>
          </cell>
          <cell r="F15346">
            <v>955185853</v>
          </cell>
        </row>
        <row r="15347">
          <cell r="A15347" t="str">
            <v>D674836</v>
          </cell>
          <cell r="B15347" t="str">
            <v>AUE5689</v>
          </cell>
          <cell r="C15347" t="str">
            <v>小姐</v>
          </cell>
          <cell r="D15347" t="str">
            <v>史靜宜</v>
          </cell>
          <cell r="E15347" t="str">
            <v>史靜宜小姐</v>
          </cell>
          <cell r="F15347">
            <v>931151885</v>
          </cell>
        </row>
        <row r="15348">
          <cell r="A15348" t="str">
            <v>0Y30650</v>
          </cell>
          <cell r="B15348" t="str">
            <v>AXJ6511</v>
          </cell>
          <cell r="C15348" t="str">
            <v>小姐</v>
          </cell>
          <cell r="D15348" t="str">
            <v>趙竹君</v>
          </cell>
          <cell r="E15348" t="str">
            <v>趙竹君小姐</v>
          </cell>
          <cell r="F15348">
            <v>952896687</v>
          </cell>
        </row>
        <row r="15349">
          <cell r="A15349" t="str">
            <v>V958213</v>
          </cell>
          <cell r="B15349" t="str">
            <v>ATY2130</v>
          </cell>
          <cell r="C15349" t="str">
            <v>小姐</v>
          </cell>
          <cell r="D15349" t="str">
            <v>施婷文</v>
          </cell>
          <cell r="E15349" t="str">
            <v>施婷文小姐</v>
          </cell>
          <cell r="F15349">
            <v>955417679</v>
          </cell>
        </row>
        <row r="15350">
          <cell r="A15350" t="str">
            <v>BH87872</v>
          </cell>
          <cell r="B15350" t="str">
            <v>AXF9135</v>
          </cell>
          <cell r="C15350" t="str">
            <v>先生</v>
          </cell>
          <cell r="D15350" t="str">
            <v>莊鎧駿</v>
          </cell>
          <cell r="E15350" t="str">
            <v>莊鎧駿先生</v>
          </cell>
          <cell r="F15350">
            <v>919968011</v>
          </cell>
        </row>
        <row r="15351">
          <cell r="A15351" t="str">
            <v>KT52649</v>
          </cell>
          <cell r="B15351" t="str">
            <v>AGK6976</v>
          </cell>
          <cell r="C15351" t="str">
            <v>小姐</v>
          </cell>
          <cell r="D15351" t="str">
            <v>鄭如薇</v>
          </cell>
          <cell r="E15351" t="str">
            <v>鄭如薇小姐</v>
          </cell>
          <cell r="F15351">
            <v>988037531</v>
          </cell>
        </row>
        <row r="15352">
          <cell r="A15352" t="str">
            <v>L739850</v>
          </cell>
          <cell r="B15352" t="str">
            <v>ATC5217</v>
          </cell>
          <cell r="C15352" t="str">
            <v>小姐</v>
          </cell>
          <cell r="D15352" t="str">
            <v>曾翊琳</v>
          </cell>
          <cell r="E15352" t="str">
            <v>曾翊琳小姐</v>
          </cell>
        </row>
        <row r="15353">
          <cell r="A15353" t="str">
            <v>CN71367</v>
          </cell>
          <cell r="B15353" t="str">
            <v>1626ZW</v>
          </cell>
          <cell r="C15353" t="str">
            <v>先生</v>
          </cell>
          <cell r="D15353" t="str">
            <v>瀚亞證券投資信託(股)有限公司-陳先生</v>
          </cell>
          <cell r="E15353" t="str">
            <v>陳先生</v>
          </cell>
          <cell r="F15353">
            <v>917516656</v>
          </cell>
        </row>
        <row r="15354">
          <cell r="A15354" t="str">
            <v>VU18332</v>
          </cell>
          <cell r="B15354" t="str">
            <v>1312J8</v>
          </cell>
          <cell r="C15354" t="str">
            <v>先生</v>
          </cell>
          <cell r="D15354" t="str">
            <v>伍光宇</v>
          </cell>
          <cell r="E15354" t="str">
            <v>伍光宇先生</v>
          </cell>
          <cell r="F15354">
            <v>988137310</v>
          </cell>
        </row>
        <row r="15355">
          <cell r="A15355" t="str">
            <v>DY03326</v>
          </cell>
          <cell r="B15355" t="str">
            <v>ACP0636</v>
          </cell>
          <cell r="C15355" t="str">
            <v>小姐</v>
          </cell>
          <cell r="D15355" t="str">
            <v>毛淑惠 小姐</v>
          </cell>
          <cell r="E15355" t="str">
            <v>廖文維先生</v>
          </cell>
          <cell r="F15355">
            <v>982588328</v>
          </cell>
        </row>
        <row r="15356">
          <cell r="A15356" t="str">
            <v>G368055</v>
          </cell>
          <cell r="B15356" t="str">
            <v>AQX3309</v>
          </cell>
          <cell r="C15356" t="str">
            <v>先生</v>
          </cell>
          <cell r="D15356" t="str">
            <v>黃建華</v>
          </cell>
          <cell r="E15356" t="str">
            <v>黃建華先生</v>
          </cell>
          <cell r="F15356">
            <v>920638662</v>
          </cell>
        </row>
        <row r="15357">
          <cell r="A15357" t="str">
            <v>5B01100</v>
          </cell>
          <cell r="B15357" t="str">
            <v>AXE9623</v>
          </cell>
          <cell r="C15357" t="str">
            <v>先生</v>
          </cell>
          <cell r="D15357" t="str">
            <v>劉嘉興</v>
          </cell>
          <cell r="E15357" t="str">
            <v>劉嘉興先生</v>
          </cell>
          <cell r="F15357">
            <v>921256888</v>
          </cell>
        </row>
        <row r="15358">
          <cell r="A15358" t="str">
            <v>TM28434</v>
          </cell>
          <cell r="B15358" t="str">
            <v>AXG9910</v>
          </cell>
          <cell r="C15358" t="str">
            <v>小姐</v>
          </cell>
          <cell r="D15358" t="str">
            <v>張婷婷</v>
          </cell>
          <cell r="E15358" t="str">
            <v>張婷婷小姐</v>
          </cell>
          <cell r="F15358">
            <v>937062002</v>
          </cell>
        </row>
        <row r="15359">
          <cell r="A15359" t="str">
            <v>BH88534</v>
          </cell>
          <cell r="B15359" t="str">
            <v>BAL5999</v>
          </cell>
          <cell r="C15359" t="str">
            <v>小姐</v>
          </cell>
          <cell r="D15359" t="str">
            <v>石豆國際整合行銷有限公司-施依欣</v>
          </cell>
          <cell r="E15359" t="str">
            <v>施依欣小姐</v>
          </cell>
          <cell r="F15359">
            <v>920087471</v>
          </cell>
        </row>
        <row r="15360">
          <cell r="A15360" t="str">
            <v>V431428</v>
          </cell>
          <cell r="B15360" t="str">
            <v>ATA1199</v>
          </cell>
          <cell r="C15360" t="str">
            <v>先生</v>
          </cell>
          <cell r="D15360" t="str">
            <v>蔡孟宏</v>
          </cell>
          <cell r="E15360" t="str">
            <v>蔡孟宏先生</v>
          </cell>
          <cell r="F15360">
            <v>987859503</v>
          </cell>
        </row>
        <row r="15361">
          <cell r="A15361" t="str">
            <v>VK20857</v>
          </cell>
          <cell r="B15361" t="str">
            <v>8551YK</v>
          </cell>
          <cell r="C15361" t="str">
            <v>小姐</v>
          </cell>
          <cell r="D15361" t="str">
            <v>江伊茹</v>
          </cell>
          <cell r="E15361" t="str">
            <v>江伊茹小姐</v>
          </cell>
          <cell r="F15361">
            <v>930433000</v>
          </cell>
        </row>
        <row r="15362">
          <cell r="A15362" t="str">
            <v>NN45349</v>
          </cell>
          <cell r="B15362" t="str">
            <v>9466J5</v>
          </cell>
          <cell r="C15362" t="str">
            <v>先生</v>
          </cell>
          <cell r="D15362" t="str">
            <v>趙善任</v>
          </cell>
          <cell r="E15362" t="str">
            <v>趙善任先生</v>
          </cell>
          <cell r="F15362">
            <v>911287875</v>
          </cell>
        </row>
        <row r="15363">
          <cell r="A15363" t="str">
            <v>V425927</v>
          </cell>
          <cell r="B15363" t="str">
            <v>ATE3082</v>
          </cell>
          <cell r="C15363" t="str">
            <v>先生</v>
          </cell>
          <cell r="D15363" t="str">
            <v>黃漢隆</v>
          </cell>
          <cell r="E15363" t="str">
            <v>黃漢隆先生</v>
          </cell>
          <cell r="F15363">
            <v>918702558</v>
          </cell>
        </row>
        <row r="15364">
          <cell r="A15364" t="str">
            <v>3D64275</v>
          </cell>
          <cell r="B15364" t="str">
            <v>ATF5682</v>
          </cell>
          <cell r="C15364" t="str">
            <v>先生</v>
          </cell>
          <cell r="D15364" t="str">
            <v>陳松江</v>
          </cell>
          <cell r="E15364" t="str">
            <v>陳松江先生</v>
          </cell>
          <cell r="F15364">
            <v>911852355</v>
          </cell>
        </row>
        <row r="15365">
          <cell r="A15365" t="str">
            <v>5J19059</v>
          </cell>
          <cell r="B15365" t="str">
            <v>AZE1028</v>
          </cell>
          <cell r="C15365" t="str">
            <v>先生</v>
          </cell>
          <cell r="D15365" t="str">
            <v>陳紀憲</v>
          </cell>
          <cell r="E15365" t="str">
            <v>陳紀憲先生</v>
          </cell>
          <cell r="F15365">
            <v>919988215</v>
          </cell>
        </row>
        <row r="15366">
          <cell r="A15366" t="str">
            <v>P638356</v>
          </cell>
          <cell r="B15366" t="str">
            <v>AKN8318</v>
          </cell>
          <cell r="C15366" t="str">
            <v>小姐</v>
          </cell>
          <cell r="D15366" t="str">
            <v>黃秀玉</v>
          </cell>
          <cell r="E15366" t="str">
            <v>黃秀玉小姐</v>
          </cell>
          <cell r="F15366">
            <v>928288456</v>
          </cell>
        </row>
        <row r="15367">
          <cell r="A15367" t="str">
            <v>5H26603</v>
          </cell>
          <cell r="B15367" t="str">
            <v>AXJ8680</v>
          </cell>
          <cell r="C15367" t="str">
            <v>先生</v>
          </cell>
          <cell r="D15367" t="str">
            <v>何銘勛</v>
          </cell>
          <cell r="E15367" t="str">
            <v>何銘勛先生</v>
          </cell>
          <cell r="F15367">
            <v>910010727</v>
          </cell>
        </row>
        <row r="15368">
          <cell r="A15368" t="str">
            <v>G104296</v>
          </cell>
          <cell r="B15368" t="str">
            <v>AQJ1967</v>
          </cell>
          <cell r="C15368" t="str">
            <v>先生</v>
          </cell>
          <cell r="D15368" t="str">
            <v>游鴻隆</v>
          </cell>
          <cell r="E15368" t="str">
            <v>游鴻隆先生</v>
          </cell>
          <cell r="F15368">
            <v>932010968</v>
          </cell>
        </row>
        <row r="15369">
          <cell r="A15369" t="str">
            <v>2E10314</v>
          </cell>
          <cell r="B15369" t="str">
            <v>ATV6875</v>
          </cell>
          <cell r="C15369" t="str">
            <v>先生</v>
          </cell>
          <cell r="D15369" t="str">
            <v>廖本隆</v>
          </cell>
          <cell r="E15369" t="str">
            <v>廖本隆先生</v>
          </cell>
          <cell r="F15369">
            <v>987282969</v>
          </cell>
        </row>
        <row r="15370">
          <cell r="A15370" t="str">
            <v>0V57037</v>
          </cell>
          <cell r="B15370" t="str">
            <v>RCA1809</v>
          </cell>
          <cell r="C15370" t="str">
            <v>先生</v>
          </cell>
          <cell r="D15370" t="str">
            <v>曾證峰</v>
          </cell>
          <cell r="E15370" t="str">
            <v>曾證峰先生</v>
          </cell>
          <cell r="F15370">
            <v>953108980</v>
          </cell>
        </row>
        <row r="15371">
          <cell r="A15371" t="str">
            <v>EE15701</v>
          </cell>
          <cell r="B15371" t="str">
            <v>BAX0509</v>
          </cell>
          <cell r="C15371" t="str">
            <v>小姐</v>
          </cell>
          <cell r="D15371" t="str">
            <v>劉欣怡</v>
          </cell>
          <cell r="E15371" t="str">
            <v>劉欣怡小姐</v>
          </cell>
          <cell r="F15371">
            <v>919278343</v>
          </cell>
        </row>
        <row r="15372">
          <cell r="A15372" t="str">
            <v>NU88470</v>
          </cell>
          <cell r="B15372" t="str">
            <v>AXA0695</v>
          </cell>
          <cell r="C15372" t="str">
            <v>小姐</v>
          </cell>
          <cell r="D15372" t="str">
            <v>呂映慈</v>
          </cell>
          <cell r="E15372" t="str">
            <v>呂映慈小姐</v>
          </cell>
          <cell r="F15372">
            <v>914144931</v>
          </cell>
        </row>
        <row r="15373">
          <cell r="A15373" t="str">
            <v>T451577</v>
          </cell>
          <cell r="B15373" t="str">
            <v>APY8888</v>
          </cell>
          <cell r="C15373" t="str">
            <v>先生</v>
          </cell>
          <cell r="D15373" t="str">
            <v>葉志偉</v>
          </cell>
          <cell r="E15373" t="str">
            <v>葉志偉先生</v>
          </cell>
          <cell r="F15373">
            <v>935837682</v>
          </cell>
        </row>
        <row r="15374">
          <cell r="A15374" t="str">
            <v>5G57903</v>
          </cell>
          <cell r="B15374" t="str">
            <v>AZA3366</v>
          </cell>
          <cell r="C15374" t="str">
            <v>小姐</v>
          </cell>
          <cell r="D15374" t="str">
            <v>張姵婷</v>
          </cell>
          <cell r="E15374" t="str">
            <v>張姵婷小姐</v>
          </cell>
          <cell r="F15374">
            <v>961225678</v>
          </cell>
        </row>
        <row r="15375">
          <cell r="A15375" t="str">
            <v>C622306</v>
          </cell>
          <cell r="B15375" t="str">
            <v>5523ZT</v>
          </cell>
          <cell r="C15375" t="str">
            <v>小姐</v>
          </cell>
          <cell r="D15375" t="str">
            <v>李琬馨</v>
          </cell>
          <cell r="E15375" t="str">
            <v>李琬馨小姐</v>
          </cell>
          <cell r="F15375">
            <v>928419420</v>
          </cell>
        </row>
        <row r="15376">
          <cell r="A15376" t="str">
            <v>0Z68012</v>
          </cell>
          <cell r="B15376" t="str">
            <v>AXG2112</v>
          </cell>
          <cell r="C15376" t="str">
            <v>先生</v>
          </cell>
          <cell r="D15376" t="str">
            <v>邱人傑</v>
          </cell>
          <cell r="E15376" t="str">
            <v>邱人傑先生</v>
          </cell>
          <cell r="F15376">
            <v>988778900</v>
          </cell>
        </row>
        <row r="15377">
          <cell r="A15377" t="str">
            <v>V987728</v>
          </cell>
          <cell r="B15377" t="str">
            <v>8997M2</v>
          </cell>
          <cell r="C15377" t="str">
            <v>先生</v>
          </cell>
          <cell r="D15377" t="str">
            <v>王基昌</v>
          </cell>
          <cell r="E15377" t="str">
            <v>王基昌先生</v>
          </cell>
          <cell r="F15377">
            <v>922885885</v>
          </cell>
        </row>
        <row r="15378">
          <cell r="A15378" t="str">
            <v>C571124</v>
          </cell>
          <cell r="B15378" t="str">
            <v>ABK2269</v>
          </cell>
          <cell r="C15378" t="str">
            <v>先生</v>
          </cell>
          <cell r="D15378" t="str">
            <v>陳國華</v>
          </cell>
          <cell r="E15378" t="str">
            <v>陳國華先生</v>
          </cell>
          <cell r="F15378">
            <v>938089555</v>
          </cell>
        </row>
        <row r="15379">
          <cell r="A15379" t="str">
            <v>F259301</v>
          </cell>
          <cell r="B15379" t="str">
            <v>AWK1080</v>
          </cell>
          <cell r="C15379" t="str">
            <v>先生</v>
          </cell>
          <cell r="D15379" t="str">
            <v>許維銘</v>
          </cell>
          <cell r="E15379" t="str">
            <v>許維銘先生</v>
          </cell>
          <cell r="F15379">
            <v>981139994</v>
          </cell>
        </row>
        <row r="15380">
          <cell r="A15380" t="str">
            <v>0Y30653</v>
          </cell>
          <cell r="B15380" t="str">
            <v>RCB9966</v>
          </cell>
          <cell r="C15380" t="str">
            <v>先生</v>
          </cell>
          <cell r="D15380" t="str">
            <v>施建光</v>
          </cell>
          <cell r="E15380" t="str">
            <v>施建光先生</v>
          </cell>
          <cell r="F15380">
            <v>928328716</v>
          </cell>
        </row>
        <row r="15381">
          <cell r="A15381" t="str">
            <v>K231919</v>
          </cell>
          <cell r="B15381" t="str">
            <v>AVG3333</v>
          </cell>
          <cell r="C15381" t="str">
            <v>先生</v>
          </cell>
          <cell r="D15381" t="str">
            <v>王誠宇</v>
          </cell>
          <cell r="E15381" t="str">
            <v>王誠宇先生</v>
          </cell>
          <cell r="F15381">
            <v>925234888</v>
          </cell>
        </row>
        <row r="15382">
          <cell r="A15382" t="str">
            <v>B235164</v>
          </cell>
          <cell r="B15382" t="str">
            <v>ASH5358</v>
          </cell>
          <cell r="C15382" t="str">
            <v>先生</v>
          </cell>
          <cell r="D15382" t="str">
            <v>陳振鵬</v>
          </cell>
          <cell r="E15382" t="str">
            <v>陳振鵬先生</v>
          </cell>
          <cell r="F15382">
            <v>922253211</v>
          </cell>
        </row>
        <row r="15383">
          <cell r="A15383" t="str">
            <v>0Y88089</v>
          </cell>
          <cell r="B15383" t="str">
            <v>AXG0309</v>
          </cell>
          <cell r="C15383" t="str">
            <v>先生</v>
          </cell>
          <cell r="D15383" t="str">
            <v>楊耀祖</v>
          </cell>
          <cell r="E15383" t="str">
            <v>楊耀祖先生</v>
          </cell>
          <cell r="F15383">
            <v>987278574</v>
          </cell>
        </row>
        <row r="15384">
          <cell r="A15384" t="str">
            <v>0Z68151</v>
          </cell>
          <cell r="B15384" t="str">
            <v>RCH1685</v>
          </cell>
          <cell r="C15384" t="str">
            <v>先生</v>
          </cell>
          <cell r="D15384" t="str">
            <v>曠開翔</v>
          </cell>
          <cell r="E15384" t="str">
            <v>曠開翔先生</v>
          </cell>
          <cell r="F15384">
            <v>912028118</v>
          </cell>
        </row>
        <row r="15385">
          <cell r="A15385" t="str">
            <v>GJ44341</v>
          </cell>
          <cell r="B15385" t="str">
            <v>RBZ5289</v>
          </cell>
          <cell r="C15385" t="str">
            <v>先生</v>
          </cell>
          <cell r="D15385" t="str">
            <v>吳進男</v>
          </cell>
          <cell r="E15385" t="str">
            <v>吳進男先生</v>
          </cell>
          <cell r="F15385">
            <v>910899289</v>
          </cell>
        </row>
        <row r="15386">
          <cell r="A15386" t="str">
            <v>GJ87482</v>
          </cell>
          <cell r="B15386" t="str">
            <v>ANN3363</v>
          </cell>
          <cell r="C15386" t="str">
            <v>先生</v>
          </cell>
          <cell r="D15386" t="str">
            <v>賴致良</v>
          </cell>
          <cell r="E15386" t="str">
            <v>賴致良先生</v>
          </cell>
          <cell r="F15386">
            <v>928129333</v>
          </cell>
        </row>
        <row r="15387">
          <cell r="A15387" t="str">
            <v>BH85372</v>
          </cell>
          <cell r="B15387" t="str">
            <v>RCB7218</v>
          </cell>
          <cell r="C15387" t="str">
            <v>小姐</v>
          </cell>
          <cell r="D15387" t="str">
            <v>張瑋玲</v>
          </cell>
          <cell r="E15387" t="str">
            <v>張瑋玲小姐</v>
          </cell>
          <cell r="F15387">
            <v>930659345</v>
          </cell>
        </row>
        <row r="15388">
          <cell r="A15388" t="str">
            <v>7A58969</v>
          </cell>
          <cell r="B15388" t="str">
            <v>AWZ8801</v>
          </cell>
          <cell r="C15388" t="str">
            <v>小姐</v>
          </cell>
          <cell r="D15388" t="str">
            <v>林貴玲</v>
          </cell>
          <cell r="E15388" t="str">
            <v>林貴玲小姐</v>
          </cell>
          <cell r="F15388">
            <v>909930368</v>
          </cell>
        </row>
        <row r="15389">
          <cell r="A15389" t="str">
            <v>K395609</v>
          </cell>
          <cell r="B15389" t="str">
            <v>AVD7128</v>
          </cell>
          <cell r="C15389" t="str">
            <v>先生</v>
          </cell>
          <cell r="D15389" t="str">
            <v>許智欽</v>
          </cell>
          <cell r="E15389" t="str">
            <v>許智欽先生</v>
          </cell>
          <cell r="F15389">
            <v>926685409</v>
          </cell>
        </row>
        <row r="15390">
          <cell r="A15390" t="str">
            <v>AF85809</v>
          </cell>
          <cell r="B15390" t="str">
            <v>AXH0101</v>
          </cell>
          <cell r="C15390" t="str">
            <v>先生</v>
          </cell>
          <cell r="D15390" t="str">
            <v>黃日安</v>
          </cell>
          <cell r="E15390" t="str">
            <v>黃日安先生</v>
          </cell>
          <cell r="F15390">
            <v>983252221</v>
          </cell>
        </row>
      </sheetData>
      <sheetData sheetId="16"/>
      <sheetData sheetId="17"/>
      <sheetData sheetId="18">
        <row r="1">
          <cell r="R1" t="str">
            <v>車身號碼</v>
          </cell>
        </row>
        <row r="2">
          <cell r="R2" t="str">
            <v>P639024</v>
          </cell>
        </row>
        <row r="3">
          <cell r="R3" t="str">
            <v>P641091</v>
          </cell>
        </row>
        <row r="4">
          <cell r="R4" t="str">
            <v>G874793</v>
          </cell>
        </row>
        <row r="5">
          <cell r="R5" t="str">
            <v>G405684</v>
          </cell>
        </row>
        <row r="6">
          <cell r="R6" t="str">
            <v>G651022</v>
          </cell>
        </row>
        <row r="7">
          <cell r="R7" t="str">
            <v>G651022</v>
          </cell>
        </row>
        <row r="8">
          <cell r="R8" t="str">
            <v>D009022</v>
          </cell>
        </row>
        <row r="9">
          <cell r="R9" t="str">
            <v>0K07685</v>
          </cell>
        </row>
        <row r="10">
          <cell r="R10" t="str">
            <v>G480057</v>
          </cell>
        </row>
        <row r="11">
          <cell r="R11" t="str">
            <v>BC88833</v>
          </cell>
        </row>
        <row r="12">
          <cell r="R12" t="str">
            <v>BC88833</v>
          </cell>
        </row>
        <row r="13">
          <cell r="R13" t="str">
            <v>G404263</v>
          </cell>
        </row>
        <row r="14">
          <cell r="R14" t="str">
            <v>G404263</v>
          </cell>
        </row>
        <row r="15">
          <cell r="R15" t="str">
            <v>D010357</v>
          </cell>
        </row>
        <row r="16">
          <cell r="R16" t="str">
            <v>D125283</v>
          </cell>
        </row>
        <row r="17">
          <cell r="R17" t="str">
            <v>5C58230</v>
          </cell>
        </row>
        <row r="18">
          <cell r="R18" t="str">
            <v>LF98359</v>
          </cell>
        </row>
        <row r="19">
          <cell r="R19" t="str">
            <v>5E02784</v>
          </cell>
        </row>
        <row r="20">
          <cell r="R20" t="str">
            <v>TY44184</v>
          </cell>
        </row>
        <row r="21">
          <cell r="R21" t="str">
            <v>BH87872</v>
          </cell>
        </row>
        <row r="22">
          <cell r="R22" t="str">
            <v>BH87872</v>
          </cell>
        </row>
        <row r="23">
          <cell r="R23" t="str">
            <v>K381698</v>
          </cell>
        </row>
        <row r="24">
          <cell r="R24" t="str">
            <v>0V46906</v>
          </cell>
        </row>
        <row r="25">
          <cell r="R25" t="str">
            <v>VW83576</v>
          </cell>
        </row>
        <row r="26">
          <cell r="R26" t="str">
            <v>2A69084</v>
          </cell>
        </row>
        <row r="27">
          <cell r="R27" t="str">
            <v>2A69084</v>
          </cell>
        </row>
        <row r="28">
          <cell r="R28" t="str">
            <v>0S32258</v>
          </cell>
        </row>
        <row r="29">
          <cell r="R29" t="str">
            <v>V589872</v>
          </cell>
        </row>
        <row r="30">
          <cell r="R30" t="str">
            <v>V589872</v>
          </cell>
        </row>
        <row r="31">
          <cell r="R31" t="str">
            <v>V589872</v>
          </cell>
        </row>
        <row r="32">
          <cell r="R32" t="str">
            <v>CN71485</v>
          </cell>
        </row>
        <row r="33">
          <cell r="R33" t="str">
            <v>D999572</v>
          </cell>
        </row>
        <row r="34">
          <cell r="R34" t="str">
            <v>D999572</v>
          </cell>
        </row>
        <row r="35">
          <cell r="R35" t="str">
            <v>G401328</v>
          </cell>
        </row>
        <row r="36">
          <cell r="R36" t="str">
            <v>G401328</v>
          </cell>
        </row>
        <row r="37">
          <cell r="R37" t="str">
            <v>V707815</v>
          </cell>
        </row>
        <row r="38">
          <cell r="R38" t="str">
            <v>V707815</v>
          </cell>
        </row>
        <row r="39">
          <cell r="R39" t="str">
            <v>V707815</v>
          </cell>
        </row>
        <row r="40">
          <cell r="R40" t="str">
            <v>V707815</v>
          </cell>
        </row>
        <row r="41">
          <cell r="R41" t="str">
            <v>V707815</v>
          </cell>
        </row>
        <row r="42">
          <cell r="R42" t="str">
            <v>V707815</v>
          </cell>
        </row>
        <row r="43">
          <cell r="R43" t="str">
            <v>G401369</v>
          </cell>
        </row>
        <row r="44">
          <cell r="R44" t="str">
            <v>G401369</v>
          </cell>
        </row>
        <row r="45">
          <cell r="R45" t="str">
            <v>BMW8888</v>
          </cell>
        </row>
        <row r="46">
          <cell r="R46" t="str">
            <v>B099462</v>
          </cell>
        </row>
        <row r="47">
          <cell r="R47" t="str">
            <v>B099462</v>
          </cell>
        </row>
        <row r="48">
          <cell r="R48" t="str">
            <v>G402007</v>
          </cell>
        </row>
        <row r="49">
          <cell r="R49" t="str">
            <v>G402007</v>
          </cell>
        </row>
        <row r="50">
          <cell r="R50" t="str">
            <v>G402007</v>
          </cell>
        </row>
        <row r="51">
          <cell r="R51" t="str">
            <v>G402007</v>
          </cell>
        </row>
        <row r="52">
          <cell r="R52" t="str">
            <v>DW85910</v>
          </cell>
        </row>
        <row r="53">
          <cell r="R53" t="str">
            <v>DW85910</v>
          </cell>
        </row>
        <row r="54">
          <cell r="R54" t="str">
            <v>3D65105</v>
          </cell>
        </row>
        <row r="55">
          <cell r="R55" t="str">
            <v>3D65105</v>
          </cell>
        </row>
        <row r="56">
          <cell r="R56" t="str">
            <v>V480189</v>
          </cell>
        </row>
        <row r="57">
          <cell r="R57" t="str">
            <v>V480189</v>
          </cell>
        </row>
        <row r="58">
          <cell r="R58" t="str">
            <v>V480189</v>
          </cell>
        </row>
        <row r="59">
          <cell r="R59" t="str">
            <v>G717568</v>
          </cell>
        </row>
        <row r="60">
          <cell r="R60" t="str">
            <v>F483879</v>
          </cell>
        </row>
        <row r="61">
          <cell r="R61" t="str">
            <v>F483879</v>
          </cell>
        </row>
        <row r="62">
          <cell r="R62" t="str">
            <v>3D65998</v>
          </cell>
        </row>
        <row r="63">
          <cell r="R63" t="str">
            <v>P893734</v>
          </cell>
        </row>
        <row r="64">
          <cell r="R64" t="str">
            <v>P893734</v>
          </cell>
        </row>
        <row r="65">
          <cell r="R65" t="str">
            <v>P893734</v>
          </cell>
        </row>
        <row r="66">
          <cell r="R66" t="str">
            <v>G176605</v>
          </cell>
        </row>
        <row r="67">
          <cell r="R67" t="str">
            <v>G176605</v>
          </cell>
        </row>
        <row r="68">
          <cell r="R68" t="str">
            <v>V480764</v>
          </cell>
        </row>
        <row r="69">
          <cell r="R69" t="str">
            <v>V480764</v>
          </cell>
        </row>
        <row r="70">
          <cell r="R70" t="str">
            <v>V336325</v>
          </cell>
        </row>
        <row r="71">
          <cell r="R71" t="str">
            <v>G808804</v>
          </cell>
        </row>
        <row r="72">
          <cell r="R72" t="str">
            <v>G808804</v>
          </cell>
        </row>
        <row r="73">
          <cell r="R73" t="str">
            <v>WM65660</v>
          </cell>
        </row>
        <row r="74">
          <cell r="R74" t="str">
            <v>0N35147</v>
          </cell>
        </row>
        <row r="75">
          <cell r="R75" t="str">
            <v>0N35147</v>
          </cell>
        </row>
        <row r="76">
          <cell r="R76" t="str">
            <v>D011549</v>
          </cell>
        </row>
        <row r="77">
          <cell r="R77" t="str">
            <v>0T92135</v>
          </cell>
        </row>
        <row r="78">
          <cell r="R78" t="str">
            <v>0T92135</v>
          </cell>
        </row>
        <row r="79">
          <cell r="R79" t="str">
            <v>B235331</v>
          </cell>
        </row>
        <row r="80">
          <cell r="R80" t="str">
            <v>V915629</v>
          </cell>
        </row>
        <row r="81">
          <cell r="R81" t="str">
            <v>NT25978</v>
          </cell>
        </row>
        <row r="82">
          <cell r="R82" t="str">
            <v>0N36051</v>
          </cell>
        </row>
        <row r="83">
          <cell r="R83" t="str">
            <v>0M36903</v>
          </cell>
        </row>
        <row r="84">
          <cell r="R84" t="str">
            <v>0M36903</v>
          </cell>
        </row>
        <row r="85">
          <cell r="R85" t="str">
            <v>BH85670</v>
          </cell>
        </row>
        <row r="86">
          <cell r="R86" t="str">
            <v>BH85670</v>
          </cell>
        </row>
        <row r="87">
          <cell r="R87" t="str">
            <v>BH85670</v>
          </cell>
        </row>
        <row r="88">
          <cell r="R88" t="str">
            <v>0V00645</v>
          </cell>
        </row>
        <row r="89">
          <cell r="R89" t="str">
            <v>0N38204</v>
          </cell>
        </row>
        <row r="90">
          <cell r="R90" t="str">
            <v>2C77460</v>
          </cell>
        </row>
        <row r="91">
          <cell r="R91" t="str">
            <v>2C77460</v>
          </cell>
        </row>
        <row r="92">
          <cell r="R92" t="str">
            <v>2C77460</v>
          </cell>
        </row>
        <row r="93">
          <cell r="R93" t="str">
            <v>D047121</v>
          </cell>
        </row>
        <row r="94">
          <cell r="R94" t="str">
            <v>K482707</v>
          </cell>
        </row>
        <row r="95">
          <cell r="R95" t="str">
            <v>K482707</v>
          </cell>
        </row>
        <row r="96">
          <cell r="R96" t="str">
            <v>EC75166</v>
          </cell>
        </row>
        <row r="97">
          <cell r="R97" t="str">
            <v>P894122</v>
          </cell>
        </row>
        <row r="98">
          <cell r="R98" t="str">
            <v>D876348</v>
          </cell>
        </row>
        <row r="99">
          <cell r="R99" t="str">
            <v>D876348</v>
          </cell>
        </row>
        <row r="100">
          <cell r="R100" t="str">
            <v>D876348</v>
          </cell>
        </row>
        <row r="101">
          <cell r="R101" t="str">
            <v>TK99194</v>
          </cell>
        </row>
        <row r="102">
          <cell r="R102" t="str">
            <v>0S35862</v>
          </cell>
        </row>
        <row r="103">
          <cell r="R103" t="str">
            <v>P893431</v>
          </cell>
        </row>
        <row r="104">
          <cell r="R104" t="str">
            <v>P893431</v>
          </cell>
        </row>
        <row r="105">
          <cell r="R105" t="str">
            <v>D013025</v>
          </cell>
        </row>
        <row r="106">
          <cell r="R106" t="str">
            <v>V590943</v>
          </cell>
        </row>
        <row r="107">
          <cell r="R107" t="str">
            <v>G334691</v>
          </cell>
        </row>
        <row r="108">
          <cell r="R108" t="str">
            <v>WS62904</v>
          </cell>
        </row>
        <row r="109">
          <cell r="R109" t="str">
            <v>NR17071</v>
          </cell>
        </row>
        <row r="110">
          <cell r="R110" t="str">
            <v>NN95121</v>
          </cell>
        </row>
        <row r="111">
          <cell r="R111" t="str">
            <v>NN95121</v>
          </cell>
        </row>
        <row r="112">
          <cell r="R112" t="str">
            <v>NN95121</v>
          </cell>
        </row>
        <row r="113">
          <cell r="R113" t="str">
            <v>D011626</v>
          </cell>
        </row>
        <row r="114">
          <cell r="R114" t="str">
            <v>T453660</v>
          </cell>
        </row>
        <row r="115">
          <cell r="R115" t="str">
            <v>T453660</v>
          </cell>
        </row>
        <row r="116">
          <cell r="R116" t="str">
            <v>T453660</v>
          </cell>
        </row>
        <row r="117">
          <cell r="R117" t="str">
            <v>0S32348</v>
          </cell>
        </row>
        <row r="118">
          <cell r="R118" t="str">
            <v>0S32348</v>
          </cell>
        </row>
        <row r="119">
          <cell r="R119" t="str">
            <v>0S32348</v>
          </cell>
        </row>
        <row r="120">
          <cell r="R120" t="str">
            <v>V987728</v>
          </cell>
        </row>
        <row r="121">
          <cell r="R121" t="str">
            <v>G268746</v>
          </cell>
        </row>
        <row r="122">
          <cell r="R122" t="str">
            <v>V423462</v>
          </cell>
        </row>
        <row r="123">
          <cell r="R123" t="str">
            <v>5F57275</v>
          </cell>
        </row>
        <row r="124">
          <cell r="R124" t="str">
            <v>5F57275</v>
          </cell>
        </row>
        <row r="125">
          <cell r="R125" t="str">
            <v>5F57275</v>
          </cell>
        </row>
        <row r="126">
          <cell r="R126" t="str">
            <v>G159943</v>
          </cell>
        </row>
        <row r="127">
          <cell r="R127" t="str">
            <v>G159943</v>
          </cell>
        </row>
        <row r="128">
          <cell r="R128" t="str">
            <v>D497936</v>
          </cell>
        </row>
        <row r="129">
          <cell r="R129" t="str">
            <v>D497936</v>
          </cell>
        </row>
        <row r="130">
          <cell r="R130" t="str">
            <v>B245224</v>
          </cell>
        </row>
        <row r="131">
          <cell r="R131" t="str">
            <v>V402417</v>
          </cell>
        </row>
        <row r="132">
          <cell r="R132" t="str">
            <v>V402417</v>
          </cell>
        </row>
        <row r="133">
          <cell r="R133" t="str">
            <v>A605711</v>
          </cell>
        </row>
        <row r="134">
          <cell r="R134" t="str">
            <v>0R62839</v>
          </cell>
        </row>
        <row r="135">
          <cell r="R135" t="str">
            <v>GJ44276</v>
          </cell>
        </row>
        <row r="136">
          <cell r="R136" t="str">
            <v>D225697</v>
          </cell>
        </row>
        <row r="137">
          <cell r="R137" t="str">
            <v>D225697</v>
          </cell>
        </row>
        <row r="138">
          <cell r="R138" t="str">
            <v>D225697</v>
          </cell>
        </row>
        <row r="139">
          <cell r="R139" t="str">
            <v>5D34226</v>
          </cell>
        </row>
        <row r="140">
          <cell r="R140" t="str">
            <v>5D34226</v>
          </cell>
        </row>
        <row r="141">
          <cell r="R141" t="str">
            <v>5D34226</v>
          </cell>
        </row>
        <row r="142">
          <cell r="R142" t="str">
            <v>0B71656</v>
          </cell>
        </row>
        <row r="143">
          <cell r="R143" t="str">
            <v>0B71656</v>
          </cell>
        </row>
        <row r="144">
          <cell r="R144" t="str">
            <v>D009313</v>
          </cell>
        </row>
        <row r="145">
          <cell r="R145" t="str">
            <v>5K67840</v>
          </cell>
        </row>
        <row r="146">
          <cell r="R146" t="str">
            <v>5K57082</v>
          </cell>
        </row>
        <row r="147">
          <cell r="R147" t="str">
            <v>5K57082</v>
          </cell>
        </row>
        <row r="148">
          <cell r="R148" t="str">
            <v>G367926</v>
          </cell>
        </row>
        <row r="149">
          <cell r="R149" t="str">
            <v>D012379</v>
          </cell>
        </row>
        <row r="150">
          <cell r="R150" t="str">
            <v>D012379</v>
          </cell>
        </row>
        <row r="151">
          <cell r="R151" t="str">
            <v>D012379</v>
          </cell>
        </row>
        <row r="152">
          <cell r="R152" t="str">
            <v>D012379</v>
          </cell>
        </row>
        <row r="153">
          <cell r="R153" t="str">
            <v>5A89095</v>
          </cell>
        </row>
        <row r="154">
          <cell r="R154" t="str">
            <v>5C10975</v>
          </cell>
        </row>
        <row r="155">
          <cell r="R155" t="str">
            <v>5C10975</v>
          </cell>
        </row>
        <row r="156">
          <cell r="R156" t="str">
            <v>5C10975</v>
          </cell>
        </row>
        <row r="157">
          <cell r="R157" t="str">
            <v>B234841</v>
          </cell>
        </row>
        <row r="158">
          <cell r="R158" t="str">
            <v>EE15630</v>
          </cell>
        </row>
        <row r="159">
          <cell r="R159" t="str">
            <v>G367926</v>
          </cell>
        </row>
        <row r="160">
          <cell r="R160" t="str">
            <v>NR17836</v>
          </cell>
        </row>
        <row r="161">
          <cell r="R161" t="str">
            <v>NR17836</v>
          </cell>
        </row>
        <row r="162">
          <cell r="R162" t="str">
            <v>NR17836</v>
          </cell>
        </row>
        <row r="163">
          <cell r="R163" t="str">
            <v>LA54239</v>
          </cell>
        </row>
        <row r="164">
          <cell r="R164" t="str">
            <v>D174595</v>
          </cell>
        </row>
        <row r="165">
          <cell r="R165" t="str">
            <v>D174595</v>
          </cell>
        </row>
        <row r="166">
          <cell r="R166" t="str">
            <v>DD85071</v>
          </cell>
        </row>
        <row r="167">
          <cell r="R167" t="str">
            <v>NU88396</v>
          </cell>
        </row>
        <row r="168">
          <cell r="R168" t="str">
            <v>G102789</v>
          </cell>
        </row>
        <row r="169">
          <cell r="R169" t="str">
            <v>5K57086</v>
          </cell>
        </row>
        <row r="170">
          <cell r="R170" t="str">
            <v>0J34111</v>
          </cell>
        </row>
        <row r="171">
          <cell r="R171" t="str">
            <v>BN85517</v>
          </cell>
        </row>
        <row r="172">
          <cell r="R172" t="str">
            <v>VZ38711</v>
          </cell>
        </row>
        <row r="173">
          <cell r="R173" t="str">
            <v>VZ38711</v>
          </cell>
        </row>
        <row r="174">
          <cell r="R174" t="str">
            <v>VZ38711</v>
          </cell>
        </row>
        <row r="175">
          <cell r="R175" t="str">
            <v>0K98788</v>
          </cell>
        </row>
        <row r="176">
          <cell r="R176" t="str">
            <v>0K98788</v>
          </cell>
        </row>
        <row r="177">
          <cell r="R177" t="str">
            <v>0K98788</v>
          </cell>
        </row>
        <row r="178">
          <cell r="R178" t="str">
            <v>5G61149</v>
          </cell>
        </row>
        <row r="179">
          <cell r="R179" t="str">
            <v>5G61149</v>
          </cell>
        </row>
        <row r="180">
          <cell r="R180" t="str">
            <v>5G61149</v>
          </cell>
        </row>
        <row r="181">
          <cell r="R181" t="str">
            <v>A600875</v>
          </cell>
        </row>
        <row r="182">
          <cell r="R182" t="str">
            <v>ND31387</v>
          </cell>
        </row>
        <row r="183">
          <cell r="R183" t="str">
            <v>ND31387</v>
          </cell>
        </row>
        <row r="184">
          <cell r="R184" t="str">
            <v>JP78799</v>
          </cell>
        </row>
        <row r="185">
          <cell r="R185" t="str">
            <v>JP78799</v>
          </cell>
        </row>
        <row r="186">
          <cell r="R186" t="str">
            <v>NU88376</v>
          </cell>
        </row>
        <row r="187">
          <cell r="R187" t="str">
            <v>D048973</v>
          </cell>
        </row>
        <row r="188">
          <cell r="R188" t="str">
            <v>V410799</v>
          </cell>
        </row>
        <row r="189">
          <cell r="R189" t="str">
            <v>0E85997</v>
          </cell>
        </row>
        <row r="190">
          <cell r="R190" t="str">
            <v>VT96514</v>
          </cell>
        </row>
        <row r="191">
          <cell r="R191" t="str">
            <v>G269363</v>
          </cell>
        </row>
        <row r="192">
          <cell r="R192" t="str">
            <v>LC19946</v>
          </cell>
        </row>
        <row r="193">
          <cell r="R193" t="str">
            <v>K389341</v>
          </cell>
        </row>
        <row r="194">
          <cell r="R194" t="str">
            <v>7A62451</v>
          </cell>
        </row>
        <row r="195">
          <cell r="R195" t="str">
            <v>G842687</v>
          </cell>
        </row>
        <row r="196">
          <cell r="R196" t="str">
            <v>VV17834</v>
          </cell>
        </row>
        <row r="197">
          <cell r="R197" t="str">
            <v>0B70949</v>
          </cell>
        </row>
        <row r="198">
          <cell r="R198" t="str">
            <v>G265796</v>
          </cell>
        </row>
        <row r="199">
          <cell r="R199" t="str">
            <v>L563858</v>
          </cell>
        </row>
        <row r="200">
          <cell r="R200" t="str">
            <v>TM28434</v>
          </cell>
        </row>
        <row r="201">
          <cell r="R201" t="str">
            <v>C367110</v>
          </cell>
        </row>
        <row r="202">
          <cell r="R202" t="str">
            <v>0Y89909</v>
          </cell>
        </row>
        <row r="203">
          <cell r="R203" t="str">
            <v>K389981</v>
          </cell>
        </row>
        <row r="204">
          <cell r="R204" t="str">
            <v>K389981</v>
          </cell>
        </row>
        <row r="205">
          <cell r="R205" t="str">
            <v>K389981</v>
          </cell>
        </row>
        <row r="206">
          <cell r="R206" t="str">
            <v>C924303</v>
          </cell>
        </row>
        <row r="207">
          <cell r="R207" t="str">
            <v>C924303</v>
          </cell>
        </row>
        <row r="208">
          <cell r="R208" t="str">
            <v>VS49823</v>
          </cell>
        </row>
        <row r="209">
          <cell r="R209" t="str">
            <v>G843327</v>
          </cell>
        </row>
        <row r="210">
          <cell r="R210" t="str">
            <v>G844457</v>
          </cell>
        </row>
        <row r="211">
          <cell r="R211" t="str">
            <v>L969754</v>
          </cell>
        </row>
        <row r="212">
          <cell r="R212" t="str">
            <v>NT25921</v>
          </cell>
        </row>
        <row r="213">
          <cell r="R213" t="str">
            <v>G744680</v>
          </cell>
        </row>
        <row r="214">
          <cell r="R214" t="str">
            <v>P631925</v>
          </cell>
        </row>
        <row r="215">
          <cell r="R215" t="str">
            <v>D010103</v>
          </cell>
        </row>
        <row r="216">
          <cell r="R216" t="str">
            <v>NT25091</v>
          </cell>
        </row>
        <row r="217">
          <cell r="R217" t="str">
            <v>G874160</v>
          </cell>
        </row>
        <row r="218">
          <cell r="R218" t="str">
            <v>V419303</v>
          </cell>
        </row>
        <row r="219">
          <cell r="R219" t="str">
            <v>NT25376</v>
          </cell>
        </row>
        <row r="220">
          <cell r="R220" t="str">
            <v>NT25376</v>
          </cell>
        </row>
        <row r="221">
          <cell r="R221" t="str">
            <v>G843679</v>
          </cell>
        </row>
        <row r="222">
          <cell r="R222" t="str">
            <v>P762332</v>
          </cell>
        </row>
        <row r="223">
          <cell r="R223" t="str">
            <v>P762332</v>
          </cell>
        </row>
        <row r="224">
          <cell r="R224" t="str">
            <v>P762332</v>
          </cell>
        </row>
        <row r="225">
          <cell r="R225" t="str">
            <v>G874943</v>
          </cell>
        </row>
        <row r="226">
          <cell r="R226" t="str">
            <v>G874943</v>
          </cell>
        </row>
        <row r="227">
          <cell r="R227" t="str">
            <v>G874943</v>
          </cell>
        </row>
        <row r="228">
          <cell r="R228" t="str">
            <v>D011062</v>
          </cell>
        </row>
        <row r="229">
          <cell r="R229" t="str">
            <v>D011062</v>
          </cell>
        </row>
        <row r="230">
          <cell r="R230" t="str">
            <v>NT24671</v>
          </cell>
        </row>
        <row r="231">
          <cell r="R231" t="str">
            <v>NT24671</v>
          </cell>
        </row>
        <row r="232">
          <cell r="R232" t="str">
            <v>PV92278</v>
          </cell>
        </row>
        <row r="233">
          <cell r="R233" t="str">
            <v>PV92278</v>
          </cell>
        </row>
        <row r="234">
          <cell r="R234" t="str">
            <v>PV92278</v>
          </cell>
        </row>
        <row r="235">
          <cell r="R235" t="str">
            <v>J534317</v>
          </cell>
        </row>
        <row r="236">
          <cell r="R236" t="str">
            <v>D011062</v>
          </cell>
        </row>
        <row r="237">
          <cell r="R237" t="str">
            <v>0C87891</v>
          </cell>
        </row>
        <row r="238">
          <cell r="R238" t="str">
            <v>BH68537</v>
          </cell>
        </row>
        <row r="239">
          <cell r="R239" t="str">
            <v>BH68537</v>
          </cell>
        </row>
        <row r="240">
          <cell r="R240" t="str">
            <v>L150879</v>
          </cell>
        </row>
        <row r="241">
          <cell r="R241" t="str">
            <v>5G25100</v>
          </cell>
        </row>
        <row r="242">
          <cell r="R242" t="str">
            <v>L921429</v>
          </cell>
        </row>
        <row r="243">
          <cell r="R243" t="str">
            <v>L921429</v>
          </cell>
        </row>
        <row r="244">
          <cell r="R244" t="str">
            <v>L921429</v>
          </cell>
        </row>
        <row r="245">
          <cell r="R245" t="str">
            <v>ED97838</v>
          </cell>
        </row>
        <row r="246">
          <cell r="R246" t="str">
            <v>LT65416</v>
          </cell>
        </row>
        <row r="247">
          <cell r="R247" t="str">
            <v>LT65416</v>
          </cell>
        </row>
        <row r="248">
          <cell r="R248" t="str">
            <v>P759210</v>
          </cell>
        </row>
        <row r="249">
          <cell r="R249" t="str">
            <v>P759210</v>
          </cell>
        </row>
        <row r="250">
          <cell r="R250" t="str">
            <v>0M32353</v>
          </cell>
        </row>
        <row r="251">
          <cell r="R251" t="str">
            <v>0M32353</v>
          </cell>
        </row>
        <row r="252">
          <cell r="R252" t="str">
            <v>V369762</v>
          </cell>
        </row>
        <row r="253">
          <cell r="R253" t="str">
            <v>5E10770</v>
          </cell>
        </row>
        <row r="254">
          <cell r="R254" t="str">
            <v>5E10770</v>
          </cell>
        </row>
        <row r="255">
          <cell r="R255" t="str">
            <v>V433119</v>
          </cell>
        </row>
        <row r="256">
          <cell r="R256" t="str">
            <v>V433119</v>
          </cell>
        </row>
        <row r="257">
          <cell r="R257" t="str">
            <v>D012391</v>
          </cell>
        </row>
        <row r="258">
          <cell r="R258" t="str">
            <v>D012391</v>
          </cell>
        </row>
        <row r="259">
          <cell r="R259" t="str">
            <v>G590845</v>
          </cell>
        </row>
        <row r="260">
          <cell r="R260" t="str">
            <v>G590845</v>
          </cell>
        </row>
        <row r="261">
          <cell r="R261" t="str">
            <v>G590845</v>
          </cell>
        </row>
        <row r="262">
          <cell r="R262" t="str">
            <v>3F83761</v>
          </cell>
        </row>
        <row r="263">
          <cell r="R263" t="str">
            <v>NU88395</v>
          </cell>
        </row>
        <row r="264">
          <cell r="R264" t="str">
            <v>NU88395</v>
          </cell>
        </row>
        <row r="265">
          <cell r="R265" t="str">
            <v>G799106</v>
          </cell>
        </row>
        <row r="266">
          <cell r="R266" t="str">
            <v>0G36471</v>
          </cell>
        </row>
        <row r="267">
          <cell r="R267" t="str">
            <v>0G36471</v>
          </cell>
        </row>
        <row r="268">
          <cell r="R268" t="str">
            <v>2A72547</v>
          </cell>
        </row>
        <row r="269">
          <cell r="R269" t="str">
            <v>0K86015</v>
          </cell>
        </row>
        <row r="270">
          <cell r="R270" t="str">
            <v>0K86015</v>
          </cell>
        </row>
        <row r="271">
          <cell r="R271" t="str">
            <v>5G35298</v>
          </cell>
        </row>
        <row r="272">
          <cell r="R272" t="str">
            <v>G178679</v>
          </cell>
        </row>
        <row r="273">
          <cell r="R273" t="str">
            <v>C595564</v>
          </cell>
        </row>
        <row r="274">
          <cell r="R274" t="str">
            <v>PY44684</v>
          </cell>
        </row>
        <row r="276">
          <cell r="R276" t="str">
            <v>G408780</v>
          </cell>
        </row>
        <row r="277">
          <cell r="R277" t="str">
            <v>NR24555</v>
          </cell>
        </row>
        <row r="278">
          <cell r="R278" t="str">
            <v>D590289</v>
          </cell>
        </row>
        <row r="279">
          <cell r="R279" t="str">
            <v>D590289</v>
          </cell>
        </row>
        <row r="280">
          <cell r="R280" t="str">
            <v>0V46987</v>
          </cell>
        </row>
        <row r="281">
          <cell r="R281" t="str">
            <v>0S32258</v>
          </cell>
        </row>
        <row r="282">
          <cell r="R282" t="str">
            <v>P627337</v>
          </cell>
        </row>
        <row r="283">
          <cell r="R283" t="str">
            <v>P627337</v>
          </cell>
        </row>
        <row r="284">
          <cell r="R284" t="str">
            <v>D269294</v>
          </cell>
        </row>
        <row r="285">
          <cell r="R285" t="str">
            <v>NN94203</v>
          </cell>
        </row>
        <row r="286">
          <cell r="R286" t="str">
            <v>NU48302</v>
          </cell>
        </row>
        <row r="287">
          <cell r="R287" t="str">
            <v>0V49039</v>
          </cell>
        </row>
        <row r="289">
          <cell r="R289" t="str">
            <v>0J29334</v>
          </cell>
        </row>
        <row r="290">
          <cell r="R290" t="str">
            <v>0J29334</v>
          </cell>
        </row>
        <row r="291">
          <cell r="R291" t="str">
            <v>D269294</v>
          </cell>
        </row>
        <row r="292">
          <cell r="R292" t="str">
            <v>D269294</v>
          </cell>
        </row>
        <row r="293">
          <cell r="R293" t="str">
            <v>D046350</v>
          </cell>
        </row>
        <row r="294">
          <cell r="R294" t="str">
            <v>D046350</v>
          </cell>
        </row>
        <row r="295">
          <cell r="R295" t="str">
            <v>P893249</v>
          </cell>
        </row>
        <row r="296">
          <cell r="R296" t="str">
            <v>P893249</v>
          </cell>
        </row>
        <row r="297">
          <cell r="R297" t="str">
            <v>P893249</v>
          </cell>
        </row>
        <row r="298">
          <cell r="R298" t="str">
            <v>G922019</v>
          </cell>
        </row>
        <row r="299">
          <cell r="R299" t="str">
            <v>G922019</v>
          </cell>
        </row>
        <row r="300">
          <cell r="R300" t="str">
            <v>G922019</v>
          </cell>
        </row>
        <row r="301">
          <cell r="R301" t="str">
            <v>D270719</v>
          </cell>
        </row>
        <row r="302">
          <cell r="R302" t="str">
            <v>G744837</v>
          </cell>
        </row>
        <row r="303">
          <cell r="R303" t="str">
            <v>G744837</v>
          </cell>
        </row>
        <row r="304">
          <cell r="R304" t="str">
            <v>0B68927</v>
          </cell>
        </row>
        <row r="305">
          <cell r="R305" t="str">
            <v>0B68927</v>
          </cell>
        </row>
        <row r="306">
          <cell r="R306" t="str">
            <v>0Y29486</v>
          </cell>
        </row>
        <row r="307">
          <cell r="R307" t="str">
            <v>0Y29486</v>
          </cell>
        </row>
        <row r="308">
          <cell r="R308" t="str">
            <v>0T84937</v>
          </cell>
        </row>
        <row r="309">
          <cell r="R309" t="str">
            <v>0T84937</v>
          </cell>
        </row>
        <row r="310">
          <cell r="R310" t="str">
            <v>0T84937</v>
          </cell>
        </row>
        <row r="311">
          <cell r="R311" t="str">
            <v>0T84937</v>
          </cell>
        </row>
        <row r="312">
          <cell r="R312" t="str">
            <v>0B78879</v>
          </cell>
        </row>
        <row r="313">
          <cell r="R313" t="str">
            <v>ED95406</v>
          </cell>
        </row>
        <row r="314">
          <cell r="R314" t="str">
            <v>WS50360</v>
          </cell>
        </row>
        <row r="315">
          <cell r="R315" t="str">
            <v>V955614</v>
          </cell>
        </row>
        <row r="316">
          <cell r="R316" t="str">
            <v>GA00065</v>
          </cell>
        </row>
        <row r="317">
          <cell r="R317" t="str">
            <v>G840745</v>
          </cell>
        </row>
        <row r="318">
          <cell r="R318" t="str">
            <v>G840745</v>
          </cell>
        </row>
        <row r="319">
          <cell r="R319" t="str">
            <v>5F12686</v>
          </cell>
        </row>
        <row r="320">
          <cell r="R320" t="str">
            <v>5F12686</v>
          </cell>
        </row>
        <row r="321">
          <cell r="R321" t="str">
            <v>5F12686</v>
          </cell>
        </row>
        <row r="323">
          <cell r="R323" t="str">
            <v>DD85071</v>
          </cell>
        </row>
        <row r="324">
          <cell r="R324" t="str">
            <v>DD85071</v>
          </cell>
        </row>
        <row r="326">
          <cell r="R326" t="str">
            <v>G340126</v>
          </cell>
        </row>
        <row r="327">
          <cell r="R327" t="str">
            <v>G340126</v>
          </cell>
        </row>
        <row r="328">
          <cell r="R328" t="str">
            <v>VW83329</v>
          </cell>
        </row>
        <row r="329">
          <cell r="R329" t="str">
            <v>VW83329</v>
          </cell>
        </row>
        <row r="330">
          <cell r="R330" t="str">
            <v>NS81646</v>
          </cell>
        </row>
        <row r="331">
          <cell r="R331" t="str">
            <v>G970969</v>
          </cell>
        </row>
        <row r="332">
          <cell r="R332" t="str">
            <v>G367926</v>
          </cell>
        </row>
        <row r="333">
          <cell r="R333" t="str">
            <v>G367926</v>
          </cell>
        </row>
        <row r="334">
          <cell r="R334" t="str">
            <v>EC74549</v>
          </cell>
        </row>
        <row r="335">
          <cell r="R335" t="str">
            <v>EE15476</v>
          </cell>
        </row>
        <row r="336">
          <cell r="R336" t="str">
            <v>EE15476</v>
          </cell>
        </row>
        <row r="337">
          <cell r="R337" t="str">
            <v>BH08744</v>
          </cell>
        </row>
        <row r="338">
          <cell r="R338" t="str">
            <v>NN72618</v>
          </cell>
        </row>
        <row r="340">
          <cell r="R340" t="str">
            <v>G369701</v>
          </cell>
        </row>
        <row r="341">
          <cell r="R341" t="str">
            <v>G369701</v>
          </cell>
        </row>
        <row r="342">
          <cell r="R342" t="str">
            <v>0Y28884</v>
          </cell>
        </row>
        <row r="343">
          <cell r="R343" t="str">
            <v>0Y28884</v>
          </cell>
        </row>
        <row r="344">
          <cell r="R344" t="str">
            <v>0Y28884</v>
          </cell>
        </row>
        <row r="345">
          <cell r="R345" t="str">
            <v>G872749</v>
          </cell>
        </row>
        <row r="346">
          <cell r="R346" t="str">
            <v>D012409</v>
          </cell>
        </row>
        <row r="347">
          <cell r="R347" t="str">
            <v>D012409</v>
          </cell>
        </row>
        <row r="348">
          <cell r="R348" t="str">
            <v>D012409</v>
          </cell>
        </row>
        <row r="349">
          <cell r="R349" t="str">
            <v>D012409</v>
          </cell>
        </row>
        <row r="350">
          <cell r="R350" t="str">
            <v>G369261</v>
          </cell>
        </row>
        <row r="351">
          <cell r="R351" t="str">
            <v>LB54560</v>
          </cell>
        </row>
        <row r="354">
          <cell r="R354" t="str">
            <v>EH79625</v>
          </cell>
        </row>
        <row r="355">
          <cell r="R355" t="str">
            <v>F236207</v>
          </cell>
        </row>
        <row r="356">
          <cell r="R356" t="str">
            <v>F236207</v>
          </cell>
        </row>
        <row r="358">
          <cell r="R358" t="str">
            <v>2A86883</v>
          </cell>
        </row>
        <row r="359">
          <cell r="R359" t="str">
            <v>GF93679</v>
          </cell>
        </row>
        <row r="360">
          <cell r="R360" t="str">
            <v>GF93679</v>
          </cell>
        </row>
        <row r="361">
          <cell r="R361" t="str">
            <v>C994273</v>
          </cell>
        </row>
        <row r="362">
          <cell r="R362" t="str">
            <v>DY28771</v>
          </cell>
        </row>
        <row r="363">
          <cell r="R363" t="str">
            <v>DY28771</v>
          </cell>
        </row>
        <row r="364">
          <cell r="R364" t="str">
            <v>0V49313</v>
          </cell>
        </row>
        <row r="365">
          <cell r="R365" t="str">
            <v>V419303</v>
          </cell>
        </row>
        <row r="366">
          <cell r="R366" t="str">
            <v>5A73924</v>
          </cell>
        </row>
        <row r="367">
          <cell r="R367" t="str">
            <v>0T85958</v>
          </cell>
        </row>
        <row r="368">
          <cell r="R368" t="str">
            <v>0T85958</v>
          </cell>
        </row>
        <row r="369">
          <cell r="R369" t="str">
            <v>0N33910</v>
          </cell>
        </row>
        <row r="370">
          <cell r="R370" t="str">
            <v>0N33910</v>
          </cell>
        </row>
        <row r="371">
          <cell r="R371" t="str">
            <v>5C86788</v>
          </cell>
        </row>
        <row r="372">
          <cell r="R372" t="str">
            <v>5C86788</v>
          </cell>
        </row>
        <row r="373">
          <cell r="R373" t="str">
            <v>D808842</v>
          </cell>
        </row>
        <row r="374">
          <cell r="R374" t="str">
            <v>D808842</v>
          </cell>
        </row>
        <row r="375">
          <cell r="R375" t="str">
            <v>D808842</v>
          </cell>
        </row>
        <row r="376">
          <cell r="R376" t="str">
            <v>D399546</v>
          </cell>
        </row>
        <row r="377">
          <cell r="R377" t="str">
            <v>D399546</v>
          </cell>
        </row>
        <row r="378">
          <cell r="R378" t="str">
            <v>P893450</v>
          </cell>
        </row>
        <row r="379">
          <cell r="R379" t="str">
            <v>P893450</v>
          </cell>
        </row>
        <row r="380">
          <cell r="R380" t="str">
            <v>P893450</v>
          </cell>
        </row>
        <row r="381">
          <cell r="R381" t="str">
            <v>P893450</v>
          </cell>
        </row>
        <row r="382">
          <cell r="R382" t="str">
            <v>DV45973</v>
          </cell>
        </row>
        <row r="383">
          <cell r="R383" t="str">
            <v>DV45973</v>
          </cell>
        </row>
        <row r="384">
          <cell r="R384" t="str">
            <v>L132726</v>
          </cell>
        </row>
        <row r="385">
          <cell r="R385" t="str">
            <v>VC90251</v>
          </cell>
        </row>
        <row r="386">
          <cell r="R386" t="str">
            <v>VC90251</v>
          </cell>
        </row>
        <row r="387">
          <cell r="R387" t="str">
            <v>DZ38352</v>
          </cell>
        </row>
        <row r="388">
          <cell r="R388" t="str">
            <v>C903601</v>
          </cell>
        </row>
        <row r="389">
          <cell r="R389" t="str">
            <v>0M79343</v>
          </cell>
        </row>
        <row r="390">
          <cell r="R390" t="str">
            <v>0M79343</v>
          </cell>
        </row>
        <row r="391">
          <cell r="R391" t="str">
            <v>D588678</v>
          </cell>
        </row>
        <row r="392">
          <cell r="R392" t="str">
            <v>D588678</v>
          </cell>
        </row>
        <row r="393">
          <cell r="R393" t="str">
            <v>5H09802</v>
          </cell>
        </row>
        <row r="394">
          <cell r="R394" t="str">
            <v>K785616</v>
          </cell>
        </row>
        <row r="395">
          <cell r="R395" t="str">
            <v>K785616</v>
          </cell>
        </row>
        <row r="396">
          <cell r="R396" t="str">
            <v>GH95126</v>
          </cell>
        </row>
        <row r="397">
          <cell r="R397" t="str">
            <v>GH95126</v>
          </cell>
        </row>
        <row r="398">
          <cell r="R398" t="str">
            <v>0T83325</v>
          </cell>
        </row>
        <row r="399">
          <cell r="R399" t="str">
            <v>0T83325</v>
          </cell>
        </row>
        <row r="400">
          <cell r="R400" t="str">
            <v>0H64412</v>
          </cell>
        </row>
        <row r="401">
          <cell r="R401" t="str">
            <v>0H64412</v>
          </cell>
        </row>
        <row r="402">
          <cell r="R402" t="str">
            <v>NN74979</v>
          </cell>
        </row>
        <row r="403">
          <cell r="R403" t="str">
            <v>ED53939</v>
          </cell>
        </row>
        <row r="404">
          <cell r="R404" t="str">
            <v>G100964</v>
          </cell>
        </row>
        <row r="405">
          <cell r="R405" t="str">
            <v>G100964</v>
          </cell>
        </row>
        <row r="406">
          <cell r="R406" t="str">
            <v>G454540</v>
          </cell>
        </row>
        <row r="407">
          <cell r="R407" t="str">
            <v>2D61858</v>
          </cell>
        </row>
        <row r="408">
          <cell r="R408" t="str">
            <v>2D61858</v>
          </cell>
        </row>
        <row r="409">
          <cell r="R409" t="str">
            <v>0U68119</v>
          </cell>
        </row>
        <row r="410">
          <cell r="R410" t="str">
            <v>0U68119</v>
          </cell>
        </row>
        <row r="411">
          <cell r="R411" t="str">
            <v>VZ17451</v>
          </cell>
        </row>
        <row r="412">
          <cell r="R412" t="str">
            <v>VZ17451</v>
          </cell>
        </row>
        <row r="413">
          <cell r="R413" t="str">
            <v>C859530</v>
          </cell>
        </row>
        <row r="414">
          <cell r="R414" t="str">
            <v>C859530</v>
          </cell>
        </row>
        <row r="415">
          <cell r="R415" t="str">
            <v>0V49283</v>
          </cell>
        </row>
        <row r="416">
          <cell r="R416" t="str">
            <v>0V49283</v>
          </cell>
        </row>
        <row r="417">
          <cell r="R417" t="str">
            <v>P641471</v>
          </cell>
        </row>
        <row r="418">
          <cell r="R418" t="str">
            <v>P641471</v>
          </cell>
        </row>
        <row r="419">
          <cell r="R419" t="str">
            <v>3B89754</v>
          </cell>
        </row>
        <row r="420">
          <cell r="R420" t="str">
            <v>G994050</v>
          </cell>
        </row>
        <row r="421">
          <cell r="R421" t="str">
            <v>G994050</v>
          </cell>
        </row>
        <row r="422">
          <cell r="R422" t="str">
            <v>0B71319</v>
          </cell>
        </row>
        <row r="423">
          <cell r="R423" t="str">
            <v>V411031</v>
          </cell>
        </row>
        <row r="424">
          <cell r="R424" t="str">
            <v>V411031</v>
          </cell>
        </row>
        <row r="425">
          <cell r="R425" t="str">
            <v>V411031</v>
          </cell>
        </row>
        <row r="426">
          <cell r="R426" t="str">
            <v>V411031</v>
          </cell>
        </row>
        <row r="428">
          <cell r="R428" t="str">
            <v>V430153</v>
          </cell>
        </row>
        <row r="429">
          <cell r="R429" t="str">
            <v>V430153</v>
          </cell>
        </row>
        <row r="430">
          <cell r="R430" t="str">
            <v>PW78182</v>
          </cell>
        </row>
        <row r="431">
          <cell r="R431" t="str">
            <v>EA97166</v>
          </cell>
        </row>
        <row r="432">
          <cell r="R432" t="str">
            <v>EA97166</v>
          </cell>
        </row>
        <row r="433">
          <cell r="R433" t="str">
            <v>5J28967</v>
          </cell>
        </row>
        <row r="434">
          <cell r="R434" t="str">
            <v>5J28967</v>
          </cell>
        </row>
        <row r="435">
          <cell r="R435" t="str">
            <v>0B72348</v>
          </cell>
        </row>
        <row r="436">
          <cell r="R436" t="str">
            <v>0B72348</v>
          </cell>
        </row>
        <row r="437">
          <cell r="R437" t="str">
            <v>G717086</v>
          </cell>
        </row>
        <row r="438">
          <cell r="R438" t="str">
            <v>G717086</v>
          </cell>
        </row>
        <row r="439">
          <cell r="R439" t="str">
            <v>G717086</v>
          </cell>
        </row>
        <row r="440">
          <cell r="R440" t="str">
            <v>G717086</v>
          </cell>
        </row>
        <row r="441">
          <cell r="R441" t="str">
            <v>V418944</v>
          </cell>
        </row>
        <row r="442">
          <cell r="R442" t="str">
            <v>V430153</v>
          </cell>
        </row>
        <row r="443">
          <cell r="R443" t="str">
            <v>V430153</v>
          </cell>
        </row>
        <row r="444">
          <cell r="R444" t="str">
            <v>V430153</v>
          </cell>
        </row>
        <row r="445">
          <cell r="R445" t="str">
            <v>0W33451</v>
          </cell>
        </row>
        <row r="446">
          <cell r="R446" t="str">
            <v>0W33451</v>
          </cell>
        </row>
        <row r="447">
          <cell r="R447" t="str">
            <v>GF94985</v>
          </cell>
        </row>
        <row r="448">
          <cell r="R448" t="str">
            <v>GF94985</v>
          </cell>
        </row>
        <row r="449">
          <cell r="R449" t="str">
            <v>NU88623</v>
          </cell>
        </row>
        <row r="450">
          <cell r="R450" t="str">
            <v>NN67972</v>
          </cell>
        </row>
        <row r="451">
          <cell r="R451" t="str">
            <v>NN67972</v>
          </cell>
        </row>
        <row r="452">
          <cell r="R452" t="str">
            <v>7A60366</v>
          </cell>
        </row>
        <row r="453">
          <cell r="R453" t="str">
            <v>7A60366</v>
          </cell>
        </row>
        <row r="454">
          <cell r="R454" t="str">
            <v>VD19717</v>
          </cell>
        </row>
        <row r="455">
          <cell r="R455" t="str">
            <v>VD19717</v>
          </cell>
        </row>
        <row r="456">
          <cell r="R456" t="str">
            <v>VD19717</v>
          </cell>
        </row>
        <row r="457">
          <cell r="R457" t="str">
            <v>0H55663</v>
          </cell>
        </row>
        <row r="458">
          <cell r="R458" t="str">
            <v>0H55663</v>
          </cell>
        </row>
        <row r="459">
          <cell r="R459" t="str">
            <v>D899650</v>
          </cell>
        </row>
        <row r="460">
          <cell r="R460" t="str">
            <v>5D33718</v>
          </cell>
        </row>
        <row r="461">
          <cell r="R461" t="str">
            <v>5D33718</v>
          </cell>
        </row>
        <row r="462">
          <cell r="R462" t="str">
            <v>NN94817</v>
          </cell>
        </row>
        <row r="463">
          <cell r="R463" t="str">
            <v>NN94817</v>
          </cell>
        </row>
        <row r="465">
          <cell r="R465" t="str">
            <v>L909979</v>
          </cell>
        </row>
        <row r="466">
          <cell r="R466" t="str">
            <v>L909979</v>
          </cell>
        </row>
        <row r="467">
          <cell r="R467" t="str">
            <v>0V48580</v>
          </cell>
        </row>
        <row r="468">
          <cell r="R468" t="str">
            <v>0V48580</v>
          </cell>
        </row>
        <row r="469">
          <cell r="R469" t="str">
            <v>D700044</v>
          </cell>
        </row>
        <row r="470">
          <cell r="R470" t="str">
            <v>D700044</v>
          </cell>
        </row>
        <row r="471">
          <cell r="R471" t="str">
            <v>EE15529</v>
          </cell>
        </row>
        <row r="472">
          <cell r="R472" t="str">
            <v>EE15529</v>
          </cell>
        </row>
        <row r="473">
          <cell r="R473" t="str">
            <v>G717459</v>
          </cell>
        </row>
        <row r="474">
          <cell r="R474" t="str">
            <v>K453332</v>
          </cell>
        </row>
        <row r="475">
          <cell r="R475" t="str">
            <v>L923062</v>
          </cell>
        </row>
        <row r="476">
          <cell r="R476" t="str">
            <v>L923062</v>
          </cell>
        </row>
        <row r="477">
          <cell r="R477" t="str">
            <v>G873788</v>
          </cell>
        </row>
        <row r="478">
          <cell r="R478" t="str">
            <v>G873788</v>
          </cell>
        </row>
        <row r="479">
          <cell r="R479" t="str">
            <v>5H03122</v>
          </cell>
        </row>
        <row r="480">
          <cell r="R480" t="str">
            <v>5H03122</v>
          </cell>
        </row>
        <row r="481">
          <cell r="R481" t="str">
            <v>2F98564</v>
          </cell>
        </row>
        <row r="482">
          <cell r="R482" t="str">
            <v>VP36517</v>
          </cell>
        </row>
        <row r="483">
          <cell r="R483" t="str">
            <v>VP36517</v>
          </cell>
        </row>
        <row r="484">
          <cell r="R484" t="str">
            <v>P966524</v>
          </cell>
        </row>
        <row r="485">
          <cell r="R485" t="str">
            <v>LA53983</v>
          </cell>
        </row>
        <row r="487">
          <cell r="R487" t="str">
            <v>G462683</v>
          </cell>
        </row>
        <row r="488">
          <cell r="R488" t="str">
            <v>G462683</v>
          </cell>
        </row>
        <row r="489">
          <cell r="R489" t="str">
            <v>P625163</v>
          </cell>
        </row>
        <row r="490">
          <cell r="R490" t="str">
            <v>3D86495</v>
          </cell>
        </row>
        <row r="491">
          <cell r="R491" t="str">
            <v>D011274</v>
          </cell>
        </row>
        <row r="492">
          <cell r="R492" t="str">
            <v>D011274</v>
          </cell>
        </row>
        <row r="493">
          <cell r="R493" t="str">
            <v>5H11599</v>
          </cell>
        </row>
        <row r="494">
          <cell r="R494" t="str">
            <v>2D63605</v>
          </cell>
        </row>
        <row r="495">
          <cell r="R495" t="str">
            <v>2D63605</v>
          </cell>
        </row>
        <row r="496">
          <cell r="R496" t="str">
            <v>2D63605</v>
          </cell>
        </row>
        <row r="497">
          <cell r="R497" t="str">
            <v>D496166</v>
          </cell>
        </row>
        <row r="498">
          <cell r="R498" t="str">
            <v>D496166</v>
          </cell>
        </row>
        <row r="499">
          <cell r="R499" t="str">
            <v>G834379</v>
          </cell>
        </row>
        <row r="500">
          <cell r="R500" t="str">
            <v>G369522</v>
          </cell>
        </row>
        <row r="501">
          <cell r="R501" t="str">
            <v>G369522</v>
          </cell>
        </row>
        <row r="502">
          <cell r="R502" t="str">
            <v>5A75432</v>
          </cell>
        </row>
        <row r="503">
          <cell r="R503" t="str">
            <v>5A75432</v>
          </cell>
        </row>
        <row r="504">
          <cell r="R504" t="str">
            <v>5D07539</v>
          </cell>
        </row>
        <row r="505">
          <cell r="R505" t="str">
            <v>5D07539</v>
          </cell>
        </row>
        <row r="506">
          <cell r="R506" t="str">
            <v>GJ44230</v>
          </cell>
        </row>
        <row r="507">
          <cell r="R507" t="str">
            <v>GJ44230</v>
          </cell>
        </row>
        <row r="508">
          <cell r="R508" t="str">
            <v>G635026</v>
          </cell>
        </row>
        <row r="509">
          <cell r="R509" t="str">
            <v>0Y28707</v>
          </cell>
        </row>
        <row r="510">
          <cell r="R510" t="str">
            <v>0Y28707</v>
          </cell>
        </row>
        <row r="511">
          <cell r="R511" t="str">
            <v>D284286</v>
          </cell>
        </row>
        <row r="512">
          <cell r="R512" t="str">
            <v>D284286</v>
          </cell>
        </row>
        <row r="513">
          <cell r="R513" t="str">
            <v>0V47027</v>
          </cell>
        </row>
        <row r="514">
          <cell r="R514" t="str">
            <v>0V47027</v>
          </cell>
        </row>
        <row r="515">
          <cell r="R515" t="str">
            <v>0B71696</v>
          </cell>
        </row>
        <row r="516">
          <cell r="R516" t="str">
            <v>0B71696</v>
          </cell>
        </row>
        <row r="517">
          <cell r="R517" t="str">
            <v>5E31097</v>
          </cell>
        </row>
        <row r="518">
          <cell r="R518" t="str">
            <v>5E31097</v>
          </cell>
        </row>
        <row r="519">
          <cell r="R519" t="str">
            <v>B701080</v>
          </cell>
        </row>
        <row r="520">
          <cell r="R520" t="str">
            <v>B701080</v>
          </cell>
        </row>
        <row r="521">
          <cell r="R521" t="str">
            <v>5C53162</v>
          </cell>
        </row>
        <row r="522">
          <cell r="R522" t="str">
            <v>5G61129</v>
          </cell>
        </row>
        <row r="523">
          <cell r="R523" t="str">
            <v>5G61129</v>
          </cell>
        </row>
        <row r="524">
          <cell r="R524" t="str">
            <v>NU88539</v>
          </cell>
        </row>
        <row r="525">
          <cell r="R525" t="str">
            <v>NT25504</v>
          </cell>
        </row>
        <row r="526">
          <cell r="R526" t="str">
            <v>NR24555</v>
          </cell>
        </row>
        <row r="527">
          <cell r="R527" t="str">
            <v>P893157</v>
          </cell>
        </row>
        <row r="528">
          <cell r="R528" t="str">
            <v>P893157</v>
          </cell>
        </row>
        <row r="529">
          <cell r="R529" t="str">
            <v>P893157</v>
          </cell>
        </row>
        <row r="530">
          <cell r="R530" t="str">
            <v>P893157</v>
          </cell>
        </row>
        <row r="531">
          <cell r="R531" t="str">
            <v>P893157</v>
          </cell>
        </row>
        <row r="532">
          <cell r="R532" t="str">
            <v>NR17757</v>
          </cell>
        </row>
        <row r="533">
          <cell r="R533" t="str">
            <v>G401350</v>
          </cell>
        </row>
        <row r="534">
          <cell r="R534" t="str">
            <v>G401350</v>
          </cell>
        </row>
        <row r="535">
          <cell r="R535" t="str">
            <v>BH85356</v>
          </cell>
        </row>
        <row r="536">
          <cell r="R536" t="str">
            <v>BH85356</v>
          </cell>
        </row>
        <row r="537">
          <cell r="R537" t="str">
            <v>BH85356</v>
          </cell>
        </row>
        <row r="538">
          <cell r="R538" t="str">
            <v>0Y30709</v>
          </cell>
        </row>
        <row r="539">
          <cell r="R539" t="str">
            <v>0Y30709</v>
          </cell>
        </row>
        <row r="540">
          <cell r="R540" t="str">
            <v>0E86422</v>
          </cell>
        </row>
        <row r="541">
          <cell r="R541" t="str">
            <v>0E86422</v>
          </cell>
        </row>
        <row r="542">
          <cell r="R542" t="str">
            <v>NT25518</v>
          </cell>
        </row>
        <row r="543">
          <cell r="R543" t="str">
            <v>NT25518</v>
          </cell>
        </row>
        <row r="544">
          <cell r="R544" t="str">
            <v>0R48689</v>
          </cell>
        </row>
        <row r="545">
          <cell r="R545" t="str">
            <v>0R48689</v>
          </cell>
        </row>
        <row r="546">
          <cell r="R546" t="str">
            <v>P893170</v>
          </cell>
        </row>
        <row r="547">
          <cell r="R547" t="str">
            <v>NR24414</v>
          </cell>
        </row>
        <row r="548">
          <cell r="R548" t="str">
            <v>NR24414</v>
          </cell>
        </row>
        <row r="549">
          <cell r="R549" t="str">
            <v>NR24414</v>
          </cell>
        </row>
        <row r="550">
          <cell r="R550" t="str">
            <v>P759562</v>
          </cell>
        </row>
        <row r="551">
          <cell r="R551" t="str">
            <v>P759562</v>
          </cell>
        </row>
        <row r="553">
          <cell r="R553" t="str">
            <v>5J18401</v>
          </cell>
        </row>
        <row r="554">
          <cell r="R554" t="str">
            <v>5J18401</v>
          </cell>
        </row>
        <row r="555">
          <cell r="R555" t="str">
            <v>NR16818</v>
          </cell>
        </row>
        <row r="556">
          <cell r="R556" t="str">
            <v>5D80534</v>
          </cell>
        </row>
        <row r="557">
          <cell r="R557" t="str">
            <v>DV45454</v>
          </cell>
        </row>
        <row r="558">
          <cell r="R558" t="str">
            <v>G368788</v>
          </cell>
        </row>
        <row r="559">
          <cell r="R559" t="str">
            <v>NN67972</v>
          </cell>
        </row>
        <row r="560">
          <cell r="R560" t="str">
            <v>NN67972</v>
          </cell>
        </row>
        <row r="561">
          <cell r="R561" t="str">
            <v>L946059</v>
          </cell>
        </row>
        <row r="562">
          <cell r="R562" t="str">
            <v>L946059</v>
          </cell>
        </row>
        <row r="564">
          <cell r="R564" t="str">
            <v>K389905</v>
          </cell>
        </row>
        <row r="565">
          <cell r="R565" t="str">
            <v>K389905</v>
          </cell>
        </row>
        <row r="566">
          <cell r="R566" t="str">
            <v>K389905</v>
          </cell>
        </row>
        <row r="567">
          <cell r="R567" t="str">
            <v>D402957</v>
          </cell>
        </row>
        <row r="568">
          <cell r="R568" t="str">
            <v>D402957</v>
          </cell>
        </row>
        <row r="569">
          <cell r="R569" t="str">
            <v>D796594</v>
          </cell>
        </row>
        <row r="570">
          <cell r="R570" t="str">
            <v>NR24555</v>
          </cell>
        </row>
        <row r="571">
          <cell r="R571" t="str">
            <v>NR24555</v>
          </cell>
        </row>
        <row r="572">
          <cell r="R572" t="str">
            <v>G368808</v>
          </cell>
        </row>
        <row r="573">
          <cell r="R573" t="str">
            <v>G368808</v>
          </cell>
        </row>
        <row r="574">
          <cell r="R574" t="str">
            <v>0P52639</v>
          </cell>
        </row>
        <row r="575">
          <cell r="R575" t="str">
            <v>0P52639</v>
          </cell>
        </row>
        <row r="576">
          <cell r="R576" t="str">
            <v>G682915</v>
          </cell>
        </row>
        <row r="577">
          <cell r="R577" t="str">
            <v>G682915</v>
          </cell>
        </row>
        <row r="578">
          <cell r="R578" t="str">
            <v>G682915</v>
          </cell>
        </row>
        <row r="579">
          <cell r="R579" t="str">
            <v>G601955</v>
          </cell>
        </row>
        <row r="580">
          <cell r="R580" t="str">
            <v>G441846</v>
          </cell>
        </row>
        <row r="581">
          <cell r="R581" t="str">
            <v>G441846</v>
          </cell>
        </row>
        <row r="582">
          <cell r="R582" t="str">
            <v>G441846</v>
          </cell>
        </row>
        <row r="583">
          <cell r="R583" t="str">
            <v>G441846</v>
          </cell>
        </row>
        <row r="584">
          <cell r="R584" t="str">
            <v>G634870</v>
          </cell>
        </row>
        <row r="585">
          <cell r="R585" t="str">
            <v>G634870</v>
          </cell>
        </row>
        <row r="586">
          <cell r="R586" t="str">
            <v>G634870</v>
          </cell>
        </row>
        <row r="587">
          <cell r="R587" t="str">
            <v>DY66911</v>
          </cell>
        </row>
        <row r="588">
          <cell r="R588" t="str">
            <v>DY66911</v>
          </cell>
        </row>
        <row r="589">
          <cell r="R589" t="str">
            <v>GA00355</v>
          </cell>
        </row>
        <row r="590">
          <cell r="R590" t="str">
            <v>GA00355</v>
          </cell>
        </row>
        <row r="591">
          <cell r="R591" t="str">
            <v>G479643</v>
          </cell>
        </row>
        <row r="592">
          <cell r="R592" t="str">
            <v>G717694</v>
          </cell>
        </row>
        <row r="593">
          <cell r="R593" t="str">
            <v>G717694</v>
          </cell>
        </row>
        <row r="594">
          <cell r="R594" t="str">
            <v>0G93140</v>
          </cell>
        </row>
        <row r="595">
          <cell r="R595" t="str">
            <v>WK62841</v>
          </cell>
        </row>
        <row r="596">
          <cell r="R596" t="str">
            <v>WK62841</v>
          </cell>
        </row>
        <row r="597">
          <cell r="R597" t="str">
            <v>AF81695</v>
          </cell>
        </row>
        <row r="598">
          <cell r="R598" t="str">
            <v>AF81695</v>
          </cell>
        </row>
        <row r="599">
          <cell r="R599" t="str">
            <v>K453332</v>
          </cell>
        </row>
        <row r="600">
          <cell r="R600" t="str">
            <v>7A46324</v>
          </cell>
        </row>
        <row r="601">
          <cell r="R601" t="str">
            <v>NU88602</v>
          </cell>
        </row>
        <row r="602">
          <cell r="R602" t="str">
            <v>NU88602</v>
          </cell>
        </row>
        <row r="603">
          <cell r="R603" t="str">
            <v>NU88602</v>
          </cell>
        </row>
        <row r="604">
          <cell r="R604" t="str">
            <v>V420215</v>
          </cell>
        </row>
        <row r="605">
          <cell r="R605" t="str">
            <v>V420215</v>
          </cell>
        </row>
        <row r="606">
          <cell r="R606" t="str">
            <v>A693655</v>
          </cell>
        </row>
        <row r="607">
          <cell r="R607" t="str">
            <v>G405684</v>
          </cell>
        </row>
        <row r="608">
          <cell r="R608" t="str">
            <v>G405684</v>
          </cell>
        </row>
        <row r="609">
          <cell r="R609" t="str">
            <v>G405684</v>
          </cell>
        </row>
        <row r="610">
          <cell r="R610" t="str">
            <v>0S33313</v>
          </cell>
        </row>
        <row r="611">
          <cell r="R611" t="str">
            <v>T841881</v>
          </cell>
        </row>
        <row r="612">
          <cell r="R612" t="str">
            <v>NR17327</v>
          </cell>
        </row>
        <row r="613">
          <cell r="R613" t="str">
            <v>GJ44293</v>
          </cell>
        </row>
        <row r="614">
          <cell r="R614" t="str">
            <v>GF93850</v>
          </cell>
        </row>
        <row r="615">
          <cell r="R615" t="str">
            <v>G368885</v>
          </cell>
        </row>
        <row r="616">
          <cell r="R616" t="str">
            <v>G368885</v>
          </cell>
        </row>
        <row r="617">
          <cell r="R617" t="str">
            <v>T304799</v>
          </cell>
        </row>
        <row r="618">
          <cell r="R618" t="str">
            <v>NR17327</v>
          </cell>
        </row>
        <row r="619">
          <cell r="R619" t="str">
            <v>K222059</v>
          </cell>
        </row>
        <row r="620">
          <cell r="R620" t="str">
            <v>G404263</v>
          </cell>
        </row>
        <row r="621">
          <cell r="R621" t="str">
            <v>G404263</v>
          </cell>
        </row>
        <row r="622">
          <cell r="R622" t="str">
            <v>G404263</v>
          </cell>
        </row>
        <row r="625">
          <cell r="R625" t="str">
            <v>0K07685</v>
          </cell>
        </row>
        <row r="626">
          <cell r="R626" t="str">
            <v>0N30556</v>
          </cell>
        </row>
        <row r="627">
          <cell r="R627" t="str">
            <v>0N30556</v>
          </cell>
        </row>
        <row r="628">
          <cell r="R628" t="str">
            <v>7B07322</v>
          </cell>
        </row>
        <row r="629">
          <cell r="R629" t="str">
            <v>7B07322</v>
          </cell>
        </row>
        <row r="630">
          <cell r="R630" t="str">
            <v>5J30363</v>
          </cell>
        </row>
        <row r="631">
          <cell r="R631" t="str">
            <v>GA39970</v>
          </cell>
        </row>
        <row r="632">
          <cell r="R632" t="str">
            <v>GA39970</v>
          </cell>
        </row>
        <row r="633">
          <cell r="R633" t="str">
            <v>NF09076</v>
          </cell>
        </row>
        <row r="634">
          <cell r="R634" t="str">
            <v>NF09076</v>
          </cell>
        </row>
        <row r="635">
          <cell r="R635" t="str">
            <v>0H96230</v>
          </cell>
        </row>
        <row r="636">
          <cell r="R636" t="str">
            <v>G100063</v>
          </cell>
        </row>
        <row r="637">
          <cell r="R637" t="str">
            <v>G100063</v>
          </cell>
        </row>
        <row r="639">
          <cell r="R639" t="str">
            <v>0V45695</v>
          </cell>
        </row>
        <row r="640">
          <cell r="R640" t="str">
            <v>5D07744</v>
          </cell>
        </row>
        <row r="641">
          <cell r="R641" t="str">
            <v>5D07744</v>
          </cell>
        </row>
        <row r="642">
          <cell r="R642" t="str">
            <v>C516692</v>
          </cell>
        </row>
        <row r="643">
          <cell r="R643" t="str">
            <v>C516692</v>
          </cell>
        </row>
        <row r="644">
          <cell r="R644" t="str">
            <v>5F56214</v>
          </cell>
        </row>
        <row r="645">
          <cell r="R645" t="str">
            <v>EH79591</v>
          </cell>
        </row>
        <row r="646">
          <cell r="R646" t="str">
            <v>EH79591</v>
          </cell>
        </row>
        <row r="647">
          <cell r="R647">
            <v>4.9999999999999995E+201</v>
          </cell>
        </row>
        <row r="648">
          <cell r="R648">
            <v>4.9999999999999995E+201</v>
          </cell>
        </row>
        <row r="649">
          <cell r="R649" t="str">
            <v>DY50166</v>
          </cell>
        </row>
        <row r="650">
          <cell r="R650" t="str">
            <v>DY50166</v>
          </cell>
        </row>
        <row r="651">
          <cell r="R651" t="str">
            <v>P630173</v>
          </cell>
        </row>
        <row r="652">
          <cell r="R652" t="str">
            <v>P630173</v>
          </cell>
        </row>
        <row r="653">
          <cell r="R653" t="str">
            <v>EW78104</v>
          </cell>
        </row>
        <row r="654">
          <cell r="R654" t="str">
            <v>EW78104</v>
          </cell>
        </row>
        <row r="655">
          <cell r="R655" t="str">
            <v>5C51252</v>
          </cell>
        </row>
        <row r="656">
          <cell r="R656" t="str">
            <v>D999549</v>
          </cell>
        </row>
        <row r="657">
          <cell r="R657" t="str">
            <v>D999549</v>
          </cell>
        </row>
        <row r="658">
          <cell r="R658" t="str">
            <v>D011549</v>
          </cell>
        </row>
        <row r="659">
          <cell r="R659" t="str">
            <v>L880967</v>
          </cell>
        </row>
        <row r="660">
          <cell r="R660" t="str">
            <v>L880967</v>
          </cell>
        </row>
        <row r="661">
          <cell r="R661" t="str">
            <v>LT66468</v>
          </cell>
        </row>
        <row r="662">
          <cell r="R662" t="str">
            <v>LT66468</v>
          </cell>
        </row>
        <row r="663">
          <cell r="R663" t="str">
            <v>2G84828</v>
          </cell>
        </row>
        <row r="664">
          <cell r="R664" t="str">
            <v>2G84828</v>
          </cell>
        </row>
        <row r="665">
          <cell r="R665" t="str">
            <v>K785802</v>
          </cell>
        </row>
        <row r="666">
          <cell r="R666" t="str">
            <v>K785802</v>
          </cell>
        </row>
        <row r="667">
          <cell r="R667" t="str">
            <v>0B71095</v>
          </cell>
        </row>
        <row r="668">
          <cell r="R668" t="str">
            <v>B194342</v>
          </cell>
        </row>
        <row r="669">
          <cell r="R669" t="str">
            <v>G745341</v>
          </cell>
        </row>
        <row r="670">
          <cell r="R670" t="str">
            <v>G745341</v>
          </cell>
        </row>
        <row r="671">
          <cell r="R671" t="str">
            <v>2A82442</v>
          </cell>
        </row>
        <row r="672">
          <cell r="R672" t="str">
            <v>5L52467</v>
          </cell>
        </row>
        <row r="673">
          <cell r="R673" t="str">
            <v>2A72547</v>
          </cell>
        </row>
        <row r="674">
          <cell r="R674" t="str">
            <v>2A72547</v>
          </cell>
        </row>
        <row r="675">
          <cell r="R675" t="str">
            <v>BM51794</v>
          </cell>
        </row>
        <row r="676">
          <cell r="R676" t="str">
            <v>NT50235</v>
          </cell>
        </row>
        <row r="677">
          <cell r="R677" t="str">
            <v>NT50235</v>
          </cell>
        </row>
        <row r="678">
          <cell r="R678" t="str">
            <v>P890052</v>
          </cell>
        </row>
        <row r="679">
          <cell r="R679" t="str">
            <v>0K98478</v>
          </cell>
        </row>
        <row r="680">
          <cell r="R680" t="str">
            <v>0K98478</v>
          </cell>
        </row>
        <row r="681">
          <cell r="R681" t="str">
            <v>G808941</v>
          </cell>
        </row>
        <row r="682">
          <cell r="R682" t="str">
            <v>P630173</v>
          </cell>
        </row>
        <row r="683">
          <cell r="R683" t="str">
            <v>0K85950</v>
          </cell>
        </row>
        <row r="684">
          <cell r="R684" t="str">
            <v>K305011</v>
          </cell>
        </row>
        <row r="685">
          <cell r="R685" t="str">
            <v>VW83329</v>
          </cell>
        </row>
        <row r="686">
          <cell r="R686" t="str">
            <v>0Y89920</v>
          </cell>
        </row>
        <row r="687">
          <cell r="R687" t="str">
            <v>0Y89920</v>
          </cell>
        </row>
        <row r="688">
          <cell r="R688" t="str">
            <v>0T86805</v>
          </cell>
        </row>
        <row r="689">
          <cell r="R689" t="str">
            <v>0T86805</v>
          </cell>
        </row>
        <row r="690">
          <cell r="R690" t="str">
            <v>T451577</v>
          </cell>
        </row>
        <row r="691">
          <cell r="R691" t="str">
            <v>0N38086</v>
          </cell>
        </row>
        <row r="692">
          <cell r="R692" t="str">
            <v>0N38086</v>
          </cell>
        </row>
        <row r="693">
          <cell r="R693" t="str">
            <v>D988173</v>
          </cell>
        </row>
        <row r="694">
          <cell r="R694" t="str">
            <v>BH88111</v>
          </cell>
        </row>
        <row r="695">
          <cell r="R695" t="str">
            <v>0K07685</v>
          </cell>
        </row>
        <row r="696">
          <cell r="R696" t="str">
            <v>BH85306</v>
          </cell>
        </row>
        <row r="697">
          <cell r="R697" t="str">
            <v>BH85306</v>
          </cell>
        </row>
        <row r="698">
          <cell r="R698" t="str">
            <v>BH85306</v>
          </cell>
        </row>
        <row r="699">
          <cell r="R699" t="str">
            <v>K302901</v>
          </cell>
        </row>
        <row r="700">
          <cell r="R700" t="str">
            <v>5C11970</v>
          </cell>
        </row>
        <row r="701">
          <cell r="R701" t="str">
            <v>NT25154</v>
          </cell>
        </row>
        <row r="702">
          <cell r="R702" t="str">
            <v>NT25154</v>
          </cell>
        </row>
        <row r="704">
          <cell r="R704" t="str">
            <v>D674821</v>
          </cell>
        </row>
        <row r="705">
          <cell r="R705" t="str">
            <v>NN94095</v>
          </cell>
        </row>
        <row r="706">
          <cell r="R706" t="str">
            <v>D225697</v>
          </cell>
        </row>
        <row r="707">
          <cell r="R707" t="str">
            <v>LC20937</v>
          </cell>
        </row>
        <row r="708">
          <cell r="R708" t="str">
            <v>5G50652</v>
          </cell>
        </row>
        <row r="709">
          <cell r="R709" t="str">
            <v>5G50652</v>
          </cell>
        </row>
        <row r="710">
          <cell r="R710" t="str">
            <v>NR24210</v>
          </cell>
        </row>
        <row r="711">
          <cell r="R711" t="str">
            <v>G369470</v>
          </cell>
        </row>
        <row r="712">
          <cell r="R712" t="str">
            <v>V426815</v>
          </cell>
        </row>
        <row r="713">
          <cell r="R713" t="str">
            <v>WS59238</v>
          </cell>
        </row>
        <row r="714">
          <cell r="R714" t="str">
            <v>NU88536</v>
          </cell>
        </row>
        <row r="715">
          <cell r="R715" t="str">
            <v>G182406</v>
          </cell>
        </row>
        <row r="716">
          <cell r="R716" t="str">
            <v>G182406</v>
          </cell>
        </row>
        <row r="717">
          <cell r="R717" t="str">
            <v>L905818</v>
          </cell>
        </row>
        <row r="718">
          <cell r="R718" t="str">
            <v>L905818</v>
          </cell>
        </row>
        <row r="719">
          <cell r="R719" t="str">
            <v>5C86607</v>
          </cell>
        </row>
        <row r="720">
          <cell r="R720" t="str">
            <v>5C86607</v>
          </cell>
        </row>
        <row r="721">
          <cell r="R721" t="str">
            <v>V756725</v>
          </cell>
        </row>
        <row r="722">
          <cell r="R722" t="str">
            <v>V756725</v>
          </cell>
        </row>
        <row r="723">
          <cell r="R723" t="str">
            <v>B299017</v>
          </cell>
        </row>
        <row r="724">
          <cell r="R724" t="str">
            <v>B299017</v>
          </cell>
        </row>
        <row r="725">
          <cell r="R725" t="str">
            <v>L821045</v>
          </cell>
        </row>
        <row r="726">
          <cell r="R726" t="str">
            <v>V341498</v>
          </cell>
        </row>
        <row r="727">
          <cell r="R727" t="str">
            <v>V341498</v>
          </cell>
        </row>
        <row r="728">
          <cell r="R728" t="str">
            <v>5C86607</v>
          </cell>
        </row>
        <row r="729">
          <cell r="R729" t="str">
            <v>5C87078</v>
          </cell>
        </row>
        <row r="730">
          <cell r="R730" t="str">
            <v>5C87078</v>
          </cell>
        </row>
        <row r="731">
          <cell r="R731" t="str">
            <v>5C87078</v>
          </cell>
        </row>
        <row r="732">
          <cell r="R732" t="str">
            <v>5C87078</v>
          </cell>
        </row>
        <row r="733">
          <cell r="R733" t="str">
            <v>5C87078</v>
          </cell>
        </row>
        <row r="734">
          <cell r="R734" t="str">
            <v>G408098</v>
          </cell>
        </row>
        <row r="735">
          <cell r="R735" t="str">
            <v>5D14129</v>
          </cell>
        </row>
        <row r="736">
          <cell r="R736" t="str">
            <v>NT25962</v>
          </cell>
        </row>
        <row r="737">
          <cell r="R737" t="str">
            <v>NT25962</v>
          </cell>
        </row>
        <row r="738">
          <cell r="R738" t="str">
            <v>V911835</v>
          </cell>
        </row>
        <row r="739">
          <cell r="R739" t="str">
            <v>V911835</v>
          </cell>
        </row>
        <row r="740">
          <cell r="R740" t="str">
            <v>D282604</v>
          </cell>
        </row>
        <row r="741">
          <cell r="R741" t="str">
            <v>D282604</v>
          </cell>
        </row>
        <row r="742">
          <cell r="R742" t="str">
            <v>5E04495</v>
          </cell>
        </row>
        <row r="743">
          <cell r="R743" t="str">
            <v>J143638</v>
          </cell>
        </row>
        <row r="744">
          <cell r="R744" t="str">
            <v>DY55572</v>
          </cell>
        </row>
        <row r="745">
          <cell r="R745" t="str">
            <v>DY55572</v>
          </cell>
        </row>
        <row r="747">
          <cell r="R747" t="str">
            <v>NT24450</v>
          </cell>
        </row>
        <row r="748">
          <cell r="R748" t="str">
            <v>NT24450</v>
          </cell>
        </row>
        <row r="749">
          <cell r="R749" t="str">
            <v>V217057</v>
          </cell>
        </row>
        <row r="750">
          <cell r="R750" t="str">
            <v>NL99459</v>
          </cell>
        </row>
        <row r="751">
          <cell r="R751" t="str">
            <v>NL99459</v>
          </cell>
        </row>
        <row r="752">
          <cell r="R752" t="str">
            <v>AC84933</v>
          </cell>
        </row>
        <row r="753">
          <cell r="R753" t="str">
            <v>AC84933</v>
          </cell>
        </row>
        <row r="754">
          <cell r="R754" t="str">
            <v>G971169</v>
          </cell>
        </row>
        <row r="756">
          <cell r="R756" t="str">
            <v>V224542</v>
          </cell>
        </row>
        <row r="757">
          <cell r="R757" t="str">
            <v>V224542</v>
          </cell>
        </row>
        <row r="758">
          <cell r="R758" t="str">
            <v>C952885</v>
          </cell>
        </row>
        <row r="759">
          <cell r="R759" t="str">
            <v>C952885</v>
          </cell>
        </row>
        <row r="760">
          <cell r="R760" t="str">
            <v>VA09836</v>
          </cell>
        </row>
        <row r="761">
          <cell r="R761" t="str">
            <v>V988523</v>
          </cell>
        </row>
        <row r="762">
          <cell r="R762" t="str">
            <v>V988523</v>
          </cell>
        </row>
        <row r="763">
          <cell r="R763" t="str">
            <v>G367921</v>
          </cell>
        </row>
        <row r="764">
          <cell r="R764" t="str">
            <v>G367921</v>
          </cell>
        </row>
        <row r="765">
          <cell r="R765" t="str">
            <v>0E86875</v>
          </cell>
        </row>
        <row r="766">
          <cell r="R766" t="str">
            <v>G368566</v>
          </cell>
        </row>
        <row r="767">
          <cell r="R767" t="str">
            <v>V479259</v>
          </cell>
        </row>
        <row r="768">
          <cell r="R768" t="str">
            <v>P626056</v>
          </cell>
        </row>
        <row r="769">
          <cell r="R769" t="str">
            <v>P626056</v>
          </cell>
        </row>
        <row r="770">
          <cell r="R770" t="str">
            <v>G832208</v>
          </cell>
        </row>
        <row r="771">
          <cell r="R771" t="str">
            <v>G832208</v>
          </cell>
        </row>
        <row r="772">
          <cell r="R772" t="str">
            <v>0B69279</v>
          </cell>
        </row>
        <row r="773">
          <cell r="R773" t="str">
            <v>V702660</v>
          </cell>
        </row>
        <row r="774">
          <cell r="R774" t="str">
            <v>V702660</v>
          </cell>
        </row>
        <row r="775">
          <cell r="R775" t="str">
            <v>L930259</v>
          </cell>
        </row>
        <row r="776">
          <cell r="R776" t="str">
            <v>L930259</v>
          </cell>
        </row>
        <row r="777">
          <cell r="R777" t="str">
            <v>T453660</v>
          </cell>
        </row>
        <row r="778">
          <cell r="R778" t="str">
            <v>T453660</v>
          </cell>
        </row>
        <row r="779">
          <cell r="R779" t="str">
            <v>0M95481</v>
          </cell>
        </row>
        <row r="780">
          <cell r="R780" t="str">
            <v>G964329</v>
          </cell>
        </row>
        <row r="781">
          <cell r="R781" t="str">
            <v>G964329</v>
          </cell>
        </row>
        <row r="782">
          <cell r="R782" t="str">
            <v>G964329</v>
          </cell>
        </row>
        <row r="783">
          <cell r="R783" t="str">
            <v>0X57871</v>
          </cell>
        </row>
        <row r="784">
          <cell r="R784" t="str">
            <v>D008574</v>
          </cell>
        </row>
        <row r="785">
          <cell r="R785" t="str">
            <v>D008574</v>
          </cell>
        </row>
        <row r="788">
          <cell r="R788" t="str">
            <v>P893450</v>
          </cell>
        </row>
        <row r="789">
          <cell r="R789" t="str">
            <v>P893450</v>
          </cell>
        </row>
        <row r="790">
          <cell r="R790" t="str">
            <v>P893450</v>
          </cell>
        </row>
        <row r="791">
          <cell r="R791" t="str">
            <v>V426801</v>
          </cell>
        </row>
        <row r="792">
          <cell r="R792" t="str">
            <v>V426801</v>
          </cell>
        </row>
        <row r="793">
          <cell r="R793" t="str">
            <v>NR17733</v>
          </cell>
        </row>
        <row r="794">
          <cell r="R794" t="str">
            <v>5C51252</v>
          </cell>
        </row>
        <row r="795">
          <cell r="R795" t="str">
            <v>0B72430</v>
          </cell>
        </row>
        <row r="796">
          <cell r="R796" t="str">
            <v>0B72430</v>
          </cell>
        </row>
        <row r="797">
          <cell r="R797" t="str">
            <v>E686085</v>
          </cell>
        </row>
        <row r="798">
          <cell r="R798" t="str">
            <v>D268666</v>
          </cell>
        </row>
        <row r="799">
          <cell r="R799" t="str">
            <v>D268666</v>
          </cell>
        </row>
        <row r="800">
          <cell r="R800" t="str">
            <v>0B79092</v>
          </cell>
        </row>
        <row r="801">
          <cell r="R801" t="str">
            <v>0B79092</v>
          </cell>
        </row>
        <row r="802">
          <cell r="R802" t="str">
            <v>D268152</v>
          </cell>
        </row>
        <row r="803">
          <cell r="R803" t="str">
            <v>D268152</v>
          </cell>
        </row>
        <row r="804">
          <cell r="R804" t="str">
            <v>NU48373</v>
          </cell>
        </row>
        <row r="805">
          <cell r="R805" t="str">
            <v>NU48373</v>
          </cell>
        </row>
        <row r="806">
          <cell r="R806" t="str">
            <v>D694818</v>
          </cell>
        </row>
        <row r="807">
          <cell r="R807" t="str">
            <v>0V52467</v>
          </cell>
        </row>
        <row r="808">
          <cell r="R808" t="str">
            <v>0V52467</v>
          </cell>
        </row>
        <row r="809">
          <cell r="R809" t="str">
            <v>P759370</v>
          </cell>
        </row>
        <row r="810">
          <cell r="R810" t="str">
            <v>5A94682</v>
          </cell>
        </row>
        <row r="811">
          <cell r="R811" t="str">
            <v>2D49715</v>
          </cell>
        </row>
        <row r="812">
          <cell r="R812" t="str">
            <v>V413242</v>
          </cell>
        </row>
        <row r="813">
          <cell r="R813" t="str">
            <v>0C51737</v>
          </cell>
        </row>
        <row r="814">
          <cell r="R814" t="str">
            <v>0C51737</v>
          </cell>
        </row>
        <row r="815">
          <cell r="R815" t="str">
            <v>0C51737</v>
          </cell>
        </row>
        <row r="816">
          <cell r="R816" t="str">
            <v>0C51737</v>
          </cell>
        </row>
        <row r="817">
          <cell r="R817" t="str">
            <v>DY52051</v>
          </cell>
        </row>
        <row r="818">
          <cell r="R818" t="str">
            <v>DY52051</v>
          </cell>
        </row>
        <row r="819">
          <cell r="R819" t="str">
            <v>0M15405</v>
          </cell>
        </row>
        <row r="820">
          <cell r="R820" t="str">
            <v>0M15405</v>
          </cell>
        </row>
        <row r="821">
          <cell r="R821" t="str">
            <v>5A73944</v>
          </cell>
        </row>
        <row r="822">
          <cell r="R822" t="str">
            <v>0K12691</v>
          </cell>
        </row>
        <row r="823">
          <cell r="R823" t="str">
            <v>V406729</v>
          </cell>
        </row>
        <row r="824">
          <cell r="R824" t="str">
            <v>LC54601</v>
          </cell>
        </row>
        <row r="825">
          <cell r="R825" t="str">
            <v>K880290</v>
          </cell>
        </row>
        <row r="826">
          <cell r="R826" t="str">
            <v>G839254</v>
          </cell>
        </row>
        <row r="827">
          <cell r="R827" t="str">
            <v>5C87085</v>
          </cell>
        </row>
        <row r="828">
          <cell r="R828" t="str">
            <v>5C87085</v>
          </cell>
        </row>
        <row r="829">
          <cell r="R829" t="str">
            <v>5J18439</v>
          </cell>
        </row>
        <row r="830">
          <cell r="R830" t="str">
            <v>5J18439</v>
          </cell>
        </row>
        <row r="831">
          <cell r="R831" t="str">
            <v>0Y28695</v>
          </cell>
        </row>
        <row r="832">
          <cell r="R832" t="str">
            <v>0Y28695</v>
          </cell>
        </row>
        <row r="833">
          <cell r="R833" t="str">
            <v>NT50159</v>
          </cell>
        </row>
        <row r="834">
          <cell r="R834" t="str">
            <v>NT50159</v>
          </cell>
        </row>
        <row r="835">
          <cell r="R835" t="str">
            <v>NT50159</v>
          </cell>
        </row>
        <row r="836">
          <cell r="R836" t="str">
            <v>WT88523</v>
          </cell>
        </row>
        <row r="837">
          <cell r="R837" t="str">
            <v>G407111</v>
          </cell>
        </row>
        <row r="838">
          <cell r="R838" t="str">
            <v>G407111</v>
          </cell>
        </row>
        <row r="839">
          <cell r="R839" t="str">
            <v>V417518</v>
          </cell>
        </row>
        <row r="840">
          <cell r="R840" t="str">
            <v>P632148</v>
          </cell>
        </row>
        <row r="841">
          <cell r="R841" t="str">
            <v>P632148</v>
          </cell>
        </row>
        <row r="842">
          <cell r="R842" t="str">
            <v>0Y28558</v>
          </cell>
        </row>
        <row r="843">
          <cell r="R843" t="str">
            <v>NR16536</v>
          </cell>
        </row>
        <row r="844">
          <cell r="R844" t="str">
            <v>NR16536</v>
          </cell>
        </row>
        <row r="845">
          <cell r="R845" t="str">
            <v>0U70181</v>
          </cell>
        </row>
        <row r="846">
          <cell r="R846" t="str">
            <v>0U70181</v>
          </cell>
        </row>
        <row r="847">
          <cell r="R847" t="str">
            <v>BH84813</v>
          </cell>
        </row>
        <row r="848">
          <cell r="R848" t="str">
            <v>BH84813</v>
          </cell>
        </row>
        <row r="849">
          <cell r="R849" t="str">
            <v>0Y88009</v>
          </cell>
        </row>
        <row r="850">
          <cell r="R850" t="str">
            <v>0Y88009</v>
          </cell>
        </row>
        <row r="851">
          <cell r="R851" t="str">
            <v>0N27860</v>
          </cell>
        </row>
        <row r="852">
          <cell r="R852" t="str">
            <v>0N27860</v>
          </cell>
        </row>
        <row r="853">
          <cell r="R853" t="str">
            <v>EL87862</v>
          </cell>
        </row>
        <row r="854">
          <cell r="R854" t="str">
            <v>EL87862</v>
          </cell>
        </row>
        <row r="855">
          <cell r="R855" t="str">
            <v>G836096</v>
          </cell>
        </row>
        <row r="856">
          <cell r="R856" t="str">
            <v>G836096</v>
          </cell>
        </row>
        <row r="857">
          <cell r="R857" t="str">
            <v>5E00418</v>
          </cell>
        </row>
        <row r="858">
          <cell r="R858" t="str">
            <v>5E00418</v>
          </cell>
        </row>
        <row r="859">
          <cell r="R859" t="str">
            <v>5E00418</v>
          </cell>
        </row>
        <row r="860">
          <cell r="R860" t="str">
            <v>V677239</v>
          </cell>
        </row>
        <row r="861">
          <cell r="R861" t="str">
            <v>G336954</v>
          </cell>
        </row>
        <row r="862">
          <cell r="R862" t="str">
            <v>G336954</v>
          </cell>
        </row>
        <row r="863">
          <cell r="R863" t="str">
            <v>0N27860</v>
          </cell>
        </row>
        <row r="864">
          <cell r="R864" t="str">
            <v>D360709</v>
          </cell>
        </row>
        <row r="865">
          <cell r="R865" t="str">
            <v>D360709</v>
          </cell>
        </row>
        <row r="866">
          <cell r="R866" t="str">
            <v>K318493</v>
          </cell>
        </row>
        <row r="867">
          <cell r="R867" t="str">
            <v>NN95055</v>
          </cell>
        </row>
        <row r="868">
          <cell r="R868" t="str">
            <v>0H96895</v>
          </cell>
        </row>
        <row r="869">
          <cell r="R869" t="str">
            <v>0H96895</v>
          </cell>
        </row>
        <row r="870">
          <cell r="R870" t="str">
            <v>5F10698</v>
          </cell>
        </row>
        <row r="871">
          <cell r="R871" t="str">
            <v>5F10698</v>
          </cell>
        </row>
        <row r="872">
          <cell r="R872" t="str">
            <v>GA00156</v>
          </cell>
        </row>
        <row r="873">
          <cell r="R873" t="str">
            <v>3A99420</v>
          </cell>
        </row>
        <row r="874">
          <cell r="R874" t="str">
            <v>G714934</v>
          </cell>
        </row>
        <row r="875">
          <cell r="R875" t="str">
            <v>G714934</v>
          </cell>
        </row>
        <row r="876">
          <cell r="R876" t="str">
            <v>NM88837</v>
          </cell>
        </row>
        <row r="877">
          <cell r="R877" t="str">
            <v>NM88837</v>
          </cell>
        </row>
        <row r="878">
          <cell r="R878" t="str">
            <v>G717301</v>
          </cell>
        </row>
        <row r="879">
          <cell r="R879" t="str">
            <v>G717301</v>
          </cell>
        </row>
        <row r="880">
          <cell r="R880" t="str">
            <v>G717301</v>
          </cell>
        </row>
        <row r="881">
          <cell r="R881" t="str">
            <v>G717301</v>
          </cell>
        </row>
        <row r="882">
          <cell r="R882" t="str">
            <v>V335319</v>
          </cell>
        </row>
        <row r="884">
          <cell r="R884" t="str">
            <v>G922826</v>
          </cell>
        </row>
        <row r="885">
          <cell r="R885" t="str">
            <v>G922826</v>
          </cell>
        </row>
        <row r="886">
          <cell r="R886" t="str">
            <v>BC88987</v>
          </cell>
        </row>
        <row r="887">
          <cell r="R887" t="str">
            <v>BC88987</v>
          </cell>
        </row>
        <row r="888">
          <cell r="R888" t="str">
            <v>G338352</v>
          </cell>
        </row>
        <row r="889">
          <cell r="R889" t="str">
            <v>V225271</v>
          </cell>
        </row>
        <row r="890">
          <cell r="R890" t="str">
            <v>0B72392</v>
          </cell>
        </row>
        <row r="891">
          <cell r="R891" t="str">
            <v>0Y30472</v>
          </cell>
        </row>
        <row r="892">
          <cell r="R892" t="str">
            <v>0Y30472</v>
          </cell>
        </row>
        <row r="894">
          <cell r="R894" t="str">
            <v>5E81380</v>
          </cell>
        </row>
        <row r="895">
          <cell r="R895" t="str">
            <v>5E81380</v>
          </cell>
        </row>
        <row r="896">
          <cell r="R896" t="str">
            <v>LC18897</v>
          </cell>
        </row>
        <row r="897">
          <cell r="R897" t="str">
            <v>G876606</v>
          </cell>
        </row>
        <row r="898">
          <cell r="R898" t="str">
            <v>NN72618</v>
          </cell>
        </row>
        <row r="899">
          <cell r="R899" t="str">
            <v>NN72618</v>
          </cell>
        </row>
        <row r="900">
          <cell r="R900" t="str">
            <v>0E85796</v>
          </cell>
        </row>
        <row r="901">
          <cell r="R901" t="str">
            <v>0E85796</v>
          </cell>
        </row>
        <row r="902">
          <cell r="R902" t="str">
            <v>D939615</v>
          </cell>
        </row>
        <row r="903">
          <cell r="R903" t="str">
            <v>D939615</v>
          </cell>
        </row>
        <row r="904">
          <cell r="R904" t="str">
            <v>NR17224</v>
          </cell>
        </row>
        <row r="906">
          <cell r="R906" t="str">
            <v>5G25644</v>
          </cell>
        </row>
        <row r="907">
          <cell r="R907" t="str">
            <v>5G25644</v>
          </cell>
        </row>
        <row r="908">
          <cell r="R908" t="str">
            <v>V954254</v>
          </cell>
        </row>
        <row r="909">
          <cell r="R909" t="str">
            <v>V954254</v>
          </cell>
        </row>
        <row r="910">
          <cell r="R910" t="str">
            <v>G634890</v>
          </cell>
        </row>
        <row r="911">
          <cell r="R911" t="str">
            <v>G634890</v>
          </cell>
        </row>
        <row r="912">
          <cell r="R912" t="str">
            <v>NR13141</v>
          </cell>
        </row>
        <row r="914">
          <cell r="R914" t="str">
            <v>K881322</v>
          </cell>
        </row>
        <row r="915">
          <cell r="R915" t="str">
            <v>K881322</v>
          </cell>
        </row>
        <row r="916">
          <cell r="R916" t="str">
            <v>0G58741</v>
          </cell>
        </row>
        <row r="917">
          <cell r="R917" t="str">
            <v>0G58741</v>
          </cell>
        </row>
        <row r="918">
          <cell r="R918" t="str">
            <v>DW31239</v>
          </cell>
        </row>
        <row r="919">
          <cell r="R919" t="str">
            <v>DW31239</v>
          </cell>
        </row>
        <row r="920">
          <cell r="R920" t="str">
            <v>NT25197</v>
          </cell>
        </row>
        <row r="921">
          <cell r="R921" t="str">
            <v>0B79899</v>
          </cell>
        </row>
        <row r="922">
          <cell r="R922" t="str">
            <v>5F57511</v>
          </cell>
        </row>
        <row r="923">
          <cell r="R923" t="str">
            <v>5F57511</v>
          </cell>
        </row>
        <row r="924">
          <cell r="R924" t="str">
            <v>J499544</v>
          </cell>
        </row>
        <row r="925">
          <cell r="R925" t="str">
            <v>J499544</v>
          </cell>
        </row>
        <row r="926">
          <cell r="R926" t="str">
            <v>V335402</v>
          </cell>
        </row>
        <row r="927">
          <cell r="R927" t="str">
            <v>V335402</v>
          </cell>
        </row>
        <row r="928">
          <cell r="R928" t="str">
            <v>G368883</v>
          </cell>
        </row>
        <row r="929">
          <cell r="R929" t="str">
            <v>G368883</v>
          </cell>
        </row>
        <row r="930">
          <cell r="R930" t="str">
            <v>D046100</v>
          </cell>
        </row>
        <row r="931">
          <cell r="R931" t="str">
            <v>D046100</v>
          </cell>
        </row>
        <row r="932">
          <cell r="R932" t="str">
            <v>ND07511</v>
          </cell>
        </row>
        <row r="933">
          <cell r="R933" t="str">
            <v>G717313</v>
          </cell>
        </row>
        <row r="934">
          <cell r="R934" t="str">
            <v>G717313</v>
          </cell>
        </row>
        <row r="935">
          <cell r="R935" t="str">
            <v>DZ38587</v>
          </cell>
        </row>
        <row r="936">
          <cell r="R936" t="str">
            <v>G635050</v>
          </cell>
        </row>
        <row r="937">
          <cell r="R937" t="str">
            <v>G635050</v>
          </cell>
        </row>
        <row r="938">
          <cell r="R938" t="str">
            <v>G635050</v>
          </cell>
        </row>
        <row r="939">
          <cell r="R939" t="str">
            <v>5B02850</v>
          </cell>
        </row>
        <row r="940">
          <cell r="R940" t="str">
            <v>5B02850</v>
          </cell>
        </row>
        <row r="942">
          <cell r="R942" t="str">
            <v>0T84568</v>
          </cell>
        </row>
        <row r="943">
          <cell r="R943" t="str">
            <v>0T84568</v>
          </cell>
        </row>
        <row r="944">
          <cell r="R944" t="str">
            <v>C623011</v>
          </cell>
        </row>
        <row r="945">
          <cell r="R945" t="str">
            <v>0B79900</v>
          </cell>
        </row>
        <row r="946">
          <cell r="R946" t="str">
            <v>0P91347</v>
          </cell>
        </row>
        <row r="947">
          <cell r="R947" t="str">
            <v>BH09585</v>
          </cell>
        </row>
        <row r="948">
          <cell r="R948" t="str">
            <v>G368164</v>
          </cell>
        </row>
        <row r="949">
          <cell r="R949" t="str">
            <v>V589847</v>
          </cell>
        </row>
        <row r="950">
          <cell r="R950" t="str">
            <v>V413545</v>
          </cell>
        </row>
        <row r="951">
          <cell r="R951" t="str">
            <v>V413545</v>
          </cell>
        </row>
        <row r="952">
          <cell r="R952" t="str">
            <v>V413545</v>
          </cell>
        </row>
        <row r="953">
          <cell r="R953" t="str">
            <v>BH85025</v>
          </cell>
        </row>
        <row r="954">
          <cell r="R954" t="str">
            <v>K321103</v>
          </cell>
        </row>
        <row r="955">
          <cell r="R955" t="str">
            <v>5F58304</v>
          </cell>
        </row>
        <row r="956">
          <cell r="R956" t="str">
            <v>5F58304</v>
          </cell>
        </row>
        <row r="958">
          <cell r="R958" t="str">
            <v>DY66209</v>
          </cell>
        </row>
        <row r="959">
          <cell r="R959" t="str">
            <v>7B06024</v>
          </cell>
        </row>
        <row r="961">
          <cell r="R961" t="str">
            <v>G368350</v>
          </cell>
        </row>
        <row r="962">
          <cell r="R962" t="str">
            <v>G368350</v>
          </cell>
        </row>
        <row r="963">
          <cell r="R963" t="str">
            <v>BA27785</v>
          </cell>
        </row>
        <row r="964">
          <cell r="R964" t="str">
            <v>BA27785</v>
          </cell>
        </row>
        <row r="965">
          <cell r="R965" t="str">
            <v>0B72392</v>
          </cell>
        </row>
        <row r="966">
          <cell r="R966" t="str">
            <v>P762131</v>
          </cell>
        </row>
        <row r="967">
          <cell r="R967" t="str">
            <v>BM51608</v>
          </cell>
        </row>
        <row r="968">
          <cell r="R968" t="str">
            <v>BM51608</v>
          </cell>
        </row>
        <row r="969">
          <cell r="R969" t="str">
            <v>5A92393</v>
          </cell>
        </row>
        <row r="970">
          <cell r="R970" t="str">
            <v>5H24390</v>
          </cell>
        </row>
        <row r="971">
          <cell r="R971" t="str">
            <v>D282604</v>
          </cell>
        </row>
        <row r="973">
          <cell r="R973" t="str">
            <v>NT24041</v>
          </cell>
        </row>
        <row r="974">
          <cell r="R974" t="str">
            <v>F610692</v>
          </cell>
        </row>
        <row r="975">
          <cell r="R975" t="str">
            <v>F610692</v>
          </cell>
        </row>
        <row r="976">
          <cell r="R976" t="str">
            <v>C943997</v>
          </cell>
        </row>
        <row r="977">
          <cell r="R977" t="str">
            <v>G714822</v>
          </cell>
        </row>
        <row r="978">
          <cell r="R978" t="str">
            <v>G714822</v>
          </cell>
        </row>
        <row r="979">
          <cell r="R979" t="str">
            <v>C531860</v>
          </cell>
        </row>
        <row r="980">
          <cell r="R980" t="str">
            <v>C531860</v>
          </cell>
        </row>
        <row r="981">
          <cell r="R981" t="str">
            <v>0R60369</v>
          </cell>
        </row>
        <row r="982">
          <cell r="R982" t="str">
            <v>0R60369</v>
          </cell>
        </row>
        <row r="983">
          <cell r="R983" t="str">
            <v>C595715</v>
          </cell>
        </row>
        <row r="984">
          <cell r="R984" t="str">
            <v>7A58969</v>
          </cell>
        </row>
        <row r="985">
          <cell r="R985" t="str">
            <v>J163924</v>
          </cell>
        </row>
        <row r="986">
          <cell r="R986" t="str">
            <v>G368648</v>
          </cell>
        </row>
        <row r="987">
          <cell r="R987" t="str">
            <v>0T85434</v>
          </cell>
        </row>
        <row r="988">
          <cell r="R988" t="str">
            <v>0N35160</v>
          </cell>
        </row>
        <row r="989">
          <cell r="R989" t="str">
            <v>J532972</v>
          </cell>
        </row>
        <row r="990">
          <cell r="R990" t="str">
            <v>J532972</v>
          </cell>
        </row>
        <row r="991">
          <cell r="R991" t="str">
            <v>G921318</v>
          </cell>
        </row>
        <row r="992">
          <cell r="R992" t="str">
            <v>V427853</v>
          </cell>
        </row>
        <row r="993">
          <cell r="R993" t="str">
            <v>V427853</v>
          </cell>
        </row>
        <row r="994">
          <cell r="R994" t="str">
            <v>0T84933</v>
          </cell>
        </row>
        <row r="995">
          <cell r="R995" t="str">
            <v>V476432</v>
          </cell>
        </row>
        <row r="996">
          <cell r="R996" t="str">
            <v>V476432</v>
          </cell>
        </row>
        <row r="997">
          <cell r="R997" t="str">
            <v>G873190</v>
          </cell>
        </row>
        <row r="998">
          <cell r="R998" t="str">
            <v>G873190</v>
          </cell>
        </row>
        <row r="999">
          <cell r="R999" t="str">
            <v>V410244</v>
          </cell>
        </row>
        <row r="1000">
          <cell r="R1000" t="str">
            <v>P893249</v>
          </cell>
        </row>
        <row r="1001">
          <cell r="R1001" t="str">
            <v>VZ38895</v>
          </cell>
        </row>
        <row r="1002">
          <cell r="R1002" t="str">
            <v>VZ38895</v>
          </cell>
        </row>
        <row r="1003">
          <cell r="R1003" t="str">
            <v>G319926</v>
          </cell>
        </row>
        <row r="1004">
          <cell r="R1004" t="str">
            <v>G921257</v>
          </cell>
        </row>
        <row r="1005">
          <cell r="R1005" t="str">
            <v>G921257</v>
          </cell>
        </row>
        <row r="1006">
          <cell r="R1006" t="str">
            <v>V444241</v>
          </cell>
        </row>
        <row r="1007">
          <cell r="R1007" t="str">
            <v>V444241</v>
          </cell>
        </row>
        <row r="1008">
          <cell r="R1008" t="str">
            <v>V444241</v>
          </cell>
        </row>
        <row r="1009">
          <cell r="R1009" t="str">
            <v>P781230</v>
          </cell>
        </row>
        <row r="1010">
          <cell r="R1010" t="str">
            <v>L910048</v>
          </cell>
        </row>
        <row r="1011">
          <cell r="R1011" t="str">
            <v>L910048</v>
          </cell>
        </row>
        <row r="1012">
          <cell r="R1012" t="str">
            <v>NP99877</v>
          </cell>
        </row>
        <row r="1013">
          <cell r="R1013" t="str">
            <v>DY54250</v>
          </cell>
        </row>
        <row r="1014">
          <cell r="R1014" t="str">
            <v>D797416</v>
          </cell>
        </row>
        <row r="1015">
          <cell r="R1015" t="str">
            <v>D010058</v>
          </cell>
        </row>
        <row r="1016">
          <cell r="R1016" t="str">
            <v>D010058</v>
          </cell>
        </row>
        <row r="1019">
          <cell r="R1019" t="str">
            <v>D988479</v>
          </cell>
        </row>
        <row r="1020">
          <cell r="R1020" t="str">
            <v>D988479</v>
          </cell>
        </row>
        <row r="1021">
          <cell r="R1021" t="str">
            <v>G408406</v>
          </cell>
        </row>
        <row r="1022">
          <cell r="R1022" t="str">
            <v>G408406</v>
          </cell>
        </row>
        <row r="1023">
          <cell r="R1023" t="str">
            <v>G368110</v>
          </cell>
        </row>
        <row r="1024">
          <cell r="R1024" t="str">
            <v>G368110</v>
          </cell>
        </row>
        <row r="1025">
          <cell r="R1025" t="str">
            <v>DW44484</v>
          </cell>
        </row>
        <row r="1026">
          <cell r="R1026" t="str">
            <v>DW44484</v>
          </cell>
        </row>
        <row r="1027">
          <cell r="R1027" t="str">
            <v>G401304</v>
          </cell>
        </row>
        <row r="1028">
          <cell r="R1028" t="str">
            <v>0R51411</v>
          </cell>
        </row>
        <row r="1029">
          <cell r="R1029" t="str">
            <v>0R51411</v>
          </cell>
        </row>
        <row r="1030">
          <cell r="R1030" t="str">
            <v>C591657</v>
          </cell>
        </row>
        <row r="1031">
          <cell r="R1031" t="str">
            <v>C591657</v>
          </cell>
        </row>
        <row r="1032">
          <cell r="R1032" t="str">
            <v>C621217</v>
          </cell>
        </row>
        <row r="1033">
          <cell r="R1033" t="str">
            <v>0R60212</v>
          </cell>
        </row>
        <row r="1034">
          <cell r="R1034" t="str">
            <v>0R60212</v>
          </cell>
        </row>
        <row r="1035">
          <cell r="R1035" t="str">
            <v>5B03895</v>
          </cell>
        </row>
        <row r="1036">
          <cell r="R1036" t="str">
            <v>7B15178</v>
          </cell>
        </row>
        <row r="1037">
          <cell r="R1037" t="str">
            <v>7B15178</v>
          </cell>
        </row>
        <row r="1038">
          <cell r="R1038" t="str">
            <v>P893450</v>
          </cell>
        </row>
        <row r="1039">
          <cell r="R1039" t="str">
            <v>5J45035</v>
          </cell>
        </row>
        <row r="1040">
          <cell r="R1040" t="str">
            <v>P904223</v>
          </cell>
        </row>
        <row r="1041">
          <cell r="R1041" t="str">
            <v>A692765</v>
          </cell>
        </row>
        <row r="1042">
          <cell r="R1042" t="str">
            <v>0B75035</v>
          </cell>
        </row>
        <row r="1043">
          <cell r="R1043" t="str">
            <v>0B75035</v>
          </cell>
        </row>
        <row r="1044">
          <cell r="R1044" t="str">
            <v>D012847</v>
          </cell>
        </row>
        <row r="1045">
          <cell r="R1045" t="str">
            <v>D012847</v>
          </cell>
        </row>
        <row r="1046">
          <cell r="R1046" t="str">
            <v>NR24066</v>
          </cell>
        </row>
        <row r="1047">
          <cell r="R1047" t="str">
            <v>NT12023</v>
          </cell>
        </row>
        <row r="1048">
          <cell r="R1048" t="str">
            <v>F268209</v>
          </cell>
        </row>
        <row r="1049">
          <cell r="R1049" t="str">
            <v>F268209</v>
          </cell>
        </row>
        <row r="1050">
          <cell r="R1050" t="str">
            <v>AB99198</v>
          </cell>
        </row>
        <row r="1051">
          <cell r="R1051" t="str">
            <v>V757344</v>
          </cell>
        </row>
        <row r="1052">
          <cell r="R1052" t="str">
            <v>V757344</v>
          </cell>
        </row>
        <row r="1053">
          <cell r="R1053" t="str">
            <v>V757344</v>
          </cell>
        </row>
        <row r="1054">
          <cell r="R1054" t="str">
            <v>0E68470</v>
          </cell>
        </row>
        <row r="1055">
          <cell r="R1055" t="str">
            <v>L921429</v>
          </cell>
        </row>
        <row r="1056">
          <cell r="R1056" t="str">
            <v>L921429</v>
          </cell>
        </row>
        <row r="1057">
          <cell r="R1057" t="str">
            <v>5H09802</v>
          </cell>
        </row>
        <row r="1059">
          <cell r="R1059" t="str">
            <v>0U66798</v>
          </cell>
        </row>
        <row r="1060">
          <cell r="R1060" t="str">
            <v>0K06479</v>
          </cell>
        </row>
        <row r="1061">
          <cell r="R1061" t="str">
            <v>0K06479</v>
          </cell>
        </row>
        <row r="1062">
          <cell r="R1062" t="str">
            <v>NN94095</v>
          </cell>
        </row>
        <row r="1063">
          <cell r="R1063" t="str">
            <v>NN94095</v>
          </cell>
        </row>
        <row r="1064">
          <cell r="R1064" t="str">
            <v>0U71230</v>
          </cell>
        </row>
        <row r="1065">
          <cell r="R1065" t="str">
            <v>0U71230</v>
          </cell>
        </row>
        <row r="1066">
          <cell r="R1066" t="str">
            <v>5A77502</v>
          </cell>
        </row>
        <row r="1067">
          <cell r="R1067" t="str">
            <v>0R57375</v>
          </cell>
        </row>
        <row r="1068">
          <cell r="R1068" t="str">
            <v>0W23227</v>
          </cell>
        </row>
        <row r="1069">
          <cell r="R1069" t="str">
            <v>0W23227</v>
          </cell>
        </row>
        <row r="1070">
          <cell r="R1070" t="str">
            <v>5J30188</v>
          </cell>
        </row>
        <row r="1071">
          <cell r="R1071" t="str">
            <v>5J30188</v>
          </cell>
        </row>
        <row r="1072">
          <cell r="R1072" t="str">
            <v>D401625</v>
          </cell>
        </row>
        <row r="1073">
          <cell r="R1073" t="str">
            <v>D401625</v>
          </cell>
        </row>
        <row r="1074">
          <cell r="R1074" t="str">
            <v>P630159</v>
          </cell>
        </row>
        <row r="1075">
          <cell r="R1075" t="str">
            <v>0H45806</v>
          </cell>
        </row>
        <row r="1076">
          <cell r="R1076" t="str">
            <v>0H45806</v>
          </cell>
        </row>
        <row r="1077">
          <cell r="R1077" t="str">
            <v>NT24274</v>
          </cell>
        </row>
        <row r="1079">
          <cell r="R1079" t="str">
            <v>G324923</v>
          </cell>
        </row>
        <row r="1080">
          <cell r="R1080" t="str">
            <v>G324923</v>
          </cell>
        </row>
        <row r="1082">
          <cell r="R1082" t="str">
            <v>5J35991</v>
          </cell>
        </row>
        <row r="1083">
          <cell r="R1083" t="str">
            <v>VT78075</v>
          </cell>
        </row>
        <row r="1084">
          <cell r="R1084" t="str">
            <v>VT78075</v>
          </cell>
        </row>
        <row r="1085">
          <cell r="R1085" t="str">
            <v>G369259</v>
          </cell>
        </row>
        <row r="1086">
          <cell r="R1086" t="str">
            <v>G369259</v>
          </cell>
        </row>
        <row r="1087">
          <cell r="R1087" t="str">
            <v>K389305</v>
          </cell>
        </row>
        <row r="1088">
          <cell r="R1088" t="str">
            <v>K389305</v>
          </cell>
        </row>
        <row r="1089">
          <cell r="R1089" t="str">
            <v>E810031</v>
          </cell>
        </row>
        <row r="1091">
          <cell r="R1091" t="str">
            <v>NF19530</v>
          </cell>
        </row>
        <row r="1092">
          <cell r="R1092" t="str">
            <v>NF19530</v>
          </cell>
        </row>
        <row r="1096">
          <cell r="R1096" t="str">
            <v>5G30503</v>
          </cell>
        </row>
        <row r="1097">
          <cell r="R1097" t="str">
            <v>5G30503</v>
          </cell>
        </row>
        <row r="1098">
          <cell r="R1098" t="str">
            <v>NT24806</v>
          </cell>
        </row>
        <row r="1099">
          <cell r="R1099" t="str">
            <v>NT24806</v>
          </cell>
        </row>
        <row r="1100">
          <cell r="R1100" t="str">
            <v>GF94452</v>
          </cell>
        </row>
        <row r="1101">
          <cell r="R1101" t="str">
            <v>GF94452</v>
          </cell>
        </row>
        <row r="1102">
          <cell r="R1102" t="str">
            <v>NU88646</v>
          </cell>
        </row>
        <row r="1103">
          <cell r="R1103" t="str">
            <v>NU88646</v>
          </cell>
        </row>
        <row r="1104">
          <cell r="R1104" t="str">
            <v>NR17048</v>
          </cell>
        </row>
        <row r="1105">
          <cell r="R1105" t="str">
            <v>NR17048</v>
          </cell>
        </row>
        <row r="1106">
          <cell r="R1106" t="str">
            <v>WN85689</v>
          </cell>
        </row>
        <row r="1107">
          <cell r="R1107" t="str">
            <v>WN85689</v>
          </cell>
        </row>
        <row r="1108">
          <cell r="R1108" t="str">
            <v>K785793</v>
          </cell>
        </row>
        <row r="1109">
          <cell r="R1109" t="str">
            <v>K785793</v>
          </cell>
        </row>
        <row r="1110">
          <cell r="R1110" t="str">
            <v>G181367</v>
          </cell>
        </row>
        <row r="1111">
          <cell r="R1111" t="str">
            <v>G100308</v>
          </cell>
        </row>
        <row r="1112">
          <cell r="R1112" t="str">
            <v>G100308</v>
          </cell>
        </row>
        <row r="1113">
          <cell r="R1113" t="str">
            <v>0R57340</v>
          </cell>
        </row>
        <row r="1114">
          <cell r="R1114" t="str">
            <v>0N52002</v>
          </cell>
        </row>
        <row r="1115">
          <cell r="R1115" t="str">
            <v>0N52002</v>
          </cell>
        </row>
        <row r="1116">
          <cell r="R1116" t="str">
            <v>V224561</v>
          </cell>
        </row>
        <row r="1117">
          <cell r="R1117" t="str">
            <v>DY42771</v>
          </cell>
        </row>
        <row r="1118">
          <cell r="R1118" t="str">
            <v>GA00347</v>
          </cell>
        </row>
        <row r="1119">
          <cell r="R1119" t="str">
            <v>GA00347</v>
          </cell>
        </row>
        <row r="1120">
          <cell r="R1120" t="str">
            <v>GA00347</v>
          </cell>
        </row>
        <row r="1121">
          <cell r="R1121" t="str">
            <v>NP99890</v>
          </cell>
        </row>
        <row r="1122">
          <cell r="R1122" t="str">
            <v>NP99890</v>
          </cell>
        </row>
        <row r="1123">
          <cell r="R1123" t="str">
            <v>NN94356</v>
          </cell>
        </row>
        <row r="1124">
          <cell r="R1124" t="str">
            <v>NN94356</v>
          </cell>
        </row>
        <row r="1125">
          <cell r="R1125" t="str">
            <v>0R50658</v>
          </cell>
        </row>
        <row r="1126">
          <cell r="R1126" t="str">
            <v>5C49744</v>
          </cell>
        </row>
        <row r="1127">
          <cell r="R1127" t="str">
            <v>5C49744</v>
          </cell>
        </row>
        <row r="1128">
          <cell r="R1128" t="str">
            <v>D809276</v>
          </cell>
        </row>
        <row r="1129">
          <cell r="R1129" t="str">
            <v>G921407</v>
          </cell>
        </row>
        <row r="1130">
          <cell r="R1130" t="str">
            <v>V413357</v>
          </cell>
        </row>
        <row r="1131">
          <cell r="R1131" t="str">
            <v>V413357</v>
          </cell>
        </row>
        <row r="1132">
          <cell r="R1132" t="str">
            <v>NN94610</v>
          </cell>
        </row>
        <row r="1133">
          <cell r="R1133" t="str">
            <v>NN94610</v>
          </cell>
        </row>
        <row r="1134">
          <cell r="R1134" t="str">
            <v>D588678</v>
          </cell>
        </row>
        <row r="1135">
          <cell r="R1135" t="str">
            <v>0R50883</v>
          </cell>
        </row>
        <row r="1136">
          <cell r="R1136" t="str">
            <v>0R50883</v>
          </cell>
        </row>
        <row r="1137">
          <cell r="R1137" t="str">
            <v>G717313</v>
          </cell>
        </row>
        <row r="1138">
          <cell r="R1138" t="str">
            <v>G717313</v>
          </cell>
        </row>
        <row r="1139">
          <cell r="R1139" t="str">
            <v>G810027</v>
          </cell>
        </row>
        <row r="1140">
          <cell r="R1140" t="str">
            <v>0T76399</v>
          </cell>
        </row>
        <row r="1141">
          <cell r="R1141" t="str">
            <v>0T76399</v>
          </cell>
        </row>
        <row r="1142">
          <cell r="R1142" t="str">
            <v>NR24360</v>
          </cell>
        </row>
        <row r="1143">
          <cell r="R1143" t="str">
            <v>NR24360</v>
          </cell>
        </row>
        <row r="1144">
          <cell r="R1144" t="str">
            <v>EH49084</v>
          </cell>
        </row>
        <row r="1145">
          <cell r="R1145" t="str">
            <v>K389256</v>
          </cell>
        </row>
        <row r="1146">
          <cell r="R1146" t="str">
            <v>K389256</v>
          </cell>
        </row>
        <row r="1147">
          <cell r="R1147" t="str">
            <v>P905471</v>
          </cell>
        </row>
        <row r="1148">
          <cell r="R1148" t="str">
            <v>P905471</v>
          </cell>
        </row>
        <row r="1149">
          <cell r="R1149" t="str">
            <v>D988488</v>
          </cell>
        </row>
        <row r="1150">
          <cell r="R1150" t="str">
            <v>D988488</v>
          </cell>
        </row>
        <row r="1151">
          <cell r="R1151" t="str">
            <v>D988488</v>
          </cell>
        </row>
        <row r="1152">
          <cell r="R1152" t="str">
            <v>D012803</v>
          </cell>
        </row>
        <row r="1153">
          <cell r="R1153" t="str">
            <v>D012803</v>
          </cell>
        </row>
        <row r="1154">
          <cell r="R1154" t="str">
            <v>GF94985</v>
          </cell>
        </row>
        <row r="1155">
          <cell r="R1155" t="str">
            <v>GF94985</v>
          </cell>
        </row>
        <row r="1156">
          <cell r="R1156" t="str">
            <v>G104815</v>
          </cell>
        </row>
        <row r="1157">
          <cell r="R1157" t="str">
            <v>G104815</v>
          </cell>
        </row>
        <row r="1158">
          <cell r="R1158" t="str">
            <v>G343087</v>
          </cell>
        </row>
        <row r="1159">
          <cell r="R1159" t="str">
            <v>0B72091</v>
          </cell>
        </row>
        <row r="1160">
          <cell r="R1160" t="str">
            <v>0B72091</v>
          </cell>
        </row>
        <row r="1161">
          <cell r="R1161" t="str">
            <v>0B80613</v>
          </cell>
        </row>
        <row r="1162">
          <cell r="R1162" t="str">
            <v>NU48349</v>
          </cell>
        </row>
        <row r="1163">
          <cell r="R1163" t="str">
            <v>D049967</v>
          </cell>
        </row>
        <row r="1164">
          <cell r="R1164" t="str">
            <v>V755273</v>
          </cell>
        </row>
        <row r="1165">
          <cell r="R1165" t="str">
            <v>V755273</v>
          </cell>
        </row>
        <row r="1166">
          <cell r="R1166" t="str">
            <v>0K07686</v>
          </cell>
        </row>
        <row r="1167">
          <cell r="R1167" t="str">
            <v>0K07686</v>
          </cell>
        </row>
        <row r="1168">
          <cell r="R1168" t="str">
            <v>BH88906</v>
          </cell>
        </row>
        <row r="1169">
          <cell r="R1169" t="str">
            <v>G601839</v>
          </cell>
        </row>
        <row r="1170">
          <cell r="R1170" t="str">
            <v>CN71571</v>
          </cell>
        </row>
        <row r="1171">
          <cell r="R1171" t="str">
            <v>CN71571</v>
          </cell>
        </row>
        <row r="1172">
          <cell r="R1172" t="str">
            <v>0Y29562</v>
          </cell>
        </row>
        <row r="1173">
          <cell r="R1173" t="str">
            <v>0Y29562</v>
          </cell>
        </row>
        <row r="1174">
          <cell r="R1174" t="str">
            <v>A692593</v>
          </cell>
        </row>
        <row r="1175">
          <cell r="R1175" t="str">
            <v>A692593</v>
          </cell>
        </row>
        <row r="1176">
          <cell r="R1176" t="str">
            <v>A692593</v>
          </cell>
        </row>
        <row r="1177">
          <cell r="R1177" t="str">
            <v>A692593</v>
          </cell>
        </row>
        <row r="1179">
          <cell r="R1179" t="str">
            <v>3A99677</v>
          </cell>
        </row>
        <row r="1180">
          <cell r="R1180" t="str">
            <v>3A99677</v>
          </cell>
        </row>
        <row r="1181">
          <cell r="R1181" t="str">
            <v>A692639</v>
          </cell>
        </row>
        <row r="1182">
          <cell r="R1182" t="str">
            <v>NR24442</v>
          </cell>
        </row>
        <row r="1183">
          <cell r="R1183" t="str">
            <v>NR24442</v>
          </cell>
        </row>
        <row r="1184">
          <cell r="R1184" t="str">
            <v>V914566</v>
          </cell>
        </row>
        <row r="1185">
          <cell r="R1185" t="str">
            <v>V914566</v>
          </cell>
        </row>
        <row r="1187">
          <cell r="R1187" t="str">
            <v>0B72174</v>
          </cell>
        </row>
        <row r="1188">
          <cell r="R1188" t="str">
            <v>0B72174</v>
          </cell>
        </row>
        <row r="1189">
          <cell r="R1189" t="str">
            <v>NT24569</v>
          </cell>
        </row>
        <row r="1190">
          <cell r="R1190" t="str">
            <v>NT24569</v>
          </cell>
        </row>
        <row r="1191">
          <cell r="R1191" t="str">
            <v>D268611</v>
          </cell>
        </row>
        <row r="1192">
          <cell r="R1192" t="str">
            <v>BH85008</v>
          </cell>
        </row>
        <row r="1193">
          <cell r="R1193" t="str">
            <v>0B81638</v>
          </cell>
        </row>
        <row r="1194">
          <cell r="R1194" t="str">
            <v>0B81638</v>
          </cell>
        </row>
        <row r="1195">
          <cell r="R1195" t="str">
            <v>NT24178</v>
          </cell>
        </row>
        <row r="1196">
          <cell r="R1196" t="str">
            <v>NT24178</v>
          </cell>
        </row>
        <row r="1197">
          <cell r="R1197" t="str">
            <v>NT24178</v>
          </cell>
        </row>
        <row r="1198">
          <cell r="R1198" t="str">
            <v>NT24178</v>
          </cell>
        </row>
        <row r="1199">
          <cell r="R1199" t="str">
            <v>0V49313</v>
          </cell>
        </row>
        <row r="1200">
          <cell r="R1200" t="str">
            <v>D591931</v>
          </cell>
        </row>
        <row r="1201">
          <cell r="R1201" t="str">
            <v>D591931</v>
          </cell>
        </row>
        <row r="1202">
          <cell r="R1202" t="str">
            <v>D011900</v>
          </cell>
        </row>
        <row r="1203">
          <cell r="R1203" t="str">
            <v>0K12701</v>
          </cell>
        </row>
        <row r="1204">
          <cell r="R1204" t="str">
            <v>0K12701</v>
          </cell>
        </row>
        <row r="1205">
          <cell r="R1205" t="str">
            <v>LC56339</v>
          </cell>
        </row>
        <row r="1206">
          <cell r="R1206" t="str">
            <v>GH95397</v>
          </cell>
        </row>
        <row r="1207">
          <cell r="R1207" t="str">
            <v>G925158</v>
          </cell>
        </row>
        <row r="1208">
          <cell r="R1208" t="str">
            <v>G925158</v>
          </cell>
        </row>
        <row r="1209">
          <cell r="R1209" t="str">
            <v>3D66622</v>
          </cell>
        </row>
        <row r="1210">
          <cell r="R1210" t="str">
            <v>3D66622</v>
          </cell>
        </row>
        <row r="1211">
          <cell r="R1211" t="str">
            <v>BH85028</v>
          </cell>
        </row>
        <row r="1212">
          <cell r="R1212" t="str">
            <v>BH85028</v>
          </cell>
        </row>
        <row r="1213">
          <cell r="R1213" t="str">
            <v>0T93372</v>
          </cell>
        </row>
        <row r="1214">
          <cell r="R1214" t="str">
            <v>0Y40739</v>
          </cell>
        </row>
        <row r="1215">
          <cell r="R1215" t="str">
            <v>0Y40739</v>
          </cell>
        </row>
        <row r="1216">
          <cell r="R1216" t="str">
            <v>J535789</v>
          </cell>
        </row>
        <row r="1217">
          <cell r="R1217" t="str">
            <v>J535789</v>
          </cell>
        </row>
        <row r="1218">
          <cell r="R1218" t="str">
            <v>DY28771</v>
          </cell>
        </row>
        <row r="1219">
          <cell r="R1219" t="str">
            <v>DY28771</v>
          </cell>
        </row>
        <row r="1220">
          <cell r="R1220" t="str">
            <v>G192373</v>
          </cell>
        </row>
        <row r="1221">
          <cell r="R1221" t="str">
            <v>5J45210</v>
          </cell>
        </row>
        <row r="1222">
          <cell r="R1222" t="str">
            <v>5J45210</v>
          </cell>
        </row>
        <row r="1224">
          <cell r="R1224" t="str">
            <v>D124667</v>
          </cell>
        </row>
        <row r="1225">
          <cell r="R1225" t="str">
            <v>D124667</v>
          </cell>
        </row>
        <row r="1226">
          <cell r="R1226" t="str">
            <v>0S33333</v>
          </cell>
        </row>
        <row r="1227">
          <cell r="R1227" t="str">
            <v>0B68765</v>
          </cell>
        </row>
        <row r="1228">
          <cell r="R1228" t="str">
            <v>DX07751</v>
          </cell>
        </row>
        <row r="1229">
          <cell r="R1229" t="str">
            <v>K389301</v>
          </cell>
        </row>
        <row r="1230">
          <cell r="R1230" t="str">
            <v>0R63348</v>
          </cell>
        </row>
        <row r="1231">
          <cell r="R1231" t="str">
            <v>5J30355</v>
          </cell>
        </row>
        <row r="1232">
          <cell r="R1232" t="str">
            <v>5C48770</v>
          </cell>
        </row>
        <row r="1233">
          <cell r="R1233" t="str">
            <v>G991320</v>
          </cell>
        </row>
        <row r="1234">
          <cell r="R1234" t="str">
            <v>F391391</v>
          </cell>
        </row>
        <row r="1235">
          <cell r="R1235" t="str">
            <v>D012653</v>
          </cell>
        </row>
        <row r="1236">
          <cell r="R1236" t="str">
            <v>V849464</v>
          </cell>
        </row>
        <row r="1237">
          <cell r="R1237" t="str">
            <v>0P54821</v>
          </cell>
        </row>
        <row r="1238">
          <cell r="R1238" t="str">
            <v>0P54821</v>
          </cell>
        </row>
        <row r="1239">
          <cell r="R1239" t="str">
            <v>0X14949</v>
          </cell>
        </row>
        <row r="1240">
          <cell r="R1240" t="str">
            <v>V756726</v>
          </cell>
        </row>
        <row r="1241">
          <cell r="R1241" t="str">
            <v>LC20941</v>
          </cell>
        </row>
        <row r="1242">
          <cell r="R1242" t="str">
            <v>LC20941</v>
          </cell>
        </row>
        <row r="1243">
          <cell r="R1243" t="str">
            <v>NT25479</v>
          </cell>
        </row>
        <row r="1244">
          <cell r="R1244" t="str">
            <v>EE24375</v>
          </cell>
        </row>
        <row r="1245">
          <cell r="R1245" t="str">
            <v>EE24375</v>
          </cell>
        </row>
        <row r="1246">
          <cell r="R1246" t="str">
            <v>NR12380</v>
          </cell>
        </row>
        <row r="1248">
          <cell r="R1248" t="str">
            <v>G809162</v>
          </cell>
        </row>
        <row r="1249">
          <cell r="R1249" t="str">
            <v>NU94378</v>
          </cell>
        </row>
        <row r="1250">
          <cell r="R1250" t="str">
            <v>G324402</v>
          </cell>
        </row>
        <row r="1251">
          <cell r="R1251" t="str">
            <v>DW41001</v>
          </cell>
        </row>
        <row r="1252">
          <cell r="R1252" t="str">
            <v>NP99881</v>
          </cell>
        </row>
        <row r="1253">
          <cell r="R1253" t="str">
            <v>NP99881</v>
          </cell>
        </row>
        <row r="1254">
          <cell r="R1254" t="str">
            <v>0B70380</v>
          </cell>
        </row>
        <row r="1255">
          <cell r="R1255" t="str">
            <v>0B70380</v>
          </cell>
        </row>
        <row r="1256">
          <cell r="R1256" t="str">
            <v>GJ86652</v>
          </cell>
        </row>
        <row r="1257">
          <cell r="R1257" t="str">
            <v>TL34944</v>
          </cell>
        </row>
        <row r="1258">
          <cell r="R1258" t="str">
            <v>NR12585</v>
          </cell>
        </row>
        <row r="1259">
          <cell r="R1259" t="str">
            <v>LA06914</v>
          </cell>
        </row>
        <row r="1260">
          <cell r="R1260" t="str">
            <v>LA06914</v>
          </cell>
        </row>
        <row r="1261">
          <cell r="R1261" t="str">
            <v>NR24833</v>
          </cell>
        </row>
        <row r="1262">
          <cell r="R1262" t="str">
            <v>5H08368</v>
          </cell>
        </row>
        <row r="1263">
          <cell r="R1263" t="str">
            <v>G873342</v>
          </cell>
        </row>
        <row r="1264">
          <cell r="R1264" t="str">
            <v>0Y88001</v>
          </cell>
        </row>
        <row r="1265">
          <cell r="R1265" t="str">
            <v>EE19860</v>
          </cell>
        </row>
        <row r="1266">
          <cell r="R1266" t="str">
            <v>NR16221</v>
          </cell>
        </row>
        <row r="1267">
          <cell r="R1267" t="str">
            <v>NR16221</v>
          </cell>
        </row>
        <row r="1268">
          <cell r="R1268" t="str">
            <v>G106005</v>
          </cell>
        </row>
        <row r="1269">
          <cell r="R1269" t="str">
            <v>G106005</v>
          </cell>
        </row>
        <row r="1270">
          <cell r="R1270" t="str">
            <v>V757327</v>
          </cell>
        </row>
        <row r="1271">
          <cell r="R1271" t="str">
            <v>NT25220</v>
          </cell>
        </row>
        <row r="1272">
          <cell r="R1272" t="str">
            <v>K880329</v>
          </cell>
        </row>
        <row r="1273">
          <cell r="R1273" t="str">
            <v>5F57518</v>
          </cell>
        </row>
        <row r="1274">
          <cell r="R1274" t="str">
            <v>NS81766</v>
          </cell>
        </row>
        <row r="1275">
          <cell r="R1275" t="str">
            <v>BM43187</v>
          </cell>
        </row>
        <row r="1276">
          <cell r="R1276" t="str">
            <v>V917590</v>
          </cell>
        </row>
        <row r="1277">
          <cell r="R1277" t="str">
            <v>ED97869</v>
          </cell>
        </row>
        <row r="1278">
          <cell r="R1278" t="str">
            <v>3B63638</v>
          </cell>
        </row>
        <row r="1279">
          <cell r="R1279" t="str">
            <v>2A87657</v>
          </cell>
        </row>
        <row r="1281">
          <cell r="R1281" t="str">
            <v>0R64828</v>
          </cell>
        </row>
        <row r="1282">
          <cell r="R1282" t="str">
            <v>0R64828</v>
          </cell>
        </row>
        <row r="1283">
          <cell r="R1283" t="str">
            <v>GJ86677</v>
          </cell>
        </row>
        <row r="1284">
          <cell r="R1284" t="str">
            <v>GJ86677</v>
          </cell>
        </row>
        <row r="1285">
          <cell r="R1285" t="str">
            <v>F299166</v>
          </cell>
        </row>
        <row r="1286">
          <cell r="R1286" t="str">
            <v>7A59548</v>
          </cell>
        </row>
        <row r="1287">
          <cell r="R1287" t="str">
            <v>7A59548</v>
          </cell>
        </row>
        <row r="1288">
          <cell r="R1288" t="str">
            <v>EA12783</v>
          </cell>
        </row>
        <row r="1289">
          <cell r="R1289" t="str">
            <v>EA12783</v>
          </cell>
        </row>
        <row r="1290">
          <cell r="R1290" t="str">
            <v>EA12783</v>
          </cell>
        </row>
        <row r="1291">
          <cell r="R1291" t="str">
            <v>EA12783</v>
          </cell>
        </row>
        <row r="1292">
          <cell r="R1292" t="str">
            <v>0N52263</v>
          </cell>
        </row>
        <row r="1293">
          <cell r="R1293" t="str">
            <v>0N52263</v>
          </cell>
        </row>
        <row r="1294">
          <cell r="R1294" t="str">
            <v>PV92242</v>
          </cell>
        </row>
        <row r="1295">
          <cell r="R1295" t="str">
            <v>V755588</v>
          </cell>
        </row>
        <row r="1296">
          <cell r="R1296" t="str">
            <v>0W45449</v>
          </cell>
        </row>
        <row r="1297">
          <cell r="R1297" t="str">
            <v>0N33214</v>
          </cell>
        </row>
        <row r="1298">
          <cell r="R1298" t="str">
            <v>0N33214</v>
          </cell>
        </row>
        <row r="1299">
          <cell r="R1299" t="str">
            <v>5E06102</v>
          </cell>
        </row>
        <row r="1300">
          <cell r="R1300" t="str">
            <v>5E06102</v>
          </cell>
        </row>
        <row r="1301">
          <cell r="R1301" t="str">
            <v>V420221</v>
          </cell>
        </row>
        <row r="1302">
          <cell r="R1302" t="str">
            <v>LC54077</v>
          </cell>
        </row>
        <row r="1303">
          <cell r="R1303" t="str">
            <v>NT25951</v>
          </cell>
        </row>
        <row r="1304">
          <cell r="R1304" t="str">
            <v>NT25951</v>
          </cell>
        </row>
        <row r="1305">
          <cell r="R1305" t="str">
            <v>WN46923</v>
          </cell>
        </row>
        <row r="1306">
          <cell r="R1306" t="str">
            <v>WN46923</v>
          </cell>
        </row>
        <row r="1307">
          <cell r="R1307" t="str">
            <v>0B77132</v>
          </cell>
        </row>
        <row r="1308">
          <cell r="R1308" t="str">
            <v>5A73951</v>
          </cell>
        </row>
        <row r="1309">
          <cell r="R1309" t="str">
            <v>5A73951</v>
          </cell>
        </row>
        <row r="1310">
          <cell r="R1310" t="str">
            <v>5C53249</v>
          </cell>
        </row>
        <row r="1311">
          <cell r="R1311" t="str">
            <v>V335692</v>
          </cell>
        </row>
        <row r="1312">
          <cell r="R1312" t="str">
            <v>V335692</v>
          </cell>
        </row>
        <row r="1313">
          <cell r="R1313" t="str">
            <v>G681871</v>
          </cell>
        </row>
        <row r="1314">
          <cell r="R1314" t="str">
            <v>D698354</v>
          </cell>
        </row>
        <row r="1315">
          <cell r="R1315" t="str">
            <v>D698354</v>
          </cell>
        </row>
        <row r="1317">
          <cell r="R1317" t="str">
            <v>5J83624</v>
          </cell>
        </row>
        <row r="1318">
          <cell r="R1318" t="str">
            <v>5J83624</v>
          </cell>
        </row>
        <row r="1319">
          <cell r="R1319" t="str">
            <v>3D86250</v>
          </cell>
        </row>
        <row r="1320">
          <cell r="R1320" t="str">
            <v>BC93686</v>
          </cell>
        </row>
        <row r="1321">
          <cell r="R1321" t="str">
            <v>V335752</v>
          </cell>
        </row>
        <row r="1322">
          <cell r="R1322" t="str">
            <v>V335752</v>
          </cell>
        </row>
        <row r="1323">
          <cell r="R1323" t="str">
            <v>NT25053</v>
          </cell>
        </row>
        <row r="1324">
          <cell r="R1324" t="str">
            <v>NT25053</v>
          </cell>
        </row>
        <row r="1325">
          <cell r="R1325" t="str">
            <v>5H27039</v>
          </cell>
        </row>
        <row r="1326">
          <cell r="R1326" t="str">
            <v>V417249</v>
          </cell>
        </row>
        <row r="1327">
          <cell r="R1327" t="str">
            <v>V417249</v>
          </cell>
        </row>
        <row r="1328">
          <cell r="R1328" t="str">
            <v>EE54010</v>
          </cell>
        </row>
        <row r="1329">
          <cell r="R1329" t="str">
            <v>5F56831</v>
          </cell>
        </row>
        <row r="1330">
          <cell r="R1330" t="str">
            <v>BH09730</v>
          </cell>
        </row>
        <row r="1331">
          <cell r="R1331" t="str">
            <v>BH09730</v>
          </cell>
        </row>
        <row r="1332">
          <cell r="R1332" t="str">
            <v>5A73924</v>
          </cell>
        </row>
        <row r="1333">
          <cell r="R1333" t="str">
            <v>J153236</v>
          </cell>
        </row>
        <row r="1334">
          <cell r="R1334" t="str">
            <v>0B71218</v>
          </cell>
        </row>
        <row r="1335">
          <cell r="R1335" t="str">
            <v>G453718</v>
          </cell>
        </row>
        <row r="1336">
          <cell r="R1336" t="str">
            <v>V917786</v>
          </cell>
        </row>
        <row r="1337">
          <cell r="R1337" t="str">
            <v>V917786</v>
          </cell>
        </row>
        <row r="1338">
          <cell r="R1338" t="str">
            <v>G103999</v>
          </cell>
        </row>
        <row r="1339">
          <cell r="R1339" t="str">
            <v>0X11516</v>
          </cell>
        </row>
        <row r="1340">
          <cell r="R1340" t="str">
            <v>V339774</v>
          </cell>
        </row>
        <row r="1341">
          <cell r="R1341" t="str">
            <v>V339774</v>
          </cell>
        </row>
        <row r="1342">
          <cell r="R1342" t="str">
            <v>0B72209</v>
          </cell>
        </row>
        <row r="1343">
          <cell r="R1343" t="str">
            <v>0B72209</v>
          </cell>
        </row>
        <row r="1344">
          <cell r="R1344" t="str">
            <v>0B71180</v>
          </cell>
        </row>
        <row r="1345">
          <cell r="R1345" t="str">
            <v>0B71180</v>
          </cell>
        </row>
        <row r="1346">
          <cell r="R1346" t="str">
            <v>G921573</v>
          </cell>
        </row>
        <row r="1347">
          <cell r="R1347" t="str">
            <v>G921573</v>
          </cell>
        </row>
        <row r="1348">
          <cell r="R1348" t="str">
            <v>5E05558</v>
          </cell>
        </row>
        <row r="1349">
          <cell r="R1349" t="str">
            <v>G755974</v>
          </cell>
        </row>
        <row r="1350">
          <cell r="R1350" t="str">
            <v>G755974</v>
          </cell>
        </row>
        <row r="1351">
          <cell r="R1351" t="str">
            <v>0M95445</v>
          </cell>
        </row>
        <row r="1352">
          <cell r="R1352" t="str">
            <v>0M95445</v>
          </cell>
        </row>
        <row r="1355">
          <cell r="R1355" t="str">
            <v>G714934</v>
          </cell>
        </row>
        <row r="1356">
          <cell r="R1356" t="str">
            <v>G714934</v>
          </cell>
        </row>
        <row r="1357">
          <cell r="R1357" t="str">
            <v>K452858</v>
          </cell>
        </row>
        <row r="1358">
          <cell r="R1358" t="str">
            <v>K452858</v>
          </cell>
        </row>
        <row r="1359">
          <cell r="R1359" t="str">
            <v>G334951</v>
          </cell>
        </row>
        <row r="1360">
          <cell r="R1360" t="str">
            <v>0H73344</v>
          </cell>
        </row>
        <row r="1361">
          <cell r="R1361" t="str">
            <v>DV99311</v>
          </cell>
        </row>
        <row r="1362">
          <cell r="R1362" t="str">
            <v>DV99311</v>
          </cell>
        </row>
        <row r="1363">
          <cell r="R1363" t="str">
            <v>0K84655</v>
          </cell>
        </row>
        <row r="1364">
          <cell r="R1364" t="str">
            <v>0K84655</v>
          </cell>
        </row>
        <row r="1365">
          <cell r="R1365" t="str">
            <v>EH55174</v>
          </cell>
        </row>
        <row r="1366">
          <cell r="R1366" t="str">
            <v>WT89698</v>
          </cell>
        </row>
        <row r="1367">
          <cell r="R1367" t="str">
            <v>WT89698</v>
          </cell>
        </row>
        <row r="1369">
          <cell r="R1369" t="str">
            <v>G876259</v>
          </cell>
        </row>
        <row r="1370">
          <cell r="R1370" t="str">
            <v>VC90692</v>
          </cell>
        </row>
        <row r="1371">
          <cell r="R1371" t="str">
            <v>G925843</v>
          </cell>
        </row>
        <row r="1372">
          <cell r="R1372" t="str">
            <v>G925843</v>
          </cell>
        </row>
        <row r="1373">
          <cell r="R1373" t="str">
            <v>L909371</v>
          </cell>
        </row>
        <row r="1374">
          <cell r="R1374" t="str">
            <v>K484080</v>
          </cell>
        </row>
        <row r="1375">
          <cell r="R1375" t="str">
            <v>K484080</v>
          </cell>
        </row>
        <row r="1376">
          <cell r="R1376" t="str">
            <v>EC45085</v>
          </cell>
        </row>
        <row r="1377">
          <cell r="R1377" t="str">
            <v>EC45085</v>
          </cell>
        </row>
        <row r="1378">
          <cell r="R1378" t="str">
            <v>NT25105</v>
          </cell>
        </row>
        <row r="1379">
          <cell r="R1379" t="str">
            <v>K858958</v>
          </cell>
        </row>
        <row r="1380">
          <cell r="R1380" t="str">
            <v>0H64412</v>
          </cell>
        </row>
        <row r="1381">
          <cell r="R1381" t="str">
            <v>G877006</v>
          </cell>
        </row>
        <row r="1382">
          <cell r="R1382" t="str">
            <v>G369518</v>
          </cell>
        </row>
        <row r="1383">
          <cell r="R1383" t="str">
            <v>G369518</v>
          </cell>
        </row>
        <row r="1384">
          <cell r="R1384" t="str">
            <v>NN45377</v>
          </cell>
        </row>
        <row r="1385">
          <cell r="R1385" t="str">
            <v>0M72149</v>
          </cell>
        </row>
        <row r="1386">
          <cell r="R1386" t="str">
            <v>NS81514</v>
          </cell>
        </row>
        <row r="1387">
          <cell r="R1387" t="str">
            <v>V943456</v>
          </cell>
        </row>
        <row r="1388">
          <cell r="R1388" t="str">
            <v>0J40380</v>
          </cell>
        </row>
        <row r="1389">
          <cell r="R1389" t="str">
            <v>P629309</v>
          </cell>
        </row>
        <row r="1390">
          <cell r="R1390" t="str">
            <v>0B70795</v>
          </cell>
        </row>
        <row r="1391">
          <cell r="R1391" t="str">
            <v>0B70795</v>
          </cell>
        </row>
        <row r="1392">
          <cell r="R1392" t="str">
            <v>D283376</v>
          </cell>
        </row>
        <row r="1393">
          <cell r="R1393" t="str">
            <v>D283376</v>
          </cell>
        </row>
        <row r="1394">
          <cell r="R1394" t="str">
            <v>0W44317</v>
          </cell>
        </row>
        <row r="1395">
          <cell r="R1395" t="str">
            <v>V634081</v>
          </cell>
        </row>
        <row r="1396">
          <cell r="R1396" t="str">
            <v>K381698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單"/>
      <sheetName val="Recall Campaign(覆蓋貼)"/>
      <sheetName val="Lead Time(覆蓋貼)"/>
      <sheetName val="無做召回貼處"/>
      <sheetName val="NEW"/>
      <sheetName val="召回細項"/>
      <sheetName val="保固召回"/>
      <sheetName val="資料庫1018"/>
      <sheetName val="給SA"/>
      <sheetName val="縱放"/>
      <sheetName val="1016"/>
    </sheetNames>
    <sheetDataSet>
      <sheetData sheetId="0"/>
      <sheetData sheetId="1" refreshError="1"/>
      <sheetData sheetId="2">
        <row r="1">
          <cell r="F1" t="str">
            <v>車身號碼</v>
          </cell>
        </row>
        <row r="2">
          <cell r="F2" t="str">
            <v>車身號碼</v>
          </cell>
        </row>
        <row r="3">
          <cell r="F3" t="str">
            <v>BC88833</v>
          </cell>
        </row>
        <row r="4">
          <cell r="F4" t="str">
            <v>G404263</v>
          </cell>
        </row>
        <row r="5">
          <cell r="F5" t="str">
            <v>C628998</v>
          </cell>
        </row>
        <row r="6">
          <cell r="F6" t="str">
            <v>TY44184</v>
          </cell>
        </row>
        <row r="7">
          <cell r="F7" t="str">
            <v>K381698</v>
          </cell>
        </row>
        <row r="8">
          <cell r="F8" t="str">
            <v>K381698</v>
          </cell>
        </row>
        <row r="9">
          <cell r="F9" t="str">
            <v>F155856</v>
          </cell>
        </row>
        <row r="10">
          <cell r="F10" t="str">
            <v>0Y30650</v>
          </cell>
        </row>
        <row r="11">
          <cell r="F11" t="str">
            <v>0Y30650</v>
          </cell>
        </row>
        <row r="12">
          <cell r="F12" t="str">
            <v>V589872</v>
          </cell>
        </row>
        <row r="13">
          <cell r="F13" t="str">
            <v>CN71485</v>
          </cell>
        </row>
        <row r="14">
          <cell r="F14" t="str">
            <v>D999572</v>
          </cell>
        </row>
        <row r="15">
          <cell r="F15" t="str">
            <v>G401328</v>
          </cell>
        </row>
        <row r="16">
          <cell r="F16" t="str">
            <v>G401328</v>
          </cell>
        </row>
        <row r="17">
          <cell r="F17" t="str">
            <v>V707815</v>
          </cell>
        </row>
        <row r="18">
          <cell r="F18" t="str">
            <v>V707815</v>
          </cell>
        </row>
        <row r="19">
          <cell r="F19" t="str">
            <v>DD85386</v>
          </cell>
        </row>
        <row r="20">
          <cell r="F20" t="str">
            <v>B099462</v>
          </cell>
        </row>
        <row r="21">
          <cell r="F21" t="str">
            <v>G402007</v>
          </cell>
        </row>
        <row r="22">
          <cell r="F22" t="str">
            <v>3D65105</v>
          </cell>
        </row>
        <row r="23">
          <cell r="F23" t="str">
            <v>V480189</v>
          </cell>
        </row>
        <row r="24">
          <cell r="F24" t="str">
            <v>F483879</v>
          </cell>
        </row>
        <row r="25">
          <cell r="F25" t="str">
            <v>F483879</v>
          </cell>
        </row>
        <row r="26">
          <cell r="F26" t="str">
            <v>3D65998</v>
          </cell>
        </row>
        <row r="27">
          <cell r="F27" t="str">
            <v>P893734</v>
          </cell>
        </row>
        <row r="28">
          <cell r="F28" t="str">
            <v>V480764</v>
          </cell>
        </row>
        <row r="29">
          <cell r="F29" t="str">
            <v>WM65660</v>
          </cell>
        </row>
        <row r="30">
          <cell r="F30" t="str">
            <v>C345990</v>
          </cell>
        </row>
        <row r="31">
          <cell r="F31" t="str">
            <v>0T92135</v>
          </cell>
        </row>
        <row r="32">
          <cell r="F32" t="str">
            <v>0T92135</v>
          </cell>
        </row>
        <row r="33">
          <cell r="F33" t="str">
            <v>V915629</v>
          </cell>
        </row>
        <row r="34">
          <cell r="F34" t="str">
            <v>NT25978</v>
          </cell>
        </row>
        <row r="35">
          <cell r="F35" t="str">
            <v>0N36051</v>
          </cell>
        </row>
        <row r="36">
          <cell r="F36" t="str">
            <v>0M36903</v>
          </cell>
        </row>
        <row r="37">
          <cell r="F37" t="str">
            <v>BH85670</v>
          </cell>
        </row>
        <row r="38">
          <cell r="F38" t="str">
            <v>2C77460</v>
          </cell>
        </row>
        <row r="39">
          <cell r="F39" t="str">
            <v>D047121</v>
          </cell>
        </row>
        <row r="40">
          <cell r="F40" t="str">
            <v>K482707</v>
          </cell>
        </row>
        <row r="41">
          <cell r="F41" t="str">
            <v>TK99194</v>
          </cell>
        </row>
        <row r="42">
          <cell r="F42" t="str">
            <v>V402736</v>
          </cell>
        </row>
        <row r="43">
          <cell r="F43" t="str">
            <v>WS62904</v>
          </cell>
        </row>
        <row r="44">
          <cell r="F44" t="str">
            <v>V402417</v>
          </cell>
        </row>
        <row r="45">
          <cell r="F45" t="str">
            <v>NC81020</v>
          </cell>
        </row>
        <row r="46">
          <cell r="F46" t="str">
            <v>V430080</v>
          </cell>
        </row>
        <row r="47">
          <cell r="F47" t="str">
            <v>P966322</v>
          </cell>
        </row>
        <row r="48">
          <cell r="F48" t="str">
            <v>C919807</v>
          </cell>
        </row>
        <row r="49">
          <cell r="F49" t="str">
            <v>0S33147</v>
          </cell>
        </row>
        <row r="50">
          <cell r="F50" t="str">
            <v>0W44824</v>
          </cell>
        </row>
        <row r="51">
          <cell r="F51" t="str">
            <v>0J34111</v>
          </cell>
        </row>
        <row r="52">
          <cell r="F52" t="str">
            <v>DZ97574</v>
          </cell>
        </row>
        <row r="53">
          <cell r="F53" t="str">
            <v>5G61149</v>
          </cell>
        </row>
        <row r="54">
          <cell r="F54" t="str">
            <v>V849188</v>
          </cell>
        </row>
        <row r="55">
          <cell r="F55" t="str">
            <v>C924303</v>
          </cell>
        </row>
        <row r="56">
          <cell r="F56" t="str">
            <v>NU88644</v>
          </cell>
        </row>
        <row r="57">
          <cell r="F57" t="str">
            <v>P762332</v>
          </cell>
        </row>
        <row r="58">
          <cell r="F58" t="str">
            <v>G874943</v>
          </cell>
        </row>
        <row r="59">
          <cell r="F59" t="str">
            <v>D011062</v>
          </cell>
        </row>
        <row r="60">
          <cell r="F60" t="str">
            <v>NT24671</v>
          </cell>
        </row>
        <row r="61">
          <cell r="F61" t="str">
            <v>PV92278</v>
          </cell>
        </row>
        <row r="62">
          <cell r="F62" t="str">
            <v>PV92278</v>
          </cell>
        </row>
        <row r="63">
          <cell r="F63" t="str">
            <v>J534317</v>
          </cell>
        </row>
        <row r="64">
          <cell r="F64" t="str">
            <v>D011062</v>
          </cell>
        </row>
        <row r="65">
          <cell r="F65" t="str">
            <v>0C87891</v>
          </cell>
        </row>
        <row r="66">
          <cell r="F66" t="str">
            <v>BH68537</v>
          </cell>
        </row>
        <row r="67">
          <cell r="F67" t="str">
            <v>L150879</v>
          </cell>
        </row>
        <row r="68">
          <cell r="F68" t="str">
            <v>5G25100</v>
          </cell>
        </row>
        <row r="69">
          <cell r="F69" t="str">
            <v>L921429</v>
          </cell>
        </row>
        <row r="70">
          <cell r="F70" t="str">
            <v>ED97838</v>
          </cell>
        </row>
        <row r="71">
          <cell r="F71" t="str">
            <v>BMW8888</v>
          </cell>
        </row>
        <row r="72">
          <cell r="F72" t="str">
            <v>LT65416</v>
          </cell>
        </row>
        <row r="73">
          <cell r="F73" t="str">
            <v>P759210</v>
          </cell>
        </row>
        <row r="74">
          <cell r="F74" t="str">
            <v>0M32353</v>
          </cell>
        </row>
        <row r="75">
          <cell r="F75" t="str">
            <v>V369762</v>
          </cell>
        </row>
        <row r="76">
          <cell r="F76" t="str">
            <v>5E10770</v>
          </cell>
        </row>
        <row r="77">
          <cell r="F77" t="str">
            <v>V433119</v>
          </cell>
        </row>
        <row r="78">
          <cell r="F78" t="str">
            <v>D012391</v>
          </cell>
        </row>
        <row r="79">
          <cell r="F79" t="str">
            <v>G590845</v>
          </cell>
        </row>
        <row r="81">
          <cell r="F81" t="str">
            <v>G799106</v>
          </cell>
        </row>
        <row r="82">
          <cell r="F82" t="str">
            <v>GJ44377</v>
          </cell>
        </row>
        <row r="83">
          <cell r="F83" t="str">
            <v>0G36471</v>
          </cell>
        </row>
        <row r="84">
          <cell r="F84" t="str">
            <v>2A72547</v>
          </cell>
        </row>
        <row r="85">
          <cell r="F85" t="str">
            <v>0K86015</v>
          </cell>
        </row>
        <row r="86">
          <cell r="F86" t="str">
            <v>5G35298</v>
          </cell>
        </row>
        <row r="87">
          <cell r="F87" t="str">
            <v>G178679</v>
          </cell>
        </row>
        <row r="88">
          <cell r="F88" t="str">
            <v>C595564</v>
          </cell>
        </row>
        <row r="89">
          <cell r="F89" t="str">
            <v>PY44684</v>
          </cell>
        </row>
        <row r="90">
          <cell r="F90" t="str">
            <v>G408780</v>
          </cell>
        </row>
        <row r="91">
          <cell r="F91" t="str">
            <v>NR24555</v>
          </cell>
        </row>
        <row r="92">
          <cell r="F92" t="str">
            <v>D590289</v>
          </cell>
        </row>
        <row r="93">
          <cell r="F93" t="str">
            <v>0V46987</v>
          </cell>
        </row>
        <row r="94">
          <cell r="F94" t="str">
            <v>0S32258</v>
          </cell>
        </row>
        <row r="95">
          <cell r="F95" t="str">
            <v>0S32258</v>
          </cell>
        </row>
        <row r="96">
          <cell r="F96" t="str">
            <v>0S32258</v>
          </cell>
        </row>
        <row r="97">
          <cell r="F97" t="str">
            <v>P627337</v>
          </cell>
        </row>
        <row r="98">
          <cell r="F98" t="str">
            <v>P627337</v>
          </cell>
        </row>
        <row r="99">
          <cell r="F99" t="str">
            <v>D146607</v>
          </cell>
        </row>
        <row r="100">
          <cell r="F100" t="str">
            <v>D269294</v>
          </cell>
        </row>
        <row r="101">
          <cell r="F101" t="str">
            <v>NN94203</v>
          </cell>
        </row>
        <row r="102">
          <cell r="F102" t="str">
            <v>NU48302</v>
          </cell>
        </row>
        <row r="103">
          <cell r="F103" t="str">
            <v>0V49039</v>
          </cell>
        </row>
        <row r="104">
          <cell r="F104" t="str">
            <v>0J29334</v>
          </cell>
        </row>
        <row r="105">
          <cell r="F105" t="str">
            <v>0J29334</v>
          </cell>
        </row>
        <row r="106">
          <cell r="F106" t="str">
            <v>D269294</v>
          </cell>
        </row>
        <row r="107">
          <cell r="F107" t="str">
            <v>D269294</v>
          </cell>
        </row>
        <row r="108">
          <cell r="F108" t="str">
            <v>D046350</v>
          </cell>
        </row>
        <row r="109">
          <cell r="F109" t="str">
            <v>P893249</v>
          </cell>
        </row>
        <row r="110">
          <cell r="F110" t="str">
            <v>G922019</v>
          </cell>
        </row>
        <row r="111">
          <cell r="F111" t="str">
            <v>D270719</v>
          </cell>
        </row>
        <row r="112">
          <cell r="F112" t="str">
            <v>G744837</v>
          </cell>
        </row>
        <row r="113">
          <cell r="F113" t="str">
            <v>0B68927</v>
          </cell>
        </row>
        <row r="114">
          <cell r="F114" t="str">
            <v>0Y29486</v>
          </cell>
        </row>
        <row r="115">
          <cell r="F115" t="str">
            <v>0T84937</v>
          </cell>
        </row>
        <row r="116">
          <cell r="F116" t="str">
            <v>0T84937</v>
          </cell>
        </row>
        <row r="117">
          <cell r="F117" t="str">
            <v>LT45530</v>
          </cell>
        </row>
        <row r="118">
          <cell r="F118" t="str">
            <v>0B78879</v>
          </cell>
        </row>
        <row r="119">
          <cell r="F119" t="str">
            <v>ED95406</v>
          </cell>
        </row>
        <row r="120">
          <cell r="F120" t="str">
            <v>WS50360</v>
          </cell>
        </row>
        <row r="121">
          <cell r="F121" t="str">
            <v>V955614</v>
          </cell>
        </row>
        <row r="122">
          <cell r="F122" t="str">
            <v>GA00065</v>
          </cell>
        </row>
        <row r="123">
          <cell r="F123" t="str">
            <v>G840745</v>
          </cell>
        </row>
        <row r="124">
          <cell r="F124" t="str">
            <v>5F12686</v>
          </cell>
        </row>
        <row r="125">
          <cell r="F125" t="str">
            <v>DD85071</v>
          </cell>
        </row>
        <row r="126">
          <cell r="F126" t="str">
            <v>G340126</v>
          </cell>
        </row>
        <row r="127">
          <cell r="F127" t="str">
            <v>VW83329</v>
          </cell>
        </row>
        <row r="128">
          <cell r="F128" t="str">
            <v>NS81646</v>
          </cell>
        </row>
        <row r="129">
          <cell r="F129" t="str">
            <v>G970969</v>
          </cell>
        </row>
        <row r="130">
          <cell r="F130" t="str">
            <v>G367926</v>
          </cell>
        </row>
        <row r="131">
          <cell r="F131" t="str">
            <v>EC74549</v>
          </cell>
        </row>
        <row r="132">
          <cell r="F132" t="str">
            <v>EE15476</v>
          </cell>
        </row>
        <row r="133">
          <cell r="F133" t="str">
            <v>BH08744</v>
          </cell>
        </row>
        <row r="134">
          <cell r="F134" t="str">
            <v>NN72618</v>
          </cell>
        </row>
        <row r="135">
          <cell r="F135" t="str">
            <v>G369701</v>
          </cell>
        </row>
        <row r="136">
          <cell r="F136" t="str">
            <v>0Y28884</v>
          </cell>
        </row>
        <row r="137">
          <cell r="F137" t="str">
            <v>0Y28884</v>
          </cell>
        </row>
        <row r="138">
          <cell r="F138" t="str">
            <v>G872749</v>
          </cell>
        </row>
        <row r="139">
          <cell r="F139" t="str">
            <v>D012409</v>
          </cell>
        </row>
        <row r="140">
          <cell r="F140" t="str">
            <v>D012409</v>
          </cell>
        </row>
        <row r="141">
          <cell r="F141" t="str">
            <v>G369261</v>
          </cell>
        </row>
        <row r="142">
          <cell r="F142" t="str">
            <v>LB54560</v>
          </cell>
        </row>
        <row r="143">
          <cell r="F143" t="str">
            <v>EH79625</v>
          </cell>
        </row>
        <row r="144">
          <cell r="F144" t="str">
            <v>EH79625</v>
          </cell>
        </row>
        <row r="145">
          <cell r="F145" t="str">
            <v>F236207</v>
          </cell>
        </row>
        <row r="146">
          <cell r="F146" t="str">
            <v>2A86883</v>
          </cell>
        </row>
        <row r="147">
          <cell r="F147" t="str">
            <v>GF93679</v>
          </cell>
        </row>
        <row r="148">
          <cell r="F148" t="str">
            <v>C994273</v>
          </cell>
        </row>
        <row r="149">
          <cell r="F149" t="str">
            <v>DY28771</v>
          </cell>
        </row>
        <row r="150">
          <cell r="F150" t="str">
            <v>0V49313</v>
          </cell>
        </row>
        <row r="151">
          <cell r="F151" t="str">
            <v>V419303</v>
          </cell>
        </row>
        <row r="152">
          <cell r="F152" t="str">
            <v>0B70143</v>
          </cell>
        </row>
        <row r="153">
          <cell r="F153" t="str">
            <v>5A73924</v>
          </cell>
        </row>
        <row r="154">
          <cell r="F154" t="str">
            <v>0T85958</v>
          </cell>
        </row>
        <row r="155">
          <cell r="F155" t="str">
            <v>0N33910</v>
          </cell>
        </row>
        <row r="156">
          <cell r="F156" t="str">
            <v>5C86788</v>
          </cell>
        </row>
        <row r="157">
          <cell r="F157" t="str">
            <v>D808842</v>
          </cell>
        </row>
        <row r="158">
          <cell r="F158" t="str">
            <v>D808842</v>
          </cell>
        </row>
        <row r="159">
          <cell r="F159" t="str">
            <v>D399546</v>
          </cell>
        </row>
        <row r="160">
          <cell r="F160" t="str">
            <v>D399546</v>
          </cell>
        </row>
        <row r="161">
          <cell r="F161" t="str">
            <v>P893450</v>
          </cell>
        </row>
        <row r="162">
          <cell r="F162" t="str">
            <v>DV45973</v>
          </cell>
        </row>
        <row r="163">
          <cell r="F163" t="str">
            <v>L132726</v>
          </cell>
        </row>
        <row r="164">
          <cell r="F164" t="str">
            <v>VC90251</v>
          </cell>
        </row>
        <row r="165">
          <cell r="F165" t="str">
            <v>DZ38352</v>
          </cell>
        </row>
        <row r="166">
          <cell r="F166" t="str">
            <v>DZ38352</v>
          </cell>
        </row>
        <row r="167">
          <cell r="F167" t="str">
            <v>C903601</v>
          </cell>
        </row>
        <row r="168">
          <cell r="F168" t="str">
            <v>0M79343</v>
          </cell>
        </row>
        <row r="169">
          <cell r="F169" t="str">
            <v>D588678</v>
          </cell>
        </row>
        <row r="170">
          <cell r="F170" t="str">
            <v>5H09802</v>
          </cell>
        </row>
        <row r="171">
          <cell r="F171" t="str">
            <v>K785616</v>
          </cell>
        </row>
        <row r="172">
          <cell r="F172" t="str">
            <v>GH95126</v>
          </cell>
        </row>
        <row r="173">
          <cell r="F173" t="str">
            <v>0T83325</v>
          </cell>
        </row>
        <row r="174">
          <cell r="F174" t="str">
            <v>0H64412</v>
          </cell>
        </row>
        <row r="175">
          <cell r="F175" t="str">
            <v>NN74979</v>
          </cell>
        </row>
        <row r="176">
          <cell r="F176" t="str">
            <v>NN74979</v>
          </cell>
        </row>
        <row r="177">
          <cell r="F177" t="str">
            <v>ED53939</v>
          </cell>
        </row>
        <row r="178">
          <cell r="F178" t="str">
            <v>G100964</v>
          </cell>
        </row>
        <row r="179">
          <cell r="F179" t="str">
            <v>G454540</v>
          </cell>
        </row>
        <row r="180">
          <cell r="F180" t="str">
            <v>2D61858</v>
          </cell>
        </row>
        <row r="181">
          <cell r="F181" t="str">
            <v>0U68119</v>
          </cell>
        </row>
        <row r="182">
          <cell r="F182" t="str">
            <v>VZ17451</v>
          </cell>
        </row>
        <row r="183">
          <cell r="F183" t="str">
            <v>VZ38842</v>
          </cell>
        </row>
        <row r="184">
          <cell r="F184" t="str">
            <v>VZ38842</v>
          </cell>
        </row>
        <row r="185">
          <cell r="F185" t="str">
            <v>C859530</v>
          </cell>
        </row>
        <row r="186">
          <cell r="F186" t="str">
            <v>0V49283</v>
          </cell>
        </row>
        <row r="187">
          <cell r="F187" t="str">
            <v>P641471</v>
          </cell>
        </row>
        <row r="188">
          <cell r="F188" t="str">
            <v>3B89754</v>
          </cell>
        </row>
        <row r="189">
          <cell r="F189" t="str">
            <v>G994050</v>
          </cell>
        </row>
        <row r="190">
          <cell r="F190" t="str">
            <v>0B71319</v>
          </cell>
        </row>
        <row r="191">
          <cell r="F191" t="str">
            <v>V411031</v>
          </cell>
        </row>
        <row r="192">
          <cell r="F192" t="str">
            <v>V411031</v>
          </cell>
        </row>
        <row r="193">
          <cell r="F193" t="str">
            <v>D988224</v>
          </cell>
        </row>
        <row r="194">
          <cell r="F194" t="str">
            <v>V430153</v>
          </cell>
        </row>
        <row r="195">
          <cell r="F195" t="str">
            <v>PW78182</v>
          </cell>
        </row>
        <row r="196">
          <cell r="F196" t="str">
            <v>PW78182</v>
          </cell>
        </row>
        <row r="197">
          <cell r="F197" t="str">
            <v>EA97166</v>
          </cell>
        </row>
        <row r="198">
          <cell r="F198" t="str">
            <v>EA97166</v>
          </cell>
        </row>
        <row r="199">
          <cell r="F199" t="str">
            <v>5J28967</v>
          </cell>
        </row>
        <row r="200">
          <cell r="F200" t="str">
            <v>0B72348</v>
          </cell>
        </row>
        <row r="201">
          <cell r="F201" t="str">
            <v>G717086</v>
          </cell>
        </row>
        <row r="202">
          <cell r="F202" t="str">
            <v>G717086</v>
          </cell>
        </row>
        <row r="203">
          <cell r="F203" t="str">
            <v>V418944</v>
          </cell>
        </row>
        <row r="204">
          <cell r="F204" t="str">
            <v>V430153</v>
          </cell>
        </row>
        <row r="205">
          <cell r="F205" t="str">
            <v>V430153</v>
          </cell>
        </row>
        <row r="206">
          <cell r="F206" t="str">
            <v>0W33451</v>
          </cell>
        </row>
        <row r="207">
          <cell r="F207" t="str">
            <v>GF94985</v>
          </cell>
        </row>
        <row r="208">
          <cell r="F208" t="str">
            <v>K222047</v>
          </cell>
        </row>
        <row r="209">
          <cell r="F209" t="str">
            <v>NU88623</v>
          </cell>
        </row>
        <row r="210">
          <cell r="F210" t="str">
            <v>NN67972</v>
          </cell>
        </row>
        <row r="211">
          <cell r="F211" t="str">
            <v>7A60366</v>
          </cell>
        </row>
        <row r="212">
          <cell r="F212" t="str">
            <v>VD19717</v>
          </cell>
        </row>
        <row r="213">
          <cell r="F213" t="str">
            <v>0H55663</v>
          </cell>
        </row>
        <row r="214">
          <cell r="F214" t="str">
            <v>D899650</v>
          </cell>
        </row>
        <row r="215">
          <cell r="F215" t="str">
            <v>5D33718</v>
          </cell>
        </row>
        <row r="216">
          <cell r="F216" t="str">
            <v>DZ05760</v>
          </cell>
        </row>
        <row r="217">
          <cell r="F217" t="str">
            <v>5D33718</v>
          </cell>
        </row>
        <row r="218">
          <cell r="F218" t="str">
            <v>0B72208</v>
          </cell>
        </row>
        <row r="219">
          <cell r="F219" t="str">
            <v>NN94817</v>
          </cell>
        </row>
        <row r="220">
          <cell r="F220" t="str">
            <v>L909979</v>
          </cell>
        </row>
        <row r="221">
          <cell r="F221" t="str">
            <v>L909979</v>
          </cell>
        </row>
        <row r="222">
          <cell r="F222" t="str">
            <v>0V48580</v>
          </cell>
        </row>
        <row r="223">
          <cell r="F223" t="str">
            <v>D700044</v>
          </cell>
        </row>
        <row r="224">
          <cell r="F224" t="str">
            <v>EE15529</v>
          </cell>
        </row>
        <row r="225">
          <cell r="F225" t="str">
            <v>G717459</v>
          </cell>
        </row>
        <row r="226">
          <cell r="F226" t="str">
            <v>K453332</v>
          </cell>
        </row>
        <row r="227">
          <cell r="F227" t="str">
            <v>K453332</v>
          </cell>
        </row>
        <row r="228">
          <cell r="F228" t="str">
            <v>L923062</v>
          </cell>
        </row>
        <row r="229">
          <cell r="F229" t="str">
            <v>G873788</v>
          </cell>
        </row>
        <row r="230">
          <cell r="F230" t="str">
            <v>5H03122</v>
          </cell>
        </row>
        <row r="231">
          <cell r="F231" t="str">
            <v>0N38419</v>
          </cell>
        </row>
        <row r="232">
          <cell r="F232" t="str">
            <v>2F98564</v>
          </cell>
        </row>
        <row r="233">
          <cell r="F233" t="str">
            <v>VP36517</v>
          </cell>
        </row>
        <row r="234">
          <cell r="F234" t="str">
            <v>P966524</v>
          </cell>
        </row>
        <row r="235">
          <cell r="F235" t="str">
            <v>LA53983</v>
          </cell>
        </row>
        <row r="236">
          <cell r="F236" t="str">
            <v>G462683</v>
          </cell>
        </row>
        <row r="237">
          <cell r="F237" t="str">
            <v>G462683</v>
          </cell>
        </row>
        <row r="238">
          <cell r="F238" t="str">
            <v>LC54623</v>
          </cell>
        </row>
        <row r="239">
          <cell r="F239" t="str">
            <v>0C51454</v>
          </cell>
        </row>
        <row r="240">
          <cell r="F240" t="str">
            <v>0C51454</v>
          </cell>
        </row>
        <row r="241">
          <cell r="F241" t="str">
            <v>P625163</v>
          </cell>
        </row>
        <row r="242">
          <cell r="F242" t="str">
            <v>3D86495</v>
          </cell>
        </row>
        <row r="243">
          <cell r="F243" t="str">
            <v>D011274</v>
          </cell>
        </row>
        <row r="244">
          <cell r="F244" t="str">
            <v>DF62402</v>
          </cell>
        </row>
        <row r="245">
          <cell r="F245" t="str">
            <v>5H11599</v>
          </cell>
        </row>
        <row r="246">
          <cell r="F246" t="str">
            <v>2D63605</v>
          </cell>
        </row>
        <row r="247">
          <cell r="F247" t="str">
            <v>D496166</v>
          </cell>
        </row>
        <row r="248">
          <cell r="F248" t="str">
            <v>G834379</v>
          </cell>
        </row>
        <row r="249">
          <cell r="F249" t="str">
            <v>G369522</v>
          </cell>
        </row>
        <row r="250">
          <cell r="F250" t="str">
            <v>D592302</v>
          </cell>
        </row>
        <row r="251">
          <cell r="F251" t="str">
            <v>5A75432</v>
          </cell>
        </row>
        <row r="252">
          <cell r="F252" t="str">
            <v>5D07539</v>
          </cell>
        </row>
        <row r="253">
          <cell r="F253" t="str">
            <v>GJ44230</v>
          </cell>
        </row>
        <row r="254">
          <cell r="F254" t="str">
            <v>G635026</v>
          </cell>
        </row>
        <row r="255">
          <cell r="F255" t="str">
            <v>0Y28707</v>
          </cell>
        </row>
        <row r="256">
          <cell r="F256" t="str">
            <v>D284286</v>
          </cell>
        </row>
        <row r="257">
          <cell r="F257" t="str">
            <v>0V47027</v>
          </cell>
        </row>
        <row r="258">
          <cell r="F258" t="str">
            <v>0B71696</v>
          </cell>
        </row>
        <row r="259">
          <cell r="F259" t="str">
            <v>0M92176</v>
          </cell>
        </row>
        <row r="260">
          <cell r="F260" t="str">
            <v>0M92176</v>
          </cell>
        </row>
        <row r="261">
          <cell r="F261" t="str">
            <v>5E31097</v>
          </cell>
        </row>
        <row r="262">
          <cell r="F262" t="str">
            <v>B701080</v>
          </cell>
        </row>
        <row r="263">
          <cell r="F263" t="str">
            <v>5C53162</v>
          </cell>
        </row>
        <row r="264">
          <cell r="F264" t="str">
            <v>5G61129</v>
          </cell>
        </row>
        <row r="265">
          <cell r="F265" t="str">
            <v>NU88539</v>
          </cell>
        </row>
        <row r="266">
          <cell r="F266" t="str">
            <v>F902812</v>
          </cell>
        </row>
        <row r="267">
          <cell r="F267" t="str">
            <v>NT25504</v>
          </cell>
        </row>
        <row r="268">
          <cell r="F268" t="str">
            <v>NR24555</v>
          </cell>
        </row>
        <row r="269">
          <cell r="F269" t="str">
            <v>P893157</v>
          </cell>
        </row>
        <row r="270">
          <cell r="F270" t="str">
            <v>P893157</v>
          </cell>
        </row>
        <row r="271">
          <cell r="F271" t="str">
            <v>NR17757</v>
          </cell>
        </row>
        <row r="272">
          <cell r="F272" t="str">
            <v>G401350</v>
          </cell>
        </row>
        <row r="273">
          <cell r="F273" t="str">
            <v>BH85356</v>
          </cell>
        </row>
        <row r="274">
          <cell r="F274" t="str">
            <v>0Y30709</v>
          </cell>
        </row>
        <row r="275">
          <cell r="F275" t="str">
            <v>0E86422</v>
          </cell>
        </row>
        <row r="276">
          <cell r="F276" t="str">
            <v>NT25518</v>
          </cell>
        </row>
        <row r="277">
          <cell r="F277" t="str">
            <v>0R48689</v>
          </cell>
        </row>
        <row r="278">
          <cell r="F278" t="str">
            <v>P893170</v>
          </cell>
        </row>
        <row r="279">
          <cell r="F279" t="str">
            <v>NR24414</v>
          </cell>
        </row>
        <row r="280">
          <cell r="F280" t="str">
            <v>NR24414</v>
          </cell>
        </row>
        <row r="281">
          <cell r="F281" t="str">
            <v>P759562</v>
          </cell>
        </row>
        <row r="282">
          <cell r="F282" t="str">
            <v>5J18401</v>
          </cell>
        </row>
        <row r="283">
          <cell r="F283" t="str">
            <v>NR16818</v>
          </cell>
        </row>
        <row r="284">
          <cell r="F284" t="str">
            <v>5D80534</v>
          </cell>
        </row>
        <row r="285">
          <cell r="F285" t="str">
            <v>DV45454</v>
          </cell>
        </row>
        <row r="286">
          <cell r="F286" t="str">
            <v>G368788</v>
          </cell>
        </row>
        <row r="287">
          <cell r="F287" t="str">
            <v>NN67972</v>
          </cell>
        </row>
        <row r="288">
          <cell r="F288" t="str">
            <v>L946059</v>
          </cell>
        </row>
        <row r="289">
          <cell r="F289" t="str">
            <v>L946059</v>
          </cell>
        </row>
        <row r="290">
          <cell r="F290" t="str">
            <v>K389905</v>
          </cell>
        </row>
        <row r="291">
          <cell r="F291" t="str">
            <v>K389905</v>
          </cell>
        </row>
        <row r="292">
          <cell r="F292" t="str">
            <v>D402957</v>
          </cell>
        </row>
        <row r="293">
          <cell r="F293" t="str">
            <v>D796594</v>
          </cell>
        </row>
        <row r="294">
          <cell r="F294" t="str">
            <v>NR24555</v>
          </cell>
        </row>
        <row r="295">
          <cell r="F295" t="str">
            <v>G368808</v>
          </cell>
        </row>
        <row r="296">
          <cell r="F296" t="str">
            <v>0P52639</v>
          </cell>
        </row>
        <row r="297">
          <cell r="F297" t="str">
            <v>G682915</v>
          </cell>
        </row>
        <row r="298">
          <cell r="F298" t="str">
            <v>G601955</v>
          </cell>
        </row>
        <row r="299">
          <cell r="F299" t="str">
            <v>G441846</v>
          </cell>
        </row>
        <row r="300">
          <cell r="F300" t="str">
            <v>G441846</v>
          </cell>
        </row>
        <row r="301">
          <cell r="F301" t="str">
            <v>G634870</v>
          </cell>
        </row>
        <row r="302">
          <cell r="F302" t="str">
            <v>G634870</v>
          </cell>
        </row>
        <row r="303">
          <cell r="F303" t="str">
            <v>DY66911</v>
          </cell>
        </row>
        <row r="304">
          <cell r="F304" t="str">
            <v>GA00355</v>
          </cell>
        </row>
        <row r="305">
          <cell r="F305" t="str">
            <v>G479643</v>
          </cell>
        </row>
        <row r="306">
          <cell r="F306" t="str">
            <v>G717694</v>
          </cell>
        </row>
        <row r="307">
          <cell r="F307" t="str">
            <v>0G93140</v>
          </cell>
        </row>
        <row r="308">
          <cell r="F308" t="str">
            <v>WK62841</v>
          </cell>
        </row>
        <row r="309">
          <cell r="F309" t="str">
            <v>AF81695</v>
          </cell>
        </row>
        <row r="310">
          <cell r="F310" t="str">
            <v>K453332</v>
          </cell>
        </row>
        <row r="311">
          <cell r="F311" t="str">
            <v>7A46324</v>
          </cell>
        </row>
        <row r="312">
          <cell r="F312" t="str">
            <v>NU88602</v>
          </cell>
        </row>
        <row r="313">
          <cell r="F313" t="str">
            <v>V420215</v>
          </cell>
        </row>
        <row r="314">
          <cell r="F314" t="str">
            <v>A693655</v>
          </cell>
        </row>
        <row r="315">
          <cell r="F315" t="str">
            <v>G405684</v>
          </cell>
        </row>
        <row r="316">
          <cell r="F316" t="str">
            <v>0S33313</v>
          </cell>
        </row>
        <row r="317">
          <cell r="F317" t="str">
            <v>T841881</v>
          </cell>
        </row>
        <row r="318">
          <cell r="F318" t="str">
            <v>NR17327</v>
          </cell>
        </row>
        <row r="319">
          <cell r="F319" t="str">
            <v>GJ44293</v>
          </cell>
        </row>
        <row r="320">
          <cell r="F320" t="str">
            <v>GF93850</v>
          </cell>
        </row>
        <row r="321">
          <cell r="F321" t="str">
            <v>G368885</v>
          </cell>
        </row>
        <row r="322">
          <cell r="F322" t="str">
            <v>T304799</v>
          </cell>
        </row>
        <row r="323">
          <cell r="F323" t="str">
            <v>NR17327</v>
          </cell>
        </row>
        <row r="324">
          <cell r="F324" t="str">
            <v>K222059</v>
          </cell>
        </row>
        <row r="325">
          <cell r="F325" t="str">
            <v>G404263</v>
          </cell>
        </row>
        <row r="326">
          <cell r="F326" t="str">
            <v>0K07685</v>
          </cell>
        </row>
        <row r="327">
          <cell r="F327" t="str">
            <v>0N30556</v>
          </cell>
        </row>
        <row r="328">
          <cell r="F328" t="str">
            <v>7B07322</v>
          </cell>
        </row>
        <row r="329">
          <cell r="F329" t="str">
            <v>5J30363</v>
          </cell>
        </row>
        <row r="330">
          <cell r="F330" t="str">
            <v>GA39970</v>
          </cell>
        </row>
        <row r="331">
          <cell r="F331" t="str">
            <v>NF09076</v>
          </cell>
        </row>
        <row r="332">
          <cell r="F332" t="str">
            <v>0H96230</v>
          </cell>
        </row>
        <row r="333">
          <cell r="F333" t="str">
            <v>F299162</v>
          </cell>
        </row>
        <row r="334">
          <cell r="F334" t="str">
            <v>F299162</v>
          </cell>
        </row>
        <row r="335">
          <cell r="F335" t="str">
            <v>G100063</v>
          </cell>
        </row>
        <row r="336">
          <cell r="F336" t="str">
            <v>0V45695</v>
          </cell>
        </row>
        <row r="337">
          <cell r="F337" t="str">
            <v>5D07744</v>
          </cell>
        </row>
        <row r="338">
          <cell r="F338" t="str">
            <v>C516692</v>
          </cell>
        </row>
        <row r="339">
          <cell r="F339" t="str">
            <v>5F56214</v>
          </cell>
        </row>
        <row r="340">
          <cell r="F340" t="str">
            <v>EH79591</v>
          </cell>
        </row>
        <row r="341">
          <cell r="F341">
            <v>4.9999999999999995E+201</v>
          </cell>
        </row>
        <row r="342">
          <cell r="F342" t="str">
            <v>DY50166</v>
          </cell>
        </row>
        <row r="343">
          <cell r="F343" t="str">
            <v>P630173</v>
          </cell>
        </row>
        <row r="344">
          <cell r="F344" t="str">
            <v>EW78104</v>
          </cell>
        </row>
        <row r="345">
          <cell r="F345" t="str">
            <v>5C51252</v>
          </cell>
        </row>
        <row r="346">
          <cell r="F346" t="str">
            <v>D999549</v>
          </cell>
        </row>
        <row r="347">
          <cell r="F347" t="str">
            <v>D011549</v>
          </cell>
        </row>
        <row r="348">
          <cell r="F348" t="str">
            <v>L880967</v>
          </cell>
        </row>
        <row r="349">
          <cell r="F349" t="str">
            <v>LT66468</v>
          </cell>
        </row>
        <row r="350">
          <cell r="F350" t="str">
            <v>2G84828</v>
          </cell>
        </row>
        <row r="351">
          <cell r="F351" t="str">
            <v>K785802</v>
          </cell>
        </row>
        <row r="352">
          <cell r="F352" t="str">
            <v>0B71095</v>
          </cell>
        </row>
        <row r="353">
          <cell r="F353" t="str">
            <v>B194342</v>
          </cell>
        </row>
        <row r="354">
          <cell r="F354" t="str">
            <v>G745341</v>
          </cell>
        </row>
        <row r="355">
          <cell r="F355" t="str">
            <v>2A82442</v>
          </cell>
        </row>
        <row r="356">
          <cell r="F356" t="str">
            <v>5L52467</v>
          </cell>
        </row>
        <row r="357">
          <cell r="F357" t="str">
            <v>2A72547</v>
          </cell>
        </row>
        <row r="358">
          <cell r="F358" t="str">
            <v>BM51794</v>
          </cell>
        </row>
        <row r="359">
          <cell r="F359" t="str">
            <v>NT50235</v>
          </cell>
        </row>
        <row r="360">
          <cell r="F360" t="str">
            <v>NT50235</v>
          </cell>
        </row>
        <row r="361">
          <cell r="F361" t="str">
            <v>P890052</v>
          </cell>
        </row>
        <row r="362">
          <cell r="F362" t="str">
            <v>P890052</v>
          </cell>
        </row>
        <row r="363">
          <cell r="F363" t="str">
            <v>G717459</v>
          </cell>
        </row>
        <row r="364">
          <cell r="F364" t="str">
            <v>0K98478</v>
          </cell>
        </row>
        <row r="365">
          <cell r="F365" t="str">
            <v>G808941</v>
          </cell>
        </row>
        <row r="366">
          <cell r="F366" t="str">
            <v>P630173</v>
          </cell>
        </row>
        <row r="367">
          <cell r="F367" t="str">
            <v>0K85950</v>
          </cell>
        </row>
        <row r="368">
          <cell r="F368" t="str">
            <v>K305011</v>
          </cell>
        </row>
        <row r="369">
          <cell r="F369" t="str">
            <v>VW83329</v>
          </cell>
        </row>
        <row r="370">
          <cell r="F370" t="str">
            <v>0Y89920</v>
          </cell>
        </row>
        <row r="371">
          <cell r="F371" t="str">
            <v>0Y89920</v>
          </cell>
        </row>
        <row r="372">
          <cell r="F372" t="str">
            <v>0T86805</v>
          </cell>
        </row>
        <row r="373">
          <cell r="F373" t="str">
            <v>T451577</v>
          </cell>
        </row>
        <row r="374">
          <cell r="F374" t="str">
            <v>0N38086</v>
          </cell>
        </row>
        <row r="375">
          <cell r="F375" t="str">
            <v>D988173</v>
          </cell>
        </row>
        <row r="376">
          <cell r="F376" t="str">
            <v>BH88111</v>
          </cell>
        </row>
        <row r="377">
          <cell r="F377" t="str">
            <v>0K07685</v>
          </cell>
        </row>
        <row r="378">
          <cell r="F378" t="str">
            <v>BH85306</v>
          </cell>
        </row>
        <row r="379">
          <cell r="F379" t="str">
            <v>NT15031</v>
          </cell>
        </row>
        <row r="380">
          <cell r="F380" t="str">
            <v>V335319</v>
          </cell>
        </row>
        <row r="381">
          <cell r="F381" t="str">
            <v>K302901</v>
          </cell>
        </row>
        <row r="382">
          <cell r="F382" t="str">
            <v>5C11970</v>
          </cell>
        </row>
        <row r="383">
          <cell r="F383" t="str">
            <v>NT25154</v>
          </cell>
        </row>
        <row r="384">
          <cell r="F384" t="str">
            <v>D674821</v>
          </cell>
        </row>
        <row r="385">
          <cell r="F385" t="str">
            <v>NN94095</v>
          </cell>
        </row>
        <row r="386">
          <cell r="F386" t="str">
            <v>D225697</v>
          </cell>
        </row>
        <row r="387">
          <cell r="F387" t="str">
            <v>LC20937</v>
          </cell>
        </row>
        <row r="388">
          <cell r="F388" t="str">
            <v>F269302</v>
          </cell>
        </row>
        <row r="389">
          <cell r="F389" t="str">
            <v>5G50652</v>
          </cell>
        </row>
        <row r="390">
          <cell r="F390" t="str">
            <v>0S32258</v>
          </cell>
        </row>
        <row r="391">
          <cell r="F391" t="str">
            <v>LT66468</v>
          </cell>
        </row>
        <row r="392">
          <cell r="F392" t="str">
            <v>NR24210</v>
          </cell>
        </row>
        <row r="393">
          <cell r="F393" t="str">
            <v>G369470</v>
          </cell>
        </row>
        <row r="394">
          <cell r="F394" t="str">
            <v>V426815</v>
          </cell>
        </row>
        <row r="395">
          <cell r="F395" t="str">
            <v>WS59238</v>
          </cell>
        </row>
        <row r="396">
          <cell r="F396" t="str">
            <v>NU88536</v>
          </cell>
        </row>
        <row r="397">
          <cell r="F397" t="str">
            <v>G182406</v>
          </cell>
        </row>
        <row r="398">
          <cell r="F398" t="str">
            <v>G182406</v>
          </cell>
        </row>
        <row r="399">
          <cell r="F399" t="str">
            <v>L905818</v>
          </cell>
        </row>
        <row r="400">
          <cell r="F400" t="str">
            <v>5C86607</v>
          </cell>
        </row>
        <row r="401">
          <cell r="F401" t="str">
            <v>V756725</v>
          </cell>
        </row>
        <row r="402">
          <cell r="F402" t="str">
            <v>B299017</v>
          </cell>
        </row>
        <row r="403">
          <cell r="F403" t="str">
            <v>L821045</v>
          </cell>
        </row>
        <row r="404">
          <cell r="F404" t="str">
            <v>0B71212</v>
          </cell>
        </row>
        <row r="405">
          <cell r="F405" t="str">
            <v>V341498</v>
          </cell>
        </row>
        <row r="406">
          <cell r="F406" t="str">
            <v>V341498</v>
          </cell>
        </row>
        <row r="407">
          <cell r="F407" t="str">
            <v>5C86607</v>
          </cell>
        </row>
        <row r="408">
          <cell r="F408" t="str">
            <v>5C87078</v>
          </cell>
        </row>
        <row r="409">
          <cell r="F409" t="str">
            <v>G408098</v>
          </cell>
        </row>
        <row r="410">
          <cell r="F410" t="str">
            <v>5D14129</v>
          </cell>
        </row>
        <row r="411">
          <cell r="F411" t="str">
            <v>NT25962</v>
          </cell>
        </row>
        <row r="412">
          <cell r="F412" t="str">
            <v>V911835</v>
          </cell>
        </row>
        <row r="413">
          <cell r="F413" t="str">
            <v>D282604</v>
          </cell>
        </row>
        <row r="414">
          <cell r="F414" t="str">
            <v>5E04495</v>
          </cell>
        </row>
        <row r="415">
          <cell r="F415" t="str">
            <v>J143638</v>
          </cell>
        </row>
        <row r="416">
          <cell r="F416" t="str">
            <v>DY55572</v>
          </cell>
        </row>
        <row r="417">
          <cell r="F417" t="str">
            <v>0V48564</v>
          </cell>
        </row>
        <row r="418">
          <cell r="F418" t="str">
            <v>NT24450</v>
          </cell>
        </row>
        <row r="419">
          <cell r="F419" t="str">
            <v>V217057</v>
          </cell>
        </row>
        <row r="420">
          <cell r="F420" t="str">
            <v>NR12726</v>
          </cell>
        </row>
        <row r="421">
          <cell r="F421" t="str">
            <v>NL99459</v>
          </cell>
        </row>
        <row r="422">
          <cell r="F422" t="str">
            <v>AC84933</v>
          </cell>
        </row>
        <row r="423">
          <cell r="F423" t="str">
            <v>2D63574</v>
          </cell>
        </row>
        <row r="424">
          <cell r="F424" t="str">
            <v>G971169</v>
          </cell>
        </row>
        <row r="425">
          <cell r="F425" t="str">
            <v>V224542</v>
          </cell>
        </row>
        <row r="426">
          <cell r="F426" t="str">
            <v>VC90251</v>
          </cell>
        </row>
        <row r="427">
          <cell r="F427" t="str">
            <v>D590230</v>
          </cell>
        </row>
        <row r="428">
          <cell r="F428" t="str">
            <v>C952885</v>
          </cell>
        </row>
        <row r="429">
          <cell r="F429" t="str">
            <v>VA09836</v>
          </cell>
        </row>
        <row r="430">
          <cell r="F430" t="str">
            <v>V988523</v>
          </cell>
        </row>
        <row r="431">
          <cell r="F431" t="str">
            <v>V988523</v>
          </cell>
        </row>
        <row r="432">
          <cell r="F432" t="str">
            <v>G367921</v>
          </cell>
        </row>
        <row r="433">
          <cell r="F433" t="str">
            <v>0E86875</v>
          </cell>
        </row>
        <row r="434">
          <cell r="F434" t="str">
            <v>G368566</v>
          </cell>
        </row>
        <row r="435">
          <cell r="F435" t="str">
            <v>V479259</v>
          </cell>
        </row>
        <row r="436">
          <cell r="F436" t="str">
            <v>P626056</v>
          </cell>
        </row>
        <row r="437">
          <cell r="F437" t="str">
            <v>G832208</v>
          </cell>
        </row>
        <row r="438">
          <cell r="F438" t="str">
            <v>0B69279</v>
          </cell>
        </row>
        <row r="439">
          <cell r="F439" t="str">
            <v>V702660</v>
          </cell>
        </row>
        <row r="440">
          <cell r="F440" t="str">
            <v>L930259</v>
          </cell>
        </row>
        <row r="441">
          <cell r="F441" t="str">
            <v>T453660</v>
          </cell>
        </row>
        <row r="442">
          <cell r="F442" t="str">
            <v>0M95481</v>
          </cell>
        </row>
        <row r="443">
          <cell r="F443" t="str">
            <v>G964329</v>
          </cell>
        </row>
        <row r="444">
          <cell r="F444" t="str">
            <v>0X57871</v>
          </cell>
        </row>
        <row r="445">
          <cell r="F445" t="str">
            <v>D008574</v>
          </cell>
        </row>
        <row r="446">
          <cell r="F446" t="str">
            <v>G401350</v>
          </cell>
        </row>
        <row r="447">
          <cell r="F447" t="str">
            <v>NL99056</v>
          </cell>
        </row>
        <row r="448">
          <cell r="F448" t="str">
            <v>EE24385</v>
          </cell>
        </row>
        <row r="449">
          <cell r="F449" t="str">
            <v>P893450</v>
          </cell>
        </row>
        <row r="450">
          <cell r="F450" t="str">
            <v>V426801</v>
          </cell>
        </row>
        <row r="451">
          <cell r="F451" t="str">
            <v>NR17733</v>
          </cell>
        </row>
        <row r="452">
          <cell r="F452" t="str">
            <v>5C51252</v>
          </cell>
        </row>
        <row r="453">
          <cell r="F453" t="str">
            <v>5H24092</v>
          </cell>
        </row>
        <row r="454">
          <cell r="F454" t="str">
            <v>0B72430</v>
          </cell>
        </row>
        <row r="455">
          <cell r="F455" t="str">
            <v>E686085</v>
          </cell>
        </row>
        <row r="456">
          <cell r="F456" t="str">
            <v>D268666</v>
          </cell>
        </row>
        <row r="457">
          <cell r="F457" t="str">
            <v>0B79092</v>
          </cell>
        </row>
        <row r="458">
          <cell r="F458" t="str">
            <v>0B79092</v>
          </cell>
        </row>
        <row r="459">
          <cell r="F459" t="str">
            <v>D268152</v>
          </cell>
        </row>
        <row r="460">
          <cell r="F460" t="str">
            <v>NU48373</v>
          </cell>
        </row>
        <row r="461">
          <cell r="F461" t="str">
            <v>D694818</v>
          </cell>
        </row>
        <row r="462">
          <cell r="F462" t="str">
            <v>0V52467</v>
          </cell>
        </row>
        <row r="463">
          <cell r="F463" t="str">
            <v>P759370</v>
          </cell>
        </row>
        <row r="464">
          <cell r="F464" t="str">
            <v>5A94682</v>
          </cell>
        </row>
        <row r="465">
          <cell r="F465" t="str">
            <v>2D49715</v>
          </cell>
        </row>
        <row r="466">
          <cell r="F466" t="str">
            <v>V413242</v>
          </cell>
        </row>
        <row r="467">
          <cell r="F467" t="str">
            <v>0C51737</v>
          </cell>
        </row>
        <row r="468">
          <cell r="F468" t="str">
            <v>DY52051</v>
          </cell>
        </row>
        <row r="469">
          <cell r="F469" t="str">
            <v>DY52051</v>
          </cell>
        </row>
        <row r="470">
          <cell r="F470" t="str">
            <v>0M15405</v>
          </cell>
        </row>
        <row r="471">
          <cell r="F471" t="str">
            <v>5A73944</v>
          </cell>
        </row>
        <row r="472">
          <cell r="F472" t="str">
            <v>0K12691</v>
          </cell>
        </row>
        <row r="473">
          <cell r="F473" t="str">
            <v>VN88455</v>
          </cell>
        </row>
        <row r="474">
          <cell r="F474" t="str">
            <v>VN88455</v>
          </cell>
        </row>
        <row r="475">
          <cell r="F475" t="str">
            <v>V406729</v>
          </cell>
        </row>
        <row r="476">
          <cell r="F476" t="str">
            <v>LC54601</v>
          </cell>
        </row>
        <row r="477">
          <cell r="F477" t="str">
            <v>K880290</v>
          </cell>
        </row>
        <row r="478">
          <cell r="F478" t="str">
            <v>G839254</v>
          </cell>
        </row>
        <row r="479">
          <cell r="F479" t="str">
            <v>VZ39029</v>
          </cell>
        </row>
        <row r="480">
          <cell r="F480" t="str">
            <v>5C87085</v>
          </cell>
        </row>
        <row r="481">
          <cell r="F481" t="str">
            <v>5J18439</v>
          </cell>
        </row>
        <row r="482">
          <cell r="F482" t="str">
            <v>0Y28695</v>
          </cell>
        </row>
        <row r="483">
          <cell r="F483" t="str">
            <v>NT50159</v>
          </cell>
        </row>
        <row r="484">
          <cell r="F484" t="str">
            <v>WT88523</v>
          </cell>
        </row>
        <row r="485">
          <cell r="F485" t="str">
            <v>G407111</v>
          </cell>
        </row>
        <row r="486">
          <cell r="F486" t="str">
            <v>V417518</v>
          </cell>
        </row>
        <row r="487">
          <cell r="F487" t="str">
            <v>P632148</v>
          </cell>
        </row>
        <row r="488">
          <cell r="F488" t="str">
            <v>P632148</v>
          </cell>
        </row>
        <row r="489">
          <cell r="F489" t="str">
            <v>0Y28558</v>
          </cell>
        </row>
        <row r="490">
          <cell r="F490" t="str">
            <v>NR16536</v>
          </cell>
        </row>
        <row r="491">
          <cell r="F491" t="str">
            <v>0U70181</v>
          </cell>
        </row>
        <row r="492">
          <cell r="F492" t="str">
            <v>BH84813</v>
          </cell>
        </row>
        <row r="493">
          <cell r="F493" t="str">
            <v>0Y88009</v>
          </cell>
        </row>
        <row r="494">
          <cell r="F494" t="str">
            <v>0N27860</v>
          </cell>
        </row>
        <row r="495">
          <cell r="F495" t="str">
            <v>NT50219</v>
          </cell>
        </row>
        <row r="496">
          <cell r="F496" t="str">
            <v>EL87862</v>
          </cell>
        </row>
        <row r="497">
          <cell r="F497" t="str">
            <v>G836096</v>
          </cell>
        </row>
        <row r="498">
          <cell r="F498" t="str">
            <v>5E00418</v>
          </cell>
        </row>
        <row r="499">
          <cell r="F499" t="str">
            <v>V677239</v>
          </cell>
        </row>
        <row r="500">
          <cell r="F500" t="str">
            <v>G336954</v>
          </cell>
        </row>
        <row r="501">
          <cell r="F501" t="str">
            <v>0N27860</v>
          </cell>
        </row>
        <row r="502">
          <cell r="F502" t="str">
            <v>D360709</v>
          </cell>
        </row>
        <row r="503">
          <cell r="F503" t="str">
            <v>K318493</v>
          </cell>
        </row>
        <row r="504">
          <cell r="F504" t="str">
            <v>NN95055</v>
          </cell>
        </row>
        <row r="505">
          <cell r="F505" t="str">
            <v>0H96895</v>
          </cell>
        </row>
        <row r="506">
          <cell r="F506" t="str">
            <v>5F10698</v>
          </cell>
        </row>
        <row r="507">
          <cell r="F507" t="str">
            <v>GA00156</v>
          </cell>
        </row>
        <row r="508">
          <cell r="F508" t="str">
            <v>3A99420</v>
          </cell>
        </row>
        <row r="509">
          <cell r="F509" t="str">
            <v>G714934</v>
          </cell>
        </row>
        <row r="510">
          <cell r="F510" t="str">
            <v>NM88837</v>
          </cell>
        </row>
        <row r="511">
          <cell r="F511" t="str">
            <v>G717301</v>
          </cell>
        </row>
        <row r="512">
          <cell r="F512" t="str">
            <v>0M00846</v>
          </cell>
        </row>
        <row r="513">
          <cell r="F513" t="str">
            <v>V335319</v>
          </cell>
        </row>
        <row r="514">
          <cell r="F514" t="str">
            <v>VS28345</v>
          </cell>
        </row>
        <row r="515">
          <cell r="F515" t="str">
            <v>G922826</v>
          </cell>
        </row>
        <row r="516">
          <cell r="F516" t="str">
            <v>BC88987</v>
          </cell>
        </row>
        <row r="517">
          <cell r="F517" t="str">
            <v>G338352</v>
          </cell>
        </row>
        <row r="518">
          <cell r="F518" t="str">
            <v>V225271</v>
          </cell>
        </row>
        <row r="519">
          <cell r="F519" t="str">
            <v>0B72392</v>
          </cell>
        </row>
        <row r="520">
          <cell r="F520" t="str">
            <v>0Y30472</v>
          </cell>
        </row>
        <row r="521">
          <cell r="F521" t="str">
            <v>5E81380</v>
          </cell>
        </row>
        <row r="522">
          <cell r="F522" t="str">
            <v>LC18897</v>
          </cell>
        </row>
        <row r="523">
          <cell r="F523" t="str">
            <v>G876606</v>
          </cell>
        </row>
        <row r="524">
          <cell r="F524" t="str">
            <v>NN72618</v>
          </cell>
        </row>
        <row r="525">
          <cell r="F525" t="str">
            <v>0E85796</v>
          </cell>
        </row>
        <row r="526">
          <cell r="F526" t="str">
            <v>A450154</v>
          </cell>
        </row>
        <row r="527">
          <cell r="F527" t="str">
            <v>D939615</v>
          </cell>
        </row>
        <row r="528">
          <cell r="F528" t="str">
            <v>NR17224</v>
          </cell>
        </row>
        <row r="529">
          <cell r="F529" t="str">
            <v>NR17224</v>
          </cell>
        </row>
        <row r="530">
          <cell r="F530" t="str">
            <v>5G25644</v>
          </cell>
        </row>
        <row r="531">
          <cell r="F531" t="str">
            <v>P890052</v>
          </cell>
        </row>
        <row r="532">
          <cell r="F532" t="str">
            <v>P890052</v>
          </cell>
        </row>
        <row r="533">
          <cell r="F533" t="str">
            <v>V954254</v>
          </cell>
        </row>
        <row r="534">
          <cell r="F534" t="str">
            <v>G634890</v>
          </cell>
        </row>
        <row r="535">
          <cell r="F535" t="str">
            <v>NR13141</v>
          </cell>
        </row>
        <row r="536">
          <cell r="F536" t="str">
            <v>K881322</v>
          </cell>
        </row>
        <row r="537">
          <cell r="F537" t="str">
            <v>0G58741</v>
          </cell>
        </row>
        <row r="538">
          <cell r="F538" t="str">
            <v>DW31239</v>
          </cell>
        </row>
        <row r="539">
          <cell r="F539" t="str">
            <v>NT25197</v>
          </cell>
        </row>
        <row r="540">
          <cell r="F540" t="str">
            <v>0B79899</v>
          </cell>
        </row>
        <row r="541">
          <cell r="F541" t="str">
            <v>5F57511</v>
          </cell>
        </row>
        <row r="542">
          <cell r="F542" t="str">
            <v>J499544</v>
          </cell>
        </row>
        <row r="543">
          <cell r="F543" t="str">
            <v>V335402</v>
          </cell>
        </row>
        <row r="544">
          <cell r="F544" t="str">
            <v>V335402</v>
          </cell>
        </row>
        <row r="545">
          <cell r="F545" t="str">
            <v>G368883</v>
          </cell>
        </row>
        <row r="546">
          <cell r="F546" t="str">
            <v>D046100</v>
          </cell>
        </row>
        <row r="547">
          <cell r="F547" t="str">
            <v>G407205</v>
          </cell>
        </row>
        <row r="548">
          <cell r="F548" t="str">
            <v>G407205</v>
          </cell>
        </row>
        <row r="549">
          <cell r="F549" t="str">
            <v>5K80117</v>
          </cell>
        </row>
        <row r="550">
          <cell r="F550" t="str">
            <v>ND07511</v>
          </cell>
        </row>
        <row r="551">
          <cell r="F551" t="str">
            <v>ND07511</v>
          </cell>
        </row>
        <row r="552">
          <cell r="F552" t="str">
            <v>G717313</v>
          </cell>
        </row>
        <row r="553">
          <cell r="F553" t="str">
            <v>DZ38587</v>
          </cell>
        </row>
        <row r="554">
          <cell r="F554" t="str">
            <v>G635050</v>
          </cell>
        </row>
        <row r="555">
          <cell r="F555" t="str">
            <v>5B02850</v>
          </cell>
        </row>
        <row r="556">
          <cell r="F556" t="str">
            <v>0T84568</v>
          </cell>
        </row>
        <row r="557">
          <cell r="F557" t="str">
            <v>NR16922</v>
          </cell>
        </row>
        <row r="558">
          <cell r="F558" t="str">
            <v>C623011</v>
          </cell>
        </row>
        <row r="559">
          <cell r="F559" t="str">
            <v>C623011</v>
          </cell>
        </row>
        <row r="560">
          <cell r="F560" t="str">
            <v>0B79900</v>
          </cell>
        </row>
        <row r="561">
          <cell r="F561" t="str">
            <v>0B71202</v>
          </cell>
        </row>
        <row r="562">
          <cell r="F562" t="str">
            <v>0B71202</v>
          </cell>
        </row>
        <row r="563">
          <cell r="F563" t="str">
            <v>0P91347</v>
          </cell>
        </row>
        <row r="564">
          <cell r="F564" t="str">
            <v>BH09585</v>
          </cell>
        </row>
        <row r="565">
          <cell r="F565" t="str">
            <v>G368164</v>
          </cell>
        </row>
        <row r="566">
          <cell r="F566" t="str">
            <v>V589847</v>
          </cell>
        </row>
        <row r="567">
          <cell r="F567" t="str">
            <v>V413545</v>
          </cell>
        </row>
        <row r="568">
          <cell r="F568" t="str">
            <v>0N38086</v>
          </cell>
        </row>
        <row r="569">
          <cell r="F569" t="str">
            <v>BH85025</v>
          </cell>
        </row>
        <row r="570">
          <cell r="F570" t="str">
            <v>0H43688</v>
          </cell>
        </row>
        <row r="571">
          <cell r="F571" t="str">
            <v>5F58304</v>
          </cell>
        </row>
        <row r="572">
          <cell r="F572" t="str">
            <v>DY66209</v>
          </cell>
        </row>
        <row r="573">
          <cell r="F573" t="str">
            <v>7B06024</v>
          </cell>
        </row>
        <row r="574">
          <cell r="F574" t="str">
            <v>G368350</v>
          </cell>
        </row>
        <row r="575">
          <cell r="F575" t="str">
            <v>BA27785</v>
          </cell>
        </row>
        <row r="576">
          <cell r="F576" t="str">
            <v>0B71212</v>
          </cell>
        </row>
        <row r="577">
          <cell r="F577" t="str">
            <v>C827831</v>
          </cell>
        </row>
        <row r="578">
          <cell r="F578" t="str">
            <v>0B72392</v>
          </cell>
        </row>
        <row r="579">
          <cell r="F579" t="str">
            <v>P762131</v>
          </cell>
        </row>
        <row r="580">
          <cell r="F580" t="str">
            <v>BM51608</v>
          </cell>
        </row>
        <row r="581">
          <cell r="F581" t="str">
            <v>0M94064</v>
          </cell>
        </row>
        <row r="582">
          <cell r="F582" t="str">
            <v>5A92393</v>
          </cell>
        </row>
        <row r="583">
          <cell r="F583" t="str">
            <v>F299495</v>
          </cell>
        </row>
        <row r="584">
          <cell r="F584" t="str">
            <v>5H24390</v>
          </cell>
        </row>
        <row r="585">
          <cell r="F585" t="str">
            <v>D282604</v>
          </cell>
        </row>
        <row r="586">
          <cell r="F586" t="str">
            <v>NT24041</v>
          </cell>
        </row>
        <row r="587">
          <cell r="F587" t="str">
            <v>F610692</v>
          </cell>
        </row>
        <row r="588">
          <cell r="F588" t="str">
            <v>C943997</v>
          </cell>
        </row>
        <row r="589">
          <cell r="F589" t="str">
            <v>C943997</v>
          </cell>
        </row>
        <row r="590">
          <cell r="F590" t="str">
            <v>G714822</v>
          </cell>
        </row>
        <row r="591">
          <cell r="F591" t="str">
            <v>C531860</v>
          </cell>
        </row>
        <row r="592">
          <cell r="F592" t="str">
            <v>0R60369</v>
          </cell>
        </row>
        <row r="593">
          <cell r="F593" t="str">
            <v>DY54769</v>
          </cell>
        </row>
        <row r="594">
          <cell r="F594" t="str">
            <v>NR12558</v>
          </cell>
        </row>
        <row r="595">
          <cell r="F595" t="str">
            <v>C595715</v>
          </cell>
        </row>
        <row r="596">
          <cell r="F596" t="str">
            <v>F041307</v>
          </cell>
        </row>
        <row r="597">
          <cell r="F597" t="str">
            <v>L256097</v>
          </cell>
        </row>
        <row r="598">
          <cell r="F598" t="str">
            <v>7A58969</v>
          </cell>
        </row>
        <row r="599">
          <cell r="F599" t="str">
            <v>F299495</v>
          </cell>
        </row>
        <row r="600">
          <cell r="F600" t="str">
            <v>5C53249</v>
          </cell>
        </row>
        <row r="601">
          <cell r="F601" t="str">
            <v>0H97354</v>
          </cell>
        </row>
        <row r="602">
          <cell r="F602" t="str">
            <v>J163924</v>
          </cell>
        </row>
        <row r="603">
          <cell r="F603" t="str">
            <v>VZ39029</v>
          </cell>
        </row>
        <row r="604">
          <cell r="F604" t="str">
            <v>G368648</v>
          </cell>
        </row>
        <row r="605">
          <cell r="F605" t="str">
            <v>0T85434</v>
          </cell>
        </row>
        <row r="606">
          <cell r="F606" t="str">
            <v>0N35160</v>
          </cell>
        </row>
        <row r="607">
          <cell r="F607" t="str">
            <v>J532972</v>
          </cell>
        </row>
        <row r="608">
          <cell r="F608" t="str">
            <v>G921318</v>
          </cell>
        </row>
        <row r="609">
          <cell r="F609" t="str">
            <v>V427853</v>
          </cell>
        </row>
        <row r="610">
          <cell r="F610" t="str">
            <v>7B22913</v>
          </cell>
        </row>
        <row r="611">
          <cell r="F611" t="str">
            <v>0T84933</v>
          </cell>
        </row>
        <row r="612">
          <cell r="F612" t="str">
            <v>V476432</v>
          </cell>
        </row>
        <row r="613">
          <cell r="F613" t="str">
            <v>BH89836</v>
          </cell>
        </row>
        <row r="614">
          <cell r="F614" t="str">
            <v>G873190</v>
          </cell>
        </row>
        <row r="615">
          <cell r="F615" t="str">
            <v>V410244</v>
          </cell>
        </row>
        <row r="616">
          <cell r="F616" t="str">
            <v>BH84997</v>
          </cell>
        </row>
        <row r="617">
          <cell r="F617" t="str">
            <v>P893249</v>
          </cell>
        </row>
        <row r="618">
          <cell r="F618" t="str">
            <v>VZ38895</v>
          </cell>
        </row>
        <row r="619">
          <cell r="F619" t="str">
            <v>G319926</v>
          </cell>
        </row>
        <row r="620">
          <cell r="F620" t="str">
            <v>G921257</v>
          </cell>
        </row>
        <row r="621">
          <cell r="F621" t="str">
            <v>V444241</v>
          </cell>
        </row>
        <row r="622">
          <cell r="F622" t="str">
            <v>V444241</v>
          </cell>
        </row>
        <row r="623">
          <cell r="F623" t="str">
            <v>P781230</v>
          </cell>
        </row>
        <row r="624">
          <cell r="F624" t="str">
            <v>LC20937</v>
          </cell>
        </row>
        <row r="625">
          <cell r="F625" t="str">
            <v>L910048</v>
          </cell>
        </row>
        <row r="626">
          <cell r="F626" t="str">
            <v>NP99877</v>
          </cell>
        </row>
        <row r="627">
          <cell r="F627" t="str">
            <v>DY54250</v>
          </cell>
        </row>
        <row r="628">
          <cell r="F628" t="str">
            <v>P630173</v>
          </cell>
        </row>
        <row r="629">
          <cell r="F629" t="str">
            <v>3D63074</v>
          </cell>
        </row>
        <row r="630">
          <cell r="F630" t="str">
            <v>3D63074</v>
          </cell>
        </row>
        <row r="631">
          <cell r="F631" t="str">
            <v>D797416</v>
          </cell>
        </row>
        <row r="632">
          <cell r="F632" t="str">
            <v>D010058</v>
          </cell>
        </row>
        <row r="633">
          <cell r="F633" t="str">
            <v>D988479</v>
          </cell>
        </row>
        <row r="634">
          <cell r="F634" t="str">
            <v>G408406</v>
          </cell>
        </row>
        <row r="635">
          <cell r="F635" t="str">
            <v>G368110</v>
          </cell>
        </row>
        <row r="636">
          <cell r="F636" t="str">
            <v>DW44484</v>
          </cell>
        </row>
        <row r="637">
          <cell r="F637" t="str">
            <v>G401304</v>
          </cell>
        </row>
        <row r="638">
          <cell r="F638" t="str">
            <v>0R51411</v>
          </cell>
        </row>
        <row r="639">
          <cell r="F639" t="str">
            <v>P781424</v>
          </cell>
        </row>
        <row r="640">
          <cell r="F640" t="str">
            <v>C591657</v>
          </cell>
        </row>
        <row r="641">
          <cell r="F641" t="str">
            <v>C621217</v>
          </cell>
        </row>
        <row r="642">
          <cell r="F642" t="str">
            <v>0R60212</v>
          </cell>
        </row>
        <row r="643">
          <cell r="F643" t="str">
            <v>5B03895</v>
          </cell>
        </row>
        <row r="644">
          <cell r="F644" t="str">
            <v>7B15178</v>
          </cell>
        </row>
        <row r="645">
          <cell r="F645" t="str">
            <v>V590041</v>
          </cell>
        </row>
        <row r="646">
          <cell r="F646" t="str">
            <v>P893450</v>
          </cell>
        </row>
        <row r="647">
          <cell r="F647" t="str">
            <v>5J45035</v>
          </cell>
        </row>
        <row r="648">
          <cell r="F648" t="str">
            <v>P904223</v>
          </cell>
        </row>
        <row r="649">
          <cell r="F649" t="str">
            <v>A692765</v>
          </cell>
        </row>
        <row r="650">
          <cell r="F650" t="str">
            <v>0B75035</v>
          </cell>
        </row>
        <row r="651">
          <cell r="F651" t="str">
            <v>D012847</v>
          </cell>
        </row>
        <row r="652">
          <cell r="F652" t="str">
            <v>NR24066</v>
          </cell>
        </row>
        <row r="653">
          <cell r="F653" t="str">
            <v>0R47306</v>
          </cell>
        </row>
        <row r="654">
          <cell r="F654" t="str">
            <v>F852753</v>
          </cell>
        </row>
        <row r="655">
          <cell r="F655" t="str">
            <v>NT12023</v>
          </cell>
        </row>
        <row r="656">
          <cell r="F656" t="str">
            <v>F268209</v>
          </cell>
        </row>
        <row r="657">
          <cell r="F657" t="str">
            <v>F268209</v>
          </cell>
        </row>
        <row r="658">
          <cell r="F658" t="str">
            <v>AB99198</v>
          </cell>
        </row>
        <row r="659">
          <cell r="F659" t="str">
            <v>V757344</v>
          </cell>
        </row>
        <row r="660">
          <cell r="F660" t="str">
            <v>7B07080</v>
          </cell>
        </row>
        <row r="661">
          <cell r="F661" t="str">
            <v>0E68470</v>
          </cell>
        </row>
        <row r="662">
          <cell r="F662" t="str">
            <v>L921429</v>
          </cell>
        </row>
        <row r="663">
          <cell r="F663" t="str">
            <v>5H09802</v>
          </cell>
        </row>
        <row r="664">
          <cell r="F664" t="str">
            <v>0U66798</v>
          </cell>
        </row>
        <row r="665">
          <cell r="F665" t="str">
            <v>0K06479</v>
          </cell>
        </row>
        <row r="666">
          <cell r="F666" t="str">
            <v>0K06479</v>
          </cell>
        </row>
        <row r="667">
          <cell r="F667" t="str">
            <v>NN94095</v>
          </cell>
        </row>
        <row r="668">
          <cell r="F668" t="str">
            <v>NN94095</v>
          </cell>
        </row>
        <row r="669">
          <cell r="F669" t="str">
            <v>L156769</v>
          </cell>
        </row>
        <row r="670">
          <cell r="F670" t="str">
            <v>L156769</v>
          </cell>
        </row>
        <row r="671">
          <cell r="F671" t="str">
            <v>0U71230</v>
          </cell>
        </row>
        <row r="672">
          <cell r="F672" t="str">
            <v>5G61149</v>
          </cell>
        </row>
        <row r="673">
          <cell r="F673" t="str">
            <v>5A77502</v>
          </cell>
        </row>
        <row r="674">
          <cell r="F674" t="str">
            <v>0R57375</v>
          </cell>
        </row>
        <row r="675">
          <cell r="F675" t="str">
            <v>0W23227</v>
          </cell>
        </row>
        <row r="676">
          <cell r="F676" t="str">
            <v>5J30188</v>
          </cell>
        </row>
        <row r="677">
          <cell r="F677" t="str">
            <v>D401625</v>
          </cell>
        </row>
        <row r="678">
          <cell r="F678" t="str">
            <v>P630159</v>
          </cell>
        </row>
        <row r="679">
          <cell r="F679" t="str">
            <v>0H45806</v>
          </cell>
        </row>
        <row r="680">
          <cell r="F680" t="str">
            <v>NT24274</v>
          </cell>
        </row>
        <row r="681">
          <cell r="F681" t="str">
            <v>NT24274</v>
          </cell>
        </row>
        <row r="682">
          <cell r="F682" t="str">
            <v>G324923</v>
          </cell>
        </row>
        <row r="683">
          <cell r="F683" t="str">
            <v>C621217</v>
          </cell>
        </row>
        <row r="684">
          <cell r="F684" t="str">
            <v>D049490</v>
          </cell>
        </row>
        <row r="685">
          <cell r="F685" t="str">
            <v>7B15307</v>
          </cell>
        </row>
        <row r="686">
          <cell r="F686" t="str">
            <v>L250603</v>
          </cell>
        </row>
        <row r="687">
          <cell r="F687" t="str">
            <v>G407205</v>
          </cell>
        </row>
        <row r="688">
          <cell r="F688" t="str">
            <v>5J35991</v>
          </cell>
        </row>
        <row r="689">
          <cell r="F689" t="str">
            <v>VT78075</v>
          </cell>
        </row>
        <row r="690">
          <cell r="F690" t="str">
            <v>G369259</v>
          </cell>
        </row>
        <row r="691">
          <cell r="F691" t="str">
            <v>K389305</v>
          </cell>
        </row>
        <row r="692">
          <cell r="F692" t="str">
            <v>E810031</v>
          </cell>
        </row>
        <row r="693">
          <cell r="F693" t="str">
            <v>G681355</v>
          </cell>
        </row>
        <row r="694">
          <cell r="F694" t="str">
            <v>NF19530</v>
          </cell>
        </row>
        <row r="695">
          <cell r="F695" t="str">
            <v>5G30503</v>
          </cell>
        </row>
        <row r="696">
          <cell r="F696" t="str">
            <v>NT24806</v>
          </cell>
        </row>
        <row r="697">
          <cell r="F697" t="str">
            <v>GF94452</v>
          </cell>
        </row>
        <row r="698">
          <cell r="F698" t="str">
            <v>NU88646</v>
          </cell>
        </row>
        <row r="699">
          <cell r="F699" t="str">
            <v>NR17048</v>
          </cell>
        </row>
        <row r="700">
          <cell r="F700" t="str">
            <v>5D80534</v>
          </cell>
        </row>
        <row r="701">
          <cell r="F701" t="str">
            <v>5A94682</v>
          </cell>
        </row>
        <row r="702">
          <cell r="F702" t="str">
            <v>WN85689</v>
          </cell>
        </row>
        <row r="703">
          <cell r="F703" t="str">
            <v>K785793</v>
          </cell>
        </row>
        <row r="704">
          <cell r="F704" t="str">
            <v>NT25996</v>
          </cell>
        </row>
        <row r="705">
          <cell r="F705" t="str">
            <v>G181367</v>
          </cell>
        </row>
        <row r="706">
          <cell r="F706" t="str">
            <v>G100308</v>
          </cell>
        </row>
        <row r="707">
          <cell r="F707" t="str">
            <v>0R57340</v>
          </cell>
        </row>
        <row r="708">
          <cell r="F708" t="str">
            <v>0N52002</v>
          </cell>
        </row>
        <row r="709">
          <cell r="F709" t="str">
            <v>V224561</v>
          </cell>
        </row>
        <row r="710">
          <cell r="F710" t="str">
            <v>DY42771</v>
          </cell>
        </row>
        <row r="711">
          <cell r="F711" t="str">
            <v>NT12110</v>
          </cell>
        </row>
        <row r="712">
          <cell r="F712" t="str">
            <v>NT12110</v>
          </cell>
        </row>
        <row r="713">
          <cell r="F713" t="str">
            <v>GA00347</v>
          </cell>
        </row>
        <row r="714">
          <cell r="F714" t="str">
            <v>NP99890</v>
          </cell>
        </row>
        <row r="715">
          <cell r="F715" t="str">
            <v>NP99890</v>
          </cell>
        </row>
        <row r="716">
          <cell r="F716" t="str">
            <v>NN94356</v>
          </cell>
        </row>
        <row r="717">
          <cell r="F717" t="str">
            <v>0R50658</v>
          </cell>
        </row>
        <row r="718">
          <cell r="F718" t="str">
            <v>5C49744</v>
          </cell>
        </row>
        <row r="719">
          <cell r="F719" t="str">
            <v>D809276</v>
          </cell>
        </row>
        <row r="720">
          <cell r="F720" t="str">
            <v>G921407</v>
          </cell>
        </row>
        <row r="721">
          <cell r="F721" t="str">
            <v>V413357</v>
          </cell>
        </row>
        <row r="722">
          <cell r="F722" t="str">
            <v>NN94610</v>
          </cell>
        </row>
        <row r="723">
          <cell r="F723" t="str">
            <v>D588678</v>
          </cell>
        </row>
        <row r="724">
          <cell r="F724" t="str">
            <v>D588678</v>
          </cell>
        </row>
        <row r="725">
          <cell r="F725" t="str">
            <v>0R50883</v>
          </cell>
        </row>
        <row r="726">
          <cell r="F726" t="str">
            <v>G717313</v>
          </cell>
        </row>
        <row r="727">
          <cell r="F727" t="str">
            <v>G810027</v>
          </cell>
        </row>
        <row r="728">
          <cell r="F728" t="str">
            <v>0T76399</v>
          </cell>
        </row>
        <row r="729">
          <cell r="F729" t="str">
            <v>NR24360</v>
          </cell>
        </row>
        <row r="730">
          <cell r="F730" t="str">
            <v>NT15031</v>
          </cell>
        </row>
        <row r="731">
          <cell r="F731" t="str">
            <v>EH49084</v>
          </cell>
        </row>
        <row r="732">
          <cell r="F732" t="str">
            <v>V849361</v>
          </cell>
        </row>
        <row r="733">
          <cell r="F733" t="str">
            <v>K389256</v>
          </cell>
        </row>
        <row r="734">
          <cell r="F734" t="str">
            <v>NT15031</v>
          </cell>
        </row>
        <row r="735">
          <cell r="F735" t="str">
            <v>NN45171</v>
          </cell>
        </row>
        <row r="736">
          <cell r="F736" t="str">
            <v>P905471</v>
          </cell>
        </row>
        <row r="737">
          <cell r="F737" t="str">
            <v>D988488</v>
          </cell>
        </row>
        <row r="738">
          <cell r="F738" t="str">
            <v>D012803</v>
          </cell>
        </row>
        <row r="739">
          <cell r="F739" t="str">
            <v>DD86696</v>
          </cell>
        </row>
        <row r="740">
          <cell r="F740" t="str">
            <v>0S33165</v>
          </cell>
        </row>
        <row r="741">
          <cell r="F741" t="str">
            <v>V988523</v>
          </cell>
        </row>
        <row r="742">
          <cell r="F742" t="str">
            <v>GF94985</v>
          </cell>
        </row>
        <row r="743">
          <cell r="F743" t="str">
            <v>G104815</v>
          </cell>
        </row>
        <row r="744">
          <cell r="F744" t="str">
            <v>G343087</v>
          </cell>
        </row>
        <row r="745">
          <cell r="F745" t="str">
            <v>G343087</v>
          </cell>
        </row>
        <row r="746">
          <cell r="F746" t="str">
            <v>G839254</v>
          </cell>
        </row>
        <row r="747">
          <cell r="F747" t="str">
            <v>0B72091</v>
          </cell>
        </row>
        <row r="748">
          <cell r="F748" t="str">
            <v>0B80613</v>
          </cell>
        </row>
        <row r="749">
          <cell r="F749" t="str">
            <v>NU48349</v>
          </cell>
        </row>
        <row r="750">
          <cell r="F750" t="str">
            <v>D049967</v>
          </cell>
        </row>
        <row r="751">
          <cell r="F751" t="str">
            <v>V755273</v>
          </cell>
        </row>
        <row r="752">
          <cell r="F752" t="str">
            <v>0K07686</v>
          </cell>
        </row>
        <row r="753">
          <cell r="F753" t="str">
            <v>GF94420</v>
          </cell>
        </row>
        <row r="754">
          <cell r="F754" t="str">
            <v>BH88906</v>
          </cell>
        </row>
        <row r="755">
          <cell r="F755" t="str">
            <v>LF98409</v>
          </cell>
        </row>
        <row r="756">
          <cell r="F756" t="str">
            <v>V867515</v>
          </cell>
        </row>
        <row r="757">
          <cell r="F757" t="str">
            <v>G601839</v>
          </cell>
        </row>
        <row r="758">
          <cell r="F758" t="str">
            <v>CN71571</v>
          </cell>
        </row>
        <row r="759">
          <cell r="F759" t="str">
            <v>0G93140</v>
          </cell>
        </row>
        <row r="760">
          <cell r="F760" t="str">
            <v>0Y29562</v>
          </cell>
        </row>
        <row r="761">
          <cell r="F761" t="str">
            <v>G681355</v>
          </cell>
        </row>
        <row r="762">
          <cell r="F762" t="str">
            <v>A692593</v>
          </cell>
        </row>
        <row r="763">
          <cell r="F763" t="str">
            <v>0H96018</v>
          </cell>
        </row>
        <row r="764">
          <cell r="F764" t="str">
            <v>G401304</v>
          </cell>
        </row>
        <row r="765">
          <cell r="F765" t="str">
            <v>D091710</v>
          </cell>
        </row>
        <row r="766">
          <cell r="F766" t="str">
            <v>J454922</v>
          </cell>
        </row>
        <row r="767">
          <cell r="F767" t="str">
            <v>VZ39013</v>
          </cell>
        </row>
        <row r="768">
          <cell r="F768" t="str">
            <v>3A99677</v>
          </cell>
        </row>
        <row r="769">
          <cell r="F769" t="str">
            <v>A692639</v>
          </cell>
        </row>
        <row r="770">
          <cell r="F770" t="str">
            <v>0N35147</v>
          </cell>
        </row>
        <row r="771">
          <cell r="F771" t="str">
            <v>5A74115</v>
          </cell>
        </row>
        <row r="772">
          <cell r="F772" t="str">
            <v>NR24442</v>
          </cell>
        </row>
        <row r="773">
          <cell r="F773" t="str">
            <v>V914566</v>
          </cell>
        </row>
        <row r="774">
          <cell r="F774" t="str">
            <v>0R47865</v>
          </cell>
        </row>
        <row r="775">
          <cell r="F775" t="str">
            <v>0R47865</v>
          </cell>
        </row>
        <row r="776">
          <cell r="F776" t="str">
            <v>0B72174</v>
          </cell>
        </row>
        <row r="777">
          <cell r="F777" t="str">
            <v>NT24569</v>
          </cell>
        </row>
        <row r="778">
          <cell r="F778" t="str">
            <v>D268611</v>
          </cell>
        </row>
        <row r="779">
          <cell r="F779" t="str">
            <v>BH85008</v>
          </cell>
        </row>
        <row r="780">
          <cell r="F780" t="str">
            <v>0B81638</v>
          </cell>
        </row>
        <row r="781">
          <cell r="F781" t="str">
            <v>NT24178</v>
          </cell>
        </row>
        <row r="782">
          <cell r="F782" t="str">
            <v>NT24178</v>
          </cell>
        </row>
        <row r="783">
          <cell r="F783" t="str">
            <v>0V49313</v>
          </cell>
        </row>
        <row r="784">
          <cell r="F784" t="str">
            <v>D591931</v>
          </cell>
        </row>
        <row r="785">
          <cell r="F785" t="str">
            <v>D591931</v>
          </cell>
        </row>
        <row r="786">
          <cell r="F786" t="str">
            <v>D011900</v>
          </cell>
        </row>
        <row r="787">
          <cell r="F787" t="str">
            <v>DW31239</v>
          </cell>
        </row>
        <row r="788">
          <cell r="F788" t="str">
            <v>0K12701</v>
          </cell>
        </row>
        <row r="789">
          <cell r="F789" t="str">
            <v>LC56339</v>
          </cell>
        </row>
        <row r="790">
          <cell r="F790" t="str">
            <v>GH95397</v>
          </cell>
        </row>
        <row r="791">
          <cell r="F791" t="str">
            <v>G925158</v>
          </cell>
        </row>
        <row r="792">
          <cell r="F792" t="str">
            <v>3D66622</v>
          </cell>
        </row>
        <row r="793">
          <cell r="F793" t="str">
            <v>BH85028</v>
          </cell>
        </row>
        <row r="794">
          <cell r="F794" t="str">
            <v>G869759</v>
          </cell>
        </row>
        <row r="795">
          <cell r="F795" t="str">
            <v>NN45171</v>
          </cell>
        </row>
        <row r="796">
          <cell r="F796" t="str">
            <v>0T93372</v>
          </cell>
        </row>
        <row r="797">
          <cell r="F797" t="str">
            <v>WT91094</v>
          </cell>
        </row>
        <row r="798">
          <cell r="F798" t="str">
            <v>0Y40739</v>
          </cell>
        </row>
        <row r="799">
          <cell r="F799" t="str">
            <v>J535789</v>
          </cell>
        </row>
        <row r="800">
          <cell r="F800" t="str">
            <v>DY28771</v>
          </cell>
        </row>
        <row r="801">
          <cell r="F801" t="str">
            <v>DY28771</v>
          </cell>
        </row>
        <row r="802">
          <cell r="F802" t="str">
            <v>BH09853</v>
          </cell>
        </row>
        <row r="803">
          <cell r="F803" t="str">
            <v>2D49518</v>
          </cell>
        </row>
        <row r="804">
          <cell r="F804" t="str">
            <v>G192373</v>
          </cell>
        </row>
        <row r="805">
          <cell r="F805" t="str">
            <v>5J45210</v>
          </cell>
        </row>
        <row r="806">
          <cell r="F806" t="str">
            <v>G401328</v>
          </cell>
        </row>
        <row r="807">
          <cell r="F807" t="str">
            <v>D124667</v>
          </cell>
        </row>
        <row r="808">
          <cell r="F808" t="str">
            <v>0S33333</v>
          </cell>
        </row>
        <row r="809">
          <cell r="F809" t="str">
            <v>0B68765</v>
          </cell>
        </row>
        <row r="810">
          <cell r="F810" t="str">
            <v>DX07751</v>
          </cell>
        </row>
        <row r="811">
          <cell r="F811" t="str">
            <v>K389301</v>
          </cell>
        </row>
        <row r="812">
          <cell r="F812" t="str">
            <v>K389301</v>
          </cell>
        </row>
        <row r="813">
          <cell r="F813" t="str">
            <v>0R63348</v>
          </cell>
        </row>
        <row r="814">
          <cell r="F814" t="str">
            <v>5J30355</v>
          </cell>
        </row>
        <row r="815">
          <cell r="F815" t="str">
            <v>KX44739</v>
          </cell>
        </row>
        <row r="816">
          <cell r="F816" t="str">
            <v>5C51916</v>
          </cell>
        </row>
        <row r="817">
          <cell r="F817" t="str">
            <v>BM99705</v>
          </cell>
        </row>
        <row r="818">
          <cell r="F818" t="str">
            <v>5C48770</v>
          </cell>
        </row>
        <row r="819">
          <cell r="F819" t="str">
            <v>DZ05760</v>
          </cell>
        </row>
        <row r="820">
          <cell r="F820" t="str">
            <v>PK46560</v>
          </cell>
        </row>
        <row r="821">
          <cell r="F821" t="str">
            <v>G991320</v>
          </cell>
        </row>
        <row r="822">
          <cell r="F822" t="str">
            <v>F391391</v>
          </cell>
        </row>
        <row r="823">
          <cell r="F823" t="str">
            <v>D012653</v>
          </cell>
        </row>
        <row r="824">
          <cell r="F824" t="str">
            <v>D012653</v>
          </cell>
        </row>
        <row r="825">
          <cell r="F825" t="str">
            <v>V849464</v>
          </cell>
        </row>
        <row r="826">
          <cell r="F826" t="str">
            <v>0P54821</v>
          </cell>
        </row>
        <row r="827">
          <cell r="F827" t="str">
            <v>0X14949</v>
          </cell>
        </row>
        <row r="828">
          <cell r="F828" t="str">
            <v>G479673</v>
          </cell>
        </row>
        <row r="829">
          <cell r="F829" t="str">
            <v>V756726</v>
          </cell>
        </row>
        <row r="830">
          <cell r="F830" t="str">
            <v>LC20941</v>
          </cell>
        </row>
        <row r="831">
          <cell r="F831" t="str">
            <v>NT25479</v>
          </cell>
        </row>
        <row r="832">
          <cell r="F832" t="str">
            <v>EE24375</v>
          </cell>
        </row>
        <row r="833">
          <cell r="F833" t="str">
            <v>NR12380</v>
          </cell>
        </row>
        <row r="834">
          <cell r="F834" t="str">
            <v>G809162</v>
          </cell>
        </row>
        <row r="835">
          <cell r="F835" t="str">
            <v>7B15184</v>
          </cell>
        </row>
        <row r="836">
          <cell r="F836" t="str">
            <v>NU94378</v>
          </cell>
        </row>
        <row r="837">
          <cell r="F837" t="str">
            <v>G337514</v>
          </cell>
        </row>
        <row r="838">
          <cell r="F838" t="str">
            <v>G809162</v>
          </cell>
        </row>
        <row r="839">
          <cell r="F839" t="str">
            <v>G324402</v>
          </cell>
        </row>
        <row r="840">
          <cell r="F840" t="str">
            <v>DW41001</v>
          </cell>
        </row>
        <row r="841">
          <cell r="F841" t="str">
            <v>NP99881</v>
          </cell>
        </row>
        <row r="842">
          <cell r="F842" t="str">
            <v>0B70380</v>
          </cell>
        </row>
        <row r="843">
          <cell r="F843" t="str">
            <v>GJ86652</v>
          </cell>
        </row>
        <row r="844">
          <cell r="F844" t="str">
            <v>TL34944</v>
          </cell>
        </row>
        <row r="845">
          <cell r="F845" t="str">
            <v>V480189</v>
          </cell>
        </row>
        <row r="846">
          <cell r="F846" t="str">
            <v>NR24414</v>
          </cell>
        </row>
        <row r="847">
          <cell r="F847" t="str">
            <v>NR12585</v>
          </cell>
        </row>
        <row r="848">
          <cell r="F848" t="str">
            <v>LA06914</v>
          </cell>
        </row>
        <row r="849">
          <cell r="F849" t="str">
            <v>NR24833</v>
          </cell>
        </row>
        <row r="850">
          <cell r="F850" t="str">
            <v>EF90635</v>
          </cell>
        </row>
        <row r="851">
          <cell r="F851" t="str">
            <v>5H08368</v>
          </cell>
        </row>
        <row r="852">
          <cell r="F852" t="str">
            <v>G873342</v>
          </cell>
        </row>
        <row r="853">
          <cell r="F853" t="str">
            <v>0Y88001</v>
          </cell>
        </row>
        <row r="854">
          <cell r="F854" t="str">
            <v>EE19860</v>
          </cell>
        </row>
        <row r="855">
          <cell r="F855" t="str">
            <v>NR16221</v>
          </cell>
        </row>
        <row r="856">
          <cell r="F856" t="str">
            <v>V757327</v>
          </cell>
        </row>
        <row r="857">
          <cell r="F857" t="str">
            <v>NT25220</v>
          </cell>
        </row>
        <row r="858">
          <cell r="F858" t="str">
            <v>K880329</v>
          </cell>
        </row>
        <row r="859">
          <cell r="F859" t="str">
            <v>5F57518</v>
          </cell>
        </row>
        <row r="860">
          <cell r="F860" t="str">
            <v>NS81766</v>
          </cell>
        </row>
        <row r="861">
          <cell r="F861" t="str">
            <v>V757451</v>
          </cell>
        </row>
        <row r="862">
          <cell r="F862" t="str">
            <v>BM43187</v>
          </cell>
        </row>
        <row r="863">
          <cell r="F863" t="str">
            <v>V917590</v>
          </cell>
        </row>
        <row r="864">
          <cell r="F864" t="str">
            <v>ED97869</v>
          </cell>
        </row>
        <row r="865">
          <cell r="F865" t="str">
            <v>3B63638</v>
          </cell>
        </row>
        <row r="866">
          <cell r="F866" t="str">
            <v>2A87657</v>
          </cell>
        </row>
        <row r="867">
          <cell r="F867" t="str">
            <v>0R64828</v>
          </cell>
        </row>
        <row r="868">
          <cell r="F868" t="str">
            <v>GJ86677</v>
          </cell>
        </row>
        <row r="869">
          <cell r="F869" t="str">
            <v>F299166</v>
          </cell>
        </row>
        <row r="870">
          <cell r="F870" t="str">
            <v>7A59548</v>
          </cell>
        </row>
        <row r="871">
          <cell r="F871" t="str">
            <v>EA12783</v>
          </cell>
        </row>
        <row r="872">
          <cell r="F872" t="str">
            <v>0N52263</v>
          </cell>
        </row>
        <row r="873">
          <cell r="F873" t="str">
            <v>PV92242</v>
          </cell>
        </row>
        <row r="874">
          <cell r="F874" t="str">
            <v>V755588</v>
          </cell>
        </row>
        <row r="875">
          <cell r="F875" t="str">
            <v>0W45449</v>
          </cell>
        </row>
        <row r="876">
          <cell r="F876" t="str">
            <v>0N33214</v>
          </cell>
        </row>
        <row r="877">
          <cell r="F877" t="str">
            <v>5E06102</v>
          </cell>
        </row>
        <row r="878">
          <cell r="F878" t="str">
            <v>V420221</v>
          </cell>
        </row>
        <row r="879">
          <cell r="F879" t="str">
            <v>LC54077</v>
          </cell>
        </row>
        <row r="880">
          <cell r="F880" t="str">
            <v>NT25951</v>
          </cell>
        </row>
        <row r="881">
          <cell r="F881" t="str">
            <v>WN46923</v>
          </cell>
        </row>
        <row r="882">
          <cell r="F882" t="str">
            <v>B234205</v>
          </cell>
        </row>
        <row r="883">
          <cell r="F883" t="str">
            <v>0B77132</v>
          </cell>
        </row>
        <row r="884">
          <cell r="F884" t="str">
            <v>5A73951</v>
          </cell>
        </row>
        <row r="885">
          <cell r="F885" t="str">
            <v>5C53249</v>
          </cell>
        </row>
        <row r="886">
          <cell r="F886" t="str">
            <v>5C53249</v>
          </cell>
        </row>
        <row r="887">
          <cell r="F887" t="str">
            <v>V335692</v>
          </cell>
        </row>
        <row r="888">
          <cell r="F888" t="str">
            <v>G681871</v>
          </cell>
        </row>
        <row r="889">
          <cell r="F889" t="str">
            <v>2E07836</v>
          </cell>
        </row>
        <row r="890">
          <cell r="F890" t="str">
            <v>D698354</v>
          </cell>
        </row>
        <row r="891">
          <cell r="F891" t="str">
            <v>L880967</v>
          </cell>
        </row>
        <row r="892">
          <cell r="F892" t="str">
            <v>5J83624</v>
          </cell>
        </row>
        <row r="893">
          <cell r="F893" t="str">
            <v>3D86250</v>
          </cell>
        </row>
        <row r="894">
          <cell r="F894" t="str">
            <v>BC93686</v>
          </cell>
        </row>
        <row r="895">
          <cell r="F895" t="str">
            <v>V335752</v>
          </cell>
        </row>
        <row r="896">
          <cell r="F896" t="str">
            <v>NT25053</v>
          </cell>
        </row>
        <row r="897">
          <cell r="F897" t="str">
            <v>5H27039</v>
          </cell>
        </row>
        <row r="898">
          <cell r="F898" t="str">
            <v>V417249</v>
          </cell>
        </row>
        <row r="899">
          <cell r="F899" t="str">
            <v>EE54010</v>
          </cell>
        </row>
        <row r="900">
          <cell r="F900" t="str">
            <v>5F56831</v>
          </cell>
        </row>
        <row r="901">
          <cell r="F901" t="str">
            <v>BH09730</v>
          </cell>
        </row>
        <row r="902">
          <cell r="F902" t="str">
            <v>5A73924</v>
          </cell>
        </row>
        <row r="903">
          <cell r="F903" t="str">
            <v>WS62904</v>
          </cell>
        </row>
        <row r="904">
          <cell r="F904" t="str">
            <v>J153236</v>
          </cell>
        </row>
        <row r="905">
          <cell r="F905" t="str">
            <v>0R49199</v>
          </cell>
        </row>
        <row r="906">
          <cell r="F906" t="str">
            <v>0B71218</v>
          </cell>
        </row>
        <row r="907">
          <cell r="F907" t="str">
            <v>G453718</v>
          </cell>
        </row>
        <row r="908">
          <cell r="F908" t="str">
            <v>V917786</v>
          </cell>
        </row>
        <row r="909">
          <cell r="F909" t="str">
            <v>G103999</v>
          </cell>
        </row>
        <row r="910">
          <cell r="F910" t="str">
            <v>D045358</v>
          </cell>
        </row>
        <row r="911">
          <cell r="F911" t="str">
            <v>0X11516</v>
          </cell>
        </row>
        <row r="912">
          <cell r="F912" t="str">
            <v>V339774</v>
          </cell>
        </row>
        <row r="913">
          <cell r="F913" t="str">
            <v>0B72209</v>
          </cell>
        </row>
        <row r="914">
          <cell r="F914" t="str">
            <v>0B72209</v>
          </cell>
        </row>
        <row r="915">
          <cell r="F915" t="str">
            <v>0B71180</v>
          </cell>
        </row>
        <row r="916">
          <cell r="F916" t="str">
            <v>NR24670</v>
          </cell>
        </row>
        <row r="917">
          <cell r="F917" t="str">
            <v>G921573</v>
          </cell>
        </row>
        <row r="918">
          <cell r="F918" t="str">
            <v>5E05558</v>
          </cell>
        </row>
        <row r="919">
          <cell r="F919" t="str">
            <v>G755974</v>
          </cell>
        </row>
        <row r="920">
          <cell r="F920" t="str">
            <v>0M95445</v>
          </cell>
        </row>
        <row r="921">
          <cell r="F921" t="str">
            <v>NT12056</v>
          </cell>
        </row>
        <row r="922">
          <cell r="F922" t="str">
            <v>G104296</v>
          </cell>
        </row>
        <row r="923">
          <cell r="F923" t="str">
            <v>PT33859</v>
          </cell>
        </row>
        <row r="924">
          <cell r="F924" t="str">
            <v>D988209</v>
          </cell>
        </row>
        <row r="925">
          <cell r="F925" t="str">
            <v>VZ85745</v>
          </cell>
        </row>
        <row r="926">
          <cell r="F926" t="str">
            <v>5E07338</v>
          </cell>
        </row>
        <row r="927">
          <cell r="F927" t="str">
            <v>G714934</v>
          </cell>
        </row>
        <row r="928">
          <cell r="F928" t="str">
            <v>K452858</v>
          </cell>
        </row>
        <row r="929">
          <cell r="F929" t="str">
            <v>BM51521</v>
          </cell>
        </row>
        <row r="930">
          <cell r="F930" t="str">
            <v>5C12022</v>
          </cell>
        </row>
        <row r="931">
          <cell r="F931" t="str">
            <v>G334951</v>
          </cell>
        </row>
        <row r="932">
          <cell r="F932" t="str">
            <v>0H73344</v>
          </cell>
        </row>
        <row r="933">
          <cell r="F933" t="str">
            <v>VT79748</v>
          </cell>
        </row>
        <row r="934">
          <cell r="F934" t="str">
            <v>DV99311</v>
          </cell>
        </row>
        <row r="935">
          <cell r="F935" t="str">
            <v>0K84655</v>
          </cell>
        </row>
        <row r="936">
          <cell r="F936" t="str">
            <v>DW40571</v>
          </cell>
        </row>
        <row r="937">
          <cell r="F937" t="str">
            <v>G100057</v>
          </cell>
        </row>
        <row r="938">
          <cell r="F938" t="str">
            <v>EH55174</v>
          </cell>
        </row>
        <row r="939">
          <cell r="F939" t="str">
            <v>0M33761</v>
          </cell>
        </row>
        <row r="940">
          <cell r="F940" t="str">
            <v>EE15529</v>
          </cell>
        </row>
        <row r="941">
          <cell r="F941" t="str">
            <v>K454536</v>
          </cell>
        </row>
        <row r="942">
          <cell r="F942" t="str">
            <v>DY88530</v>
          </cell>
        </row>
        <row r="943">
          <cell r="F943" t="str">
            <v>WT89698</v>
          </cell>
        </row>
        <row r="944">
          <cell r="F944" t="str">
            <v>5J82103</v>
          </cell>
        </row>
        <row r="945">
          <cell r="F945" t="str">
            <v>G876259</v>
          </cell>
        </row>
        <row r="946">
          <cell r="F946" t="str">
            <v>V590076</v>
          </cell>
        </row>
        <row r="947">
          <cell r="F947" t="str">
            <v>0T99506</v>
          </cell>
        </row>
        <row r="948">
          <cell r="F948" t="str">
            <v>VC90692</v>
          </cell>
        </row>
        <row r="949">
          <cell r="F949" t="str">
            <v>G925843</v>
          </cell>
        </row>
        <row r="950">
          <cell r="F950" t="str">
            <v>DD86696</v>
          </cell>
        </row>
        <row r="951">
          <cell r="F951" t="str">
            <v>L909371</v>
          </cell>
        </row>
        <row r="952">
          <cell r="F952" t="str">
            <v>K484080</v>
          </cell>
        </row>
        <row r="953">
          <cell r="F953" t="str">
            <v>EC45085</v>
          </cell>
        </row>
        <row r="954">
          <cell r="F954" t="str">
            <v>NT25105</v>
          </cell>
        </row>
        <row r="955">
          <cell r="F955" t="str">
            <v>K858958</v>
          </cell>
        </row>
        <row r="956">
          <cell r="F956" t="str">
            <v>0H64412</v>
          </cell>
        </row>
        <row r="957">
          <cell r="F957" t="str">
            <v>5G61129</v>
          </cell>
        </row>
        <row r="958">
          <cell r="F958" t="str">
            <v>G877006</v>
          </cell>
        </row>
        <row r="959">
          <cell r="F959" t="str">
            <v>G369518</v>
          </cell>
        </row>
        <row r="960">
          <cell r="F960" t="str">
            <v>NN45377</v>
          </cell>
        </row>
        <row r="961">
          <cell r="F961" t="str">
            <v>G599990</v>
          </cell>
        </row>
        <row r="962">
          <cell r="F962" t="str">
            <v>0M72149</v>
          </cell>
        </row>
        <row r="963">
          <cell r="F963" t="str">
            <v>A605586</v>
          </cell>
        </row>
        <row r="964">
          <cell r="F964" t="str">
            <v>NS81514</v>
          </cell>
        </row>
        <row r="965">
          <cell r="F965" t="str">
            <v>V943456</v>
          </cell>
        </row>
        <row r="966">
          <cell r="F966" t="str">
            <v>NN94957</v>
          </cell>
        </row>
        <row r="967">
          <cell r="F967" t="str">
            <v>L930259</v>
          </cell>
        </row>
        <row r="968">
          <cell r="F968" t="str">
            <v>L930259</v>
          </cell>
        </row>
        <row r="969">
          <cell r="F969" t="str">
            <v>0J40380</v>
          </cell>
        </row>
        <row r="970">
          <cell r="F970" t="str">
            <v>P629309</v>
          </cell>
        </row>
        <row r="971">
          <cell r="F971" t="str">
            <v>0N51795</v>
          </cell>
        </row>
        <row r="972">
          <cell r="F972" t="str">
            <v>K785616</v>
          </cell>
        </row>
        <row r="973">
          <cell r="F973" t="str">
            <v>C747686</v>
          </cell>
        </row>
        <row r="974">
          <cell r="F974" t="str">
            <v>NT25504</v>
          </cell>
        </row>
        <row r="975">
          <cell r="F975" t="str">
            <v>0M08746</v>
          </cell>
        </row>
        <row r="976">
          <cell r="F976" t="str">
            <v>CJ25927</v>
          </cell>
        </row>
        <row r="977">
          <cell r="F977" t="str">
            <v>G407696</v>
          </cell>
        </row>
        <row r="978">
          <cell r="F978" t="str">
            <v>0B70795</v>
          </cell>
        </row>
        <row r="979">
          <cell r="F979" t="str">
            <v>5J18638</v>
          </cell>
        </row>
        <row r="980">
          <cell r="F980" t="str">
            <v>G102285</v>
          </cell>
        </row>
        <row r="981">
          <cell r="F981" t="str">
            <v>D283376</v>
          </cell>
        </row>
        <row r="982">
          <cell r="F982" t="str">
            <v>K881113</v>
          </cell>
        </row>
        <row r="983">
          <cell r="F983" t="str">
            <v>VZ72627</v>
          </cell>
        </row>
        <row r="984">
          <cell r="F984" t="str">
            <v>DY54250</v>
          </cell>
        </row>
        <row r="985">
          <cell r="F985" t="str">
            <v>0B82017</v>
          </cell>
        </row>
        <row r="986">
          <cell r="F986" t="str">
            <v>LA06914</v>
          </cell>
        </row>
        <row r="987">
          <cell r="F987" t="str">
            <v>0W44317</v>
          </cell>
        </row>
        <row r="988">
          <cell r="F988" t="str">
            <v>K389905</v>
          </cell>
        </row>
        <row r="989">
          <cell r="F989" t="str">
            <v>G413876</v>
          </cell>
        </row>
        <row r="990">
          <cell r="F990" t="str">
            <v>G717550</v>
          </cell>
        </row>
        <row r="991">
          <cell r="F991" t="str">
            <v>NN95010</v>
          </cell>
        </row>
        <row r="992">
          <cell r="F992" t="str">
            <v>D440166</v>
          </cell>
        </row>
        <row r="993">
          <cell r="F993" t="str">
            <v>V634081</v>
          </cell>
        </row>
        <row r="994">
          <cell r="F994" t="str">
            <v>0Y33714</v>
          </cell>
        </row>
        <row r="995">
          <cell r="F995" t="str">
            <v>0M12414</v>
          </cell>
        </row>
        <row r="996">
          <cell r="F996" t="str">
            <v>LA54093</v>
          </cell>
        </row>
        <row r="997">
          <cell r="F997" t="str">
            <v>K381698</v>
          </cell>
        </row>
        <row r="998">
          <cell r="F998" t="str">
            <v>5J18842</v>
          </cell>
        </row>
        <row r="999">
          <cell r="F999" t="str">
            <v>DZ66922</v>
          </cell>
        </row>
        <row r="1000">
          <cell r="F1000" t="str">
            <v>G599974</v>
          </cell>
        </row>
        <row r="1001">
          <cell r="F1001" t="str">
            <v>D440382</v>
          </cell>
        </row>
        <row r="1002">
          <cell r="F1002" t="str">
            <v>GV31643</v>
          </cell>
        </row>
        <row r="1003">
          <cell r="F1003" t="str">
            <v>VD15646</v>
          </cell>
        </row>
        <row r="1004">
          <cell r="F1004" t="str">
            <v>C622051</v>
          </cell>
        </row>
        <row r="1005">
          <cell r="F1005" t="str">
            <v>0B73881</v>
          </cell>
        </row>
        <row r="1006">
          <cell r="F1006" t="str">
            <v>D031392</v>
          </cell>
        </row>
        <row r="1007">
          <cell r="F1007" t="str">
            <v>0T84568</v>
          </cell>
        </row>
        <row r="1008">
          <cell r="F1008" t="str">
            <v>K415686</v>
          </cell>
        </row>
        <row r="1009">
          <cell r="F1009" t="str">
            <v>F968887</v>
          </cell>
        </row>
        <row r="1010">
          <cell r="F1010" t="str">
            <v>NT24086</v>
          </cell>
        </row>
        <row r="1011">
          <cell r="F1011" t="str">
            <v>VD19356</v>
          </cell>
        </row>
        <row r="1012">
          <cell r="F1012" t="str">
            <v>D013368</v>
          </cell>
        </row>
        <row r="1013">
          <cell r="F1013" t="str">
            <v>0C51925</v>
          </cell>
        </row>
        <row r="1014">
          <cell r="F1014" t="str">
            <v>0M56240</v>
          </cell>
        </row>
        <row r="1015">
          <cell r="F1015" t="str">
            <v>D009220</v>
          </cell>
        </row>
        <row r="1016">
          <cell r="F1016" t="str">
            <v>G921407</v>
          </cell>
        </row>
        <row r="1017">
          <cell r="F1017" t="str">
            <v>G368047</v>
          </cell>
        </row>
        <row r="1018">
          <cell r="F1018" t="str">
            <v>NT24086</v>
          </cell>
        </row>
        <row r="1019">
          <cell r="F1019" t="str">
            <v>0X64630</v>
          </cell>
        </row>
        <row r="1020">
          <cell r="F1020" t="str">
            <v>VZ39092</v>
          </cell>
        </row>
        <row r="1021">
          <cell r="F1021" t="str">
            <v>D268100</v>
          </cell>
        </row>
        <row r="1022">
          <cell r="F1022" t="str">
            <v>L809676</v>
          </cell>
        </row>
        <row r="1023">
          <cell r="F1023" t="str">
            <v>D174595</v>
          </cell>
        </row>
        <row r="1024">
          <cell r="F1024" t="str">
            <v>NN75219</v>
          </cell>
        </row>
        <row r="1025">
          <cell r="F1025" t="str">
            <v>LC20941</v>
          </cell>
        </row>
        <row r="1026">
          <cell r="F1026" t="str">
            <v>0B76932</v>
          </cell>
        </row>
        <row r="1027">
          <cell r="F1027" t="str">
            <v>G873356</v>
          </cell>
        </row>
        <row r="1028">
          <cell r="F1028" t="str">
            <v>A694018</v>
          </cell>
        </row>
        <row r="1029">
          <cell r="F1029" t="str">
            <v>DU22424</v>
          </cell>
        </row>
        <row r="1030">
          <cell r="F1030" t="str">
            <v>G777100</v>
          </cell>
        </row>
        <row r="1031">
          <cell r="F1031" t="str">
            <v>DY69021</v>
          </cell>
        </row>
        <row r="1032">
          <cell r="F1032" t="str">
            <v>EE23537</v>
          </cell>
        </row>
        <row r="1033">
          <cell r="F1033" t="str">
            <v>3D63576</v>
          </cell>
        </row>
        <row r="1034">
          <cell r="F1034" t="str">
            <v>D407737</v>
          </cell>
        </row>
        <row r="1035">
          <cell r="F1035" t="str">
            <v>G324217</v>
          </cell>
        </row>
        <row r="1036">
          <cell r="F1036" t="str">
            <v>VD19366</v>
          </cell>
        </row>
        <row r="1037">
          <cell r="F1037" t="str">
            <v>D702425</v>
          </cell>
        </row>
        <row r="1038">
          <cell r="F1038" t="str">
            <v>D805975</v>
          </cell>
        </row>
        <row r="1039">
          <cell r="F1039" t="str">
            <v>G717538</v>
          </cell>
        </row>
        <row r="1040">
          <cell r="F1040" t="str">
            <v>G717538</v>
          </cell>
        </row>
        <row r="1041">
          <cell r="F1041" t="str">
            <v>D125283</v>
          </cell>
        </row>
        <row r="1042">
          <cell r="F1042" t="str">
            <v>G401303</v>
          </cell>
        </row>
        <row r="1043">
          <cell r="F1043" t="str">
            <v>G106096</v>
          </cell>
        </row>
        <row r="1044">
          <cell r="F1044" t="str">
            <v>BH09730</v>
          </cell>
        </row>
        <row r="1045">
          <cell r="F1045" t="str">
            <v>C622051</v>
          </cell>
        </row>
      </sheetData>
      <sheetData sheetId="3" refreshError="1"/>
      <sheetData sheetId="4">
        <row r="1">
          <cell r="H1" t="str">
            <v>勿動勿刪</v>
          </cell>
        </row>
        <row r="2">
          <cell r="H2" t="str">
            <v>0032260200JV72196</v>
          </cell>
        </row>
        <row r="3">
          <cell r="H3" t="str">
            <v>0032260200NF90169</v>
          </cell>
        </row>
        <row r="4">
          <cell r="H4" t="str">
            <v>0032260200NA25682</v>
          </cell>
        </row>
        <row r="5">
          <cell r="H5" t="str">
            <v>0032260200NF87670</v>
          </cell>
        </row>
        <row r="6">
          <cell r="H6" t="str">
            <v>0032260200NG90106</v>
          </cell>
        </row>
        <row r="7">
          <cell r="H7" t="str">
            <v>0032260200PK15219</v>
          </cell>
        </row>
        <row r="8">
          <cell r="H8" t="str">
            <v>0032260200PK27820</v>
          </cell>
        </row>
        <row r="9">
          <cell r="H9" t="str">
            <v>0032260200NF66874</v>
          </cell>
        </row>
        <row r="10">
          <cell r="H10" t="str">
            <v>0032260200NA25538</v>
          </cell>
        </row>
        <row r="11">
          <cell r="H11" t="str">
            <v>0032260200NF66326</v>
          </cell>
        </row>
        <row r="12">
          <cell r="H12" t="str">
            <v>0032260200NF67096</v>
          </cell>
        </row>
        <row r="13">
          <cell r="H13" t="str">
            <v>00417701000A62385</v>
          </cell>
        </row>
        <row r="14">
          <cell r="H14" t="str">
            <v>00417701000A65049</v>
          </cell>
        </row>
        <row r="15">
          <cell r="H15" t="str">
            <v>00417701000A73617</v>
          </cell>
        </row>
        <row r="16">
          <cell r="H16" t="str">
            <v>00417701000M92931</v>
          </cell>
        </row>
        <row r="17">
          <cell r="H17" t="str">
            <v>0041770100L882182</v>
          </cell>
        </row>
        <row r="18">
          <cell r="H18" t="str">
            <v>00417701000B71097</v>
          </cell>
        </row>
        <row r="19">
          <cell r="H19" t="str">
            <v>0032480200JV71732</v>
          </cell>
        </row>
        <row r="20">
          <cell r="H20" t="str">
            <v>0032480200GZ06419</v>
          </cell>
        </row>
        <row r="21">
          <cell r="H21" t="str">
            <v>0032480200JT82244</v>
          </cell>
        </row>
        <row r="22">
          <cell r="H22" t="str">
            <v>0032480200NC94168</v>
          </cell>
        </row>
        <row r="23">
          <cell r="H23" t="str">
            <v>0032480200NC81179</v>
          </cell>
        </row>
        <row r="24">
          <cell r="H24" t="str">
            <v>0032480200ND32248</v>
          </cell>
        </row>
        <row r="25">
          <cell r="H25" t="str">
            <v>0032480200NC81115</v>
          </cell>
        </row>
        <row r="26">
          <cell r="H26" t="str">
            <v>0032480200ND31194</v>
          </cell>
        </row>
        <row r="27">
          <cell r="H27" t="str">
            <v>0032480200NC94195</v>
          </cell>
        </row>
        <row r="28">
          <cell r="H28" t="str">
            <v>0032480200ND31994</v>
          </cell>
        </row>
        <row r="29">
          <cell r="H29" t="str">
            <v>0032480200NF66192</v>
          </cell>
        </row>
        <row r="30">
          <cell r="H30" t="str">
            <v>0032480200ND32649</v>
          </cell>
        </row>
        <row r="31">
          <cell r="H31" t="str">
            <v>0032480200NC94224</v>
          </cell>
        </row>
        <row r="32">
          <cell r="H32" t="str">
            <v>0032480200ND32829</v>
          </cell>
        </row>
        <row r="33">
          <cell r="H33" t="str">
            <v>00114504000M26072</v>
          </cell>
        </row>
        <row r="34">
          <cell r="H34" t="str">
            <v>0011450400G102278</v>
          </cell>
        </row>
        <row r="35">
          <cell r="H35" t="str">
            <v>0011450400G104827</v>
          </cell>
        </row>
        <row r="36">
          <cell r="H36" t="str">
            <v>0011450400G105249</v>
          </cell>
        </row>
        <row r="37">
          <cell r="H37" t="str">
            <v>6211061800AA44521</v>
          </cell>
        </row>
        <row r="38">
          <cell r="H38" t="str">
            <v>6211061800AB99611</v>
          </cell>
        </row>
        <row r="39">
          <cell r="H39" t="str">
            <v>6211061800AC51939</v>
          </cell>
        </row>
        <row r="40">
          <cell r="H40" t="str">
            <v>6211061800AC53214</v>
          </cell>
        </row>
        <row r="41">
          <cell r="H41" t="str">
            <v>6211061800AC84733</v>
          </cell>
        </row>
        <row r="42">
          <cell r="H42" t="str">
            <v>6211061800A598592</v>
          </cell>
        </row>
        <row r="43">
          <cell r="H43" t="str">
            <v>6211061800A598637</v>
          </cell>
        </row>
        <row r="44">
          <cell r="H44" t="str">
            <v>6211061800BA27814</v>
          </cell>
        </row>
        <row r="45">
          <cell r="H45" t="str">
            <v>6211061800BA28061</v>
          </cell>
        </row>
        <row r="46">
          <cell r="H46" t="str">
            <v>6211061800BA28547</v>
          </cell>
        </row>
        <row r="47">
          <cell r="H47" t="str">
            <v>6211061800BA28697</v>
          </cell>
        </row>
        <row r="48">
          <cell r="H48" t="str">
            <v>6211061800BA28713</v>
          </cell>
        </row>
        <row r="49">
          <cell r="H49" t="str">
            <v>6211061800BB59648</v>
          </cell>
        </row>
        <row r="50">
          <cell r="H50" t="str">
            <v>6211061800BC50506</v>
          </cell>
        </row>
        <row r="51">
          <cell r="H51" t="str">
            <v>6211061800BC50552</v>
          </cell>
        </row>
        <row r="52">
          <cell r="H52" t="str">
            <v>6211061800BC50557</v>
          </cell>
        </row>
        <row r="53">
          <cell r="H53" t="str">
            <v>6211061800BC50618</v>
          </cell>
        </row>
        <row r="54">
          <cell r="H54" t="str">
            <v>6211061800BC50781</v>
          </cell>
        </row>
        <row r="55">
          <cell r="H55" t="str">
            <v>6211061800BC50819</v>
          </cell>
        </row>
        <row r="56">
          <cell r="H56" t="str">
            <v>6211061800BC86803</v>
          </cell>
        </row>
        <row r="57">
          <cell r="H57" t="str">
            <v>6211061800BC88833</v>
          </cell>
        </row>
        <row r="58">
          <cell r="H58" t="str">
            <v>6211061800BE34458</v>
          </cell>
        </row>
        <row r="59">
          <cell r="H59" t="str">
            <v>6211061800BE34463</v>
          </cell>
        </row>
        <row r="60">
          <cell r="H60" t="str">
            <v>6211061800BH06016</v>
          </cell>
        </row>
        <row r="61">
          <cell r="H61" t="str">
            <v>6211061800BH06028</v>
          </cell>
        </row>
        <row r="62">
          <cell r="H62" t="str">
            <v>6211061800BH06623</v>
          </cell>
        </row>
        <row r="63">
          <cell r="H63" t="str">
            <v>6211061800BH06624</v>
          </cell>
        </row>
        <row r="64">
          <cell r="H64" t="str">
            <v>6211061800BH07170</v>
          </cell>
        </row>
        <row r="65">
          <cell r="H65" t="str">
            <v>6211061800BH07171</v>
          </cell>
        </row>
        <row r="66">
          <cell r="H66" t="str">
            <v>6211061800BH07172</v>
          </cell>
        </row>
        <row r="67">
          <cell r="H67" t="str">
            <v>6211061800BH07354</v>
          </cell>
        </row>
        <row r="68">
          <cell r="H68" t="str">
            <v>6211061800BH07481</v>
          </cell>
        </row>
        <row r="69">
          <cell r="H69" t="str">
            <v>6211061800BH07973</v>
          </cell>
        </row>
        <row r="70">
          <cell r="H70" t="str">
            <v>6211061800BH08058</v>
          </cell>
        </row>
        <row r="71">
          <cell r="H71" t="str">
            <v>6211061800BH08970</v>
          </cell>
        </row>
        <row r="72">
          <cell r="H72" t="str">
            <v>6211061800BH09585</v>
          </cell>
        </row>
        <row r="73">
          <cell r="H73" t="str">
            <v>6211061800BH09730</v>
          </cell>
        </row>
        <row r="74">
          <cell r="H74" t="str">
            <v>6211061800BH09731</v>
          </cell>
        </row>
        <row r="75">
          <cell r="H75" t="str">
            <v>6211061800BH84524</v>
          </cell>
        </row>
        <row r="76">
          <cell r="H76" t="str">
            <v>6211061800BH84633</v>
          </cell>
        </row>
        <row r="77">
          <cell r="H77" t="str">
            <v>6211061800BH84853</v>
          </cell>
        </row>
        <row r="78">
          <cell r="H78" t="str">
            <v>6211061800BH84864</v>
          </cell>
        </row>
        <row r="79">
          <cell r="H79" t="str">
            <v>6211061800BH85025</v>
          </cell>
        </row>
        <row r="80">
          <cell r="H80" t="str">
            <v>6211061800BH85032</v>
          </cell>
        </row>
        <row r="81">
          <cell r="H81" t="str">
            <v>6211061800BH85034</v>
          </cell>
        </row>
        <row r="82">
          <cell r="H82" t="str">
            <v>6211061800BH85356</v>
          </cell>
        </row>
        <row r="83">
          <cell r="H83" t="str">
            <v>6211061800BH85362</v>
          </cell>
        </row>
        <row r="84">
          <cell r="H84" t="str">
            <v>6211061800BH85372</v>
          </cell>
        </row>
        <row r="85">
          <cell r="H85" t="str">
            <v>6211061800BH85677</v>
          </cell>
        </row>
        <row r="86">
          <cell r="H86" t="str">
            <v>6211061800BH85678</v>
          </cell>
        </row>
        <row r="87">
          <cell r="H87" t="str">
            <v>6211061800BH85825</v>
          </cell>
        </row>
        <row r="88">
          <cell r="H88" t="str">
            <v>6211061800BH85871</v>
          </cell>
        </row>
        <row r="89">
          <cell r="H89" t="str">
            <v>6211061800BH86191</v>
          </cell>
        </row>
        <row r="90">
          <cell r="H90" t="str">
            <v>6211061800BH86219</v>
          </cell>
        </row>
        <row r="91">
          <cell r="H91" t="str">
            <v>6211061800BH86299</v>
          </cell>
        </row>
        <row r="92">
          <cell r="H92" t="str">
            <v>6211061800BH86302</v>
          </cell>
        </row>
        <row r="93">
          <cell r="H93" t="str">
            <v>6211061800BH86306</v>
          </cell>
        </row>
        <row r="94">
          <cell r="H94" t="str">
            <v>6211061800BH86385</v>
          </cell>
        </row>
        <row r="95">
          <cell r="H95" t="str">
            <v>6211061800BH87643</v>
          </cell>
        </row>
        <row r="96">
          <cell r="H96" t="str">
            <v>6211061800BH87678</v>
          </cell>
        </row>
        <row r="97">
          <cell r="H97" t="str">
            <v>6211061800BH87689</v>
          </cell>
        </row>
        <row r="98">
          <cell r="H98" t="e">
            <v>#N/A</v>
          </cell>
        </row>
        <row r="99">
          <cell r="H99" t="str">
            <v>6211061800BH89470</v>
          </cell>
        </row>
        <row r="100">
          <cell r="H100" t="str">
            <v>6211061800BH89575</v>
          </cell>
        </row>
        <row r="101">
          <cell r="H101" t="str">
            <v>6211061800BH89578</v>
          </cell>
        </row>
        <row r="102">
          <cell r="H102" t="str">
            <v>6211061800BH89579</v>
          </cell>
        </row>
        <row r="103">
          <cell r="H103" t="str">
            <v>6211061800BM51521</v>
          </cell>
        </row>
        <row r="104">
          <cell r="H104" t="str">
            <v>6211061800BM51609</v>
          </cell>
        </row>
        <row r="105">
          <cell r="H105" t="str">
            <v>6211061800BM51665</v>
          </cell>
        </row>
        <row r="106">
          <cell r="H106" t="str">
            <v>6211061800B156993</v>
          </cell>
        </row>
        <row r="107">
          <cell r="H107" t="str">
            <v>6211061800B170097</v>
          </cell>
        </row>
        <row r="108">
          <cell r="H108" t="str">
            <v>6211061800B170440</v>
          </cell>
        </row>
        <row r="109">
          <cell r="H109" t="str">
            <v>6211061800B194313</v>
          </cell>
        </row>
        <row r="110">
          <cell r="H110" t="str">
            <v>6211061800B194324</v>
          </cell>
        </row>
        <row r="111">
          <cell r="H111" t="str">
            <v>6211061800B194326</v>
          </cell>
        </row>
        <row r="112">
          <cell r="H112" t="str">
            <v>6211061800B194389</v>
          </cell>
        </row>
        <row r="113">
          <cell r="H113" t="str">
            <v>6211061800EA11957</v>
          </cell>
        </row>
        <row r="114">
          <cell r="H114" t="str">
            <v>6211061800EA12692</v>
          </cell>
        </row>
        <row r="115">
          <cell r="H115" t="str">
            <v>6211061800EA13375</v>
          </cell>
        </row>
        <row r="116">
          <cell r="H116" t="str">
            <v>6211061800EA98742</v>
          </cell>
        </row>
        <row r="117">
          <cell r="H117" t="str">
            <v>6211061800EA98917</v>
          </cell>
        </row>
        <row r="118">
          <cell r="H118" t="str">
            <v>6211061800EA99099</v>
          </cell>
        </row>
        <row r="119">
          <cell r="H119" t="str">
            <v>6211061800ED50796</v>
          </cell>
        </row>
        <row r="120">
          <cell r="H120" t="str">
            <v>6211061800ED50980</v>
          </cell>
        </row>
        <row r="121">
          <cell r="H121" t="str">
            <v>6211061800ED51474</v>
          </cell>
        </row>
        <row r="122">
          <cell r="H122" t="str">
            <v>6211061800ED53761</v>
          </cell>
        </row>
        <row r="123">
          <cell r="H123" t="str">
            <v>6211061800ED53939</v>
          </cell>
        </row>
        <row r="124">
          <cell r="H124" t="str">
            <v>6211061800ED57126</v>
          </cell>
        </row>
        <row r="125">
          <cell r="H125" t="str">
            <v>6211061800ED57454</v>
          </cell>
        </row>
        <row r="126">
          <cell r="H126" t="str">
            <v>6211061800ED59162</v>
          </cell>
        </row>
        <row r="127">
          <cell r="H127" t="str">
            <v>6211061800ED59172</v>
          </cell>
        </row>
        <row r="128">
          <cell r="H128" t="str">
            <v>6211061800ED59902</v>
          </cell>
        </row>
        <row r="129">
          <cell r="H129" t="str">
            <v>6211061800ED59903</v>
          </cell>
        </row>
        <row r="130">
          <cell r="H130" t="str">
            <v>6211061800ED59920</v>
          </cell>
        </row>
        <row r="131">
          <cell r="H131" t="str">
            <v>6211061800ED61916</v>
          </cell>
        </row>
        <row r="132">
          <cell r="H132" t="str">
            <v>6211061800ED62049</v>
          </cell>
        </row>
        <row r="133">
          <cell r="H133" t="str">
            <v>6211061800ED62050</v>
          </cell>
        </row>
        <row r="134">
          <cell r="H134" t="str">
            <v>6211061800ED62051</v>
          </cell>
        </row>
        <row r="135">
          <cell r="H135" t="str">
            <v>6211061800ED62052</v>
          </cell>
        </row>
        <row r="136">
          <cell r="H136" t="str">
            <v>6211061800ED62053</v>
          </cell>
        </row>
        <row r="137">
          <cell r="H137" t="str">
            <v>6211061800ED62054</v>
          </cell>
        </row>
        <row r="138">
          <cell r="H138" t="str">
            <v>6211061800ED62056</v>
          </cell>
        </row>
        <row r="139">
          <cell r="H139" t="str">
            <v>6211061800ED62418</v>
          </cell>
        </row>
        <row r="140">
          <cell r="H140" t="str">
            <v>6211061800ED62419</v>
          </cell>
        </row>
        <row r="141">
          <cell r="H141" t="str">
            <v>6211061800ED62708</v>
          </cell>
        </row>
        <row r="142">
          <cell r="H142" t="str">
            <v>6211061800ED62918</v>
          </cell>
        </row>
        <row r="143">
          <cell r="H143" t="str">
            <v>6211061800ED63514</v>
          </cell>
        </row>
        <row r="144">
          <cell r="H144" t="str">
            <v>6211061800ED63630</v>
          </cell>
        </row>
        <row r="145">
          <cell r="H145" t="str">
            <v>6211061800ED63814</v>
          </cell>
        </row>
        <row r="146">
          <cell r="H146" t="str">
            <v>6211061800ED94687</v>
          </cell>
        </row>
        <row r="147">
          <cell r="H147" t="str">
            <v>6211061800ED94689</v>
          </cell>
        </row>
        <row r="148">
          <cell r="H148" t="str">
            <v>6211061800ED94695</v>
          </cell>
        </row>
        <row r="149">
          <cell r="H149" t="str">
            <v>6211061800ED95933</v>
          </cell>
        </row>
        <row r="150">
          <cell r="H150" t="str">
            <v>6211061800ED97786</v>
          </cell>
        </row>
        <row r="151">
          <cell r="H151" t="str">
            <v>6211061800ED97813</v>
          </cell>
        </row>
        <row r="152">
          <cell r="H152" t="str">
            <v>6211061800ED97869</v>
          </cell>
        </row>
        <row r="153">
          <cell r="H153" t="str">
            <v>6211061800EE19977</v>
          </cell>
        </row>
        <row r="154">
          <cell r="H154" t="str">
            <v>6211061800EE22206</v>
          </cell>
        </row>
        <row r="155">
          <cell r="H155" t="str">
            <v>6211061800EE22833</v>
          </cell>
        </row>
        <row r="156">
          <cell r="H156" t="str">
            <v>6211061800EE22835</v>
          </cell>
        </row>
        <row r="157">
          <cell r="H157" t="str">
            <v>6211061800EE22927</v>
          </cell>
        </row>
        <row r="158">
          <cell r="H158" t="str">
            <v>6211061800EE22969</v>
          </cell>
        </row>
        <row r="159">
          <cell r="H159" t="str">
            <v>6211061800EE23530</v>
          </cell>
        </row>
        <row r="160">
          <cell r="H160" t="str">
            <v>6211061800GJ44377</v>
          </cell>
        </row>
        <row r="161">
          <cell r="H161" t="str">
            <v>6211061800G412027</v>
          </cell>
        </row>
        <row r="162">
          <cell r="H162" t="str">
            <v>6211061800G412028</v>
          </cell>
        </row>
        <row r="163">
          <cell r="H163" t="str">
            <v>6211061800G412263</v>
          </cell>
        </row>
        <row r="164">
          <cell r="H164" t="str">
            <v>6211061800G412777</v>
          </cell>
        </row>
        <row r="165">
          <cell r="H165" t="str">
            <v>6211061800G413427</v>
          </cell>
        </row>
        <row r="166">
          <cell r="H166" t="str">
            <v>6211061800G414300</v>
          </cell>
        </row>
        <row r="167">
          <cell r="H167" t="str">
            <v>6211061800G414496</v>
          </cell>
        </row>
        <row r="168">
          <cell r="H168" t="str">
            <v>6211061800G447011</v>
          </cell>
        </row>
        <row r="169">
          <cell r="H169" t="str">
            <v>6211061800G459513</v>
          </cell>
        </row>
        <row r="170">
          <cell r="H170" t="str">
            <v>6211061800G459546</v>
          </cell>
        </row>
        <row r="171">
          <cell r="H171" t="str">
            <v>6211061800G463524</v>
          </cell>
        </row>
        <row r="172">
          <cell r="H172" t="str">
            <v>6211061800G634878</v>
          </cell>
        </row>
        <row r="173">
          <cell r="H173" t="str">
            <v>6211061800G635026</v>
          </cell>
        </row>
        <row r="174">
          <cell r="H174" t="str">
            <v>6211061800G717694</v>
          </cell>
        </row>
        <row r="175">
          <cell r="H175" t="str">
            <v>6211061800G717695</v>
          </cell>
        </row>
        <row r="176">
          <cell r="H176" t="str">
            <v>6211061800G809162</v>
          </cell>
        </row>
        <row r="177">
          <cell r="H177" t="str">
            <v>6211061800G809244</v>
          </cell>
        </row>
        <row r="178">
          <cell r="H178" t="str">
            <v>6211061800G809251</v>
          </cell>
        </row>
        <row r="179">
          <cell r="H179" t="str">
            <v>6211061800G809347</v>
          </cell>
        </row>
        <row r="180">
          <cell r="H180" t="str">
            <v>6211061800G809680</v>
          </cell>
        </row>
        <row r="181">
          <cell r="H181" t="str">
            <v>6211061800G809703</v>
          </cell>
        </row>
        <row r="182">
          <cell r="H182" t="str">
            <v>6211061800G809785</v>
          </cell>
        </row>
        <row r="183">
          <cell r="H183" t="str">
            <v>6211061800G809809</v>
          </cell>
        </row>
        <row r="184">
          <cell r="H184" t="str">
            <v>6211061800G825541</v>
          </cell>
        </row>
        <row r="185">
          <cell r="H185" t="str">
            <v>6211061800G834103</v>
          </cell>
        </row>
        <row r="186">
          <cell r="H186" t="str">
            <v>6211061800G836081</v>
          </cell>
        </row>
        <row r="187">
          <cell r="H187" t="str">
            <v>6211061800G836113</v>
          </cell>
        </row>
        <row r="188">
          <cell r="H188" t="str">
            <v>6211061800G836115</v>
          </cell>
        </row>
        <row r="189">
          <cell r="H189" t="str">
            <v>6211061800G836169</v>
          </cell>
        </row>
        <row r="190">
          <cell r="H190" t="str">
            <v>6211061800G836598</v>
          </cell>
        </row>
        <row r="191">
          <cell r="H191" t="str">
            <v>6211061800G837792</v>
          </cell>
        </row>
        <row r="192">
          <cell r="H192" t="str">
            <v>6211061800G838264</v>
          </cell>
        </row>
        <row r="193">
          <cell r="H193" t="str">
            <v>6211061800G839254</v>
          </cell>
        </row>
        <row r="194">
          <cell r="H194" t="str">
            <v>6211061800G839666</v>
          </cell>
        </row>
        <row r="195">
          <cell r="H195" t="str">
            <v>6211061800G840527</v>
          </cell>
        </row>
        <row r="196">
          <cell r="H196" t="str">
            <v>6211061800G840573</v>
          </cell>
        </row>
        <row r="197">
          <cell r="H197" t="str">
            <v>6211061800G843263</v>
          </cell>
        </row>
        <row r="198">
          <cell r="H198" t="str">
            <v>6211061800G843327</v>
          </cell>
        </row>
        <row r="199">
          <cell r="H199" t="str">
            <v>6211061800G844517</v>
          </cell>
        </row>
        <row r="200">
          <cell r="H200" t="str">
            <v>6211061800G873656</v>
          </cell>
        </row>
        <row r="201">
          <cell r="H201" t="str">
            <v>6211061800G873658</v>
          </cell>
        </row>
        <row r="202">
          <cell r="H202" t="str">
            <v>6211061800G873788</v>
          </cell>
        </row>
        <row r="203">
          <cell r="H203" t="str">
            <v>6211061800G873973</v>
          </cell>
        </row>
        <row r="204">
          <cell r="H204" t="str">
            <v>6211061800G873987</v>
          </cell>
        </row>
        <row r="205">
          <cell r="H205" t="str">
            <v>6211061800G874232</v>
          </cell>
        </row>
        <row r="206">
          <cell r="H206" t="str">
            <v>6211061800G874432</v>
          </cell>
        </row>
        <row r="207">
          <cell r="H207" t="str">
            <v>6211061800G874599</v>
          </cell>
        </row>
        <row r="208">
          <cell r="H208" t="str">
            <v>6211061800G874701</v>
          </cell>
        </row>
        <row r="209">
          <cell r="H209" t="str">
            <v>6211061800G874793</v>
          </cell>
        </row>
        <row r="210">
          <cell r="H210" t="str">
            <v>6211061800G874969</v>
          </cell>
        </row>
        <row r="211">
          <cell r="H211" t="str">
            <v>6211061800G874972</v>
          </cell>
        </row>
        <row r="212">
          <cell r="H212" t="str">
            <v>6211061800G875203</v>
          </cell>
        </row>
        <row r="213">
          <cell r="H213" t="str">
            <v>6211061800G875208</v>
          </cell>
        </row>
        <row r="214">
          <cell r="H214" t="str">
            <v>6211061800G875265</v>
          </cell>
        </row>
        <row r="215">
          <cell r="H215" t="str">
            <v>6211061800G875266</v>
          </cell>
        </row>
        <row r="216">
          <cell r="H216" t="str">
            <v>6211061800G877171</v>
          </cell>
        </row>
        <row r="217">
          <cell r="H217" t="str">
            <v>6211061800G877679</v>
          </cell>
        </row>
        <row r="218">
          <cell r="H218" t="str">
            <v>6211061800G922760</v>
          </cell>
        </row>
        <row r="219">
          <cell r="H219" t="str">
            <v>6211061800G923100</v>
          </cell>
        </row>
        <row r="220">
          <cell r="H220" t="str">
            <v>6211061800G923681</v>
          </cell>
        </row>
        <row r="221">
          <cell r="H221" t="str">
            <v>6211061800G924210</v>
          </cell>
        </row>
        <row r="222">
          <cell r="H222" t="str">
            <v>6211061800G924356</v>
          </cell>
        </row>
        <row r="223">
          <cell r="H223" t="str">
            <v>6211061800G924653</v>
          </cell>
        </row>
        <row r="224">
          <cell r="H224" t="str">
            <v>6211061800G924835</v>
          </cell>
        </row>
        <row r="225">
          <cell r="H225" t="str">
            <v>6211061800G924923</v>
          </cell>
        </row>
        <row r="226">
          <cell r="H226" t="str">
            <v>6211061800G925060</v>
          </cell>
        </row>
        <row r="227">
          <cell r="H227" t="str">
            <v>6211061800G925158</v>
          </cell>
        </row>
        <row r="228">
          <cell r="H228" t="str">
            <v>6211061800G925750</v>
          </cell>
        </row>
        <row r="229">
          <cell r="H229" t="str">
            <v>6211061800G927552</v>
          </cell>
        </row>
        <row r="230">
          <cell r="H230" t="str">
            <v>6211061800G927641</v>
          </cell>
        </row>
        <row r="231">
          <cell r="H231" t="str">
            <v>6211061800G941549</v>
          </cell>
        </row>
        <row r="232">
          <cell r="H232" t="str">
            <v>6211061800G941555</v>
          </cell>
        </row>
        <row r="233">
          <cell r="H233" t="str">
            <v>6211061800G941859</v>
          </cell>
        </row>
        <row r="234">
          <cell r="H234" t="str">
            <v>6211061800G953828</v>
          </cell>
        </row>
        <row r="235">
          <cell r="H235" t="str">
            <v>6211061800G955560</v>
          </cell>
        </row>
        <row r="236">
          <cell r="H236" t="str">
            <v>6211061800G956763</v>
          </cell>
        </row>
        <row r="237">
          <cell r="H237" t="str">
            <v>6211061800G970872</v>
          </cell>
        </row>
        <row r="238">
          <cell r="H238" t="str">
            <v>6211061800G971169</v>
          </cell>
        </row>
        <row r="239">
          <cell r="H239" t="str">
            <v>6211061800G992301</v>
          </cell>
        </row>
        <row r="240">
          <cell r="H240" t="str">
            <v>6211061800G993845</v>
          </cell>
        </row>
        <row r="241">
          <cell r="H241" t="str">
            <v>6211061800G994031</v>
          </cell>
        </row>
        <row r="242">
          <cell r="H242" t="str">
            <v>6211061800G994045</v>
          </cell>
        </row>
        <row r="243">
          <cell r="H243" t="str">
            <v>6211061800G994048</v>
          </cell>
        </row>
        <row r="244">
          <cell r="H244" t="str">
            <v>6211061800G994050</v>
          </cell>
        </row>
        <row r="245">
          <cell r="H245" t="str">
            <v>6211061800G995692</v>
          </cell>
        </row>
        <row r="246">
          <cell r="H246" t="str">
            <v>6211061800G995728</v>
          </cell>
        </row>
        <row r="247">
          <cell r="H247" t="str">
            <v>6211061800G995856</v>
          </cell>
        </row>
        <row r="248">
          <cell r="H248" t="str">
            <v>6211061800G995858</v>
          </cell>
        </row>
        <row r="249">
          <cell r="H249" t="str">
            <v>6211061800G996539</v>
          </cell>
        </row>
        <row r="250">
          <cell r="H250" t="str">
            <v>6211061800G996549</v>
          </cell>
        </row>
        <row r="251">
          <cell r="H251" t="str">
            <v>6211061800G996563</v>
          </cell>
        </row>
        <row r="252">
          <cell r="H252" t="str">
            <v>6211061800G996564</v>
          </cell>
        </row>
        <row r="253">
          <cell r="H253" t="str">
            <v>6211061800G997587</v>
          </cell>
        </row>
        <row r="254">
          <cell r="H254" t="str">
            <v>6211061800K392878</v>
          </cell>
        </row>
        <row r="255">
          <cell r="H255" t="str">
            <v>6211061800K880243</v>
          </cell>
        </row>
        <row r="256">
          <cell r="H256" t="str">
            <v>6211061800K880638</v>
          </cell>
        </row>
        <row r="257">
          <cell r="H257" t="str">
            <v>6211061800K881094</v>
          </cell>
        </row>
        <row r="258">
          <cell r="H258" t="str">
            <v>6211061800K881113</v>
          </cell>
        </row>
        <row r="259">
          <cell r="H259" t="str">
            <v>6211061800LA53776</v>
          </cell>
        </row>
        <row r="260">
          <cell r="H260" t="str">
            <v>6211061800LB54561</v>
          </cell>
        </row>
        <row r="261">
          <cell r="H261" t="str">
            <v>6211061800LB54599</v>
          </cell>
        </row>
        <row r="262">
          <cell r="H262" t="str">
            <v>6211061800LB54653</v>
          </cell>
        </row>
        <row r="263">
          <cell r="H263" t="str">
            <v>6211061800LB59485</v>
          </cell>
        </row>
        <row r="264">
          <cell r="H264" t="str">
            <v>6211061800LB59689</v>
          </cell>
        </row>
        <row r="265">
          <cell r="H265" t="str">
            <v>6211061800LC54078</v>
          </cell>
        </row>
        <row r="266">
          <cell r="H266" t="str">
            <v>6211061800LC54091</v>
          </cell>
        </row>
        <row r="267">
          <cell r="H267" t="str">
            <v>6211061800LC54468</v>
          </cell>
        </row>
        <row r="268">
          <cell r="H268" t="str">
            <v>6211061800LC54515</v>
          </cell>
        </row>
        <row r="269">
          <cell r="H269" t="str">
            <v>6211061800NT24988</v>
          </cell>
        </row>
        <row r="270">
          <cell r="H270" t="str">
            <v>6211061800NT25825</v>
          </cell>
        </row>
        <row r="271">
          <cell r="H271" t="str">
            <v>6211061800NT25842</v>
          </cell>
        </row>
        <row r="272">
          <cell r="H272" t="str">
            <v>6211061800NT25858</v>
          </cell>
        </row>
        <row r="273">
          <cell r="H273" t="str">
            <v>6211061800NT25877</v>
          </cell>
        </row>
        <row r="274">
          <cell r="H274" t="str">
            <v>6211061800NT25878</v>
          </cell>
        </row>
        <row r="275">
          <cell r="H275" t="str">
            <v>6211061800NT25891</v>
          </cell>
        </row>
        <row r="276">
          <cell r="H276" t="str">
            <v>6211061800NT25899</v>
          </cell>
        </row>
        <row r="277">
          <cell r="H277" t="str">
            <v>6211061800NT25919</v>
          </cell>
        </row>
        <row r="278">
          <cell r="H278" t="str">
            <v>6211061800NT25921</v>
          </cell>
        </row>
        <row r="279">
          <cell r="H279" t="str">
            <v>6211061800NT25951</v>
          </cell>
        </row>
        <row r="280">
          <cell r="H280" t="str">
            <v>6211061800NT25961</v>
          </cell>
        </row>
        <row r="281">
          <cell r="H281" t="str">
            <v>6211061800NT25962</v>
          </cell>
        </row>
        <row r="282">
          <cell r="H282" t="str">
            <v>6211061800NT25981</v>
          </cell>
        </row>
        <row r="283">
          <cell r="H283" t="str">
            <v>6211061800NT25990</v>
          </cell>
        </row>
        <row r="284">
          <cell r="H284" t="str">
            <v>6211061800NT25996</v>
          </cell>
        </row>
        <row r="285">
          <cell r="H285" t="str">
            <v>6211061800NU48258</v>
          </cell>
        </row>
        <row r="286">
          <cell r="H286" t="str">
            <v>6211061800NU48313</v>
          </cell>
        </row>
        <row r="287">
          <cell r="H287" t="str">
            <v>6211061800NU48337</v>
          </cell>
        </row>
        <row r="288">
          <cell r="H288" t="str">
            <v>6211061800NU48373</v>
          </cell>
        </row>
        <row r="289">
          <cell r="H289" t="str">
            <v>6211061800NU48399</v>
          </cell>
        </row>
        <row r="290">
          <cell r="H290" t="str">
            <v>6211061800NU88375</v>
          </cell>
        </row>
        <row r="291">
          <cell r="H291" t="str">
            <v>6211061800NU88376</v>
          </cell>
        </row>
        <row r="292">
          <cell r="H292" t="str">
            <v>6211061800NU88396</v>
          </cell>
        </row>
        <row r="293">
          <cell r="H293" t="str">
            <v>6211061800NU88462</v>
          </cell>
        </row>
        <row r="294">
          <cell r="H294" t="str">
            <v>6211061800NU88500</v>
          </cell>
        </row>
        <row r="295">
          <cell r="H295" t="str">
            <v>6211061800NU88521</v>
          </cell>
        </row>
        <row r="296">
          <cell r="H296" t="str">
            <v>6211061800NU88539</v>
          </cell>
        </row>
        <row r="297">
          <cell r="H297" t="str">
            <v>6211061800NU88544</v>
          </cell>
        </row>
        <row r="298">
          <cell r="H298" t="str">
            <v>6211061800NU88548</v>
          </cell>
        </row>
        <row r="299">
          <cell r="H299" t="str">
            <v>6211061800NU88594</v>
          </cell>
        </row>
        <row r="300">
          <cell r="H300" t="str">
            <v>6211061800NU88605</v>
          </cell>
        </row>
        <row r="301">
          <cell r="H301" t="str">
            <v>6211061800NU88648</v>
          </cell>
        </row>
        <row r="302">
          <cell r="H302" t="str">
            <v>6211061800NU94318</v>
          </cell>
        </row>
        <row r="303">
          <cell r="H303" t="str">
            <v>6211061800NU94369</v>
          </cell>
        </row>
        <row r="304">
          <cell r="H304" t="str">
            <v>6211061800NU94431</v>
          </cell>
        </row>
        <row r="305">
          <cell r="H305" t="str">
            <v>6211061800NU94476</v>
          </cell>
        </row>
        <row r="306">
          <cell r="H306" t="str">
            <v>6211061800VA09836</v>
          </cell>
        </row>
        <row r="307">
          <cell r="H307" t="str">
            <v>6211061800VA09985</v>
          </cell>
        </row>
        <row r="308">
          <cell r="H308" t="str">
            <v>6211061800VA09986</v>
          </cell>
        </row>
        <row r="309">
          <cell r="H309" t="str">
            <v>6211061800VA11623</v>
          </cell>
        </row>
        <row r="310">
          <cell r="H310" t="str">
            <v>6211061800VA13685</v>
          </cell>
        </row>
        <row r="311">
          <cell r="H311" t="str">
            <v>6211061800VA13768</v>
          </cell>
        </row>
        <row r="312">
          <cell r="H312" t="str">
            <v>6211061800VA13805</v>
          </cell>
        </row>
        <row r="313">
          <cell r="H313" t="str">
            <v>6211061800VA52572</v>
          </cell>
        </row>
        <row r="314">
          <cell r="H314" t="str">
            <v>6211061800VA52705</v>
          </cell>
        </row>
        <row r="315">
          <cell r="H315" t="str">
            <v>6211061800VD16147</v>
          </cell>
        </row>
        <row r="316">
          <cell r="H316" t="str">
            <v>6211061800VD17097</v>
          </cell>
        </row>
        <row r="317">
          <cell r="H317" t="str">
            <v>6211061800VD19079</v>
          </cell>
        </row>
        <row r="318">
          <cell r="H318" t="str">
            <v>6211061800VD24277</v>
          </cell>
        </row>
        <row r="319">
          <cell r="H319" t="str">
            <v>6211061800VD24278</v>
          </cell>
        </row>
        <row r="320">
          <cell r="H320" t="str">
            <v>6211061800VD24560</v>
          </cell>
        </row>
        <row r="321">
          <cell r="H321" t="str">
            <v>6211061800V433362</v>
          </cell>
        </row>
        <row r="322">
          <cell r="H322" t="str">
            <v>6211061800V634327</v>
          </cell>
        </row>
        <row r="323">
          <cell r="H323" t="str">
            <v>6211061800V662485</v>
          </cell>
        </row>
        <row r="324">
          <cell r="H324" t="str">
            <v>6211061800V913177</v>
          </cell>
        </row>
        <row r="325">
          <cell r="H325" t="str">
            <v>6211061800V913945</v>
          </cell>
        </row>
        <row r="326">
          <cell r="H326" t="str">
            <v>6211061800V914611</v>
          </cell>
        </row>
        <row r="327">
          <cell r="H327" t="str">
            <v>6211061800V915083</v>
          </cell>
        </row>
        <row r="328">
          <cell r="H328" t="str">
            <v>6211061800V915347</v>
          </cell>
        </row>
        <row r="329">
          <cell r="H329" t="str">
            <v>6211061800V917875</v>
          </cell>
        </row>
        <row r="330">
          <cell r="H330" t="str">
            <v>6211061800V918194</v>
          </cell>
        </row>
        <row r="331">
          <cell r="H331" t="str">
            <v>6211061800V918365</v>
          </cell>
        </row>
        <row r="332">
          <cell r="H332" t="str">
            <v>6211061800V954120</v>
          </cell>
        </row>
        <row r="333">
          <cell r="H333" t="str">
            <v>6211061800V954253</v>
          </cell>
        </row>
        <row r="334">
          <cell r="H334" t="str">
            <v>6211061800V954254</v>
          </cell>
        </row>
        <row r="335">
          <cell r="H335" t="str">
            <v>6211061800V954801</v>
          </cell>
        </row>
        <row r="336">
          <cell r="H336" t="str">
            <v>6211061800V954874</v>
          </cell>
        </row>
        <row r="337">
          <cell r="H337" t="str">
            <v>6211061800V954967</v>
          </cell>
        </row>
        <row r="338">
          <cell r="H338" t="str">
            <v>6211061800V955501</v>
          </cell>
        </row>
        <row r="339">
          <cell r="H339" t="str">
            <v>6211061800V955502</v>
          </cell>
        </row>
        <row r="340">
          <cell r="H340" t="str">
            <v>6211061800V956652</v>
          </cell>
        </row>
        <row r="341">
          <cell r="H341" t="str">
            <v>6211061800V956653</v>
          </cell>
        </row>
        <row r="342">
          <cell r="H342" t="str">
            <v>6211061800V956654</v>
          </cell>
        </row>
        <row r="343">
          <cell r="H343" t="str">
            <v>6211061800V956993</v>
          </cell>
        </row>
        <row r="344">
          <cell r="H344" t="str">
            <v>6211061800V956994</v>
          </cell>
        </row>
        <row r="345">
          <cell r="H345" t="str">
            <v>6211061800V957711</v>
          </cell>
        </row>
        <row r="346">
          <cell r="H346" t="str">
            <v>6211061800V958274</v>
          </cell>
        </row>
        <row r="347">
          <cell r="H347" t="str">
            <v>6211061800V958330</v>
          </cell>
        </row>
        <row r="348">
          <cell r="H348" t="str">
            <v>6211061800V958454</v>
          </cell>
        </row>
        <row r="349">
          <cell r="H349" t="str">
            <v>6211061800V969066</v>
          </cell>
        </row>
        <row r="350">
          <cell r="H350" t="str">
            <v>6211061800V969606</v>
          </cell>
        </row>
        <row r="351">
          <cell r="H351" t="str">
            <v>6211061800V973447</v>
          </cell>
        </row>
        <row r="352">
          <cell r="H352" t="str">
            <v>6211061800V974551</v>
          </cell>
        </row>
        <row r="353">
          <cell r="H353" t="str">
            <v>6211061800V979918</v>
          </cell>
        </row>
        <row r="354">
          <cell r="H354" t="str">
            <v>6211061800V980593</v>
          </cell>
        </row>
        <row r="355">
          <cell r="H355" t="str">
            <v>6211061800V987527</v>
          </cell>
        </row>
        <row r="356">
          <cell r="H356" t="e">
            <v>#N/A</v>
          </cell>
        </row>
        <row r="357">
          <cell r="H357" t="e">
            <v>#N/A</v>
          </cell>
        </row>
        <row r="358">
          <cell r="H358" t="e">
            <v>#N/A</v>
          </cell>
        </row>
        <row r="359">
          <cell r="H359" t="e">
            <v>#N/A</v>
          </cell>
        </row>
        <row r="360">
          <cell r="H360" t="str">
            <v>62110618005C57634</v>
          </cell>
        </row>
        <row r="361">
          <cell r="H361" t="str">
            <v>62110618005C57651</v>
          </cell>
        </row>
        <row r="362">
          <cell r="H362" t="str">
            <v>62110618005C58285</v>
          </cell>
        </row>
        <row r="363">
          <cell r="H363" t="str">
            <v>62110618005C59427</v>
          </cell>
        </row>
        <row r="364">
          <cell r="H364" t="str">
            <v>62110618005D06745</v>
          </cell>
        </row>
        <row r="365">
          <cell r="H365" t="str">
            <v>62110618005D06777</v>
          </cell>
        </row>
        <row r="366">
          <cell r="H366" t="str">
            <v>62110618005G55404</v>
          </cell>
        </row>
        <row r="367">
          <cell r="H367" t="str">
            <v>62110618005H10296</v>
          </cell>
        </row>
        <row r="368">
          <cell r="H368" t="str">
            <v>62110618005H10432</v>
          </cell>
        </row>
        <row r="369">
          <cell r="H369" t="str">
            <v>62110618005H11000</v>
          </cell>
        </row>
        <row r="370">
          <cell r="H370" t="str">
            <v>62110618005H11001</v>
          </cell>
        </row>
        <row r="371">
          <cell r="H371" t="str">
            <v>62110618005H11041</v>
          </cell>
        </row>
        <row r="372">
          <cell r="H372" t="str">
            <v>62110618005H11538</v>
          </cell>
        </row>
        <row r="373">
          <cell r="H373" t="str">
            <v>62110618005H11556</v>
          </cell>
        </row>
        <row r="374">
          <cell r="H374" t="str">
            <v>62110618005H11572</v>
          </cell>
        </row>
        <row r="375">
          <cell r="H375" t="str">
            <v>62110618005H11613</v>
          </cell>
        </row>
        <row r="376">
          <cell r="H376" t="str">
            <v>62110618005H22713</v>
          </cell>
        </row>
        <row r="377">
          <cell r="H377" t="str">
            <v>62110618005H23271</v>
          </cell>
        </row>
        <row r="378">
          <cell r="H378" t="str">
            <v>62110618005H23566</v>
          </cell>
        </row>
        <row r="379">
          <cell r="H379" t="str">
            <v>62110618005H24155</v>
          </cell>
        </row>
        <row r="380">
          <cell r="H380" t="str">
            <v>62110618005H24201</v>
          </cell>
        </row>
        <row r="381">
          <cell r="H381" t="str">
            <v>62110618005H24258</v>
          </cell>
        </row>
        <row r="382">
          <cell r="H382" t="str">
            <v>62110618005H24382</v>
          </cell>
        </row>
        <row r="383">
          <cell r="H383" t="str">
            <v>62110618005H24389</v>
          </cell>
        </row>
        <row r="384">
          <cell r="H384" t="str">
            <v>62110618005H24390</v>
          </cell>
        </row>
        <row r="385">
          <cell r="H385" t="str">
            <v>62110618005H24495</v>
          </cell>
        </row>
        <row r="386">
          <cell r="H386" t="str">
            <v>62110618005H24751</v>
          </cell>
        </row>
        <row r="387">
          <cell r="H387" t="str">
            <v>62110618005H24772</v>
          </cell>
        </row>
        <row r="388">
          <cell r="H388" t="str">
            <v>62110618005H25013</v>
          </cell>
        </row>
        <row r="389">
          <cell r="H389" t="str">
            <v>62110618005H25048</v>
          </cell>
        </row>
        <row r="390">
          <cell r="H390" t="str">
            <v>62110618005H25129</v>
          </cell>
        </row>
        <row r="391">
          <cell r="H391" t="str">
            <v>62110618005J18327</v>
          </cell>
        </row>
        <row r="392">
          <cell r="H392" t="str">
            <v>62110618005J18401</v>
          </cell>
        </row>
        <row r="393">
          <cell r="H393" t="str">
            <v>62110618005J18432</v>
          </cell>
        </row>
        <row r="394">
          <cell r="H394" t="str">
            <v>62110618005J19324</v>
          </cell>
        </row>
        <row r="395">
          <cell r="H395" t="str">
            <v>62110618005J28417</v>
          </cell>
        </row>
        <row r="396">
          <cell r="H396" t="str">
            <v>62110618005J28418</v>
          </cell>
        </row>
        <row r="397">
          <cell r="H397" t="str">
            <v>62110618005J28419</v>
          </cell>
        </row>
        <row r="398">
          <cell r="H398" t="str">
            <v>62110618005J28603</v>
          </cell>
        </row>
        <row r="399">
          <cell r="H399" t="str">
            <v>62110618005J28762</v>
          </cell>
        </row>
        <row r="400">
          <cell r="H400" t="str">
            <v>62110618005J28764</v>
          </cell>
        </row>
        <row r="401">
          <cell r="H401" t="str">
            <v>62110618005J28766</v>
          </cell>
        </row>
        <row r="402">
          <cell r="H402" t="str">
            <v>62110618005J28967</v>
          </cell>
        </row>
        <row r="403">
          <cell r="H403" t="str">
            <v>62110618005J29207</v>
          </cell>
        </row>
        <row r="404">
          <cell r="H404" t="str">
            <v>62110618005J30268</v>
          </cell>
        </row>
        <row r="405">
          <cell r="H405" t="str">
            <v>62110618005J30355</v>
          </cell>
        </row>
        <row r="406">
          <cell r="H406" t="str">
            <v>62110618005J30358</v>
          </cell>
        </row>
        <row r="407">
          <cell r="H407" t="str">
            <v>62110618005J30703</v>
          </cell>
        </row>
        <row r="408">
          <cell r="H408" t="str">
            <v>62110618005J30839</v>
          </cell>
        </row>
        <row r="409">
          <cell r="H409" t="str">
            <v>62110618005J30842</v>
          </cell>
        </row>
        <row r="410">
          <cell r="H410" t="str">
            <v>62110618005J30857</v>
          </cell>
        </row>
        <row r="411">
          <cell r="H411" t="str">
            <v>62110618005J31277</v>
          </cell>
        </row>
        <row r="412">
          <cell r="H412" t="str">
            <v>62110618005J31293</v>
          </cell>
        </row>
        <row r="413">
          <cell r="H413" t="str">
            <v>62110618005J31294</v>
          </cell>
        </row>
        <row r="414">
          <cell r="H414" t="str">
            <v>62110618005J31295</v>
          </cell>
        </row>
        <row r="415">
          <cell r="H415" t="str">
            <v>62110618005J31939</v>
          </cell>
        </row>
        <row r="416">
          <cell r="H416" t="str">
            <v>62110618005J32131</v>
          </cell>
        </row>
        <row r="417">
          <cell r="H417" t="str">
            <v>62110618005J32183</v>
          </cell>
        </row>
        <row r="418">
          <cell r="H418" t="str">
            <v>62110618005J32184</v>
          </cell>
        </row>
        <row r="419">
          <cell r="H419" t="str">
            <v>62110618005J32191</v>
          </cell>
        </row>
        <row r="420">
          <cell r="H420" t="str">
            <v>62110618005J32331</v>
          </cell>
        </row>
        <row r="421">
          <cell r="H421" t="str">
            <v>62110618005J33816</v>
          </cell>
        </row>
        <row r="422">
          <cell r="H422" t="str">
            <v>62110618005J33818</v>
          </cell>
        </row>
        <row r="423">
          <cell r="H423" t="str">
            <v>62110618005J33819</v>
          </cell>
        </row>
        <row r="424">
          <cell r="H424" t="str">
            <v>62110618005J33821</v>
          </cell>
        </row>
        <row r="425">
          <cell r="H425" t="str">
            <v>62110618005J33823</v>
          </cell>
        </row>
        <row r="426">
          <cell r="H426" t="str">
            <v>62110618005J40484</v>
          </cell>
        </row>
        <row r="427">
          <cell r="H427" t="str">
            <v>62110618005J41071</v>
          </cell>
        </row>
        <row r="428">
          <cell r="H428" t="str">
            <v>62110618005J49350</v>
          </cell>
        </row>
        <row r="429">
          <cell r="H429" t="str">
            <v>62110618005J80855</v>
          </cell>
        </row>
        <row r="430">
          <cell r="H430" t="str">
            <v>62110618005J82020</v>
          </cell>
        </row>
        <row r="431">
          <cell r="H431" t="str">
            <v>62110618005J82144</v>
          </cell>
        </row>
        <row r="432">
          <cell r="H432" t="str">
            <v>62110618005J82147</v>
          </cell>
        </row>
        <row r="433">
          <cell r="H433" t="str">
            <v>62110618005J82254</v>
          </cell>
        </row>
        <row r="434">
          <cell r="H434" t="str">
            <v>62110618005J82932</v>
          </cell>
        </row>
        <row r="435">
          <cell r="H435" t="str">
            <v>62110618005J82934</v>
          </cell>
        </row>
        <row r="436">
          <cell r="H436" t="str">
            <v>62110618005J83088</v>
          </cell>
        </row>
        <row r="437">
          <cell r="H437" t="str">
            <v>62110618005J83089</v>
          </cell>
        </row>
        <row r="438">
          <cell r="H438" t="str">
            <v>62110618005J83090</v>
          </cell>
        </row>
        <row r="439">
          <cell r="H439" t="str">
            <v>62110618005K52869</v>
          </cell>
        </row>
        <row r="440">
          <cell r="H440" t="str">
            <v>62110618005K52871</v>
          </cell>
        </row>
        <row r="441">
          <cell r="H441" t="str">
            <v>62110618005K52872</v>
          </cell>
        </row>
        <row r="442">
          <cell r="H442" t="str">
            <v>62110618005K52874</v>
          </cell>
        </row>
        <row r="443">
          <cell r="H443" t="str">
            <v>62110618007A42505</v>
          </cell>
        </row>
        <row r="444">
          <cell r="H444" t="str">
            <v>62110618007A59061</v>
          </cell>
        </row>
        <row r="445">
          <cell r="H445" t="str">
            <v>62110618007A59991</v>
          </cell>
        </row>
        <row r="446">
          <cell r="H446" t="str">
            <v>62110618007A60328</v>
          </cell>
        </row>
        <row r="447">
          <cell r="H447" t="str">
            <v>62110618007A60935</v>
          </cell>
        </row>
        <row r="448">
          <cell r="H448" t="str">
            <v>62110618007B05319</v>
          </cell>
        </row>
        <row r="449">
          <cell r="H449" t="str">
            <v>62110618007B05351</v>
          </cell>
        </row>
        <row r="450">
          <cell r="H450" t="str">
            <v>62110618007B05470</v>
          </cell>
        </row>
        <row r="451">
          <cell r="H451" t="str">
            <v>62110618007B05471</v>
          </cell>
        </row>
        <row r="452">
          <cell r="H452" t="str">
            <v>62110618007B05473</v>
          </cell>
        </row>
        <row r="453">
          <cell r="H453" t="str">
            <v>62110618007B05474</v>
          </cell>
        </row>
        <row r="454">
          <cell r="H454" t="str">
            <v>62110618007B07081</v>
          </cell>
        </row>
        <row r="455">
          <cell r="H455" t="str">
            <v>0012670400BH89579</v>
          </cell>
        </row>
        <row r="456">
          <cell r="H456" t="str">
            <v>0012670400BC88876</v>
          </cell>
        </row>
        <row r="457">
          <cell r="H457" t="str">
            <v>0013810200BM45065</v>
          </cell>
        </row>
        <row r="458">
          <cell r="H458" t="str">
            <v>0013810200BM45075</v>
          </cell>
        </row>
        <row r="459">
          <cell r="H459" t="str">
            <v>00138102007B15184</v>
          </cell>
        </row>
        <row r="460">
          <cell r="H460" t="str">
            <v>0013810200BM45039</v>
          </cell>
        </row>
        <row r="461">
          <cell r="H461" t="str">
            <v>0013810200BN85487</v>
          </cell>
        </row>
        <row r="462">
          <cell r="H462" t="str">
            <v>0013810200BN85483</v>
          </cell>
        </row>
        <row r="463">
          <cell r="H463" t="str">
            <v>0013810200BM52310</v>
          </cell>
        </row>
        <row r="464">
          <cell r="H464" t="str">
            <v>0013810200BM96421</v>
          </cell>
        </row>
        <row r="465">
          <cell r="H465" t="str">
            <v>0013810200BM96540</v>
          </cell>
        </row>
        <row r="466">
          <cell r="H466" t="str">
            <v>0034370200LA54555</v>
          </cell>
        </row>
        <row r="467">
          <cell r="H467" t="str">
            <v>0034370200LF69868</v>
          </cell>
        </row>
        <row r="468">
          <cell r="H468" t="str">
            <v>0034370200LB96358</v>
          </cell>
        </row>
        <row r="469">
          <cell r="H469" t="str">
            <v>0034370200LA54576</v>
          </cell>
        </row>
        <row r="470">
          <cell r="H470" t="str">
            <v>0034370200LB96293</v>
          </cell>
        </row>
        <row r="471">
          <cell r="H471" t="str">
            <v>0034370200LF72319</v>
          </cell>
        </row>
        <row r="472">
          <cell r="H472" t="str">
            <v>0034370200LA54568</v>
          </cell>
        </row>
        <row r="473">
          <cell r="H473" t="str">
            <v>0034370200LB95104</v>
          </cell>
        </row>
        <row r="474">
          <cell r="H474" t="str">
            <v>0013850200D032842</v>
          </cell>
        </row>
        <row r="475">
          <cell r="H475" t="str">
            <v>0013850200D032844</v>
          </cell>
        </row>
        <row r="476">
          <cell r="H476" t="str">
            <v>0013850200G810380</v>
          </cell>
        </row>
        <row r="477">
          <cell r="H477" t="str">
            <v>0013850200D032803</v>
          </cell>
        </row>
        <row r="478">
          <cell r="H478" t="str">
            <v>0013850200D032838</v>
          </cell>
        </row>
        <row r="479">
          <cell r="H479" t="str">
            <v>0012690400DZ02742</v>
          </cell>
        </row>
        <row r="480">
          <cell r="H480" t="str">
            <v>0012700400GJ44415</v>
          </cell>
        </row>
        <row r="481">
          <cell r="H481" t="str">
            <v>0012700400GJ35714</v>
          </cell>
        </row>
        <row r="482">
          <cell r="H482" t="str">
            <v>0012700400GJ35765</v>
          </cell>
        </row>
        <row r="483">
          <cell r="H483" t="str">
            <v>0012700400GJ44143</v>
          </cell>
        </row>
        <row r="484">
          <cell r="H484" t="str">
            <v>0012700400GJ44377</v>
          </cell>
        </row>
        <row r="485">
          <cell r="H485" t="str">
            <v>0012700400B169253</v>
          </cell>
        </row>
        <row r="486">
          <cell r="H486" t="str">
            <v>0012700400GJ44267</v>
          </cell>
        </row>
        <row r="487">
          <cell r="H487" t="str">
            <v>0061830400NM10048</v>
          </cell>
        </row>
        <row r="488">
          <cell r="H488" t="str">
            <v>0061830400P194275</v>
          </cell>
        </row>
        <row r="489">
          <cell r="H489" t="str">
            <v>0061830400P029481</v>
          </cell>
        </row>
        <row r="490">
          <cell r="H490" t="str">
            <v>0061830400NE70363</v>
          </cell>
        </row>
        <row r="491">
          <cell r="H491" t="str">
            <v>0061830400KS76596</v>
          </cell>
        </row>
        <row r="492">
          <cell r="H492" t="str">
            <v>0061830400KS76404</v>
          </cell>
        </row>
        <row r="493">
          <cell r="H493" t="str">
            <v>0061830400NC38291</v>
          </cell>
        </row>
        <row r="494">
          <cell r="H494" t="str">
            <v>0061830400P167114</v>
          </cell>
        </row>
        <row r="495">
          <cell r="H495" t="str">
            <v>0061830400NN44496</v>
          </cell>
        </row>
        <row r="496">
          <cell r="H496" t="str">
            <v>0061830400NN45238</v>
          </cell>
        </row>
        <row r="497">
          <cell r="H497" t="str">
            <v>0061830400E685825</v>
          </cell>
        </row>
        <row r="498">
          <cell r="H498" t="str">
            <v>0061830400E685782</v>
          </cell>
        </row>
        <row r="499">
          <cell r="H499" t="str">
            <v>0061830400E766747</v>
          </cell>
        </row>
        <row r="500">
          <cell r="H500" t="str">
            <v>0061830400E685174</v>
          </cell>
        </row>
        <row r="501">
          <cell r="H501" t="str">
            <v>0061830400PY30576</v>
          </cell>
        </row>
        <row r="502">
          <cell r="H502" t="str">
            <v>0061830400KS76515</v>
          </cell>
        </row>
        <row r="503">
          <cell r="H503" t="str">
            <v>0061830400E370586</v>
          </cell>
        </row>
        <row r="504">
          <cell r="H504" t="str">
            <v>0061830400PV77979</v>
          </cell>
        </row>
        <row r="505">
          <cell r="H505" t="str">
            <v>0061830400E196104</v>
          </cell>
        </row>
        <row r="506">
          <cell r="H506" t="str">
            <v>0061830400E685354</v>
          </cell>
        </row>
        <row r="507">
          <cell r="H507" t="str">
            <v>0061830400NL73629</v>
          </cell>
        </row>
        <row r="508">
          <cell r="H508" t="str">
            <v>00118704000E21310</v>
          </cell>
        </row>
        <row r="509">
          <cell r="H509" t="str">
            <v>00118704000H66530</v>
          </cell>
        </row>
        <row r="510">
          <cell r="H510" t="str">
            <v>0011870400D284289</v>
          </cell>
        </row>
        <row r="511">
          <cell r="H511" t="str">
            <v>00118704000E19762</v>
          </cell>
        </row>
        <row r="512">
          <cell r="H512" t="str">
            <v>0011870400GF92462</v>
          </cell>
        </row>
        <row r="513">
          <cell r="H513" t="str">
            <v>00118704000H56630</v>
          </cell>
        </row>
        <row r="514">
          <cell r="H514" t="str">
            <v>0011870400D283490</v>
          </cell>
        </row>
        <row r="515">
          <cell r="H515" t="str">
            <v>0011870400D283482</v>
          </cell>
        </row>
        <row r="516">
          <cell r="H516" t="str">
            <v>00118704000N19715</v>
          </cell>
        </row>
        <row r="517">
          <cell r="H517" t="str">
            <v>00118704000N19753</v>
          </cell>
        </row>
        <row r="518">
          <cell r="H518" t="str">
            <v>0011870400D872854</v>
          </cell>
        </row>
        <row r="519">
          <cell r="H519" t="str">
            <v>0011870400D282818</v>
          </cell>
        </row>
        <row r="520">
          <cell r="H520" t="str">
            <v>0011870400D283634</v>
          </cell>
        </row>
        <row r="521">
          <cell r="H521" t="str">
            <v>0011870400D283636</v>
          </cell>
        </row>
        <row r="522">
          <cell r="H522" t="str">
            <v>0011870400D283347</v>
          </cell>
        </row>
        <row r="523">
          <cell r="H523" t="str">
            <v>0011870400D283376</v>
          </cell>
        </row>
        <row r="524">
          <cell r="H524" t="str">
            <v>0011870400D283462</v>
          </cell>
        </row>
        <row r="525">
          <cell r="H525" t="str">
            <v>0011870400D283428</v>
          </cell>
        </row>
        <row r="526">
          <cell r="H526" t="str">
            <v>0011870400D283787</v>
          </cell>
        </row>
        <row r="527">
          <cell r="H527" t="str">
            <v>0011870400D283554</v>
          </cell>
        </row>
        <row r="528">
          <cell r="H528" t="str">
            <v>00118704000K82085</v>
          </cell>
        </row>
        <row r="529">
          <cell r="H529" t="str">
            <v>00118704000H64406</v>
          </cell>
        </row>
        <row r="530">
          <cell r="H530" t="str">
            <v>00118704000H46056</v>
          </cell>
        </row>
        <row r="531">
          <cell r="H531" t="str">
            <v>0011870400D283759</v>
          </cell>
        </row>
        <row r="532">
          <cell r="H532" t="str">
            <v>00118704000E17246</v>
          </cell>
        </row>
        <row r="533">
          <cell r="H533" t="str">
            <v>00118704000E18148</v>
          </cell>
        </row>
        <row r="534">
          <cell r="H534" t="str">
            <v>00118704000H47427</v>
          </cell>
        </row>
        <row r="535">
          <cell r="H535" t="str">
            <v>00118704000H52709</v>
          </cell>
        </row>
        <row r="536">
          <cell r="H536" t="str">
            <v>00118704000H43688</v>
          </cell>
        </row>
        <row r="537">
          <cell r="H537" t="str">
            <v>0011870400D283715</v>
          </cell>
        </row>
        <row r="538">
          <cell r="H538" t="str">
            <v>00118704000C32561</v>
          </cell>
        </row>
        <row r="539">
          <cell r="H539" t="str">
            <v>0011870400DW59733</v>
          </cell>
        </row>
        <row r="540">
          <cell r="H540" t="str">
            <v>0011870400DY87312</v>
          </cell>
        </row>
        <row r="541">
          <cell r="H541" t="str">
            <v>0011870400D282814</v>
          </cell>
        </row>
        <row r="542">
          <cell r="H542" t="str">
            <v>0011870400D282892</v>
          </cell>
        </row>
        <row r="543">
          <cell r="H543" t="str">
            <v>00118704000H65440</v>
          </cell>
        </row>
        <row r="544">
          <cell r="H544" t="str">
            <v>00118704000H64822</v>
          </cell>
        </row>
        <row r="545">
          <cell r="H545" t="str">
            <v>00118704000H64798</v>
          </cell>
        </row>
        <row r="546">
          <cell r="H546" t="str">
            <v>00118704000K82954</v>
          </cell>
        </row>
        <row r="547">
          <cell r="H547" t="str">
            <v>0011870400D282955</v>
          </cell>
        </row>
        <row r="548">
          <cell r="H548" t="str">
            <v>0011870400DZ40013</v>
          </cell>
        </row>
        <row r="549">
          <cell r="H549" t="str">
            <v>0011870400DY87902</v>
          </cell>
        </row>
        <row r="550">
          <cell r="H550" t="str">
            <v>00118704000C33190</v>
          </cell>
        </row>
        <row r="551">
          <cell r="H551" t="str">
            <v>00118704000C32683</v>
          </cell>
        </row>
        <row r="552">
          <cell r="H552" t="str">
            <v>0011870400D282966</v>
          </cell>
        </row>
        <row r="553">
          <cell r="H553" t="str">
            <v>00118704000C32549</v>
          </cell>
        </row>
        <row r="554">
          <cell r="H554" t="str">
            <v>00118704000H52048</v>
          </cell>
        </row>
        <row r="555">
          <cell r="H555" t="str">
            <v>00118704000N21375</v>
          </cell>
        </row>
        <row r="556">
          <cell r="H556" t="str">
            <v>0011870400GF92422</v>
          </cell>
        </row>
        <row r="557">
          <cell r="H557" t="str">
            <v>0011870400DE81402</v>
          </cell>
        </row>
        <row r="558">
          <cell r="H558" t="str">
            <v>0011870400D284286</v>
          </cell>
        </row>
        <row r="559">
          <cell r="H559" t="str">
            <v>0011870400L876681</v>
          </cell>
        </row>
        <row r="560">
          <cell r="H560" t="str">
            <v>0011870400DE81385</v>
          </cell>
        </row>
        <row r="561">
          <cell r="H561" t="str">
            <v>00118704000H45806</v>
          </cell>
        </row>
        <row r="562">
          <cell r="H562" t="str">
            <v>00118704000H43484</v>
          </cell>
        </row>
        <row r="563">
          <cell r="H563" t="str">
            <v>0011870400D176224</v>
          </cell>
        </row>
        <row r="564">
          <cell r="H564" t="str">
            <v>0011870400D176240</v>
          </cell>
        </row>
        <row r="565">
          <cell r="H565" t="str">
            <v>0011870400D283176</v>
          </cell>
        </row>
        <row r="566">
          <cell r="H566" t="str">
            <v>0011870400D283173</v>
          </cell>
        </row>
        <row r="567">
          <cell r="H567" t="str">
            <v>00118704000C31924</v>
          </cell>
        </row>
        <row r="568">
          <cell r="H568" t="str">
            <v>0011870400D283655</v>
          </cell>
        </row>
        <row r="569">
          <cell r="H569" t="str">
            <v>0011870400D283638</v>
          </cell>
        </row>
        <row r="570">
          <cell r="H570" t="str">
            <v>0011870400GJ86652</v>
          </cell>
        </row>
        <row r="571">
          <cell r="H571" t="str">
            <v>00118704000N22565</v>
          </cell>
        </row>
        <row r="572">
          <cell r="H572" t="str">
            <v>00118704000H66501</v>
          </cell>
        </row>
        <row r="573">
          <cell r="H573" t="str">
            <v>00118704000H46072</v>
          </cell>
        </row>
        <row r="574">
          <cell r="H574" t="str">
            <v>00118704000H45934</v>
          </cell>
        </row>
        <row r="575">
          <cell r="H575" t="str">
            <v>00118704000H56524</v>
          </cell>
        </row>
        <row r="576">
          <cell r="H576" t="str">
            <v>0011870400D283796</v>
          </cell>
        </row>
        <row r="577">
          <cell r="H577" t="str">
            <v>00118704000C31652</v>
          </cell>
        </row>
        <row r="578">
          <cell r="H578" t="str">
            <v>00118704000C31588</v>
          </cell>
        </row>
        <row r="579">
          <cell r="H579" t="str">
            <v>00118704000H48220</v>
          </cell>
        </row>
        <row r="580">
          <cell r="H580" t="str">
            <v>00118704000H51666</v>
          </cell>
        </row>
        <row r="581">
          <cell r="H581" t="str">
            <v>00118704000H52037</v>
          </cell>
        </row>
        <row r="582">
          <cell r="H582" t="str">
            <v>0011870400D124417</v>
          </cell>
        </row>
        <row r="583">
          <cell r="H583" t="str">
            <v>00118704000H54102</v>
          </cell>
        </row>
        <row r="584">
          <cell r="H584" t="str">
            <v>0011870400D283038</v>
          </cell>
        </row>
        <row r="585">
          <cell r="H585" t="str">
            <v>0011870400D282911</v>
          </cell>
        </row>
        <row r="586">
          <cell r="H586" t="str">
            <v>0011870400D326298</v>
          </cell>
        </row>
        <row r="587">
          <cell r="H587" t="str">
            <v>0011870400D282693</v>
          </cell>
        </row>
        <row r="588">
          <cell r="H588" t="str">
            <v>00118704000H63172</v>
          </cell>
        </row>
        <row r="589">
          <cell r="H589" t="str">
            <v>00118704000N20731</v>
          </cell>
        </row>
        <row r="590">
          <cell r="H590" t="str">
            <v>0011870400D283087</v>
          </cell>
        </row>
        <row r="591">
          <cell r="H591" t="str">
            <v>0011870400D283481</v>
          </cell>
        </row>
        <row r="592">
          <cell r="H592" t="str">
            <v>0011870400D283529</v>
          </cell>
        </row>
        <row r="593">
          <cell r="H593" t="str">
            <v>0011870400DW59229</v>
          </cell>
        </row>
        <row r="594">
          <cell r="H594" t="str">
            <v>00118704000K82482</v>
          </cell>
        </row>
        <row r="595">
          <cell r="H595" t="str">
            <v>0011870400L877235</v>
          </cell>
        </row>
        <row r="596">
          <cell r="H596" t="str">
            <v>0011870400DY87014</v>
          </cell>
        </row>
        <row r="597">
          <cell r="H597" t="str">
            <v>0011870400C999216</v>
          </cell>
        </row>
        <row r="598">
          <cell r="H598" t="str">
            <v>00118704000N22568</v>
          </cell>
        </row>
        <row r="599">
          <cell r="H599" t="str">
            <v>0011870400D125276</v>
          </cell>
        </row>
        <row r="600">
          <cell r="H600" t="str">
            <v>0011870400D125283</v>
          </cell>
        </row>
        <row r="601">
          <cell r="H601" t="str">
            <v>0011870400DY88530</v>
          </cell>
        </row>
        <row r="602">
          <cell r="H602" t="str">
            <v>00118704000A34578</v>
          </cell>
        </row>
        <row r="603">
          <cell r="H603" t="str">
            <v>00118704000A38060</v>
          </cell>
        </row>
        <row r="604">
          <cell r="H604" t="str">
            <v>00118704000H67464</v>
          </cell>
        </row>
        <row r="605">
          <cell r="H605" t="str">
            <v>00118704000H64412</v>
          </cell>
        </row>
        <row r="606">
          <cell r="H606" t="str">
            <v>00118704000K81339</v>
          </cell>
        </row>
        <row r="607">
          <cell r="H607" t="str">
            <v>00118704000H53695</v>
          </cell>
        </row>
        <row r="608">
          <cell r="H608" t="str">
            <v>00118704000K79868</v>
          </cell>
        </row>
        <row r="609">
          <cell r="H609" t="str">
            <v>00118704000N18627</v>
          </cell>
        </row>
        <row r="610">
          <cell r="H610" t="str">
            <v>00118704000H44962</v>
          </cell>
        </row>
        <row r="611">
          <cell r="H611" t="str">
            <v>00118704000H47874</v>
          </cell>
        </row>
        <row r="612">
          <cell r="H612" t="str">
            <v>0011870400D282608</v>
          </cell>
        </row>
        <row r="613">
          <cell r="H613" t="str">
            <v>0011870400GF92333</v>
          </cell>
        </row>
        <row r="614">
          <cell r="H614" t="str">
            <v>00118704000C31665</v>
          </cell>
        </row>
        <row r="615">
          <cell r="H615" t="str">
            <v>0011870400D125222</v>
          </cell>
        </row>
        <row r="616">
          <cell r="H616" t="str">
            <v>0011870400GJ86648</v>
          </cell>
        </row>
        <row r="617">
          <cell r="H617" t="str">
            <v>0011870400D125219</v>
          </cell>
        </row>
        <row r="618">
          <cell r="H618" t="str">
            <v>0011870400DX06567</v>
          </cell>
        </row>
        <row r="619">
          <cell r="H619" t="str">
            <v>0011870400DY87325</v>
          </cell>
        </row>
        <row r="620">
          <cell r="H620" t="str">
            <v>0011870400DZ00532</v>
          </cell>
        </row>
        <row r="621">
          <cell r="H621" t="str">
            <v>0011870400D124351</v>
          </cell>
        </row>
        <row r="622">
          <cell r="H622" t="str">
            <v>0011870400D283627</v>
          </cell>
        </row>
        <row r="623">
          <cell r="H623" t="str">
            <v>0011870400D283401</v>
          </cell>
        </row>
        <row r="624">
          <cell r="H624" t="str">
            <v>0011870400D283203</v>
          </cell>
        </row>
        <row r="625">
          <cell r="H625" t="str">
            <v>0011870400D283247</v>
          </cell>
        </row>
        <row r="626">
          <cell r="H626" t="str">
            <v>0011870400D283756</v>
          </cell>
        </row>
        <row r="627">
          <cell r="H627" t="str">
            <v>00118704000C31453</v>
          </cell>
        </row>
        <row r="628">
          <cell r="H628" t="str">
            <v>00118704000C31600</v>
          </cell>
        </row>
        <row r="629">
          <cell r="H629" t="str">
            <v>00118704000C31614</v>
          </cell>
        </row>
        <row r="630">
          <cell r="H630" t="str">
            <v>00118704000A42658</v>
          </cell>
        </row>
        <row r="631">
          <cell r="H631" t="str">
            <v>0011870400D283437</v>
          </cell>
        </row>
        <row r="632">
          <cell r="H632" t="str">
            <v>00118704000E27237</v>
          </cell>
        </row>
        <row r="633">
          <cell r="H633" t="str">
            <v>00118704000N23322</v>
          </cell>
        </row>
        <row r="634">
          <cell r="H634" t="str">
            <v>0011870400C998974</v>
          </cell>
        </row>
        <row r="635">
          <cell r="H635" t="str">
            <v>00118704000H55663</v>
          </cell>
        </row>
        <row r="636">
          <cell r="H636" t="str">
            <v>00118704000H58789</v>
          </cell>
        </row>
        <row r="637">
          <cell r="H637" t="str">
            <v>0011870400D283536</v>
          </cell>
        </row>
        <row r="638">
          <cell r="H638" t="str">
            <v>00118704000C31634</v>
          </cell>
        </row>
        <row r="639">
          <cell r="H639" t="str">
            <v>00118704000H57318</v>
          </cell>
        </row>
        <row r="640">
          <cell r="H640" t="str">
            <v>00118704000H56103</v>
          </cell>
        </row>
        <row r="641">
          <cell r="H641" t="str">
            <v>0011870400D283343</v>
          </cell>
        </row>
        <row r="642">
          <cell r="H642" t="str">
            <v>0011870400D282325</v>
          </cell>
        </row>
        <row r="643">
          <cell r="H643" t="str">
            <v>00118704000C31579</v>
          </cell>
        </row>
        <row r="644">
          <cell r="H644" t="str">
            <v>00118704000C31610</v>
          </cell>
        </row>
        <row r="645">
          <cell r="H645" t="str">
            <v>00118704000A37654</v>
          </cell>
        </row>
        <row r="646">
          <cell r="H646" t="str">
            <v>00118704000H67472</v>
          </cell>
        </row>
        <row r="647">
          <cell r="H647" t="str">
            <v>00118704000N22235</v>
          </cell>
        </row>
        <row r="648">
          <cell r="H648" t="str">
            <v>00118704000H56502</v>
          </cell>
        </row>
        <row r="649">
          <cell r="H649" t="str">
            <v>00118704000H66473</v>
          </cell>
        </row>
        <row r="650">
          <cell r="H650" t="str">
            <v>00118704000H58822</v>
          </cell>
        </row>
        <row r="651">
          <cell r="H651" t="str">
            <v>00118704000H55828</v>
          </cell>
        </row>
        <row r="652">
          <cell r="H652" t="str">
            <v>00118704000C31347</v>
          </cell>
        </row>
        <row r="653">
          <cell r="H653" t="str">
            <v>00118704000C31354</v>
          </cell>
        </row>
        <row r="654">
          <cell r="H654" t="str">
            <v>00118704000C39492</v>
          </cell>
        </row>
        <row r="655">
          <cell r="H655" t="str">
            <v>00118704000K80840</v>
          </cell>
        </row>
        <row r="656">
          <cell r="H656" t="str">
            <v>0011870400D282604</v>
          </cell>
        </row>
        <row r="657">
          <cell r="H657" t="str">
            <v>0011870400D282605</v>
          </cell>
        </row>
        <row r="658">
          <cell r="H658" t="str">
            <v>0011870400D283149</v>
          </cell>
        </row>
        <row r="659">
          <cell r="H659" t="str">
            <v>00118704000G58741</v>
          </cell>
        </row>
        <row r="660">
          <cell r="H660" t="str">
            <v>00118704000C31206</v>
          </cell>
        </row>
        <row r="661">
          <cell r="H661" t="str">
            <v>00118704000G58732</v>
          </cell>
        </row>
        <row r="662">
          <cell r="H662" t="str">
            <v>0011870400D283954</v>
          </cell>
        </row>
        <row r="663">
          <cell r="H663" t="str">
            <v>00118704000N21378</v>
          </cell>
        </row>
        <row r="664">
          <cell r="H664" t="str">
            <v>00118704000K80428</v>
          </cell>
        </row>
        <row r="665">
          <cell r="H665" t="str">
            <v>0011870400D283898</v>
          </cell>
        </row>
        <row r="666">
          <cell r="H666" t="str">
            <v>0011870400D283929</v>
          </cell>
        </row>
        <row r="667">
          <cell r="H667" t="str">
            <v>0011870400D283958</v>
          </cell>
        </row>
        <row r="668">
          <cell r="H668" t="str">
            <v>00118704000K81004</v>
          </cell>
        </row>
        <row r="669">
          <cell r="H669" t="str">
            <v>00118704000H45373</v>
          </cell>
        </row>
        <row r="670">
          <cell r="H670" t="str">
            <v>00118704000H63265</v>
          </cell>
        </row>
        <row r="671">
          <cell r="H671" t="str">
            <v>00118704000K82386</v>
          </cell>
        </row>
        <row r="672">
          <cell r="H672" t="str">
            <v>00118704000N19789</v>
          </cell>
        </row>
        <row r="673">
          <cell r="H673" t="str">
            <v>0011870400D124667</v>
          </cell>
        </row>
        <row r="674">
          <cell r="H674" t="str">
            <v>0011870400D124679</v>
          </cell>
        </row>
        <row r="675">
          <cell r="H675" t="str">
            <v>0011870400L899932</v>
          </cell>
        </row>
        <row r="676">
          <cell r="H676" t="str">
            <v>0011870400GF92406</v>
          </cell>
        </row>
        <row r="677">
          <cell r="H677" t="str">
            <v>00118704000K82174</v>
          </cell>
        </row>
        <row r="678">
          <cell r="H678" t="str">
            <v>0011870400D283112</v>
          </cell>
        </row>
        <row r="679">
          <cell r="H679" t="str">
            <v>0011870400D283067</v>
          </cell>
        </row>
        <row r="680">
          <cell r="H680" t="str">
            <v>0011870400DY88148</v>
          </cell>
        </row>
        <row r="681">
          <cell r="H681" t="str">
            <v>0011870400DY88204</v>
          </cell>
        </row>
        <row r="682">
          <cell r="H682" t="str">
            <v>00118704000K83280</v>
          </cell>
        </row>
        <row r="683">
          <cell r="H683" t="str">
            <v>00118704000H55202</v>
          </cell>
        </row>
        <row r="684">
          <cell r="H684" t="str">
            <v>00118704000H63475</v>
          </cell>
        </row>
        <row r="685">
          <cell r="H685" t="str">
            <v>00118804000K86298</v>
          </cell>
        </row>
        <row r="686">
          <cell r="H686" t="str">
            <v>00118804000N35147</v>
          </cell>
        </row>
        <row r="687">
          <cell r="H687" t="str">
            <v>00118804000N36051</v>
          </cell>
        </row>
        <row r="688">
          <cell r="H688" t="str">
            <v>00118804000N36212</v>
          </cell>
        </row>
        <row r="689">
          <cell r="H689" t="str">
            <v>00118804000N38499</v>
          </cell>
        </row>
        <row r="690">
          <cell r="H690" t="str">
            <v>00118804000N38550</v>
          </cell>
        </row>
        <row r="691">
          <cell r="H691" t="str">
            <v>00118804000N38582</v>
          </cell>
        </row>
        <row r="692">
          <cell r="H692" t="str">
            <v>0011880400D496035</v>
          </cell>
        </row>
        <row r="693">
          <cell r="H693" t="str">
            <v>0011880400D496050</v>
          </cell>
        </row>
        <row r="694">
          <cell r="H694" t="str">
            <v>0011880400D496226</v>
          </cell>
        </row>
        <row r="695">
          <cell r="H695" t="str">
            <v>0011880400D496554</v>
          </cell>
        </row>
        <row r="696">
          <cell r="H696" t="str">
            <v>0011880400D496760</v>
          </cell>
        </row>
        <row r="697">
          <cell r="H697" t="str">
            <v>0011880400D497507</v>
          </cell>
        </row>
        <row r="698">
          <cell r="H698" t="str">
            <v>0011880400D497978</v>
          </cell>
        </row>
        <row r="699">
          <cell r="H699" t="str">
            <v>0011880400D498373</v>
          </cell>
        </row>
        <row r="700">
          <cell r="H700" t="str">
            <v>0011880400D049415</v>
          </cell>
        </row>
        <row r="701">
          <cell r="H701" t="str">
            <v>0011880400V260218</v>
          </cell>
        </row>
        <row r="702">
          <cell r="H702" t="str">
            <v>0011880400F667786</v>
          </cell>
        </row>
        <row r="703">
          <cell r="H703" t="str">
            <v>0011880400D494257</v>
          </cell>
        </row>
        <row r="704">
          <cell r="H704" t="str">
            <v>0011880400V260956</v>
          </cell>
        </row>
        <row r="705">
          <cell r="H705" t="str">
            <v>0011880400D494382</v>
          </cell>
        </row>
        <row r="706">
          <cell r="H706" t="str">
            <v>0011880400D049847</v>
          </cell>
        </row>
        <row r="707">
          <cell r="H707" t="str">
            <v>0011880400D049872</v>
          </cell>
        </row>
        <row r="708">
          <cell r="H708" t="str">
            <v>0011880400D049952</v>
          </cell>
        </row>
        <row r="709">
          <cell r="H709" t="str">
            <v>0011880400F668140</v>
          </cell>
        </row>
        <row r="710">
          <cell r="H710" t="str">
            <v>0011880400D495727</v>
          </cell>
        </row>
        <row r="711">
          <cell r="H711" t="str">
            <v>00118804000K85402</v>
          </cell>
        </row>
        <row r="712">
          <cell r="H712" t="str">
            <v>00118804000K85190</v>
          </cell>
        </row>
        <row r="713">
          <cell r="H713" t="str">
            <v>00118804000K86845</v>
          </cell>
        </row>
        <row r="714">
          <cell r="H714" t="str">
            <v>0011880400D772404</v>
          </cell>
        </row>
        <row r="715">
          <cell r="H715" t="str">
            <v>0011880400D772442</v>
          </cell>
        </row>
        <row r="716">
          <cell r="H716" t="str">
            <v>0011880400D770765</v>
          </cell>
        </row>
        <row r="717">
          <cell r="H717" t="str">
            <v>0011880400D771282</v>
          </cell>
        </row>
        <row r="718">
          <cell r="H718" t="str">
            <v>0011880400D496145</v>
          </cell>
        </row>
        <row r="719">
          <cell r="H719" t="str">
            <v>0011880400D496164</v>
          </cell>
        </row>
        <row r="720">
          <cell r="H720" t="str">
            <v>0011880400DY46523</v>
          </cell>
        </row>
        <row r="721">
          <cell r="H721" t="str">
            <v>0011880400DY53634</v>
          </cell>
        </row>
        <row r="722">
          <cell r="H722" t="str">
            <v>0011880400DY53021</v>
          </cell>
        </row>
        <row r="723">
          <cell r="H723" t="str">
            <v>0011880400D496746</v>
          </cell>
        </row>
        <row r="724">
          <cell r="H724" t="str">
            <v>0011880400D496843</v>
          </cell>
        </row>
        <row r="725">
          <cell r="H725" t="str">
            <v>00118804000F31108</v>
          </cell>
        </row>
        <row r="726">
          <cell r="H726" t="str">
            <v>00118804000F28338</v>
          </cell>
        </row>
        <row r="727">
          <cell r="H727" t="str">
            <v>00118804000F28964</v>
          </cell>
        </row>
        <row r="728">
          <cell r="H728" t="str">
            <v>00118804000H98430</v>
          </cell>
        </row>
        <row r="729">
          <cell r="H729" t="str">
            <v>00118804000H98602</v>
          </cell>
        </row>
        <row r="730">
          <cell r="H730" t="str">
            <v>00118804000H95748</v>
          </cell>
        </row>
        <row r="731">
          <cell r="H731" t="str">
            <v>0011880400NP99818</v>
          </cell>
        </row>
        <row r="732">
          <cell r="H732" t="str">
            <v>0011880400NP99841</v>
          </cell>
        </row>
        <row r="733">
          <cell r="H733" t="str">
            <v>0011880400NP99858</v>
          </cell>
        </row>
        <row r="734">
          <cell r="H734" t="str">
            <v>0011880400NP99861</v>
          </cell>
        </row>
        <row r="735">
          <cell r="H735" t="str">
            <v>0011880400NN95109</v>
          </cell>
        </row>
        <row r="736">
          <cell r="H736" t="str">
            <v>0011880400D049967</v>
          </cell>
        </row>
        <row r="737">
          <cell r="H737" t="str">
            <v>0011880400D049980</v>
          </cell>
        </row>
        <row r="738">
          <cell r="H738" t="str">
            <v>0011880400DU34429</v>
          </cell>
        </row>
        <row r="739">
          <cell r="H739" t="str">
            <v>0011880400DU34432</v>
          </cell>
        </row>
        <row r="740">
          <cell r="H740" t="str">
            <v>0011880400DU34437</v>
          </cell>
        </row>
        <row r="741">
          <cell r="H741" t="str">
            <v>0011880400DY55971</v>
          </cell>
        </row>
        <row r="742">
          <cell r="H742" t="str">
            <v>0011880400DY56003</v>
          </cell>
        </row>
        <row r="743">
          <cell r="H743" t="str">
            <v>0011880400DY52051</v>
          </cell>
        </row>
        <row r="744">
          <cell r="H744" t="str">
            <v>0011880400DY48471</v>
          </cell>
        </row>
        <row r="745">
          <cell r="H745" t="str">
            <v>0011880400DY55524</v>
          </cell>
        </row>
        <row r="746">
          <cell r="H746" t="str">
            <v>0011880400DY54251</v>
          </cell>
        </row>
        <row r="747">
          <cell r="H747" t="str">
            <v>0011880400DY54780</v>
          </cell>
        </row>
        <row r="748">
          <cell r="H748" t="str">
            <v>0011880400DY55852</v>
          </cell>
        </row>
        <row r="749">
          <cell r="H749" t="str">
            <v>0011880400NN95135</v>
          </cell>
        </row>
        <row r="750">
          <cell r="H750" t="str">
            <v>00118804000N38527</v>
          </cell>
        </row>
        <row r="751">
          <cell r="H751" t="str">
            <v>00118804000N38561</v>
          </cell>
        </row>
        <row r="752">
          <cell r="H752" t="str">
            <v>00118804000N34740</v>
          </cell>
        </row>
        <row r="753">
          <cell r="H753" t="str">
            <v>0011880400NP99942</v>
          </cell>
        </row>
        <row r="754">
          <cell r="H754" t="str">
            <v>00118804000N34907</v>
          </cell>
        </row>
        <row r="755">
          <cell r="H755" t="str">
            <v>00118804000N35114</v>
          </cell>
        </row>
        <row r="756">
          <cell r="H756" t="str">
            <v>00118804000N38078</v>
          </cell>
        </row>
        <row r="757">
          <cell r="H757" t="str">
            <v>0011880400C988982</v>
          </cell>
        </row>
        <row r="758">
          <cell r="H758" t="str">
            <v>0011880400C989072</v>
          </cell>
        </row>
        <row r="759">
          <cell r="H759" t="str">
            <v>0011880400C989101</v>
          </cell>
        </row>
        <row r="760">
          <cell r="H760" t="str">
            <v>0011880400DY55267</v>
          </cell>
        </row>
        <row r="761">
          <cell r="H761" t="str">
            <v>0011880400DU50480</v>
          </cell>
        </row>
        <row r="762">
          <cell r="H762" t="str">
            <v>0011880400DU47700</v>
          </cell>
        </row>
        <row r="763">
          <cell r="H763" t="str">
            <v>0011880400DU47969</v>
          </cell>
        </row>
        <row r="764">
          <cell r="H764" t="str">
            <v>0011880400DU51230</v>
          </cell>
        </row>
        <row r="765">
          <cell r="H765" t="str">
            <v>0011880400DU51563</v>
          </cell>
        </row>
        <row r="766">
          <cell r="H766" t="str">
            <v>0011880400DX11204</v>
          </cell>
        </row>
        <row r="767">
          <cell r="H767" t="str">
            <v>0011880400D268611</v>
          </cell>
        </row>
        <row r="768">
          <cell r="H768" t="str">
            <v>0011880400D268666</v>
          </cell>
        </row>
        <row r="769">
          <cell r="H769" t="str">
            <v>0011880400D267134</v>
          </cell>
        </row>
        <row r="770">
          <cell r="H770" t="str">
            <v>0011880400DY48497</v>
          </cell>
        </row>
        <row r="771">
          <cell r="H771" t="str">
            <v>0011880400D263955</v>
          </cell>
        </row>
        <row r="772">
          <cell r="H772" t="str">
            <v>0011880400DY48528</v>
          </cell>
        </row>
        <row r="773">
          <cell r="H773" t="str">
            <v>0011880400DY48547</v>
          </cell>
        </row>
        <row r="774">
          <cell r="H774" t="str">
            <v>0011880400D268006</v>
          </cell>
        </row>
        <row r="775">
          <cell r="H775" t="str">
            <v>0011880400D268100</v>
          </cell>
        </row>
        <row r="776">
          <cell r="H776" t="str">
            <v>0011880400DZ95709</v>
          </cell>
        </row>
        <row r="777">
          <cell r="H777" t="str">
            <v>0011880400D263057</v>
          </cell>
        </row>
        <row r="778">
          <cell r="H778" t="str">
            <v>0011880400D270059</v>
          </cell>
        </row>
        <row r="779">
          <cell r="H779" t="str">
            <v>0011880400D266821</v>
          </cell>
        </row>
        <row r="780">
          <cell r="H780" t="str">
            <v>0011880400D266953</v>
          </cell>
        </row>
        <row r="781">
          <cell r="H781" t="str">
            <v>0011880400D267008</v>
          </cell>
        </row>
        <row r="782">
          <cell r="H782" t="str">
            <v>0011880400D268146</v>
          </cell>
        </row>
        <row r="783">
          <cell r="H783" t="str">
            <v>0011880400D268149</v>
          </cell>
        </row>
        <row r="784">
          <cell r="H784" t="str">
            <v>0011880400D268152</v>
          </cell>
        </row>
        <row r="785">
          <cell r="H785" t="str">
            <v>0011880400D265360</v>
          </cell>
        </row>
        <row r="786">
          <cell r="H786" t="str">
            <v>0011880400D070281</v>
          </cell>
        </row>
        <row r="787">
          <cell r="H787" t="str">
            <v>0011880400D080657</v>
          </cell>
        </row>
        <row r="788">
          <cell r="H788" t="str">
            <v>0011880400VW98929</v>
          </cell>
        </row>
        <row r="789">
          <cell r="H789" t="str">
            <v>0011880400D270608</v>
          </cell>
        </row>
        <row r="790">
          <cell r="H790" t="str">
            <v>0011880400DY40214</v>
          </cell>
        </row>
        <row r="791">
          <cell r="H791" t="str">
            <v>0011880400DY04910</v>
          </cell>
        </row>
        <row r="792">
          <cell r="H792" t="str">
            <v>0011880400NN94972</v>
          </cell>
        </row>
        <row r="793">
          <cell r="H793" t="str">
            <v>0011880400D264870</v>
          </cell>
        </row>
        <row r="794">
          <cell r="H794" t="str">
            <v>0011880400F675532</v>
          </cell>
        </row>
        <row r="795">
          <cell r="H795" t="str">
            <v>0011880400F677998</v>
          </cell>
        </row>
        <row r="796">
          <cell r="H796" t="str">
            <v>0011880400DY04141</v>
          </cell>
        </row>
        <row r="797">
          <cell r="H797" t="str">
            <v>0011880400DY42778</v>
          </cell>
        </row>
        <row r="798">
          <cell r="H798" t="str">
            <v>0011880400GH95397</v>
          </cell>
        </row>
        <row r="799">
          <cell r="H799" t="str">
            <v>0011880400F671189</v>
          </cell>
        </row>
        <row r="800">
          <cell r="H800" t="str">
            <v>0011880400D046578</v>
          </cell>
        </row>
        <row r="801">
          <cell r="H801" t="str">
            <v>0011880400DZ97534</v>
          </cell>
        </row>
        <row r="802">
          <cell r="H802" t="str">
            <v>0011880400DZ97574</v>
          </cell>
        </row>
        <row r="803">
          <cell r="H803" t="str">
            <v>0011880400DZ97654</v>
          </cell>
        </row>
        <row r="804">
          <cell r="H804" t="str">
            <v>0011880400D070083</v>
          </cell>
        </row>
        <row r="805">
          <cell r="H805" t="str">
            <v>00118804000F19461</v>
          </cell>
        </row>
        <row r="806">
          <cell r="H806" t="str">
            <v>0011880400D048011</v>
          </cell>
        </row>
        <row r="807">
          <cell r="H807" t="str">
            <v>0011880400D048111</v>
          </cell>
        </row>
        <row r="808">
          <cell r="H808" t="str">
            <v>0011880400DY45199</v>
          </cell>
        </row>
        <row r="809">
          <cell r="H809" t="str">
            <v>00118804000F11344</v>
          </cell>
        </row>
        <row r="810">
          <cell r="H810" t="str">
            <v>00118804000F21803</v>
          </cell>
        </row>
        <row r="811">
          <cell r="H811" t="str">
            <v>0011880400DY47322</v>
          </cell>
        </row>
        <row r="812">
          <cell r="H812" t="str">
            <v>0011880400DY46712</v>
          </cell>
        </row>
        <row r="813">
          <cell r="H813" t="str">
            <v>0011880400DY53875</v>
          </cell>
        </row>
        <row r="814">
          <cell r="H814" t="str">
            <v>0011880400DY50891</v>
          </cell>
        </row>
        <row r="815">
          <cell r="H815" t="str">
            <v>0011880400D046790</v>
          </cell>
        </row>
        <row r="816">
          <cell r="H816" t="str">
            <v>0011880400DZ97046</v>
          </cell>
        </row>
        <row r="817">
          <cell r="H817" t="str">
            <v>00118804000H96539</v>
          </cell>
        </row>
        <row r="818">
          <cell r="H818" t="str">
            <v>00118804000H96895</v>
          </cell>
        </row>
        <row r="819">
          <cell r="H819" t="str">
            <v>0011880400D268141</v>
          </cell>
        </row>
        <row r="820">
          <cell r="H820" t="str">
            <v>0011880400D268176</v>
          </cell>
        </row>
        <row r="821">
          <cell r="H821" t="str">
            <v>0011880400D268406</v>
          </cell>
        </row>
        <row r="822">
          <cell r="H822" t="str">
            <v>0011880400D049183</v>
          </cell>
        </row>
        <row r="823">
          <cell r="H823" t="str">
            <v>0011880400D049181</v>
          </cell>
        </row>
        <row r="824">
          <cell r="H824" t="str">
            <v>0011880400V260699</v>
          </cell>
        </row>
        <row r="825">
          <cell r="H825" t="str">
            <v>0011880400DY13484</v>
          </cell>
        </row>
        <row r="826">
          <cell r="H826" t="str">
            <v>0011880400DY62699</v>
          </cell>
        </row>
        <row r="827">
          <cell r="H827" t="str">
            <v>0011880400D046576</v>
          </cell>
        </row>
        <row r="828">
          <cell r="H828" t="str">
            <v>0011880400D264657</v>
          </cell>
        </row>
        <row r="829">
          <cell r="H829" t="str">
            <v>0011880400D046678</v>
          </cell>
        </row>
        <row r="830">
          <cell r="H830" t="str">
            <v>0011880400D048719</v>
          </cell>
        </row>
        <row r="831">
          <cell r="H831" t="str">
            <v>0011880400DX13019</v>
          </cell>
        </row>
        <row r="832">
          <cell r="H832" t="str">
            <v>0011880400D073166</v>
          </cell>
        </row>
        <row r="833">
          <cell r="H833" t="str">
            <v>0011880400D049403</v>
          </cell>
        </row>
        <row r="834">
          <cell r="H834" t="str">
            <v>0011880400DU34440</v>
          </cell>
        </row>
        <row r="835">
          <cell r="H835" t="str">
            <v>0011880400DU50192</v>
          </cell>
        </row>
        <row r="836">
          <cell r="H836" t="str">
            <v>0011880400DU34715</v>
          </cell>
        </row>
        <row r="837">
          <cell r="H837" t="str">
            <v>0011880400DY05549</v>
          </cell>
        </row>
        <row r="838">
          <cell r="H838" t="str">
            <v>0011880400DY53739</v>
          </cell>
        </row>
        <row r="839">
          <cell r="H839" t="str">
            <v>0011880400DY53738</v>
          </cell>
        </row>
        <row r="840">
          <cell r="H840" t="str">
            <v>0011880400DY46330</v>
          </cell>
        </row>
        <row r="841">
          <cell r="H841" t="str">
            <v>0011880400DY46361</v>
          </cell>
        </row>
        <row r="842">
          <cell r="H842" t="str">
            <v>0011880400NP99978</v>
          </cell>
        </row>
        <row r="843">
          <cell r="H843" t="str">
            <v>00118804000N38204</v>
          </cell>
        </row>
        <row r="844">
          <cell r="H844" t="str">
            <v>00118804000N38323</v>
          </cell>
        </row>
        <row r="845">
          <cell r="H845" t="str">
            <v>00118804000N38506</v>
          </cell>
        </row>
        <row r="846">
          <cell r="H846" t="str">
            <v>00118804000N36856</v>
          </cell>
        </row>
        <row r="847">
          <cell r="H847" t="str">
            <v>0011880400DY42771</v>
          </cell>
        </row>
        <row r="848">
          <cell r="H848" t="str">
            <v>0011880400DY42829</v>
          </cell>
        </row>
        <row r="849">
          <cell r="H849" t="str">
            <v>00118804000N35112</v>
          </cell>
        </row>
        <row r="850">
          <cell r="H850" t="str">
            <v>0011880400DU30784</v>
          </cell>
        </row>
        <row r="851">
          <cell r="H851" t="str">
            <v>0011880400DU42847</v>
          </cell>
        </row>
        <row r="852">
          <cell r="H852" t="str">
            <v>00118804000N36411</v>
          </cell>
        </row>
        <row r="853">
          <cell r="H853" t="str">
            <v>0011880400GJ87384</v>
          </cell>
        </row>
        <row r="854">
          <cell r="H854" t="str">
            <v>00118804000N35530</v>
          </cell>
        </row>
        <row r="855">
          <cell r="H855" t="str">
            <v>00118804000N37988</v>
          </cell>
        </row>
        <row r="856">
          <cell r="H856" t="str">
            <v>00118804000N36415</v>
          </cell>
        </row>
        <row r="857">
          <cell r="H857" t="str">
            <v>00118804000N36431</v>
          </cell>
        </row>
        <row r="858">
          <cell r="H858" t="str">
            <v>00118804000N36700</v>
          </cell>
        </row>
        <row r="859">
          <cell r="H859" t="str">
            <v>0011880400NP99944</v>
          </cell>
        </row>
        <row r="860">
          <cell r="H860" t="str">
            <v>00118804000N36706</v>
          </cell>
        </row>
        <row r="861">
          <cell r="H861" t="str">
            <v>0011880400NP99950</v>
          </cell>
        </row>
        <row r="862">
          <cell r="H862" t="str">
            <v>00118804000N38560</v>
          </cell>
        </row>
        <row r="863">
          <cell r="H863" t="str">
            <v>0011880400DZ39661</v>
          </cell>
        </row>
        <row r="864">
          <cell r="H864" t="str">
            <v>0011880400DU44801</v>
          </cell>
        </row>
        <row r="865">
          <cell r="H865" t="str">
            <v>0011880400DU31591</v>
          </cell>
        </row>
        <row r="866">
          <cell r="H866" t="str">
            <v>0011880400DY18190</v>
          </cell>
        </row>
        <row r="867">
          <cell r="H867" t="str">
            <v>0011880400DY60898</v>
          </cell>
        </row>
        <row r="868">
          <cell r="H868" t="str">
            <v>0011880400DY48484</v>
          </cell>
        </row>
        <row r="869">
          <cell r="H869" t="str">
            <v>0011880400DU43614</v>
          </cell>
        </row>
        <row r="870">
          <cell r="H870" t="str">
            <v>0011880400D046295</v>
          </cell>
        </row>
        <row r="871">
          <cell r="H871" t="str">
            <v>0011880400DY49144</v>
          </cell>
        </row>
        <row r="872">
          <cell r="H872" t="str">
            <v>0011880400D045143</v>
          </cell>
        </row>
        <row r="873">
          <cell r="H873" t="str">
            <v>0011880400D046363</v>
          </cell>
        </row>
        <row r="874">
          <cell r="H874" t="str">
            <v>0011880400DZ96723</v>
          </cell>
        </row>
        <row r="875">
          <cell r="H875" t="str">
            <v>0011880400D046350</v>
          </cell>
        </row>
        <row r="876">
          <cell r="H876" t="str">
            <v>0011880400DZ94814</v>
          </cell>
        </row>
        <row r="877">
          <cell r="H877" t="str">
            <v>0011880400DZ94846</v>
          </cell>
        </row>
        <row r="878">
          <cell r="H878" t="str">
            <v>0011880400D046244</v>
          </cell>
        </row>
        <row r="879">
          <cell r="H879" t="str">
            <v>0011880400D046266</v>
          </cell>
        </row>
        <row r="880">
          <cell r="H880" t="str">
            <v>0011880400D046265</v>
          </cell>
        </row>
        <row r="881">
          <cell r="H881" t="str">
            <v>0011880400D046287</v>
          </cell>
        </row>
        <row r="882">
          <cell r="H882" t="str">
            <v>0011880400DY50783</v>
          </cell>
        </row>
        <row r="883">
          <cell r="H883" t="str">
            <v>0011880400D046100</v>
          </cell>
        </row>
        <row r="884">
          <cell r="H884" t="str">
            <v>0011880400DY50869</v>
          </cell>
        </row>
        <row r="885">
          <cell r="H885" t="str">
            <v>0011880400DY54769</v>
          </cell>
        </row>
        <row r="886">
          <cell r="H886" t="str">
            <v>0011880400DY54781</v>
          </cell>
        </row>
        <row r="887">
          <cell r="H887" t="str">
            <v>0011880400DY46844</v>
          </cell>
        </row>
        <row r="888">
          <cell r="H888" t="str">
            <v>0011880400DY55572</v>
          </cell>
        </row>
        <row r="889">
          <cell r="H889" t="str">
            <v>0011880400DX08916</v>
          </cell>
        </row>
        <row r="890">
          <cell r="H890" t="str">
            <v>0011880400DY55054</v>
          </cell>
        </row>
        <row r="891">
          <cell r="H891" t="str">
            <v>0011880400DY55057</v>
          </cell>
        </row>
        <row r="892">
          <cell r="H892" t="str">
            <v>0011880400D047715</v>
          </cell>
        </row>
        <row r="893">
          <cell r="H893" t="str">
            <v>0011880400D047906</v>
          </cell>
        </row>
        <row r="894">
          <cell r="H894" t="str">
            <v>0011880400NN68020</v>
          </cell>
        </row>
        <row r="895">
          <cell r="H895" t="str">
            <v>0011880400D772437</v>
          </cell>
        </row>
        <row r="896">
          <cell r="H896" t="str">
            <v>0011880400DY54252</v>
          </cell>
        </row>
        <row r="897">
          <cell r="H897" t="str">
            <v>0011880400DY54250</v>
          </cell>
        </row>
        <row r="898">
          <cell r="H898" t="str">
            <v>0011880400DY54253</v>
          </cell>
        </row>
        <row r="899">
          <cell r="H899" t="str">
            <v>0011880400DU48326</v>
          </cell>
        </row>
        <row r="900">
          <cell r="H900" t="str">
            <v>0011880400DY53160</v>
          </cell>
        </row>
        <row r="901">
          <cell r="H901" t="str">
            <v>0011880400DU48643</v>
          </cell>
        </row>
        <row r="902">
          <cell r="H902" t="str">
            <v>00118804000K86467</v>
          </cell>
        </row>
        <row r="903">
          <cell r="H903" t="str">
            <v>0011880400D269638</v>
          </cell>
        </row>
        <row r="904">
          <cell r="H904" t="str">
            <v>0011880400D262941</v>
          </cell>
        </row>
        <row r="905">
          <cell r="H905" t="str">
            <v>0011880400D262984</v>
          </cell>
        </row>
        <row r="906">
          <cell r="H906" t="str">
            <v>0011880400D269931</v>
          </cell>
        </row>
        <row r="907">
          <cell r="H907" t="str">
            <v>0011880400D047120</v>
          </cell>
        </row>
        <row r="908">
          <cell r="H908" t="str">
            <v>0011880400D268776</v>
          </cell>
        </row>
        <row r="909">
          <cell r="H909" t="str">
            <v>0011880400D262108</v>
          </cell>
        </row>
        <row r="910">
          <cell r="H910" t="str">
            <v>0011880400DU52571</v>
          </cell>
        </row>
        <row r="911">
          <cell r="H911" t="str">
            <v>0011880400DU52582</v>
          </cell>
        </row>
        <row r="912">
          <cell r="H912" t="str">
            <v>0011880400D047235</v>
          </cell>
        </row>
        <row r="913">
          <cell r="H913" t="str">
            <v>0011880400D264439</v>
          </cell>
        </row>
        <row r="914">
          <cell r="H914" t="str">
            <v>0011880400DY06133</v>
          </cell>
        </row>
        <row r="915">
          <cell r="H915" t="str">
            <v>0011880400DY06132</v>
          </cell>
        </row>
        <row r="916">
          <cell r="H916" t="str">
            <v>0011880400DY06385</v>
          </cell>
        </row>
        <row r="917">
          <cell r="H917" t="str">
            <v>00118804000N35191</v>
          </cell>
        </row>
        <row r="918">
          <cell r="H918" t="str">
            <v>00118804000N34029</v>
          </cell>
        </row>
        <row r="919">
          <cell r="H919" t="str">
            <v>0011880400D048081</v>
          </cell>
        </row>
        <row r="920">
          <cell r="H920" t="str">
            <v>0011880400D048090</v>
          </cell>
        </row>
        <row r="921">
          <cell r="H921" t="str">
            <v>0011880400D048092</v>
          </cell>
        </row>
        <row r="922">
          <cell r="H922" t="str">
            <v>00118804000H97185</v>
          </cell>
        </row>
        <row r="923">
          <cell r="H923" t="str">
            <v>0011880400D049269</v>
          </cell>
        </row>
        <row r="924">
          <cell r="H924" t="str">
            <v>0011880400D048999</v>
          </cell>
        </row>
        <row r="925">
          <cell r="H925" t="str">
            <v>0011880400D049086</v>
          </cell>
        </row>
        <row r="926">
          <cell r="H926" t="str">
            <v>00118804000H95845</v>
          </cell>
        </row>
        <row r="927">
          <cell r="H927" t="str">
            <v>00118804000H96230</v>
          </cell>
        </row>
        <row r="928">
          <cell r="H928" t="str">
            <v>00118804000K86736</v>
          </cell>
        </row>
        <row r="929">
          <cell r="H929" t="str">
            <v>00118804000H97957</v>
          </cell>
        </row>
        <row r="930">
          <cell r="H930" t="str">
            <v>0011880400DY46501</v>
          </cell>
        </row>
        <row r="931">
          <cell r="H931" t="str">
            <v>00118804000K86404</v>
          </cell>
        </row>
        <row r="932">
          <cell r="H932" t="str">
            <v>00118804000K86435</v>
          </cell>
        </row>
        <row r="933">
          <cell r="H933" t="str">
            <v>00118804000K86508</v>
          </cell>
        </row>
        <row r="934">
          <cell r="H934" t="str">
            <v>00118804000K86509</v>
          </cell>
        </row>
        <row r="935">
          <cell r="H935" t="str">
            <v>0011880400DY03631</v>
          </cell>
        </row>
        <row r="936">
          <cell r="H936" t="str">
            <v>0011880400DY44298</v>
          </cell>
        </row>
        <row r="937">
          <cell r="H937" t="str">
            <v>00118804000K85426</v>
          </cell>
        </row>
        <row r="938">
          <cell r="H938" t="str">
            <v>00118804000K85950</v>
          </cell>
        </row>
        <row r="939">
          <cell r="H939" t="str">
            <v>00118804000K86659</v>
          </cell>
        </row>
        <row r="940">
          <cell r="H940" t="str">
            <v>00118804000N33910</v>
          </cell>
        </row>
        <row r="941">
          <cell r="H941" t="str">
            <v>00118804000N34070</v>
          </cell>
        </row>
        <row r="942">
          <cell r="H942" t="str">
            <v>00118804000K85954</v>
          </cell>
        </row>
        <row r="943">
          <cell r="H943" t="str">
            <v>00118804000N36624</v>
          </cell>
        </row>
        <row r="944">
          <cell r="H944" t="str">
            <v>00118804000K85956</v>
          </cell>
        </row>
        <row r="945">
          <cell r="H945" t="str">
            <v>00118804000K86048</v>
          </cell>
        </row>
        <row r="946">
          <cell r="H946" t="str">
            <v>00118804000K84977</v>
          </cell>
        </row>
        <row r="947">
          <cell r="H947" t="str">
            <v>00118804000K85189</v>
          </cell>
        </row>
        <row r="948">
          <cell r="H948" t="str">
            <v>00118804000K85424</v>
          </cell>
        </row>
        <row r="949">
          <cell r="H949" t="str">
            <v>00118804000N35160</v>
          </cell>
        </row>
        <row r="950">
          <cell r="H950" t="str">
            <v>0011880400NP99927</v>
          </cell>
        </row>
        <row r="951">
          <cell r="H951" t="str">
            <v>0011880400GJ87482</v>
          </cell>
        </row>
        <row r="952">
          <cell r="H952" t="str">
            <v>00118804000N38086</v>
          </cell>
        </row>
        <row r="953">
          <cell r="H953" t="str">
            <v>0011880400NP99905</v>
          </cell>
        </row>
        <row r="954">
          <cell r="H954" t="str">
            <v>0011880400NP99878</v>
          </cell>
        </row>
        <row r="955">
          <cell r="H955" t="str">
            <v>00118804000N34280</v>
          </cell>
        </row>
        <row r="956">
          <cell r="H956" t="str">
            <v>00118804000N34301</v>
          </cell>
        </row>
        <row r="957">
          <cell r="H957" t="str">
            <v>00118804000N34904</v>
          </cell>
        </row>
        <row r="958">
          <cell r="H958" t="str">
            <v>0011880400NN95022</v>
          </cell>
        </row>
        <row r="959">
          <cell r="H959" t="str">
            <v>00118804000K85645</v>
          </cell>
        </row>
        <row r="960">
          <cell r="H960" t="str">
            <v>00118804000N38419</v>
          </cell>
        </row>
        <row r="961">
          <cell r="H961" t="str">
            <v>00118804000N36020</v>
          </cell>
        </row>
        <row r="962">
          <cell r="H962" t="str">
            <v>00118804000K84655</v>
          </cell>
        </row>
        <row r="963">
          <cell r="H963" t="str">
            <v>0011880400DY64360</v>
          </cell>
        </row>
        <row r="964">
          <cell r="H964" t="str">
            <v>0011880400DY61790</v>
          </cell>
        </row>
        <row r="965">
          <cell r="H965" t="str">
            <v>0011880400DY18827</v>
          </cell>
        </row>
        <row r="966">
          <cell r="H966" t="str">
            <v>0011880400D045429</v>
          </cell>
        </row>
        <row r="967">
          <cell r="H967" t="str">
            <v>0011880400D045449</v>
          </cell>
        </row>
        <row r="968">
          <cell r="H968" t="str">
            <v>00118804000N38010</v>
          </cell>
        </row>
        <row r="969">
          <cell r="H969" t="str">
            <v>00118804000N35474</v>
          </cell>
        </row>
        <row r="970">
          <cell r="H970" t="str">
            <v>0011880400NN95010</v>
          </cell>
        </row>
        <row r="971">
          <cell r="H971" t="str">
            <v>0011880400NP99847</v>
          </cell>
        </row>
        <row r="972">
          <cell r="H972" t="str">
            <v>0011880400NP99865</v>
          </cell>
        </row>
        <row r="973">
          <cell r="H973" t="str">
            <v>0011880400NP99862</v>
          </cell>
        </row>
        <row r="974">
          <cell r="H974" t="str">
            <v>0011880400VZ99760</v>
          </cell>
        </row>
        <row r="975">
          <cell r="H975" t="str">
            <v>0011880400VZ99797</v>
          </cell>
        </row>
        <row r="976">
          <cell r="H976" t="str">
            <v>0011880400V260658</v>
          </cell>
        </row>
        <row r="977">
          <cell r="H977" t="str">
            <v>0011880400V260926</v>
          </cell>
        </row>
        <row r="978">
          <cell r="H978" t="str">
            <v>00118804000N35704</v>
          </cell>
        </row>
        <row r="979">
          <cell r="H979" t="str">
            <v>0011880400NN95042</v>
          </cell>
        </row>
        <row r="980">
          <cell r="H980" t="str">
            <v>0011880400NN95055</v>
          </cell>
        </row>
        <row r="981">
          <cell r="H981" t="str">
            <v>0011880400NP99877</v>
          </cell>
        </row>
        <row r="982">
          <cell r="H982" t="str">
            <v>0011880400DY50782</v>
          </cell>
        </row>
        <row r="983">
          <cell r="H983" t="str">
            <v>0011880400DY54259</v>
          </cell>
        </row>
        <row r="984">
          <cell r="H984" t="str">
            <v>0011880400DY50166</v>
          </cell>
        </row>
        <row r="985">
          <cell r="H985" t="str">
            <v>0011880400DY55756</v>
          </cell>
        </row>
        <row r="986">
          <cell r="H986" t="str">
            <v>0011880400DY44684</v>
          </cell>
        </row>
        <row r="987">
          <cell r="H987" t="str">
            <v>0011880400DY45588</v>
          </cell>
        </row>
        <row r="988">
          <cell r="H988" t="str">
            <v>0011880400DY45711</v>
          </cell>
        </row>
        <row r="989">
          <cell r="H989" t="str">
            <v>0011880400DY55052</v>
          </cell>
        </row>
        <row r="990">
          <cell r="H990" t="str">
            <v>0011880400DY45739</v>
          </cell>
        </row>
        <row r="991">
          <cell r="H991" t="str">
            <v>0011880400DY54768</v>
          </cell>
        </row>
        <row r="992">
          <cell r="H992" t="str">
            <v>0011880400D049486</v>
          </cell>
        </row>
        <row r="993">
          <cell r="H993" t="str">
            <v>0011880400D048715</v>
          </cell>
        </row>
        <row r="994">
          <cell r="H994" t="str">
            <v>0011880400D047670</v>
          </cell>
        </row>
        <row r="995">
          <cell r="H995" t="str">
            <v>0011880400D047702</v>
          </cell>
        </row>
        <row r="996">
          <cell r="H996" t="str">
            <v>0011880400D049400</v>
          </cell>
        </row>
        <row r="997">
          <cell r="H997" t="str">
            <v>0011880400D497624</v>
          </cell>
        </row>
        <row r="998">
          <cell r="H998" t="str">
            <v>0011880400D049401</v>
          </cell>
        </row>
        <row r="999">
          <cell r="H999" t="str">
            <v>0011880400D049485</v>
          </cell>
        </row>
        <row r="1000">
          <cell r="H1000" t="str">
            <v>0011880400D049490</v>
          </cell>
        </row>
        <row r="1001">
          <cell r="H1001" t="str">
            <v>0011880400D497936</v>
          </cell>
        </row>
        <row r="1002">
          <cell r="H1002" t="str">
            <v>0011880400DU43729</v>
          </cell>
        </row>
        <row r="1003">
          <cell r="H1003" t="str">
            <v>0011880400DU29994</v>
          </cell>
        </row>
        <row r="1004">
          <cell r="H1004" t="str">
            <v>0011880400DU44131</v>
          </cell>
        </row>
        <row r="1005">
          <cell r="H1005" t="str">
            <v>00118804000N38129</v>
          </cell>
        </row>
        <row r="1006">
          <cell r="H1006" t="str">
            <v>00118804000N38601</v>
          </cell>
        </row>
        <row r="1007">
          <cell r="H1007" t="str">
            <v>0011880400D049244</v>
          </cell>
        </row>
        <row r="1008">
          <cell r="H1008" t="str">
            <v>0011880400F680077</v>
          </cell>
        </row>
        <row r="1009">
          <cell r="H1009" t="str">
            <v>0011880400D048894</v>
          </cell>
        </row>
        <row r="1010">
          <cell r="H1010" t="str">
            <v>00118804000F30608</v>
          </cell>
        </row>
        <row r="1011">
          <cell r="H1011" t="str">
            <v>0011880400GH95126</v>
          </cell>
        </row>
        <row r="1012">
          <cell r="H1012" t="str">
            <v>0011880400D497436</v>
          </cell>
        </row>
        <row r="1013">
          <cell r="H1013" t="str">
            <v>0011880400D498046</v>
          </cell>
        </row>
        <row r="1014">
          <cell r="H1014" t="str">
            <v>0011880400D498190</v>
          </cell>
        </row>
        <row r="1015">
          <cell r="H1015" t="str">
            <v>0011880400D497488</v>
          </cell>
        </row>
        <row r="1016">
          <cell r="H1016" t="str">
            <v>0011880400D497171</v>
          </cell>
        </row>
        <row r="1017">
          <cell r="H1017" t="str">
            <v>0011880400D048982</v>
          </cell>
        </row>
        <row r="1018">
          <cell r="H1018" t="str">
            <v>00118804000C09191</v>
          </cell>
        </row>
        <row r="1019">
          <cell r="H1019" t="str">
            <v>00118804000F15793</v>
          </cell>
        </row>
        <row r="1020">
          <cell r="H1020" t="str">
            <v>0011880400D270659</v>
          </cell>
        </row>
        <row r="1021">
          <cell r="H1021" t="str">
            <v>0011880400D265342</v>
          </cell>
        </row>
        <row r="1022">
          <cell r="H1022" t="str">
            <v>0011880400DU28146</v>
          </cell>
        </row>
        <row r="1023">
          <cell r="H1023" t="str">
            <v>0011880400DU28919</v>
          </cell>
        </row>
        <row r="1024">
          <cell r="H1024" t="str">
            <v>00118804000F07616</v>
          </cell>
        </row>
        <row r="1025">
          <cell r="H1025" t="str">
            <v>0011880400D267022</v>
          </cell>
        </row>
        <row r="1026">
          <cell r="H1026" t="str">
            <v>0011880400DZ97545</v>
          </cell>
        </row>
        <row r="1027">
          <cell r="H1027" t="str">
            <v>0011880400DZ97564</v>
          </cell>
        </row>
        <row r="1028">
          <cell r="H1028" t="str">
            <v>0011880400DZ97722</v>
          </cell>
        </row>
        <row r="1029">
          <cell r="H1029" t="str">
            <v>0011880400D070188</v>
          </cell>
        </row>
        <row r="1030">
          <cell r="H1030" t="str">
            <v>0011880400D045303</v>
          </cell>
        </row>
        <row r="1031">
          <cell r="H1031" t="str">
            <v>0011880400D046242</v>
          </cell>
        </row>
        <row r="1032">
          <cell r="H1032" t="str">
            <v>0011880400D070277</v>
          </cell>
        </row>
        <row r="1033">
          <cell r="H1033" t="str">
            <v>0011880400DZ97040</v>
          </cell>
        </row>
        <row r="1034">
          <cell r="H1034" t="str">
            <v>0011880400D046898</v>
          </cell>
        </row>
        <row r="1035">
          <cell r="H1035" t="str">
            <v>0011880400D070442</v>
          </cell>
        </row>
        <row r="1036">
          <cell r="H1036" t="str">
            <v>0011880400D269291</v>
          </cell>
        </row>
        <row r="1037">
          <cell r="H1037" t="str">
            <v>0011880400D269944</v>
          </cell>
        </row>
        <row r="1038">
          <cell r="H1038" t="str">
            <v>00118804000H96715</v>
          </cell>
        </row>
        <row r="1039">
          <cell r="H1039" t="str">
            <v>00118804000H97354</v>
          </cell>
        </row>
        <row r="1040">
          <cell r="H1040" t="str">
            <v>00118804000H97405</v>
          </cell>
        </row>
        <row r="1041">
          <cell r="H1041" t="str">
            <v>00118804000H97956</v>
          </cell>
        </row>
        <row r="1042">
          <cell r="H1042" t="str">
            <v>0011880400NP99833</v>
          </cell>
        </row>
        <row r="1043">
          <cell r="H1043" t="str">
            <v>00118804000H96812</v>
          </cell>
        </row>
        <row r="1044">
          <cell r="H1044" t="str">
            <v>00118804000H98323</v>
          </cell>
        </row>
        <row r="1045">
          <cell r="H1045" t="str">
            <v>00118804000K86788</v>
          </cell>
        </row>
        <row r="1046">
          <cell r="H1046" t="str">
            <v>00118804000K86823</v>
          </cell>
        </row>
        <row r="1047">
          <cell r="H1047" t="str">
            <v>0011880400D045458</v>
          </cell>
        </row>
        <row r="1048">
          <cell r="H1048" t="str">
            <v>0011880400D045456</v>
          </cell>
        </row>
        <row r="1049">
          <cell r="H1049" t="str">
            <v>0011880400D045468</v>
          </cell>
        </row>
        <row r="1050">
          <cell r="H1050" t="str">
            <v>0011880400D045476</v>
          </cell>
        </row>
        <row r="1051">
          <cell r="H1051" t="str">
            <v>0011880400D045513</v>
          </cell>
        </row>
        <row r="1052">
          <cell r="H1052" t="str">
            <v>0011880400D045291</v>
          </cell>
        </row>
        <row r="1053">
          <cell r="H1053" t="str">
            <v>0011880400DY63349</v>
          </cell>
        </row>
        <row r="1054">
          <cell r="H1054" t="str">
            <v>00118804000K84618</v>
          </cell>
        </row>
        <row r="1055">
          <cell r="H1055" t="str">
            <v>0011880400DY14533</v>
          </cell>
        </row>
        <row r="1056">
          <cell r="H1056" t="str">
            <v>0011880400D049334</v>
          </cell>
        </row>
        <row r="1057">
          <cell r="H1057" t="str">
            <v>0011880400DU26270</v>
          </cell>
        </row>
        <row r="1058">
          <cell r="H1058" t="str">
            <v>0011880400VX34049</v>
          </cell>
        </row>
        <row r="1059">
          <cell r="H1059" t="str">
            <v>00118804000N36236</v>
          </cell>
        </row>
        <row r="1060">
          <cell r="H1060" t="str">
            <v>00118804000N38615</v>
          </cell>
        </row>
        <row r="1061">
          <cell r="H1061" t="str">
            <v>00118804000N38625</v>
          </cell>
        </row>
        <row r="1062">
          <cell r="H1062" t="str">
            <v>0011880400NN95150</v>
          </cell>
        </row>
        <row r="1063">
          <cell r="H1063" t="str">
            <v>0011880400NN95165</v>
          </cell>
        </row>
        <row r="1064">
          <cell r="H1064" t="str">
            <v>0011880400NN95173</v>
          </cell>
        </row>
        <row r="1065">
          <cell r="H1065" t="str">
            <v>0011880400NN95175</v>
          </cell>
        </row>
        <row r="1066">
          <cell r="H1066" t="str">
            <v>0011880400NN95191</v>
          </cell>
        </row>
        <row r="1067">
          <cell r="H1067" t="str">
            <v>0011880400NN95187</v>
          </cell>
        </row>
        <row r="1068">
          <cell r="H1068" t="str">
            <v>0011880400NP99815</v>
          </cell>
        </row>
        <row r="1069">
          <cell r="H1069" t="str">
            <v>0011880400DY62681</v>
          </cell>
        </row>
        <row r="1070">
          <cell r="H1070" t="str">
            <v>0011880400DY62696</v>
          </cell>
        </row>
        <row r="1071">
          <cell r="H1071" t="str">
            <v>0011880400DY17201</v>
          </cell>
        </row>
        <row r="1072">
          <cell r="H1072" t="str">
            <v>0011880400D045358</v>
          </cell>
        </row>
        <row r="1073">
          <cell r="H1073" t="str">
            <v>0011880400D048837</v>
          </cell>
        </row>
        <row r="1074">
          <cell r="H1074" t="str">
            <v>0011880400D048895</v>
          </cell>
        </row>
        <row r="1075">
          <cell r="H1075" t="str">
            <v>0011880400D048973</v>
          </cell>
        </row>
        <row r="1076">
          <cell r="H1076" t="str">
            <v>0011880400D049083</v>
          </cell>
        </row>
        <row r="1077">
          <cell r="H1077" t="str">
            <v>0011880400DU28417</v>
          </cell>
        </row>
        <row r="1078">
          <cell r="H1078" t="str">
            <v>00118804000K86869</v>
          </cell>
        </row>
        <row r="1079">
          <cell r="H1079" t="str">
            <v>00118804000K86878</v>
          </cell>
        </row>
        <row r="1080">
          <cell r="H1080" t="str">
            <v>00118804000K86602</v>
          </cell>
        </row>
        <row r="1081">
          <cell r="H1081" t="str">
            <v>00118804000K84782</v>
          </cell>
        </row>
        <row r="1082">
          <cell r="H1082" t="str">
            <v>00118804000K85411</v>
          </cell>
        </row>
        <row r="1083">
          <cell r="H1083" t="str">
            <v>00118804000K85624</v>
          </cell>
        </row>
        <row r="1084">
          <cell r="H1084" t="str">
            <v>0011880400DU29112</v>
          </cell>
        </row>
        <row r="1085">
          <cell r="H1085" t="str">
            <v>0011880400DU43608</v>
          </cell>
        </row>
        <row r="1086">
          <cell r="H1086" t="str">
            <v>00118804000N38528</v>
          </cell>
        </row>
        <row r="1087">
          <cell r="H1087" t="str">
            <v>0011880400D049314</v>
          </cell>
        </row>
        <row r="1088">
          <cell r="H1088" t="str">
            <v>0011880400DY15856</v>
          </cell>
        </row>
        <row r="1089">
          <cell r="H1089" t="str">
            <v>0011880400NP99807</v>
          </cell>
        </row>
        <row r="1090">
          <cell r="H1090" t="str">
            <v>0011880400DZ39765</v>
          </cell>
        </row>
        <row r="1091">
          <cell r="H1091" t="str">
            <v>0011880400D045174</v>
          </cell>
        </row>
        <row r="1092">
          <cell r="H1092" t="str">
            <v>0011880400DY60896</v>
          </cell>
        </row>
        <row r="1093">
          <cell r="H1093" t="str">
            <v>0011880400D045204</v>
          </cell>
        </row>
        <row r="1094">
          <cell r="H1094" t="str">
            <v>0011880400DY18370</v>
          </cell>
        </row>
        <row r="1095">
          <cell r="H1095" t="str">
            <v>0011880400DY64272</v>
          </cell>
        </row>
        <row r="1096">
          <cell r="H1096" t="str">
            <v>0011880400DY61443</v>
          </cell>
        </row>
        <row r="1097">
          <cell r="H1097" t="str">
            <v>0011880400DY18745</v>
          </cell>
        </row>
        <row r="1098">
          <cell r="H1098" t="str">
            <v>0011880400D048431</v>
          </cell>
        </row>
        <row r="1099">
          <cell r="H1099" t="str">
            <v>0011880400D072215</v>
          </cell>
        </row>
        <row r="1100">
          <cell r="H1100" t="str">
            <v>0011880400D072344</v>
          </cell>
        </row>
        <row r="1101">
          <cell r="H1101" t="str">
            <v>0011880400DY45650</v>
          </cell>
        </row>
        <row r="1102">
          <cell r="H1102" t="str">
            <v>0011880400DY54964</v>
          </cell>
        </row>
        <row r="1103">
          <cell r="H1103" t="str">
            <v>0011880400NN95120</v>
          </cell>
        </row>
        <row r="1104">
          <cell r="H1104" t="str">
            <v>0011880400NN94987</v>
          </cell>
        </row>
        <row r="1105">
          <cell r="H1105" t="str">
            <v>0011880400NN94996</v>
          </cell>
        </row>
        <row r="1106">
          <cell r="H1106" t="str">
            <v>0011880400DU42509</v>
          </cell>
        </row>
        <row r="1107">
          <cell r="H1107" t="str">
            <v>0011880400G264913</v>
          </cell>
        </row>
        <row r="1108">
          <cell r="H1108" t="str">
            <v>0011880400NN94975</v>
          </cell>
        </row>
        <row r="1109">
          <cell r="H1109" t="str">
            <v>0011880400NN94976</v>
          </cell>
        </row>
        <row r="1110">
          <cell r="H1110" t="str">
            <v>0011880400NN94997</v>
          </cell>
        </row>
        <row r="1111">
          <cell r="H1111" t="str">
            <v>0011880400DZ39769</v>
          </cell>
        </row>
        <row r="1112">
          <cell r="H1112" t="str">
            <v>0011880400NN95149</v>
          </cell>
        </row>
        <row r="1113">
          <cell r="H1113" t="str">
            <v>0011880400D270464</v>
          </cell>
        </row>
        <row r="1114">
          <cell r="H1114" t="str">
            <v>0011880400NN95011</v>
          </cell>
        </row>
        <row r="1115">
          <cell r="H1115" t="str">
            <v>0011880400D698354</v>
          </cell>
        </row>
        <row r="1116">
          <cell r="H1116" t="str">
            <v>0011880400D046099</v>
          </cell>
        </row>
        <row r="1117">
          <cell r="H1117" t="str">
            <v>0011880400DZ96501</v>
          </cell>
        </row>
        <row r="1118">
          <cell r="H1118" t="str">
            <v>0011880400D266811</v>
          </cell>
        </row>
        <row r="1119">
          <cell r="H1119" t="str">
            <v>0011880400D266813</v>
          </cell>
        </row>
        <row r="1120">
          <cell r="H1120" t="str">
            <v>0011880400D046258</v>
          </cell>
        </row>
        <row r="1121">
          <cell r="H1121" t="str">
            <v>0011880400D046306</v>
          </cell>
        </row>
        <row r="1122">
          <cell r="H1122" t="str">
            <v>0011880400D267800</v>
          </cell>
        </row>
        <row r="1123">
          <cell r="H1123" t="str">
            <v>0011880400D495783</v>
          </cell>
        </row>
        <row r="1124">
          <cell r="H1124" t="str">
            <v>0011880400D495806</v>
          </cell>
        </row>
        <row r="1125">
          <cell r="H1125" t="str">
            <v>0011880400D495873</v>
          </cell>
        </row>
        <row r="1126">
          <cell r="H1126" t="str">
            <v>0011880400D495876</v>
          </cell>
        </row>
        <row r="1127">
          <cell r="H1127" t="str">
            <v>0011880400D497140</v>
          </cell>
        </row>
        <row r="1128">
          <cell r="H1128" t="str">
            <v>0011880400D497486</v>
          </cell>
        </row>
        <row r="1129">
          <cell r="H1129" t="str">
            <v>0011880400D497592</v>
          </cell>
        </row>
        <row r="1130">
          <cell r="H1130" t="str">
            <v>0011880400D497655</v>
          </cell>
        </row>
        <row r="1131">
          <cell r="H1131" t="str">
            <v>0011880400D047249</v>
          </cell>
        </row>
        <row r="1132">
          <cell r="H1132" t="str">
            <v>0011880400D046970</v>
          </cell>
        </row>
        <row r="1133">
          <cell r="H1133" t="str">
            <v>0011880400D047058</v>
          </cell>
        </row>
        <row r="1134">
          <cell r="H1134" t="str">
            <v>0011880400D071229</v>
          </cell>
        </row>
        <row r="1135">
          <cell r="H1135" t="str">
            <v>0011880400D047121</v>
          </cell>
        </row>
        <row r="1136">
          <cell r="H1136" t="str">
            <v>0011880400DZ96946</v>
          </cell>
        </row>
        <row r="1137">
          <cell r="H1137" t="str">
            <v>0011880400D045266</v>
          </cell>
        </row>
        <row r="1138">
          <cell r="H1138" t="str">
            <v>00118804000H95892</v>
          </cell>
        </row>
        <row r="1139">
          <cell r="H1139" t="str">
            <v>00118804000H96018</v>
          </cell>
        </row>
        <row r="1140">
          <cell r="H1140" t="str">
            <v>00118804000H97253</v>
          </cell>
        </row>
        <row r="1141">
          <cell r="H1141" t="str">
            <v>00118804000H97356</v>
          </cell>
        </row>
        <row r="1142">
          <cell r="H1142" t="str">
            <v>00118804000H98064</v>
          </cell>
        </row>
        <row r="1143">
          <cell r="H1143" t="str">
            <v>00118804000N35586</v>
          </cell>
        </row>
        <row r="1144">
          <cell r="H1144" t="str">
            <v>00118804000N35484</v>
          </cell>
        </row>
        <row r="1145">
          <cell r="H1145" t="str">
            <v>00118804000N35260</v>
          </cell>
        </row>
        <row r="1146">
          <cell r="H1146" t="str">
            <v>00118804000H98144</v>
          </cell>
        </row>
        <row r="1147">
          <cell r="H1147" t="str">
            <v>0011880400NN95166</v>
          </cell>
        </row>
        <row r="1148">
          <cell r="H1148" t="str">
            <v>0011880400NN95174</v>
          </cell>
        </row>
        <row r="1149">
          <cell r="H1149" t="str">
            <v>0011880400D046349</v>
          </cell>
        </row>
        <row r="1150">
          <cell r="H1150" t="str">
            <v>0011880400D045740</v>
          </cell>
        </row>
        <row r="1151">
          <cell r="H1151" t="str">
            <v>00118804000H98433</v>
          </cell>
        </row>
        <row r="1152">
          <cell r="H1152" t="str">
            <v>00118804000H98681</v>
          </cell>
        </row>
        <row r="1153">
          <cell r="H1153" t="str">
            <v>0011880400DY48628</v>
          </cell>
        </row>
        <row r="1154">
          <cell r="H1154" t="str">
            <v>0011880400D496166</v>
          </cell>
        </row>
        <row r="1155">
          <cell r="H1155" t="str">
            <v>0011880400D496436</v>
          </cell>
        </row>
        <row r="1156">
          <cell r="H1156" t="str">
            <v>00118804000H97176</v>
          </cell>
        </row>
        <row r="1157">
          <cell r="H1157" t="str">
            <v>00118804000N35180</v>
          </cell>
        </row>
        <row r="1158">
          <cell r="H1158" t="str">
            <v>00118804000N35135</v>
          </cell>
        </row>
        <row r="1159">
          <cell r="H1159" t="str">
            <v>0011880400GJ87401</v>
          </cell>
        </row>
        <row r="1160">
          <cell r="H1160" t="str">
            <v>0011880400F679684</v>
          </cell>
        </row>
        <row r="1161">
          <cell r="H1161" t="str">
            <v>0011880400D498343</v>
          </cell>
        </row>
        <row r="1162">
          <cell r="H1162" t="str">
            <v>0011880400NN94985</v>
          </cell>
        </row>
        <row r="1163">
          <cell r="H1163" t="str">
            <v>0011880400D772743</v>
          </cell>
        </row>
        <row r="1164">
          <cell r="H1164" t="str">
            <v>0011880400D772749</v>
          </cell>
        </row>
        <row r="1165">
          <cell r="H1165" t="str">
            <v>00118804000H98431</v>
          </cell>
        </row>
        <row r="1166">
          <cell r="H1166" t="str">
            <v>0011880400NP99955</v>
          </cell>
        </row>
        <row r="1167">
          <cell r="H1167" t="str">
            <v>00118804000N37126</v>
          </cell>
        </row>
        <row r="1168">
          <cell r="H1168" t="str">
            <v>00118804000N37687</v>
          </cell>
        </row>
        <row r="1169">
          <cell r="H1169" t="str">
            <v>0011880400NP99912</v>
          </cell>
        </row>
        <row r="1170">
          <cell r="H1170" t="str">
            <v>0011880400D049142</v>
          </cell>
        </row>
        <row r="1171">
          <cell r="H1171" t="str">
            <v>0011880400D049308</v>
          </cell>
        </row>
        <row r="1172">
          <cell r="H1172" t="str">
            <v>0011880400D049472</v>
          </cell>
        </row>
        <row r="1173">
          <cell r="H1173" t="str">
            <v>0011880400D049468</v>
          </cell>
        </row>
        <row r="1174">
          <cell r="H1174" t="str">
            <v>0011880400D049512</v>
          </cell>
        </row>
        <row r="1175">
          <cell r="H1175" t="str">
            <v>0011880400D049356</v>
          </cell>
        </row>
        <row r="1176">
          <cell r="H1176" t="str">
            <v>00118804000F16113</v>
          </cell>
        </row>
        <row r="1177">
          <cell r="H1177" t="str">
            <v>00118804000F23004</v>
          </cell>
        </row>
        <row r="1178">
          <cell r="H1178" t="str">
            <v>00118804000F16796</v>
          </cell>
        </row>
        <row r="1179">
          <cell r="H1179" t="str">
            <v>00118804000N38672</v>
          </cell>
        </row>
        <row r="1180">
          <cell r="H1180" t="str">
            <v>0011880400VW98918</v>
          </cell>
        </row>
        <row r="1181">
          <cell r="H1181" t="str">
            <v>0011880400VX34885</v>
          </cell>
        </row>
        <row r="1182">
          <cell r="H1182" t="str">
            <v>00118804000F15379</v>
          </cell>
        </row>
        <row r="1183">
          <cell r="H1183" t="str">
            <v>0011880400D047586</v>
          </cell>
        </row>
        <row r="1184">
          <cell r="H1184" t="str">
            <v>00118804000K84831</v>
          </cell>
        </row>
        <row r="1185">
          <cell r="H1185" t="str">
            <v>0011880400D047592</v>
          </cell>
        </row>
        <row r="1186">
          <cell r="H1186" t="str">
            <v>00118804000F18333</v>
          </cell>
        </row>
        <row r="1187">
          <cell r="H1187" t="str">
            <v>00118804000H97443</v>
          </cell>
        </row>
        <row r="1188">
          <cell r="H1188" t="str">
            <v>00118804000H97444</v>
          </cell>
        </row>
        <row r="1189">
          <cell r="H1189" t="str">
            <v>00118804000K86015</v>
          </cell>
        </row>
        <row r="1190">
          <cell r="H1190" t="str">
            <v>0011880400D048341</v>
          </cell>
        </row>
        <row r="1191">
          <cell r="H1191" t="str">
            <v>0011880400D048864</v>
          </cell>
        </row>
        <row r="1192">
          <cell r="H1192" t="str">
            <v>0011880400D048700</v>
          </cell>
        </row>
        <row r="1193">
          <cell r="H1193" t="str">
            <v>0011880400D269294</v>
          </cell>
        </row>
        <row r="1194">
          <cell r="H1194" t="str">
            <v>0011890400D674926</v>
          </cell>
        </row>
        <row r="1195">
          <cell r="H1195" t="str">
            <v>0011890400D674914</v>
          </cell>
        </row>
        <row r="1196">
          <cell r="H1196" t="str">
            <v>0011890400G105319</v>
          </cell>
        </row>
        <row r="1197">
          <cell r="H1197" t="str">
            <v>0011890400G105131</v>
          </cell>
        </row>
        <row r="1198">
          <cell r="H1198" t="str">
            <v>0011890400G105280</v>
          </cell>
        </row>
        <row r="1199">
          <cell r="H1199" t="str">
            <v>0011890400D675462</v>
          </cell>
        </row>
        <row r="1200">
          <cell r="H1200" t="str">
            <v>0011890400D675488</v>
          </cell>
        </row>
        <row r="1201">
          <cell r="H1201" t="str">
            <v>0011890400D674821</v>
          </cell>
        </row>
        <row r="1202">
          <cell r="H1202" t="str">
            <v>0011890400D674824</v>
          </cell>
        </row>
        <row r="1203">
          <cell r="H1203" t="str">
            <v>0011890400G105134</v>
          </cell>
        </row>
        <row r="1204">
          <cell r="H1204" t="str">
            <v>0011890400G105140</v>
          </cell>
        </row>
        <row r="1205">
          <cell r="H1205" t="str">
            <v>0011890400G105136</v>
          </cell>
        </row>
        <row r="1206">
          <cell r="H1206" t="str">
            <v>0011890400D674956</v>
          </cell>
        </row>
        <row r="1207">
          <cell r="H1207" t="str">
            <v>0011890400D674677</v>
          </cell>
        </row>
        <row r="1208">
          <cell r="H1208" t="str">
            <v>0011890400D675089</v>
          </cell>
        </row>
        <row r="1209">
          <cell r="H1209" t="str">
            <v>0011890400D675088</v>
          </cell>
        </row>
        <row r="1210">
          <cell r="H1210" t="str">
            <v>00118904000M31545</v>
          </cell>
        </row>
        <row r="1211">
          <cell r="H1211" t="str">
            <v>0011890400G100322</v>
          </cell>
        </row>
        <row r="1212">
          <cell r="H1212" t="str">
            <v>0011890400G100144</v>
          </cell>
        </row>
        <row r="1213">
          <cell r="H1213" t="str">
            <v>00118904000M08746</v>
          </cell>
        </row>
        <row r="1214">
          <cell r="H1214" t="str">
            <v>00118904000M09024</v>
          </cell>
        </row>
        <row r="1215">
          <cell r="H1215" t="str">
            <v>00118904000M09085</v>
          </cell>
        </row>
        <row r="1216">
          <cell r="H1216" t="str">
            <v>0011890400G102772</v>
          </cell>
        </row>
        <row r="1217">
          <cell r="H1217" t="str">
            <v>0011890400P757117</v>
          </cell>
        </row>
        <row r="1218">
          <cell r="H1218" t="str">
            <v>0011890400VZ10445</v>
          </cell>
        </row>
        <row r="1219">
          <cell r="H1219" t="str">
            <v>00118904000M26883</v>
          </cell>
        </row>
        <row r="1220">
          <cell r="H1220" t="str">
            <v>0011890400G106005</v>
          </cell>
        </row>
        <row r="1221">
          <cell r="H1221" t="str">
            <v>0011890400G100000</v>
          </cell>
        </row>
        <row r="1222">
          <cell r="H1222" t="str">
            <v>0011890400D675202</v>
          </cell>
        </row>
        <row r="1223">
          <cell r="H1223" t="str">
            <v>0011890400D675231</v>
          </cell>
        </row>
        <row r="1224">
          <cell r="H1224" t="str">
            <v>0011890400D675228</v>
          </cell>
        </row>
        <row r="1225">
          <cell r="H1225" t="str">
            <v>0011890400D675232</v>
          </cell>
        </row>
        <row r="1226">
          <cell r="H1226" t="str">
            <v>0011890400G105156</v>
          </cell>
        </row>
        <row r="1227">
          <cell r="H1227" t="str">
            <v>0011890400G102468</v>
          </cell>
        </row>
        <row r="1228">
          <cell r="H1228" t="str">
            <v>0011890400G102673</v>
          </cell>
        </row>
        <row r="1229">
          <cell r="H1229" t="str">
            <v>0011890400G102441</v>
          </cell>
        </row>
        <row r="1230">
          <cell r="H1230" t="str">
            <v>0011890400G102670</v>
          </cell>
        </row>
        <row r="1231">
          <cell r="H1231" t="str">
            <v>0011890400G103003</v>
          </cell>
        </row>
        <row r="1232">
          <cell r="H1232" t="str">
            <v>0011890400G101345</v>
          </cell>
        </row>
        <row r="1233">
          <cell r="H1233" t="str">
            <v>0011890400G102285</v>
          </cell>
        </row>
        <row r="1234">
          <cell r="H1234" t="str">
            <v>0011890400G102283</v>
          </cell>
        </row>
        <row r="1235">
          <cell r="H1235" t="str">
            <v>0011890400G106159</v>
          </cell>
        </row>
        <row r="1236">
          <cell r="H1236" t="str">
            <v>0011890400G100414</v>
          </cell>
        </row>
        <row r="1237">
          <cell r="H1237" t="str">
            <v>0011890400G103999</v>
          </cell>
        </row>
        <row r="1238">
          <cell r="H1238" t="str">
            <v>0011890400G100541</v>
          </cell>
        </row>
        <row r="1239">
          <cell r="H1239" t="str">
            <v>00118904000M16546</v>
          </cell>
        </row>
        <row r="1240">
          <cell r="H1240" t="str">
            <v>00118904000M16908</v>
          </cell>
        </row>
        <row r="1241">
          <cell r="H1241" t="str">
            <v>00118904000M11233</v>
          </cell>
        </row>
        <row r="1242">
          <cell r="H1242" t="str">
            <v>00118904000M12024</v>
          </cell>
        </row>
        <row r="1243">
          <cell r="H1243" t="str">
            <v>00118904000M13288</v>
          </cell>
        </row>
        <row r="1244">
          <cell r="H1244" t="str">
            <v>00118904000M13295</v>
          </cell>
        </row>
        <row r="1245">
          <cell r="H1245" t="str">
            <v>0011890400VZ10643</v>
          </cell>
        </row>
        <row r="1246">
          <cell r="H1246" t="str">
            <v>0011890400D674920</v>
          </cell>
        </row>
        <row r="1247">
          <cell r="H1247" t="str">
            <v>0011890400G100512</v>
          </cell>
        </row>
        <row r="1248">
          <cell r="H1248" t="str">
            <v>0011890400G101606</v>
          </cell>
        </row>
        <row r="1249">
          <cell r="H1249" t="str">
            <v>00118904000M07906</v>
          </cell>
        </row>
        <row r="1250">
          <cell r="H1250" t="str">
            <v>00118904000M07901</v>
          </cell>
        </row>
        <row r="1251">
          <cell r="H1251" t="str">
            <v>0011890400G101364</v>
          </cell>
        </row>
        <row r="1252">
          <cell r="H1252" t="str">
            <v>0011890400G101366</v>
          </cell>
        </row>
        <row r="1253">
          <cell r="H1253" t="str">
            <v>0011890400D675461</v>
          </cell>
        </row>
        <row r="1254">
          <cell r="H1254" t="str">
            <v>0011890400D675456</v>
          </cell>
        </row>
        <row r="1255">
          <cell r="H1255" t="str">
            <v>00118904000M03586</v>
          </cell>
        </row>
        <row r="1256">
          <cell r="H1256" t="str">
            <v>0011890400G100101</v>
          </cell>
        </row>
        <row r="1257">
          <cell r="H1257" t="str">
            <v>0011890400G103379</v>
          </cell>
        </row>
        <row r="1258">
          <cell r="H1258" t="str">
            <v>0011890400V594451</v>
          </cell>
        </row>
        <row r="1259">
          <cell r="H1259" t="str">
            <v>0011890400G105689</v>
          </cell>
        </row>
        <row r="1260">
          <cell r="H1260" t="str">
            <v>0011890400G103295</v>
          </cell>
        </row>
        <row r="1261">
          <cell r="H1261" t="str">
            <v>0011890400G101816</v>
          </cell>
        </row>
        <row r="1262">
          <cell r="H1262" t="str">
            <v>00118904000M23862</v>
          </cell>
        </row>
        <row r="1263">
          <cell r="H1263" t="str">
            <v>0011890400G100964</v>
          </cell>
        </row>
        <row r="1264">
          <cell r="H1264" t="str">
            <v>00118904000M23868</v>
          </cell>
        </row>
        <row r="1265">
          <cell r="H1265" t="str">
            <v>0011890400G102789</v>
          </cell>
        </row>
        <row r="1266">
          <cell r="H1266" t="str">
            <v>00118904000M13114</v>
          </cell>
        </row>
        <row r="1267">
          <cell r="H1267" t="str">
            <v>0011890400G102024</v>
          </cell>
        </row>
        <row r="1268">
          <cell r="H1268" t="str">
            <v>0011890400G102055</v>
          </cell>
        </row>
        <row r="1269">
          <cell r="H1269" t="str">
            <v>0011890400G118133</v>
          </cell>
        </row>
        <row r="1270">
          <cell r="H1270" t="str">
            <v>0011890400G103784</v>
          </cell>
        </row>
        <row r="1271">
          <cell r="H1271" t="str">
            <v>0011890400G101360</v>
          </cell>
        </row>
        <row r="1272">
          <cell r="H1272" t="str">
            <v>0011890400G104085</v>
          </cell>
        </row>
        <row r="1273">
          <cell r="H1273" t="str">
            <v>0011890400G105135</v>
          </cell>
        </row>
        <row r="1274">
          <cell r="H1274" t="str">
            <v>0011890400G105138</v>
          </cell>
        </row>
        <row r="1275">
          <cell r="H1275" t="str">
            <v>00118904000M21823</v>
          </cell>
        </row>
        <row r="1276">
          <cell r="H1276" t="str">
            <v>00118904000M13112</v>
          </cell>
        </row>
        <row r="1277">
          <cell r="H1277" t="str">
            <v>0011890400G102023</v>
          </cell>
        </row>
        <row r="1278">
          <cell r="H1278" t="str">
            <v>0011890400G102084</v>
          </cell>
        </row>
        <row r="1279">
          <cell r="H1279" t="str">
            <v>0011890400VZ10522</v>
          </cell>
        </row>
        <row r="1280">
          <cell r="H1280" t="str">
            <v>00118904000M12397</v>
          </cell>
        </row>
        <row r="1281">
          <cell r="H1281" t="str">
            <v>00118904000M12414</v>
          </cell>
        </row>
        <row r="1282">
          <cell r="H1282" t="str">
            <v>0011890400D675161</v>
          </cell>
        </row>
        <row r="1283">
          <cell r="H1283" t="str">
            <v>0011890400G104296</v>
          </cell>
        </row>
        <row r="1284">
          <cell r="H1284" t="str">
            <v>0011890400G104297</v>
          </cell>
        </row>
        <row r="1285">
          <cell r="H1285" t="str">
            <v>0011890400D675226</v>
          </cell>
        </row>
        <row r="1286">
          <cell r="H1286" t="str">
            <v>0011890400G103893</v>
          </cell>
        </row>
        <row r="1287">
          <cell r="H1287" t="str">
            <v>00118904000M22151</v>
          </cell>
        </row>
        <row r="1288">
          <cell r="H1288" t="str">
            <v>0011890400G104877</v>
          </cell>
        </row>
        <row r="1289">
          <cell r="H1289" t="str">
            <v>0011890400G103326</v>
          </cell>
        </row>
        <row r="1290">
          <cell r="H1290" t="str">
            <v>0011890400G103540</v>
          </cell>
        </row>
        <row r="1291">
          <cell r="H1291" t="str">
            <v>0011890400D674800</v>
          </cell>
        </row>
        <row r="1292">
          <cell r="H1292" t="str">
            <v>0011890400G102273</v>
          </cell>
        </row>
        <row r="1293">
          <cell r="H1293" t="str">
            <v>0011890400G102278</v>
          </cell>
        </row>
        <row r="1294">
          <cell r="H1294" t="str">
            <v>00118904000M05752</v>
          </cell>
        </row>
        <row r="1295">
          <cell r="H1295" t="str">
            <v>00118904000M05832</v>
          </cell>
        </row>
        <row r="1296">
          <cell r="H1296" t="str">
            <v>0011890400G100597</v>
          </cell>
        </row>
        <row r="1297">
          <cell r="H1297" t="str">
            <v>00118904000M10026</v>
          </cell>
        </row>
        <row r="1298">
          <cell r="H1298" t="str">
            <v>0011890400G101467</v>
          </cell>
        </row>
        <row r="1299">
          <cell r="H1299" t="str">
            <v>0011890400D674598</v>
          </cell>
        </row>
        <row r="1300">
          <cell r="H1300" t="str">
            <v>00118904000M15416</v>
          </cell>
        </row>
        <row r="1301">
          <cell r="H1301" t="str">
            <v>00118904000M13186</v>
          </cell>
        </row>
        <row r="1302">
          <cell r="H1302" t="str">
            <v>0011890400G103455</v>
          </cell>
        </row>
        <row r="1303">
          <cell r="H1303" t="str">
            <v>0011890400D677635</v>
          </cell>
        </row>
        <row r="1304">
          <cell r="H1304" t="str">
            <v>0011890400G101975</v>
          </cell>
        </row>
        <row r="1305">
          <cell r="H1305" t="str">
            <v>0011890400G102215</v>
          </cell>
        </row>
        <row r="1306">
          <cell r="H1306" t="str">
            <v>0011890400G102078</v>
          </cell>
        </row>
        <row r="1307">
          <cell r="H1307" t="str">
            <v>0011890400VZ10501</v>
          </cell>
        </row>
        <row r="1308">
          <cell r="H1308" t="str">
            <v>0011890400G106158</v>
          </cell>
        </row>
        <row r="1309">
          <cell r="H1309" t="str">
            <v>0011890400G103025</v>
          </cell>
        </row>
        <row r="1310">
          <cell r="H1310" t="str">
            <v>0011890400G103017</v>
          </cell>
        </row>
        <row r="1311">
          <cell r="H1311" t="str">
            <v>0011890400VZ10591</v>
          </cell>
        </row>
        <row r="1312">
          <cell r="H1312" t="str">
            <v>0011890400VZ10608</v>
          </cell>
        </row>
        <row r="1313">
          <cell r="H1313" t="str">
            <v>0011890400G102592</v>
          </cell>
        </row>
        <row r="1314">
          <cell r="H1314" t="str">
            <v>0011890400G101666</v>
          </cell>
        </row>
        <row r="1315">
          <cell r="H1315" t="str">
            <v>0011890400G101644</v>
          </cell>
        </row>
        <row r="1316">
          <cell r="H1316" t="str">
            <v>00118904000M10131</v>
          </cell>
        </row>
        <row r="1317">
          <cell r="H1317" t="str">
            <v>00118904000M10200</v>
          </cell>
        </row>
        <row r="1318">
          <cell r="H1318" t="str">
            <v>0011890400V594529</v>
          </cell>
        </row>
        <row r="1319">
          <cell r="H1319" t="str">
            <v>0011890400D674606</v>
          </cell>
        </row>
        <row r="1320">
          <cell r="H1320" t="str">
            <v>0011890400G106096</v>
          </cell>
        </row>
        <row r="1321">
          <cell r="H1321" t="str">
            <v>0011890400G101430</v>
          </cell>
        </row>
        <row r="1322">
          <cell r="H1322" t="str">
            <v>0011890400G105249</v>
          </cell>
        </row>
        <row r="1323">
          <cell r="H1323" t="str">
            <v>00118904000M08739</v>
          </cell>
        </row>
        <row r="1324">
          <cell r="H1324" t="str">
            <v>0011890400G102008</v>
          </cell>
        </row>
        <row r="1325">
          <cell r="H1325" t="str">
            <v>00118904000M09578</v>
          </cell>
        </row>
        <row r="1326">
          <cell r="H1326" t="str">
            <v>0011890400G120703</v>
          </cell>
        </row>
        <row r="1327">
          <cell r="H1327" t="str">
            <v>00118904000M21263</v>
          </cell>
        </row>
        <row r="1328">
          <cell r="H1328" t="str">
            <v>00118904000M15405</v>
          </cell>
        </row>
        <row r="1329">
          <cell r="H1329" t="str">
            <v>0011890400G104039</v>
          </cell>
        </row>
        <row r="1330">
          <cell r="H1330" t="str">
            <v>0011890400G121118</v>
          </cell>
        </row>
        <row r="1331">
          <cell r="H1331" t="str">
            <v>0011890400G104084</v>
          </cell>
        </row>
        <row r="1332">
          <cell r="H1332" t="str">
            <v>00118904000M17768</v>
          </cell>
        </row>
        <row r="1333">
          <cell r="H1333" t="str">
            <v>0011890400G105295</v>
          </cell>
        </row>
        <row r="1334">
          <cell r="H1334" t="str">
            <v>0011890400G100190</v>
          </cell>
        </row>
        <row r="1335">
          <cell r="H1335" t="str">
            <v>0011890400G102485</v>
          </cell>
        </row>
        <row r="1336">
          <cell r="H1336" t="str">
            <v>00118904000M16638</v>
          </cell>
        </row>
        <row r="1337">
          <cell r="H1337" t="str">
            <v>00118904000M18070</v>
          </cell>
        </row>
        <row r="1338">
          <cell r="H1338" t="str">
            <v>00118904000M19802</v>
          </cell>
        </row>
        <row r="1339">
          <cell r="H1339" t="str">
            <v>0011890400G100063</v>
          </cell>
        </row>
        <row r="1340">
          <cell r="H1340" t="str">
            <v>0011890400G100950</v>
          </cell>
        </row>
        <row r="1341">
          <cell r="H1341" t="str">
            <v>0011890400G104807</v>
          </cell>
        </row>
        <row r="1342">
          <cell r="H1342" t="str">
            <v>0011890400G100994</v>
          </cell>
        </row>
        <row r="1343">
          <cell r="H1343" t="str">
            <v>00118904000M07958</v>
          </cell>
        </row>
        <row r="1344">
          <cell r="H1344" t="str">
            <v>0011890400G101420</v>
          </cell>
        </row>
        <row r="1345">
          <cell r="H1345" t="str">
            <v>0011890400G105048</v>
          </cell>
        </row>
        <row r="1346">
          <cell r="H1346" t="str">
            <v>0011890400G104815</v>
          </cell>
        </row>
        <row r="1347">
          <cell r="H1347" t="str">
            <v>0011890400G106038</v>
          </cell>
        </row>
        <row r="1348">
          <cell r="H1348" t="str">
            <v>00118904000M24187</v>
          </cell>
        </row>
        <row r="1349">
          <cell r="H1349" t="str">
            <v>00118904000M27405</v>
          </cell>
        </row>
        <row r="1350">
          <cell r="H1350" t="str">
            <v>0011890400G106161</v>
          </cell>
        </row>
        <row r="1351">
          <cell r="H1351" t="str">
            <v>0011890400G120277</v>
          </cell>
        </row>
        <row r="1352">
          <cell r="H1352" t="str">
            <v>0011890400D674678</v>
          </cell>
        </row>
        <row r="1353">
          <cell r="H1353" t="str">
            <v>0011890400G103909</v>
          </cell>
        </row>
        <row r="1354">
          <cell r="H1354" t="str">
            <v>0011890400G104827</v>
          </cell>
        </row>
        <row r="1355">
          <cell r="H1355" t="str">
            <v>00118904000M26072</v>
          </cell>
        </row>
        <row r="1356">
          <cell r="H1356" t="str">
            <v>0011890400G102437</v>
          </cell>
        </row>
        <row r="1357">
          <cell r="H1357" t="str">
            <v>0011890400G103622</v>
          </cell>
        </row>
        <row r="1358">
          <cell r="H1358" t="str">
            <v>0011890400G102667</v>
          </cell>
        </row>
        <row r="1359">
          <cell r="H1359" t="str">
            <v>00118904000M10198</v>
          </cell>
        </row>
        <row r="1360">
          <cell r="H1360" t="str">
            <v>0011890400G102264</v>
          </cell>
        </row>
        <row r="1361">
          <cell r="H1361" t="str">
            <v>0011890400D675271</v>
          </cell>
        </row>
        <row r="1362">
          <cell r="H1362" t="str">
            <v>0011890400G103541</v>
          </cell>
        </row>
        <row r="1363">
          <cell r="H1363" t="str">
            <v>0011890400G101639</v>
          </cell>
        </row>
        <row r="1364">
          <cell r="H1364" t="str">
            <v>0011890400D675250</v>
          </cell>
        </row>
        <row r="1365">
          <cell r="H1365" t="str">
            <v>00118904000M30139</v>
          </cell>
        </row>
        <row r="1366">
          <cell r="H1366" t="str">
            <v>00118904000M31045</v>
          </cell>
        </row>
        <row r="1367">
          <cell r="H1367" t="str">
            <v>0011890400D677733</v>
          </cell>
        </row>
        <row r="1368">
          <cell r="H1368" t="str">
            <v>0011890400D675230</v>
          </cell>
        </row>
        <row r="1369">
          <cell r="H1369" t="str">
            <v>0011890400D675237</v>
          </cell>
        </row>
        <row r="1370">
          <cell r="H1370" t="str">
            <v>0011890400G105306</v>
          </cell>
        </row>
        <row r="1371">
          <cell r="H1371" t="str">
            <v>0011890400G106214</v>
          </cell>
        </row>
        <row r="1372">
          <cell r="H1372" t="str">
            <v>00118904000M20127</v>
          </cell>
        </row>
        <row r="1373">
          <cell r="H1373" t="str">
            <v>0011890400G103135</v>
          </cell>
        </row>
        <row r="1374">
          <cell r="H1374" t="str">
            <v>0011890400G103284</v>
          </cell>
        </row>
        <row r="1375">
          <cell r="H1375" t="str">
            <v>0011890400G103283</v>
          </cell>
        </row>
        <row r="1376">
          <cell r="H1376" t="str">
            <v>00119204000S35862</v>
          </cell>
        </row>
        <row r="1377">
          <cell r="H1377" t="str">
            <v>00119204000T83920</v>
          </cell>
        </row>
        <row r="1378">
          <cell r="H1378" t="str">
            <v>00119204000T84343</v>
          </cell>
        </row>
        <row r="1379">
          <cell r="H1379" t="str">
            <v>00119204000T84568</v>
          </cell>
        </row>
        <row r="1380">
          <cell r="H1380" t="str">
            <v>00119204000S34467</v>
          </cell>
        </row>
        <row r="1381">
          <cell r="H1381" t="str">
            <v>00119204000T86109</v>
          </cell>
        </row>
        <row r="1382">
          <cell r="H1382" t="str">
            <v>00119204000T85591</v>
          </cell>
        </row>
        <row r="1383">
          <cell r="H1383" t="str">
            <v>00119204000S33145</v>
          </cell>
        </row>
        <row r="1384">
          <cell r="H1384" t="str">
            <v>00119204000S33313</v>
          </cell>
        </row>
        <row r="1385">
          <cell r="H1385" t="str">
            <v>00119204000S33333</v>
          </cell>
        </row>
        <row r="1386">
          <cell r="H1386" t="str">
            <v>00119204000S33686</v>
          </cell>
        </row>
        <row r="1387">
          <cell r="H1387" t="str">
            <v>00119204000T84332</v>
          </cell>
        </row>
        <row r="1388">
          <cell r="H1388" t="str">
            <v>00119204000S35789</v>
          </cell>
        </row>
        <row r="1389">
          <cell r="H1389" t="str">
            <v>00119204000S32222</v>
          </cell>
        </row>
        <row r="1390">
          <cell r="H1390" t="str">
            <v>00119204000S33165</v>
          </cell>
        </row>
        <row r="1391">
          <cell r="H1391" t="str">
            <v>00119204000S32425</v>
          </cell>
        </row>
        <row r="1392">
          <cell r="H1392" t="str">
            <v>00119204000S32534</v>
          </cell>
        </row>
        <row r="1393">
          <cell r="H1393" t="str">
            <v>00119204000S33865</v>
          </cell>
        </row>
        <row r="1394">
          <cell r="H1394" t="str">
            <v>00119204000S33983</v>
          </cell>
        </row>
        <row r="1395">
          <cell r="H1395" t="str">
            <v>00119204000S33866</v>
          </cell>
        </row>
        <row r="1396">
          <cell r="H1396" t="str">
            <v>00119204000S33984</v>
          </cell>
        </row>
        <row r="1397">
          <cell r="H1397" t="str">
            <v>00119204000S34073</v>
          </cell>
        </row>
        <row r="1398">
          <cell r="H1398" t="str">
            <v>00119204000S34733</v>
          </cell>
        </row>
        <row r="1399">
          <cell r="H1399" t="str">
            <v>00119204000S34763</v>
          </cell>
        </row>
        <row r="1400">
          <cell r="H1400" t="str">
            <v>00119204000S35453</v>
          </cell>
        </row>
        <row r="1401">
          <cell r="H1401" t="str">
            <v>00119204000S35475</v>
          </cell>
        </row>
        <row r="1402">
          <cell r="H1402" t="str">
            <v>00119204000S35587</v>
          </cell>
        </row>
        <row r="1403">
          <cell r="H1403" t="str">
            <v>00119204000S36036</v>
          </cell>
        </row>
        <row r="1404">
          <cell r="H1404" t="str">
            <v>00119204000T85426</v>
          </cell>
        </row>
        <row r="1405">
          <cell r="H1405" t="str">
            <v>00119204000T83913</v>
          </cell>
        </row>
        <row r="1406">
          <cell r="H1406" t="str">
            <v>00119204000K98498</v>
          </cell>
        </row>
        <row r="1407">
          <cell r="H1407" t="str">
            <v>00119204000K98904</v>
          </cell>
        </row>
        <row r="1408">
          <cell r="H1408" t="str">
            <v>00119204000K98894</v>
          </cell>
        </row>
        <row r="1409">
          <cell r="H1409" t="str">
            <v>00119204000T83292</v>
          </cell>
        </row>
        <row r="1410">
          <cell r="H1410" t="str">
            <v>00119204000S35331</v>
          </cell>
        </row>
        <row r="1411">
          <cell r="H1411" t="str">
            <v>00119204000S35591</v>
          </cell>
        </row>
        <row r="1412">
          <cell r="H1412" t="str">
            <v>00119204000S34511</v>
          </cell>
        </row>
        <row r="1413">
          <cell r="H1413" t="str">
            <v>00119204000S33147</v>
          </cell>
        </row>
        <row r="1414">
          <cell r="H1414" t="str">
            <v>00119204000K98602</v>
          </cell>
        </row>
        <row r="1415">
          <cell r="H1415" t="str">
            <v>00119204000K98644</v>
          </cell>
        </row>
        <row r="1416">
          <cell r="H1416" t="str">
            <v>00119204000S32258</v>
          </cell>
        </row>
        <row r="1417">
          <cell r="H1417" t="str">
            <v>00119204000S34016</v>
          </cell>
        </row>
        <row r="1418">
          <cell r="H1418" t="str">
            <v>00119204000S34731</v>
          </cell>
        </row>
        <row r="1419">
          <cell r="H1419" t="str">
            <v>00119204000S35246</v>
          </cell>
        </row>
        <row r="1420">
          <cell r="H1420" t="str">
            <v>00119204000T86573</v>
          </cell>
        </row>
        <row r="1421">
          <cell r="H1421" t="str">
            <v>00119204000S32348</v>
          </cell>
        </row>
        <row r="1422">
          <cell r="H1422" t="str">
            <v>00119204000T85061</v>
          </cell>
        </row>
        <row r="1423">
          <cell r="H1423" t="str">
            <v>00119204000T85434</v>
          </cell>
        </row>
        <row r="1424">
          <cell r="H1424" t="str">
            <v>00119204000T85638</v>
          </cell>
        </row>
        <row r="1425">
          <cell r="H1425" t="str">
            <v>00119204000K98788</v>
          </cell>
        </row>
        <row r="1426">
          <cell r="H1426" t="str">
            <v>00119204000S32223</v>
          </cell>
        </row>
        <row r="1427">
          <cell r="H1427" t="str">
            <v>00119204000K98937</v>
          </cell>
        </row>
        <row r="1428">
          <cell r="H1428" t="str">
            <v>00119204000T84333</v>
          </cell>
        </row>
        <row r="1429">
          <cell r="H1429" t="str">
            <v>00119204000T84374</v>
          </cell>
        </row>
        <row r="1430">
          <cell r="H1430" t="str">
            <v>00119204000S33350</v>
          </cell>
        </row>
        <row r="1431">
          <cell r="H1431" t="str">
            <v>00119204000S35291</v>
          </cell>
        </row>
        <row r="1432">
          <cell r="H1432" t="str">
            <v>00119204000T83194</v>
          </cell>
        </row>
        <row r="1433">
          <cell r="H1433" t="str">
            <v>00119204000T85846</v>
          </cell>
        </row>
        <row r="1434">
          <cell r="H1434" t="str">
            <v>00119204000T85869</v>
          </cell>
        </row>
        <row r="1435">
          <cell r="H1435" t="str">
            <v>00119204000T86119</v>
          </cell>
        </row>
        <row r="1436">
          <cell r="H1436" t="str">
            <v>00119204000T84873</v>
          </cell>
        </row>
        <row r="1437">
          <cell r="H1437" t="str">
            <v>00119204000T84942</v>
          </cell>
        </row>
        <row r="1438">
          <cell r="H1438" t="str">
            <v>00119204000T85217</v>
          </cell>
        </row>
        <row r="1439">
          <cell r="H1439" t="str">
            <v>00119204000T84936</v>
          </cell>
        </row>
        <row r="1440">
          <cell r="H1440" t="str">
            <v>00139002003D63073</v>
          </cell>
        </row>
        <row r="1441">
          <cell r="H1441" t="str">
            <v>00139002003D64379</v>
          </cell>
        </row>
        <row r="1442">
          <cell r="H1442" t="str">
            <v>00139002003D64936</v>
          </cell>
        </row>
        <row r="1443">
          <cell r="H1443" t="str">
            <v>00139002003D62875</v>
          </cell>
        </row>
        <row r="1444">
          <cell r="H1444" t="str">
            <v>00139002003D65109</v>
          </cell>
        </row>
        <row r="1445">
          <cell r="H1445" t="str">
            <v>00139002003D66622</v>
          </cell>
        </row>
        <row r="1446">
          <cell r="H1446" t="str">
            <v>00139002003D64275</v>
          </cell>
        </row>
        <row r="1447">
          <cell r="H1447" t="str">
            <v>00139002003D63074</v>
          </cell>
        </row>
        <row r="1448">
          <cell r="H1448" t="str">
            <v>0031880100K577119</v>
          </cell>
        </row>
        <row r="1449">
          <cell r="H1449" t="str">
            <v>0099999600G105136</v>
          </cell>
        </row>
        <row r="1450">
          <cell r="H1450" t="str">
            <v>00999996000R88362</v>
          </cell>
        </row>
        <row r="1451">
          <cell r="H1451" t="str">
            <v>00118904000F66611</v>
          </cell>
        </row>
        <row r="1452">
          <cell r="H1452" t="str">
            <v>00118904000M00389</v>
          </cell>
        </row>
        <row r="1453">
          <cell r="H1453" t="str">
            <v>00118904000M00408</v>
          </cell>
        </row>
        <row r="1454">
          <cell r="H1454" t="str">
            <v>00118904000M01566</v>
          </cell>
        </row>
        <row r="1455">
          <cell r="H1455" t="str">
            <v>00118904000M02529</v>
          </cell>
        </row>
        <row r="1456">
          <cell r="H1456" t="str">
            <v>00118904000F67677</v>
          </cell>
        </row>
        <row r="1457">
          <cell r="H1457" t="str">
            <v>00118904000M01506</v>
          </cell>
        </row>
        <row r="1458">
          <cell r="H1458" t="str">
            <v>00118904000M01570</v>
          </cell>
        </row>
        <row r="1459">
          <cell r="H1459" t="str">
            <v>00118904000M02313</v>
          </cell>
        </row>
        <row r="1460">
          <cell r="H1460" t="str">
            <v>00118904000F66309</v>
          </cell>
        </row>
        <row r="1461">
          <cell r="H1461" t="str">
            <v>00118904000F66724</v>
          </cell>
        </row>
        <row r="1462">
          <cell r="H1462" t="str">
            <v>00118904000F67847</v>
          </cell>
        </row>
        <row r="1463">
          <cell r="H1463" t="str">
            <v>00118904000M00846</v>
          </cell>
        </row>
        <row r="1464">
          <cell r="H1464" t="str">
            <v>0099999600D125283</v>
          </cell>
        </row>
        <row r="1465">
          <cell r="H1465" t="str">
            <v>0099999600D268146</v>
          </cell>
        </row>
        <row r="1466">
          <cell r="H1466" t="str">
            <v>0099999600D677635</v>
          </cell>
        </row>
        <row r="1467">
          <cell r="H1467" t="str">
            <v>0099999600VZ10522</v>
          </cell>
        </row>
        <row r="1468">
          <cell r="H1468" t="str">
            <v>00999996000K82386</v>
          </cell>
        </row>
        <row r="1469">
          <cell r="H1469" t="str">
            <v>00999996000N19715</v>
          </cell>
        </row>
        <row r="1470">
          <cell r="H1470" t="str">
            <v>0099999600VZ10445</v>
          </cell>
        </row>
        <row r="1471">
          <cell r="H1471" t="str">
            <v>0099999600DY54769</v>
          </cell>
        </row>
        <row r="1472">
          <cell r="H1472" t="str">
            <v>00999996000S32223</v>
          </cell>
        </row>
        <row r="1473">
          <cell r="H1473" t="str">
            <v>0099999600NP99861</v>
          </cell>
        </row>
        <row r="1474">
          <cell r="H1474" t="str">
            <v>00999996000V46987</v>
          </cell>
        </row>
        <row r="1475">
          <cell r="H1475" t="str">
            <v>00999996000H98429</v>
          </cell>
        </row>
        <row r="1476">
          <cell r="H1476" t="str">
            <v>00999996000N36617</v>
          </cell>
        </row>
        <row r="1477">
          <cell r="H1477" t="str">
            <v>0099999600NN94577</v>
          </cell>
        </row>
        <row r="1478">
          <cell r="H1478" t="str">
            <v>0099999600D283173</v>
          </cell>
        </row>
        <row r="1479">
          <cell r="H1479" t="str">
            <v>00999996000M01570</v>
          </cell>
        </row>
        <row r="1480">
          <cell r="H1480" t="str">
            <v>00999996000M13112</v>
          </cell>
        </row>
        <row r="1481">
          <cell r="H1481" t="str">
            <v>0099999600G924230</v>
          </cell>
        </row>
        <row r="1482">
          <cell r="H1482" t="str">
            <v>0099999600V973182</v>
          </cell>
        </row>
        <row r="1483">
          <cell r="H1483" t="str">
            <v>00999996000V56855</v>
          </cell>
        </row>
        <row r="1484">
          <cell r="H1484" t="str">
            <v>00999996000Y30708</v>
          </cell>
        </row>
        <row r="1485">
          <cell r="H1485" t="str">
            <v>00999996000H52709</v>
          </cell>
        </row>
        <row r="1486">
          <cell r="H1486" t="str">
            <v>0099999600G103284</v>
          </cell>
        </row>
        <row r="1487">
          <cell r="H1487" t="str">
            <v>0099999600G107429</v>
          </cell>
        </row>
        <row r="1488">
          <cell r="H1488" t="str">
            <v>0099999600V260926</v>
          </cell>
        </row>
        <row r="1489">
          <cell r="H1489" t="str">
            <v>0099999600NT15015</v>
          </cell>
        </row>
        <row r="1490">
          <cell r="H1490" t="str">
            <v>0099999600D677733</v>
          </cell>
        </row>
        <row r="1491">
          <cell r="H1491" t="str">
            <v>0099999600V700299</v>
          </cell>
        </row>
        <row r="1492">
          <cell r="H1492" t="str">
            <v>00999996000M13288</v>
          </cell>
        </row>
        <row r="1493">
          <cell r="H1493" t="str">
            <v>00999996000S32222</v>
          </cell>
        </row>
        <row r="1494">
          <cell r="H1494" t="str">
            <v>0099999600G103622</v>
          </cell>
        </row>
        <row r="1495">
          <cell r="H1495" t="str">
            <v>0099999600G104084</v>
          </cell>
        </row>
        <row r="1496">
          <cell r="H1496" t="str">
            <v>00999996000M01506</v>
          </cell>
        </row>
        <row r="1497">
          <cell r="H1497" t="str">
            <v>00999996000H51666</v>
          </cell>
        </row>
        <row r="1498">
          <cell r="H1498" t="str">
            <v>00999996000Y30301</v>
          </cell>
        </row>
        <row r="1499">
          <cell r="H1499" t="str">
            <v>00999996000C32549</v>
          </cell>
        </row>
        <row r="1500">
          <cell r="H1500" t="str">
            <v>0099999600D674926</v>
          </cell>
        </row>
        <row r="1501">
          <cell r="H1501" t="str">
            <v>00999996000K98937</v>
          </cell>
        </row>
        <row r="1502">
          <cell r="H1502" t="str">
            <v>0099999600G809251</v>
          </cell>
        </row>
        <row r="1503">
          <cell r="H1503" t="str">
            <v>0099999600NP99942</v>
          </cell>
        </row>
        <row r="1504">
          <cell r="H1504" t="str">
            <v>0099999600DY60898</v>
          </cell>
        </row>
      </sheetData>
      <sheetData sheetId="5"/>
      <sheetData sheetId="6">
        <row r="1">
          <cell r="A1" t="str">
            <v>保固召回通告編號</v>
          </cell>
          <cell r="B1" t="str">
            <v>零件號碼</v>
          </cell>
          <cell r="C1" t="str">
            <v>零件品名</v>
          </cell>
          <cell r="D1" t="str">
            <v>使用量</v>
          </cell>
          <cell r="E1" t="str">
            <v>可用庫存</v>
          </cell>
          <cell r="F1" t="str">
            <v>最少可用量(組)</v>
          </cell>
        </row>
        <row r="2">
          <cell r="A2" t="str">
            <v>0072330100</v>
          </cell>
          <cell r="B2">
            <v>72129394543</v>
          </cell>
          <cell r="C2" t="str">
            <v>乘客座安全氣囊</v>
          </cell>
          <cell r="D2">
            <v>1</v>
          </cell>
          <cell r="E2">
            <v>5</v>
          </cell>
          <cell r="F2">
            <v>5</v>
          </cell>
          <cell r="G2">
            <v>4</v>
          </cell>
        </row>
        <row r="3">
          <cell r="B3">
            <v>51458146760</v>
          </cell>
          <cell r="C3" t="str">
            <v>扣子</v>
          </cell>
          <cell r="D3">
            <v>1</v>
          </cell>
          <cell r="E3">
            <v>10</v>
          </cell>
          <cell r="F3">
            <v>10</v>
          </cell>
        </row>
        <row r="4">
          <cell r="B4">
            <v>7119905374</v>
          </cell>
          <cell r="C4" t="str">
            <v>螺帽M8</v>
          </cell>
          <cell r="D4">
            <v>2</v>
          </cell>
          <cell r="E4">
            <v>9</v>
          </cell>
          <cell r="F4">
            <v>4</v>
          </cell>
        </row>
        <row r="5">
          <cell r="A5" t="str">
            <v>0072410100</v>
          </cell>
          <cell r="B5">
            <v>72129394543</v>
          </cell>
          <cell r="C5" t="str">
            <v>乘客座安全氣囊</v>
          </cell>
          <cell r="D5">
            <v>1</v>
          </cell>
          <cell r="E5">
            <v>5</v>
          </cell>
          <cell r="F5">
            <v>5</v>
          </cell>
          <cell r="G5">
            <v>4</v>
          </cell>
        </row>
        <row r="6">
          <cell r="B6">
            <v>51458146760</v>
          </cell>
          <cell r="C6" t="str">
            <v>扣子</v>
          </cell>
          <cell r="D6">
            <v>1</v>
          </cell>
          <cell r="E6">
            <v>10</v>
          </cell>
          <cell r="F6">
            <v>10</v>
          </cell>
        </row>
        <row r="7">
          <cell r="B7">
            <v>7119905374</v>
          </cell>
          <cell r="C7" t="str">
            <v>螺帽M8</v>
          </cell>
          <cell r="D7">
            <v>2</v>
          </cell>
          <cell r="E7">
            <v>9</v>
          </cell>
          <cell r="F7">
            <v>4</v>
          </cell>
        </row>
        <row r="8">
          <cell r="A8" t="str">
            <v>0041770100</v>
          </cell>
          <cell r="B8">
            <v>41002697433</v>
          </cell>
          <cell r="C8" t="str">
            <v>isofix支架</v>
          </cell>
          <cell r="D8">
            <v>4</v>
          </cell>
          <cell r="E8">
            <v>0</v>
          </cell>
          <cell r="F8">
            <v>0</v>
          </cell>
          <cell r="G8">
            <v>0</v>
          </cell>
        </row>
        <row r="9">
          <cell r="B9">
            <v>52202697913</v>
          </cell>
          <cell r="C9" t="str">
            <v>隔音棉</v>
          </cell>
          <cell r="D9">
            <v>4</v>
          </cell>
          <cell r="E9">
            <v>0</v>
          </cell>
          <cell r="F9">
            <v>0</v>
          </cell>
        </row>
        <row r="10">
          <cell r="B10">
            <v>51912154412</v>
          </cell>
          <cell r="C10" t="str">
            <v>底漆(灰色)</v>
          </cell>
          <cell r="D10">
            <v>0.05</v>
          </cell>
          <cell r="E10">
            <v>8</v>
          </cell>
          <cell r="F10">
            <v>160</v>
          </cell>
        </row>
        <row r="11">
          <cell r="B11">
            <v>51912212834</v>
          </cell>
          <cell r="C11" t="str">
            <v>底漆(暗灰色)</v>
          </cell>
          <cell r="D11">
            <v>0.05</v>
          </cell>
          <cell r="E11">
            <v>1</v>
          </cell>
          <cell r="F11">
            <v>20</v>
          </cell>
        </row>
        <row r="12">
          <cell r="B12">
            <v>51912216745</v>
          </cell>
          <cell r="C12" t="str">
            <v>底漆(白色)</v>
          </cell>
          <cell r="D12">
            <v>0.05</v>
          </cell>
          <cell r="E12">
            <v>4</v>
          </cell>
          <cell r="F12">
            <v>80</v>
          </cell>
        </row>
        <row r="13">
          <cell r="A13" t="str">
            <v>0032260200</v>
          </cell>
          <cell r="B13">
            <v>32306877590</v>
          </cell>
          <cell r="C13" t="str">
            <v>方向盤安全氣囊</v>
          </cell>
          <cell r="D13">
            <v>1</v>
          </cell>
          <cell r="E13">
            <v>15</v>
          </cell>
          <cell r="F13">
            <v>15</v>
          </cell>
          <cell r="G13">
            <v>0</v>
          </cell>
        </row>
        <row r="14">
          <cell r="A14" t="str">
            <v>0065950200</v>
          </cell>
          <cell r="B14">
            <v>65776995527</v>
          </cell>
          <cell r="C14" t="str">
            <v>安全氣囊感應器</v>
          </cell>
          <cell r="D14">
            <v>1</v>
          </cell>
          <cell r="E14">
            <v>0</v>
          </cell>
          <cell r="F14">
            <v>0</v>
          </cell>
          <cell r="G14">
            <v>0</v>
          </cell>
        </row>
        <row r="15">
          <cell r="A15" t="str">
            <v>0065940200</v>
          </cell>
          <cell r="B15">
            <v>65776995527</v>
          </cell>
          <cell r="C15" t="str">
            <v>安全氣囊感應器</v>
          </cell>
          <cell r="D15">
            <v>1</v>
          </cell>
          <cell r="E15">
            <v>0</v>
          </cell>
          <cell r="F15">
            <v>0</v>
          </cell>
          <cell r="G15">
            <v>0</v>
          </cell>
        </row>
        <row r="16">
          <cell r="A16" t="str">
            <v>0011450400</v>
          </cell>
          <cell r="B16">
            <v>11718594492</v>
          </cell>
          <cell r="C16" t="str">
            <v>廢氣排放閥門</v>
          </cell>
          <cell r="D16">
            <v>1</v>
          </cell>
          <cell r="E16">
            <v>1</v>
          </cell>
          <cell r="F16">
            <v>1</v>
          </cell>
          <cell r="G16">
            <v>0</v>
          </cell>
        </row>
        <row r="17">
          <cell r="B17">
            <v>11718579364</v>
          </cell>
          <cell r="C17" t="str">
            <v>閥門墊片</v>
          </cell>
          <cell r="D17">
            <v>1</v>
          </cell>
          <cell r="E17">
            <v>0</v>
          </cell>
          <cell r="F17">
            <v>0</v>
          </cell>
        </row>
        <row r="18">
          <cell r="B18">
            <v>35217685343</v>
          </cell>
          <cell r="C18" t="str">
            <v>**螺絲摩</v>
          </cell>
          <cell r="D18">
            <v>2</v>
          </cell>
          <cell r="E18">
            <v>0</v>
          </cell>
          <cell r="F18">
            <v>0</v>
          </cell>
        </row>
        <row r="19">
          <cell r="B19">
            <v>7129952104</v>
          </cell>
          <cell r="C19" t="str">
            <v>管夾</v>
          </cell>
          <cell r="D19">
            <v>2</v>
          </cell>
          <cell r="E19">
            <v>75</v>
          </cell>
          <cell r="F19">
            <v>37</v>
          </cell>
        </row>
        <row r="20">
          <cell r="A20" t="str">
            <v>0011500400</v>
          </cell>
          <cell r="B20">
            <v>11238485013</v>
          </cell>
          <cell r="C20" t="str">
            <v>曲軸皮帶盤</v>
          </cell>
          <cell r="D20">
            <v>1</v>
          </cell>
          <cell r="E20">
            <v>0</v>
          </cell>
          <cell r="F20">
            <v>0</v>
          </cell>
          <cell r="G20">
            <v>0</v>
          </cell>
        </row>
        <row r="21">
          <cell r="B21">
            <v>11238651643</v>
          </cell>
          <cell r="C21" t="str">
            <v>螺絲</v>
          </cell>
          <cell r="D21">
            <v>4</v>
          </cell>
          <cell r="E21">
            <v>108</v>
          </cell>
          <cell r="F21">
            <v>27</v>
          </cell>
        </row>
        <row r="22">
          <cell r="B22">
            <v>11238585220</v>
          </cell>
          <cell r="C22" t="str">
            <v>螺絲</v>
          </cell>
          <cell r="D22">
            <v>4</v>
          </cell>
          <cell r="E22">
            <v>22</v>
          </cell>
          <cell r="F22">
            <v>5</v>
          </cell>
        </row>
        <row r="23">
          <cell r="A23" t="str">
            <v>0011510400</v>
          </cell>
          <cell r="B23">
            <v>11238485013</v>
          </cell>
          <cell r="C23" t="str">
            <v>曲軸皮帶盤</v>
          </cell>
          <cell r="D23">
            <v>1</v>
          </cell>
          <cell r="E23">
            <v>0</v>
          </cell>
          <cell r="F23">
            <v>0</v>
          </cell>
          <cell r="G23">
            <v>0</v>
          </cell>
        </row>
        <row r="24">
          <cell r="B24">
            <v>11238651643</v>
          </cell>
          <cell r="C24" t="str">
            <v>螺絲</v>
          </cell>
          <cell r="D24">
            <v>4</v>
          </cell>
          <cell r="E24">
            <v>108</v>
          </cell>
          <cell r="F24">
            <v>27</v>
          </cell>
        </row>
        <row r="25">
          <cell r="B25">
            <v>11238585220</v>
          </cell>
          <cell r="C25" t="str">
            <v>螺絲</v>
          </cell>
          <cell r="D25">
            <v>4</v>
          </cell>
          <cell r="E25">
            <v>22</v>
          </cell>
          <cell r="F25">
            <v>5</v>
          </cell>
        </row>
        <row r="26">
          <cell r="A26" t="str">
            <v>0026350100</v>
          </cell>
          <cell r="B26">
            <v>26117610061</v>
          </cell>
          <cell r="C26" t="str">
            <v>傳動軸減震橡皮</v>
          </cell>
          <cell r="D26">
            <v>1</v>
          </cell>
          <cell r="E26">
            <v>1</v>
          </cell>
          <cell r="F26">
            <v>1</v>
          </cell>
          <cell r="G26">
            <v>0</v>
          </cell>
        </row>
        <row r="27">
          <cell r="B27">
            <v>26127536563</v>
          </cell>
          <cell r="C27" t="str">
            <v>螺帽</v>
          </cell>
          <cell r="D27">
            <v>6</v>
          </cell>
          <cell r="E27">
            <v>0</v>
          </cell>
          <cell r="F27">
            <v>0</v>
          </cell>
        </row>
        <row r="28">
          <cell r="B28">
            <v>26117527475</v>
          </cell>
          <cell r="C28" t="str">
            <v>螺絲</v>
          </cell>
          <cell r="D28">
            <v>6</v>
          </cell>
          <cell r="E28">
            <v>0</v>
          </cell>
          <cell r="F28">
            <v>0</v>
          </cell>
        </row>
        <row r="29">
          <cell r="A29" t="str">
            <v>0026330100</v>
          </cell>
          <cell r="B29">
            <v>26117610061</v>
          </cell>
          <cell r="C29" t="str">
            <v>傳動軸減震橡皮</v>
          </cell>
          <cell r="D29">
            <v>1</v>
          </cell>
          <cell r="E29">
            <v>1</v>
          </cell>
          <cell r="F29">
            <v>1</v>
          </cell>
          <cell r="G29">
            <v>0</v>
          </cell>
        </row>
        <row r="30">
          <cell r="B30">
            <v>26127536563</v>
          </cell>
          <cell r="C30" t="str">
            <v>螺帽</v>
          </cell>
          <cell r="D30">
            <v>6</v>
          </cell>
          <cell r="E30">
            <v>0</v>
          </cell>
          <cell r="F30">
            <v>0</v>
          </cell>
        </row>
        <row r="31">
          <cell r="B31">
            <v>26117527475</v>
          </cell>
          <cell r="C31" t="str">
            <v>螺絲</v>
          </cell>
          <cell r="D31">
            <v>6</v>
          </cell>
          <cell r="E31">
            <v>0</v>
          </cell>
          <cell r="F31">
            <v>0</v>
          </cell>
        </row>
        <row r="32">
          <cell r="A32" t="str">
            <v>0012490400</v>
          </cell>
          <cell r="B32">
            <v>12637936365</v>
          </cell>
          <cell r="C32" t="str">
            <v>供電模組</v>
          </cell>
          <cell r="D32">
            <v>1</v>
          </cell>
          <cell r="E32">
            <v>0</v>
          </cell>
          <cell r="F32">
            <v>0</v>
          </cell>
          <cell r="G32">
            <v>0</v>
          </cell>
        </row>
        <row r="33">
          <cell r="A33" t="str">
            <v>0061490400</v>
          </cell>
          <cell r="B33">
            <v>61128794765</v>
          </cell>
          <cell r="C33" t="str">
            <v>密封蓋</v>
          </cell>
          <cell r="D33">
            <v>1</v>
          </cell>
          <cell r="E33">
            <v>0</v>
          </cell>
          <cell r="F33">
            <v>0</v>
          </cell>
          <cell r="G33">
            <v>0</v>
          </cell>
        </row>
        <row r="34">
          <cell r="B34">
            <v>61136920760</v>
          </cell>
          <cell r="C34" t="str">
            <v>線束膠帶</v>
          </cell>
          <cell r="D34">
            <v>1</v>
          </cell>
          <cell r="E34">
            <v>0</v>
          </cell>
          <cell r="F34">
            <v>0</v>
          </cell>
        </row>
        <row r="35">
          <cell r="B35">
            <v>61128793506</v>
          </cell>
          <cell r="C35" t="str">
            <v/>
          </cell>
          <cell r="D35">
            <v>1</v>
          </cell>
          <cell r="E35" t="str">
            <v/>
          </cell>
          <cell r="F35">
            <v>0</v>
          </cell>
        </row>
        <row r="36">
          <cell r="B36">
            <v>12148692971</v>
          </cell>
          <cell r="C36" t="str">
            <v/>
          </cell>
          <cell r="D36">
            <v>1</v>
          </cell>
          <cell r="E36" t="str">
            <v/>
          </cell>
          <cell r="F36">
            <v>0</v>
          </cell>
        </row>
        <row r="37">
          <cell r="B37">
            <v>12148692964</v>
          </cell>
          <cell r="C37" t="str">
            <v/>
          </cell>
          <cell r="D37">
            <v>1</v>
          </cell>
          <cell r="E37" t="str">
            <v/>
          </cell>
          <cell r="F37">
            <v>0</v>
          </cell>
        </row>
        <row r="38">
          <cell r="A38" t="str">
            <v>0026370100</v>
          </cell>
          <cell r="B38">
            <v>26208605866</v>
          </cell>
          <cell r="C38" t="str">
            <v>前傳動軸</v>
          </cell>
          <cell r="D38">
            <v>1</v>
          </cell>
          <cell r="E38">
            <v>0</v>
          </cell>
          <cell r="F38">
            <v>0</v>
          </cell>
          <cell r="G38">
            <v>0</v>
          </cell>
        </row>
        <row r="39">
          <cell r="B39">
            <v>26117529387</v>
          </cell>
          <cell r="C39" t="str">
            <v>螺絲</v>
          </cell>
          <cell r="D39">
            <v>4</v>
          </cell>
          <cell r="E39">
            <v>0</v>
          </cell>
          <cell r="F39">
            <v>0</v>
          </cell>
          <cell r="G39">
            <v>0</v>
          </cell>
        </row>
        <row r="40">
          <cell r="A40" t="str">
            <v>0018550100</v>
          </cell>
          <cell r="B40">
            <v>18308512137</v>
          </cell>
          <cell r="C40" t="str">
            <v>管夾</v>
          </cell>
          <cell r="D40">
            <v>1</v>
          </cell>
          <cell r="E40">
            <v>1</v>
          </cell>
          <cell r="F40">
            <v>1</v>
          </cell>
          <cell r="G40">
            <v>0</v>
          </cell>
        </row>
        <row r="41">
          <cell r="B41">
            <v>18308513651</v>
          </cell>
          <cell r="C41" t="str">
            <v>排氣管墊圈</v>
          </cell>
          <cell r="D41">
            <v>1</v>
          </cell>
          <cell r="E41">
            <v>2</v>
          </cell>
          <cell r="F41">
            <v>2</v>
          </cell>
          <cell r="G41">
            <v>0</v>
          </cell>
        </row>
        <row r="42">
          <cell r="B42">
            <v>11718576472</v>
          </cell>
          <cell r="C42" t="str">
            <v>廢氣冷卻器墊片</v>
          </cell>
          <cell r="D42">
            <v>1</v>
          </cell>
          <cell r="E42">
            <v>0</v>
          </cell>
          <cell r="F42">
            <v>0</v>
          </cell>
          <cell r="G42">
            <v>0</v>
          </cell>
        </row>
        <row r="43">
          <cell r="B43">
            <v>11718593298</v>
          </cell>
          <cell r="C43" t="str">
            <v>廢氣冷卻器墊片</v>
          </cell>
          <cell r="D43">
            <v>2</v>
          </cell>
          <cell r="E43">
            <v>0</v>
          </cell>
          <cell r="F43">
            <v>0</v>
          </cell>
          <cell r="G43">
            <v>0</v>
          </cell>
        </row>
        <row r="44">
          <cell r="A44" t="str">
            <v>0054540100</v>
          </cell>
          <cell r="B44">
            <v>54349482136</v>
          </cell>
          <cell r="C44" t="str">
            <v>軟頂修包</v>
          </cell>
          <cell r="D44">
            <v>1</v>
          </cell>
          <cell r="E44">
            <v>0</v>
          </cell>
          <cell r="F44">
            <v>0</v>
          </cell>
          <cell r="G44">
            <v>0</v>
          </cell>
        </row>
        <row r="45">
          <cell r="A45" t="str">
            <v>0016320200</v>
          </cell>
          <cell r="B45">
            <v>16117188567</v>
          </cell>
          <cell r="C45" t="str">
            <v>Ｏ形環</v>
          </cell>
          <cell r="D45">
            <v>1</v>
          </cell>
          <cell r="E45">
            <v>11</v>
          </cell>
          <cell r="F45">
            <v>11</v>
          </cell>
          <cell r="G45">
            <v>11</v>
          </cell>
        </row>
        <row r="46">
          <cell r="B46">
            <v>16131176747</v>
          </cell>
          <cell r="C46" t="str">
            <v>螺帽</v>
          </cell>
          <cell r="D46">
            <v>5</v>
          </cell>
          <cell r="E46">
            <v>60</v>
          </cell>
          <cell r="F46">
            <v>12</v>
          </cell>
          <cell r="G46">
            <v>12</v>
          </cell>
        </row>
        <row r="47">
          <cell r="B47">
            <v>11612458830</v>
          </cell>
          <cell r="C47" t="str">
            <v>加熱器</v>
          </cell>
          <cell r="D47">
            <v>1</v>
          </cell>
          <cell r="E47">
            <v>0</v>
          </cell>
          <cell r="F47">
            <v>0</v>
          </cell>
          <cell r="G47">
            <v>0</v>
          </cell>
        </row>
        <row r="48">
          <cell r="B48">
            <v>11617535849</v>
          </cell>
          <cell r="C48" t="str">
            <v>螺絲</v>
          </cell>
          <cell r="D48">
            <v>2</v>
          </cell>
          <cell r="E48">
            <v>0</v>
          </cell>
          <cell r="F48">
            <v>0</v>
          </cell>
          <cell r="G48">
            <v>0</v>
          </cell>
        </row>
        <row r="49">
          <cell r="B49">
            <v>12312458831</v>
          </cell>
          <cell r="C49" t="str">
            <v>發電機螺絲包</v>
          </cell>
          <cell r="D49">
            <v>1</v>
          </cell>
          <cell r="E49">
            <v>0</v>
          </cell>
          <cell r="F49">
            <v>0</v>
          </cell>
          <cell r="G49">
            <v>0</v>
          </cell>
        </row>
        <row r="50">
          <cell r="A50" t="str">
            <v>0013810200</v>
          </cell>
          <cell r="B50">
            <v>13627806782</v>
          </cell>
          <cell r="C50" t="str">
            <v>曲軸感應器</v>
          </cell>
          <cell r="D50">
            <v>1</v>
          </cell>
          <cell r="E50">
            <v>0</v>
          </cell>
          <cell r="F50">
            <v>0</v>
          </cell>
          <cell r="G50">
            <v>0</v>
          </cell>
        </row>
        <row r="51">
          <cell r="A51" t="str">
            <v>0013820200</v>
          </cell>
          <cell r="B51">
            <v>13627806782</v>
          </cell>
          <cell r="C51" t="str">
            <v>曲軸感應器</v>
          </cell>
          <cell r="D51">
            <v>1</v>
          </cell>
          <cell r="E51">
            <v>0</v>
          </cell>
          <cell r="F51">
            <v>0</v>
          </cell>
          <cell r="G51">
            <v>0</v>
          </cell>
        </row>
        <row r="52">
          <cell r="A52" t="str">
            <v>0013870200</v>
          </cell>
          <cell r="B52">
            <v>13517852361</v>
          </cell>
          <cell r="C52" t="str">
            <v>高壓泵浦</v>
          </cell>
          <cell r="D52">
            <v>2</v>
          </cell>
          <cell r="E52">
            <v>0</v>
          </cell>
          <cell r="F52">
            <v>0</v>
          </cell>
          <cell r="G52">
            <v>0</v>
          </cell>
        </row>
        <row r="53">
          <cell r="B53">
            <v>13518073851</v>
          </cell>
          <cell r="C53" t="str">
            <v>高壓泵螺絲</v>
          </cell>
          <cell r="D53">
            <v>4</v>
          </cell>
          <cell r="E53">
            <v>0</v>
          </cell>
          <cell r="F53">
            <v>0</v>
          </cell>
          <cell r="G53">
            <v>0</v>
          </cell>
        </row>
        <row r="54">
          <cell r="B54">
            <v>11128071821</v>
          </cell>
          <cell r="C54" t="str">
            <v>高壓泵墊片</v>
          </cell>
          <cell r="D54">
            <v>2</v>
          </cell>
          <cell r="E54">
            <v>0</v>
          </cell>
          <cell r="F54">
            <v>0</v>
          </cell>
          <cell r="G54">
            <v>0</v>
          </cell>
        </row>
        <row r="55">
          <cell r="B55">
            <v>7149390155</v>
          </cell>
          <cell r="C55" t="str">
            <v>螺絲</v>
          </cell>
          <cell r="D55">
            <v>2</v>
          </cell>
          <cell r="E55">
            <v>14</v>
          </cell>
          <cell r="F55">
            <v>7</v>
          </cell>
          <cell r="G55">
            <v>0</v>
          </cell>
        </row>
        <row r="56">
          <cell r="B56">
            <v>7148076410</v>
          </cell>
          <cell r="C56" t="str">
            <v>螺絲</v>
          </cell>
          <cell r="D56">
            <v>2</v>
          </cell>
          <cell r="E56">
            <v>0</v>
          </cell>
          <cell r="F56">
            <v>0</v>
          </cell>
          <cell r="G56">
            <v>0</v>
          </cell>
        </row>
        <row r="57">
          <cell r="A57" t="str">
            <v>0016380200</v>
          </cell>
          <cell r="B57">
            <v>61131382243</v>
          </cell>
          <cell r="C57" t="str">
            <v>線束扎帶</v>
          </cell>
          <cell r="D57">
            <v>1</v>
          </cell>
          <cell r="E57">
            <v>1</v>
          </cell>
          <cell r="F57">
            <v>1</v>
          </cell>
          <cell r="G57">
            <v>1</v>
          </cell>
        </row>
        <row r="58">
          <cell r="B58">
            <v>16117188567</v>
          </cell>
          <cell r="C58" t="str">
            <v>Ｏ形環</v>
          </cell>
          <cell r="D58">
            <v>1</v>
          </cell>
          <cell r="E58">
            <v>11</v>
          </cell>
          <cell r="F58">
            <v>11</v>
          </cell>
          <cell r="G58">
            <v>0</v>
          </cell>
        </row>
        <row r="59">
          <cell r="B59">
            <v>16131176747</v>
          </cell>
          <cell r="C59" t="str">
            <v>螺帽</v>
          </cell>
          <cell r="D59">
            <v>5</v>
          </cell>
          <cell r="E59">
            <v>60</v>
          </cell>
          <cell r="F59">
            <v>12</v>
          </cell>
          <cell r="G59">
            <v>0</v>
          </cell>
        </row>
        <row r="60">
          <cell r="B60">
            <v>51717430971</v>
          </cell>
          <cell r="C60" t="str">
            <v>密封墊片</v>
          </cell>
          <cell r="D60">
            <v>1</v>
          </cell>
          <cell r="E60">
            <v>0</v>
          </cell>
          <cell r="F60">
            <v>0</v>
          </cell>
          <cell r="G60">
            <v>0</v>
          </cell>
        </row>
        <row r="61">
          <cell r="A61" t="str">
            <v>0016400200</v>
          </cell>
          <cell r="B61">
            <v>51717342691</v>
          </cell>
          <cell r="C61" t="str">
            <v>密封蓋</v>
          </cell>
          <cell r="D61">
            <v>1</v>
          </cell>
          <cell r="E61">
            <v>0</v>
          </cell>
          <cell r="F61">
            <v>0</v>
          </cell>
          <cell r="G61">
            <v>0</v>
          </cell>
        </row>
        <row r="62">
          <cell r="B62">
            <v>51717430971</v>
          </cell>
          <cell r="C62" t="str">
            <v>密封墊片</v>
          </cell>
          <cell r="D62">
            <v>1</v>
          </cell>
          <cell r="E62">
            <v>0</v>
          </cell>
          <cell r="F62">
            <v>0</v>
          </cell>
          <cell r="G62">
            <v>0</v>
          </cell>
        </row>
        <row r="63">
          <cell r="B63">
            <v>16131176747</v>
          </cell>
          <cell r="C63" t="str">
            <v>螺帽</v>
          </cell>
          <cell r="D63">
            <v>5</v>
          </cell>
          <cell r="E63">
            <v>60</v>
          </cell>
          <cell r="F63">
            <v>12</v>
          </cell>
          <cell r="G63">
            <v>4</v>
          </cell>
        </row>
        <row r="64">
          <cell r="A64" t="str">
            <v>0013900200</v>
          </cell>
          <cell r="B64">
            <v>13518653186</v>
          </cell>
          <cell r="C64" t="str">
            <v>高壓泵護板</v>
          </cell>
          <cell r="D64">
            <v>1</v>
          </cell>
          <cell r="E64">
            <v>4</v>
          </cell>
          <cell r="F64">
            <v>4</v>
          </cell>
          <cell r="G64">
            <v>4</v>
          </cell>
        </row>
        <row r="65">
          <cell r="B65">
            <v>13517632572</v>
          </cell>
          <cell r="C65" t="str">
            <v>螺絲</v>
          </cell>
          <cell r="D65">
            <v>2</v>
          </cell>
          <cell r="E65">
            <v>8</v>
          </cell>
          <cell r="F65">
            <v>4</v>
          </cell>
          <cell r="G65">
            <v>4</v>
          </cell>
        </row>
        <row r="66">
          <cell r="A66" t="str">
            <v>0011870400</v>
          </cell>
          <cell r="B66">
            <v>11718490221</v>
          </cell>
          <cell r="C66" t="str">
            <v>EGR修理包</v>
          </cell>
          <cell r="D66">
            <v>1</v>
          </cell>
          <cell r="E66">
            <v>5</v>
          </cell>
          <cell r="F66">
            <v>5</v>
          </cell>
          <cell r="G66">
            <v>0</v>
          </cell>
        </row>
        <row r="67">
          <cell r="B67">
            <v>7147029829</v>
          </cell>
          <cell r="C67" t="str">
            <v>螺絲</v>
          </cell>
          <cell r="D67">
            <v>2</v>
          </cell>
          <cell r="E67">
            <v>43</v>
          </cell>
          <cell r="F67">
            <v>21</v>
          </cell>
          <cell r="G67">
            <v>0</v>
          </cell>
        </row>
        <row r="68">
          <cell r="B68">
            <v>11718476994</v>
          </cell>
          <cell r="C68" t="str">
            <v>廢氣冷卻器</v>
          </cell>
          <cell r="D68">
            <v>1</v>
          </cell>
          <cell r="E68" t="str">
            <v/>
          </cell>
          <cell r="F68">
            <v>0</v>
          </cell>
          <cell r="G68">
            <v>0</v>
          </cell>
        </row>
        <row r="69">
          <cell r="B69">
            <v>11717799853</v>
          </cell>
          <cell r="C69" t="str">
            <v>旁通管</v>
          </cell>
          <cell r="D69">
            <v>2</v>
          </cell>
          <cell r="E69">
            <v>46</v>
          </cell>
          <cell r="F69">
            <v>23</v>
          </cell>
          <cell r="G69">
            <v>5</v>
          </cell>
        </row>
        <row r="70">
          <cell r="B70">
            <v>11718490221</v>
          </cell>
          <cell r="C70" t="str">
            <v>EGR修理包</v>
          </cell>
          <cell r="D70">
            <v>1</v>
          </cell>
          <cell r="E70">
            <v>5</v>
          </cell>
          <cell r="F70">
            <v>5</v>
          </cell>
          <cell r="G70">
            <v>5</v>
          </cell>
        </row>
        <row r="71">
          <cell r="B71">
            <v>7147029829</v>
          </cell>
          <cell r="C71" t="str">
            <v>螺絲</v>
          </cell>
          <cell r="D71">
            <v>2</v>
          </cell>
          <cell r="E71">
            <v>43</v>
          </cell>
          <cell r="F71">
            <v>21</v>
          </cell>
          <cell r="G71">
            <v>5</v>
          </cell>
        </row>
        <row r="72">
          <cell r="B72">
            <v>11718476993</v>
          </cell>
          <cell r="C72" t="str">
            <v>廢氣冷卻器</v>
          </cell>
          <cell r="D72">
            <v>1</v>
          </cell>
          <cell r="E72">
            <v>5</v>
          </cell>
          <cell r="F72">
            <v>5</v>
          </cell>
          <cell r="G72">
            <v>0</v>
          </cell>
        </row>
        <row r="73">
          <cell r="B73">
            <v>11717799853</v>
          </cell>
          <cell r="C73" t="str">
            <v>旁通管</v>
          </cell>
          <cell r="D73">
            <v>2</v>
          </cell>
          <cell r="E73">
            <v>46</v>
          </cell>
          <cell r="F73">
            <v>23</v>
          </cell>
          <cell r="G73">
            <v>0</v>
          </cell>
        </row>
        <row r="74">
          <cell r="A74" t="str">
            <v>0011880400</v>
          </cell>
          <cell r="B74">
            <v>11718479905</v>
          </cell>
          <cell r="C74" t="str">
            <v>EGR修理包</v>
          </cell>
          <cell r="D74">
            <v>1</v>
          </cell>
          <cell r="E74" t="str">
            <v/>
          </cell>
          <cell r="F74">
            <v>0</v>
          </cell>
          <cell r="G74">
            <v>0</v>
          </cell>
        </row>
        <row r="75">
          <cell r="B75">
            <v>11717799853</v>
          </cell>
          <cell r="C75" t="str">
            <v>旁通管</v>
          </cell>
          <cell r="D75">
            <v>2</v>
          </cell>
          <cell r="E75">
            <v>46</v>
          </cell>
          <cell r="F75">
            <v>23</v>
          </cell>
          <cell r="G75">
            <v>0</v>
          </cell>
        </row>
        <row r="76">
          <cell r="B76">
            <v>11718476994</v>
          </cell>
          <cell r="C76" t="str">
            <v>廢氣冷卻器</v>
          </cell>
          <cell r="D76">
            <v>1</v>
          </cell>
          <cell r="E76" t="str">
            <v/>
          </cell>
          <cell r="F76">
            <v>0</v>
          </cell>
          <cell r="G76">
            <v>0</v>
          </cell>
        </row>
        <row r="77">
          <cell r="B77">
            <v>11718479905</v>
          </cell>
          <cell r="C77" t="str">
            <v>EGR修理包</v>
          </cell>
          <cell r="D77">
            <v>1</v>
          </cell>
          <cell r="E77" t="str">
            <v/>
          </cell>
          <cell r="F77">
            <v>0</v>
          </cell>
          <cell r="G77">
            <v>0</v>
          </cell>
        </row>
        <row r="78">
          <cell r="B78">
            <v>11717799853</v>
          </cell>
          <cell r="C78" t="str">
            <v>旁通管</v>
          </cell>
          <cell r="D78">
            <v>2</v>
          </cell>
          <cell r="E78">
            <v>46</v>
          </cell>
          <cell r="F78">
            <v>23</v>
          </cell>
          <cell r="G78">
            <v>5</v>
          </cell>
        </row>
        <row r="79">
          <cell r="B79">
            <v>11718476993</v>
          </cell>
          <cell r="C79" t="str">
            <v>廢氣冷卻器</v>
          </cell>
          <cell r="D79">
            <v>1</v>
          </cell>
          <cell r="E79">
            <v>5</v>
          </cell>
          <cell r="F79">
            <v>5</v>
          </cell>
          <cell r="G79">
            <v>5</v>
          </cell>
        </row>
        <row r="80">
          <cell r="A80" t="str">
            <v>0011890400</v>
          </cell>
          <cell r="B80">
            <v>11718477659</v>
          </cell>
          <cell r="C80" t="str">
            <v>廢氣冷卻器</v>
          </cell>
          <cell r="D80">
            <v>1</v>
          </cell>
          <cell r="E80">
            <v>5</v>
          </cell>
          <cell r="F80">
            <v>5</v>
          </cell>
          <cell r="G80">
            <v>5</v>
          </cell>
        </row>
        <row r="81">
          <cell r="B81">
            <v>11718490222</v>
          </cell>
          <cell r="C81" t="str">
            <v>EGR修理包</v>
          </cell>
          <cell r="D81">
            <v>1</v>
          </cell>
          <cell r="E81">
            <v>10</v>
          </cell>
          <cell r="F81">
            <v>10</v>
          </cell>
          <cell r="G81">
            <v>5</v>
          </cell>
        </row>
        <row r="82">
          <cell r="B82">
            <v>11717799853</v>
          </cell>
          <cell r="C82" t="str">
            <v>旁通管</v>
          </cell>
          <cell r="D82">
            <v>2</v>
          </cell>
          <cell r="E82">
            <v>46</v>
          </cell>
          <cell r="F82">
            <v>23</v>
          </cell>
          <cell r="G82">
            <v>5</v>
          </cell>
        </row>
        <row r="83">
          <cell r="B83">
            <v>11718477660</v>
          </cell>
          <cell r="C83" t="str">
            <v>廢氣冷卻器</v>
          </cell>
          <cell r="D83">
            <v>1</v>
          </cell>
          <cell r="E83">
            <v>5</v>
          </cell>
          <cell r="F83">
            <v>5</v>
          </cell>
          <cell r="G83">
            <v>5</v>
          </cell>
        </row>
        <row r="84">
          <cell r="B84">
            <v>11718490222</v>
          </cell>
          <cell r="C84" t="str">
            <v>EGR修理包</v>
          </cell>
          <cell r="D84">
            <v>1</v>
          </cell>
          <cell r="E84">
            <v>10</v>
          </cell>
          <cell r="F84">
            <v>10</v>
          </cell>
          <cell r="G84">
            <v>5</v>
          </cell>
        </row>
        <row r="85">
          <cell r="B85">
            <v>11717799853</v>
          </cell>
          <cell r="C85" t="str">
            <v>旁通管</v>
          </cell>
          <cell r="D85">
            <v>2</v>
          </cell>
          <cell r="E85">
            <v>46</v>
          </cell>
          <cell r="F85">
            <v>23</v>
          </cell>
          <cell r="G85">
            <v>5</v>
          </cell>
        </row>
        <row r="86">
          <cell r="A86" t="str">
            <v>0011920400</v>
          </cell>
          <cell r="B86">
            <v>11718477660</v>
          </cell>
          <cell r="C86" t="str">
            <v>廢氣冷卻器</v>
          </cell>
          <cell r="D86">
            <v>1</v>
          </cell>
          <cell r="E86">
            <v>5</v>
          </cell>
          <cell r="F86">
            <v>5</v>
          </cell>
          <cell r="G86">
            <v>5</v>
          </cell>
        </row>
        <row r="87">
          <cell r="B87">
            <v>11718490222</v>
          </cell>
          <cell r="C87" t="str">
            <v>EGR修理包</v>
          </cell>
          <cell r="D87">
            <v>1</v>
          </cell>
          <cell r="E87">
            <v>10</v>
          </cell>
          <cell r="F87">
            <v>10</v>
          </cell>
          <cell r="G87">
            <v>0</v>
          </cell>
        </row>
        <row r="88">
          <cell r="B88">
            <v>11717799853</v>
          </cell>
          <cell r="C88" t="str">
            <v>旁通管</v>
          </cell>
          <cell r="D88">
            <v>2</v>
          </cell>
          <cell r="E88">
            <v>46</v>
          </cell>
          <cell r="F88">
            <v>23</v>
          </cell>
          <cell r="G88">
            <v>0</v>
          </cell>
        </row>
        <row r="89">
          <cell r="C89" t="str">
            <v/>
          </cell>
          <cell r="E89" t="str">
            <v/>
          </cell>
          <cell r="F89">
            <v>0</v>
          </cell>
          <cell r="G89">
            <v>0</v>
          </cell>
        </row>
        <row r="90">
          <cell r="C90" t="str">
            <v/>
          </cell>
          <cell r="E90" t="str">
            <v/>
          </cell>
          <cell r="F90">
            <v>0</v>
          </cell>
          <cell r="G90">
            <v>0</v>
          </cell>
        </row>
        <row r="91">
          <cell r="C91" t="str">
            <v/>
          </cell>
          <cell r="E91" t="str">
            <v/>
          </cell>
          <cell r="F91">
            <v>0</v>
          </cell>
          <cell r="G91">
            <v>0</v>
          </cell>
        </row>
        <row r="92">
          <cell r="C92" t="str">
            <v/>
          </cell>
          <cell r="E92" t="str">
            <v/>
          </cell>
          <cell r="F92">
            <v>0</v>
          </cell>
          <cell r="G92">
            <v>0</v>
          </cell>
        </row>
        <row r="93">
          <cell r="C93" t="str">
            <v/>
          </cell>
          <cell r="E93" t="str">
            <v/>
          </cell>
          <cell r="F93">
            <v>0</v>
          </cell>
          <cell r="G93">
            <v>0</v>
          </cell>
        </row>
        <row r="94">
          <cell r="C94" t="str">
            <v/>
          </cell>
          <cell r="E94" t="str">
            <v/>
          </cell>
          <cell r="F94">
            <v>0</v>
          </cell>
          <cell r="G94">
            <v>0</v>
          </cell>
        </row>
        <row r="95">
          <cell r="C95" t="str">
            <v/>
          </cell>
          <cell r="E95" t="str">
            <v/>
          </cell>
          <cell r="F95">
            <v>0</v>
          </cell>
          <cell r="G95">
            <v>0</v>
          </cell>
        </row>
        <row r="96">
          <cell r="C96" t="str">
            <v/>
          </cell>
          <cell r="E96" t="str">
            <v/>
          </cell>
          <cell r="F96">
            <v>0</v>
          </cell>
          <cell r="G96">
            <v>0</v>
          </cell>
        </row>
        <row r="97">
          <cell r="C97" t="str">
            <v/>
          </cell>
          <cell r="E97" t="str">
            <v/>
          </cell>
          <cell r="F97">
            <v>0</v>
          </cell>
          <cell r="G97">
            <v>0</v>
          </cell>
        </row>
        <row r="98">
          <cell r="C98" t="str">
            <v/>
          </cell>
          <cell r="E98" t="str">
            <v/>
          </cell>
          <cell r="F98">
            <v>0</v>
          </cell>
          <cell r="G98">
            <v>0</v>
          </cell>
        </row>
        <row r="99">
          <cell r="C99" t="str">
            <v/>
          </cell>
          <cell r="E99" t="str">
            <v/>
          </cell>
          <cell r="F99">
            <v>0</v>
          </cell>
          <cell r="G99">
            <v>0</v>
          </cell>
        </row>
        <row r="100">
          <cell r="C100" t="str">
            <v/>
          </cell>
          <cell r="E100" t="str">
            <v/>
          </cell>
          <cell r="F100">
            <v>0</v>
          </cell>
          <cell r="G100">
            <v>0</v>
          </cell>
        </row>
        <row r="101">
          <cell r="C101" t="str">
            <v/>
          </cell>
          <cell r="E101" t="str">
            <v/>
          </cell>
          <cell r="F101">
            <v>0</v>
          </cell>
          <cell r="G101">
            <v>0</v>
          </cell>
        </row>
        <row r="102">
          <cell r="C102" t="str">
            <v/>
          </cell>
          <cell r="E102" t="str">
            <v/>
          </cell>
          <cell r="F102">
            <v>0</v>
          </cell>
          <cell r="G102">
            <v>0</v>
          </cell>
        </row>
        <row r="103">
          <cell r="C103" t="str">
            <v/>
          </cell>
          <cell r="E103" t="str">
            <v/>
          </cell>
          <cell r="F103">
            <v>0</v>
          </cell>
          <cell r="G103">
            <v>0</v>
          </cell>
        </row>
        <row r="104">
          <cell r="C104" t="str">
            <v/>
          </cell>
          <cell r="E104" t="str">
            <v/>
          </cell>
          <cell r="F104">
            <v>0</v>
          </cell>
          <cell r="G104">
            <v>0</v>
          </cell>
        </row>
        <row r="105">
          <cell r="C105" t="str">
            <v/>
          </cell>
          <cell r="E105" t="str">
            <v/>
          </cell>
          <cell r="F105">
            <v>0</v>
          </cell>
          <cell r="G105">
            <v>0</v>
          </cell>
        </row>
        <row r="106">
          <cell r="C106" t="str">
            <v/>
          </cell>
          <cell r="E106" t="str">
            <v/>
          </cell>
          <cell r="F106">
            <v>0</v>
          </cell>
          <cell r="G106">
            <v>0</v>
          </cell>
        </row>
        <row r="107">
          <cell r="C107" t="str">
            <v/>
          </cell>
          <cell r="E107" t="str">
            <v/>
          </cell>
          <cell r="F107">
            <v>0</v>
          </cell>
          <cell r="G107">
            <v>0</v>
          </cell>
        </row>
        <row r="108">
          <cell r="C108" t="str">
            <v/>
          </cell>
          <cell r="E108" t="str">
            <v/>
          </cell>
          <cell r="F108">
            <v>0</v>
          </cell>
          <cell r="G108">
            <v>0</v>
          </cell>
        </row>
        <row r="109">
          <cell r="C109" t="str">
            <v/>
          </cell>
          <cell r="E109" t="str">
            <v/>
          </cell>
          <cell r="F109">
            <v>0</v>
          </cell>
          <cell r="G109">
            <v>0</v>
          </cell>
        </row>
        <row r="110">
          <cell r="C110" t="str">
            <v/>
          </cell>
          <cell r="E110" t="str">
            <v/>
          </cell>
          <cell r="F110">
            <v>0</v>
          </cell>
          <cell r="G110">
            <v>0</v>
          </cell>
        </row>
        <row r="111">
          <cell r="C111" t="str">
            <v/>
          </cell>
          <cell r="E111" t="str">
            <v/>
          </cell>
          <cell r="F111">
            <v>0</v>
          </cell>
          <cell r="G111">
            <v>0</v>
          </cell>
        </row>
        <row r="112">
          <cell r="C112" t="str">
            <v/>
          </cell>
          <cell r="E112" t="str">
            <v/>
          </cell>
          <cell r="F112">
            <v>0</v>
          </cell>
          <cell r="G112">
            <v>0</v>
          </cell>
        </row>
        <row r="113">
          <cell r="C113" t="str">
            <v/>
          </cell>
          <cell r="E113" t="str">
            <v/>
          </cell>
          <cell r="F113">
            <v>0</v>
          </cell>
          <cell r="G113">
            <v>0</v>
          </cell>
        </row>
        <row r="114">
          <cell r="C114" t="str">
            <v/>
          </cell>
          <cell r="E114" t="str">
            <v/>
          </cell>
          <cell r="F114">
            <v>0</v>
          </cell>
          <cell r="G114">
            <v>0</v>
          </cell>
        </row>
        <row r="115">
          <cell r="C115" t="str">
            <v/>
          </cell>
          <cell r="E115" t="str">
            <v/>
          </cell>
          <cell r="F115">
            <v>0</v>
          </cell>
          <cell r="G115">
            <v>0</v>
          </cell>
        </row>
        <row r="116">
          <cell r="C116" t="str">
            <v/>
          </cell>
          <cell r="E116" t="str">
            <v/>
          </cell>
          <cell r="F116">
            <v>0</v>
          </cell>
          <cell r="G116">
            <v>0</v>
          </cell>
        </row>
        <row r="117">
          <cell r="C117" t="str">
            <v/>
          </cell>
          <cell r="E117" t="str">
            <v/>
          </cell>
          <cell r="F117">
            <v>0</v>
          </cell>
          <cell r="G117">
            <v>0</v>
          </cell>
        </row>
        <row r="118">
          <cell r="C118" t="str">
            <v/>
          </cell>
          <cell r="E118" t="str">
            <v/>
          </cell>
          <cell r="F118">
            <v>0</v>
          </cell>
          <cell r="G118">
            <v>0</v>
          </cell>
        </row>
        <row r="119">
          <cell r="C119" t="str">
            <v/>
          </cell>
          <cell r="E119" t="str">
            <v/>
          </cell>
          <cell r="F119">
            <v>0</v>
          </cell>
          <cell r="G119">
            <v>0</v>
          </cell>
        </row>
        <row r="120">
          <cell r="C120" t="str">
            <v/>
          </cell>
          <cell r="E120" t="str">
            <v/>
          </cell>
          <cell r="F120">
            <v>0</v>
          </cell>
          <cell r="G120">
            <v>0</v>
          </cell>
        </row>
        <row r="121">
          <cell r="C121" t="str">
            <v/>
          </cell>
          <cell r="E121" t="str">
            <v/>
          </cell>
          <cell r="F121">
            <v>0</v>
          </cell>
          <cell r="G121">
            <v>0</v>
          </cell>
        </row>
        <row r="122">
          <cell r="C122" t="str">
            <v/>
          </cell>
          <cell r="E122" t="str">
            <v/>
          </cell>
          <cell r="F122">
            <v>0</v>
          </cell>
          <cell r="G122">
            <v>0</v>
          </cell>
        </row>
        <row r="123">
          <cell r="C123" t="str">
            <v/>
          </cell>
          <cell r="E123" t="str">
            <v/>
          </cell>
          <cell r="F123">
            <v>0</v>
          </cell>
          <cell r="G123">
            <v>0</v>
          </cell>
        </row>
        <row r="124">
          <cell r="C124" t="str">
            <v/>
          </cell>
          <cell r="E124" t="str">
            <v/>
          </cell>
          <cell r="F124">
            <v>0</v>
          </cell>
          <cell r="G124">
            <v>0</v>
          </cell>
        </row>
        <row r="125">
          <cell r="C125" t="str">
            <v/>
          </cell>
          <cell r="E125" t="str">
            <v/>
          </cell>
          <cell r="F125">
            <v>0</v>
          </cell>
          <cell r="G125">
            <v>0</v>
          </cell>
        </row>
        <row r="126">
          <cell r="C126" t="str">
            <v/>
          </cell>
          <cell r="E126" t="str">
            <v/>
          </cell>
          <cell r="F126">
            <v>0</v>
          </cell>
          <cell r="G126">
            <v>0</v>
          </cell>
        </row>
        <row r="127">
          <cell r="C127" t="str">
            <v/>
          </cell>
          <cell r="E127" t="str">
            <v/>
          </cell>
          <cell r="F127">
            <v>0</v>
          </cell>
          <cell r="G127">
            <v>0</v>
          </cell>
        </row>
        <row r="128">
          <cell r="C128" t="str">
            <v/>
          </cell>
          <cell r="E128" t="str">
            <v/>
          </cell>
          <cell r="F128">
            <v>0</v>
          </cell>
          <cell r="G128">
            <v>0</v>
          </cell>
        </row>
        <row r="129">
          <cell r="C129" t="str">
            <v/>
          </cell>
          <cell r="E129" t="str">
            <v/>
          </cell>
          <cell r="F129">
            <v>0</v>
          </cell>
          <cell r="G129">
            <v>0</v>
          </cell>
        </row>
        <row r="130">
          <cell r="C130" t="str">
            <v/>
          </cell>
          <cell r="E130" t="str">
            <v/>
          </cell>
          <cell r="F130">
            <v>0</v>
          </cell>
          <cell r="G130">
            <v>0</v>
          </cell>
        </row>
        <row r="131">
          <cell r="C131" t="str">
            <v/>
          </cell>
          <cell r="E131" t="str">
            <v/>
          </cell>
          <cell r="F131">
            <v>0</v>
          </cell>
          <cell r="G131">
            <v>0</v>
          </cell>
        </row>
        <row r="132">
          <cell r="C132" t="str">
            <v/>
          </cell>
          <cell r="E132" t="str">
            <v/>
          </cell>
          <cell r="F132">
            <v>0</v>
          </cell>
          <cell r="G132">
            <v>0</v>
          </cell>
        </row>
        <row r="133">
          <cell r="C133" t="str">
            <v/>
          </cell>
          <cell r="E133" t="str">
            <v/>
          </cell>
          <cell r="F133">
            <v>0</v>
          </cell>
          <cell r="G133">
            <v>0</v>
          </cell>
        </row>
        <row r="134">
          <cell r="C134" t="str">
            <v/>
          </cell>
          <cell r="E134" t="str">
            <v/>
          </cell>
          <cell r="F134">
            <v>0</v>
          </cell>
          <cell r="G134">
            <v>0</v>
          </cell>
        </row>
        <row r="135">
          <cell r="C135" t="str">
            <v/>
          </cell>
          <cell r="E135" t="str">
            <v/>
          </cell>
          <cell r="F135">
            <v>0</v>
          </cell>
          <cell r="G135">
            <v>0</v>
          </cell>
        </row>
        <row r="136">
          <cell r="C136" t="str">
            <v/>
          </cell>
          <cell r="E136" t="str">
            <v/>
          </cell>
          <cell r="F136">
            <v>0</v>
          </cell>
          <cell r="G136">
            <v>0</v>
          </cell>
        </row>
        <row r="137">
          <cell r="C137" t="str">
            <v/>
          </cell>
          <cell r="E137" t="str">
            <v/>
          </cell>
          <cell r="F137">
            <v>0</v>
          </cell>
          <cell r="G137">
            <v>0</v>
          </cell>
        </row>
        <row r="138">
          <cell r="C138" t="str">
            <v/>
          </cell>
          <cell r="E138" t="str">
            <v/>
          </cell>
          <cell r="F138">
            <v>0</v>
          </cell>
          <cell r="G138">
            <v>0</v>
          </cell>
        </row>
        <row r="139">
          <cell r="C139" t="str">
            <v/>
          </cell>
          <cell r="E139" t="str">
            <v/>
          </cell>
          <cell r="F139">
            <v>0</v>
          </cell>
          <cell r="G139">
            <v>0</v>
          </cell>
        </row>
        <row r="140">
          <cell r="C140" t="str">
            <v/>
          </cell>
          <cell r="E140" t="str">
            <v/>
          </cell>
          <cell r="F140">
            <v>0</v>
          </cell>
          <cell r="G140">
            <v>0</v>
          </cell>
        </row>
        <row r="141">
          <cell r="C141" t="str">
            <v/>
          </cell>
          <cell r="E141" t="str">
            <v/>
          </cell>
          <cell r="F141">
            <v>0</v>
          </cell>
          <cell r="G141">
            <v>0</v>
          </cell>
        </row>
        <row r="142">
          <cell r="C142" t="str">
            <v/>
          </cell>
          <cell r="E142" t="str">
            <v/>
          </cell>
          <cell r="F142">
            <v>0</v>
          </cell>
          <cell r="G142">
            <v>0</v>
          </cell>
        </row>
        <row r="143">
          <cell r="C143" t="str">
            <v/>
          </cell>
          <cell r="E143" t="str">
            <v/>
          </cell>
          <cell r="F143">
            <v>0</v>
          </cell>
          <cell r="G143">
            <v>0</v>
          </cell>
        </row>
        <row r="144">
          <cell r="C144" t="str">
            <v/>
          </cell>
          <cell r="E144" t="str">
            <v/>
          </cell>
          <cell r="F144">
            <v>0</v>
          </cell>
          <cell r="G144">
            <v>0</v>
          </cell>
        </row>
        <row r="145">
          <cell r="C145" t="str">
            <v/>
          </cell>
          <cell r="E145" t="str">
            <v/>
          </cell>
          <cell r="F145">
            <v>0</v>
          </cell>
          <cell r="G145">
            <v>0</v>
          </cell>
        </row>
        <row r="146">
          <cell r="C146" t="str">
            <v/>
          </cell>
          <cell r="E146" t="str">
            <v/>
          </cell>
          <cell r="F146">
            <v>0</v>
          </cell>
          <cell r="G146">
            <v>0</v>
          </cell>
        </row>
        <row r="147">
          <cell r="C147" t="str">
            <v/>
          </cell>
          <cell r="E147" t="str">
            <v/>
          </cell>
          <cell r="F147">
            <v>0</v>
          </cell>
          <cell r="G147">
            <v>0</v>
          </cell>
        </row>
        <row r="148">
          <cell r="C148" t="str">
            <v/>
          </cell>
          <cell r="E148" t="str">
            <v/>
          </cell>
          <cell r="F148">
            <v>0</v>
          </cell>
          <cell r="G148">
            <v>0</v>
          </cell>
        </row>
        <row r="149">
          <cell r="C149" t="str">
            <v/>
          </cell>
          <cell r="E149" t="str">
            <v/>
          </cell>
          <cell r="F149">
            <v>0</v>
          </cell>
          <cell r="G149">
            <v>0</v>
          </cell>
        </row>
        <row r="150">
          <cell r="C150" t="str">
            <v/>
          </cell>
          <cell r="E150" t="str">
            <v/>
          </cell>
          <cell r="F150">
            <v>0</v>
          </cell>
          <cell r="G150">
            <v>0</v>
          </cell>
        </row>
        <row r="151">
          <cell r="C151" t="str">
            <v/>
          </cell>
          <cell r="E151" t="str">
            <v/>
          </cell>
          <cell r="F151">
            <v>0</v>
          </cell>
          <cell r="G151">
            <v>0</v>
          </cell>
        </row>
        <row r="152">
          <cell r="C152" t="str">
            <v/>
          </cell>
          <cell r="E152" t="str">
            <v/>
          </cell>
          <cell r="F152">
            <v>0</v>
          </cell>
          <cell r="G152">
            <v>0</v>
          </cell>
        </row>
        <row r="153">
          <cell r="C153" t="str">
            <v/>
          </cell>
          <cell r="E153" t="str">
            <v/>
          </cell>
          <cell r="F153">
            <v>0</v>
          </cell>
          <cell r="G153">
            <v>0</v>
          </cell>
        </row>
        <row r="154">
          <cell r="C154" t="str">
            <v/>
          </cell>
          <cell r="E154" t="str">
            <v/>
          </cell>
          <cell r="F154">
            <v>0</v>
          </cell>
          <cell r="G154">
            <v>0</v>
          </cell>
        </row>
        <row r="155">
          <cell r="C155" t="str">
            <v/>
          </cell>
          <cell r="E155" t="str">
            <v/>
          </cell>
          <cell r="F155">
            <v>0</v>
          </cell>
          <cell r="G155">
            <v>0</v>
          </cell>
        </row>
        <row r="156">
          <cell r="C156" t="str">
            <v/>
          </cell>
          <cell r="E156" t="str">
            <v/>
          </cell>
          <cell r="F156">
            <v>0</v>
          </cell>
          <cell r="G156">
            <v>0</v>
          </cell>
        </row>
        <row r="157">
          <cell r="C157" t="str">
            <v/>
          </cell>
          <cell r="E157" t="str">
            <v/>
          </cell>
          <cell r="F157">
            <v>0</v>
          </cell>
          <cell r="G157">
            <v>0</v>
          </cell>
        </row>
        <row r="158">
          <cell r="C158" t="str">
            <v/>
          </cell>
          <cell r="E158" t="str">
            <v/>
          </cell>
          <cell r="F158">
            <v>0</v>
          </cell>
          <cell r="G158">
            <v>0</v>
          </cell>
        </row>
        <row r="159">
          <cell r="C159" t="str">
            <v/>
          </cell>
          <cell r="E159" t="str">
            <v/>
          </cell>
          <cell r="F159">
            <v>0</v>
          </cell>
          <cell r="G159">
            <v>0</v>
          </cell>
        </row>
        <row r="160">
          <cell r="C160" t="str">
            <v/>
          </cell>
          <cell r="E160" t="str">
            <v/>
          </cell>
          <cell r="F160">
            <v>0</v>
          </cell>
          <cell r="G160">
            <v>0</v>
          </cell>
        </row>
        <row r="161">
          <cell r="C161" t="str">
            <v/>
          </cell>
          <cell r="E161" t="str">
            <v/>
          </cell>
          <cell r="F161">
            <v>0</v>
          </cell>
          <cell r="G161">
            <v>0</v>
          </cell>
        </row>
        <row r="162">
          <cell r="C162" t="str">
            <v/>
          </cell>
          <cell r="E162" t="str">
            <v/>
          </cell>
          <cell r="F162">
            <v>0</v>
          </cell>
          <cell r="G162">
            <v>0</v>
          </cell>
        </row>
        <row r="163">
          <cell r="C163" t="str">
            <v/>
          </cell>
          <cell r="E163" t="str">
            <v/>
          </cell>
          <cell r="F163">
            <v>0</v>
          </cell>
          <cell r="G163">
            <v>0</v>
          </cell>
        </row>
        <row r="164">
          <cell r="C164" t="str">
            <v/>
          </cell>
          <cell r="E164" t="str">
            <v/>
          </cell>
          <cell r="F164">
            <v>0</v>
          </cell>
          <cell r="G164">
            <v>0</v>
          </cell>
        </row>
        <row r="165">
          <cell r="C165" t="str">
            <v/>
          </cell>
          <cell r="E165" t="str">
            <v/>
          </cell>
          <cell r="F165">
            <v>0</v>
          </cell>
          <cell r="G165">
            <v>0</v>
          </cell>
        </row>
        <row r="166">
          <cell r="C166" t="str">
            <v/>
          </cell>
          <cell r="E166" t="str">
            <v/>
          </cell>
          <cell r="F166">
            <v>0</v>
          </cell>
          <cell r="G166">
            <v>0</v>
          </cell>
        </row>
        <row r="167">
          <cell r="C167" t="str">
            <v/>
          </cell>
          <cell r="E167" t="str">
            <v/>
          </cell>
          <cell r="F167">
            <v>0</v>
          </cell>
          <cell r="G167">
            <v>0</v>
          </cell>
        </row>
        <row r="168">
          <cell r="C168" t="str">
            <v/>
          </cell>
          <cell r="E168" t="str">
            <v/>
          </cell>
          <cell r="F168">
            <v>0</v>
          </cell>
          <cell r="G168">
            <v>0</v>
          </cell>
        </row>
        <row r="169">
          <cell r="C169" t="str">
            <v/>
          </cell>
          <cell r="E169" t="str">
            <v/>
          </cell>
          <cell r="F169">
            <v>0</v>
          </cell>
          <cell r="G169">
            <v>0</v>
          </cell>
        </row>
        <row r="170">
          <cell r="C170" t="str">
            <v/>
          </cell>
          <cell r="E170" t="str">
            <v/>
          </cell>
          <cell r="F170">
            <v>0</v>
          </cell>
          <cell r="G170">
            <v>0</v>
          </cell>
        </row>
        <row r="171">
          <cell r="C171" t="str">
            <v/>
          </cell>
          <cell r="E171" t="str">
            <v/>
          </cell>
          <cell r="F171">
            <v>0</v>
          </cell>
          <cell r="G171">
            <v>0</v>
          </cell>
        </row>
        <row r="172">
          <cell r="C172" t="str">
            <v/>
          </cell>
          <cell r="E172" t="str">
            <v/>
          </cell>
          <cell r="F172">
            <v>0</v>
          </cell>
          <cell r="G172">
            <v>0</v>
          </cell>
        </row>
        <row r="173">
          <cell r="C173" t="str">
            <v/>
          </cell>
          <cell r="E173" t="str">
            <v/>
          </cell>
          <cell r="F173">
            <v>0</v>
          </cell>
          <cell r="G173">
            <v>0</v>
          </cell>
        </row>
        <row r="174">
          <cell r="C174" t="str">
            <v/>
          </cell>
          <cell r="E174" t="str">
            <v/>
          </cell>
          <cell r="F174">
            <v>0</v>
          </cell>
          <cell r="G174">
            <v>0</v>
          </cell>
        </row>
        <row r="175">
          <cell r="C175" t="str">
            <v/>
          </cell>
          <cell r="E175" t="str">
            <v/>
          </cell>
          <cell r="F175">
            <v>0</v>
          </cell>
          <cell r="G175">
            <v>0</v>
          </cell>
        </row>
        <row r="176">
          <cell r="C176" t="str">
            <v/>
          </cell>
          <cell r="E176" t="str">
            <v/>
          </cell>
          <cell r="F176">
            <v>0</v>
          </cell>
          <cell r="G176">
            <v>0</v>
          </cell>
        </row>
        <row r="177">
          <cell r="C177" t="str">
            <v/>
          </cell>
          <cell r="E177" t="str">
            <v/>
          </cell>
          <cell r="F177">
            <v>0</v>
          </cell>
          <cell r="G177">
            <v>0</v>
          </cell>
        </row>
        <row r="178">
          <cell r="C178" t="str">
            <v/>
          </cell>
          <cell r="E178" t="str">
            <v/>
          </cell>
          <cell r="F178">
            <v>0</v>
          </cell>
          <cell r="G178">
            <v>0</v>
          </cell>
        </row>
        <row r="179">
          <cell r="C179" t="str">
            <v/>
          </cell>
          <cell r="E179" t="str">
            <v/>
          </cell>
          <cell r="F179">
            <v>0</v>
          </cell>
          <cell r="G179">
            <v>0</v>
          </cell>
        </row>
        <row r="180">
          <cell r="C180" t="str">
            <v/>
          </cell>
          <cell r="E180" t="str">
            <v/>
          </cell>
          <cell r="F180">
            <v>0</v>
          </cell>
          <cell r="G180">
            <v>0</v>
          </cell>
        </row>
        <row r="181">
          <cell r="C181" t="str">
            <v/>
          </cell>
          <cell r="E181" t="str">
            <v/>
          </cell>
          <cell r="F181">
            <v>0</v>
          </cell>
          <cell r="G181">
            <v>0</v>
          </cell>
        </row>
        <row r="182">
          <cell r="C182" t="str">
            <v/>
          </cell>
          <cell r="E182" t="str">
            <v/>
          </cell>
          <cell r="F182">
            <v>0</v>
          </cell>
          <cell r="G182">
            <v>0</v>
          </cell>
        </row>
        <row r="183">
          <cell r="C183" t="str">
            <v/>
          </cell>
          <cell r="E183" t="str">
            <v/>
          </cell>
          <cell r="F183">
            <v>0</v>
          </cell>
          <cell r="G183">
            <v>0</v>
          </cell>
        </row>
        <row r="184">
          <cell r="C184" t="str">
            <v/>
          </cell>
          <cell r="E184" t="str">
            <v/>
          </cell>
          <cell r="F184">
            <v>0</v>
          </cell>
          <cell r="G184">
            <v>0</v>
          </cell>
        </row>
        <row r="185">
          <cell r="C185" t="str">
            <v/>
          </cell>
          <cell r="E185" t="str">
            <v/>
          </cell>
          <cell r="F185">
            <v>0</v>
          </cell>
          <cell r="G185">
            <v>0</v>
          </cell>
        </row>
        <row r="186">
          <cell r="C186" t="str">
            <v/>
          </cell>
          <cell r="E186" t="str">
            <v/>
          </cell>
          <cell r="F186">
            <v>0</v>
          </cell>
          <cell r="G186">
            <v>0</v>
          </cell>
        </row>
        <row r="187">
          <cell r="C187" t="str">
            <v/>
          </cell>
          <cell r="E187" t="str">
            <v/>
          </cell>
          <cell r="F187">
            <v>0</v>
          </cell>
          <cell r="G187">
            <v>0</v>
          </cell>
        </row>
        <row r="188">
          <cell r="C188" t="str">
            <v/>
          </cell>
          <cell r="E188" t="str">
            <v/>
          </cell>
          <cell r="F188">
            <v>0</v>
          </cell>
          <cell r="G188">
            <v>0</v>
          </cell>
        </row>
        <row r="189">
          <cell r="C189" t="str">
            <v/>
          </cell>
          <cell r="E189" t="str">
            <v/>
          </cell>
          <cell r="F189">
            <v>0</v>
          </cell>
          <cell r="G189">
            <v>0</v>
          </cell>
        </row>
        <row r="190">
          <cell r="C190" t="str">
            <v/>
          </cell>
          <cell r="E190" t="str">
            <v/>
          </cell>
          <cell r="F190">
            <v>0</v>
          </cell>
          <cell r="G190">
            <v>0</v>
          </cell>
        </row>
        <row r="191">
          <cell r="C191" t="str">
            <v/>
          </cell>
          <cell r="E191" t="str">
            <v/>
          </cell>
          <cell r="F191">
            <v>0</v>
          </cell>
          <cell r="G191">
            <v>0</v>
          </cell>
        </row>
        <row r="192">
          <cell r="C192" t="str">
            <v/>
          </cell>
          <cell r="E192" t="str">
            <v/>
          </cell>
          <cell r="F192">
            <v>0</v>
          </cell>
          <cell r="G192">
            <v>0</v>
          </cell>
        </row>
        <row r="193">
          <cell r="C193" t="str">
            <v/>
          </cell>
          <cell r="E193" t="str">
            <v/>
          </cell>
          <cell r="F193">
            <v>0</v>
          </cell>
          <cell r="G193">
            <v>0</v>
          </cell>
        </row>
        <row r="194">
          <cell r="C194" t="str">
            <v/>
          </cell>
          <cell r="E194" t="str">
            <v/>
          </cell>
          <cell r="F194">
            <v>0</v>
          </cell>
          <cell r="G194">
            <v>0</v>
          </cell>
        </row>
        <row r="195">
          <cell r="C195" t="str">
            <v/>
          </cell>
          <cell r="E195" t="str">
            <v/>
          </cell>
          <cell r="F195">
            <v>0</v>
          </cell>
          <cell r="G195">
            <v>0</v>
          </cell>
        </row>
        <row r="196">
          <cell r="C196" t="str">
            <v/>
          </cell>
          <cell r="E196" t="str">
            <v/>
          </cell>
          <cell r="F196">
            <v>0</v>
          </cell>
          <cell r="G196">
            <v>0</v>
          </cell>
        </row>
        <row r="197">
          <cell r="C197" t="str">
            <v/>
          </cell>
          <cell r="E197" t="str">
            <v/>
          </cell>
          <cell r="F197">
            <v>0</v>
          </cell>
          <cell r="G197">
            <v>0</v>
          </cell>
        </row>
        <row r="198">
          <cell r="C198" t="str">
            <v/>
          </cell>
          <cell r="E198" t="str">
            <v/>
          </cell>
          <cell r="F198">
            <v>0</v>
          </cell>
          <cell r="G198">
            <v>0</v>
          </cell>
        </row>
        <row r="199">
          <cell r="C199" t="str">
            <v/>
          </cell>
          <cell r="E199" t="str">
            <v/>
          </cell>
          <cell r="F199">
            <v>0</v>
          </cell>
          <cell r="G199">
            <v>0</v>
          </cell>
        </row>
        <row r="200">
          <cell r="C200" t="str">
            <v/>
          </cell>
          <cell r="E200" t="str">
            <v/>
          </cell>
          <cell r="F200">
            <v>0</v>
          </cell>
          <cell r="G200">
            <v>0</v>
          </cell>
        </row>
        <row r="201">
          <cell r="C201" t="str">
            <v/>
          </cell>
          <cell r="E201" t="str">
            <v/>
          </cell>
          <cell r="F201">
            <v>0</v>
          </cell>
          <cell r="G201">
            <v>0</v>
          </cell>
        </row>
        <row r="202">
          <cell r="C202" t="str">
            <v/>
          </cell>
          <cell r="E202" t="str">
            <v/>
          </cell>
          <cell r="F202">
            <v>0</v>
          </cell>
          <cell r="G202">
            <v>0</v>
          </cell>
        </row>
        <row r="203">
          <cell r="C203" t="str">
            <v/>
          </cell>
          <cell r="E203" t="str">
            <v/>
          </cell>
          <cell r="F203">
            <v>0</v>
          </cell>
          <cell r="G203">
            <v>0</v>
          </cell>
        </row>
        <row r="204">
          <cell r="C204" t="str">
            <v/>
          </cell>
          <cell r="E204" t="str">
            <v/>
          </cell>
          <cell r="F204">
            <v>0</v>
          </cell>
          <cell r="G204">
            <v>0</v>
          </cell>
        </row>
        <row r="205">
          <cell r="C205" t="str">
            <v/>
          </cell>
          <cell r="E205" t="str">
            <v/>
          </cell>
          <cell r="F205">
            <v>0</v>
          </cell>
          <cell r="G205">
            <v>0</v>
          </cell>
        </row>
        <row r="206">
          <cell r="C206" t="str">
            <v/>
          </cell>
          <cell r="E206" t="str">
            <v/>
          </cell>
          <cell r="F206">
            <v>0</v>
          </cell>
          <cell r="G206">
            <v>0</v>
          </cell>
        </row>
        <row r="207">
          <cell r="C207" t="str">
            <v/>
          </cell>
          <cell r="E207" t="str">
            <v/>
          </cell>
          <cell r="F207">
            <v>0</v>
          </cell>
          <cell r="G207">
            <v>0</v>
          </cell>
        </row>
        <row r="208">
          <cell r="C208" t="str">
            <v/>
          </cell>
          <cell r="E208" t="str">
            <v/>
          </cell>
          <cell r="F208">
            <v>0</v>
          </cell>
          <cell r="G208">
            <v>0</v>
          </cell>
        </row>
        <row r="209">
          <cell r="C209" t="str">
            <v/>
          </cell>
          <cell r="E209" t="str">
            <v/>
          </cell>
          <cell r="F209">
            <v>0</v>
          </cell>
          <cell r="G209">
            <v>0</v>
          </cell>
        </row>
        <row r="210">
          <cell r="C210" t="str">
            <v/>
          </cell>
          <cell r="E210" t="str">
            <v/>
          </cell>
          <cell r="F210">
            <v>0</v>
          </cell>
          <cell r="G210">
            <v>0</v>
          </cell>
        </row>
        <row r="211">
          <cell r="C211" t="str">
            <v/>
          </cell>
          <cell r="E211" t="str">
            <v/>
          </cell>
          <cell r="F211">
            <v>0</v>
          </cell>
          <cell r="G211">
            <v>0</v>
          </cell>
        </row>
        <row r="212">
          <cell r="C212" t="str">
            <v/>
          </cell>
          <cell r="E212" t="str">
            <v/>
          </cell>
          <cell r="F212">
            <v>0</v>
          </cell>
          <cell r="G212">
            <v>0</v>
          </cell>
        </row>
        <row r="213">
          <cell r="C213" t="str">
            <v/>
          </cell>
          <cell r="E213" t="str">
            <v/>
          </cell>
          <cell r="F213">
            <v>0</v>
          </cell>
          <cell r="G213">
            <v>0</v>
          </cell>
        </row>
        <row r="214">
          <cell r="C214" t="str">
            <v/>
          </cell>
          <cell r="E214" t="str">
            <v/>
          </cell>
          <cell r="F214">
            <v>0</v>
          </cell>
          <cell r="G214">
            <v>0</v>
          </cell>
        </row>
        <row r="215">
          <cell r="C215" t="str">
            <v/>
          </cell>
          <cell r="E215" t="str">
            <v/>
          </cell>
          <cell r="F215">
            <v>0</v>
          </cell>
          <cell r="G215">
            <v>0</v>
          </cell>
        </row>
        <row r="216">
          <cell r="C216" t="str">
            <v/>
          </cell>
          <cell r="E216" t="str">
            <v/>
          </cell>
          <cell r="F216">
            <v>0</v>
          </cell>
          <cell r="G216">
            <v>0</v>
          </cell>
        </row>
        <row r="217">
          <cell r="C217" t="str">
            <v/>
          </cell>
          <cell r="E217" t="str">
            <v/>
          </cell>
          <cell r="F217">
            <v>0</v>
          </cell>
          <cell r="G217">
            <v>0</v>
          </cell>
        </row>
        <row r="218">
          <cell r="C218" t="str">
            <v/>
          </cell>
          <cell r="E218" t="str">
            <v/>
          </cell>
          <cell r="F218">
            <v>0</v>
          </cell>
          <cell r="G218">
            <v>0</v>
          </cell>
        </row>
        <row r="219">
          <cell r="C219" t="str">
            <v/>
          </cell>
          <cell r="E219" t="str">
            <v/>
          </cell>
          <cell r="F219">
            <v>0</v>
          </cell>
          <cell r="G219">
            <v>0</v>
          </cell>
        </row>
        <row r="220">
          <cell r="C220" t="str">
            <v/>
          </cell>
          <cell r="E220" t="str">
            <v/>
          </cell>
          <cell r="F220">
            <v>0</v>
          </cell>
          <cell r="G220">
            <v>0</v>
          </cell>
        </row>
        <row r="221">
          <cell r="C221" t="str">
            <v/>
          </cell>
          <cell r="E221" t="str">
            <v/>
          </cell>
          <cell r="F221">
            <v>0</v>
          </cell>
          <cell r="G221">
            <v>0</v>
          </cell>
        </row>
        <row r="222">
          <cell r="C222" t="str">
            <v/>
          </cell>
          <cell r="E222" t="str">
            <v/>
          </cell>
          <cell r="F222">
            <v>0</v>
          </cell>
          <cell r="G222">
            <v>0</v>
          </cell>
        </row>
        <row r="223">
          <cell r="C223" t="str">
            <v/>
          </cell>
          <cell r="E223" t="str">
            <v/>
          </cell>
          <cell r="F223">
            <v>0</v>
          </cell>
          <cell r="G223">
            <v>0</v>
          </cell>
        </row>
        <row r="224">
          <cell r="C224" t="str">
            <v/>
          </cell>
          <cell r="E224" t="str">
            <v/>
          </cell>
          <cell r="F224">
            <v>0</v>
          </cell>
          <cell r="G224">
            <v>0</v>
          </cell>
        </row>
        <row r="225">
          <cell r="C225" t="str">
            <v/>
          </cell>
          <cell r="E225" t="str">
            <v/>
          </cell>
          <cell r="F225">
            <v>0</v>
          </cell>
          <cell r="G225">
            <v>0</v>
          </cell>
        </row>
        <row r="226">
          <cell r="C226" t="str">
            <v/>
          </cell>
          <cell r="E226" t="str">
            <v/>
          </cell>
          <cell r="F226">
            <v>0</v>
          </cell>
          <cell r="G226">
            <v>0</v>
          </cell>
        </row>
        <row r="227">
          <cell r="C227" t="str">
            <v/>
          </cell>
          <cell r="E227" t="str">
            <v/>
          </cell>
          <cell r="F227">
            <v>0</v>
          </cell>
          <cell r="G227">
            <v>0</v>
          </cell>
        </row>
        <row r="228">
          <cell r="C228" t="str">
            <v/>
          </cell>
          <cell r="E228" t="str">
            <v/>
          </cell>
          <cell r="F228">
            <v>0</v>
          </cell>
          <cell r="G228">
            <v>0</v>
          </cell>
        </row>
        <row r="229">
          <cell r="C229" t="str">
            <v/>
          </cell>
          <cell r="E229" t="str">
            <v/>
          </cell>
          <cell r="F229">
            <v>0</v>
          </cell>
          <cell r="G229">
            <v>0</v>
          </cell>
        </row>
        <row r="230">
          <cell r="C230" t="str">
            <v/>
          </cell>
          <cell r="E230" t="str">
            <v/>
          </cell>
          <cell r="F230">
            <v>0</v>
          </cell>
          <cell r="G230">
            <v>0</v>
          </cell>
        </row>
        <row r="231">
          <cell r="C231" t="str">
            <v/>
          </cell>
          <cell r="E231" t="str">
            <v/>
          </cell>
          <cell r="F231">
            <v>0</v>
          </cell>
          <cell r="G231">
            <v>0</v>
          </cell>
        </row>
        <row r="232">
          <cell r="C232" t="str">
            <v/>
          </cell>
          <cell r="E232" t="str">
            <v/>
          </cell>
          <cell r="F232">
            <v>0</v>
          </cell>
          <cell r="G232">
            <v>0</v>
          </cell>
        </row>
        <row r="233">
          <cell r="C233" t="str">
            <v/>
          </cell>
          <cell r="E233" t="str">
            <v/>
          </cell>
          <cell r="F233">
            <v>0</v>
          </cell>
          <cell r="G233">
            <v>0</v>
          </cell>
        </row>
        <row r="234">
          <cell r="C234" t="str">
            <v/>
          </cell>
          <cell r="E234" t="str">
            <v/>
          </cell>
          <cell r="F234">
            <v>0</v>
          </cell>
          <cell r="G234">
            <v>0</v>
          </cell>
        </row>
        <row r="235">
          <cell r="C235" t="str">
            <v/>
          </cell>
          <cell r="E235" t="str">
            <v/>
          </cell>
          <cell r="F235">
            <v>0</v>
          </cell>
          <cell r="G235">
            <v>0</v>
          </cell>
        </row>
        <row r="236">
          <cell r="C236" t="str">
            <v/>
          </cell>
          <cell r="E236" t="str">
            <v/>
          </cell>
          <cell r="F236">
            <v>0</v>
          </cell>
          <cell r="G236">
            <v>0</v>
          </cell>
        </row>
        <row r="237">
          <cell r="C237" t="str">
            <v/>
          </cell>
          <cell r="E237" t="str">
            <v/>
          </cell>
          <cell r="F237">
            <v>0</v>
          </cell>
          <cell r="G237">
            <v>0</v>
          </cell>
        </row>
        <row r="238">
          <cell r="C238" t="str">
            <v/>
          </cell>
          <cell r="E238" t="str">
            <v/>
          </cell>
          <cell r="F238">
            <v>0</v>
          </cell>
          <cell r="G238">
            <v>0</v>
          </cell>
        </row>
        <row r="239">
          <cell r="C239" t="str">
            <v/>
          </cell>
          <cell r="E239" t="str">
            <v/>
          </cell>
          <cell r="F239">
            <v>0</v>
          </cell>
          <cell r="G239">
            <v>0</v>
          </cell>
        </row>
        <row r="240">
          <cell r="C240" t="str">
            <v/>
          </cell>
          <cell r="E240" t="str">
            <v/>
          </cell>
          <cell r="F240">
            <v>0</v>
          </cell>
          <cell r="G240">
            <v>0</v>
          </cell>
        </row>
        <row r="241">
          <cell r="C241" t="str">
            <v/>
          </cell>
          <cell r="E241" t="str">
            <v/>
          </cell>
          <cell r="F241">
            <v>0</v>
          </cell>
          <cell r="G241">
            <v>0</v>
          </cell>
        </row>
        <row r="242">
          <cell r="C242" t="str">
            <v/>
          </cell>
          <cell r="E242" t="str">
            <v/>
          </cell>
          <cell r="F242">
            <v>0</v>
          </cell>
          <cell r="G242">
            <v>0</v>
          </cell>
        </row>
        <row r="243">
          <cell r="C243" t="str">
            <v/>
          </cell>
          <cell r="E243" t="str">
            <v/>
          </cell>
          <cell r="F243">
            <v>0</v>
          </cell>
          <cell r="G243">
            <v>0</v>
          </cell>
        </row>
        <row r="244">
          <cell r="C244" t="str">
            <v/>
          </cell>
          <cell r="E244" t="str">
            <v/>
          </cell>
          <cell r="F244">
            <v>0</v>
          </cell>
          <cell r="G244">
            <v>0</v>
          </cell>
        </row>
        <row r="245">
          <cell r="C245" t="str">
            <v/>
          </cell>
          <cell r="E245" t="str">
            <v/>
          </cell>
          <cell r="F245">
            <v>0</v>
          </cell>
          <cell r="G245">
            <v>0</v>
          </cell>
        </row>
        <row r="246">
          <cell r="C246" t="str">
            <v/>
          </cell>
          <cell r="E246" t="str">
            <v/>
          </cell>
          <cell r="F246">
            <v>0</v>
          </cell>
          <cell r="G246">
            <v>0</v>
          </cell>
        </row>
        <row r="247">
          <cell r="C247" t="str">
            <v/>
          </cell>
          <cell r="E247" t="str">
            <v/>
          </cell>
          <cell r="F247">
            <v>0</v>
          </cell>
          <cell r="G247">
            <v>0</v>
          </cell>
        </row>
        <row r="248">
          <cell r="C248" t="str">
            <v/>
          </cell>
          <cell r="E248" t="str">
            <v/>
          </cell>
          <cell r="F248">
            <v>0</v>
          </cell>
          <cell r="G248">
            <v>0</v>
          </cell>
        </row>
        <row r="249">
          <cell r="C249" t="str">
            <v/>
          </cell>
          <cell r="E249" t="str">
            <v/>
          </cell>
          <cell r="F249">
            <v>0</v>
          </cell>
          <cell r="G249">
            <v>0</v>
          </cell>
        </row>
        <row r="250">
          <cell r="C250" t="str">
            <v/>
          </cell>
          <cell r="E250" t="str">
            <v/>
          </cell>
          <cell r="F250">
            <v>0</v>
          </cell>
          <cell r="G250">
            <v>0</v>
          </cell>
        </row>
        <row r="251">
          <cell r="C251" t="str">
            <v/>
          </cell>
          <cell r="E251" t="str">
            <v/>
          </cell>
          <cell r="F251">
            <v>0</v>
          </cell>
          <cell r="G251">
            <v>0</v>
          </cell>
        </row>
        <row r="252">
          <cell r="C252" t="str">
            <v/>
          </cell>
          <cell r="E252" t="str">
            <v/>
          </cell>
          <cell r="F252">
            <v>0</v>
          </cell>
          <cell r="G252">
            <v>0</v>
          </cell>
        </row>
        <row r="253">
          <cell r="C253" t="str">
            <v/>
          </cell>
          <cell r="E253" t="str">
            <v/>
          </cell>
          <cell r="F253">
            <v>0</v>
          </cell>
          <cell r="G253">
            <v>0</v>
          </cell>
        </row>
        <row r="254">
          <cell r="C254" t="str">
            <v/>
          </cell>
          <cell r="E254" t="str">
            <v/>
          </cell>
          <cell r="F254">
            <v>0</v>
          </cell>
          <cell r="G254">
            <v>0</v>
          </cell>
        </row>
        <row r="255">
          <cell r="C255" t="str">
            <v/>
          </cell>
          <cell r="E255" t="str">
            <v/>
          </cell>
          <cell r="F255">
            <v>0</v>
          </cell>
          <cell r="G255">
            <v>0</v>
          </cell>
        </row>
        <row r="256">
          <cell r="C256" t="str">
            <v/>
          </cell>
          <cell r="E256" t="str">
            <v/>
          </cell>
          <cell r="F256">
            <v>0</v>
          </cell>
          <cell r="G256">
            <v>0</v>
          </cell>
        </row>
        <row r="257">
          <cell r="C257" t="str">
            <v/>
          </cell>
          <cell r="E257" t="str">
            <v/>
          </cell>
          <cell r="F257">
            <v>0</v>
          </cell>
          <cell r="G257">
            <v>0</v>
          </cell>
        </row>
        <row r="258">
          <cell r="C258" t="str">
            <v/>
          </cell>
          <cell r="E258" t="str">
            <v/>
          </cell>
          <cell r="F258">
            <v>0</v>
          </cell>
          <cell r="G258">
            <v>0</v>
          </cell>
        </row>
        <row r="259">
          <cell r="C259" t="str">
            <v/>
          </cell>
          <cell r="E259" t="str">
            <v/>
          </cell>
          <cell r="F259">
            <v>0</v>
          </cell>
          <cell r="G259">
            <v>0</v>
          </cell>
        </row>
        <row r="260">
          <cell r="C260" t="str">
            <v/>
          </cell>
          <cell r="E260" t="str">
            <v/>
          </cell>
          <cell r="F260">
            <v>0</v>
          </cell>
          <cell r="G260">
            <v>0</v>
          </cell>
        </row>
        <row r="261">
          <cell r="C261" t="str">
            <v/>
          </cell>
          <cell r="E261" t="str">
            <v/>
          </cell>
          <cell r="F261">
            <v>0</v>
          </cell>
          <cell r="G261">
            <v>0</v>
          </cell>
        </row>
        <row r="262">
          <cell r="C262" t="str">
            <v/>
          </cell>
          <cell r="E262" t="str">
            <v/>
          </cell>
          <cell r="F262">
            <v>0</v>
          </cell>
          <cell r="G262">
            <v>0</v>
          </cell>
        </row>
        <row r="263">
          <cell r="C263" t="str">
            <v/>
          </cell>
          <cell r="E263" t="str">
            <v/>
          </cell>
          <cell r="F263">
            <v>0</v>
          </cell>
          <cell r="G263">
            <v>0</v>
          </cell>
        </row>
        <row r="264">
          <cell r="C264" t="str">
            <v/>
          </cell>
          <cell r="E264" t="str">
            <v/>
          </cell>
          <cell r="F264">
            <v>0</v>
          </cell>
          <cell r="G264">
            <v>0</v>
          </cell>
        </row>
        <row r="265">
          <cell r="C265" t="str">
            <v/>
          </cell>
          <cell r="E265" t="str">
            <v/>
          </cell>
          <cell r="F265">
            <v>0</v>
          </cell>
          <cell r="G265">
            <v>0</v>
          </cell>
        </row>
        <row r="266">
          <cell r="C266" t="str">
            <v/>
          </cell>
          <cell r="E266" t="str">
            <v/>
          </cell>
          <cell r="F266">
            <v>0</v>
          </cell>
          <cell r="G266">
            <v>0</v>
          </cell>
        </row>
        <row r="267">
          <cell r="C267" t="str">
            <v/>
          </cell>
          <cell r="E267" t="str">
            <v/>
          </cell>
          <cell r="F267">
            <v>0</v>
          </cell>
          <cell r="G267">
            <v>0</v>
          </cell>
        </row>
        <row r="268">
          <cell r="C268" t="str">
            <v/>
          </cell>
          <cell r="E268" t="str">
            <v/>
          </cell>
          <cell r="F268">
            <v>0</v>
          </cell>
          <cell r="G268">
            <v>0</v>
          </cell>
        </row>
        <row r="269">
          <cell r="C269" t="str">
            <v/>
          </cell>
          <cell r="E269" t="str">
            <v/>
          </cell>
          <cell r="F269">
            <v>0</v>
          </cell>
          <cell r="G269">
            <v>0</v>
          </cell>
        </row>
        <row r="270">
          <cell r="C270" t="str">
            <v/>
          </cell>
          <cell r="E270" t="str">
            <v/>
          </cell>
          <cell r="F270">
            <v>0</v>
          </cell>
          <cell r="G270">
            <v>0</v>
          </cell>
        </row>
        <row r="271">
          <cell r="C271" t="str">
            <v/>
          </cell>
          <cell r="E271" t="str">
            <v/>
          </cell>
          <cell r="F271">
            <v>0</v>
          </cell>
          <cell r="G271">
            <v>0</v>
          </cell>
        </row>
        <row r="272">
          <cell r="C272" t="str">
            <v/>
          </cell>
          <cell r="E272" t="str">
            <v/>
          </cell>
          <cell r="F272">
            <v>0</v>
          </cell>
          <cell r="G272">
            <v>0</v>
          </cell>
        </row>
        <row r="273">
          <cell r="C273" t="str">
            <v/>
          </cell>
          <cell r="E273" t="str">
            <v/>
          </cell>
          <cell r="F273">
            <v>0</v>
          </cell>
          <cell r="G273">
            <v>0</v>
          </cell>
        </row>
        <row r="274">
          <cell r="C274" t="str">
            <v/>
          </cell>
          <cell r="E274" t="str">
            <v/>
          </cell>
          <cell r="F274">
            <v>0</v>
          </cell>
          <cell r="G274">
            <v>0</v>
          </cell>
        </row>
        <row r="275">
          <cell r="C275" t="str">
            <v/>
          </cell>
          <cell r="E275" t="str">
            <v/>
          </cell>
          <cell r="F275">
            <v>0</v>
          </cell>
          <cell r="G275">
            <v>0</v>
          </cell>
        </row>
        <row r="276">
          <cell r="C276" t="str">
            <v/>
          </cell>
          <cell r="E276" t="str">
            <v/>
          </cell>
          <cell r="F276">
            <v>0</v>
          </cell>
          <cell r="G276">
            <v>0</v>
          </cell>
        </row>
        <row r="277">
          <cell r="C277" t="str">
            <v/>
          </cell>
          <cell r="E277" t="str">
            <v/>
          </cell>
          <cell r="F277">
            <v>0</v>
          </cell>
          <cell r="G277">
            <v>0</v>
          </cell>
        </row>
        <row r="278">
          <cell r="C278" t="str">
            <v/>
          </cell>
          <cell r="E278" t="str">
            <v/>
          </cell>
          <cell r="F278">
            <v>0</v>
          </cell>
          <cell r="G278">
            <v>0</v>
          </cell>
        </row>
        <row r="279">
          <cell r="C279" t="str">
            <v/>
          </cell>
          <cell r="E279" t="str">
            <v/>
          </cell>
          <cell r="F279">
            <v>0</v>
          </cell>
          <cell r="G279">
            <v>0</v>
          </cell>
        </row>
        <row r="280">
          <cell r="C280" t="str">
            <v/>
          </cell>
          <cell r="E280" t="str">
            <v/>
          </cell>
          <cell r="F280">
            <v>0</v>
          </cell>
          <cell r="G280">
            <v>0</v>
          </cell>
        </row>
        <row r="281">
          <cell r="C281" t="str">
            <v/>
          </cell>
          <cell r="E281" t="str">
            <v/>
          </cell>
          <cell r="F281">
            <v>0</v>
          </cell>
          <cell r="G281">
            <v>0</v>
          </cell>
        </row>
        <row r="282">
          <cell r="C282" t="str">
            <v/>
          </cell>
          <cell r="E282" t="str">
            <v/>
          </cell>
          <cell r="F282">
            <v>0</v>
          </cell>
          <cell r="G282">
            <v>0</v>
          </cell>
        </row>
        <row r="283">
          <cell r="C283" t="str">
            <v/>
          </cell>
          <cell r="E283" t="str">
            <v/>
          </cell>
          <cell r="F283">
            <v>0</v>
          </cell>
          <cell r="G283">
            <v>0</v>
          </cell>
        </row>
        <row r="284">
          <cell r="C284" t="str">
            <v/>
          </cell>
          <cell r="E284" t="str">
            <v/>
          </cell>
          <cell r="F284">
            <v>0</v>
          </cell>
          <cell r="G284">
            <v>0</v>
          </cell>
        </row>
        <row r="285">
          <cell r="C285" t="str">
            <v/>
          </cell>
          <cell r="E285" t="str">
            <v/>
          </cell>
          <cell r="F285">
            <v>0</v>
          </cell>
          <cell r="G285">
            <v>0</v>
          </cell>
        </row>
        <row r="286">
          <cell r="C286" t="str">
            <v/>
          </cell>
          <cell r="E286" t="str">
            <v/>
          </cell>
          <cell r="F286">
            <v>0</v>
          </cell>
          <cell r="G286">
            <v>0</v>
          </cell>
        </row>
        <row r="287">
          <cell r="C287" t="str">
            <v/>
          </cell>
          <cell r="E287" t="str">
            <v/>
          </cell>
          <cell r="F287">
            <v>0</v>
          </cell>
          <cell r="G287">
            <v>0</v>
          </cell>
        </row>
        <row r="288">
          <cell r="C288" t="str">
            <v/>
          </cell>
          <cell r="E288" t="str">
            <v/>
          </cell>
          <cell r="F288">
            <v>0</v>
          </cell>
          <cell r="G288">
            <v>0</v>
          </cell>
        </row>
        <row r="289">
          <cell r="C289" t="str">
            <v/>
          </cell>
          <cell r="E289" t="str">
            <v/>
          </cell>
          <cell r="F289">
            <v>0</v>
          </cell>
          <cell r="G289">
            <v>0</v>
          </cell>
        </row>
        <row r="290">
          <cell r="C290" t="str">
            <v/>
          </cell>
          <cell r="E290" t="str">
            <v/>
          </cell>
          <cell r="F290">
            <v>0</v>
          </cell>
          <cell r="G290">
            <v>0</v>
          </cell>
        </row>
        <row r="291">
          <cell r="C291" t="str">
            <v/>
          </cell>
          <cell r="E291" t="str">
            <v/>
          </cell>
          <cell r="F291">
            <v>0</v>
          </cell>
          <cell r="G291">
            <v>0</v>
          </cell>
        </row>
        <row r="292">
          <cell r="C292" t="str">
            <v/>
          </cell>
          <cell r="E292" t="str">
            <v/>
          </cell>
          <cell r="F292">
            <v>0</v>
          </cell>
          <cell r="G292">
            <v>0</v>
          </cell>
        </row>
        <row r="293">
          <cell r="C293" t="str">
            <v/>
          </cell>
          <cell r="E293" t="str">
            <v/>
          </cell>
          <cell r="F293">
            <v>0</v>
          </cell>
          <cell r="G293">
            <v>0</v>
          </cell>
        </row>
        <row r="294">
          <cell r="C294" t="str">
            <v/>
          </cell>
          <cell r="E294" t="str">
            <v/>
          </cell>
          <cell r="F294">
            <v>0</v>
          </cell>
          <cell r="G294">
            <v>0</v>
          </cell>
        </row>
        <row r="295">
          <cell r="C295" t="str">
            <v/>
          </cell>
          <cell r="E295" t="str">
            <v/>
          </cell>
          <cell r="F295">
            <v>0</v>
          </cell>
          <cell r="G295">
            <v>0</v>
          </cell>
        </row>
        <row r="296">
          <cell r="C296" t="str">
            <v/>
          </cell>
          <cell r="E296" t="str">
            <v/>
          </cell>
          <cell r="F296">
            <v>0</v>
          </cell>
          <cell r="G296">
            <v>0</v>
          </cell>
        </row>
        <row r="297">
          <cell r="C297" t="str">
            <v/>
          </cell>
          <cell r="E297" t="str">
            <v/>
          </cell>
          <cell r="F297">
            <v>0</v>
          </cell>
          <cell r="G297">
            <v>0</v>
          </cell>
        </row>
        <row r="298">
          <cell r="C298" t="str">
            <v/>
          </cell>
          <cell r="E298" t="str">
            <v/>
          </cell>
          <cell r="F298">
            <v>0</v>
          </cell>
          <cell r="G298">
            <v>0</v>
          </cell>
        </row>
        <row r="299">
          <cell r="C299" t="str">
            <v/>
          </cell>
          <cell r="E299" t="str">
            <v/>
          </cell>
          <cell r="F299">
            <v>0</v>
          </cell>
          <cell r="G299">
            <v>0</v>
          </cell>
        </row>
        <row r="300">
          <cell r="C300" t="str">
            <v/>
          </cell>
          <cell r="E300" t="str">
            <v/>
          </cell>
          <cell r="F300">
            <v>0</v>
          </cell>
          <cell r="G300">
            <v>0</v>
          </cell>
        </row>
        <row r="301">
          <cell r="C301" t="str">
            <v/>
          </cell>
          <cell r="E301" t="str">
            <v/>
          </cell>
          <cell r="F301">
            <v>0</v>
          </cell>
          <cell r="G301">
            <v>0</v>
          </cell>
        </row>
        <row r="302">
          <cell r="C302" t="str">
            <v/>
          </cell>
          <cell r="E302" t="str">
            <v/>
          </cell>
          <cell r="F302">
            <v>0</v>
          </cell>
          <cell r="G302">
            <v>0</v>
          </cell>
        </row>
        <row r="303">
          <cell r="C303" t="str">
            <v/>
          </cell>
          <cell r="E303" t="str">
            <v/>
          </cell>
          <cell r="F303">
            <v>0</v>
          </cell>
          <cell r="G303">
            <v>0</v>
          </cell>
        </row>
        <row r="304">
          <cell r="C304" t="str">
            <v/>
          </cell>
          <cell r="E304" t="str">
            <v/>
          </cell>
          <cell r="F304">
            <v>0</v>
          </cell>
          <cell r="G304">
            <v>0</v>
          </cell>
        </row>
        <row r="305">
          <cell r="C305" t="str">
            <v/>
          </cell>
          <cell r="E305" t="str">
            <v/>
          </cell>
          <cell r="F305">
            <v>0</v>
          </cell>
          <cell r="G305">
            <v>0</v>
          </cell>
        </row>
        <row r="306">
          <cell r="C306" t="str">
            <v/>
          </cell>
          <cell r="E306" t="str">
            <v/>
          </cell>
          <cell r="F306">
            <v>0</v>
          </cell>
          <cell r="G306">
            <v>0</v>
          </cell>
        </row>
        <row r="307">
          <cell r="C307" t="str">
            <v/>
          </cell>
          <cell r="E307" t="str">
            <v/>
          </cell>
          <cell r="F307">
            <v>0</v>
          </cell>
          <cell r="G307">
            <v>0</v>
          </cell>
        </row>
        <row r="308">
          <cell r="C308" t="str">
            <v/>
          </cell>
          <cell r="E308" t="str">
            <v/>
          </cell>
          <cell r="F308">
            <v>0</v>
          </cell>
          <cell r="G308">
            <v>0</v>
          </cell>
        </row>
        <row r="309">
          <cell r="C309" t="str">
            <v/>
          </cell>
          <cell r="E309" t="str">
            <v/>
          </cell>
          <cell r="F309">
            <v>0</v>
          </cell>
          <cell r="G309">
            <v>0</v>
          </cell>
        </row>
        <row r="310">
          <cell r="C310" t="str">
            <v/>
          </cell>
          <cell r="E310" t="str">
            <v/>
          </cell>
          <cell r="F310">
            <v>0</v>
          </cell>
          <cell r="G310">
            <v>0</v>
          </cell>
        </row>
        <row r="311">
          <cell r="C311" t="str">
            <v/>
          </cell>
          <cell r="E311" t="str">
            <v/>
          </cell>
          <cell r="F311">
            <v>0</v>
          </cell>
          <cell r="G311">
            <v>0</v>
          </cell>
        </row>
        <row r="312">
          <cell r="C312" t="str">
            <v/>
          </cell>
          <cell r="E312" t="str">
            <v/>
          </cell>
          <cell r="F312">
            <v>0</v>
          </cell>
          <cell r="G312">
            <v>0</v>
          </cell>
        </row>
        <row r="313">
          <cell r="C313" t="str">
            <v/>
          </cell>
          <cell r="E313" t="str">
            <v/>
          </cell>
          <cell r="F313">
            <v>0</v>
          </cell>
          <cell r="G313">
            <v>0</v>
          </cell>
        </row>
        <row r="314">
          <cell r="C314" t="str">
            <v/>
          </cell>
          <cell r="E314" t="str">
            <v/>
          </cell>
          <cell r="F314">
            <v>0</v>
          </cell>
          <cell r="G314">
            <v>0</v>
          </cell>
        </row>
        <row r="315">
          <cell r="C315" t="str">
            <v/>
          </cell>
          <cell r="E315" t="str">
            <v/>
          </cell>
          <cell r="F315">
            <v>0</v>
          </cell>
          <cell r="G315">
            <v>0</v>
          </cell>
        </row>
        <row r="316">
          <cell r="C316" t="str">
            <v/>
          </cell>
          <cell r="E316" t="str">
            <v/>
          </cell>
          <cell r="F316">
            <v>0</v>
          </cell>
          <cell r="G316">
            <v>0</v>
          </cell>
        </row>
        <row r="317">
          <cell r="C317" t="str">
            <v/>
          </cell>
          <cell r="E317" t="str">
            <v/>
          </cell>
          <cell r="F317">
            <v>0</v>
          </cell>
          <cell r="G317">
            <v>0</v>
          </cell>
        </row>
        <row r="318">
          <cell r="C318" t="str">
            <v/>
          </cell>
          <cell r="E318" t="str">
            <v/>
          </cell>
          <cell r="F318">
            <v>0</v>
          </cell>
          <cell r="G318">
            <v>0</v>
          </cell>
        </row>
        <row r="319">
          <cell r="C319" t="str">
            <v/>
          </cell>
          <cell r="E319" t="str">
            <v/>
          </cell>
          <cell r="F319">
            <v>0</v>
          </cell>
          <cell r="G319">
            <v>0</v>
          </cell>
        </row>
        <row r="320">
          <cell r="C320" t="str">
            <v/>
          </cell>
          <cell r="E320" t="str">
            <v/>
          </cell>
          <cell r="F320">
            <v>0</v>
          </cell>
          <cell r="G320">
            <v>0</v>
          </cell>
        </row>
        <row r="321">
          <cell r="C321" t="str">
            <v/>
          </cell>
          <cell r="E321" t="str">
            <v/>
          </cell>
          <cell r="F321">
            <v>0</v>
          </cell>
          <cell r="G321">
            <v>0</v>
          </cell>
        </row>
        <row r="322">
          <cell r="C322" t="str">
            <v/>
          </cell>
          <cell r="E322" t="str">
            <v/>
          </cell>
          <cell r="F322">
            <v>0</v>
          </cell>
          <cell r="G322">
            <v>0</v>
          </cell>
        </row>
        <row r="323">
          <cell r="C323" t="str">
            <v/>
          </cell>
          <cell r="E323" t="str">
            <v/>
          </cell>
          <cell r="F323">
            <v>0</v>
          </cell>
          <cell r="G323">
            <v>0</v>
          </cell>
        </row>
        <row r="324">
          <cell r="C324" t="str">
            <v/>
          </cell>
          <cell r="E324" t="str">
            <v/>
          </cell>
          <cell r="F324">
            <v>0</v>
          </cell>
          <cell r="G324">
            <v>0</v>
          </cell>
        </row>
        <row r="325">
          <cell r="C325" t="str">
            <v/>
          </cell>
          <cell r="E325" t="str">
            <v/>
          </cell>
          <cell r="F325">
            <v>0</v>
          </cell>
          <cell r="G325">
            <v>0</v>
          </cell>
        </row>
        <row r="326">
          <cell r="C326" t="str">
            <v/>
          </cell>
          <cell r="E326" t="str">
            <v/>
          </cell>
          <cell r="F326">
            <v>0</v>
          </cell>
          <cell r="G326">
            <v>0</v>
          </cell>
        </row>
        <row r="327">
          <cell r="C327" t="str">
            <v/>
          </cell>
          <cell r="E327" t="str">
            <v/>
          </cell>
          <cell r="F327">
            <v>0</v>
          </cell>
          <cell r="G327">
            <v>0</v>
          </cell>
        </row>
        <row r="328">
          <cell r="C328" t="str">
            <v/>
          </cell>
          <cell r="E328" t="str">
            <v/>
          </cell>
          <cell r="F328">
            <v>0</v>
          </cell>
          <cell r="G328">
            <v>0</v>
          </cell>
        </row>
        <row r="329">
          <cell r="C329" t="str">
            <v/>
          </cell>
          <cell r="E329" t="str">
            <v/>
          </cell>
          <cell r="F329">
            <v>0</v>
          </cell>
          <cell r="G329">
            <v>0</v>
          </cell>
        </row>
        <row r="330">
          <cell r="C330" t="str">
            <v/>
          </cell>
          <cell r="E330" t="str">
            <v/>
          </cell>
          <cell r="F330">
            <v>0</v>
          </cell>
          <cell r="G330">
            <v>0</v>
          </cell>
        </row>
        <row r="331">
          <cell r="C331" t="str">
            <v/>
          </cell>
          <cell r="E331" t="str">
            <v/>
          </cell>
          <cell r="F331">
            <v>0</v>
          </cell>
          <cell r="G331">
            <v>0</v>
          </cell>
        </row>
        <row r="332">
          <cell r="C332" t="str">
            <v/>
          </cell>
          <cell r="E332" t="str">
            <v/>
          </cell>
          <cell r="F332">
            <v>0</v>
          </cell>
          <cell r="G332">
            <v>0</v>
          </cell>
        </row>
        <row r="333">
          <cell r="C333" t="str">
            <v/>
          </cell>
          <cell r="E333" t="str">
            <v/>
          </cell>
          <cell r="F333">
            <v>0</v>
          </cell>
          <cell r="G333">
            <v>0</v>
          </cell>
        </row>
        <row r="334">
          <cell r="C334" t="str">
            <v/>
          </cell>
          <cell r="E334" t="str">
            <v/>
          </cell>
          <cell r="F334">
            <v>0</v>
          </cell>
          <cell r="G334">
            <v>0</v>
          </cell>
        </row>
        <row r="335">
          <cell r="C335" t="str">
            <v/>
          </cell>
          <cell r="E335" t="str">
            <v/>
          </cell>
          <cell r="F335">
            <v>0</v>
          </cell>
          <cell r="G335">
            <v>0</v>
          </cell>
        </row>
        <row r="336">
          <cell r="C336" t="str">
            <v/>
          </cell>
          <cell r="E336" t="str">
            <v/>
          </cell>
          <cell r="F336">
            <v>0</v>
          </cell>
          <cell r="G336">
            <v>0</v>
          </cell>
        </row>
        <row r="337">
          <cell r="C337" t="str">
            <v/>
          </cell>
          <cell r="E337" t="str">
            <v/>
          </cell>
          <cell r="F337">
            <v>0</v>
          </cell>
          <cell r="G337">
            <v>0</v>
          </cell>
        </row>
        <row r="338">
          <cell r="C338" t="str">
            <v/>
          </cell>
          <cell r="E338" t="str">
            <v/>
          </cell>
          <cell r="F338">
            <v>0</v>
          </cell>
          <cell r="G338">
            <v>0</v>
          </cell>
        </row>
        <row r="339">
          <cell r="C339" t="str">
            <v/>
          </cell>
          <cell r="E339" t="str">
            <v/>
          </cell>
          <cell r="F339">
            <v>0</v>
          </cell>
          <cell r="G339">
            <v>0</v>
          </cell>
        </row>
        <row r="340">
          <cell r="C340" t="str">
            <v/>
          </cell>
          <cell r="E340" t="str">
            <v/>
          </cell>
          <cell r="F340">
            <v>0</v>
          </cell>
          <cell r="G340">
            <v>0</v>
          </cell>
        </row>
        <row r="341">
          <cell r="C341" t="str">
            <v/>
          </cell>
          <cell r="E341" t="str">
            <v/>
          </cell>
          <cell r="F341">
            <v>0</v>
          </cell>
          <cell r="G341">
            <v>0</v>
          </cell>
        </row>
        <row r="342">
          <cell r="C342" t="str">
            <v/>
          </cell>
          <cell r="E342" t="str">
            <v/>
          </cell>
          <cell r="F342">
            <v>0</v>
          </cell>
          <cell r="G342">
            <v>0</v>
          </cell>
        </row>
        <row r="343">
          <cell r="C343" t="str">
            <v/>
          </cell>
          <cell r="E343" t="str">
            <v/>
          </cell>
          <cell r="F343">
            <v>0</v>
          </cell>
          <cell r="G343">
            <v>0</v>
          </cell>
        </row>
        <row r="344">
          <cell r="C344" t="str">
            <v/>
          </cell>
          <cell r="E344" t="str">
            <v/>
          </cell>
          <cell r="F344">
            <v>0</v>
          </cell>
          <cell r="G344">
            <v>0</v>
          </cell>
        </row>
        <row r="345">
          <cell r="C345" t="str">
            <v/>
          </cell>
          <cell r="E345" t="str">
            <v/>
          </cell>
          <cell r="F345">
            <v>0</v>
          </cell>
          <cell r="G345">
            <v>0</v>
          </cell>
        </row>
        <row r="346">
          <cell r="C346" t="str">
            <v/>
          </cell>
          <cell r="E346" t="str">
            <v/>
          </cell>
          <cell r="F346">
            <v>0</v>
          </cell>
          <cell r="G346">
            <v>0</v>
          </cell>
        </row>
        <row r="347">
          <cell r="C347" t="str">
            <v/>
          </cell>
          <cell r="E347" t="str">
            <v/>
          </cell>
          <cell r="F347">
            <v>0</v>
          </cell>
          <cell r="G347">
            <v>0</v>
          </cell>
        </row>
        <row r="348">
          <cell r="C348" t="str">
            <v/>
          </cell>
          <cell r="E348" t="str">
            <v/>
          </cell>
          <cell r="F348">
            <v>0</v>
          </cell>
          <cell r="G348">
            <v>0</v>
          </cell>
        </row>
        <row r="349">
          <cell r="C349" t="str">
            <v/>
          </cell>
          <cell r="E349" t="str">
            <v/>
          </cell>
          <cell r="F349">
            <v>0</v>
          </cell>
          <cell r="G349">
            <v>0</v>
          </cell>
        </row>
        <row r="350">
          <cell r="C350" t="str">
            <v/>
          </cell>
          <cell r="E350" t="str">
            <v/>
          </cell>
          <cell r="F350">
            <v>0</v>
          </cell>
          <cell r="G350">
            <v>0</v>
          </cell>
        </row>
        <row r="351">
          <cell r="C351" t="str">
            <v/>
          </cell>
          <cell r="E351" t="str">
            <v/>
          </cell>
          <cell r="F351">
            <v>0</v>
          </cell>
          <cell r="G351">
            <v>0</v>
          </cell>
        </row>
        <row r="352">
          <cell r="C352" t="str">
            <v/>
          </cell>
          <cell r="E352" t="str">
            <v/>
          </cell>
          <cell r="F352">
            <v>0</v>
          </cell>
          <cell r="G352">
            <v>0</v>
          </cell>
        </row>
        <row r="353">
          <cell r="C353" t="str">
            <v/>
          </cell>
          <cell r="E353" t="str">
            <v/>
          </cell>
          <cell r="F353">
            <v>0</v>
          </cell>
          <cell r="G353">
            <v>0</v>
          </cell>
        </row>
        <row r="354">
          <cell r="C354" t="str">
            <v/>
          </cell>
          <cell r="E354" t="str">
            <v/>
          </cell>
          <cell r="F354">
            <v>0</v>
          </cell>
          <cell r="G354">
            <v>0</v>
          </cell>
        </row>
        <row r="355">
          <cell r="C355" t="str">
            <v/>
          </cell>
          <cell r="E355" t="str">
            <v/>
          </cell>
          <cell r="F355">
            <v>0</v>
          </cell>
          <cell r="G355">
            <v>0</v>
          </cell>
        </row>
        <row r="356">
          <cell r="C356" t="str">
            <v/>
          </cell>
          <cell r="E356" t="str">
            <v/>
          </cell>
          <cell r="F356">
            <v>0</v>
          </cell>
          <cell r="G356">
            <v>0</v>
          </cell>
        </row>
        <row r="357">
          <cell r="C357" t="str">
            <v/>
          </cell>
          <cell r="E357" t="str">
            <v/>
          </cell>
          <cell r="F357">
            <v>0</v>
          </cell>
          <cell r="G357">
            <v>0</v>
          </cell>
        </row>
        <row r="358">
          <cell r="C358" t="str">
            <v/>
          </cell>
          <cell r="E358" t="str">
            <v/>
          </cell>
          <cell r="F358">
            <v>0</v>
          </cell>
          <cell r="G358">
            <v>0</v>
          </cell>
        </row>
        <row r="359">
          <cell r="C359" t="str">
            <v/>
          </cell>
          <cell r="E359" t="str">
            <v/>
          </cell>
          <cell r="F359">
            <v>0</v>
          </cell>
          <cell r="G359">
            <v>0</v>
          </cell>
        </row>
        <row r="360">
          <cell r="C360" t="str">
            <v/>
          </cell>
          <cell r="E360" t="str">
            <v/>
          </cell>
          <cell r="F360">
            <v>0</v>
          </cell>
          <cell r="G360">
            <v>0</v>
          </cell>
        </row>
        <row r="361">
          <cell r="C361" t="str">
            <v/>
          </cell>
          <cell r="E361" t="str">
            <v/>
          </cell>
          <cell r="F361">
            <v>0</v>
          </cell>
          <cell r="G361">
            <v>0</v>
          </cell>
        </row>
        <row r="362">
          <cell r="C362" t="str">
            <v/>
          </cell>
          <cell r="E362" t="str">
            <v/>
          </cell>
          <cell r="F362">
            <v>0</v>
          </cell>
          <cell r="G362">
            <v>0</v>
          </cell>
        </row>
        <row r="363">
          <cell r="C363" t="str">
            <v/>
          </cell>
          <cell r="E363" t="str">
            <v/>
          </cell>
          <cell r="F363">
            <v>0</v>
          </cell>
          <cell r="G363">
            <v>0</v>
          </cell>
        </row>
        <row r="364">
          <cell r="C364" t="str">
            <v/>
          </cell>
          <cell r="E364" t="str">
            <v/>
          </cell>
          <cell r="F364">
            <v>0</v>
          </cell>
          <cell r="G364">
            <v>0</v>
          </cell>
        </row>
        <row r="365">
          <cell r="C365" t="str">
            <v/>
          </cell>
          <cell r="E365" t="str">
            <v/>
          </cell>
          <cell r="F365">
            <v>0</v>
          </cell>
          <cell r="G365">
            <v>0</v>
          </cell>
        </row>
        <row r="366">
          <cell r="C366" t="str">
            <v/>
          </cell>
          <cell r="E366" t="str">
            <v/>
          </cell>
          <cell r="F366">
            <v>0</v>
          </cell>
          <cell r="G366">
            <v>0</v>
          </cell>
        </row>
        <row r="367">
          <cell r="C367" t="str">
            <v/>
          </cell>
          <cell r="E367" t="str">
            <v/>
          </cell>
          <cell r="F367">
            <v>0</v>
          </cell>
          <cell r="G367">
            <v>0</v>
          </cell>
        </row>
        <row r="368">
          <cell r="C368" t="str">
            <v/>
          </cell>
          <cell r="E368" t="str">
            <v/>
          </cell>
          <cell r="F368">
            <v>0</v>
          </cell>
          <cell r="G368">
            <v>0</v>
          </cell>
        </row>
        <row r="369">
          <cell r="C369" t="str">
            <v/>
          </cell>
          <cell r="E369" t="str">
            <v/>
          </cell>
          <cell r="F369">
            <v>0</v>
          </cell>
          <cell r="G369">
            <v>0</v>
          </cell>
        </row>
        <row r="370">
          <cell r="C370" t="str">
            <v/>
          </cell>
          <cell r="E370" t="str">
            <v/>
          </cell>
          <cell r="F370">
            <v>0</v>
          </cell>
          <cell r="G370">
            <v>0</v>
          </cell>
        </row>
        <row r="371">
          <cell r="C371" t="str">
            <v/>
          </cell>
          <cell r="E371" t="str">
            <v/>
          </cell>
          <cell r="F371">
            <v>0</v>
          </cell>
          <cell r="G371">
            <v>0</v>
          </cell>
        </row>
        <row r="372">
          <cell r="C372" t="str">
            <v/>
          </cell>
          <cell r="E372" t="str">
            <v/>
          </cell>
          <cell r="F372">
            <v>0</v>
          </cell>
          <cell r="G372">
            <v>0</v>
          </cell>
        </row>
        <row r="373">
          <cell r="C373" t="str">
            <v/>
          </cell>
          <cell r="E373" t="str">
            <v/>
          </cell>
          <cell r="F373">
            <v>0</v>
          </cell>
          <cell r="G373">
            <v>0</v>
          </cell>
        </row>
        <row r="374">
          <cell r="C374" t="str">
            <v/>
          </cell>
          <cell r="E374" t="str">
            <v/>
          </cell>
          <cell r="F374">
            <v>0</v>
          </cell>
          <cell r="G374">
            <v>0</v>
          </cell>
        </row>
        <row r="375">
          <cell r="C375" t="str">
            <v/>
          </cell>
          <cell r="E375" t="str">
            <v/>
          </cell>
          <cell r="F375">
            <v>0</v>
          </cell>
          <cell r="G375">
            <v>0</v>
          </cell>
        </row>
        <row r="376">
          <cell r="C376" t="str">
            <v/>
          </cell>
          <cell r="E376" t="str">
            <v/>
          </cell>
          <cell r="F376">
            <v>0</v>
          </cell>
          <cell r="G376">
            <v>0</v>
          </cell>
        </row>
        <row r="377">
          <cell r="C377" t="str">
            <v/>
          </cell>
          <cell r="E377" t="str">
            <v/>
          </cell>
          <cell r="F377">
            <v>0</v>
          </cell>
          <cell r="G377">
            <v>0</v>
          </cell>
        </row>
        <row r="378">
          <cell r="C378" t="str">
            <v/>
          </cell>
          <cell r="E378" t="str">
            <v/>
          </cell>
          <cell r="F378">
            <v>0</v>
          </cell>
          <cell r="G378">
            <v>0</v>
          </cell>
        </row>
        <row r="379">
          <cell r="C379" t="str">
            <v/>
          </cell>
          <cell r="E379" t="str">
            <v/>
          </cell>
          <cell r="F379">
            <v>0</v>
          </cell>
          <cell r="G379">
            <v>0</v>
          </cell>
        </row>
        <row r="380">
          <cell r="C380" t="str">
            <v/>
          </cell>
          <cell r="E380" t="str">
            <v/>
          </cell>
          <cell r="F380">
            <v>0</v>
          </cell>
          <cell r="G380">
            <v>0</v>
          </cell>
        </row>
        <row r="381">
          <cell r="C381" t="str">
            <v/>
          </cell>
          <cell r="E381" t="str">
            <v/>
          </cell>
          <cell r="F381">
            <v>0</v>
          </cell>
          <cell r="G381">
            <v>0</v>
          </cell>
        </row>
        <row r="382">
          <cell r="C382" t="str">
            <v/>
          </cell>
          <cell r="E382" t="str">
            <v/>
          </cell>
          <cell r="F382">
            <v>0</v>
          </cell>
          <cell r="G382">
            <v>0</v>
          </cell>
        </row>
        <row r="383">
          <cell r="C383" t="str">
            <v/>
          </cell>
          <cell r="E383" t="str">
            <v/>
          </cell>
          <cell r="F383">
            <v>0</v>
          </cell>
          <cell r="G383">
            <v>0</v>
          </cell>
        </row>
        <row r="384">
          <cell r="C384" t="str">
            <v/>
          </cell>
          <cell r="E384" t="str">
            <v/>
          </cell>
          <cell r="F384">
            <v>0</v>
          </cell>
          <cell r="G384">
            <v>0</v>
          </cell>
        </row>
        <row r="385">
          <cell r="C385" t="str">
            <v/>
          </cell>
          <cell r="E385" t="str">
            <v/>
          </cell>
          <cell r="F385">
            <v>0</v>
          </cell>
          <cell r="G385">
            <v>0</v>
          </cell>
        </row>
        <row r="386">
          <cell r="C386" t="str">
            <v/>
          </cell>
          <cell r="E386" t="str">
            <v/>
          </cell>
          <cell r="F386">
            <v>0</v>
          </cell>
          <cell r="G386">
            <v>0</v>
          </cell>
        </row>
        <row r="387">
          <cell r="C387" t="str">
            <v/>
          </cell>
          <cell r="E387" t="str">
            <v/>
          </cell>
          <cell r="F387">
            <v>0</v>
          </cell>
          <cell r="G387">
            <v>0</v>
          </cell>
        </row>
        <row r="388">
          <cell r="C388" t="str">
            <v/>
          </cell>
          <cell r="E388" t="str">
            <v/>
          </cell>
          <cell r="F388">
            <v>0</v>
          </cell>
          <cell r="G388">
            <v>0</v>
          </cell>
        </row>
        <row r="389">
          <cell r="C389" t="str">
            <v/>
          </cell>
          <cell r="E389" t="str">
            <v/>
          </cell>
          <cell r="F389">
            <v>0</v>
          </cell>
          <cell r="G389">
            <v>0</v>
          </cell>
        </row>
        <row r="390">
          <cell r="C390" t="str">
            <v/>
          </cell>
          <cell r="E390" t="str">
            <v/>
          </cell>
          <cell r="F390">
            <v>0</v>
          </cell>
          <cell r="G390">
            <v>0</v>
          </cell>
        </row>
        <row r="391">
          <cell r="C391" t="str">
            <v/>
          </cell>
          <cell r="E391" t="str">
            <v/>
          </cell>
          <cell r="F391">
            <v>0</v>
          </cell>
          <cell r="G391">
            <v>0</v>
          </cell>
        </row>
        <row r="392">
          <cell r="C392" t="str">
            <v/>
          </cell>
          <cell r="E392" t="str">
            <v/>
          </cell>
          <cell r="F392">
            <v>0</v>
          </cell>
          <cell r="G392">
            <v>0</v>
          </cell>
        </row>
        <row r="393">
          <cell r="C393" t="str">
            <v/>
          </cell>
          <cell r="E393" t="str">
            <v/>
          </cell>
          <cell r="F393">
            <v>0</v>
          </cell>
          <cell r="G393">
            <v>0</v>
          </cell>
        </row>
        <row r="394">
          <cell r="C394" t="str">
            <v/>
          </cell>
          <cell r="E394" t="str">
            <v/>
          </cell>
          <cell r="F394">
            <v>0</v>
          </cell>
          <cell r="G394">
            <v>0</v>
          </cell>
        </row>
        <row r="395">
          <cell r="C395" t="str">
            <v/>
          </cell>
          <cell r="E395" t="str">
            <v/>
          </cell>
          <cell r="F395">
            <v>0</v>
          </cell>
          <cell r="G395">
            <v>0</v>
          </cell>
        </row>
        <row r="396">
          <cell r="C396" t="str">
            <v/>
          </cell>
          <cell r="E396" t="str">
            <v/>
          </cell>
          <cell r="F396">
            <v>0</v>
          </cell>
          <cell r="G396">
            <v>0</v>
          </cell>
        </row>
        <row r="397">
          <cell r="C397" t="str">
            <v/>
          </cell>
          <cell r="E397" t="str">
            <v/>
          </cell>
          <cell r="F397">
            <v>0</v>
          </cell>
          <cell r="G397">
            <v>0</v>
          </cell>
        </row>
        <row r="398">
          <cell r="C398" t="str">
            <v/>
          </cell>
          <cell r="E398" t="str">
            <v/>
          </cell>
          <cell r="F398">
            <v>0</v>
          </cell>
          <cell r="G398">
            <v>0</v>
          </cell>
        </row>
        <row r="399">
          <cell r="C399" t="str">
            <v/>
          </cell>
          <cell r="E399" t="str">
            <v/>
          </cell>
          <cell r="F399">
            <v>0</v>
          </cell>
          <cell r="G399">
            <v>0</v>
          </cell>
        </row>
        <row r="400">
          <cell r="C400" t="str">
            <v/>
          </cell>
          <cell r="E400" t="str">
            <v/>
          </cell>
          <cell r="F400">
            <v>0</v>
          </cell>
          <cell r="G400">
            <v>0</v>
          </cell>
        </row>
        <row r="401">
          <cell r="C401" t="str">
            <v/>
          </cell>
          <cell r="E401" t="str">
            <v/>
          </cell>
          <cell r="F401">
            <v>0</v>
          </cell>
          <cell r="G401">
            <v>0</v>
          </cell>
        </row>
        <row r="402">
          <cell r="C402" t="str">
            <v/>
          </cell>
          <cell r="E402" t="str">
            <v/>
          </cell>
          <cell r="F402">
            <v>0</v>
          </cell>
          <cell r="G402">
            <v>0</v>
          </cell>
        </row>
        <row r="403">
          <cell r="C403" t="str">
            <v/>
          </cell>
          <cell r="E403" t="str">
            <v/>
          </cell>
          <cell r="F403">
            <v>0</v>
          </cell>
          <cell r="G403">
            <v>0</v>
          </cell>
        </row>
        <row r="404">
          <cell r="C404" t="str">
            <v/>
          </cell>
          <cell r="E404" t="str">
            <v/>
          </cell>
          <cell r="F404">
            <v>0</v>
          </cell>
          <cell r="G404">
            <v>0</v>
          </cell>
        </row>
        <row r="405">
          <cell r="C405" t="str">
            <v/>
          </cell>
          <cell r="E405" t="str">
            <v/>
          </cell>
          <cell r="F405">
            <v>0</v>
          </cell>
          <cell r="G405">
            <v>0</v>
          </cell>
        </row>
        <row r="406">
          <cell r="C406" t="str">
            <v/>
          </cell>
          <cell r="E406" t="str">
            <v/>
          </cell>
          <cell r="F406">
            <v>0</v>
          </cell>
          <cell r="G406">
            <v>0</v>
          </cell>
        </row>
        <row r="407">
          <cell r="C407" t="str">
            <v/>
          </cell>
          <cell r="E407" t="str">
            <v/>
          </cell>
          <cell r="F407">
            <v>0</v>
          </cell>
          <cell r="G407">
            <v>0</v>
          </cell>
        </row>
        <row r="408">
          <cell r="C408" t="str">
            <v/>
          </cell>
          <cell r="E408" t="str">
            <v/>
          </cell>
          <cell r="F408">
            <v>0</v>
          </cell>
          <cell r="G408">
            <v>0</v>
          </cell>
        </row>
        <row r="409">
          <cell r="C409" t="str">
            <v/>
          </cell>
          <cell r="E409" t="str">
            <v/>
          </cell>
          <cell r="F409">
            <v>0</v>
          </cell>
          <cell r="G409">
            <v>0</v>
          </cell>
        </row>
        <row r="410">
          <cell r="C410" t="str">
            <v/>
          </cell>
          <cell r="E410" t="str">
            <v/>
          </cell>
          <cell r="F410">
            <v>0</v>
          </cell>
          <cell r="G410">
            <v>0</v>
          </cell>
        </row>
        <row r="411">
          <cell r="C411" t="str">
            <v/>
          </cell>
          <cell r="E411" t="str">
            <v/>
          </cell>
          <cell r="F411">
            <v>0</v>
          </cell>
          <cell r="G411">
            <v>0</v>
          </cell>
        </row>
        <row r="412">
          <cell r="C412" t="str">
            <v/>
          </cell>
          <cell r="E412" t="str">
            <v/>
          </cell>
          <cell r="F412">
            <v>0</v>
          </cell>
          <cell r="G412">
            <v>0</v>
          </cell>
        </row>
        <row r="413">
          <cell r="C413" t="str">
            <v/>
          </cell>
          <cell r="E413" t="str">
            <v/>
          </cell>
          <cell r="F413">
            <v>0</v>
          </cell>
          <cell r="G413">
            <v>0</v>
          </cell>
        </row>
        <row r="414">
          <cell r="C414" t="str">
            <v/>
          </cell>
          <cell r="E414" t="str">
            <v/>
          </cell>
          <cell r="F414">
            <v>0</v>
          </cell>
          <cell r="G414">
            <v>0</v>
          </cell>
        </row>
        <row r="415">
          <cell r="C415" t="str">
            <v/>
          </cell>
          <cell r="E415" t="str">
            <v/>
          </cell>
          <cell r="F415">
            <v>0</v>
          </cell>
          <cell r="G415">
            <v>0</v>
          </cell>
        </row>
        <row r="416">
          <cell r="C416" t="str">
            <v/>
          </cell>
          <cell r="E416" t="str">
            <v/>
          </cell>
          <cell r="F416">
            <v>0</v>
          </cell>
          <cell r="G416">
            <v>0</v>
          </cell>
        </row>
        <row r="417">
          <cell r="C417" t="str">
            <v/>
          </cell>
          <cell r="E417" t="str">
            <v/>
          </cell>
          <cell r="F417">
            <v>0</v>
          </cell>
          <cell r="G417">
            <v>0</v>
          </cell>
        </row>
        <row r="418">
          <cell r="C418" t="str">
            <v/>
          </cell>
          <cell r="E418" t="str">
            <v/>
          </cell>
          <cell r="F418">
            <v>0</v>
          </cell>
          <cell r="G418">
            <v>0</v>
          </cell>
        </row>
        <row r="419">
          <cell r="C419" t="str">
            <v/>
          </cell>
          <cell r="E419" t="str">
            <v/>
          </cell>
          <cell r="F419">
            <v>0</v>
          </cell>
          <cell r="G419">
            <v>0</v>
          </cell>
        </row>
        <row r="420">
          <cell r="C420" t="str">
            <v/>
          </cell>
          <cell r="E420" t="str">
            <v/>
          </cell>
          <cell r="F420">
            <v>0</v>
          </cell>
          <cell r="G420">
            <v>0</v>
          </cell>
        </row>
        <row r="421">
          <cell r="C421" t="str">
            <v/>
          </cell>
          <cell r="E421" t="str">
            <v/>
          </cell>
          <cell r="F421">
            <v>0</v>
          </cell>
          <cell r="G421">
            <v>0</v>
          </cell>
        </row>
        <row r="422">
          <cell r="C422" t="str">
            <v/>
          </cell>
          <cell r="E422" t="str">
            <v/>
          </cell>
          <cell r="F422">
            <v>0</v>
          </cell>
          <cell r="G422">
            <v>0</v>
          </cell>
        </row>
        <row r="423">
          <cell r="C423" t="str">
            <v/>
          </cell>
          <cell r="E423" t="str">
            <v/>
          </cell>
          <cell r="F423">
            <v>0</v>
          </cell>
          <cell r="G423">
            <v>0</v>
          </cell>
        </row>
        <row r="424">
          <cell r="C424" t="str">
            <v/>
          </cell>
          <cell r="E424" t="str">
            <v/>
          </cell>
          <cell r="F424">
            <v>0</v>
          </cell>
          <cell r="G424">
            <v>0</v>
          </cell>
        </row>
        <row r="425">
          <cell r="C425" t="str">
            <v/>
          </cell>
          <cell r="E425" t="str">
            <v/>
          </cell>
          <cell r="F425">
            <v>0</v>
          </cell>
          <cell r="G425">
            <v>0</v>
          </cell>
        </row>
        <row r="426">
          <cell r="C426" t="str">
            <v/>
          </cell>
          <cell r="E426" t="str">
            <v/>
          </cell>
          <cell r="F426">
            <v>0</v>
          </cell>
          <cell r="G426">
            <v>0</v>
          </cell>
        </row>
        <row r="427">
          <cell r="C427" t="str">
            <v/>
          </cell>
          <cell r="E427" t="str">
            <v/>
          </cell>
          <cell r="F427">
            <v>0</v>
          </cell>
          <cell r="G427">
            <v>0</v>
          </cell>
        </row>
        <row r="428">
          <cell r="C428" t="str">
            <v/>
          </cell>
          <cell r="E428" t="str">
            <v/>
          </cell>
          <cell r="F428">
            <v>0</v>
          </cell>
          <cell r="G428">
            <v>0</v>
          </cell>
        </row>
        <row r="429">
          <cell r="C429" t="str">
            <v/>
          </cell>
          <cell r="E429" t="str">
            <v/>
          </cell>
          <cell r="F429">
            <v>0</v>
          </cell>
          <cell r="G429">
            <v>0</v>
          </cell>
        </row>
        <row r="430">
          <cell r="C430" t="str">
            <v/>
          </cell>
          <cell r="E430" t="str">
            <v/>
          </cell>
          <cell r="F430">
            <v>0</v>
          </cell>
          <cell r="G430">
            <v>0</v>
          </cell>
        </row>
        <row r="431">
          <cell r="C431" t="str">
            <v/>
          </cell>
          <cell r="E431" t="str">
            <v/>
          </cell>
          <cell r="F431">
            <v>0</v>
          </cell>
          <cell r="G431">
            <v>0</v>
          </cell>
        </row>
        <row r="432">
          <cell r="C432" t="str">
            <v/>
          </cell>
          <cell r="E432" t="str">
            <v/>
          </cell>
          <cell r="F432">
            <v>0</v>
          </cell>
          <cell r="G432">
            <v>0</v>
          </cell>
        </row>
        <row r="433">
          <cell r="C433" t="str">
            <v/>
          </cell>
          <cell r="E433" t="str">
            <v/>
          </cell>
          <cell r="F433">
            <v>0</v>
          </cell>
          <cell r="G433">
            <v>0</v>
          </cell>
        </row>
        <row r="434">
          <cell r="C434" t="str">
            <v/>
          </cell>
          <cell r="E434" t="str">
            <v/>
          </cell>
          <cell r="F434">
            <v>0</v>
          </cell>
          <cell r="G434">
            <v>0</v>
          </cell>
        </row>
        <row r="435">
          <cell r="C435" t="str">
            <v/>
          </cell>
          <cell r="E435" t="str">
            <v/>
          </cell>
          <cell r="F435">
            <v>0</v>
          </cell>
          <cell r="G435">
            <v>0</v>
          </cell>
        </row>
        <row r="436">
          <cell r="C436" t="str">
            <v/>
          </cell>
          <cell r="E436" t="str">
            <v/>
          </cell>
          <cell r="F436">
            <v>0</v>
          </cell>
          <cell r="G436">
            <v>0</v>
          </cell>
        </row>
        <row r="437">
          <cell r="C437" t="str">
            <v/>
          </cell>
          <cell r="E437" t="str">
            <v/>
          </cell>
          <cell r="F437">
            <v>0</v>
          </cell>
          <cell r="G437">
            <v>0</v>
          </cell>
        </row>
        <row r="438">
          <cell r="C438" t="str">
            <v/>
          </cell>
          <cell r="E438" t="str">
            <v/>
          </cell>
          <cell r="F438">
            <v>0</v>
          </cell>
          <cell r="G438">
            <v>0</v>
          </cell>
        </row>
        <row r="439">
          <cell r="C439" t="str">
            <v/>
          </cell>
          <cell r="E439" t="str">
            <v/>
          </cell>
          <cell r="F439">
            <v>0</v>
          </cell>
          <cell r="G439">
            <v>0</v>
          </cell>
        </row>
        <row r="440">
          <cell r="C440" t="str">
            <v/>
          </cell>
          <cell r="E440" t="str">
            <v/>
          </cell>
          <cell r="F440">
            <v>0</v>
          </cell>
          <cell r="G440">
            <v>0</v>
          </cell>
        </row>
        <row r="441">
          <cell r="C441" t="str">
            <v/>
          </cell>
          <cell r="E441" t="str">
            <v/>
          </cell>
          <cell r="F441">
            <v>0</v>
          </cell>
          <cell r="G441">
            <v>0</v>
          </cell>
        </row>
        <row r="442">
          <cell r="C442" t="str">
            <v/>
          </cell>
          <cell r="E442" t="str">
            <v/>
          </cell>
          <cell r="F442">
            <v>0</v>
          </cell>
          <cell r="G442">
            <v>0</v>
          </cell>
        </row>
        <row r="443">
          <cell r="C443" t="str">
            <v/>
          </cell>
          <cell r="E443" t="str">
            <v/>
          </cell>
          <cell r="F443">
            <v>0</v>
          </cell>
          <cell r="G443">
            <v>0</v>
          </cell>
        </row>
        <row r="444">
          <cell r="C444" t="str">
            <v/>
          </cell>
          <cell r="E444" t="str">
            <v/>
          </cell>
          <cell r="F444">
            <v>0</v>
          </cell>
          <cell r="G444">
            <v>0</v>
          </cell>
        </row>
        <row r="445">
          <cell r="C445" t="str">
            <v/>
          </cell>
          <cell r="E445" t="str">
            <v/>
          </cell>
          <cell r="F445">
            <v>0</v>
          </cell>
          <cell r="G445">
            <v>0</v>
          </cell>
        </row>
        <row r="446">
          <cell r="C446" t="str">
            <v/>
          </cell>
          <cell r="E446" t="str">
            <v/>
          </cell>
          <cell r="F446">
            <v>0</v>
          </cell>
          <cell r="G446">
            <v>0</v>
          </cell>
        </row>
        <row r="447">
          <cell r="C447" t="str">
            <v/>
          </cell>
          <cell r="E447" t="str">
            <v/>
          </cell>
          <cell r="F447">
            <v>0</v>
          </cell>
          <cell r="G447">
            <v>0</v>
          </cell>
        </row>
        <row r="448">
          <cell r="C448" t="str">
            <v/>
          </cell>
          <cell r="E448" t="str">
            <v/>
          </cell>
          <cell r="F448">
            <v>0</v>
          </cell>
          <cell r="G448">
            <v>0</v>
          </cell>
        </row>
        <row r="449">
          <cell r="C449" t="str">
            <v/>
          </cell>
          <cell r="E449" t="str">
            <v/>
          </cell>
          <cell r="F449">
            <v>0</v>
          </cell>
          <cell r="G449">
            <v>0</v>
          </cell>
        </row>
        <row r="450">
          <cell r="C450" t="str">
            <v/>
          </cell>
          <cell r="E450" t="str">
            <v/>
          </cell>
          <cell r="F450">
            <v>0</v>
          </cell>
          <cell r="G450">
            <v>0</v>
          </cell>
        </row>
        <row r="451">
          <cell r="C451" t="str">
            <v/>
          </cell>
          <cell r="E451" t="str">
            <v/>
          </cell>
          <cell r="F451">
            <v>0</v>
          </cell>
          <cell r="G451">
            <v>0</v>
          </cell>
        </row>
        <row r="452">
          <cell r="C452" t="str">
            <v/>
          </cell>
          <cell r="E452" t="str">
            <v/>
          </cell>
          <cell r="F452">
            <v>0</v>
          </cell>
          <cell r="G452">
            <v>0</v>
          </cell>
        </row>
        <row r="453">
          <cell r="C453" t="str">
            <v/>
          </cell>
          <cell r="E453" t="str">
            <v/>
          </cell>
          <cell r="F453">
            <v>0</v>
          </cell>
          <cell r="G453">
            <v>0</v>
          </cell>
        </row>
        <row r="454">
          <cell r="C454" t="str">
            <v/>
          </cell>
          <cell r="E454" t="str">
            <v/>
          </cell>
          <cell r="F454">
            <v>0</v>
          </cell>
          <cell r="G454">
            <v>0</v>
          </cell>
        </row>
        <row r="455">
          <cell r="C455" t="str">
            <v/>
          </cell>
          <cell r="E455" t="str">
            <v/>
          </cell>
          <cell r="F455">
            <v>0</v>
          </cell>
          <cell r="G455">
            <v>0</v>
          </cell>
        </row>
        <row r="456">
          <cell r="C456" t="str">
            <v/>
          </cell>
          <cell r="E456" t="str">
            <v/>
          </cell>
          <cell r="F456">
            <v>0</v>
          </cell>
          <cell r="G456">
            <v>0</v>
          </cell>
        </row>
        <row r="457">
          <cell r="C457" t="str">
            <v/>
          </cell>
          <cell r="E457" t="str">
            <v/>
          </cell>
          <cell r="F457">
            <v>0</v>
          </cell>
          <cell r="G457">
            <v>0</v>
          </cell>
        </row>
        <row r="458">
          <cell r="C458" t="str">
            <v/>
          </cell>
          <cell r="E458" t="str">
            <v/>
          </cell>
          <cell r="F458">
            <v>0</v>
          </cell>
          <cell r="G458">
            <v>0</v>
          </cell>
        </row>
        <row r="459">
          <cell r="C459" t="str">
            <v/>
          </cell>
          <cell r="E459" t="str">
            <v/>
          </cell>
          <cell r="F459">
            <v>0</v>
          </cell>
          <cell r="G459">
            <v>0</v>
          </cell>
        </row>
        <row r="460">
          <cell r="C460" t="str">
            <v/>
          </cell>
          <cell r="E460" t="str">
            <v/>
          </cell>
          <cell r="F460">
            <v>0</v>
          </cell>
          <cell r="G460">
            <v>0</v>
          </cell>
        </row>
        <row r="461">
          <cell r="C461" t="str">
            <v/>
          </cell>
          <cell r="E461" t="str">
            <v/>
          </cell>
          <cell r="F461">
            <v>0</v>
          </cell>
          <cell r="G461">
            <v>0</v>
          </cell>
        </row>
        <row r="462">
          <cell r="C462" t="str">
            <v/>
          </cell>
          <cell r="E462" t="str">
            <v/>
          </cell>
          <cell r="F462">
            <v>0</v>
          </cell>
          <cell r="G462">
            <v>0</v>
          </cell>
        </row>
        <row r="463">
          <cell r="C463" t="str">
            <v/>
          </cell>
          <cell r="E463" t="str">
            <v/>
          </cell>
          <cell r="F463">
            <v>0</v>
          </cell>
          <cell r="G463">
            <v>0</v>
          </cell>
        </row>
        <row r="464">
          <cell r="C464" t="str">
            <v/>
          </cell>
          <cell r="E464" t="str">
            <v/>
          </cell>
          <cell r="F464">
            <v>0</v>
          </cell>
          <cell r="G464">
            <v>0</v>
          </cell>
        </row>
        <row r="465">
          <cell r="C465" t="str">
            <v/>
          </cell>
          <cell r="E465" t="str">
            <v/>
          </cell>
          <cell r="F465">
            <v>0</v>
          </cell>
          <cell r="G465">
            <v>0</v>
          </cell>
        </row>
        <row r="466">
          <cell r="C466" t="str">
            <v/>
          </cell>
          <cell r="E466" t="str">
            <v/>
          </cell>
          <cell r="F466">
            <v>0</v>
          </cell>
          <cell r="G466">
            <v>0</v>
          </cell>
        </row>
        <row r="467">
          <cell r="C467" t="str">
            <v/>
          </cell>
          <cell r="E467" t="str">
            <v/>
          </cell>
          <cell r="F467">
            <v>0</v>
          </cell>
          <cell r="G467">
            <v>0</v>
          </cell>
        </row>
        <row r="468">
          <cell r="C468" t="str">
            <v/>
          </cell>
          <cell r="E468" t="str">
            <v/>
          </cell>
          <cell r="F468">
            <v>0</v>
          </cell>
          <cell r="G468">
            <v>0</v>
          </cell>
        </row>
        <row r="469">
          <cell r="C469" t="str">
            <v/>
          </cell>
          <cell r="E469" t="str">
            <v/>
          </cell>
          <cell r="F469">
            <v>0</v>
          </cell>
          <cell r="G469">
            <v>0</v>
          </cell>
        </row>
        <row r="470">
          <cell r="C470" t="str">
            <v/>
          </cell>
          <cell r="E470" t="str">
            <v/>
          </cell>
          <cell r="F470">
            <v>0</v>
          </cell>
          <cell r="G470">
            <v>0</v>
          </cell>
        </row>
        <row r="471">
          <cell r="C471" t="str">
            <v/>
          </cell>
          <cell r="E471" t="str">
            <v/>
          </cell>
          <cell r="F471">
            <v>0</v>
          </cell>
          <cell r="G471">
            <v>0</v>
          </cell>
        </row>
        <row r="472">
          <cell r="C472" t="str">
            <v/>
          </cell>
          <cell r="E472" t="str">
            <v/>
          </cell>
          <cell r="F472">
            <v>0</v>
          </cell>
          <cell r="G472">
            <v>0</v>
          </cell>
        </row>
        <row r="473">
          <cell r="C473" t="str">
            <v/>
          </cell>
          <cell r="E473" t="str">
            <v/>
          </cell>
          <cell r="F473">
            <v>0</v>
          </cell>
          <cell r="G473">
            <v>0</v>
          </cell>
        </row>
        <row r="474">
          <cell r="C474" t="str">
            <v/>
          </cell>
          <cell r="E474" t="str">
            <v/>
          </cell>
          <cell r="F474">
            <v>0</v>
          </cell>
          <cell r="G474">
            <v>0</v>
          </cell>
        </row>
        <row r="475">
          <cell r="C475" t="str">
            <v/>
          </cell>
          <cell r="E475" t="str">
            <v/>
          </cell>
          <cell r="F475">
            <v>0</v>
          </cell>
          <cell r="G475">
            <v>0</v>
          </cell>
        </row>
        <row r="476">
          <cell r="C476" t="str">
            <v/>
          </cell>
          <cell r="E476" t="str">
            <v/>
          </cell>
          <cell r="F476">
            <v>0</v>
          </cell>
          <cell r="G476">
            <v>0</v>
          </cell>
        </row>
        <row r="477">
          <cell r="C477" t="str">
            <v/>
          </cell>
          <cell r="E477" t="str">
            <v/>
          </cell>
          <cell r="F477">
            <v>0</v>
          </cell>
          <cell r="G477">
            <v>0</v>
          </cell>
        </row>
        <row r="478">
          <cell r="C478" t="str">
            <v/>
          </cell>
          <cell r="E478" t="str">
            <v/>
          </cell>
          <cell r="F478">
            <v>0</v>
          </cell>
          <cell r="G478">
            <v>0</v>
          </cell>
        </row>
        <row r="479">
          <cell r="C479" t="str">
            <v/>
          </cell>
          <cell r="E479" t="str">
            <v/>
          </cell>
          <cell r="F479">
            <v>0</v>
          </cell>
          <cell r="G479">
            <v>0</v>
          </cell>
        </row>
        <row r="480">
          <cell r="C480" t="str">
            <v/>
          </cell>
          <cell r="E480" t="str">
            <v/>
          </cell>
          <cell r="F480">
            <v>0</v>
          </cell>
          <cell r="G480">
            <v>0</v>
          </cell>
        </row>
        <row r="481">
          <cell r="C481" t="str">
            <v/>
          </cell>
          <cell r="E481" t="str">
            <v/>
          </cell>
          <cell r="F481">
            <v>0</v>
          </cell>
          <cell r="G481">
            <v>0</v>
          </cell>
        </row>
        <row r="482">
          <cell r="C482" t="str">
            <v/>
          </cell>
          <cell r="E482" t="str">
            <v/>
          </cell>
          <cell r="F482">
            <v>0</v>
          </cell>
          <cell r="G482">
            <v>0</v>
          </cell>
        </row>
        <row r="483">
          <cell r="C483" t="str">
            <v/>
          </cell>
          <cell r="E483" t="str">
            <v/>
          </cell>
          <cell r="F483">
            <v>0</v>
          </cell>
          <cell r="G483">
            <v>0</v>
          </cell>
        </row>
        <row r="484">
          <cell r="C484" t="str">
            <v/>
          </cell>
          <cell r="E484" t="str">
            <v/>
          </cell>
          <cell r="F484">
            <v>0</v>
          </cell>
          <cell r="G484">
            <v>0</v>
          </cell>
        </row>
        <row r="485">
          <cell r="C485" t="str">
            <v/>
          </cell>
          <cell r="E485" t="str">
            <v/>
          </cell>
          <cell r="F485">
            <v>0</v>
          </cell>
          <cell r="G485">
            <v>0</v>
          </cell>
        </row>
        <row r="486">
          <cell r="C486" t="str">
            <v/>
          </cell>
          <cell r="E486" t="str">
            <v/>
          </cell>
          <cell r="F486">
            <v>0</v>
          </cell>
          <cell r="G486">
            <v>0</v>
          </cell>
        </row>
        <row r="487">
          <cell r="C487" t="str">
            <v/>
          </cell>
          <cell r="E487" t="str">
            <v/>
          </cell>
          <cell r="F487">
            <v>0</v>
          </cell>
          <cell r="G487">
            <v>0</v>
          </cell>
        </row>
        <row r="488">
          <cell r="C488" t="str">
            <v/>
          </cell>
          <cell r="E488" t="str">
            <v/>
          </cell>
          <cell r="F488">
            <v>0</v>
          </cell>
          <cell r="G488">
            <v>0</v>
          </cell>
        </row>
        <row r="489">
          <cell r="C489" t="str">
            <v/>
          </cell>
          <cell r="E489" t="str">
            <v/>
          </cell>
          <cell r="F489">
            <v>0</v>
          </cell>
          <cell r="G489">
            <v>0</v>
          </cell>
        </row>
        <row r="490">
          <cell r="C490" t="str">
            <v/>
          </cell>
          <cell r="E490" t="str">
            <v/>
          </cell>
          <cell r="F490">
            <v>0</v>
          </cell>
          <cell r="G490">
            <v>0</v>
          </cell>
        </row>
        <row r="491">
          <cell r="C491" t="str">
            <v/>
          </cell>
          <cell r="E491" t="str">
            <v/>
          </cell>
          <cell r="F491">
            <v>0</v>
          </cell>
          <cell r="G491">
            <v>0</v>
          </cell>
        </row>
        <row r="492">
          <cell r="C492" t="str">
            <v/>
          </cell>
          <cell r="E492" t="str">
            <v/>
          </cell>
          <cell r="F492">
            <v>0</v>
          </cell>
          <cell r="G492">
            <v>0</v>
          </cell>
        </row>
        <row r="493">
          <cell r="C493" t="str">
            <v/>
          </cell>
          <cell r="E493" t="str">
            <v/>
          </cell>
          <cell r="F493">
            <v>0</v>
          </cell>
          <cell r="G493">
            <v>0</v>
          </cell>
        </row>
        <row r="494">
          <cell r="C494" t="str">
            <v/>
          </cell>
          <cell r="E494" t="str">
            <v/>
          </cell>
          <cell r="F494">
            <v>0</v>
          </cell>
          <cell r="G494">
            <v>0</v>
          </cell>
        </row>
        <row r="495">
          <cell r="C495" t="str">
            <v/>
          </cell>
          <cell r="E495" t="str">
            <v/>
          </cell>
          <cell r="F495">
            <v>0</v>
          </cell>
          <cell r="G495">
            <v>0</v>
          </cell>
        </row>
        <row r="496">
          <cell r="C496" t="str">
            <v/>
          </cell>
          <cell r="E496" t="str">
            <v/>
          </cell>
          <cell r="F496">
            <v>0</v>
          </cell>
          <cell r="G496">
            <v>0</v>
          </cell>
        </row>
        <row r="497">
          <cell r="C497" t="str">
            <v/>
          </cell>
          <cell r="E497" t="str">
            <v/>
          </cell>
          <cell r="F497">
            <v>0</v>
          </cell>
          <cell r="G497">
            <v>0</v>
          </cell>
        </row>
        <row r="498">
          <cell r="C498" t="str">
            <v/>
          </cell>
          <cell r="E498" t="str">
            <v/>
          </cell>
          <cell r="F498">
            <v>0</v>
          </cell>
          <cell r="G498">
            <v>0</v>
          </cell>
        </row>
        <row r="499">
          <cell r="C499" t="str">
            <v/>
          </cell>
          <cell r="E499" t="str">
            <v/>
          </cell>
          <cell r="F499">
            <v>0</v>
          </cell>
          <cell r="G499">
            <v>0</v>
          </cell>
        </row>
        <row r="500">
          <cell r="C500" t="str">
            <v/>
          </cell>
          <cell r="E500" t="str">
            <v/>
          </cell>
          <cell r="F500">
            <v>0</v>
          </cell>
          <cell r="G500">
            <v>0</v>
          </cell>
        </row>
        <row r="501">
          <cell r="C501" t="str">
            <v/>
          </cell>
          <cell r="E501" t="str">
            <v/>
          </cell>
          <cell r="F501">
            <v>0</v>
          </cell>
          <cell r="G501">
            <v>0</v>
          </cell>
        </row>
        <row r="502">
          <cell r="C502" t="str">
            <v/>
          </cell>
          <cell r="E502" t="str">
            <v/>
          </cell>
          <cell r="F502">
            <v>0</v>
          </cell>
          <cell r="G502">
            <v>0</v>
          </cell>
        </row>
        <row r="503">
          <cell r="C503" t="str">
            <v/>
          </cell>
          <cell r="E503" t="str">
            <v/>
          </cell>
          <cell r="F503">
            <v>0</v>
          </cell>
          <cell r="G503">
            <v>0</v>
          </cell>
        </row>
        <row r="504">
          <cell r="C504" t="str">
            <v/>
          </cell>
          <cell r="E504" t="str">
            <v/>
          </cell>
          <cell r="F504">
            <v>0</v>
          </cell>
          <cell r="G504">
            <v>0</v>
          </cell>
        </row>
        <row r="505">
          <cell r="C505" t="str">
            <v/>
          </cell>
          <cell r="E505" t="str">
            <v/>
          </cell>
          <cell r="F505">
            <v>0</v>
          </cell>
          <cell r="G505">
            <v>0</v>
          </cell>
        </row>
        <row r="506">
          <cell r="C506" t="str">
            <v/>
          </cell>
          <cell r="E506" t="str">
            <v/>
          </cell>
          <cell r="F506">
            <v>0</v>
          </cell>
          <cell r="G506">
            <v>0</v>
          </cell>
        </row>
        <row r="507">
          <cell r="C507" t="str">
            <v/>
          </cell>
          <cell r="E507" t="str">
            <v/>
          </cell>
          <cell r="F507">
            <v>0</v>
          </cell>
          <cell r="G507">
            <v>0</v>
          </cell>
        </row>
        <row r="508">
          <cell r="C508" t="str">
            <v/>
          </cell>
          <cell r="E508" t="str">
            <v/>
          </cell>
          <cell r="F508">
            <v>0</v>
          </cell>
          <cell r="G508">
            <v>0</v>
          </cell>
        </row>
        <row r="509">
          <cell r="C509" t="str">
            <v/>
          </cell>
          <cell r="E509" t="str">
            <v/>
          </cell>
          <cell r="F509">
            <v>0</v>
          </cell>
          <cell r="G509">
            <v>0</v>
          </cell>
        </row>
        <row r="510">
          <cell r="C510" t="str">
            <v/>
          </cell>
          <cell r="E510" t="str">
            <v/>
          </cell>
          <cell r="F510">
            <v>0</v>
          </cell>
          <cell r="G510">
            <v>0</v>
          </cell>
        </row>
        <row r="511">
          <cell r="C511" t="str">
            <v/>
          </cell>
          <cell r="E511" t="str">
            <v/>
          </cell>
          <cell r="F511">
            <v>0</v>
          </cell>
          <cell r="G511">
            <v>0</v>
          </cell>
        </row>
        <row r="512">
          <cell r="C512" t="str">
            <v/>
          </cell>
          <cell r="E512" t="str">
            <v/>
          </cell>
          <cell r="F512">
            <v>0</v>
          </cell>
          <cell r="G512">
            <v>0</v>
          </cell>
        </row>
        <row r="513">
          <cell r="C513" t="str">
            <v/>
          </cell>
          <cell r="E513" t="str">
            <v/>
          </cell>
          <cell r="F513">
            <v>0</v>
          </cell>
          <cell r="G513">
            <v>0</v>
          </cell>
        </row>
        <row r="514">
          <cell r="C514" t="str">
            <v/>
          </cell>
          <cell r="E514" t="str">
            <v/>
          </cell>
          <cell r="F514">
            <v>0</v>
          </cell>
          <cell r="G514">
            <v>0</v>
          </cell>
        </row>
        <row r="515">
          <cell r="C515" t="str">
            <v/>
          </cell>
          <cell r="E515" t="str">
            <v/>
          </cell>
          <cell r="F515">
            <v>0</v>
          </cell>
          <cell r="G515">
            <v>0</v>
          </cell>
        </row>
        <row r="516">
          <cell r="C516" t="str">
            <v/>
          </cell>
          <cell r="E516" t="str">
            <v/>
          </cell>
          <cell r="F516">
            <v>0</v>
          </cell>
          <cell r="G516">
            <v>0</v>
          </cell>
        </row>
        <row r="517">
          <cell r="C517" t="str">
            <v/>
          </cell>
          <cell r="E517" t="str">
            <v/>
          </cell>
          <cell r="F517">
            <v>0</v>
          </cell>
          <cell r="G517">
            <v>0</v>
          </cell>
        </row>
        <row r="518">
          <cell r="C518" t="str">
            <v/>
          </cell>
          <cell r="E518" t="str">
            <v/>
          </cell>
          <cell r="F518">
            <v>0</v>
          </cell>
          <cell r="G518">
            <v>0</v>
          </cell>
        </row>
        <row r="519">
          <cell r="C519" t="str">
            <v/>
          </cell>
          <cell r="E519" t="str">
            <v/>
          </cell>
          <cell r="F519">
            <v>0</v>
          </cell>
          <cell r="G519">
            <v>0</v>
          </cell>
        </row>
        <row r="520">
          <cell r="C520" t="str">
            <v/>
          </cell>
          <cell r="E520" t="str">
            <v/>
          </cell>
          <cell r="F520">
            <v>0</v>
          </cell>
          <cell r="G520">
            <v>0</v>
          </cell>
        </row>
        <row r="521">
          <cell r="C521" t="str">
            <v/>
          </cell>
          <cell r="E521" t="str">
            <v/>
          </cell>
          <cell r="F521">
            <v>0</v>
          </cell>
          <cell r="G521">
            <v>0</v>
          </cell>
        </row>
        <row r="522">
          <cell r="C522" t="str">
            <v/>
          </cell>
          <cell r="E522" t="str">
            <v/>
          </cell>
          <cell r="F522">
            <v>0</v>
          </cell>
          <cell r="G522">
            <v>0</v>
          </cell>
        </row>
        <row r="523">
          <cell r="C523" t="str">
            <v/>
          </cell>
          <cell r="E523" t="str">
            <v/>
          </cell>
          <cell r="F523">
            <v>0</v>
          </cell>
          <cell r="G523">
            <v>0</v>
          </cell>
        </row>
        <row r="524">
          <cell r="C524" t="str">
            <v/>
          </cell>
          <cell r="E524" t="str">
            <v/>
          </cell>
          <cell r="F524">
            <v>0</v>
          </cell>
          <cell r="G524">
            <v>0</v>
          </cell>
        </row>
        <row r="525">
          <cell r="C525" t="str">
            <v/>
          </cell>
          <cell r="E525" t="str">
            <v/>
          </cell>
          <cell r="F525">
            <v>0</v>
          </cell>
          <cell r="G525">
            <v>0</v>
          </cell>
        </row>
        <row r="526">
          <cell r="C526" t="str">
            <v/>
          </cell>
          <cell r="E526" t="str">
            <v/>
          </cell>
          <cell r="F526">
            <v>0</v>
          </cell>
          <cell r="G526">
            <v>0</v>
          </cell>
        </row>
        <row r="527">
          <cell r="C527" t="str">
            <v/>
          </cell>
          <cell r="E527" t="str">
            <v/>
          </cell>
          <cell r="F527">
            <v>0</v>
          </cell>
          <cell r="G527">
            <v>0</v>
          </cell>
        </row>
        <row r="528">
          <cell r="C528" t="str">
            <v/>
          </cell>
          <cell r="E528" t="str">
            <v/>
          </cell>
          <cell r="F528">
            <v>0</v>
          </cell>
          <cell r="G528">
            <v>0</v>
          </cell>
        </row>
        <row r="529">
          <cell r="C529" t="str">
            <v/>
          </cell>
          <cell r="E529" t="str">
            <v/>
          </cell>
          <cell r="F529">
            <v>0</v>
          </cell>
          <cell r="G529">
            <v>0</v>
          </cell>
        </row>
        <row r="530">
          <cell r="C530" t="str">
            <v/>
          </cell>
          <cell r="E530" t="str">
            <v/>
          </cell>
          <cell r="F530">
            <v>0</v>
          </cell>
          <cell r="G530">
            <v>0</v>
          </cell>
        </row>
        <row r="531">
          <cell r="C531" t="str">
            <v/>
          </cell>
          <cell r="E531" t="str">
            <v/>
          </cell>
          <cell r="F531">
            <v>0</v>
          </cell>
          <cell r="G531">
            <v>0</v>
          </cell>
        </row>
        <row r="532">
          <cell r="C532" t="str">
            <v/>
          </cell>
          <cell r="E532" t="str">
            <v/>
          </cell>
          <cell r="F532">
            <v>0</v>
          </cell>
          <cell r="G532">
            <v>0</v>
          </cell>
        </row>
        <row r="533">
          <cell r="C533" t="str">
            <v/>
          </cell>
          <cell r="E533" t="str">
            <v/>
          </cell>
          <cell r="F533">
            <v>0</v>
          </cell>
          <cell r="G533">
            <v>0</v>
          </cell>
        </row>
        <row r="534">
          <cell r="C534" t="str">
            <v/>
          </cell>
          <cell r="E534" t="str">
            <v/>
          </cell>
          <cell r="F534">
            <v>0</v>
          </cell>
          <cell r="G534">
            <v>0</v>
          </cell>
        </row>
        <row r="535">
          <cell r="C535" t="str">
            <v/>
          </cell>
          <cell r="E535" t="str">
            <v/>
          </cell>
          <cell r="F535">
            <v>0</v>
          </cell>
          <cell r="G535">
            <v>0</v>
          </cell>
        </row>
        <row r="536">
          <cell r="C536" t="str">
            <v/>
          </cell>
          <cell r="E536" t="str">
            <v/>
          </cell>
          <cell r="F536">
            <v>0</v>
          </cell>
          <cell r="G536">
            <v>0</v>
          </cell>
        </row>
        <row r="537">
          <cell r="C537" t="str">
            <v/>
          </cell>
          <cell r="E537" t="str">
            <v/>
          </cell>
          <cell r="F537">
            <v>0</v>
          </cell>
          <cell r="G537">
            <v>0</v>
          </cell>
        </row>
        <row r="538">
          <cell r="C538" t="str">
            <v/>
          </cell>
          <cell r="E538" t="str">
            <v/>
          </cell>
          <cell r="F538">
            <v>0</v>
          </cell>
          <cell r="G538">
            <v>0</v>
          </cell>
        </row>
        <row r="539">
          <cell r="C539" t="str">
            <v/>
          </cell>
          <cell r="E539" t="str">
            <v/>
          </cell>
          <cell r="F539">
            <v>0</v>
          </cell>
          <cell r="G539">
            <v>0</v>
          </cell>
        </row>
        <row r="540">
          <cell r="C540" t="str">
            <v/>
          </cell>
          <cell r="E540" t="str">
            <v/>
          </cell>
          <cell r="F540">
            <v>0</v>
          </cell>
          <cell r="G540">
            <v>0</v>
          </cell>
        </row>
        <row r="541">
          <cell r="C541" t="str">
            <v/>
          </cell>
          <cell r="E541" t="str">
            <v/>
          </cell>
          <cell r="F541">
            <v>0</v>
          </cell>
          <cell r="G541">
            <v>0</v>
          </cell>
        </row>
        <row r="542">
          <cell r="C542" t="str">
            <v/>
          </cell>
          <cell r="E542" t="str">
            <v/>
          </cell>
          <cell r="F542">
            <v>0</v>
          </cell>
          <cell r="G542">
            <v>0</v>
          </cell>
        </row>
        <row r="543">
          <cell r="C543" t="str">
            <v/>
          </cell>
          <cell r="E543" t="str">
            <v/>
          </cell>
          <cell r="F543">
            <v>0</v>
          </cell>
          <cell r="G543">
            <v>0</v>
          </cell>
        </row>
        <row r="544">
          <cell r="C544" t="str">
            <v/>
          </cell>
          <cell r="E544" t="str">
            <v/>
          </cell>
          <cell r="F544">
            <v>0</v>
          </cell>
          <cell r="G544">
            <v>0</v>
          </cell>
        </row>
        <row r="545">
          <cell r="C545" t="str">
            <v/>
          </cell>
          <cell r="E545" t="str">
            <v/>
          </cell>
          <cell r="F545">
            <v>0</v>
          </cell>
          <cell r="G545">
            <v>0</v>
          </cell>
        </row>
        <row r="546">
          <cell r="C546" t="str">
            <v/>
          </cell>
          <cell r="E546" t="str">
            <v/>
          </cell>
          <cell r="F546">
            <v>0</v>
          </cell>
          <cell r="G546">
            <v>0</v>
          </cell>
        </row>
        <row r="547">
          <cell r="C547" t="str">
            <v/>
          </cell>
          <cell r="E547" t="str">
            <v/>
          </cell>
          <cell r="F547">
            <v>0</v>
          </cell>
          <cell r="G547">
            <v>0</v>
          </cell>
        </row>
        <row r="548">
          <cell r="C548" t="str">
            <v/>
          </cell>
          <cell r="E548" t="str">
            <v/>
          </cell>
          <cell r="F548">
            <v>0</v>
          </cell>
          <cell r="G548">
            <v>0</v>
          </cell>
        </row>
        <row r="549">
          <cell r="C549" t="str">
            <v/>
          </cell>
          <cell r="E549" t="str">
            <v/>
          </cell>
          <cell r="F549">
            <v>0</v>
          </cell>
          <cell r="G549">
            <v>0</v>
          </cell>
        </row>
        <row r="550">
          <cell r="C550" t="str">
            <v/>
          </cell>
          <cell r="E550" t="str">
            <v/>
          </cell>
          <cell r="F550">
            <v>0</v>
          </cell>
          <cell r="G550">
            <v>0</v>
          </cell>
        </row>
        <row r="551">
          <cell r="C551" t="str">
            <v/>
          </cell>
          <cell r="E551" t="str">
            <v/>
          </cell>
          <cell r="F551">
            <v>0</v>
          </cell>
          <cell r="G551">
            <v>0</v>
          </cell>
        </row>
        <row r="552">
          <cell r="C552" t="str">
            <v/>
          </cell>
          <cell r="E552" t="str">
            <v/>
          </cell>
          <cell r="F552">
            <v>0</v>
          </cell>
          <cell r="G552">
            <v>0</v>
          </cell>
        </row>
        <row r="553">
          <cell r="C553" t="str">
            <v/>
          </cell>
          <cell r="E553" t="str">
            <v/>
          </cell>
          <cell r="F553">
            <v>0</v>
          </cell>
          <cell r="G553">
            <v>0</v>
          </cell>
        </row>
        <row r="554">
          <cell r="C554" t="str">
            <v/>
          </cell>
          <cell r="E554" t="str">
            <v/>
          </cell>
          <cell r="F554">
            <v>0</v>
          </cell>
          <cell r="G554">
            <v>0</v>
          </cell>
        </row>
        <row r="555">
          <cell r="C555" t="str">
            <v/>
          </cell>
          <cell r="E555" t="str">
            <v/>
          </cell>
          <cell r="F555">
            <v>0</v>
          </cell>
          <cell r="G555">
            <v>0</v>
          </cell>
        </row>
        <row r="556">
          <cell r="C556" t="str">
            <v/>
          </cell>
          <cell r="E556" t="str">
            <v/>
          </cell>
          <cell r="F556">
            <v>0</v>
          </cell>
          <cell r="G556">
            <v>0</v>
          </cell>
        </row>
        <row r="557">
          <cell r="C557" t="str">
            <v/>
          </cell>
          <cell r="E557" t="str">
            <v/>
          </cell>
          <cell r="F557">
            <v>0</v>
          </cell>
          <cell r="G557">
            <v>0</v>
          </cell>
        </row>
        <row r="558">
          <cell r="C558" t="str">
            <v/>
          </cell>
          <cell r="E558" t="str">
            <v/>
          </cell>
          <cell r="F558">
            <v>0</v>
          </cell>
          <cell r="G558">
            <v>0</v>
          </cell>
        </row>
        <row r="559">
          <cell r="C559" t="str">
            <v/>
          </cell>
          <cell r="E559" t="str">
            <v/>
          </cell>
          <cell r="F559">
            <v>0</v>
          </cell>
          <cell r="G559">
            <v>0</v>
          </cell>
        </row>
        <row r="560">
          <cell r="C560" t="str">
            <v/>
          </cell>
          <cell r="E560" t="str">
            <v/>
          </cell>
          <cell r="F560">
            <v>0</v>
          </cell>
          <cell r="G560">
            <v>0</v>
          </cell>
        </row>
        <row r="561">
          <cell r="C561" t="str">
            <v/>
          </cell>
          <cell r="E561" t="str">
            <v/>
          </cell>
          <cell r="F561">
            <v>0</v>
          </cell>
          <cell r="G561">
            <v>0</v>
          </cell>
        </row>
        <row r="562">
          <cell r="C562" t="str">
            <v/>
          </cell>
          <cell r="E562" t="str">
            <v/>
          </cell>
          <cell r="F562">
            <v>0</v>
          </cell>
          <cell r="G562">
            <v>0</v>
          </cell>
        </row>
        <row r="563">
          <cell r="C563" t="str">
            <v/>
          </cell>
          <cell r="E563" t="str">
            <v/>
          </cell>
          <cell r="F563">
            <v>0</v>
          </cell>
          <cell r="G563">
            <v>0</v>
          </cell>
        </row>
        <row r="564">
          <cell r="C564" t="str">
            <v/>
          </cell>
          <cell r="E564" t="str">
            <v/>
          </cell>
          <cell r="F564">
            <v>0</v>
          </cell>
          <cell r="G564">
            <v>0</v>
          </cell>
        </row>
        <row r="565">
          <cell r="C565" t="str">
            <v/>
          </cell>
          <cell r="E565" t="str">
            <v/>
          </cell>
          <cell r="F565">
            <v>0</v>
          </cell>
          <cell r="G565">
            <v>0</v>
          </cell>
        </row>
        <row r="566">
          <cell r="C566" t="str">
            <v/>
          </cell>
          <cell r="E566" t="str">
            <v/>
          </cell>
          <cell r="F566">
            <v>0</v>
          </cell>
          <cell r="G566">
            <v>0</v>
          </cell>
        </row>
        <row r="567">
          <cell r="C567" t="str">
            <v/>
          </cell>
          <cell r="E567" t="str">
            <v/>
          </cell>
          <cell r="F567">
            <v>0</v>
          </cell>
          <cell r="G567">
            <v>0</v>
          </cell>
        </row>
        <row r="568">
          <cell r="C568" t="str">
            <v/>
          </cell>
          <cell r="E568" t="str">
            <v/>
          </cell>
          <cell r="F568">
            <v>0</v>
          </cell>
          <cell r="G568">
            <v>0</v>
          </cell>
        </row>
        <row r="569">
          <cell r="C569" t="str">
            <v/>
          </cell>
          <cell r="E569" t="str">
            <v/>
          </cell>
          <cell r="F569">
            <v>0</v>
          </cell>
          <cell r="G569">
            <v>0</v>
          </cell>
        </row>
        <row r="570">
          <cell r="C570" t="str">
            <v/>
          </cell>
          <cell r="E570" t="str">
            <v/>
          </cell>
          <cell r="F570">
            <v>0</v>
          </cell>
          <cell r="G570">
            <v>0</v>
          </cell>
        </row>
        <row r="571">
          <cell r="C571" t="str">
            <v/>
          </cell>
          <cell r="E571" t="str">
            <v/>
          </cell>
          <cell r="F571">
            <v>0</v>
          </cell>
          <cell r="G571">
            <v>0</v>
          </cell>
        </row>
        <row r="572">
          <cell r="C572" t="str">
            <v/>
          </cell>
          <cell r="E572" t="str">
            <v/>
          </cell>
          <cell r="F572">
            <v>0</v>
          </cell>
          <cell r="G572">
            <v>0</v>
          </cell>
        </row>
        <row r="573">
          <cell r="C573" t="str">
            <v/>
          </cell>
          <cell r="E573" t="str">
            <v/>
          </cell>
          <cell r="F573">
            <v>0</v>
          </cell>
          <cell r="G573">
            <v>0</v>
          </cell>
        </row>
        <row r="574">
          <cell r="C574" t="str">
            <v/>
          </cell>
          <cell r="E574" t="str">
            <v/>
          </cell>
          <cell r="F574">
            <v>0</v>
          </cell>
          <cell r="G574">
            <v>0</v>
          </cell>
        </row>
        <row r="575">
          <cell r="C575" t="str">
            <v/>
          </cell>
          <cell r="E575" t="str">
            <v/>
          </cell>
          <cell r="F575">
            <v>0</v>
          </cell>
          <cell r="G575">
            <v>0</v>
          </cell>
        </row>
        <row r="576">
          <cell r="C576" t="str">
            <v/>
          </cell>
          <cell r="E576" t="str">
            <v/>
          </cell>
          <cell r="F576">
            <v>0</v>
          </cell>
          <cell r="G576">
            <v>0</v>
          </cell>
        </row>
        <row r="577">
          <cell r="C577" t="str">
            <v/>
          </cell>
          <cell r="E577" t="str">
            <v/>
          </cell>
          <cell r="F577">
            <v>0</v>
          </cell>
          <cell r="G577">
            <v>0</v>
          </cell>
        </row>
        <row r="578">
          <cell r="C578" t="str">
            <v/>
          </cell>
          <cell r="E578" t="str">
            <v/>
          </cell>
          <cell r="F578">
            <v>0</v>
          </cell>
          <cell r="G578">
            <v>0</v>
          </cell>
        </row>
        <row r="579">
          <cell r="C579" t="str">
            <v/>
          </cell>
          <cell r="E579" t="str">
            <v/>
          </cell>
          <cell r="F579">
            <v>0</v>
          </cell>
          <cell r="G579">
            <v>0</v>
          </cell>
        </row>
        <row r="580">
          <cell r="C580" t="str">
            <v/>
          </cell>
          <cell r="E580" t="str">
            <v/>
          </cell>
          <cell r="F580">
            <v>0</v>
          </cell>
          <cell r="G580">
            <v>0</v>
          </cell>
        </row>
        <row r="581">
          <cell r="C581" t="str">
            <v/>
          </cell>
          <cell r="E581" t="str">
            <v/>
          </cell>
          <cell r="F581">
            <v>0</v>
          </cell>
          <cell r="G581">
            <v>0</v>
          </cell>
        </row>
        <row r="582">
          <cell r="C582" t="str">
            <v/>
          </cell>
          <cell r="E582" t="str">
            <v/>
          </cell>
          <cell r="F582">
            <v>0</v>
          </cell>
          <cell r="G582">
            <v>0</v>
          </cell>
        </row>
        <row r="583">
          <cell r="C583" t="str">
            <v/>
          </cell>
          <cell r="E583" t="str">
            <v/>
          </cell>
          <cell r="F583">
            <v>0</v>
          </cell>
          <cell r="G583">
            <v>0</v>
          </cell>
        </row>
        <row r="584">
          <cell r="C584" t="str">
            <v/>
          </cell>
          <cell r="E584" t="str">
            <v/>
          </cell>
          <cell r="F584">
            <v>0</v>
          </cell>
          <cell r="G584">
            <v>0</v>
          </cell>
        </row>
        <row r="585">
          <cell r="C585" t="str">
            <v/>
          </cell>
          <cell r="E585" t="str">
            <v/>
          </cell>
          <cell r="F585">
            <v>0</v>
          </cell>
          <cell r="G585">
            <v>0</v>
          </cell>
        </row>
        <row r="586">
          <cell r="C586" t="str">
            <v/>
          </cell>
          <cell r="E586" t="str">
            <v/>
          </cell>
          <cell r="F586">
            <v>0</v>
          </cell>
          <cell r="G586">
            <v>0</v>
          </cell>
        </row>
        <row r="587">
          <cell r="C587" t="str">
            <v/>
          </cell>
          <cell r="E587" t="str">
            <v/>
          </cell>
          <cell r="F587">
            <v>0</v>
          </cell>
          <cell r="G587">
            <v>0</v>
          </cell>
        </row>
        <row r="588">
          <cell r="C588" t="str">
            <v/>
          </cell>
          <cell r="E588" t="str">
            <v/>
          </cell>
          <cell r="F588">
            <v>0</v>
          </cell>
          <cell r="G588">
            <v>0</v>
          </cell>
        </row>
        <row r="589">
          <cell r="C589" t="str">
            <v/>
          </cell>
          <cell r="E589" t="str">
            <v/>
          </cell>
          <cell r="F589">
            <v>0</v>
          </cell>
          <cell r="G589">
            <v>0</v>
          </cell>
        </row>
        <row r="590">
          <cell r="C590" t="str">
            <v/>
          </cell>
          <cell r="E590" t="str">
            <v/>
          </cell>
          <cell r="F590">
            <v>0</v>
          </cell>
          <cell r="G590">
            <v>0</v>
          </cell>
        </row>
        <row r="591">
          <cell r="C591" t="str">
            <v/>
          </cell>
          <cell r="E591" t="str">
            <v/>
          </cell>
          <cell r="F591">
            <v>0</v>
          </cell>
          <cell r="G591">
            <v>0</v>
          </cell>
        </row>
        <row r="592">
          <cell r="C592" t="str">
            <v/>
          </cell>
          <cell r="E592" t="str">
            <v/>
          </cell>
          <cell r="F592">
            <v>0</v>
          </cell>
          <cell r="G592">
            <v>0</v>
          </cell>
        </row>
        <row r="593">
          <cell r="C593" t="str">
            <v/>
          </cell>
          <cell r="E593" t="str">
            <v/>
          </cell>
          <cell r="F593">
            <v>0</v>
          </cell>
          <cell r="G593">
            <v>0</v>
          </cell>
        </row>
        <row r="594">
          <cell r="C594" t="str">
            <v/>
          </cell>
          <cell r="E594" t="str">
            <v/>
          </cell>
          <cell r="F594">
            <v>0</v>
          </cell>
          <cell r="G594">
            <v>0</v>
          </cell>
        </row>
        <row r="595">
          <cell r="C595" t="str">
            <v/>
          </cell>
          <cell r="E595" t="str">
            <v/>
          </cell>
          <cell r="F595">
            <v>0</v>
          </cell>
          <cell r="G595">
            <v>0</v>
          </cell>
        </row>
        <row r="596">
          <cell r="C596" t="str">
            <v/>
          </cell>
          <cell r="E596" t="str">
            <v/>
          </cell>
          <cell r="F596">
            <v>0</v>
          </cell>
          <cell r="G596">
            <v>0</v>
          </cell>
        </row>
        <row r="597">
          <cell r="C597" t="str">
            <v/>
          </cell>
          <cell r="E597" t="str">
            <v/>
          </cell>
          <cell r="F597">
            <v>0</v>
          </cell>
          <cell r="G597">
            <v>0</v>
          </cell>
        </row>
        <row r="598">
          <cell r="C598" t="str">
            <v/>
          </cell>
          <cell r="E598" t="str">
            <v/>
          </cell>
          <cell r="F598">
            <v>0</v>
          </cell>
          <cell r="G598">
            <v>0</v>
          </cell>
        </row>
        <row r="599">
          <cell r="C599" t="str">
            <v/>
          </cell>
          <cell r="E599" t="str">
            <v/>
          </cell>
          <cell r="F599">
            <v>0</v>
          </cell>
          <cell r="G599">
            <v>0</v>
          </cell>
        </row>
        <row r="600">
          <cell r="C600" t="str">
            <v/>
          </cell>
          <cell r="E600" t="str">
            <v/>
          </cell>
          <cell r="F600">
            <v>0</v>
          </cell>
          <cell r="G600">
            <v>0</v>
          </cell>
        </row>
        <row r="601">
          <cell r="C601" t="str">
            <v/>
          </cell>
          <cell r="E601" t="str">
            <v/>
          </cell>
          <cell r="F601">
            <v>0</v>
          </cell>
          <cell r="G601">
            <v>0</v>
          </cell>
        </row>
        <row r="602">
          <cell r="C602" t="str">
            <v/>
          </cell>
          <cell r="E602" t="str">
            <v/>
          </cell>
          <cell r="F602">
            <v>0</v>
          </cell>
          <cell r="G602">
            <v>0</v>
          </cell>
        </row>
        <row r="603">
          <cell r="C603" t="str">
            <v/>
          </cell>
          <cell r="E603" t="str">
            <v/>
          </cell>
          <cell r="F603">
            <v>0</v>
          </cell>
          <cell r="G603">
            <v>0</v>
          </cell>
        </row>
        <row r="604">
          <cell r="C604" t="str">
            <v/>
          </cell>
          <cell r="E604" t="str">
            <v/>
          </cell>
          <cell r="F604">
            <v>0</v>
          </cell>
          <cell r="G604">
            <v>0</v>
          </cell>
        </row>
        <row r="605">
          <cell r="C605" t="str">
            <v/>
          </cell>
          <cell r="E605" t="str">
            <v/>
          </cell>
          <cell r="F605">
            <v>0</v>
          </cell>
          <cell r="G605">
            <v>0</v>
          </cell>
        </row>
        <row r="606">
          <cell r="C606" t="str">
            <v/>
          </cell>
          <cell r="E606" t="str">
            <v/>
          </cell>
          <cell r="F606">
            <v>0</v>
          </cell>
          <cell r="G606">
            <v>0</v>
          </cell>
        </row>
        <row r="607">
          <cell r="C607" t="str">
            <v/>
          </cell>
          <cell r="E607" t="str">
            <v/>
          </cell>
          <cell r="F607">
            <v>0</v>
          </cell>
          <cell r="G607">
            <v>0</v>
          </cell>
        </row>
        <row r="608">
          <cell r="C608" t="str">
            <v/>
          </cell>
          <cell r="E608" t="str">
            <v/>
          </cell>
          <cell r="F608">
            <v>0</v>
          </cell>
          <cell r="G608">
            <v>0</v>
          </cell>
        </row>
        <row r="609">
          <cell r="C609" t="str">
            <v/>
          </cell>
          <cell r="E609" t="str">
            <v/>
          </cell>
          <cell r="F609">
            <v>0</v>
          </cell>
          <cell r="G609">
            <v>0</v>
          </cell>
        </row>
        <row r="610">
          <cell r="C610" t="str">
            <v/>
          </cell>
          <cell r="E610" t="str">
            <v/>
          </cell>
          <cell r="F610">
            <v>0</v>
          </cell>
          <cell r="G610">
            <v>0</v>
          </cell>
        </row>
        <row r="611">
          <cell r="C611" t="str">
            <v/>
          </cell>
          <cell r="E611" t="str">
            <v/>
          </cell>
          <cell r="F611">
            <v>0</v>
          </cell>
          <cell r="G611">
            <v>0</v>
          </cell>
        </row>
        <row r="612">
          <cell r="C612" t="str">
            <v/>
          </cell>
          <cell r="E612" t="str">
            <v/>
          </cell>
          <cell r="F612">
            <v>0</v>
          </cell>
          <cell r="G612">
            <v>0</v>
          </cell>
        </row>
        <row r="613">
          <cell r="C613" t="str">
            <v/>
          </cell>
          <cell r="E613" t="str">
            <v/>
          </cell>
          <cell r="F613">
            <v>0</v>
          </cell>
          <cell r="G613">
            <v>0</v>
          </cell>
        </row>
        <row r="614">
          <cell r="C614" t="str">
            <v/>
          </cell>
          <cell r="E614" t="str">
            <v/>
          </cell>
          <cell r="F614">
            <v>0</v>
          </cell>
          <cell r="G614">
            <v>0</v>
          </cell>
        </row>
        <row r="615">
          <cell r="C615" t="str">
            <v/>
          </cell>
          <cell r="E615" t="str">
            <v/>
          </cell>
          <cell r="F615">
            <v>0</v>
          </cell>
          <cell r="G615">
            <v>0</v>
          </cell>
        </row>
        <row r="616">
          <cell r="C616" t="str">
            <v/>
          </cell>
          <cell r="E616" t="str">
            <v/>
          </cell>
          <cell r="F616">
            <v>0</v>
          </cell>
          <cell r="G616">
            <v>0</v>
          </cell>
        </row>
        <row r="617">
          <cell r="C617" t="str">
            <v/>
          </cell>
          <cell r="E617" t="str">
            <v/>
          </cell>
          <cell r="F617">
            <v>0</v>
          </cell>
          <cell r="G617">
            <v>0</v>
          </cell>
        </row>
        <row r="618">
          <cell r="C618" t="str">
            <v/>
          </cell>
          <cell r="E618" t="str">
            <v/>
          </cell>
          <cell r="F618">
            <v>0</v>
          </cell>
          <cell r="G618">
            <v>0</v>
          </cell>
        </row>
        <row r="619">
          <cell r="C619" t="str">
            <v/>
          </cell>
          <cell r="E619" t="str">
            <v/>
          </cell>
          <cell r="F619">
            <v>0</v>
          </cell>
          <cell r="G619">
            <v>0</v>
          </cell>
        </row>
        <row r="620">
          <cell r="C620" t="str">
            <v/>
          </cell>
          <cell r="E620" t="str">
            <v/>
          </cell>
          <cell r="F620">
            <v>0</v>
          </cell>
          <cell r="G620">
            <v>0</v>
          </cell>
        </row>
        <row r="621">
          <cell r="C621" t="str">
            <v/>
          </cell>
          <cell r="E621" t="str">
            <v/>
          </cell>
          <cell r="F621">
            <v>0</v>
          </cell>
          <cell r="G621">
            <v>0</v>
          </cell>
        </row>
        <row r="622">
          <cell r="C622" t="str">
            <v/>
          </cell>
          <cell r="E622" t="str">
            <v/>
          </cell>
          <cell r="F622">
            <v>0</v>
          </cell>
          <cell r="G622">
            <v>0</v>
          </cell>
        </row>
        <row r="623">
          <cell r="C623" t="str">
            <v/>
          </cell>
          <cell r="E623" t="str">
            <v/>
          </cell>
          <cell r="F623">
            <v>0</v>
          </cell>
          <cell r="G623">
            <v>0</v>
          </cell>
        </row>
        <row r="624">
          <cell r="C624" t="str">
            <v/>
          </cell>
          <cell r="E624" t="str">
            <v/>
          </cell>
          <cell r="F624">
            <v>0</v>
          </cell>
          <cell r="G624">
            <v>0</v>
          </cell>
        </row>
        <row r="625">
          <cell r="C625" t="str">
            <v/>
          </cell>
          <cell r="E625" t="str">
            <v/>
          </cell>
          <cell r="F625">
            <v>0</v>
          </cell>
          <cell r="G625">
            <v>0</v>
          </cell>
        </row>
        <row r="626">
          <cell r="C626" t="str">
            <v/>
          </cell>
          <cell r="E626" t="str">
            <v/>
          </cell>
          <cell r="F626">
            <v>0</v>
          </cell>
          <cell r="G626">
            <v>0</v>
          </cell>
        </row>
        <row r="627">
          <cell r="C627" t="str">
            <v/>
          </cell>
          <cell r="E627" t="str">
            <v/>
          </cell>
          <cell r="F627">
            <v>0</v>
          </cell>
          <cell r="G627">
            <v>0</v>
          </cell>
        </row>
        <row r="628">
          <cell r="C628" t="str">
            <v/>
          </cell>
          <cell r="E628" t="str">
            <v/>
          </cell>
          <cell r="F628">
            <v>0</v>
          </cell>
          <cell r="G628">
            <v>0</v>
          </cell>
        </row>
        <row r="629">
          <cell r="C629" t="str">
            <v/>
          </cell>
          <cell r="E629" t="str">
            <v/>
          </cell>
          <cell r="F629">
            <v>0</v>
          </cell>
          <cell r="G629">
            <v>0</v>
          </cell>
        </row>
        <row r="630">
          <cell r="C630" t="str">
            <v/>
          </cell>
          <cell r="E630" t="str">
            <v/>
          </cell>
          <cell r="F630">
            <v>0</v>
          </cell>
          <cell r="G630">
            <v>0</v>
          </cell>
        </row>
        <row r="631">
          <cell r="C631" t="str">
            <v/>
          </cell>
          <cell r="E631" t="str">
            <v/>
          </cell>
          <cell r="F631">
            <v>0</v>
          </cell>
          <cell r="G631">
            <v>0</v>
          </cell>
        </row>
        <row r="632">
          <cell r="C632" t="str">
            <v/>
          </cell>
          <cell r="E632" t="str">
            <v/>
          </cell>
          <cell r="F632">
            <v>0</v>
          </cell>
          <cell r="G632">
            <v>0</v>
          </cell>
        </row>
        <row r="633">
          <cell r="C633" t="str">
            <v/>
          </cell>
          <cell r="E633" t="str">
            <v/>
          </cell>
          <cell r="F633">
            <v>0</v>
          </cell>
          <cell r="G633">
            <v>0</v>
          </cell>
        </row>
        <row r="634">
          <cell r="C634" t="str">
            <v/>
          </cell>
          <cell r="E634" t="str">
            <v/>
          </cell>
          <cell r="F634">
            <v>0</v>
          </cell>
          <cell r="G634">
            <v>0</v>
          </cell>
        </row>
        <row r="635">
          <cell r="C635" t="str">
            <v/>
          </cell>
          <cell r="E635" t="str">
            <v/>
          </cell>
          <cell r="F635">
            <v>0</v>
          </cell>
          <cell r="G635">
            <v>0</v>
          </cell>
        </row>
        <row r="636">
          <cell r="C636" t="str">
            <v/>
          </cell>
          <cell r="E636" t="str">
            <v/>
          </cell>
          <cell r="F636">
            <v>0</v>
          </cell>
          <cell r="G636">
            <v>0</v>
          </cell>
        </row>
        <row r="637">
          <cell r="C637" t="str">
            <v/>
          </cell>
          <cell r="E637" t="str">
            <v/>
          </cell>
          <cell r="F637">
            <v>0</v>
          </cell>
          <cell r="G637">
            <v>0</v>
          </cell>
        </row>
        <row r="638">
          <cell r="C638" t="str">
            <v/>
          </cell>
          <cell r="E638" t="str">
            <v/>
          </cell>
          <cell r="F638">
            <v>0</v>
          </cell>
          <cell r="G638">
            <v>0</v>
          </cell>
        </row>
        <row r="639">
          <cell r="C639" t="str">
            <v/>
          </cell>
          <cell r="E639" t="str">
            <v/>
          </cell>
          <cell r="F639">
            <v>0</v>
          </cell>
          <cell r="G639">
            <v>0</v>
          </cell>
        </row>
        <row r="640">
          <cell r="C640" t="str">
            <v/>
          </cell>
          <cell r="E640" t="str">
            <v/>
          </cell>
          <cell r="F640">
            <v>0</v>
          </cell>
          <cell r="G640">
            <v>0</v>
          </cell>
        </row>
        <row r="641">
          <cell r="C641" t="str">
            <v/>
          </cell>
          <cell r="E641" t="str">
            <v/>
          </cell>
          <cell r="F641">
            <v>0</v>
          </cell>
          <cell r="G641">
            <v>0</v>
          </cell>
        </row>
        <row r="642">
          <cell r="C642" t="str">
            <v/>
          </cell>
          <cell r="E642" t="str">
            <v/>
          </cell>
          <cell r="F642">
            <v>0</v>
          </cell>
          <cell r="G642">
            <v>0</v>
          </cell>
        </row>
        <row r="643">
          <cell r="C643" t="str">
            <v/>
          </cell>
          <cell r="E643" t="str">
            <v/>
          </cell>
          <cell r="F643">
            <v>0</v>
          </cell>
          <cell r="G643">
            <v>0</v>
          </cell>
        </row>
        <row r="644">
          <cell r="C644" t="str">
            <v/>
          </cell>
          <cell r="E644" t="str">
            <v/>
          </cell>
          <cell r="F644">
            <v>0</v>
          </cell>
          <cell r="G644">
            <v>0</v>
          </cell>
        </row>
        <row r="645">
          <cell r="C645" t="str">
            <v/>
          </cell>
          <cell r="E645" t="str">
            <v/>
          </cell>
          <cell r="F645">
            <v>0</v>
          </cell>
          <cell r="G645">
            <v>0</v>
          </cell>
        </row>
        <row r="646">
          <cell r="C646" t="str">
            <v/>
          </cell>
          <cell r="E646" t="str">
            <v/>
          </cell>
          <cell r="F646">
            <v>0</v>
          </cell>
          <cell r="G646">
            <v>0</v>
          </cell>
        </row>
        <row r="647">
          <cell r="C647" t="str">
            <v/>
          </cell>
          <cell r="E647" t="str">
            <v/>
          </cell>
          <cell r="F647">
            <v>0</v>
          </cell>
          <cell r="G647">
            <v>0</v>
          </cell>
        </row>
        <row r="648">
          <cell r="C648" t="str">
            <v/>
          </cell>
          <cell r="E648" t="str">
            <v/>
          </cell>
          <cell r="F648">
            <v>0</v>
          </cell>
          <cell r="G648">
            <v>0</v>
          </cell>
        </row>
        <row r="649">
          <cell r="C649" t="str">
            <v/>
          </cell>
          <cell r="E649" t="str">
            <v/>
          </cell>
          <cell r="F649">
            <v>0</v>
          </cell>
          <cell r="G649">
            <v>0</v>
          </cell>
        </row>
        <row r="650">
          <cell r="C650" t="str">
            <v/>
          </cell>
          <cell r="E650" t="str">
            <v/>
          </cell>
          <cell r="F650">
            <v>0</v>
          </cell>
          <cell r="G650">
            <v>0</v>
          </cell>
        </row>
        <row r="651">
          <cell r="C651" t="str">
            <v/>
          </cell>
          <cell r="E651" t="str">
            <v/>
          </cell>
          <cell r="F651">
            <v>0</v>
          </cell>
          <cell r="G651">
            <v>0</v>
          </cell>
        </row>
        <row r="652">
          <cell r="C652" t="str">
            <v/>
          </cell>
          <cell r="E652" t="str">
            <v/>
          </cell>
          <cell r="F652">
            <v>0</v>
          </cell>
          <cell r="G652">
            <v>0</v>
          </cell>
        </row>
        <row r="653">
          <cell r="C653" t="str">
            <v/>
          </cell>
          <cell r="E653" t="str">
            <v/>
          </cell>
          <cell r="F653">
            <v>0</v>
          </cell>
          <cell r="G653">
            <v>0</v>
          </cell>
        </row>
        <row r="654">
          <cell r="C654" t="str">
            <v/>
          </cell>
          <cell r="E654" t="str">
            <v/>
          </cell>
          <cell r="F654">
            <v>0</v>
          </cell>
          <cell r="G654">
            <v>0</v>
          </cell>
        </row>
        <row r="655">
          <cell r="C655" t="str">
            <v/>
          </cell>
          <cell r="E655" t="str">
            <v/>
          </cell>
          <cell r="F655">
            <v>0</v>
          </cell>
          <cell r="G655">
            <v>0</v>
          </cell>
        </row>
        <row r="656">
          <cell r="C656" t="str">
            <v/>
          </cell>
          <cell r="E656" t="str">
            <v/>
          </cell>
          <cell r="F656">
            <v>0</v>
          </cell>
          <cell r="G656">
            <v>0</v>
          </cell>
        </row>
        <row r="657">
          <cell r="C657" t="str">
            <v/>
          </cell>
          <cell r="E657" t="str">
            <v/>
          </cell>
          <cell r="F657">
            <v>0</v>
          </cell>
          <cell r="G657">
            <v>0</v>
          </cell>
        </row>
        <row r="658">
          <cell r="C658" t="str">
            <v/>
          </cell>
          <cell r="E658" t="str">
            <v/>
          </cell>
          <cell r="F658">
            <v>0</v>
          </cell>
          <cell r="G658">
            <v>0</v>
          </cell>
        </row>
        <row r="659">
          <cell r="C659" t="str">
            <v/>
          </cell>
          <cell r="E659" t="str">
            <v/>
          </cell>
          <cell r="F659">
            <v>0</v>
          </cell>
          <cell r="G659">
            <v>0</v>
          </cell>
        </row>
        <row r="660">
          <cell r="C660" t="str">
            <v/>
          </cell>
          <cell r="E660" t="str">
            <v/>
          </cell>
          <cell r="F660">
            <v>0</v>
          </cell>
          <cell r="G660">
            <v>0</v>
          </cell>
        </row>
        <row r="661">
          <cell r="C661" t="str">
            <v/>
          </cell>
          <cell r="E661" t="str">
            <v/>
          </cell>
          <cell r="F661">
            <v>0</v>
          </cell>
          <cell r="G661">
            <v>0</v>
          </cell>
        </row>
        <row r="662">
          <cell r="C662" t="str">
            <v/>
          </cell>
          <cell r="E662" t="str">
            <v/>
          </cell>
          <cell r="F662">
            <v>0</v>
          </cell>
          <cell r="G662">
            <v>0</v>
          </cell>
        </row>
        <row r="663">
          <cell r="C663" t="str">
            <v/>
          </cell>
          <cell r="E663" t="str">
            <v/>
          </cell>
          <cell r="F663">
            <v>0</v>
          </cell>
          <cell r="G663">
            <v>0</v>
          </cell>
        </row>
        <row r="664">
          <cell r="C664" t="str">
            <v/>
          </cell>
          <cell r="E664" t="str">
            <v/>
          </cell>
          <cell r="F664">
            <v>0</v>
          </cell>
          <cell r="G664">
            <v>0</v>
          </cell>
        </row>
        <row r="665">
          <cell r="C665" t="str">
            <v/>
          </cell>
          <cell r="E665" t="str">
            <v/>
          </cell>
          <cell r="F665">
            <v>0</v>
          </cell>
          <cell r="G665">
            <v>0</v>
          </cell>
        </row>
        <row r="666">
          <cell r="C666" t="str">
            <v/>
          </cell>
          <cell r="E666" t="str">
            <v/>
          </cell>
          <cell r="F666">
            <v>0</v>
          </cell>
          <cell r="G666">
            <v>0</v>
          </cell>
        </row>
        <row r="667">
          <cell r="C667" t="str">
            <v/>
          </cell>
          <cell r="E667" t="str">
            <v/>
          </cell>
          <cell r="F667">
            <v>0</v>
          </cell>
          <cell r="G667">
            <v>0</v>
          </cell>
        </row>
        <row r="668">
          <cell r="C668" t="str">
            <v/>
          </cell>
          <cell r="E668" t="str">
            <v/>
          </cell>
          <cell r="F668">
            <v>0</v>
          </cell>
          <cell r="G668">
            <v>0</v>
          </cell>
        </row>
        <row r="669">
          <cell r="C669" t="str">
            <v/>
          </cell>
          <cell r="E669" t="str">
            <v/>
          </cell>
          <cell r="F669">
            <v>0</v>
          </cell>
          <cell r="G669">
            <v>0</v>
          </cell>
        </row>
        <row r="670">
          <cell r="C670" t="str">
            <v/>
          </cell>
          <cell r="E670" t="str">
            <v/>
          </cell>
          <cell r="F670">
            <v>0</v>
          </cell>
          <cell r="G670">
            <v>0</v>
          </cell>
        </row>
        <row r="671">
          <cell r="C671" t="str">
            <v/>
          </cell>
          <cell r="E671" t="str">
            <v/>
          </cell>
          <cell r="F671">
            <v>0</v>
          </cell>
          <cell r="G671">
            <v>0</v>
          </cell>
        </row>
        <row r="672">
          <cell r="C672" t="str">
            <v/>
          </cell>
          <cell r="E672" t="str">
            <v/>
          </cell>
          <cell r="F672">
            <v>0</v>
          </cell>
          <cell r="G672">
            <v>0</v>
          </cell>
        </row>
        <row r="673">
          <cell r="C673" t="str">
            <v/>
          </cell>
          <cell r="E673" t="str">
            <v/>
          </cell>
          <cell r="F673">
            <v>0</v>
          </cell>
          <cell r="G673">
            <v>0</v>
          </cell>
        </row>
        <row r="674">
          <cell r="C674" t="str">
            <v/>
          </cell>
          <cell r="E674" t="str">
            <v/>
          </cell>
          <cell r="F674">
            <v>0</v>
          </cell>
          <cell r="G674">
            <v>0</v>
          </cell>
        </row>
        <row r="675">
          <cell r="C675" t="str">
            <v/>
          </cell>
          <cell r="E675" t="str">
            <v/>
          </cell>
          <cell r="F675">
            <v>0</v>
          </cell>
          <cell r="G675">
            <v>0</v>
          </cell>
        </row>
        <row r="676">
          <cell r="C676" t="str">
            <v/>
          </cell>
          <cell r="E676" t="str">
            <v/>
          </cell>
          <cell r="F676">
            <v>0</v>
          </cell>
          <cell r="G676">
            <v>0</v>
          </cell>
        </row>
        <row r="677">
          <cell r="C677" t="str">
            <v/>
          </cell>
          <cell r="E677" t="str">
            <v/>
          </cell>
          <cell r="F677">
            <v>0</v>
          </cell>
          <cell r="G677">
            <v>0</v>
          </cell>
        </row>
        <row r="678">
          <cell r="C678" t="str">
            <v/>
          </cell>
          <cell r="E678" t="str">
            <v/>
          </cell>
          <cell r="F678">
            <v>0</v>
          </cell>
          <cell r="G678">
            <v>0</v>
          </cell>
        </row>
        <row r="679">
          <cell r="C679" t="str">
            <v/>
          </cell>
          <cell r="E679" t="str">
            <v/>
          </cell>
          <cell r="F679">
            <v>0</v>
          </cell>
          <cell r="G679">
            <v>0</v>
          </cell>
        </row>
        <row r="680">
          <cell r="C680" t="str">
            <v/>
          </cell>
          <cell r="E680" t="str">
            <v/>
          </cell>
          <cell r="F680">
            <v>0</v>
          </cell>
          <cell r="G680">
            <v>0</v>
          </cell>
        </row>
        <row r="681">
          <cell r="C681" t="str">
            <v/>
          </cell>
          <cell r="E681" t="str">
            <v/>
          </cell>
          <cell r="F681">
            <v>0</v>
          </cell>
          <cell r="G681">
            <v>0</v>
          </cell>
        </row>
        <row r="682">
          <cell r="C682" t="str">
            <v/>
          </cell>
          <cell r="E682" t="str">
            <v/>
          </cell>
          <cell r="F682">
            <v>0</v>
          </cell>
          <cell r="G682">
            <v>0</v>
          </cell>
        </row>
        <row r="683">
          <cell r="C683" t="str">
            <v/>
          </cell>
          <cell r="E683" t="str">
            <v/>
          </cell>
          <cell r="F683">
            <v>0</v>
          </cell>
          <cell r="G683">
            <v>0</v>
          </cell>
        </row>
        <row r="684">
          <cell r="C684" t="str">
            <v/>
          </cell>
          <cell r="E684" t="str">
            <v/>
          </cell>
          <cell r="F684">
            <v>0</v>
          </cell>
          <cell r="G684">
            <v>0</v>
          </cell>
        </row>
        <row r="685">
          <cell r="C685" t="str">
            <v/>
          </cell>
          <cell r="E685" t="str">
            <v/>
          </cell>
          <cell r="F685">
            <v>0</v>
          </cell>
          <cell r="G685">
            <v>0</v>
          </cell>
        </row>
        <row r="686">
          <cell r="C686" t="str">
            <v/>
          </cell>
          <cell r="E686" t="str">
            <v/>
          </cell>
          <cell r="F686">
            <v>0</v>
          </cell>
          <cell r="G686">
            <v>0</v>
          </cell>
        </row>
        <row r="687">
          <cell r="C687" t="str">
            <v/>
          </cell>
          <cell r="E687" t="str">
            <v/>
          </cell>
          <cell r="F687">
            <v>0</v>
          </cell>
          <cell r="G687">
            <v>0</v>
          </cell>
        </row>
        <row r="688">
          <cell r="C688" t="str">
            <v/>
          </cell>
          <cell r="E688" t="str">
            <v/>
          </cell>
          <cell r="F688">
            <v>0</v>
          </cell>
          <cell r="G688">
            <v>0</v>
          </cell>
        </row>
        <row r="689">
          <cell r="C689" t="str">
            <v/>
          </cell>
          <cell r="E689" t="str">
            <v/>
          </cell>
          <cell r="F689">
            <v>0</v>
          </cell>
          <cell r="G689">
            <v>0</v>
          </cell>
        </row>
        <row r="690">
          <cell r="C690" t="str">
            <v/>
          </cell>
          <cell r="E690" t="str">
            <v/>
          </cell>
          <cell r="F690">
            <v>0</v>
          </cell>
          <cell r="G690">
            <v>0</v>
          </cell>
        </row>
        <row r="691">
          <cell r="C691" t="str">
            <v/>
          </cell>
          <cell r="E691" t="str">
            <v/>
          </cell>
          <cell r="F691">
            <v>0</v>
          </cell>
          <cell r="G691">
            <v>0</v>
          </cell>
        </row>
        <row r="692">
          <cell r="C692" t="str">
            <v/>
          </cell>
          <cell r="E692" t="str">
            <v/>
          </cell>
          <cell r="F692">
            <v>0</v>
          </cell>
          <cell r="G692">
            <v>0</v>
          </cell>
        </row>
        <row r="693">
          <cell r="C693" t="str">
            <v/>
          </cell>
          <cell r="E693" t="str">
            <v/>
          </cell>
          <cell r="F693">
            <v>0</v>
          </cell>
          <cell r="G693">
            <v>0</v>
          </cell>
        </row>
        <row r="694">
          <cell r="C694" t="str">
            <v/>
          </cell>
          <cell r="E694" t="str">
            <v/>
          </cell>
          <cell r="F694">
            <v>0</v>
          </cell>
          <cell r="G694">
            <v>0</v>
          </cell>
        </row>
        <row r="695">
          <cell r="C695" t="str">
            <v/>
          </cell>
          <cell r="E695" t="str">
            <v/>
          </cell>
          <cell r="F695">
            <v>0</v>
          </cell>
          <cell r="G695">
            <v>0</v>
          </cell>
        </row>
        <row r="696">
          <cell r="C696" t="str">
            <v/>
          </cell>
          <cell r="E696" t="str">
            <v/>
          </cell>
          <cell r="F696">
            <v>0</v>
          </cell>
          <cell r="G696">
            <v>0</v>
          </cell>
        </row>
        <row r="697">
          <cell r="C697" t="str">
            <v/>
          </cell>
          <cell r="E697" t="str">
            <v/>
          </cell>
          <cell r="F697">
            <v>0</v>
          </cell>
          <cell r="G697">
            <v>0</v>
          </cell>
        </row>
        <row r="698">
          <cell r="C698" t="str">
            <v/>
          </cell>
          <cell r="E698" t="str">
            <v/>
          </cell>
          <cell r="F698">
            <v>0</v>
          </cell>
          <cell r="G698">
            <v>0</v>
          </cell>
        </row>
        <row r="699">
          <cell r="C699" t="str">
            <v/>
          </cell>
          <cell r="E699" t="str">
            <v/>
          </cell>
          <cell r="F699">
            <v>0</v>
          </cell>
          <cell r="G699">
            <v>0</v>
          </cell>
        </row>
        <row r="700">
          <cell r="C700" t="str">
            <v/>
          </cell>
          <cell r="E700" t="str">
            <v/>
          </cell>
          <cell r="F700">
            <v>0</v>
          </cell>
          <cell r="G700">
            <v>0</v>
          </cell>
        </row>
        <row r="701">
          <cell r="C701" t="str">
            <v/>
          </cell>
          <cell r="E701" t="str">
            <v/>
          </cell>
          <cell r="F701">
            <v>0</v>
          </cell>
          <cell r="G701">
            <v>0</v>
          </cell>
        </row>
        <row r="702">
          <cell r="C702" t="str">
            <v/>
          </cell>
          <cell r="E702" t="str">
            <v/>
          </cell>
          <cell r="F702">
            <v>0</v>
          </cell>
          <cell r="G702">
            <v>0</v>
          </cell>
        </row>
        <row r="703">
          <cell r="C703" t="str">
            <v/>
          </cell>
          <cell r="E703" t="str">
            <v/>
          </cell>
          <cell r="F703">
            <v>0</v>
          </cell>
          <cell r="G703">
            <v>0</v>
          </cell>
        </row>
        <row r="704">
          <cell r="C704" t="str">
            <v/>
          </cell>
          <cell r="E704" t="str">
            <v/>
          </cell>
          <cell r="F704">
            <v>0</v>
          </cell>
          <cell r="G704">
            <v>0</v>
          </cell>
        </row>
        <row r="705">
          <cell r="C705" t="str">
            <v/>
          </cell>
          <cell r="E705" t="str">
            <v/>
          </cell>
          <cell r="F705">
            <v>0</v>
          </cell>
          <cell r="G705">
            <v>0</v>
          </cell>
        </row>
        <row r="706">
          <cell r="C706" t="str">
            <v/>
          </cell>
          <cell r="E706" t="str">
            <v/>
          </cell>
          <cell r="F706">
            <v>0</v>
          </cell>
          <cell r="G706">
            <v>0</v>
          </cell>
        </row>
        <row r="707">
          <cell r="C707" t="str">
            <v/>
          </cell>
          <cell r="E707" t="str">
            <v/>
          </cell>
          <cell r="F707">
            <v>0</v>
          </cell>
          <cell r="G707">
            <v>0</v>
          </cell>
        </row>
        <row r="708">
          <cell r="C708" t="str">
            <v/>
          </cell>
          <cell r="E708" t="str">
            <v/>
          </cell>
          <cell r="F708">
            <v>0</v>
          </cell>
          <cell r="G708">
            <v>0</v>
          </cell>
        </row>
        <row r="709">
          <cell r="C709" t="str">
            <v/>
          </cell>
          <cell r="E709" t="str">
            <v/>
          </cell>
          <cell r="F709">
            <v>0</v>
          </cell>
          <cell r="G709">
            <v>0</v>
          </cell>
        </row>
        <row r="710">
          <cell r="C710" t="str">
            <v/>
          </cell>
          <cell r="E710" t="str">
            <v/>
          </cell>
          <cell r="F710">
            <v>0</v>
          </cell>
          <cell r="G710">
            <v>0</v>
          </cell>
        </row>
        <row r="711">
          <cell r="C711" t="str">
            <v/>
          </cell>
          <cell r="E711" t="str">
            <v/>
          </cell>
          <cell r="F711">
            <v>0</v>
          </cell>
          <cell r="G711">
            <v>0</v>
          </cell>
        </row>
        <row r="712">
          <cell r="C712" t="str">
            <v/>
          </cell>
          <cell r="E712" t="str">
            <v/>
          </cell>
          <cell r="F712">
            <v>0</v>
          </cell>
          <cell r="G712">
            <v>0</v>
          </cell>
        </row>
        <row r="713">
          <cell r="C713" t="str">
            <v/>
          </cell>
          <cell r="E713" t="str">
            <v/>
          </cell>
          <cell r="F713">
            <v>0</v>
          </cell>
          <cell r="G713">
            <v>0</v>
          </cell>
        </row>
        <row r="714">
          <cell r="C714" t="str">
            <v/>
          </cell>
          <cell r="E714" t="str">
            <v/>
          </cell>
          <cell r="F714">
            <v>0</v>
          </cell>
          <cell r="G714">
            <v>0</v>
          </cell>
        </row>
        <row r="715">
          <cell r="C715" t="str">
            <v/>
          </cell>
          <cell r="E715" t="str">
            <v/>
          </cell>
          <cell r="F715">
            <v>0</v>
          </cell>
          <cell r="G715">
            <v>0</v>
          </cell>
        </row>
        <row r="716">
          <cell r="C716" t="str">
            <v/>
          </cell>
          <cell r="E716" t="str">
            <v/>
          </cell>
          <cell r="F716">
            <v>0</v>
          </cell>
          <cell r="G716">
            <v>0</v>
          </cell>
        </row>
        <row r="717">
          <cell r="C717" t="str">
            <v/>
          </cell>
          <cell r="E717" t="str">
            <v/>
          </cell>
          <cell r="F717">
            <v>0</v>
          </cell>
          <cell r="G717">
            <v>0</v>
          </cell>
        </row>
        <row r="718">
          <cell r="C718" t="str">
            <v/>
          </cell>
          <cell r="E718" t="str">
            <v/>
          </cell>
          <cell r="F718">
            <v>0</v>
          </cell>
          <cell r="G718">
            <v>0</v>
          </cell>
        </row>
        <row r="719">
          <cell r="C719" t="str">
            <v/>
          </cell>
          <cell r="E719" t="str">
            <v/>
          </cell>
          <cell r="F719">
            <v>0</v>
          </cell>
          <cell r="G719">
            <v>0</v>
          </cell>
        </row>
        <row r="720">
          <cell r="C720" t="str">
            <v/>
          </cell>
          <cell r="E720" t="str">
            <v/>
          </cell>
          <cell r="F720">
            <v>0</v>
          </cell>
          <cell r="G720">
            <v>0</v>
          </cell>
        </row>
        <row r="721">
          <cell r="C721" t="str">
            <v/>
          </cell>
          <cell r="E721" t="str">
            <v/>
          </cell>
          <cell r="F721">
            <v>0</v>
          </cell>
          <cell r="G721">
            <v>0</v>
          </cell>
        </row>
        <row r="722">
          <cell r="C722" t="str">
            <v/>
          </cell>
          <cell r="E722" t="str">
            <v/>
          </cell>
          <cell r="F722">
            <v>0</v>
          </cell>
          <cell r="G722">
            <v>0</v>
          </cell>
        </row>
        <row r="723">
          <cell r="C723" t="str">
            <v/>
          </cell>
          <cell r="E723" t="str">
            <v/>
          </cell>
          <cell r="F723">
            <v>0</v>
          </cell>
          <cell r="G723">
            <v>0</v>
          </cell>
        </row>
        <row r="724">
          <cell r="C724" t="str">
            <v/>
          </cell>
          <cell r="E724" t="str">
            <v/>
          </cell>
          <cell r="F724">
            <v>0</v>
          </cell>
          <cell r="G724">
            <v>0</v>
          </cell>
        </row>
        <row r="725">
          <cell r="C725" t="str">
            <v/>
          </cell>
          <cell r="E725" t="str">
            <v/>
          </cell>
          <cell r="F725">
            <v>0</v>
          </cell>
          <cell r="G725">
            <v>0</v>
          </cell>
        </row>
        <row r="726">
          <cell r="C726" t="str">
            <v/>
          </cell>
          <cell r="E726" t="str">
            <v/>
          </cell>
          <cell r="F726">
            <v>0</v>
          </cell>
          <cell r="G726">
            <v>0</v>
          </cell>
        </row>
        <row r="727">
          <cell r="C727" t="str">
            <v/>
          </cell>
          <cell r="E727" t="str">
            <v/>
          </cell>
          <cell r="F727">
            <v>0</v>
          </cell>
          <cell r="G727">
            <v>0</v>
          </cell>
        </row>
        <row r="728">
          <cell r="C728" t="str">
            <v/>
          </cell>
          <cell r="E728" t="str">
            <v/>
          </cell>
          <cell r="F728">
            <v>0</v>
          </cell>
          <cell r="G728">
            <v>0</v>
          </cell>
        </row>
        <row r="729">
          <cell r="C729" t="str">
            <v/>
          </cell>
          <cell r="E729" t="str">
            <v/>
          </cell>
          <cell r="F729">
            <v>0</v>
          </cell>
          <cell r="G729">
            <v>0</v>
          </cell>
        </row>
        <row r="730">
          <cell r="C730" t="str">
            <v/>
          </cell>
          <cell r="E730" t="str">
            <v/>
          </cell>
          <cell r="F730">
            <v>0</v>
          </cell>
          <cell r="G730">
            <v>0</v>
          </cell>
        </row>
        <row r="731">
          <cell r="C731" t="str">
            <v/>
          </cell>
          <cell r="E731" t="str">
            <v/>
          </cell>
          <cell r="F731">
            <v>0</v>
          </cell>
          <cell r="G731">
            <v>0</v>
          </cell>
        </row>
        <row r="732">
          <cell r="C732" t="str">
            <v/>
          </cell>
          <cell r="E732" t="str">
            <v/>
          </cell>
          <cell r="F732">
            <v>0</v>
          </cell>
          <cell r="G732">
            <v>0</v>
          </cell>
        </row>
        <row r="733">
          <cell r="C733" t="str">
            <v/>
          </cell>
          <cell r="E733" t="str">
            <v/>
          </cell>
          <cell r="F733">
            <v>0</v>
          </cell>
          <cell r="G733">
            <v>0</v>
          </cell>
        </row>
        <row r="734">
          <cell r="C734" t="str">
            <v/>
          </cell>
          <cell r="E734" t="str">
            <v/>
          </cell>
          <cell r="F734">
            <v>0</v>
          </cell>
          <cell r="G734">
            <v>0</v>
          </cell>
        </row>
        <row r="735">
          <cell r="C735" t="str">
            <v/>
          </cell>
          <cell r="E735" t="str">
            <v/>
          </cell>
          <cell r="F735">
            <v>0</v>
          </cell>
          <cell r="G735">
            <v>0</v>
          </cell>
        </row>
        <row r="736">
          <cell r="C736" t="str">
            <v/>
          </cell>
          <cell r="E736" t="str">
            <v/>
          </cell>
          <cell r="F736">
            <v>0</v>
          </cell>
          <cell r="G736">
            <v>0</v>
          </cell>
        </row>
        <row r="737">
          <cell r="C737" t="str">
            <v/>
          </cell>
          <cell r="E737" t="str">
            <v/>
          </cell>
          <cell r="F737">
            <v>0</v>
          </cell>
          <cell r="G737">
            <v>0</v>
          </cell>
        </row>
        <row r="738">
          <cell r="C738" t="str">
            <v/>
          </cell>
          <cell r="E738" t="str">
            <v/>
          </cell>
          <cell r="F738">
            <v>0</v>
          </cell>
          <cell r="G738">
            <v>0</v>
          </cell>
        </row>
        <row r="739">
          <cell r="C739" t="str">
            <v/>
          </cell>
          <cell r="E739" t="str">
            <v/>
          </cell>
          <cell r="F739">
            <v>0</v>
          </cell>
          <cell r="G739">
            <v>0</v>
          </cell>
        </row>
        <row r="740">
          <cell r="C740" t="str">
            <v/>
          </cell>
          <cell r="E740" t="str">
            <v/>
          </cell>
          <cell r="F740">
            <v>0</v>
          </cell>
          <cell r="G740">
            <v>0</v>
          </cell>
        </row>
        <row r="741">
          <cell r="C741" t="str">
            <v/>
          </cell>
          <cell r="E741" t="str">
            <v/>
          </cell>
          <cell r="F741">
            <v>0</v>
          </cell>
          <cell r="G741">
            <v>0</v>
          </cell>
        </row>
        <row r="742">
          <cell r="C742" t="str">
            <v/>
          </cell>
          <cell r="E742" t="str">
            <v/>
          </cell>
          <cell r="F742">
            <v>0</v>
          </cell>
          <cell r="G742">
            <v>0</v>
          </cell>
        </row>
        <row r="743">
          <cell r="C743" t="str">
            <v/>
          </cell>
          <cell r="E743" t="str">
            <v/>
          </cell>
          <cell r="F743">
            <v>0</v>
          </cell>
          <cell r="G743">
            <v>0</v>
          </cell>
        </row>
        <row r="744">
          <cell r="C744" t="str">
            <v/>
          </cell>
          <cell r="E744" t="str">
            <v/>
          </cell>
          <cell r="F744">
            <v>0</v>
          </cell>
          <cell r="G744">
            <v>0</v>
          </cell>
        </row>
        <row r="745">
          <cell r="C745" t="str">
            <v/>
          </cell>
          <cell r="E745" t="str">
            <v/>
          </cell>
          <cell r="F745">
            <v>0</v>
          </cell>
          <cell r="G745">
            <v>0</v>
          </cell>
        </row>
        <row r="746">
          <cell r="C746" t="str">
            <v/>
          </cell>
          <cell r="E746" t="str">
            <v/>
          </cell>
          <cell r="F746">
            <v>0</v>
          </cell>
          <cell r="G746">
            <v>0</v>
          </cell>
        </row>
        <row r="747">
          <cell r="C747" t="str">
            <v/>
          </cell>
          <cell r="E747" t="str">
            <v/>
          </cell>
          <cell r="F747">
            <v>0</v>
          </cell>
          <cell r="G747">
            <v>0</v>
          </cell>
        </row>
        <row r="748">
          <cell r="C748" t="str">
            <v/>
          </cell>
          <cell r="E748" t="str">
            <v/>
          </cell>
          <cell r="F748">
            <v>0</v>
          </cell>
          <cell r="G748">
            <v>0</v>
          </cell>
        </row>
        <row r="749">
          <cell r="C749" t="str">
            <v/>
          </cell>
          <cell r="E749" t="str">
            <v/>
          </cell>
          <cell r="F749">
            <v>0</v>
          </cell>
          <cell r="G749">
            <v>0</v>
          </cell>
        </row>
        <row r="750">
          <cell r="C750" t="str">
            <v/>
          </cell>
          <cell r="E750" t="str">
            <v/>
          </cell>
          <cell r="F750">
            <v>0</v>
          </cell>
          <cell r="G750">
            <v>0</v>
          </cell>
        </row>
        <row r="751">
          <cell r="C751" t="str">
            <v/>
          </cell>
          <cell r="E751" t="str">
            <v/>
          </cell>
          <cell r="F751">
            <v>0</v>
          </cell>
          <cell r="G751">
            <v>0</v>
          </cell>
        </row>
        <row r="752">
          <cell r="C752" t="str">
            <v/>
          </cell>
          <cell r="E752" t="str">
            <v/>
          </cell>
          <cell r="F752">
            <v>0</v>
          </cell>
          <cell r="G752">
            <v>0</v>
          </cell>
        </row>
        <row r="753">
          <cell r="C753" t="str">
            <v/>
          </cell>
          <cell r="E753" t="str">
            <v/>
          </cell>
          <cell r="F753">
            <v>0</v>
          </cell>
          <cell r="G753">
            <v>0</v>
          </cell>
        </row>
        <row r="754">
          <cell r="C754" t="str">
            <v/>
          </cell>
          <cell r="E754" t="str">
            <v/>
          </cell>
          <cell r="F754">
            <v>0</v>
          </cell>
          <cell r="G754">
            <v>0</v>
          </cell>
        </row>
        <row r="755">
          <cell r="C755" t="str">
            <v/>
          </cell>
          <cell r="E755" t="str">
            <v/>
          </cell>
          <cell r="F755">
            <v>0</v>
          </cell>
          <cell r="G755">
            <v>0</v>
          </cell>
        </row>
        <row r="756">
          <cell r="C756" t="str">
            <v/>
          </cell>
          <cell r="E756" t="str">
            <v/>
          </cell>
          <cell r="F756">
            <v>0</v>
          </cell>
          <cell r="G756">
            <v>0</v>
          </cell>
        </row>
        <row r="757">
          <cell r="C757" t="str">
            <v/>
          </cell>
          <cell r="E757" t="str">
            <v/>
          </cell>
          <cell r="F757">
            <v>0</v>
          </cell>
          <cell r="G757">
            <v>0</v>
          </cell>
        </row>
        <row r="758">
          <cell r="C758" t="str">
            <v/>
          </cell>
          <cell r="E758" t="str">
            <v/>
          </cell>
          <cell r="F758">
            <v>0</v>
          </cell>
          <cell r="G758">
            <v>0</v>
          </cell>
        </row>
        <row r="759">
          <cell r="C759" t="str">
            <v/>
          </cell>
          <cell r="E759" t="str">
            <v/>
          </cell>
          <cell r="F759">
            <v>0</v>
          </cell>
          <cell r="G759">
            <v>0</v>
          </cell>
        </row>
        <row r="760">
          <cell r="C760" t="str">
            <v/>
          </cell>
          <cell r="E760" t="str">
            <v/>
          </cell>
          <cell r="F760">
            <v>0</v>
          </cell>
          <cell r="G760">
            <v>0</v>
          </cell>
        </row>
        <row r="761">
          <cell r="C761" t="str">
            <v/>
          </cell>
          <cell r="E761" t="str">
            <v/>
          </cell>
          <cell r="F761">
            <v>0</v>
          </cell>
          <cell r="G761">
            <v>0</v>
          </cell>
        </row>
        <row r="762">
          <cell r="C762" t="str">
            <v/>
          </cell>
          <cell r="E762" t="str">
            <v/>
          </cell>
          <cell r="F762">
            <v>0</v>
          </cell>
          <cell r="G762">
            <v>0</v>
          </cell>
        </row>
        <row r="763">
          <cell r="C763" t="str">
            <v/>
          </cell>
          <cell r="E763" t="str">
            <v/>
          </cell>
          <cell r="F763">
            <v>0</v>
          </cell>
          <cell r="G763">
            <v>0</v>
          </cell>
        </row>
        <row r="764">
          <cell r="C764" t="str">
            <v/>
          </cell>
          <cell r="E764" t="str">
            <v/>
          </cell>
          <cell r="F764">
            <v>0</v>
          </cell>
          <cell r="G764">
            <v>0</v>
          </cell>
        </row>
        <row r="765">
          <cell r="C765" t="str">
            <v/>
          </cell>
          <cell r="E765" t="str">
            <v/>
          </cell>
          <cell r="F765">
            <v>0</v>
          </cell>
          <cell r="G765">
            <v>0</v>
          </cell>
        </row>
        <row r="766">
          <cell r="C766" t="str">
            <v/>
          </cell>
          <cell r="E766" t="str">
            <v/>
          </cell>
          <cell r="F766">
            <v>0</v>
          </cell>
          <cell r="G766">
            <v>0</v>
          </cell>
        </row>
        <row r="767">
          <cell r="C767" t="str">
            <v/>
          </cell>
          <cell r="E767" t="str">
            <v/>
          </cell>
          <cell r="F767">
            <v>0</v>
          </cell>
          <cell r="G767">
            <v>0</v>
          </cell>
        </row>
        <row r="768">
          <cell r="C768" t="str">
            <v/>
          </cell>
          <cell r="E768" t="str">
            <v/>
          </cell>
          <cell r="F768">
            <v>0</v>
          </cell>
          <cell r="G768">
            <v>0</v>
          </cell>
        </row>
        <row r="769">
          <cell r="C769" t="str">
            <v/>
          </cell>
          <cell r="E769" t="str">
            <v/>
          </cell>
          <cell r="F769">
            <v>0</v>
          </cell>
          <cell r="G769">
            <v>0</v>
          </cell>
        </row>
        <row r="770">
          <cell r="C770" t="str">
            <v/>
          </cell>
          <cell r="E770" t="str">
            <v/>
          </cell>
          <cell r="F770">
            <v>0</v>
          </cell>
          <cell r="G770">
            <v>0</v>
          </cell>
        </row>
        <row r="771">
          <cell r="C771" t="str">
            <v/>
          </cell>
          <cell r="E771" t="str">
            <v/>
          </cell>
          <cell r="F771">
            <v>0</v>
          </cell>
          <cell r="G771">
            <v>0</v>
          </cell>
        </row>
        <row r="772">
          <cell r="C772" t="str">
            <v/>
          </cell>
          <cell r="E772" t="str">
            <v/>
          </cell>
          <cell r="F772">
            <v>0</v>
          </cell>
          <cell r="G772">
            <v>0</v>
          </cell>
        </row>
        <row r="773">
          <cell r="C773" t="str">
            <v/>
          </cell>
          <cell r="E773" t="str">
            <v/>
          </cell>
          <cell r="F773">
            <v>0</v>
          </cell>
          <cell r="G773">
            <v>0</v>
          </cell>
        </row>
        <row r="774">
          <cell r="C774" t="str">
            <v/>
          </cell>
          <cell r="E774" t="str">
            <v/>
          </cell>
          <cell r="F774">
            <v>0</v>
          </cell>
          <cell r="G774">
            <v>0</v>
          </cell>
        </row>
        <row r="775">
          <cell r="C775" t="str">
            <v/>
          </cell>
          <cell r="E775" t="str">
            <v/>
          </cell>
          <cell r="F775">
            <v>0</v>
          </cell>
          <cell r="G775">
            <v>0</v>
          </cell>
        </row>
        <row r="776">
          <cell r="C776" t="str">
            <v/>
          </cell>
          <cell r="E776" t="str">
            <v/>
          </cell>
          <cell r="F776">
            <v>0</v>
          </cell>
          <cell r="G776">
            <v>0</v>
          </cell>
        </row>
        <row r="777">
          <cell r="C777" t="str">
            <v/>
          </cell>
          <cell r="E777" t="str">
            <v/>
          </cell>
          <cell r="F777">
            <v>0</v>
          </cell>
          <cell r="G777">
            <v>0</v>
          </cell>
        </row>
        <row r="778">
          <cell r="C778" t="str">
            <v/>
          </cell>
          <cell r="E778" t="str">
            <v/>
          </cell>
          <cell r="F778">
            <v>0</v>
          </cell>
          <cell r="G778">
            <v>0</v>
          </cell>
        </row>
        <row r="779">
          <cell r="C779" t="str">
            <v/>
          </cell>
          <cell r="E779" t="str">
            <v/>
          </cell>
          <cell r="F779">
            <v>0</v>
          </cell>
          <cell r="G779">
            <v>0</v>
          </cell>
        </row>
        <row r="780">
          <cell r="C780" t="str">
            <v/>
          </cell>
          <cell r="E780" t="str">
            <v/>
          </cell>
          <cell r="F780">
            <v>0</v>
          </cell>
          <cell r="G780">
            <v>0</v>
          </cell>
        </row>
        <row r="781">
          <cell r="C781" t="str">
            <v/>
          </cell>
          <cell r="E781" t="str">
            <v/>
          </cell>
          <cell r="F781">
            <v>0</v>
          </cell>
          <cell r="G781">
            <v>0</v>
          </cell>
        </row>
        <row r="782">
          <cell r="C782" t="str">
            <v/>
          </cell>
          <cell r="E782" t="str">
            <v/>
          </cell>
          <cell r="F782">
            <v>0</v>
          </cell>
          <cell r="G782">
            <v>0</v>
          </cell>
        </row>
        <row r="783">
          <cell r="C783" t="str">
            <v/>
          </cell>
          <cell r="E783" t="str">
            <v/>
          </cell>
          <cell r="F783">
            <v>0</v>
          </cell>
          <cell r="G783">
            <v>0</v>
          </cell>
        </row>
        <row r="784">
          <cell r="C784" t="str">
            <v/>
          </cell>
          <cell r="E784" t="str">
            <v/>
          </cell>
          <cell r="F784">
            <v>0</v>
          </cell>
          <cell r="G784">
            <v>0</v>
          </cell>
        </row>
        <row r="785">
          <cell r="C785" t="str">
            <v/>
          </cell>
          <cell r="E785" t="str">
            <v/>
          </cell>
          <cell r="F785">
            <v>0</v>
          </cell>
          <cell r="G785">
            <v>0</v>
          </cell>
        </row>
        <row r="786">
          <cell r="C786" t="str">
            <v/>
          </cell>
          <cell r="E786" t="str">
            <v/>
          </cell>
          <cell r="F786">
            <v>0</v>
          </cell>
          <cell r="G786">
            <v>0</v>
          </cell>
        </row>
        <row r="787">
          <cell r="C787" t="str">
            <v/>
          </cell>
          <cell r="E787" t="str">
            <v/>
          </cell>
          <cell r="F787">
            <v>0</v>
          </cell>
          <cell r="G787">
            <v>0</v>
          </cell>
        </row>
        <row r="788">
          <cell r="C788" t="str">
            <v/>
          </cell>
          <cell r="E788" t="str">
            <v/>
          </cell>
          <cell r="F788">
            <v>0</v>
          </cell>
          <cell r="G788">
            <v>0</v>
          </cell>
        </row>
        <row r="789">
          <cell r="C789" t="str">
            <v/>
          </cell>
          <cell r="E789" t="str">
            <v/>
          </cell>
          <cell r="F789">
            <v>0</v>
          </cell>
          <cell r="G789">
            <v>0</v>
          </cell>
        </row>
        <row r="790">
          <cell r="C790" t="str">
            <v/>
          </cell>
          <cell r="E790" t="str">
            <v/>
          </cell>
          <cell r="F790">
            <v>0</v>
          </cell>
          <cell r="G790">
            <v>0</v>
          </cell>
        </row>
        <row r="791">
          <cell r="C791" t="str">
            <v/>
          </cell>
          <cell r="E791" t="str">
            <v/>
          </cell>
          <cell r="F791">
            <v>0</v>
          </cell>
          <cell r="G791">
            <v>0</v>
          </cell>
        </row>
        <row r="792">
          <cell r="C792" t="str">
            <v/>
          </cell>
          <cell r="E792" t="str">
            <v/>
          </cell>
          <cell r="F792">
            <v>0</v>
          </cell>
          <cell r="G792">
            <v>0</v>
          </cell>
        </row>
        <row r="793">
          <cell r="C793" t="str">
            <v/>
          </cell>
          <cell r="E793" t="str">
            <v/>
          </cell>
          <cell r="F793">
            <v>0</v>
          </cell>
          <cell r="G793">
            <v>0</v>
          </cell>
        </row>
        <row r="794">
          <cell r="C794" t="str">
            <v/>
          </cell>
          <cell r="E794" t="str">
            <v/>
          </cell>
          <cell r="F794">
            <v>0</v>
          </cell>
          <cell r="G794">
            <v>0</v>
          </cell>
        </row>
        <row r="795">
          <cell r="C795" t="str">
            <v/>
          </cell>
          <cell r="E795" t="str">
            <v/>
          </cell>
          <cell r="F795">
            <v>0</v>
          </cell>
          <cell r="G795">
            <v>0</v>
          </cell>
        </row>
        <row r="796">
          <cell r="C796" t="str">
            <v/>
          </cell>
          <cell r="E796" t="str">
            <v/>
          </cell>
          <cell r="F796">
            <v>0</v>
          </cell>
          <cell r="G796">
            <v>0</v>
          </cell>
        </row>
        <row r="797">
          <cell r="C797" t="str">
            <v/>
          </cell>
          <cell r="E797" t="str">
            <v/>
          </cell>
          <cell r="F797">
            <v>0</v>
          </cell>
          <cell r="G797">
            <v>0</v>
          </cell>
        </row>
        <row r="798">
          <cell r="C798" t="str">
            <v/>
          </cell>
          <cell r="E798" t="str">
            <v/>
          </cell>
          <cell r="F798">
            <v>0</v>
          </cell>
          <cell r="G798">
            <v>0</v>
          </cell>
        </row>
        <row r="799">
          <cell r="C799" t="str">
            <v/>
          </cell>
          <cell r="E799" t="str">
            <v/>
          </cell>
          <cell r="F799">
            <v>0</v>
          </cell>
          <cell r="G799">
            <v>0</v>
          </cell>
        </row>
        <row r="800">
          <cell r="C800" t="str">
            <v/>
          </cell>
          <cell r="E800" t="str">
            <v/>
          </cell>
          <cell r="F800">
            <v>0</v>
          </cell>
          <cell r="G800">
            <v>0</v>
          </cell>
        </row>
        <row r="801">
          <cell r="C801" t="str">
            <v/>
          </cell>
          <cell r="E801" t="str">
            <v/>
          </cell>
          <cell r="F801">
            <v>0</v>
          </cell>
          <cell r="G801">
            <v>0</v>
          </cell>
        </row>
        <row r="802">
          <cell r="C802" t="str">
            <v/>
          </cell>
          <cell r="E802" t="str">
            <v/>
          </cell>
          <cell r="F802">
            <v>0</v>
          </cell>
          <cell r="G802">
            <v>0</v>
          </cell>
        </row>
        <row r="803">
          <cell r="C803" t="str">
            <v/>
          </cell>
          <cell r="E803" t="str">
            <v/>
          </cell>
          <cell r="F803">
            <v>0</v>
          </cell>
          <cell r="G803">
            <v>0</v>
          </cell>
        </row>
        <row r="804">
          <cell r="C804" t="str">
            <v/>
          </cell>
          <cell r="E804" t="str">
            <v/>
          </cell>
          <cell r="F804">
            <v>0</v>
          </cell>
          <cell r="G804">
            <v>0</v>
          </cell>
        </row>
        <row r="805">
          <cell r="C805" t="str">
            <v/>
          </cell>
          <cell r="E805" t="str">
            <v/>
          </cell>
          <cell r="F805">
            <v>0</v>
          </cell>
          <cell r="G805">
            <v>0</v>
          </cell>
        </row>
        <row r="806">
          <cell r="C806" t="str">
            <v/>
          </cell>
          <cell r="E806" t="str">
            <v/>
          </cell>
          <cell r="F806">
            <v>0</v>
          </cell>
          <cell r="G806">
            <v>0</v>
          </cell>
        </row>
        <row r="807">
          <cell r="C807" t="str">
            <v/>
          </cell>
          <cell r="E807" t="str">
            <v/>
          </cell>
          <cell r="F807">
            <v>0</v>
          </cell>
          <cell r="G807">
            <v>0</v>
          </cell>
        </row>
        <row r="808">
          <cell r="C808" t="str">
            <v/>
          </cell>
          <cell r="E808" t="str">
            <v/>
          </cell>
          <cell r="F808">
            <v>0</v>
          </cell>
          <cell r="G808">
            <v>0</v>
          </cell>
        </row>
        <row r="809">
          <cell r="C809" t="str">
            <v/>
          </cell>
          <cell r="E809" t="str">
            <v/>
          </cell>
          <cell r="F809">
            <v>0</v>
          </cell>
          <cell r="G809">
            <v>0</v>
          </cell>
        </row>
        <row r="810">
          <cell r="C810" t="str">
            <v/>
          </cell>
          <cell r="E810" t="str">
            <v/>
          </cell>
          <cell r="F810">
            <v>0</v>
          </cell>
          <cell r="G810">
            <v>0</v>
          </cell>
        </row>
        <row r="811">
          <cell r="C811" t="str">
            <v/>
          </cell>
          <cell r="E811" t="str">
            <v/>
          </cell>
          <cell r="F811">
            <v>0</v>
          </cell>
          <cell r="G811">
            <v>0</v>
          </cell>
        </row>
        <row r="812">
          <cell r="C812" t="str">
            <v/>
          </cell>
          <cell r="E812" t="str">
            <v/>
          </cell>
          <cell r="F812">
            <v>0</v>
          </cell>
          <cell r="G812">
            <v>0</v>
          </cell>
        </row>
        <row r="813">
          <cell r="C813" t="str">
            <v/>
          </cell>
          <cell r="E813" t="str">
            <v/>
          </cell>
          <cell r="F813">
            <v>0</v>
          </cell>
          <cell r="G813">
            <v>0</v>
          </cell>
        </row>
        <row r="814">
          <cell r="C814" t="str">
            <v/>
          </cell>
          <cell r="E814" t="str">
            <v/>
          </cell>
          <cell r="F814">
            <v>0</v>
          </cell>
          <cell r="G814">
            <v>0</v>
          </cell>
        </row>
        <row r="815">
          <cell r="C815" t="str">
            <v/>
          </cell>
          <cell r="E815" t="str">
            <v/>
          </cell>
          <cell r="F815">
            <v>0</v>
          </cell>
          <cell r="G815">
            <v>0</v>
          </cell>
        </row>
        <row r="816">
          <cell r="C816" t="str">
            <v/>
          </cell>
          <cell r="E816" t="str">
            <v/>
          </cell>
          <cell r="F816">
            <v>0</v>
          </cell>
          <cell r="G816">
            <v>0</v>
          </cell>
        </row>
        <row r="817">
          <cell r="C817" t="str">
            <v/>
          </cell>
          <cell r="E817" t="str">
            <v/>
          </cell>
          <cell r="F817">
            <v>0</v>
          </cell>
          <cell r="G817">
            <v>0</v>
          </cell>
        </row>
        <row r="818">
          <cell r="C818" t="str">
            <v/>
          </cell>
          <cell r="E818" t="str">
            <v/>
          </cell>
          <cell r="F818">
            <v>0</v>
          </cell>
          <cell r="G818">
            <v>0</v>
          </cell>
        </row>
        <row r="819">
          <cell r="C819" t="str">
            <v/>
          </cell>
          <cell r="E819" t="str">
            <v/>
          </cell>
          <cell r="F819">
            <v>0</v>
          </cell>
          <cell r="G819">
            <v>0</v>
          </cell>
        </row>
        <row r="820">
          <cell r="C820" t="str">
            <v/>
          </cell>
          <cell r="E820" t="str">
            <v/>
          </cell>
          <cell r="F820">
            <v>0</v>
          </cell>
          <cell r="G820">
            <v>0</v>
          </cell>
        </row>
        <row r="821">
          <cell r="C821" t="str">
            <v/>
          </cell>
          <cell r="E821" t="str">
            <v/>
          </cell>
          <cell r="F821">
            <v>0</v>
          </cell>
          <cell r="G821">
            <v>0</v>
          </cell>
        </row>
        <row r="822">
          <cell r="C822" t="str">
            <v/>
          </cell>
          <cell r="E822" t="str">
            <v/>
          </cell>
          <cell r="F822">
            <v>0</v>
          </cell>
          <cell r="G822">
            <v>0</v>
          </cell>
        </row>
        <row r="823">
          <cell r="C823" t="str">
            <v/>
          </cell>
          <cell r="E823" t="str">
            <v/>
          </cell>
          <cell r="F823">
            <v>0</v>
          </cell>
          <cell r="G823">
            <v>0</v>
          </cell>
        </row>
        <row r="824">
          <cell r="C824" t="str">
            <v/>
          </cell>
          <cell r="E824" t="str">
            <v/>
          </cell>
          <cell r="F824">
            <v>0</v>
          </cell>
          <cell r="G824">
            <v>0</v>
          </cell>
        </row>
        <row r="825">
          <cell r="C825" t="str">
            <v/>
          </cell>
          <cell r="E825" t="str">
            <v/>
          </cell>
          <cell r="F825">
            <v>0</v>
          </cell>
          <cell r="G825">
            <v>0</v>
          </cell>
        </row>
        <row r="826">
          <cell r="C826" t="str">
            <v/>
          </cell>
          <cell r="E826" t="str">
            <v/>
          </cell>
          <cell r="F826">
            <v>0</v>
          </cell>
          <cell r="G826">
            <v>0</v>
          </cell>
        </row>
        <row r="827">
          <cell r="C827" t="str">
            <v/>
          </cell>
          <cell r="E827" t="str">
            <v/>
          </cell>
          <cell r="F827">
            <v>0</v>
          </cell>
          <cell r="G827">
            <v>0</v>
          </cell>
        </row>
        <row r="828">
          <cell r="C828" t="str">
            <v/>
          </cell>
          <cell r="E828" t="str">
            <v/>
          </cell>
          <cell r="F828">
            <v>0</v>
          </cell>
          <cell r="G828">
            <v>0</v>
          </cell>
        </row>
        <row r="829">
          <cell r="C829" t="str">
            <v/>
          </cell>
          <cell r="E829" t="str">
            <v/>
          </cell>
          <cell r="F829">
            <v>0</v>
          </cell>
          <cell r="G829">
            <v>0</v>
          </cell>
        </row>
        <row r="830">
          <cell r="C830" t="str">
            <v/>
          </cell>
          <cell r="E830" t="str">
            <v/>
          </cell>
          <cell r="F830">
            <v>0</v>
          </cell>
          <cell r="G830">
            <v>0</v>
          </cell>
        </row>
        <row r="831">
          <cell r="C831" t="str">
            <v/>
          </cell>
          <cell r="E831" t="str">
            <v/>
          </cell>
          <cell r="F831">
            <v>0</v>
          </cell>
          <cell r="G831">
            <v>0</v>
          </cell>
        </row>
        <row r="832">
          <cell r="C832" t="str">
            <v/>
          </cell>
          <cell r="E832" t="str">
            <v/>
          </cell>
          <cell r="F832">
            <v>0</v>
          </cell>
          <cell r="G832">
            <v>0</v>
          </cell>
        </row>
        <row r="833">
          <cell r="C833" t="str">
            <v/>
          </cell>
          <cell r="E833" t="str">
            <v/>
          </cell>
          <cell r="F833">
            <v>0</v>
          </cell>
          <cell r="G833">
            <v>0</v>
          </cell>
        </row>
        <row r="834">
          <cell r="C834" t="str">
            <v/>
          </cell>
          <cell r="E834" t="str">
            <v/>
          </cell>
          <cell r="F834">
            <v>0</v>
          </cell>
          <cell r="G834">
            <v>0</v>
          </cell>
        </row>
        <row r="835">
          <cell r="C835" t="str">
            <v/>
          </cell>
          <cell r="E835" t="str">
            <v/>
          </cell>
          <cell r="F835">
            <v>0</v>
          </cell>
          <cell r="G835">
            <v>0</v>
          </cell>
        </row>
        <row r="836">
          <cell r="C836" t="str">
            <v/>
          </cell>
          <cell r="E836" t="str">
            <v/>
          </cell>
          <cell r="F836">
            <v>0</v>
          </cell>
          <cell r="G836">
            <v>0</v>
          </cell>
        </row>
        <row r="837">
          <cell r="C837" t="str">
            <v/>
          </cell>
          <cell r="E837" t="str">
            <v/>
          </cell>
          <cell r="F837">
            <v>0</v>
          </cell>
          <cell r="G837">
            <v>0</v>
          </cell>
        </row>
        <row r="838">
          <cell r="C838" t="str">
            <v/>
          </cell>
          <cell r="E838" t="str">
            <v/>
          </cell>
          <cell r="F838">
            <v>0</v>
          </cell>
          <cell r="G838">
            <v>0</v>
          </cell>
        </row>
        <row r="839">
          <cell r="C839" t="str">
            <v/>
          </cell>
          <cell r="E839" t="str">
            <v/>
          </cell>
          <cell r="F839">
            <v>0</v>
          </cell>
          <cell r="G839">
            <v>0</v>
          </cell>
        </row>
        <row r="840">
          <cell r="C840" t="str">
            <v/>
          </cell>
          <cell r="E840" t="str">
            <v/>
          </cell>
          <cell r="F840">
            <v>0</v>
          </cell>
          <cell r="G840">
            <v>0</v>
          </cell>
        </row>
        <row r="841">
          <cell r="C841" t="str">
            <v/>
          </cell>
          <cell r="E841" t="str">
            <v/>
          </cell>
          <cell r="F841">
            <v>0</v>
          </cell>
          <cell r="G841">
            <v>0</v>
          </cell>
        </row>
        <row r="842">
          <cell r="C842" t="str">
            <v/>
          </cell>
          <cell r="E842" t="str">
            <v/>
          </cell>
          <cell r="F842">
            <v>0</v>
          </cell>
          <cell r="G842">
            <v>0</v>
          </cell>
        </row>
        <row r="843">
          <cell r="C843" t="str">
            <v/>
          </cell>
          <cell r="E843" t="str">
            <v/>
          </cell>
          <cell r="F843">
            <v>0</v>
          </cell>
          <cell r="G843">
            <v>0</v>
          </cell>
        </row>
        <row r="844">
          <cell r="C844" t="str">
            <v/>
          </cell>
          <cell r="E844" t="str">
            <v/>
          </cell>
          <cell r="F844">
            <v>0</v>
          </cell>
          <cell r="G844">
            <v>0</v>
          </cell>
        </row>
        <row r="845">
          <cell r="C845" t="str">
            <v/>
          </cell>
          <cell r="E845" t="str">
            <v/>
          </cell>
          <cell r="F845">
            <v>0</v>
          </cell>
          <cell r="G845">
            <v>0</v>
          </cell>
        </row>
        <row r="846">
          <cell r="C846" t="str">
            <v/>
          </cell>
          <cell r="E846" t="str">
            <v/>
          </cell>
          <cell r="F846">
            <v>0</v>
          </cell>
          <cell r="G846">
            <v>0</v>
          </cell>
        </row>
        <row r="847">
          <cell r="C847" t="str">
            <v/>
          </cell>
          <cell r="E847" t="str">
            <v/>
          </cell>
          <cell r="F847">
            <v>0</v>
          </cell>
          <cell r="G847">
            <v>0</v>
          </cell>
        </row>
        <row r="848">
          <cell r="C848" t="str">
            <v/>
          </cell>
          <cell r="E848" t="str">
            <v/>
          </cell>
          <cell r="F848">
            <v>0</v>
          </cell>
          <cell r="G848">
            <v>0</v>
          </cell>
        </row>
        <row r="849">
          <cell r="C849" t="str">
            <v/>
          </cell>
          <cell r="E849" t="str">
            <v/>
          </cell>
          <cell r="F849">
            <v>0</v>
          </cell>
          <cell r="G849">
            <v>0</v>
          </cell>
        </row>
        <row r="850">
          <cell r="C850" t="str">
            <v/>
          </cell>
          <cell r="E850" t="str">
            <v/>
          </cell>
          <cell r="F850">
            <v>0</v>
          </cell>
          <cell r="G850">
            <v>0</v>
          </cell>
        </row>
        <row r="851">
          <cell r="C851" t="str">
            <v/>
          </cell>
          <cell r="E851" t="str">
            <v/>
          </cell>
          <cell r="F851">
            <v>0</v>
          </cell>
          <cell r="G851">
            <v>0</v>
          </cell>
        </row>
        <row r="852">
          <cell r="C852" t="str">
            <v/>
          </cell>
          <cell r="E852" t="str">
            <v/>
          </cell>
          <cell r="F852">
            <v>0</v>
          </cell>
          <cell r="G852">
            <v>0</v>
          </cell>
        </row>
        <row r="853">
          <cell r="C853" t="str">
            <v/>
          </cell>
          <cell r="E853" t="str">
            <v/>
          </cell>
          <cell r="F853">
            <v>0</v>
          </cell>
          <cell r="G853">
            <v>0</v>
          </cell>
        </row>
        <row r="854">
          <cell r="C854" t="str">
            <v/>
          </cell>
          <cell r="E854" t="str">
            <v/>
          </cell>
          <cell r="F854">
            <v>0</v>
          </cell>
          <cell r="G854">
            <v>0</v>
          </cell>
        </row>
        <row r="855">
          <cell r="C855" t="str">
            <v/>
          </cell>
          <cell r="E855" t="str">
            <v/>
          </cell>
          <cell r="F855">
            <v>0</v>
          </cell>
          <cell r="G855">
            <v>0</v>
          </cell>
        </row>
        <row r="856">
          <cell r="C856" t="str">
            <v/>
          </cell>
          <cell r="E856" t="str">
            <v/>
          </cell>
          <cell r="F856">
            <v>0</v>
          </cell>
          <cell r="G856">
            <v>0</v>
          </cell>
        </row>
        <row r="857">
          <cell r="C857" t="str">
            <v/>
          </cell>
          <cell r="E857" t="str">
            <v/>
          </cell>
          <cell r="F857">
            <v>0</v>
          </cell>
          <cell r="G857">
            <v>0</v>
          </cell>
        </row>
        <row r="858">
          <cell r="C858" t="str">
            <v/>
          </cell>
          <cell r="E858" t="str">
            <v/>
          </cell>
          <cell r="F858">
            <v>0</v>
          </cell>
          <cell r="G858">
            <v>0</v>
          </cell>
        </row>
        <row r="859">
          <cell r="C859" t="str">
            <v/>
          </cell>
          <cell r="E859" t="str">
            <v/>
          </cell>
          <cell r="F859">
            <v>0</v>
          </cell>
          <cell r="G859">
            <v>0</v>
          </cell>
        </row>
        <row r="860">
          <cell r="C860" t="str">
            <v/>
          </cell>
          <cell r="E860" t="str">
            <v/>
          </cell>
          <cell r="F860">
            <v>0</v>
          </cell>
          <cell r="G860">
            <v>0</v>
          </cell>
        </row>
        <row r="861">
          <cell r="C861" t="str">
            <v/>
          </cell>
          <cell r="E861" t="str">
            <v/>
          </cell>
          <cell r="F861">
            <v>0</v>
          </cell>
          <cell r="G861">
            <v>0</v>
          </cell>
        </row>
        <row r="862">
          <cell r="C862" t="str">
            <v/>
          </cell>
          <cell r="E862" t="str">
            <v/>
          </cell>
          <cell r="F862">
            <v>0</v>
          </cell>
          <cell r="G862">
            <v>0</v>
          </cell>
        </row>
        <row r="863">
          <cell r="C863" t="str">
            <v/>
          </cell>
          <cell r="E863" t="str">
            <v/>
          </cell>
          <cell r="F863">
            <v>0</v>
          </cell>
          <cell r="G863">
            <v>0</v>
          </cell>
        </row>
        <row r="864">
          <cell r="C864" t="str">
            <v/>
          </cell>
          <cell r="E864" t="str">
            <v/>
          </cell>
          <cell r="F864">
            <v>0</v>
          </cell>
          <cell r="G864">
            <v>0</v>
          </cell>
        </row>
        <row r="865">
          <cell r="C865" t="str">
            <v/>
          </cell>
          <cell r="E865" t="str">
            <v/>
          </cell>
          <cell r="F865">
            <v>0</v>
          </cell>
          <cell r="G865">
            <v>0</v>
          </cell>
        </row>
        <row r="866">
          <cell r="C866" t="str">
            <v/>
          </cell>
          <cell r="E866" t="str">
            <v/>
          </cell>
          <cell r="F866">
            <v>0</v>
          </cell>
          <cell r="G866">
            <v>0</v>
          </cell>
        </row>
        <row r="867">
          <cell r="C867" t="str">
            <v/>
          </cell>
          <cell r="E867" t="str">
            <v/>
          </cell>
          <cell r="F867">
            <v>0</v>
          </cell>
          <cell r="G867">
            <v>0</v>
          </cell>
        </row>
        <row r="868">
          <cell r="C868" t="str">
            <v/>
          </cell>
          <cell r="E868" t="str">
            <v/>
          </cell>
          <cell r="F868">
            <v>0</v>
          </cell>
          <cell r="G868">
            <v>0</v>
          </cell>
        </row>
        <row r="869">
          <cell r="C869" t="str">
            <v/>
          </cell>
          <cell r="E869" t="str">
            <v/>
          </cell>
          <cell r="F869">
            <v>0</v>
          </cell>
          <cell r="G869">
            <v>0</v>
          </cell>
        </row>
        <row r="870">
          <cell r="C870" t="str">
            <v/>
          </cell>
          <cell r="E870" t="str">
            <v/>
          </cell>
          <cell r="F870">
            <v>0</v>
          </cell>
          <cell r="G870">
            <v>0</v>
          </cell>
        </row>
        <row r="871">
          <cell r="C871" t="str">
            <v/>
          </cell>
          <cell r="E871" t="str">
            <v/>
          </cell>
          <cell r="F871">
            <v>0</v>
          </cell>
          <cell r="G871">
            <v>0</v>
          </cell>
        </row>
        <row r="872">
          <cell r="C872" t="str">
            <v/>
          </cell>
          <cell r="E872" t="str">
            <v/>
          </cell>
          <cell r="F872">
            <v>0</v>
          </cell>
          <cell r="G872">
            <v>0</v>
          </cell>
        </row>
        <row r="873">
          <cell r="C873" t="str">
            <v/>
          </cell>
          <cell r="E873" t="str">
            <v/>
          </cell>
          <cell r="F873">
            <v>0</v>
          </cell>
          <cell r="G873">
            <v>0</v>
          </cell>
        </row>
        <row r="874">
          <cell r="C874" t="str">
            <v/>
          </cell>
          <cell r="E874" t="str">
            <v/>
          </cell>
          <cell r="F874">
            <v>0</v>
          </cell>
          <cell r="G874">
            <v>0</v>
          </cell>
        </row>
        <row r="875">
          <cell r="C875" t="str">
            <v/>
          </cell>
          <cell r="E875" t="str">
            <v/>
          </cell>
          <cell r="F875">
            <v>0</v>
          </cell>
          <cell r="G875">
            <v>0</v>
          </cell>
        </row>
        <row r="876">
          <cell r="C876" t="str">
            <v/>
          </cell>
          <cell r="E876" t="str">
            <v/>
          </cell>
          <cell r="F876">
            <v>0</v>
          </cell>
          <cell r="G876">
            <v>0</v>
          </cell>
        </row>
        <row r="877">
          <cell r="C877" t="str">
            <v/>
          </cell>
          <cell r="E877" t="str">
            <v/>
          </cell>
          <cell r="F877">
            <v>0</v>
          </cell>
          <cell r="G877">
            <v>0</v>
          </cell>
        </row>
        <row r="878">
          <cell r="C878" t="str">
            <v/>
          </cell>
          <cell r="E878" t="str">
            <v/>
          </cell>
          <cell r="F878">
            <v>0</v>
          </cell>
          <cell r="G878">
            <v>0</v>
          </cell>
        </row>
        <row r="879">
          <cell r="C879" t="str">
            <v/>
          </cell>
          <cell r="E879" t="str">
            <v/>
          </cell>
          <cell r="F879">
            <v>0</v>
          </cell>
          <cell r="G879">
            <v>0</v>
          </cell>
        </row>
        <row r="880">
          <cell r="C880" t="str">
            <v/>
          </cell>
          <cell r="E880" t="str">
            <v/>
          </cell>
          <cell r="F880">
            <v>0</v>
          </cell>
          <cell r="G880">
            <v>0</v>
          </cell>
        </row>
        <row r="881">
          <cell r="C881" t="str">
            <v/>
          </cell>
          <cell r="E881" t="str">
            <v/>
          </cell>
          <cell r="F881">
            <v>0</v>
          </cell>
          <cell r="G881">
            <v>0</v>
          </cell>
        </row>
        <row r="882">
          <cell r="C882" t="str">
            <v/>
          </cell>
          <cell r="E882" t="str">
            <v/>
          </cell>
          <cell r="F882">
            <v>0</v>
          </cell>
          <cell r="G882">
            <v>0</v>
          </cell>
        </row>
        <row r="883">
          <cell r="C883" t="str">
            <v/>
          </cell>
          <cell r="E883" t="str">
            <v/>
          </cell>
          <cell r="F883">
            <v>0</v>
          </cell>
          <cell r="G883">
            <v>0</v>
          </cell>
        </row>
        <row r="884">
          <cell r="C884" t="str">
            <v/>
          </cell>
          <cell r="E884" t="str">
            <v/>
          </cell>
          <cell r="F884">
            <v>0</v>
          </cell>
          <cell r="G884">
            <v>0</v>
          </cell>
        </row>
        <row r="885">
          <cell r="C885" t="str">
            <v/>
          </cell>
          <cell r="E885" t="str">
            <v/>
          </cell>
          <cell r="F885">
            <v>0</v>
          </cell>
          <cell r="G885">
            <v>0</v>
          </cell>
        </row>
        <row r="886">
          <cell r="C886" t="str">
            <v/>
          </cell>
          <cell r="E886" t="str">
            <v/>
          </cell>
          <cell r="F886">
            <v>0</v>
          </cell>
          <cell r="G886">
            <v>0</v>
          </cell>
        </row>
        <row r="887">
          <cell r="C887" t="str">
            <v/>
          </cell>
          <cell r="E887" t="str">
            <v/>
          </cell>
          <cell r="F887">
            <v>0</v>
          </cell>
          <cell r="G887">
            <v>0</v>
          </cell>
        </row>
        <row r="888">
          <cell r="C888" t="str">
            <v/>
          </cell>
          <cell r="E888" t="str">
            <v/>
          </cell>
          <cell r="F888">
            <v>0</v>
          </cell>
          <cell r="G888">
            <v>0</v>
          </cell>
        </row>
        <row r="889">
          <cell r="C889" t="str">
            <v/>
          </cell>
          <cell r="E889" t="str">
            <v/>
          </cell>
          <cell r="F889">
            <v>0</v>
          </cell>
          <cell r="G889">
            <v>0</v>
          </cell>
        </row>
        <row r="890">
          <cell r="C890" t="str">
            <v/>
          </cell>
          <cell r="E890" t="str">
            <v/>
          </cell>
          <cell r="F890">
            <v>0</v>
          </cell>
          <cell r="G890">
            <v>0</v>
          </cell>
        </row>
        <row r="891">
          <cell r="C891" t="str">
            <v/>
          </cell>
          <cell r="E891" t="str">
            <v/>
          </cell>
          <cell r="F891">
            <v>0</v>
          </cell>
          <cell r="G891">
            <v>0</v>
          </cell>
        </row>
        <row r="892">
          <cell r="C892" t="str">
            <v/>
          </cell>
          <cell r="E892" t="str">
            <v/>
          </cell>
          <cell r="F892">
            <v>0</v>
          </cell>
          <cell r="G892">
            <v>0</v>
          </cell>
        </row>
        <row r="893">
          <cell r="C893" t="str">
            <v/>
          </cell>
          <cell r="E893" t="str">
            <v/>
          </cell>
          <cell r="F893">
            <v>0</v>
          </cell>
          <cell r="G893">
            <v>0</v>
          </cell>
        </row>
        <row r="894">
          <cell r="C894" t="str">
            <v/>
          </cell>
          <cell r="E894" t="str">
            <v/>
          </cell>
          <cell r="F894">
            <v>0</v>
          </cell>
          <cell r="G894">
            <v>0</v>
          </cell>
        </row>
        <row r="895">
          <cell r="C895" t="str">
            <v/>
          </cell>
          <cell r="E895" t="str">
            <v/>
          </cell>
          <cell r="F895">
            <v>0</v>
          </cell>
          <cell r="G895">
            <v>0</v>
          </cell>
        </row>
        <row r="896">
          <cell r="C896" t="str">
            <v/>
          </cell>
          <cell r="E896" t="str">
            <v/>
          </cell>
          <cell r="F896">
            <v>0</v>
          </cell>
          <cell r="G896">
            <v>0</v>
          </cell>
        </row>
        <row r="897">
          <cell r="C897" t="str">
            <v/>
          </cell>
          <cell r="E897" t="str">
            <v/>
          </cell>
          <cell r="F897">
            <v>0</v>
          </cell>
          <cell r="G897">
            <v>0</v>
          </cell>
        </row>
        <row r="898">
          <cell r="C898" t="str">
            <v/>
          </cell>
          <cell r="E898" t="str">
            <v/>
          </cell>
          <cell r="F898">
            <v>0</v>
          </cell>
          <cell r="G898">
            <v>0</v>
          </cell>
        </row>
        <row r="899">
          <cell r="C899" t="str">
            <v/>
          </cell>
          <cell r="E899" t="str">
            <v/>
          </cell>
          <cell r="F899">
            <v>0</v>
          </cell>
          <cell r="G899">
            <v>0</v>
          </cell>
        </row>
        <row r="900">
          <cell r="C900" t="str">
            <v/>
          </cell>
          <cell r="E900" t="str">
            <v/>
          </cell>
          <cell r="F900">
            <v>0</v>
          </cell>
          <cell r="G900">
            <v>0</v>
          </cell>
        </row>
        <row r="901">
          <cell r="C901" t="str">
            <v/>
          </cell>
          <cell r="E901" t="str">
            <v/>
          </cell>
          <cell r="F901">
            <v>0</v>
          </cell>
          <cell r="G901">
            <v>0</v>
          </cell>
        </row>
        <row r="902">
          <cell r="C902" t="str">
            <v/>
          </cell>
          <cell r="E902" t="str">
            <v/>
          </cell>
          <cell r="F902">
            <v>0</v>
          </cell>
          <cell r="G902">
            <v>0</v>
          </cell>
        </row>
        <row r="903">
          <cell r="C903" t="str">
            <v/>
          </cell>
          <cell r="E903" t="str">
            <v/>
          </cell>
          <cell r="F903">
            <v>0</v>
          </cell>
          <cell r="G903">
            <v>0</v>
          </cell>
        </row>
        <row r="904">
          <cell r="C904" t="str">
            <v/>
          </cell>
          <cell r="E904" t="str">
            <v/>
          </cell>
          <cell r="F904">
            <v>0</v>
          </cell>
          <cell r="G904">
            <v>0</v>
          </cell>
        </row>
        <row r="905">
          <cell r="C905" t="str">
            <v/>
          </cell>
          <cell r="E905" t="str">
            <v/>
          </cell>
          <cell r="F905">
            <v>0</v>
          </cell>
          <cell r="G905">
            <v>0</v>
          </cell>
        </row>
        <row r="906">
          <cell r="C906" t="str">
            <v/>
          </cell>
          <cell r="E906" t="str">
            <v/>
          </cell>
          <cell r="F906">
            <v>0</v>
          </cell>
          <cell r="G906">
            <v>0</v>
          </cell>
        </row>
        <row r="907">
          <cell r="C907" t="str">
            <v/>
          </cell>
          <cell r="E907" t="str">
            <v/>
          </cell>
          <cell r="F907">
            <v>0</v>
          </cell>
          <cell r="G907">
            <v>0</v>
          </cell>
        </row>
        <row r="908">
          <cell r="C908" t="str">
            <v/>
          </cell>
          <cell r="E908" t="str">
            <v/>
          </cell>
          <cell r="F908">
            <v>0</v>
          </cell>
          <cell r="G908">
            <v>0</v>
          </cell>
        </row>
        <row r="909">
          <cell r="C909" t="str">
            <v/>
          </cell>
          <cell r="E909" t="str">
            <v/>
          </cell>
          <cell r="F909">
            <v>0</v>
          </cell>
          <cell r="G909">
            <v>0</v>
          </cell>
        </row>
        <row r="910">
          <cell r="C910" t="str">
            <v/>
          </cell>
          <cell r="E910" t="str">
            <v/>
          </cell>
          <cell r="F910">
            <v>0</v>
          </cell>
          <cell r="G910">
            <v>0</v>
          </cell>
        </row>
        <row r="911">
          <cell r="C911" t="str">
            <v/>
          </cell>
          <cell r="E911" t="str">
            <v/>
          </cell>
          <cell r="F911">
            <v>0</v>
          </cell>
          <cell r="G911">
            <v>0</v>
          </cell>
        </row>
        <row r="912">
          <cell r="C912" t="str">
            <v/>
          </cell>
          <cell r="E912" t="str">
            <v/>
          </cell>
          <cell r="F912">
            <v>0</v>
          </cell>
          <cell r="G912">
            <v>0</v>
          </cell>
        </row>
        <row r="913">
          <cell r="C913" t="str">
            <v/>
          </cell>
          <cell r="E913" t="str">
            <v/>
          </cell>
          <cell r="F913">
            <v>0</v>
          </cell>
          <cell r="G913">
            <v>0</v>
          </cell>
        </row>
        <row r="914">
          <cell r="C914" t="str">
            <v/>
          </cell>
          <cell r="E914" t="str">
            <v/>
          </cell>
          <cell r="F914">
            <v>0</v>
          </cell>
          <cell r="G914">
            <v>0</v>
          </cell>
        </row>
        <row r="915">
          <cell r="C915" t="str">
            <v/>
          </cell>
          <cell r="E915" t="str">
            <v/>
          </cell>
          <cell r="F915">
            <v>0</v>
          </cell>
          <cell r="G915">
            <v>0</v>
          </cell>
        </row>
        <row r="916">
          <cell r="C916" t="str">
            <v/>
          </cell>
          <cell r="E916" t="str">
            <v/>
          </cell>
          <cell r="F916">
            <v>0</v>
          </cell>
          <cell r="G916">
            <v>0</v>
          </cell>
        </row>
        <row r="917">
          <cell r="C917" t="str">
            <v/>
          </cell>
          <cell r="E917" t="str">
            <v/>
          </cell>
          <cell r="F917">
            <v>0</v>
          </cell>
          <cell r="G917">
            <v>0</v>
          </cell>
        </row>
        <row r="918">
          <cell r="C918" t="str">
            <v/>
          </cell>
          <cell r="E918" t="str">
            <v/>
          </cell>
          <cell r="F918">
            <v>0</v>
          </cell>
          <cell r="G918">
            <v>0</v>
          </cell>
        </row>
        <row r="919">
          <cell r="C919" t="str">
            <v/>
          </cell>
          <cell r="E919" t="str">
            <v/>
          </cell>
          <cell r="F919">
            <v>0</v>
          </cell>
          <cell r="G919">
            <v>0</v>
          </cell>
        </row>
        <row r="920">
          <cell r="C920" t="str">
            <v/>
          </cell>
          <cell r="E920" t="str">
            <v/>
          </cell>
          <cell r="F920">
            <v>0</v>
          </cell>
          <cell r="G920">
            <v>0</v>
          </cell>
        </row>
        <row r="921">
          <cell r="C921" t="str">
            <v/>
          </cell>
          <cell r="E921" t="str">
            <v/>
          </cell>
          <cell r="F921">
            <v>0</v>
          </cell>
          <cell r="G921">
            <v>0</v>
          </cell>
        </row>
        <row r="922">
          <cell r="C922" t="str">
            <v/>
          </cell>
          <cell r="E922" t="str">
            <v/>
          </cell>
          <cell r="F922">
            <v>0</v>
          </cell>
          <cell r="G922">
            <v>0</v>
          </cell>
        </row>
        <row r="923">
          <cell r="C923" t="str">
            <v/>
          </cell>
          <cell r="E923" t="str">
            <v/>
          </cell>
          <cell r="F923">
            <v>0</v>
          </cell>
          <cell r="G923">
            <v>0</v>
          </cell>
        </row>
        <row r="924">
          <cell r="C924" t="str">
            <v/>
          </cell>
          <cell r="E924" t="str">
            <v/>
          </cell>
          <cell r="F924">
            <v>0</v>
          </cell>
          <cell r="G924">
            <v>0</v>
          </cell>
        </row>
        <row r="925">
          <cell r="C925" t="str">
            <v/>
          </cell>
          <cell r="E925" t="str">
            <v/>
          </cell>
          <cell r="F925">
            <v>0</v>
          </cell>
          <cell r="G925">
            <v>0</v>
          </cell>
        </row>
        <row r="926">
          <cell r="C926" t="str">
            <v/>
          </cell>
          <cell r="E926" t="str">
            <v/>
          </cell>
          <cell r="F926">
            <v>0</v>
          </cell>
          <cell r="G926">
            <v>0</v>
          </cell>
        </row>
        <row r="927">
          <cell r="C927" t="str">
            <v/>
          </cell>
          <cell r="E927" t="str">
            <v/>
          </cell>
          <cell r="F927">
            <v>0</v>
          </cell>
          <cell r="G927">
            <v>0</v>
          </cell>
        </row>
        <row r="928">
          <cell r="C928" t="str">
            <v/>
          </cell>
          <cell r="E928" t="str">
            <v/>
          </cell>
          <cell r="F928">
            <v>0</v>
          </cell>
          <cell r="G928">
            <v>0</v>
          </cell>
        </row>
        <row r="929">
          <cell r="C929" t="str">
            <v/>
          </cell>
          <cell r="E929" t="str">
            <v/>
          </cell>
          <cell r="F929">
            <v>0</v>
          </cell>
          <cell r="G929">
            <v>0</v>
          </cell>
        </row>
        <row r="930">
          <cell r="C930" t="str">
            <v/>
          </cell>
          <cell r="E930" t="str">
            <v/>
          </cell>
          <cell r="F930">
            <v>0</v>
          </cell>
          <cell r="G930">
            <v>0</v>
          </cell>
        </row>
        <row r="931">
          <cell r="C931" t="str">
            <v/>
          </cell>
          <cell r="E931" t="str">
            <v/>
          </cell>
          <cell r="F931">
            <v>0</v>
          </cell>
          <cell r="G931">
            <v>0</v>
          </cell>
        </row>
        <row r="932">
          <cell r="C932" t="str">
            <v/>
          </cell>
          <cell r="E932" t="str">
            <v/>
          </cell>
          <cell r="F932">
            <v>0</v>
          </cell>
          <cell r="G932">
            <v>0</v>
          </cell>
        </row>
        <row r="933">
          <cell r="C933" t="str">
            <v/>
          </cell>
          <cell r="E933" t="str">
            <v/>
          </cell>
          <cell r="F933">
            <v>0</v>
          </cell>
          <cell r="G933">
            <v>0</v>
          </cell>
        </row>
        <row r="934">
          <cell r="C934" t="str">
            <v/>
          </cell>
          <cell r="E934" t="str">
            <v/>
          </cell>
          <cell r="F934">
            <v>0</v>
          </cell>
          <cell r="G934">
            <v>0</v>
          </cell>
        </row>
        <row r="935">
          <cell r="C935" t="str">
            <v/>
          </cell>
          <cell r="E935" t="str">
            <v/>
          </cell>
          <cell r="F935">
            <v>0</v>
          </cell>
          <cell r="G935">
            <v>0</v>
          </cell>
        </row>
        <row r="936">
          <cell r="C936" t="str">
            <v/>
          </cell>
          <cell r="E936" t="str">
            <v/>
          </cell>
          <cell r="F936">
            <v>0</v>
          </cell>
          <cell r="G936">
            <v>0</v>
          </cell>
        </row>
        <row r="937">
          <cell r="C937" t="str">
            <v/>
          </cell>
          <cell r="E937" t="str">
            <v/>
          </cell>
          <cell r="F937">
            <v>0</v>
          </cell>
          <cell r="G937">
            <v>0</v>
          </cell>
        </row>
        <row r="938">
          <cell r="C938" t="str">
            <v/>
          </cell>
          <cell r="E938" t="str">
            <v/>
          </cell>
          <cell r="F938">
            <v>0</v>
          </cell>
          <cell r="G938">
            <v>0</v>
          </cell>
        </row>
        <row r="939">
          <cell r="C939" t="str">
            <v/>
          </cell>
          <cell r="E939" t="str">
            <v/>
          </cell>
          <cell r="F939">
            <v>0</v>
          </cell>
          <cell r="G939">
            <v>0</v>
          </cell>
        </row>
        <row r="940">
          <cell r="C940" t="str">
            <v/>
          </cell>
          <cell r="E940" t="str">
            <v/>
          </cell>
          <cell r="F940">
            <v>0</v>
          </cell>
          <cell r="G940">
            <v>0</v>
          </cell>
        </row>
        <row r="941">
          <cell r="C941" t="str">
            <v/>
          </cell>
          <cell r="E941" t="str">
            <v/>
          </cell>
          <cell r="F941">
            <v>0</v>
          </cell>
          <cell r="G941">
            <v>0</v>
          </cell>
        </row>
        <row r="942">
          <cell r="C942" t="str">
            <v/>
          </cell>
          <cell r="E942" t="str">
            <v/>
          </cell>
          <cell r="F942">
            <v>0</v>
          </cell>
          <cell r="G942">
            <v>0</v>
          </cell>
        </row>
        <row r="943">
          <cell r="C943" t="str">
            <v/>
          </cell>
          <cell r="E943" t="str">
            <v/>
          </cell>
          <cell r="F943">
            <v>0</v>
          </cell>
          <cell r="G943">
            <v>0</v>
          </cell>
        </row>
        <row r="944">
          <cell r="C944" t="str">
            <v/>
          </cell>
          <cell r="E944" t="str">
            <v/>
          </cell>
          <cell r="F944">
            <v>0</v>
          </cell>
          <cell r="G944">
            <v>0</v>
          </cell>
        </row>
        <row r="945">
          <cell r="C945" t="str">
            <v/>
          </cell>
          <cell r="E945" t="str">
            <v/>
          </cell>
          <cell r="F945">
            <v>0</v>
          </cell>
          <cell r="G945">
            <v>0</v>
          </cell>
        </row>
        <row r="946">
          <cell r="C946" t="str">
            <v/>
          </cell>
          <cell r="E946" t="str">
            <v/>
          </cell>
          <cell r="F946">
            <v>0</v>
          </cell>
          <cell r="G946">
            <v>0</v>
          </cell>
        </row>
        <row r="947">
          <cell r="C947" t="str">
            <v/>
          </cell>
          <cell r="E947" t="str">
            <v/>
          </cell>
          <cell r="F947">
            <v>0</v>
          </cell>
          <cell r="G947">
            <v>0</v>
          </cell>
        </row>
        <row r="948">
          <cell r="C948" t="str">
            <v/>
          </cell>
          <cell r="E948" t="str">
            <v/>
          </cell>
          <cell r="F948">
            <v>0</v>
          </cell>
          <cell r="G948">
            <v>0</v>
          </cell>
        </row>
        <row r="949">
          <cell r="C949" t="str">
            <v/>
          </cell>
          <cell r="E949" t="str">
            <v/>
          </cell>
          <cell r="F949">
            <v>0</v>
          </cell>
          <cell r="G949">
            <v>0</v>
          </cell>
        </row>
        <row r="950">
          <cell r="C950" t="str">
            <v/>
          </cell>
          <cell r="E950" t="str">
            <v/>
          </cell>
          <cell r="F950">
            <v>0</v>
          </cell>
          <cell r="G950">
            <v>0</v>
          </cell>
        </row>
        <row r="951">
          <cell r="C951" t="str">
            <v/>
          </cell>
          <cell r="E951" t="str">
            <v/>
          </cell>
          <cell r="F951">
            <v>0</v>
          </cell>
          <cell r="G951">
            <v>0</v>
          </cell>
        </row>
        <row r="952">
          <cell r="C952" t="str">
            <v/>
          </cell>
          <cell r="E952" t="str">
            <v/>
          </cell>
          <cell r="F952">
            <v>0</v>
          </cell>
          <cell r="G952">
            <v>0</v>
          </cell>
        </row>
        <row r="953">
          <cell r="C953" t="str">
            <v/>
          </cell>
          <cell r="E953" t="str">
            <v/>
          </cell>
          <cell r="F953">
            <v>0</v>
          </cell>
          <cell r="G953">
            <v>0</v>
          </cell>
        </row>
        <row r="954">
          <cell r="C954" t="str">
            <v/>
          </cell>
          <cell r="E954" t="str">
            <v/>
          </cell>
          <cell r="F954">
            <v>0</v>
          </cell>
          <cell r="G954">
            <v>0</v>
          </cell>
        </row>
        <row r="955">
          <cell r="C955" t="str">
            <v/>
          </cell>
          <cell r="E955" t="str">
            <v/>
          </cell>
          <cell r="F955">
            <v>0</v>
          </cell>
          <cell r="G955">
            <v>0</v>
          </cell>
        </row>
        <row r="956">
          <cell r="C956" t="str">
            <v/>
          </cell>
          <cell r="E956" t="str">
            <v/>
          </cell>
          <cell r="F956">
            <v>0</v>
          </cell>
          <cell r="G956">
            <v>0</v>
          </cell>
        </row>
        <row r="957">
          <cell r="C957" t="str">
            <v/>
          </cell>
          <cell r="E957" t="str">
            <v/>
          </cell>
          <cell r="F957">
            <v>0</v>
          </cell>
          <cell r="G957">
            <v>0</v>
          </cell>
        </row>
        <row r="958">
          <cell r="C958" t="str">
            <v/>
          </cell>
          <cell r="E958" t="str">
            <v/>
          </cell>
          <cell r="F958">
            <v>0</v>
          </cell>
          <cell r="G958">
            <v>0</v>
          </cell>
        </row>
        <row r="959">
          <cell r="C959" t="str">
            <v/>
          </cell>
          <cell r="E959" t="str">
            <v/>
          </cell>
          <cell r="F959">
            <v>0</v>
          </cell>
          <cell r="G959">
            <v>0</v>
          </cell>
        </row>
        <row r="960">
          <cell r="C960" t="str">
            <v/>
          </cell>
          <cell r="E960" t="str">
            <v/>
          </cell>
          <cell r="F960">
            <v>0</v>
          </cell>
          <cell r="G960">
            <v>0</v>
          </cell>
        </row>
        <row r="961">
          <cell r="C961" t="str">
            <v/>
          </cell>
          <cell r="E961" t="str">
            <v/>
          </cell>
          <cell r="F961">
            <v>0</v>
          </cell>
          <cell r="G961">
            <v>0</v>
          </cell>
        </row>
        <row r="962">
          <cell r="C962" t="str">
            <v/>
          </cell>
          <cell r="E962" t="str">
            <v/>
          </cell>
          <cell r="F962">
            <v>0</v>
          </cell>
          <cell r="G962">
            <v>0</v>
          </cell>
        </row>
        <row r="963">
          <cell r="C963" t="str">
            <v/>
          </cell>
          <cell r="E963" t="str">
            <v/>
          </cell>
          <cell r="F963">
            <v>0</v>
          </cell>
          <cell r="G963">
            <v>0</v>
          </cell>
        </row>
        <row r="964">
          <cell r="C964" t="str">
            <v/>
          </cell>
          <cell r="E964" t="str">
            <v/>
          </cell>
          <cell r="F964">
            <v>0</v>
          </cell>
          <cell r="G964">
            <v>0</v>
          </cell>
        </row>
        <row r="965">
          <cell r="C965" t="str">
            <v/>
          </cell>
          <cell r="E965" t="str">
            <v/>
          </cell>
          <cell r="F965">
            <v>0</v>
          </cell>
          <cell r="G965">
            <v>0</v>
          </cell>
        </row>
        <row r="966">
          <cell r="C966" t="str">
            <v/>
          </cell>
          <cell r="E966" t="str">
            <v/>
          </cell>
          <cell r="F966">
            <v>0</v>
          </cell>
          <cell r="G966">
            <v>0</v>
          </cell>
        </row>
        <row r="967">
          <cell r="C967" t="str">
            <v/>
          </cell>
          <cell r="E967" t="str">
            <v/>
          </cell>
          <cell r="F967">
            <v>0</v>
          </cell>
          <cell r="G967">
            <v>0</v>
          </cell>
        </row>
        <row r="968">
          <cell r="C968" t="str">
            <v/>
          </cell>
          <cell r="E968" t="str">
            <v/>
          </cell>
          <cell r="F968">
            <v>0</v>
          </cell>
          <cell r="G968">
            <v>0</v>
          </cell>
        </row>
        <row r="969">
          <cell r="C969" t="str">
            <v/>
          </cell>
          <cell r="E969" t="str">
            <v/>
          </cell>
          <cell r="F969">
            <v>0</v>
          </cell>
          <cell r="G969">
            <v>0</v>
          </cell>
        </row>
        <row r="970">
          <cell r="C970" t="str">
            <v/>
          </cell>
          <cell r="E970" t="str">
            <v/>
          </cell>
          <cell r="F970">
            <v>0</v>
          </cell>
          <cell r="G970">
            <v>0</v>
          </cell>
        </row>
        <row r="971">
          <cell r="C971" t="str">
            <v/>
          </cell>
          <cell r="E971" t="str">
            <v/>
          </cell>
          <cell r="F971">
            <v>0</v>
          </cell>
          <cell r="G971">
            <v>0</v>
          </cell>
        </row>
        <row r="972">
          <cell r="C972" t="str">
            <v/>
          </cell>
          <cell r="E972" t="str">
            <v/>
          </cell>
          <cell r="F972">
            <v>0</v>
          </cell>
          <cell r="G972">
            <v>0</v>
          </cell>
        </row>
        <row r="973">
          <cell r="C973" t="str">
            <v/>
          </cell>
          <cell r="E973" t="str">
            <v/>
          </cell>
          <cell r="F973">
            <v>0</v>
          </cell>
          <cell r="G973">
            <v>0</v>
          </cell>
        </row>
        <row r="974">
          <cell r="C974" t="str">
            <v/>
          </cell>
          <cell r="E974" t="str">
            <v/>
          </cell>
          <cell r="F974">
            <v>0</v>
          </cell>
          <cell r="G974">
            <v>0</v>
          </cell>
        </row>
        <row r="975">
          <cell r="C975" t="str">
            <v/>
          </cell>
          <cell r="E975" t="str">
            <v/>
          </cell>
          <cell r="F975">
            <v>0</v>
          </cell>
          <cell r="G975">
            <v>0</v>
          </cell>
        </row>
        <row r="976">
          <cell r="C976" t="str">
            <v/>
          </cell>
          <cell r="E976" t="str">
            <v/>
          </cell>
          <cell r="F976">
            <v>0</v>
          </cell>
          <cell r="G976">
            <v>0</v>
          </cell>
        </row>
        <row r="977">
          <cell r="C977" t="str">
            <v/>
          </cell>
          <cell r="E977" t="str">
            <v/>
          </cell>
          <cell r="F977">
            <v>0</v>
          </cell>
          <cell r="G977">
            <v>0</v>
          </cell>
        </row>
        <row r="978">
          <cell r="C978" t="str">
            <v/>
          </cell>
          <cell r="E978" t="str">
            <v/>
          </cell>
          <cell r="F978">
            <v>0</v>
          </cell>
          <cell r="G978">
            <v>0</v>
          </cell>
        </row>
        <row r="979">
          <cell r="C979" t="str">
            <v/>
          </cell>
          <cell r="E979" t="str">
            <v/>
          </cell>
          <cell r="F979">
            <v>0</v>
          </cell>
          <cell r="G979">
            <v>0</v>
          </cell>
        </row>
        <row r="980">
          <cell r="C980" t="str">
            <v/>
          </cell>
          <cell r="E980" t="str">
            <v/>
          </cell>
          <cell r="F980">
            <v>0</v>
          </cell>
          <cell r="G980">
            <v>0</v>
          </cell>
        </row>
        <row r="981">
          <cell r="C981" t="str">
            <v/>
          </cell>
          <cell r="E981" t="str">
            <v/>
          </cell>
          <cell r="F981">
            <v>0</v>
          </cell>
          <cell r="G981">
            <v>0</v>
          </cell>
        </row>
        <row r="982">
          <cell r="C982" t="str">
            <v/>
          </cell>
          <cell r="E982" t="str">
            <v/>
          </cell>
          <cell r="F982">
            <v>0</v>
          </cell>
          <cell r="G982">
            <v>0</v>
          </cell>
        </row>
        <row r="983">
          <cell r="C983" t="str">
            <v/>
          </cell>
          <cell r="E983" t="str">
            <v/>
          </cell>
          <cell r="F983">
            <v>0</v>
          </cell>
          <cell r="G983">
            <v>0</v>
          </cell>
        </row>
        <row r="984">
          <cell r="C984" t="str">
            <v/>
          </cell>
          <cell r="E984" t="str">
            <v/>
          </cell>
          <cell r="F984">
            <v>0</v>
          </cell>
          <cell r="G984">
            <v>0</v>
          </cell>
        </row>
        <row r="985">
          <cell r="C985" t="str">
            <v/>
          </cell>
          <cell r="E985" t="str">
            <v/>
          </cell>
          <cell r="F985">
            <v>0</v>
          </cell>
          <cell r="G985">
            <v>0</v>
          </cell>
        </row>
        <row r="986">
          <cell r="C986" t="str">
            <v/>
          </cell>
          <cell r="E986" t="str">
            <v/>
          </cell>
          <cell r="F986">
            <v>0</v>
          </cell>
          <cell r="G986">
            <v>0</v>
          </cell>
        </row>
        <row r="987">
          <cell r="C987" t="str">
            <v/>
          </cell>
          <cell r="E987" t="str">
            <v/>
          </cell>
          <cell r="F987">
            <v>0</v>
          </cell>
          <cell r="G987">
            <v>0</v>
          </cell>
        </row>
        <row r="988">
          <cell r="C988" t="str">
            <v/>
          </cell>
          <cell r="E988" t="str">
            <v/>
          </cell>
          <cell r="F988">
            <v>0</v>
          </cell>
          <cell r="G988">
            <v>0</v>
          </cell>
        </row>
        <row r="989">
          <cell r="C989" t="str">
            <v/>
          </cell>
          <cell r="E989" t="str">
            <v/>
          </cell>
          <cell r="F989">
            <v>0</v>
          </cell>
          <cell r="G989">
            <v>0</v>
          </cell>
        </row>
        <row r="990">
          <cell r="C990" t="str">
            <v/>
          </cell>
          <cell r="E990" t="str">
            <v/>
          </cell>
          <cell r="F990">
            <v>0</v>
          </cell>
          <cell r="G990">
            <v>0</v>
          </cell>
        </row>
        <row r="991">
          <cell r="C991" t="str">
            <v/>
          </cell>
          <cell r="E991" t="str">
            <v/>
          </cell>
          <cell r="F991">
            <v>0</v>
          </cell>
          <cell r="G991">
            <v>0</v>
          </cell>
        </row>
        <row r="992">
          <cell r="C992" t="str">
            <v/>
          </cell>
          <cell r="E992" t="str">
            <v/>
          </cell>
          <cell r="F992">
            <v>0</v>
          </cell>
          <cell r="G992">
            <v>0</v>
          </cell>
        </row>
        <row r="993">
          <cell r="C993" t="str">
            <v/>
          </cell>
          <cell r="E993" t="str">
            <v/>
          </cell>
          <cell r="F993">
            <v>0</v>
          </cell>
          <cell r="G993">
            <v>0</v>
          </cell>
        </row>
        <row r="994">
          <cell r="C994" t="str">
            <v/>
          </cell>
          <cell r="E994" t="str">
            <v/>
          </cell>
          <cell r="F994">
            <v>0</v>
          </cell>
          <cell r="G994">
            <v>0</v>
          </cell>
        </row>
        <row r="995">
          <cell r="C995" t="str">
            <v/>
          </cell>
          <cell r="E995" t="str">
            <v/>
          </cell>
          <cell r="F995">
            <v>0</v>
          </cell>
          <cell r="G995">
            <v>0</v>
          </cell>
        </row>
        <row r="996">
          <cell r="C996" t="str">
            <v/>
          </cell>
          <cell r="E996" t="str">
            <v/>
          </cell>
          <cell r="F996">
            <v>0</v>
          </cell>
          <cell r="G996">
            <v>0</v>
          </cell>
        </row>
        <row r="997">
          <cell r="C997" t="str">
            <v/>
          </cell>
          <cell r="E997" t="str">
            <v/>
          </cell>
          <cell r="F997">
            <v>0</v>
          </cell>
          <cell r="G997">
            <v>0</v>
          </cell>
        </row>
        <row r="998">
          <cell r="C998" t="str">
            <v/>
          </cell>
          <cell r="E998" t="str">
            <v/>
          </cell>
          <cell r="F998">
            <v>0</v>
          </cell>
          <cell r="G998">
            <v>0</v>
          </cell>
        </row>
        <row r="999">
          <cell r="C999" t="str">
            <v/>
          </cell>
          <cell r="E999" t="str">
            <v/>
          </cell>
          <cell r="F999">
            <v>0</v>
          </cell>
          <cell r="G999">
            <v>0</v>
          </cell>
        </row>
        <row r="1000">
          <cell r="C1000" t="str">
            <v/>
          </cell>
          <cell r="E1000" t="str">
            <v/>
          </cell>
          <cell r="F1000">
            <v>0</v>
          </cell>
          <cell r="G1000">
            <v>0</v>
          </cell>
        </row>
        <row r="1001">
          <cell r="C1001" t="str">
            <v/>
          </cell>
          <cell r="E1001" t="str">
            <v/>
          </cell>
          <cell r="F1001">
            <v>0</v>
          </cell>
          <cell r="G1001">
            <v>0</v>
          </cell>
        </row>
        <row r="1002">
          <cell r="C1002" t="str">
            <v/>
          </cell>
          <cell r="E1002" t="str">
            <v/>
          </cell>
          <cell r="F1002">
            <v>0</v>
          </cell>
          <cell r="G1002">
            <v>0</v>
          </cell>
        </row>
        <row r="1003">
          <cell r="C1003" t="str">
            <v/>
          </cell>
          <cell r="E1003" t="str">
            <v/>
          </cell>
          <cell r="F1003">
            <v>0</v>
          </cell>
          <cell r="G1003">
            <v>0</v>
          </cell>
        </row>
        <row r="1004">
          <cell r="C1004" t="str">
            <v/>
          </cell>
          <cell r="E1004" t="str">
            <v/>
          </cell>
          <cell r="F1004">
            <v>0</v>
          </cell>
          <cell r="G1004">
            <v>0</v>
          </cell>
        </row>
        <row r="1005">
          <cell r="C1005" t="str">
            <v/>
          </cell>
          <cell r="E1005" t="str">
            <v/>
          </cell>
          <cell r="F1005">
            <v>0</v>
          </cell>
          <cell r="G1005">
            <v>0</v>
          </cell>
        </row>
        <row r="1006">
          <cell r="C1006" t="str">
            <v/>
          </cell>
          <cell r="E1006" t="str">
            <v/>
          </cell>
          <cell r="F1006">
            <v>0</v>
          </cell>
          <cell r="G1006">
            <v>0</v>
          </cell>
        </row>
        <row r="1007">
          <cell r="C1007" t="str">
            <v/>
          </cell>
          <cell r="E1007" t="str">
            <v/>
          </cell>
          <cell r="F1007">
            <v>0</v>
          </cell>
          <cell r="G1007">
            <v>0</v>
          </cell>
        </row>
        <row r="1008">
          <cell r="C1008" t="str">
            <v/>
          </cell>
          <cell r="E1008" t="str">
            <v/>
          </cell>
          <cell r="F1008">
            <v>0</v>
          </cell>
          <cell r="G1008">
            <v>0</v>
          </cell>
        </row>
        <row r="1009">
          <cell r="C1009" t="str">
            <v/>
          </cell>
          <cell r="E1009" t="str">
            <v/>
          </cell>
          <cell r="F1009">
            <v>0</v>
          </cell>
          <cell r="G1009">
            <v>0</v>
          </cell>
        </row>
        <row r="1010">
          <cell r="C1010" t="str">
            <v/>
          </cell>
          <cell r="E1010" t="str">
            <v/>
          </cell>
          <cell r="F1010">
            <v>0</v>
          </cell>
          <cell r="G1010">
            <v>0</v>
          </cell>
        </row>
        <row r="1011">
          <cell r="C1011" t="str">
            <v/>
          </cell>
          <cell r="E1011" t="str">
            <v/>
          </cell>
          <cell r="F1011">
            <v>0</v>
          </cell>
          <cell r="G1011">
            <v>0</v>
          </cell>
        </row>
        <row r="1012">
          <cell r="C1012" t="str">
            <v/>
          </cell>
          <cell r="E1012" t="str">
            <v/>
          </cell>
          <cell r="F1012">
            <v>0</v>
          </cell>
          <cell r="G1012">
            <v>0</v>
          </cell>
        </row>
        <row r="1013">
          <cell r="C1013" t="str">
            <v/>
          </cell>
          <cell r="E1013" t="str">
            <v/>
          </cell>
          <cell r="F1013">
            <v>0</v>
          </cell>
          <cell r="G1013">
            <v>0</v>
          </cell>
        </row>
        <row r="1014">
          <cell r="C1014" t="str">
            <v/>
          </cell>
          <cell r="E1014" t="str">
            <v/>
          </cell>
          <cell r="F1014">
            <v>0</v>
          </cell>
          <cell r="G1014">
            <v>0</v>
          </cell>
        </row>
        <row r="1015">
          <cell r="C1015" t="str">
            <v/>
          </cell>
          <cell r="E1015" t="str">
            <v/>
          </cell>
          <cell r="F1015">
            <v>0</v>
          </cell>
          <cell r="G1015">
            <v>0</v>
          </cell>
        </row>
        <row r="1016">
          <cell r="C1016" t="str">
            <v/>
          </cell>
          <cell r="E1016" t="str">
            <v/>
          </cell>
          <cell r="F1016">
            <v>0</v>
          </cell>
          <cell r="G1016">
            <v>0</v>
          </cell>
        </row>
        <row r="1017">
          <cell r="C1017" t="str">
            <v/>
          </cell>
          <cell r="E1017" t="str">
            <v/>
          </cell>
          <cell r="F1017">
            <v>0</v>
          </cell>
          <cell r="G1017">
            <v>0</v>
          </cell>
        </row>
        <row r="1018">
          <cell r="C1018" t="str">
            <v/>
          </cell>
          <cell r="E1018" t="str">
            <v/>
          </cell>
          <cell r="F1018">
            <v>0</v>
          </cell>
          <cell r="G1018">
            <v>0</v>
          </cell>
        </row>
        <row r="1019">
          <cell r="C1019" t="str">
            <v/>
          </cell>
          <cell r="E1019" t="str">
            <v/>
          </cell>
          <cell r="F1019">
            <v>0</v>
          </cell>
          <cell r="G1019">
            <v>0</v>
          </cell>
        </row>
        <row r="1020">
          <cell r="C1020" t="str">
            <v/>
          </cell>
          <cell r="E1020" t="str">
            <v/>
          </cell>
          <cell r="F1020">
            <v>0</v>
          </cell>
          <cell r="G1020">
            <v>0</v>
          </cell>
        </row>
        <row r="1021">
          <cell r="C1021" t="str">
            <v/>
          </cell>
          <cell r="E1021" t="str">
            <v/>
          </cell>
          <cell r="F1021">
            <v>0</v>
          </cell>
          <cell r="G1021">
            <v>0</v>
          </cell>
        </row>
        <row r="1022">
          <cell r="C1022" t="str">
            <v/>
          </cell>
          <cell r="E1022" t="str">
            <v/>
          </cell>
          <cell r="F1022">
            <v>0</v>
          </cell>
          <cell r="G1022">
            <v>0</v>
          </cell>
        </row>
        <row r="1023">
          <cell r="C1023" t="str">
            <v/>
          </cell>
          <cell r="E1023" t="str">
            <v/>
          </cell>
          <cell r="F1023">
            <v>0</v>
          </cell>
          <cell r="G1023">
            <v>0</v>
          </cell>
        </row>
        <row r="1024">
          <cell r="C1024" t="str">
            <v/>
          </cell>
          <cell r="E1024" t="str">
            <v/>
          </cell>
          <cell r="F1024">
            <v>0</v>
          </cell>
          <cell r="G1024">
            <v>0</v>
          </cell>
        </row>
        <row r="1025">
          <cell r="C1025" t="str">
            <v/>
          </cell>
          <cell r="E1025" t="str">
            <v/>
          </cell>
          <cell r="F1025">
            <v>0</v>
          </cell>
          <cell r="G1025">
            <v>0</v>
          </cell>
        </row>
        <row r="1026">
          <cell r="C1026" t="str">
            <v/>
          </cell>
          <cell r="E1026" t="str">
            <v/>
          </cell>
          <cell r="F1026">
            <v>0</v>
          </cell>
          <cell r="G1026">
            <v>0</v>
          </cell>
        </row>
        <row r="1027">
          <cell r="C1027" t="str">
            <v/>
          </cell>
          <cell r="E1027" t="str">
            <v/>
          </cell>
          <cell r="F1027">
            <v>0</v>
          </cell>
          <cell r="G1027">
            <v>0</v>
          </cell>
        </row>
        <row r="1028">
          <cell r="C1028" t="str">
            <v/>
          </cell>
          <cell r="E1028" t="str">
            <v/>
          </cell>
          <cell r="F1028">
            <v>0</v>
          </cell>
          <cell r="G1028">
            <v>0</v>
          </cell>
        </row>
        <row r="1029">
          <cell r="C1029" t="str">
            <v/>
          </cell>
          <cell r="E1029" t="str">
            <v/>
          </cell>
          <cell r="F1029">
            <v>0</v>
          </cell>
          <cell r="G1029">
            <v>0</v>
          </cell>
        </row>
        <row r="1030">
          <cell r="C1030" t="str">
            <v/>
          </cell>
          <cell r="E1030" t="str">
            <v/>
          </cell>
          <cell r="F1030">
            <v>0</v>
          </cell>
          <cell r="G1030">
            <v>0</v>
          </cell>
        </row>
        <row r="1031">
          <cell r="C1031" t="str">
            <v/>
          </cell>
          <cell r="E1031" t="str">
            <v/>
          </cell>
          <cell r="F1031">
            <v>0</v>
          </cell>
          <cell r="G1031">
            <v>0</v>
          </cell>
        </row>
        <row r="1032">
          <cell r="C1032" t="str">
            <v/>
          </cell>
          <cell r="E1032" t="str">
            <v/>
          </cell>
          <cell r="F1032">
            <v>0</v>
          </cell>
          <cell r="G1032">
            <v>0</v>
          </cell>
        </row>
        <row r="1033">
          <cell r="C1033" t="str">
            <v/>
          </cell>
          <cell r="E1033" t="str">
            <v/>
          </cell>
          <cell r="F1033">
            <v>0</v>
          </cell>
          <cell r="G1033">
            <v>0</v>
          </cell>
        </row>
        <row r="1034">
          <cell r="C1034" t="str">
            <v/>
          </cell>
          <cell r="E1034" t="str">
            <v/>
          </cell>
          <cell r="F1034">
            <v>0</v>
          </cell>
          <cell r="G1034">
            <v>0</v>
          </cell>
        </row>
        <row r="1035">
          <cell r="C1035" t="str">
            <v/>
          </cell>
          <cell r="E1035" t="str">
            <v/>
          </cell>
          <cell r="F1035">
            <v>0</v>
          </cell>
          <cell r="G1035">
            <v>0</v>
          </cell>
        </row>
        <row r="1036">
          <cell r="C1036" t="str">
            <v/>
          </cell>
          <cell r="E1036" t="str">
            <v/>
          </cell>
          <cell r="F1036">
            <v>0</v>
          </cell>
          <cell r="G1036">
            <v>0</v>
          </cell>
        </row>
        <row r="1037">
          <cell r="C1037" t="str">
            <v/>
          </cell>
          <cell r="E1037" t="str">
            <v/>
          </cell>
          <cell r="F1037">
            <v>0</v>
          </cell>
          <cell r="G1037">
            <v>0</v>
          </cell>
        </row>
        <row r="1038">
          <cell r="C1038" t="str">
            <v/>
          </cell>
          <cell r="E1038" t="str">
            <v/>
          </cell>
          <cell r="F1038">
            <v>0</v>
          </cell>
          <cell r="G1038">
            <v>0</v>
          </cell>
        </row>
        <row r="1039">
          <cell r="C1039" t="str">
            <v/>
          </cell>
          <cell r="E1039" t="str">
            <v/>
          </cell>
          <cell r="F1039">
            <v>0</v>
          </cell>
          <cell r="G1039">
            <v>0</v>
          </cell>
        </row>
        <row r="1040">
          <cell r="C1040" t="str">
            <v/>
          </cell>
          <cell r="E1040" t="str">
            <v/>
          </cell>
          <cell r="F1040">
            <v>0</v>
          </cell>
          <cell r="G1040">
            <v>0</v>
          </cell>
        </row>
        <row r="1041">
          <cell r="C1041" t="str">
            <v/>
          </cell>
          <cell r="E1041" t="str">
            <v/>
          </cell>
          <cell r="F1041">
            <v>0</v>
          </cell>
          <cell r="G1041">
            <v>0</v>
          </cell>
        </row>
        <row r="1042">
          <cell r="C1042" t="str">
            <v/>
          </cell>
          <cell r="E1042" t="str">
            <v/>
          </cell>
          <cell r="F1042">
            <v>0</v>
          </cell>
          <cell r="G1042">
            <v>0</v>
          </cell>
        </row>
        <row r="1043">
          <cell r="C1043" t="str">
            <v/>
          </cell>
          <cell r="E1043" t="str">
            <v/>
          </cell>
          <cell r="F1043">
            <v>0</v>
          </cell>
          <cell r="G1043">
            <v>0</v>
          </cell>
        </row>
        <row r="1044">
          <cell r="C1044" t="str">
            <v/>
          </cell>
          <cell r="E1044" t="str">
            <v/>
          </cell>
          <cell r="F1044">
            <v>0</v>
          </cell>
          <cell r="G1044">
            <v>0</v>
          </cell>
        </row>
        <row r="1045">
          <cell r="C1045" t="str">
            <v/>
          </cell>
          <cell r="E1045" t="str">
            <v/>
          </cell>
          <cell r="F1045">
            <v>0</v>
          </cell>
          <cell r="G1045">
            <v>0</v>
          </cell>
        </row>
        <row r="1046">
          <cell r="C1046" t="str">
            <v/>
          </cell>
          <cell r="E1046" t="str">
            <v/>
          </cell>
          <cell r="F1046">
            <v>0</v>
          </cell>
          <cell r="G1046">
            <v>0</v>
          </cell>
        </row>
        <row r="1047">
          <cell r="C1047" t="str">
            <v/>
          </cell>
          <cell r="E1047" t="str">
            <v/>
          </cell>
          <cell r="F1047">
            <v>0</v>
          </cell>
          <cell r="G1047">
            <v>0</v>
          </cell>
        </row>
        <row r="1048">
          <cell r="C1048" t="str">
            <v/>
          </cell>
          <cell r="E1048" t="str">
            <v/>
          </cell>
          <cell r="F1048">
            <v>0</v>
          </cell>
          <cell r="G1048">
            <v>0</v>
          </cell>
        </row>
        <row r="1049">
          <cell r="C1049" t="str">
            <v/>
          </cell>
          <cell r="E1049" t="str">
            <v/>
          </cell>
          <cell r="F1049">
            <v>0</v>
          </cell>
          <cell r="G1049">
            <v>0</v>
          </cell>
        </row>
        <row r="1050">
          <cell r="C1050" t="str">
            <v/>
          </cell>
          <cell r="E1050" t="str">
            <v/>
          </cell>
          <cell r="F1050">
            <v>0</v>
          </cell>
          <cell r="G1050">
            <v>0</v>
          </cell>
        </row>
        <row r="1051">
          <cell r="C1051" t="str">
            <v/>
          </cell>
          <cell r="E1051" t="str">
            <v/>
          </cell>
          <cell r="F1051">
            <v>0</v>
          </cell>
          <cell r="G1051">
            <v>0</v>
          </cell>
        </row>
        <row r="1052">
          <cell r="C1052" t="str">
            <v/>
          </cell>
          <cell r="E1052" t="str">
            <v/>
          </cell>
          <cell r="F1052">
            <v>0</v>
          </cell>
          <cell r="G1052">
            <v>0</v>
          </cell>
        </row>
        <row r="1053">
          <cell r="C1053" t="str">
            <v/>
          </cell>
          <cell r="E1053" t="str">
            <v/>
          </cell>
          <cell r="F1053">
            <v>0</v>
          </cell>
          <cell r="G1053">
            <v>0</v>
          </cell>
        </row>
        <row r="1054">
          <cell r="C1054" t="str">
            <v/>
          </cell>
          <cell r="E1054" t="str">
            <v/>
          </cell>
          <cell r="F1054">
            <v>0</v>
          </cell>
          <cell r="G1054">
            <v>0</v>
          </cell>
        </row>
        <row r="1055">
          <cell r="C1055" t="str">
            <v/>
          </cell>
          <cell r="E1055" t="str">
            <v/>
          </cell>
          <cell r="F1055">
            <v>0</v>
          </cell>
          <cell r="G1055">
            <v>0</v>
          </cell>
        </row>
        <row r="1056">
          <cell r="C1056" t="str">
            <v/>
          </cell>
          <cell r="E1056" t="str">
            <v/>
          </cell>
          <cell r="F1056">
            <v>0</v>
          </cell>
          <cell r="G1056">
            <v>0</v>
          </cell>
        </row>
        <row r="1057">
          <cell r="C1057" t="str">
            <v/>
          </cell>
          <cell r="E1057" t="str">
            <v/>
          </cell>
          <cell r="F1057">
            <v>0</v>
          </cell>
          <cell r="G1057">
            <v>0</v>
          </cell>
        </row>
        <row r="1058">
          <cell r="C1058" t="str">
            <v/>
          </cell>
          <cell r="E1058" t="str">
            <v/>
          </cell>
          <cell r="F1058">
            <v>0</v>
          </cell>
          <cell r="G1058">
            <v>0</v>
          </cell>
        </row>
        <row r="1059">
          <cell r="C1059" t="str">
            <v/>
          </cell>
          <cell r="E1059" t="str">
            <v/>
          </cell>
          <cell r="F1059">
            <v>0</v>
          </cell>
          <cell r="G1059">
            <v>0</v>
          </cell>
        </row>
        <row r="1060">
          <cell r="C1060" t="str">
            <v/>
          </cell>
          <cell r="E1060" t="str">
            <v/>
          </cell>
          <cell r="F1060">
            <v>0</v>
          </cell>
          <cell r="G1060">
            <v>0</v>
          </cell>
        </row>
        <row r="1061">
          <cell r="C1061" t="str">
            <v/>
          </cell>
          <cell r="E1061" t="str">
            <v/>
          </cell>
          <cell r="F1061">
            <v>0</v>
          </cell>
          <cell r="G1061">
            <v>0</v>
          </cell>
        </row>
        <row r="1062">
          <cell r="C1062" t="str">
            <v/>
          </cell>
          <cell r="E1062" t="str">
            <v/>
          </cell>
          <cell r="F1062">
            <v>0</v>
          </cell>
          <cell r="G1062">
            <v>0</v>
          </cell>
        </row>
        <row r="1063">
          <cell r="C1063" t="str">
            <v/>
          </cell>
          <cell r="E1063" t="str">
            <v/>
          </cell>
          <cell r="F1063">
            <v>0</v>
          </cell>
          <cell r="G1063">
            <v>0</v>
          </cell>
        </row>
        <row r="1064">
          <cell r="C1064" t="str">
            <v/>
          </cell>
          <cell r="E1064" t="str">
            <v/>
          </cell>
          <cell r="F1064">
            <v>0</v>
          </cell>
          <cell r="G1064">
            <v>0</v>
          </cell>
        </row>
        <row r="1065">
          <cell r="C1065" t="str">
            <v/>
          </cell>
          <cell r="E1065" t="str">
            <v/>
          </cell>
          <cell r="F1065">
            <v>0</v>
          </cell>
          <cell r="G1065">
            <v>0</v>
          </cell>
        </row>
        <row r="1066">
          <cell r="C1066" t="str">
            <v/>
          </cell>
          <cell r="E1066" t="str">
            <v/>
          </cell>
          <cell r="F1066">
            <v>0</v>
          </cell>
          <cell r="G1066">
            <v>0</v>
          </cell>
        </row>
        <row r="1067">
          <cell r="C1067" t="str">
            <v/>
          </cell>
          <cell r="E1067" t="str">
            <v/>
          </cell>
          <cell r="F1067">
            <v>0</v>
          </cell>
          <cell r="G1067">
            <v>0</v>
          </cell>
        </row>
        <row r="1068">
          <cell r="C1068" t="str">
            <v/>
          </cell>
          <cell r="E1068" t="str">
            <v/>
          </cell>
          <cell r="F1068">
            <v>0</v>
          </cell>
          <cell r="G1068">
            <v>0</v>
          </cell>
        </row>
        <row r="1069">
          <cell r="C1069" t="str">
            <v/>
          </cell>
          <cell r="E1069" t="str">
            <v/>
          </cell>
          <cell r="F1069">
            <v>0</v>
          </cell>
          <cell r="G1069">
            <v>0</v>
          </cell>
        </row>
        <row r="1070">
          <cell r="C1070" t="str">
            <v/>
          </cell>
          <cell r="E1070" t="str">
            <v/>
          </cell>
          <cell r="F1070">
            <v>0</v>
          </cell>
          <cell r="G1070">
            <v>0</v>
          </cell>
        </row>
        <row r="1071">
          <cell r="C1071" t="str">
            <v/>
          </cell>
          <cell r="E1071" t="str">
            <v/>
          </cell>
          <cell r="F1071">
            <v>0</v>
          </cell>
          <cell r="G1071">
            <v>0</v>
          </cell>
        </row>
        <row r="1072">
          <cell r="C1072" t="str">
            <v/>
          </cell>
          <cell r="E1072" t="str">
            <v/>
          </cell>
          <cell r="F1072">
            <v>0</v>
          </cell>
          <cell r="G1072">
            <v>0</v>
          </cell>
        </row>
        <row r="1073">
          <cell r="C1073" t="str">
            <v/>
          </cell>
          <cell r="E1073" t="str">
            <v/>
          </cell>
          <cell r="F1073">
            <v>0</v>
          </cell>
          <cell r="G1073">
            <v>0</v>
          </cell>
        </row>
        <row r="1074">
          <cell r="C1074" t="str">
            <v/>
          </cell>
          <cell r="E1074" t="str">
            <v/>
          </cell>
          <cell r="F1074">
            <v>0</v>
          </cell>
          <cell r="G1074">
            <v>0</v>
          </cell>
        </row>
        <row r="1075">
          <cell r="C1075" t="str">
            <v/>
          </cell>
          <cell r="E1075" t="str">
            <v/>
          </cell>
          <cell r="F1075">
            <v>0</v>
          </cell>
          <cell r="G1075">
            <v>0</v>
          </cell>
        </row>
        <row r="1076">
          <cell r="C1076" t="str">
            <v/>
          </cell>
          <cell r="E1076" t="str">
            <v/>
          </cell>
          <cell r="F1076">
            <v>0</v>
          </cell>
          <cell r="G1076">
            <v>0</v>
          </cell>
        </row>
        <row r="1077">
          <cell r="C1077" t="str">
            <v/>
          </cell>
          <cell r="E1077" t="str">
            <v/>
          </cell>
          <cell r="F1077">
            <v>0</v>
          </cell>
          <cell r="G1077">
            <v>0</v>
          </cell>
        </row>
        <row r="1078">
          <cell r="C1078" t="str">
            <v/>
          </cell>
          <cell r="E1078" t="str">
            <v/>
          </cell>
          <cell r="F1078">
            <v>0</v>
          </cell>
          <cell r="G1078">
            <v>0</v>
          </cell>
        </row>
        <row r="1079">
          <cell r="C1079" t="str">
            <v/>
          </cell>
          <cell r="E1079" t="str">
            <v/>
          </cell>
          <cell r="F1079">
            <v>0</v>
          </cell>
          <cell r="G1079">
            <v>0</v>
          </cell>
        </row>
        <row r="1080">
          <cell r="C1080" t="str">
            <v/>
          </cell>
          <cell r="E1080" t="str">
            <v/>
          </cell>
          <cell r="F1080">
            <v>0</v>
          </cell>
          <cell r="G1080">
            <v>0</v>
          </cell>
        </row>
        <row r="1081">
          <cell r="C1081" t="str">
            <v/>
          </cell>
          <cell r="E1081" t="str">
            <v/>
          </cell>
          <cell r="F1081">
            <v>0</v>
          </cell>
          <cell r="G1081">
            <v>0</v>
          </cell>
        </row>
        <row r="1082">
          <cell r="C1082" t="str">
            <v/>
          </cell>
          <cell r="E1082" t="str">
            <v/>
          </cell>
          <cell r="F1082">
            <v>0</v>
          </cell>
          <cell r="G1082">
            <v>0</v>
          </cell>
        </row>
        <row r="1083">
          <cell r="C1083" t="str">
            <v/>
          </cell>
          <cell r="E1083" t="str">
            <v/>
          </cell>
          <cell r="F1083">
            <v>0</v>
          </cell>
          <cell r="G1083">
            <v>0</v>
          </cell>
        </row>
        <row r="1084">
          <cell r="C1084" t="str">
            <v/>
          </cell>
          <cell r="E1084" t="str">
            <v/>
          </cell>
          <cell r="F1084">
            <v>0</v>
          </cell>
          <cell r="G1084">
            <v>0</v>
          </cell>
        </row>
        <row r="1085">
          <cell r="C1085" t="str">
            <v/>
          </cell>
          <cell r="E1085" t="str">
            <v/>
          </cell>
          <cell r="F1085">
            <v>0</v>
          </cell>
          <cell r="G1085">
            <v>0</v>
          </cell>
        </row>
        <row r="1086">
          <cell r="C1086" t="str">
            <v/>
          </cell>
          <cell r="E1086" t="str">
            <v/>
          </cell>
          <cell r="F1086">
            <v>0</v>
          </cell>
          <cell r="G1086">
            <v>0</v>
          </cell>
        </row>
        <row r="1087">
          <cell r="C1087" t="str">
            <v/>
          </cell>
          <cell r="E1087" t="str">
            <v/>
          </cell>
          <cell r="F1087">
            <v>0</v>
          </cell>
          <cell r="G1087">
            <v>0</v>
          </cell>
        </row>
        <row r="1088">
          <cell r="C1088" t="str">
            <v/>
          </cell>
          <cell r="E1088" t="str">
            <v/>
          </cell>
          <cell r="F1088">
            <v>0</v>
          </cell>
          <cell r="G1088">
            <v>0</v>
          </cell>
        </row>
        <row r="1089">
          <cell r="C1089" t="str">
            <v/>
          </cell>
          <cell r="E1089" t="str">
            <v/>
          </cell>
          <cell r="F1089">
            <v>0</v>
          </cell>
          <cell r="G1089">
            <v>0</v>
          </cell>
        </row>
        <row r="1090">
          <cell r="C1090" t="str">
            <v/>
          </cell>
          <cell r="E1090" t="str">
            <v/>
          </cell>
          <cell r="F1090">
            <v>0</v>
          </cell>
          <cell r="G1090">
            <v>0</v>
          </cell>
        </row>
        <row r="1091">
          <cell r="C1091" t="str">
            <v/>
          </cell>
          <cell r="E1091" t="str">
            <v/>
          </cell>
          <cell r="F1091">
            <v>0</v>
          </cell>
          <cell r="G1091">
            <v>0</v>
          </cell>
        </row>
        <row r="1092">
          <cell r="C1092" t="str">
            <v/>
          </cell>
          <cell r="E1092" t="str">
            <v/>
          </cell>
          <cell r="F1092">
            <v>0</v>
          </cell>
          <cell r="G1092">
            <v>0</v>
          </cell>
        </row>
        <row r="1093">
          <cell r="C1093" t="str">
            <v/>
          </cell>
          <cell r="E1093" t="str">
            <v/>
          </cell>
          <cell r="F1093">
            <v>0</v>
          </cell>
          <cell r="G1093">
            <v>0</v>
          </cell>
        </row>
        <row r="1094">
          <cell r="C1094" t="str">
            <v/>
          </cell>
          <cell r="E1094" t="str">
            <v/>
          </cell>
          <cell r="F1094">
            <v>0</v>
          </cell>
          <cell r="G1094">
            <v>0</v>
          </cell>
        </row>
        <row r="1095">
          <cell r="C1095" t="str">
            <v/>
          </cell>
          <cell r="E1095" t="str">
            <v/>
          </cell>
          <cell r="F1095">
            <v>0</v>
          </cell>
          <cell r="G1095">
            <v>0</v>
          </cell>
        </row>
        <row r="1096">
          <cell r="C1096" t="str">
            <v/>
          </cell>
          <cell r="E1096" t="str">
            <v/>
          </cell>
          <cell r="F1096">
            <v>0</v>
          </cell>
          <cell r="G1096">
            <v>0</v>
          </cell>
        </row>
        <row r="1097">
          <cell r="C1097" t="str">
            <v/>
          </cell>
          <cell r="E1097" t="str">
            <v/>
          </cell>
          <cell r="F1097">
            <v>0</v>
          </cell>
          <cell r="G1097">
            <v>0</v>
          </cell>
        </row>
        <row r="1098">
          <cell r="C1098" t="str">
            <v/>
          </cell>
          <cell r="E1098" t="str">
            <v/>
          </cell>
          <cell r="F1098">
            <v>0</v>
          </cell>
          <cell r="G1098">
            <v>0</v>
          </cell>
        </row>
        <row r="1099">
          <cell r="C1099" t="str">
            <v/>
          </cell>
          <cell r="E1099" t="str">
            <v/>
          </cell>
          <cell r="F1099">
            <v>0</v>
          </cell>
          <cell r="G1099">
            <v>0</v>
          </cell>
        </row>
        <row r="1100">
          <cell r="C1100" t="str">
            <v/>
          </cell>
          <cell r="E1100" t="str">
            <v/>
          </cell>
          <cell r="F1100">
            <v>0</v>
          </cell>
          <cell r="G1100">
            <v>0</v>
          </cell>
        </row>
        <row r="1101">
          <cell r="C1101" t="str">
            <v/>
          </cell>
          <cell r="E1101" t="str">
            <v/>
          </cell>
          <cell r="F1101">
            <v>0</v>
          </cell>
          <cell r="G1101">
            <v>0</v>
          </cell>
        </row>
        <row r="1102">
          <cell r="C1102" t="str">
            <v/>
          </cell>
          <cell r="E1102" t="str">
            <v/>
          </cell>
          <cell r="F1102">
            <v>0</v>
          </cell>
          <cell r="G1102">
            <v>0</v>
          </cell>
        </row>
        <row r="1103">
          <cell r="C1103" t="str">
            <v/>
          </cell>
          <cell r="E1103" t="str">
            <v/>
          </cell>
          <cell r="F1103">
            <v>0</v>
          </cell>
          <cell r="G1103">
            <v>0</v>
          </cell>
        </row>
        <row r="1104">
          <cell r="C1104" t="str">
            <v/>
          </cell>
          <cell r="E1104" t="str">
            <v/>
          </cell>
          <cell r="F1104">
            <v>0</v>
          </cell>
          <cell r="G1104">
            <v>0</v>
          </cell>
        </row>
        <row r="1105">
          <cell r="C1105" t="str">
            <v/>
          </cell>
          <cell r="E1105" t="str">
            <v/>
          </cell>
          <cell r="F1105">
            <v>0</v>
          </cell>
          <cell r="G1105">
            <v>0</v>
          </cell>
        </row>
        <row r="1106">
          <cell r="C1106" t="str">
            <v/>
          </cell>
          <cell r="E1106" t="str">
            <v/>
          </cell>
          <cell r="F1106">
            <v>0</v>
          </cell>
          <cell r="G1106">
            <v>0</v>
          </cell>
        </row>
        <row r="1107">
          <cell r="C1107" t="str">
            <v/>
          </cell>
          <cell r="E1107" t="str">
            <v/>
          </cell>
          <cell r="F1107">
            <v>0</v>
          </cell>
          <cell r="G1107">
            <v>0</v>
          </cell>
        </row>
        <row r="1108">
          <cell r="C1108" t="str">
            <v/>
          </cell>
          <cell r="E1108" t="str">
            <v/>
          </cell>
          <cell r="F1108">
            <v>0</v>
          </cell>
          <cell r="G1108">
            <v>0</v>
          </cell>
        </row>
        <row r="1109">
          <cell r="C1109" t="str">
            <v/>
          </cell>
          <cell r="E1109" t="str">
            <v/>
          </cell>
          <cell r="F1109">
            <v>0</v>
          </cell>
          <cell r="G1109">
            <v>0</v>
          </cell>
        </row>
        <row r="1110">
          <cell r="C1110" t="str">
            <v/>
          </cell>
          <cell r="E1110" t="str">
            <v/>
          </cell>
          <cell r="F1110">
            <v>0</v>
          </cell>
          <cell r="G1110">
            <v>0</v>
          </cell>
        </row>
        <row r="1111">
          <cell r="C1111" t="str">
            <v/>
          </cell>
          <cell r="E1111" t="str">
            <v/>
          </cell>
          <cell r="F1111">
            <v>0</v>
          </cell>
          <cell r="G1111">
            <v>0</v>
          </cell>
        </row>
        <row r="1112">
          <cell r="C1112" t="str">
            <v/>
          </cell>
          <cell r="E1112" t="str">
            <v/>
          </cell>
          <cell r="F1112">
            <v>0</v>
          </cell>
          <cell r="G1112">
            <v>0</v>
          </cell>
        </row>
        <row r="1113">
          <cell r="C1113" t="str">
            <v/>
          </cell>
          <cell r="E1113" t="str">
            <v/>
          </cell>
          <cell r="F1113">
            <v>0</v>
          </cell>
          <cell r="G1113">
            <v>0</v>
          </cell>
        </row>
        <row r="1114">
          <cell r="C1114" t="str">
            <v/>
          </cell>
          <cell r="E1114" t="str">
            <v/>
          </cell>
          <cell r="F1114">
            <v>0</v>
          </cell>
          <cell r="G1114">
            <v>0</v>
          </cell>
        </row>
        <row r="1115">
          <cell r="C1115" t="str">
            <v/>
          </cell>
          <cell r="E1115" t="str">
            <v/>
          </cell>
          <cell r="F1115">
            <v>0</v>
          </cell>
          <cell r="G1115">
            <v>0</v>
          </cell>
        </row>
        <row r="1116">
          <cell r="C1116" t="str">
            <v/>
          </cell>
          <cell r="E1116" t="str">
            <v/>
          </cell>
          <cell r="F1116">
            <v>0</v>
          </cell>
          <cell r="G1116">
            <v>0</v>
          </cell>
        </row>
        <row r="1117">
          <cell r="C1117" t="str">
            <v/>
          </cell>
          <cell r="E1117" t="str">
            <v/>
          </cell>
          <cell r="F1117">
            <v>0</v>
          </cell>
          <cell r="G1117">
            <v>0</v>
          </cell>
        </row>
        <row r="1118">
          <cell r="C1118" t="str">
            <v/>
          </cell>
          <cell r="E1118" t="str">
            <v/>
          </cell>
          <cell r="F1118">
            <v>0</v>
          </cell>
          <cell r="G1118">
            <v>0</v>
          </cell>
        </row>
        <row r="1119">
          <cell r="C1119" t="str">
            <v/>
          </cell>
          <cell r="F1119">
            <v>0</v>
          </cell>
          <cell r="G1119">
            <v>0</v>
          </cell>
        </row>
        <row r="1120">
          <cell r="C1120" t="str">
            <v/>
          </cell>
          <cell r="F1120">
            <v>0</v>
          </cell>
          <cell r="G1120">
            <v>0</v>
          </cell>
        </row>
        <row r="1121">
          <cell r="C1121" t="str">
            <v/>
          </cell>
          <cell r="F1121">
            <v>0</v>
          </cell>
          <cell r="G1121">
            <v>0</v>
          </cell>
        </row>
        <row r="1122">
          <cell r="C1122" t="str">
            <v/>
          </cell>
          <cell r="F1122">
            <v>0</v>
          </cell>
          <cell r="G1122">
            <v>0</v>
          </cell>
        </row>
        <row r="1123">
          <cell r="C1123" t="str">
            <v/>
          </cell>
          <cell r="F1123">
            <v>0</v>
          </cell>
          <cell r="G1123">
            <v>0</v>
          </cell>
        </row>
        <row r="1124">
          <cell r="C1124" t="str">
            <v/>
          </cell>
          <cell r="F1124">
            <v>0</v>
          </cell>
          <cell r="G1124">
            <v>0</v>
          </cell>
        </row>
        <row r="1125">
          <cell r="C1125" t="str">
            <v/>
          </cell>
          <cell r="F1125">
            <v>0</v>
          </cell>
          <cell r="G1125">
            <v>0</v>
          </cell>
        </row>
        <row r="1126">
          <cell r="C1126" t="str">
            <v/>
          </cell>
          <cell r="F1126">
            <v>0</v>
          </cell>
          <cell r="G1126">
            <v>0</v>
          </cell>
        </row>
        <row r="1127">
          <cell r="C1127" t="str">
            <v/>
          </cell>
          <cell r="F1127">
            <v>0</v>
          </cell>
          <cell r="G1127">
            <v>0</v>
          </cell>
        </row>
        <row r="1128">
          <cell r="C1128" t="str">
            <v/>
          </cell>
          <cell r="F1128">
            <v>0</v>
          </cell>
          <cell r="G1128">
            <v>0</v>
          </cell>
        </row>
        <row r="1129">
          <cell r="C1129" t="str">
            <v/>
          </cell>
          <cell r="F1129">
            <v>0</v>
          </cell>
          <cell r="G1129">
            <v>0</v>
          </cell>
        </row>
        <row r="1130">
          <cell r="C1130" t="str">
            <v/>
          </cell>
          <cell r="F1130">
            <v>0</v>
          </cell>
          <cell r="G1130">
            <v>0</v>
          </cell>
        </row>
        <row r="1131">
          <cell r="C1131" t="str">
            <v/>
          </cell>
          <cell r="F1131">
            <v>0</v>
          </cell>
          <cell r="G1131">
            <v>0</v>
          </cell>
        </row>
        <row r="1132">
          <cell r="C1132" t="str">
            <v/>
          </cell>
          <cell r="F1132">
            <v>0</v>
          </cell>
          <cell r="G1132">
            <v>0</v>
          </cell>
        </row>
        <row r="1133">
          <cell r="C1133" t="str">
            <v/>
          </cell>
          <cell r="F1133">
            <v>0</v>
          </cell>
          <cell r="G1133">
            <v>0</v>
          </cell>
        </row>
        <row r="1134">
          <cell r="C1134" t="str">
            <v/>
          </cell>
          <cell r="F1134">
            <v>0</v>
          </cell>
          <cell r="G1134">
            <v>0</v>
          </cell>
        </row>
        <row r="1135">
          <cell r="C1135" t="str">
            <v/>
          </cell>
          <cell r="F1135">
            <v>0</v>
          </cell>
          <cell r="G1135">
            <v>0</v>
          </cell>
        </row>
        <row r="1136">
          <cell r="C1136" t="str">
            <v/>
          </cell>
          <cell r="F1136">
            <v>0</v>
          </cell>
          <cell r="G1136">
            <v>0</v>
          </cell>
        </row>
        <row r="1137">
          <cell r="C1137" t="str">
            <v/>
          </cell>
          <cell r="F1137">
            <v>0</v>
          </cell>
          <cell r="G1137">
            <v>0</v>
          </cell>
        </row>
        <row r="1138">
          <cell r="C1138" t="str">
            <v/>
          </cell>
          <cell r="F1138">
            <v>0</v>
          </cell>
          <cell r="G1138">
            <v>0</v>
          </cell>
        </row>
        <row r="1139">
          <cell r="C1139" t="str">
            <v/>
          </cell>
          <cell r="F1139">
            <v>0</v>
          </cell>
          <cell r="G1139">
            <v>0</v>
          </cell>
        </row>
        <row r="1140">
          <cell r="C1140" t="str">
            <v/>
          </cell>
          <cell r="F1140">
            <v>0</v>
          </cell>
          <cell r="G1140">
            <v>0</v>
          </cell>
        </row>
        <row r="1141">
          <cell r="C1141" t="str">
            <v/>
          </cell>
          <cell r="F1141">
            <v>0</v>
          </cell>
          <cell r="G1141">
            <v>0</v>
          </cell>
        </row>
        <row r="1142">
          <cell r="C1142" t="str">
            <v/>
          </cell>
          <cell r="F1142">
            <v>0</v>
          </cell>
          <cell r="G1142">
            <v>0</v>
          </cell>
        </row>
        <row r="1143">
          <cell r="C1143" t="str">
            <v/>
          </cell>
          <cell r="F1143">
            <v>0</v>
          </cell>
          <cell r="G1143">
            <v>0</v>
          </cell>
        </row>
        <row r="1144">
          <cell r="C1144" t="str">
            <v/>
          </cell>
          <cell r="F1144">
            <v>0</v>
          </cell>
          <cell r="G1144">
            <v>0</v>
          </cell>
        </row>
        <row r="1145">
          <cell r="C1145" t="str">
            <v/>
          </cell>
          <cell r="F1145">
            <v>0</v>
          </cell>
          <cell r="G1145">
            <v>0</v>
          </cell>
        </row>
        <row r="1146">
          <cell r="C1146" t="str">
            <v/>
          </cell>
          <cell r="F1146">
            <v>0</v>
          </cell>
          <cell r="G1146">
            <v>0</v>
          </cell>
        </row>
        <row r="1147">
          <cell r="C1147" t="str">
            <v/>
          </cell>
          <cell r="F1147">
            <v>0</v>
          </cell>
          <cell r="G1147">
            <v>0</v>
          </cell>
        </row>
        <row r="1148">
          <cell r="C1148" t="str">
            <v/>
          </cell>
          <cell r="F1148">
            <v>0</v>
          </cell>
          <cell r="G1148">
            <v>0</v>
          </cell>
        </row>
        <row r="1149">
          <cell r="C1149" t="str">
            <v/>
          </cell>
          <cell r="F1149">
            <v>0</v>
          </cell>
          <cell r="G1149">
            <v>0</v>
          </cell>
        </row>
        <row r="1150">
          <cell r="C1150" t="str">
            <v/>
          </cell>
          <cell r="F1150">
            <v>0</v>
          </cell>
          <cell r="G1150">
            <v>0</v>
          </cell>
        </row>
        <row r="1151">
          <cell r="C1151" t="str">
            <v/>
          </cell>
          <cell r="F1151">
            <v>0</v>
          </cell>
          <cell r="G1151">
            <v>0</v>
          </cell>
        </row>
        <row r="1152">
          <cell r="C1152" t="str">
            <v/>
          </cell>
          <cell r="F1152">
            <v>0</v>
          </cell>
          <cell r="G1152">
            <v>0</v>
          </cell>
        </row>
        <row r="1153">
          <cell r="C1153" t="str">
            <v/>
          </cell>
          <cell r="F1153">
            <v>0</v>
          </cell>
          <cell r="G1153">
            <v>0</v>
          </cell>
        </row>
        <row r="1154">
          <cell r="C1154" t="str">
            <v/>
          </cell>
          <cell r="F1154">
            <v>0</v>
          </cell>
          <cell r="G1154">
            <v>0</v>
          </cell>
        </row>
        <row r="1155">
          <cell r="C1155" t="str">
            <v/>
          </cell>
          <cell r="F1155">
            <v>0</v>
          </cell>
          <cell r="G1155">
            <v>0</v>
          </cell>
        </row>
        <row r="1156">
          <cell r="C1156" t="str">
            <v/>
          </cell>
          <cell r="F1156">
            <v>0</v>
          </cell>
          <cell r="G1156">
            <v>0</v>
          </cell>
        </row>
        <row r="1157">
          <cell r="C1157" t="str">
            <v/>
          </cell>
          <cell r="F1157">
            <v>0</v>
          </cell>
          <cell r="G1157">
            <v>0</v>
          </cell>
        </row>
        <row r="1158">
          <cell r="C1158" t="str">
            <v/>
          </cell>
          <cell r="F1158">
            <v>0</v>
          </cell>
          <cell r="G1158">
            <v>0</v>
          </cell>
        </row>
        <row r="1159">
          <cell r="C1159" t="str">
            <v/>
          </cell>
          <cell r="F1159">
            <v>0</v>
          </cell>
          <cell r="G1159">
            <v>0</v>
          </cell>
        </row>
        <row r="1160">
          <cell r="C1160" t="str">
            <v/>
          </cell>
          <cell r="F1160">
            <v>0</v>
          </cell>
          <cell r="G1160">
            <v>0</v>
          </cell>
        </row>
        <row r="1161">
          <cell r="C1161" t="str">
            <v/>
          </cell>
          <cell r="F1161">
            <v>0</v>
          </cell>
          <cell r="G1161">
            <v>0</v>
          </cell>
        </row>
        <row r="1162">
          <cell r="C1162" t="str">
            <v/>
          </cell>
          <cell r="F1162">
            <v>0</v>
          </cell>
          <cell r="G1162">
            <v>0</v>
          </cell>
        </row>
        <row r="1163">
          <cell r="C1163" t="str">
            <v/>
          </cell>
          <cell r="F1163">
            <v>0</v>
          </cell>
          <cell r="G1163">
            <v>0</v>
          </cell>
        </row>
        <row r="1164">
          <cell r="C1164" t="str">
            <v/>
          </cell>
          <cell r="F1164">
            <v>0</v>
          </cell>
          <cell r="G1164">
            <v>0</v>
          </cell>
        </row>
        <row r="1165">
          <cell r="C1165" t="str">
            <v/>
          </cell>
          <cell r="F1165">
            <v>0</v>
          </cell>
          <cell r="G1165">
            <v>0</v>
          </cell>
        </row>
        <row r="1166">
          <cell r="C1166" t="str">
            <v/>
          </cell>
          <cell r="F1166">
            <v>0</v>
          </cell>
          <cell r="G1166">
            <v>0</v>
          </cell>
        </row>
        <row r="1167">
          <cell r="C1167" t="str">
            <v/>
          </cell>
          <cell r="F1167">
            <v>0</v>
          </cell>
          <cell r="G1167">
            <v>0</v>
          </cell>
        </row>
        <row r="1168">
          <cell r="C1168" t="str">
            <v/>
          </cell>
          <cell r="F1168">
            <v>0</v>
          </cell>
          <cell r="G1168">
            <v>0</v>
          </cell>
        </row>
        <row r="1169">
          <cell r="C1169" t="str">
            <v/>
          </cell>
          <cell r="F1169">
            <v>0</v>
          </cell>
          <cell r="G1169">
            <v>0</v>
          </cell>
        </row>
        <row r="1170">
          <cell r="C1170" t="str">
            <v/>
          </cell>
          <cell r="F1170">
            <v>0</v>
          </cell>
          <cell r="G1170">
            <v>0</v>
          </cell>
        </row>
        <row r="1171">
          <cell r="C1171" t="str">
            <v/>
          </cell>
          <cell r="F1171">
            <v>0</v>
          </cell>
          <cell r="G1171">
            <v>0</v>
          </cell>
        </row>
        <row r="1172">
          <cell r="C1172" t="str">
            <v/>
          </cell>
          <cell r="F1172">
            <v>0</v>
          </cell>
          <cell r="G1172">
            <v>0</v>
          </cell>
        </row>
        <row r="1173">
          <cell r="C1173" t="str">
            <v/>
          </cell>
          <cell r="F1173">
            <v>0</v>
          </cell>
          <cell r="G1173">
            <v>0</v>
          </cell>
        </row>
        <row r="1174">
          <cell r="C1174" t="str">
            <v/>
          </cell>
          <cell r="F1174">
            <v>0</v>
          </cell>
          <cell r="G1174">
            <v>0</v>
          </cell>
        </row>
        <row r="1175">
          <cell r="C1175" t="str">
            <v/>
          </cell>
          <cell r="F1175">
            <v>0</v>
          </cell>
          <cell r="G1175">
            <v>0</v>
          </cell>
        </row>
        <row r="1176">
          <cell r="C1176" t="str">
            <v/>
          </cell>
          <cell r="F1176">
            <v>0</v>
          </cell>
          <cell r="G1176">
            <v>0</v>
          </cell>
        </row>
        <row r="1177">
          <cell r="C1177" t="str">
            <v/>
          </cell>
          <cell r="F1177">
            <v>0</v>
          </cell>
          <cell r="G1177">
            <v>0</v>
          </cell>
        </row>
        <row r="1178">
          <cell r="C1178" t="str">
            <v/>
          </cell>
          <cell r="F1178">
            <v>0</v>
          </cell>
          <cell r="G1178">
            <v>0</v>
          </cell>
        </row>
        <row r="1179">
          <cell r="C1179" t="str">
            <v/>
          </cell>
          <cell r="F1179">
            <v>0</v>
          </cell>
          <cell r="G1179">
            <v>0</v>
          </cell>
        </row>
        <row r="1180">
          <cell r="C1180" t="str">
            <v/>
          </cell>
          <cell r="F1180">
            <v>0</v>
          </cell>
          <cell r="G1180">
            <v>0</v>
          </cell>
        </row>
        <row r="1181">
          <cell r="C1181" t="str">
            <v/>
          </cell>
          <cell r="F1181">
            <v>0</v>
          </cell>
          <cell r="G1181">
            <v>0</v>
          </cell>
        </row>
        <row r="1182">
          <cell r="C1182" t="str">
            <v/>
          </cell>
          <cell r="F1182">
            <v>0</v>
          </cell>
          <cell r="G1182">
            <v>0</v>
          </cell>
        </row>
        <row r="1183">
          <cell r="C1183" t="str">
            <v/>
          </cell>
          <cell r="F1183">
            <v>0</v>
          </cell>
          <cell r="G1183">
            <v>0</v>
          </cell>
        </row>
        <row r="1184">
          <cell r="C1184" t="str">
            <v/>
          </cell>
          <cell r="F1184">
            <v>0</v>
          </cell>
          <cell r="G1184">
            <v>0</v>
          </cell>
        </row>
        <row r="1185">
          <cell r="C1185" t="str">
            <v/>
          </cell>
          <cell r="F1185">
            <v>0</v>
          </cell>
          <cell r="G1185">
            <v>0</v>
          </cell>
        </row>
        <row r="1186">
          <cell r="C1186" t="str">
            <v/>
          </cell>
          <cell r="F1186">
            <v>0</v>
          </cell>
          <cell r="G1186">
            <v>0</v>
          </cell>
        </row>
        <row r="1187">
          <cell r="C1187" t="str">
            <v/>
          </cell>
          <cell r="F1187">
            <v>0</v>
          </cell>
          <cell r="G1187">
            <v>0</v>
          </cell>
        </row>
        <row r="1188">
          <cell r="C1188" t="str">
            <v/>
          </cell>
          <cell r="F1188">
            <v>0</v>
          </cell>
          <cell r="G1188">
            <v>0</v>
          </cell>
        </row>
        <row r="1189">
          <cell r="C1189" t="str">
            <v/>
          </cell>
          <cell r="F1189">
            <v>0</v>
          </cell>
          <cell r="G1189">
            <v>0</v>
          </cell>
        </row>
        <row r="1190">
          <cell r="C1190" t="str">
            <v/>
          </cell>
          <cell r="F1190">
            <v>0</v>
          </cell>
          <cell r="G1190">
            <v>0</v>
          </cell>
        </row>
        <row r="1191">
          <cell r="C1191" t="str">
            <v/>
          </cell>
          <cell r="F1191">
            <v>0</v>
          </cell>
          <cell r="G1191">
            <v>0</v>
          </cell>
        </row>
        <row r="1192">
          <cell r="C1192" t="str">
            <v/>
          </cell>
          <cell r="F1192">
            <v>0</v>
          </cell>
          <cell r="G1192">
            <v>0</v>
          </cell>
        </row>
        <row r="1193">
          <cell r="C1193" t="str">
            <v/>
          </cell>
          <cell r="F1193">
            <v>0</v>
          </cell>
          <cell r="G1193">
            <v>0</v>
          </cell>
        </row>
        <row r="1194">
          <cell r="C1194" t="str">
            <v/>
          </cell>
          <cell r="F1194">
            <v>0</v>
          </cell>
          <cell r="G1194">
            <v>0</v>
          </cell>
        </row>
        <row r="1195">
          <cell r="C1195" t="str">
            <v/>
          </cell>
          <cell r="F1195">
            <v>0</v>
          </cell>
          <cell r="G1195">
            <v>0</v>
          </cell>
        </row>
        <row r="1196">
          <cell r="C1196" t="str">
            <v/>
          </cell>
          <cell r="F1196">
            <v>0</v>
          </cell>
          <cell r="G1196">
            <v>0</v>
          </cell>
        </row>
        <row r="1197">
          <cell r="C1197" t="str">
            <v/>
          </cell>
          <cell r="F1197">
            <v>0</v>
          </cell>
          <cell r="G1197">
            <v>0</v>
          </cell>
        </row>
        <row r="1198">
          <cell r="C1198" t="str">
            <v/>
          </cell>
          <cell r="F1198">
            <v>0</v>
          </cell>
          <cell r="G1198">
            <v>0</v>
          </cell>
        </row>
        <row r="1199">
          <cell r="C1199" t="str">
            <v/>
          </cell>
          <cell r="F1199">
            <v>0</v>
          </cell>
          <cell r="G1199">
            <v>0</v>
          </cell>
        </row>
        <row r="1200">
          <cell r="C1200" t="str">
            <v/>
          </cell>
          <cell r="F1200">
            <v>0</v>
          </cell>
          <cell r="G1200">
            <v>0</v>
          </cell>
        </row>
        <row r="1201">
          <cell r="C1201" t="str">
            <v/>
          </cell>
          <cell r="F1201">
            <v>0</v>
          </cell>
          <cell r="G1201">
            <v>0</v>
          </cell>
        </row>
        <row r="1202">
          <cell r="C1202" t="str">
            <v/>
          </cell>
          <cell r="F1202">
            <v>0</v>
          </cell>
          <cell r="G1202">
            <v>0</v>
          </cell>
        </row>
        <row r="1203">
          <cell r="C1203" t="str">
            <v/>
          </cell>
          <cell r="F1203">
            <v>0</v>
          </cell>
          <cell r="G1203">
            <v>0</v>
          </cell>
        </row>
        <row r="1204">
          <cell r="C1204" t="str">
            <v/>
          </cell>
          <cell r="F1204">
            <v>0</v>
          </cell>
          <cell r="G1204">
            <v>0</v>
          </cell>
        </row>
        <row r="1205">
          <cell r="C1205" t="str">
            <v/>
          </cell>
          <cell r="F1205">
            <v>0</v>
          </cell>
          <cell r="G1205">
            <v>0</v>
          </cell>
        </row>
        <row r="1206">
          <cell r="C1206" t="str">
            <v/>
          </cell>
          <cell r="F1206">
            <v>0</v>
          </cell>
          <cell r="G1206">
            <v>0</v>
          </cell>
        </row>
        <row r="1207">
          <cell r="C1207" t="str">
            <v/>
          </cell>
          <cell r="F1207">
            <v>0</v>
          </cell>
          <cell r="G1207">
            <v>0</v>
          </cell>
        </row>
        <row r="1208">
          <cell r="C1208" t="str">
            <v/>
          </cell>
          <cell r="F1208">
            <v>0</v>
          </cell>
          <cell r="G1208">
            <v>0</v>
          </cell>
        </row>
        <row r="1209">
          <cell r="C1209" t="str">
            <v/>
          </cell>
          <cell r="F1209">
            <v>0</v>
          </cell>
          <cell r="G1209">
            <v>0</v>
          </cell>
        </row>
        <row r="1210">
          <cell r="C1210" t="str">
            <v/>
          </cell>
          <cell r="F1210">
            <v>0</v>
          </cell>
          <cell r="G1210">
            <v>0</v>
          </cell>
        </row>
        <row r="1211">
          <cell r="C1211" t="str">
            <v/>
          </cell>
          <cell r="F1211">
            <v>0</v>
          </cell>
          <cell r="G1211">
            <v>0</v>
          </cell>
        </row>
        <row r="1212">
          <cell r="C1212" t="str">
            <v/>
          </cell>
          <cell r="F1212">
            <v>0</v>
          </cell>
          <cell r="G1212">
            <v>0</v>
          </cell>
        </row>
        <row r="1213">
          <cell r="C1213" t="str">
            <v/>
          </cell>
          <cell r="F1213">
            <v>0</v>
          </cell>
          <cell r="G1213">
            <v>0</v>
          </cell>
        </row>
        <row r="1214">
          <cell r="C1214" t="str">
            <v/>
          </cell>
          <cell r="F1214">
            <v>0</v>
          </cell>
          <cell r="G1214">
            <v>0</v>
          </cell>
        </row>
        <row r="1215">
          <cell r="C1215" t="str">
            <v/>
          </cell>
          <cell r="F1215">
            <v>0</v>
          </cell>
          <cell r="G1215">
            <v>0</v>
          </cell>
        </row>
        <row r="1216">
          <cell r="C1216" t="str">
            <v/>
          </cell>
          <cell r="F1216">
            <v>0</v>
          </cell>
          <cell r="G1216">
            <v>0</v>
          </cell>
        </row>
        <row r="1217">
          <cell r="C1217" t="str">
            <v/>
          </cell>
          <cell r="F1217">
            <v>0</v>
          </cell>
          <cell r="G1217">
            <v>0</v>
          </cell>
        </row>
        <row r="1218">
          <cell r="C1218" t="str">
            <v/>
          </cell>
          <cell r="F1218">
            <v>0</v>
          </cell>
          <cell r="G1218">
            <v>0</v>
          </cell>
        </row>
        <row r="1219">
          <cell r="C1219" t="str">
            <v/>
          </cell>
          <cell r="F1219">
            <v>0</v>
          </cell>
          <cell r="G1219">
            <v>0</v>
          </cell>
        </row>
        <row r="1220">
          <cell r="C1220" t="str">
            <v/>
          </cell>
          <cell r="F1220">
            <v>0</v>
          </cell>
          <cell r="G1220">
            <v>0</v>
          </cell>
        </row>
        <row r="1221">
          <cell r="C1221" t="str">
            <v/>
          </cell>
          <cell r="F1221">
            <v>0</v>
          </cell>
          <cell r="G1221">
            <v>0</v>
          </cell>
        </row>
        <row r="1222">
          <cell r="C1222" t="str">
            <v/>
          </cell>
          <cell r="F1222">
            <v>0</v>
          </cell>
          <cell r="G1222">
            <v>0</v>
          </cell>
        </row>
        <row r="1223">
          <cell r="C1223" t="str">
            <v/>
          </cell>
          <cell r="F1223">
            <v>0</v>
          </cell>
          <cell r="G1223">
            <v>0</v>
          </cell>
        </row>
        <row r="1224">
          <cell r="C1224" t="str">
            <v/>
          </cell>
          <cell r="F1224">
            <v>0</v>
          </cell>
          <cell r="G1224">
            <v>0</v>
          </cell>
        </row>
        <row r="1225">
          <cell r="C1225" t="str">
            <v/>
          </cell>
          <cell r="F1225">
            <v>0</v>
          </cell>
          <cell r="G1225">
            <v>0</v>
          </cell>
        </row>
        <row r="1226">
          <cell r="C1226" t="str">
            <v/>
          </cell>
          <cell r="F1226">
            <v>0</v>
          </cell>
          <cell r="G1226">
            <v>0</v>
          </cell>
        </row>
        <row r="1227">
          <cell r="C1227" t="str">
            <v/>
          </cell>
          <cell r="F1227">
            <v>0</v>
          </cell>
          <cell r="G1227">
            <v>0</v>
          </cell>
        </row>
        <row r="1228">
          <cell r="C1228" t="str">
            <v/>
          </cell>
          <cell r="F1228">
            <v>0</v>
          </cell>
          <cell r="G1228">
            <v>0</v>
          </cell>
        </row>
        <row r="1229">
          <cell r="C1229" t="str">
            <v/>
          </cell>
          <cell r="F1229">
            <v>0</v>
          </cell>
          <cell r="G1229">
            <v>0</v>
          </cell>
        </row>
        <row r="1230">
          <cell r="C1230" t="str">
            <v/>
          </cell>
          <cell r="F1230">
            <v>0</v>
          </cell>
          <cell r="G1230">
            <v>0</v>
          </cell>
        </row>
        <row r="1231">
          <cell r="C1231" t="str">
            <v/>
          </cell>
          <cell r="F1231">
            <v>0</v>
          </cell>
          <cell r="G1231">
            <v>0</v>
          </cell>
        </row>
        <row r="1232">
          <cell r="C1232" t="str">
            <v/>
          </cell>
          <cell r="F1232">
            <v>0</v>
          </cell>
          <cell r="G1232">
            <v>0</v>
          </cell>
        </row>
        <row r="1233">
          <cell r="C1233" t="str">
            <v/>
          </cell>
          <cell r="F1233">
            <v>0</v>
          </cell>
          <cell r="G1233">
            <v>0</v>
          </cell>
        </row>
        <row r="1234">
          <cell r="C1234" t="str">
            <v/>
          </cell>
          <cell r="F1234">
            <v>0</v>
          </cell>
          <cell r="G1234">
            <v>0</v>
          </cell>
        </row>
        <row r="1235">
          <cell r="C1235" t="str">
            <v/>
          </cell>
          <cell r="F1235">
            <v>0</v>
          </cell>
          <cell r="G1235">
            <v>0</v>
          </cell>
        </row>
        <row r="1236">
          <cell r="C1236" t="str">
            <v/>
          </cell>
          <cell r="F1236">
            <v>0</v>
          </cell>
          <cell r="G1236">
            <v>0</v>
          </cell>
        </row>
        <row r="1237">
          <cell r="C1237" t="str">
            <v/>
          </cell>
          <cell r="F1237">
            <v>0</v>
          </cell>
          <cell r="G1237">
            <v>0</v>
          </cell>
        </row>
        <row r="1238">
          <cell r="C1238" t="str">
            <v/>
          </cell>
          <cell r="F1238">
            <v>0</v>
          </cell>
          <cell r="G1238">
            <v>0</v>
          </cell>
        </row>
        <row r="1239">
          <cell r="C1239" t="str">
            <v/>
          </cell>
          <cell r="F1239">
            <v>0</v>
          </cell>
          <cell r="G1239">
            <v>0</v>
          </cell>
        </row>
        <row r="1240">
          <cell r="C1240" t="str">
            <v/>
          </cell>
          <cell r="F1240">
            <v>0</v>
          </cell>
          <cell r="G1240">
            <v>0</v>
          </cell>
        </row>
        <row r="1241">
          <cell r="C1241" t="str">
            <v/>
          </cell>
          <cell r="F1241">
            <v>0</v>
          </cell>
          <cell r="G1241">
            <v>0</v>
          </cell>
        </row>
        <row r="1242">
          <cell r="C1242" t="str">
            <v/>
          </cell>
          <cell r="F1242">
            <v>0</v>
          </cell>
          <cell r="G1242">
            <v>0</v>
          </cell>
        </row>
        <row r="1243">
          <cell r="C1243" t="str">
            <v/>
          </cell>
          <cell r="F1243">
            <v>0</v>
          </cell>
          <cell r="G1243">
            <v>0</v>
          </cell>
        </row>
        <row r="1244">
          <cell r="C1244" t="str">
            <v/>
          </cell>
          <cell r="F1244">
            <v>0</v>
          </cell>
          <cell r="G1244">
            <v>0</v>
          </cell>
        </row>
        <row r="1245">
          <cell r="C1245" t="str">
            <v/>
          </cell>
          <cell r="F1245">
            <v>0</v>
          </cell>
          <cell r="G1245">
            <v>0</v>
          </cell>
        </row>
        <row r="1246">
          <cell r="C1246" t="str">
            <v/>
          </cell>
          <cell r="F1246">
            <v>0</v>
          </cell>
          <cell r="G1246">
            <v>0</v>
          </cell>
        </row>
        <row r="1247">
          <cell r="C1247" t="str">
            <v/>
          </cell>
          <cell r="F1247">
            <v>0</v>
          </cell>
          <cell r="G1247">
            <v>0</v>
          </cell>
        </row>
        <row r="1248">
          <cell r="C1248" t="str">
            <v/>
          </cell>
          <cell r="F1248">
            <v>0</v>
          </cell>
          <cell r="G1248">
            <v>0</v>
          </cell>
        </row>
        <row r="1249">
          <cell r="C1249" t="str">
            <v/>
          </cell>
          <cell r="F1249">
            <v>0</v>
          </cell>
          <cell r="G1249">
            <v>0</v>
          </cell>
        </row>
        <row r="1250">
          <cell r="C1250" t="str">
            <v/>
          </cell>
          <cell r="F1250">
            <v>0</v>
          </cell>
          <cell r="G1250">
            <v>0</v>
          </cell>
        </row>
        <row r="1251">
          <cell r="C1251" t="str">
            <v/>
          </cell>
          <cell r="F1251">
            <v>0</v>
          </cell>
          <cell r="G1251">
            <v>0</v>
          </cell>
        </row>
        <row r="1252">
          <cell r="C1252" t="str">
            <v/>
          </cell>
          <cell r="F1252">
            <v>0</v>
          </cell>
          <cell r="G1252">
            <v>0</v>
          </cell>
        </row>
        <row r="1253">
          <cell r="C1253" t="str">
            <v/>
          </cell>
          <cell r="F1253">
            <v>0</v>
          </cell>
          <cell r="G1253">
            <v>0</v>
          </cell>
        </row>
        <row r="1254">
          <cell r="C1254" t="str">
            <v/>
          </cell>
          <cell r="F1254">
            <v>0</v>
          </cell>
          <cell r="G1254">
            <v>0</v>
          </cell>
        </row>
        <row r="1255">
          <cell r="C1255" t="str">
            <v/>
          </cell>
          <cell r="F1255">
            <v>0</v>
          </cell>
          <cell r="G1255">
            <v>0</v>
          </cell>
        </row>
        <row r="1256">
          <cell r="C1256" t="str">
            <v/>
          </cell>
          <cell r="F1256">
            <v>0</v>
          </cell>
          <cell r="G1256">
            <v>0</v>
          </cell>
        </row>
        <row r="1257">
          <cell r="C1257" t="str">
            <v/>
          </cell>
          <cell r="F1257">
            <v>0</v>
          </cell>
          <cell r="G1257">
            <v>0</v>
          </cell>
        </row>
        <row r="1258">
          <cell r="C1258" t="str">
            <v/>
          </cell>
          <cell r="F1258">
            <v>0</v>
          </cell>
          <cell r="G1258">
            <v>0</v>
          </cell>
        </row>
        <row r="1259">
          <cell r="C1259" t="str">
            <v/>
          </cell>
          <cell r="F1259">
            <v>0</v>
          </cell>
          <cell r="G1259">
            <v>0</v>
          </cell>
        </row>
        <row r="1260">
          <cell r="C1260" t="str">
            <v/>
          </cell>
          <cell r="F1260">
            <v>0</v>
          </cell>
          <cell r="G1260">
            <v>0</v>
          </cell>
        </row>
        <row r="1261">
          <cell r="C1261" t="str">
            <v/>
          </cell>
          <cell r="F1261">
            <v>0</v>
          </cell>
          <cell r="G1261">
            <v>0</v>
          </cell>
        </row>
        <row r="1262">
          <cell r="C1262" t="str">
            <v/>
          </cell>
          <cell r="F1262">
            <v>0</v>
          </cell>
          <cell r="G1262">
            <v>0</v>
          </cell>
        </row>
        <row r="1263">
          <cell r="C1263" t="str">
            <v/>
          </cell>
          <cell r="F1263">
            <v>0</v>
          </cell>
          <cell r="G1263">
            <v>0</v>
          </cell>
        </row>
        <row r="1264">
          <cell r="C1264" t="str">
            <v/>
          </cell>
          <cell r="F1264">
            <v>0</v>
          </cell>
          <cell r="G1264">
            <v>0</v>
          </cell>
        </row>
        <row r="1265">
          <cell r="C1265" t="str">
            <v/>
          </cell>
          <cell r="F1265">
            <v>0</v>
          </cell>
          <cell r="G1265">
            <v>0</v>
          </cell>
        </row>
        <row r="1266">
          <cell r="C1266" t="str">
            <v/>
          </cell>
          <cell r="F1266">
            <v>0</v>
          </cell>
          <cell r="G1266">
            <v>0</v>
          </cell>
        </row>
        <row r="1267">
          <cell r="C1267" t="str">
            <v/>
          </cell>
          <cell r="F1267">
            <v>0</v>
          </cell>
          <cell r="G1267">
            <v>0</v>
          </cell>
        </row>
        <row r="1268">
          <cell r="C1268" t="str">
            <v/>
          </cell>
          <cell r="F1268">
            <v>0</v>
          </cell>
          <cell r="G1268">
            <v>0</v>
          </cell>
        </row>
        <row r="1269">
          <cell r="C1269" t="str">
            <v/>
          </cell>
          <cell r="F1269">
            <v>0</v>
          </cell>
          <cell r="G1269">
            <v>0</v>
          </cell>
        </row>
        <row r="1270">
          <cell r="C1270" t="str">
            <v/>
          </cell>
          <cell r="F1270">
            <v>0</v>
          </cell>
          <cell r="G1270">
            <v>0</v>
          </cell>
        </row>
        <row r="1271">
          <cell r="C1271" t="str">
            <v/>
          </cell>
          <cell r="F1271">
            <v>0</v>
          </cell>
          <cell r="G1271">
            <v>0</v>
          </cell>
        </row>
        <row r="1272">
          <cell r="C1272" t="str">
            <v/>
          </cell>
          <cell r="F1272">
            <v>0</v>
          </cell>
          <cell r="G1272">
            <v>0</v>
          </cell>
        </row>
        <row r="1273">
          <cell r="C1273" t="str">
            <v/>
          </cell>
          <cell r="F1273">
            <v>0</v>
          </cell>
          <cell r="G1273">
            <v>0</v>
          </cell>
        </row>
        <row r="1274">
          <cell r="C1274" t="str">
            <v/>
          </cell>
          <cell r="F1274">
            <v>0</v>
          </cell>
          <cell r="G1274">
            <v>0</v>
          </cell>
        </row>
        <row r="1275">
          <cell r="C1275" t="str">
            <v/>
          </cell>
          <cell r="F1275">
            <v>0</v>
          </cell>
          <cell r="G1275">
            <v>0</v>
          </cell>
        </row>
        <row r="1276">
          <cell r="C1276" t="str">
            <v/>
          </cell>
          <cell r="F1276">
            <v>0</v>
          </cell>
          <cell r="G1276">
            <v>0</v>
          </cell>
        </row>
        <row r="1277">
          <cell r="C1277" t="str">
            <v/>
          </cell>
          <cell r="F1277">
            <v>0</v>
          </cell>
          <cell r="G1277">
            <v>0</v>
          </cell>
        </row>
        <row r="1278">
          <cell r="C1278" t="str">
            <v/>
          </cell>
          <cell r="F1278">
            <v>0</v>
          </cell>
          <cell r="G1278">
            <v>0</v>
          </cell>
        </row>
        <row r="1279">
          <cell r="C1279" t="str">
            <v/>
          </cell>
          <cell r="F1279">
            <v>0</v>
          </cell>
          <cell r="G1279">
            <v>0</v>
          </cell>
        </row>
        <row r="1280">
          <cell r="C1280" t="str">
            <v/>
          </cell>
          <cell r="F1280">
            <v>0</v>
          </cell>
          <cell r="G1280">
            <v>0</v>
          </cell>
        </row>
        <row r="1281">
          <cell r="C1281" t="str">
            <v/>
          </cell>
          <cell r="F1281">
            <v>0</v>
          </cell>
          <cell r="G1281">
            <v>0</v>
          </cell>
        </row>
        <row r="1282">
          <cell r="C1282" t="str">
            <v/>
          </cell>
          <cell r="F1282">
            <v>0</v>
          </cell>
          <cell r="G1282">
            <v>0</v>
          </cell>
        </row>
        <row r="1283">
          <cell r="C1283" t="str">
            <v/>
          </cell>
          <cell r="F1283">
            <v>0</v>
          </cell>
          <cell r="G1283">
            <v>0</v>
          </cell>
        </row>
        <row r="1284">
          <cell r="C1284" t="str">
            <v/>
          </cell>
          <cell r="F1284">
            <v>0</v>
          </cell>
          <cell r="G1284">
            <v>0</v>
          </cell>
        </row>
        <row r="1285">
          <cell r="C1285" t="str">
            <v/>
          </cell>
          <cell r="F1285">
            <v>0</v>
          </cell>
          <cell r="G1285">
            <v>0</v>
          </cell>
        </row>
        <row r="1286">
          <cell r="C1286" t="str">
            <v/>
          </cell>
          <cell r="F1286">
            <v>0</v>
          </cell>
          <cell r="G1286">
            <v>0</v>
          </cell>
        </row>
        <row r="1287">
          <cell r="C1287" t="str">
            <v/>
          </cell>
          <cell r="F1287">
            <v>0</v>
          </cell>
          <cell r="G1287">
            <v>0</v>
          </cell>
        </row>
        <row r="1288">
          <cell r="C1288" t="str">
            <v/>
          </cell>
          <cell r="F1288">
            <v>0</v>
          </cell>
          <cell r="G1288">
            <v>0</v>
          </cell>
        </row>
        <row r="1289">
          <cell r="C1289" t="str">
            <v/>
          </cell>
          <cell r="F1289">
            <v>0</v>
          </cell>
          <cell r="G1289">
            <v>0</v>
          </cell>
        </row>
        <row r="1290">
          <cell r="C1290" t="str">
            <v/>
          </cell>
          <cell r="F1290">
            <v>0</v>
          </cell>
          <cell r="G1290">
            <v>0</v>
          </cell>
        </row>
        <row r="1291">
          <cell r="C1291" t="str">
            <v/>
          </cell>
          <cell r="F1291">
            <v>0</v>
          </cell>
          <cell r="G1291">
            <v>0</v>
          </cell>
        </row>
        <row r="1292">
          <cell r="C1292" t="str">
            <v/>
          </cell>
          <cell r="F1292">
            <v>0</v>
          </cell>
          <cell r="G1292">
            <v>0</v>
          </cell>
        </row>
        <row r="1293">
          <cell r="C1293" t="str">
            <v/>
          </cell>
          <cell r="F1293">
            <v>0</v>
          </cell>
          <cell r="G1293">
            <v>0</v>
          </cell>
        </row>
        <row r="1294">
          <cell r="C1294" t="str">
            <v/>
          </cell>
          <cell r="F1294">
            <v>0</v>
          </cell>
          <cell r="G1294">
            <v>0</v>
          </cell>
        </row>
        <row r="1295">
          <cell r="C1295" t="str">
            <v/>
          </cell>
          <cell r="F1295">
            <v>0</v>
          </cell>
          <cell r="G1295">
            <v>0</v>
          </cell>
        </row>
        <row r="1296">
          <cell r="C1296" t="str">
            <v/>
          </cell>
          <cell r="F1296">
            <v>0</v>
          </cell>
          <cell r="G1296">
            <v>0</v>
          </cell>
        </row>
        <row r="1297">
          <cell r="C1297" t="str">
            <v/>
          </cell>
          <cell r="F1297">
            <v>0</v>
          </cell>
          <cell r="G1297">
            <v>0</v>
          </cell>
        </row>
        <row r="1298">
          <cell r="C1298" t="str">
            <v/>
          </cell>
          <cell r="F1298">
            <v>0</v>
          </cell>
          <cell r="G1298">
            <v>0</v>
          </cell>
        </row>
        <row r="1299">
          <cell r="C1299" t="str">
            <v/>
          </cell>
          <cell r="F1299">
            <v>0</v>
          </cell>
          <cell r="G1299">
            <v>0</v>
          </cell>
        </row>
        <row r="1300">
          <cell r="C1300" t="str">
            <v/>
          </cell>
          <cell r="F1300">
            <v>0</v>
          </cell>
          <cell r="G1300">
            <v>0</v>
          </cell>
        </row>
        <row r="1301">
          <cell r="C1301" t="str">
            <v/>
          </cell>
          <cell r="F1301">
            <v>0</v>
          </cell>
          <cell r="G1301">
            <v>0</v>
          </cell>
        </row>
        <row r="1302">
          <cell r="C1302" t="str">
            <v/>
          </cell>
          <cell r="F1302">
            <v>0</v>
          </cell>
          <cell r="G1302">
            <v>0</v>
          </cell>
        </row>
        <row r="1303">
          <cell r="C1303" t="str">
            <v/>
          </cell>
          <cell r="F1303">
            <v>0</v>
          </cell>
          <cell r="G1303">
            <v>0</v>
          </cell>
        </row>
        <row r="1304">
          <cell r="C1304" t="str">
            <v/>
          </cell>
          <cell r="F1304">
            <v>0</v>
          </cell>
          <cell r="G1304">
            <v>0</v>
          </cell>
        </row>
        <row r="1305">
          <cell r="C1305" t="str">
            <v/>
          </cell>
          <cell r="F1305">
            <v>0</v>
          </cell>
          <cell r="G1305">
            <v>0</v>
          </cell>
        </row>
        <row r="1306">
          <cell r="C1306" t="str">
            <v/>
          </cell>
          <cell r="F1306">
            <v>0</v>
          </cell>
          <cell r="G1306">
            <v>0</v>
          </cell>
        </row>
        <row r="1307">
          <cell r="C1307" t="str">
            <v/>
          </cell>
          <cell r="F1307">
            <v>0</v>
          </cell>
          <cell r="G1307">
            <v>0</v>
          </cell>
        </row>
        <row r="1308">
          <cell r="C1308" t="str">
            <v/>
          </cell>
          <cell r="F1308">
            <v>0</v>
          </cell>
          <cell r="G1308">
            <v>0</v>
          </cell>
        </row>
        <row r="1309">
          <cell r="C1309" t="str">
            <v/>
          </cell>
          <cell r="F1309">
            <v>0</v>
          </cell>
          <cell r="G1309">
            <v>0</v>
          </cell>
        </row>
        <row r="1310">
          <cell r="C1310" t="str">
            <v/>
          </cell>
          <cell r="F1310">
            <v>0</v>
          </cell>
          <cell r="G1310">
            <v>0</v>
          </cell>
        </row>
        <row r="1311">
          <cell r="C1311" t="str">
            <v/>
          </cell>
          <cell r="F1311">
            <v>0</v>
          </cell>
          <cell r="G1311">
            <v>0</v>
          </cell>
        </row>
        <row r="1312">
          <cell r="C1312" t="str">
            <v/>
          </cell>
          <cell r="F1312">
            <v>0</v>
          </cell>
          <cell r="G1312">
            <v>0</v>
          </cell>
        </row>
        <row r="1313">
          <cell r="C1313" t="str">
            <v/>
          </cell>
          <cell r="F1313">
            <v>0</v>
          </cell>
          <cell r="G1313">
            <v>0</v>
          </cell>
        </row>
        <row r="1314">
          <cell r="C1314" t="str">
            <v/>
          </cell>
          <cell r="F1314">
            <v>0</v>
          </cell>
          <cell r="G1314">
            <v>0</v>
          </cell>
        </row>
        <row r="1315">
          <cell r="C1315" t="str">
            <v/>
          </cell>
          <cell r="F1315">
            <v>0</v>
          </cell>
          <cell r="G1315">
            <v>0</v>
          </cell>
        </row>
        <row r="1316">
          <cell r="C1316" t="str">
            <v/>
          </cell>
          <cell r="F1316">
            <v>0</v>
          </cell>
          <cell r="G1316">
            <v>0</v>
          </cell>
        </row>
        <row r="1317">
          <cell r="C1317" t="str">
            <v/>
          </cell>
          <cell r="F1317">
            <v>0</v>
          </cell>
          <cell r="G1317">
            <v>0</v>
          </cell>
        </row>
        <row r="1318">
          <cell r="C1318" t="str">
            <v/>
          </cell>
          <cell r="F1318">
            <v>0</v>
          </cell>
          <cell r="G1318">
            <v>0</v>
          </cell>
        </row>
        <row r="1319">
          <cell r="C1319" t="str">
            <v/>
          </cell>
          <cell r="F1319">
            <v>0</v>
          </cell>
          <cell r="G1319">
            <v>0</v>
          </cell>
        </row>
        <row r="1320">
          <cell r="C1320" t="str">
            <v/>
          </cell>
          <cell r="F1320">
            <v>0</v>
          </cell>
          <cell r="G1320">
            <v>0</v>
          </cell>
        </row>
        <row r="1321">
          <cell r="C1321" t="str">
            <v/>
          </cell>
          <cell r="F1321">
            <v>0</v>
          </cell>
          <cell r="G1321">
            <v>0</v>
          </cell>
        </row>
        <row r="1322">
          <cell r="C1322" t="str">
            <v/>
          </cell>
          <cell r="F1322">
            <v>0</v>
          </cell>
          <cell r="G1322">
            <v>0</v>
          </cell>
        </row>
        <row r="1323">
          <cell r="C1323" t="str">
            <v/>
          </cell>
          <cell r="F1323">
            <v>0</v>
          </cell>
          <cell r="G1323">
            <v>0</v>
          </cell>
        </row>
        <row r="1324">
          <cell r="C1324" t="str">
            <v/>
          </cell>
          <cell r="F1324">
            <v>0</v>
          </cell>
          <cell r="G1324">
            <v>0</v>
          </cell>
        </row>
        <row r="1325">
          <cell r="C1325" t="str">
            <v/>
          </cell>
          <cell r="F1325">
            <v>0</v>
          </cell>
          <cell r="G1325">
            <v>0</v>
          </cell>
        </row>
        <row r="1326">
          <cell r="C1326" t="str">
            <v/>
          </cell>
          <cell r="F1326">
            <v>0</v>
          </cell>
          <cell r="G1326">
            <v>0</v>
          </cell>
        </row>
        <row r="1327">
          <cell r="C1327" t="str">
            <v/>
          </cell>
          <cell r="F1327">
            <v>0</v>
          </cell>
          <cell r="G1327">
            <v>0</v>
          </cell>
        </row>
        <row r="1328">
          <cell r="C1328" t="str">
            <v/>
          </cell>
          <cell r="F1328">
            <v>0</v>
          </cell>
          <cell r="G1328">
            <v>0</v>
          </cell>
        </row>
        <row r="1329">
          <cell r="C1329" t="str">
            <v/>
          </cell>
          <cell r="F1329">
            <v>0</v>
          </cell>
          <cell r="G1329">
            <v>0</v>
          </cell>
        </row>
        <row r="1330">
          <cell r="C1330" t="str">
            <v/>
          </cell>
          <cell r="F1330">
            <v>0</v>
          </cell>
          <cell r="G1330">
            <v>0</v>
          </cell>
        </row>
        <row r="1331">
          <cell r="C1331" t="str">
            <v/>
          </cell>
          <cell r="F1331">
            <v>0</v>
          </cell>
          <cell r="G1331">
            <v>0</v>
          </cell>
        </row>
        <row r="1332">
          <cell r="C1332" t="str">
            <v/>
          </cell>
          <cell r="F1332">
            <v>0</v>
          </cell>
          <cell r="G1332">
            <v>0</v>
          </cell>
        </row>
        <row r="1333">
          <cell r="C1333" t="str">
            <v/>
          </cell>
          <cell r="F1333">
            <v>0</v>
          </cell>
          <cell r="G1333">
            <v>0</v>
          </cell>
        </row>
        <row r="1334">
          <cell r="C1334" t="str">
            <v/>
          </cell>
          <cell r="F1334">
            <v>0</v>
          </cell>
          <cell r="G1334">
            <v>0</v>
          </cell>
        </row>
        <row r="1335">
          <cell r="C1335" t="str">
            <v/>
          </cell>
          <cell r="F1335">
            <v>0</v>
          </cell>
          <cell r="G1335">
            <v>0</v>
          </cell>
        </row>
        <row r="1336">
          <cell r="C1336" t="str">
            <v/>
          </cell>
          <cell r="F1336">
            <v>0</v>
          </cell>
          <cell r="G1336">
            <v>0</v>
          </cell>
        </row>
        <row r="1337">
          <cell r="C1337" t="str">
            <v/>
          </cell>
          <cell r="F1337">
            <v>0</v>
          </cell>
          <cell r="G1337">
            <v>0</v>
          </cell>
        </row>
        <row r="1338">
          <cell r="C1338" t="str">
            <v/>
          </cell>
          <cell r="F1338">
            <v>0</v>
          </cell>
          <cell r="G1338">
            <v>0</v>
          </cell>
        </row>
        <row r="1339">
          <cell r="C1339" t="str">
            <v/>
          </cell>
          <cell r="F1339">
            <v>0</v>
          </cell>
          <cell r="G1339">
            <v>0</v>
          </cell>
        </row>
        <row r="1340">
          <cell r="C1340" t="str">
            <v/>
          </cell>
          <cell r="F1340">
            <v>0</v>
          </cell>
          <cell r="G1340">
            <v>0</v>
          </cell>
        </row>
        <row r="1341">
          <cell r="C1341" t="str">
            <v/>
          </cell>
          <cell r="F1341">
            <v>0</v>
          </cell>
          <cell r="G1341">
            <v>0</v>
          </cell>
        </row>
        <row r="1342">
          <cell r="C1342" t="str">
            <v/>
          </cell>
          <cell r="F1342">
            <v>0</v>
          </cell>
          <cell r="G1342">
            <v>0</v>
          </cell>
        </row>
        <row r="1343">
          <cell r="C1343" t="str">
            <v/>
          </cell>
          <cell r="F1343">
            <v>0</v>
          </cell>
          <cell r="G1343">
            <v>0</v>
          </cell>
        </row>
        <row r="1344">
          <cell r="C1344" t="str">
            <v/>
          </cell>
          <cell r="F1344">
            <v>0</v>
          </cell>
          <cell r="G1344">
            <v>0</v>
          </cell>
        </row>
        <row r="1345">
          <cell r="C1345" t="str">
            <v/>
          </cell>
          <cell r="F1345">
            <v>0</v>
          </cell>
          <cell r="G1345">
            <v>0</v>
          </cell>
        </row>
        <row r="1346">
          <cell r="C1346" t="str">
            <v/>
          </cell>
          <cell r="F1346">
            <v>0</v>
          </cell>
          <cell r="G1346">
            <v>0</v>
          </cell>
        </row>
        <row r="1347">
          <cell r="C1347" t="str">
            <v/>
          </cell>
          <cell r="F1347">
            <v>0</v>
          </cell>
          <cell r="G1347">
            <v>0</v>
          </cell>
        </row>
        <row r="1348">
          <cell r="C1348" t="str">
            <v/>
          </cell>
          <cell r="F1348">
            <v>0</v>
          </cell>
          <cell r="G1348">
            <v>0</v>
          </cell>
        </row>
        <row r="1349">
          <cell r="C1349" t="str">
            <v/>
          </cell>
          <cell r="F1349">
            <v>0</v>
          </cell>
          <cell r="G1349">
            <v>0</v>
          </cell>
        </row>
        <row r="1350">
          <cell r="C1350" t="str">
            <v/>
          </cell>
          <cell r="F1350">
            <v>0</v>
          </cell>
          <cell r="G1350">
            <v>0</v>
          </cell>
        </row>
        <row r="1351">
          <cell r="C1351" t="str">
            <v/>
          </cell>
          <cell r="F1351">
            <v>0</v>
          </cell>
          <cell r="G1351">
            <v>0</v>
          </cell>
        </row>
        <row r="1352">
          <cell r="C1352" t="str">
            <v/>
          </cell>
          <cell r="F1352">
            <v>0</v>
          </cell>
          <cell r="G1352">
            <v>0</v>
          </cell>
        </row>
        <row r="1353">
          <cell r="C1353" t="str">
            <v/>
          </cell>
          <cell r="F1353">
            <v>0</v>
          </cell>
          <cell r="G1353">
            <v>0</v>
          </cell>
        </row>
        <row r="1354">
          <cell r="C1354" t="str">
            <v/>
          </cell>
          <cell r="F1354">
            <v>0</v>
          </cell>
          <cell r="G1354">
            <v>0</v>
          </cell>
        </row>
        <row r="1355">
          <cell r="C1355" t="str">
            <v/>
          </cell>
          <cell r="F1355">
            <v>0</v>
          </cell>
          <cell r="G1355">
            <v>0</v>
          </cell>
        </row>
        <row r="1356">
          <cell r="C1356" t="str">
            <v/>
          </cell>
          <cell r="F1356">
            <v>0</v>
          </cell>
          <cell r="G1356">
            <v>0</v>
          </cell>
        </row>
        <row r="1357">
          <cell r="C1357" t="str">
            <v/>
          </cell>
          <cell r="F1357">
            <v>0</v>
          </cell>
          <cell r="G1357">
            <v>0</v>
          </cell>
        </row>
        <row r="1358">
          <cell r="C1358" t="str">
            <v/>
          </cell>
          <cell r="F1358">
            <v>0</v>
          </cell>
          <cell r="G1358">
            <v>0</v>
          </cell>
        </row>
        <row r="1359">
          <cell r="C1359" t="str">
            <v/>
          </cell>
          <cell r="F1359">
            <v>0</v>
          </cell>
          <cell r="G1359">
            <v>0</v>
          </cell>
        </row>
        <row r="1360">
          <cell r="C1360" t="str">
            <v/>
          </cell>
          <cell r="F1360">
            <v>0</v>
          </cell>
          <cell r="G1360">
            <v>0</v>
          </cell>
        </row>
        <row r="1361">
          <cell r="C1361" t="str">
            <v/>
          </cell>
          <cell r="F1361">
            <v>0</v>
          </cell>
          <cell r="G1361">
            <v>0</v>
          </cell>
        </row>
        <row r="1362">
          <cell r="C1362" t="str">
            <v/>
          </cell>
          <cell r="F1362">
            <v>0</v>
          </cell>
          <cell r="G1362">
            <v>0</v>
          </cell>
        </row>
        <row r="1363">
          <cell r="C1363" t="str">
            <v/>
          </cell>
          <cell r="F1363">
            <v>0</v>
          </cell>
          <cell r="G1363">
            <v>0</v>
          </cell>
        </row>
        <row r="1364">
          <cell r="C1364" t="str">
            <v/>
          </cell>
          <cell r="F1364">
            <v>0</v>
          </cell>
          <cell r="G1364">
            <v>0</v>
          </cell>
        </row>
        <row r="1365">
          <cell r="C1365" t="str">
            <v/>
          </cell>
          <cell r="F1365">
            <v>0</v>
          </cell>
          <cell r="G1365">
            <v>0</v>
          </cell>
        </row>
        <row r="1366">
          <cell r="C1366" t="str">
            <v/>
          </cell>
          <cell r="F1366">
            <v>0</v>
          </cell>
          <cell r="G1366">
            <v>0</v>
          </cell>
        </row>
        <row r="1367">
          <cell r="C1367" t="str">
            <v/>
          </cell>
          <cell r="F1367">
            <v>0</v>
          </cell>
          <cell r="G1367">
            <v>0</v>
          </cell>
        </row>
        <row r="1368">
          <cell r="C1368" t="str">
            <v/>
          </cell>
          <cell r="F1368">
            <v>0</v>
          </cell>
          <cell r="G1368">
            <v>0</v>
          </cell>
        </row>
        <row r="1369">
          <cell r="C1369" t="str">
            <v/>
          </cell>
          <cell r="F1369">
            <v>0</v>
          </cell>
          <cell r="G1369">
            <v>0</v>
          </cell>
        </row>
        <row r="1370">
          <cell r="C1370" t="str">
            <v/>
          </cell>
          <cell r="F1370">
            <v>0</v>
          </cell>
          <cell r="G1370">
            <v>0</v>
          </cell>
        </row>
        <row r="1371">
          <cell r="C1371" t="str">
            <v/>
          </cell>
          <cell r="F1371">
            <v>0</v>
          </cell>
          <cell r="G1371">
            <v>0</v>
          </cell>
        </row>
        <row r="1372">
          <cell r="C1372" t="str">
            <v/>
          </cell>
          <cell r="F1372">
            <v>0</v>
          </cell>
          <cell r="G1372">
            <v>0</v>
          </cell>
        </row>
        <row r="1373">
          <cell r="C1373" t="str">
            <v/>
          </cell>
          <cell r="F1373">
            <v>0</v>
          </cell>
          <cell r="G1373">
            <v>0</v>
          </cell>
        </row>
        <row r="1374">
          <cell r="C1374" t="str">
            <v/>
          </cell>
          <cell r="F1374">
            <v>0</v>
          </cell>
          <cell r="G1374">
            <v>0</v>
          </cell>
        </row>
        <row r="1375">
          <cell r="C1375" t="str">
            <v/>
          </cell>
          <cell r="F1375">
            <v>0</v>
          </cell>
          <cell r="G1375">
            <v>0</v>
          </cell>
        </row>
        <row r="1376">
          <cell r="C1376" t="str">
            <v/>
          </cell>
          <cell r="F1376">
            <v>0</v>
          </cell>
          <cell r="G1376">
            <v>0</v>
          </cell>
        </row>
        <row r="1377">
          <cell r="C1377" t="str">
            <v/>
          </cell>
          <cell r="F1377">
            <v>0</v>
          </cell>
          <cell r="G1377">
            <v>0</v>
          </cell>
        </row>
        <row r="1378">
          <cell r="C1378" t="str">
            <v/>
          </cell>
          <cell r="F1378">
            <v>0</v>
          </cell>
          <cell r="G1378">
            <v>0</v>
          </cell>
        </row>
        <row r="1379">
          <cell r="C1379" t="str">
            <v/>
          </cell>
          <cell r="F1379">
            <v>0</v>
          </cell>
          <cell r="G1379">
            <v>0</v>
          </cell>
        </row>
        <row r="1380">
          <cell r="C1380" t="str">
            <v/>
          </cell>
          <cell r="F1380">
            <v>0</v>
          </cell>
          <cell r="G1380">
            <v>0</v>
          </cell>
        </row>
        <row r="1381">
          <cell r="C1381" t="str">
            <v/>
          </cell>
          <cell r="F1381">
            <v>0</v>
          </cell>
          <cell r="G1381">
            <v>0</v>
          </cell>
        </row>
        <row r="1382">
          <cell r="C1382" t="str">
            <v/>
          </cell>
          <cell r="F1382">
            <v>0</v>
          </cell>
          <cell r="G1382">
            <v>0</v>
          </cell>
        </row>
        <row r="1383">
          <cell r="C1383" t="str">
            <v/>
          </cell>
          <cell r="F1383">
            <v>0</v>
          </cell>
          <cell r="G1383">
            <v>0</v>
          </cell>
        </row>
        <row r="1384">
          <cell r="C1384" t="str">
            <v/>
          </cell>
          <cell r="F1384">
            <v>0</v>
          </cell>
          <cell r="G1384">
            <v>0</v>
          </cell>
        </row>
        <row r="1385">
          <cell r="C1385" t="str">
            <v/>
          </cell>
          <cell r="F1385">
            <v>0</v>
          </cell>
          <cell r="G1385">
            <v>0</v>
          </cell>
        </row>
        <row r="1386">
          <cell r="C1386" t="str">
            <v/>
          </cell>
          <cell r="F1386">
            <v>0</v>
          </cell>
          <cell r="G1386">
            <v>0</v>
          </cell>
        </row>
        <row r="1387">
          <cell r="C1387" t="str">
            <v/>
          </cell>
          <cell r="F1387">
            <v>0</v>
          </cell>
          <cell r="G1387">
            <v>0</v>
          </cell>
        </row>
        <row r="1388">
          <cell r="C1388" t="str">
            <v/>
          </cell>
          <cell r="F1388">
            <v>0</v>
          </cell>
          <cell r="G1388">
            <v>0</v>
          </cell>
        </row>
        <row r="1389">
          <cell r="C1389" t="str">
            <v/>
          </cell>
          <cell r="F1389">
            <v>0</v>
          </cell>
          <cell r="G1389">
            <v>0</v>
          </cell>
        </row>
        <row r="1390">
          <cell r="C1390" t="str">
            <v/>
          </cell>
          <cell r="F1390">
            <v>0</v>
          </cell>
          <cell r="G1390">
            <v>0</v>
          </cell>
        </row>
        <row r="1391">
          <cell r="C1391" t="str">
            <v/>
          </cell>
          <cell r="F1391">
            <v>0</v>
          </cell>
          <cell r="G1391">
            <v>0</v>
          </cell>
        </row>
        <row r="1392">
          <cell r="C1392" t="str">
            <v/>
          </cell>
          <cell r="F1392">
            <v>0</v>
          </cell>
          <cell r="G1392">
            <v>0</v>
          </cell>
        </row>
        <row r="1393">
          <cell r="C1393" t="str">
            <v/>
          </cell>
          <cell r="F1393">
            <v>0</v>
          </cell>
          <cell r="G1393">
            <v>0</v>
          </cell>
        </row>
        <row r="1394">
          <cell r="C1394" t="str">
            <v/>
          </cell>
          <cell r="F1394">
            <v>0</v>
          </cell>
          <cell r="G1394">
            <v>0</v>
          </cell>
        </row>
        <row r="1395">
          <cell r="C1395" t="str">
            <v/>
          </cell>
          <cell r="F1395">
            <v>0</v>
          </cell>
          <cell r="G1395">
            <v>0</v>
          </cell>
        </row>
        <row r="1396">
          <cell r="C1396" t="str">
            <v/>
          </cell>
          <cell r="F1396">
            <v>0</v>
          </cell>
          <cell r="G1396">
            <v>0</v>
          </cell>
        </row>
        <row r="1397">
          <cell r="C1397" t="str">
            <v/>
          </cell>
          <cell r="F1397">
            <v>0</v>
          </cell>
          <cell r="G1397">
            <v>0</v>
          </cell>
        </row>
        <row r="1398">
          <cell r="C1398" t="str">
            <v/>
          </cell>
          <cell r="F1398">
            <v>0</v>
          </cell>
          <cell r="G1398">
            <v>0</v>
          </cell>
        </row>
        <row r="1399">
          <cell r="C1399" t="str">
            <v/>
          </cell>
          <cell r="F1399">
            <v>0</v>
          </cell>
          <cell r="G1399">
            <v>0</v>
          </cell>
        </row>
        <row r="1400">
          <cell r="C1400" t="str">
            <v/>
          </cell>
          <cell r="F1400">
            <v>0</v>
          </cell>
          <cell r="G1400">
            <v>0</v>
          </cell>
        </row>
        <row r="1401">
          <cell r="C1401" t="str">
            <v/>
          </cell>
          <cell r="F1401">
            <v>0</v>
          </cell>
          <cell r="G1401">
            <v>0</v>
          </cell>
        </row>
        <row r="1402">
          <cell r="C1402" t="str">
            <v/>
          </cell>
          <cell r="F1402">
            <v>0</v>
          </cell>
          <cell r="G1402">
            <v>0</v>
          </cell>
        </row>
        <row r="1403">
          <cell r="C1403" t="str">
            <v/>
          </cell>
          <cell r="F1403">
            <v>0</v>
          </cell>
          <cell r="G1403">
            <v>0</v>
          </cell>
        </row>
        <row r="1404">
          <cell r="C1404" t="str">
            <v/>
          </cell>
          <cell r="F1404">
            <v>0</v>
          </cell>
          <cell r="G1404">
            <v>0</v>
          </cell>
        </row>
        <row r="1405">
          <cell r="C1405" t="str">
            <v/>
          </cell>
          <cell r="F1405">
            <v>0</v>
          </cell>
          <cell r="G1405">
            <v>0</v>
          </cell>
        </row>
        <row r="1406">
          <cell r="C1406" t="str">
            <v/>
          </cell>
          <cell r="F1406">
            <v>0</v>
          </cell>
          <cell r="G1406">
            <v>0</v>
          </cell>
        </row>
        <row r="1407">
          <cell r="C1407" t="str">
            <v/>
          </cell>
          <cell r="F1407">
            <v>0</v>
          </cell>
          <cell r="G1407">
            <v>0</v>
          </cell>
        </row>
        <row r="1408">
          <cell r="C1408" t="str">
            <v/>
          </cell>
          <cell r="F1408">
            <v>0</v>
          </cell>
          <cell r="G1408">
            <v>0</v>
          </cell>
        </row>
        <row r="1409">
          <cell r="C1409" t="str">
            <v/>
          </cell>
          <cell r="F1409">
            <v>0</v>
          </cell>
          <cell r="G1409">
            <v>0</v>
          </cell>
        </row>
        <row r="1410">
          <cell r="C1410" t="str">
            <v/>
          </cell>
          <cell r="F1410">
            <v>0</v>
          </cell>
          <cell r="G1410">
            <v>0</v>
          </cell>
        </row>
        <row r="1411">
          <cell r="C1411" t="str">
            <v/>
          </cell>
          <cell r="F1411">
            <v>0</v>
          </cell>
          <cell r="G1411">
            <v>0</v>
          </cell>
        </row>
        <row r="1412">
          <cell r="C1412" t="str">
            <v/>
          </cell>
          <cell r="F1412">
            <v>0</v>
          </cell>
          <cell r="G1412">
            <v>0</v>
          </cell>
        </row>
        <row r="1413">
          <cell r="C1413" t="str">
            <v/>
          </cell>
          <cell r="F1413">
            <v>0</v>
          </cell>
          <cell r="G1413">
            <v>0</v>
          </cell>
        </row>
        <row r="1414">
          <cell r="C1414" t="str">
            <v/>
          </cell>
          <cell r="F1414">
            <v>0</v>
          </cell>
          <cell r="G1414">
            <v>0</v>
          </cell>
        </row>
        <row r="1415">
          <cell r="C1415" t="str">
            <v/>
          </cell>
          <cell r="F1415">
            <v>0</v>
          </cell>
          <cell r="G1415">
            <v>0</v>
          </cell>
        </row>
        <row r="1416">
          <cell r="C1416" t="str">
            <v/>
          </cell>
          <cell r="F1416">
            <v>0</v>
          </cell>
          <cell r="G1416">
            <v>0</v>
          </cell>
        </row>
        <row r="1417">
          <cell r="C1417" t="str">
            <v/>
          </cell>
          <cell r="F1417">
            <v>0</v>
          </cell>
          <cell r="G1417">
            <v>0</v>
          </cell>
        </row>
        <row r="1418">
          <cell r="C1418" t="str">
            <v/>
          </cell>
          <cell r="F1418">
            <v>0</v>
          </cell>
          <cell r="G1418">
            <v>0</v>
          </cell>
        </row>
        <row r="1419">
          <cell r="C1419" t="str">
            <v/>
          </cell>
          <cell r="F1419">
            <v>0</v>
          </cell>
          <cell r="G1419">
            <v>0</v>
          </cell>
        </row>
        <row r="1420">
          <cell r="C1420" t="str">
            <v/>
          </cell>
          <cell r="F1420">
            <v>0</v>
          </cell>
          <cell r="G1420">
            <v>0</v>
          </cell>
        </row>
        <row r="1421">
          <cell r="C1421" t="str">
            <v/>
          </cell>
          <cell r="F1421">
            <v>0</v>
          </cell>
          <cell r="G1421">
            <v>0</v>
          </cell>
        </row>
        <row r="1422">
          <cell r="C1422" t="str">
            <v/>
          </cell>
          <cell r="F1422">
            <v>0</v>
          </cell>
          <cell r="G1422">
            <v>0</v>
          </cell>
        </row>
        <row r="1423">
          <cell r="C1423" t="str">
            <v/>
          </cell>
          <cell r="F1423">
            <v>0</v>
          </cell>
          <cell r="G1423">
            <v>0</v>
          </cell>
        </row>
        <row r="1424">
          <cell r="C1424" t="str">
            <v/>
          </cell>
          <cell r="F1424">
            <v>0</v>
          </cell>
          <cell r="G1424">
            <v>0</v>
          </cell>
        </row>
        <row r="1425">
          <cell r="C1425" t="str">
            <v/>
          </cell>
          <cell r="F1425">
            <v>0</v>
          </cell>
          <cell r="G1425">
            <v>0</v>
          </cell>
        </row>
        <row r="1426">
          <cell r="C1426" t="str">
            <v/>
          </cell>
          <cell r="F1426">
            <v>0</v>
          </cell>
          <cell r="G1426">
            <v>0</v>
          </cell>
        </row>
        <row r="1427">
          <cell r="C1427" t="str">
            <v/>
          </cell>
          <cell r="F1427">
            <v>0</v>
          </cell>
          <cell r="G1427">
            <v>0</v>
          </cell>
        </row>
        <row r="1428">
          <cell r="C1428" t="str">
            <v/>
          </cell>
          <cell r="F1428">
            <v>0</v>
          </cell>
          <cell r="G1428">
            <v>0</v>
          </cell>
        </row>
        <row r="1429">
          <cell r="C1429" t="str">
            <v/>
          </cell>
          <cell r="F1429">
            <v>0</v>
          </cell>
          <cell r="G1429">
            <v>0</v>
          </cell>
        </row>
        <row r="1430">
          <cell r="C1430" t="str">
            <v/>
          </cell>
          <cell r="F1430">
            <v>0</v>
          </cell>
          <cell r="G1430">
            <v>0</v>
          </cell>
        </row>
        <row r="1431">
          <cell r="C1431" t="str">
            <v/>
          </cell>
          <cell r="F1431">
            <v>0</v>
          </cell>
          <cell r="G1431">
            <v>0</v>
          </cell>
        </row>
        <row r="1432">
          <cell r="C1432" t="str">
            <v/>
          </cell>
          <cell r="F1432">
            <v>0</v>
          </cell>
          <cell r="G1432">
            <v>0</v>
          </cell>
        </row>
        <row r="1433">
          <cell r="C1433" t="str">
            <v/>
          </cell>
          <cell r="F1433">
            <v>0</v>
          </cell>
          <cell r="G1433">
            <v>0</v>
          </cell>
        </row>
        <row r="1434">
          <cell r="C1434" t="str">
            <v/>
          </cell>
          <cell r="F1434">
            <v>0</v>
          </cell>
          <cell r="G1434">
            <v>0</v>
          </cell>
        </row>
        <row r="1435">
          <cell r="C1435" t="str">
            <v/>
          </cell>
          <cell r="F1435">
            <v>0</v>
          </cell>
          <cell r="G1435">
            <v>0</v>
          </cell>
        </row>
        <row r="1436">
          <cell r="C1436" t="str">
            <v/>
          </cell>
          <cell r="F1436">
            <v>0</v>
          </cell>
          <cell r="G1436">
            <v>0</v>
          </cell>
        </row>
        <row r="1437">
          <cell r="C1437" t="str">
            <v/>
          </cell>
          <cell r="F1437">
            <v>0</v>
          </cell>
          <cell r="G1437">
            <v>0</v>
          </cell>
        </row>
        <row r="1438">
          <cell r="C1438" t="str">
            <v/>
          </cell>
          <cell r="F1438">
            <v>0</v>
          </cell>
          <cell r="G1438">
            <v>0</v>
          </cell>
        </row>
        <row r="1439">
          <cell r="C1439" t="str">
            <v/>
          </cell>
          <cell r="F1439">
            <v>0</v>
          </cell>
          <cell r="G1439">
            <v>0</v>
          </cell>
        </row>
        <row r="1440">
          <cell r="C1440" t="str">
            <v/>
          </cell>
          <cell r="F1440">
            <v>0</v>
          </cell>
          <cell r="G1440">
            <v>0</v>
          </cell>
        </row>
        <row r="1441">
          <cell r="C1441" t="str">
            <v/>
          </cell>
          <cell r="F1441">
            <v>0</v>
          </cell>
          <cell r="G1441">
            <v>0</v>
          </cell>
        </row>
        <row r="1442">
          <cell r="C1442" t="str">
            <v/>
          </cell>
          <cell r="F1442">
            <v>0</v>
          </cell>
          <cell r="G1442">
            <v>0</v>
          </cell>
        </row>
        <row r="1443">
          <cell r="C1443" t="str">
            <v/>
          </cell>
          <cell r="F1443">
            <v>0</v>
          </cell>
          <cell r="G1443">
            <v>0</v>
          </cell>
        </row>
        <row r="1444">
          <cell r="C1444" t="str">
            <v/>
          </cell>
          <cell r="F1444">
            <v>0</v>
          </cell>
          <cell r="G1444">
            <v>0</v>
          </cell>
        </row>
        <row r="1445">
          <cell r="C1445" t="str">
            <v/>
          </cell>
          <cell r="F1445">
            <v>0</v>
          </cell>
          <cell r="G1445">
            <v>0</v>
          </cell>
        </row>
        <row r="1446">
          <cell r="C1446" t="str">
            <v/>
          </cell>
          <cell r="F1446">
            <v>0</v>
          </cell>
          <cell r="G1446">
            <v>0</v>
          </cell>
        </row>
        <row r="1447">
          <cell r="C1447" t="str">
            <v/>
          </cell>
          <cell r="F1447">
            <v>0</v>
          </cell>
          <cell r="G1447">
            <v>0</v>
          </cell>
        </row>
        <row r="1448">
          <cell r="C1448" t="str">
            <v/>
          </cell>
          <cell r="F1448">
            <v>0</v>
          </cell>
          <cell r="G1448">
            <v>0</v>
          </cell>
        </row>
        <row r="1449">
          <cell r="C1449" t="str">
            <v/>
          </cell>
          <cell r="F1449">
            <v>0</v>
          </cell>
          <cell r="G1449">
            <v>0</v>
          </cell>
        </row>
        <row r="1450">
          <cell r="C1450" t="str">
            <v/>
          </cell>
          <cell r="F1450">
            <v>0</v>
          </cell>
          <cell r="G1450">
            <v>0</v>
          </cell>
        </row>
        <row r="1451">
          <cell r="C1451" t="str">
            <v/>
          </cell>
          <cell r="F1451">
            <v>0</v>
          </cell>
          <cell r="G1451">
            <v>0</v>
          </cell>
        </row>
        <row r="1452">
          <cell r="C1452" t="str">
            <v/>
          </cell>
          <cell r="F1452">
            <v>0</v>
          </cell>
          <cell r="G1452">
            <v>0</v>
          </cell>
        </row>
        <row r="1453">
          <cell r="C1453" t="str">
            <v/>
          </cell>
          <cell r="F1453">
            <v>0</v>
          </cell>
          <cell r="G1453">
            <v>0</v>
          </cell>
        </row>
        <row r="1454">
          <cell r="C1454" t="str">
            <v/>
          </cell>
          <cell r="F1454">
            <v>0</v>
          </cell>
          <cell r="G1454">
            <v>0</v>
          </cell>
        </row>
        <row r="1455">
          <cell r="C1455" t="str">
            <v/>
          </cell>
          <cell r="F1455">
            <v>0</v>
          </cell>
          <cell r="G1455">
            <v>0</v>
          </cell>
        </row>
        <row r="1456">
          <cell r="C1456" t="str">
            <v/>
          </cell>
          <cell r="F1456">
            <v>0</v>
          </cell>
          <cell r="G1456">
            <v>0</v>
          </cell>
        </row>
        <row r="1457">
          <cell r="C1457" t="str">
            <v/>
          </cell>
          <cell r="F1457">
            <v>0</v>
          </cell>
          <cell r="G1457">
            <v>0</v>
          </cell>
        </row>
        <row r="1458">
          <cell r="C1458" t="str">
            <v/>
          </cell>
          <cell r="F1458">
            <v>0</v>
          </cell>
          <cell r="G1458">
            <v>0</v>
          </cell>
        </row>
        <row r="1459">
          <cell r="C1459" t="str">
            <v/>
          </cell>
          <cell r="F1459">
            <v>0</v>
          </cell>
          <cell r="G1459">
            <v>0</v>
          </cell>
        </row>
        <row r="1460">
          <cell r="C1460" t="str">
            <v/>
          </cell>
          <cell r="F1460">
            <v>0</v>
          </cell>
          <cell r="G1460">
            <v>0</v>
          </cell>
        </row>
        <row r="1461">
          <cell r="C1461" t="str">
            <v/>
          </cell>
          <cell r="F1461">
            <v>0</v>
          </cell>
          <cell r="G1461">
            <v>0</v>
          </cell>
        </row>
        <row r="1462">
          <cell r="C1462" t="str">
            <v/>
          </cell>
          <cell r="F1462">
            <v>0</v>
          </cell>
          <cell r="G1462">
            <v>0</v>
          </cell>
        </row>
        <row r="1463">
          <cell r="C1463" t="str">
            <v/>
          </cell>
          <cell r="F1463">
            <v>0</v>
          </cell>
          <cell r="G1463">
            <v>0</v>
          </cell>
        </row>
        <row r="1464">
          <cell r="C1464" t="str">
            <v/>
          </cell>
          <cell r="F1464">
            <v>0</v>
          </cell>
          <cell r="G1464">
            <v>0</v>
          </cell>
        </row>
        <row r="1465">
          <cell r="C1465" t="str">
            <v/>
          </cell>
          <cell r="F1465">
            <v>0</v>
          </cell>
          <cell r="G1465">
            <v>0</v>
          </cell>
        </row>
        <row r="1466">
          <cell r="C1466" t="str">
            <v/>
          </cell>
          <cell r="F1466">
            <v>0</v>
          </cell>
          <cell r="G1466">
            <v>0</v>
          </cell>
        </row>
        <row r="1467">
          <cell r="C1467" t="str">
            <v/>
          </cell>
          <cell r="F1467">
            <v>0</v>
          </cell>
          <cell r="G1467">
            <v>0</v>
          </cell>
        </row>
        <row r="1468">
          <cell r="C1468" t="str">
            <v/>
          </cell>
          <cell r="F1468">
            <v>0</v>
          </cell>
          <cell r="G1468">
            <v>0</v>
          </cell>
        </row>
        <row r="1469">
          <cell r="C1469" t="str">
            <v/>
          </cell>
          <cell r="F1469">
            <v>0</v>
          </cell>
          <cell r="G1469">
            <v>0</v>
          </cell>
        </row>
        <row r="1470">
          <cell r="C1470" t="str">
            <v/>
          </cell>
          <cell r="F1470">
            <v>0</v>
          </cell>
          <cell r="G1470">
            <v>0</v>
          </cell>
        </row>
        <row r="1471">
          <cell r="C1471" t="str">
            <v/>
          </cell>
          <cell r="F1471">
            <v>0</v>
          </cell>
          <cell r="G1471">
            <v>0</v>
          </cell>
        </row>
        <row r="1472">
          <cell r="C1472" t="str">
            <v/>
          </cell>
          <cell r="F1472">
            <v>0</v>
          </cell>
          <cell r="G1472">
            <v>0</v>
          </cell>
        </row>
        <row r="1473">
          <cell r="C1473" t="str">
            <v/>
          </cell>
          <cell r="F1473">
            <v>0</v>
          </cell>
          <cell r="G1473">
            <v>0</v>
          </cell>
        </row>
        <row r="1474">
          <cell r="C1474" t="str">
            <v/>
          </cell>
          <cell r="F1474">
            <v>0</v>
          </cell>
          <cell r="G1474">
            <v>0</v>
          </cell>
        </row>
        <row r="1475">
          <cell r="C1475" t="str">
            <v/>
          </cell>
          <cell r="F1475">
            <v>0</v>
          </cell>
          <cell r="G1475">
            <v>0</v>
          </cell>
        </row>
        <row r="1476">
          <cell r="C1476" t="str">
            <v/>
          </cell>
          <cell r="F1476">
            <v>0</v>
          </cell>
          <cell r="G1476">
            <v>0</v>
          </cell>
        </row>
        <row r="1477">
          <cell r="C1477" t="str">
            <v/>
          </cell>
          <cell r="F1477">
            <v>0</v>
          </cell>
          <cell r="G1477">
            <v>0</v>
          </cell>
        </row>
        <row r="1478">
          <cell r="C1478" t="str">
            <v/>
          </cell>
          <cell r="F1478">
            <v>0</v>
          </cell>
          <cell r="G1478">
            <v>0</v>
          </cell>
        </row>
        <row r="1479">
          <cell r="C1479" t="str">
            <v/>
          </cell>
          <cell r="F1479">
            <v>0</v>
          </cell>
          <cell r="G1479">
            <v>0</v>
          </cell>
        </row>
        <row r="1480">
          <cell r="C1480" t="str">
            <v/>
          </cell>
          <cell r="F1480">
            <v>0</v>
          </cell>
          <cell r="G1480">
            <v>0</v>
          </cell>
        </row>
        <row r="1481">
          <cell r="C1481" t="str">
            <v/>
          </cell>
          <cell r="F1481">
            <v>0</v>
          </cell>
          <cell r="G1481">
            <v>0</v>
          </cell>
        </row>
        <row r="1482">
          <cell r="C1482" t="str">
            <v/>
          </cell>
          <cell r="F1482">
            <v>0</v>
          </cell>
          <cell r="G1482">
            <v>0</v>
          </cell>
        </row>
        <row r="1483">
          <cell r="C1483" t="str">
            <v/>
          </cell>
          <cell r="F1483">
            <v>0</v>
          </cell>
          <cell r="G1483">
            <v>0</v>
          </cell>
        </row>
        <row r="1484">
          <cell r="C1484" t="str">
            <v/>
          </cell>
          <cell r="F1484">
            <v>0</v>
          </cell>
          <cell r="G1484">
            <v>0</v>
          </cell>
        </row>
        <row r="1485">
          <cell r="C1485" t="str">
            <v/>
          </cell>
          <cell r="F1485">
            <v>0</v>
          </cell>
          <cell r="G1485">
            <v>0</v>
          </cell>
        </row>
        <row r="1486">
          <cell r="C1486" t="str">
            <v/>
          </cell>
          <cell r="F1486">
            <v>0</v>
          </cell>
          <cell r="G1486">
            <v>0</v>
          </cell>
        </row>
        <row r="1487">
          <cell r="C1487" t="str">
            <v/>
          </cell>
          <cell r="F1487">
            <v>0</v>
          </cell>
          <cell r="G1487">
            <v>0</v>
          </cell>
        </row>
        <row r="1488">
          <cell r="C1488" t="str">
            <v/>
          </cell>
          <cell r="F1488">
            <v>0</v>
          </cell>
          <cell r="G1488">
            <v>0</v>
          </cell>
        </row>
        <row r="1489">
          <cell r="C1489" t="str">
            <v/>
          </cell>
          <cell r="F1489">
            <v>0</v>
          </cell>
          <cell r="G1489">
            <v>0</v>
          </cell>
        </row>
        <row r="1490">
          <cell r="C1490" t="str">
            <v/>
          </cell>
          <cell r="F1490">
            <v>0</v>
          </cell>
          <cell r="G1490">
            <v>0</v>
          </cell>
        </row>
        <row r="1491">
          <cell r="C1491" t="str">
            <v/>
          </cell>
          <cell r="F1491">
            <v>0</v>
          </cell>
          <cell r="G1491">
            <v>0</v>
          </cell>
        </row>
        <row r="1492">
          <cell r="C1492" t="str">
            <v/>
          </cell>
          <cell r="F1492">
            <v>0</v>
          </cell>
          <cell r="G1492">
            <v>0</v>
          </cell>
        </row>
        <row r="1493">
          <cell r="C1493" t="str">
            <v/>
          </cell>
          <cell r="F1493">
            <v>0</v>
          </cell>
          <cell r="G1493">
            <v>0</v>
          </cell>
        </row>
        <row r="1494">
          <cell r="C1494" t="str">
            <v/>
          </cell>
          <cell r="F1494">
            <v>0</v>
          </cell>
          <cell r="G1494">
            <v>0</v>
          </cell>
        </row>
        <row r="1495">
          <cell r="C1495" t="str">
            <v/>
          </cell>
          <cell r="F1495">
            <v>0</v>
          </cell>
          <cell r="G1495">
            <v>0</v>
          </cell>
        </row>
        <row r="1496">
          <cell r="C1496" t="str">
            <v/>
          </cell>
          <cell r="F1496">
            <v>0</v>
          </cell>
          <cell r="G1496">
            <v>0</v>
          </cell>
        </row>
        <row r="1497">
          <cell r="C1497" t="str">
            <v/>
          </cell>
          <cell r="F1497">
            <v>0</v>
          </cell>
          <cell r="G1497">
            <v>0</v>
          </cell>
        </row>
        <row r="1498">
          <cell r="C1498" t="str">
            <v/>
          </cell>
          <cell r="F1498">
            <v>0</v>
          </cell>
          <cell r="G1498">
            <v>0</v>
          </cell>
        </row>
        <row r="1499">
          <cell r="C1499" t="str">
            <v/>
          </cell>
          <cell r="F1499">
            <v>0</v>
          </cell>
          <cell r="G1499">
            <v>0</v>
          </cell>
        </row>
        <row r="1500">
          <cell r="C1500" t="str">
            <v/>
          </cell>
          <cell r="F1500">
            <v>0</v>
          </cell>
          <cell r="G1500">
            <v>0</v>
          </cell>
        </row>
        <row r="1501">
          <cell r="C1501" t="str">
            <v/>
          </cell>
          <cell r="F1501">
            <v>0</v>
          </cell>
          <cell r="G1501">
            <v>0</v>
          </cell>
        </row>
        <row r="1502">
          <cell r="C1502" t="str">
            <v/>
          </cell>
          <cell r="F1502">
            <v>0</v>
          </cell>
          <cell r="G1502">
            <v>0</v>
          </cell>
        </row>
        <row r="1503">
          <cell r="C1503" t="str">
            <v/>
          </cell>
          <cell r="F1503">
            <v>0</v>
          </cell>
          <cell r="G1503">
            <v>0</v>
          </cell>
        </row>
        <row r="1504">
          <cell r="C1504" t="str">
            <v/>
          </cell>
          <cell r="F1504">
            <v>0</v>
          </cell>
          <cell r="G1504">
            <v>0</v>
          </cell>
        </row>
        <row r="1505">
          <cell r="C1505" t="str">
            <v/>
          </cell>
          <cell r="F1505">
            <v>0</v>
          </cell>
          <cell r="G1505">
            <v>0</v>
          </cell>
        </row>
        <row r="1506">
          <cell r="C1506" t="str">
            <v/>
          </cell>
          <cell r="F1506">
            <v>0</v>
          </cell>
          <cell r="G1506">
            <v>0</v>
          </cell>
        </row>
        <row r="1507">
          <cell r="C1507" t="str">
            <v/>
          </cell>
          <cell r="F1507">
            <v>0</v>
          </cell>
          <cell r="G1507">
            <v>0</v>
          </cell>
        </row>
        <row r="1508">
          <cell r="C1508" t="str">
            <v/>
          </cell>
          <cell r="F1508">
            <v>0</v>
          </cell>
          <cell r="G1508">
            <v>0</v>
          </cell>
        </row>
        <row r="1509">
          <cell r="C1509" t="str">
            <v/>
          </cell>
          <cell r="F1509">
            <v>0</v>
          </cell>
          <cell r="G1509">
            <v>0</v>
          </cell>
        </row>
        <row r="1510">
          <cell r="C1510" t="str">
            <v/>
          </cell>
          <cell r="F1510">
            <v>0</v>
          </cell>
          <cell r="G1510">
            <v>0</v>
          </cell>
        </row>
        <row r="1511">
          <cell r="C1511" t="str">
            <v/>
          </cell>
          <cell r="F1511">
            <v>0</v>
          </cell>
          <cell r="G1511">
            <v>0</v>
          </cell>
        </row>
        <row r="1512">
          <cell r="C1512" t="str">
            <v/>
          </cell>
          <cell r="F1512">
            <v>0</v>
          </cell>
          <cell r="G1512">
            <v>0</v>
          </cell>
        </row>
        <row r="1513">
          <cell r="C1513" t="str">
            <v/>
          </cell>
          <cell r="F1513">
            <v>0</v>
          </cell>
          <cell r="G1513">
            <v>0</v>
          </cell>
        </row>
        <row r="1514">
          <cell r="C1514" t="str">
            <v/>
          </cell>
          <cell r="F1514">
            <v>0</v>
          </cell>
          <cell r="G1514">
            <v>0</v>
          </cell>
        </row>
        <row r="1515">
          <cell r="C1515" t="str">
            <v/>
          </cell>
          <cell r="F1515">
            <v>0</v>
          </cell>
          <cell r="G1515">
            <v>0</v>
          </cell>
        </row>
        <row r="1516">
          <cell r="C1516" t="str">
            <v/>
          </cell>
          <cell r="F1516">
            <v>0</v>
          </cell>
          <cell r="G1516">
            <v>0</v>
          </cell>
        </row>
        <row r="1517">
          <cell r="C1517" t="str">
            <v/>
          </cell>
          <cell r="F1517">
            <v>0</v>
          </cell>
          <cell r="G1517">
            <v>0</v>
          </cell>
        </row>
        <row r="1518">
          <cell r="C1518" t="str">
            <v/>
          </cell>
          <cell r="F1518">
            <v>0</v>
          </cell>
          <cell r="G1518">
            <v>0</v>
          </cell>
        </row>
        <row r="1519">
          <cell r="C1519" t="str">
            <v/>
          </cell>
          <cell r="F1519">
            <v>0</v>
          </cell>
          <cell r="G1519">
            <v>0</v>
          </cell>
        </row>
        <row r="1520">
          <cell r="C1520" t="str">
            <v/>
          </cell>
          <cell r="F1520">
            <v>0</v>
          </cell>
          <cell r="G1520">
            <v>0</v>
          </cell>
        </row>
        <row r="1521">
          <cell r="C1521" t="str">
            <v/>
          </cell>
          <cell r="F1521">
            <v>0</v>
          </cell>
          <cell r="G1521">
            <v>0</v>
          </cell>
        </row>
        <row r="1522">
          <cell r="C1522" t="str">
            <v/>
          </cell>
          <cell r="F1522">
            <v>0</v>
          </cell>
          <cell r="G1522">
            <v>0</v>
          </cell>
        </row>
        <row r="1523">
          <cell r="C1523" t="str">
            <v/>
          </cell>
          <cell r="F1523">
            <v>0</v>
          </cell>
          <cell r="G1523">
            <v>0</v>
          </cell>
        </row>
        <row r="1524">
          <cell r="C1524" t="str">
            <v/>
          </cell>
          <cell r="F1524">
            <v>0</v>
          </cell>
          <cell r="G1524">
            <v>0</v>
          </cell>
        </row>
        <row r="1525">
          <cell r="C1525" t="str">
            <v/>
          </cell>
          <cell r="F1525">
            <v>0</v>
          </cell>
          <cell r="G1525">
            <v>0</v>
          </cell>
        </row>
        <row r="1526">
          <cell r="C1526" t="str">
            <v/>
          </cell>
          <cell r="F1526">
            <v>0</v>
          </cell>
          <cell r="G1526">
            <v>0</v>
          </cell>
        </row>
        <row r="1527">
          <cell r="C1527" t="str">
            <v/>
          </cell>
          <cell r="F1527">
            <v>0</v>
          </cell>
          <cell r="G1527">
            <v>0</v>
          </cell>
        </row>
        <row r="1528">
          <cell r="C1528" t="str">
            <v/>
          </cell>
          <cell r="F1528">
            <v>0</v>
          </cell>
          <cell r="G1528">
            <v>0</v>
          </cell>
        </row>
        <row r="1529">
          <cell r="C1529" t="str">
            <v/>
          </cell>
          <cell r="F1529">
            <v>0</v>
          </cell>
          <cell r="G1529">
            <v>0</v>
          </cell>
        </row>
        <row r="1530">
          <cell r="C1530" t="str">
            <v/>
          </cell>
          <cell r="F1530">
            <v>0</v>
          </cell>
          <cell r="G1530">
            <v>0</v>
          </cell>
        </row>
        <row r="1531">
          <cell r="C1531" t="str">
            <v/>
          </cell>
          <cell r="F1531">
            <v>0</v>
          </cell>
          <cell r="G1531">
            <v>0</v>
          </cell>
        </row>
        <row r="1532">
          <cell r="C1532" t="str">
            <v/>
          </cell>
          <cell r="F1532">
            <v>0</v>
          </cell>
          <cell r="G1532">
            <v>0</v>
          </cell>
        </row>
        <row r="1533">
          <cell r="C1533" t="str">
            <v/>
          </cell>
          <cell r="F1533">
            <v>0</v>
          </cell>
          <cell r="G1533">
            <v>0</v>
          </cell>
        </row>
        <row r="1534">
          <cell r="C1534" t="str">
            <v/>
          </cell>
          <cell r="F1534">
            <v>0</v>
          </cell>
          <cell r="G1534">
            <v>0</v>
          </cell>
        </row>
        <row r="1535">
          <cell r="C1535" t="str">
            <v/>
          </cell>
          <cell r="F1535">
            <v>0</v>
          </cell>
          <cell r="G1535">
            <v>0</v>
          </cell>
        </row>
        <row r="1536">
          <cell r="C1536" t="str">
            <v/>
          </cell>
          <cell r="F1536">
            <v>0</v>
          </cell>
          <cell r="G1536">
            <v>0</v>
          </cell>
        </row>
        <row r="1537">
          <cell r="C1537" t="str">
            <v/>
          </cell>
          <cell r="F1537">
            <v>0</v>
          </cell>
          <cell r="G1537">
            <v>0</v>
          </cell>
        </row>
        <row r="1538">
          <cell r="C1538" t="str">
            <v/>
          </cell>
          <cell r="F1538">
            <v>0</v>
          </cell>
          <cell r="G1538">
            <v>0</v>
          </cell>
        </row>
        <row r="1539">
          <cell r="C1539" t="str">
            <v/>
          </cell>
          <cell r="F1539">
            <v>0</v>
          </cell>
          <cell r="G1539">
            <v>0</v>
          </cell>
        </row>
        <row r="1540">
          <cell r="C1540" t="str">
            <v/>
          </cell>
          <cell r="F1540">
            <v>0</v>
          </cell>
          <cell r="G1540">
            <v>0</v>
          </cell>
        </row>
        <row r="1541">
          <cell r="C1541" t="str">
            <v/>
          </cell>
          <cell r="F1541">
            <v>0</v>
          </cell>
          <cell r="G1541">
            <v>0</v>
          </cell>
        </row>
        <row r="1542">
          <cell r="C1542" t="str">
            <v/>
          </cell>
          <cell r="F1542">
            <v>0</v>
          </cell>
          <cell r="G1542">
            <v>0</v>
          </cell>
        </row>
        <row r="1543">
          <cell r="C1543" t="str">
            <v/>
          </cell>
          <cell r="F1543">
            <v>0</v>
          </cell>
          <cell r="G1543">
            <v>0</v>
          </cell>
        </row>
        <row r="1544">
          <cell r="C1544" t="str">
            <v/>
          </cell>
          <cell r="F1544">
            <v>0</v>
          </cell>
          <cell r="G1544">
            <v>0</v>
          </cell>
        </row>
        <row r="1545">
          <cell r="C1545" t="str">
            <v/>
          </cell>
          <cell r="F1545">
            <v>0</v>
          </cell>
          <cell r="G1545">
            <v>0</v>
          </cell>
        </row>
        <row r="1546">
          <cell r="C1546" t="str">
            <v/>
          </cell>
          <cell r="F1546">
            <v>0</v>
          </cell>
          <cell r="G1546">
            <v>0</v>
          </cell>
        </row>
        <row r="1547">
          <cell r="C1547" t="str">
            <v/>
          </cell>
          <cell r="F1547">
            <v>0</v>
          </cell>
          <cell r="G1547">
            <v>0</v>
          </cell>
        </row>
        <row r="1548">
          <cell r="C1548" t="str">
            <v/>
          </cell>
          <cell r="F1548">
            <v>0</v>
          </cell>
          <cell r="G1548">
            <v>0</v>
          </cell>
        </row>
        <row r="1549">
          <cell r="C1549" t="str">
            <v/>
          </cell>
          <cell r="F1549">
            <v>0</v>
          </cell>
          <cell r="G1549">
            <v>0</v>
          </cell>
        </row>
        <row r="1550">
          <cell r="C1550" t="str">
            <v/>
          </cell>
          <cell r="F1550">
            <v>0</v>
          </cell>
          <cell r="G1550">
            <v>0</v>
          </cell>
        </row>
        <row r="1551">
          <cell r="C1551" t="str">
            <v/>
          </cell>
          <cell r="F1551">
            <v>0</v>
          </cell>
          <cell r="G1551">
            <v>0</v>
          </cell>
        </row>
        <row r="1552">
          <cell r="C1552" t="str">
            <v/>
          </cell>
          <cell r="F1552">
            <v>0</v>
          </cell>
          <cell r="G1552">
            <v>0</v>
          </cell>
        </row>
        <row r="1553">
          <cell r="C1553" t="str">
            <v/>
          </cell>
          <cell r="F1553">
            <v>0</v>
          </cell>
          <cell r="G1553">
            <v>0</v>
          </cell>
        </row>
        <row r="1554">
          <cell r="C1554" t="str">
            <v/>
          </cell>
          <cell r="F1554">
            <v>0</v>
          </cell>
          <cell r="G1554">
            <v>0</v>
          </cell>
        </row>
        <row r="1555">
          <cell r="C1555" t="str">
            <v/>
          </cell>
          <cell r="F1555">
            <v>0</v>
          </cell>
          <cell r="G1555">
            <v>0</v>
          </cell>
        </row>
        <row r="1556">
          <cell r="C1556" t="str">
            <v/>
          </cell>
          <cell r="F1556">
            <v>0</v>
          </cell>
          <cell r="G1556">
            <v>0</v>
          </cell>
        </row>
        <row r="1557">
          <cell r="C1557" t="str">
            <v/>
          </cell>
          <cell r="F1557">
            <v>0</v>
          </cell>
          <cell r="G1557">
            <v>0</v>
          </cell>
        </row>
        <row r="1558">
          <cell r="C1558" t="str">
            <v/>
          </cell>
          <cell r="F1558">
            <v>0</v>
          </cell>
          <cell r="G1558">
            <v>0</v>
          </cell>
        </row>
        <row r="1559">
          <cell r="C1559" t="str">
            <v/>
          </cell>
          <cell r="F1559">
            <v>0</v>
          </cell>
          <cell r="G1559">
            <v>0</v>
          </cell>
        </row>
        <row r="1560">
          <cell r="C1560" t="str">
            <v/>
          </cell>
          <cell r="F1560">
            <v>0</v>
          </cell>
          <cell r="G1560">
            <v>0</v>
          </cell>
        </row>
        <row r="1561">
          <cell r="C1561" t="str">
            <v/>
          </cell>
          <cell r="F1561">
            <v>0</v>
          </cell>
          <cell r="G1561">
            <v>0</v>
          </cell>
        </row>
        <row r="1562">
          <cell r="C1562" t="str">
            <v/>
          </cell>
          <cell r="F1562">
            <v>0</v>
          </cell>
          <cell r="G1562">
            <v>0</v>
          </cell>
        </row>
        <row r="1563">
          <cell r="C1563" t="str">
            <v/>
          </cell>
          <cell r="F1563">
            <v>0</v>
          </cell>
          <cell r="G1563">
            <v>0</v>
          </cell>
        </row>
        <row r="1564">
          <cell r="C1564" t="str">
            <v/>
          </cell>
          <cell r="F1564">
            <v>0</v>
          </cell>
          <cell r="G1564">
            <v>0</v>
          </cell>
        </row>
        <row r="1565">
          <cell r="C1565" t="str">
            <v/>
          </cell>
          <cell r="F1565">
            <v>0</v>
          </cell>
          <cell r="G1565">
            <v>0</v>
          </cell>
        </row>
        <row r="1566">
          <cell r="C1566" t="str">
            <v/>
          </cell>
          <cell r="F1566">
            <v>0</v>
          </cell>
          <cell r="G1566">
            <v>0</v>
          </cell>
        </row>
        <row r="1567">
          <cell r="C1567" t="str">
            <v/>
          </cell>
          <cell r="F1567">
            <v>0</v>
          </cell>
          <cell r="G1567">
            <v>0</v>
          </cell>
        </row>
        <row r="1568">
          <cell r="C1568" t="str">
            <v/>
          </cell>
          <cell r="F1568">
            <v>0</v>
          </cell>
          <cell r="G1568">
            <v>0</v>
          </cell>
        </row>
        <row r="1569">
          <cell r="C1569" t="str">
            <v/>
          </cell>
          <cell r="F1569">
            <v>0</v>
          </cell>
          <cell r="G1569">
            <v>0</v>
          </cell>
        </row>
        <row r="1570">
          <cell r="C1570" t="str">
            <v/>
          </cell>
          <cell r="F1570">
            <v>0</v>
          </cell>
          <cell r="G1570">
            <v>0</v>
          </cell>
        </row>
        <row r="1571">
          <cell r="C1571" t="str">
            <v/>
          </cell>
          <cell r="F1571">
            <v>0</v>
          </cell>
          <cell r="G1571">
            <v>0</v>
          </cell>
        </row>
        <row r="1572">
          <cell r="C1572" t="str">
            <v/>
          </cell>
          <cell r="F1572">
            <v>0</v>
          </cell>
          <cell r="G1572">
            <v>0</v>
          </cell>
        </row>
        <row r="1573">
          <cell r="C1573" t="str">
            <v/>
          </cell>
          <cell r="F1573">
            <v>0</v>
          </cell>
          <cell r="G1573">
            <v>0</v>
          </cell>
        </row>
        <row r="1574">
          <cell r="C1574" t="str">
            <v/>
          </cell>
          <cell r="F1574">
            <v>0</v>
          </cell>
          <cell r="G1574">
            <v>0</v>
          </cell>
        </row>
        <row r="1575">
          <cell r="C1575" t="str">
            <v/>
          </cell>
          <cell r="F1575">
            <v>0</v>
          </cell>
          <cell r="G1575">
            <v>0</v>
          </cell>
        </row>
        <row r="1576">
          <cell r="C1576" t="str">
            <v/>
          </cell>
          <cell r="F1576">
            <v>0</v>
          </cell>
          <cell r="G1576">
            <v>0</v>
          </cell>
        </row>
        <row r="1577">
          <cell r="C1577" t="str">
            <v/>
          </cell>
          <cell r="F1577">
            <v>0</v>
          </cell>
          <cell r="G1577">
            <v>0</v>
          </cell>
        </row>
        <row r="1578">
          <cell r="C1578" t="str">
            <v/>
          </cell>
          <cell r="F1578">
            <v>0</v>
          </cell>
          <cell r="G1578">
            <v>0</v>
          </cell>
        </row>
        <row r="1579">
          <cell r="C1579" t="str">
            <v/>
          </cell>
          <cell r="F1579">
            <v>0</v>
          </cell>
          <cell r="G1579">
            <v>0</v>
          </cell>
        </row>
        <row r="1580">
          <cell r="C1580" t="str">
            <v/>
          </cell>
          <cell r="F1580">
            <v>0</v>
          </cell>
          <cell r="G1580">
            <v>0</v>
          </cell>
        </row>
        <row r="1581">
          <cell r="C1581" t="str">
            <v/>
          </cell>
          <cell r="F1581">
            <v>0</v>
          </cell>
          <cell r="G1581">
            <v>0</v>
          </cell>
        </row>
        <row r="1582">
          <cell r="C1582" t="str">
            <v/>
          </cell>
          <cell r="F1582">
            <v>0</v>
          </cell>
          <cell r="G1582">
            <v>0</v>
          </cell>
        </row>
        <row r="1583">
          <cell r="C1583" t="str">
            <v/>
          </cell>
          <cell r="F1583">
            <v>0</v>
          </cell>
          <cell r="G1583">
            <v>0</v>
          </cell>
        </row>
        <row r="1584">
          <cell r="C1584" t="str">
            <v/>
          </cell>
          <cell r="F1584">
            <v>0</v>
          </cell>
          <cell r="G1584">
            <v>0</v>
          </cell>
        </row>
        <row r="1585">
          <cell r="C1585" t="str">
            <v/>
          </cell>
          <cell r="F1585">
            <v>0</v>
          </cell>
          <cell r="G1585">
            <v>0</v>
          </cell>
        </row>
        <row r="1586">
          <cell r="C1586" t="str">
            <v/>
          </cell>
          <cell r="F1586">
            <v>0</v>
          </cell>
          <cell r="G1586">
            <v>0</v>
          </cell>
        </row>
        <row r="1587">
          <cell r="C1587" t="str">
            <v/>
          </cell>
          <cell r="F1587">
            <v>0</v>
          </cell>
          <cell r="G1587">
            <v>0</v>
          </cell>
        </row>
        <row r="1588">
          <cell r="C1588" t="str">
            <v/>
          </cell>
          <cell r="F1588">
            <v>0</v>
          </cell>
          <cell r="G1588">
            <v>0</v>
          </cell>
        </row>
        <row r="1589">
          <cell r="C1589" t="str">
            <v/>
          </cell>
          <cell r="F1589">
            <v>0</v>
          </cell>
          <cell r="G1589">
            <v>0</v>
          </cell>
        </row>
        <row r="1590">
          <cell r="C1590" t="str">
            <v/>
          </cell>
          <cell r="F1590">
            <v>0</v>
          </cell>
          <cell r="G1590">
            <v>0</v>
          </cell>
        </row>
        <row r="1591">
          <cell r="C1591" t="str">
            <v/>
          </cell>
          <cell r="F1591">
            <v>0</v>
          </cell>
          <cell r="G1591">
            <v>0</v>
          </cell>
        </row>
        <row r="1592">
          <cell r="C1592" t="str">
            <v/>
          </cell>
          <cell r="F1592">
            <v>0</v>
          </cell>
          <cell r="G1592">
            <v>0</v>
          </cell>
        </row>
        <row r="1593">
          <cell r="C1593" t="str">
            <v/>
          </cell>
          <cell r="F1593">
            <v>0</v>
          </cell>
          <cell r="G1593">
            <v>0</v>
          </cell>
        </row>
        <row r="1594">
          <cell r="C1594" t="str">
            <v/>
          </cell>
          <cell r="F1594">
            <v>0</v>
          </cell>
          <cell r="G1594">
            <v>0</v>
          </cell>
        </row>
        <row r="1595">
          <cell r="C1595" t="str">
            <v/>
          </cell>
          <cell r="F1595">
            <v>0</v>
          </cell>
          <cell r="G1595">
            <v>0</v>
          </cell>
        </row>
        <row r="1596">
          <cell r="C1596" t="str">
            <v/>
          </cell>
          <cell r="F1596">
            <v>0</v>
          </cell>
          <cell r="G1596">
            <v>0</v>
          </cell>
        </row>
        <row r="1597">
          <cell r="C1597" t="str">
            <v/>
          </cell>
          <cell r="F1597">
            <v>0</v>
          </cell>
          <cell r="G1597">
            <v>0</v>
          </cell>
        </row>
        <row r="1598">
          <cell r="C1598" t="str">
            <v/>
          </cell>
          <cell r="F1598">
            <v>0</v>
          </cell>
          <cell r="G1598">
            <v>0</v>
          </cell>
        </row>
        <row r="1599">
          <cell r="C1599" t="str">
            <v/>
          </cell>
          <cell r="F1599">
            <v>0</v>
          </cell>
          <cell r="G1599">
            <v>0</v>
          </cell>
        </row>
        <row r="1600">
          <cell r="C1600" t="str">
            <v/>
          </cell>
          <cell r="F1600">
            <v>0</v>
          </cell>
          <cell r="G1600">
            <v>0</v>
          </cell>
        </row>
        <row r="1601">
          <cell r="C1601" t="str">
            <v/>
          </cell>
          <cell r="F1601">
            <v>0</v>
          </cell>
          <cell r="G1601">
            <v>0</v>
          </cell>
        </row>
        <row r="1602">
          <cell r="C1602" t="str">
            <v/>
          </cell>
          <cell r="F1602">
            <v>0</v>
          </cell>
          <cell r="G1602">
            <v>0</v>
          </cell>
        </row>
        <row r="1603">
          <cell r="C1603" t="str">
            <v/>
          </cell>
          <cell r="F1603">
            <v>0</v>
          </cell>
          <cell r="G1603">
            <v>0</v>
          </cell>
        </row>
        <row r="1604">
          <cell r="C1604" t="str">
            <v/>
          </cell>
          <cell r="F1604">
            <v>0</v>
          </cell>
          <cell r="G1604">
            <v>0</v>
          </cell>
        </row>
        <row r="1605">
          <cell r="C1605" t="str">
            <v/>
          </cell>
          <cell r="F1605">
            <v>0</v>
          </cell>
          <cell r="G1605">
            <v>0</v>
          </cell>
        </row>
        <row r="1606">
          <cell r="C1606" t="str">
            <v/>
          </cell>
          <cell r="F1606">
            <v>0</v>
          </cell>
          <cell r="G1606">
            <v>0</v>
          </cell>
        </row>
        <row r="1607">
          <cell r="C1607" t="str">
            <v/>
          </cell>
          <cell r="F1607">
            <v>0</v>
          </cell>
          <cell r="G1607">
            <v>0</v>
          </cell>
        </row>
        <row r="1608">
          <cell r="C1608" t="str">
            <v/>
          </cell>
          <cell r="F1608">
            <v>0</v>
          </cell>
          <cell r="G1608">
            <v>0</v>
          </cell>
        </row>
        <row r="1609">
          <cell r="C1609" t="str">
            <v/>
          </cell>
          <cell r="F1609">
            <v>0</v>
          </cell>
          <cell r="G1609">
            <v>0</v>
          </cell>
        </row>
        <row r="1610">
          <cell r="C1610" t="str">
            <v/>
          </cell>
          <cell r="F1610">
            <v>0</v>
          </cell>
          <cell r="G1610">
            <v>0</v>
          </cell>
        </row>
        <row r="1611">
          <cell r="C1611" t="str">
            <v/>
          </cell>
          <cell r="F1611">
            <v>0</v>
          </cell>
          <cell r="G1611">
            <v>0</v>
          </cell>
        </row>
        <row r="1612">
          <cell r="C1612" t="str">
            <v/>
          </cell>
          <cell r="F1612">
            <v>0</v>
          </cell>
          <cell r="G1612">
            <v>0</v>
          </cell>
        </row>
        <row r="1613">
          <cell r="C1613" t="str">
            <v/>
          </cell>
          <cell r="F1613">
            <v>0</v>
          </cell>
          <cell r="G1613">
            <v>0</v>
          </cell>
        </row>
        <row r="1614">
          <cell r="C1614" t="str">
            <v/>
          </cell>
          <cell r="F1614">
            <v>0</v>
          </cell>
          <cell r="G1614">
            <v>0</v>
          </cell>
        </row>
        <row r="1615">
          <cell r="C1615" t="str">
            <v/>
          </cell>
          <cell r="F1615">
            <v>0</v>
          </cell>
          <cell r="G1615">
            <v>0</v>
          </cell>
        </row>
        <row r="1616">
          <cell r="C1616" t="str">
            <v/>
          </cell>
          <cell r="F1616">
            <v>0</v>
          </cell>
          <cell r="G1616">
            <v>0</v>
          </cell>
        </row>
        <row r="1617">
          <cell r="C1617" t="str">
            <v/>
          </cell>
          <cell r="F1617">
            <v>0</v>
          </cell>
          <cell r="G1617">
            <v>0</v>
          </cell>
        </row>
        <row r="1618">
          <cell r="C1618" t="str">
            <v/>
          </cell>
          <cell r="F1618">
            <v>0</v>
          </cell>
          <cell r="G1618">
            <v>0</v>
          </cell>
        </row>
        <row r="1619">
          <cell r="C1619" t="str">
            <v/>
          </cell>
          <cell r="F1619">
            <v>0</v>
          </cell>
          <cell r="G1619">
            <v>0</v>
          </cell>
        </row>
        <row r="1620">
          <cell r="C1620" t="str">
            <v/>
          </cell>
          <cell r="F1620">
            <v>0</v>
          </cell>
          <cell r="G1620">
            <v>0</v>
          </cell>
        </row>
        <row r="1621">
          <cell r="C1621" t="str">
            <v/>
          </cell>
          <cell r="F1621">
            <v>0</v>
          </cell>
          <cell r="G1621">
            <v>0</v>
          </cell>
        </row>
        <row r="1622">
          <cell r="C1622" t="str">
            <v/>
          </cell>
          <cell r="F1622">
            <v>0</v>
          </cell>
          <cell r="G1622">
            <v>0</v>
          </cell>
        </row>
        <row r="1623">
          <cell r="C1623" t="str">
            <v/>
          </cell>
          <cell r="F1623">
            <v>0</v>
          </cell>
          <cell r="G1623">
            <v>0</v>
          </cell>
        </row>
        <row r="1624">
          <cell r="C1624" t="str">
            <v/>
          </cell>
          <cell r="F1624">
            <v>0</v>
          </cell>
          <cell r="G1624">
            <v>0</v>
          </cell>
        </row>
        <row r="1625">
          <cell r="C1625" t="str">
            <v/>
          </cell>
          <cell r="F1625">
            <v>0</v>
          </cell>
          <cell r="G1625">
            <v>0</v>
          </cell>
        </row>
        <row r="1626">
          <cell r="C1626" t="str">
            <v/>
          </cell>
          <cell r="F1626">
            <v>0</v>
          </cell>
          <cell r="G1626">
            <v>0</v>
          </cell>
        </row>
        <row r="1627">
          <cell r="C1627" t="str">
            <v/>
          </cell>
          <cell r="F1627">
            <v>0</v>
          </cell>
          <cell r="G1627">
            <v>0</v>
          </cell>
        </row>
        <row r="1628">
          <cell r="C1628" t="str">
            <v/>
          </cell>
          <cell r="F1628">
            <v>0</v>
          </cell>
          <cell r="G1628">
            <v>0</v>
          </cell>
        </row>
        <row r="1629">
          <cell r="C1629" t="str">
            <v/>
          </cell>
          <cell r="F1629">
            <v>0</v>
          </cell>
          <cell r="G1629">
            <v>0</v>
          </cell>
        </row>
        <row r="1630">
          <cell r="C1630" t="str">
            <v/>
          </cell>
          <cell r="F1630">
            <v>0</v>
          </cell>
          <cell r="G1630">
            <v>0</v>
          </cell>
        </row>
        <row r="1631">
          <cell r="C1631" t="str">
            <v/>
          </cell>
          <cell r="F1631">
            <v>0</v>
          </cell>
          <cell r="G1631">
            <v>0</v>
          </cell>
        </row>
        <row r="1632">
          <cell r="C1632" t="str">
            <v/>
          </cell>
          <cell r="F1632">
            <v>0</v>
          </cell>
          <cell r="G1632">
            <v>0</v>
          </cell>
        </row>
        <row r="1633">
          <cell r="C1633" t="str">
            <v/>
          </cell>
          <cell r="F1633">
            <v>0</v>
          </cell>
          <cell r="G1633">
            <v>0</v>
          </cell>
        </row>
        <row r="1634">
          <cell r="C1634" t="str">
            <v/>
          </cell>
          <cell r="F1634">
            <v>0</v>
          </cell>
          <cell r="G1634">
            <v>0</v>
          </cell>
        </row>
        <row r="1635">
          <cell r="C1635" t="str">
            <v/>
          </cell>
          <cell r="F1635">
            <v>0</v>
          </cell>
          <cell r="G1635">
            <v>0</v>
          </cell>
        </row>
        <row r="1636">
          <cell r="C1636" t="str">
            <v/>
          </cell>
          <cell r="F1636">
            <v>0</v>
          </cell>
          <cell r="G1636">
            <v>0</v>
          </cell>
        </row>
        <row r="1637">
          <cell r="C1637" t="str">
            <v/>
          </cell>
          <cell r="F1637">
            <v>0</v>
          </cell>
          <cell r="G1637">
            <v>0</v>
          </cell>
        </row>
        <row r="1638">
          <cell r="C1638" t="str">
            <v/>
          </cell>
          <cell r="F1638">
            <v>0</v>
          </cell>
          <cell r="G1638">
            <v>0</v>
          </cell>
        </row>
        <row r="1639">
          <cell r="C1639" t="str">
            <v/>
          </cell>
          <cell r="F1639">
            <v>0</v>
          </cell>
          <cell r="G1639">
            <v>0</v>
          </cell>
        </row>
        <row r="1640">
          <cell r="C1640" t="str">
            <v/>
          </cell>
          <cell r="F1640">
            <v>0</v>
          </cell>
          <cell r="G1640">
            <v>0</v>
          </cell>
        </row>
        <row r="1641">
          <cell r="C1641" t="str">
            <v/>
          </cell>
          <cell r="F1641">
            <v>0</v>
          </cell>
          <cell r="G1641">
            <v>0</v>
          </cell>
        </row>
        <row r="1642">
          <cell r="C1642" t="str">
            <v/>
          </cell>
          <cell r="F1642">
            <v>0</v>
          </cell>
          <cell r="G1642">
            <v>0</v>
          </cell>
        </row>
        <row r="1643">
          <cell r="C1643" t="str">
            <v/>
          </cell>
          <cell r="F1643">
            <v>0</v>
          </cell>
          <cell r="G1643">
            <v>0</v>
          </cell>
        </row>
        <row r="1644">
          <cell r="C1644" t="str">
            <v/>
          </cell>
          <cell r="F1644">
            <v>0</v>
          </cell>
          <cell r="G1644">
            <v>0</v>
          </cell>
        </row>
        <row r="1645">
          <cell r="C1645" t="str">
            <v/>
          </cell>
          <cell r="F1645">
            <v>0</v>
          </cell>
          <cell r="G1645">
            <v>0</v>
          </cell>
        </row>
        <row r="1646">
          <cell r="C1646" t="str">
            <v/>
          </cell>
          <cell r="F1646">
            <v>0</v>
          </cell>
          <cell r="G1646">
            <v>0</v>
          </cell>
        </row>
        <row r="1647">
          <cell r="C1647" t="str">
            <v/>
          </cell>
          <cell r="F1647">
            <v>0</v>
          </cell>
          <cell r="G1647">
            <v>0</v>
          </cell>
        </row>
        <row r="1648">
          <cell r="C1648" t="str">
            <v/>
          </cell>
          <cell r="F1648">
            <v>0</v>
          </cell>
          <cell r="G1648">
            <v>0</v>
          </cell>
        </row>
        <row r="1649">
          <cell r="C1649" t="str">
            <v/>
          </cell>
          <cell r="F1649">
            <v>0</v>
          </cell>
          <cell r="G1649">
            <v>0</v>
          </cell>
        </row>
        <row r="1650">
          <cell r="C1650" t="str">
            <v/>
          </cell>
          <cell r="F1650">
            <v>0</v>
          </cell>
          <cell r="G1650">
            <v>0</v>
          </cell>
        </row>
        <row r="1651">
          <cell r="C1651" t="str">
            <v/>
          </cell>
          <cell r="F1651">
            <v>0</v>
          </cell>
          <cell r="G1651">
            <v>0</v>
          </cell>
        </row>
        <row r="1652">
          <cell r="C1652" t="str">
            <v/>
          </cell>
          <cell r="F1652">
            <v>0</v>
          </cell>
          <cell r="G1652">
            <v>0</v>
          </cell>
        </row>
        <row r="1653">
          <cell r="C1653" t="str">
            <v/>
          </cell>
          <cell r="F1653">
            <v>0</v>
          </cell>
          <cell r="G1653">
            <v>0</v>
          </cell>
        </row>
        <row r="1654">
          <cell r="C1654" t="str">
            <v/>
          </cell>
          <cell r="F1654">
            <v>0</v>
          </cell>
          <cell r="G1654">
            <v>0</v>
          </cell>
        </row>
        <row r="1655">
          <cell r="C1655" t="str">
            <v/>
          </cell>
          <cell r="F1655">
            <v>0</v>
          </cell>
          <cell r="G1655">
            <v>0</v>
          </cell>
        </row>
        <row r="1656">
          <cell r="C1656" t="str">
            <v/>
          </cell>
          <cell r="F1656">
            <v>0</v>
          </cell>
          <cell r="G1656">
            <v>0</v>
          </cell>
        </row>
        <row r="1657">
          <cell r="C1657" t="str">
            <v/>
          </cell>
          <cell r="F1657">
            <v>0</v>
          </cell>
          <cell r="G1657">
            <v>0</v>
          </cell>
        </row>
        <row r="1658">
          <cell r="C1658" t="str">
            <v/>
          </cell>
          <cell r="F1658">
            <v>0</v>
          </cell>
          <cell r="G1658">
            <v>0</v>
          </cell>
        </row>
        <row r="1659">
          <cell r="C1659" t="str">
            <v/>
          </cell>
          <cell r="F1659">
            <v>0</v>
          </cell>
          <cell r="G1659">
            <v>0</v>
          </cell>
        </row>
        <row r="1660">
          <cell r="C1660" t="str">
            <v/>
          </cell>
          <cell r="F1660">
            <v>0</v>
          </cell>
          <cell r="G1660">
            <v>0</v>
          </cell>
        </row>
        <row r="1661">
          <cell r="C1661" t="str">
            <v/>
          </cell>
          <cell r="F1661">
            <v>0</v>
          </cell>
          <cell r="G1661">
            <v>0</v>
          </cell>
        </row>
        <row r="1662">
          <cell r="C1662" t="str">
            <v/>
          </cell>
          <cell r="F1662">
            <v>0</v>
          </cell>
          <cell r="G1662">
            <v>0</v>
          </cell>
        </row>
        <row r="1663">
          <cell r="C1663" t="str">
            <v/>
          </cell>
          <cell r="F1663">
            <v>0</v>
          </cell>
          <cell r="G1663">
            <v>0</v>
          </cell>
        </row>
        <row r="1664">
          <cell r="C1664" t="str">
            <v/>
          </cell>
          <cell r="F1664">
            <v>0</v>
          </cell>
          <cell r="G1664">
            <v>0</v>
          </cell>
        </row>
        <row r="1665">
          <cell r="C1665" t="str">
            <v/>
          </cell>
          <cell r="F1665">
            <v>0</v>
          </cell>
          <cell r="G1665">
            <v>0</v>
          </cell>
        </row>
        <row r="1666">
          <cell r="C1666" t="str">
            <v/>
          </cell>
          <cell r="F1666">
            <v>0</v>
          </cell>
          <cell r="G1666">
            <v>0</v>
          </cell>
        </row>
        <row r="1667">
          <cell r="C1667" t="str">
            <v/>
          </cell>
          <cell r="F1667">
            <v>0</v>
          </cell>
          <cell r="G1667">
            <v>0</v>
          </cell>
        </row>
        <row r="1668">
          <cell r="C1668" t="str">
            <v/>
          </cell>
          <cell r="F1668">
            <v>0</v>
          </cell>
          <cell r="G1668">
            <v>0</v>
          </cell>
        </row>
        <row r="1669">
          <cell r="C1669" t="str">
            <v/>
          </cell>
          <cell r="F1669">
            <v>0</v>
          </cell>
          <cell r="G1669">
            <v>0</v>
          </cell>
        </row>
        <row r="1670">
          <cell r="C1670" t="str">
            <v/>
          </cell>
          <cell r="F1670">
            <v>0</v>
          </cell>
          <cell r="G1670">
            <v>0</v>
          </cell>
        </row>
        <row r="1671">
          <cell r="C1671" t="str">
            <v/>
          </cell>
          <cell r="F1671">
            <v>0</v>
          </cell>
          <cell r="G1671">
            <v>0</v>
          </cell>
        </row>
        <row r="1672">
          <cell r="C1672" t="str">
            <v/>
          </cell>
          <cell r="F1672">
            <v>0</v>
          </cell>
          <cell r="G1672">
            <v>0</v>
          </cell>
        </row>
        <row r="1673">
          <cell r="C1673" t="str">
            <v/>
          </cell>
          <cell r="F1673">
            <v>0</v>
          </cell>
          <cell r="G1673">
            <v>0</v>
          </cell>
        </row>
        <row r="1674">
          <cell r="C1674" t="str">
            <v/>
          </cell>
          <cell r="F1674">
            <v>0</v>
          </cell>
          <cell r="G1674">
            <v>0</v>
          </cell>
        </row>
        <row r="1675">
          <cell r="C1675" t="str">
            <v/>
          </cell>
          <cell r="F1675">
            <v>0</v>
          </cell>
          <cell r="G1675">
            <v>0</v>
          </cell>
        </row>
        <row r="1676">
          <cell r="C1676" t="str">
            <v/>
          </cell>
          <cell r="F1676">
            <v>0</v>
          </cell>
          <cell r="G1676">
            <v>0</v>
          </cell>
        </row>
        <row r="1677">
          <cell r="C1677" t="str">
            <v/>
          </cell>
          <cell r="F1677">
            <v>0</v>
          </cell>
          <cell r="G1677">
            <v>0</v>
          </cell>
        </row>
        <row r="1678">
          <cell r="C1678" t="str">
            <v/>
          </cell>
          <cell r="F1678">
            <v>0</v>
          </cell>
          <cell r="G1678">
            <v>0</v>
          </cell>
        </row>
        <row r="1679">
          <cell r="C1679" t="str">
            <v/>
          </cell>
          <cell r="F1679">
            <v>0</v>
          </cell>
          <cell r="G1679">
            <v>0</v>
          </cell>
        </row>
        <row r="1680">
          <cell r="C1680" t="str">
            <v/>
          </cell>
          <cell r="F1680">
            <v>0</v>
          </cell>
          <cell r="G1680">
            <v>0</v>
          </cell>
        </row>
        <row r="1681">
          <cell r="C1681" t="str">
            <v/>
          </cell>
          <cell r="F1681">
            <v>0</v>
          </cell>
          <cell r="G1681">
            <v>0</v>
          </cell>
        </row>
        <row r="1682">
          <cell r="C1682" t="str">
            <v/>
          </cell>
          <cell r="F1682">
            <v>0</v>
          </cell>
          <cell r="G1682">
            <v>0</v>
          </cell>
        </row>
        <row r="1683">
          <cell r="C1683" t="str">
            <v/>
          </cell>
          <cell r="F1683">
            <v>0</v>
          </cell>
          <cell r="G1683">
            <v>0</v>
          </cell>
        </row>
        <row r="1684">
          <cell r="C1684" t="str">
            <v/>
          </cell>
          <cell r="F1684">
            <v>0</v>
          </cell>
          <cell r="G1684">
            <v>0</v>
          </cell>
        </row>
        <row r="1685">
          <cell r="C1685" t="str">
            <v/>
          </cell>
          <cell r="F1685">
            <v>0</v>
          </cell>
          <cell r="G1685">
            <v>0</v>
          </cell>
        </row>
        <row r="1686">
          <cell r="C1686" t="str">
            <v/>
          </cell>
          <cell r="F1686">
            <v>0</v>
          </cell>
          <cell r="G1686">
            <v>0</v>
          </cell>
        </row>
        <row r="1687">
          <cell r="C1687" t="str">
            <v/>
          </cell>
          <cell r="F1687">
            <v>0</v>
          </cell>
          <cell r="G1687">
            <v>0</v>
          </cell>
        </row>
        <row r="1688">
          <cell r="C1688" t="str">
            <v/>
          </cell>
          <cell r="F1688">
            <v>0</v>
          </cell>
          <cell r="G1688">
            <v>0</v>
          </cell>
        </row>
        <row r="1689">
          <cell r="C1689" t="str">
            <v/>
          </cell>
          <cell r="F1689">
            <v>0</v>
          </cell>
          <cell r="G1689">
            <v>0</v>
          </cell>
        </row>
        <row r="1690">
          <cell r="C1690" t="str">
            <v/>
          </cell>
          <cell r="F1690">
            <v>0</v>
          </cell>
          <cell r="G1690">
            <v>0</v>
          </cell>
        </row>
        <row r="1691">
          <cell r="C1691" t="str">
            <v/>
          </cell>
          <cell r="F1691">
            <v>0</v>
          </cell>
          <cell r="G1691">
            <v>0</v>
          </cell>
        </row>
        <row r="1692">
          <cell r="C1692" t="str">
            <v/>
          </cell>
          <cell r="F1692">
            <v>0</v>
          </cell>
          <cell r="G1692">
            <v>0</v>
          </cell>
        </row>
        <row r="1693">
          <cell r="C1693" t="str">
            <v/>
          </cell>
          <cell r="F1693">
            <v>0</v>
          </cell>
          <cell r="G1693">
            <v>0</v>
          </cell>
        </row>
        <row r="1694">
          <cell r="C1694" t="str">
            <v/>
          </cell>
          <cell r="F1694">
            <v>0</v>
          </cell>
          <cell r="G1694">
            <v>0</v>
          </cell>
        </row>
        <row r="1695">
          <cell r="C1695" t="str">
            <v/>
          </cell>
          <cell r="F1695">
            <v>0</v>
          </cell>
          <cell r="G1695">
            <v>0</v>
          </cell>
        </row>
        <row r="1696">
          <cell r="C1696" t="str">
            <v/>
          </cell>
          <cell r="F1696">
            <v>0</v>
          </cell>
          <cell r="G1696">
            <v>0</v>
          </cell>
        </row>
        <row r="1697">
          <cell r="C1697" t="str">
            <v/>
          </cell>
          <cell r="F1697">
            <v>0</v>
          </cell>
          <cell r="G1697">
            <v>0</v>
          </cell>
        </row>
        <row r="1698">
          <cell r="C1698" t="str">
            <v/>
          </cell>
          <cell r="F1698">
            <v>0</v>
          </cell>
          <cell r="G1698">
            <v>0</v>
          </cell>
        </row>
        <row r="1699">
          <cell r="C1699" t="str">
            <v/>
          </cell>
          <cell r="F1699">
            <v>0</v>
          </cell>
          <cell r="G1699">
            <v>0</v>
          </cell>
        </row>
        <row r="1700">
          <cell r="C1700" t="str">
            <v/>
          </cell>
          <cell r="F1700">
            <v>0</v>
          </cell>
          <cell r="G1700">
            <v>0</v>
          </cell>
        </row>
        <row r="1701">
          <cell r="C1701" t="str">
            <v/>
          </cell>
          <cell r="F1701">
            <v>0</v>
          </cell>
          <cell r="G1701">
            <v>0</v>
          </cell>
        </row>
        <row r="1702">
          <cell r="C1702" t="str">
            <v/>
          </cell>
          <cell r="F1702">
            <v>0</v>
          </cell>
          <cell r="G1702">
            <v>0</v>
          </cell>
        </row>
        <row r="1703">
          <cell r="C1703" t="str">
            <v/>
          </cell>
          <cell r="F1703">
            <v>0</v>
          </cell>
          <cell r="G1703">
            <v>0</v>
          </cell>
        </row>
        <row r="1704">
          <cell r="C1704" t="str">
            <v/>
          </cell>
          <cell r="F1704">
            <v>0</v>
          </cell>
          <cell r="G1704">
            <v>0</v>
          </cell>
        </row>
        <row r="1705">
          <cell r="C1705" t="str">
            <v/>
          </cell>
          <cell r="F1705">
            <v>0</v>
          </cell>
          <cell r="G1705">
            <v>0</v>
          </cell>
        </row>
        <row r="1706">
          <cell r="C1706" t="str">
            <v/>
          </cell>
          <cell r="F1706">
            <v>0</v>
          </cell>
          <cell r="G1706">
            <v>0</v>
          </cell>
        </row>
        <row r="1707">
          <cell r="C1707" t="str">
            <v/>
          </cell>
          <cell r="F1707">
            <v>0</v>
          </cell>
          <cell r="G1707">
            <v>0</v>
          </cell>
        </row>
        <row r="1708">
          <cell r="C1708" t="str">
            <v/>
          </cell>
          <cell r="F1708">
            <v>0</v>
          </cell>
          <cell r="G1708">
            <v>0</v>
          </cell>
        </row>
        <row r="1709">
          <cell r="C1709" t="str">
            <v/>
          </cell>
          <cell r="F1709">
            <v>0</v>
          </cell>
          <cell r="G1709">
            <v>0</v>
          </cell>
        </row>
        <row r="1710">
          <cell r="C1710" t="str">
            <v/>
          </cell>
          <cell r="F1710">
            <v>0</v>
          </cell>
          <cell r="G1710">
            <v>0</v>
          </cell>
        </row>
        <row r="1711">
          <cell r="C1711" t="str">
            <v/>
          </cell>
          <cell r="F1711">
            <v>0</v>
          </cell>
          <cell r="G1711">
            <v>0</v>
          </cell>
        </row>
        <row r="1712">
          <cell r="C1712" t="str">
            <v/>
          </cell>
          <cell r="F1712">
            <v>0</v>
          </cell>
          <cell r="G1712">
            <v>0</v>
          </cell>
        </row>
        <row r="1713">
          <cell r="C1713" t="str">
            <v/>
          </cell>
          <cell r="F1713">
            <v>0</v>
          </cell>
          <cell r="G1713">
            <v>0</v>
          </cell>
        </row>
        <row r="1714">
          <cell r="C1714" t="str">
            <v/>
          </cell>
          <cell r="F1714">
            <v>0</v>
          </cell>
          <cell r="G1714">
            <v>0</v>
          </cell>
        </row>
        <row r="1715">
          <cell r="C1715" t="str">
            <v/>
          </cell>
          <cell r="F1715">
            <v>0</v>
          </cell>
          <cell r="G1715">
            <v>0</v>
          </cell>
        </row>
        <row r="1716">
          <cell r="C1716" t="str">
            <v/>
          </cell>
          <cell r="F1716">
            <v>0</v>
          </cell>
          <cell r="G1716">
            <v>0</v>
          </cell>
        </row>
        <row r="1717">
          <cell r="C1717" t="str">
            <v/>
          </cell>
          <cell r="F1717">
            <v>0</v>
          </cell>
          <cell r="G1717">
            <v>0</v>
          </cell>
        </row>
        <row r="1718">
          <cell r="C1718" t="str">
            <v/>
          </cell>
          <cell r="F1718">
            <v>0</v>
          </cell>
          <cell r="G1718">
            <v>0</v>
          </cell>
        </row>
        <row r="1719">
          <cell r="C1719" t="str">
            <v/>
          </cell>
          <cell r="F1719">
            <v>0</v>
          </cell>
          <cell r="G1719">
            <v>0</v>
          </cell>
        </row>
        <row r="1720">
          <cell r="C1720" t="str">
            <v/>
          </cell>
          <cell r="F1720">
            <v>0</v>
          </cell>
          <cell r="G1720">
            <v>0</v>
          </cell>
        </row>
        <row r="1721">
          <cell r="C1721" t="str">
            <v/>
          </cell>
          <cell r="F1721">
            <v>0</v>
          </cell>
          <cell r="G1721">
            <v>0</v>
          </cell>
        </row>
        <row r="1722">
          <cell r="C1722" t="str">
            <v/>
          </cell>
          <cell r="F1722">
            <v>0</v>
          </cell>
          <cell r="G1722">
            <v>0</v>
          </cell>
        </row>
        <row r="1723">
          <cell r="C1723" t="str">
            <v/>
          </cell>
          <cell r="F1723">
            <v>0</v>
          </cell>
          <cell r="G1723">
            <v>0</v>
          </cell>
        </row>
        <row r="1724">
          <cell r="C1724" t="str">
            <v/>
          </cell>
          <cell r="F1724">
            <v>0</v>
          </cell>
          <cell r="G1724">
            <v>0</v>
          </cell>
        </row>
        <row r="1725">
          <cell r="C1725" t="str">
            <v/>
          </cell>
          <cell r="F1725">
            <v>0</v>
          </cell>
          <cell r="G1725">
            <v>0</v>
          </cell>
        </row>
        <row r="1726">
          <cell r="C1726" t="str">
            <v/>
          </cell>
          <cell r="F1726">
            <v>0</v>
          </cell>
          <cell r="G1726">
            <v>0</v>
          </cell>
        </row>
        <row r="1727">
          <cell r="C1727" t="str">
            <v/>
          </cell>
          <cell r="F1727">
            <v>0</v>
          </cell>
          <cell r="G1727">
            <v>0</v>
          </cell>
        </row>
        <row r="1728">
          <cell r="C1728" t="str">
            <v/>
          </cell>
          <cell r="F1728">
            <v>0</v>
          </cell>
          <cell r="G1728">
            <v>0</v>
          </cell>
        </row>
        <row r="1729">
          <cell r="C1729" t="str">
            <v/>
          </cell>
          <cell r="F1729">
            <v>0</v>
          </cell>
          <cell r="G1729">
            <v>0</v>
          </cell>
        </row>
        <row r="1730">
          <cell r="C1730" t="str">
            <v/>
          </cell>
          <cell r="F1730">
            <v>0</v>
          </cell>
          <cell r="G1730">
            <v>0</v>
          </cell>
        </row>
        <row r="1731">
          <cell r="C1731" t="str">
            <v/>
          </cell>
          <cell r="F1731">
            <v>0</v>
          </cell>
          <cell r="G1731">
            <v>0</v>
          </cell>
        </row>
        <row r="1732">
          <cell r="C1732" t="str">
            <v/>
          </cell>
          <cell r="F1732">
            <v>0</v>
          </cell>
          <cell r="G1732">
            <v>0</v>
          </cell>
        </row>
        <row r="1733">
          <cell r="C1733" t="str">
            <v/>
          </cell>
          <cell r="F1733">
            <v>0</v>
          </cell>
          <cell r="G1733">
            <v>0</v>
          </cell>
        </row>
        <row r="1734">
          <cell r="C1734" t="str">
            <v/>
          </cell>
          <cell r="F1734">
            <v>0</v>
          </cell>
          <cell r="G1734">
            <v>0</v>
          </cell>
        </row>
        <row r="1735">
          <cell r="C1735" t="str">
            <v/>
          </cell>
          <cell r="F1735">
            <v>0</v>
          </cell>
          <cell r="G1735">
            <v>0</v>
          </cell>
        </row>
        <row r="1736">
          <cell r="C1736" t="str">
            <v/>
          </cell>
          <cell r="F1736">
            <v>0</v>
          </cell>
          <cell r="G1736">
            <v>0</v>
          </cell>
        </row>
        <row r="1737">
          <cell r="C1737" t="str">
            <v/>
          </cell>
          <cell r="F1737">
            <v>0</v>
          </cell>
          <cell r="G1737">
            <v>0</v>
          </cell>
        </row>
        <row r="1738">
          <cell r="C1738" t="str">
            <v/>
          </cell>
          <cell r="F1738">
            <v>0</v>
          </cell>
          <cell r="G1738">
            <v>0</v>
          </cell>
        </row>
        <row r="1739">
          <cell r="C1739" t="str">
            <v/>
          </cell>
          <cell r="F1739">
            <v>0</v>
          </cell>
          <cell r="G1739">
            <v>0</v>
          </cell>
        </row>
        <row r="1740">
          <cell r="C1740" t="str">
            <v/>
          </cell>
          <cell r="F1740">
            <v>0</v>
          </cell>
          <cell r="G1740">
            <v>0</v>
          </cell>
        </row>
        <row r="1741">
          <cell r="C1741" t="str">
            <v/>
          </cell>
          <cell r="F1741">
            <v>0</v>
          </cell>
          <cell r="G1741">
            <v>0</v>
          </cell>
        </row>
        <row r="1742">
          <cell r="C1742" t="str">
            <v/>
          </cell>
          <cell r="F1742">
            <v>0</v>
          </cell>
          <cell r="G1742">
            <v>0</v>
          </cell>
        </row>
        <row r="1743">
          <cell r="C1743" t="str">
            <v/>
          </cell>
          <cell r="F1743">
            <v>0</v>
          </cell>
          <cell r="G1743">
            <v>0</v>
          </cell>
        </row>
        <row r="1744">
          <cell r="C1744" t="str">
            <v/>
          </cell>
          <cell r="F1744">
            <v>0</v>
          </cell>
          <cell r="G1744">
            <v>0</v>
          </cell>
        </row>
        <row r="1745">
          <cell r="C1745" t="str">
            <v/>
          </cell>
          <cell r="F1745">
            <v>0</v>
          </cell>
          <cell r="G1745">
            <v>0</v>
          </cell>
        </row>
        <row r="1746">
          <cell r="C1746" t="str">
            <v/>
          </cell>
          <cell r="F1746">
            <v>0</v>
          </cell>
          <cell r="G1746">
            <v>0</v>
          </cell>
        </row>
        <row r="1747">
          <cell r="C1747" t="str">
            <v/>
          </cell>
          <cell r="F1747">
            <v>0</v>
          </cell>
          <cell r="G1747">
            <v>0</v>
          </cell>
        </row>
        <row r="1748">
          <cell r="C1748" t="str">
            <v/>
          </cell>
          <cell r="F1748">
            <v>0</v>
          </cell>
          <cell r="G1748">
            <v>0</v>
          </cell>
        </row>
        <row r="1749">
          <cell r="C1749" t="str">
            <v/>
          </cell>
          <cell r="F1749">
            <v>0</v>
          </cell>
          <cell r="G1749">
            <v>0</v>
          </cell>
        </row>
        <row r="1750">
          <cell r="C1750" t="str">
            <v/>
          </cell>
          <cell r="F1750">
            <v>0</v>
          </cell>
          <cell r="G1750">
            <v>0</v>
          </cell>
        </row>
        <row r="1751">
          <cell r="C1751" t="str">
            <v/>
          </cell>
          <cell r="F1751">
            <v>0</v>
          </cell>
          <cell r="G1751">
            <v>0</v>
          </cell>
        </row>
        <row r="1752">
          <cell r="C1752" t="str">
            <v/>
          </cell>
          <cell r="F1752">
            <v>0</v>
          </cell>
          <cell r="G1752">
            <v>0</v>
          </cell>
        </row>
        <row r="1753">
          <cell r="C1753" t="str">
            <v/>
          </cell>
          <cell r="F1753">
            <v>0</v>
          </cell>
          <cell r="G1753">
            <v>0</v>
          </cell>
        </row>
        <row r="1754">
          <cell r="C1754" t="str">
            <v/>
          </cell>
          <cell r="F1754">
            <v>0</v>
          </cell>
          <cell r="G1754">
            <v>0</v>
          </cell>
        </row>
        <row r="1755">
          <cell r="C1755" t="str">
            <v/>
          </cell>
          <cell r="F1755">
            <v>0</v>
          </cell>
          <cell r="G1755">
            <v>0</v>
          </cell>
        </row>
        <row r="1756">
          <cell r="C1756" t="str">
            <v/>
          </cell>
          <cell r="F1756">
            <v>0</v>
          </cell>
          <cell r="G1756">
            <v>0</v>
          </cell>
        </row>
        <row r="1757">
          <cell r="C1757" t="str">
            <v/>
          </cell>
          <cell r="F1757">
            <v>0</v>
          </cell>
          <cell r="G1757">
            <v>0</v>
          </cell>
        </row>
        <row r="1758">
          <cell r="C1758" t="str">
            <v/>
          </cell>
          <cell r="F1758">
            <v>0</v>
          </cell>
          <cell r="G1758">
            <v>0</v>
          </cell>
        </row>
        <row r="1759">
          <cell r="C1759" t="str">
            <v/>
          </cell>
          <cell r="F1759">
            <v>0</v>
          </cell>
          <cell r="G1759">
            <v>0</v>
          </cell>
        </row>
        <row r="1760">
          <cell r="C1760" t="str">
            <v/>
          </cell>
          <cell r="F1760">
            <v>0</v>
          </cell>
          <cell r="G1760">
            <v>0</v>
          </cell>
        </row>
        <row r="1761">
          <cell r="C1761" t="str">
            <v/>
          </cell>
          <cell r="F1761">
            <v>0</v>
          </cell>
          <cell r="G1761">
            <v>0</v>
          </cell>
        </row>
        <row r="1762">
          <cell r="C1762" t="str">
            <v/>
          </cell>
          <cell r="F1762">
            <v>0</v>
          </cell>
          <cell r="G1762">
            <v>0</v>
          </cell>
        </row>
        <row r="1763">
          <cell r="C1763" t="str">
            <v/>
          </cell>
          <cell r="F1763">
            <v>0</v>
          </cell>
          <cell r="G1763">
            <v>0</v>
          </cell>
        </row>
        <row r="1764">
          <cell r="C1764" t="str">
            <v/>
          </cell>
          <cell r="F1764">
            <v>0</v>
          </cell>
          <cell r="G1764">
            <v>0</v>
          </cell>
        </row>
        <row r="1765">
          <cell r="C1765" t="str">
            <v/>
          </cell>
          <cell r="F1765">
            <v>0</v>
          </cell>
          <cell r="G1765">
            <v>0</v>
          </cell>
        </row>
        <row r="1766">
          <cell r="C1766" t="str">
            <v/>
          </cell>
          <cell r="F1766">
            <v>0</v>
          </cell>
          <cell r="G1766">
            <v>0</v>
          </cell>
        </row>
        <row r="1767">
          <cell r="C1767" t="str">
            <v/>
          </cell>
          <cell r="F1767">
            <v>0</v>
          </cell>
          <cell r="G1767">
            <v>0</v>
          </cell>
        </row>
        <row r="1768">
          <cell r="C1768" t="str">
            <v/>
          </cell>
          <cell r="F1768">
            <v>0</v>
          </cell>
          <cell r="G1768">
            <v>0</v>
          </cell>
        </row>
        <row r="1769">
          <cell r="C1769" t="str">
            <v/>
          </cell>
          <cell r="F1769">
            <v>0</v>
          </cell>
          <cell r="G1769">
            <v>0</v>
          </cell>
        </row>
        <row r="1770">
          <cell r="C1770" t="str">
            <v/>
          </cell>
          <cell r="F1770">
            <v>0</v>
          </cell>
          <cell r="G1770">
            <v>0</v>
          </cell>
        </row>
        <row r="1771">
          <cell r="C1771" t="str">
            <v/>
          </cell>
          <cell r="F1771">
            <v>0</v>
          </cell>
          <cell r="G1771">
            <v>0</v>
          </cell>
        </row>
        <row r="1772">
          <cell r="C1772" t="str">
            <v/>
          </cell>
          <cell r="F1772">
            <v>0</v>
          </cell>
          <cell r="G1772">
            <v>0</v>
          </cell>
        </row>
        <row r="1773">
          <cell r="C1773" t="str">
            <v/>
          </cell>
          <cell r="F1773">
            <v>0</v>
          </cell>
          <cell r="G1773">
            <v>0</v>
          </cell>
        </row>
        <row r="1774">
          <cell r="C1774" t="str">
            <v/>
          </cell>
          <cell r="F1774">
            <v>0</v>
          </cell>
          <cell r="G1774">
            <v>0</v>
          </cell>
        </row>
        <row r="1775">
          <cell r="C1775" t="str">
            <v/>
          </cell>
          <cell r="F1775">
            <v>0</v>
          </cell>
          <cell r="G1775">
            <v>0</v>
          </cell>
        </row>
        <row r="1776">
          <cell r="C1776" t="str">
            <v/>
          </cell>
          <cell r="F1776">
            <v>0</v>
          </cell>
          <cell r="G1776">
            <v>0</v>
          </cell>
        </row>
        <row r="1777">
          <cell r="C1777" t="str">
            <v/>
          </cell>
          <cell r="F1777">
            <v>0</v>
          </cell>
          <cell r="G1777">
            <v>0</v>
          </cell>
        </row>
        <row r="1778">
          <cell r="C1778" t="str">
            <v/>
          </cell>
          <cell r="F1778">
            <v>0</v>
          </cell>
          <cell r="G1778">
            <v>0</v>
          </cell>
        </row>
        <row r="1779">
          <cell r="C1779" t="str">
            <v/>
          </cell>
          <cell r="F1779">
            <v>0</v>
          </cell>
          <cell r="G1779">
            <v>0</v>
          </cell>
        </row>
        <row r="1780">
          <cell r="C1780" t="str">
            <v/>
          </cell>
          <cell r="F1780">
            <v>0</v>
          </cell>
          <cell r="G1780">
            <v>0</v>
          </cell>
        </row>
        <row r="1781">
          <cell r="C1781" t="str">
            <v/>
          </cell>
          <cell r="F1781">
            <v>0</v>
          </cell>
          <cell r="G1781">
            <v>0</v>
          </cell>
        </row>
        <row r="1782">
          <cell r="C1782" t="str">
            <v/>
          </cell>
          <cell r="F1782">
            <v>0</v>
          </cell>
          <cell r="G1782">
            <v>0</v>
          </cell>
        </row>
        <row r="1783">
          <cell r="C1783" t="str">
            <v/>
          </cell>
          <cell r="F1783">
            <v>0</v>
          </cell>
          <cell r="G1783">
            <v>0</v>
          </cell>
        </row>
        <row r="1784">
          <cell r="C1784" t="str">
            <v/>
          </cell>
          <cell r="F1784">
            <v>0</v>
          </cell>
          <cell r="G1784">
            <v>0</v>
          </cell>
        </row>
        <row r="1785">
          <cell r="C1785" t="str">
            <v/>
          </cell>
          <cell r="F1785">
            <v>0</v>
          </cell>
          <cell r="G1785">
            <v>0</v>
          </cell>
        </row>
        <row r="1786">
          <cell r="C1786" t="str">
            <v/>
          </cell>
          <cell r="F1786">
            <v>0</v>
          </cell>
          <cell r="G1786">
            <v>0</v>
          </cell>
        </row>
        <row r="1787">
          <cell r="C1787" t="str">
            <v/>
          </cell>
          <cell r="F1787">
            <v>0</v>
          </cell>
          <cell r="G1787">
            <v>0</v>
          </cell>
        </row>
        <row r="1788">
          <cell r="C1788" t="str">
            <v/>
          </cell>
          <cell r="F1788">
            <v>0</v>
          </cell>
          <cell r="G1788">
            <v>0</v>
          </cell>
        </row>
        <row r="1789">
          <cell r="C1789" t="str">
            <v/>
          </cell>
          <cell r="F1789">
            <v>0</v>
          </cell>
          <cell r="G1789">
            <v>0</v>
          </cell>
        </row>
        <row r="1790">
          <cell r="C1790" t="str">
            <v/>
          </cell>
          <cell r="F1790">
            <v>0</v>
          </cell>
          <cell r="G1790">
            <v>0</v>
          </cell>
        </row>
        <row r="1791">
          <cell r="C1791" t="str">
            <v/>
          </cell>
          <cell r="F1791">
            <v>0</v>
          </cell>
          <cell r="G1791">
            <v>0</v>
          </cell>
        </row>
        <row r="1792">
          <cell r="C1792" t="str">
            <v/>
          </cell>
          <cell r="F1792">
            <v>0</v>
          </cell>
          <cell r="G1792">
            <v>0</v>
          </cell>
        </row>
        <row r="1793">
          <cell r="C1793" t="str">
            <v/>
          </cell>
          <cell r="F1793">
            <v>0</v>
          </cell>
          <cell r="G1793">
            <v>0</v>
          </cell>
        </row>
        <row r="1794">
          <cell r="C1794" t="str">
            <v/>
          </cell>
          <cell r="F1794">
            <v>0</v>
          </cell>
          <cell r="G1794">
            <v>0</v>
          </cell>
        </row>
        <row r="1795">
          <cell r="C1795" t="str">
            <v/>
          </cell>
          <cell r="F1795">
            <v>0</v>
          </cell>
          <cell r="G1795">
            <v>0</v>
          </cell>
        </row>
        <row r="1796">
          <cell r="C1796" t="str">
            <v/>
          </cell>
          <cell r="F1796">
            <v>0</v>
          </cell>
          <cell r="G1796">
            <v>0</v>
          </cell>
        </row>
        <row r="1797">
          <cell r="C1797" t="str">
            <v/>
          </cell>
          <cell r="F1797">
            <v>0</v>
          </cell>
          <cell r="G1797">
            <v>0</v>
          </cell>
        </row>
        <row r="1798">
          <cell r="C1798" t="str">
            <v/>
          </cell>
          <cell r="F1798">
            <v>0</v>
          </cell>
          <cell r="G1798">
            <v>0</v>
          </cell>
        </row>
        <row r="1799">
          <cell r="C1799" t="str">
            <v/>
          </cell>
          <cell r="F1799">
            <v>0</v>
          </cell>
          <cell r="G1799">
            <v>0</v>
          </cell>
        </row>
        <row r="1800">
          <cell r="C1800" t="str">
            <v/>
          </cell>
          <cell r="F1800">
            <v>0</v>
          </cell>
          <cell r="G1800">
            <v>0</v>
          </cell>
        </row>
        <row r="1801">
          <cell r="C1801" t="str">
            <v/>
          </cell>
          <cell r="F1801">
            <v>0</v>
          </cell>
          <cell r="G1801">
            <v>0</v>
          </cell>
        </row>
        <row r="1802">
          <cell r="C1802" t="str">
            <v/>
          </cell>
          <cell r="F1802">
            <v>0</v>
          </cell>
          <cell r="G1802">
            <v>0</v>
          </cell>
        </row>
        <row r="1803">
          <cell r="C1803" t="str">
            <v/>
          </cell>
          <cell r="F1803">
            <v>0</v>
          </cell>
          <cell r="G1803">
            <v>0</v>
          </cell>
        </row>
        <row r="1804">
          <cell r="C1804" t="str">
            <v/>
          </cell>
          <cell r="F1804">
            <v>0</v>
          </cell>
          <cell r="G1804">
            <v>0</v>
          </cell>
        </row>
        <row r="1805">
          <cell r="C1805" t="str">
            <v/>
          </cell>
          <cell r="F1805">
            <v>0</v>
          </cell>
          <cell r="G1805">
            <v>0</v>
          </cell>
        </row>
        <row r="1806">
          <cell r="C1806" t="str">
            <v/>
          </cell>
          <cell r="F1806">
            <v>0</v>
          </cell>
          <cell r="G1806">
            <v>0</v>
          </cell>
        </row>
        <row r="1807">
          <cell r="C1807" t="str">
            <v/>
          </cell>
          <cell r="F1807">
            <v>0</v>
          </cell>
          <cell r="G1807">
            <v>0</v>
          </cell>
        </row>
        <row r="1808">
          <cell r="C1808" t="str">
            <v/>
          </cell>
          <cell r="F1808">
            <v>0</v>
          </cell>
          <cell r="G1808">
            <v>0</v>
          </cell>
        </row>
        <row r="1809">
          <cell r="C1809" t="str">
            <v/>
          </cell>
          <cell r="F1809">
            <v>0</v>
          </cell>
          <cell r="G1809">
            <v>0</v>
          </cell>
        </row>
        <row r="1810">
          <cell r="C1810" t="str">
            <v/>
          </cell>
          <cell r="F1810">
            <v>0</v>
          </cell>
          <cell r="G1810">
            <v>0</v>
          </cell>
        </row>
        <row r="1811">
          <cell r="C1811" t="str">
            <v/>
          </cell>
          <cell r="F1811">
            <v>0</v>
          </cell>
          <cell r="G1811">
            <v>0</v>
          </cell>
        </row>
        <row r="1812">
          <cell r="C1812" t="str">
            <v/>
          </cell>
          <cell r="F1812">
            <v>0</v>
          </cell>
          <cell r="G1812">
            <v>0</v>
          </cell>
        </row>
        <row r="1813">
          <cell r="C1813" t="str">
            <v/>
          </cell>
          <cell r="F1813">
            <v>0</v>
          </cell>
          <cell r="G1813">
            <v>0</v>
          </cell>
        </row>
        <row r="1814">
          <cell r="C1814" t="str">
            <v/>
          </cell>
          <cell r="F1814">
            <v>0</v>
          </cell>
          <cell r="G1814">
            <v>0</v>
          </cell>
        </row>
        <row r="1815">
          <cell r="C1815" t="str">
            <v/>
          </cell>
          <cell r="F1815">
            <v>0</v>
          </cell>
          <cell r="G1815">
            <v>0</v>
          </cell>
        </row>
        <row r="1816">
          <cell r="C1816" t="str">
            <v/>
          </cell>
          <cell r="F1816">
            <v>0</v>
          </cell>
          <cell r="G1816">
            <v>0</v>
          </cell>
        </row>
        <row r="1817">
          <cell r="C1817" t="str">
            <v/>
          </cell>
          <cell r="F1817">
            <v>0</v>
          </cell>
          <cell r="G1817">
            <v>0</v>
          </cell>
        </row>
        <row r="1818">
          <cell r="C1818" t="str">
            <v/>
          </cell>
          <cell r="F1818">
            <v>0</v>
          </cell>
          <cell r="G1818">
            <v>0</v>
          </cell>
        </row>
        <row r="1819">
          <cell r="C1819" t="str">
            <v/>
          </cell>
          <cell r="F1819">
            <v>0</v>
          </cell>
          <cell r="G1819">
            <v>0</v>
          </cell>
        </row>
        <row r="1820">
          <cell r="C1820" t="str">
            <v/>
          </cell>
          <cell r="F1820">
            <v>0</v>
          </cell>
          <cell r="G1820">
            <v>0</v>
          </cell>
        </row>
        <row r="1821">
          <cell r="C1821" t="str">
            <v/>
          </cell>
          <cell r="F1821">
            <v>0</v>
          </cell>
          <cell r="G1821">
            <v>0</v>
          </cell>
        </row>
        <row r="1822">
          <cell r="C1822" t="str">
            <v/>
          </cell>
          <cell r="F1822">
            <v>0</v>
          </cell>
          <cell r="G1822">
            <v>0</v>
          </cell>
        </row>
        <row r="1823">
          <cell r="C1823" t="str">
            <v/>
          </cell>
          <cell r="F1823">
            <v>0</v>
          </cell>
          <cell r="G1823">
            <v>0</v>
          </cell>
        </row>
        <row r="1824">
          <cell r="C1824" t="str">
            <v/>
          </cell>
          <cell r="F1824">
            <v>0</v>
          </cell>
          <cell r="G1824">
            <v>0</v>
          </cell>
        </row>
        <row r="1825">
          <cell r="C1825" t="str">
            <v/>
          </cell>
          <cell r="F1825">
            <v>0</v>
          </cell>
          <cell r="G1825">
            <v>0</v>
          </cell>
        </row>
        <row r="1826">
          <cell r="C1826" t="str">
            <v/>
          </cell>
          <cell r="F1826">
            <v>0</v>
          </cell>
          <cell r="G1826">
            <v>0</v>
          </cell>
        </row>
        <row r="1827">
          <cell r="C1827" t="str">
            <v/>
          </cell>
          <cell r="F1827">
            <v>0</v>
          </cell>
          <cell r="G1827">
            <v>0</v>
          </cell>
        </row>
        <row r="1828">
          <cell r="C1828" t="str">
            <v/>
          </cell>
          <cell r="F1828">
            <v>0</v>
          </cell>
          <cell r="G1828">
            <v>0</v>
          </cell>
        </row>
        <row r="1829">
          <cell r="C1829" t="str">
            <v/>
          </cell>
          <cell r="F1829">
            <v>0</v>
          </cell>
          <cell r="G1829">
            <v>0</v>
          </cell>
        </row>
        <row r="1830">
          <cell r="C1830" t="str">
            <v/>
          </cell>
          <cell r="F1830">
            <v>0</v>
          </cell>
          <cell r="G1830">
            <v>0</v>
          </cell>
        </row>
        <row r="1831">
          <cell r="C1831" t="str">
            <v/>
          </cell>
          <cell r="F1831">
            <v>0</v>
          </cell>
          <cell r="G1831">
            <v>0</v>
          </cell>
        </row>
        <row r="1832">
          <cell r="C1832" t="str">
            <v/>
          </cell>
          <cell r="F1832">
            <v>0</v>
          </cell>
          <cell r="G1832">
            <v>0</v>
          </cell>
        </row>
        <row r="1833">
          <cell r="C1833" t="str">
            <v/>
          </cell>
          <cell r="F1833">
            <v>0</v>
          </cell>
          <cell r="G1833">
            <v>0</v>
          </cell>
        </row>
        <row r="1834">
          <cell r="C1834" t="str">
            <v/>
          </cell>
          <cell r="F1834">
            <v>0</v>
          </cell>
          <cell r="G1834">
            <v>0</v>
          </cell>
        </row>
        <row r="1835">
          <cell r="C1835" t="str">
            <v/>
          </cell>
          <cell r="F1835">
            <v>0</v>
          </cell>
          <cell r="G1835">
            <v>0</v>
          </cell>
        </row>
        <row r="1836">
          <cell r="C1836" t="str">
            <v/>
          </cell>
          <cell r="F1836">
            <v>0</v>
          </cell>
          <cell r="G1836">
            <v>0</v>
          </cell>
        </row>
        <row r="1837">
          <cell r="C1837" t="str">
            <v/>
          </cell>
          <cell r="F1837">
            <v>0</v>
          </cell>
          <cell r="G1837">
            <v>0</v>
          </cell>
        </row>
        <row r="1838">
          <cell r="C1838" t="str">
            <v/>
          </cell>
          <cell r="F1838">
            <v>0</v>
          </cell>
          <cell r="G1838">
            <v>0</v>
          </cell>
        </row>
        <row r="1839">
          <cell r="C1839" t="str">
            <v/>
          </cell>
          <cell r="F1839">
            <v>0</v>
          </cell>
          <cell r="G1839">
            <v>0</v>
          </cell>
        </row>
        <row r="1840">
          <cell r="C1840" t="str">
            <v/>
          </cell>
          <cell r="F1840">
            <v>0</v>
          </cell>
          <cell r="G1840">
            <v>0</v>
          </cell>
        </row>
        <row r="1841">
          <cell r="C1841" t="str">
            <v/>
          </cell>
          <cell r="F1841">
            <v>0</v>
          </cell>
          <cell r="G1841">
            <v>0</v>
          </cell>
        </row>
        <row r="1842">
          <cell r="C1842" t="str">
            <v/>
          </cell>
          <cell r="F1842">
            <v>0</v>
          </cell>
          <cell r="G1842">
            <v>0</v>
          </cell>
        </row>
        <row r="1843">
          <cell r="C1843" t="str">
            <v/>
          </cell>
          <cell r="F1843">
            <v>0</v>
          </cell>
          <cell r="G1843">
            <v>0</v>
          </cell>
        </row>
        <row r="1844">
          <cell r="C1844" t="str">
            <v/>
          </cell>
          <cell r="F1844">
            <v>0</v>
          </cell>
          <cell r="G1844">
            <v>0</v>
          </cell>
        </row>
        <row r="1845">
          <cell r="C1845" t="str">
            <v/>
          </cell>
          <cell r="F1845">
            <v>0</v>
          </cell>
          <cell r="G1845">
            <v>0</v>
          </cell>
        </row>
        <row r="1846">
          <cell r="C1846" t="str">
            <v/>
          </cell>
          <cell r="F1846">
            <v>0</v>
          </cell>
          <cell r="G1846">
            <v>0</v>
          </cell>
        </row>
        <row r="1847">
          <cell r="C1847" t="str">
            <v/>
          </cell>
          <cell r="F1847">
            <v>0</v>
          </cell>
          <cell r="G1847">
            <v>0</v>
          </cell>
        </row>
        <row r="1848">
          <cell r="C1848" t="str">
            <v/>
          </cell>
          <cell r="F1848">
            <v>0</v>
          </cell>
          <cell r="G1848">
            <v>0</v>
          </cell>
        </row>
        <row r="1849">
          <cell r="C1849" t="str">
            <v/>
          </cell>
          <cell r="F1849">
            <v>0</v>
          </cell>
          <cell r="G1849">
            <v>0</v>
          </cell>
        </row>
        <row r="1850">
          <cell r="C1850" t="str">
            <v/>
          </cell>
          <cell r="F1850">
            <v>0</v>
          </cell>
          <cell r="G1850">
            <v>0</v>
          </cell>
        </row>
        <row r="1851">
          <cell r="C1851" t="str">
            <v/>
          </cell>
          <cell r="F1851">
            <v>0</v>
          </cell>
          <cell r="G1851">
            <v>0</v>
          </cell>
        </row>
        <row r="1852">
          <cell r="C1852" t="str">
            <v/>
          </cell>
          <cell r="F1852">
            <v>0</v>
          </cell>
          <cell r="G1852">
            <v>0</v>
          </cell>
        </row>
        <row r="1853">
          <cell r="C1853" t="str">
            <v/>
          </cell>
          <cell r="F1853">
            <v>0</v>
          </cell>
          <cell r="G1853">
            <v>0</v>
          </cell>
        </row>
        <row r="1854">
          <cell r="C1854" t="str">
            <v/>
          </cell>
          <cell r="F1854">
            <v>0</v>
          </cell>
          <cell r="G1854">
            <v>0</v>
          </cell>
        </row>
        <row r="1855">
          <cell r="C1855" t="str">
            <v/>
          </cell>
          <cell r="F1855">
            <v>0</v>
          </cell>
          <cell r="G1855">
            <v>0</v>
          </cell>
        </row>
        <row r="1856">
          <cell r="C1856" t="str">
            <v/>
          </cell>
          <cell r="F1856">
            <v>0</v>
          </cell>
          <cell r="G1856">
            <v>0</v>
          </cell>
        </row>
        <row r="1857">
          <cell r="C1857" t="str">
            <v/>
          </cell>
          <cell r="F1857">
            <v>0</v>
          </cell>
          <cell r="G1857">
            <v>0</v>
          </cell>
        </row>
        <row r="1858">
          <cell r="C1858" t="str">
            <v/>
          </cell>
          <cell r="F1858">
            <v>0</v>
          </cell>
          <cell r="G1858">
            <v>0</v>
          </cell>
        </row>
        <row r="1859">
          <cell r="C1859" t="str">
            <v/>
          </cell>
          <cell r="F1859">
            <v>0</v>
          </cell>
          <cell r="G1859">
            <v>0</v>
          </cell>
        </row>
        <row r="1860">
          <cell r="C1860" t="str">
            <v/>
          </cell>
          <cell r="F1860">
            <v>0</v>
          </cell>
          <cell r="G1860">
            <v>0</v>
          </cell>
        </row>
        <row r="1861">
          <cell r="C1861" t="str">
            <v/>
          </cell>
          <cell r="F1861">
            <v>0</v>
          </cell>
          <cell r="G1861">
            <v>0</v>
          </cell>
        </row>
        <row r="1862">
          <cell r="C1862" t="str">
            <v/>
          </cell>
          <cell r="F1862">
            <v>0</v>
          </cell>
          <cell r="G1862">
            <v>0</v>
          </cell>
        </row>
        <row r="1863">
          <cell r="C1863" t="str">
            <v/>
          </cell>
          <cell r="F1863">
            <v>0</v>
          </cell>
          <cell r="G1863">
            <v>0</v>
          </cell>
        </row>
        <row r="1864">
          <cell r="C1864" t="str">
            <v/>
          </cell>
          <cell r="F1864">
            <v>0</v>
          </cell>
          <cell r="G1864">
            <v>0</v>
          </cell>
        </row>
        <row r="1865">
          <cell r="C1865" t="str">
            <v/>
          </cell>
          <cell r="F1865">
            <v>0</v>
          </cell>
          <cell r="G1865">
            <v>0</v>
          </cell>
        </row>
        <row r="1866">
          <cell r="C1866" t="str">
            <v/>
          </cell>
          <cell r="F1866">
            <v>0</v>
          </cell>
          <cell r="G1866">
            <v>0</v>
          </cell>
        </row>
        <row r="1867">
          <cell r="C1867" t="str">
            <v/>
          </cell>
          <cell r="F1867">
            <v>0</v>
          </cell>
          <cell r="G1867">
            <v>0</v>
          </cell>
        </row>
        <row r="1868">
          <cell r="C1868" t="str">
            <v/>
          </cell>
          <cell r="F1868">
            <v>0</v>
          </cell>
          <cell r="G1868">
            <v>0</v>
          </cell>
        </row>
        <row r="1869">
          <cell r="C1869" t="str">
            <v/>
          </cell>
          <cell r="F1869">
            <v>0</v>
          </cell>
          <cell r="G1869">
            <v>0</v>
          </cell>
        </row>
        <row r="1870">
          <cell r="C1870" t="str">
            <v/>
          </cell>
          <cell r="F1870">
            <v>0</v>
          </cell>
          <cell r="G1870">
            <v>0</v>
          </cell>
        </row>
        <row r="1871">
          <cell r="C1871" t="str">
            <v/>
          </cell>
          <cell r="F1871">
            <v>0</v>
          </cell>
          <cell r="G1871">
            <v>0</v>
          </cell>
        </row>
        <row r="1872">
          <cell r="C1872" t="str">
            <v/>
          </cell>
          <cell r="F1872">
            <v>0</v>
          </cell>
          <cell r="G1872">
            <v>0</v>
          </cell>
        </row>
        <row r="1873">
          <cell r="C1873" t="str">
            <v/>
          </cell>
          <cell r="F1873">
            <v>0</v>
          </cell>
          <cell r="G1873">
            <v>0</v>
          </cell>
        </row>
        <row r="1874">
          <cell r="C1874" t="str">
            <v/>
          </cell>
          <cell r="F1874">
            <v>0</v>
          </cell>
          <cell r="G1874">
            <v>0</v>
          </cell>
        </row>
        <row r="1875">
          <cell r="C1875" t="str">
            <v/>
          </cell>
          <cell r="F1875">
            <v>0</v>
          </cell>
          <cell r="G1875">
            <v>0</v>
          </cell>
        </row>
        <row r="1876">
          <cell r="C1876" t="str">
            <v/>
          </cell>
          <cell r="F1876">
            <v>0</v>
          </cell>
          <cell r="G1876">
            <v>0</v>
          </cell>
        </row>
        <row r="1877">
          <cell r="C1877" t="str">
            <v/>
          </cell>
          <cell r="F1877">
            <v>0</v>
          </cell>
          <cell r="G1877">
            <v>0</v>
          </cell>
        </row>
        <row r="1878">
          <cell r="C1878" t="str">
            <v/>
          </cell>
          <cell r="F1878">
            <v>0</v>
          </cell>
          <cell r="G1878">
            <v>0</v>
          </cell>
        </row>
        <row r="1879">
          <cell r="C1879" t="str">
            <v/>
          </cell>
          <cell r="F1879">
            <v>0</v>
          </cell>
          <cell r="G1879">
            <v>0</v>
          </cell>
        </row>
        <row r="1880">
          <cell r="C1880" t="str">
            <v/>
          </cell>
          <cell r="F1880">
            <v>0</v>
          </cell>
          <cell r="G1880">
            <v>0</v>
          </cell>
        </row>
        <row r="1881">
          <cell r="C1881" t="str">
            <v/>
          </cell>
          <cell r="F1881">
            <v>0</v>
          </cell>
          <cell r="G1881">
            <v>0</v>
          </cell>
        </row>
        <row r="1882">
          <cell r="C1882" t="str">
            <v/>
          </cell>
          <cell r="F1882">
            <v>0</v>
          </cell>
          <cell r="G1882">
            <v>0</v>
          </cell>
        </row>
        <row r="1883">
          <cell r="C1883" t="str">
            <v/>
          </cell>
          <cell r="F1883">
            <v>0</v>
          </cell>
          <cell r="G1883">
            <v>0</v>
          </cell>
        </row>
        <row r="1884">
          <cell r="C1884" t="str">
            <v/>
          </cell>
          <cell r="F1884">
            <v>0</v>
          </cell>
          <cell r="G1884">
            <v>0</v>
          </cell>
        </row>
        <row r="1885">
          <cell r="C1885" t="str">
            <v/>
          </cell>
          <cell r="F1885">
            <v>0</v>
          </cell>
          <cell r="G1885">
            <v>0</v>
          </cell>
        </row>
        <row r="1886">
          <cell r="C1886" t="str">
            <v/>
          </cell>
          <cell r="F1886">
            <v>0</v>
          </cell>
          <cell r="G1886">
            <v>0</v>
          </cell>
        </row>
        <row r="1887">
          <cell r="C1887" t="str">
            <v/>
          </cell>
          <cell r="F1887">
            <v>0</v>
          </cell>
          <cell r="G1887">
            <v>0</v>
          </cell>
        </row>
        <row r="1888">
          <cell r="C1888" t="str">
            <v/>
          </cell>
          <cell r="F1888">
            <v>0</v>
          </cell>
          <cell r="G1888">
            <v>0</v>
          </cell>
        </row>
        <row r="1889">
          <cell r="C1889" t="str">
            <v/>
          </cell>
          <cell r="F1889">
            <v>0</v>
          </cell>
          <cell r="G1889">
            <v>0</v>
          </cell>
        </row>
        <row r="1890">
          <cell r="C1890" t="str">
            <v/>
          </cell>
          <cell r="F1890">
            <v>0</v>
          </cell>
          <cell r="G1890">
            <v>0</v>
          </cell>
        </row>
        <row r="1891">
          <cell r="C1891" t="str">
            <v/>
          </cell>
          <cell r="F1891">
            <v>0</v>
          </cell>
          <cell r="G1891">
            <v>0</v>
          </cell>
        </row>
        <row r="1892">
          <cell r="C1892" t="str">
            <v/>
          </cell>
          <cell r="F1892">
            <v>0</v>
          </cell>
          <cell r="G1892">
            <v>0</v>
          </cell>
        </row>
        <row r="1893">
          <cell r="C1893" t="str">
            <v/>
          </cell>
          <cell r="F1893">
            <v>0</v>
          </cell>
          <cell r="G1893">
            <v>0</v>
          </cell>
        </row>
        <row r="1894">
          <cell r="C1894" t="str">
            <v/>
          </cell>
          <cell r="F1894">
            <v>0</v>
          </cell>
          <cell r="G1894">
            <v>0</v>
          </cell>
        </row>
        <row r="1895">
          <cell r="C1895" t="str">
            <v/>
          </cell>
          <cell r="F1895">
            <v>0</v>
          </cell>
          <cell r="G1895">
            <v>0</v>
          </cell>
        </row>
        <row r="1896">
          <cell r="C1896" t="str">
            <v/>
          </cell>
          <cell r="F1896">
            <v>0</v>
          </cell>
          <cell r="G1896">
            <v>0</v>
          </cell>
        </row>
        <row r="1897">
          <cell r="C1897" t="str">
            <v/>
          </cell>
          <cell r="F1897">
            <v>0</v>
          </cell>
          <cell r="G1897">
            <v>0</v>
          </cell>
        </row>
        <row r="1898">
          <cell r="C1898" t="str">
            <v/>
          </cell>
          <cell r="F1898">
            <v>0</v>
          </cell>
          <cell r="G1898">
            <v>0</v>
          </cell>
        </row>
        <row r="1899">
          <cell r="C1899" t="str">
            <v/>
          </cell>
          <cell r="F1899">
            <v>0</v>
          </cell>
          <cell r="G1899">
            <v>0</v>
          </cell>
        </row>
        <row r="1900">
          <cell r="C1900" t="str">
            <v/>
          </cell>
          <cell r="F1900">
            <v>0</v>
          </cell>
          <cell r="G1900">
            <v>0</v>
          </cell>
        </row>
        <row r="1901">
          <cell r="C1901" t="str">
            <v/>
          </cell>
          <cell r="F1901">
            <v>0</v>
          </cell>
          <cell r="G1901">
            <v>0</v>
          </cell>
        </row>
        <row r="1902">
          <cell r="C1902" t="str">
            <v/>
          </cell>
          <cell r="F1902">
            <v>0</v>
          </cell>
          <cell r="G1902">
            <v>0</v>
          </cell>
        </row>
        <row r="1903">
          <cell r="C1903" t="str">
            <v/>
          </cell>
          <cell r="F1903">
            <v>0</v>
          </cell>
          <cell r="G1903">
            <v>0</v>
          </cell>
        </row>
        <row r="1904">
          <cell r="C1904" t="str">
            <v/>
          </cell>
          <cell r="F1904">
            <v>0</v>
          </cell>
          <cell r="G1904">
            <v>0</v>
          </cell>
        </row>
        <row r="1905">
          <cell r="C1905" t="str">
            <v/>
          </cell>
          <cell r="F1905">
            <v>0</v>
          </cell>
          <cell r="G1905">
            <v>0</v>
          </cell>
        </row>
        <row r="1906">
          <cell r="C1906" t="str">
            <v/>
          </cell>
          <cell r="F1906">
            <v>0</v>
          </cell>
          <cell r="G1906">
            <v>0</v>
          </cell>
        </row>
        <row r="1907">
          <cell r="C1907" t="str">
            <v/>
          </cell>
          <cell r="F1907">
            <v>0</v>
          </cell>
          <cell r="G1907">
            <v>0</v>
          </cell>
        </row>
        <row r="1908">
          <cell r="C1908" t="str">
            <v/>
          </cell>
          <cell r="F1908">
            <v>0</v>
          </cell>
          <cell r="G1908">
            <v>0</v>
          </cell>
        </row>
        <row r="1909">
          <cell r="C1909" t="str">
            <v/>
          </cell>
          <cell r="F1909">
            <v>0</v>
          </cell>
          <cell r="G1909">
            <v>0</v>
          </cell>
        </row>
        <row r="1910">
          <cell r="C1910" t="str">
            <v/>
          </cell>
          <cell r="F1910">
            <v>0</v>
          </cell>
          <cell r="G1910">
            <v>0</v>
          </cell>
        </row>
        <row r="1911">
          <cell r="C1911" t="str">
            <v/>
          </cell>
          <cell r="F1911">
            <v>0</v>
          </cell>
          <cell r="G1911">
            <v>0</v>
          </cell>
        </row>
        <row r="1912">
          <cell r="C1912" t="str">
            <v/>
          </cell>
          <cell r="F1912">
            <v>0</v>
          </cell>
          <cell r="G1912">
            <v>0</v>
          </cell>
        </row>
        <row r="1913">
          <cell r="C1913" t="str">
            <v/>
          </cell>
          <cell r="F1913">
            <v>0</v>
          </cell>
          <cell r="G1913">
            <v>0</v>
          </cell>
        </row>
        <row r="1914">
          <cell r="C1914" t="str">
            <v/>
          </cell>
          <cell r="F1914">
            <v>0</v>
          </cell>
          <cell r="G1914">
            <v>0</v>
          </cell>
        </row>
        <row r="1915">
          <cell r="C1915" t="str">
            <v/>
          </cell>
          <cell r="F1915">
            <v>0</v>
          </cell>
          <cell r="G1915">
            <v>0</v>
          </cell>
        </row>
        <row r="1916">
          <cell r="C1916" t="str">
            <v/>
          </cell>
          <cell r="F1916">
            <v>0</v>
          </cell>
          <cell r="G1916">
            <v>0</v>
          </cell>
        </row>
        <row r="1917">
          <cell r="C1917" t="str">
            <v/>
          </cell>
          <cell r="F1917">
            <v>0</v>
          </cell>
          <cell r="G1917">
            <v>0</v>
          </cell>
        </row>
        <row r="1918">
          <cell r="C1918" t="str">
            <v/>
          </cell>
          <cell r="F1918">
            <v>0</v>
          </cell>
          <cell r="G1918">
            <v>0</v>
          </cell>
        </row>
        <row r="1919">
          <cell r="C1919" t="str">
            <v/>
          </cell>
          <cell r="F1919">
            <v>0</v>
          </cell>
          <cell r="G1919">
            <v>0</v>
          </cell>
        </row>
        <row r="1920">
          <cell r="C1920" t="str">
            <v/>
          </cell>
          <cell r="F1920">
            <v>0</v>
          </cell>
          <cell r="G1920">
            <v>0</v>
          </cell>
        </row>
        <row r="1921">
          <cell r="C1921" t="str">
            <v/>
          </cell>
          <cell r="F1921">
            <v>0</v>
          </cell>
          <cell r="G1921">
            <v>0</v>
          </cell>
        </row>
        <row r="1922">
          <cell r="C1922" t="str">
            <v/>
          </cell>
          <cell r="F1922">
            <v>0</v>
          </cell>
          <cell r="G1922">
            <v>0</v>
          </cell>
        </row>
        <row r="1923">
          <cell r="C1923" t="str">
            <v/>
          </cell>
          <cell r="F1923">
            <v>0</v>
          </cell>
          <cell r="G1923">
            <v>0</v>
          </cell>
        </row>
        <row r="1924">
          <cell r="C1924" t="str">
            <v/>
          </cell>
          <cell r="F1924">
            <v>0</v>
          </cell>
          <cell r="G1924">
            <v>0</v>
          </cell>
        </row>
        <row r="1925">
          <cell r="C1925" t="str">
            <v/>
          </cell>
          <cell r="F1925">
            <v>0</v>
          </cell>
          <cell r="G1925">
            <v>0</v>
          </cell>
        </row>
        <row r="1926">
          <cell r="C1926" t="str">
            <v/>
          </cell>
          <cell r="F1926">
            <v>0</v>
          </cell>
          <cell r="G1926">
            <v>0</v>
          </cell>
        </row>
        <row r="1927">
          <cell r="C1927" t="str">
            <v/>
          </cell>
          <cell r="F1927">
            <v>0</v>
          </cell>
          <cell r="G1927">
            <v>0</v>
          </cell>
        </row>
        <row r="1928">
          <cell r="C1928" t="str">
            <v/>
          </cell>
          <cell r="F1928">
            <v>0</v>
          </cell>
          <cell r="G1928">
            <v>0</v>
          </cell>
        </row>
        <row r="1929">
          <cell r="C1929" t="str">
            <v/>
          </cell>
          <cell r="F1929">
            <v>0</v>
          </cell>
          <cell r="G1929">
            <v>0</v>
          </cell>
        </row>
        <row r="1930">
          <cell r="C1930" t="str">
            <v/>
          </cell>
          <cell r="F1930">
            <v>0</v>
          </cell>
          <cell r="G1930">
            <v>0</v>
          </cell>
        </row>
        <row r="1931">
          <cell r="C1931" t="str">
            <v/>
          </cell>
          <cell r="F1931">
            <v>0</v>
          </cell>
          <cell r="G1931">
            <v>0</v>
          </cell>
        </row>
        <row r="1932">
          <cell r="C1932" t="str">
            <v/>
          </cell>
          <cell r="F1932">
            <v>0</v>
          </cell>
          <cell r="G1932">
            <v>0</v>
          </cell>
        </row>
        <row r="1933">
          <cell r="C1933" t="str">
            <v/>
          </cell>
          <cell r="F1933">
            <v>0</v>
          </cell>
          <cell r="G1933">
            <v>0</v>
          </cell>
        </row>
        <row r="1934">
          <cell r="C1934" t="str">
            <v/>
          </cell>
          <cell r="F1934">
            <v>0</v>
          </cell>
          <cell r="G1934">
            <v>0</v>
          </cell>
        </row>
        <row r="1935">
          <cell r="C1935" t="str">
            <v/>
          </cell>
          <cell r="F1935">
            <v>0</v>
          </cell>
          <cell r="G1935">
            <v>0</v>
          </cell>
        </row>
        <row r="1936">
          <cell r="C1936" t="str">
            <v/>
          </cell>
          <cell r="F1936">
            <v>0</v>
          </cell>
          <cell r="G1936">
            <v>0</v>
          </cell>
        </row>
        <row r="1937">
          <cell r="C1937" t="str">
            <v/>
          </cell>
          <cell r="F1937">
            <v>0</v>
          </cell>
          <cell r="G1937">
            <v>0</v>
          </cell>
        </row>
        <row r="1938">
          <cell r="C1938" t="str">
            <v/>
          </cell>
          <cell r="F1938">
            <v>0</v>
          </cell>
          <cell r="G1938">
            <v>0</v>
          </cell>
        </row>
        <row r="1939">
          <cell r="C1939" t="str">
            <v/>
          </cell>
          <cell r="F1939">
            <v>0</v>
          </cell>
          <cell r="G1939">
            <v>0</v>
          </cell>
        </row>
        <row r="1940">
          <cell r="C1940" t="str">
            <v/>
          </cell>
          <cell r="F1940">
            <v>0</v>
          </cell>
          <cell r="G1940">
            <v>0</v>
          </cell>
        </row>
        <row r="1941">
          <cell r="C1941" t="str">
            <v/>
          </cell>
          <cell r="F1941">
            <v>0</v>
          </cell>
          <cell r="G1941">
            <v>0</v>
          </cell>
        </row>
        <row r="1942">
          <cell r="C1942" t="str">
            <v/>
          </cell>
          <cell r="F1942">
            <v>0</v>
          </cell>
          <cell r="G1942">
            <v>0</v>
          </cell>
        </row>
        <row r="1943">
          <cell r="C1943" t="str">
            <v/>
          </cell>
          <cell r="F1943">
            <v>0</v>
          </cell>
          <cell r="G1943">
            <v>0</v>
          </cell>
        </row>
        <row r="1944">
          <cell r="C1944" t="str">
            <v/>
          </cell>
          <cell r="F1944">
            <v>0</v>
          </cell>
          <cell r="G1944">
            <v>0</v>
          </cell>
        </row>
        <row r="1945">
          <cell r="C1945" t="str">
            <v/>
          </cell>
          <cell r="F1945">
            <v>0</v>
          </cell>
          <cell r="G1945">
            <v>0</v>
          </cell>
        </row>
        <row r="1946">
          <cell r="C1946" t="str">
            <v/>
          </cell>
          <cell r="F1946">
            <v>0</v>
          </cell>
          <cell r="G1946">
            <v>0</v>
          </cell>
        </row>
        <row r="1947">
          <cell r="C1947" t="str">
            <v/>
          </cell>
          <cell r="F1947">
            <v>0</v>
          </cell>
          <cell r="G1947">
            <v>0</v>
          </cell>
        </row>
        <row r="1948">
          <cell r="C1948" t="str">
            <v/>
          </cell>
          <cell r="F1948">
            <v>0</v>
          </cell>
          <cell r="G1948">
            <v>0</v>
          </cell>
        </row>
        <row r="1949">
          <cell r="C1949" t="str">
            <v/>
          </cell>
          <cell r="F1949">
            <v>0</v>
          </cell>
          <cell r="G1949">
            <v>0</v>
          </cell>
        </row>
        <row r="1950">
          <cell r="C1950" t="str">
            <v/>
          </cell>
          <cell r="F1950">
            <v>0</v>
          </cell>
          <cell r="G1950">
            <v>0</v>
          </cell>
        </row>
        <row r="1951">
          <cell r="C1951" t="str">
            <v/>
          </cell>
          <cell r="F1951">
            <v>0</v>
          </cell>
          <cell r="G1951">
            <v>0</v>
          </cell>
        </row>
        <row r="1952">
          <cell r="C1952" t="str">
            <v/>
          </cell>
          <cell r="F1952">
            <v>0</v>
          </cell>
          <cell r="G1952">
            <v>0</v>
          </cell>
        </row>
        <row r="1953">
          <cell r="C1953" t="str">
            <v/>
          </cell>
          <cell r="F1953">
            <v>0</v>
          </cell>
          <cell r="G1953">
            <v>0</v>
          </cell>
        </row>
        <row r="1954">
          <cell r="C1954" t="str">
            <v/>
          </cell>
          <cell r="F1954">
            <v>0</v>
          </cell>
          <cell r="G1954">
            <v>0</v>
          </cell>
        </row>
        <row r="1955">
          <cell r="C1955" t="str">
            <v/>
          </cell>
          <cell r="F1955">
            <v>0</v>
          </cell>
          <cell r="G1955">
            <v>0</v>
          </cell>
        </row>
        <row r="1956">
          <cell r="C1956" t="str">
            <v/>
          </cell>
          <cell r="F1956">
            <v>0</v>
          </cell>
          <cell r="G1956">
            <v>0</v>
          </cell>
        </row>
        <row r="1957">
          <cell r="C1957" t="str">
            <v/>
          </cell>
          <cell r="F1957">
            <v>0</v>
          </cell>
          <cell r="G1957">
            <v>0</v>
          </cell>
        </row>
        <row r="1958">
          <cell r="C1958" t="str">
            <v/>
          </cell>
          <cell r="F1958">
            <v>0</v>
          </cell>
          <cell r="G1958">
            <v>0</v>
          </cell>
        </row>
        <row r="1959">
          <cell r="C1959" t="str">
            <v/>
          </cell>
          <cell r="F1959">
            <v>0</v>
          </cell>
          <cell r="G1959">
            <v>0</v>
          </cell>
        </row>
        <row r="1960">
          <cell r="C1960" t="str">
            <v/>
          </cell>
          <cell r="F1960">
            <v>0</v>
          </cell>
          <cell r="G1960">
            <v>0</v>
          </cell>
        </row>
        <row r="1961">
          <cell r="C1961" t="str">
            <v/>
          </cell>
          <cell r="F1961">
            <v>0</v>
          </cell>
          <cell r="G1961">
            <v>0</v>
          </cell>
        </row>
        <row r="1962">
          <cell r="C1962" t="str">
            <v/>
          </cell>
          <cell r="F1962">
            <v>0</v>
          </cell>
          <cell r="G1962">
            <v>0</v>
          </cell>
        </row>
        <row r="1963">
          <cell r="C1963" t="str">
            <v/>
          </cell>
          <cell r="F1963">
            <v>0</v>
          </cell>
          <cell r="G1963">
            <v>0</v>
          </cell>
        </row>
        <row r="1964">
          <cell r="C1964" t="str">
            <v/>
          </cell>
          <cell r="F1964">
            <v>0</v>
          </cell>
          <cell r="G1964">
            <v>0</v>
          </cell>
        </row>
        <row r="1965">
          <cell r="C1965" t="str">
            <v/>
          </cell>
          <cell r="F1965">
            <v>0</v>
          </cell>
          <cell r="G1965">
            <v>0</v>
          </cell>
        </row>
        <row r="1966">
          <cell r="C1966" t="str">
            <v/>
          </cell>
          <cell r="F1966">
            <v>0</v>
          </cell>
          <cell r="G1966">
            <v>0</v>
          </cell>
        </row>
        <row r="1967">
          <cell r="C1967" t="str">
            <v/>
          </cell>
          <cell r="F1967">
            <v>0</v>
          </cell>
          <cell r="G1967">
            <v>0</v>
          </cell>
        </row>
        <row r="1968">
          <cell r="C1968" t="str">
            <v/>
          </cell>
          <cell r="F1968">
            <v>0</v>
          </cell>
          <cell r="G1968">
            <v>0</v>
          </cell>
        </row>
        <row r="1969">
          <cell r="C1969" t="str">
            <v/>
          </cell>
          <cell r="F1969">
            <v>0</v>
          </cell>
          <cell r="G1969">
            <v>0</v>
          </cell>
        </row>
        <row r="1970">
          <cell r="C1970" t="str">
            <v/>
          </cell>
          <cell r="F1970">
            <v>0</v>
          </cell>
          <cell r="G1970">
            <v>0</v>
          </cell>
        </row>
        <row r="1971">
          <cell r="C1971" t="str">
            <v/>
          </cell>
          <cell r="F1971">
            <v>0</v>
          </cell>
          <cell r="G1971">
            <v>0</v>
          </cell>
        </row>
        <row r="1972">
          <cell r="C1972" t="str">
            <v/>
          </cell>
          <cell r="F1972">
            <v>0</v>
          </cell>
          <cell r="G1972">
            <v>0</v>
          </cell>
        </row>
        <row r="1973">
          <cell r="C1973" t="str">
            <v/>
          </cell>
          <cell r="F1973">
            <v>0</v>
          </cell>
          <cell r="G1973">
            <v>0</v>
          </cell>
        </row>
        <row r="1974">
          <cell r="C1974" t="str">
            <v/>
          </cell>
          <cell r="F1974">
            <v>0</v>
          </cell>
          <cell r="G1974">
            <v>0</v>
          </cell>
        </row>
        <row r="1975">
          <cell r="C1975" t="str">
            <v/>
          </cell>
          <cell r="F1975">
            <v>0</v>
          </cell>
          <cell r="G1975">
            <v>0</v>
          </cell>
        </row>
        <row r="1976">
          <cell r="C1976" t="str">
            <v/>
          </cell>
          <cell r="F1976">
            <v>0</v>
          </cell>
          <cell r="G1976">
            <v>0</v>
          </cell>
        </row>
        <row r="1977">
          <cell r="C1977" t="str">
            <v/>
          </cell>
          <cell r="F1977">
            <v>0</v>
          </cell>
          <cell r="G1977">
            <v>0</v>
          </cell>
        </row>
        <row r="1978">
          <cell r="C1978" t="str">
            <v/>
          </cell>
          <cell r="F1978">
            <v>0</v>
          </cell>
          <cell r="G1978">
            <v>0</v>
          </cell>
        </row>
        <row r="1979">
          <cell r="C1979" t="str">
            <v/>
          </cell>
          <cell r="F1979">
            <v>0</v>
          </cell>
          <cell r="G1979">
            <v>0</v>
          </cell>
        </row>
        <row r="1980">
          <cell r="C1980" t="str">
            <v/>
          </cell>
          <cell r="F1980">
            <v>0</v>
          </cell>
          <cell r="G1980">
            <v>0</v>
          </cell>
        </row>
        <row r="1981">
          <cell r="C1981" t="str">
            <v/>
          </cell>
          <cell r="F1981">
            <v>0</v>
          </cell>
          <cell r="G1981">
            <v>0</v>
          </cell>
        </row>
        <row r="1982">
          <cell r="C1982" t="str">
            <v/>
          </cell>
          <cell r="F1982">
            <v>0</v>
          </cell>
          <cell r="G1982">
            <v>0</v>
          </cell>
        </row>
        <row r="1983">
          <cell r="C1983" t="str">
            <v/>
          </cell>
          <cell r="F1983">
            <v>0</v>
          </cell>
          <cell r="G1983">
            <v>0</v>
          </cell>
        </row>
        <row r="1984">
          <cell r="C1984" t="str">
            <v/>
          </cell>
          <cell r="F1984">
            <v>0</v>
          </cell>
          <cell r="G1984">
            <v>0</v>
          </cell>
        </row>
        <row r="1985">
          <cell r="C1985" t="str">
            <v/>
          </cell>
          <cell r="F1985">
            <v>0</v>
          </cell>
          <cell r="G1985">
            <v>0</v>
          </cell>
        </row>
        <row r="1986">
          <cell r="C1986" t="str">
            <v/>
          </cell>
          <cell r="F1986">
            <v>0</v>
          </cell>
          <cell r="G1986">
            <v>0</v>
          </cell>
        </row>
        <row r="1987">
          <cell r="C1987" t="str">
            <v/>
          </cell>
          <cell r="F1987">
            <v>0</v>
          </cell>
          <cell r="G1987">
            <v>0</v>
          </cell>
        </row>
        <row r="1988">
          <cell r="C1988" t="str">
            <v/>
          </cell>
          <cell r="F1988">
            <v>0</v>
          </cell>
          <cell r="G1988">
            <v>0</v>
          </cell>
        </row>
        <row r="1989">
          <cell r="C1989" t="str">
            <v/>
          </cell>
          <cell r="F1989">
            <v>0</v>
          </cell>
          <cell r="G1989">
            <v>0</v>
          </cell>
        </row>
        <row r="1990">
          <cell r="C1990" t="str">
            <v/>
          </cell>
          <cell r="F1990">
            <v>0</v>
          </cell>
          <cell r="G1990">
            <v>0</v>
          </cell>
        </row>
        <row r="1991">
          <cell r="C1991" t="str">
            <v/>
          </cell>
          <cell r="F1991">
            <v>0</v>
          </cell>
          <cell r="G1991">
            <v>0</v>
          </cell>
        </row>
        <row r="1992">
          <cell r="C1992" t="str">
            <v/>
          </cell>
          <cell r="F1992">
            <v>0</v>
          </cell>
          <cell r="G1992">
            <v>0</v>
          </cell>
        </row>
        <row r="1993">
          <cell r="C1993" t="str">
            <v/>
          </cell>
          <cell r="F1993">
            <v>0</v>
          </cell>
          <cell r="G1993">
            <v>0</v>
          </cell>
        </row>
        <row r="1994">
          <cell r="C1994" t="str">
            <v/>
          </cell>
          <cell r="F1994">
            <v>0</v>
          </cell>
          <cell r="G1994">
            <v>0</v>
          </cell>
        </row>
        <row r="1995">
          <cell r="C1995" t="str">
            <v/>
          </cell>
          <cell r="F1995">
            <v>0</v>
          </cell>
          <cell r="G1995">
            <v>0</v>
          </cell>
        </row>
        <row r="1996">
          <cell r="C1996" t="str">
            <v/>
          </cell>
          <cell r="F1996">
            <v>0</v>
          </cell>
          <cell r="G1996">
            <v>0</v>
          </cell>
        </row>
        <row r="1997">
          <cell r="C1997" t="str">
            <v/>
          </cell>
          <cell r="F1997">
            <v>0</v>
          </cell>
          <cell r="G1997">
            <v>0</v>
          </cell>
        </row>
        <row r="1998">
          <cell r="C1998" t="str">
            <v/>
          </cell>
          <cell r="F1998">
            <v>0</v>
          </cell>
          <cell r="G1998">
            <v>0</v>
          </cell>
        </row>
        <row r="1999">
          <cell r="C1999" t="str">
            <v/>
          </cell>
          <cell r="F1999">
            <v>0</v>
          </cell>
          <cell r="G1999">
            <v>0</v>
          </cell>
        </row>
        <row r="2000">
          <cell r="C2000" t="str">
            <v/>
          </cell>
          <cell r="F2000">
            <v>0</v>
          </cell>
          <cell r="G2000">
            <v>0</v>
          </cell>
        </row>
        <row r="2001">
          <cell r="C2001" t="str">
            <v/>
          </cell>
          <cell r="F2001">
            <v>0</v>
          </cell>
          <cell r="G2001">
            <v>0</v>
          </cell>
        </row>
        <row r="2002">
          <cell r="C2002" t="str">
            <v/>
          </cell>
          <cell r="F2002">
            <v>0</v>
          </cell>
          <cell r="G2002">
            <v>0</v>
          </cell>
        </row>
        <row r="2003">
          <cell r="C2003" t="str">
            <v/>
          </cell>
          <cell r="F2003">
            <v>0</v>
          </cell>
          <cell r="G2003">
            <v>0</v>
          </cell>
        </row>
        <row r="2004">
          <cell r="C2004" t="str">
            <v/>
          </cell>
          <cell r="F2004">
            <v>0</v>
          </cell>
          <cell r="G2004">
            <v>0</v>
          </cell>
        </row>
        <row r="2005">
          <cell r="C2005" t="str">
            <v/>
          </cell>
          <cell r="F2005">
            <v>0</v>
          </cell>
          <cell r="G2005">
            <v>0</v>
          </cell>
        </row>
        <row r="2006">
          <cell r="C2006" t="str">
            <v/>
          </cell>
          <cell r="F2006">
            <v>0</v>
          </cell>
          <cell r="G2006">
            <v>0</v>
          </cell>
        </row>
        <row r="2007">
          <cell r="C2007" t="str">
            <v/>
          </cell>
          <cell r="F2007">
            <v>0</v>
          </cell>
          <cell r="G2007">
            <v>0</v>
          </cell>
        </row>
        <row r="2008">
          <cell r="C2008" t="str">
            <v/>
          </cell>
          <cell r="F2008">
            <v>0</v>
          </cell>
          <cell r="G2008">
            <v>0</v>
          </cell>
        </row>
        <row r="2009">
          <cell r="C2009" t="str">
            <v/>
          </cell>
          <cell r="F2009">
            <v>0</v>
          </cell>
          <cell r="G2009">
            <v>0</v>
          </cell>
        </row>
        <row r="2010">
          <cell r="C2010" t="str">
            <v/>
          </cell>
          <cell r="F2010">
            <v>0</v>
          </cell>
          <cell r="G2010">
            <v>0</v>
          </cell>
        </row>
        <row r="2011">
          <cell r="C2011" t="str">
            <v/>
          </cell>
          <cell r="F2011">
            <v>0</v>
          </cell>
          <cell r="G2011">
            <v>0</v>
          </cell>
        </row>
        <row r="2012">
          <cell r="C2012" t="str">
            <v/>
          </cell>
          <cell r="F2012">
            <v>0</v>
          </cell>
          <cell r="G2012">
            <v>0</v>
          </cell>
        </row>
        <row r="2013">
          <cell r="C2013" t="str">
            <v/>
          </cell>
          <cell r="F2013">
            <v>0</v>
          </cell>
          <cell r="G2013">
            <v>0</v>
          </cell>
        </row>
        <row r="2014">
          <cell r="C2014" t="str">
            <v/>
          </cell>
          <cell r="F2014">
            <v>0</v>
          </cell>
          <cell r="G2014">
            <v>0</v>
          </cell>
        </row>
        <row r="2015">
          <cell r="C2015" t="str">
            <v/>
          </cell>
          <cell r="F2015">
            <v>0</v>
          </cell>
          <cell r="G2015">
            <v>0</v>
          </cell>
        </row>
        <row r="2016">
          <cell r="C2016" t="str">
            <v/>
          </cell>
          <cell r="F2016">
            <v>0</v>
          </cell>
          <cell r="G2016">
            <v>0</v>
          </cell>
        </row>
        <row r="2017">
          <cell r="C2017" t="str">
            <v/>
          </cell>
          <cell r="F2017">
            <v>0</v>
          </cell>
          <cell r="G2017">
            <v>0</v>
          </cell>
        </row>
        <row r="2018">
          <cell r="C2018" t="str">
            <v/>
          </cell>
          <cell r="F2018">
            <v>0</v>
          </cell>
          <cell r="G2018">
            <v>0</v>
          </cell>
        </row>
        <row r="2019">
          <cell r="C2019" t="str">
            <v/>
          </cell>
          <cell r="F2019">
            <v>0</v>
          </cell>
          <cell r="G2019">
            <v>0</v>
          </cell>
        </row>
        <row r="2020">
          <cell r="C2020" t="str">
            <v/>
          </cell>
          <cell r="F2020">
            <v>0</v>
          </cell>
          <cell r="G2020">
            <v>0</v>
          </cell>
        </row>
        <row r="2021">
          <cell r="C2021" t="str">
            <v/>
          </cell>
          <cell r="F2021">
            <v>0</v>
          </cell>
          <cell r="G2021">
            <v>0</v>
          </cell>
        </row>
        <row r="2022">
          <cell r="C2022" t="str">
            <v/>
          </cell>
          <cell r="F2022">
            <v>0</v>
          </cell>
          <cell r="G2022">
            <v>0</v>
          </cell>
        </row>
        <row r="2023">
          <cell r="C2023" t="str">
            <v/>
          </cell>
          <cell r="F2023">
            <v>0</v>
          </cell>
          <cell r="G2023">
            <v>0</v>
          </cell>
        </row>
        <row r="2024">
          <cell r="C2024" t="str">
            <v/>
          </cell>
          <cell r="F2024">
            <v>0</v>
          </cell>
          <cell r="G2024">
            <v>0</v>
          </cell>
        </row>
        <row r="2025">
          <cell r="C2025" t="str">
            <v/>
          </cell>
          <cell r="F2025">
            <v>0</v>
          </cell>
          <cell r="G2025">
            <v>0</v>
          </cell>
        </row>
        <row r="2026">
          <cell r="C2026" t="str">
            <v/>
          </cell>
          <cell r="F2026">
            <v>0</v>
          </cell>
          <cell r="G2026">
            <v>0</v>
          </cell>
        </row>
        <row r="2027">
          <cell r="C2027" t="str">
            <v/>
          </cell>
          <cell r="F2027">
            <v>0</v>
          </cell>
          <cell r="G2027">
            <v>0</v>
          </cell>
        </row>
        <row r="2028">
          <cell r="C2028" t="str">
            <v/>
          </cell>
          <cell r="F2028">
            <v>0</v>
          </cell>
          <cell r="G2028">
            <v>0</v>
          </cell>
        </row>
        <row r="2029">
          <cell r="C2029" t="str">
            <v/>
          </cell>
          <cell r="F2029">
            <v>0</v>
          </cell>
          <cell r="G2029">
            <v>0</v>
          </cell>
        </row>
        <row r="2030">
          <cell r="C2030" t="str">
            <v/>
          </cell>
          <cell r="F2030">
            <v>0</v>
          </cell>
          <cell r="G2030">
            <v>0</v>
          </cell>
        </row>
        <row r="2031">
          <cell r="C2031" t="str">
            <v/>
          </cell>
          <cell r="F2031">
            <v>0</v>
          </cell>
          <cell r="G2031">
            <v>0</v>
          </cell>
        </row>
        <row r="2032">
          <cell r="C2032" t="str">
            <v/>
          </cell>
          <cell r="F2032">
            <v>0</v>
          </cell>
          <cell r="G2032">
            <v>0</v>
          </cell>
        </row>
        <row r="2033">
          <cell r="C2033" t="str">
            <v/>
          </cell>
          <cell r="F2033">
            <v>0</v>
          </cell>
          <cell r="G2033">
            <v>0</v>
          </cell>
        </row>
        <row r="2034">
          <cell r="C2034" t="str">
            <v/>
          </cell>
          <cell r="F2034">
            <v>0</v>
          </cell>
          <cell r="G2034">
            <v>0</v>
          </cell>
        </row>
        <row r="2035">
          <cell r="C2035" t="str">
            <v/>
          </cell>
          <cell r="F2035">
            <v>0</v>
          </cell>
          <cell r="G2035">
            <v>0</v>
          </cell>
        </row>
        <row r="2036">
          <cell r="C2036" t="str">
            <v/>
          </cell>
          <cell r="F2036">
            <v>0</v>
          </cell>
          <cell r="G2036">
            <v>0</v>
          </cell>
        </row>
        <row r="2037">
          <cell r="C2037" t="str">
            <v/>
          </cell>
          <cell r="F2037">
            <v>0</v>
          </cell>
          <cell r="G2037">
            <v>0</v>
          </cell>
        </row>
        <row r="2038">
          <cell r="C2038" t="str">
            <v/>
          </cell>
          <cell r="F2038">
            <v>0</v>
          </cell>
          <cell r="G2038">
            <v>0</v>
          </cell>
        </row>
        <row r="2039">
          <cell r="C2039" t="str">
            <v/>
          </cell>
          <cell r="F2039">
            <v>0</v>
          </cell>
          <cell r="G2039">
            <v>0</v>
          </cell>
        </row>
        <row r="2040">
          <cell r="C2040" t="str">
            <v/>
          </cell>
          <cell r="F2040">
            <v>0</v>
          </cell>
          <cell r="G2040">
            <v>0</v>
          </cell>
        </row>
        <row r="2041">
          <cell r="C2041" t="str">
            <v/>
          </cell>
          <cell r="F2041">
            <v>0</v>
          </cell>
          <cell r="G2041">
            <v>0</v>
          </cell>
        </row>
        <row r="2042">
          <cell r="C2042" t="str">
            <v/>
          </cell>
          <cell r="F2042">
            <v>0</v>
          </cell>
          <cell r="G2042">
            <v>0</v>
          </cell>
        </row>
        <row r="2043">
          <cell r="C2043" t="str">
            <v/>
          </cell>
          <cell r="F2043">
            <v>0</v>
          </cell>
          <cell r="G2043">
            <v>0</v>
          </cell>
        </row>
        <row r="2044">
          <cell r="C2044" t="str">
            <v/>
          </cell>
          <cell r="F2044">
            <v>0</v>
          </cell>
          <cell r="G2044">
            <v>0</v>
          </cell>
        </row>
        <row r="2045">
          <cell r="C2045" t="str">
            <v/>
          </cell>
          <cell r="F2045">
            <v>0</v>
          </cell>
          <cell r="G2045">
            <v>0</v>
          </cell>
        </row>
        <row r="2046">
          <cell r="C2046" t="str">
            <v/>
          </cell>
          <cell r="F2046">
            <v>0</v>
          </cell>
          <cell r="G2046">
            <v>0</v>
          </cell>
        </row>
        <row r="2047">
          <cell r="C2047" t="str">
            <v/>
          </cell>
          <cell r="F2047">
            <v>0</v>
          </cell>
          <cell r="G2047">
            <v>0</v>
          </cell>
        </row>
        <row r="2048">
          <cell r="C2048" t="str">
            <v/>
          </cell>
          <cell r="F2048">
            <v>0</v>
          </cell>
          <cell r="G2048">
            <v>0</v>
          </cell>
        </row>
        <row r="2049">
          <cell r="C2049" t="str">
            <v/>
          </cell>
          <cell r="F2049">
            <v>0</v>
          </cell>
          <cell r="G2049">
            <v>0</v>
          </cell>
        </row>
        <row r="2050">
          <cell r="C2050" t="str">
            <v/>
          </cell>
          <cell r="F2050">
            <v>0</v>
          </cell>
          <cell r="G2050">
            <v>0</v>
          </cell>
        </row>
        <row r="2051">
          <cell r="C2051" t="str">
            <v/>
          </cell>
          <cell r="F2051">
            <v>0</v>
          </cell>
          <cell r="G2051">
            <v>0</v>
          </cell>
        </row>
        <row r="2052">
          <cell r="C2052" t="str">
            <v/>
          </cell>
          <cell r="F2052">
            <v>0</v>
          </cell>
          <cell r="G2052">
            <v>0</v>
          </cell>
        </row>
        <row r="2053">
          <cell r="C2053" t="str">
            <v/>
          </cell>
          <cell r="F2053">
            <v>0</v>
          </cell>
          <cell r="G2053">
            <v>0</v>
          </cell>
        </row>
        <row r="2054">
          <cell r="C2054" t="str">
            <v/>
          </cell>
          <cell r="F2054">
            <v>0</v>
          </cell>
          <cell r="G2054">
            <v>0</v>
          </cell>
        </row>
        <row r="2055">
          <cell r="C2055" t="str">
            <v/>
          </cell>
          <cell r="F2055">
            <v>0</v>
          </cell>
          <cell r="G2055">
            <v>0</v>
          </cell>
        </row>
        <row r="2056">
          <cell r="C2056" t="str">
            <v/>
          </cell>
          <cell r="F2056">
            <v>0</v>
          </cell>
          <cell r="G2056">
            <v>0</v>
          </cell>
        </row>
        <row r="2057">
          <cell r="C2057" t="str">
            <v/>
          </cell>
          <cell r="F2057">
            <v>0</v>
          </cell>
          <cell r="G2057">
            <v>0</v>
          </cell>
        </row>
        <row r="2058">
          <cell r="C2058" t="str">
            <v/>
          </cell>
          <cell r="F2058">
            <v>0</v>
          </cell>
          <cell r="G2058">
            <v>0</v>
          </cell>
        </row>
        <row r="2059">
          <cell r="C2059" t="str">
            <v/>
          </cell>
          <cell r="F2059">
            <v>0</v>
          </cell>
          <cell r="G2059">
            <v>0</v>
          </cell>
        </row>
        <row r="2060">
          <cell r="C2060" t="str">
            <v/>
          </cell>
          <cell r="F2060">
            <v>0</v>
          </cell>
          <cell r="G2060">
            <v>0</v>
          </cell>
        </row>
        <row r="2061">
          <cell r="C2061" t="str">
            <v/>
          </cell>
          <cell r="F2061">
            <v>0</v>
          </cell>
          <cell r="G2061">
            <v>0</v>
          </cell>
        </row>
        <row r="2062">
          <cell r="C2062" t="str">
            <v/>
          </cell>
          <cell r="F2062">
            <v>0</v>
          </cell>
          <cell r="G2062">
            <v>0</v>
          </cell>
        </row>
        <row r="2063">
          <cell r="C2063" t="str">
            <v/>
          </cell>
          <cell r="F2063">
            <v>0</v>
          </cell>
          <cell r="G2063">
            <v>0</v>
          </cell>
        </row>
        <row r="2064">
          <cell r="C2064" t="str">
            <v/>
          </cell>
          <cell r="F2064">
            <v>0</v>
          </cell>
          <cell r="G2064">
            <v>0</v>
          </cell>
        </row>
        <row r="2065">
          <cell r="C2065" t="str">
            <v/>
          </cell>
          <cell r="F2065">
            <v>0</v>
          </cell>
          <cell r="G2065">
            <v>0</v>
          </cell>
        </row>
        <row r="2066">
          <cell r="C2066" t="str">
            <v/>
          </cell>
          <cell r="F2066">
            <v>0</v>
          </cell>
          <cell r="G2066">
            <v>0</v>
          </cell>
        </row>
        <row r="2067">
          <cell r="C2067" t="str">
            <v/>
          </cell>
          <cell r="F2067">
            <v>0</v>
          </cell>
          <cell r="G2067">
            <v>0</v>
          </cell>
        </row>
        <row r="2068">
          <cell r="C2068" t="str">
            <v/>
          </cell>
          <cell r="F2068">
            <v>0</v>
          </cell>
          <cell r="G2068">
            <v>0</v>
          </cell>
        </row>
        <row r="2069">
          <cell r="C2069" t="str">
            <v/>
          </cell>
          <cell r="F2069">
            <v>0</v>
          </cell>
          <cell r="G2069">
            <v>0</v>
          </cell>
        </row>
        <row r="2070">
          <cell r="C2070" t="str">
            <v/>
          </cell>
          <cell r="F2070">
            <v>0</v>
          </cell>
          <cell r="G2070">
            <v>0</v>
          </cell>
        </row>
        <row r="2071">
          <cell r="C2071" t="str">
            <v/>
          </cell>
          <cell r="F2071">
            <v>0</v>
          </cell>
          <cell r="G2071">
            <v>0</v>
          </cell>
        </row>
        <row r="2072">
          <cell r="C2072" t="str">
            <v/>
          </cell>
          <cell r="F2072">
            <v>0</v>
          </cell>
          <cell r="G2072">
            <v>0</v>
          </cell>
        </row>
        <row r="2073">
          <cell r="C2073" t="str">
            <v/>
          </cell>
          <cell r="F2073">
            <v>0</v>
          </cell>
          <cell r="G2073">
            <v>0</v>
          </cell>
        </row>
        <row r="2074">
          <cell r="C2074" t="str">
            <v/>
          </cell>
          <cell r="F2074">
            <v>0</v>
          </cell>
          <cell r="G2074">
            <v>0</v>
          </cell>
        </row>
        <row r="2075">
          <cell r="C2075" t="str">
            <v/>
          </cell>
          <cell r="F2075">
            <v>0</v>
          </cell>
          <cell r="G2075">
            <v>0</v>
          </cell>
        </row>
        <row r="2076">
          <cell r="C2076" t="str">
            <v/>
          </cell>
          <cell r="F2076">
            <v>0</v>
          </cell>
          <cell r="G2076">
            <v>0</v>
          </cell>
        </row>
        <row r="2077">
          <cell r="C2077" t="str">
            <v/>
          </cell>
          <cell r="F2077">
            <v>0</v>
          </cell>
          <cell r="G2077">
            <v>0</v>
          </cell>
        </row>
        <row r="2078">
          <cell r="C2078" t="str">
            <v/>
          </cell>
          <cell r="F2078">
            <v>0</v>
          </cell>
          <cell r="G2078">
            <v>0</v>
          </cell>
        </row>
        <row r="2079">
          <cell r="C2079" t="str">
            <v/>
          </cell>
          <cell r="F2079">
            <v>0</v>
          </cell>
          <cell r="G2079">
            <v>0</v>
          </cell>
        </row>
        <row r="2080">
          <cell r="C2080" t="str">
            <v/>
          </cell>
          <cell r="F2080">
            <v>0</v>
          </cell>
          <cell r="G2080">
            <v>0</v>
          </cell>
        </row>
        <row r="2081">
          <cell r="C2081" t="str">
            <v/>
          </cell>
          <cell r="F2081">
            <v>0</v>
          </cell>
          <cell r="G2081">
            <v>0</v>
          </cell>
        </row>
        <row r="2082">
          <cell r="C2082" t="str">
            <v/>
          </cell>
          <cell r="F2082">
            <v>0</v>
          </cell>
          <cell r="G2082">
            <v>0</v>
          </cell>
        </row>
        <row r="2083">
          <cell r="C2083" t="str">
            <v/>
          </cell>
          <cell r="F2083">
            <v>0</v>
          </cell>
          <cell r="G2083">
            <v>0</v>
          </cell>
        </row>
        <row r="2084">
          <cell r="C2084" t="str">
            <v/>
          </cell>
          <cell r="F2084">
            <v>0</v>
          </cell>
          <cell r="G2084">
            <v>0</v>
          </cell>
        </row>
        <row r="2085">
          <cell r="C2085" t="str">
            <v/>
          </cell>
          <cell r="F2085">
            <v>0</v>
          </cell>
          <cell r="G2085">
            <v>0</v>
          </cell>
        </row>
        <row r="2086">
          <cell r="C2086" t="str">
            <v/>
          </cell>
          <cell r="F2086">
            <v>0</v>
          </cell>
          <cell r="G2086">
            <v>0</v>
          </cell>
        </row>
        <row r="2087">
          <cell r="C2087" t="str">
            <v/>
          </cell>
          <cell r="F2087">
            <v>0</v>
          </cell>
          <cell r="G2087">
            <v>0</v>
          </cell>
        </row>
        <row r="2088">
          <cell r="C2088" t="str">
            <v/>
          </cell>
          <cell r="F2088">
            <v>0</v>
          </cell>
          <cell r="G2088">
            <v>0</v>
          </cell>
        </row>
        <row r="2089">
          <cell r="C2089" t="str">
            <v/>
          </cell>
          <cell r="F2089">
            <v>0</v>
          </cell>
          <cell r="G2089">
            <v>0</v>
          </cell>
        </row>
        <row r="2090">
          <cell r="C2090" t="str">
            <v/>
          </cell>
          <cell r="F2090">
            <v>0</v>
          </cell>
          <cell r="G2090">
            <v>0</v>
          </cell>
        </row>
        <row r="2091">
          <cell r="C2091" t="str">
            <v/>
          </cell>
          <cell r="F2091">
            <v>0</v>
          </cell>
          <cell r="G2091">
            <v>0</v>
          </cell>
        </row>
        <row r="2092">
          <cell r="C2092" t="str">
            <v/>
          </cell>
          <cell r="F2092">
            <v>0</v>
          </cell>
          <cell r="G2092">
            <v>0</v>
          </cell>
        </row>
        <row r="2093">
          <cell r="C2093" t="str">
            <v/>
          </cell>
          <cell r="F2093">
            <v>0</v>
          </cell>
          <cell r="G2093">
            <v>0</v>
          </cell>
        </row>
        <row r="2094">
          <cell r="C2094" t="str">
            <v/>
          </cell>
          <cell r="F2094">
            <v>0</v>
          </cell>
          <cell r="G2094">
            <v>0</v>
          </cell>
        </row>
        <row r="2095">
          <cell r="C2095" t="str">
            <v/>
          </cell>
          <cell r="F2095">
            <v>0</v>
          </cell>
          <cell r="G2095">
            <v>0</v>
          </cell>
        </row>
        <row r="2096">
          <cell r="C2096" t="str">
            <v/>
          </cell>
          <cell r="F2096">
            <v>0</v>
          </cell>
          <cell r="G2096">
            <v>0</v>
          </cell>
        </row>
        <row r="2097">
          <cell r="C2097" t="str">
            <v/>
          </cell>
          <cell r="F2097">
            <v>0</v>
          </cell>
          <cell r="G2097">
            <v>0</v>
          </cell>
        </row>
        <row r="2098">
          <cell r="C2098" t="str">
            <v/>
          </cell>
          <cell r="F2098">
            <v>0</v>
          </cell>
          <cell r="G2098">
            <v>0</v>
          </cell>
        </row>
        <row r="2099">
          <cell r="C2099" t="str">
            <v/>
          </cell>
          <cell r="F2099">
            <v>0</v>
          </cell>
          <cell r="G2099">
            <v>0</v>
          </cell>
        </row>
        <row r="2100">
          <cell r="C2100" t="str">
            <v/>
          </cell>
          <cell r="F2100">
            <v>0</v>
          </cell>
          <cell r="G2100">
            <v>0</v>
          </cell>
        </row>
        <row r="2101">
          <cell r="C2101" t="str">
            <v/>
          </cell>
          <cell r="F2101">
            <v>0</v>
          </cell>
          <cell r="G2101">
            <v>0</v>
          </cell>
        </row>
        <row r="2102">
          <cell r="C2102" t="str">
            <v/>
          </cell>
          <cell r="F2102">
            <v>0</v>
          </cell>
          <cell r="G2102">
            <v>0</v>
          </cell>
        </row>
        <row r="2103">
          <cell r="C2103" t="str">
            <v/>
          </cell>
          <cell r="F2103">
            <v>0</v>
          </cell>
          <cell r="G2103">
            <v>0</v>
          </cell>
        </row>
        <row r="2104">
          <cell r="C2104" t="str">
            <v/>
          </cell>
          <cell r="F2104">
            <v>0</v>
          </cell>
          <cell r="G2104">
            <v>0</v>
          </cell>
        </row>
        <row r="2105">
          <cell r="C2105" t="str">
            <v/>
          </cell>
          <cell r="F2105">
            <v>0</v>
          </cell>
          <cell r="G2105">
            <v>0</v>
          </cell>
        </row>
        <row r="2106">
          <cell r="C2106" t="str">
            <v/>
          </cell>
          <cell r="F2106">
            <v>0</v>
          </cell>
          <cell r="G2106">
            <v>0</v>
          </cell>
        </row>
        <row r="2107">
          <cell r="C2107" t="str">
            <v/>
          </cell>
          <cell r="F2107">
            <v>0</v>
          </cell>
          <cell r="G2107">
            <v>0</v>
          </cell>
        </row>
        <row r="2108">
          <cell r="C2108" t="str">
            <v/>
          </cell>
          <cell r="F2108">
            <v>0</v>
          </cell>
          <cell r="G2108">
            <v>0</v>
          </cell>
        </row>
        <row r="2109">
          <cell r="C2109" t="str">
            <v/>
          </cell>
          <cell r="F2109">
            <v>0</v>
          </cell>
          <cell r="G2109">
            <v>0</v>
          </cell>
        </row>
        <row r="2110">
          <cell r="C2110" t="str">
            <v/>
          </cell>
          <cell r="F2110">
            <v>0</v>
          </cell>
          <cell r="G2110">
            <v>0</v>
          </cell>
        </row>
        <row r="2111">
          <cell r="C2111" t="str">
            <v/>
          </cell>
          <cell r="F2111">
            <v>0</v>
          </cell>
          <cell r="G2111">
            <v>0</v>
          </cell>
        </row>
        <row r="2112">
          <cell r="C2112" t="str">
            <v/>
          </cell>
          <cell r="F2112">
            <v>0</v>
          </cell>
          <cell r="G2112">
            <v>0</v>
          </cell>
        </row>
        <row r="2113">
          <cell r="C2113" t="str">
            <v/>
          </cell>
          <cell r="F2113">
            <v>0</v>
          </cell>
          <cell r="G2113">
            <v>0</v>
          </cell>
        </row>
        <row r="2114">
          <cell r="C2114" t="str">
            <v/>
          </cell>
          <cell r="F2114">
            <v>0</v>
          </cell>
          <cell r="G2114">
            <v>0</v>
          </cell>
        </row>
        <row r="2115">
          <cell r="C2115" t="str">
            <v/>
          </cell>
          <cell r="F2115">
            <v>0</v>
          </cell>
          <cell r="G2115">
            <v>0</v>
          </cell>
        </row>
        <row r="2116">
          <cell r="C2116" t="str">
            <v/>
          </cell>
          <cell r="F2116">
            <v>0</v>
          </cell>
          <cell r="G2116">
            <v>0</v>
          </cell>
        </row>
        <row r="2117">
          <cell r="C2117" t="str">
            <v/>
          </cell>
          <cell r="F2117">
            <v>0</v>
          </cell>
          <cell r="G2117">
            <v>0</v>
          </cell>
        </row>
        <row r="2118">
          <cell r="C2118" t="str">
            <v/>
          </cell>
          <cell r="F2118">
            <v>0</v>
          </cell>
          <cell r="G2118">
            <v>0</v>
          </cell>
        </row>
        <row r="2119">
          <cell r="C2119" t="str">
            <v/>
          </cell>
          <cell r="F2119">
            <v>0</v>
          </cell>
          <cell r="G2119">
            <v>0</v>
          </cell>
        </row>
        <row r="2120">
          <cell r="C2120" t="str">
            <v/>
          </cell>
          <cell r="F2120">
            <v>0</v>
          </cell>
          <cell r="G2120">
            <v>0</v>
          </cell>
        </row>
        <row r="2121">
          <cell r="C2121" t="str">
            <v/>
          </cell>
          <cell r="F2121">
            <v>0</v>
          </cell>
          <cell r="G2121">
            <v>0</v>
          </cell>
        </row>
        <row r="2122">
          <cell r="C2122" t="str">
            <v/>
          </cell>
          <cell r="F2122">
            <v>0</v>
          </cell>
          <cell r="G2122">
            <v>0</v>
          </cell>
        </row>
        <row r="2123">
          <cell r="C2123" t="str">
            <v/>
          </cell>
          <cell r="F2123">
            <v>0</v>
          </cell>
          <cell r="G2123">
            <v>0</v>
          </cell>
        </row>
        <row r="2124">
          <cell r="C2124" t="str">
            <v/>
          </cell>
          <cell r="F2124">
            <v>0</v>
          </cell>
          <cell r="G2124">
            <v>0</v>
          </cell>
        </row>
        <row r="2125">
          <cell r="C2125" t="str">
            <v/>
          </cell>
          <cell r="F2125">
            <v>0</v>
          </cell>
          <cell r="G2125">
            <v>0</v>
          </cell>
        </row>
        <row r="2126">
          <cell r="C2126" t="str">
            <v/>
          </cell>
          <cell r="F2126">
            <v>0</v>
          </cell>
          <cell r="G2126">
            <v>0</v>
          </cell>
        </row>
        <row r="2127">
          <cell r="C2127" t="str">
            <v/>
          </cell>
          <cell r="F2127">
            <v>0</v>
          </cell>
          <cell r="G2127">
            <v>0</v>
          </cell>
        </row>
        <row r="2128">
          <cell r="C2128" t="str">
            <v/>
          </cell>
          <cell r="F2128">
            <v>0</v>
          </cell>
          <cell r="G2128">
            <v>0</v>
          </cell>
        </row>
        <row r="2129">
          <cell r="C2129" t="str">
            <v/>
          </cell>
          <cell r="F2129">
            <v>0</v>
          </cell>
          <cell r="G2129">
            <v>0</v>
          </cell>
        </row>
        <row r="2130">
          <cell r="C2130" t="str">
            <v/>
          </cell>
          <cell r="F2130">
            <v>0</v>
          </cell>
          <cell r="G2130">
            <v>0</v>
          </cell>
        </row>
        <row r="2131">
          <cell r="C2131" t="str">
            <v/>
          </cell>
          <cell r="F2131">
            <v>0</v>
          </cell>
          <cell r="G2131">
            <v>0</v>
          </cell>
        </row>
        <row r="2132">
          <cell r="C2132" t="str">
            <v/>
          </cell>
          <cell r="F2132">
            <v>0</v>
          </cell>
          <cell r="G2132">
            <v>0</v>
          </cell>
        </row>
        <row r="2133">
          <cell r="C2133" t="str">
            <v/>
          </cell>
          <cell r="F2133">
            <v>0</v>
          </cell>
          <cell r="G2133">
            <v>0</v>
          </cell>
        </row>
        <row r="2134">
          <cell r="C2134" t="str">
            <v/>
          </cell>
          <cell r="F2134">
            <v>0</v>
          </cell>
          <cell r="G2134">
            <v>0</v>
          </cell>
        </row>
        <row r="2135">
          <cell r="C2135" t="str">
            <v/>
          </cell>
          <cell r="F2135">
            <v>0</v>
          </cell>
          <cell r="G2135">
            <v>0</v>
          </cell>
        </row>
        <row r="2136">
          <cell r="C2136" t="str">
            <v/>
          </cell>
          <cell r="F2136">
            <v>0</v>
          </cell>
          <cell r="G2136">
            <v>0</v>
          </cell>
        </row>
        <row r="2137">
          <cell r="C2137" t="str">
            <v/>
          </cell>
          <cell r="F2137">
            <v>0</v>
          </cell>
          <cell r="G2137">
            <v>0</v>
          </cell>
        </row>
        <row r="2138">
          <cell r="C2138" t="str">
            <v/>
          </cell>
          <cell r="F2138">
            <v>0</v>
          </cell>
          <cell r="G2138">
            <v>0</v>
          </cell>
        </row>
        <row r="2139">
          <cell r="C2139" t="str">
            <v/>
          </cell>
          <cell r="F2139">
            <v>0</v>
          </cell>
          <cell r="G2139">
            <v>0</v>
          </cell>
        </row>
        <row r="2140">
          <cell r="C2140" t="str">
            <v/>
          </cell>
          <cell r="F2140">
            <v>0</v>
          </cell>
          <cell r="G2140">
            <v>0</v>
          </cell>
        </row>
        <row r="2141">
          <cell r="C2141" t="str">
            <v/>
          </cell>
          <cell r="F2141">
            <v>0</v>
          </cell>
          <cell r="G2141">
            <v>0</v>
          </cell>
        </row>
        <row r="2142">
          <cell r="C2142" t="str">
            <v/>
          </cell>
          <cell r="F2142">
            <v>0</v>
          </cell>
          <cell r="G2142">
            <v>0</v>
          </cell>
        </row>
        <row r="2143">
          <cell r="C2143" t="str">
            <v/>
          </cell>
          <cell r="F2143">
            <v>0</v>
          </cell>
          <cell r="G2143">
            <v>0</v>
          </cell>
        </row>
        <row r="2144">
          <cell r="C2144" t="str">
            <v/>
          </cell>
          <cell r="F2144">
            <v>0</v>
          </cell>
          <cell r="G2144">
            <v>0</v>
          </cell>
        </row>
        <row r="2145">
          <cell r="C2145" t="str">
            <v/>
          </cell>
          <cell r="F2145">
            <v>0</v>
          </cell>
          <cell r="G2145">
            <v>0</v>
          </cell>
        </row>
        <row r="2146">
          <cell r="C2146" t="str">
            <v/>
          </cell>
          <cell r="F2146">
            <v>0</v>
          </cell>
          <cell r="G2146">
            <v>0</v>
          </cell>
        </row>
        <row r="2147">
          <cell r="C2147" t="str">
            <v/>
          </cell>
          <cell r="F2147">
            <v>0</v>
          </cell>
          <cell r="G2147">
            <v>0</v>
          </cell>
        </row>
        <row r="2148">
          <cell r="C2148" t="str">
            <v/>
          </cell>
          <cell r="F2148">
            <v>0</v>
          </cell>
          <cell r="G2148">
            <v>0</v>
          </cell>
        </row>
        <row r="2149">
          <cell r="C2149" t="str">
            <v/>
          </cell>
          <cell r="F2149">
            <v>0</v>
          </cell>
          <cell r="G2149">
            <v>0</v>
          </cell>
        </row>
        <row r="2150">
          <cell r="C2150" t="str">
            <v/>
          </cell>
          <cell r="F2150">
            <v>0</v>
          </cell>
          <cell r="G2150">
            <v>0</v>
          </cell>
        </row>
        <row r="2151">
          <cell r="C2151" t="str">
            <v/>
          </cell>
          <cell r="F2151">
            <v>0</v>
          </cell>
          <cell r="G2151">
            <v>0</v>
          </cell>
        </row>
        <row r="2152">
          <cell r="C2152" t="str">
            <v/>
          </cell>
          <cell r="F2152">
            <v>0</v>
          </cell>
          <cell r="G2152">
            <v>0</v>
          </cell>
        </row>
        <row r="2153">
          <cell r="C2153" t="str">
            <v/>
          </cell>
          <cell r="F2153">
            <v>0</v>
          </cell>
          <cell r="G2153">
            <v>0</v>
          </cell>
        </row>
        <row r="2154">
          <cell r="C2154" t="str">
            <v/>
          </cell>
          <cell r="F2154">
            <v>0</v>
          </cell>
          <cell r="G2154">
            <v>0</v>
          </cell>
        </row>
        <row r="2155">
          <cell r="C2155" t="str">
            <v/>
          </cell>
          <cell r="F2155">
            <v>0</v>
          </cell>
          <cell r="G2155">
            <v>0</v>
          </cell>
        </row>
        <row r="2156">
          <cell r="C2156" t="str">
            <v/>
          </cell>
          <cell r="F2156">
            <v>0</v>
          </cell>
          <cell r="G2156">
            <v>0</v>
          </cell>
        </row>
        <row r="2157">
          <cell r="C2157" t="str">
            <v/>
          </cell>
          <cell r="F2157">
            <v>0</v>
          </cell>
          <cell r="G2157">
            <v>0</v>
          </cell>
        </row>
        <row r="2158">
          <cell r="C2158" t="str">
            <v/>
          </cell>
          <cell r="F2158">
            <v>0</v>
          </cell>
          <cell r="G2158">
            <v>0</v>
          </cell>
        </row>
        <row r="2159">
          <cell r="C2159" t="str">
            <v/>
          </cell>
          <cell r="F2159">
            <v>0</v>
          </cell>
          <cell r="G2159">
            <v>0</v>
          </cell>
        </row>
        <row r="2160">
          <cell r="C2160" t="str">
            <v/>
          </cell>
          <cell r="F2160">
            <v>0</v>
          </cell>
          <cell r="G2160">
            <v>0</v>
          </cell>
        </row>
        <row r="2161">
          <cell r="C2161" t="str">
            <v/>
          </cell>
          <cell r="F2161">
            <v>0</v>
          </cell>
          <cell r="G2161">
            <v>0</v>
          </cell>
        </row>
        <row r="2162">
          <cell r="C2162" t="str">
            <v/>
          </cell>
          <cell r="F2162">
            <v>0</v>
          </cell>
          <cell r="G2162">
            <v>0</v>
          </cell>
        </row>
        <row r="2163">
          <cell r="C2163" t="str">
            <v/>
          </cell>
          <cell r="F2163">
            <v>0</v>
          </cell>
          <cell r="G2163">
            <v>0</v>
          </cell>
        </row>
        <row r="2164">
          <cell r="C2164" t="str">
            <v/>
          </cell>
          <cell r="F2164">
            <v>0</v>
          </cell>
          <cell r="G2164">
            <v>0</v>
          </cell>
        </row>
        <row r="2165">
          <cell r="C2165" t="str">
            <v/>
          </cell>
          <cell r="F2165">
            <v>0</v>
          </cell>
          <cell r="G2165">
            <v>0</v>
          </cell>
        </row>
        <row r="2166">
          <cell r="C2166" t="str">
            <v/>
          </cell>
          <cell r="F2166">
            <v>0</v>
          </cell>
          <cell r="G2166">
            <v>0</v>
          </cell>
        </row>
        <row r="2167">
          <cell r="C2167" t="str">
            <v/>
          </cell>
          <cell r="F2167">
            <v>0</v>
          </cell>
          <cell r="G2167">
            <v>0</v>
          </cell>
        </row>
        <row r="2168">
          <cell r="C2168" t="str">
            <v/>
          </cell>
          <cell r="F2168">
            <v>0</v>
          </cell>
          <cell r="G2168">
            <v>0</v>
          </cell>
        </row>
        <row r="2169">
          <cell r="C2169" t="str">
            <v/>
          </cell>
          <cell r="F2169">
            <v>0</v>
          </cell>
          <cell r="G2169">
            <v>0</v>
          </cell>
        </row>
        <row r="2170">
          <cell r="C2170" t="str">
            <v/>
          </cell>
          <cell r="F2170">
            <v>0</v>
          </cell>
          <cell r="G2170">
            <v>0</v>
          </cell>
        </row>
        <row r="2171">
          <cell r="C2171" t="str">
            <v/>
          </cell>
          <cell r="F2171">
            <v>0</v>
          </cell>
          <cell r="G2171">
            <v>0</v>
          </cell>
        </row>
        <row r="2172">
          <cell r="C2172" t="str">
            <v/>
          </cell>
          <cell r="F2172">
            <v>0</v>
          </cell>
          <cell r="G2172">
            <v>0</v>
          </cell>
        </row>
        <row r="2173">
          <cell r="C2173" t="str">
            <v/>
          </cell>
          <cell r="F2173">
            <v>0</v>
          </cell>
          <cell r="G2173">
            <v>0</v>
          </cell>
        </row>
        <row r="2174">
          <cell r="C2174" t="str">
            <v/>
          </cell>
          <cell r="F2174">
            <v>0</v>
          </cell>
          <cell r="G2174">
            <v>0</v>
          </cell>
        </row>
        <row r="2175">
          <cell r="C2175" t="str">
            <v/>
          </cell>
          <cell r="F2175">
            <v>0</v>
          </cell>
          <cell r="G2175">
            <v>0</v>
          </cell>
        </row>
        <row r="2176">
          <cell r="C2176" t="str">
            <v/>
          </cell>
          <cell r="F2176">
            <v>0</v>
          </cell>
          <cell r="G2176">
            <v>0</v>
          </cell>
        </row>
        <row r="2177">
          <cell r="C2177" t="str">
            <v/>
          </cell>
          <cell r="F2177">
            <v>0</v>
          </cell>
          <cell r="G2177">
            <v>0</v>
          </cell>
        </row>
        <row r="2178">
          <cell r="C2178" t="str">
            <v/>
          </cell>
          <cell r="F2178">
            <v>0</v>
          </cell>
          <cell r="G2178">
            <v>0</v>
          </cell>
        </row>
        <row r="2179">
          <cell r="C2179" t="str">
            <v/>
          </cell>
          <cell r="F2179">
            <v>0</v>
          </cell>
          <cell r="G2179">
            <v>0</v>
          </cell>
        </row>
        <row r="2180">
          <cell r="C2180" t="str">
            <v/>
          </cell>
          <cell r="F2180">
            <v>0</v>
          </cell>
          <cell r="G2180">
            <v>0</v>
          </cell>
        </row>
        <row r="2181">
          <cell r="C2181" t="str">
            <v/>
          </cell>
          <cell r="F2181">
            <v>0</v>
          </cell>
          <cell r="G2181">
            <v>0</v>
          </cell>
        </row>
        <row r="2182">
          <cell r="C2182" t="str">
            <v/>
          </cell>
          <cell r="F2182">
            <v>0</v>
          </cell>
          <cell r="G2182">
            <v>0</v>
          </cell>
        </row>
        <row r="2183">
          <cell r="C2183" t="str">
            <v/>
          </cell>
          <cell r="F2183">
            <v>0</v>
          </cell>
          <cell r="G2183">
            <v>0</v>
          </cell>
        </row>
        <row r="2184">
          <cell r="C2184" t="str">
            <v/>
          </cell>
          <cell r="F2184">
            <v>0</v>
          </cell>
          <cell r="G2184">
            <v>0</v>
          </cell>
        </row>
        <row r="2185">
          <cell r="C2185" t="str">
            <v/>
          </cell>
          <cell r="F2185">
            <v>0</v>
          </cell>
          <cell r="G2185">
            <v>0</v>
          </cell>
        </row>
        <row r="2186">
          <cell r="C2186" t="str">
            <v/>
          </cell>
          <cell r="F2186">
            <v>0</v>
          </cell>
          <cell r="G2186">
            <v>0</v>
          </cell>
        </row>
        <row r="2187">
          <cell r="C2187" t="str">
            <v/>
          </cell>
          <cell r="F2187">
            <v>0</v>
          </cell>
          <cell r="G2187">
            <v>0</v>
          </cell>
        </row>
        <row r="2188">
          <cell r="C2188" t="str">
            <v/>
          </cell>
          <cell r="F2188">
            <v>0</v>
          </cell>
          <cell r="G2188">
            <v>0</v>
          </cell>
        </row>
        <row r="2189">
          <cell r="C2189" t="str">
            <v/>
          </cell>
          <cell r="F2189">
            <v>0</v>
          </cell>
          <cell r="G2189">
            <v>0</v>
          </cell>
        </row>
        <row r="2190">
          <cell r="C2190" t="str">
            <v/>
          </cell>
          <cell r="F2190">
            <v>0</v>
          </cell>
          <cell r="G2190">
            <v>0</v>
          </cell>
        </row>
        <row r="2191">
          <cell r="C2191" t="str">
            <v/>
          </cell>
          <cell r="F2191">
            <v>0</v>
          </cell>
          <cell r="G2191">
            <v>0</v>
          </cell>
        </row>
        <row r="2192">
          <cell r="C2192" t="str">
            <v/>
          </cell>
          <cell r="F2192">
            <v>0</v>
          </cell>
          <cell r="G2192">
            <v>0</v>
          </cell>
        </row>
        <row r="2193">
          <cell r="C2193" t="str">
            <v/>
          </cell>
          <cell r="F2193">
            <v>0</v>
          </cell>
          <cell r="G2193">
            <v>0</v>
          </cell>
        </row>
        <row r="2194">
          <cell r="C2194" t="str">
            <v/>
          </cell>
          <cell r="F2194">
            <v>0</v>
          </cell>
          <cell r="G2194">
            <v>0</v>
          </cell>
        </row>
        <row r="2195">
          <cell r="C2195" t="str">
            <v/>
          </cell>
          <cell r="F2195">
            <v>0</v>
          </cell>
          <cell r="G2195">
            <v>0</v>
          </cell>
        </row>
        <row r="2196">
          <cell r="C2196" t="str">
            <v/>
          </cell>
          <cell r="F2196">
            <v>0</v>
          </cell>
          <cell r="G2196">
            <v>0</v>
          </cell>
        </row>
        <row r="2197">
          <cell r="C2197" t="str">
            <v/>
          </cell>
          <cell r="F2197">
            <v>0</v>
          </cell>
          <cell r="G2197">
            <v>0</v>
          </cell>
        </row>
        <row r="2198">
          <cell r="C2198" t="str">
            <v/>
          </cell>
          <cell r="F2198">
            <v>0</v>
          </cell>
          <cell r="G2198">
            <v>0</v>
          </cell>
        </row>
        <row r="2199">
          <cell r="C2199" t="str">
            <v/>
          </cell>
          <cell r="F2199">
            <v>0</v>
          </cell>
          <cell r="G2199">
            <v>0</v>
          </cell>
        </row>
        <row r="2200">
          <cell r="C2200" t="str">
            <v/>
          </cell>
          <cell r="F2200">
            <v>0</v>
          </cell>
          <cell r="G2200">
            <v>0</v>
          </cell>
        </row>
        <row r="2201">
          <cell r="C2201" t="str">
            <v/>
          </cell>
          <cell r="F2201">
            <v>0</v>
          </cell>
          <cell r="G2201">
            <v>0</v>
          </cell>
        </row>
        <row r="2202">
          <cell r="C2202" t="str">
            <v/>
          </cell>
          <cell r="F2202">
            <v>0</v>
          </cell>
          <cell r="G2202">
            <v>0</v>
          </cell>
        </row>
        <row r="2203">
          <cell r="C2203" t="str">
            <v/>
          </cell>
          <cell r="F2203">
            <v>0</v>
          </cell>
          <cell r="G2203">
            <v>0</v>
          </cell>
        </row>
        <row r="2204">
          <cell r="C2204" t="str">
            <v/>
          </cell>
          <cell r="F2204">
            <v>0</v>
          </cell>
          <cell r="G2204">
            <v>0</v>
          </cell>
        </row>
        <row r="2205">
          <cell r="C2205" t="str">
            <v/>
          </cell>
          <cell r="F2205">
            <v>0</v>
          </cell>
          <cell r="G2205">
            <v>0</v>
          </cell>
        </row>
        <row r="2206">
          <cell r="C2206" t="str">
            <v/>
          </cell>
          <cell r="F2206">
            <v>0</v>
          </cell>
          <cell r="G2206">
            <v>0</v>
          </cell>
        </row>
        <row r="2207">
          <cell r="C2207" t="str">
            <v/>
          </cell>
          <cell r="F2207">
            <v>0</v>
          </cell>
          <cell r="G2207">
            <v>0</v>
          </cell>
        </row>
        <row r="2208">
          <cell r="C2208" t="str">
            <v/>
          </cell>
          <cell r="F2208">
            <v>0</v>
          </cell>
          <cell r="G2208">
            <v>0</v>
          </cell>
        </row>
        <row r="2209">
          <cell r="C2209" t="str">
            <v/>
          </cell>
          <cell r="F2209">
            <v>0</v>
          </cell>
          <cell r="G2209">
            <v>0</v>
          </cell>
        </row>
        <row r="2210">
          <cell r="C2210" t="str">
            <v/>
          </cell>
          <cell r="F2210">
            <v>0</v>
          </cell>
          <cell r="G2210">
            <v>0</v>
          </cell>
        </row>
        <row r="2211">
          <cell r="C2211" t="str">
            <v/>
          </cell>
          <cell r="F2211">
            <v>0</v>
          </cell>
          <cell r="G2211">
            <v>0</v>
          </cell>
        </row>
        <row r="2212">
          <cell r="C2212" t="str">
            <v/>
          </cell>
          <cell r="F2212">
            <v>0</v>
          </cell>
          <cell r="G2212">
            <v>0</v>
          </cell>
        </row>
        <row r="2213">
          <cell r="C2213" t="str">
            <v/>
          </cell>
          <cell r="F2213">
            <v>0</v>
          </cell>
          <cell r="G2213">
            <v>0</v>
          </cell>
        </row>
        <row r="2214">
          <cell r="C2214" t="str">
            <v/>
          </cell>
          <cell r="F2214">
            <v>0</v>
          </cell>
          <cell r="G2214">
            <v>0</v>
          </cell>
        </row>
        <row r="2215">
          <cell r="C2215" t="str">
            <v/>
          </cell>
          <cell r="F2215">
            <v>0</v>
          </cell>
          <cell r="G2215">
            <v>0</v>
          </cell>
        </row>
        <row r="2216">
          <cell r="C2216" t="str">
            <v/>
          </cell>
          <cell r="F2216">
            <v>0</v>
          </cell>
          <cell r="G2216">
            <v>0</v>
          </cell>
        </row>
        <row r="2217">
          <cell r="C2217" t="str">
            <v/>
          </cell>
          <cell r="F2217">
            <v>0</v>
          </cell>
          <cell r="G2217">
            <v>0</v>
          </cell>
        </row>
        <row r="2218">
          <cell r="C2218" t="str">
            <v/>
          </cell>
          <cell r="F2218">
            <v>0</v>
          </cell>
          <cell r="G2218">
            <v>0</v>
          </cell>
        </row>
        <row r="2219">
          <cell r="C2219" t="str">
            <v/>
          </cell>
          <cell r="F2219">
            <v>0</v>
          </cell>
          <cell r="G2219">
            <v>0</v>
          </cell>
        </row>
        <row r="2220">
          <cell r="C2220" t="str">
            <v/>
          </cell>
          <cell r="F2220">
            <v>0</v>
          </cell>
          <cell r="G2220">
            <v>0</v>
          </cell>
        </row>
        <row r="2221">
          <cell r="C2221" t="str">
            <v/>
          </cell>
          <cell r="F2221">
            <v>0</v>
          </cell>
          <cell r="G2221">
            <v>0</v>
          </cell>
        </row>
        <row r="2222">
          <cell r="C2222" t="str">
            <v/>
          </cell>
          <cell r="F2222">
            <v>0</v>
          </cell>
          <cell r="G2222">
            <v>0</v>
          </cell>
        </row>
        <row r="2223">
          <cell r="C2223" t="str">
            <v/>
          </cell>
          <cell r="F2223">
            <v>0</v>
          </cell>
          <cell r="G2223">
            <v>0</v>
          </cell>
        </row>
        <row r="2224">
          <cell r="C2224" t="str">
            <v/>
          </cell>
          <cell r="F2224">
            <v>0</v>
          </cell>
          <cell r="G2224">
            <v>0</v>
          </cell>
        </row>
        <row r="2225">
          <cell r="C2225" t="str">
            <v/>
          </cell>
          <cell r="F2225">
            <v>0</v>
          </cell>
          <cell r="G2225">
            <v>0</v>
          </cell>
        </row>
        <row r="2226">
          <cell r="C2226" t="str">
            <v/>
          </cell>
          <cell r="F2226">
            <v>0</v>
          </cell>
          <cell r="G2226">
            <v>0</v>
          </cell>
        </row>
        <row r="2227">
          <cell r="C2227" t="str">
            <v/>
          </cell>
          <cell r="F2227">
            <v>0</v>
          </cell>
          <cell r="G2227">
            <v>0</v>
          </cell>
        </row>
        <row r="2228">
          <cell r="C2228" t="str">
            <v/>
          </cell>
          <cell r="F2228">
            <v>0</v>
          </cell>
          <cell r="G2228">
            <v>0</v>
          </cell>
        </row>
        <row r="2229">
          <cell r="C2229" t="str">
            <v/>
          </cell>
          <cell r="F2229">
            <v>0</v>
          </cell>
          <cell r="G2229">
            <v>0</v>
          </cell>
        </row>
        <row r="2230">
          <cell r="C2230" t="str">
            <v/>
          </cell>
          <cell r="F2230">
            <v>0</v>
          </cell>
          <cell r="G2230">
            <v>0</v>
          </cell>
        </row>
        <row r="2231">
          <cell r="C2231" t="str">
            <v/>
          </cell>
          <cell r="F2231">
            <v>0</v>
          </cell>
          <cell r="G2231">
            <v>0</v>
          </cell>
        </row>
        <row r="2232">
          <cell r="C2232" t="str">
            <v/>
          </cell>
          <cell r="F2232">
            <v>0</v>
          </cell>
          <cell r="G2232">
            <v>0</v>
          </cell>
        </row>
        <row r="2233">
          <cell r="C2233" t="str">
            <v/>
          </cell>
          <cell r="F2233">
            <v>0</v>
          </cell>
          <cell r="G2233">
            <v>0</v>
          </cell>
        </row>
        <row r="2234">
          <cell r="C2234" t="str">
            <v/>
          </cell>
          <cell r="F2234">
            <v>0</v>
          </cell>
          <cell r="G2234">
            <v>0</v>
          </cell>
        </row>
        <row r="2235">
          <cell r="C2235" t="str">
            <v/>
          </cell>
          <cell r="F2235">
            <v>0</v>
          </cell>
          <cell r="G2235">
            <v>0</v>
          </cell>
        </row>
        <row r="2236">
          <cell r="C2236" t="str">
            <v/>
          </cell>
          <cell r="F2236">
            <v>0</v>
          </cell>
          <cell r="G2236">
            <v>0</v>
          </cell>
        </row>
        <row r="2237">
          <cell r="C2237" t="str">
            <v/>
          </cell>
          <cell r="F2237">
            <v>0</v>
          </cell>
          <cell r="G2237">
            <v>0</v>
          </cell>
        </row>
        <row r="2238">
          <cell r="C2238" t="str">
            <v/>
          </cell>
          <cell r="F2238">
            <v>0</v>
          </cell>
          <cell r="G2238">
            <v>0</v>
          </cell>
        </row>
        <row r="2239">
          <cell r="C2239" t="str">
            <v/>
          </cell>
          <cell r="F2239">
            <v>0</v>
          </cell>
          <cell r="G2239">
            <v>0</v>
          </cell>
        </row>
        <row r="2240">
          <cell r="C2240" t="str">
            <v/>
          </cell>
          <cell r="F2240">
            <v>0</v>
          </cell>
          <cell r="G2240">
            <v>0</v>
          </cell>
        </row>
        <row r="2241">
          <cell r="C2241" t="str">
            <v/>
          </cell>
          <cell r="F2241">
            <v>0</v>
          </cell>
          <cell r="G2241">
            <v>0</v>
          </cell>
        </row>
        <row r="2242">
          <cell r="C2242" t="str">
            <v/>
          </cell>
          <cell r="F2242">
            <v>0</v>
          </cell>
          <cell r="G2242">
            <v>0</v>
          </cell>
        </row>
        <row r="2243">
          <cell r="C2243" t="str">
            <v/>
          </cell>
          <cell r="F2243">
            <v>0</v>
          </cell>
          <cell r="G2243">
            <v>0</v>
          </cell>
        </row>
        <row r="2244">
          <cell r="C2244" t="str">
            <v/>
          </cell>
          <cell r="F2244">
            <v>0</v>
          </cell>
          <cell r="G2244">
            <v>0</v>
          </cell>
        </row>
        <row r="2245">
          <cell r="C2245" t="str">
            <v/>
          </cell>
          <cell r="F2245">
            <v>0</v>
          </cell>
          <cell r="G2245">
            <v>0</v>
          </cell>
        </row>
        <row r="2246">
          <cell r="C2246" t="str">
            <v/>
          </cell>
          <cell r="F2246">
            <v>0</v>
          </cell>
          <cell r="G2246">
            <v>0</v>
          </cell>
        </row>
        <row r="2247">
          <cell r="C2247" t="str">
            <v/>
          </cell>
          <cell r="F2247">
            <v>0</v>
          </cell>
          <cell r="G2247">
            <v>0</v>
          </cell>
        </row>
        <row r="2248">
          <cell r="C2248" t="str">
            <v/>
          </cell>
          <cell r="F2248">
            <v>0</v>
          </cell>
          <cell r="G2248">
            <v>0</v>
          </cell>
        </row>
        <row r="2249">
          <cell r="C2249" t="str">
            <v/>
          </cell>
          <cell r="F2249">
            <v>0</v>
          </cell>
          <cell r="G2249">
            <v>0</v>
          </cell>
        </row>
        <row r="2250">
          <cell r="C2250" t="str">
            <v/>
          </cell>
          <cell r="F2250">
            <v>0</v>
          </cell>
          <cell r="G2250">
            <v>0</v>
          </cell>
        </row>
        <row r="2251">
          <cell r="C2251" t="str">
            <v/>
          </cell>
          <cell r="F2251">
            <v>0</v>
          </cell>
          <cell r="G2251">
            <v>0</v>
          </cell>
        </row>
        <row r="2252">
          <cell r="C2252" t="str">
            <v/>
          </cell>
          <cell r="F2252">
            <v>0</v>
          </cell>
          <cell r="G2252">
            <v>0</v>
          </cell>
        </row>
        <row r="2253">
          <cell r="C2253" t="str">
            <v/>
          </cell>
          <cell r="F2253">
            <v>0</v>
          </cell>
          <cell r="G2253">
            <v>0</v>
          </cell>
        </row>
        <row r="2254">
          <cell r="C2254" t="str">
            <v/>
          </cell>
          <cell r="F2254">
            <v>0</v>
          </cell>
          <cell r="G2254">
            <v>0</v>
          </cell>
        </row>
        <row r="2255">
          <cell r="C2255" t="str">
            <v/>
          </cell>
          <cell r="F2255">
            <v>0</v>
          </cell>
          <cell r="G2255">
            <v>0</v>
          </cell>
        </row>
        <row r="2256">
          <cell r="C2256" t="str">
            <v/>
          </cell>
          <cell r="F2256">
            <v>0</v>
          </cell>
          <cell r="G2256">
            <v>0</v>
          </cell>
        </row>
        <row r="2257">
          <cell r="C2257" t="str">
            <v/>
          </cell>
          <cell r="F2257">
            <v>0</v>
          </cell>
          <cell r="G2257">
            <v>0</v>
          </cell>
        </row>
        <row r="2258">
          <cell r="C2258" t="str">
            <v/>
          </cell>
          <cell r="F2258">
            <v>0</v>
          </cell>
          <cell r="G2258">
            <v>0</v>
          </cell>
        </row>
        <row r="2259">
          <cell r="C2259" t="str">
            <v/>
          </cell>
          <cell r="F2259">
            <v>0</v>
          </cell>
          <cell r="G2259">
            <v>0</v>
          </cell>
        </row>
        <row r="2260">
          <cell r="C2260" t="str">
            <v/>
          </cell>
          <cell r="F2260">
            <v>0</v>
          </cell>
          <cell r="G2260">
            <v>0</v>
          </cell>
        </row>
        <row r="2261">
          <cell r="C2261" t="str">
            <v/>
          </cell>
          <cell r="F2261">
            <v>0</v>
          </cell>
          <cell r="G2261">
            <v>0</v>
          </cell>
        </row>
        <row r="2262">
          <cell r="C2262" t="str">
            <v/>
          </cell>
          <cell r="F2262">
            <v>0</v>
          </cell>
          <cell r="G2262">
            <v>0</v>
          </cell>
        </row>
        <row r="2263">
          <cell r="C2263" t="str">
            <v/>
          </cell>
          <cell r="F2263">
            <v>0</v>
          </cell>
          <cell r="G2263">
            <v>0</v>
          </cell>
        </row>
        <row r="2264">
          <cell r="C2264" t="str">
            <v/>
          </cell>
          <cell r="F2264">
            <v>0</v>
          </cell>
          <cell r="G2264">
            <v>0</v>
          </cell>
        </row>
        <row r="2265">
          <cell r="C2265" t="str">
            <v/>
          </cell>
          <cell r="F2265">
            <v>0</v>
          </cell>
          <cell r="G2265">
            <v>0</v>
          </cell>
        </row>
        <row r="2266">
          <cell r="C2266" t="str">
            <v/>
          </cell>
          <cell r="F2266">
            <v>0</v>
          </cell>
          <cell r="G2266">
            <v>0</v>
          </cell>
        </row>
        <row r="2267">
          <cell r="C2267" t="str">
            <v/>
          </cell>
          <cell r="F2267">
            <v>0</v>
          </cell>
          <cell r="G2267">
            <v>0</v>
          </cell>
        </row>
        <row r="2268">
          <cell r="C2268" t="str">
            <v/>
          </cell>
          <cell r="F2268">
            <v>0</v>
          </cell>
          <cell r="G2268">
            <v>0</v>
          </cell>
        </row>
        <row r="2269">
          <cell r="C2269" t="str">
            <v/>
          </cell>
          <cell r="F2269">
            <v>0</v>
          </cell>
          <cell r="G2269">
            <v>0</v>
          </cell>
        </row>
        <row r="2270">
          <cell r="C2270" t="str">
            <v/>
          </cell>
          <cell r="F2270">
            <v>0</v>
          </cell>
          <cell r="G2270">
            <v>0</v>
          </cell>
        </row>
        <row r="2271">
          <cell r="C2271" t="str">
            <v/>
          </cell>
          <cell r="F2271">
            <v>0</v>
          </cell>
          <cell r="G2271">
            <v>0</v>
          </cell>
        </row>
        <row r="2272">
          <cell r="C2272" t="str">
            <v/>
          </cell>
          <cell r="F2272">
            <v>0</v>
          </cell>
          <cell r="G2272">
            <v>0</v>
          </cell>
        </row>
        <row r="2273">
          <cell r="C2273" t="str">
            <v/>
          </cell>
          <cell r="F2273">
            <v>0</v>
          </cell>
          <cell r="G2273">
            <v>0</v>
          </cell>
        </row>
        <row r="2274">
          <cell r="C2274" t="str">
            <v/>
          </cell>
          <cell r="F2274">
            <v>0</v>
          </cell>
          <cell r="G2274">
            <v>0</v>
          </cell>
        </row>
        <row r="2275">
          <cell r="C2275" t="str">
            <v/>
          </cell>
          <cell r="F2275">
            <v>0</v>
          </cell>
          <cell r="G2275">
            <v>0</v>
          </cell>
        </row>
        <row r="2276">
          <cell r="C2276" t="str">
            <v/>
          </cell>
          <cell r="F2276">
            <v>0</v>
          </cell>
          <cell r="G2276">
            <v>0</v>
          </cell>
        </row>
        <row r="2277">
          <cell r="C2277" t="str">
            <v/>
          </cell>
          <cell r="F2277">
            <v>0</v>
          </cell>
          <cell r="G2277">
            <v>0</v>
          </cell>
        </row>
        <row r="2278">
          <cell r="C2278" t="str">
            <v/>
          </cell>
          <cell r="F2278">
            <v>0</v>
          </cell>
          <cell r="G2278">
            <v>0</v>
          </cell>
        </row>
        <row r="2279">
          <cell r="C2279" t="str">
            <v/>
          </cell>
          <cell r="F2279">
            <v>0</v>
          </cell>
          <cell r="G2279">
            <v>0</v>
          </cell>
        </row>
        <row r="2280">
          <cell r="C2280" t="str">
            <v/>
          </cell>
          <cell r="F2280">
            <v>0</v>
          </cell>
          <cell r="G2280">
            <v>0</v>
          </cell>
        </row>
        <row r="2281">
          <cell r="C2281" t="str">
            <v/>
          </cell>
          <cell r="F2281">
            <v>0</v>
          </cell>
          <cell r="G2281">
            <v>0</v>
          </cell>
        </row>
        <row r="2282">
          <cell r="C2282" t="str">
            <v/>
          </cell>
          <cell r="F2282">
            <v>0</v>
          </cell>
          <cell r="G2282">
            <v>0</v>
          </cell>
        </row>
        <row r="2283">
          <cell r="C2283" t="str">
            <v/>
          </cell>
          <cell r="F2283">
            <v>0</v>
          </cell>
          <cell r="G2283">
            <v>0</v>
          </cell>
        </row>
        <row r="2284">
          <cell r="C2284" t="str">
            <v/>
          </cell>
          <cell r="F2284">
            <v>0</v>
          </cell>
          <cell r="G2284">
            <v>0</v>
          </cell>
        </row>
        <row r="2285">
          <cell r="C2285" t="str">
            <v/>
          </cell>
          <cell r="F2285">
            <v>0</v>
          </cell>
          <cell r="G2285">
            <v>0</v>
          </cell>
        </row>
        <row r="2286">
          <cell r="C2286" t="str">
            <v/>
          </cell>
          <cell r="F2286">
            <v>0</v>
          </cell>
          <cell r="G2286">
            <v>0</v>
          </cell>
        </row>
        <row r="2287">
          <cell r="C2287" t="str">
            <v/>
          </cell>
          <cell r="F2287">
            <v>0</v>
          </cell>
          <cell r="G2287">
            <v>0</v>
          </cell>
        </row>
        <row r="2288">
          <cell r="C2288" t="str">
            <v/>
          </cell>
          <cell r="F2288">
            <v>0</v>
          </cell>
          <cell r="G2288">
            <v>0</v>
          </cell>
        </row>
        <row r="2289">
          <cell r="C2289" t="str">
            <v/>
          </cell>
          <cell r="F2289">
            <v>0</v>
          </cell>
          <cell r="G2289">
            <v>0</v>
          </cell>
        </row>
        <row r="2290">
          <cell r="C2290" t="str">
            <v/>
          </cell>
          <cell r="F2290">
            <v>0</v>
          </cell>
          <cell r="G2290">
            <v>0</v>
          </cell>
        </row>
        <row r="2291">
          <cell r="C2291" t="str">
            <v/>
          </cell>
          <cell r="F2291">
            <v>0</v>
          </cell>
          <cell r="G2291">
            <v>0</v>
          </cell>
        </row>
        <row r="2292">
          <cell r="C2292" t="str">
            <v/>
          </cell>
          <cell r="F2292">
            <v>0</v>
          </cell>
          <cell r="G2292">
            <v>0</v>
          </cell>
        </row>
        <row r="2293">
          <cell r="C2293" t="str">
            <v/>
          </cell>
          <cell r="F2293">
            <v>0</v>
          </cell>
          <cell r="G2293">
            <v>0</v>
          </cell>
        </row>
        <row r="2294">
          <cell r="C2294" t="str">
            <v/>
          </cell>
          <cell r="F2294">
            <v>0</v>
          </cell>
          <cell r="G2294">
            <v>0</v>
          </cell>
        </row>
        <row r="2295">
          <cell r="C2295" t="str">
            <v/>
          </cell>
          <cell r="F2295">
            <v>0</v>
          </cell>
          <cell r="G2295">
            <v>0</v>
          </cell>
        </row>
        <row r="2296">
          <cell r="C2296" t="str">
            <v/>
          </cell>
          <cell r="F2296">
            <v>0</v>
          </cell>
          <cell r="G2296">
            <v>0</v>
          </cell>
        </row>
        <row r="2297">
          <cell r="C2297" t="str">
            <v/>
          </cell>
          <cell r="F2297">
            <v>0</v>
          </cell>
          <cell r="G2297">
            <v>0</v>
          </cell>
        </row>
        <row r="2298">
          <cell r="C2298" t="str">
            <v/>
          </cell>
          <cell r="F2298">
            <v>0</v>
          </cell>
          <cell r="G2298">
            <v>0</v>
          </cell>
        </row>
        <row r="2299">
          <cell r="C2299" t="str">
            <v/>
          </cell>
          <cell r="F2299">
            <v>0</v>
          </cell>
          <cell r="G2299">
            <v>0</v>
          </cell>
        </row>
        <row r="2300">
          <cell r="C2300" t="str">
            <v/>
          </cell>
          <cell r="F2300">
            <v>0</v>
          </cell>
          <cell r="G2300">
            <v>0</v>
          </cell>
        </row>
        <row r="2301">
          <cell r="C2301" t="str">
            <v/>
          </cell>
          <cell r="F2301">
            <v>0</v>
          </cell>
          <cell r="G2301">
            <v>0</v>
          </cell>
        </row>
        <row r="2302">
          <cell r="C2302" t="str">
            <v/>
          </cell>
          <cell r="F2302">
            <v>0</v>
          </cell>
          <cell r="G2302">
            <v>0</v>
          </cell>
        </row>
        <row r="2303">
          <cell r="C2303" t="str">
            <v/>
          </cell>
          <cell r="F2303">
            <v>0</v>
          </cell>
          <cell r="G2303">
            <v>0</v>
          </cell>
        </row>
        <row r="2304">
          <cell r="C2304" t="str">
            <v/>
          </cell>
          <cell r="F2304">
            <v>0</v>
          </cell>
          <cell r="G2304">
            <v>0</v>
          </cell>
        </row>
        <row r="2305">
          <cell r="C2305" t="str">
            <v/>
          </cell>
          <cell r="F2305">
            <v>0</v>
          </cell>
          <cell r="G2305">
            <v>0</v>
          </cell>
        </row>
        <row r="2306">
          <cell r="C2306" t="str">
            <v/>
          </cell>
          <cell r="F2306">
            <v>0</v>
          </cell>
          <cell r="G2306">
            <v>0</v>
          </cell>
        </row>
        <row r="2307">
          <cell r="C2307" t="str">
            <v/>
          </cell>
          <cell r="F2307">
            <v>0</v>
          </cell>
          <cell r="G2307">
            <v>0</v>
          </cell>
        </row>
        <row r="2308">
          <cell r="C2308" t="str">
            <v/>
          </cell>
          <cell r="F2308">
            <v>0</v>
          </cell>
          <cell r="G2308">
            <v>0</v>
          </cell>
        </row>
        <row r="2309">
          <cell r="C2309" t="str">
            <v/>
          </cell>
          <cell r="F2309">
            <v>0</v>
          </cell>
          <cell r="G2309">
            <v>0</v>
          </cell>
        </row>
        <row r="2310">
          <cell r="C2310" t="str">
            <v/>
          </cell>
          <cell r="F2310">
            <v>0</v>
          </cell>
          <cell r="G2310">
            <v>0</v>
          </cell>
        </row>
        <row r="2311">
          <cell r="C2311" t="str">
            <v/>
          </cell>
          <cell r="F2311">
            <v>0</v>
          </cell>
          <cell r="G2311">
            <v>0</v>
          </cell>
        </row>
        <row r="2312">
          <cell r="C2312" t="str">
            <v/>
          </cell>
          <cell r="F2312">
            <v>0</v>
          </cell>
          <cell r="G2312">
            <v>0</v>
          </cell>
        </row>
        <row r="2313">
          <cell r="C2313" t="str">
            <v/>
          </cell>
          <cell r="F2313">
            <v>0</v>
          </cell>
          <cell r="G2313">
            <v>0</v>
          </cell>
        </row>
        <row r="2314">
          <cell r="C2314" t="str">
            <v/>
          </cell>
          <cell r="F2314">
            <v>0</v>
          </cell>
          <cell r="G2314">
            <v>0</v>
          </cell>
        </row>
        <row r="2315">
          <cell r="C2315" t="str">
            <v/>
          </cell>
          <cell r="F2315">
            <v>0</v>
          </cell>
          <cell r="G2315">
            <v>0</v>
          </cell>
        </row>
        <row r="2316">
          <cell r="C2316" t="str">
            <v/>
          </cell>
          <cell r="F2316">
            <v>0</v>
          </cell>
          <cell r="G2316">
            <v>0</v>
          </cell>
        </row>
        <row r="2317">
          <cell r="C2317" t="str">
            <v/>
          </cell>
          <cell r="F2317">
            <v>0</v>
          </cell>
          <cell r="G2317">
            <v>0</v>
          </cell>
        </row>
        <row r="2318">
          <cell r="C2318" t="str">
            <v/>
          </cell>
          <cell r="F2318">
            <v>0</v>
          </cell>
          <cell r="G2318">
            <v>0</v>
          </cell>
        </row>
        <row r="2319">
          <cell r="C2319" t="str">
            <v/>
          </cell>
          <cell r="F2319">
            <v>0</v>
          </cell>
          <cell r="G2319">
            <v>0</v>
          </cell>
        </row>
        <row r="2320">
          <cell r="C2320" t="str">
            <v/>
          </cell>
          <cell r="F2320">
            <v>0</v>
          </cell>
          <cell r="G2320">
            <v>0</v>
          </cell>
        </row>
        <row r="2321">
          <cell r="C2321" t="str">
            <v/>
          </cell>
          <cell r="F2321">
            <v>0</v>
          </cell>
          <cell r="G2321">
            <v>0</v>
          </cell>
        </row>
        <row r="2322">
          <cell r="C2322" t="str">
            <v/>
          </cell>
          <cell r="F2322">
            <v>0</v>
          </cell>
          <cell r="G2322">
            <v>0</v>
          </cell>
        </row>
        <row r="2323">
          <cell r="C2323" t="str">
            <v/>
          </cell>
          <cell r="F2323">
            <v>0</v>
          </cell>
          <cell r="G2323">
            <v>0</v>
          </cell>
        </row>
        <row r="2324">
          <cell r="C2324" t="str">
            <v/>
          </cell>
          <cell r="F2324">
            <v>0</v>
          </cell>
          <cell r="G2324">
            <v>0</v>
          </cell>
        </row>
        <row r="2325">
          <cell r="C2325" t="str">
            <v/>
          </cell>
          <cell r="F2325">
            <v>0</v>
          </cell>
          <cell r="G2325">
            <v>0</v>
          </cell>
        </row>
        <row r="2326">
          <cell r="C2326" t="str">
            <v/>
          </cell>
          <cell r="F2326">
            <v>0</v>
          </cell>
          <cell r="G2326">
            <v>0</v>
          </cell>
        </row>
        <row r="2327">
          <cell r="C2327" t="str">
            <v/>
          </cell>
          <cell r="F2327">
            <v>0</v>
          </cell>
          <cell r="G2327">
            <v>0</v>
          </cell>
        </row>
        <row r="2328">
          <cell r="C2328" t="str">
            <v/>
          </cell>
          <cell r="F2328">
            <v>0</v>
          </cell>
          <cell r="G2328">
            <v>0</v>
          </cell>
        </row>
        <row r="2329">
          <cell r="C2329" t="str">
            <v/>
          </cell>
          <cell r="F2329">
            <v>0</v>
          </cell>
          <cell r="G2329">
            <v>0</v>
          </cell>
        </row>
        <row r="2330">
          <cell r="C2330" t="str">
            <v/>
          </cell>
          <cell r="F2330">
            <v>0</v>
          </cell>
          <cell r="G2330">
            <v>0</v>
          </cell>
        </row>
        <row r="2331">
          <cell r="C2331" t="str">
            <v/>
          </cell>
          <cell r="F2331">
            <v>0</v>
          </cell>
          <cell r="G2331">
            <v>0</v>
          </cell>
        </row>
        <row r="2332">
          <cell r="C2332" t="str">
            <v/>
          </cell>
          <cell r="F2332">
            <v>0</v>
          </cell>
          <cell r="G2332">
            <v>0</v>
          </cell>
        </row>
        <row r="2333">
          <cell r="C2333" t="str">
            <v/>
          </cell>
          <cell r="F2333">
            <v>0</v>
          </cell>
          <cell r="G2333">
            <v>0</v>
          </cell>
        </row>
        <row r="2334">
          <cell r="C2334" t="str">
            <v/>
          </cell>
          <cell r="F2334">
            <v>0</v>
          </cell>
          <cell r="G2334">
            <v>0</v>
          </cell>
        </row>
        <row r="2335">
          <cell r="C2335" t="str">
            <v/>
          </cell>
          <cell r="F2335">
            <v>0</v>
          </cell>
          <cell r="G2335">
            <v>0</v>
          </cell>
        </row>
        <row r="2336">
          <cell r="C2336" t="str">
            <v/>
          </cell>
          <cell r="F2336">
            <v>0</v>
          </cell>
          <cell r="G2336">
            <v>0</v>
          </cell>
        </row>
        <row r="2337">
          <cell r="C2337" t="str">
            <v/>
          </cell>
          <cell r="F2337">
            <v>0</v>
          </cell>
          <cell r="G2337">
            <v>0</v>
          </cell>
        </row>
        <row r="2338">
          <cell r="C2338" t="str">
            <v/>
          </cell>
          <cell r="F2338">
            <v>0</v>
          </cell>
          <cell r="G2338">
            <v>0</v>
          </cell>
        </row>
        <row r="2339">
          <cell r="C2339" t="str">
            <v/>
          </cell>
          <cell r="F2339">
            <v>0</v>
          </cell>
          <cell r="G2339">
            <v>0</v>
          </cell>
        </row>
        <row r="2340">
          <cell r="C2340" t="str">
            <v/>
          </cell>
          <cell r="F2340">
            <v>0</v>
          </cell>
          <cell r="G2340">
            <v>0</v>
          </cell>
        </row>
        <row r="2341">
          <cell r="C2341" t="str">
            <v/>
          </cell>
          <cell r="F2341">
            <v>0</v>
          </cell>
          <cell r="G2341">
            <v>0</v>
          </cell>
        </row>
        <row r="2342">
          <cell r="C2342" t="str">
            <v/>
          </cell>
          <cell r="F2342">
            <v>0</v>
          </cell>
          <cell r="G2342">
            <v>0</v>
          </cell>
        </row>
        <row r="2343">
          <cell r="C2343" t="str">
            <v/>
          </cell>
          <cell r="F2343">
            <v>0</v>
          </cell>
          <cell r="G2343">
            <v>0</v>
          </cell>
        </row>
        <row r="2344">
          <cell r="C2344" t="str">
            <v/>
          </cell>
          <cell r="F2344">
            <v>0</v>
          </cell>
          <cell r="G2344">
            <v>0</v>
          </cell>
        </row>
        <row r="2345">
          <cell r="C2345" t="str">
            <v/>
          </cell>
          <cell r="F2345">
            <v>0</v>
          </cell>
          <cell r="G2345">
            <v>0</v>
          </cell>
        </row>
        <row r="2346">
          <cell r="C2346" t="str">
            <v/>
          </cell>
          <cell r="F2346">
            <v>0</v>
          </cell>
          <cell r="G2346">
            <v>0</v>
          </cell>
        </row>
        <row r="2347">
          <cell r="C2347" t="str">
            <v/>
          </cell>
          <cell r="F2347">
            <v>0</v>
          </cell>
          <cell r="G2347">
            <v>0</v>
          </cell>
        </row>
        <row r="2348">
          <cell r="C2348" t="str">
            <v/>
          </cell>
          <cell r="F2348">
            <v>0</v>
          </cell>
          <cell r="G2348">
            <v>0</v>
          </cell>
        </row>
        <row r="2349">
          <cell r="C2349" t="str">
            <v/>
          </cell>
          <cell r="F2349">
            <v>0</v>
          </cell>
          <cell r="G2349">
            <v>0</v>
          </cell>
        </row>
        <row r="2350">
          <cell r="C2350" t="str">
            <v/>
          </cell>
          <cell r="F2350">
            <v>0</v>
          </cell>
          <cell r="G2350">
            <v>0</v>
          </cell>
        </row>
        <row r="2351">
          <cell r="C2351" t="str">
            <v/>
          </cell>
          <cell r="F2351">
            <v>0</v>
          </cell>
          <cell r="G2351">
            <v>0</v>
          </cell>
        </row>
        <row r="2352">
          <cell r="C2352" t="str">
            <v/>
          </cell>
          <cell r="F2352">
            <v>0</v>
          </cell>
          <cell r="G2352">
            <v>0</v>
          </cell>
        </row>
        <row r="2353">
          <cell r="C2353" t="str">
            <v/>
          </cell>
          <cell r="F2353">
            <v>0</v>
          </cell>
          <cell r="G2353">
            <v>0</v>
          </cell>
        </row>
        <row r="2354">
          <cell r="C2354" t="str">
            <v/>
          </cell>
          <cell r="F2354">
            <v>0</v>
          </cell>
          <cell r="G2354">
            <v>0</v>
          </cell>
        </row>
        <row r="2355">
          <cell r="C2355" t="str">
            <v/>
          </cell>
          <cell r="F2355">
            <v>0</v>
          </cell>
          <cell r="G2355">
            <v>0</v>
          </cell>
        </row>
        <row r="2356">
          <cell r="C2356" t="str">
            <v/>
          </cell>
          <cell r="F2356">
            <v>0</v>
          </cell>
          <cell r="G2356">
            <v>0</v>
          </cell>
        </row>
        <row r="2357">
          <cell r="C2357" t="str">
            <v/>
          </cell>
          <cell r="F2357">
            <v>0</v>
          </cell>
          <cell r="G2357">
            <v>0</v>
          </cell>
        </row>
        <row r="2358">
          <cell r="C2358" t="str">
            <v/>
          </cell>
          <cell r="F2358">
            <v>0</v>
          </cell>
          <cell r="G2358">
            <v>0</v>
          </cell>
        </row>
        <row r="2359">
          <cell r="C2359" t="str">
            <v/>
          </cell>
          <cell r="F2359">
            <v>0</v>
          </cell>
          <cell r="G2359">
            <v>0</v>
          </cell>
        </row>
        <row r="2360">
          <cell r="C2360" t="str">
            <v/>
          </cell>
          <cell r="F2360">
            <v>0</v>
          </cell>
          <cell r="G2360">
            <v>0</v>
          </cell>
        </row>
        <row r="2361">
          <cell r="C2361" t="str">
            <v/>
          </cell>
          <cell r="F2361">
            <v>0</v>
          </cell>
          <cell r="G2361">
            <v>0</v>
          </cell>
        </row>
        <row r="2362">
          <cell r="C2362" t="str">
            <v/>
          </cell>
          <cell r="F2362">
            <v>0</v>
          </cell>
          <cell r="G2362">
            <v>0</v>
          </cell>
        </row>
        <row r="2363">
          <cell r="C2363" t="str">
            <v/>
          </cell>
          <cell r="F2363">
            <v>0</v>
          </cell>
          <cell r="G2363">
            <v>0</v>
          </cell>
        </row>
        <row r="2364">
          <cell r="C2364" t="str">
            <v/>
          </cell>
          <cell r="F2364">
            <v>0</v>
          </cell>
          <cell r="G2364">
            <v>0</v>
          </cell>
        </row>
        <row r="2365">
          <cell r="C2365" t="str">
            <v/>
          </cell>
          <cell r="F2365">
            <v>0</v>
          </cell>
          <cell r="G2365">
            <v>0</v>
          </cell>
        </row>
        <row r="2366">
          <cell r="C2366" t="str">
            <v/>
          </cell>
          <cell r="F2366">
            <v>0</v>
          </cell>
          <cell r="G2366">
            <v>0</v>
          </cell>
        </row>
        <row r="2367">
          <cell r="C2367" t="str">
            <v/>
          </cell>
          <cell r="F2367">
            <v>0</v>
          </cell>
          <cell r="G2367">
            <v>0</v>
          </cell>
        </row>
        <row r="2368">
          <cell r="C2368" t="str">
            <v/>
          </cell>
          <cell r="F2368">
            <v>0</v>
          </cell>
          <cell r="G2368">
            <v>0</v>
          </cell>
        </row>
        <row r="2369">
          <cell r="C2369" t="str">
            <v/>
          </cell>
          <cell r="F2369">
            <v>0</v>
          </cell>
          <cell r="G2369">
            <v>0</v>
          </cell>
        </row>
        <row r="2370">
          <cell r="C2370" t="str">
            <v/>
          </cell>
          <cell r="F2370">
            <v>0</v>
          </cell>
          <cell r="G2370">
            <v>0</v>
          </cell>
        </row>
        <row r="2371">
          <cell r="C2371" t="str">
            <v/>
          </cell>
          <cell r="F2371">
            <v>0</v>
          </cell>
          <cell r="G2371">
            <v>0</v>
          </cell>
        </row>
        <row r="2372">
          <cell r="C2372" t="str">
            <v/>
          </cell>
          <cell r="F2372">
            <v>0</v>
          </cell>
          <cell r="G2372">
            <v>0</v>
          </cell>
        </row>
        <row r="2373">
          <cell r="C2373" t="str">
            <v/>
          </cell>
          <cell r="F2373">
            <v>0</v>
          </cell>
          <cell r="G2373">
            <v>0</v>
          </cell>
        </row>
        <row r="2374">
          <cell r="C2374" t="str">
            <v/>
          </cell>
          <cell r="F2374">
            <v>0</v>
          </cell>
          <cell r="G2374">
            <v>0</v>
          </cell>
        </row>
        <row r="2375">
          <cell r="C2375" t="str">
            <v/>
          </cell>
          <cell r="F2375">
            <v>0</v>
          </cell>
          <cell r="G2375">
            <v>0</v>
          </cell>
        </row>
        <row r="2376">
          <cell r="C2376" t="str">
            <v/>
          </cell>
          <cell r="F2376">
            <v>0</v>
          </cell>
          <cell r="G2376">
            <v>0</v>
          </cell>
        </row>
        <row r="2377">
          <cell r="C2377" t="str">
            <v/>
          </cell>
          <cell r="F2377">
            <v>0</v>
          </cell>
          <cell r="G2377">
            <v>0</v>
          </cell>
        </row>
        <row r="2378">
          <cell r="C2378" t="str">
            <v/>
          </cell>
          <cell r="F2378">
            <v>0</v>
          </cell>
          <cell r="G2378">
            <v>0</v>
          </cell>
        </row>
        <row r="2379">
          <cell r="C2379" t="str">
            <v/>
          </cell>
          <cell r="F2379">
            <v>0</v>
          </cell>
          <cell r="G2379">
            <v>0</v>
          </cell>
        </row>
        <row r="2380">
          <cell r="C2380" t="str">
            <v/>
          </cell>
          <cell r="F2380">
            <v>0</v>
          </cell>
          <cell r="G2380">
            <v>0</v>
          </cell>
        </row>
        <row r="2381">
          <cell r="C2381" t="str">
            <v/>
          </cell>
          <cell r="F2381">
            <v>0</v>
          </cell>
          <cell r="G2381">
            <v>0</v>
          </cell>
        </row>
        <row r="2382">
          <cell r="C2382" t="str">
            <v/>
          </cell>
          <cell r="F2382">
            <v>0</v>
          </cell>
          <cell r="G2382">
            <v>0</v>
          </cell>
        </row>
        <row r="2383">
          <cell r="C2383" t="str">
            <v/>
          </cell>
          <cell r="F2383">
            <v>0</v>
          </cell>
          <cell r="G2383">
            <v>0</v>
          </cell>
        </row>
        <row r="2384">
          <cell r="C2384" t="str">
            <v/>
          </cell>
          <cell r="F2384">
            <v>0</v>
          </cell>
          <cell r="G2384">
            <v>0</v>
          </cell>
        </row>
        <row r="2385">
          <cell r="C2385" t="str">
            <v/>
          </cell>
          <cell r="F2385">
            <v>0</v>
          </cell>
          <cell r="G2385">
            <v>0</v>
          </cell>
        </row>
        <row r="2386">
          <cell r="C2386" t="str">
            <v/>
          </cell>
          <cell r="F2386">
            <v>0</v>
          </cell>
          <cell r="G2386">
            <v>0</v>
          </cell>
        </row>
        <row r="2387">
          <cell r="C2387" t="str">
            <v/>
          </cell>
          <cell r="F2387">
            <v>0</v>
          </cell>
          <cell r="G2387">
            <v>0</v>
          </cell>
        </row>
        <row r="2388">
          <cell r="C2388" t="str">
            <v/>
          </cell>
          <cell r="F2388">
            <v>0</v>
          </cell>
          <cell r="G2388">
            <v>0</v>
          </cell>
        </row>
        <row r="2389">
          <cell r="C2389" t="str">
            <v/>
          </cell>
          <cell r="F2389">
            <v>0</v>
          </cell>
          <cell r="G2389">
            <v>0</v>
          </cell>
        </row>
        <row r="2390">
          <cell r="C2390" t="str">
            <v/>
          </cell>
          <cell r="F2390">
            <v>0</v>
          </cell>
          <cell r="G2390">
            <v>0</v>
          </cell>
        </row>
        <row r="2391">
          <cell r="C2391" t="str">
            <v/>
          </cell>
          <cell r="F2391">
            <v>0</v>
          </cell>
          <cell r="G2391">
            <v>0</v>
          </cell>
        </row>
        <row r="2392">
          <cell r="C2392" t="str">
            <v/>
          </cell>
          <cell r="F2392">
            <v>0</v>
          </cell>
          <cell r="G2392">
            <v>0</v>
          </cell>
        </row>
        <row r="2393">
          <cell r="C2393" t="str">
            <v/>
          </cell>
          <cell r="F2393">
            <v>0</v>
          </cell>
          <cell r="G2393">
            <v>0</v>
          </cell>
        </row>
        <row r="2394">
          <cell r="C2394" t="str">
            <v/>
          </cell>
          <cell r="F2394">
            <v>0</v>
          </cell>
          <cell r="G2394">
            <v>0</v>
          </cell>
        </row>
        <row r="2395">
          <cell r="C2395" t="str">
            <v/>
          </cell>
          <cell r="F2395">
            <v>0</v>
          </cell>
          <cell r="G2395">
            <v>0</v>
          </cell>
        </row>
        <row r="2396">
          <cell r="C2396" t="str">
            <v/>
          </cell>
          <cell r="F2396">
            <v>0</v>
          </cell>
          <cell r="G2396">
            <v>0</v>
          </cell>
        </row>
        <row r="2397">
          <cell r="C2397" t="str">
            <v/>
          </cell>
          <cell r="F2397">
            <v>0</v>
          </cell>
          <cell r="G2397">
            <v>0</v>
          </cell>
        </row>
        <row r="2398">
          <cell r="C2398" t="str">
            <v/>
          </cell>
          <cell r="F2398">
            <v>0</v>
          </cell>
          <cell r="G2398">
            <v>0</v>
          </cell>
        </row>
        <row r="2399">
          <cell r="C2399" t="str">
            <v/>
          </cell>
          <cell r="F2399">
            <v>0</v>
          </cell>
          <cell r="G2399">
            <v>0</v>
          </cell>
        </row>
        <row r="2400">
          <cell r="C2400" t="str">
            <v/>
          </cell>
          <cell r="F2400">
            <v>0</v>
          </cell>
          <cell r="G2400">
            <v>0</v>
          </cell>
        </row>
        <row r="2401">
          <cell r="C2401" t="str">
            <v/>
          </cell>
          <cell r="F2401">
            <v>0</v>
          </cell>
          <cell r="G2401">
            <v>0</v>
          </cell>
        </row>
        <row r="2402">
          <cell r="C2402" t="str">
            <v/>
          </cell>
          <cell r="F2402">
            <v>0</v>
          </cell>
          <cell r="G2402">
            <v>0</v>
          </cell>
        </row>
        <row r="2403">
          <cell r="C2403" t="str">
            <v/>
          </cell>
          <cell r="F2403">
            <v>0</v>
          </cell>
          <cell r="G2403">
            <v>0</v>
          </cell>
        </row>
        <row r="2404">
          <cell r="C2404" t="str">
            <v/>
          </cell>
          <cell r="F2404">
            <v>0</v>
          </cell>
          <cell r="G2404">
            <v>0</v>
          </cell>
        </row>
        <row r="2405">
          <cell r="C2405" t="str">
            <v/>
          </cell>
          <cell r="F2405">
            <v>0</v>
          </cell>
          <cell r="G2405">
            <v>0</v>
          </cell>
        </row>
        <row r="2406">
          <cell r="C2406" t="str">
            <v/>
          </cell>
          <cell r="F2406">
            <v>0</v>
          </cell>
          <cell r="G2406">
            <v>0</v>
          </cell>
        </row>
        <row r="2407">
          <cell r="C2407" t="str">
            <v/>
          </cell>
          <cell r="F2407">
            <v>0</v>
          </cell>
          <cell r="G2407">
            <v>0</v>
          </cell>
        </row>
        <row r="2408">
          <cell r="C2408" t="str">
            <v/>
          </cell>
          <cell r="F2408">
            <v>0</v>
          </cell>
          <cell r="G2408">
            <v>0</v>
          </cell>
        </row>
        <row r="2409">
          <cell r="C2409" t="str">
            <v/>
          </cell>
          <cell r="F2409">
            <v>0</v>
          </cell>
          <cell r="G2409">
            <v>0</v>
          </cell>
        </row>
        <row r="2410">
          <cell r="C2410" t="str">
            <v/>
          </cell>
          <cell r="F2410">
            <v>0</v>
          </cell>
          <cell r="G2410">
            <v>0</v>
          </cell>
        </row>
        <row r="2411">
          <cell r="C2411" t="str">
            <v/>
          </cell>
          <cell r="F2411">
            <v>0</v>
          </cell>
          <cell r="G2411">
            <v>0</v>
          </cell>
        </row>
        <row r="2412">
          <cell r="C2412" t="str">
            <v/>
          </cell>
          <cell r="F2412">
            <v>0</v>
          </cell>
          <cell r="G2412">
            <v>0</v>
          </cell>
        </row>
        <row r="2413">
          <cell r="C2413" t="str">
            <v/>
          </cell>
          <cell r="F2413">
            <v>0</v>
          </cell>
          <cell r="G2413">
            <v>0</v>
          </cell>
        </row>
        <row r="2414">
          <cell r="C2414" t="str">
            <v/>
          </cell>
          <cell r="F2414">
            <v>0</v>
          </cell>
          <cell r="G2414">
            <v>0</v>
          </cell>
        </row>
        <row r="2415">
          <cell r="C2415" t="str">
            <v/>
          </cell>
          <cell r="F2415">
            <v>0</v>
          </cell>
          <cell r="G2415">
            <v>0</v>
          </cell>
        </row>
        <row r="2416">
          <cell r="C2416" t="str">
            <v/>
          </cell>
          <cell r="F2416">
            <v>0</v>
          </cell>
          <cell r="G2416">
            <v>0</v>
          </cell>
        </row>
        <row r="2417">
          <cell r="C2417" t="str">
            <v/>
          </cell>
          <cell r="F2417">
            <v>0</v>
          </cell>
          <cell r="G2417">
            <v>0</v>
          </cell>
        </row>
        <row r="2418">
          <cell r="C2418" t="str">
            <v/>
          </cell>
          <cell r="F2418">
            <v>0</v>
          </cell>
          <cell r="G2418">
            <v>0</v>
          </cell>
        </row>
        <row r="2419">
          <cell r="C2419" t="str">
            <v/>
          </cell>
          <cell r="F2419">
            <v>0</v>
          </cell>
          <cell r="G2419">
            <v>0</v>
          </cell>
        </row>
        <row r="2420">
          <cell r="C2420" t="str">
            <v/>
          </cell>
          <cell r="F2420">
            <v>0</v>
          </cell>
          <cell r="G2420">
            <v>0</v>
          </cell>
        </row>
        <row r="2421">
          <cell r="C2421" t="str">
            <v/>
          </cell>
          <cell r="F2421">
            <v>0</v>
          </cell>
          <cell r="G2421">
            <v>0</v>
          </cell>
        </row>
        <row r="2422">
          <cell r="C2422" t="str">
            <v/>
          </cell>
          <cell r="F2422">
            <v>0</v>
          </cell>
          <cell r="G2422">
            <v>0</v>
          </cell>
        </row>
        <row r="2423">
          <cell r="C2423" t="str">
            <v/>
          </cell>
          <cell r="F2423">
            <v>0</v>
          </cell>
          <cell r="G2423">
            <v>0</v>
          </cell>
        </row>
        <row r="2424">
          <cell r="C2424" t="str">
            <v/>
          </cell>
          <cell r="F2424">
            <v>0</v>
          </cell>
          <cell r="G2424">
            <v>0</v>
          </cell>
        </row>
        <row r="2425">
          <cell r="C2425" t="str">
            <v/>
          </cell>
          <cell r="F2425">
            <v>0</v>
          </cell>
          <cell r="G2425">
            <v>0</v>
          </cell>
        </row>
        <row r="2426">
          <cell r="C2426" t="str">
            <v/>
          </cell>
          <cell r="F2426">
            <v>0</v>
          </cell>
          <cell r="G2426">
            <v>0</v>
          </cell>
        </row>
        <row r="2427">
          <cell r="C2427" t="str">
            <v/>
          </cell>
          <cell r="F2427">
            <v>0</v>
          </cell>
          <cell r="G2427">
            <v>0</v>
          </cell>
        </row>
        <row r="2428">
          <cell r="C2428" t="str">
            <v/>
          </cell>
          <cell r="F2428">
            <v>0</v>
          </cell>
          <cell r="G2428">
            <v>0</v>
          </cell>
        </row>
        <row r="2429">
          <cell r="C2429" t="str">
            <v/>
          </cell>
          <cell r="F2429">
            <v>0</v>
          </cell>
          <cell r="G2429">
            <v>0</v>
          </cell>
        </row>
        <row r="2430">
          <cell r="C2430" t="str">
            <v/>
          </cell>
          <cell r="F2430">
            <v>0</v>
          </cell>
          <cell r="G2430">
            <v>0</v>
          </cell>
        </row>
        <row r="2431">
          <cell r="C2431" t="str">
            <v/>
          </cell>
          <cell r="F2431">
            <v>0</v>
          </cell>
          <cell r="G2431">
            <v>0</v>
          </cell>
        </row>
        <row r="2432">
          <cell r="C2432" t="str">
            <v/>
          </cell>
          <cell r="F2432">
            <v>0</v>
          </cell>
          <cell r="G2432">
            <v>0</v>
          </cell>
        </row>
        <row r="2433">
          <cell r="C2433" t="str">
            <v/>
          </cell>
          <cell r="F2433">
            <v>0</v>
          </cell>
          <cell r="G2433">
            <v>0</v>
          </cell>
        </row>
        <row r="2434">
          <cell r="C2434" t="str">
            <v/>
          </cell>
          <cell r="F2434">
            <v>0</v>
          </cell>
          <cell r="G2434">
            <v>0</v>
          </cell>
        </row>
        <row r="2435">
          <cell r="C2435" t="str">
            <v/>
          </cell>
          <cell r="F2435">
            <v>0</v>
          </cell>
          <cell r="G2435">
            <v>0</v>
          </cell>
        </row>
        <row r="2436">
          <cell r="C2436" t="str">
            <v/>
          </cell>
          <cell r="F2436">
            <v>0</v>
          </cell>
          <cell r="G2436">
            <v>0</v>
          </cell>
        </row>
        <row r="2437">
          <cell r="C2437" t="str">
            <v/>
          </cell>
          <cell r="F2437">
            <v>0</v>
          </cell>
          <cell r="G2437">
            <v>0</v>
          </cell>
        </row>
        <row r="2438">
          <cell r="C2438" t="str">
            <v/>
          </cell>
          <cell r="F2438">
            <v>0</v>
          </cell>
          <cell r="G2438">
            <v>0</v>
          </cell>
        </row>
        <row r="2439">
          <cell r="C2439" t="str">
            <v/>
          </cell>
          <cell r="F2439">
            <v>0</v>
          </cell>
          <cell r="G2439">
            <v>0</v>
          </cell>
        </row>
        <row r="2440">
          <cell r="C2440" t="str">
            <v/>
          </cell>
          <cell r="F2440">
            <v>0</v>
          </cell>
          <cell r="G2440">
            <v>0</v>
          </cell>
        </row>
        <row r="2441">
          <cell r="C2441" t="str">
            <v/>
          </cell>
          <cell r="F2441">
            <v>0</v>
          </cell>
          <cell r="G2441">
            <v>0</v>
          </cell>
        </row>
        <row r="2442">
          <cell r="C2442" t="str">
            <v/>
          </cell>
          <cell r="F2442">
            <v>0</v>
          </cell>
          <cell r="G2442">
            <v>0</v>
          </cell>
        </row>
        <row r="2443">
          <cell r="C2443" t="str">
            <v/>
          </cell>
          <cell r="F2443">
            <v>0</v>
          </cell>
          <cell r="G2443">
            <v>0</v>
          </cell>
        </row>
        <row r="2444">
          <cell r="C2444" t="str">
            <v/>
          </cell>
          <cell r="F2444">
            <v>0</v>
          </cell>
          <cell r="G2444">
            <v>0</v>
          </cell>
        </row>
        <row r="2445">
          <cell r="C2445" t="str">
            <v/>
          </cell>
          <cell r="F2445">
            <v>0</v>
          </cell>
          <cell r="G2445">
            <v>0</v>
          </cell>
        </row>
        <row r="2446">
          <cell r="C2446" t="str">
            <v/>
          </cell>
          <cell r="F2446">
            <v>0</v>
          </cell>
          <cell r="G2446">
            <v>0</v>
          </cell>
        </row>
        <row r="2447">
          <cell r="C2447" t="str">
            <v/>
          </cell>
          <cell r="F2447">
            <v>0</v>
          </cell>
          <cell r="G2447">
            <v>0</v>
          </cell>
        </row>
        <row r="2448">
          <cell r="C2448" t="str">
            <v/>
          </cell>
          <cell r="F2448">
            <v>0</v>
          </cell>
          <cell r="G2448">
            <v>0</v>
          </cell>
        </row>
        <row r="2449">
          <cell r="C2449" t="str">
            <v/>
          </cell>
          <cell r="F2449">
            <v>0</v>
          </cell>
          <cell r="G2449">
            <v>0</v>
          </cell>
        </row>
        <row r="2450">
          <cell r="C2450" t="str">
            <v/>
          </cell>
          <cell r="F2450">
            <v>0</v>
          </cell>
          <cell r="G2450">
            <v>0</v>
          </cell>
        </row>
        <row r="2451">
          <cell r="C2451" t="str">
            <v/>
          </cell>
          <cell r="F2451">
            <v>0</v>
          </cell>
          <cell r="G2451">
            <v>0</v>
          </cell>
        </row>
        <row r="2452">
          <cell r="C2452" t="str">
            <v/>
          </cell>
          <cell r="F2452">
            <v>0</v>
          </cell>
          <cell r="G2452">
            <v>0</v>
          </cell>
        </row>
        <row r="2453">
          <cell r="C2453" t="str">
            <v/>
          </cell>
          <cell r="F2453">
            <v>0</v>
          </cell>
          <cell r="G2453">
            <v>0</v>
          </cell>
        </row>
        <row r="2454">
          <cell r="C2454" t="str">
            <v/>
          </cell>
          <cell r="F2454">
            <v>0</v>
          </cell>
          <cell r="G2454">
            <v>0</v>
          </cell>
        </row>
        <row r="2455">
          <cell r="C2455" t="str">
            <v/>
          </cell>
          <cell r="F2455">
            <v>0</v>
          </cell>
          <cell r="G2455">
            <v>0</v>
          </cell>
        </row>
        <row r="2456">
          <cell r="C2456" t="str">
            <v/>
          </cell>
          <cell r="F2456">
            <v>0</v>
          </cell>
          <cell r="G2456">
            <v>0</v>
          </cell>
        </row>
        <row r="2457">
          <cell r="C2457" t="str">
            <v/>
          </cell>
          <cell r="F2457">
            <v>0</v>
          </cell>
          <cell r="G2457">
            <v>0</v>
          </cell>
        </row>
        <row r="2458">
          <cell r="C2458" t="str">
            <v/>
          </cell>
          <cell r="F2458">
            <v>0</v>
          </cell>
          <cell r="G2458">
            <v>0</v>
          </cell>
        </row>
        <row r="2459">
          <cell r="C2459" t="str">
            <v/>
          </cell>
          <cell r="F2459">
            <v>0</v>
          </cell>
          <cell r="G2459">
            <v>0</v>
          </cell>
        </row>
        <row r="2460">
          <cell r="C2460" t="str">
            <v/>
          </cell>
          <cell r="F2460">
            <v>0</v>
          </cell>
          <cell r="G2460">
            <v>0</v>
          </cell>
        </row>
        <row r="2461">
          <cell r="C2461" t="str">
            <v/>
          </cell>
          <cell r="F2461">
            <v>0</v>
          </cell>
          <cell r="G2461">
            <v>0</v>
          </cell>
        </row>
        <row r="2462">
          <cell r="C2462" t="str">
            <v/>
          </cell>
          <cell r="F2462">
            <v>0</v>
          </cell>
          <cell r="G2462">
            <v>0</v>
          </cell>
        </row>
        <row r="2463">
          <cell r="C2463" t="str">
            <v/>
          </cell>
          <cell r="F2463">
            <v>0</v>
          </cell>
          <cell r="G2463">
            <v>0</v>
          </cell>
        </row>
        <row r="2464">
          <cell r="C2464" t="str">
            <v/>
          </cell>
          <cell r="F2464">
            <v>0</v>
          </cell>
          <cell r="G2464">
            <v>0</v>
          </cell>
        </row>
        <row r="2465">
          <cell r="C2465" t="str">
            <v/>
          </cell>
          <cell r="F2465">
            <v>0</v>
          </cell>
          <cell r="G2465">
            <v>0</v>
          </cell>
        </row>
        <row r="2466">
          <cell r="C2466" t="str">
            <v/>
          </cell>
          <cell r="F2466">
            <v>0</v>
          </cell>
          <cell r="G2466">
            <v>0</v>
          </cell>
        </row>
        <row r="2467">
          <cell r="C2467" t="str">
            <v/>
          </cell>
          <cell r="F2467">
            <v>0</v>
          </cell>
          <cell r="G2467">
            <v>0</v>
          </cell>
        </row>
        <row r="2468">
          <cell r="C2468" t="str">
            <v/>
          </cell>
          <cell r="F2468">
            <v>0</v>
          </cell>
          <cell r="G2468">
            <v>0</v>
          </cell>
        </row>
        <row r="2469">
          <cell r="C2469" t="str">
            <v/>
          </cell>
          <cell r="F2469">
            <v>0</v>
          </cell>
          <cell r="G2469">
            <v>0</v>
          </cell>
        </row>
        <row r="2470">
          <cell r="C2470" t="str">
            <v/>
          </cell>
          <cell r="F2470">
            <v>0</v>
          </cell>
          <cell r="G2470">
            <v>0</v>
          </cell>
        </row>
        <row r="2471">
          <cell r="C2471" t="str">
            <v/>
          </cell>
          <cell r="F2471">
            <v>0</v>
          </cell>
          <cell r="G2471">
            <v>0</v>
          </cell>
        </row>
        <row r="2472">
          <cell r="C2472" t="str">
            <v/>
          </cell>
          <cell r="F2472">
            <v>0</v>
          </cell>
          <cell r="G2472">
            <v>0</v>
          </cell>
        </row>
        <row r="2473">
          <cell r="C2473" t="str">
            <v/>
          </cell>
          <cell r="F2473">
            <v>0</v>
          </cell>
          <cell r="G2473">
            <v>0</v>
          </cell>
        </row>
        <row r="2474">
          <cell r="C2474" t="str">
            <v/>
          </cell>
          <cell r="F2474">
            <v>0</v>
          </cell>
          <cell r="G2474">
            <v>0</v>
          </cell>
        </row>
        <row r="2475">
          <cell r="C2475" t="str">
            <v/>
          </cell>
          <cell r="F2475">
            <v>0</v>
          </cell>
          <cell r="G2475">
            <v>0</v>
          </cell>
        </row>
        <row r="2476">
          <cell r="C2476" t="str">
            <v/>
          </cell>
          <cell r="F2476">
            <v>0</v>
          </cell>
          <cell r="G2476">
            <v>0</v>
          </cell>
        </row>
        <row r="2477">
          <cell r="C2477" t="str">
            <v/>
          </cell>
          <cell r="F2477">
            <v>0</v>
          </cell>
          <cell r="G2477">
            <v>0</v>
          </cell>
        </row>
        <row r="2478">
          <cell r="C2478" t="str">
            <v/>
          </cell>
          <cell r="F2478">
            <v>0</v>
          </cell>
          <cell r="G2478">
            <v>0</v>
          </cell>
        </row>
        <row r="2479">
          <cell r="C2479" t="str">
            <v/>
          </cell>
          <cell r="F2479">
            <v>0</v>
          </cell>
          <cell r="G2479">
            <v>0</v>
          </cell>
        </row>
        <row r="2480">
          <cell r="C2480" t="str">
            <v/>
          </cell>
          <cell r="F2480">
            <v>0</v>
          </cell>
          <cell r="G2480">
            <v>0</v>
          </cell>
        </row>
        <row r="2481">
          <cell r="C2481" t="str">
            <v/>
          </cell>
          <cell r="F2481">
            <v>0</v>
          </cell>
          <cell r="G2481">
            <v>0</v>
          </cell>
        </row>
        <row r="2482">
          <cell r="C2482" t="str">
            <v/>
          </cell>
          <cell r="F2482">
            <v>0</v>
          </cell>
          <cell r="G2482">
            <v>0</v>
          </cell>
        </row>
        <row r="2483">
          <cell r="C2483" t="str">
            <v/>
          </cell>
          <cell r="F2483">
            <v>0</v>
          </cell>
          <cell r="G2483">
            <v>0</v>
          </cell>
        </row>
        <row r="2484">
          <cell r="C2484" t="str">
            <v/>
          </cell>
          <cell r="F2484">
            <v>0</v>
          </cell>
          <cell r="G2484">
            <v>0</v>
          </cell>
        </row>
        <row r="2485">
          <cell r="C2485" t="str">
            <v/>
          </cell>
          <cell r="F2485">
            <v>0</v>
          </cell>
          <cell r="G2485">
            <v>0</v>
          </cell>
        </row>
        <row r="2486">
          <cell r="C2486" t="str">
            <v/>
          </cell>
          <cell r="F2486">
            <v>0</v>
          </cell>
          <cell r="G2486">
            <v>0</v>
          </cell>
        </row>
        <row r="2487">
          <cell r="C2487" t="str">
            <v/>
          </cell>
          <cell r="F2487">
            <v>0</v>
          </cell>
          <cell r="G2487">
            <v>0</v>
          </cell>
        </row>
        <row r="2488">
          <cell r="C2488" t="str">
            <v/>
          </cell>
          <cell r="F2488">
            <v>0</v>
          </cell>
          <cell r="G2488">
            <v>0</v>
          </cell>
        </row>
        <row r="2489">
          <cell r="C2489" t="str">
            <v/>
          </cell>
          <cell r="F2489">
            <v>0</v>
          </cell>
          <cell r="G2489">
            <v>0</v>
          </cell>
        </row>
        <row r="2490">
          <cell r="C2490" t="str">
            <v/>
          </cell>
          <cell r="F2490">
            <v>0</v>
          </cell>
          <cell r="G2490">
            <v>0</v>
          </cell>
        </row>
        <row r="2491">
          <cell r="C2491" t="str">
            <v/>
          </cell>
          <cell r="F2491">
            <v>0</v>
          </cell>
          <cell r="G2491">
            <v>0</v>
          </cell>
        </row>
        <row r="2492">
          <cell r="C2492" t="str">
            <v/>
          </cell>
          <cell r="F2492">
            <v>0</v>
          </cell>
          <cell r="G2492">
            <v>0</v>
          </cell>
        </row>
        <row r="2493">
          <cell r="C2493" t="str">
            <v/>
          </cell>
          <cell r="F2493">
            <v>0</v>
          </cell>
          <cell r="G2493">
            <v>0</v>
          </cell>
        </row>
        <row r="2494">
          <cell r="C2494" t="str">
            <v/>
          </cell>
          <cell r="F2494">
            <v>0</v>
          </cell>
          <cell r="G2494">
            <v>0</v>
          </cell>
        </row>
        <row r="2495">
          <cell r="C2495" t="str">
            <v/>
          </cell>
          <cell r="F2495">
            <v>0</v>
          </cell>
          <cell r="G2495">
            <v>0</v>
          </cell>
        </row>
        <row r="2496">
          <cell r="C2496" t="str">
            <v/>
          </cell>
          <cell r="F2496">
            <v>0</v>
          </cell>
          <cell r="G2496">
            <v>0</v>
          </cell>
        </row>
        <row r="2497">
          <cell r="C2497" t="str">
            <v/>
          </cell>
          <cell r="F2497">
            <v>0</v>
          </cell>
          <cell r="G2497">
            <v>0</v>
          </cell>
        </row>
        <row r="2498">
          <cell r="C2498" t="str">
            <v/>
          </cell>
          <cell r="F2498">
            <v>0</v>
          </cell>
          <cell r="G2498">
            <v>0</v>
          </cell>
        </row>
        <row r="2499">
          <cell r="C2499" t="str">
            <v/>
          </cell>
          <cell r="F2499">
            <v>0</v>
          </cell>
          <cell r="G2499">
            <v>0</v>
          </cell>
        </row>
        <row r="2500">
          <cell r="C2500" t="str">
            <v/>
          </cell>
          <cell r="F2500">
            <v>0</v>
          </cell>
          <cell r="G2500">
            <v>0</v>
          </cell>
        </row>
        <row r="2501">
          <cell r="C2501" t="str">
            <v/>
          </cell>
          <cell r="F2501">
            <v>0</v>
          </cell>
          <cell r="G2501">
            <v>0</v>
          </cell>
        </row>
        <row r="2502">
          <cell r="C2502" t="str">
            <v/>
          </cell>
          <cell r="F2502">
            <v>0</v>
          </cell>
          <cell r="G2502">
            <v>0</v>
          </cell>
        </row>
        <row r="2503">
          <cell r="C2503" t="str">
            <v/>
          </cell>
          <cell r="F2503">
            <v>0</v>
          </cell>
          <cell r="G2503">
            <v>0</v>
          </cell>
        </row>
        <row r="2504">
          <cell r="C2504" t="str">
            <v/>
          </cell>
          <cell r="F2504">
            <v>0</v>
          </cell>
          <cell r="G2504">
            <v>0</v>
          </cell>
        </row>
        <row r="2505">
          <cell r="C2505" t="str">
            <v/>
          </cell>
          <cell r="F2505">
            <v>0</v>
          </cell>
          <cell r="G2505">
            <v>0</v>
          </cell>
        </row>
        <row r="2506">
          <cell r="C2506" t="str">
            <v/>
          </cell>
          <cell r="F2506">
            <v>0</v>
          </cell>
          <cell r="G2506">
            <v>0</v>
          </cell>
        </row>
        <row r="2507">
          <cell r="C2507" t="str">
            <v/>
          </cell>
          <cell r="F2507">
            <v>0</v>
          </cell>
          <cell r="G2507">
            <v>0</v>
          </cell>
        </row>
        <row r="2508">
          <cell r="C2508" t="str">
            <v/>
          </cell>
          <cell r="F2508">
            <v>0</v>
          </cell>
          <cell r="G2508">
            <v>0</v>
          </cell>
        </row>
        <row r="2509">
          <cell r="C2509" t="str">
            <v/>
          </cell>
          <cell r="F2509">
            <v>0</v>
          </cell>
          <cell r="G2509">
            <v>0</v>
          </cell>
        </row>
        <row r="2510">
          <cell r="C2510" t="str">
            <v/>
          </cell>
          <cell r="F2510">
            <v>0</v>
          </cell>
          <cell r="G2510">
            <v>0</v>
          </cell>
        </row>
        <row r="2511">
          <cell r="C2511" t="str">
            <v/>
          </cell>
          <cell r="F2511">
            <v>0</v>
          </cell>
          <cell r="G2511">
            <v>0</v>
          </cell>
        </row>
        <row r="2512">
          <cell r="C2512" t="str">
            <v/>
          </cell>
          <cell r="F2512">
            <v>0</v>
          </cell>
          <cell r="G2512">
            <v>0</v>
          </cell>
        </row>
        <row r="2513">
          <cell r="C2513" t="str">
            <v/>
          </cell>
          <cell r="F2513">
            <v>0</v>
          </cell>
          <cell r="G2513">
            <v>0</v>
          </cell>
        </row>
        <row r="2514">
          <cell r="C2514" t="str">
            <v/>
          </cell>
          <cell r="F2514">
            <v>0</v>
          </cell>
          <cell r="G2514">
            <v>0</v>
          </cell>
        </row>
        <row r="2515">
          <cell r="C2515" t="str">
            <v/>
          </cell>
          <cell r="F2515">
            <v>0</v>
          </cell>
          <cell r="G2515">
            <v>0</v>
          </cell>
        </row>
        <row r="2516">
          <cell r="C2516" t="str">
            <v/>
          </cell>
          <cell r="F2516">
            <v>0</v>
          </cell>
          <cell r="G2516">
            <v>0</v>
          </cell>
        </row>
        <row r="2517">
          <cell r="C2517" t="str">
            <v/>
          </cell>
          <cell r="F2517">
            <v>0</v>
          </cell>
          <cell r="G2517">
            <v>0</v>
          </cell>
        </row>
        <row r="2518">
          <cell r="C2518" t="str">
            <v/>
          </cell>
          <cell r="F2518">
            <v>0</v>
          </cell>
          <cell r="G2518">
            <v>0</v>
          </cell>
        </row>
        <row r="2519">
          <cell r="C2519" t="str">
            <v/>
          </cell>
          <cell r="F2519">
            <v>0</v>
          </cell>
          <cell r="G2519">
            <v>0</v>
          </cell>
        </row>
        <row r="2520">
          <cell r="C2520" t="str">
            <v/>
          </cell>
          <cell r="F2520">
            <v>0</v>
          </cell>
          <cell r="G2520">
            <v>0</v>
          </cell>
        </row>
        <row r="2521">
          <cell r="C2521" t="str">
            <v/>
          </cell>
          <cell r="F2521">
            <v>0</v>
          </cell>
          <cell r="G2521">
            <v>0</v>
          </cell>
        </row>
        <row r="2522">
          <cell r="C2522" t="str">
            <v/>
          </cell>
          <cell r="F2522">
            <v>0</v>
          </cell>
          <cell r="G2522">
            <v>0</v>
          </cell>
        </row>
        <row r="2523">
          <cell r="C2523" t="str">
            <v/>
          </cell>
          <cell r="F2523">
            <v>0</v>
          </cell>
          <cell r="G2523">
            <v>0</v>
          </cell>
        </row>
        <row r="2524">
          <cell r="C2524" t="str">
            <v/>
          </cell>
          <cell r="F2524">
            <v>0</v>
          </cell>
          <cell r="G2524">
            <v>0</v>
          </cell>
        </row>
        <row r="2525">
          <cell r="C2525" t="str">
            <v/>
          </cell>
          <cell r="F2525">
            <v>0</v>
          </cell>
          <cell r="G2525">
            <v>0</v>
          </cell>
        </row>
        <row r="2526">
          <cell r="C2526" t="str">
            <v/>
          </cell>
          <cell r="F2526">
            <v>0</v>
          </cell>
          <cell r="G2526">
            <v>0</v>
          </cell>
        </row>
        <row r="2527">
          <cell r="C2527" t="str">
            <v/>
          </cell>
          <cell r="F2527">
            <v>0</v>
          </cell>
          <cell r="G2527">
            <v>0</v>
          </cell>
        </row>
        <row r="2528">
          <cell r="C2528" t="str">
            <v/>
          </cell>
          <cell r="F2528">
            <v>0</v>
          </cell>
          <cell r="G2528">
            <v>0</v>
          </cell>
        </row>
        <row r="2529">
          <cell r="C2529" t="str">
            <v/>
          </cell>
          <cell r="F2529">
            <v>0</v>
          </cell>
          <cell r="G2529">
            <v>0</v>
          </cell>
        </row>
        <row r="2530">
          <cell r="C2530" t="str">
            <v/>
          </cell>
          <cell r="F2530">
            <v>0</v>
          </cell>
          <cell r="G2530">
            <v>0</v>
          </cell>
        </row>
        <row r="2531">
          <cell r="C2531" t="str">
            <v/>
          </cell>
          <cell r="F2531">
            <v>0</v>
          </cell>
          <cell r="G2531">
            <v>0</v>
          </cell>
        </row>
        <row r="2532">
          <cell r="C2532" t="str">
            <v/>
          </cell>
          <cell r="F2532">
            <v>0</v>
          </cell>
          <cell r="G2532">
            <v>0</v>
          </cell>
        </row>
        <row r="2533">
          <cell r="C2533" t="str">
            <v/>
          </cell>
          <cell r="F2533">
            <v>0</v>
          </cell>
          <cell r="G2533">
            <v>0</v>
          </cell>
        </row>
        <row r="2534">
          <cell r="C2534" t="str">
            <v/>
          </cell>
          <cell r="F2534">
            <v>0</v>
          </cell>
          <cell r="G2534">
            <v>0</v>
          </cell>
        </row>
        <row r="2535">
          <cell r="C2535" t="str">
            <v/>
          </cell>
          <cell r="F2535">
            <v>0</v>
          </cell>
          <cell r="G2535">
            <v>0</v>
          </cell>
        </row>
        <row r="2536">
          <cell r="C2536" t="str">
            <v/>
          </cell>
          <cell r="F2536">
            <v>0</v>
          </cell>
          <cell r="G2536">
            <v>0</v>
          </cell>
        </row>
        <row r="2537">
          <cell r="C2537" t="str">
            <v/>
          </cell>
          <cell r="F2537">
            <v>0</v>
          </cell>
          <cell r="G2537">
            <v>0</v>
          </cell>
        </row>
        <row r="2538">
          <cell r="C2538" t="str">
            <v/>
          </cell>
          <cell r="F2538">
            <v>0</v>
          </cell>
          <cell r="G2538">
            <v>0</v>
          </cell>
        </row>
        <row r="2539">
          <cell r="C2539" t="str">
            <v/>
          </cell>
          <cell r="F2539">
            <v>0</v>
          </cell>
          <cell r="G2539">
            <v>0</v>
          </cell>
        </row>
        <row r="2540">
          <cell r="C2540" t="str">
            <v/>
          </cell>
          <cell r="F2540">
            <v>0</v>
          </cell>
          <cell r="G2540">
            <v>0</v>
          </cell>
        </row>
        <row r="2541">
          <cell r="C2541" t="str">
            <v/>
          </cell>
          <cell r="F2541">
            <v>0</v>
          </cell>
          <cell r="G2541">
            <v>0</v>
          </cell>
        </row>
        <row r="2542">
          <cell r="C2542" t="str">
            <v/>
          </cell>
          <cell r="F2542">
            <v>0</v>
          </cell>
          <cell r="G2542">
            <v>0</v>
          </cell>
        </row>
        <row r="2543">
          <cell r="C2543" t="str">
            <v/>
          </cell>
          <cell r="F2543">
            <v>0</v>
          </cell>
          <cell r="G2543">
            <v>0</v>
          </cell>
        </row>
        <row r="2544">
          <cell r="C2544" t="str">
            <v/>
          </cell>
          <cell r="F2544">
            <v>0</v>
          </cell>
          <cell r="G2544">
            <v>0</v>
          </cell>
        </row>
        <row r="2545">
          <cell r="C2545" t="str">
            <v/>
          </cell>
          <cell r="F2545">
            <v>0</v>
          </cell>
          <cell r="G2545">
            <v>0</v>
          </cell>
        </row>
        <row r="2546">
          <cell r="C2546" t="str">
            <v/>
          </cell>
          <cell r="F2546">
            <v>0</v>
          </cell>
          <cell r="G2546">
            <v>0</v>
          </cell>
        </row>
        <row r="2547">
          <cell r="C2547" t="str">
            <v/>
          </cell>
          <cell r="F2547">
            <v>0</v>
          </cell>
          <cell r="G2547">
            <v>0</v>
          </cell>
        </row>
        <row r="2548">
          <cell r="C2548" t="str">
            <v/>
          </cell>
          <cell r="F2548">
            <v>0</v>
          </cell>
          <cell r="G2548">
            <v>0</v>
          </cell>
        </row>
        <row r="2549">
          <cell r="C2549" t="str">
            <v/>
          </cell>
          <cell r="F2549">
            <v>0</v>
          </cell>
          <cell r="G2549">
            <v>0</v>
          </cell>
        </row>
        <row r="2550">
          <cell r="C2550" t="str">
            <v/>
          </cell>
          <cell r="F2550">
            <v>0</v>
          </cell>
          <cell r="G2550">
            <v>0</v>
          </cell>
        </row>
        <row r="2551">
          <cell r="C2551" t="str">
            <v/>
          </cell>
          <cell r="F2551">
            <v>0</v>
          </cell>
          <cell r="G2551">
            <v>0</v>
          </cell>
        </row>
        <row r="2552">
          <cell r="C2552" t="str">
            <v/>
          </cell>
          <cell r="F2552">
            <v>0</v>
          </cell>
          <cell r="G2552">
            <v>0</v>
          </cell>
        </row>
        <row r="2553">
          <cell r="C2553" t="str">
            <v/>
          </cell>
          <cell r="F2553">
            <v>0</v>
          </cell>
          <cell r="G2553">
            <v>0</v>
          </cell>
        </row>
        <row r="2554">
          <cell r="C2554" t="str">
            <v/>
          </cell>
          <cell r="F2554">
            <v>0</v>
          </cell>
          <cell r="G2554">
            <v>0</v>
          </cell>
        </row>
        <row r="2555">
          <cell r="C2555" t="str">
            <v/>
          </cell>
          <cell r="F2555">
            <v>0</v>
          </cell>
          <cell r="G2555">
            <v>0</v>
          </cell>
        </row>
        <row r="2556">
          <cell r="C2556" t="str">
            <v/>
          </cell>
          <cell r="F2556">
            <v>0</v>
          </cell>
          <cell r="G2556">
            <v>0</v>
          </cell>
        </row>
        <row r="2557">
          <cell r="C2557" t="str">
            <v/>
          </cell>
          <cell r="F2557">
            <v>0</v>
          </cell>
          <cell r="G2557">
            <v>0</v>
          </cell>
        </row>
        <row r="2558">
          <cell r="C2558" t="str">
            <v/>
          </cell>
          <cell r="F2558">
            <v>0</v>
          </cell>
          <cell r="G2558">
            <v>0</v>
          </cell>
        </row>
        <row r="2559">
          <cell r="C2559" t="str">
            <v/>
          </cell>
          <cell r="F2559">
            <v>0</v>
          </cell>
          <cell r="G2559">
            <v>0</v>
          </cell>
        </row>
        <row r="2560">
          <cell r="C2560" t="str">
            <v/>
          </cell>
          <cell r="F2560">
            <v>0</v>
          </cell>
          <cell r="G2560">
            <v>0</v>
          </cell>
        </row>
        <row r="2561">
          <cell r="C2561" t="str">
            <v/>
          </cell>
          <cell r="F2561">
            <v>0</v>
          </cell>
          <cell r="G2561">
            <v>0</v>
          </cell>
        </row>
        <row r="2562">
          <cell r="C2562" t="str">
            <v/>
          </cell>
          <cell r="F2562">
            <v>0</v>
          </cell>
          <cell r="G2562">
            <v>0</v>
          </cell>
        </row>
        <row r="2563">
          <cell r="C2563" t="str">
            <v/>
          </cell>
          <cell r="F2563">
            <v>0</v>
          </cell>
          <cell r="G2563">
            <v>0</v>
          </cell>
        </row>
        <row r="2564">
          <cell r="C2564" t="str">
            <v/>
          </cell>
          <cell r="F2564">
            <v>0</v>
          </cell>
          <cell r="G2564">
            <v>0</v>
          </cell>
        </row>
        <row r="2565">
          <cell r="C2565" t="str">
            <v/>
          </cell>
          <cell r="F2565">
            <v>0</v>
          </cell>
          <cell r="G2565">
            <v>0</v>
          </cell>
        </row>
        <row r="2566">
          <cell r="C2566" t="str">
            <v/>
          </cell>
          <cell r="F2566">
            <v>0</v>
          </cell>
          <cell r="G2566">
            <v>0</v>
          </cell>
        </row>
        <row r="2567">
          <cell r="C2567" t="str">
            <v/>
          </cell>
          <cell r="F2567">
            <v>0</v>
          </cell>
          <cell r="G2567">
            <v>0</v>
          </cell>
        </row>
        <row r="2568">
          <cell r="C2568" t="str">
            <v/>
          </cell>
          <cell r="F2568">
            <v>0</v>
          </cell>
          <cell r="G2568">
            <v>0</v>
          </cell>
        </row>
        <row r="2569">
          <cell r="C2569" t="str">
            <v/>
          </cell>
          <cell r="F2569">
            <v>0</v>
          </cell>
          <cell r="G2569">
            <v>0</v>
          </cell>
        </row>
        <row r="2570">
          <cell r="C2570" t="str">
            <v/>
          </cell>
          <cell r="F2570">
            <v>0</v>
          </cell>
          <cell r="G2570">
            <v>0</v>
          </cell>
        </row>
        <row r="2571">
          <cell r="C2571" t="str">
            <v/>
          </cell>
          <cell r="F2571">
            <v>0</v>
          </cell>
          <cell r="G2571">
            <v>0</v>
          </cell>
        </row>
        <row r="2572">
          <cell r="C2572" t="str">
            <v/>
          </cell>
          <cell r="F2572">
            <v>0</v>
          </cell>
          <cell r="G2572">
            <v>0</v>
          </cell>
        </row>
        <row r="2573">
          <cell r="C2573" t="str">
            <v/>
          </cell>
          <cell r="F2573">
            <v>0</v>
          </cell>
          <cell r="G2573">
            <v>0</v>
          </cell>
        </row>
        <row r="2574">
          <cell r="C2574" t="str">
            <v/>
          </cell>
          <cell r="F2574">
            <v>0</v>
          </cell>
          <cell r="G2574">
            <v>0</v>
          </cell>
        </row>
        <row r="2575">
          <cell r="C2575" t="str">
            <v/>
          </cell>
          <cell r="F2575">
            <v>0</v>
          </cell>
          <cell r="G2575">
            <v>0</v>
          </cell>
        </row>
        <row r="2576">
          <cell r="C2576" t="str">
            <v/>
          </cell>
          <cell r="F2576">
            <v>0</v>
          </cell>
          <cell r="G2576">
            <v>0</v>
          </cell>
        </row>
        <row r="2577">
          <cell r="C2577" t="str">
            <v/>
          </cell>
          <cell r="F2577">
            <v>0</v>
          </cell>
          <cell r="G2577">
            <v>0</v>
          </cell>
        </row>
        <row r="2578">
          <cell r="C2578" t="str">
            <v/>
          </cell>
          <cell r="F2578">
            <v>0</v>
          </cell>
          <cell r="G2578">
            <v>0</v>
          </cell>
        </row>
        <row r="2579">
          <cell r="C2579" t="str">
            <v/>
          </cell>
          <cell r="F2579">
            <v>0</v>
          </cell>
          <cell r="G2579">
            <v>0</v>
          </cell>
        </row>
        <row r="2580">
          <cell r="C2580" t="str">
            <v/>
          </cell>
          <cell r="F2580">
            <v>0</v>
          </cell>
          <cell r="G2580">
            <v>0</v>
          </cell>
        </row>
        <row r="2581">
          <cell r="C2581" t="str">
            <v/>
          </cell>
          <cell r="F2581">
            <v>0</v>
          </cell>
          <cell r="G2581">
            <v>0</v>
          </cell>
        </row>
        <row r="2582">
          <cell r="C2582" t="str">
            <v/>
          </cell>
          <cell r="F2582">
            <v>0</v>
          </cell>
          <cell r="G2582">
            <v>0</v>
          </cell>
        </row>
        <row r="2583">
          <cell r="C2583" t="str">
            <v/>
          </cell>
          <cell r="F2583">
            <v>0</v>
          </cell>
          <cell r="G2583">
            <v>0</v>
          </cell>
        </row>
        <row r="2584">
          <cell r="C2584" t="str">
            <v/>
          </cell>
          <cell r="F2584">
            <v>0</v>
          </cell>
          <cell r="G2584">
            <v>0</v>
          </cell>
        </row>
        <row r="2585">
          <cell r="C2585" t="str">
            <v/>
          </cell>
          <cell r="F2585">
            <v>0</v>
          </cell>
          <cell r="G2585">
            <v>0</v>
          </cell>
        </row>
        <row r="2586">
          <cell r="C2586" t="str">
            <v/>
          </cell>
          <cell r="F2586">
            <v>0</v>
          </cell>
          <cell r="G2586">
            <v>0</v>
          </cell>
        </row>
        <row r="2587">
          <cell r="C2587" t="str">
            <v/>
          </cell>
          <cell r="F2587">
            <v>0</v>
          </cell>
          <cell r="G2587">
            <v>0</v>
          </cell>
        </row>
        <row r="2588">
          <cell r="C2588" t="str">
            <v/>
          </cell>
          <cell r="F2588">
            <v>0</v>
          </cell>
          <cell r="G2588">
            <v>0</v>
          </cell>
        </row>
        <row r="2589">
          <cell r="C2589" t="str">
            <v/>
          </cell>
          <cell r="F2589">
            <v>0</v>
          </cell>
          <cell r="G2589">
            <v>0</v>
          </cell>
        </row>
        <row r="2590">
          <cell r="C2590" t="str">
            <v/>
          </cell>
          <cell r="F2590">
            <v>0</v>
          </cell>
          <cell r="G2590">
            <v>0</v>
          </cell>
        </row>
        <row r="2591">
          <cell r="C2591" t="str">
            <v/>
          </cell>
          <cell r="F2591">
            <v>0</v>
          </cell>
          <cell r="G2591">
            <v>0</v>
          </cell>
        </row>
        <row r="2592">
          <cell r="C2592" t="str">
            <v/>
          </cell>
          <cell r="F2592">
            <v>0</v>
          </cell>
          <cell r="G2592">
            <v>0</v>
          </cell>
        </row>
        <row r="2593">
          <cell r="C2593" t="str">
            <v/>
          </cell>
          <cell r="F2593">
            <v>0</v>
          </cell>
          <cell r="G2593">
            <v>0</v>
          </cell>
        </row>
        <row r="2594">
          <cell r="C2594" t="str">
            <v/>
          </cell>
          <cell r="F2594">
            <v>0</v>
          </cell>
          <cell r="G2594">
            <v>0</v>
          </cell>
        </row>
        <row r="2595">
          <cell r="C2595" t="str">
            <v/>
          </cell>
          <cell r="F2595">
            <v>0</v>
          </cell>
          <cell r="G2595">
            <v>0</v>
          </cell>
        </row>
        <row r="2596">
          <cell r="C2596" t="str">
            <v/>
          </cell>
          <cell r="F2596">
            <v>0</v>
          </cell>
          <cell r="G2596">
            <v>0</v>
          </cell>
        </row>
        <row r="2597">
          <cell r="C2597" t="str">
            <v/>
          </cell>
          <cell r="F2597">
            <v>0</v>
          </cell>
          <cell r="G2597">
            <v>0</v>
          </cell>
        </row>
        <row r="2598">
          <cell r="C2598" t="str">
            <v/>
          </cell>
          <cell r="F2598">
            <v>0</v>
          </cell>
          <cell r="G2598">
            <v>0</v>
          </cell>
        </row>
        <row r="2599">
          <cell r="C2599" t="str">
            <v/>
          </cell>
          <cell r="F2599">
            <v>0</v>
          </cell>
          <cell r="G2599">
            <v>0</v>
          </cell>
        </row>
        <row r="2600">
          <cell r="C2600" t="str">
            <v/>
          </cell>
          <cell r="F2600">
            <v>0</v>
          </cell>
          <cell r="G2600">
            <v>0</v>
          </cell>
        </row>
        <row r="2601">
          <cell r="C2601" t="str">
            <v/>
          </cell>
          <cell r="F2601">
            <v>0</v>
          </cell>
          <cell r="G2601">
            <v>0</v>
          </cell>
        </row>
        <row r="2602">
          <cell r="C2602" t="str">
            <v/>
          </cell>
          <cell r="F2602">
            <v>0</v>
          </cell>
          <cell r="G2602">
            <v>0</v>
          </cell>
        </row>
        <row r="2603">
          <cell r="C2603" t="str">
            <v/>
          </cell>
          <cell r="F2603">
            <v>0</v>
          </cell>
          <cell r="G2603">
            <v>0</v>
          </cell>
        </row>
        <row r="2604">
          <cell r="C2604" t="str">
            <v/>
          </cell>
          <cell r="F2604">
            <v>0</v>
          </cell>
          <cell r="G2604">
            <v>0</v>
          </cell>
        </row>
        <row r="2605">
          <cell r="C2605" t="str">
            <v/>
          </cell>
          <cell r="F2605">
            <v>0</v>
          </cell>
          <cell r="G2605">
            <v>0</v>
          </cell>
        </row>
        <row r="2606">
          <cell r="C2606" t="str">
            <v/>
          </cell>
          <cell r="F2606">
            <v>0</v>
          </cell>
          <cell r="G2606">
            <v>0</v>
          </cell>
        </row>
        <row r="2607">
          <cell r="C2607" t="str">
            <v/>
          </cell>
          <cell r="F2607">
            <v>0</v>
          </cell>
          <cell r="G2607">
            <v>0</v>
          </cell>
        </row>
        <row r="2608">
          <cell r="C2608" t="str">
            <v/>
          </cell>
          <cell r="F2608">
            <v>0</v>
          </cell>
          <cell r="G2608">
            <v>0</v>
          </cell>
        </row>
        <row r="2609">
          <cell r="C2609" t="str">
            <v/>
          </cell>
          <cell r="F2609">
            <v>0</v>
          </cell>
          <cell r="G2609">
            <v>0</v>
          </cell>
        </row>
        <row r="2610">
          <cell r="C2610" t="str">
            <v/>
          </cell>
          <cell r="F2610">
            <v>0</v>
          </cell>
          <cell r="G2610">
            <v>0</v>
          </cell>
        </row>
        <row r="2611">
          <cell r="C2611" t="str">
            <v/>
          </cell>
          <cell r="F2611">
            <v>0</v>
          </cell>
          <cell r="G2611">
            <v>0</v>
          </cell>
        </row>
        <row r="2612">
          <cell r="C2612" t="str">
            <v/>
          </cell>
          <cell r="F2612">
            <v>0</v>
          </cell>
          <cell r="G2612">
            <v>0</v>
          </cell>
        </row>
        <row r="2613">
          <cell r="C2613" t="str">
            <v/>
          </cell>
          <cell r="F2613">
            <v>0</v>
          </cell>
          <cell r="G2613">
            <v>0</v>
          </cell>
        </row>
        <row r="2614">
          <cell r="C2614" t="str">
            <v/>
          </cell>
          <cell r="F2614">
            <v>0</v>
          </cell>
          <cell r="G2614">
            <v>0</v>
          </cell>
        </row>
        <row r="2615">
          <cell r="C2615" t="str">
            <v/>
          </cell>
          <cell r="F2615">
            <v>0</v>
          </cell>
          <cell r="G2615">
            <v>0</v>
          </cell>
        </row>
        <row r="2616">
          <cell r="C2616" t="str">
            <v/>
          </cell>
          <cell r="F2616">
            <v>0</v>
          </cell>
          <cell r="G2616">
            <v>0</v>
          </cell>
        </row>
        <row r="2617">
          <cell r="C2617" t="str">
            <v/>
          </cell>
          <cell r="F2617">
            <v>0</v>
          </cell>
          <cell r="G2617">
            <v>0</v>
          </cell>
        </row>
        <row r="2618">
          <cell r="C2618" t="str">
            <v/>
          </cell>
          <cell r="F2618">
            <v>0</v>
          </cell>
          <cell r="G2618">
            <v>0</v>
          </cell>
        </row>
        <row r="2619">
          <cell r="C2619" t="str">
            <v/>
          </cell>
          <cell r="F2619">
            <v>0</v>
          </cell>
          <cell r="G2619">
            <v>0</v>
          </cell>
        </row>
        <row r="2620">
          <cell r="C2620" t="str">
            <v/>
          </cell>
          <cell r="F2620">
            <v>0</v>
          </cell>
          <cell r="G2620">
            <v>0</v>
          </cell>
        </row>
        <row r="2621">
          <cell r="C2621" t="str">
            <v/>
          </cell>
          <cell r="F2621">
            <v>0</v>
          </cell>
          <cell r="G2621">
            <v>0</v>
          </cell>
        </row>
        <row r="2622">
          <cell r="C2622" t="str">
            <v/>
          </cell>
          <cell r="F2622">
            <v>0</v>
          </cell>
          <cell r="G2622">
            <v>0</v>
          </cell>
        </row>
        <row r="2623">
          <cell r="C2623" t="str">
            <v/>
          </cell>
          <cell r="F2623">
            <v>0</v>
          </cell>
          <cell r="G2623">
            <v>0</v>
          </cell>
        </row>
        <row r="2624">
          <cell r="C2624" t="str">
            <v/>
          </cell>
          <cell r="F2624">
            <v>0</v>
          </cell>
          <cell r="G2624">
            <v>0</v>
          </cell>
        </row>
        <row r="2625">
          <cell r="C2625" t="str">
            <v/>
          </cell>
          <cell r="F2625">
            <v>0</v>
          </cell>
          <cell r="G2625">
            <v>0</v>
          </cell>
        </row>
        <row r="2626">
          <cell r="C2626" t="str">
            <v/>
          </cell>
          <cell r="F2626">
            <v>0</v>
          </cell>
          <cell r="G2626">
            <v>0</v>
          </cell>
        </row>
        <row r="2627">
          <cell r="C2627" t="str">
            <v/>
          </cell>
          <cell r="F2627">
            <v>0</v>
          </cell>
          <cell r="G2627">
            <v>0</v>
          </cell>
        </row>
        <row r="2628">
          <cell r="C2628" t="str">
            <v/>
          </cell>
          <cell r="F2628">
            <v>0</v>
          </cell>
          <cell r="G2628">
            <v>0</v>
          </cell>
        </row>
        <row r="2629">
          <cell r="C2629" t="str">
            <v/>
          </cell>
          <cell r="F2629">
            <v>0</v>
          </cell>
          <cell r="G2629">
            <v>0</v>
          </cell>
        </row>
        <row r="2630">
          <cell r="C2630" t="str">
            <v/>
          </cell>
          <cell r="F2630">
            <v>0</v>
          </cell>
          <cell r="G2630">
            <v>0</v>
          </cell>
        </row>
        <row r="2631">
          <cell r="C2631" t="str">
            <v/>
          </cell>
          <cell r="F2631">
            <v>0</v>
          </cell>
          <cell r="G2631">
            <v>0</v>
          </cell>
        </row>
        <row r="2632">
          <cell r="C2632" t="str">
            <v/>
          </cell>
          <cell r="F2632">
            <v>0</v>
          </cell>
          <cell r="G2632">
            <v>0</v>
          </cell>
        </row>
        <row r="2633">
          <cell r="C2633" t="str">
            <v/>
          </cell>
          <cell r="F2633">
            <v>0</v>
          </cell>
          <cell r="G2633">
            <v>0</v>
          </cell>
        </row>
        <row r="2634">
          <cell r="C2634" t="str">
            <v/>
          </cell>
          <cell r="F2634">
            <v>0</v>
          </cell>
          <cell r="G2634">
            <v>0</v>
          </cell>
        </row>
        <row r="2635">
          <cell r="C2635" t="str">
            <v/>
          </cell>
          <cell r="F2635">
            <v>0</v>
          </cell>
          <cell r="G2635">
            <v>0</v>
          </cell>
        </row>
        <row r="2636">
          <cell r="C2636" t="str">
            <v/>
          </cell>
          <cell r="F2636">
            <v>0</v>
          </cell>
          <cell r="G2636">
            <v>0</v>
          </cell>
        </row>
        <row r="2637">
          <cell r="C2637" t="str">
            <v/>
          </cell>
          <cell r="F2637">
            <v>0</v>
          </cell>
          <cell r="G2637">
            <v>0</v>
          </cell>
        </row>
        <row r="2638">
          <cell r="C2638" t="str">
            <v/>
          </cell>
          <cell r="F2638">
            <v>0</v>
          </cell>
          <cell r="G2638">
            <v>0</v>
          </cell>
        </row>
        <row r="2639">
          <cell r="C2639" t="str">
            <v/>
          </cell>
          <cell r="F2639">
            <v>0</v>
          </cell>
          <cell r="G2639">
            <v>0</v>
          </cell>
        </row>
        <row r="2640">
          <cell r="C2640" t="str">
            <v/>
          </cell>
          <cell r="F2640">
            <v>0</v>
          </cell>
          <cell r="G2640">
            <v>0</v>
          </cell>
        </row>
        <row r="2641">
          <cell r="C2641" t="str">
            <v/>
          </cell>
          <cell r="F2641">
            <v>0</v>
          </cell>
          <cell r="G2641">
            <v>0</v>
          </cell>
        </row>
        <row r="2642">
          <cell r="C2642" t="str">
            <v/>
          </cell>
          <cell r="F2642">
            <v>0</v>
          </cell>
          <cell r="G2642">
            <v>0</v>
          </cell>
        </row>
        <row r="2643">
          <cell r="C2643" t="str">
            <v/>
          </cell>
          <cell r="F2643">
            <v>0</v>
          </cell>
          <cell r="G2643">
            <v>0</v>
          </cell>
        </row>
        <row r="2644">
          <cell r="C2644" t="str">
            <v/>
          </cell>
          <cell r="F2644">
            <v>0</v>
          </cell>
          <cell r="G2644">
            <v>0</v>
          </cell>
        </row>
        <row r="2645">
          <cell r="C2645" t="str">
            <v/>
          </cell>
          <cell r="F2645">
            <v>0</v>
          </cell>
          <cell r="G2645">
            <v>0</v>
          </cell>
        </row>
        <row r="2646">
          <cell r="C2646" t="str">
            <v/>
          </cell>
          <cell r="F2646">
            <v>0</v>
          </cell>
          <cell r="G2646">
            <v>0</v>
          </cell>
        </row>
        <row r="2647">
          <cell r="C2647" t="str">
            <v/>
          </cell>
          <cell r="F2647">
            <v>0</v>
          </cell>
          <cell r="G2647">
            <v>0</v>
          </cell>
        </row>
        <row r="2648">
          <cell r="C2648" t="str">
            <v/>
          </cell>
          <cell r="F2648">
            <v>0</v>
          </cell>
          <cell r="G2648">
            <v>0</v>
          </cell>
        </row>
        <row r="2649">
          <cell r="C2649" t="str">
            <v/>
          </cell>
          <cell r="F2649">
            <v>0</v>
          </cell>
          <cell r="G2649">
            <v>0</v>
          </cell>
        </row>
        <row r="2650">
          <cell r="C2650" t="str">
            <v/>
          </cell>
          <cell r="F2650">
            <v>0</v>
          </cell>
          <cell r="G2650">
            <v>0</v>
          </cell>
        </row>
        <row r="2651">
          <cell r="C2651" t="str">
            <v/>
          </cell>
          <cell r="F2651">
            <v>0</v>
          </cell>
          <cell r="G2651">
            <v>0</v>
          </cell>
        </row>
        <row r="2652">
          <cell r="C2652" t="str">
            <v/>
          </cell>
          <cell r="F2652">
            <v>0</v>
          </cell>
          <cell r="G2652">
            <v>0</v>
          </cell>
        </row>
        <row r="2653">
          <cell r="C2653" t="str">
            <v/>
          </cell>
          <cell r="F2653">
            <v>0</v>
          </cell>
          <cell r="G2653">
            <v>0</v>
          </cell>
        </row>
        <row r="2654">
          <cell r="C2654" t="str">
            <v/>
          </cell>
          <cell r="F2654">
            <v>0</v>
          </cell>
          <cell r="G2654">
            <v>0</v>
          </cell>
        </row>
        <row r="2655">
          <cell r="C2655" t="str">
            <v/>
          </cell>
          <cell r="F2655">
            <v>0</v>
          </cell>
          <cell r="G2655">
            <v>0</v>
          </cell>
        </row>
        <row r="2656">
          <cell r="C2656" t="str">
            <v/>
          </cell>
          <cell r="F2656">
            <v>0</v>
          </cell>
          <cell r="G2656">
            <v>0</v>
          </cell>
        </row>
        <row r="2657">
          <cell r="C2657" t="str">
            <v/>
          </cell>
          <cell r="F2657">
            <v>0</v>
          </cell>
          <cell r="G2657">
            <v>0</v>
          </cell>
        </row>
        <row r="2658">
          <cell r="C2658" t="str">
            <v/>
          </cell>
          <cell r="F2658">
            <v>0</v>
          </cell>
          <cell r="G2658">
            <v>0</v>
          </cell>
        </row>
        <row r="2659">
          <cell r="C2659" t="str">
            <v/>
          </cell>
          <cell r="F2659">
            <v>0</v>
          </cell>
          <cell r="G2659">
            <v>0</v>
          </cell>
        </row>
        <row r="2660">
          <cell r="C2660" t="str">
            <v/>
          </cell>
          <cell r="F2660">
            <v>0</v>
          </cell>
          <cell r="G2660">
            <v>0</v>
          </cell>
        </row>
        <row r="2661">
          <cell r="C2661" t="str">
            <v/>
          </cell>
          <cell r="F2661">
            <v>0</v>
          </cell>
          <cell r="G2661">
            <v>0</v>
          </cell>
        </row>
        <row r="2662">
          <cell r="C2662" t="str">
            <v/>
          </cell>
          <cell r="F2662">
            <v>0</v>
          </cell>
          <cell r="G2662">
            <v>0</v>
          </cell>
        </row>
        <row r="2663">
          <cell r="C2663" t="str">
            <v/>
          </cell>
          <cell r="F2663">
            <v>0</v>
          </cell>
          <cell r="G2663">
            <v>0</v>
          </cell>
        </row>
        <row r="2664">
          <cell r="C2664" t="str">
            <v/>
          </cell>
          <cell r="F2664">
            <v>0</v>
          </cell>
          <cell r="G2664">
            <v>0</v>
          </cell>
        </row>
        <row r="2665">
          <cell r="C2665" t="str">
            <v/>
          </cell>
          <cell r="F2665">
            <v>0</v>
          </cell>
          <cell r="G2665">
            <v>0</v>
          </cell>
        </row>
        <row r="2666">
          <cell r="C2666" t="str">
            <v/>
          </cell>
          <cell r="F2666">
            <v>0</v>
          </cell>
          <cell r="G2666">
            <v>0</v>
          </cell>
        </row>
        <row r="2667">
          <cell r="C2667" t="str">
            <v/>
          </cell>
          <cell r="F2667">
            <v>0</v>
          </cell>
          <cell r="G2667">
            <v>0</v>
          </cell>
        </row>
        <row r="2668">
          <cell r="C2668" t="str">
            <v/>
          </cell>
          <cell r="F2668">
            <v>0</v>
          </cell>
          <cell r="G2668">
            <v>0</v>
          </cell>
        </row>
        <row r="2669">
          <cell r="C2669" t="str">
            <v/>
          </cell>
          <cell r="F2669">
            <v>0</v>
          </cell>
          <cell r="G2669">
            <v>0</v>
          </cell>
        </row>
        <row r="2670">
          <cell r="C2670" t="str">
            <v/>
          </cell>
          <cell r="F2670">
            <v>0</v>
          </cell>
          <cell r="G2670">
            <v>0</v>
          </cell>
        </row>
        <row r="2671">
          <cell r="C2671" t="str">
            <v/>
          </cell>
          <cell r="F2671">
            <v>0</v>
          </cell>
          <cell r="G2671">
            <v>0</v>
          </cell>
        </row>
        <row r="2672">
          <cell r="C2672" t="str">
            <v/>
          </cell>
          <cell r="F2672">
            <v>0</v>
          </cell>
          <cell r="G2672">
            <v>0</v>
          </cell>
        </row>
        <row r="2673">
          <cell r="C2673" t="str">
            <v/>
          </cell>
          <cell r="F2673">
            <v>0</v>
          </cell>
          <cell r="G2673">
            <v>0</v>
          </cell>
        </row>
        <row r="2674">
          <cell r="C2674" t="str">
            <v/>
          </cell>
          <cell r="F2674">
            <v>0</v>
          </cell>
          <cell r="G2674">
            <v>0</v>
          </cell>
        </row>
        <row r="2675">
          <cell r="C2675" t="str">
            <v/>
          </cell>
          <cell r="F2675">
            <v>0</v>
          </cell>
          <cell r="G2675">
            <v>0</v>
          </cell>
        </row>
        <row r="2676">
          <cell r="C2676" t="str">
            <v/>
          </cell>
          <cell r="F2676">
            <v>0</v>
          </cell>
          <cell r="G2676">
            <v>0</v>
          </cell>
        </row>
        <row r="2677">
          <cell r="C2677" t="str">
            <v/>
          </cell>
          <cell r="F2677">
            <v>0</v>
          </cell>
          <cell r="G2677">
            <v>0</v>
          </cell>
        </row>
        <row r="2678">
          <cell r="C2678" t="str">
            <v/>
          </cell>
          <cell r="F2678">
            <v>0</v>
          </cell>
          <cell r="G2678">
            <v>0</v>
          </cell>
        </row>
        <row r="2679">
          <cell r="C2679" t="str">
            <v/>
          </cell>
          <cell r="F2679">
            <v>0</v>
          </cell>
          <cell r="G2679">
            <v>0</v>
          </cell>
        </row>
        <row r="2680">
          <cell r="C2680" t="str">
            <v/>
          </cell>
          <cell r="F2680">
            <v>0</v>
          </cell>
          <cell r="G2680">
            <v>0</v>
          </cell>
        </row>
        <row r="2681">
          <cell r="C2681" t="str">
            <v/>
          </cell>
          <cell r="F2681">
            <v>0</v>
          </cell>
          <cell r="G2681">
            <v>0</v>
          </cell>
        </row>
        <row r="2682">
          <cell r="C2682" t="str">
            <v/>
          </cell>
          <cell r="F2682">
            <v>0</v>
          </cell>
          <cell r="G2682">
            <v>0</v>
          </cell>
        </row>
        <row r="2683">
          <cell r="C2683" t="str">
            <v/>
          </cell>
          <cell r="F2683">
            <v>0</v>
          </cell>
          <cell r="G2683">
            <v>0</v>
          </cell>
        </row>
        <row r="2684">
          <cell r="C2684" t="str">
            <v/>
          </cell>
          <cell r="F2684">
            <v>0</v>
          </cell>
          <cell r="G2684">
            <v>0</v>
          </cell>
        </row>
        <row r="2685">
          <cell r="C2685" t="str">
            <v/>
          </cell>
          <cell r="F2685">
            <v>0</v>
          </cell>
          <cell r="G2685">
            <v>0</v>
          </cell>
        </row>
        <row r="2686">
          <cell r="C2686" t="str">
            <v/>
          </cell>
          <cell r="F2686">
            <v>0</v>
          </cell>
          <cell r="G2686">
            <v>0</v>
          </cell>
        </row>
        <row r="2687">
          <cell r="C2687" t="str">
            <v/>
          </cell>
          <cell r="F2687">
            <v>0</v>
          </cell>
          <cell r="G2687">
            <v>0</v>
          </cell>
        </row>
        <row r="2688">
          <cell r="C2688" t="str">
            <v/>
          </cell>
          <cell r="F2688">
            <v>0</v>
          </cell>
          <cell r="G2688">
            <v>0</v>
          </cell>
        </row>
        <row r="2689">
          <cell r="C2689" t="str">
            <v/>
          </cell>
          <cell r="F2689">
            <v>0</v>
          </cell>
          <cell r="G2689">
            <v>0</v>
          </cell>
        </row>
        <row r="2690">
          <cell r="C2690" t="str">
            <v/>
          </cell>
          <cell r="F2690">
            <v>0</v>
          </cell>
          <cell r="G2690">
            <v>0</v>
          </cell>
        </row>
        <row r="2691">
          <cell r="C2691" t="str">
            <v/>
          </cell>
          <cell r="F2691">
            <v>0</v>
          </cell>
          <cell r="G2691">
            <v>0</v>
          </cell>
        </row>
        <row r="2692">
          <cell r="C2692" t="str">
            <v/>
          </cell>
          <cell r="F2692">
            <v>0</v>
          </cell>
          <cell r="G2692">
            <v>0</v>
          </cell>
        </row>
        <row r="2693">
          <cell r="C2693" t="str">
            <v/>
          </cell>
          <cell r="F2693">
            <v>0</v>
          </cell>
          <cell r="G2693">
            <v>0</v>
          </cell>
        </row>
        <row r="2694">
          <cell r="C2694" t="str">
            <v/>
          </cell>
          <cell r="F2694">
            <v>0</v>
          </cell>
          <cell r="G2694">
            <v>0</v>
          </cell>
        </row>
        <row r="2695">
          <cell r="C2695" t="str">
            <v/>
          </cell>
          <cell r="F2695">
            <v>0</v>
          </cell>
          <cell r="G2695">
            <v>0</v>
          </cell>
        </row>
        <row r="2696">
          <cell r="C2696" t="str">
            <v/>
          </cell>
          <cell r="F2696">
            <v>0</v>
          </cell>
          <cell r="G2696">
            <v>0</v>
          </cell>
        </row>
        <row r="2697">
          <cell r="C2697" t="str">
            <v/>
          </cell>
          <cell r="F2697">
            <v>0</v>
          </cell>
          <cell r="G2697">
            <v>0</v>
          </cell>
        </row>
        <row r="2698">
          <cell r="C2698" t="str">
            <v/>
          </cell>
          <cell r="F2698">
            <v>0</v>
          </cell>
          <cell r="G2698">
            <v>0</v>
          </cell>
        </row>
        <row r="2699">
          <cell r="C2699" t="str">
            <v/>
          </cell>
          <cell r="F2699">
            <v>0</v>
          </cell>
          <cell r="G2699">
            <v>0</v>
          </cell>
        </row>
        <row r="2700">
          <cell r="C2700" t="str">
            <v/>
          </cell>
          <cell r="F2700">
            <v>0</v>
          </cell>
          <cell r="G2700">
            <v>0</v>
          </cell>
        </row>
        <row r="2701">
          <cell r="C2701" t="str">
            <v/>
          </cell>
          <cell r="F2701">
            <v>0</v>
          </cell>
          <cell r="G2701">
            <v>0</v>
          </cell>
        </row>
        <row r="2702">
          <cell r="C2702" t="str">
            <v/>
          </cell>
          <cell r="F2702">
            <v>0</v>
          </cell>
          <cell r="G2702">
            <v>0</v>
          </cell>
        </row>
        <row r="2703">
          <cell r="C2703" t="str">
            <v/>
          </cell>
          <cell r="F2703">
            <v>0</v>
          </cell>
          <cell r="G2703">
            <v>0</v>
          </cell>
        </row>
        <row r="2704">
          <cell r="C2704" t="str">
            <v/>
          </cell>
          <cell r="F2704">
            <v>0</v>
          </cell>
          <cell r="G2704">
            <v>0</v>
          </cell>
        </row>
        <row r="2705">
          <cell r="C2705" t="str">
            <v/>
          </cell>
          <cell r="F2705">
            <v>0</v>
          </cell>
          <cell r="G2705">
            <v>0</v>
          </cell>
        </row>
        <row r="2706">
          <cell r="C2706" t="str">
            <v/>
          </cell>
          <cell r="F2706">
            <v>0</v>
          </cell>
          <cell r="G2706">
            <v>0</v>
          </cell>
        </row>
        <row r="2707">
          <cell r="C2707" t="str">
            <v/>
          </cell>
          <cell r="F2707">
            <v>0</v>
          </cell>
          <cell r="G2707">
            <v>0</v>
          </cell>
        </row>
        <row r="2708">
          <cell r="C2708" t="str">
            <v/>
          </cell>
          <cell r="F2708">
            <v>0</v>
          </cell>
          <cell r="G2708">
            <v>0</v>
          </cell>
        </row>
        <row r="2709">
          <cell r="C2709" t="str">
            <v/>
          </cell>
          <cell r="F2709">
            <v>0</v>
          </cell>
          <cell r="G2709">
            <v>0</v>
          </cell>
        </row>
        <row r="2710">
          <cell r="C2710" t="str">
            <v/>
          </cell>
          <cell r="F2710">
            <v>0</v>
          </cell>
          <cell r="G2710">
            <v>0</v>
          </cell>
        </row>
        <row r="2711">
          <cell r="C2711" t="str">
            <v/>
          </cell>
          <cell r="F2711">
            <v>0</v>
          </cell>
          <cell r="G2711">
            <v>0</v>
          </cell>
        </row>
        <row r="2712">
          <cell r="C2712" t="str">
            <v/>
          </cell>
          <cell r="F2712">
            <v>0</v>
          </cell>
          <cell r="G2712">
            <v>0</v>
          </cell>
        </row>
        <row r="2713">
          <cell r="C2713" t="str">
            <v/>
          </cell>
          <cell r="F2713">
            <v>0</v>
          </cell>
          <cell r="G2713">
            <v>0</v>
          </cell>
        </row>
        <row r="2714">
          <cell r="C2714" t="str">
            <v/>
          </cell>
          <cell r="F2714">
            <v>0</v>
          </cell>
          <cell r="G2714">
            <v>0</v>
          </cell>
        </row>
        <row r="2715">
          <cell r="C2715" t="str">
            <v/>
          </cell>
          <cell r="F2715">
            <v>0</v>
          </cell>
          <cell r="G2715">
            <v>0</v>
          </cell>
        </row>
        <row r="2716">
          <cell r="C2716" t="str">
            <v/>
          </cell>
          <cell r="F2716">
            <v>0</v>
          </cell>
          <cell r="G2716">
            <v>0</v>
          </cell>
        </row>
        <row r="2717">
          <cell r="C2717" t="str">
            <v/>
          </cell>
          <cell r="F2717">
            <v>0</v>
          </cell>
          <cell r="G2717">
            <v>0</v>
          </cell>
        </row>
        <row r="2718">
          <cell r="C2718" t="str">
            <v/>
          </cell>
          <cell r="F2718">
            <v>0</v>
          </cell>
          <cell r="G2718">
            <v>0</v>
          </cell>
        </row>
        <row r="2719">
          <cell r="C2719" t="str">
            <v/>
          </cell>
          <cell r="F2719">
            <v>0</v>
          </cell>
          <cell r="G2719">
            <v>0</v>
          </cell>
        </row>
        <row r="2720">
          <cell r="C2720" t="str">
            <v/>
          </cell>
          <cell r="F2720">
            <v>0</v>
          </cell>
          <cell r="G2720">
            <v>0</v>
          </cell>
        </row>
        <row r="2721">
          <cell r="C2721" t="str">
            <v/>
          </cell>
          <cell r="F2721">
            <v>0</v>
          </cell>
          <cell r="G2721">
            <v>0</v>
          </cell>
        </row>
        <row r="2722">
          <cell r="C2722" t="str">
            <v/>
          </cell>
          <cell r="F2722">
            <v>0</v>
          </cell>
          <cell r="G2722">
            <v>0</v>
          </cell>
        </row>
        <row r="2723">
          <cell r="C2723" t="str">
            <v/>
          </cell>
          <cell r="F2723">
            <v>0</v>
          </cell>
          <cell r="G2723">
            <v>0</v>
          </cell>
        </row>
        <row r="2724">
          <cell r="C2724" t="str">
            <v/>
          </cell>
          <cell r="F2724">
            <v>0</v>
          </cell>
          <cell r="G2724">
            <v>0</v>
          </cell>
        </row>
        <row r="2725">
          <cell r="C2725" t="str">
            <v/>
          </cell>
          <cell r="F2725">
            <v>0</v>
          </cell>
          <cell r="G2725">
            <v>0</v>
          </cell>
        </row>
        <row r="2726">
          <cell r="C2726" t="str">
            <v/>
          </cell>
          <cell r="F2726">
            <v>0</v>
          </cell>
          <cell r="G2726">
            <v>0</v>
          </cell>
        </row>
        <row r="2727">
          <cell r="C2727" t="str">
            <v/>
          </cell>
          <cell r="F2727">
            <v>0</v>
          </cell>
          <cell r="G2727">
            <v>0</v>
          </cell>
        </row>
        <row r="2728">
          <cell r="C2728" t="str">
            <v/>
          </cell>
          <cell r="F2728">
            <v>0</v>
          </cell>
          <cell r="G2728">
            <v>0</v>
          </cell>
        </row>
        <row r="2729">
          <cell r="C2729" t="str">
            <v/>
          </cell>
          <cell r="F2729">
            <v>0</v>
          </cell>
          <cell r="G2729">
            <v>0</v>
          </cell>
        </row>
        <row r="2730">
          <cell r="C2730" t="str">
            <v/>
          </cell>
          <cell r="F2730">
            <v>0</v>
          </cell>
          <cell r="G2730">
            <v>0</v>
          </cell>
        </row>
        <row r="2731">
          <cell r="C2731" t="str">
            <v/>
          </cell>
          <cell r="F2731">
            <v>0</v>
          </cell>
          <cell r="G2731">
            <v>0</v>
          </cell>
        </row>
        <row r="2732">
          <cell r="C2732" t="str">
            <v/>
          </cell>
          <cell r="F2732">
            <v>0</v>
          </cell>
          <cell r="G2732">
            <v>0</v>
          </cell>
        </row>
        <row r="2733">
          <cell r="C2733" t="str">
            <v/>
          </cell>
          <cell r="F2733">
            <v>0</v>
          </cell>
          <cell r="G2733">
            <v>0</v>
          </cell>
        </row>
        <row r="2734">
          <cell r="C2734" t="str">
            <v/>
          </cell>
          <cell r="F2734">
            <v>0</v>
          </cell>
          <cell r="G2734">
            <v>0</v>
          </cell>
        </row>
        <row r="2735">
          <cell r="C2735" t="str">
            <v/>
          </cell>
          <cell r="F2735">
            <v>0</v>
          </cell>
          <cell r="G2735">
            <v>0</v>
          </cell>
        </row>
        <row r="2736">
          <cell r="C2736" t="str">
            <v/>
          </cell>
          <cell r="F2736">
            <v>0</v>
          </cell>
          <cell r="G2736">
            <v>0</v>
          </cell>
        </row>
        <row r="2737">
          <cell r="C2737" t="str">
            <v/>
          </cell>
          <cell r="F2737">
            <v>0</v>
          </cell>
          <cell r="G2737">
            <v>0</v>
          </cell>
        </row>
        <row r="2738">
          <cell r="C2738" t="str">
            <v/>
          </cell>
          <cell r="F2738">
            <v>0</v>
          </cell>
          <cell r="G2738">
            <v>0</v>
          </cell>
        </row>
        <row r="2739">
          <cell r="C2739" t="str">
            <v/>
          </cell>
          <cell r="F2739">
            <v>0</v>
          </cell>
          <cell r="G2739">
            <v>0</v>
          </cell>
        </row>
        <row r="2740">
          <cell r="C2740" t="str">
            <v/>
          </cell>
          <cell r="F2740">
            <v>0</v>
          </cell>
          <cell r="G2740">
            <v>0</v>
          </cell>
        </row>
        <row r="2741">
          <cell r="C2741" t="str">
            <v/>
          </cell>
          <cell r="F2741">
            <v>0</v>
          </cell>
          <cell r="G2741">
            <v>0</v>
          </cell>
        </row>
        <row r="2742">
          <cell r="C2742" t="str">
            <v/>
          </cell>
          <cell r="F2742">
            <v>0</v>
          </cell>
          <cell r="G2742">
            <v>0</v>
          </cell>
        </row>
        <row r="2743">
          <cell r="C2743" t="str">
            <v/>
          </cell>
          <cell r="F2743">
            <v>0</v>
          </cell>
          <cell r="G2743">
            <v>0</v>
          </cell>
        </row>
        <row r="2744">
          <cell r="C2744" t="str">
            <v/>
          </cell>
          <cell r="F2744">
            <v>0</v>
          </cell>
          <cell r="G2744">
            <v>0</v>
          </cell>
        </row>
        <row r="2745">
          <cell r="C2745" t="str">
            <v/>
          </cell>
          <cell r="F2745">
            <v>0</v>
          </cell>
          <cell r="G2745">
            <v>0</v>
          </cell>
        </row>
        <row r="2746">
          <cell r="C2746" t="str">
            <v/>
          </cell>
          <cell r="F2746">
            <v>0</v>
          </cell>
          <cell r="G2746">
            <v>0</v>
          </cell>
        </row>
        <row r="2747">
          <cell r="C2747" t="str">
            <v/>
          </cell>
          <cell r="F2747">
            <v>0</v>
          </cell>
          <cell r="G2747">
            <v>0</v>
          </cell>
        </row>
        <row r="2748">
          <cell r="C2748" t="str">
            <v/>
          </cell>
          <cell r="F2748">
            <v>0</v>
          </cell>
          <cell r="G2748">
            <v>0</v>
          </cell>
        </row>
        <row r="2749">
          <cell r="C2749" t="str">
            <v/>
          </cell>
          <cell r="F2749">
            <v>0</v>
          </cell>
          <cell r="G2749">
            <v>0</v>
          </cell>
        </row>
        <row r="2750">
          <cell r="C2750" t="str">
            <v/>
          </cell>
          <cell r="F2750">
            <v>0</v>
          </cell>
          <cell r="G2750">
            <v>0</v>
          </cell>
        </row>
        <row r="2751">
          <cell r="C2751" t="str">
            <v/>
          </cell>
          <cell r="F2751">
            <v>0</v>
          </cell>
          <cell r="G2751">
            <v>0</v>
          </cell>
        </row>
        <row r="2752">
          <cell r="C2752" t="str">
            <v/>
          </cell>
          <cell r="F2752">
            <v>0</v>
          </cell>
          <cell r="G2752">
            <v>0</v>
          </cell>
        </row>
        <row r="2753">
          <cell r="C2753" t="str">
            <v/>
          </cell>
          <cell r="F2753">
            <v>0</v>
          </cell>
          <cell r="G2753">
            <v>0</v>
          </cell>
        </row>
        <row r="2754">
          <cell r="C2754" t="str">
            <v/>
          </cell>
          <cell r="F2754">
            <v>0</v>
          </cell>
          <cell r="G2754">
            <v>0</v>
          </cell>
        </row>
        <row r="2755">
          <cell r="C2755" t="str">
            <v/>
          </cell>
          <cell r="F2755">
            <v>0</v>
          </cell>
          <cell r="G2755">
            <v>0</v>
          </cell>
        </row>
        <row r="2756">
          <cell r="C2756" t="str">
            <v/>
          </cell>
          <cell r="F2756">
            <v>0</v>
          </cell>
          <cell r="G2756">
            <v>0</v>
          </cell>
        </row>
        <row r="2757">
          <cell r="C2757" t="str">
            <v/>
          </cell>
          <cell r="F2757">
            <v>0</v>
          </cell>
          <cell r="G2757">
            <v>0</v>
          </cell>
        </row>
        <row r="2758">
          <cell r="C2758" t="str">
            <v/>
          </cell>
          <cell r="F2758">
            <v>0</v>
          </cell>
          <cell r="G2758">
            <v>0</v>
          </cell>
        </row>
        <row r="2759">
          <cell r="C2759" t="str">
            <v/>
          </cell>
          <cell r="F2759">
            <v>0</v>
          </cell>
          <cell r="G2759">
            <v>0</v>
          </cell>
        </row>
        <row r="2760">
          <cell r="C2760" t="str">
            <v/>
          </cell>
          <cell r="F2760">
            <v>0</v>
          </cell>
          <cell r="G2760">
            <v>0</v>
          </cell>
        </row>
        <row r="2761">
          <cell r="C2761" t="str">
            <v/>
          </cell>
          <cell r="F2761">
            <v>0</v>
          </cell>
          <cell r="G2761">
            <v>0</v>
          </cell>
        </row>
        <row r="2762">
          <cell r="C2762" t="str">
            <v/>
          </cell>
          <cell r="F2762">
            <v>0</v>
          </cell>
          <cell r="G2762">
            <v>0</v>
          </cell>
        </row>
        <row r="2763">
          <cell r="C2763" t="str">
            <v/>
          </cell>
          <cell r="F2763">
            <v>0</v>
          </cell>
          <cell r="G2763">
            <v>0</v>
          </cell>
        </row>
        <row r="2764">
          <cell r="C2764" t="str">
            <v/>
          </cell>
          <cell r="F2764">
            <v>0</v>
          </cell>
          <cell r="G2764">
            <v>0</v>
          </cell>
        </row>
        <row r="2765">
          <cell r="C2765" t="str">
            <v/>
          </cell>
          <cell r="F2765">
            <v>0</v>
          </cell>
          <cell r="G2765">
            <v>0</v>
          </cell>
        </row>
        <row r="2766">
          <cell r="C2766" t="str">
            <v/>
          </cell>
          <cell r="F2766">
            <v>0</v>
          </cell>
          <cell r="G2766">
            <v>0</v>
          </cell>
        </row>
        <row r="2767">
          <cell r="C2767" t="str">
            <v/>
          </cell>
          <cell r="F2767">
            <v>0</v>
          </cell>
          <cell r="G2767">
            <v>0</v>
          </cell>
        </row>
        <row r="2768">
          <cell r="C2768" t="str">
            <v/>
          </cell>
          <cell r="F2768">
            <v>0</v>
          </cell>
          <cell r="G2768">
            <v>0</v>
          </cell>
        </row>
        <row r="2769">
          <cell r="C2769" t="str">
            <v/>
          </cell>
          <cell r="F2769">
            <v>0</v>
          </cell>
          <cell r="G2769">
            <v>0</v>
          </cell>
        </row>
        <row r="2770">
          <cell r="C2770" t="str">
            <v/>
          </cell>
          <cell r="F2770">
            <v>0</v>
          </cell>
          <cell r="G2770">
            <v>0</v>
          </cell>
        </row>
        <row r="2771">
          <cell r="C2771" t="str">
            <v/>
          </cell>
          <cell r="F2771">
            <v>0</v>
          </cell>
          <cell r="G2771">
            <v>0</v>
          </cell>
        </row>
        <row r="2772">
          <cell r="C2772" t="str">
            <v/>
          </cell>
          <cell r="F2772">
            <v>0</v>
          </cell>
          <cell r="G2772">
            <v>0</v>
          </cell>
        </row>
        <row r="2773">
          <cell r="C2773" t="str">
            <v/>
          </cell>
          <cell r="F2773">
            <v>0</v>
          </cell>
          <cell r="G2773">
            <v>0</v>
          </cell>
        </row>
        <row r="2774">
          <cell r="C2774" t="str">
            <v/>
          </cell>
          <cell r="F2774">
            <v>0</v>
          </cell>
          <cell r="G2774">
            <v>0</v>
          </cell>
        </row>
        <row r="2775">
          <cell r="C2775" t="str">
            <v/>
          </cell>
          <cell r="F2775">
            <v>0</v>
          </cell>
          <cell r="G2775">
            <v>0</v>
          </cell>
        </row>
        <row r="2776">
          <cell r="C2776" t="str">
            <v/>
          </cell>
          <cell r="F2776">
            <v>0</v>
          </cell>
          <cell r="G2776">
            <v>0</v>
          </cell>
        </row>
        <row r="2777">
          <cell r="C2777" t="str">
            <v/>
          </cell>
          <cell r="F2777">
            <v>0</v>
          </cell>
          <cell r="G2777">
            <v>0</v>
          </cell>
        </row>
        <row r="2778">
          <cell r="C2778" t="str">
            <v/>
          </cell>
          <cell r="F2778">
            <v>0</v>
          </cell>
          <cell r="G2778">
            <v>0</v>
          </cell>
        </row>
        <row r="2779">
          <cell r="C2779" t="str">
            <v/>
          </cell>
          <cell r="F2779">
            <v>0</v>
          </cell>
          <cell r="G2779">
            <v>0</v>
          </cell>
        </row>
        <row r="2780">
          <cell r="C2780" t="str">
            <v/>
          </cell>
          <cell r="F2780">
            <v>0</v>
          </cell>
          <cell r="G2780">
            <v>0</v>
          </cell>
        </row>
        <row r="2781">
          <cell r="C2781" t="str">
            <v/>
          </cell>
          <cell r="F2781">
            <v>0</v>
          </cell>
          <cell r="G2781">
            <v>0</v>
          </cell>
        </row>
        <row r="2782">
          <cell r="C2782" t="str">
            <v/>
          </cell>
          <cell r="F2782">
            <v>0</v>
          </cell>
          <cell r="G2782">
            <v>0</v>
          </cell>
        </row>
        <row r="2783">
          <cell r="C2783" t="str">
            <v/>
          </cell>
          <cell r="F2783">
            <v>0</v>
          </cell>
          <cell r="G2783">
            <v>0</v>
          </cell>
        </row>
        <row r="2784">
          <cell r="C2784" t="str">
            <v/>
          </cell>
          <cell r="F2784">
            <v>0</v>
          </cell>
          <cell r="G2784">
            <v>0</v>
          </cell>
        </row>
        <row r="2785">
          <cell r="C2785" t="str">
            <v/>
          </cell>
          <cell r="F2785">
            <v>0</v>
          </cell>
          <cell r="G2785">
            <v>0</v>
          </cell>
        </row>
        <row r="2786">
          <cell r="C2786" t="str">
            <v/>
          </cell>
          <cell r="F2786">
            <v>0</v>
          </cell>
          <cell r="G2786">
            <v>0</v>
          </cell>
        </row>
        <row r="2787">
          <cell r="C2787" t="str">
            <v/>
          </cell>
          <cell r="F2787">
            <v>0</v>
          </cell>
          <cell r="G2787">
            <v>0</v>
          </cell>
        </row>
        <row r="2788">
          <cell r="C2788" t="str">
            <v/>
          </cell>
          <cell r="F2788">
            <v>0</v>
          </cell>
          <cell r="G2788">
            <v>0</v>
          </cell>
        </row>
        <row r="2789">
          <cell r="C2789" t="str">
            <v/>
          </cell>
          <cell r="F2789">
            <v>0</v>
          </cell>
          <cell r="G2789">
            <v>0</v>
          </cell>
        </row>
        <row r="2790">
          <cell r="C2790" t="str">
            <v/>
          </cell>
          <cell r="F2790">
            <v>0</v>
          </cell>
          <cell r="G2790">
            <v>0</v>
          </cell>
        </row>
        <row r="2791">
          <cell r="C2791" t="str">
            <v/>
          </cell>
          <cell r="F2791">
            <v>0</v>
          </cell>
          <cell r="G2791">
            <v>0</v>
          </cell>
        </row>
        <row r="2792">
          <cell r="C2792" t="str">
            <v/>
          </cell>
          <cell r="F2792">
            <v>0</v>
          </cell>
          <cell r="G2792">
            <v>0</v>
          </cell>
        </row>
        <row r="2793">
          <cell r="C2793" t="str">
            <v/>
          </cell>
          <cell r="F2793">
            <v>0</v>
          </cell>
          <cell r="G2793">
            <v>0</v>
          </cell>
        </row>
        <row r="2794">
          <cell r="C2794" t="str">
            <v/>
          </cell>
          <cell r="F2794">
            <v>0</v>
          </cell>
          <cell r="G2794">
            <v>0</v>
          </cell>
        </row>
        <row r="2795">
          <cell r="C2795" t="str">
            <v/>
          </cell>
          <cell r="F2795">
            <v>0</v>
          </cell>
          <cell r="G2795">
            <v>0</v>
          </cell>
        </row>
        <row r="2796">
          <cell r="C2796" t="str">
            <v/>
          </cell>
          <cell r="F2796">
            <v>0</v>
          </cell>
          <cell r="G2796">
            <v>0</v>
          </cell>
        </row>
        <row r="2797">
          <cell r="C2797" t="str">
            <v/>
          </cell>
          <cell r="F2797">
            <v>0</v>
          </cell>
          <cell r="G2797">
            <v>0</v>
          </cell>
        </row>
        <row r="2798">
          <cell r="C2798" t="str">
            <v/>
          </cell>
          <cell r="F2798">
            <v>0</v>
          </cell>
          <cell r="G2798">
            <v>0</v>
          </cell>
        </row>
        <row r="2799">
          <cell r="C2799" t="str">
            <v/>
          </cell>
          <cell r="F2799">
            <v>0</v>
          </cell>
          <cell r="G2799">
            <v>0</v>
          </cell>
        </row>
        <row r="2800">
          <cell r="C2800" t="str">
            <v/>
          </cell>
          <cell r="F2800">
            <v>0</v>
          </cell>
          <cell r="G2800">
            <v>0</v>
          </cell>
        </row>
        <row r="2801">
          <cell r="C2801" t="str">
            <v/>
          </cell>
          <cell r="F2801">
            <v>0</v>
          </cell>
          <cell r="G2801">
            <v>0</v>
          </cell>
        </row>
        <row r="2802">
          <cell r="C2802" t="str">
            <v/>
          </cell>
          <cell r="F2802">
            <v>0</v>
          </cell>
          <cell r="G2802">
            <v>0</v>
          </cell>
        </row>
        <row r="2803">
          <cell r="C2803" t="str">
            <v/>
          </cell>
          <cell r="F2803">
            <v>0</v>
          </cell>
          <cell r="G2803">
            <v>0</v>
          </cell>
        </row>
        <row r="2804">
          <cell r="C2804" t="str">
            <v/>
          </cell>
          <cell r="F2804">
            <v>0</v>
          </cell>
          <cell r="G2804">
            <v>0</v>
          </cell>
        </row>
        <row r="2805">
          <cell r="C2805" t="str">
            <v/>
          </cell>
          <cell r="F2805">
            <v>0</v>
          </cell>
          <cell r="G2805">
            <v>0</v>
          </cell>
        </row>
        <row r="2806">
          <cell r="C2806" t="str">
            <v/>
          </cell>
          <cell r="F2806">
            <v>0</v>
          </cell>
          <cell r="G2806">
            <v>0</v>
          </cell>
        </row>
        <row r="2807">
          <cell r="C2807" t="str">
            <v/>
          </cell>
          <cell r="F2807">
            <v>0</v>
          </cell>
          <cell r="G2807">
            <v>0</v>
          </cell>
        </row>
        <row r="2808">
          <cell r="C2808" t="str">
            <v/>
          </cell>
          <cell r="F2808">
            <v>0</v>
          </cell>
          <cell r="G2808">
            <v>0</v>
          </cell>
        </row>
        <row r="2809">
          <cell r="C2809" t="str">
            <v/>
          </cell>
          <cell r="F2809">
            <v>0</v>
          </cell>
          <cell r="G2809">
            <v>0</v>
          </cell>
        </row>
        <row r="2810">
          <cell r="C2810" t="str">
            <v/>
          </cell>
          <cell r="F2810">
            <v>0</v>
          </cell>
          <cell r="G2810">
            <v>0</v>
          </cell>
        </row>
        <row r="2811">
          <cell r="C2811" t="str">
            <v/>
          </cell>
          <cell r="F2811">
            <v>0</v>
          </cell>
          <cell r="G2811">
            <v>0</v>
          </cell>
        </row>
        <row r="2812">
          <cell r="C2812" t="str">
            <v/>
          </cell>
          <cell r="F2812">
            <v>0</v>
          </cell>
          <cell r="G2812">
            <v>0</v>
          </cell>
        </row>
        <row r="2813">
          <cell r="C2813" t="str">
            <v/>
          </cell>
          <cell r="F2813">
            <v>0</v>
          </cell>
          <cell r="G2813">
            <v>0</v>
          </cell>
        </row>
        <row r="2814">
          <cell r="C2814" t="str">
            <v/>
          </cell>
          <cell r="F2814">
            <v>0</v>
          </cell>
          <cell r="G2814">
            <v>0</v>
          </cell>
        </row>
        <row r="2815">
          <cell r="C2815" t="str">
            <v/>
          </cell>
          <cell r="F2815">
            <v>0</v>
          </cell>
          <cell r="G2815">
            <v>0</v>
          </cell>
        </row>
        <row r="2816">
          <cell r="C2816" t="str">
            <v/>
          </cell>
          <cell r="F2816">
            <v>0</v>
          </cell>
          <cell r="G2816">
            <v>0</v>
          </cell>
        </row>
        <row r="2817">
          <cell r="C2817" t="str">
            <v/>
          </cell>
          <cell r="F2817">
            <v>0</v>
          </cell>
          <cell r="G2817">
            <v>0</v>
          </cell>
        </row>
        <row r="2818">
          <cell r="C2818" t="str">
            <v/>
          </cell>
          <cell r="F2818">
            <v>0</v>
          </cell>
          <cell r="G2818">
            <v>0</v>
          </cell>
        </row>
        <row r="2819">
          <cell r="C2819" t="str">
            <v/>
          </cell>
          <cell r="F2819">
            <v>0</v>
          </cell>
          <cell r="G2819">
            <v>0</v>
          </cell>
        </row>
        <row r="2820">
          <cell r="C2820" t="str">
            <v/>
          </cell>
          <cell r="F2820">
            <v>0</v>
          </cell>
          <cell r="G2820">
            <v>0</v>
          </cell>
        </row>
        <row r="2821">
          <cell r="C2821" t="str">
            <v/>
          </cell>
          <cell r="F2821">
            <v>0</v>
          </cell>
          <cell r="G2821">
            <v>0</v>
          </cell>
        </row>
        <row r="2822">
          <cell r="C2822" t="str">
            <v/>
          </cell>
          <cell r="F2822">
            <v>0</v>
          </cell>
          <cell r="G2822">
            <v>0</v>
          </cell>
        </row>
        <row r="2823">
          <cell r="C2823" t="str">
            <v/>
          </cell>
          <cell r="F2823">
            <v>0</v>
          </cell>
          <cell r="G2823">
            <v>0</v>
          </cell>
        </row>
        <row r="2824">
          <cell r="C2824" t="str">
            <v/>
          </cell>
          <cell r="F2824">
            <v>0</v>
          </cell>
          <cell r="G2824">
            <v>0</v>
          </cell>
        </row>
        <row r="2825">
          <cell r="C2825" t="str">
            <v/>
          </cell>
          <cell r="F2825">
            <v>0</v>
          </cell>
          <cell r="G2825">
            <v>0</v>
          </cell>
        </row>
        <row r="2826">
          <cell r="C2826" t="str">
            <v/>
          </cell>
          <cell r="F2826">
            <v>0</v>
          </cell>
          <cell r="G2826">
            <v>0</v>
          </cell>
        </row>
        <row r="2827">
          <cell r="C2827" t="str">
            <v/>
          </cell>
          <cell r="F2827">
            <v>0</v>
          </cell>
          <cell r="G2827">
            <v>0</v>
          </cell>
        </row>
        <row r="2828">
          <cell r="C2828" t="str">
            <v/>
          </cell>
          <cell r="F2828">
            <v>0</v>
          </cell>
          <cell r="G2828">
            <v>0</v>
          </cell>
        </row>
        <row r="2829">
          <cell r="C2829" t="str">
            <v/>
          </cell>
          <cell r="F2829">
            <v>0</v>
          </cell>
          <cell r="G2829">
            <v>0</v>
          </cell>
        </row>
        <row r="2830">
          <cell r="C2830" t="str">
            <v/>
          </cell>
          <cell r="F2830">
            <v>0</v>
          </cell>
          <cell r="G2830">
            <v>0</v>
          </cell>
        </row>
        <row r="2831">
          <cell r="C2831" t="str">
            <v/>
          </cell>
          <cell r="F2831">
            <v>0</v>
          </cell>
          <cell r="G2831">
            <v>0</v>
          </cell>
        </row>
        <row r="2832">
          <cell r="C2832" t="str">
            <v/>
          </cell>
          <cell r="F2832">
            <v>0</v>
          </cell>
          <cell r="G2832">
            <v>0</v>
          </cell>
        </row>
        <row r="2833">
          <cell r="C2833" t="str">
            <v/>
          </cell>
          <cell r="F2833">
            <v>0</v>
          </cell>
          <cell r="G2833">
            <v>0</v>
          </cell>
        </row>
        <row r="2834">
          <cell r="C2834" t="str">
            <v/>
          </cell>
          <cell r="F2834">
            <v>0</v>
          </cell>
          <cell r="G2834">
            <v>0</v>
          </cell>
        </row>
        <row r="2835">
          <cell r="C2835" t="str">
            <v/>
          </cell>
          <cell r="F2835">
            <v>0</v>
          </cell>
          <cell r="G2835">
            <v>0</v>
          </cell>
        </row>
        <row r="2836">
          <cell r="C2836" t="str">
            <v/>
          </cell>
          <cell r="F2836">
            <v>0</v>
          </cell>
          <cell r="G2836">
            <v>0</v>
          </cell>
        </row>
        <row r="2837">
          <cell r="C2837" t="str">
            <v/>
          </cell>
          <cell r="F2837">
            <v>0</v>
          </cell>
          <cell r="G2837">
            <v>0</v>
          </cell>
        </row>
        <row r="2838">
          <cell r="C2838" t="str">
            <v/>
          </cell>
          <cell r="F2838">
            <v>0</v>
          </cell>
          <cell r="G2838">
            <v>0</v>
          </cell>
        </row>
        <row r="2839">
          <cell r="C2839" t="str">
            <v/>
          </cell>
          <cell r="F2839">
            <v>0</v>
          </cell>
          <cell r="G2839">
            <v>0</v>
          </cell>
        </row>
        <row r="2840">
          <cell r="C2840" t="str">
            <v/>
          </cell>
          <cell r="F2840">
            <v>0</v>
          </cell>
          <cell r="G2840">
            <v>0</v>
          </cell>
        </row>
        <row r="2841">
          <cell r="C2841" t="str">
            <v/>
          </cell>
          <cell r="F2841">
            <v>0</v>
          </cell>
          <cell r="G2841">
            <v>0</v>
          </cell>
        </row>
        <row r="2842">
          <cell r="C2842" t="str">
            <v/>
          </cell>
          <cell r="F2842">
            <v>0</v>
          </cell>
          <cell r="G2842">
            <v>0</v>
          </cell>
        </row>
        <row r="2843">
          <cell r="C2843" t="str">
            <v/>
          </cell>
          <cell r="F2843">
            <v>0</v>
          </cell>
          <cell r="G2843">
            <v>0</v>
          </cell>
        </row>
        <row r="2844">
          <cell r="C2844" t="str">
            <v/>
          </cell>
          <cell r="F2844">
            <v>0</v>
          </cell>
          <cell r="G2844">
            <v>0</v>
          </cell>
        </row>
        <row r="2845">
          <cell r="C2845" t="str">
            <v/>
          </cell>
          <cell r="F2845">
            <v>0</v>
          </cell>
          <cell r="G2845">
            <v>0</v>
          </cell>
        </row>
        <row r="2846">
          <cell r="C2846" t="str">
            <v/>
          </cell>
          <cell r="F2846">
            <v>0</v>
          </cell>
          <cell r="G2846">
            <v>0</v>
          </cell>
        </row>
        <row r="2847">
          <cell r="C2847" t="str">
            <v/>
          </cell>
          <cell r="F2847">
            <v>0</v>
          </cell>
          <cell r="G2847">
            <v>0</v>
          </cell>
        </row>
        <row r="2848">
          <cell r="C2848" t="str">
            <v/>
          </cell>
          <cell r="F2848">
            <v>0</v>
          </cell>
          <cell r="G2848">
            <v>0</v>
          </cell>
        </row>
        <row r="2849">
          <cell r="C2849" t="str">
            <v/>
          </cell>
          <cell r="F2849">
            <v>0</v>
          </cell>
          <cell r="G2849">
            <v>0</v>
          </cell>
        </row>
        <row r="2850">
          <cell r="C2850" t="str">
            <v/>
          </cell>
          <cell r="F2850">
            <v>0</v>
          </cell>
          <cell r="G2850">
            <v>0</v>
          </cell>
        </row>
        <row r="2851">
          <cell r="C2851" t="str">
            <v/>
          </cell>
          <cell r="F2851">
            <v>0</v>
          </cell>
          <cell r="G2851">
            <v>0</v>
          </cell>
        </row>
        <row r="2852">
          <cell r="C2852" t="str">
            <v/>
          </cell>
          <cell r="F2852">
            <v>0</v>
          </cell>
          <cell r="G2852">
            <v>0</v>
          </cell>
        </row>
        <row r="2853">
          <cell r="C2853" t="str">
            <v/>
          </cell>
          <cell r="F2853">
            <v>0</v>
          </cell>
          <cell r="G2853">
            <v>0</v>
          </cell>
        </row>
        <row r="2854">
          <cell r="C2854" t="str">
            <v/>
          </cell>
          <cell r="F2854">
            <v>0</v>
          </cell>
          <cell r="G2854">
            <v>0</v>
          </cell>
        </row>
        <row r="2855">
          <cell r="C2855" t="str">
            <v/>
          </cell>
          <cell r="F2855">
            <v>0</v>
          </cell>
          <cell r="G2855">
            <v>0</v>
          </cell>
        </row>
        <row r="2856">
          <cell r="C2856" t="str">
            <v/>
          </cell>
          <cell r="F2856">
            <v>0</v>
          </cell>
          <cell r="G2856">
            <v>0</v>
          </cell>
        </row>
        <row r="2857">
          <cell r="C2857" t="str">
            <v/>
          </cell>
          <cell r="F2857">
            <v>0</v>
          </cell>
          <cell r="G2857">
            <v>0</v>
          </cell>
        </row>
        <row r="2858">
          <cell r="C2858" t="str">
            <v/>
          </cell>
          <cell r="F2858">
            <v>0</v>
          </cell>
          <cell r="G2858">
            <v>0</v>
          </cell>
        </row>
        <row r="2859">
          <cell r="C2859" t="str">
            <v/>
          </cell>
          <cell r="F2859">
            <v>0</v>
          </cell>
          <cell r="G2859">
            <v>0</v>
          </cell>
        </row>
        <row r="2860">
          <cell r="C2860" t="str">
            <v/>
          </cell>
          <cell r="F2860">
            <v>0</v>
          </cell>
          <cell r="G2860">
            <v>0</v>
          </cell>
        </row>
        <row r="2861">
          <cell r="C2861" t="str">
            <v/>
          </cell>
          <cell r="F2861">
            <v>0</v>
          </cell>
          <cell r="G2861">
            <v>0</v>
          </cell>
        </row>
        <row r="2862">
          <cell r="C2862" t="str">
            <v/>
          </cell>
          <cell r="F2862">
            <v>0</v>
          </cell>
          <cell r="G2862">
            <v>0</v>
          </cell>
        </row>
        <row r="2863">
          <cell r="C2863" t="str">
            <v/>
          </cell>
          <cell r="F2863">
            <v>0</v>
          </cell>
          <cell r="G2863">
            <v>0</v>
          </cell>
        </row>
        <row r="2864">
          <cell r="C2864" t="str">
            <v/>
          </cell>
          <cell r="F2864">
            <v>0</v>
          </cell>
          <cell r="G2864">
            <v>0</v>
          </cell>
        </row>
        <row r="2865">
          <cell r="C2865" t="str">
            <v/>
          </cell>
          <cell r="F2865">
            <v>0</v>
          </cell>
          <cell r="G2865">
            <v>0</v>
          </cell>
        </row>
        <row r="2866">
          <cell r="C2866" t="str">
            <v/>
          </cell>
          <cell r="F2866">
            <v>0</v>
          </cell>
          <cell r="G2866">
            <v>0</v>
          </cell>
        </row>
        <row r="2867">
          <cell r="C2867" t="str">
            <v/>
          </cell>
          <cell r="F2867">
            <v>0</v>
          </cell>
          <cell r="G2867">
            <v>0</v>
          </cell>
        </row>
        <row r="2868">
          <cell r="C2868" t="str">
            <v/>
          </cell>
          <cell r="F2868">
            <v>0</v>
          </cell>
          <cell r="G2868">
            <v>0</v>
          </cell>
        </row>
        <row r="2869">
          <cell r="C2869" t="str">
            <v/>
          </cell>
          <cell r="F2869">
            <v>0</v>
          </cell>
          <cell r="G2869">
            <v>0</v>
          </cell>
        </row>
        <row r="2870">
          <cell r="C2870" t="str">
            <v/>
          </cell>
          <cell r="F2870">
            <v>0</v>
          </cell>
          <cell r="G2870">
            <v>0</v>
          </cell>
        </row>
        <row r="2871">
          <cell r="C2871" t="str">
            <v/>
          </cell>
          <cell r="F2871">
            <v>0</v>
          </cell>
          <cell r="G2871">
            <v>0</v>
          </cell>
        </row>
        <row r="2872">
          <cell r="C2872" t="str">
            <v/>
          </cell>
          <cell r="F2872">
            <v>0</v>
          </cell>
          <cell r="G2872">
            <v>0</v>
          </cell>
        </row>
        <row r="2873">
          <cell r="C2873" t="str">
            <v/>
          </cell>
          <cell r="F2873">
            <v>0</v>
          </cell>
          <cell r="G2873">
            <v>0</v>
          </cell>
        </row>
        <row r="2874">
          <cell r="C2874" t="str">
            <v/>
          </cell>
          <cell r="F2874">
            <v>0</v>
          </cell>
          <cell r="G2874">
            <v>0</v>
          </cell>
        </row>
        <row r="2875">
          <cell r="C2875" t="str">
            <v/>
          </cell>
          <cell r="F2875">
            <v>0</v>
          </cell>
          <cell r="G2875">
            <v>0</v>
          </cell>
        </row>
        <row r="2876">
          <cell r="C2876" t="str">
            <v/>
          </cell>
          <cell r="F2876">
            <v>0</v>
          </cell>
          <cell r="G2876">
            <v>0</v>
          </cell>
        </row>
        <row r="2877">
          <cell r="C2877" t="str">
            <v/>
          </cell>
          <cell r="F2877">
            <v>0</v>
          </cell>
          <cell r="G2877">
            <v>0</v>
          </cell>
        </row>
        <row r="2878">
          <cell r="C2878" t="str">
            <v/>
          </cell>
          <cell r="F2878">
            <v>0</v>
          </cell>
          <cell r="G2878">
            <v>0</v>
          </cell>
        </row>
        <row r="2879">
          <cell r="C2879" t="str">
            <v/>
          </cell>
          <cell r="F2879">
            <v>0</v>
          </cell>
          <cell r="G2879">
            <v>0</v>
          </cell>
        </row>
        <row r="2880">
          <cell r="C2880" t="str">
            <v/>
          </cell>
          <cell r="F2880">
            <v>0</v>
          </cell>
          <cell r="G2880">
            <v>0</v>
          </cell>
        </row>
        <row r="2881">
          <cell r="C2881" t="str">
            <v/>
          </cell>
          <cell r="F2881">
            <v>0</v>
          </cell>
          <cell r="G2881">
            <v>0</v>
          </cell>
        </row>
        <row r="2882">
          <cell r="C2882" t="str">
            <v/>
          </cell>
          <cell r="F2882">
            <v>0</v>
          </cell>
          <cell r="G2882">
            <v>0</v>
          </cell>
        </row>
        <row r="2883">
          <cell r="C2883" t="str">
            <v/>
          </cell>
          <cell r="F2883">
            <v>0</v>
          </cell>
          <cell r="G2883">
            <v>0</v>
          </cell>
        </row>
        <row r="2884">
          <cell r="C2884" t="str">
            <v/>
          </cell>
          <cell r="F2884">
            <v>0</v>
          </cell>
          <cell r="G2884">
            <v>0</v>
          </cell>
        </row>
        <row r="2885">
          <cell r="C2885" t="str">
            <v/>
          </cell>
          <cell r="F2885">
            <v>0</v>
          </cell>
          <cell r="G2885">
            <v>0</v>
          </cell>
        </row>
        <row r="2886">
          <cell r="C2886" t="str">
            <v/>
          </cell>
          <cell r="F2886">
            <v>0</v>
          </cell>
          <cell r="G2886">
            <v>0</v>
          </cell>
        </row>
        <row r="2887">
          <cell r="C2887" t="str">
            <v/>
          </cell>
          <cell r="F2887">
            <v>0</v>
          </cell>
          <cell r="G2887">
            <v>0</v>
          </cell>
        </row>
        <row r="2888">
          <cell r="C2888" t="str">
            <v/>
          </cell>
          <cell r="F2888">
            <v>0</v>
          </cell>
          <cell r="G2888">
            <v>0</v>
          </cell>
        </row>
        <row r="2889">
          <cell r="C2889" t="str">
            <v/>
          </cell>
          <cell r="F2889">
            <v>0</v>
          </cell>
          <cell r="G2889">
            <v>0</v>
          </cell>
        </row>
        <row r="2890">
          <cell r="C2890" t="str">
            <v/>
          </cell>
          <cell r="F2890">
            <v>0</v>
          </cell>
          <cell r="G2890">
            <v>0</v>
          </cell>
        </row>
        <row r="2891">
          <cell r="C2891" t="str">
            <v/>
          </cell>
          <cell r="F2891">
            <v>0</v>
          </cell>
          <cell r="G2891">
            <v>0</v>
          </cell>
        </row>
        <row r="2892">
          <cell r="C2892" t="str">
            <v/>
          </cell>
          <cell r="F2892">
            <v>0</v>
          </cell>
          <cell r="G2892">
            <v>0</v>
          </cell>
        </row>
        <row r="2893">
          <cell r="C2893" t="str">
            <v/>
          </cell>
          <cell r="F2893">
            <v>0</v>
          </cell>
          <cell r="G2893">
            <v>0</v>
          </cell>
        </row>
        <row r="2894">
          <cell r="C2894" t="str">
            <v/>
          </cell>
          <cell r="F2894">
            <v>0</v>
          </cell>
          <cell r="G2894">
            <v>0</v>
          </cell>
        </row>
        <row r="2895">
          <cell r="C2895" t="str">
            <v/>
          </cell>
          <cell r="F2895">
            <v>0</v>
          </cell>
          <cell r="G2895">
            <v>0</v>
          </cell>
        </row>
        <row r="2896">
          <cell r="C2896" t="str">
            <v/>
          </cell>
          <cell r="F2896">
            <v>0</v>
          </cell>
          <cell r="G2896">
            <v>0</v>
          </cell>
        </row>
        <row r="2897">
          <cell r="C2897" t="str">
            <v/>
          </cell>
          <cell r="F2897">
            <v>0</v>
          </cell>
          <cell r="G2897">
            <v>0</v>
          </cell>
        </row>
        <row r="2898">
          <cell r="C2898" t="str">
            <v/>
          </cell>
          <cell r="F2898">
            <v>0</v>
          </cell>
          <cell r="G2898">
            <v>0</v>
          </cell>
        </row>
        <row r="2899">
          <cell r="C2899" t="str">
            <v/>
          </cell>
          <cell r="F2899">
            <v>0</v>
          </cell>
          <cell r="G2899">
            <v>0</v>
          </cell>
        </row>
        <row r="2900">
          <cell r="C2900" t="str">
            <v/>
          </cell>
          <cell r="F2900">
            <v>0</v>
          </cell>
          <cell r="G2900">
            <v>0</v>
          </cell>
        </row>
        <row r="2901">
          <cell r="C2901" t="str">
            <v/>
          </cell>
          <cell r="F2901">
            <v>0</v>
          </cell>
          <cell r="G2901">
            <v>0</v>
          </cell>
        </row>
        <row r="2902">
          <cell r="C2902" t="str">
            <v/>
          </cell>
          <cell r="F2902">
            <v>0</v>
          </cell>
          <cell r="G2902">
            <v>0</v>
          </cell>
        </row>
        <row r="2903">
          <cell r="C2903" t="str">
            <v/>
          </cell>
          <cell r="F2903">
            <v>0</v>
          </cell>
          <cell r="G2903">
            <v>0</v>
          </cell>
        </row>
        <row r="2904">
          <cell r="C2904" t="str">
            <v/>
          </cell>
          <cell r="F2904">
            <v>0</v>
          </cell>
          <cell r="G2904">
            <v>0</v>
          </cell>
        </row>
        <row r="2905">
          <cell r="C2905" t="str">
            <v/>
          </cell>
          <cell r="F2905">
            <v>0</v>
          </cell>
          <cell r="G2905">
            <v>0</v>
          </cell>
        </row>
        <row r="2906">
          <cell r="C2906" t="str">
            <v/>
          </cell>
          <cell r="F2906">
            <v>0</v>
          </cell>
          <cell r="G2906">
            <v>0</v>
          </cell>
        </row>
        <row r="2907">
          <cell r="C2907" t="str">
            <v/>
          </cell>
          <cell r="F2907">
            <v>0</v>
          </cell>
          <cell r="G2907">
            <v>0</v>
          </cell>
        </row>
        <row r="2908">
          <cell r="C2908" t="str">
            <v/>
          </cell>
          <cell r="F2908">
            <v>0</v>
          </cell>
          <cell r="G2908">
            <v>0</v>
          </cell>
        </row>
        <row r="2909">
          <cell r="C2909" t="str">
            <v/>
          </cell>
          <cell r="F2909">
            <v>0</v>
          </cell>
          <cell r="G2909">
            <v>0</v>
          </cell>
        </row>
        <row r="2910">
          <cell r="C2910" t="str">
            <v/>
          </cell>
          <cell r="F2910">
            <v>0</v>
          </cell>
          <cell r="G2910">
            <v>0</v>
          </cell>
        </row>
        <row r="2911">
          <cell r="C2911" t="str">
            <v/>
          </cell>
          <cell r="F2911">
            <v>0</v>
          </cell>
          <cell r="G2911">
            <v>0</v>
          </cell>
        </row>
        <row r="2912">
          <cell r="C2912" t="str">
            <v/>
          </cell>
          <cell r="F2912">
            <v>0</v>
          </cell>
          <cell r="G2912">
            <v>0</v>
          </cell>
        </row>
        <row r="2913">
          <cell r="C2913" t="str">
            <v/>
          </cell>
          <cell r="F2913">
            <v>0</v>
          </cell>
          <cell r="G2913">
            <v>0</v>
          </cell>
        </row>
        <row r="2914">
          <cell r="C2914" t="str">
            <v/>
          </cell>
          <cell r="F2914">
            <v>0</v>
          </cell>
          <cell r="G2914">
            <v>0</v>
          </cell>
        </row>
        <row r="2915">
          <cell r="C2915" t="str">
            <v/>
          </cell>
          <cell r="F2915">
            <v>0</v>
          </cell>
          <cell r="G2915">
            <v>0</v>
          </cell>
        </row>
        <row r="2916">
          <cell r="C2916" t="str">
            <v/>
          </cell>
          <cell r="F2916">
            <v>0</v>
          </cell>
          <cell r="G2916">
            <v>0</v>
          </cell>
        </row>
        <row r="2917">
          <cell r="C2917" t="str">
            <v/>
          </cell>
          <cell r="F2917">
            <v>0</v>
          </cell>
          <cell r="G2917">
            <v>0</v>
          </cell>
        </row>
        <row r="2918">
          <cell r="C2918" t="str">
            <v/>
          </cell>
          <cell r="F2918">
            <v>0</v>
          </cell>
          <cell r="G2918">
            <v>0</v>
          </cell>
        </row>
        <row r="2919">
          <cell r="C2919" t="str">
            <v/>
          </cell>
          <cell r="F2919">
            <v>0</v>
          </cell>
          <cell r="G2919">
            <v>0</v>
          </cell>
        </row>
        <row r="2920">
          <cell r="C2920" t="str">
            <v/>
          </cell>
          <cell r="F2920">
            <v>0</v>
          </cell>
          <cell r="G2920">
            <v>0</v>
          </cell>
        </row>
        <row r="2921">
          <cell r="C2921" t="str">
            <v/>
          </cell>
          <cell r="F2921">
            <v>0</v>
          </cell>
          <cell r="G2921">
            <v>0</v>
          </cell>
        </row>
        <row r="2922">
          <cell r="C2922" t="str">
            <v/>
          </cell>
          <cell r="F2922">
            <v>0</v>
          </cell>
          <cell r="G2922">
            <v>0</v>
          </cell>
        </row>
        <row r="2923">
          <cell r="C2923" t="str">
            <v/>
          </cell>
          <cell r="F2923">
            <v>0</v>
          </cell>
          <cell r="G2923">
            <v>0</v>
          </cell>
        </row>
        <row r="2924">
          <cell r="C2924" t="str">
            <v/>
          </cell>
          <cell r="F2924">
            <v>0</v>
          </cell>
          <cell r="G2924">
            <v>0</v>
          </cell>
        </row>
        <row r="2925">
          <cell r="C2925" t="str">
            <v/>
          </cell>
          <cell r="F2925">
            <v>0</v>
          </cell>
          <cell r="G2925">
            <v>0</v>
          </cell>
        </row>
        <row r="2926">
          <cell r="C2926" t="str">
            <v/>
          </cell>
          <cell r="F2926">
            <v>0</v>
          </cell>
          <cell r="G2926">
            <v>0</v>
          </cell>
        </row>
        <row r="2927">
          <cell r="C2927" t="str">
            <v/>
          </cell>
          <cell r="F2927">
            <v>0</v>
          </cell>
          <cell r="G2927">
            <v>0</v>
          </cell>
        </row>
        <row r="2928">
          <cell r="C2928" t="str">
            <v/>
          </cell>
          <cell r="F2928">
            <v>0</v>
          </cell>
          <cell r="G2928">
            <v>0</v>
          </cell>
        </row>
        <row r="2929">
          <cell r="C2929" t="str">
            <v/>
          </cell>
          <cell r="F2929">
            <v>0</v>
          </cell>
          <cell r="G2929">
            <v>0</v>
          </cell>
        </row>
        <row r="2930">
          <cell r="C2930" t="str">
            <v/>
          </cell>
          <cell r="F2930">
            <v>0</v>
          </cell>
          <cell r="G2930">
            <v>0</v>
          </cell>
        </row>
        <row r="2931">
          <cell r="C2931" t="str">
            <v/>
          </cell>
          <cell r="F2931">
            <v>0</v>
          </cell>
          <cell r="G2931">
            <v>0</v>
          </cell>
        </row>
        <row r="2932">
          <cell r="C2932" t="str">
            <v/>
          </cell>
          <cell r="F2932">
            <v>0</v>
          </cell>
          <cell r="G2932">
            <v>0</v>
          </cell>
        </row>
        <row r="2933">
          <cell r="C2933" t="str">
            <v/>
          </cell>
          <cell r="F2933">
            <v>0</v>
          </cell>
          <cell r="G2933">
            <v>0</v>
          </cell>
        </row>
        <row r="2934">
          <cell r="C2934" t="str">
            <v/>
          </cell>
          <cell r="F2934">
            <v>0</v>
          </cell>
          <cell r="G2934">
            <v>0</v>
          </cell>
        </row>
        <row r="2935">
          <cell r="C2935" t="str">
            <v/>
          </cell>
          <cell r="F2935">
            <v>0</v>
          </cell>
          <cell r="G2935">
            <v>0</v>
          </cell>
        </row>
        <row r="2936">
          <cell r="C2936" t="str">
            <v/>
          </cell>
          <cell r="F2936">
            <v>0</v>
          </cell>
          <cell r="G2936">
            <v>0</v>
          </cell>
        </row>
        <row r="2937">
          <cell r="C2937" t="str">
            <v/>
          </cell>
          <cell r="F2937">
            <v>0</v>
          </cell>
          <cell r="G2937">
            <v>0</v>
          </cell>
        </row>
        <row r="2938">
          <cell r="C2938" t="str">
            <v/>
          </cell>
          <cell r="F2938">
            <v>0</v>
          </cell>
          <cell r="G2938">
            <v>0</v>
          </cell>
        </row>
        <row r="2939">
          <cell r="C2939" t="str">
            <v/>
          </cell>
          <cell r="F2939">
            <v>0</v>
          </cell>
          <cell r="G2939">
            <v>0</v>
          </cell>
        </row>
        <row r="2940">
          <cell r="C2940" t="str">
            <v/>
          </cell>
          <cell r="F2940">
            <v>0</v>
          </cell>
          <cell r="G2940">
            <v>0</v>
          </cell>
        </row>
        <row r="2941">
          <cell r="C2941" t="str">
            <v/>
          </cell>
          <cell r="F2941">
            <v>0</v>
          </cell>
          <cell r="G2941">
            <v>0</v>
          </cell>
        </row>
        <row r="2942">
          <cell r="C2942" t="str">
            <v/>
          </cell>
          <cell r="F2942">
            <v>0</v>
          </cell>
          <cell r="G2942">
            <v>0</v>
          </cell>
        </row>
        <row r="2943">
          <cell r="C2943" t="str">
            <v/>
          </cell>
          <cell r="F2943">
            <v>0</v>
          </cell>
          <cell r="G2943">
            <v>0</v>
          </cell>
        </row>
        <row r="2944">
          <cell r="C2944" t="str">
            <v/>
          </cell>
          <cell r="F2944">
            <v>0</v>
          </cell>
          <cell r="G2944">
            <v>0</v>
          </cell>
        </row>
        <row r="2945">
          <cell r="C2945" t="str">
            <v/>
          </cell>
          <cell r="F2945">
            <v>0</v>
          </cell>
          <cell r="G2945">
            <v>0</v>
          </cell>
        </row>
        <row r="2946">
          <cell r="C2946" t="str">
            <v/>
          </cell>
          <cell r="F2946">
            <v>0</v>
          </cell>
          <cell r="G2946">
            <v>0</v>
          </cell>
        </row>
        <row r="2947">
          <cell r="C2947" t="str">
            <v/>
          </cell>
          <cell r="F2947">
            <v>0</v>
          </cell>
          <cell r="G2947">
            <v>0</v>
          </cell>
        </row>
        <row r="2948">
          <cell r="C2948" t="str">
            <v/>
          </cell>
          <cell r="F2948">
            <v>0</v>
          </cell>
          <cell r="G2948">
            <v>0</v>
          </cell>
        </row>
        <row r="2949">
          <cell r="C2949" t="str">
            <v/>
          </cell>
          <cell r="F2949">
            <v>0</v>
          </cell>
          <cell r="G2949">
            <v>0</v>
          </cell>
        </row>
        <row r="2950">
          <cell r="C2950" t="str">
            <v/>
          </cell>
          <cell r="F2950">
            <v>0</v>
          </cell>
          <cell r="G2950">
            <v>0</v>
          </cell>
        </row>
        <row r="2951">
          <cell r="C2951" t="str">
            <v/>
          </cell>
          <cell r="F2951">
            <v>0</v>
          </cell>
          <cell r="G2951">
            <v>0</v>
          </cell>
        </row>
        <row r="2952">
          <cell r="C2952" t="str">
            <v/>
          </cell>
          <cell r="F2952">
            <v>0</v>
          </cell>
          <cell r="G2952">
            <v>0</v>
          </cell>
        </row>
        <row r="2953">
          <cell r="C2953" t="str">
            <v/>
          </cell>
          <cell r="F2953">
            <v>0</v>
          </cell>
          <cell r="G2953">
            <v>0</v>
          </cell>
        </row>
        <row r="2954">
          <cell r="C2954" t="str">
            <v/>
          </cell>
          <cell r="F2954">
            <v>0</v>
          </cell>
          <cell r="G2954">
            <v>0</v>
          </cell>
        </row>
        <row r="2955">
          <cell r="C2955" t="str">
            <v/>
          </cell>
          <cell r="F2955">
            <v>0</v>
          </cell>
          <cell r="G2955">
            <v>0</v>
          </cell>
        </row>
        <row r="2956">
          <cell r="C2956" t="str">
            <v/>
          </cell>
          <cell r="F2956">
            <v>0</v>
          </cell>
          <cell r="G2956">
            <v>0</v>
          </cell>
        </row>
        <row r="2957">
          <cell r="C2957" t="str">
            <v/>
          </cell>
          <cell r="F2957">
            <v>0</v>
          </cell>
          <cell r="G2957">
            <v>0</v>
          </cell>
        </row>
        <row r="2958">
          <cell r="C2958" t="str">
            <v/>
          </cell>
          <cell r="F2958">
            <v>0</v>
          </cell>
          <cell r="G2958">
            <v>0</v>
          </cell>
        </row>
        <row r="2959">
          <cell r="C2959" t="str">
            <v/>
          </cell>
          <cell r="F2959">
            <v>0</v>
          </cell>
          <cell r="G2959">
            <v>0</v>
          </cell>
        </row>
        <row r="2960">
          <cell r="C2960" t="str">
            <v/>
          </cell>
          <cell r="F2960">
            <v>0</v>
          </cell>
          <cell r="G2960">
            <v>0</v>
          </cell>
        </row>
        <row r="2961">
          <cell r="C2961" t="str">
            <v/>
          </cell>
          <cell r="F2961">
            <v>0</v>
          </cell>
          <cell r="G2961">
            <v>0</v>
          </cell>
        </row>
        <row r="2962">
          <cell r="C2962" t="str">
            <v/>
          </cell>
          <cell r="F2962">
            <v>0</v>
          </cell>
          <cell r="G2962">
            <v>0</v>
          </cell>
        </row>
        <row r="2963">
          <cell r="C2963" t="str">
            <v/>
          </cell>
          <cell r="F2963">
            <v>0</v>
          </cell>
          <cell r="G2963">
            <v>0</v>
          </cell>
        </row>
        <row r="2964">
          <cell r="C2964" t="str">
            <v/>
          </cell>
          <cell r="F2964">
            <v>0</v>
          </cell>
          <cell r="G2964">
            <v>0</v>
          </cell>
        </row>
        <row r="2965">
          <cell r="C2965" t="str">
            <v/>
          </cell>
          <cell r="F2965">
            <v>0</v>
          </cell>
          <cell r="G2965">
            <v>0</v>
          </cell>
        </row>
        <row r="2966">
          <cell r="C2966" t="str">
            <v/>
          </cell>
          <cell r="F2966">
            <v>0</v>
          </cell>
          <cell r="G2966">
            <v>0</v>
          </cell>
        </row>
        <row r="2967">
          <cell r="C2967" t="str">
            <v/>
          </cell>
          <cell r="F2967">
            <v>0</v>
          </cell>
          <cell r="G2967">
            <v>0</v>
          </cell>
        </row>
        <row r="2968">
          <cell r="C2968" t="str">
            <v/>
          </cell>
          <cell r="F2968">
            <v>0</v>
          </cell>
          <cell r="G2968">
            <v>0</v>
          </cell>
        </row>
        <row r="2969">
          <cell r="C2969" t="str">
            <v/>
          </cell>
          <cell r="F2969">
            <v>0</v>
          </cell>
          <cell r="G2969">
            <v>0</v>
          </cell>
        </row>
        <row r="2970">
          <cell r="C2970" t="str">
            <v/>
          </cell>
          <cell r="F2970">
            <v>0</v>
          </cell>
          <cell r="G2970">
            <v>0</v>
          </cell>
        </row>
        <row r="2971">
          <cell r="C2971" t="str">
            <v/>
          </cell>
          <cell r="F2971">
            <v>0</v>
          </cell>
          <cell r="G2971">
            <v>0</v>
          </cell>
        </row>
        <row r="2972">
          <cell r="C2972" t="str">
            <v/>
          </cell>
          <cell r="F2972">
            <v>0</v>
          </cell>
          <cell r="G2972">
            <v>0</v>
          </cell>
        </row>
        <row r="2973">
          <cell r="C2973" t="str">
            <v/>
          </cell>
          <cell r="F2973">
            <v>0</v>
          </cell>
          <cell r="G2973">
            <v>0</v>
          </cell>
        </row>
        <row r="2974">
          <cell r="C2974" t="str">
            <v/>
          </cell>
          <cell r="F2974">
            <v>0</v>
          </cell>
          <cell r="G2974">
            <v>0</v>
          </cell>
        </row>
        <row r="2975">
          <cell r="C2975" t="str">
            <v/>
          </cell>
          <cell r="F2975">
            <v>0</v>
          </cell>
          <cell r="G2975">
            <v>0</v>
          </cell>
        </row>
        <row r="2976">
          <cell r="C2976" t="str">
            <v/>
          </cell>
          <cell r="F2976">
            <v>0</v>
          </cell>
          <cell r="G2976">
            <v>0</v>
          </cell>
        </row>
        <row r="2977">
          <cell r="C2977" t="str">
            <v/>
          </cell>
          <cell r="F2977">
            <v>0</v>
          </cell>
          <cell r="G2977">
            <v>0</v>
          </cell>
        </row>
        <row r="2978">
          <cell r="C2978" t="str">
            <v/>
          </cell>
          <cell r="F2978">
            <v>0</v>
          </cell>
          <cell r="G2978">
            <v>0</v>
          </cell>
        </row>
        <row r="2979">
          <cell r="C2979" t="str">
            <v/>
          </cell>
          <cell r="F2979">
            <v>0</v>
          </cell>
          <cell r="G2979">
            <v>0</v>
          </cell>
        </row>
        <row r="2980">
          <cell r="C2980" t="str">
            <v/>
          </cell>
          <cell r="F2980">
            <v>0</v>
          </cell>
          <cell r="G2980">
            <v>0</v>
          </cell>
        </row>
        <row r="2981">
          <cell r="C2981" t="str">
            <v/>
          </cell>
          <cell r="F2981">
            <v>0</v>
          </cell>
          <cell r="G2981">
            <v>0</v>
          </cell>
        </row>
        <row r="2982">
          <cell r="C2982" t="str">
            <v/>
          </cell>
          <cell r="F2982">
            <v>0</v>
          </cell>
          <cell r="G2982">
            <v>0</v>
          </cell>
        </row>
        <row r="2983">
          <cell r="C2983" t="str">
            <v/>
          </cell>
          <cell r="F2983">
            <v>0</v>
          </cell>
          <cell r="G2983">
            <v>0</v>
          </cell>
        </row>
        <row r="2984">
          <cell r="C2984" t="str">
            <v/>
          </cell>
          <cell r="F2984">
            <v>0</v>
          </cell>
          <cell r="G2984">
            <v>0</v>
          </cell>
        </row>
        <row r="2985">
          <cell r="C2985" t="str">
            <v/>
          </cell>
          <cell r="F2985">
            <v>0</v>
          </cell>
          <cell r="G2985">
            <v>0</v>
          </cell>
        </row>
        <row r="2986">
          <cell r="C2986" t="str">
            <v/>
          </cell>
          <cell r="F2986">
            <v>0</v>
          </cell>
          <cell r="G2986">
            <v>0</v>
          </cell>
        </row>
        <row r="2987">
          <cell r="C2987" t="str">
            <v/>
          </cell>
          <cell r="F2987">
            <v>0</v>
          </cell>
          <cell r="G2987">
            <v>0</v>
          </cell>
        </row>
        <row r="2988">
          <cell r="C2988" t="str">
            <v/>
          </cell>
          <cell r="F2988">
            <v>0</v>
          </cell>
          <cell r="G2988">
            <v>0</v>
          </cell>
        </row>
        <row r="2989">
          <cell r="C2989" t="str">
            <v/>
          </cell>
          <cell r="F2989">
            <v>0</v>
          </cell>
          <cell r="G2989">
            <v>0</v>
          </cell>
        </row>
        <row r="2990">
          <cell r="C2990" t="str">
            <v/>
          </cell>
          <cell r="F2990">
            <v>0</v>
          </cell>
          <cell r="G2990">
            <v>0</v>
          </cell>
        </row>
        <row r="2991">
          <cell r="C2991" t="str">
            <v/>
          </cell>
          <cell r="F2991">
            <v>0</v>
          </cell>
          <cell r="G2991">
            <v>0</v>
          </cell>
        </row>
        <row r="2992">
          <cell r="C2992" t="str">
            <v/>
          </cell>
          <cell r="F2992">
            <v>0</v>
          </cell>
          <cell r="G2992">
            <v>0</v>
          </cell>
        </row>
        <row r="2993">
          <cell r="C2993" t="str">
            <v/>
          </cell>
          <cell r="F2993">
            <v>0</v>
          </cell>
          <cell r="G2993">
            <v>0</v>
          </cell>
        </row>
        <row r="2994">
          <cell r="C2994" t="str">
            <v/>
          </cell>
          <cell r="F2994">
            <v>0</v>
          </cell>
          <cell r="G2994">
            <v>0</v>
          </cell>
        </row>
        <row r="2995">
          <cell r="C2995" t="str">
            <v/>
          </cell>
          <cell r="F2995">
            <v>0</v>
          </cell>
          <cell r="G2995">
            <v>0</v>
          </cell>
        </row>
        <row r="2996">
          <cell r="C2996" t="str">
            <v/>
          </cell>
          <cell r="F2996">
            <v>0</v>
          </cell>
          <cell r="G2996">
            <v>0</v>
          </cell>
        </row>
        <row r="2997">
          <cell r="C2997" t="str">
            <v/>
          </cell>
          <cell r="F2997">
            <v>0</v>
          </cell>
          <cell r="G2997">
            <v>0</v>
          </cell>
        </row>
        <row r="2998">
          <cell r="C2998" t="str">
            <v/>
          </cell>
          <cell r="F2998">
            <v>0</v>
          </cell>
          <cell r="G2998">
            <v>0</v>
          </cell>
        </row>
        <row r="2999">
          <cell r="C2999" t="str">
            <v/>
          </cell>
          <cell r="F2999">
            <v>0</v>
          </cell>
          <cell r="G2999">
            <v>0</v>
          </cell>
        </row>
        <row r="3000">
          <cell r="C3000" t="str">
            <v/>
          </cell>
          <cell r="F3000">
            <v>0</v>
          </cell>
          <cell r="G3000">
            <v>0</v>
          </cell>
        </row>
        <row r="3001">
          <cell r="C3001" t="str">
            <v/>
          </cell>
          <cell r="F3001">
            <v>0</v>
          </cell>
          <cell r="G3001">
            <v>0</v>
          </cell>
        </row>
        <row r="3002">
          <cell r="C3002" t="str">
            <v/>
          </cell>
          <cell r="F3002">
            <v>0</v>
          </cell>
          <cell r="G3002">
            <v>0</v>
          </cell>
        </row>
        <row r="3003">
          <cell r="C3003" t="str">
            <v/>
          </cell>
          <cell r="F3003">
            <v>0</v>
          </cell>
          <cell r="G3003">
            <v>0</v>
          </cell>
        </row>
        <row r="3004">
          <cell r="C3004" t="str">
            <v/>
          </cell>
          <cell r="F3004">
            <v>0</v>
          </cell>
          <cell r="G3004">
            <v>0</v>
          </cell>
        </row>
        <row r="3005">
          <cell r="C3005" t="str">
            <v/>
          </cell>
          <cell r="F3005">
            <v>0</v>
          </cell>
          <cell r="G3005">
            <v>0</v>
          </cell>
        </row>
        <row r="3006">
          <cell r="C3006" t="str">
            <v/>
          </cell>
          <cell r="F3006">
            <v>0</v>
          </cell>
          <cell r="G3006">
            <v>0</v>
          </cell>
        </row>
        <row r="3007">
          <cell r="C3007" t="str">
            <v/>
          </cell>
          <cell r="F3007">
            <v>0</v>
          </cell>
          <cell r="G3007">
            <v>0</v>
          </cell>
        </row>
        <row r="3008">
          <cell r="C3008" t="str">
            <v/>
          </cell>
          <cell r="F3008">
            <v>0</v>
          </cell>
          <cell r="G3008">
            <v>0</v>
          </cell>
        </row>
        <row r="3009">
          <cell r="C3009" t="str">
            <v/>
          </cell>
          <cell r="F3009">
            <v>0</v>
          </cell>
          <cell r="G3009">
            <v>0</v>
          </cell>
        </row>
        <row r="3010">
          <cell r="C3010" t="str">
            <v/>
          </cell>
          <cell r="F3010">
            <v>0</v>
          </cell>
          <cell r="G3010">
            <v>0</v>
          </cell>
        </row>
        <row r="3011">
          <cell r="C3011" t="str">
            <v/>
          </cell>
          <cell r="F3011">
            <v>0</v>
          </cell>
          <cell r="G3011">
            <v>0</v>
          </cell>
        </row>
        <row r="3012">
          <cell r="C3012" t="str">
            <v/>
          </cell>
          <cell r="F3012">
            <v>0</v>
          </cell>
          <cell r="G3012">
            <v>0</v>
          </cell>
        </row>
        <row r="3013">
          <cell r="C3013" t="str">
            <v/>
          </cell>
          <cell r="F3013">
            <v>0</v>
          </cell>
          <cell r="G3013">
            <v>0</v>
          </cell>
        </row>
        <row r="3014">
          <cell r="C3014" t="str">
            <v/>
          </cell>
          <cell r="F3014">
            <v>0</v>
          </cell>
          <cell r="G3014">
            <v>0</v>
          </cell>
        </row>
        <row r="3015">
          <cell r="C3015" t="str">
            <v/>
          </cell>
          <cell r="F3015">
            <v>0</v>
          </cell>
          <cell r="G3015">
            <v>0</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048163"/>
  <sheetViews>
    <sheetView zoomScale="90" zoomScaleNormal="90" zoomScaleSheetLayoutView="85" workbookViewId="0">
      <pane ySplit="3" topLeftCell="A466" activePane="bottomLeft" state="frozen"/>
      <selection pane="bottomLeft" activeCell="A2" sqref="A2:U2"/>
    </sheetView>
  </sheetViews>
  <sheetFormatPr defaultColWidth="9" defaultRowHeight="16.5" customHeight="1" x14ac:dyDescent="0.25"/>
  <cols>
    <col min="1" max="1" width="11" style="1" customWidth="1"/>
    <col min="2" max="2" width="16.875" style="1" customWidth="1"/>
    <col min="3" max="3" width="10.5" style="1" customWidth="1"/>
    <col min="4" max="4" width="18.5" style="91" customWidth="1"/>
    <col min="5" max="5" width="15.875" style="9" customWidth="1"/>
    <col min="6" max="6" width="7.875" style="9" customWidth="1"/>
    <col min="7" max="7" width="9.75" style="87" customWidth="1"/>
    <col min="8" max="8" width="10.25" style="88" customWidth="1"/>
    <col min="9" max="9" width="10.5" style="89" customWidth="1"/>
    <col min="10" max="10" width="11.125" style="89" customWidth="1"/>
    <col min="11" max="11" width="4.75" style="9" customWidth="1"/>
    <col min="12" max="12" width="10" style="9" customWidth="1"/>
    <col min="13" max="13" width="4.125" style="9" customWidth="1"/>
    <col min="14" max="14" width="4.75" style="9" customWidth="1"/>
    <col min="15" max="15" width="4.5" style="9" hidden="1" customWidth="1"/>
    <col min="16" max="16" width="4" style="9" hidden="1" customWidth="1"/>
    <col min="17" max="17" width="8.75" style="9" customWidth="1"/>
    <col min="18" max="18" width="18" style="1" hidden="1" customWidth="1"/>
    <col min="19" max="19" width="40.125" style="1" customWidth="1"/>
    <col min="20" max="20" width="24.625" style="1" customWidth="1"/>
    <col min="21" max="21" width="13.25" style="90" customWidth="1"/>
    <col min="22" max="16384" width="9" style="1"/>
  </cols>
  <sheetData>
    <row r="1" spans="1:22" ht="26.45" customHeight="1" x14ac:dyDescent="0.25">
      <c r="A1" s="92" t="s">
        <v>0</v>
      </c>
      <c r="B1" s="92"/>
      <c r="C1" s="92"/>
      <c r="D1" s="92"/>
      <c r="E1" s="92"/>
      <c r="F1" s="92"/>
      <c r="G1" s="92"/>
      <c r="H1" s="92"/>
      <c r="I1" s="92"/>
      <c r="J1" s="92"/>
      <c r="K1" s="92"/>
      <c r="L1" s="92"/>
      <c r="M1" s="92"/>
      <c r="N1" s="92"/>
      <c r="O1" s="92"/>
      <c r="P1" s="92"/>
      <c r="Q1" s="92"/>
      <c r="R1" s="92"/>
      <c r="S1" s="92"/>
      <c r="T1" s="92"/>
      <c r="U1" s="92"/>
    </row>
    <row r="2" spans="1:22" ht="39.6" customHeight="1" x14ac:dyDescent="0.25">
      <c r="A2" s="93" t="s">
        <v>1</v>
      </c>
      <c r="B2" s="94"/>
      <c r="C2" s="93"/>
      <c r="D2" s="93"/>
      <c r="E2" s="93"/>
      <c r="F2" s="93"/>
      <c r="G2" s="94"/>
      <c r="H2" s="93"/>
      <c r="I2" s="94"/>
      <c r="J2" s="94"/>
      <c r="K2" s="93"/>
      <c r="L2" s="93"/>
      <c r="M2" s="94"/>
      <c r="N2" s="93"/>
      <c r="O2" s="94"/>
      <c r="P2" s="94"/>
      <c r="Q2" s="94"/>
      <c r="R2" s="94"/>
      <c r="S2" s="93"/>
      <c r="T2" s="93"/>
      <c r="U2" s="93"/>
    </row>
    <row r="3" spans="1:22" s="9" customFormat="1" ht="52.9" customHeight="1" x14ac:dyDescent="0.25">
      <c r="A3" s="2" t="s">
        <v>2</v>
      </c>
      <c r="B3" s="3" t="s">
        <v>3</v>
      </c>
      <c r="C3" s="4" t="s">
        <v>4</v>
      </c>
      <c r="D3" s="5" t="s">
        <v>5</v>
      </c>
      <c r="E3" s="4" t="s">
        <v>6</v>
      </c>
      <c r="F3" s="6" t="s">
        <v>7</v>
      </c>
      <c r="G3" s="7" t="s">
        <v>8</v>
      </c>
      <c r="H3" s="7" t="s">
        <v>9</v>
      </c>
      <c r="I3" s="7" t="s">
        <v>10</v>
      </c>
      <c r="J3" s="7" t="s">
        <v>11</v>
      </c>
      <c r="K3" s="7" t="s">
        <v>12</v>
      </c>
      <c r="L3" s="6" t="s">
        <v>13</v>
      </c>
      <c r="M3" s="6">
        <v>1</v>
      </c>
      <c r="N3" s="6">
        <v>2</v>
      </c>
      <c r="O3" s="6">
        <v>3</v>
      </c>
      <c r="P3" s="6">
        <v>4</v>
      </c>
      <c r="Q3" s="6" t="s">
        <v>14</v>
      </c>
      <c r="R3" s="6" t="s">
        <v>15</v>
      </c>
      <c r="S3" s="4" t="s">
        <v>16</v>
      </c>
      <c r="T3" s="8" t="s">
        <v>17</v>
      </c>
      <c r="U3" s="8" t="s">
        <v>18</v>
      </c>
    </row>
    <row r="4" spans="1:22" s="19" customFormat="1" ht="18" customHeight="1" x14ac:dyDescent="0.25">
      <c r="A4" s="10" t="s">
        <v>19</v>
      </c>
      <c r="B4" s="10" t="s">
        <v>20</v>
      </c>
      <c r="C4" s="10" t="str">
        <f>VLOOKUP(A4,[1]車輛資料9月更!A:D,4,0)</f>
        <v>吳富超</v>
      </c>
      <c r="D4" s="11">
        <f>VLOOKUP(A4,[1]車輛資料9月更!A:F,6,0)</f>
        <v>963553560</v>
      </c>
      <c r="E4" s="10" t="str">
        <f>VLOOKUP(A4,[1]車輛資料9月更!A:B,2,0)</f>
        <v>RBD5816</v>
      </c>
      <c r="F4" s="12" t="s">
        <v>21</v>
      </c>
      <c r="G4" s="13">
        <v>43351</v>
      </c>
      <c r="H4" s="13">
        <v>43351</v>
      </c>
      <c r="I4" s="14"/>
      <c r="J4" s="14"/>
      <c r="K4" s="15"/>
      <c r="L4" s="15"/>
      <c r="M4" s="15">
        <v>13</v>
      </c>
      <c r="N4" s="15">
        <v>4</v>
      </c>
      <c r="O4" s="15"/>
      <c r="P4" s="15"/>
      <c r="Q4" s="15"/>
      <c r="R4" s="16" t="s">
        <v>22</v>
      </c>
      <c r="S4" s="10" t="s">
        <v>23</v>
      </c>
      <c r="T4" s="17" t="s">
        <v>24</v>
      </c>
      <c r="U4" s="18"/>
      <c r="V4" s="19" t="e">
        <f>VLOOKUP(A4,[1]工作表3!R:R,1,0)</f>
        <v>#N/A</v>
      </c>
    </row>
    <row r="5" spans="1:22" ht="18" customHeight="1" x14ac:dyDescent="0.25">
      <c r="A5" s="10" t="s">
        <v>25</v>
      </c>
      <c r="B5" s="10" t="s">
        <v>26</v>
      </c>
      <c r="C5" s="10" t="str">
        <f>VLOOKUP(A5,[1]車輛資料9月更!A:D,4,0)</f>
        <v>王秀華</v>
      </c>
      <c r="D5" s="11">
        <f>VLOOKUP(A5,[1]車輛資料9月更!A:F,6,0)</f>
        <v>953847931</v>
      </c>
      <c r="E5" s="10" t="str">
        <f>VLOOKUP(A5,[1]車輛資料9月更!A:B,2,0)</f>
        <v>APP1880</v>
      </c>
      <c r="F5" s="12" t="s">
        <v>21</v>
      </c>
      <c r="G5" s="13">
        <v>43351</v>
      </c>
      <c r="H5" s="13">
        <v>43351</v>
      </c>
      <c r="I5" s="14"/>
      <c r="J5" s="14"/>
      <c r="K5" s="15"/>
      <c r="L5" s="15"/>
      <c r="M5" s="15">
        <v>13</v>
      </c>
      <c r="N5" s="15">
        <v>2</v>
      </c>
      <c r="O5" s="15"/>
      <c r="P5" s="15"/>
      <c r="Q5" s="15"/>
      <c r="R5" s="16" t="s">
        <v>27</v>
      </c>
      <c r="S5" s="10" t="s">
        <v>28</v>
      </c>
      <c r="T5" s="17" t="s">
        <v>29</v>
      </c>
      <c r="U5" s="18"/>
      <c r="V5" s="19" t="e">
        <f>VLOOKUP(A5,[1]工作表3!R:R,1,0)</f>
        <v>#N/A</v>
      </c>
    </row>
    <row r="6" spans="1:22" ht="18" customHeight="1" x14ac:dyDescent="0.25">
      <c r="A6" s="20" t="s">
        <v>30</v>
      </c>
      <c r="B6" s="10" t="s">
        <v>31</v>
      </c>
      <c r="C6" s="10" t="str">
        <f>VLOOKUP(A6,[1]車輛資料9月更!A:D,4,0)</f>
        <v>捷毅系統(股)-財盟何文毅</v>
      </c>
      <c r="D6" s="11">
        <f>VLOOKUP(A6,[1]車輛資料9月更!A:F,6,0)</f>
        <v>910293783</v>
      </c>
      <c r="E6" s="10" t="str">
        <f>VLOOKUP(A6,[1]車輛資料9月更!A:B,2,0)</f>
        <v>RBD7193</v>
      </c>
      <c r="F6" s="12" t="s">
        <v>21</v>
      </c>
      <c r="G6" s="13">
        <v>43351</v>
      </c>
      <c r="H6" s="13">
        <v>43351</v>
      </c>
      <c r="I6" s="14"/>
      <c r="J6" s="14"/>
      <c r="K6" s="15"/>
      <c r="L6" s="15"/>
      <c r="M6" s="15">
        <v>13</v>
      </c>
      <c r="N6" s="15">
        <v>3</v>
      </c>
      <c r="O6" s="15"/>
      <c r="P6" s="15"/>
      <c r="Q6" s="15"/>
      <c r="R6" s="16" t="s">
        <v>22</v>
      </c>
      <c r="S6" s="10" t="s">
        <v>32</v>
      </c>
      <c r="T6" s="17"/>
      <c r="U6" s="18"/>
      <c r="V6" s="19" t="e">
        <f>VLOOKUP(A6,[1]工作表3!R:R,1,0)</f>
        <v>#N/A</v>
      </c>
    </row>
    <row r="7" spans="1:22" ht="18" customHeight="1" x14ac:dyDescent="0.25">
      <c r="A7" s="20" t="s">
        <v>33</v>
      </c>
      <c r="B7" s="10" t="s">
        <v>34</v>
      </c>
      <c r="C7" s="10" t="str">
        <f>VLOOKUP(A7,[1]車輛資料9月更!A:D,4,0)</f>
        <v>許木宛婷</v>
      </c>
      <c r="D7" s="11">
        <f>VLOOKUP(A7,[1]車輛資料9月更!A:F,6,0)</f>
        <v>916007778</v>
      </c>
      <c r="E7" s="10" t="str">
        <f>VLOOKUP(A7,[1]車輛資料9月更!A:B,2,0)</f>
        <v>ANN8780</v>
      </c>
      <c r="F7" s="12" t="s">
        <v>21</v>
      </c>
      <c r="G7" s="13">
        <v>43351</v>
      </c>
      <c r="H7" s="13">
        <v>43351</v>
      </c>
      <c r="I7" s="14"/>
      <c r="J7" s="14"/>
      <c r="K7" s="15"/>
      <c r="L7" s="15"/>
      <c r="M7" s="15">
        <v>13</v>
      </c>
      <c r="N7" s="15">
        <v>6</v>
      </c>
      <c r="O7" s="15"/>
      <c r="P7" s="15"/>
      <c r="Q7" s="15"/>
      <c r="R7" s="16" t="s">
        <v>35</v>
      </c>
      <c r="S7" s="10" t="s">
        <v>36</v>
      </c>
      <c r="T7" s="17"/>
      <c r="U7" s="18"/>
      <c r="V7" s="19" t="str">
        <f>VLOOKUP(A7,[1]工作表3!R:R,1,0)</f>
        <v>5C11970</v>
      </c>
    </row>
    <row r="8" spans="1:22" ht="18" customHeight="1" x14ac:dyDescent="0.25">
      <c r="A8" s="20" t="s">
        <v>37</v>
      </c>
      <c r="B8" s="10" t="s">
        <v>38</v>
      </c>
      <c r="C8" s="10" t="str">
        <f>VLOOKUP(A8,[1]車輛資料9月更!A:D,4,0)</f>
        <v>張緯農</v>
      </c>
      <c r="D8" s="11">
        <f>VLOOKUP(A8,[1]車輛資料9月更!A:F,6,0)</f>
        <v>963082351</v>
      </c>
      <c r="E8" s="10" t="str">
        <f>VLOOKUP(A8,[1]車輛資料9月更!A:B,2,0)</f>
        <v>APJ0126</v>
      </c>
      <c r="F8" s="12" t="s">
        <v>39</v>
      </c>
      <c r="G8" s="13">
        <v>43351</v>
      </c>
      <c r="H8" s="13">
        <v>43351</v>
      </c>
      <c r="I8" s="14"/>
      <c r="J8" s="14"/>
      <c r="K8" s="15"/>
      <c r="L8" s="15"/>
      <c r="M8" s="15">
        <v>13</v>
      </c>
      <c r="N8" s="15">
        <v>6</v>
      </c>
      <c r="O8" s="15"/>
      <c r="P8" s="15"/>
      <c r="Q8" s="15"/>
      <c r="R8" s="16" t="s">
        <v>22</v>
      </c>
      <c r="S8" s="10" t="s">
        <v>40</v>
      </c>
      <c r="T8" s="17"/>
      <c r="U8" s="18"/>
      <c r="V8" s="19" t="e">
        <f>VLOOKUP(A8,[1]工作表3!R:R,1,0)</f>
        <v>#N/A</v>
      </c>
    </row>
    <row r="9" spans="1:22" s="19" customFormat="1" ht="18" customHeight="1" x14ac:dyDescent="0.25">
      <c r="A9" s="20" t="s">
        <v>41</v>
      </c>
      <c r="B9" s="10" t="s">
        <v>42</v>
      </c>
      <c r="C9" s="16" t="s">
        <v>43</v>
      </c>
      <c r="D9" s="11">
        <v>916881453</v>
      </c>
      <c r="E9" s="10" t="s">
        <v>44</v>
      </c>
      <c r="F9" s="12" t="s">
        <v>39</v>
      </c>
      <c r="G9" s="13">
        <v>43351</v>
      </c>
      <c r="H9" s="13">
        <v>43351</v>
      </c>
      <c r="I9" s="14"/>
      <c r="J9" s="14"/>
      <c r="K9" s="15"/>
      <c r="L9" s="15"/>
      <c r="M9" s="15">
        <v>13</v>
      </c>
      <c r="N9" s="15">
        <v>2</v>
      </c>
      <c r="O9" s="15"/>
      <c r="P9" s="15"/>
      <c r="Q9" s="15"/>
      <c r="R9" s="16" t="s">
        <v>27</v>
      </c>
      <c r="S9" s="10" t="s">
        <v>45</v>
      </c>
      <c r="T9" s="17"/>
      <c r="U9" s="18"/>
      <c r="V9" s="19" t="str">
        <f>VLOOKUP(A9,[1]工作表3!R:R,1,0)</f>
        <v>BH85670</v>
      </c>
    </row>
    <row r="10" spans="1:22" ht="18" customHeight="1" x14ac:dyDescent="0.25">
      <c r="A10" s="20" t="s">
        <v>46</v>
      </c>
      <c r="B10" s="10" t="s">
        <v>47</v>
      </c>
      <c r="C10" s="10" t="str">
        <f>VLOOKUP(A10,[1]車輛資料9月更!A:D,4,0)</f>
        <v>合謙建設股份有限公司黃偉誠</v>
      </c>
      <c r="D10" s="11">
        <f>VLOOKUP(A10,[1]車輛資料9月更!A:F,6,0)</f>
        <v>921070195</v>
      </c>
      <c r="E10" s="10" t="str">
        <f>VLOOKUP(A10,[1]車輛資料9月更!A:B,2,0)</f>
        <v>BMW0018</v>
      </c>
      <c r="F10" s="12" t="s">
        <v>39</v>
      </c>
      <c r="G10" s="13">
        <v>43351</v>
      </c>
      <c r="H10" s="13">
        <v>43351</v>
      </c>
      <c r="I10" s="14"/>
      <c r="J10" s="14"/>
      <c r="K10" s="15"/>
      <c r="L10" s="15"/>
      <c r="M10" s="15">
        <v>13</v>
      </c>
      <c r="N10" s="15">
        <v>2</v>
      </c>
      <c r="O10" s="15"/>
      <c r="P10" s="15"/>
      <c r="Q10" s="15"/>
      <c r="R10" s="16" t="s">
        <v>48</v>
      </c>
      <c r="S10" s="10" t="s">
        <v>49</v>
      </c>
      <c r="T10" s="17"/>
      <c r="U10" s="18"/>
      <c r="V10" s="19" t="e">
        <f>VLOOKUP(A10,[1]工作表3!R:R,1,0)</f>
        <v>#N/A</v>
      </c>
    </row>
    <row r="11" spans="1:22" ht="18" customHeight="1" x14ac:dyDescent="0.25">
      <c r="A11" s="20" t="s">
        <v>50</v>
      </c>
      <c r="B11" s="10" t="s">
        <v>51</v>
      </c>
      <c r="C11" s="10" t="str">
        <f>VLOOKUP(A11,[1]車輛資料9月更!A:D,4,0)</f>
        <v>凌竹萱</v>
      </c>
      <c r="D11" s="11">
        <f>VLOOKUP(A11,[1]車輛資料9月更!A:F,6,0)</f>
        <v>937843747</v>
      </c>
      <c r="E11" s="10" t="str">
        <f>VLOOKUP(A11,[1]車輛資料9月更!A:B,2,0)</f>
        <v>AQX9502</v>
      </c>
      <c r="F11" s="12" t="s">
        <v>39</v>
      </c>
      <c r="G11" s="13">
        <v>43351</v>
      </c>
      <c r="H11" s="13">
        <v>43351</v>
      </c>
      <c r="I11" s="14"/>
      <c r="J11" s="14"/>
      <c r="K11" s="15"/>
      <c r="L11" s="15"/>
      <c r="M11" s="15">
        <v>13</v>
      </c>
      <c r="N11" s="15">
        <v>4</v>
      </c>
      <c r="O11" s="15"/>
      <c r="P11" s="15"/>
      <c r="Q11" s="15"/>
      <c r="R11" s="16" t="s">
        <v>22</v>
      </c>
      <c r="S11" s="10" t="s">
        <v>52</v>
      </c>
      <c r="T11" s="17"/>
      <c r="U11" s="18"/>
      <c r="V11" s="19" t="e">
        <f>VLOOKUP(A11,[1]工作表3!R:R,1,0)</f>
        <v>#N/A</v>
      </c>
    </row>
    <row r="12" spans="1:22" ht="18" customHeight="1" x14ac:dyDescent="0.25">
      <c r="A12" s="20" t="s">
        <v>53</v>
      </c>
      <c r="B12" s="10" t="s">
        <v>54</v>
      </c>
      <c r="C12" s="10" t="str">
        <f>VLOOKUP(A12,[1]車輛資料9月更!A:D,4,0)</f>
        <v>陳淑芬</v>
      </c>
      <c r="D12" s="11">
        <f>VLOOKUP(A12,[1]車輛資料9月更!A:F,6,0)</f>
        <v>931863999</v>
      </c>
      <c r="E12" s="10" t="str">
        <f>VLOOKUP(A12,[1]車輛資料9月更!A:B,2,0)</f>
        <v>AWH1116</v>
      </c>
      <c r="F12" s="12" t="s">
        <v>39</v>
      </c>
      <c r="G12" s="13">
        <v>43351</v>
      </c>
      <c r="H12" s="13">
        <v>43351</v>
      </c>
      <c r="I12" s="14"/>
      <c r="J12" s="14"/>
      <c r="K12" s="15"/>
      <c r="L12" s="15"/>
      <c r="M12" s="15">
        <v>13</v>
      </c>
      <c r="N12" s="15">
        <v>2</v>
      </c>
      <c r="O12" s="15"/>
      <c r="P12" s="15"/>
      <c r="Q12" s="15"/>
      <c r="R12" s="16" t="s">
        <v>27</v>
      </c>
      <c r="S12" s="10" t="s">
        <v>55</v>
      </c>
      <c r="T12" s="17"/>
      <c r="U12" s="18"/>
      <c r="V12" s="19" t="e">
        <f>VLOOKUP(A12,[1]工作表3!R:R,1,0)</f>
        <v>#N/A</v>
      </c>
    </row>
    <row r="13" spans="1:22" ht="18" customHeight="1" x14ac:dyDescent="0.25">
      <c r="A13" s="20" t="s">
        <v>56</v>
      </c>
      <c r="B13" s="10" t="s">
        <v>57</v>
      </c>
      <c r="C13" s="10" t="str">
        <f>VLOOKUP(A13,[1]車輛資料9月更!A:D,4,0)</f>
        <v>林晉宇</v>
      </c>
      <c r="D13" s="11">
        <f>VLOOKUP(A13,[1]車輛資料9月更!A:F,6,0)</f>
        <v>975621756</v>
      </c>
      <c r="E13" s="10" t="str">
        <f>VLOOKUP(A13,[1]車輛資料9月更!A:B,2,0)</f>
        <v>ARE8820</v>
      </c>
      <c r="F13" s="12" t="s">
        <v>21</v>
      </c>
      <c r="G13" s="13">
        <v>43351</v>
      </c>
      <c r="H13" s="13">
        <v>43351</v>
      </c>
      <c r="I13" s="14"/>
      <c r="J13" s="14"/>
      <c r="K13" s="15" t="s">
        <v>58</v>
      </c>
      <c r="L13" s="21">
        <v>43393</v>
      </c>
      <c r="M13" s="15">
        <v>13</v>
      </c>
      <c r="N13" s="15">
        <v>6</v>
      </c>
      <c r="O13" s="15">
        <v>1</v>
      </c>
      <c r="P13" s="15"/>
      <c r="Q13" s="15">
        <v>221</v>
      </c>
      <c r="R13" s="16" t="s">
        <v>59</v>
      </c>
      <c r="S13" s="10" t="s">
        <v>60</v>
      </c>
      <c r="T13" s="17" t="s">
        <v>61</v>
      </c>
      <c r="U13" s="22">
        <v>0.60416666666666663</v>
      </c>
      <c r="V13" s="19" t="e">
        <f>VLOOKUP(A13,[1]工作表3!R:R,1,0)</f>
        <v>#N/A</v>
      </c>
    </row>
    <row r="14" spans="1:22" ht="18" customHeight="1" x14ac:dyDescent="0.25">
      <c r="A14" s="20" t="s">
        <v>62</v>
      </c>
      <c r="B14" s="10" t="s">
        <v>63</v>
      </c>
      <c r="C14" s="10" t="str">
        <f>VLOOKUP(A14,[1]車輛資料9月更!A:D,4,0)</f>
        <v>陳素月</v>
      </c>
      <c r="D14" s="11">
        <f>VLOOKUP(A14,[1]車輛資料9月更!A:F,6,0)</f>
        <v>916076698</v>
      </c>
      <c r="E14" s="10" t="str">
        <f>VLOOKUP(A14,[1]車輛資料9月更!A:B,2,0)</f>
        <v>ARG1579</v>
      </c>
      <c r="F14" s="12" t="s">
        <v>21</v>
      </c>
      <c r="G14" s="13">
        <v>43351</v>
      </c>
      <c r="H14" s="13">
        <v>43351</v>
      </c>
      <c r="I14" s="14"/>
      <c r="J14" s="14"/>
      <c r="K14" s="15" t="s">
        <v>58</v>
      </c>
      <c r="L14" s="21">
        <v>43364</v>
      </c>
      <c r="M14" s="15">
        <v>13</v>
      </c>
      <c r="N14" s="15">
        <v>5</v>
      </c>
      <c r="O14" s="15">
        <v>1</v>
      </c>
      <c r="P14" s="15"/>
      <c r="Q14" s="15"/>
      <c r="R14" s="16" t="s">
        <v>64</v>
      </c>
      <c r="S14" s="10" t="s">
        <v>65</v>
      </c>
      <c r="T14" s="17"/>
      <c r="U14" s="18"/>
      <c r="V14" s="19" t="e">
        <f>VLOOKUP(A14,[1]工作表3!R:R,1,0)</f>
        <v>#N/A</v>
      </c>
    </row>
    <row r="15" spans="1:22" s="19" customFormat="1" ht="18" customHeight="1" x14ac:dyDescent="0.25">
      <c r="A15" s="20" t="s">
        <v>66</v>
      </c>
      <c r="B15" s="10" t="s">
        <v>67</v>
      </c>
      <c r="C15" s="10" t="str">
        <f>VLOOKUP(A15,[1]車輛資料9月更!A:D,4,0)</f>
        <v>陳怡芳</v>
      </c>
      <c r="D15" s="11">
        <f>VLOOKUP(A15,[1]車輛資料9月更!A:F,6,0)</f>
        <v>986400744</v>
      </c>
      <c r="E15" s="10" t="str">
        <f>VLOOKUP(A15,[1]車輛資料9月更!A:B,2,0)</f>
        <v>ATG3560</v>
      </c>
      <c r="F15" s="12" t="s">
        <v>68</v>
      </c>
      <c r="G15" s="13">
        <v>43351</v>
      </c>
      <c r="H15" s="13">
        <v>43351</v>
      </c>
      <c r="I15" s="14"/>
      <c r="J15" s="14"/>
      <c r="K15" s="15"/>
      <c r="L15" s="15"/>
      <c r="M15" s="15">
        <v>13</v>
      </c>
      <c r="N15" s="15">
        <v>6</v>
      </c>
      <c r="O15" s="15"/>
      <c r="P15" s="15"/>
      <c r="Q15" s="15"/>
      <c r="R15" s="16" t="s">
        <v>64</v>
      </c>
      <c r="S15" s="10" t="s">
        <v>69</v>
      </c>
      <c r="T15" s="17"/>
      <c r="U15" s="18"/>
      <c r="V15" s="19" t="e">
        <f>VLOOKUP(A15,[1]工作表3!R:R,1,0)</f>
        <v>#N/A</v>
      </c>
    </row>
    <row r="16" spans="1:22" ht="18" customHeight="1" x14ac:dyDescent="0.25">
      <c r="A16" s="20" t="s">
        <v>70</v>
      </c>
      <c r="B16" s="10" t="s">
        <v>71</v>
      </c>
      <c r="C16" s="10" t="str">
        <f>VLOOKUP(A16,[1]車輛資料9月更!A:D,4,0)</f>
        <v>李威霖</v>
      </c>
      <c r="D16" s="11">
        <f>VLOOKUP(A16,[1]車輛資料9月更!A:F,6,0)</f>
        <v>983650752</v>
      </c>
      <c r="E16" s="10" t="str">
        <f>VLOOKUP(A16,[1]車輛資料9月更!A:B,2,0)</f>
        <v>ATM7119</v>
      </c>
      <c r="F16" s="12" t="s">
        <v>21</v>
      </c>
      <c r="G16" s="13">
        <v>43351</v>
      </c>
      <c r="H16" s="13">
        <v>43351</v>
      </c>
      <c r="I16" s="14"/>
      <c r="J16" s="14"/>
      <c r="K16" s="15"/>
      <c r="L16" s="15"/>
      <c r="M16" s="15">
        <v>13</v>
      </c>
      <c r="N16" s="15">
        <v>2</v>
      </c>
      <c r="O16" s="15"/>
      <c r="P16" s="15"/>
      <c r="Q16" s="15"/>
      <c r="R16" s="16" t="s">
        <v>27</v>
      </c>
      <c r="S16" s="10" t="s">
        <v>72</v>
      </c>
      <c r="T16" s="17"/>
      <c r="U16" s="18"/>
      <c r="V16" s="19" t="e">
        <f>VLOOKUP(A16,[1]工作表3!R:R,1,0)</f>
        <v>#N/A</v>
      </c>
    </row>
    <row r="17" spans="1:22" ht="18" customHeight="1" x14ac:dyDescent="0.25">
      <c r="A17" s="20" t="s">
        <v>73</v>
      </c>
      <c r="B17" s="10" t="s">
        <v>74</v>
      </c>
      <c r="C17" s="10" t="str">
        <f>VLOOKUP(A17,[1]車輛資料9月更!A:D,4,0)</f>
        <v>曹婷婷</v>
      </c>
      <c r="D17" s="11">
        <f>VLOOKUP(A17,[1]車輛資料9月更!A:F,6,0)</f>
        <v>933969491</v>
      </c>
      <c r="E17" s="10" t="str">
        <f>VLOOKUP(A17,[1]車輛資料9月更!A:B,2,0)</f>
        <v>APP0112</v>
      </c>
      <c r="F17" s="12" t="s">
        <v>21</v>
      </c>
      <c r="G17" s="13">
        <v>43351</v>
      </c>
      <c r="H17" s="13">
        <v>43351</v>
      </c>
      <c r="I17" s="14"/>
      <c r="J17" s="14"/>
      <c r="K17" s="15"/>
      <c r="L17" s="15"/>
      <c r="M17" s="15">
        <v>13</v>
      </c>
      <c r="N17" s="15">
        <v>6</v>
      </c>
      <c r="O17" s="15"/>
      <c r="P17" s="15"/>
      <c r="Q17" s="15"/>
      <c r="R17" s="16" t="s">
        <v>22</v>
      </c>
      <c r="S17" s="10" t="s">
        <v>75</v>
      </c>
      <c r="T17" s="17"/>
      <c r="U17" s="18"/>
      <c r="V17" s="19" t="e">
        <f>VLOOKUP(A17,[1]工作表3!R:R,1,0)</f>
        <v>#N/A</v>
      </c>
    </row>
    <row r="18" spans="1:22" ht="18" customHeight="1" x14ac:dyDescent="0.25">
      <c r="A18" s="20" t="s">
        <v>76</v>
      </c>
      <c r="B18" s="10" t="s">
        <v>77</v>
      </c>
      <c r="C18" s="10" t="str">
        <f>VLOOKUP(A18,[1]車輛資料9月更!A:D,4,0)</f>
        <v>格上汽車租賃股份有限公司范有偉</v>
      </c>
      <c r="D18" s="11">
        <f>VLOOKUP(A18,[1]車輛資料9月更!A:F,6,0)</f>
        <v>928098968</v>
      </c>
      <c r="E18" s="10" t="str">
        <f>VLOOKUP(A18,[1]車輛資料9月更!A:B,2,0)</f>
        <v>RBC3319</v>
      </c>
      <c r="F18" s="12" t="s">
        <v>21</v>
      </c>
      <c r="G18" s="13">
        <v>43351</v>
      </c>
      <c r="H18" s="13">
        <v>43351</v>
      </c>
      <c r="I18" s="14"/>
      <c r="J18" s="14"/>
      <c r="K18" s="15"/>
      <c r="L18" s="15"/>
      <c r="M18" s="15">
        <v>13</v>
      </c>
      <c r="N18" s="15">
        <v>2</v>
      </c>
      <c r="O18" s="15"/>
      <c r="P18" s="15"/>
      <c r="Q18" s="15"/>
      <c r="R18" s="16" t="s">
        <v>22</v>
      </c>
      <c r="S18" s="10" t="s">
        <v>78</v>
      </c>
      <c r="T18" s="17"/>
      <c r="U18" s="18"/>
      <c r="V18" s="19" t="str">
        <f>VLOOKUP(A18,[1]工作表3!R:R,1,0)</f>
        <v>G402007</v>
      </c>
    </row>
    <row r="19" spans="1:22" ht="18" customHeight="1" x14ac:dyDescent="0.25">
      <c r="A19" s="20" t="s">
        <v>79</v>
      </c>
      <c r="B19" s="10" t="s">
        <v>80</v>
      </c>
      <c r="C19" s="10" t="str">
        <f>VLOOKUP(A19,[1]車輛資料9月更!A:D,4,0)</f>
        <v>張乃仁</v>
      </c>
      <c r="D19" s="11">
        <f>VLOOKUP(A19,[1]車輛資料9月更!A:F,6,0)</f>
        <v>935184280</v>
      </c>
      <c r="E19" s="10" t="str">
        <f>VLOOKUP(A19,[1]車輛資料9月更!A:B,2,0)</f>
        <v>ANV8398</v>
      </c>
      <c r="F19" s="12" t="s">
        <v>39</v>
      </c>
      <c r="G19" s="13">
        <v>43351</v>
      </c>
      <c r="H19" s="13">
        <v>43351</v>
      </c>
      <c r="I19" s="14"/>
      <c r="J19" s="14"/>
      <c r="K19" s="15"/>
      <c r="L19" s="15"/>
      <c r="M19" s="15">
        <v>13</v>
      </c>
      <c r="N19" s="15">
        <v>6</v>
      </c>
      <c r="O19" s="15"/>
      <c r="P19" s="15"/>
      <c r="Q19" s="15"/>
      <c r="R19" s="16" t="s">
        <v>81</v>
      </c>
      <c r="S19" s="10" t="s">
        <v>82</v>
      </c>
      <c r="T19" s="17"/>
      <c r="U19" s="18"/>
      <c r="V19" s="19" t="e">
        <f>VLOOKUP(A19,[1]工作表3!R:R,1,0)</f>
        <v>#N/A</v>
      </c>
    </row>
    <row r="20" spans="1:22" ht="18" customHeight="1" x14ac:dyDescent="0.25">
      <c r="A20" s="20" t="s">
        <v>83</v>
      </c>
      <c r="B20" s="10" t="s">
        <v>84</v>
      </c>
      <c r="C20" s="10" t="str">
        <f>VLOOKUP(A20,[1]車輛資料9月更!A:D,4,0)</f>
        <v>李仁愷</v>
      </c>
      <c r="D20" s="11">
        <f>VLOOKUP(A20,[1]車輛資料9月更!A:F,6,0)</f>
        <v>926818006</v>
      </c>
      <c r="E20" s="10" t="str">
        <f>VLOOKUP(A20,[1]車輛資料9月更!A:B,2,0)</f>
        <v>ANU7797</v>
      </c>
      <c r="F20" s="12" t="s">
        <v>39</v>
      </c>
      <c r="G20" s="13">
        <v>43351</v>
      </c>
      <c r="H20" s="13">
        <v>43351</v>
      </c>
      <c r="I20" s="14"/>
      <c r="J20" s="14"/>
      <c r="K20" s="15"/>
      <c r="L20" s="15"/>
      <c r="M20" s="15">
        <v>13</v>
      </c>
      <c r="N20" s="15">
        <v>2</v>
      </c>
      <c r="O20" s="15"/>
      <c r="P20" s="15"/>
      <c r="Q20" s="15"/>
      <c r="R20" s="16" t="s">
        <v>85</v>
      </c>
      <c r="S20" s="10" t="s">
        <v>86</v>
      </c>
      <c r="T20" s="17"/>
      <c r="U20" s="18"/>
      <c r="V20" s="19" t="e">
        <f>VLOOKUP(A20,[1]工作表3!R:R,1,0)</f>
        <v>#N/A</v>
      </c>
    </row>
    <row r="21" spans="1:22" ht="18" customHeight="1" x14ac:dyDescent="0.25">
      <c r="A21" s="20" t="s">
        <v>87</v>
      </c>
      <c r="B21" s="10" t="s">
        <v>88</v>
      </c>
      <c r="C21" s="10" t="str">
        <f>VLOOKUP(A21,[1]車輛資料9月更!A:D,4,0)</f>
        <v>黃茂書</v>
      </c>
      <c r="D21" s="11">
        <f>VLOOKUP(A21,[1]車輛資料9月更!A:F,6,0)</f>
        <v>958813123</v>
      </c>
      <c r="E21" s="10" t="str">
        <f>VLOOKUP(A21,[1]車輛資料9月更!A:B,2,0)</f>
        <v>APP1680</v>
      </c>
      <c r="F21" s="12" t="s">
        <v>39</v>
      </c>
      <c r="G21" s="13">
        <v>43351</v>
      </c>
      <c r="H21" s="13">
        <v>43351</v>
      </c>
      <c r="I21" s="14"/>
      <c r="J21" s="14"/>
      <c r="K21" s="15"/>
      <c r="L21" s="15"/>
      <c r="M21" s="15">
        <v>13</v>
      </c>
      <c r="N21" s="15">
        <v>6</v>
      </c>
      <c r="O21" s="15"/>
      <c r="P21" s="15"/>
      <c r="Q21" s="15"/>
      <c r="R21" s="16" t="s">
        <v>89</v>
      </c>
      <c r="S21" s="10" t="s">
        <v>90</v>
      </c>
      <c r="T21" s="17"/>
      <c r="U21" s="18"/>
      <c r="V21" s="19" t="e">
        <f>VLOOKUP(A21,[1]工作表3!R:R,1,0)</f>
        <v>#N/A</v>
      </c>
    </row>
    <row r="22" spans="1:22" ht="18" customHeight="1" x14ac:dyDescent="0.25">
      <c r="A22" s="20" t="s">
        <v>91</v>
      </c>
      <c r="B22" s="10" t="s">
        <v>92</v>
      </c>
      <c r="C22" s="10" t="str">
        <f>VLOOKUP(A22,[1]車輛資料9月更!A:D,4,0)</f>
        <v>林德旺</v>
      </c>
      <c r="D22" s="11">
        <f>VLOOKUP(A22,[1]車輛資料9月更!A:F,6,0)</f>
        <v>937520963</v>
      </c>
      <c r="E22" s="10" t="str">
        <f>VLOOKUP(A22,[1]車輛資料9月更!A:B,2,0)</f>
        <v>AQX7266</v>
      </c>
      <c r="F22" s="12" t="s">
        <v>39</v>
      </c>
      <c r="G22" s="13">
        <v>43351</v>
      </c>
      <c r="H22" s="13">
        <v>43351</v>
      </c>
      <c r="I22" s="14"/>
      <c r="J22" s="14"/>
      <c r="K22" s="15"/>
      <c r="L22" s="15"/>
      <c r="M22" s="15">
        <v>13</v>
      </c>
      <c r="N22" s="15">
        <v>2</v>
      </c>
      <c r="O22" s="15"/>
      <c r="P22" s="15"/>
      <c r="Q22" s="15"/>
      <c r="R22" s="16" t="s">
        <v>93</v>
      </c>
      <c r="S22" s="10" t="s">
        <v>94</v>
      </c>
      <c r="T22" s="17"/>
      <c r="U22" s="18"/>
      <c r="V22" s="19" t="e">
        <f>VLOOKUP(A22,[1]工作表3!R:R,1,0)</f>
        <v>#N/A</v>
      </c>
    </row>
    <row r="23" spans="1:22" ht="18" customHeight="1" x14ac:dyDescent="0.25">
      <c r="A23" s="20" t="s">
        <v>95</v>
      </c>
      <c r="B23" s="10" t="s">
        <v>96</v>
      </c>
      <c r="C23" s="10" t="str">
        <f>VLOOKUP(A23,[1]車輛資料9月更!A:D,4,0)</f>
        <v>徐茂雄</v>
      </c>
      <c r="D23" s="11">
        <f>VLOOKUP(A23,[1]車輛資料9月更!A:F,6,0)</f>
        <v>937180590</v>
      </c>
      <c r="E23" s="10" t="str">
        <f>VLOOKUP(A23,[1]車輛資料9月更!A:B,2,0)</f>
        <v>APD6898</v>
      </c>
      <c r="F23" s="12" t="s">
        <v>97</v>
      </c>
      <c r="G23" s="13">
        <v>43351</v>
      </c>
      <c r="H23" s="13">
        <v>43351</v>
      </c>
      <c r="I23" s="14"/>
      <c r="J23" s="14"/>
      <c r="K23" s="15"/>
      <c r="L23" s="15"/>
      <c r="M23" s="15">
        <v>13</v>
      </c>
      <c r="N23" s="15">
        <v>4</v>
      </c>
      <c r="O23" s="15"/>
      <c r="P23" s="15"/>
      <c r="Q23" s="15"/>
      <c r="R23" s="16" t="s">
        <v>98</v>
      </c>
      <c r="S23" s="10" t="s">
        <v>99</v>
      </c>
      <c r="T23" s="17"/>
      <c r="U23" s="18"/>
      <c r="V23" s="19" t="str">
        <f>VLOOKUP(A23,[1]工作表3!R:R,1,0)</f>
        <v>0B71696</v>
      </c>
    </row>
    <row r="24" spans="1:22" ht="18" customHeight="1" x14ac:dyDescent="0.25">
      <c r="A24" s="20" t="s">
        <v>100</v>
      </c>
      <c r="B24" s="10" t="s">
        <v>101</v>
      </c>
      <c r="C24" s="10" t="str">
        <f>VLOOKUP(A24,[1]車輛資料9月更!A:D,4,0)</f>
        <v>陳濬瑋</v>
      </c>
      <c r="D24" s="11">
        <f>VLOOKUP(A24,[1]車輛資料9月更!A:F,6,0)</f>
        <v>932263225</v>
      </c>
      <c r="E24" s="10" t="str">
        <f>VLOOKUP(A24,[1]車輛資料9月更!A:B,2,0)</f>
        <v>AQX9638</v>
      </c>
      <c r="F24" s="12" t="s">
        <v>21</v>
      </c>
      <c r="G24" s="13">
        <v>43351</v>
      </c>
      <c r="H24" s="13">
        <v>43351</v>
      </c>
      <c r="I24" s="14"/>
      <c r="J24" s="14"/>
      <c r="K24" s="15"/>
      <c r="L24" s="15"/>
      <c r="M24" s="15">
        <v>13</v>
      </c>
      <c r="N24" s="15">
        <v>3</v>
      </c>
      <c r="O24" s="15"/>
      <c r="P24" s="15"/>
      <c r="Q24" s="15"/>
      <c r="R24" s="16" t="s">
        <v>102</v>
      </c>
      <c r="S24" s="10" t="s">
        <v>103</v>
      </c>
      <c r="T24" s="17" t="s">
        <v>104</v>
      </c>
      <c r="U24" s="18"/>
      <c r="V24" s="19" t="e">
        <f>VLOOKUP(A24,[1]工作表3!R:R,1,0)</f>
        <v>#N/A</v>
      </c>
    </row>
    <row r="25" spans="1:22" ht="18" customHeight="1" x14ac:dyDescent="0.25">
      <c r="A25" s="20" t="s">
        <v>105</v>
      </c>
      <c r="B25" s="10" t="s">
        <v>106</v>
      </c>
      <c r="C25" s="10" t="str">
        <f>VLOOKUP(A25,[1]車輛資料9月更!A:D,4,0)</f>
        <v>陳正芳</v>
      </c>
      <c r="D25" s="11">
        <f>VLOOKUP(A25,[1]車輛資料9月更!A:F,6,0)</f>
        <v>989873607</v>
      </c>
      <c r="E25" s="10" t="str">
        <f>VLOOKUP(A25,[1]車輛資料9月更!A:B,2,0)</f>
        <v>ARG1967</v>
      </c>
      <c r="F25" s="12" t="s">
        <v>21</v>
      </c>
      <c r="G25" s="13">
        <v>43351</v>
      </c>
      <c r="H25" s="13">
        <v>43351</v>
      </c>
      <c r="I25" s="14"/>
      <c r="J25" s="14"/>
      <c r="K25" s="15"/>
      <c r="L25" s="15"/>
      <c r="M25" s="15">
        <v>13</v>
      </c>
      <c r="N25" s="15">
        <v>2</v>
      </c>
      <c r="O25" s="15"/>
      <c r="P25" s="15"/>
      <c r="Q25" s="15"/>
      <c r="R25" s="16" t="s">
        <v>107</v>
      </c>
      <c r="S25" s="10" t="s">
        <v>108</v>
      </c>
      <c r="T25" s="17"/>
      <c r="U25" s="18"/>
      <c r="V25" s="19" t="e">
        <f>VLOOKUP(A25,[1]工作表3!R:R,1,0)</f>
        <v>#N/A</v>
      </c>
    </row>
    <row r="26" spans="1:22" ht="18" customHeight="1" x14ac:dyDescent="0.25">
      <c r="A26" s="20" t="s">
        <v>109</v>
      </c>
      <c r="B26" s="10" t="s">
        <v>110</v>
      </c>
      <c r="C26" s="10" t="str">
        <f>VLOOKUP(A26,[1]車輛資料9月更!A:D,4,0)</f>
        <v>李雅琪</v>
      </c>
      <c r="D26" s="11">
        <f>VLOOKUP(A26,[1]車輛資料9月更!A:F,6,0)</f>
        <v>920456538</v>
      </c>
      <c r="E26" s="10" t="str">
        <f>VLOOKUP(A26,[1]車輛資料9月更!A:B,2,0)</f>
        <v>ARE6228</v>
      </c>
      <c r="F26" s="12" t="s">
        <v>111</v>
      </c>
      <c r="G26" s="13">
        <v>43351</v>
      </c>
      <c r="H26" s="13">
        <v>43351</v>
      </c>
      <c r="I26" s="14"/>
      <c r="J26" s="14"/>
      <c r="K26" s="15"/>
      <c r="L26" s="15"/>
      <c r="M26" s="15">
        <v>13</v>
      </c>
      <c r="N26" s="15">
        <v>2</v>
      </c>
      <c r="O26" s="15"/>
      <c r="P26" s="15"/>
      <c r="Q26" s="15"/>
      <c r="R26" s="16" t="s">
        <v>112</v>
      </c>
      <c r="S26" s="10" t="s">
        <v>113</v>
      </c>
      <c r="T26" s="17"/>
      <c r="U26" s="18"/>
      <c r="V26" s="19" t="e">
        <f>VLOOKUP(A26,[1]工作表3!R:R,1,0)</f>
        <v>#N/A</v>
      </c>
    </row>
    <row r="27" spans="1:22" ht="18" customHeight="1" x14ac:dyDescent="0.25">
      <c r="A27" s="20" t="s">
        <v>114</v>
      </c>
      <c r="B27" s="10" t="s">
        <v>115</v>
      </c>
      <c r="C27" s="10" t="str">
        <f>VLOOKUP(A27,[1]車輛資料9月更!A:D,4,0)</f>
        <v>譚成韜</v>
      </c>
      <c r="D27" s="11">
        <f>VLOOKUP(A27,[1]車輛資料9月更!A:F,6,0)</f>
        <v>968103456</v>
      </c>
      <c r="E27" s="10" t="str">
        <f>VLOOKUP(A27,[1]車輛資料9月更!A:B,2,0)</f>
        <v>ATH1988</v>
      </c>
      <c r="F27" s="12" t="s">
        <v>111</v>
      </c>
      <c r="G27" s="13">
        <v>43351</v>
      </c>
      <c r="H27" s="13">
        <v>43351</v>
      </c>
      <c r="I27" s="14"/>
      <c r="J27" s="14"/>
      <c r="K27" s="15"/>
      <c r="L27" s="15"/>
      <c r="M27" s="15">
        <v>13</v>
      </c>
      <c r="N27" s="15">
        <v>2</v>
      </c>
      <c r="O27" s="15"/>
      <c r="P27" s="15"/>
      <c r="Q27" s="15"/>
      <c r="R27" s="16" t="s">
        <v>116</v>
      </c>
      <c r="S27" s="10" t="s">
        <v>117</v>
      </c>
      <c r="T27" s="17"/>
      <c r="U27" s="18"/>
      <c r="V27" s="19" t="e">
        <f>VLOOKUP(A27,[1]工作表3!R:R,1,0)</f>
        <v>#N/A</v>
      </c>
    </row>
    <row r="28" spans="1:22" ht="18" customHeight="1" x14ac:dyDescent="0.25">
      <c r="A28" s="20" t="s">
        <v>118</v>
      </c>
      <c r="B28" s="10" t="s">
        <v>119</v>
      </c>
      <c r="C28" s="10" t="str">
        <f>VLOOKUP(A28,[1]車輛資料9月更!A:D,4,0)</f>
        <v>盧瑞昌</v>
      </c>
      <c r="D28" s="11">
        <f>VLOOKUP(A28,[1]車輛資料9月更!A:F,6,0)</f>
        <v>931317969</v>
      </c>
      <c r="E28" s="10" t="str">
        <f>VLOOKUP(A28,[1]車輛資料9月更!A:B,2,0)</f>
        <v>ATG7057</v>
      </c>
      <c r="F28" s="12" t="s">
        <v>120</v>
      </c>
      <c r="G28" s="13">
        <v>43351</v>
      </c>
      <c r="H28" s="13">
        <v>43351</v>
      </c>
      <c r="I28" s="14"/>
      <c r="J28" s="14"/>
      <c r="K28" s="15" t="s">
        <v>121</v>
      </c>
      <c r="L28" s="21">
        <v>43385</v>
      </c>
      <c r="M28" s="15">
        <v>13</v>
      </c>
      <c r="N28" s="15">
        <v>4</v>
      </c>
      <c r="O28" s="15">
        <v>1</v>
      </c>
      <c r="P28" s="15"/>
      <c r="Q28" s="15"/>
      <c r="R28" s="16" t="s">
        <v>122</v>
      </c>
      <c r="S28" s="10" t="s">
        <v>123</v>
      </c>
      <c r="T28" s="17"/>
      <c r="U28" s="18"/>
      <c r="V28" s="19" t="str">
        <f>VLOOKUP(A28,[1]工作表3!R:R,1,0)</f>
        <v>5J28967</v>
      </c>
    </row>
    <row r="29" spans="1:22" ht="18" customHeight="1" x14ac:dyDescent="0.25">
      <c r="A29" s="23" t="s">
        <v>124</v>
      </c>
      <c r="B29" s="10" t="s">
        <v>125</v>
      </c>
      <c r="C29" s="10" t="str">
        <f>VLOOKUP(A29,[1]車輛資料9月更!A:D,4,0)</f>
        <v>亞諾賀工程有限公司-財盟陳彥銘</v>
      </c>
      <c r="D29" s="11">
        <f>VLOOKUP(A29,[1]車輛資料9月更!A:F,6,0)</f>
        <v>920331856</v>
      </c>
      <c r="E29" s="10" t="str">
        <f>VLOOKUP(A29,[1]車輛資料9月更!A:B,2,0)</f>
        <v>RBN0517</v>
      </c>
      <c r="F29" s="12" t="s">
        <v>39</v>
      </c>
      <c r="G29" s="13">
        <v>43351</v>
      </c>
      <c r="H29" s="13">
        <v>43351</v>
      </c>
      <c r="I29" s="14"/>
      <c r="J29" s="14"/>
      <c r="K29" s="15"/>
      <c r="L29" s="15"/>
      <c r="M29" s="15">
        <v>13</v>
      </c>
      <c r="N29" s="15">
        <v>2</v>
      </c>
      <c r="O29" s="15"/>
      <c r="P29" s="15"/>
      <c r="Q29" s="15"/>
      <c r="R29" s="16" t="s">
        <v>22</v>
      </c>
      <c r="S29" s="10" t="s">
        <v>126</v>
      </c>
      <c r="T29" s="17"/>
      <c r="U29" s="18"/>
      <c r="V29" s="19" t="e">
        <f>VLOOKUP(A29,[1]工作表3!R:R,1,0)</f>
        <v>#N/A</v>
      </c>
    </row>
    <row r="30" spans="1:22" s="19" customFormat="1" ht="18" customHeight="1" x14ac:dyDescent="0.25">
      <c r="A30" s="23" t="s">
        <v>127</v>
      </c>
      <c r="B30" s="10" t="s">
        <v>128</v>
      </c>
      <c r="C30" s="10" t="str">
        <f>VLOOKUP(A30,[1]車輛資料9月更!A:D,4,0)</f>
        <v>蘇華院</v>
      </c>
      <c r="D30" s="11">
        <f>VLOOKUP(A30,[1]車輛資料9月更!A:F,6,0)</f>
        <v>970508170</v>
      </c>
      <c r="E30" s="10" t="str">
        <f>VLOOKUP(A30,[1]車輛資料9月更!A:B,2,0)</f>
        <v>ARG2180</v>
      </c>
      <c r="F30" s="12" t="s">
        <v>68</v>
      </c>
      <c r="G30" s="13">
        <v>43351</v>
      </c>
      <c r="H30" s="13">
        <v>43351</v>
      </c>
      <c r="I30" s="14"/>
      <c r="J30" s="14"/>
      <c r="K30" s="15"/>
      <c r="L30" s="15"/>
      <c r="M30" s="15">
        <v>13</v>
      </c>
      <c r="N30" s="15">
        <v>4</v>
      </c>
      <c r="O30" s="15"/>
      <c r="P30" s="15"/>
      <c r="Q30" s="15"/>
      <c r="R30" s="16" t="s">
        <v>22</v>
      </c>
      <c r="S30" s="10" t="s">
        <v>129</v>
      </c>
      <c r="T30" s="17"/>
      <c r="U30" s="18"/>
      <c r="V30" s="19" t="e">
        <f>VLOOKUP(A30,[1]工作表3!R:R,1,0)</f>
        <v>#N/A</v>
      </c>
    </row>
    <row r="31" spans="1:22" ht="18" customHeight="1" x14ac:dyDescent="0.25">
      <c r="A31" s="23" t="s">
        <v>130</v>
      </c>
      <c r="B31" s="10" t="s">
        <v>131</v>
      </c>
      <c r="C31" s="10" t="str">
        <f>VLOOKUP(A31,[1]車輛資料9月更!A:D,4,0)</f>
        <v>陳勇銓</v>
      </c>
      <c r="D31" s="11">
        <f>VLOOKUP(A31,[1]車輛資料9月更!A:F,6,0)</f>
        <v>988180127</v>
      </c>
      <c r="E31" s="10" t="str">
        <f>VLOOKUP(A31,[1]車輛資料9月更!A:B,2,0)</f>
        <v>ATL7169</v>
      </c>
      <c r="F31" s="12" t="s">
        <v>21</v>
      </c>
      <c r="G31" s="13">
        <v>43351</v>
      </c>
      <c r="H31" s="13">
        <v>43351</v>
      </c>
      <c r="I31" s="14">
        <v>43385</v>
      </c>
      <c r="J31" s="14"/>
      <c r="K31" s="15"/>
      <c r="L31" s="15"/>
      <c r="M31" s="15">
        <v>13</v>
      </c>
      <c r="N31" s="15">
        <v>5</v>
      </c>
      <c r="O31" s="15"/>
      <c r="P31" s="15"/>
      <c r="Q31" s="15"/>
      <c r="R31" s="16" t="s">
        <v>27</v>
      </c>
      <c r="S31" s="10" t="s">
        <v>132</v>
      </c>
      <c r="T31" s="17" t="s">
        <v>133</v>
      </c>
      <c r="U31" s="24" t="s">
        <v>134</v>
      </c>
      <c r="V31" s="19" t="e">
        <f>VLOOKUP(A31,[1]工作表3!R:R,1,0)</f>
        <v>#N/A</v>
      </c>
    </row>
    <row r="32" spans="1:22" ht="18" customHeight="1" x14ac:dyDescent="0.25">
      <c r="A32" s="23" t="s">
        <v>135</v>
      </c>
      <c r="B32" s="10" t="s">
        <v>136</v>
      </c>
      <c r="C32" s="10" t="str">
        <f>VLOOKUP(A32,[1]車輛資料9月更!A:D,4,0)</f>
        <v>李沛翰</v>
      </c>
      <c r="D32" s="11">
        <f>VLOOKUP(A32,[1]車輛資料9月更!A:F,6,0)</f>
        <v>922577536</v>
      </c>
      <c r="E32" s="10" t="str">
        <f>VLOOKUP(A32,[1]車輛資料9月更!A:B,2,0)</f>
        <v>ATB8830</v>
      </c>
      <c r="F32" s="12" t="s">
        <v>137</v>
      </c>
      <c r="G32" s="13">
        <v>43351</v>
      </c>
      <c r="H32" s="13">
        <v>43351</v>
      </c>
      <c r="I32" s="14"/>
      <c r="J32" s="14"/>
      <c r="K32" s="15"/>
      <c r="L32" s="15"/>
      <c r="M32" s="15">
        <v>13</v>
      </c>
      <c r="N32" s="15">
        <v>3</v>
      </c>
      <c r="O32" s="15"/>
      <c r="P32" s="15"/>
      <c r="Q32" s="15"/>
      <c r="R32" s="16" t="s">
        <v>64</v>
      </c>
      <c r="S32" s="10" t="s">
        <v>138</v>
      </c>
      <c r="T32" s="17" t="s">
        <v>139</v>
      </c>
      <c r="U32" s="18"/>
      <c r="V32" s="19" t="e">
        <f>VLOOKUP(A32,[1]工作表3!R:R,1,0)</f>
        <v>#N/A</v>
      </c>
    </row>
    <row r="33" spans="1:22" ht="18" customHeight="1" x14ac:dyDescent="0.25">
      <c r="A33" s="23" t="s">
        <v>140</v>
      </c>
      <c r="B33" s="10" t="s">
        <v>141</v>
      </c>
      <c r="C33" s="10" t="str">
        <f>VLOOKUP(A33,[1]車輛資料9月更!A:D,4,0)</f>
        <v>李傳侯</v>
      </c>
      <c r="D33" s="11">
        <f>VLOOKUP(A33,[1]車輛資料9月更!A:F,6,0)</f>
        <v>913310939</v>
      </c>
      <c r="E33" s="10" t="str">
        <f>VLOOKUP(A33,[1]車輛資料9月更!A:B,2,0)</f>
        <v>ARL5201</v>
      </c>
      <c r="F33" s="12" t="s">
        <v>68</v>
      </c>
      <c r="G33" s="13">
        <v>43351</v>
      </c>
      <c r="H33" s="13">
        <v>43351</v>
      </c>
      <c r="I33" s="14"/>
      <c r="J33" s="14"/>
      <c r="K33" s="15"/>
      <c r="L33" s="15"/>
      <c r="M33" s="15">
        <v>13</v>
      </c>
      <c r="N33" s="15">
        <v>3</v>
      </c>
      <c r="O33" s="15"/>
      <c r="P33" s="15"/>
      <c r="Q33" s="15"/>
      <c r="R33" s="16" t="s">
        <v>142</v>
      </c>
      <c r="S33" s="10" t="s">
        <v>143</v>
      </c>
      <c r="T33" s="17" t="s">
        <v>139</v>
      </c>
      <c r="U33" s="18"/>
      <c r="V33" s="19" t="e">
        <f>VLOOKUP(A33,[1]工作表3!R:R,1,0)</f>
        <v>#N/A</v>
      </c>
    </row>
    <row r="34" spans="1:22" ht="18" customHeight="1" x14ac:dyDescent="0.25">
      <c r="A34" s="23" t="s">
        <v>144</v>
      </c>
      <c r="B34" s="10" t="s">
        <v>145</v>
      </c>
      <c r="C34" s="10" t="str">
        <f>VLOOKUP(A34,[1]車輛資料9月更!A:D,4,0)</f>
        <v>德承建設有限公司張守輝</v>
      </c>
      <c r="D34" s="11">
        <f>VLOOKUP(A34,[1]車輛資料9月更!A:F,6,0)</f>
        <v>919322950</v>
      </c>
      <c r="E34" s="10" t="str">
        <f>VLOOKUP(A34,[1]車輛資料9月更!A:B,2,0)</f>
        <v>ASG6839</v>
      </c>
      <c r="F34" s="12" t="s">
        <v>146</v>
      </c>
      <c r="G34" s="13">
        <v>43351</v>
      </c>
      <c r="H34" s="13">
        <v>43351</v>
      </c>
      <c r="I34" s="14"/>
      <c r="J34" s="14"/>
      <c r="K34" s="15"/>
      <c r="L34" s="15"/>
      <c r="M34" s="15">
        <v>13</v>
      </c>
      <c r="N34" s="15">
        <v>2</v>
      </c>
      <c r="O34" s="15"/>
      <c r="P34" s="15"/>
      <c r="Q34" s="15"/>
      <c r="R34" s="16" t="s">
        <v>27</v>
      </c>
      <c r="S34" s="10" t="s">
        <v>147</v>
      </c>
      <c r="T34" s="17"/>
      <c r="U34" s="18"/>
      <c r="V34" s="19" t="e">
        <f>VLOOKUP(A34,[1]工作表3!R:R,1,0)</f>
        <v>#N/A</v>
      </c>
    </row>
    <row r="35" spans="1:22" ht="18" customHeight="1" x14ac:dyDescent="0.25">
      <c r="A35" s="23" t="s">
        <v>148</v>
      </c>
      <c r="B35" s="10" t="s">
        <v>149</v>
      </c>
      <c r="C35" s="10" t="str">
        <f>VLOOKUP(A35,[1]車輛資料9月更!A:D,4,0)</f>
        <v>沈龍庭</v>
      </c>
      <c r="D35" s="11">
        <f>VLOOKUP(A35,[1]車輛資料9月更!A:F,6,0)</f>
        <v>989780000</v>
      </c>
      <c r="E35" s="10" t="str">
        <f>VLOOKUP(A35,[1]車輛資料9月更!A:B,2,0)</f>
        <v>ARG0528</v>
      </c>
      <c r="F35" s="12" t="s">
        <v>150</v>
      </c>
      <c r="G35" s="13">
        <v>43351</v>
      </c>
      <c r="H35" s="13">
        <v>43351</v>
      </c>
      <c r="I35" s="14">
        <v>43385</v>
      </c>
      <c r="J35" s="14"/>
      <c r="K35" s="15"/>
      <c r="L35" s="15"/>
      <c r="M35" s="15">
        <v>13</v>
      </c>
      <c r="N35" s="15">
        <v>5</v>
      </c>
      <c r="O35" s="15"/>
      <c r="P35" s="15"/>
      <c r="Q35" s="15"/>
      <c r="R35" s="16" t="s">
        <v>102</v>
      </c>
      <c r="S35" s="10" t="s">
        <v>151</v>
      </c>
      <c r="T35" s="17" t="s">
        <v>133</v>
      </c>
      <c r="U35" s="18"/>
      <c r="V35" s="19" t="e">
        <f>VLOOKUP(A35,[1]工作表3!R:R,1,0)</f>
        <v>#N/A</v>
      </c>
    </row>
    <row r="36" spans="1:22" ht="18" customHeight="1" x14ac:dyDescent="0.25">
      <c r="A36" s="23" t="s">
        <v>152</v>
      </c>
      <c r="B36" s="10" t="s">
        <v>153</v>
      </c>
      <c r="C36" s="10" t="str">
        <f>VLOOKUP(A36,[1]車輛資料9月更!A:D,4,0)</f>
        <v>許哲維</v>
      </c>
      <c r="D36" s="11">
        <f>VLOOKUP(A36,[1]車輛資料9月更!A:F,6,0)</f>
        <v>958721828</v>
      </c>
      <c r="E36" s="10" t="str">
        <f>VLOOKUP(A36,[1]車輛資料9月更!A:B,2,0)</f>
        <v>ATQ8990</v>
      </c>
      <c r="F36" s="12" t="s">
        <v>150</v>
      </c>
      <c r="G36" s="13">
        <v>43351</v>
      </c>
      <c r="H36" s="13">
        <v>43351</v>
      </c>
      <c r="I36" s="14"/>
      <c r="J36" s="14"/>
      <c r="K36" s="15"/>
      <c r="L36" s="15"/>
      <c r="M36" s="15">
        <v>13</v>
      </c>
      <c r="N36" s="15">
        <v>3</v>
      </c>
      <c r="O36" s="15"/>
      <c r="P36" s="15"/>
      <c r="Q36" s="15"/>
      <c r="R36" s="16" t="s">
        <v>27</v>
      </c>
      <c r="S36" s="10" t="s">
        <v>154</v>
      </c>
      <c r="T36" s="17"/>
      <c r="U36" s="18"/>
      <c r="V36" s="19" t="e">
        <f>VLOOKUP(A36,[1]工作表3!R:R,1,0)</f>
        <v>#N/A</v>
      </c>
    </row>
    <row r="37" spans="1:22" ht="18" customHeight="1" x14ac:dyDescent="0.25">
      <c r="A37" s="23" t="s">
        <v>155</v>
      </c>
      <c r="B37" s="10" t="s">
        <v>156</v>
      </c>
      <c r="C37" s="10" t="str">
        <f>VLOOKUP(A37,[1]車輛資料9月更!A:D,4,0)</f>
        <v>張進聰</v>
      </c>
      <c r="D37" s="11">
        <f>VLOOKUP(A37,[1]車輛資料9月更!A:F,6,0)</f>
        <v>936324247</v>
      </c>
      <c r="E37" s="10" t="str">
        <f>VLOOKUP(A37,[1]車輛資料9月更!A:B,2,0)</f>
        <v>ANW1126</v>
      </c>
      <c r="F37" s="12" t="s">
        <v>150</v>
      </c>
      <c r="G37" s="13">
        <v>43351</v>
      </c>
      <c r="H37" s="13">
        <v>43351</v>
      </c>
      <c r="I37" s="14"/>
      <c r="J37" s="14"/>
      <c r="K37" s="15"/>
      <c r="L37" s="15"/>
      <c r="M37" s="15">
        <v>13</v>
      </c>
      <c r="N37" s="15">
        <v>2</v>
      </c>
      <c r="O37" s="15"/>
      <c r="P37" s="15"/>
      <c r="Q37" s="15"/>
      <c r="R37" s="16" t="s">
        <v>102</v>
      </c>
      <c r="S37" s="10" t="s">
        <v>157</v>
      </c>
      <c r="T37" s="17"/>
      <c r="U37" s="18"/>
      <c r="V37" s="19" t="e">
        <f>VLOOKUP(A37,[1]工作表3!R:R,1,0)</f>
        <v>#N/A</v>
      </c>
    </row>
    <row r="38" spans="1:22" ht="18" customHeight="1" x14ac:dyDescent="0.25">
      <c r="A38" s="23" t="s">
        <v>158</v>
      </c>
      <c r="B38" s="10" t="s">
        <v>159</v>
      </c>
      <c r="C38" s="10" t="str">
        <f>VLOOKUP(A38,[1]車輛資料9月更!A:D,4,0)</f>
        <v>黃琪</v>
      </c>
      <c r="D38" s="11">
        <f>VLOOKUP(A38,[1]車輛資料9月更!A:F,6,0)</f>
        <v>932033722</v>
      </c>
      <c r="E38" s="10" t="str">
        <f>VLOOKUP(A38,[1]車輛資料9月更!A:B,2,0)</f>
        <v>ATN2672</v>
      </c>
      <c r="F38" s="12" t="s">
        <v>150</v>
      </c>
      <c r="G38" s="13">
        <v>43351</v>
      </c>
      <c r="H38" s="13">
        <v>43351</v>
      </c>
      <c r="I38" s="14"/>
      <c r="J38" s="14"/>
      <c r="K38" s="15"/>
      <c r="L38" s="15"/>
      <c r="M38" s="15">
        <v>13</v>
      </c>
      <c r="N38" s="15">
        <v>2</v>
      </c>
      <c r="O38" s="15"/>
      <c r="P38" s="15"/>
      <c r="Q38" s="15"/>
      <c r="R38" s="16" t="s">
        <v>107</v>
      </c>
      <c r="S38" s="10" t="s">
        <v>160</v>
      </c>
      <c r="T38" s="17"/>
      <c r="U38" s="18"/>
      <c r="V38" s="19" t="e">
        <f>VLOOKUP(A38,[1]工作表3!R:R,1,0)</f>
        <v>#N/A</v>
      </c>
    </row>
    <row r="39" spans="1:22" ht="18" customHeight="1" x14ac:dyDescent="0.25">
      <c r="A39" s="23" t="s">
        <v>161</v>
      </c>
      <c r="B39" s="10" t="s">
        <v>162</v>
      </c>
      <c r="C39" s="10" t="str">
        <f>VLOOKUP(A39,[1]車輛資料9月更!A:D,4,0)</f>
        <v>賴振宏</v>
      </c>
      <c r="D39" s="11">
        <f>VLOOKUP(A39,[1]車輛資料9月更!A:F,6,0)</f>
        <v>960550425</v>
      </c>
      <c r="E39" s="10" t="str">
        <f>VLOOKUP(A39,[1]車輛資料9月更!A:B,2,0)</f>
        <v>ARG1938</v>
      </c>
      <c r="F39" s="12" t="s">
        <v>150</v>
      </c>
      <c r="G39" s="13">
        <v>43351</v>
      </c>
      <c r="H39" s="13">
        <v>43351</v>
      </c>
      <c r="I39" s="14"/>
      <c r="J39" s="14"/>
      <c r="K39" s="15"/>
      <c r="L39" s="15"/>
      <c r="M39" s="15">
        <v>13</v>
      </c>
      <c r="N39" s="15">
        <v>2</v>
      </c>
      <c r="O39" s="15"/>
      <c r="P39" s="15"/>
      <c r="Q39" s="15"/>
      <c r="R39" s="16" t="s">
        <v>22</v>
      </c>
      <c r="S39" s="10" t="s">
        <v>163</v>
      </c>
      <c r="T39" s="17"/>
      <c r="U39" s="18"/>
      <c r="V39" s="19" t="e">
        <f>VLOOKUP(A39,[1]工作表3!R:R,1,0)</f>
        <v>#N/A</v>
      </c>
    </row>
    <row r="40" spans="1:22" ht="18" customHeight="1" x14ac:dyDescent="0.25">
      <c r="A40" s="23" t="s">
        <v>164</v>
      </c>
      <c r="B40" s="10" t="s">
        <v>165</v>
      </c>
      <c r="C40" s="10" t="str">
        <f>VLOOKUP(A40,[1]車輛資料9月更!A:D,4,0)</f>
        <v>周添銘</v>
      </c>
      <c r="D40" s="11">
        <f>VLOOKUP(A40,[1]車輛資料9月更!A:F,6,0)</f>
        <v>939888612</v>
      </c>
      <c r="E40" s="10" t="str">
        <f>VLOOKUP(A40,[1]車輛資料9月更!A:B,2,0)</f>
        <v>ATG6616</v>
      </c>
      <c r="F40" s="12" t="s">
        <v>150</v>
      </c>
      <c r="G40" s="13">
        <v>43351</v>
      </c>
      <c r="H40" s="13">
        <v>43351</v>
      </c>
      <c r="I40" s="14">
        <v>43385</v>
      </c>
      <c r="J40" s="14"/>
      <c r="K40" s="15"/>
      <c r="L40" s="15"/>
      <c r="M40" s="15">
        <v>13</v>
      </c>
      <c r="N40" s="15">
        <v>2</v>
      </c>
      <c r="O40" s="15"/>
      <c r="P40" s="15"/>
      <c r="Q40" s="15"/>
      <c r="R40" s="16" t="s">
        <v>166</v>
      </c>
      <c r="S40" s="10" t="s">
        <v>167</v>
      </c>
      <c r="T40" s="17" t="s">
        <v>29</v>
      </c>
      <c r="U40" s="25">
        <v>43384</v>
      </c>
      <c r="V40" s="19" t="str">
        <f>VLOOKUP(A40,[1]工作表3!R:R,1,0)</f>
        <v>EC74549</v>
      </c>
    </row>
    <row r="41" spans="1:22" ht="18" customHeight="1" x14ac:dyDescent="0.25">
      <c r="A41" s="23" t="s">
        <v>168</v>
      </c>
      <c r="B41" s="10" t="s">
        <v>169</v>
      </c>
      <c r="C41" s="10" t="str">
        <f>VLOOKUP(A41,[1]車輛資料9月更!A:D,4,0)</f>
        <v>聯合財信資產管理(股)-財盟謝靜儀</v>
      </c>
      <c r="D41" s="11">
        <f>VLOOKUP(A41,[1]車輛資料9月更!A:F,6,0)</f>
        <v>955093676</v>
      </c>
      <c r="E41" s="10" t="str">
        <f>VLOOKUP(A41,[1]車輛資料9月更!A:B,2,0)</f>
        <v>RBT3939</v>
      </c>
      <c r="F41" s="12" t="s">
        <v>150</v>
      </c>
      <c r="G41" s="13">
        <v>43351</v>
      </c>
      <c r="H41" s="13">
        <v>43351</v>
      </c>
      <c r="I41" s="14"/>
      <c r="J41" s="14"/>
      <c r="K41" s="15"/>
      <c r="L41" s="15"/>
      <c r="M41" s="15">
        <v>13</v>
      </c>
      <c r="N41" s="15">
        <v>5</v>
      </c>
      <c r="O41" s="15"/>
      <c r="P41" s="15"/>
      <c r="Q41" s="15"/>
      <c r="R41" s="16" t="s">
        <v>170</v>
      </c>
      <c r="S41" s="10" t="s">
        <v>171</v>
      </c>
      <c r="T41" s="17"/>
      <c r="U41" s="18"/>
      <c r="V41" s="19" t="e">
        <f>VLOOKUP(A41,[1]工作表3!R:R,1,0)</f>
        <v>#N/A</v>
      </c>
    </row>
    <row r="42" spans="1:22" ht="18" customHeight="1" x14ac:dyDescent="0.25">
      <c r="A42" s="23" t="s">
        <v>172</v>
      </c>
      <c r="B42" s="10" t="s">
        <v>173</v>
      </c>
      <c r="C42" s="10" t="str">
        <f>VLOOKUP(A42,[1]車輛資料9月更!A:D,4,0)</f>
        <v>鉑德汽車股份有限公司吳佳翰</v>
      </c>
      <c r="D42" s="11">
        <f>VLOOKUP(A42,[1]車輛資料9月更!A:F,6,0)</f>
        <v>921282497</v>
      </c>
      <c r="E42" s="10" t="str">
        <f>VLOOKUP(A42,[1]車輛資料9月更!A:B,2,0)</f>
        <v>ATG2171</v>
      </c>
      <c r="F42" s="12" t="s">
        <v>150</v>
      </c>
      <c r="G42" s="13">
        <v>43351</v>
      </c>
      <c r="H42" s="13">
        <v>43351</v>
      </c>
      <c r="I42" s="14"/>
      <c r="J42" s="14"/>
      <c r="K42" s="15"/>
      <c r="L42" s="15"/>
      <c r="M42" s="15">
        <v>13</v>
      </c>
      <c r="N42" s="15">
        <v>4</v>
      </c>
      <c r="O42" s="15"/>
      <c r="P42" s="15"/>
      <c r="Q42" s="15"/>
      <c r="R42" s="16" t="s">
        <v>174</v>
      </c>
      <c r="S42" s="10" t="s">
        <v>175</v>
      </c>
      <c r="T42" s="17"/>
      <c r="U42" s="18"/>
      <c r="V42" s="19" t="e">
        <f>VLOOKUP(A42,[1]工作表3!R:R,1,0)</f>
        <v>#N/A</v>
      </c>
    </row>
    <row r="43" spans="1:22" ht="18" customHeight="1" x14ac:dyDescent="0.25">
      <c r="A43" s="23" t="s">
        <v>176</v>
      </c>
      <c r="B43" s="10" t="s">
        <v>177</v>
      </c>
      <c r="C43" s="10" t="str">
        <f>VLOOKUP(A43,[1]車輛資料9月更!A:D,4,0)</f>
        <v>永弘投資有限公司-格上林隆輝</v>
      </c>
      <c r="D43" s="11">
        <f>VLOOKUP(A43,[1]車輛資料9月更!A:F,6,0)</f>
        <v>913636767</v>
      </c>
      <c r="E43" s="10" t="str">
        <f>VLOOKUP(A43,[1]車輛資料9月更!A:B,2,0)</f>
        <v>RBZ3218</v>
      </c>
      <c r="F43" s="12" t="s">
        <v>150</v>
      </c>
      <c r="G43" s="13">
        <v>43351</v>
      </c>
      <c r="H43" s="13">
        <v>43351</v>
      </c>
      <c r="I43" s="14"/>
      <c r="J43" s="14"/>
      <c r="K43" s="15"/>
      <c r="L43" s="15"/>
      <c r="M43" s="15">
        <v>13</v>
      </c>
      <c r="N43" s="15">
        <v>3</v>
      </c>
      <c r="O43" s="15"/>
      <c r="P43" s="15"/>
      <c r="Q43" s="15"/>
      <c r="R43" s="16" t="s">
        <v>166</v>
      </c>
      <c r="S43" s="10" t="s">
        <v>178</v>
      </c>
      <c r="T43" s="17" t="s">
        <v>179</v>
      </c>
      <c r="U43" s="18" t="s">
        <v>180</v>
      </c>
      <c r="V43" s="19" t="e">
        <f>VLOOKUP(A43,[1]工作表3!R:R,1,0)</f>
        <v>#N/A</v>
      </c>
    </row>
    <row r="44" spans="1:22" ht="18" customHeight="1" x14ac:dyDescent="0.25">
      <c r="A44" s="23" t="s">
        <v>181</v>
      </c>
      <c r="B44" s="10" t="s">
        <v>182</v>
      </c>
      <c r="C44" s="10" t="str">
        <f>VLOOKUP(A44,[1]車輛資料9月更!A:D,4,0)</f>
        <v>池政洲</v>
      </c>
      <c r="D44" s="11">
        <f>VLOOKUP(A44,[1]車輛資料9月更!A:F,6,0)</f>
        <v>963085422</v>
      </c>
      <c r="E44" s="10" t="str">
        <f>VLOOKUP(A44,[1]車輛資料9月更!A:B,2,0)</f>
        <v>APM9599</v>
      </c>
      <c r="F44" s="12" t="s">
        <v>150</v>
      </c>
      <c r="G44" s="13">
        <v>43351</v>
      </c>
      <c r="H44" s="13">
        <v>43351</v>
      </c>
      <c r="I44" s="14"/>
      <c r="J44" s="14"/>
      <c r="K44" s="15"/>
      <c r="L44" s="15"/>
      <c r="M44" s="15">
        <v>13</v>
      </c>
      <c r="N44" s="15">
        <v>3</v>
      </c>
      <c r="O44" s="15"/>
      <c r="P44" s="15"/>
      <c r="Q44" s="15"/>
      <c r="R44" s="16" t="s">
        <v>22</v>
      </c>
      <c r="S44" s="10" t="s">
        <v>183</v>
      </c>
      <c r="T44" s="17" t="s">
        <v>184</v>
      </c>
      <c r="U44" s="18" t="s">
        <v>185</v>
      </c>
      <c r="V44" s="19" t="e">
        <f>VLOOKUP(A44,[1]工作表3!R:R,1,0)</f>
        <v>#N/A</v>
      </c>
    </row>
    <row r="45" spans="1:22" ht="18" customHeight="1" x14ac:dyDescent="0.25">
      <c r="A45" s="23" t="s">
        <v>186</v>
      </c>
      <c r="B45" s="10" t="s">
        <v>187</v>
      </c>
      <c r="C45" s="10" t="str">
        <f>VLOOKUP(A45,[1]車輛資料9月更!A:D,4,0)</f>
        <v>億光電子工業(股)-日盛租賃周東鵬</v>
      </c>
      <c r="D45" s="11">
        <f>VLOOKUP(A45,[1]車輛資料9月更!A:F,6,0)</f>
        <v>972571858</v>
      </c>
      <c r="E45" s="10" t="str">
        <f>VLOOKUP(A45,[1]車輛資料9月更!A:B,2,0)</f>
        <v>RBP2002</v>
      </c>
      <c r="F45" s="12" t="s">
        <v>150</v>
      </c>
      <c r="G45" s="13">
        <v>43351</v>
      </c>
      <c r="H45" s="13">
        <v>43351</v>
      </c>
      <c r="I45" s="14"/>
      <c r="J45" s="14"/>
      <c r="K45" s="15"/>
      <c r="L45" s="15"/>
      <c r="M45" s="15">
        <v>13</v>
      </c>
      <c r="N45" s="15">
        <v>3</v>
      </c>
      <c r="O45" s="15"/>
      <c r="P45" s="15"/>
      <c r="Q45" s="15"/>
      <c r="R45" s="16" t="s">
        <v>188</v>
      </c>
      <c r="S45" s="10" t="s">
        <v>189</v>
      </c>
      <c r="T45" s="17" t="s">
        <v>190</v>
      </c>
      <c r="U45" s="18" t="s">
        <v>185</v>
      </c>
      <c r="V45" s="19" t="e">
        <f>VLOOKUP(A45,[1]工作表3!R:R,1,0)</f>
        <v>#N/A</v>
      </c>
    </row>
    <row r="46" spans="1:22" ht="18" customHeight="1" x14ac:dyDescent="0.25">
      <c r="A46" s="23" t="s">
        <v>191</v>
      </c>
      <c r="B46" s="10" t="s">
        <v>192</v>
      </c>
      <c r="C46" s="10" t="str">
        <f>VLOOKUP(A46,[1]車輛資料9月更!A:D,4,0)</f>
        <v>仲泰祥國際開發有限公司-財盟宋金龍</v>
      </c>
      <c r="D46" s="11">
        <f>VLOOKUP(A46,[1]車輛資料9月更!A:F,6,0)</f>
        <v>928115413</v>
      </c>
      <c r="E46" s="10" t="str">
        <f>VLOOKUP(A46,[1]車輛資料9月更!A:B,2,0)</f>
        <v>RBN3309</v>
      </c>
      <c r="F46" s="12" t="s">
        <v>150</v>
      </c>
      <c r="G46" s="13">
        <v>43351</v>
      </c>
      <c r="H46" s="13">
        <v>43351</v>
      </c>
      <c r="I46" s="14"/>
      <c r="J46" s="14"/>
      <c r="K46" s="15" t="s">
        <v>58</v>
      </c>
      <c r="L46" s="21">
        <v>43379</v>
      </c>
      <c r="M46" s="15">
        <v>13</v>
      </c>
      <c r="N46" s="15">
        <v>5</v>
      </c>
      <c r="O46" s="15">
        <v>1</v>
      </c>
      <c r="P46" s="15"/>
      <c r="Q46" s="15"/>
      <c r="R46" s="16" t="s">
        <v>22</v>
      </c>
      <c r="S46" s="10" t="s">
        <v>193</v>
      </c>
      <c r="T46" s="17"/>
      <c r="U46" s="18">
        <v>50211</v>
      </c>
      <c r="V46" s="19" t="str">
        <f>VLOOKUP(A46,[1]工作表3!R:R,1,0)</f>
        <v>G407111</v>
      </c>
    </row>
    <row r="47" spans="1:22" ht="18" customHeight="1" x14ac:dyDescent="0.25">
      <c r="A47" s="23" t="s">
        <v>194</v>
      </c>
      <c r="B47" s="10" t="s">
        <v>195</v>
      </c>
      <c r="C47" s="10" t="str">
        <f>VLOOKUP(A47,[1]車輛資料9月更!A:D,4,0)</f>
        <v>黃茂松</v>
      </c>
      <c r="D47" s="11">
        <f>VLOOKUP(A47,[1]車輛資料9月更!A:F,6,0)</f>
        <v>935229100</v>
      </c>
      <c r="E47" s="10" t="str">
        <f>VLOOKUP(A47,[1]車輛資料9月更!A:B,2,0)</f>
        <v>AJJ9393</v>
      </c>
      <c r="F47" s="12" t="s">
        <v>150</v>
      </c>
      <c r="G47" s="13">
        <v>43351</v>
      </c>
      <c r="H47" s="13">
        <v>43351</v>
      </c>
      <c r="I47" s="14"/>
      <c r="J47" s="14"/>
      <c r="K47" s="15"/>
      <c r="L47" s="15"/>
      <c r="M47" s="15">
        <v>13</v>
      </c>
      <c r="N47" s="15">
        <v>3</v>
      </c>
      <c r="O47" s="15"/>
      <c r="P47" s="15"/>
      <c r="Q47" s="15"/>
      <c r="R47" s="16" t="s">
        <v>22</v>
      </c>
      <c r="S47" s="10" t="s">
        <v>196</v>
      </c>
      <c r="T47" s="17" t="s">
        <v>197</v>
      </c>
      <c r="U47" s="18" t="s">
        <v>198</v>
      </c>
      <c r="V47" s="19" t="e">
        <f>VLOOKUP(A47,[1]工作表3!R:R,1,0)</f>
        <v>#N/A</v>
      </c>
    </row>
    <row r="48" spans="1:22" ht="18" customHeight="1" x14ac:dyDescent="0.25">
      <c r="A48" s="23" t="s">
        <v>199</v>
      </c>
      <c r="B48" s="10" t="s">
        <v>200</v>
      </c>
      <c r="C48" s="10" t="e">
        <f>VLOOKUP(A48,[1]車輛資料9月更!A:D,4,0)</f>
        <v>#N/A</v>
      </c>
      <c r="D48" s="11" t="e">
        <f>VLOOKUP(A48,[1]車輛資料9月更!A:F,6,0)</f>
        <v>#N/A</v>
      </c>
      <c r="E48" s="10" t="e">
        <f>VLOOKUP(A48,[1]車輛資料9月更!A:B,2,0)</f>
        <v>#N/A</v>
      </c>
      <c r="F48" s="12" t="s">
        <v>150</v>
      </c>
      <c r="G48" s="13">
        <v>43351</v>
      </c>
      <c r="H48" s="13">
        <v>43351</v>
      </c>
      <c r="I48" s="14"/>
      <c r="J48" s="14"/>
      <c r="K48" s="15"/>
      <c r="L48" s="15"/>
      <c r="M48" s="15">
        <v>13</v>
      </c>
      <c r="N48" s="15">
        <v>3</v>
      </c>
      <c r="O48" s="15"/>
      <c r="P48" s="15"/>
      <c r="Q48" s="15"/>
      <c r="R48" s="16" t="s">
        <v>166</v>
      </c>
      <c r="S48" s="10" t="s">
        <v>201</v>
      </c>
      <c r="T48" s="17" t="s">
        <v>197</v>
      </c>
      <c r="U48" s="18" t="s">
        <v>202</v>
      </c>
      <c r="V48" s="19" t="e">
        <f>VLOOKUP(A48,[1]工作表3!R:R,1,0)</f>
        <v>#N/A</v>
      </c>
    </row>
    <row r="49" spans="1:22" ht="18" customHeight="1" x14ac:dyDescent="0.25">
      <c r="A49" s="23" t="s">
        <v>203</v>
      </c>
      <c r="B49" s="10" t="s">
        <v>204</v>
      </c>
      <c r="C49" s="10" t="str">
        <f>VLOOKUP(A49,[1]車輛資料9月更!A:D,4,0)</f>
        <v>曾盈嘉</v>
      </c>
      <c r="D49" s="11">
        <f>VLOOKUP(A49,[1]車輛資料9月更!A:F,6,0)</f>
        <v>917177055</v>
      </c>
      <c r="E49" s="10" t="str">
        <f>VLOOKUP(A49,[1]車輛資料9月更!A:B,2,0)</f>
        <v>ATG9570</v>
      </c>
      <c r="F49" s="12" t="s">
        <v>150</v>
      </c>
      <c r="G49" s="13">
        <v>43351</v>
      </c>
      <c r="H49" s="13">
        <v>43351</v>
      </c>
      <c r="I49" s="14"/>
      <c r="J49" s="14"/>
      <c r="K49" s="15" t="s">
        <v>58</v>
      </c>
      <c r="L49" s="21">
        <v>43378</v>
      </c>
      <c r="M49" s="15">
        <v>13</v>
      </c>
      <c r="N49" s="15">
        <v>1</v>
      </c>
      <c r="O49" s="15"/>
      <c r="P49" s="15"/>
      <c r="Q49" s="15"/>
      <c r="R49" s="16" t="s">
        <v>166</v>
      </c>
      <c r="S49" s="10" t="s">
        <v>205</v>
      </c>
      <c r="T49" s="17"/>
      <c r="U49" s="18"/>
      <c r="V49" s="19" t="str">
        <f>VLOOKUP(A49,[1]工作表3!R:R,1,0)</f>
        <v>NT25962</v>
      </c>
    </row>
    <row r="50" spans="1:22" ht="18" customHeight="1" x14ac:dyDescent="0.25">
      <c r="A50" s="23" t="s">
        <v>206</v>
      </c>
      <c r="B50" s="10" t="s">
        <v>207</v>
      </c>
      <c r="C50" s="10" t="str">
        <f>VLOOKUP(A50,[1]車輛資料9月更!A:D,4,0)</f>
        <v>朱德偉</v>
      </c>
      <c r="D50" s="11">
        <f>VLOOKUP(A50,[1]車輛資料9月更!A:F,6,0)</f>
        <v>933153565</v>
      </c>
      <c r="E50" s="10" t="str">
        <f>VLOOKUP(A50,[1]車輛資料9月更!A:B,2,0)</f>
        <v>ANV9987</v>
      </c>
      <c r="F50" s="12" t="s">
        <v>150</v>
      </c>
      <c r="G50" s="13">
        <v>43351</v>
      </c>
      <c r="H50" s="13">
        <v>43351</v>
      </c>
      <c r="I50" s="14"/>
      <c r="J50" s="14"/>
      <c r="K50" s="15"/>
      <c r="L50" s="15"/>
      <c r="M50" s="15">
        <v>13</v>
      </c>
      <c r="N50" s="15">
        <v>2</v>
      </c>
      <c r="O50" s="15"/>
      <c r="P50" s="15"/>
      <c r="Q50" s="15"/>
      <c r="R50" s="16" t="s">
        <v>208</v>
      </c>
      <c r="S50" s="10" t="s">
        <v>209</v>
      </c>
      <c r="T50" s="17"/>
      <c r="U50" s="18"/>
      <c r="V50" s="19" t="e">
        <f>VLOOKUP(A50,[1]工作表3!R:R,1,0)</f>
        <v>#N/A</v>
      </c>
    </row>
    <row r="51" spans="1:22" ht="18" customHeight="1" x14ac:dyDescent="0.25">
      <c r="A51" s="23" t="s">
        <v>210</v>
      </c>
      <c r="B51" s="10" t="s">
        <v>211</v>
      </c>
      <c r="C51" s="10" t="str">
        <f>VLOOKUP(A51,[1]車輛資料9月更!A:D,4,0)</f>
        <v>檸檬甜點工作坊-遠銀陳淑貞</v>
      </c>
      <c r="D51" s="11">
        <f>VLOOKUP(A51,[1]車輛資料9月更!A:F,6,0)</f>
        <v>926288344</v>
      </c>
      <c r="E51" s="10" t="str">
        <f>VLOOKUP(A51,[1]車輛資料9月更!A:B,2,0)</f>
        <v>RCD5923</v>
      </c>
      <c r="F51" s="12" t="s">
        <v>146</v>
      </c>
      <c r="G51" s="13">
        <v>43351</v>
      </c>
      <c r="H51" s="13">
        <v>43351</v>
      </c>
      <c r="I51" s="14"/>
      <c r="J51" s="14"/>
      <c r="K51" s="15"/>
      <c r="L51" s="15"/>
      <c r="M51" s="15">
        <v>13</v>
      </c>
      <c r="N51" s="15">
        <v>2</v>
      </c>
      <c r="O51" s="15"/>
      <c r="P51" s="15"/>
      <c r="Q51" s="15"/>
      <c r="R51" s="16" t="s">
        <v>212</v>
      </c>
      <c r="S51" s="10" t="s">
        <v>213</v>
      </c>
      <c r="T51" s="17"/>
      <c r="U51" s="18"/>
      <c r="V51" s="19" t="e">
        <f>VLOOKUP(A51,[1]工作表3!R:R,1,0)</f>
        <v>#N/A</v>
      </c>
    </row>
    <row r="52" spans="1:22" ht="18" customHeight="1" x14ac:dyDescent="0.25">
      <c r="A52" s="23" t="s">
        <v>214</v>
      </c>
      <c r="B52" s="10" t="s">
        <v>215</v>
      </c>
      <c r="C52" s="10" t="str">
        <f>VLOOKUP(A52,[1]車輛資料9月更!A:D,4,0)</f>
        <v>郭紀懋</v>
      </c>
      <c r="D52" s="11">
        <f>VLOOKUP(A52,[1]車輛資料9月更!A:F,6,0)</f>
        <v>918523976</v>
      </c>
      <c r="E52" s="10" t="str">
        <f>VLOOKUP(A52,[1]車輛資料9月更!A:B,2,0)</f>
        <v>ANW6852</v>
      </c>
      <c r="F52" s="12" t="s">
        <v>150</v>
      </c>
      <c r="G52" s="13">
        <v>43351</v>
      </c>
      <c r="H52" s="13">
        <v>43351</v>
      </c>
      <c r="I52" s="14"/>
      <c r="J52" s="14"/>
      <c r="K52" s="15"/>
      <c r="L52" s="15"/>
      <c r="M52" s="15">
        <v>13</v>
      </c>
      <c r="N52" s="15">
        <v>12</v>
      </c>
      <c r="O52" s="15"/>
      <c r="P52" s="15"/>
      <c r="Q52" s="15"/>
      <c r="R52" s="16" t="s">
        <v>166</v>
      </c>
      <c r="S52" s="10" t="s">
        <v>216</v>
      </c>
      <c r="T52" s="17"/>
      <c r="U52" s="18" t="s">
        <v>217</v>
      </c>
      <c r="V52" s="19" t="e">
        <f>VLOOKUP(A52,[1]工作表3!R:R,1,0)</f>
        <v>#N/A</v>
      </c>
    </row>
    <row r="53" spans="1:22" ht="18" customHeight="1" x14ac:dyDescent="0.25">
      <c r="A53" s="23" t="s">
        <v>218</v>
      </c>
      <c r="B53" s="10" t="s">
        <v>219</v>
      </c>
      <c r="C53" s="10" t="str">
        <f>VLOOKUP(A53,[1]車輛資料9月更!A:D,4,0)</f>
        <v>鉑德汽車股份有限公司程柏盛</v>
      </c>
      <c r="D53" s="11">
        <f>VLOOKUP(A53,[1]車輛資料9月更!A:F,6,0)</f>
        <v>936033878</v>
      </c>
      <c r="E53" s="10" t="str">
        <f>VLOOKUP(A53,[1]車輛資料9月更!A:B,2,0)</f>
        <v>G591153</v>
      </c>
      <c r="F53" s="12" t="s">
        <v>150</v>
      </c>
      <c r="G53" s="13">
        <v>43351</v>
      </c>
      <c r="H53" s="13">
        <v>43351</v>
      </c>
      <c r="I53" s="14"/>
      <c r="J53" s="14"/>
      <c r="K53" s="15"/>
      <c r="L53" s="15"/>
      <c r="M53" s="15">
        <v>13</v>
      </c>
      <c r="N53" s="15">
        <v>4</v>
      </c>
      <c r="O53" s="15"/>
      <c r="P53" s="15"/>
      <c r="Q53" s="15"/>
      <c r="R53" s="16" t="s">
        <v>107</v>
      </c>
      <c r="S53" s="10" t="s">
        <v>220</v>
      </c>
      <c r="T53" s="17"/>
      <c r="U53" s="18"/>
      <c r="V53" s="19" t="e">
        <f>VLOOKUP(A53,[1]工作表3!R:R,1,0)</f>
        <v>#N/A</v>
      </c>
    </row>
    <row r="54" spans="1:22" ht="18" customHeight="1" x14ac:dyDescent="0.25">
      <c r="A54" s="23" t="s">
        <v>221</v>
      </c>
      <c r="B54" s="10" t="s">
        <v>222</v>
      </c>
      <c r="C54" s="10" t="str">
        <f>VLOOKUP(A54,[1]車輛資料9月更!A:D,4,0)</f>
        <v>方冠程</v>
      </c>
      <c r="D54" s="11">
        <f>VLOOKUP(A54,[1]車輛資料9月更!A:F,6,0)</f>
        <v>912390181</v>
      </c>
      <c r="E54" s="10" t="str">
        <f>VLOOKUP(A54,[1]車輛資料9月更!A:B,2,0)</f>
        <v>ASX3113</v>
      </c>
      <c r="F54" s="12" t="s">
        <v>150</v>
      </c>
      <c r="G54" s="13">
        <v>43351</v>
      </c>
      <c r="H54" s="13">
        <v>43351</v>
      </c>
      <c r="I54" s="14"/>
      <c r="J54" s="14"/>
      <c r="K54" s="15"/>
      <c r="L54" s="15"/>
      <c r="M54" s="15">
        <v>13</v>
      </c>
      <c r="N54" s="15">
        <v>3</v>
      </c>
      <c r="O54" s="15"/>
      <c r="P54" s="15"/>
      <c r="Q54" s="15"/>
      <c r="R54" s="16" t="s">
        <v>102</v>
      </c>
      <c r="S54" s="10" t="s">
        <v>223</v>
      </c>
      <c r="T54" s="17" t="s">
        <v>104</v>
      </c>
      <c r="U54" s="18"/>
      <c r="V54" s="19" t="e">
        <f>VLOOKUP(A54,[1]工作表3!R:R,1,0)</f>
        <v>#N/A</v>
      </c>
    </row>
    <row r="55" spans="1:22" ht="18" customHeight="1" x14ac:dyDescent="0.25">
      <c r="A55" s="23" t="s">
        <v>224</v>
      </c>
      <c r="B55" s="10" t="s">
        <v>225</v>
      </c>
      <c r="C55" s="10" t="str">
        <f>VLOOKUP(A55,[1]車輛資料9月更!A:D,4,0)</f>
        <v>張鴻誠</v>
      </c>
      <c r="D55" s="11">
        <f>VLOOKUP(A55,[1]車輛資料9月更!A:F,6,0)</f>
        <v>988009404</v>
      </c>
      <c r="E55" s="10" t="str">
        <f>VLOOKUP(A55,[1]車輛資料9月更!A:B,2,0)</f>
        <v>AQX8677</v>
      </c>
      <c r="F55" s="12" t="s">
        <v>150</v>
      </c>
      <c r="G55" s="13">
        <v>43351</v>
      </c>
      <c r="H55" s="13">
        <v>43351</v>
      </c>
      <c r="I55" s="14"/>
      <c r="J55" s="14"/>
      <c r="K55" s="15"/>
      <c r="L55" s="15"/>
      <c r="M55" s="15">
        <v>13</v>
      </c>
      <c r="N55" s="15">
        <v>3</v>
      </c>
      <c r="O55" s="15"/>
      <c r="P55" s="15"/>
      <c r="Q55" s="15"/>
      <c r="R55" s="16" t="s">
        <v>208</v>
      </c>
      <c r="S55" s="10" t="s">
        <v>226</v>
      </c>
      <c r="T55" s="17" t="s">
        <v>179</v>
      </c>
      <c r="U55" s="18" t="s">
        <v>180</v>
      </c>
      <c r="V55" s="19" t="e">
        <f>VLOOKUP(A55,[1]工作表3!R:R,1,0)</f>
        <v>#N/A</v>
      </c>
    </row>
    <row r="56" spans="1:22" ht="18" customHeight="1" x14ac:dyDescent="0.25">
      <c r="A56" s="23" t="s">
        <v>227</v>
      </c>
      <c r="B56" s="10" t="s">
        <v>228</v>
      </c>
      <c r="C56" s="10" t="str">
        <f>VLOOKUP(A56,[1]車輛資料9月更!A:D,4,0)</f>
        <v>張詠閔</v>
      </c>
      <c r="D56" s="11">
        <f>VLOOKUP(A56,[1]車輛資料9月更!A:F,6,0)</f>
        <v>917521111</v>
      </c>
      <c r="E56" s="10" t="str">
        <f>VLOOKUP(A56,[1]車輛資料9月更!A:B,2,0)</f>
        <v>RBE6668</v>
      </c>
      <c r="F56" s="12" t="s">
        <v>229</v>
      </c>
      <c r="G56" s="13">
        <v>43351</v>
      </c>
      <c r="H56" s="13">
        <v>43351</v>
      </c>
      <c r="I56" s="14">
        <v>43385</v>
      </c>
      <c r="J56" s="14"/>
      <c r="K56" s="15"/>
      <c r="L56" s="15"/>
      <c r="M56" s="15">
        <v>13</v>
      </c>
      <c r="N56" s="15">
        <v>5</v>
      </c>
      <c r="O56" s="15"/>
      <c r="P56" s="15"/>
      <c r="Q56" s="15"/>
      <c r="R56" s="16" t="s">
        <v>230</v>
      </c>
      <c r="S56" s="10" t="s">
        <v>231</v>
      </c>
      <c r="T56" s="17" t="s">
        <v>133</v>
      </c>
      <c r="U56" s="18"/>
      <c r="V56" s="19" t="e">
        <f>VLOOKUP(A56,[1]工作表3!R:R,1,0)</f>
        <v>#N/A</v>
      </c>
    </row>
    <row r="57" spans="1:22" ht="18" customHeight="1" x14ac:dyDescent="0.25">
      <c r="A57" s="23" t="s">
        <v>232</v>
      </c>
      <c r="B57" s="10" t="s">
        <v>233</v>
      </c>
      <c r="C57" s="10" t="str">
        <f>VLOOKUP(A57,[1]車輛資料9月更!A:D,4,0)</f>
        <v>張鄭品</v>
      </c>
      <c r="D57" s="11">
        <f>VLOOKUP(A57,[1]車輛資料9月更!A:F,6,0)</f>
        <v>937778399</v>
      </c>
      <c r="E57" s="10" t="str">
        <f>VLOOKUP(A57,[1]車輛資料9月更!A:B,2,0)</f>
        <v>AQX7198</v>
      </c>
      <c r="F57" s="12" t="s">
        <v>150</v>
      </c>
      <c r="G57" s="13">
        <v>43351</v>
      </c>
      <c r="H57" s="13">
        <v>43351</v>
      </c>
      <c r="I57" s="14"/>
      <c r="J57" s="14"/>
      <c r="K57" s="15"/>
      <c r="L57" s="21"/>
      <c r="M57" s="15">
        <v>13</v>
      </c>
      <c r="N57" s="15">
        <v>3</v>
      </c>
      <c r="O57" s="15"/>
      <c r="P57" s="15"/>
      <c r="Q57" s="15"/>
      <c r="R57" s="16" t="s">
        <v>107</v>
      </c>
      <c r="S57" s="10" t="s">
        <v>234</v>
      </c>
      <c r="T57" s="17" t="s">
        <v>179</v>
      </c>
      <c r="U57" s="18" t="s">
        <v>235</v>
      </c>
      <c r="V57" s="19" t="e">
        <f>VLOOKUP(A57,[1]工作表3!R:R,1,0)</f>
        <v>#N/A</v>
      </c>
    </row>
    <row r="58" spans="1:22" ht="18" customHeight="1" x14ac:dyDescent="0.25">
      <c r="A58" s="23" t="s">
        <v>236</v>
      </c>
      <c r="B58" s="10" t="s">
        <v>237</v>
      </c>
      <c r="C58" s="10" t="str">
        <f>VLOOKUP(A58,[1]車輛資料9月更!A:D,4,0)</f>
        <v>吳耀光</v>
      </c>
      <c r="D58" s="11">
        <f>VLOOKUP(A58,[1]車輛資料9月更!A:F,6,0)</f>
        <v>919924131</v>
      </c>
      <c r="E58" s="10" t="str">
        <f>VLOOKUP(A58,[1]車輛資料9月更!A:B,2,0)</f>
        <v>ATG9128</v>
      </c>
      <c r="F58" s="12" t="s">
        <v>238</v>
      </c>
      <c r="G58" s="13">
        <v>43351</v>
      </c>
      <c r="H58" s="13">
        <v>43351</v>
      </c>
      <c r="I58" s="14"/>
      <c r="J58" s="14"/>
      <c r="K58" s="15"/>
      <c r="L58" s="21"/>
      <c r="M58" s="15">
        <v>13</v>
      </c>
      <c r="N58" s="15">
        <v>2</v>
      </c>
      <c r="O58" s="15"/>
      <c r="P58" s="15"/>
      <c r="Q58" s="15"/>
      <c r="R58" s="16" t="s">
        <v>239</v>
      </c>
      <c r="S58" s="10" t="s">
        <v>240</v>
      </c>
      <c r="T58" s="17"/>
      <c r="U58" s="18"/>
      <c r="V58" s="19" t="e">
        <f>VLOOKUP(A58,[1]工作表3!R:R,1,0)</f>
        <v>#N/A</v>
      </c>
    </row>
    <row r="59" spans="1:22" ht="18" customHeight="1" x14ac:dyDescent="0.25">
      <c r="A59" s="23" t="s">
        <v>241</v>
      </c>
      <c r="B59" s="10" t="s">
        <v>242</v>
      </c>
      <c r="C59" s="10" t="str">
        <f>VLOOKUP(A59,[1]車輛資料9月更!A:D,4,0)</f>
        <v>陳清源</v>
      </c>
      <c r="D59" s="11">
        <f>VLOOKUP(A59,[1]車輛資料9月更!A:F,6,0)</f>
        <v>988208527</v>
      </c>
      <c r="E59" s="10" t="str">
        <f>VLOOKUP(A59,[1]車輛資料9月更!A:B,2,0)</f>
        <v>ANW2797</v>
      </c>
      <c r="F59" s="12" t="s">
        <v>150</v>
      </c>
      <c r="G59" s="13">
        <v>43351</v>
      </c>
      <c r="H59" s="13">
        <v>43351</v>
      </c>
      <c r="I59" s="14"/>
      <c r="J59" s="14"/>
      <c r="K59" s="15"/>
      <c r="L59" s="21"/>
      <c r="M59" s="15">
        <v>13</v>
      </c>
      <c r="N59" s="15">
        <v>2</v>
      </c>
      <c r="O59" s="15"/>
      <c r="P59" s="15"/>
      <c r="Q59" s="15"/>
      <c r="R59" s="16" t="s">
        <v>243</v>
      </c>
      <c r="S59" s="10" t="s">
        <v>244</v>
      </c>
      <c r="T59" s="17"/>
      <c r="U59" s="18"/>
      <c r="V59" s="19" t="e">
        <f>VLOOKUP(A59,[1]工作表3!R:R,1,0)</f>
        <v>#N/A</v>
      </c>
    </row>
    <row r="60" spans="1:22" ht="18" customHeight="1" x14ac:dyDescent="0.25">
      <c r="A60" s="23" t="s">
        <v>245</v>
      </c>
      <c r="B60" s="10" t="s">
        <v>246</v>
      </c>
      <c r="C60" s="10" t="str">
        <f>VLOOKUP(A60,[1]車輛資料9月更!A:D,4,0)</f>
        <v>林道隆</v>
      </c>
      <c r="D60" s="11">
        <f>VLOOKUP(A60,[1]車輛資料9月更!A:F,6,0)</f>
        <v>917090881</v>
      </c>
      <c r="E60" s="10" t="str">
        <f>VLOOKUP(A60,[1]車輛資料9月更!A:B,2,0)</f>
        <v>ASK0616</v>
      </c>
      <c r="F60" s="12" t="s">
        <v>150</v>
      </c>
      <c r="G60" s="13">
        <v>43351</v>
      </c>
      <c r="H60" s="13">
        <v>43351</v>
      </c>
      <c r="I60" s="14"/>
      <c r="J60" s="14"/>
      <c r="K60" s="15" t="s">
        <v>58</v>
      </c>
      <c r="L60" s="21">
        <v>43356</v>
      </c>
      <c r="M60" s="15">
        <v>13</v>
      </c>
      <c r="N60" s="15">
        <v>4</v>
      </c>
      <c r="O60" s="15">
        <v>1</v>
      </c>
      <c r="P60" s="15"/>
      <c r="Q60" s="15"/>
      <c r="R60" s="16" t="s">
        <v>107</v>
      </c>
      <c r="S60" s="10" t="s">
        <v>247</v>
      </c>
      <c r="T60" s="17"/>
      <c r="U60" s="18"/>
      <c r="V60" s="19" t="e">
        <f>VLOOKUP(A60,[1]工作表3!R:R,1,0)</f>
        <v>#N/A</v>
      </c>
    </row>
    <row r="61" spans="1:22" ht="18" customHeight="1" x14ac:dyDescent="0.25">
      <c r="A61" s="23" t="s">
        <v>248</v>
      </c>
      <c r="B61" s="10" t="s">
        <v>249</v>
      </c>
      <c r="C61" s="10" t="str">
        <f>VLOOKUP(A61,[1]車輛資料9月更!A:D,4,0)</f>
        <v>黃月鳳</v>
      </c>
      <c r="D61" s="11">
        <f>VLOOKUP(A61,[1]車輛資料9月更!A:F,6,0)</f>
        <v>912246488</v>
      </c>
      <c r="E61" s="10" t="str">
        <f>VLOOKUP(A61,[1]車輛資料9月更!A:B,2,0)</f>
        <v>ATG6325</v>
      </c>
      <c r="F61" s="12" t="s">
        <v>150</v>
      </c>
      <c r="G61" s="13">
        <v>43351</v>
      </c>
      <c r="H61" s="13">
        <v>43351</v>
      </c>
      <c r="I61" s="14"/>
      <c r="J61" s="14"/>
      <c r="K61" s="15"/>
      <c r="L61" s="21"/>
      <c r="M61" s="15">
        <v>13</v>
      </c>
      <c r="N61" s="15">
        <v>2</v>
      </c>
      <c r="O61" s="15"/>
      <c r="P61" s="15"/>
      <c r="Q61" s="15"/>
      <c r="R61" s="16" t="s">
        <v>166</v>
      </c>
      <c r="S61" s="10" t="s">
        <v>250</v>
      </c>
      <c r="T61" s="17"/>
      <c r="U61" s="18"/>
      <c r="V61" s="19" t="e">
        <f>VLOOKUP(A61,[1]工作表3!R:R,1,0)</f>
        <v>#N/A</v>
      </c>
    </row>
    <row r="62" spans="1:22" s="26" customFormat="1" ht="18" customHeight="1" x14ac:dyDescent="0.25">
      <c r="A62" s="23" t="s">
        <v>251</v>
      </c>
      <c r="B62" s="10" t="s">
        <v>252</v>
      </c>
      <c r="C62" s="10" t="str">
        <f>VLOOKUP(A62,[1]車輛資料9月更!A:D,4,0)</f>
        <v>一寬國際股份有限公司李秀毓</v>
      </c>
      <c r="D62" s="11">
        <f>VLOOKUP(A62,[1]車輛資料9月更!A:F,6,0)</f>
        <v>936090507</v>
      </c>
      <c r="E62" s="10" t="str">
        <f>VLOOKUP(A62,[1]車輛資料9月更!A:B,2,0)</f>
        <v>RBM9839</v>
      </c>
      <c r="F62" s="12" t="s">
        <v>150</v>
      </c>
      <c r="G62" s="13">
        <v>43351</v>
      </c>
      <c r="H62" s="13">
        <v>43351</v>
      </c>
      <c r="I62" s="14">
        <v>43385</v>
      </c>
      <c r="J62" s="14"/>
      <c r="K62" s="15"/>
      <c r="L62" s="21"/>
      <c r="M62" s="15">
        <v>13</v>
      </c>
      <c r="N62" s="15">
        <v>2</v>
      </c>
      <c r="O62" s="15"/>
      <c r="P62" s="15"/>
      <c r="Q62" s="15"/>
      <c r="R62" s="16" t="s">
        <v>102</v>
      </c>
      <c r="S62" s="10" t="s">
        <v>253</v>
      </c>
      <c r="T62" s="17" t="s">
        <v>29</v>
      </c>
      <c r="U62" s="25">
        <v>43376</v>
      </c>
      <c r="V62" s="19" t="str">
        <f>VLOOKUP(A62,[1]工作表3!R:R,1,0)</f>
        <v>G682915</v>
      </c>
    </row>
    <row r="63" spans="1:22" ht="18" customHeight="1" x14ac:dyDescent="0.25">
      <c r="A63" s="10" t="s">
        <v>254</v>
      </c>
      <c r="B63" s="10" t="s">
        <v>255</v>
      </c>
      <c r="C63" s="10" t="str">
        <f>VLOOKUP(A63,[1]車輛資料9月更!A:D,4,0)</f>
        <v>陳玉鳳</v>
      </c>
      <c r="D63" s="11">
        <f>VLOOKUP(A63,[1]車輛資料9月更!A:F,6,0)</f>
        <v>919938927</v>
      </c>
      <c r="E63" s="10" t="str">
        <f>VLOOKUP(A63,[1]車輛資料9月更!A:B,2,0)</f>
        <v>AKC8799</v>
      </c>
      <c r="F63" s="12" t="s">
        <v>150</v>
      </c>
      <c r="G63" s="13">
        <v>43351</v>
      </c>
      <c r="H63" s="13">
        <v>43351</v>
      </c>
      <c r="I63" s="14"/>
      <c r="J63" s="14"/>
      <c r="K63" s="15"/>
      <c r="L63" s="21"/>
      <c r="M63" s="15">
        <v>13</v>
      </c>
      <c r="N63" s="15">
        <v>4</v>
      </c>
      <c r="O63" s="15"/>
      <c r="P63" s="15"/>
      <c r="Q63" s="15"/>
      <c r="R63" s="16" t="s">
        <v>166</v>
      </c>
      <c r="S63" s="10" t="s">
        <v>256</v>
      </c>
      <c r="T63" s="17"/>
      <c r="U63" s="18"/>
      <c r="V63" s="19" t="str">
        <f>VLOOKUP(A63,[1]工作表3!R:R,1,0)</f>
        <v>5H11599</v>
      </c>
    </row>
    <row r="64" spans="1:22" ht="16.5" customHeight="1" x14ac:dyDescent="0.25">
      <c r="A64" s="10" t="s">
        <v>257</v>
      </c>
      <c r="B64" s="10" t="s">
        <v>258</v>
      </c>
      <c r="C64" s="10" t="str">
        <f>VLOOKUP(A64,[1]車輛資料9月更!A:D,4,0)</f>
        <v>吳金淇</v>
      </c>
      <c r="D64" s="11">
        <f>VLOOKUP(A64,[1]車輛資料9月更!A:F,6,0)</f>
        <v>900000000</v>
      </c>
      <c r="E64" s="27" t="str">
        <f>VLOOKUP(A64,[1]車輛資料9月更!A:B,2,0)</f>
        <v>ATA9707</v>
      </c>
      <c r="F64" s="12" t="s">
        <v>150</v>
      </c>
      <c r="G64" s="13">
        <v>43351</v>
      </c>
      <c r="H64" s="28">
        <v>43375</v>
      </c>
      <c r="I64" s="14"/>
      <c r="J64" s="14"/>
      <c r="K64" s="15"/>
      <c r="L64" s="21"/>
      <c r="M64" s="15">
        <v>13</v>
      </c>
      <c r="N64" s="15">
        <v>7</v>
      </c>
      <c r="O64" s="15"/>
      <c r="P64" s="15"/>
      <c r="Q64" s="15"/>
      <c r="R64" s="16" t="s">
        <v>22</v>
      </c>
      <c r="S64" s="10" t="s">
        <v>259</v>
      </c>
      <c r="T64" s="17"/>
      <c r="U64" s="18"/>
      <c r="V64" s="19" t="e">
        <f>VLOOKUP(A64,[1]工作表3!R:R,1,0)</f>
        <v>#N/A</v>
      </c>
    </row>
    <row r="65" spans="1:22" ht="16.5" customHeight="1" x14ac:dyDescent="0.25">
      <c r="A65" s="10" t="s">
        <v>260</v>
      </c>
      <c r="B65" s="10" t="s">
        <v>261</v>
      </c>
      <c r="C65" s="10" t="str">
        <f>VLOOKUP(A65,[1]車輛資料9月更!A:D,4,0)</f>
        <v>李東洋</v>
      </c>
      <c r="D65" s="11">
        <f>VLOOKUP(A65,[1]車輛資料9月更!A:F,6,0)</f>
        <v>922371882</v>
      </c>
      <c r="E65" s="10" t="str">
        <f>VLOOKUP(A65,[1]車輛資料9月更!A:B,2,0)</f>
        <v>AJJ8086</v>
      </c>
      <c r="F65" s="12" t="s">
        <v>150</v>
      </c>
      <c r="G65" s="13">
        <v>43351</v>
      </c>
      <c r="H65" s="28">
        <v>43375</v>
      </c>
      <c r="I65" s="14"/>
      <c r="J65" s="14"/>
      <c r="K65" s="15"/>
      <c r="L65" s="15"/>
      <c r="M65" s="15">
        <v>13</v>
      </c>
      <c r="N65" s="15">
        <v>2</v>
      </c>
      <c r="O65" s="15"/>
      <c r="P65" s="15"/>
      <c r="Q65" s="15"/>
      <c r="R65" s="16" t="s">
        <v>22</v>
      </c>
      <c r="S65" s="10" t="s">
        <v>262</v>
      </c>
      <c r="T65" s="17" t="s">
        <v>29</v>
      </c>
      <c r="U65" s="22"/>
      <c r="V65" s="19" t="e">
        <f>VLOOKUP(A65,[1]工作表3!R:R,1,0)</f>
        <v>#N/A</v>
      </c>
    </row>
    <row r="66" spans="1:22" ht="16.5" customHeight="1" x14ac:dyDescent="0.25">
      <c r="A66" s="10" t="s">
        <v>263</v>
      </c>
      <c r="B66" s="10" t="s">
        <v>264</v>
      </c>
      <c r="C66" s="10" t="str">
        <f>VLOOKUP(A66,[1]車輛資料9月更!A:D,4,0)</f>
        <v>丁俊和</v>
      </c>
      <c r="D66" s="11">
        <f>VLOOKUP(A66,[1]車輛資料9月更!A:F,6,0)</f>
        <v>912818420</v>
      </c>
      <c r="E66" s="10" t="str">
        <f>VLOOKUP(A66,[1]車輛資料9月更!A:B,2,0)</f>
        <v>ARF3023</v>
      </c>
      <c r="F66" s="12" t="s">
        <v>150</v>
      </c>
      <c r="G66" s="13">
        <v>43351</v>
      </c>
      <c r="H66" s="28">
        <v>43375</v>
      </c>
      <c r="I66" s="14"/>
      <c r="J66" s="14"/>
      <c r="K66" s="15"/>
      <c r="L66" s="21"/>
      <c r="M66" s="15">
        <v>13</v>
      </c>
      <c r="N66" s="15">
        <v>4</v>
      </c>
      <c r="O66" s="15"/>
      <c r="P66" s="15"/>
      <c r="Q66" s="15"/>
      <c r="R66" s="16" t="s">
        <v>22</v>
      </c>
      <c r="S66" s="10" t="s">
        <v>265</v>
      </c>
      <c r="T66" s="17"/>
      <c r="U66" s="29"/>
      <c r="V66" s="19" t="e">
        <f>VLOOKUP(A66,[1]工作表3!R:R,1,0)</f>
        <v>#N/A</v>
      </c>
    </row>
    <row r="67" spans="1:22" ht="16.5" customHeight="1" x14ac:dyDescent="0.25">
      <c r="A67" s="10" t="s">
        <v>266</v>
      </c>
      <c r="B67" s="10" t="s">
        <v>267</v>
      </c>
      <c r="C67" s="10" t="str">
        <f>VLOOKUP(A67,[1]車輛資料9月更!A:D,4,0)</f>
        <v>張博清</v>
      </c>
      <c r="D67" s="11">
        <f>VLOOKUP(A67,[1]車輛資料9月更!A:F,6,0)</f>
        <v>936157399</v>
      </c>
      <c r="E67" s="10" t="str">
        <f>VLOOKUP(A67,[1]車輛資料9月更!A:B,2,0)</f>
        <v>ASX5858</v>
      </c>
      <c r="F67" s="12" t="s">
        <v>150</v>
      </c>
      <c r="G67" s="13">
        <v>43351</v>
      </c>
      <c r="H67" s="28">
        <v>43375</v>
      </c>
      <c r="I67" s="14"/>
      <c r="J67" s="14"/>
      <c r="K67" s="15"/>
      <c r="L67" s="15"/>
      <c r="M67" s="15">
        <v>13</v>
      </c>
      <c r="N67" s="15">
        <v>4</v>
      </c>
      <c r="O67" s="15"/>
      <c r="P67" s="15"/>
      <c r="Q67" s="15"/>
      <c r="R67" s="16" t="s">
        <v>22</v>
      </c>
      <c r="S67" s="10" t="s">
        <v>268</v>
      </c>
      <c r="T67" s="17"/>
      <c r="U67" s="18"/>
      <c r="V67" s="19" t="e">
        <f>VLOOKUP(A67,[1]工作表3!R:R,1,0)</f>
        <v>#N/A</v>
      </c>
    </row>
    <row r="68" spans="1:22" ht="16.5" customHeight="1" x14ac:dyDescent="0.25">
      <c r="A68" s="10" t="s">
        <v>269</v>
      </c>
      <c r="B68" s="10" t="s">
        <v>270</v>
      </c>
      <c r="C68" s="10" t="str">
        <f>VLOOKUP(A68,[1]車輛資料9月更!A:D,4,0)</f>
        <v>沈秋龍</v>
      </c>
      <c r="D68" s="11">
        <f>VLOOKUP(A68,[1]車輛資料9月更!A:F,6,0)</f>
        <v>956756556</v>
      </c>
      <c r="E68" s="10" t="str">
        <f>VLOOKUP(A68,[1]車輛資料9月更!A:B,2,0)</f>
        <v>ARG2286</v>
      </c>
      <c r="F68" s="12" t="s">
        <v>238</v>
      </c>
      <c r="G68" s="13">
        <v>43351</v>
      </c>
      <c r="H68" s="28">
        <v>43375</v>
      </c>
      <c r="I68" s="14"/>
      <c r="J68" s="14"/>
      <c r="K68" s="15"/>
      <c r="L68" s="21"/>
      <c r="M68" s="15">
        <v>13</v>
      </c>
      <c r="N68" s="15">
        <v>1</v>
      </c>
      <c r="O68" s="15"/>
      <c r="P68" s="15"/>
      <c r="Q68" s="15"/>
      <c r="R68" s="16" t="s">
        <v>271</v>
      </c>
      <c r="S68" s="10" t="s">
        <v>272</v>
      </c>
      <c r="T68" s="17" t="s">
        <v>61</v>
      </c>
      <c r="U68" s="25" t="s">
        <v>273</v>
      </c>
      <c r="V68" s="19" t="str">
        <f>VLOOKUP(A68,[1]工作表3!R:R,1,0)</f>
        <v>G106005</v>
      </c>
    </row>
    <row r="69" spans="1:22" ht="16.5" customHeight="1" x14ac:dyDescent="0.25">
      <c r="A69" s="10" t="s">
        <v>274</v>
      </c>
      <c r="B69" s="10" t="s">
        <v>275</v>
      </c>
      <c r="C69" s="10" t="str">
        <f>VLOOKUP(A69,[1]車輛資料9月更!A:D,4,0)</f>
        <v>馬雪貞</v>
      </c>
      <c r="D69" s="11">
        <f>VLOOKUP(A69,[1]車輛資料9月更!A:F,6,0)</f>
        <v>988277656</v>
      </c>
      <c r="E69" s="10" t="str">
        <f>VLOOKUP(A69,[1]車輛資料9月更!A:B,2,0)</f>
        <v>ARG1611</v>
      </c>
      <c r="F69" s="12" t="s">
        <v>150</v>
      </c>
      <c r="G69" s="13">
        <v>43351</v>
      </c>
      <c r="H69" s="28">
        <v>43375</v>
      </c>
      <c r="I69" s="14"/>
      <c r="J69" s="14"/>
      <c r="K69" s="15"/>
      <c r="L69" s="21"/>
      <c r="M69" s="15">
        <v>13</v>
      </c>
      <c r="N69" s="15">
        <v>3</v>
      </c>
      <c r="O69" s="15"/>
      <c r="P69" s="15"/>
      <c r="Q69" s="15"/>
      <c r="R69" s="16" t="s">
        <v>208</v>
      </c>
      <c r="S69" s="10" t="s">
        <v>276</v>
      </c>
      <c r="T69" s="17" t="s">
        <v>277</v>
      </c>
      <c r="U69" s="18"/>
      <c r="V69" s="19" t="e">
        <f>VLOOKUP(A69,[1]工作表3!R:R,1,0)</f>
        <v>#N/A</v>
      </c>
    </row>
    <row r="70" spans="1:22" ht="16.5" customHeight="1" x14ac:dyDescent="0.25">
      <c r="A70" s="10" t="s">
        <v>278</v>
      </c>
      <c r="B70" s="10" t="s">
        <v>279</v>
      </c>
      <c r="C70" s="10" t="str">
        <f>VLOOKUP(A70,[1]車輛資料9月更!A:D,4,0)</f>
        <v>友照企業有限公司李秉彥</v>
      </c>
      <c r="D70" s="11">
        <f>VLOOKUP(A70,[1]車輛資料9月更!A:F,6,0)</f>
        <v>939590076</v>
      </c>
      <c r="E70" s="10" t="str">
        <f>VLOOKUP(A70,[1]車輛資料9月更!A:B,2,0)</f>
        <v>ATU1022</v>
      </c>
      <c r="F70" s="12" t="s">
        <v>150</v>
      </c>
      <c r="G70" s="13">
        <v>43351</v>
      </c>
      <c r="H70" s="28">
        <v>43375</v>
      </c>
      <c r="I70" s="14"/>
      <c r="J70" s="14"/>
      <c r="K70" s="15"/>
      <c r="L70" s="21"/>
      <c r="M70" s="15">
        <v>13</v>
      </c>
      <c r="N70" s="15">
        <v>4</v>
      </c>
      <c r="O70" s="15"/>
      <c r="P70" s="15"/>
      <c r="Q70" s="15"/>
      <c r="R70" s="16" t="s">
        <v>170</v>
      </c>
      <c r="S70" s="10" t="s">
        <v>280</v>
      </c>
      <c r="T70" s="17" t="s">
        <v>24</v>
      </c>
      <c r="U70" s="24" t="s">
        <v>281</v>
      </c>
      <c r="V70" s="19" t="e">
        <f>VLOOKUP(A70,[1]工作表3!R:R,1,0)</f>
        <v>#N/A</v>
      </c>
    </row>
    <row r="71" spans="1:22" ht="16.5" customHeight="1" x14ac:dyDescent="0.25">
      <c r="A71" s="10" t="s">
        <v>282</v>
      </c>
      <c r="B71" s="10" t="s">
        <v>283</v>
      </c>
      <c r="C71" s="10" t="str">
        <f>VLOOKUP(A71,[1]車輛資料9月更!A:D,4,0)</f>
        <v>黃子欣</v>
      </c>
      <c r="D71" s="11">
        <f>VLOOKUP(A71,[1]車輛資料9月更!A:F,6,0)</f>
        <v>923650502</v>
      </c>
      <c r="E71" s="10" t="str">
        <f>VLOOKUP(A71,[1]車輛資料9月更!A:B,2,0)</f>
        <v>ANU0512</v>
      </c>
      <c r="F71" s="12" t="s">
        <v>229</v>
      </c>
      <c r="G71" s="13">
        <v>43351</v>
      </c>
      <c r="H71" s="28">
        <v>43375</v>
      </c>
      <c r="I71" s="14">
        <v>43385</v>
      </c>
      <c r="J71" s="14"/>
      <c r="K71" s="15"/>
      <c r="L71" s="21"/>
      <c r="M71" s="15">
        <v>13</v>
      </c>
      <c r="N71" s="15">
        <v>4</v>
      </c>
      <c r="O71" s="15"/>
      <c r="P71" s="15"/>
      <c r="Q71" s="15"/>
      <c r="R71" s="16" t="s">
        <v>284</v>
      </c>
      <c r="S71" s="10" t="s">
        <v>285</v>
      </c>
      <c r="T71" s="17" t="s">
        <v>24</v>
      </c>
      <c r="U71" s="30"/>
      <c r="V71" s="19" t="e">
        <f>VLOOKUP(A71,[1]工作表3!R:R,1,0)</f>
        <v>#N/A</v>
      </c>
    </row>
    <row r="72" spans="1:22" ht="16.5" customHeight="1" x14ac:dyDescent="0.25">
      <c r="A72" s="10" t="s">
        <v>286</v>
      </c>
      <c r="B72" s="10" t="s">
        <v>287</v>
      </c>
      <c r="C72" s="10" t="str">
        <f>VLOOKUP(A72,[1]車輛資料9月更!A:D,4,0)</f>
        <v>格上汽車租賃股份有限公司簡誌廷</v>
      </c>
      <c r="D72" s="11">
        <f>VLOOKUP(A72,[1]車輛資料9月更!A:F,6,0)</f>
        <v>921175060</v>
      </c>
      <c r="E72" s="10" t="str">
        <f>VLOOKUP(A72,[1]車輛資料9月更!A:B,2,0)</f>
        <v>RBC2361</v>
      </c>
      <c r="F72" s="12" t="s">
        <v>288</v>
      </c>
      <c r="G72" s="13">
        <v>43351</v>
      </c>
      <c r="H72" s="28">
        <v>43375</v>
      </c>
      <c r="I72" s="14"/>
      <c r="J72" s="14"/>
      <c r="K72" s="15"/>
      <c r="L72" s="21"/>
      <c r="M72" s="15">
        <v>13</v>
      </c>
      <c r="N72" s="15">
        <v>4</v>
      </c>
      <c r="O72" s="15"/>
      <c r="P72" s="15"/>
      <c r="Q72" s="15"/>
      <c r="R72" s="16" t="s">
        <v>22</v>
      </c>
      <c r="S72" s="10" t="s">
        <v>289</v>
      </c>
      <c r="T72" s="17" t="s">
        <v>24</v>
      </c>
      <c r="U72" s="31"/>
      <c r="V72" s="19" t="e">
        <f>VLOOKUP(A72,[1]工作表3!R:R,1,0)</f>
        <v>#N/A</v>
      </c>
    </row>
    <row r="73" spans="1:22" ht="16.5" customHeight="1" x14ac:dyDescent="0.25">
      <c r="A73" s="10" t="s">
        <v>290</v>
      </c>
      <c r="B73" s="10" t="s">
        <v>291</v>
      </c>
      <c r="C73" s="10" t="str">
        <f>VLOOKUP(A73,[1]車輛資料9月更!A:D,4,0)</f>
        <v>林宸毅</v>
      </c>
      <c r="D73" s="11">
        <f>VLOOKUP(A73,[1]車輛資料9月更!A:F,6,0)</f>
        <v>930111323</v>
      </c>
      <c r="E73" s="10" t="str">
        <f>VLOOKUP(A73,[1]車輛資料9月更!A:B,2,0)</f>
        <v>ARL9222</v>
      </c>
      <c r="F73" s="12" t="s">
        <v>150</v>
      </c>
      <c r="G73" s="13">
        <v>43351</v>
      </c>
      <c r="H73" s="28">
        <v>43375</v>
      </c>
      <c r="I73" s="14"/>
      <c r="J73" s="14"/>
      <c r="K73" s="15"/>
      <c r="L73" s="21"/>
      <c r="M73" s="15">
        <v>13</v>
      </c>
      <c r="N73" s="15">
        <v>2</v>
      </c>
      <c r="O73" s="15"/>
      <c r="P73" s="15"/>
      <c r="Q73" s="15"/>
      <c r="R73" s="16" t="s">
        <v>22</v>
      </c>
      <c r="S73" s="10" t="s">
        <v>292</v>
      </c>
      <c r="T73" s="17" t="s">
        <v>29</v>
      </c>
      <c r="U73" s="31">
        <v>43356</v>
      </c>
      <c r="V73" s="19" t="e">
        <f>VLOOKUP(A73,[1]工作表3!R:R,1,0)</f>
        <v>#N/A</v>
      </c>
    </row>
    <row r="74" spans="1:22" ht="16.5" customHeight="1" x14ac:dyDescent="0.25">
      <c r="A74" s="10" t="s">
        <v>293</v>
      </c>
      <c r="B74" s="10" t="s">
        <v>294</v>
      </c>
      <c r="C74" s="10" t="str">
        <f>VLOOKUP(A74,[1]車輛資料9月更!A:D,4,0)</f>
        <v>車已賣</v>
      </c>
      <c r="D74" s="11">
        <f>VLOOKUP(A74,[1]車輛資料9月更!A:F,6,0)</f>
        <v>900000000</v>
      </c>
      <c r="E74" s="10" t="str">
        <f>VLOOKUP(A74,[1]車輛資料9月更!A:B,2,0)</f>
        <v>D987704</v>
      </c>
      <c r="F74" s="12" t="s">
        <v>150</v>
      </c>
      <c r="G74" s="13">
        <v>43351</v>
      </c>
      <c r="H74" s="28">
        <v>43375</v>
      </c>
      <c r="I74" s="14"/>
      <c r="J74" s="14"/>
      <c r="K74" s="15"/>
      <c r="L74" s="15"/>
      <c r="M74" s="15">
        <v>13</v>
      </c>
      <c r="N74" s="15">
        <v>8</v>
      </c>
      <c r="O74" s="15"/>
      <c r="P74" s="15"/>
      <c r="Q74" s="15"/>
      <c r="R74" s="16" t="s">
        <v>27</v>
      </c>
      <c r="S74" s="10" t="s">
        <v>295</v>
      </c>
      <c r="T74" s="17" t="s">
        <v>296</v>
      </c>
      <c r="U74" s="14"/>
      <c r="V74" s="19" t="e">
        <f>VLOOKUP(A74,[1]工作表3!R:R,1,0)</f>
        <v>#N/A</v>
      </c>
    </row>
    <row r="75" spans="1:22" ht="16.5" customHeight="1" x14ac:dyDescent="0.25">
      <c r="A75" s="10" t="s">
        <v>297</v>
      </c>
      <c r="B75" s="10" t="s">
        <v>298</v>
      </c>
      <c r="C75" s="10" t="str">
        <f>VLOOKUP(A75,[1]車輛資料9月更!A:D,4,0)</f>
        <v>北河企業有限公司-和運許哲毓</v>
      </c>
      <c r="D75" s="11">
        <f>VLOOKUP(A75,[1]車輛資料9月更!A:F,6,0)</f>
        <v>919930354</v>
      </c>
      <c r="E75" s="10" t="str">
        <f>VLOOKUP(A75,[1]車輛資料9月更!A:B,2,0)</f>
        <v>RBZ3669</v>
      </c>
      <c r="F75" s="12" t="s">
        <v>150</v>
      </c>
      <c r="G75" s="13">
        <v>43351</v>
      </c>
      <c r="H75" s="28">
        <v>43375</v>
      </c>
      <c r="I75" s="14"/>
      <c r="J75" s="14"/>
      <c r="K75" s="15"/>
      <c r="L75" s="21"/>
      <c r="M75" s="15">
        <v>13</v>
      </c>
      <c r="N75" s="15">
        <v>2</v>
      </c>
      <c r="O75" s="15"/>
      <c r="P75" s="15"/>
      <c r="Q75" s="15"/>
      <c r="R75" s="16" t="s">
        <v>27</v>
      </c>
      <c r="S75" s="10" t="s">
        <v>299</v>
      </c>
      <c r="T75" s="17" t="s">
        <v>29</v>
      </c>
      <c r="U75" s="14">
        <v>43357</v>
      </c>
      <c r="V75" s="19" t="e">
        <f>VLOOKUP(A75,[1]工作表3!R:R,1,0)</f>
        <v>#N/A</v>
      </c>
    </row>
    <row r="76" spans="1:22" ht="16.5" customHeight="1" x14ac:dyDescent="0.25">
      <c r="A76" s="10" t="s">
        <v>300</v>
      </c>
      <c r="B76" s="10" t="s">
        <v>301</v>
      </c>
      <c r="C76" s="10" t="str">
        <f>VLOOKUP(A76,[1]車輛資料9月更!A:D,4,0)</f>
        <v>邱子瓔</v>
      </c>
      <c r="D76" s="11">
        <f>VLOOKUP(A76,[1]車輛資料9月更!A:F,6,0)</f>
        <v>976330915</v>
      </c>
      <c r="E76" s="10" t="str">
        <f>VLOOKUP(A76,[1]車輛資料9月更!A:B,2,0)</f>
        <v>AWH0915</v>
      </c>
      <c r="F76" s="12" t="s">
        <v>150</v>
      </c>
      <c r="G76" s="13">
        <v>43351</v>
      </c>
      <c r="H76" s="28">
        <v>43375</v>
      </c>
      <c r="I76" s="14"/>
      <c r="J76" s="14"/>
      <c r="K76" s="15"/>
      <c r="L76" s="15"/>
      <c r="M76" s="15">
        <v>13</v>
      </c>
      <c r="N76" s="15">
        <v>2</v>
      </c>
      <c r="O76" s="15"/>
      <c r="P76" s="15"/>
      <c r="Q76" s="15"/>
      <c r="R76" s="16" t="s">
        <v>27</v>
      </c>
      <c r="S76" s="10" t="s">
        <v>302</v>
      </c>
      <c r="T76" s="17" t="s">
        <v>29</v>
      </c>
      <c r="U76" s="14">
        <v>43360</v>
      </c>
      <c r="V76" s="19" t="e">
        <f>VLOOKUP(A76,[1]工作表3!R:R,1,0)</f>
        <v>#N/A</v>
      </c>
    </row>
    <row r="77" spans="1:22" ht="16.5" customHeight="1" x14ac:dyDescent="0.25">
      <c r="A77" s="10" t="s">
        <v>303</v>
      </c>
      <c r="B77" s="10" t="s">
        <v>304</v>
      </c>
      <c r="C77" s="10" t="str">
        <f>VLOOKUP(A77,[1]車輛資料9月更!A:D,4,0)</f>
        <v>周永濬</v>
      </c>
      <c r="D77" s="11">
        <f>VLOOKUP(A77,[1]車輛資料9月更!A:F,6,0)</f>
        <v>926008008</v>
      </c>
      <c r="E77" s="10" t="str">
        <f>VLOOKUP(A77,[1]車輛資料9月更!A:B,2,0)</f>
        <v>ASG0322</v>
      </c>
      <c r="F77" s="12" t="s">
        <v>150</v>
      </c>
      <c r="G77" s="13">
        <v>43351</v>
      </c>
      <c r="H77" s="28">
        <v>43375</v>
      </c>
      <c r="I77" s="14"/>
      <c r="J77" s="14"/>
      <c r="K77" s="15" t="s">
        <v>58</v>
      </c>
      <c r="L77" s="21">
        <v>43379</v>
      </c>
      <c r="M77" s="15">
        <v>13</v>
      </c>
      <c r="N77" s="15">
        <v>1</v>
      </c>
      <c r="O77" s="15"/>
      <c r="P77" s="15"/>
      <c r="Q77" s="15"/>
      <c r="R77" s="16" t="s">
        <v>27</v>
      </c>
      <c r="S77" s="10" t="s">
        <v>305</v>
      </c>
      <c r="T77" s="17"/>
      <c r="U77" s="14"/>
      <c r="V77" s="19" t="str">
        <f>VLOOKUP(A77,[1]工作表3!R:R,1,0)</f>
        <v>NU48373</v>
      </c>
    </row>
    <row r="78" spans="1:22" ht="16.5" customHeight="1" x14ac:dyDescent="0.25">
      <c r="A78" s="10" t="s">
        <v>306</v>
      </c>
      <c r="B78" s="10" t="s">
        <v>307</v>
      </c>
      <c r="C78" s="10" t="str">
        <f>VLOOKUP(A78,[1]車輛資料9月更!A:D,4,0)</f>
        <v>陳勳台</v>
      </c>
      <c r="D78" s="11">
        <f>VLOOKUP(A78,[1]車輛資料9月更!A:F,6,0)</f>
        <v>910304323</v>
      </c>
      <c r="E78" s="10" t="str">
        <f>VLOOKUP(A78,[1]車輛資料9月更!A:B,2,0)</f>
        <v>ANZ0928</v>
      </c>
      <c r="F78" s="12" t="s">
        <v>150</v>
      </c>
      <c r="G78" s="13">
        <v>43351</v>
      </c>
      <c r="H78" s="28">
        <v>43375</v>
      </c>
      <c r="I78" s="14"/>
      <c r="J78" s="14"/>
      <c r="K78" s="15" t="s">
        <v>58</v>
      </c>
      <c r="L78" s="21">
        <v>43379</v>
      </c>
      <c r="M78" s="15">
        <v>13</v>
      </c>
      <c r="N78" s="15">
        <v>2</v>
      </c>
      <c r="O78" s="15"/>
      <c r="P78" s="15"/>
      <c r="Q78" s="15"/>
      <c r="R78" s="16" t="s">
        <v>27</v>
      </c>
      <c r="S78" s="10" t="s">
        <v>308</v>
      </c>
      <c r="T78" s="17" t="s">
        <v>29</v>
      </c>
      <c r="U78" s="14">
        <v>43355</v>
      </c>
      <c r="V78" s="19" t="e">
        <f>VLOOKUP(A78,[1]工作表3!R:R,1,0)</f>
        <v>#N/A</v>
      </c>
    </row>
    <row r="79" spans="1:22" ht="16.5" customHeight="1" x14ac:dyDescent="0.25">
      <c r="A79" s="10" t="s">
        <v>309</v>
      </c>
      <c r="B79" s="10" t="s">
        <v>310</v>
      </c>
      <c r="C79" s="10" t="str">
        <f>VLOOKUP(A79,[1]車輛資料9月更!A:D,4,0)</f>
        <v>尤文群</v>
      </c>
      <c r="D79" s="11">
        <f>VLOOKUP(A79,[1]車輛資料9月更!A:F,6,0)</f>
        <v>936169867</v>
      </c>
      <c r="E79" s="10" t="str">
        <f>VLOOKUP(A79,[1]車輛資料9月更!A:B,2,0)</f>
        <v>AXB5687</v>
      </c>
      <c r="F79" s="32" t="s">
        <v>311</v>
      </c>
      <c r="G79" s="13">
        <v>43351</v>
      </c>
      <c r="H79" s="28">
        <v>43385</v>
      </c>
      <c r="I79" s="14"/>
      <c r="J79" s="14"/>
      <c r="K79" s="15"/>
      <c r="L79" s="21"/>
      <c r="M79" s="15">
        <v>13</v>
      </c>
      <c r="N79" s="15">
        <v>4</v>
      </c>
      <c r="O79" s="15"/>
      <c r="P79" s="15"/>
      <c r="Q79" s="15"/>
      <c r="R79" s="16" t="s">
        <v>27</v>
      </c>
      <c r="S79" s="10" t="s">
        <v>312</v>
      </c>
      <c r="T79" s="17" t="s">
        <v>24</v>
      </c>
      <c r="U79" s="33" t="s">
        <v>313</v>
      </c>
      <c r="V79" s="19" t="str">
        <f>VLOOKUP(A79,[1]工作表3!R:R,1,0)</f>
        <v>0W44317</v>
      </c>
    </row>
    <row r="80" spans="1:22" ht="16.5" customHeight="1" x14ac:dyDescent="0.25">
      <c r="A80" s="10" t="s">
        <v>314</v>
      </c>
      <c r="B80" s="10" t="s">
        <v>315</v>
      </c>
      <c r="C80" s="10" t="str">
        <f>VLOOKUP(A80,[1]車輛資料9月更!A:D,4,0)</f>
        <v>黃淑華</v>
      </c>
      <c r="D80" s="11">
        <f>VLOOKUP(A80,[1]車輛資料9月更!A:F,6,0)</f>
        <v>975367728</v>
      </c>
      <c r="E80" s="10" t="str">
        <f>VLOOKUP(A80,[1]車輛資料9月更!A:B,2,0)</f>
        <v>BMW0127</v>
      </c>
      <c r="F80" s="12" t="s">
        <v>150</v>
      </c>
      <c r="G80" s="13">
        <v>43351</v>
      </c>
      <c r="H80" s="28">
        <v>43375</v>
      </c>
      <c r="I80" s="14"/>
      <c r="J80" s="14"/>
      <c r="K80" s="15"/>
      <c r="L80" s="21"/>
      <c r="M80" s="15">
        <v>13</v>
      </c>
      <c r="N80" s="15">
        <v>3</v>
      </c>
      <c r="O80" s="15"/>
      <c r="P80" s="15"/>
      <c r="Q80" s="15"/>
      <c r="R80" s="16" t="s">
        <v>22</v>
      </c>
      <c r="S80" s="10" t="s">
        <v>316</v>
      </c>
      <c r="T80" s="17" t="s">
        <v>190</v>
      </c>
      <c r="U80" s="14"/>
      <c r="V80" s="19" t="e">
        <f>VLOOKUP(A80,[1]工作表3!R:R,1,0)</f>
        <v>#N/A</v>
      </c>
    </row>
    <row r="81" spans="1:22" ht="16.5" customHeight="1" x14ac:dyDescent="0.25">
      <c r="A81" s="10" t="s">
        <v>317</v>
      </c>
      <c r="B81" s="10" t="s">
        <v>318</v>
      </c>
      <c r="C81" s="10" t="str">
        <f>VLOOKUP(A81,[1]車輛資料9月更!A:D,4,0)</f>
        <v>陳姿君</v>
      </c>
      <c r="D81" s="11">
        <f>VLOOKUP(A81,[1]車輛資料9月更!A:F,6,0)</f>
        <v>987173976</v>
      </c>
      <c r="E81" s="10" t="str">
        <f>VLOOKUP(A81,[1]車輛資料9月更!A:B,2,0)</f>
        <v>ATH0159</v>
      </c>
      <c r="F81" s="32" t="s">
        <v>311</v>
      </c>
      <c r="G81" s="13">
        <v>43351</v>
      </c>
      <c r="H81" s="28">
        <v>43385</v>
      </c>
      <c r="I81" s="14"/>
      <c r="J81" s="14"/>
      <c r="K81" s="15"/>
      <c r="L81" s="21"/>
      <c r="M81" s="15">
        <v>13</v>
      </c>
      <c r="N81" s="15">
        <v>6</v>
      </c>
      <c r="O81" s="15"/>
      <c r="P81" s="15"/>
      <c r="Q81" s="15"/>
      <c r="R81" s="16" t="s">
        <v>166</v>
      </c>
      <c r="S81" s="10" t="s">
        <v>319</v>
      </c>
      <c r="T81" s="17"/>
      <c r="U81" s="14"/>
      <c r="V81" s="19" t="e">
        <f>VLOOKUP(A81,[1]工作表3!R:R,1,0)</f>
        <v>#N/A</v>
      </c>
    </row>
    <row r="82" spans="1:22" ht="16.5" customHeight="1" x14ac:dyDescent="0.25">
      <c r="A82" s="10" t="s">
        <v>320</v>
      </c>
      <c r="B82" s="10" t="s">
        <v>321</v>
      </c>
      <c r="C82" s="10" t="str">
        <f>VLOOKUP(A82,[1]車輛資料9月更!A:D,4,0)</f>
        <v>呂宗耀</v>
      </c>
      <c r="D82" s="11">
        <f>VLOOKUP(A82,[1]車輛資料9月更!A:F,6,0)</f>
        <v>921812118</v>
      </c>
      <c r="E82" s="10" t="str">
        <f>VLOOKUP(A82,[1]車輛資料9月更!A:B,2,0)</f>
        <v>AKL0598</v>
      </c>
      <c r="F82" s="12" t="s">
        <v>150</v>
      </c>
      <c r="G82" s="13">
        <v>43351</v>
      </c>
      <c r="H82" s="28">
        <v>43375</v>
      </c>
      <c r="I82" s="14">
        <v>43385</v>
      </c>
      <c r="J82" s="14"/>
      <c r="K82" s="15"/>
      <c r="L82" s="21"/>
      <c r="M82" s="15">
        <v>13</v>
      </c>
      <c r="N82" s="15">
        <v>6</v>
      </c>
      <c r="O82" s="15">
        <v>8</v>
      </c>
      <c r="P82" s="15"/>
      <c r="Q82" s="15"/>
      <c r="R82" s="16" t="s">
        <v>322</v>
      </c>
      <c r="S82" s="10" t="s">
        <v>323</v>
      </c>
      <c r="T82" s="17" t="s">
        <v>296</v>
      </c>
      <c r="U82" s="14"/>
      <c r="V82" s="19" t="e">
        <f>VLOOKUP(A82,[1]工作表3!R:R,1,0)</f>
        <v>#N/A</v>
      </c>
    </row>
    <row r="83" spans="1:22" ht="16.5" customHeight="1" x14ac:dyDescent="0.25">
      <c r="A83" s="10" t="s">
        <v>324</v>
      </c>
      <c r="B83" s="10" t="s">
        <v>325</v>
      </c>
      <c r="C83" s="10" t="str">
        <f>VLOOKUP(A83,[1]車輛資料9月更!A:D,4,0)</f>
        <v>義豐國際有限公司林錦村</v>
      </c>
      <c r="D83" s="11">
        <f>VLOOKUP(A83,[1]車輛資料9月更!A:F,6,0)</f>
        <v>932162539</v>
      </c>
      <c r="E83" s="10" t="str">
        <f>VLOOKUP(A83,[1]車輛資料9月更!A:B,2,0)</f>
        <v>RBT1539</v>
      </c>
      <c r="F83" s="12" t="s">
        <v>150</v>
      </c>
      <c r="G83" s="13">
        <v>43351</v>
      </c>
      <c r="H83" s="28">
        <v>43375</v>
      </c>
      <c r="I83" s="14">
        <v>43385</v>
      </c>
      <c r="J83" s="14"/>
      <c r="K83" s="15"/>
      <c r="L83" s="21"/>
      <c r="M83" s="15">
        <v>13</v>
      </c>
      <c r="N83" s="15">
        <v>6</v>
      </c>
      <c r="O83" s="15"/>
      <c r="P83" s="15"/>
      <c r="Q83" s="15"/>
      <c r="R83" s="16" t="s">
        <v>102</v>
      </c>
      <c r="S83" s="10" t="s">
        <v>326</v>
      </c>
      <c r="T83" s="17"/>
      <c r="U83" s="14"/>
      <c r="V83" s="19" t="e">
        <f>VLOOKUP(A83,[1]工作表3!R:R,1,0)</f>
        <v>#N/A</v>
      </c>
    </row>
    <row r="84" spans="1:22" ht="16.5" customHeight="1" x14ac:dyDescent="0.25">
      <c r="A84" s="10" t="s">
        <v>327</v>
      </c>
      <c r="B84" s="10" t="s">
        <v>328</v>
      </c>
      <c r="C84" s="10" t="str">
        <f>VLOOKUP(A84,[1]車輛資料9月更!A:D,4,0)</f>
        <v>林聖哲</v>
      </c>
      <c r="D84" s="11">
        <f>VLOOKUP(A84,[1]車輛資料9月更!A:F,6,0)</f>
        <v>989662841</v>
      </c>
      <c r="E84" s="10" t="str">
        <f>VLOOKUP(A84,[1]車輛資料9月更!A:B,2,0)</f>
        <v>ARG9255</v>
      </c>
      <c r="F84" s="12" t="s">
        <v>146</v>
      </c>
      <c r="G84" s="13">
        <v>43351</v>
      </c>
      <c r="H84" s="28">
        <v>43375</v>
      </c>
      <c r="I84" s="14"/>
      <c r="J84" s="14"/>
      <c r="K84" s="15"/>
      <c r="L84" s="21"/>
      <c r="M84" s="15">
        <v>13</v>
      </c>
      <c r="N84" s="15">
        <v>2</v>
      </c>
      <c r="O84" s="15"/>
      <c r="P84" s="15"/>
      <c r="Q84" s="15"/>
      <c r="R84" s="16" t="s">
        <v>329</v>
      </c>
      <c r="S84" s="10" t="s">
        <v>330</v>
      </c>
      <c r="T84" s="17" t="s">
        <v>29</v>
      </c>
      <c r="U84" s="14">
        <v>43363</v>
      </c>
      <c r="V84" s="19" t="e">
        <f>VLOOKUP(A84,[1]工作表3!R:R,1,0)</f>
        <v>#N/A</v>
      </c>
    </row>
    <row r="85" spans="1:22" ht="16.5" customHeight="1" x14ac:dyDescent="0.25">
      <c r="A85" s="10" t="s">
        <v>331</v>
      </c>
      <c r="B85" s="10" t="s">
        <v>332</v>
      </c>
      <c r="C85" s="10" t="str">
        <f>VLOOKUP(A85,[1]車輛資料9月更!A:D,4,0)</f>
        <v>林毓菁</v>
      </c>
      <c r="D85" s="11">
        <f>VLOOKUP(A85,[1]車輛資料9月更!A:F,6,0)</f>
        <v>936053305</v>
      </c>
      <c r="E85" s="10" t="str">
        <f>VLOOKUP(A85,[1]車輛資料9月更!A:B,2,0)</f>
        <v>AXA1101</v>
      </c>
      <c r="F85" s="12" t="s">
        <v>150</v>
      </c>
      <c r="G85" s="13">
        <v>43351</v>
      </c>
      <c r="H85" s="28">
        <v>43375</v>
      </c>
      <c r="I85" s="14"/>
      <c r="J85" s="14"/>
      <c r="K85" s="15"/>
      <c r="L85" s="15"/>
      <c r="M85" s="15">
        <v>13</v>
      </c>
      <c r="N85" s="15">
        <v>3</v>
      </c>
      <c r="O85" s="15"/>
      <c r="P85" s="15"/>
      <c r="Q85" s="15"/>
      <c r="R85" s="16" t="s">
        <v>166</v>
      </c>
      <c r="S85" s="10" t="s">
        <v>333</v>
      </c>
      <c r="T85" s="17" t="s">
        <v>139</v>
      </c>
      <c r="U85" s="14"/>
      <c r="V85" s="19" t="e">
        <f>VLOOKUP(A85,[1]工作表3!R:R,1,0)</f>
        <v>#N/A</v>
      </c>
    </row>
    <row r="86" spans="1:22" ht="16.5" customHeight="1" x14ac:dyDescent="0.25">
      <c r="A86" s="10" t="s">
        <v>334</v>
      </c>
      <c r="B86" s="10" t="s">
        <v>335</v>
      </c>
      <c r="C86" s="10" t="str">
        <f>VLOOKUP(A86,[1]車輛資料9月更!A:D,4,0)</f>
        <v>康明璇</v>
      </c>
      <c r="D86" s="11">
        <f>VLOOKUP(A86,[1]車輛資料9月更!A:F,6,0)</f>
        <v>937884781</v>
      </c>
      <c r="E86" s="10" t="str">
        <f>VLOOKUP(A86,[1]車輛資料9月更!A:B,2,0)</f>
        <v>ATG8279</v>
      </c>
      <c r="F86" s="12" t="s">
        <v>336</v>
      </c>
      <c r="G86" s="13">
        <v>43351</v>
      </c>
      <c r="H86" s="28">
        <v>43375</v>
      </c>
      <c r="I86" s="14"/>
      <c r="J86" s="14"/>
      <c r="K86" s="15"/>
      <c r="L86" s="15"/>
      <c r="M86" s="15">
        <v>13</v>
      </c>
      <c r="N86" s="15">
        <v>2</v>
      </c>
      <c r="O86" s="15"/>
      <c r="P86" s="15"/>
      <c r="Q86" s="15"/>
      <c r="R86" s="16" t="s">
        <v>337</v>
      </c>
      <c r="S86" s="10" t="s">
        <v>338</v>
      </c>
      <c r="T86" s="17" t="s">
        <v>29</v>
      </c>
      <c r="U86" s="31">
        <v>43355</v>
      </c>
      <c r="V86" s="19" t="e">
        <f>VLOOKUP(A86,[1]工作表3!R:R,1,0)</f>
        <v>#N/A</v>
      </c>
    </row>
    <row r="87" spans="1:22" ht="16.5" customHeight="1" x14ac:dyDescent="0.25">
      <c r="A87" s="10" t="s">
        <v>339</v>
      </c>
      <c r="B87" s="10" t="s">
        <v>340</v>
      </c>
      <c r="C87" s="10" t="str">
        <f>VLOOKUP(A87,[1]車輛資料9月更!A:D,4,0)</f>
        <v>格上汽車租賃(股)林俞昕</v>
      </c>
      <c r="D87" s="11">
        <f>VLOOKUP(A87,[1]車輛資料9月更!A:F,6,0)</f>
        <v>922339009</v>
      </c>
      <c r="E87" s="10" t="str">
        <f>VLOOKUP(A87,[1]車輛資料9月更!A:B,2,0)</f>
        <v>RBN1225</v>
      </c>
      <c r="F87" s="12" t="s">
        <v>288</v>
      </c>
      <c r="G87" s="13">
        <v>43351</v>
      </c>
      <c r="H87" s="28">
        <v>43375</v>
      </c>
      <c r="I87" s="14"/>
      <c r="J87" s="14"/>
      <c r="K87" s="15"/>
      <c r="L87" s="15"/>
      <c r="M87" s="15">
        <v>13</v>
      </c>
      <c r="N87" s="15">
        <v>2</v>
      </c>
      <c r="O87" s="15"/>
      <c r="P87" s="15"/>
      <c r="Q87" s="15"/>
      <c r="R87" s="16" t="s">
        <v>341</v>
      </c>
      <c r="S87" s="10" t="s">
        <v>342</v>
      </c>
      <c r="T87" s="17" t="s">
        <v>29</v>
      </c>
      <c r="U87" s="14">
        <v>43347</v>
      </c>
      <c r="V87" s="19" t="e">
        <f>VLOOKUP(A87,[1]工作表3!R:R,1,0)</f>
        <v>#N/A</v>
      </c>
    </row>
    <row r="88" spans="1:22" ht="16.5" customHeight="1" x14ac:dyDescent="0.25">
      <c r="A88" s="10" t="s">
        <v>343</v>
      </c>
      <c r="B88" s="10" t="s">
        <v>344</v>
      </c>
      <c r="C88" s="10" t="str">
        <f>VLOOKUP(A88,[1]車輛資料9月更!A:D,4,0)</f>
        <v>視覺遊戲廣告製作(限)-日盛洪雯麗</v>
      </c>
      <c r="D88" s="11">
        <f>VLOOKUP(A88,[1]車輛資料9月更!A:F,6,0)</f>
        <v>919931111</v>
      </c>
      <c r="E88" s="10" t="str">
        <f>VLOOKUP(A88,[1]車輛資料9月更!A:B,2,0)</f>
        <v>RCD5659</v>
      </c>
      <c r="F88" s="32" t="s">
        <v>311</v>
      </c>
      <c r="G88" s="13">
        <v>43351</v>
      </c>
      <c r="H88" s="28"/>
      <c r="I88" s="14"/>
      <c r="J88" s="14"/>
      <c r="K88" s="15"/>
      <c r="L88" s="15"/>
      <c r="M88" s="15">
        <v>13</v>
      </c>
      <c r="N88" s="15"/>
      <c r="O88" s="15"/>
      <c r="P88" s="15"/>
      <c r="Q88" s="15"/>
      <c r="R88" s="16" t="s">
        <v>166</v>
      </c>
      <c r="S88" s="10" t="s">
        <v>345</v>
      </c>
      <c r="T88" s="17"/>
      <c r="U88" s="14"/>
      <c r="V88" s="19" t="e">
        <f>VLOOKUP(A88,[1]工作表3!R:R,1,0)</f>
        <v>#N/A</v>
      </c>
    </row>
    <row r="89" spans="1:22" ht="16.5" customHeight="1" x14ac:dyDescent="0.25">
      <c r="A89" s="10" t="s">
        <v>346</v>
      </c>
      <c r="B89" s="10" t="s">
        <v>347</v>
      </c>
      <c r="C89" s="10" t="str">
        <f>VLOOKUP(A89,[1]車輛資料9月更!A:D,4,0)</f>
        <v>沈伯舜</v>
      </c>
      <c r="D89" s="11">
        <f>VLOOKUP(A89,[1]車輛資料9月更!A:F,6,0)</f>
        <v>939740876</v>
      </c>
      <c r="E89" s="10" t="str">
        <f>VLOOKUP(A89,[1]車輛資料9月更!A:B,2,0)</f>
        <v>ATH6166</v>
      </c>
      <c r="F89" s="12" t="s">
        <v>150</v>
      </c>
      <c r="G89" s="13">
        <v>43351</v>
      </c>
      <c r="H89" s="28">
        <v>43375</v>
      </c>
      <c r="I89" s="14"/>
      <c r="J89" s="14"/>
      <c r="K89" s="15"/>
      <c r="L89" s="21"/>
      <c r="M89" s="15">
        <v>13</v>
      </c>
      <c r="N89" s="15">
        <v>1</v>
      </c>
      <c r="O89" s="15"/>
      <c r="P89" s="15"/>
      <c r="Q89" s="15"/>
      <c r="R89" s="16" t="s">
        <v>102</v>
      </c>
      <c r="S89" s="10" t="s">
        <v>348</v>
      </c>
      <c r="T89" s="17" t="s">
        <v>61</v>
      </c>
      <c r="U89" s="14" t="s">
        <v>349</v>
      </c>
      <c r="V89" s="19" t="str">
        <f>VLOOKUP(A89,[1]工作表3!R:R,1,0)</f>
        <v>V420215</v>
      </c>
    </row>
    <row r="90" spans="1:22" ht="16.5" customHeight="1" x14ac:dyDescent="0.25">
      <c r="A90" s="10" t="s">
        <v>350</v>
      </c>
      <c r="B90" s="10" t="s">
        <v>351</v>
      </c>
      <c r="C90" s="10" t="e">
        <f>VLOOKUP(A90,[1]車輛資料9月更!A:D,4,0)</f>
        <v>#N/A</v>
      </c>
      <c r="D90" s="11" t="e">
        <f>VLOOKUP(A90,[1]車輛資料9月更!A:F,6,0)</f>
        <v>#N/A</v>
      </c>
      <c r="E90" s="10" t="e">
        <f>VLOOKUP(A90,[1]車輛資料9月更!A:B,2,0)</f>
        <v>#N/A</v>
      </c>
      <c r="F90" s="32" t="s">
        <v>311</v>
      </c>
      <c r="G90" s="13">
        <v>43351</v>
      </c>
      <c r="H90" s="28"/>
      <c r="I90" s="14"/>
      <c r="J90" s="14"/>
      <c r="K90" s="15"/>
      <c r="L90" s="21"/>
      <c r="M90" s="15">
        <v>13</v>
      </c>
      <c r="N90" s="15"/>
      <c r="O90" s="15"/>
      <c r="P90" s="15"/>
      <c r="Q90" s="15"/>
      <c r="R90" s="16" t="s">
        <v>166</v>
      </c>
      <c r="S90" s="10" t="s">
        <v>352</v>
      </c>
      <c r="T90" s="17"/>
      <c r="U90" s="14"/>
      <c r="V90" s="19" t="str">
        <f>VLOOKUP(A90,[1]工作表3!R:R,1,0)</f>
        <v>G842687</v>
      </c>
    </row>
    <row r="91" spans="1:22" ht="16.5" customHeight="1" x14ac:dyDescent="0.25">
      <c r="A91" s="10" t="s">
        <v>353</v>
      </c>
      <c r="B91" s="10" t="s">
        <v>354</v>
      </c>
      <c r="C91" s="10" t="str">
        <f>VLOOKUP(A91,[1]車輛資料9月更!A:D,4,0)</f>
        <v>王啟原</v>
      </c>
      <c r="D91" s="11">
        <f>VLOOKUP(A91,[1]車輛資料9月更!A:F,6,0)</f>
        <v>981889597</v>
      </c>
      <c r="E91" s="10" t="str">
        <f>VLOOKUP(A91,[1]車輛資料9月更!A:B,2,0)</f>
        <v>ANY5583</v>
      </c>
      <c r="F91" s="12" t="s">
        <v>150</v>
      </c>
      <c r="G91" s="13">
        <v>43351</v>
      </c>
      <c r="H91" s="28">
        <v>43375</v>
      </c>
      <c r="I91" s="14"/>
      <c r="J91" s="14"/>
      <c r="K91" s="15"/>
      <c r="L91" s="15"/>
      <c r="M91" s="15">
        <v>13</v>
      </c>
      <c r="N91" s="15">
        <v>3</v>
      </c>
      <c r="O91" s="15"/>
      <c r="P91" s="15"/>
      <c r="Q91" s="15"/>
      <c r="R91" s="16" t="s">
        <v>166</v>
      </c>
      <c r="S91" s="10" t="s">
        <v>355</v>
      </c>
      <c r="T91" s="17"/>
      <c r="U91" s="18"/>
      <c r="V91" s="19" t="e">
        <f>VLOOKUP(A91,[1]工作表3!R:R,1,0)</f>
        <v>#N/A</v>
      </c>
    </row>
    <row r="92" spans="1:22" ht="16.5" customHeight="1" x14ac:dyDescent="0.25">
      <c r="A92" s="10" t="s">
        <v>356</v>
      </c>
      <c r="B92" s="10" t="s">
        <v>357</v>
      </c>
      <c r="C92" s="10" t="str">
        <f>VLOOKUP(A92,[1]車輛資料9月更!A:D,4,0)</f>
        <v>趙宗怡</v>
      </c>
      <c r="D92" s="11">
        <f>VLOOKUP(A92,[1]車輛資料9月更!A:F,6,0)</f>
        <v>916862863</v>
      </c>
      <c r="E92" s="10" t="str">
        <f>VLOOKUP(A92,[1]車輛資料9月更!A:B,2,0)</f>
        <v>ATC5291</v>
      </c>
      <c r="F92" s="32" t="s">
        <v>21</v>
      </c>
      <c r="G92" s="13">
        <v>43351</v>
      </c>
      <c r="H92" s="28">
        <v>43376</v>
      </c>
      <c r="I92" s="14"/>
      <c r="J92" s="14"/>
      <c r="K92" s="15"/>
      <c r="L92" s="21"/>
      <c r="M92" s="15">
        <v>13</v>
      </c>
      <c r="N92" s="15">
        <v>2</v>
      </c>
      <c r="O92" s="15"/>
      <c r="P92" s="15"/>
      <c r="Q92" s="15"/>
      <c r="R92" s="16" t="s">
        <v>322</v>
      </c>
      <c r="S92" s="10" t="s">
        <v>358</v>
      </c>
      <c r="T92" s="17"/>
      <c r="U92" s="18"/>
      <c r="V92" s="19" t="e">
        <f>VLOOKUP(A92,[1]工作表3!R:R,1,0)</f>
        <v>#N/A</v>
      </c>
    </row>
    <row r="93" spans="1:22" ht="16.5" customHeight="1" x14ac:dyDescent="0.25">
      <c r="A93" s="10" t="s">
        <v>359</v>
      </c>
      <c r="B93" s="10" t="s">
        <v>360</v>
      </c>
      <c r="C93" s="10" t="str">
        <f>VLOOKUP(A93,[1]車輛資料9月更!A:D,4,0)</f>
        <v>晉瑜企業股份有限公司-財盟唐國棟</v>
      </c>
      <c r="D93" s="11">
        <f>VLOOKUP(A93,[1]車輛資料9月更!A:F,6,0)</f>
        <v>933065226</v>
      </c>
      <c r="E93" s="10" t="str">
        <f>VLOOKUP(A93,[1]車輛資料9月更!A:B,2,0)</f>
        <v>RCH6866</v>
      </c>
      <c r="F93" s="32" t="s">
        <v>21</v>
      </c>
      <c r="G93" s="13">
        <v>43351</v>
      </c>
      <c r="H93" s="28">
        <v>43376</v>
      </c>
      <c r="I93" s="14"/>
      <c r="J93" s="14"/>
      <c r="K93" s="15"/>
      <c r="L93" s="21"/>
      <c r="M93" s="15">
        <v>13</v>
      </c>
      <c r="N93" s="15">
        <v>2</v>
      </c>
      <c r="O93" s="15"/>
      <c r="P93" s="15"/>
      <c r="Q93" s="15"/>
      <c r="R93" s="16" t="s">
        <v>166</v>
      </c>
      <c r="S93" s="10" t="s">
        <v>361</v>
      </c>
      <c r="T93" s="17"/>
      <c r="U93" s="18"/>
      <c r="V93" s="19" t="e">
        <f>VLOOKUP(A93,[1]工作表3!R:R,1,0)</f>
        <v>#N/A</v>
      </c>
    </row>
    <row r="94" spans="1:22" s="26" customFormat="1" ht="16.5" customHeight="1" x14ac:dyDescent="0.25">
      <c r="A94" s="34" t="s">
        <v>362</v>
      </c>
      <c r="B94" s="10" t="s">
        <v>363</v>
      </c>
      <c r="C94" s="10" t="str">
        <f>VLOOKUP(A94,[1]車輛資料9月更!A:D,4,0)</f>
        <v>魏麒峰</v>
      </c>
      <c r="D94" s="11">
        <f>VLOOKUP(A94,[1]車輛資料9月更!A:F,6,0)</f>
        <v>988778308</v>
      </c>
      <c r="E94" s="10" t="str">
        <f>VLOOKUP(A94,[1]車輛資料9月更!A:B,2,0)</f>
        <v>APP9168</v>
      </c>
      <c r="F94" s="32" t="s">
        <v>21</v>
      </c>
      <c r="G94" s="13">
        <v>43351</v>
      </c>
      <c r="H94" s="28">
        <v>43376</v>
      </c>
      <c r="I94" s="35"/>
      <c r="J94" s="35"/>
      <c r="K94" s="36"/>
      <c r="L94" s="37"/>
      <c r="M94" s="15">
        <v>13</v>
      </c>
      <c r="N94" s="36">
        <v>4</v>
      </c>
      <c r="O94" s="36"/>
      <c r="P94" s="36"/>
      <c r="Q94" s="36"/>
      <c r="R94" s="38" t="s">
        <v>102</v>
      </c>
      <c r="S94" s="34" t="s">
        <v>364</v>
      </c>
      <c r="T94" s="17"/>
      <c r="U94" s="39"/>
      <c r="V94" s="19" t="e">
        <f>VLOOKUP(A94,[1]工作表3!R:R,1,0)</f>
        <v>#N/A</v>
      </c>
    </row>
    <row r="95" spans="1:22" ht="16.5" customHeight="1" x14ac:dyDescent="0.25">
      <c r="A95" s="10" t="s">
        <v>365</v>
      </c>
      <c r="B95" s="10" t="s">
        <v>366</v>
      </c>
      <c r="C95" s="10" t="str">
        <f>VLOOKUP(A95,[1]車輛資料9月更!A:D,4,0)</f>
        <v>周世清</v>
      </c>
      <c r="D95" s="11">
        <f>VLOOKUP(A95,[1]車輛資料9月更!A:F,6,0)</f>
        <v>910682121</v>
      </c>
      <c r="E95" s="10" t="str">
        <f>VLOOKUP(A95,[1]車輛資料9月更!A:B,2,0)</f>
        <v>ATG9577</v>
      </c>
      <c r="F95" s="32" t="s">
        <v>21</v>
      </c>
      <c r="G95" s="13">
        <v>43351</v>
      </c>
      <c r="H95" s="28">
        <v>43376</v>
      </c>
      <c r="I95" s="14">
        <v>43385</v>
      </c>
      <c r="J95" s="14"/>
      <c r="K95" s="15"/>
      <c r="L95" s="21"/>
      <c r="M95" s="15">
        <v>13</v>
      </c>
      <c r="N95" s="15">
        <v>6</v>
      </c>
      <c r="O95" s="15"/>
      <c r="P95" s="15"/>
      <c r="Q95" s="15"/>
      <c r="R95" s="16" t="s">
        <v>174</v>
      </c>
      <c r="S95" s="10" t="s">
        <v>367</v>
      </c>
      <c r="T95" s="17"/>
      <c r="U95" s="18"/>
      <c r="V95" s="19" t="e">
        <f>VLOOKUP(A95,[1]工作表3!R:R,1,0)</f>
        <v>#N/A</v>
      </c>
    </row>
    <row r="96" spans="1:22" ht="16.5" customHeight="1" x14ac:dyDescent="0.25">
      <c r="A96" s="10" t="s">
        <v>368</v>
      </c>
      <c r="B96" s="10" t="s">
        <v>369</v>
      </c>
      <c r="C96" s="10" t="str">
        <f>VLOOKUP(A96,[1]車輛資料9月更!A:D,4,0)</f>
        <v>曹勝雄</v>
      </c>
      <c r="D96" s="11">
        <f>VLOOKUP(A96,[1]車輛資料9月更!A:F,6,0)</f>
        <v>921827809</v>
      </c>
      <c r="E96" s="10" t="str">
        <f>VLOOKUP(A96,[1]車輛資料9月更!A:B,2,0)</f>
        <v>AQX9883</v>
      </c>
      <c r="F96" s="32" t="s">
        <v>21</v>
      </c>
      <c r="G96" s="13">
        <v>43351</v>
      </c>
      <c r="H96" s="28">
        <v>43376</v>
      </c>
      <c r="I96" s="14"/>
      <c r="J96" s="14"/>
      <c r="K96" s="15"/>
      <c r="L96" s="21"/>
      <c r="M96" s="15">
        <v>13</v>
      </c>
      <c r="N96" s="15">
        <v>2</v>
      </c>
      <c r="O96" s="15"/>
      <c r="P96" s="15"/>
      <c r="Q96" s="15"/>
      <c r="R96" s="16" t="s">
        <v>370</v>
      </c>
      <c r="S96" s="10" t="s">
        <v>371</v>
      </c>
      <c r="T96" s="17" t="s">
        <v>29</v>
      </c>
      <c r="U96" s="18"/>
      <c r="V96" s="19" t="e">
        <f>VLOOKUP(A96,[1]工作表3!R:R,1,0)</f>
        <v>#N/A</v>
      </c>
    </row>
    <row r="97" spans="1:22" ht="16.5" customHeight="1" x14ac:dyDescent="0.25">
      <c r="A97" s="10" t="s">
        <v>372</v>
      </c>
      <c r="B97" s="10" t="s">
        <v>373</v>
      </c>
      <c r="C97" s="10" t="str">
        <f>VLOOKUP(A97,[1]車輛資料9月更!A:D,4,0)</f>
        <v>林秀玉</v>
      </c>
      <c r="D97" s="11">
        <f>VLOOKUP(A97,[1]車輛資料9月更!A:F,6,0)</f>
        <v>912205003</v>
      </c>
      <c r="E97" s="10" t="str">
        <f>VLOOKUP(A97,[1]車輛資料9月更!A:B,2,0)</f>
        <v>ANX3859</v>
      </c>
      <c r="F97" s="12" t="s">
        <v>150</v>
      </c>
      <c r="G97" s="13">
        <v>43351</v>
      </c>
      <c r="H97" s="28">
        <v>43376</v>
      </c>
      <c r="I97" s="14">
        <v>43385</v>
      </c>
      <c r="J97" s="14"/>
      <c r="K97" s="21"/>
      <c r="L97" s="21"/>
      <c r="M97" s="15">
        <v>13</v>
      </c>
      <c r="N97" s="15">
        <v>1</v>
      </c>
      <c r="O97" s="15"/>
      <c r="P97" s="15"/>
      <c r="Q97" s="15"/>
      <c r="R97" s="16" t="s">
        <v>166</v>
      </c>
      <c r="S97" s="10" t="s">
        <v>374</v>
      </c>
      <c r="T97" s="17" t="s">
        <v>29</v>
      </c>
      <c r="U97" s="25">
        <v>43378</v>
      </c>
      <c r="V97" s="19" t="str">
        <f>VLOOKUP(A97,[1]工作表3!R:R,1,0)</f>
        <v>5C87078</v>
      </c>
    </row>
    <row r="98" spans="1:22" ht="16.5" customHeight="1" x14ac:dyDescent="0.25">
      <c r="A98" s="10" t="s">
        <v>375</v>
      </c>
      <c r="B98" s="10" t="s">
        <v>376</v>
      </c>
      <c r="C98" s="10" t="str">
        <f>VLOOKUP(A98,[1]車輛資料9月更!A:D,4,0)</f>
        <v>林培琳</v>
      </c>
      <c r="D98" s="11">
        <f>VLOOKUP(A98,[1]車輛資料9月更!A:F,6,0)</f>
        <v>939002237</v>
      </c>
      <c r="E98" s="10" t="str">
        <f>VLOOKUP(A98,[1]車輛資料9月更!A:B,2,0)</f>
        <v>AQX5808</v>
      </c>
      <c r="F98" s="32" t="s">
        <v>311</v>
      </c>
      <c r="G98" s="13">
        <v>43351</v>
      </c>
      <c r="H98" s="28">
        <v>43385</v>
      </c>
      <c r="I98" s="14">
        <v>43385</v>
      </c>
      <c r="J98" s="14"/>
      <c r="K98" s="15" t="s">
        <v>58</v>
      </c>
      <c r="L98" s="21">
        <v>43387</v>
      </c>
      <c r="M98" s="15">
        <v>13</v>
      </c>
      <c r="N98" s="15">
        <v>1</v>
      </c>
      <c r="O98" s="15"/>
      <c r="P98" s="15"/>
      <c r="Q98" s="15">
        <v>221</v>
      </c>
      <c r="R98" s="16" t="s">
        <v>377</v>
      </c>
      <c r="S98" s="10" t="s">
        <v>378</v>
      </c>
      <c r="T98" s="17" t="s">
        <v>61</v>
      </c>
      <c r="U98" s="22">
        <v>0.5625</v>
      </c>
      <c r="V98" s="19" t="str">
        <f>VLOOKUP(A98,[1]工作表3!R:R,1,0)</f>
        <v>V417249</v>
      </c>
    </row>
    <row r="99" spans="1:22" ht="16.5" customHeight="1" x14ac:dyDescent="0.25">
      <c r="A99" s="10" t="s">
        <v>379</v>
      </c>
      <c r="B99" s="10" t="s">
        <v>380</v>
      </c>
      <c r="C99" s="10" t="str">
        <f>VLOOKUP(A99,[1]車輛資料9月更!A:D,4,0)</f>
        <v>楊峻豪</v>
      </c>
      <c r="D99" s="11">
        <f>VLOOKUP(A99,[1]車輛資料9月更!A:F,6,0)</f>
        <v>928680616</v>
      </c>
      <c r="E99" s="10" t="str">
        <f>VLOOKUP(A99,[1]車輛資料9月更!A:B,2,0)</f>
        <v>ATF5785</v>
      </c>
      <c r="F99" s="12" t="s">
        <v>146</v>
      </c>
      <c r="G99" s="13">
        <v>43351</v>
      </c>
      <c r="H99" s="28">
        <v>43376</v>
      </c>
      <c r="I99" s="14"/>
      <c r="J99" s="14"/>
      <c r="K99" s="15" t="s">
        <v>381</v>
      </c>
      <c r="L99" s="21">
        <v>43378</v>
      </c>
      <c r="M99" s="15">
        <v>13</v>
      </c>
      <c r="N99" s="15">
        <v>1</v>
      </c>
      <c r="O99" s="15"/>
      <c r="P99" s="15"/>
      <c r="Q99" s="15"/>
      <c r="R99" s="16" t="s">
        <v>382</v>
      </c>
      <c r="S99" s="10" t="s">
        <v>383</v>
      </c>
      <c r="T99" s="17" t="s">
        <v>29</v>
      </c>
      <c r="U99" s="25">
        <v>43379</v>
      </c>
      <c r="V99" s="19" t="str">
        <f>VLOOKUP(A99,[1]工作表3!R:R,1,0)</f>
        <v>5J18439</v>
      </c>
    </row>
    <row r="100" spans="1:22" ht="16.5" customHeight="1" x14ac:dyDescent="0.25">
      <c r="A100" s="10" t="s">
        <v>384</v>
      </c>
      <c r="B100" s="10" t="s">
        <v>385</v>
      </c>
      <c r="C100" s="10" t="str">
        <f>VLOOKUP(A100,[1]車輛資料9月更!A:D,4,0)</f>
        <v>旭基科技股份有限公司胡淑虹</v>
      </c>
      <c r="D100" s="11">
        <f>VLOOKUP(A100,[1]車輛資料9月更!A:F,6,0)</f>
        <v>915389006</v>
      </c>
      <c r="E100" s="10" t="str">
        <f>VLOOKUP(A100,[1]車輛資料9月更!A:B,2,0)</f>
        <v>AMX9559</v>
      </c>
      <c r="F100" s="32" t="s">
        <v>386</v>
      </c>
      <c r="G100" s="13">
        <v>43351</v>
      </c>
      <c r="H100" s="28"/>
      <c r="I100" s="14">
        <v>43385</v>
      </c>
      <c r="J100" s="14"/>
      <c r="K100" s="15"/>
      <c r="L100" s="15"/>
      <c r="M100" s="15">
        <v>13</v>
      </c>
      <c r="N100" s="15">
        <v>2</v>
      </c>
      <c r="O100" s="15"/>
      <c r="P100" s="15"/>
      <c r="Q100" s="15"/>
      <c r="R100" s="16" t="s">
        <v>64</v>
      </c>
      <c r="S100" s="10" t="s">
        <v>387</v>
      </c>
      <c r="T100" s="17" t="s">
        <v>29</v>
      </c>
      <c r="U100" s="25">
        <v>43358</v>
      </c>
      <c r="V100" s="19" t="e">
        <f>VLOOKUP(A100,[1]工作表3!R:R,1,0)</f>
        <v>#N/A</v>
      </c>
    </row>
    <row r="101" spans="1:22" s="26" customFormat="1" ht="16.5" customHeight="1" x14ac:dyDescent="0.25">
      <c r="A101" s="34" t="s">
        <v>388</v>
      </c>
      <c r="B101" s="10" t="s">
        <v>389</v>
      </c>
      <c r="C101" s="10" t="str">
        <f>VLOOKUP(A101,[1]車輛資料9月更!A:D,4,0)</f>
        <v>必九有限公司許益華</v>
      </c>
      <c r="D101" s="11">
        <f>VLOOKUP(A101,[1]車輛資料9月更!A:F,6,0)</f>
        <v>937907066</v>
      </c>
      <c r="E101" s="10" t="str">
        <f>VLOOKUP(A101,[1]車輛資料9月更!A:B,2,0)</f>
        <v>ATQ3528</v>
      </c>
      <c r="F101" s="12" t="s">
        <v>150</v>
      </c>
      <c r="G101" s="13">
        <v>43351</v>
      </c>
      <c r="H101" s="40">
        <v>43376</v>
      </c>
      <c r="I101" s="35">
        <v>43385</v>
      </c>
      <c r="J101" s="35"/>
      <c r="K101" s="36"/>
      <c r="L101" s="36"/>
      <c r="M101" s="15">
        <v>13</v>
      </c>
      <c r="N101" s="15">
        <v>2</v>
      </c>
      <c r="O101" s="36"/>
      <c r="P101" s="36"/>
      <c r="Q101" s="36"/>
      <c r="R101" s="38" t="s">
        <v>27</v>
      </c>
      <c r="S101" s="34" t="s">
        <v>390</v>
      </c>
      <c r="T101" s="34" t="s">
        <v>29</v>
      </c>
      <c r="U101" s="41">
        <v>43347</v>
      </c>
      <c r="V101" s="19" t="str">
        <f>VLOOKUP(A101,[1]工作表3!R:R,1,0)</f>
        <v>K881322</v>
      </c>
    </row>
    <row r="102" spans="1:22" ht="16.5" customHeight="1" x14ac:dyDescent="0.25">
      <c r="A102" s="10" t="s">
        <v>391</v>
      </c>
      <c r="B102" s="10" t="s">
        <v>392</v>
      </c>
      <c r="C102" s="16" t="s">
        <v>393</v>
      </c>
      <c r="D102" s="11">
        <v>987221733</v>
      </c>
      <c r="E102" s="10" t="str">
        <f>VLOOKUP(A102,[1]車輛資料9月更!A:B,2,0)</f>
        <v>G839254</v>
      </c>
      <c r="F102" s="32" t="s">
        <v>311</v>
      </c>
      <c r="G102" s="13">
        <v>43351</v>
      </c>
      <c r="H102" s="28"/>
      <c r="I102" s="14">
        <v>43385</v>
      </c>
      <c r="J102" s="14"/>
      <c r="K102" s="15"/>
      <c r="L102" s="21"/>
      <c r="M102" s="15">
        <v>13</v>
      </c>
      <c r="N102" s="15">
        <v>2</v>
      </c>
      <c r="O102" s="15"/>
      <c r="P102" s="15"/>
      <c r="Q102" s="15"/>
      <c r="R102" s="16" t="s">
        <v>27</v>
      </c>
      <c r="S102" s="10" t="s">
        <v>394</v>
      </c>
      <c r="T102" s="17" t="s">
        <v>29</v>
      </c>
      <c r="U102" s="25">
        <v>43364</v>
      </c>
      <c r="V102" s="19" t="str">
        <f>VLOOKUP(A102,[1]工作表3!R:R,1,0)</f>
        <v>G839254</v>
      </c>
    </row>
    <row r="103" spans="1:22" ht="16.5" customHeight="1" x14ac:dyDescent="0.25">
      <c r="A103" s="42" t="s">
        <v>395</v>
      </c>
      <c r="B103" s="10" t="s">
        <v>396</v>
      </c>
      <c r="C103" s="10" t="str">
        <f>VLOOKUP(A103,[1]車輛資料9月更!A:D,4,0)</f>
        <v>陳奕豪</v>
      </c>
      <c r="D103" s="11">
        <f>VLOOKUP(A103,[1]車輛資料9月更!A:F,6,0)</f>
        <v>956679579</v>
      </c>
      <c r="E103" s="10" t="str">
        <f>VLOOKUP(A103,[1]車輛資料9月更!A:B,2,0)</f>
        <v>AQF5257</v>
      </c>
      <c r="F103" s="12" t="s">
        <v>150</v>
      </c>
      <c r="G103" s="13">
        <v>43351</v>
      </c>
      <c r="H103" s="28">
        <v>43376</v>
      </c>
      <c r="I103" s="14">
        <v>43385</v>
      </c>
      <c r="J103" s="14"/>
      <c r="K103" s="15"/>
      <c r="L103" s="15"/>
      <c r="M103" s="15">
        <v>13</v>
      </c>
      <c r="N103" s="15">
        <v>5</v>
      </c>
      <c r="O103" s="15"/>
      <c r="P103" s="15"/>
      <c r="Q103" s="15"/>
      <c r="R103" s="16" t="s">
        <v>208</v>
      </c>
      <c r="S103" s="10" t="s">
        <v>397</v>
      </c>
      <c r="T103" s="17" t="s">
        <v>133</v>
      </c>
      <c r="U103" s="18"/>
      <c r="V103" s="19" t="e">
        <f>VLOOKUP(A103,[1]工作表3!R:R,1,0)</f>
        <v>#N/A</v>
      </c>
    </row>
    <row r="104" spans="1:22" ht="16.5" customHeight="1" x14ac:dyDescent="0.25">
      <c r="A104" s="10" t="s">
        <v>398</v>
      </c>
      <c r="B104" s="10" t="s">
        <v>399</v>
      </c>
      <c r="C104" s="10" t="str">
        <f>VLOOKUP(A104,[1]車輛資料9月更!A:D,4,0)</f>
        <v>黃仁益</v>
      </c>
      <c r="D104" s="11">
        <f>VLOOKUP(A104,[1]車輛資料9月更!A:F,6,0)</f>
        <v>910926423</v>
      </c>
      <c r="E104" s="10" t="str">
        <f>VLOOKUP(A104,[1]車輛資料9月更!A:B,2,0)</f>
        <v>ATG8903</v>
      </c>
      <c r="F104" s="12" t="s">
        <v>150</v>
      </c>
      <c r="G104" s="13">
        <v>43351</v>
      </c>
      <c r="H104" s="28">
        <v>43376</v>
      </c>
      <c r="I104" s="14">
        <v>43385</v>
      </c>
      <c r="J104" s="14"/>
      <c r="K104" s="15"/>
      <c r="L104" s="21"/>
      <c r="M104" s="15">
        <v>13</v>
      </c>
      <c r="N104" s="15">
        <v>2</v>
      </c>
      <c r="O104" s="15"/>
      <c r="P104" s="15"/>
      <c r="Q104" s="15"/>
      <c r="R104" s="16" t="s">
        <v>27</v>
      </c>
      <c r="S104" s="10" t="s">
        <v>400</v>
      </c>
      <c r="T104" s="17" t="s">
        <v>29</v>
      </c>
      <c r="U104" s="25">
        <v>43364</v>
      </c>
      <c r="V104" s="19" t="str">
        <f>VLOOKUP(A104,[1]工作表3!R:R,1,0)</f>
        <v>NT25921</v>
      </c>
    </row>
    <row r="105" spans="1:22" ht="16.5" customHeight="1" x14ac:dyDescent="0.25">
      <c r="A105" s="10" t="s">
        <v>401</v>
      </c>
      <c r="B105" s="10" t="s">
        <v>402</v>
      </c>
      <c r="C105" s="10" t="str">
        <f>VLOOKUP(A105,[1]車輛資料9月更!A:D,4,0)</f>
        <v>張簡菊</v>
      </c>
      <c r="D105" s="11">
        <f>VLOOKUP(A105,[1]車輛資料9月更!A:F,6,0)</f>
        <v>909870209</v>
      </c>
      <c r="E105" s="10" t="str">
        <f>VLOOKUP(A105,[1]車輛資料9月更!A:B,2,0)</f>
        <v>ATH3996</v>
      </c>
      <c r="F105" s="12" t="s">
        <v>150</v>
      </c>
      <c r="G105" s="13">
        <v>43351</v>
      </c>
      <c r="H105" s="28">
        <v>43376</v>
      </c>
      <c r="I105" s="14"/>
      <c r="J105" s="14"/>
      <c r="K105" s="15" t="s">
        <v>58</v>
      </c>
      <c r="L105" s="21">
        <v>43381</v>
      </c>
      <c r="M105" s="15">
        <v>13</v>
      </c>
      <c r="N105" s="15">
        <v>1</v>
      </c>
      <c r="O105" s="15"/>
      <c r="P105" s="15"/>
      <c r="Q105" s="15"/>
      <c r="R105" s="16" t="s">
        <v>27</v>
      </c>
      <c r="S105" s="10" t="s">
        <v>403</v>
      </c>
      <c r="T105" s="17" t="s">
        <v>29</v>
      </c>
      <c r="U105" s="25">
        <v>43381</v>
      </c>
      <c r="V105" s="19" t="str">
        <f>VLOOKUP(A105,[1]工作表3!R:R,1,0)</f>
        <v>0B79899</v>
      </c>
    </row>
    <row r="106" spans="1:22" ht="16.5" customHeight="1" x14ac:dyDescent="0.25">
      <c r="A106" s="10" t="s">
        <v>404</v>
      </c>
      <c r="B106" s="10" t="s">
        <v>405</v>
      </c>
      <c r="C106" s="10" t="str">
        <f>VLOOKUP(A106,[1]車輛資料9月更!A:D,4,0)</f>
        <v>野椿企業股份有限公司/遠銀小客車租賃錢安靜</v>
      </c>
      <c r="D106" s="11">
        <f>VLOOKUP(A106,[1]車輛資料9月更!A:F,6,0)</f>
        <v>920940085</v>
      </c>
      <c r="E106" s="10" t="str">
        <f>VLOOKUP(A106,[1]車輛資料9月更!A:B,2,0)</f>
        <v>RBQ9891</v>
      </c>
      <c r="F106" s="12" t="s">
        <v>150</v>
      </c>
      <c r="G106" s="13">
        <v>43351</v>
      </c>
      <c r="H106" s="28">
        <v>43376</v>
      </c>
      <c r="I106" s="14">
        <v>43385</v>
      </c>
      <c r="J106" s="14"/>
      <c r="K106" s="15"/>
      <c r="L106" s="21"/>
      <c r="M106" s="15">
        <v>13</v>
      </c>
      <c r="N106" s="15">
        <v>4</v>
      </c>
      <c r="O106" s="15"/>
      <c r="P106" s="15"/>
      <c r="Q106" s="15"/>
      <c r="R106" s="16" t="s">
        <v>22</v>
      </c>
      <c r="S106" s="10" t="s">
        <v>406</v>
      </c>
      <c r="T106" s="17" t="s">
        <v>24</v>
      </c>
      <c r="U106" s="24" t="s">
        <v>407</v>
      </c>
      <c r="V106" s="19" t="e">
        <f>VLOOKUP(A106,[1]工作表3!R:R,1,0)</f>
        <v>#N/A</v>
      </c>
    </row>
    <row r="107" spans="1:22" ht="16.5" customHeight="1" x14ac:dyDescent="0.25">
      <c r="A107" s="10" t="s">
        <v>408</v>
      </c>
      <c r="B107" s="10" t="s">
        <v>409</v>
      </c>
      <c r="C107" s="10" t="str">
        <f>VLOOKUP(A107,[1]車輛資料9月更!A:D,4,0)</f>
        <v>劉帛松</v>
      </c>
      <c r="D107" s="11">
        <f>VLOOKUP(A107,[1]車輛資料9月更!A:F,6,0)</f>
        <v>920989947</v>
      </c>
      <c r="E107" s="10" t="str">
        <f>VLOOKUP(A107,[1]車輛資料9月更!A:B,2,0)</f>
        <v>AQX9365</v>
      </c>
      <c r="F107" s="12" t="s">
        <v>150</v>
      </c>
      <c r="G107" s="13">
        <v>43351</v>
      </c>
      <c r="H107" s="28">
        <v>43376</v>
      </c>
      <c r="I107" s="14">
        <v>43385</v>
      </c>
      <c r="J107" s="14"/>
      <c r="K107" s="15"/>
      <c r="L107" s="21"/>
      <c r="M107" s="15">
        <v>13</v>
      </c>
      <c r="N107" s="15">
        <v>2</v>
      </c>
      <c r="O107" s="15"/>
      <c r="P107" s="15"/>
      <c r="Q107" s="15"/>
      <c r="R107" s="16" t="s">
        <v>22</v>
      </c>
      <c r="S107" s="10" t="s">
        <v>410</v>
      </c>
      <c r="T107" s="17" t="s">
        <v>29</v>
      </c>
      <c r="U107" s="25">
        <v>43385</v>
      </c>
      <c r="V107" s="19" t="str">
        <f>VLOOKUP(A107,[1]工作表3!R:R,1,0)</f>
        <v>NT24569</v>
      </c>
    </row>
    <row r="108" spans="1:22" ht="16.5" customHeight="1" x14ac:dyDescent="0.25">
      <c r="A108" s="10" t="s">
        <v>411</v>
      </c>
      <c r="B108" s="10" t="s">
        <v>412</v>
      </c>
      <c r="C108" s="10" t="str">
        <f>VLOOKUP(A108,[1]車輛資料9月更!A:D,4,0)</f>
        <v>張裕婷</v>
      </c>
      <c r="D108" s="11">
        <f>VLOOKUP(A108,[1]車輛資料9月更!A:F,6,0)</f>
        <v>989099039</v>
      </c>
      <c r="E108" s="10" t="str">
        <f>VLOOKUP(A108,[1]車輛資料9月更!A:B,2,0)</f>
        <v>ANX9683</v>
      </c>
      <c r="F108" s="12" t="s">
        <v>150</v>
      </c>
      <c r="G108" s="13">
        <v>43351</v>
      </c>
      <c r="H108" s="28">
        <v>43376</v>
      </c>
      <c r="I108" s="14">
        <v>43385</v>
      </c>
      <c r="J108" s="14"/>
      <c r="K108" s="15"/>
      <c r="L108" s="15"/>
      <c r="M108" s="15">
        <v>13</v>
      </c>
      <c r="N108" s="15">
        <v>6</v>
      </c>
      <c r="O108" s="15"/>
      <c r="P108" s="15"/>
      <c r="Q108" s="15"/>
      <c r="R108" s="16" t="s">
        <v>22</v>
      </c>
      <c r="S108" s="10" t="s">
        <v>413</v>
      </c>
      <c r="T108" s="17"/>
      <c r="U108" s="18"/>
      <c r="V108" s="19" t="e">
        <f>VLOOKUP(A108,[1]工作表3!R:R,1,0)</f>
        <v>#N/A</v>
      </c>
    </row>
    <row r="109" spans="1:22" ht="16.5" customHeight="1" x14ac:dyDescent="0.25">
      <c r="A109" s="10" t="s">
        <v>414</v>
      </c>
      <c r="B109" s="10" t="s">
        <v>415</v>
      </c>
      <c r="C109" s="10" t="str">
        <f>VLOOKUP(A109,[1]車輛資料9月更!A:D,4,0)</f>
        <v>王菁</v>
      </c>
      <c r="D109" s="11">
        <f>VLOOKUP(A109,[1]車輛資料9月更!A:F,6,0)</f>
        <v>989832750</v>
      </c>
      <c r="E109" s="10" t="str">
        <f>VLOOKUP(A109,[1]車輛資料9月更!A:B,2,0)</f>
        <v>ANX3200</v>
      </c>
      <c r="F109" s="12" t="s">
        <v>150</v>
      </c>
      <c r="G109" s="13">
        <v>43351</v>
      </c>
      <c r="H109" s="28">
        <v>43376</v>
      </c>
      <c r="I109" s="14">
        <v>43385</v>
      </c>
      <c r="J109" s="14"/>
      <c r="K109" s="15"/>
      <c r="L109" s="21"/>
      <c r="M109" s="15">
        <v>13</v>
      </c>
      <c r="N109" s="15">
        <v>4</v>
      </c>
      <c r="O109" s="15"/>
      <c r="P109" s="15"/>
      <c r="Q109" s="15"/>
      <c r="R109" s="16" t="s">
        <v>22</v>
      </c>
      <c r="S109" s="10" t="s">
        <v>416</v>
      </c>
      <c r="T109" s="17" t="s">
        <v>24</v>
      </c>
      <c r="U109" s="18"/>
      <c r="V109" s="19" t="e">
        <f>VLOOKUP(A109,[1]工作表3!R:R,1,0)</f>
        <v>#N/A</v>
      </c>
    </row>
    <row r="110" spans="1:22" ht="16.5" customHeight="1" x14ac:dyDescent="0.25">
      <c r="A110" s="10" t="s">
        <v>417</v>
      </c>
      <c r="B110" s="10" t="s">
        <v>418</v>
      </c>
      <c r="C110" s="10" t="str">
        <f>VLOOKUP(A110,[1]車輛資料9月更!A:D,4,0)</f>
        <v>雅美國際貿易有限公司吳怜美</v>
      </c>
      <c r="D110" s="11">
        <f>VLOOKUP(A110,[1]車輛資料9月更!A:F,6,0)</f>
        <v>935512331</v>
      </c>
      <c r="E110" s="10" t="str">
        <f>VLOOKUP(A110,[1]車輛資料9月更!A:B,2,0)</f>
        <v>ANW7070</v>
      </c>
      <c r="F110" s="32" t="s">
        <v>311</v>
      </c>
      <c r="G110" s="13">
        <v>43351</v>
      </c>
      <c r="H110" s="28"/>
      <c r="I110" s="14"/>
      <c r="J110" s="14"/>
      <c r="K110" s="15" t="s">
        <v>58</v>
      </c>
      <c r="L110" s="21">
        <v>43355</v>
      </c>
      <c r="M110" s="15">
        <v>13</v>
      </c>
      <c r="N110" s="15">
        <v>1</v>
      </c>
      <c r="O110" s="15"/>
      <c r="P110" s="15"/>
      <c r="Q110" s="15"/>
      <c r="R110" s="16" t="s">
        <v>377</v>
      </c>
      <c r="S110" s="10" t="s">
        <v>419</v>
      </c>
      <c r="T110" s="17" t="s">
        <v>61</v>
      </c>
      <c r="U110" s="18"/>
      <c r="V110" s="19" t="e">
        <f>VLOOKUP(A110,[1]工作表3!R:R,1,0)</f>
        <v>#N/A</v>
      </c>
    </row>
    <row r="111" spans="1:22" ht="16.5" customHeight="1" x14ac:dyDescent="0.25">
      <c r="A111" s="10" t="s">
        <v>420</v>
      </c>
      <c r="B111" s="10" t="s">
        <v>421</v>
      </c>
      <c r="C111" s="10" t="str">
        <f>VLOOKUP(A111,[1]車輛資料9月更!A:D,4,0)</f>
        <v>楊雅涵</v>
      </c>
      <c r="D111" s="11">
        <f>VLOOKUP(A111,[1]車輛資料9月更!A:F,6,0)</f>
        <v>920627728</v>
      </c>
      <c r="E111" s="10" t="str">
        <f>VLOOKUP(A111,[1]車輛資料9月更!A:B,2,0)</f>
        <v>ATA2767</v>
      </c>
      <c r="F111" s="32" t="s">
        <v>311</v>
      </c>
      <c r="G111" s="13">
        <v>43351</v>
      </c>
      <c r="H111" s="28"/>
      <c r="I111" s="14"/>
      <c r="J111" s="14"/>
      <c r="K111" s="15" t="s">
        <v>58</v>
      </c>
      <c r="L111" s="21">
        <v>43357</v>
      </c>
      <c r="M111" s="15">
        <v>13</v>
      </c>
      <c r="N111" s="15">
        <v>1</v>
      </c>
      <c r="O111" s="15"/>
      <c r="P111" s="15"/>
      <c r="Q111" s="15"/>
      <c r="R111" s="16" t="s">
        <v>208</v>
      </c>
      <c r="S111" s="10" t="s">
        <v>422</v>
      </c>
      <c r="T111" s="17" t="s">
        <v>61</v>
      </c>
      <c r="U111" s="18"/>
      <c r="V111" s="19" t="e">
        <f>VLOOKUP(A111,[1]工作表3!R:R,1,0)</f>
        <v>#N/A</v>
      </c>
    </row>
    <row r="112" spans="1:22" ht="16.5" customHeight="1" x14ac:dyDescent="0.25">
      <c r="A112" s="10" t="s">
        <v>423</v>
      </c>
      <c r="B112" s="10" t="s">
        <v>424</v>
      </c>
      <c r="C112" s="10" t="str">
        <f>VLOOKUP(A112,[1]車輛資料9月更!A:D,4,0)</f>
        <v>孫婉寧</v>
      </c>
      <c r="D112" s="11">
        <f>VLOOKUP(A112,[1]車輛資料9月更!A:F,6,0)</f>
        <v>928175677</v>
      </c>
      <c r="E112" s="10" t="str">
        <f>VLOOKUP(A112,[1]車輛資料9月更!A:B,2,0)</f>
        <v>ASG0811</v>
      </c>
      <c r="F112" s="12" t="s">
        <v>150</v>
      </c>
      <c r="G112" s="13">
        <v>43351</v>
      </c>
      <c r="H112" s="28">
        <v>43376</v>
      </c>
      <c r="I112" s="14">
        <v>43385</v>
      </c>
      <c r="J112" s="14"/>
      <c r="K112" s="15"/>
      <c r="L112" s="21"/>
      <c r="M112" s="15">
        <v>13</v>
      </c>
      <c r="N112" s="15">
        <v>10</v>
      </c>
      <c r="O112" s="15"/>
      <c r="P112" s="15"/>
      <c r="Q112" s="15"/>
      <c r="R112" s="16" t="s">
        <v>64</v>
      </c>
      <c r="S112" s="10" t="s">
        <v>425</v>
      </c>
      <c r="T112" s="17" t="s">
        <v>197</v>
      </c>
      <c r="U112" s="18" t="s">
        <v>426</v>
      </c>
      <c r="V112" s="19" t="e">
        <f>VLOOKUP(A112,[1]工作表3!R:R,1,0)</f>
        <v>#N/A</v>
      </c>
    </row>
    <row r="113" spans="1:22" ht="16.5" customHeight="1" x14ac:dyDescent="0.25">
      <c r="A113" s="10" t="s">
        <v>427</v>
      </c>
      <c r="B113" s="10" t="s">
        <v>428</v>
      </c>
      <c r="C113" s="10" t="str">
        <f>VLOOKUP(A113,[1]車輛資料9月更!A:D,4,0)</f>
        <v>邱聿君</v>
      </c>
      <c r="D113" s="11">
        <f>VLOOKUP(A113,[1]車輛資料9月更!A:F,6,0)</f>
        <v>925573311</v>
      </c>
      <c r="E113" s="10" t="str">
        <f>VLOOKUP(A113,[1]車輛資料9月更!A:B,2,0)</f>
        <v>AXD1256</v>
      </c>
      <c r="F113" s="32" t="s">
        <v>311</v>
      </c>
      <c r="G113" s="13">
        <v>43351</v>
      </c>
      <c r="H113" s="28"/>
      <c r="I113" s="14">
        <v>43385</v>
      </c>
      <c r="J113" s="14"/>
      <c r="K113" s="15" t="s">
        <v>58</v>
      </c>
      <c r="L113" s="21">
        <v>43389</v>
      </c>
      <c r="M113" s="15">
        <v>13</v>
      </c>
      <c r="N113" s="15">
        <v>1</v>
      </c>
      <c r="O113" s="15"/>
      <c r="P113" s="15"/>
      <c r="Q113" s="15">
        <v>140</v>
      </c>
      <c r="R113" s="16" t="s">
        <v>166</v>
      </c>
      <c r="S113" s="10" t="s">
        <v>429</v>
      </c>
      <c r="T113" s="17" t="s">
        <v>61</v>
      </c>
      <c r="U113" s="22"/>
      <c r="V113" s="19" t="str">
        <f>VLOOKUP(A113,[1]工作表3!R:R,1,0)</f>
        <v>G877006</v>
      </c>
    </row>
    <row r="114" spans="1:22" ht="16.5" customHeight="1" x14ac:dyDescent="0.25">
      <c r="A114" s="10" t="s">
        <v>430</v>
      </c>
      <c r="B114" s="10" t="s">
        <v>431</v>
      </c>
      <c r="C114" s="10" t="str">
        <f>VLOOKUP(A114,[1]車輛資料9月更!A:D,4,0)</f>
        <v>蔡靜瑜</v>
      </c>
      <c r="D114" s="11">
        <f>VLOOKUP(A114,[1]車輛資料9月更!A:F,6,0)</f>
        <v>926209331</v>
      </c>
      <c r="E114" s="10" t="str">
        <f>VLOOKUP(A114,[1]車輛資料9月更!A:B,2,0)</f>
        <v>ASF0306</v>
      </c>
      <c r="F114" s="12" t="s">
        <v>150</v>
      </c>
      <c r="G114" s="13">
        <v>43351</v>
      </c>
      <c r="H114" s="28">
        <v>43376</v>
      </c>
      <c r="I114" s="14">
        <v>43385</v>
      </c>
      <c r="J114" s="14"/>
      <c r="K114" s="15"/>
      <c r="L114" s="21"/>
      <c r="M114" s="15">
        <v>13</v>
      </c>
      <c r="N114" s="15">
        <v>2</v>
      </c>
      <c r="O114" s="15"/>
      <c r="P114" s="15"/>
      <c r="Q114" s="15"/>
      <c r="R114" s="16" t="s">
        <v>64</v>
      </c>
      <c r="S114" s="10" t="s">
        <v>432</v>
      </c>
      <c r="T114" s="17" t="s">
        <v>29</v>
      </c>
      <c r="U114" s="25">
        <v>43351</v>
      </c>
      <c r="V114" s="19" t="e">
        <f>VLOOKUP(A114,[1]工作表3!R:R,1,0)</f>
        <v>#N/A</v>
      </c>
    </row>
    <row r="115" spans="1:22" ht="16.5" customHeight="1" x14ac:dyDescent="0.25">
      <c r="A115" s="10" t="s">
        <v>433</v>
      </c>
      <c r="B115" s="10" t="s">
        <v>434</v>
      </c>
      <c r="C115" s="10" t="str">
        <f>VLOOKUP(A115,[1]車輛資料9月更!A:D,4,0)</f>
        <v>遠博資產管理股份有限公司曾美榆</v>
      </c>
      <c r="D115" s="11">
        <f>VLOOKUP(A115,[1]車輛資料9月更!A:F,6,0)</f>
        <v>911823828</v>
      </c>
      <c r="E115" s="10" t="str">
        <f>VLOOKUP(A115,[1]車輛資料9月更!A:B,2,0)</f>
        <v>RBL0911</v>
      </c>
      <c r="F115" s="12" t="s">
        <v>150</v>
      </c>
      <c r="G115" s="13">
        <v>43351</v>
      </c>
      <c r="H115" s="28">
        <v>43376</v>
      </c>
      <c r="I115" s="14">
        <v>43385</v>
      </c>
      <c r="J115" s="14"/>
      <c r="K115" s="15"/>
      <c r="L115" s="21"/>
      <c r="M115" s="15">
        <v>13</v>
      </c>
      <c r="N115" s="15">
        <v>2</v>
      </c>
      <c r="O115" s="15"/>
      <c r="P115" s="15"/>
      <c r="Q115" s="15"/>
      <c r="R115" s="16" t="s">
        <v>27</v>
      </c>
      <c r="S115" s="10" t="s">
        <v>435</v>
      </c>
      <c r="T115" s="17" t="s">
        <v>29</v>
      </c>
      <c r="U115" s="25">
        <v>43362</v>
      </c>
      <c r="V115" s="19" t="e">
        <f>VLOOKUP(A115,[1]工作表3!R:R,1,0)</f>
        <v>#N/A</v>
      </c>
    </row>
    <row r="116" spans="1:22" ht="16.5" customHeight="1" x14ac:dyDescent="0.25">
      <c r="A116" s="34" t="s">
        <v>436</v>
      </c>
      <c r="B116" s="10" t="s">
        <v>437</v>
      </c>
      <c r="C116" s="10" t="str">
        <f>VLOOKUP(A116,[1]車輛資料9月更!A:D,4,0)</f>
        <v>魏進福</v>
      </c>
      <c r="D116" s="11">
        <f>VLOOKUP(A116,[1]車輛資料9月更!A:F,6,0)</f>
        <v>935290230</v>
      </c>
      <c r="E116" s="10" t="str">
        <f>VLOOKUP(A116,[1]車輛資料9月更!A:B,2,0)</f>
        <v>BMW0079</v>
      </c>
      <c r="F116" s="12" t="s">
        <v>438</v>
      </c>
      <c r="G116" s="13">
        <v>43351</v>
      </c>
      <c r="H116" s="28">
        <v>43376</v>
      </c>
      <c r="I116" s="14">
        <v>43385</v>
      </c>
      <c r="J116" s="35"/>
      <c r="K116" s="36"/>
      <c r="L116" s="37"/>
      <c r="M116" s="15">
        <v>13</v>
      </c>
      <c r="N116" s="36">
        <v>2</v>
      </c>
      <c r="O116" s="36"/>
      <c r="P116" s="36"/>
      <c r="Q116" s="36"/>
      <c r="R116" s="38" t="s">
        <v>439</v>
      </c>
      <c r="S116" s="34" t="s">
        <v>440</v>
      </c>
      <c r="T116" s="17" t="s">
        <v>29</v>
      </c>
      <c r="U116" s="41">
        <v>43358</v>
      </c>
      <c r="V116" s="19" t="e">
        <f>VLOOKUP(A116,[1]工作表3!R:R,1,0)</f>
        <v>#N/A</v>
      </c>
    </row>
    <row r="117" spans="1:22" ht="16.5" customHeight="1" x14ac:dyDescent="0.25">
      <c r="A117" s="10" t="s">
        <v>441</v>
      </c>
      <c r="B117" s="10" t="s">
        <v>442</v>
      </c>
      <c r="C117" s="10" t="str">
        <f>VLOOKUP(A117,[1]車輛資料9月更!A:D,4,0)</f>
        <v>安維斯汽車租賃股份有限公司黃天麒</v>
      </c>
      <c r="D117" s="11">
        <f>VLOOKUP(A117,[1]車輛資料9月更!A:F,6,0)</f>
        <v>953877862</v>
      </c>
      <c r="E117" s="10" t="str">
        <f>VLOOKUP(A117,[1]車輛資料9月更!A:B,2,0)</f>
        <v>RBM0627</v>
      </c>
      <c r="F117" s="32" t="s">
        <v>386</v>
      </c>
      <c r="G117" s="13">
        <v>43351</v>
      </c>
      <c r="H117" s="28"/>
      <c r="I117" s="14"/>
      <c r="J117" s="14"/>
      <c r="K117" s="15" t="s">
        <v>381</v>
      </c>
      <c r="L117" s="21">
        <v>43358</v>
      </c>
      <c r="M117" s="15">
        <v>13</v>
      </c>
      <c r="N117" s="15">
        <v>1</v>
      </c>
      <c r="O117" s="15"/>
      <c r="P117" s="15"/>
      <c r="Q117" s="15"/>
      <c r="R117" s="16" t="s">
        <v>27</v>
      </c>
      <c r="S117" s="10" t="s">
        <v>443</v>
      </c>
      <c r="T117" s="17" t="s">
        <v>61</v>
      </c>
      <c r="U117" s="29"/>
      <c r="V117" s="19" t="e">
        <f>VLOOKUP(A117,[1]工作表3!R:R,1,0)</f>
        <v>#N/A</v>
      </c>
    </row>
    <row r="118" spans="1:22" s="26" customFormat="1" ht="16.5" customHeight="1" x14ac:dyDescent="0.25">
      <c r="A118" s="10" t="s">
        <v>444</v>
      </c>
      <c r="B118" s="10" t="s">
        <v>445</v>
      </c>
      <c r="C118" s="10" t="str">
        <f>VLOOKUP(A118,[1]車輛資料9月更!A:D,4,0)</f>
        <v>周明治</v>
      </c>
      <c r="D118" s="11">
        <f>VLOOKUP(A118,[1]車輛資料9月更!A:F,6,0)</f>
        <v>935999666</v>
      </c>
      <c r="E118" s="10" t="str">
        <f>VLOOKUP(A118,[1]車輛資料9月更!A:B,2,0)</f>
        <v>AJK0598</v>
      </c>
      <c r="F118" s="32" t="s">
        <v>311</v>
      </c>
      <c r="G118" s="13">
        <v>43351</v>
      </c>
      <c r="H118" s="28"/>
      <c r="I118" s="14"/>
      <c r="J118" s="14"/>
      <c r="K118" s="15" t="s">
        <v>58</v>
      </c>
      <c r="L118" s="21">
        <v>43361</v>
      </c>
      <c r="M118" s="15">
        <v>13</v>
      </c>
      <c r="N118" s="15">
        <v>1</v>
      </c>
      <c r="O118" s="15"/>
      <c r="P118" s="15"/>
      <c r="Q118" s="15"/>
      <c r="R118" s="16" t="s">
        <v>446</v>
      </c>
      <c r="S118" s="10" t="s">
        <v>447</v>
      </c>
      <c r="T118" s="17" t="s">
        <v>61</v>
      </c>
      <c r="U118" s="22"/>
      <c r="V118" s="19" t="e">
        <f>VLOOKUP(A118,[1]工作表3!R:R,1,0)</f>
        <v>#N/A</v>
      </c>
    </row>
    <row r="119" spans="1:22" ht="16.5" customHeight="1" x14ac:dyDescent="0.25">
      <c r="A119" s="10" t="s">
        <v>448</v>
      </c>
      <c r="B119" s="10" t="s">
        <v>449</v>
      </c>
      <c r="C119" s="10" t="str">
        <f>VLOOKUP(A119,[1]車輛資料9月更!A:D,4,0)</f>
        <v>梁智凱</v>
      </c>
      <c r="D119" s="11">
        <f>VLOOKUP(A119,[1]車輛資料9月更!A:F,6,0)</f>
        <v>955568270</v>
      </c>
      <c r="E119" s="10" t="str">
        <f>VLOOKUP(A119,[1]車輛資料9月更!A:B,2,0)</f>
        <v>ATQ7939</v>
      </c>
      <c r="F119" s="12" t="s">
        <v>150</v>
      </c>
      <c r="G119" s="13">
        <v>43351</v>
      </c>
      <c r="H119" s="28">
        <v>43376</v>
      </c>
      <c r="I119" s="14">
        <v>43385</v>
      </c>
      <c r="J119" s="14"/>
      <c r="K119" s="15"/>
      <c r="L119" s="15"/>
      <c r="M119" s="15">
        <v>13</v>
      </c>
      <c r="N119" s="15">
        <v>6</v>
      </c>
      <c r="O119" s="15"/>
      <c r="P119" s="15"/>
      <c r="Q119" s="15"/>
      <c r="R119" s="16" t="s">
        <v>166</v>
      </c>
      <c r="S119" s="10" t="s">
        <v>450</v>
      </c>
      <c r="T119" s="17" t="s">
        <v>451</v>
      </c>
      <c r="U119" s="24" t="s">
        <v>452</v>
      </c>
      <c r="V119" s="19" t="e">
        <f>VLOOKUP(A119,[1]工作表3!R:R,1,0)</f>
        <v>#N/A</v>
      </c>
    </row>
    <row r="120" spans="1:22" ht="16.5" customHeight="1" x14ac:dyDescent="0.25">
      <c r="A120" s="10" t="s">
        <v>453</v>
      </c>
      <c r="B120" s="10" t="s">
        <v>454</v>
      </c>
      <c r="C120" s="10" t="str">
        <f>VLOOKUP(A120,[1]車輛資料9月更!A:D,4,0)</f>
        <v>蔡坤作</v>
      </c>
      <c r="D120" s="11">
        <f>VLOOKUP(A120,[1]車輛資料9月更!A:F,6,0)</f>
        <v>927960959</v>
      </c>
      <c r="E120" s="10" t="str">
        <f>VLOOKUP(A120,[1]車輛資料9月更!A:B,2,0)</f>
        <v>ATD9285</v>
      </c>
      <c r="F120" s="12" t="s">
        <v>150</v>
      </c>
      <c r="G120" s="13">
        <v>43351</v>
      </c>
      <c r="H120" s="28">
        <v>43376</v>
      </c>
      <c r="I120" s="14">
        <v>43385</v>
      </c>
      <c r="J120" s="14"/>
      <c r="K120" s="15"/>
      <c r="L120" s="21"/>
      <c r="M120" s="15">
        <v>13</v>
      </c>
      <c r="N120" s="15">
        <v>10</v>
      </c>
      <c r="O120" s="15"/>
      <c r="P120" s="15"/>
      <c r="Q120" s="15"/>
      <c r="R120" s="16" t="s">
        <v>455</v>
      </c>
      <c r="S120" s="10" t="s">
        <v>456</v>
      </c>
      <c r="T120" s="17" t="s">
        <v>197</v>
      </c>
      <c r="U120" s="18" t="s">
        <v>457</v>
      </c>
      <c r="V120" s="19" t="e">
        <f>VLOOKUP(A120,[1]工作表3!R:R,1,0)</f>
        <v>#N/A</v>
      </c>
    </row>
    <row r="121" spans="1:22" ht="16.5" customHeight="1" x14ac:dyDescent="0.25">
      <c r="A121" s="10" t="s">
        <v>458</v>
      </c>
      <c r="B121" s="10" t="s">
        <v>459</v>
      </c>
      <c r="C121" s="10" t="str">
        <f>VLOOKUP(A121,[1]車輛資料9月更!A:D,4,0)</f>
        <v>范青萍</v>
      </c>
      <c r="D121" s="11">
        <f>VLOOKUP(A121,[1]車輛資料9月更!A:F,6,0)</f>
        <v>919392492</v>
      </c>
      <c r="E121" s="10" t="str">
        <f>VLOOKUP(A121,[1]車輛資料9月更!A:B,2,0)</f>
        <v>ANV6891</v>
      </c>
      <c r="F121" s="12" t="s">
        <v>150</v>
      </c>
      <c r="G121" s="13">
        <v>43351</v>
      </c>
      <c r="H121" s="28">
        <v>43376</v>
      </c>
      <c r="I121" s="14">
        <v>43385</v>
      </c>
      <c r="J121" s="14"/>
      <c r="K121" s="15"/>
      <c r="L121" s="21"/>
      <c r="M121" s="15">
        <v>13</v>
      </c>
      <c r="N121" s="15">
        <v>6</v>
      </c>
      <c r="O121" s="15"/>
      <c r="P121" s="15"/>
      <c r="Q121" s="15"/>
      <c r="R121" s="16" t="s">
        <v>455</v>
      </c>
      <c r="S121" s="10" t="s">
        <v>460</v>
      </c>
      <c r="T121" s="17"/>
      <c r="U121" s="18"/>
      <c r="V121" s="19" t="e">
        <f>VLOOKUP(A121,[1]工作表3!R:R,1,0)</f>
        <v>#N/A</v>
      </c>
    </row>
    <row r="122" spans="1:22" ht="16.5" customHeight="1" x14ac:dyDescent="0.25">
      <c r="A122" s="10" t="s">
        <v>461</v>
      </c>
      <c r="B122" s="10" t="s">
        <v>462</v>
      </c>
      <c r="C122" s="10" t="str">
        <f>VLOOKUP(A122,[1]車輛資料9月更!A:D,4,0)</f>
        <v>蘋果實業有限公司-財盟租賃楊子貴</v>
      </c>
      <c r="D122" s="11">
        <f>VLOOKUP(A122,[1]車輛資料9月更!A:F,6,0)</f>
        <v>984297000</v>
      </c>
      <c r="E122" s="10" t="str">
        <f>VLOOKUP(A122,[1]車輛資料9月更!A:B,2,0)</f>
        <v>RBL0055</v>
      </c>
      <c r="F122" s="12" t="s">
        <v>150</v>
      </c>
      <c r="G122" s="13">
        <v>43351</v>
      </c>
      <c r="H122" s="28">
        <v>43376</v>
      </c>
      <c r="I122" s="14"/>
      <c r="J122" s="14"/>
      <c r="K122" s="15"/>
      <c r="L122" s="21"/>
      <c r="M122" s="15">
        <v>13</v>
      </c>
      <c r="N122" s="15"/>
      <c r="O122" s="15"/>
      <c r="P122" s="15"/>
      <c r="Q122" s="15"/>
      <c r="R122" s="16" t="s">
        <v>463</v>
      </c>
      <c r="S122" s="10" t="s">
        <v>464</v>
      </c>
      <c r="T122" s="17"/>
      <c r="U122" s="18"/>
      <c r="V122" s="19" t="e">
        <f>VLOOKUP(A122,[1]工作表3!R:R,1,0)</f>
        <v>#N/A</v>
      </c>
    </row>
    <row r="123" spans="1:22" ht="16.5" customHeight="1" x14ac:dyDescent="0.25">
      <c r="A123" s="10" t="s">
        <v>465</v>
      </c>
      <c r="B123" s="10" t="s">
        <v>466</v>
      </c>
      <c r="C123" s="10" t="str">
        <f>VLOOKUP(A123,[1]車輛資料9月更!A:D,4,0)</f>
        <v>太古機械公司李明立</v>
      </c>
      <c r="D123" s="11">
        <f>VLOOKUP(A123,[1]車輛資料9月更!A:F,6,0)</f>
        <v>988300700</v>
      </c>
      <c r="E123" s="10" t="str">
        <f>VLOOKUP(A123,[1]車輛資料9月更!A:B,2,0)</f>
        <v>AMX5800</v>
      </c>
      <c r="F123" s="32" t="s">
        <v>311</v>
      </c>
      <c r="G123" s="13">
        <v>43351</v>
      </c>
      <c r="H123" s="28">
        <v>43381</v>
      </c>
      <c r="I123" s="14"/>
      <c r="J123" s="14"/>
      <c r="K123" s="15"/>
      <c r="L123" s="21"/>
      <c r="M123" s="15">
        <v>13</v>
      </c>
      <c r="N123" s="15">
        <v>4</v>
      </c>
      <c r="O123" s="15"/>
      <c r="P123" s="15"/>
      <c r="Q123" s="15"/>
      <c r="R123" s="16" t="s">
        <v>208</v>
      </c>
      <c r="S123" s="10" t="s">
        <v>467</v>
      </c>
      <c r="T123" s="17" t="s">
        <v>24</v>
      </c>
      <c r="U123" s="24"/>
      <c r="V123" s="19" t="e">
        <f>VLOOKUP(A123,[1]工作表3!R:R,1,0)</f>
        <v>#N/A</v>
      </c>
    </row>
    <row r="124" spans="1:22" ht="16.5" customHeight="1" x14ac:dyDescent="0.25">
      <c r="A124" s="10" t="s">
        <v>468</v>
      </c>
      <c r="B124" s="10" t="s">
        <v>469</v>
      </c>
      <c r="C124" s="10" t="str">
        <f>VLOOKUP(A124,[1]車輛資料9月更!A:D,4,0)</f>
        <v>碩誠國際(股)公司-格上汽車租賃(股)陳韋涵</v>
      </c>
      <c r="D124" s="11">
        <f>VLOOKUP(A124,[1]車輛資料9月更!A:F,6,0)</f>
        <v>970851107</v>
      </c>
      <c r="E124" s="10" t="str">
        <f>VLOOKUP(A124,[1]車輛資料9月更!A:B,2,0)</f>
        <v>RBZ1638</v>
      </c>
      <c r="F124" s="32" t="s">
        <v>470</v>
      </c>
      <c r="G124" s="13">
        <v>43351</v>
      </c>
      <c r="H124" s="28">
        <v>43381</v>
      </c>
      <c r="I124" s="14"/>
      <c r="J124" s="14"/>
      <c r="K124" s="15"/>
      <c r="L124" s="21"/>
      <c r="M124" s="15">
        <v>13</v>
      </c>
      <c r="N124" s="15">
        <v>4</v>
      </c>
      <c r="O124" s="15"/>
      <c r="P124" s="15"/>
      <c r="Q124" s="15"/>
      <c r="R124" s="16" t="s">
        <v>27</v>
      </c>
      <c r="S124" s="10" t="s">
        <v>471</v>
      </c>
      <c r="T124" s="17" t="s">
        <v>24</v>
      </c>
      <c r="U124" s="18"/>
      <c r="V124" s="19" t="e">
        <f>VLOOKUP(A124,[1]工作表3!R:R,1,0)</f>
        <v>#N/A</v>
      </c>
    </row>
    <row r="125" spans="1:22" ht="16.5" customHeight="1" x14ac:dyDescent="0.25">
      <c r="A125" s="10" t="s">
        <v>472</v>
      </c>
      <c r="B125" s="10" t="s">
        <v>473</v>
      </c>
      <c r="C125" s="10" t="str">
        <f>VLOOKUP(A125,[1]車輛資料9月更!A:D,4,0)</f>
        <v>邵從義</v>
      </c>
      <c r="D125" s="11">
        <f>VLOOKUP(A125,[1]車輛資料9月更!A:F,6,0)</f>
        <v>986011741</v>
      </c>
      <c r="E125" s="10" t="str">
        <f>VLOOKUP(A125,[1]車輛資料9月更!A:B,2,0)</f>
        <v>ARL9973</v>
      </c>
      <c r="F125" s="32" t="s">
        <v>470</v>
      </c>
      <c r="G125" s="13">
        <v>43351</v>
      </c>
      <c r="H125" s="28">
        <v>43381</v>
      </c>
      <c r="I125" s="14"/>
      <c r="J125" s="14"/>
      <c r="K125" s="15"/>
      <c r="L125" s="21"/>
      <c r="M125" s="15">
        <v>13</v>
      </c>
      <c r="N125" s="15">
        <v>12</v>
      </c>
      <c r="O125" s="15"/>
      <c r="P125" s="15"/>
      <c r="Q125" s="15"/>
      <c r="R125" s="16" t="s">
        <v>474</v>
      </c>
      <c r="S125" s="10" t="s">
        <v>475</v>
      </c>
      <c r="T125" s="17" t="s">
        <v>476</v>
      </c>
      <c r="U125" s="24" t="s">
        <v>477</v>
      </c>
      <c r="V125" s="19" t="e">
        <f>VLOOKUP(A125,[1]工作表3!R:R,1,0)</f>
        <v>#N/A</v>
      </c>
    </row>
    <row r="126" spans="1:22" ht="16.5" customHeight="1" x14ac:dyDescent="0.25">
      <c r="A126" s="10" t="s">
        <v>478</v>
      </c>
      <c r="B126" s="10" t="s">
        <v>479</v>
      </c>
      <c r="C126" s="10" t="str">
        <f>VLOOKUP(A126,[1]車輛資料9月更!A:D,4,0)</f>
        <v>林昌翬</v>
      </c>
      <c r="D126" s="11">
        <f>VLOOKUP(A126,[1]車輛資料9月更!A:F,6,0)</f>
        <v>939643151</v>
      </c>
      <c r="E126" s="10" t="str">
        <f>VLOOKUP(A126,[1]車輛資料9月更!A:B,2,0)</f>
        <v>AXD7719</v>
      </c>
      <c r="F126" s="32" t="s">
        <v>480</v>
      </c>
      <c r="G126" s="13">
        <v>43351</v>
      </c>
      <c r="H126" s="28">
        <v>43381</v>
      </c>
      <c r="I126" s="14"/>
      <c r="J126" s="14"/>
      <c r="K126" s="15"/>
      <c r="L126" s="15"/>
      <c r="M126" s="15">
        <v>13</v>
      </c>
      <c r="N126" s="15">
        <v>6</v>
      </c>
      <c r="O126" s="15"/>
      <c r="P126" s="15"/>
      <c r="Q126" s="15"/>
      <c r="R126" s="16" t="s">
        <v>481</v>
      </c>
      <c r="S126" s="10" t="s">
        <v>482</v>
      </c>
      <c r="T126" s="17"/>
      <c r="U126" s="18"/>
      <c r="V126" s="19" t="e">
        <f>VLOOKUP(A126,[1]工作表3!R:R,1,0)</f>
        <v>#N/A</v>
      </c>
    </row>
    <row r="127" spans="1:22" ht="16.5" customHeight="1" x14ac:dyDescent="0.25">
      <c r="A127" s="10" t="s">
        <v>483</v>
      </c>
      <c r="B127" s="10" t="s">
        <v>484</v>
      </c>
      <c r="C127" s="10" t="str">
        <f>VLOOKUP(A127,[1]車輛資料9月更!A:D,4,0)</f>
        <v>巧鑫電機有限公司-中租柏皓明</v>
      </c>
      <c r="D127" s="11">
        <f>VLOOKUP(A127,[1]車輛資料9月更!A:F,6,0)</f>
        <v>917885731</v>
      </c>
      <c r="E127" s="10" t="str">
        <f>VLOOKUP(A127,[1]車輛資料9月更!A:B,2,0)</f>
        <v>RCB3111</v>
      </c>
      <c r="F127" s="32" t="s">
        <v>311</v>
      </c>
      <c r="G127" s="13">
        <v>43351</v>
      </c>
      <c r="H127" s="28">
        <v>43381</v>
      </c>
      <c r="I127" s="14"/>
      <c r="J127" s="14"/>
      <c r="K127" s="15" t="s">
        <v>58</v>
      </c>
      <c r="L127" s="21">
        <v>43398</v>
      </c>
      <c r="M127" s="15">
        <v>13</v>
      </c>
      <c r="N127" s="15">
        <v>1</v>
      </c>
      <c r="O127" s="15"/>
      <c r="P127" s="15"/>
      <c r="Q127" s="15">
        <v>221</v>
      </c>
      <c r="R127" s="16" t="s">
        <v>27</v>
      </c>
      <c r="S127" s="10" t="s">
        <v>485</v>
      </c>
      <c r="T127" s="17" t="s">
        <v>61</v>
      </c>
      <c r="U127" s="22">
        <v>0.41666666666666669</v>
      </c>
      <c r="V127" s="19" t="e">
        <f>VLOOKUP(A127,[1]工作表3!R:R,1,0)</f>
        <v>#N/A</v>
      </c>
    </row>
    <row r="128" spans="1:22" ht="15.75" customHeight="1" x14ac:dyDescent="0.25">
      <c r="A128" s="10" t="s">
        <v>486</v>
      </c>
      <c r="B128" s="10" t="s">
        <v>487</v>
      </c>
      <c r="C128" s="10" t="str">
        <f>VLOOKUP(A128,[1]車輛資料9月更!A:D,4,0)</f>
        <v>何怡慧</v>
      </c>
      <c r="D128" s="11">
        <f>VLOOKUP(A128,[1]車輛資料9月更!A:F,6,0)</f>
        <v>955832001</v>
      </c>
      <c r="E128" s="10" t="str">
        <f>VLOOKUP(A128,[1]車輛資料9月更!A:B,2,0)</f>
        <v>ARG2005</v>
      </c>
      <c r="F128" s="32" t="s">
        <v>311</v>
      </c>
      <c r="G128" s="13">
        <v>43351</v>
      </c>
      <c r="H128" s="28">
        <v>43381</v>
      </c>
      <c r="I128" s="14"/>
      <c r="J128" s="14"/>
      <c r="K128" s="15"/>
      <c r="L128" s="15"/>
      <c r="M128" s="15">
        <v>13</v>
      </c>
      <c r="N128" s="15">
        <v>4</v>
      </c>
      <c r="O128" s="15"/>
      <c r="P128" s="15"/>
      <c r="Q128" s="15"/>
      <c r="R128" s="16" t="s">
        <v>488</v>
      </c>
      <c r="S128" s="10" t="s">
        <v>489</v>
      </c>
      <c r="T128" s="17" t="s">
        <v>24</v>
      </c>
      <c r="U128" s="18"/>
      <c r="V128" s="19" t="e">
        <f>VLOOKUP(A128,[1]工作表3!R:R,1,0)</f>
        <v>#N/A</v>
      </c>
    </row>
    <row r="129" spans="1:22" ht="16.5" customHeight="1" x14ac:dyDescent="0.25">
      <c r="A129" s="10" t="s">
        <v>490</v>
      </c>
      <c r="B129" s="10" t="s">
        <v>491</v>
      </c>
      <c r="C129" s="16" t="s">
        <v>492</v>
      </c>
      <c r="D129" s="43" t="s">
        <v>492</v>
      </c>
      <c r="E129" s="16" t="s">
        <v>492</v>
      </c>
      <c r="F129" s="32" t="s">
        <v>311</v>
      </c>
      <c r="G129" s="13">
        <v>43351</v>
      </c>
      <c r="H129" s="28">
        <v>43381</v>
      </c>
      <c r="I129" s="14"/>
      <c r="J129" s="14"/>
      <c r="K129" s="15"/>
      <c r="L129" s="21"/>
      <c r="M129" s="15">
        <v>13</v>
      </c>
      <c r="N129" s="15"/>
      <c r="O129" s="15"/>
      <c r="P129" s="15"/>
      <c r="Q129" s="15"/>
      <c r="R129" s="16" t="s">
        <v>493</v>
      </c>
      <c r="S129" s="10" t="s">
        <v>494</v>
      </c>
      <c r="T129" s="17"/>
      <c r="U129" s="18"/>
      <c r="V129" s="19" t="e">
        <f>VLOOKUP(A129,[1]工作表3!R:R,1,0)</f>
        <v>#N/A</v>
      </c>
    </row>
    <row r="130" spans="1:22" ht="16.5" customHeight="1" x14ac:dyDescent="0.25">
      <c r="A130" s="10" t="s">
        <v>495</v>
      </c>
      <c r="B130" s="10" t="s">
        <v>496</v>
      </c>
      <c r="C130" s="10" t="str">
        <f>VLOOKUP(A130,[1]車輛資料9月更!A:D,4,0)</f>
        <v>台灣宏利(股)-聯邦租賃王為山</v>
      </c>
      <c r="D130" s="11">
        <f>VLOOKUP(A130,[1]車輛資料9月更!A:F,6,0)</f>
        <v>930988178</v>
      </c>
      <c r="E130" s="10" t="str">
        <f>VLOOKUP(A130,[1]車輛資料9月更!A:B,2,0)</f>
        <v>RBL3968</v>
      </c>
      <c r="F130" s="32" t="s">
        <v>311</v>
      </c>
      <c r="G130" s="13">
        <v>43351</v>
      </c>
      <c r="H130" s="28">
        <v>43381</v>
      </c>
      <c r="I130" s="14"/>
      <c r="J130" s="14"/>
      <c r="K130" s="15"/>
      <c r="L130" s="15"/>
      <c r="M130" s="15">
        <v>13</v>
      </c>
      <c r="N130" s="15">
        <v>6</v>
      </c>
      <c r="O130" s="15"/>
      <c r="P130" s="15"/>
      <c r="Q130" s="15"/>
      <c r="R130" s="16" t="s">
        <v>497</v>
      </c>
      <c r="S130" s="10" t="s">
        <v>498</v>
      </c>
      <c r="T130" s="17"/>
      <c r="U130" s="18"/>
      <c r="V130" s="19" t="e">
        <f>VLOOKUP(A130,[1]工作表3!R:R,1,0)</f>
        <v>#N/A</v>
      </c>
    </row>
    <row r="131" spans="1:22" ht="16.5" customHeight="1" x14ac:dyDescent="0.25">
      <c r="A131" s="10" t="s">
        <v>499</v>
      </c>
      <c r="B131" s="10" t="s">
        <v>500</v>
      </c>
      <c r="C131" s="10" t="str">
        <f>VLOOKUP(A131,[1]車輛資料9月更!A:D,4,0)</f>
        <v>林鑾鳳</v>
      </c>
      <c r="D131" s="11">
        <f>VLOOKUP(A131,[1]車輛資料9月更!A:F,6,0)</f>
        <v>933921465</v>
      </c>
      <c r="E131" s="10" t="str">
        <f>VLOOKUP(A131,[1]車輛資料9月更!A:B,2,0)</f>
        <v>APB2957</v>
      </c>
      <c r="F131" s="32" t="s">
        <v>311</v>
      </c>
      <c r="G131" s="13">
        <v>43351</v>
      </c>
      <c r="H131" s="28">
        <v>43381</v>
      </c>
      <c r="I131" s="14"/>
      <c r="J131" s="14"/>
      <c r="K131" s="15"/>
      <c r="L131" s="21"/>
      <c r="M131" s="15">
        <v>13</v>
      </c>
      <c r="N131" s="15">
        <v>6</v>
      </c>
      <c r="O131" s="15"/>
      <c r="P131" s="15"/>
      <c r="Q131" s="15"/>
      <c r="R131" s="16" t="s">
        <v>455</v>
      </c>
      <c r="S131" s="10" t="s">
        <v>501</v>
      </c>
      <c r="T131" s="17"/>
      <c r="U131" s="22"/>
      <c r="V131" s="19" t="str">
        <f>VLOOKUP(A131,[1]工作表3!R:R,1,0)</f>
        <v>G368648</v>
      </c>
    </row>
    <row r="132" spans="1:22" ht="16.5" customHeight="1" x14ac:dyDescent="0.25">
      <c r="A132" s="10" t="s">
        <v>502</v>
      </c>
      <c r="B132" s="10" t="s">
        <v>503</v>
      </c>
      <c r="C132" s="10" t="str">
        <f>VLOOKUP(A132,[1]車輛資料9月更!A:D,4,0)</f>
        <v>吳李順</v>
      </c>
      <c r="D132" s="11">
        <f>VLOOKUP(A132,[1]車輛資料9月更!A:F,6,0)</f>
        <v>987232730</v>
      </c>
      <c r="E132" s="10" t="str">
        <f>VLOOKUP(A132,[1]車輛資料9月更!A:B,2,0)</f>
        <v>ATE7272</v>
      </c>
      <c r="F132" s="32" t="s">
        <v>311</v>
      </c>
      <c r="G132" s="13">
        <v>43351</v>
      </c>
      <c r="H132" s="28">
        <v>43381</v>
      </c>
      <c r="I132" s="14"/>
      <c r="J132" s="14"/>
      <c r="K132" s="15" t="s">
        <v>58</v>
      </c>
      <c r="L132" s="21">
        <v>43394</v>
      </c>
      <c r="M132" s="15">
        <v>13</v>
      </c>
      <c r="N132" s="15">
        <v>1</v>
      </c>
      <c r="O132" s="15"/>
      <c r="P132" s="15"/>
      <c r="Q132" s="15">
        <v>42</v>
      </c>
      <c r="R132" s="16" t="s">
        <v>174</v>
      </c>
      <c r="S132" s="10" t="s">
        <v>504</v>
      </c>
      <c r="T132" s="17" t="s">
        <v>61</v>
      </c>
      <c r="U132" s="22">
        <v>0.39583333333333331</v>
      </c>
      <c r="V132" s="19" t="e">
        <f>VLOOKUP(A132,[1]工作表3!R:R,1,0)</f>
        <v>#N/A</v>
      </c>
    </row>
    <row r="133" spans="1:22" ht="16.5" customHeight="1" x14ac:dyDescent="0.25">
      <c r="A133" s="10" t="s">
        <v>505</v>
      </c>
      <c r="B133" s="10" t="s">
        <v>506</v>
      </c>
      <c r="C133" s="10" t="str">
        <f>VLOOKUP(A133,[1]車輛資料9月更!A:D,4,0)</f>
        <v>慧守科技股份有限公司林政憲</v>
      </c>
      <c r="D133" s="11">
        <f>VLOOKUP(A133,[1]車輛資料9月更!A:F,6,0)</f>
        <v>939585188</v>
      </c>
      <c r="E133" s="10" t="str">
        <f>VLOOKUP(A133,[1]車輛資料9月更!A:B,2,0)</f>
        <v>APQ8878</v>
      </c>
      <c r="F133" s="32" t="s">
        <v>507</v>
      </c>
      <c r="G133" s="13">
        <v>43351</v>
      </c>
      <c r="H133" s="28">
        <v>43381</v>
      </c>
      <c r="I133" s="14"/>
      <c r="J133" s="14"/>
      <c r="K133" s="15"/>
      <c r="L133" s="21"/>
      <c r="M133" s="15">
        <v>13</v>
      </c>
      <c r="N133" s="15">
        <v>2</v>
      </c>
      <c r="O133" s="15"/>
      <c r="P133" s="15"/>
      <c r="Q133" s="15"/>
      <c r="R133" s="16" t="s">
        <v>508</v>
      </c>
      <c r="S133" s="10" t="s">
        <v>509</v>
      </c>
      <c r="T133" s="17" t="s">
        <v>29</v>
      </c>
      <c r="U133" s="25">
        <v>43349</v>
      </c>
      <c r="V133" s="19" t="e">
        <f>VLOOKUP(A133,[1]工作表3!R:R,1,0)</f>
        <v>#N/A</v>
      </c>
    </row>
    <row r="134" spans="1:22" ht="16.5" customHeight="1" x14ac:dyDescent="0.25">
      <c r="A134" s="10" t="s">
        <v>510</v>
      </c>
      <c r="B134" s="10" t="s">
        <v>511</v>
      </c>
      <c r="C134" s="10" t="str">
        <f>VLOOKUP(A134,[1]車輛資料9月更!A:D,4,0)</f>
        <v>劉少川</v>
      </c>
      <c r="D134" s="11">
        <f>VLOOKUP(A134,[1]車輛資料9月更!A:F,6,0)</f>
        <v>988293499</v>
      </c>
      <c r="E134" s="10" t="str">
        <f>VLOOKUP(A134,[1]車輛資料9月更!A:B,2,0)</f>
        <v>AUW8889</v>
      </c>
      <c r="F134" s="32" t="s">
        <v>311</v>
      </c>
      <c r="G134" s="13">
        <v>43351</v>
      </c>
      <c r="H134" s="28">
        <v>43381</v>
      </c>
      <c r="I134" s="14"/>
      <c r="J134" s="14"/>
      <c r="K134" s="15"/>
      <c r="L134" s="21"/>
      <c r="M134" s="15">
        <v>13</v>
      </c>
      <c r="N134" s="15">
        <v>2</v>
      </c>
      <c r="O134" s="15"/>
      <c r="P134" s="15"/>
      <c r="Q134" s="15"/>
      <c r="R134" s="16" t="s">
        <v>512</v>
      </c>
      <c r="S134" s="10" t="s">
        <v>513</v>
      </c>
      <c r="T134" s="17" t="s">
        <v>29</v>
      </c>
      <c r="U134" s="25">
        <v>43378</v>
      </c>
      <c r="V134" s="19" t="str">
        <f>VLOOKUP(A134,[1]工作表3!R:R,1,0)</f>
        <v>G408098</v>
      </c>
    </row>
    <row r="135" spans="1:22" ht="16.5" customHeight="1" x14ac:dyDescent="0.25">
      <c r="A135" s="10" t="s">
        <v>514</v>
      </c>
      <c r="B135" s="10" t="s">
        <v>515</v>
      </c>
      <c r="C135" s="10" t="str">
        <f>VLOOKUP(A135,[1]車輛資料9月更!A:D,4,0)</f>
        <v>羅念祖</v>
      </c>
      <c r="D135" s="11">
        <f>VLOOKUP(A135,[1]車輛資料9月更!A:F,6,0)</f>
        <v>933165454</v>
      </c>
      <c r="E135" s="10" t="str">
        <f>VLOOKUP(A135,[1]車輛資料9月更!A:B,2,0)</f>
        <v>RBN5606</v>
      </c>
      <c r="F135" s="32" t="s">
        <v>311</v>
      </c>
      <c r="G135" s="13">
        <v>43351</v>
      </c>
      <c r="H135" s="28">
        <v>43381</v>
      </c>
      <c r="I135" s="14"/>
      <c r="J135" s="14"/>
      <c r="K135" s="15"/>
      <c r="L135" s="15"/>
      <c r="M135" s="15">
        <v>13</v>
      </c>
      <c r="N135" s="15">
        <v>2</v>
      </c>
      <c r="O135" s="15"/>
      <c r="P135" s="15"/>
      <c r="Q135" s="15"/>
      <c r="R135" s="16" t="s">
        <v>102</v>
      </c>
      <c r="S135" s="10" t="s">
        <v>516</v>
      </c>
      <c r="T135" s="17" t="s">
        <v>29</v>
      </c>
      <c r="U135" s="25">
        <v>43377</v>
      </c>
      <c r="V135" s="19" t="str">
        <f>VLOOKUP(A135,[1]工作表3!R:R,1,0)</f>
        <v>D999549</v>
      </c>
    </row>
    <row r="136" spans="1:22" ht="16.5" customHeight="1" x14ac:dyDescent="0.25">
      <c r="A136" s="10" t="s">
        <v>517</v>
      </c>
      <c r="B136" s="10" t="s">
        <v>518</v>
      </c>
      <c r="C136" s="10" t="str">
        <f>VLOOKUP(A136,[1]車輛資料9月更!A:D,4,0)</f>
        <v>楊世靖</v>
      </c>
      <c r="D136" s="11">
        <f>VLOOKUP(A136,[1]車輛資料9月更!A:F,6,0)</f>
        <v>978071066</v>
      </c>
      <c r="E136" s="10" t="str">
        <f>VLOOKUP(A136,[1]車輛資料9月更!A:B,2,0)</f>
        <v>ASC6836</v>
      </c>
      <c r="F136" s="32" t="s">
        <v>311</v>
      </c>
      <c r="G136" s="13">
        <v>43351</v>
      </c>
      <c r="H136" s="28">
        <v>43381</v>
      </c>
      <c r="I136" s="14"/>
      <c r="J136" s="14"/>
      <c r="K136" s="15"/>
      <c r="L136" s="15"/>
      <c r="M136" s="15">
        <v>13</v>
      </c>
      <c r="N136" s="15">
        <v>2</v>
      </c>
      <c r="O136" s="15"/>
      <c r="P136" s="15"/>
      <c r="Q136" s="15"/>
      <c r="R136" s="16" t="s">
        <v>519</v>
      </c>
      <c r="S136" s="10" t="s">
        <v>520</v>
      </c>
      <c r="T136" s="17" t="s">
        <v>29</v>
      </c>
      <c r="U136" s="25">
        <v>43357</v>
      </c>
      <c r="V136" s="19" t="e">
        <f>VLOOKUP(A136,[1]工作表3!R:R,1,0)</f>
        <v>#N/A</v>
      </c>
    </row>
    <row r="137" spans="1:22" ht="16.5" customHeight="1" x14ac:dyDescent="0.25">
      <c r="A137" s="10" t="s">
        <v>521</v>
      </c>
      <c r="B137" s="10" t="s">
        <v>522</v>
      </c>
      <c r="C137" s="10" t="str">
        <f>VLOOKUP(A137,[1]車輛資料9月更!A:D,4,0)</f>
        <v>葉素英</v>
      </c>
      <c r="D137" s="11">
        <f>VLOOKUP(A137,[1]車輛資料9月更!A:F,6,0)</f>
        <v>970483611</v>
      </c>
      <c r="E137" s="10" t="str">
        <f>VLOOKUP(A137,[1]車輛資料9月更!A:B,2,0)</f>
        <v>AND8107</v>
      </c>
      <c r="F137" s="32" t="s">
        <v>311</v>
      </c>
      <c r="G137" s="13">
        <v>43351</v>
      </c>
      <c r="H137" s="28">
        <v>43381</v>
      </c>
      <c r="I137" s="14"/>
      <c r="J137" s="14"/>
      <c r="K137" s="15"/>
      <c r="L137" s="21"/>
      <c r="M137" s="15">
        <v>13</v>
      </c>
      <c r="N137" s="15">
        <v>4</v>
      </c>
      <c r="O137" s="15"/>
      <c r="P137" s="15"/>
      <c r="Q137" s="15"/>
      <c r="R137" s="16" t="s">
        <v>523</v>
      </c>
      <c r="S137" s="10" t="s">
        <v>524</v>
      </c>
      <c r="T137" s="17" t="s">
        <v>24</v>
      </c>
      <c r="U137" s="18"/>
      <c r="V137" s="19" t="e">
        <f>VLOOKUP(A137,[1]工作表3!R:R,1,0)</f>
        <v>#N/A</v>
      </c>
    </row>
    <row r="138" spans="1:22" ht="16.5" customHeight="1" x14ac:dyDescent="0.25">
      <c r="A138" s="10" t="s">
        <v>525</v>
      </c>
      <c r="B138" s="10" t="s">
        <v>526</v>
      </c>
      <c r="C138" s="10" t="str">
        <f>VLOOKUP(A138,[1]車輛資料9月更!A:D,4,0)</f>
        <v>吳柏翰</v>
      </c>
      <c r="D138" s="11">
        <f>VLOOKUP(A138,[1]車輛資料9月更!A:F,6,0)</f>
        <v>928541689</v>
      </c>
      <c r="E138" s="10" t="str">
        <f>VLOOKUP(A138,[1]車輛資料9月更!A:B,2,0)</f>
        <v>ATH6276</v>
      </c>
      <c r="F138" s="32" t="s">
        <v>311</v>
      </c>
      <c r="G138" s="13">
        <v>43351</v>
      </c>
      <c r="H138" s="28">
        <v>43381</v>
      </c>
      <c r="I138" s="14"/>
      <c r="J138" s="14"/>
      <c r="K138" s="15" t="s">
        <v>58</v>
      </c>
      <c r="L138" s="21"/>
      <c r="M138" s="15">
        <v>13</v>
      </c>
      <c r="N138" s="15">
        <v>1</v>
      </c>
      <c r="O138" s="15"/>
      <c r="P138" s="15"/>
      <c r="Q138" s="15"/>
      <c r="R138" s="16" t="s">
        <v>27</v>
      </c>
      <c r="S138" s="10" t="s">
        <v>527</v>
      </c>
      <c r="T138" s="17" t="s">
        <v>61</v>
      </c>
      <c r="U138" s="25">
        <v>43389</v>
      </c>
      <c r="V138" s="19" t="e">
        <f>VLOOKUP(A138,[1]工作表3!R:R,1,0)</f>
        <v>#N/A</v>
      </c>
    </row>
    <row r="139" spans="1:22" ht="16.5" customHeight="1" x14ac:dyDescent="0.25">
      <c r="A139" s="10" t="s">
        <v>528</v>
      </c>
      <c r="B139" s="10" t="s">
        <v>529</v>
      </c>
      <c r="C139" s="10" t="str">
        <f>VLOOKUP(A139,[1]車輛資料9月更!A:D,4,0)</f>
        <v>昇睦食品有限公司-日盛全台通楊懿哲</v>
      </c>
      <c r="D139" s="11">
        <f>VLOOKUP(A139,[1]車輛資料9月更!A:F,6,0)</f>
        <v>921185973</v>
      </c>
      <c r="E139" s="10" t="str">
        <f>VLOOKUP(A139,[1]車輛資料9月更!A:B,2,0)</f>
        <v>RBS0569</v>
      </c>
      <c r="F139" s="32" t="s">
        <v>311</v>
      </c>
      <c r="G139" s="13">
        <v>43351</v>
      </c>
      <c r="H139" s="28">
        <v>43381</v>
      </c>
      <c r="I139" s="14"/>
      <c r="J139" s="14"/>
      <c r="K139" s="15" t="s">
        <v>58</v>
      </c>
      <c r="L139" s="21"/>
      <c r="M139" s="15">
        <v>13</v>
      </c>
      <c r="N139" s="15">
        <v>1</v>
      </c>
      <c r="O139" s="15"/>
      <c r="P139" s="15"/>
      <c r="Q139" s="15"/>
      <c r="R139" s="16" t="s">
        <v>174</v>
      </c>
      <c r="S139" s="10" t="s">
        <v>530</v>
      </c>
      <c r="T139" s="17" t="s">
        <v>61</v>
      </c>
      <c r="U139" s="25">
        <v>43391</v>
      </c>
      <c r="V139" s="19" t="str">
        <f>VLOOKUP(A139,[1]工作表3!R:R,1,0)</f>
        <v>0T76399</v>
      </c>
    </row>
    <row r="140" spans="1:22" ht="16.5" customHeight="1" x14ac:dyDescent="0.25">
      <c r="A140" s="10" t="s">
        <v>531</v>
      </c>
      <c r="B140" s="10" t="s">
        <v>532</v>
      </c>
      <c r="C140" s="10" t="str">
        <f>VLOOKUP(A140,[1]車輛資料9月更!A:D,4,0)</f>
        <v>驊薇堂投資有限公司黃明堂</v>
      </c>
      <c r="D140" s="11">
        <f>VLOOKUP(A140,[1]車輛資料9月更!A:F,6,0)</f>
        <v>987891457</v>
      </c>
      <c r="E140" s="10" t="str">
        <f>VLOOKUP(A140,[1]車輛資料9月更!A:B,2,0)</f>
        <v>AKG1912</v>
      </c>
      <c r="F140" s="32" t="s">
        <v>311</v>
      </c>
      <c r="G140" s="13">
        <v>43351</v>
      </c>
      <c r="H140" s="28">
        <v>43381</v>
      </c>
      <c r="I140" s="14"/>
      <c r="J140" s="14"/>
      <c r="K140" s="15"/>
      <c r="L140" s="21"/>
      <c r="M140" s="15">
        <v>13</v>
      </c>
      <c r="N140" s="15">
        <v>8</v>
      </c>
      <c r="O140" s="15"/>
      <c r="P140" s="15"/>
      <c r="Q140" s="15"/>
      <c r="R140" s="16" t="s">
        <v>208</v>
      </c>
      <c r="S140" s="10" t="s">
        <v>533</v>
      </c>
      <c r="T140" s="17" t="s">
        <v>296</v>
      </c>
      <c r="U140" s="18"/>
      <c r="V140" s="19" t="e">
        <f>VLOOKUP(A140,[1]工作表3!R:R,1,0)</f>
        <v>#N/A</v>
      </c>
    </row>
    <row r="141" spans="1:22" ht="16.5" customHeight="1" x14ac:dyDescent="0.25">
      <c r="A141" s="10" t="s">
        <v>534</v>
      </c>
      <c r="B141" s="10" t="s">
        <v>535</v>
      </c>
      <c r="C141" s="10" t="str">
        <f>VLOOKUP(A141,[1]車輛資料9月更!A:D,4,0)</f>
        <v>元大人造樹脂廠股份有限公司(財盟租賃)邱騏村</v>
      </c>
      <c r="D141" s="11">
        <f>VLOOKUP(A141,[1]車輛資料9月更!A:F,6,0)</f>
        <v>918009586</v>
      </c>
      <c r="E141" s="10" t="str">
        <f>VLOOKUP(A141,[1]車輛資料9月更!A:B,2,0)</f>
        <v>RBA3892</v>
      </c>
      <c r="F141" s="32" t="s">
        <v>386</v>
      </c>
      <c r="G141" s="13">
        <v>43351</v>
      </c>
      <c r="H141" s="28">
        <v>43381</v>
      </c>
      <c r="I141" s="14"/>
      <c r="J141" s="14"/>
      <c r="K141" s="15"/>
      <c r="L141" s="21"/>
      <c r="M141" s="15">
        <v>13</v>
      </c>
      <c r="N141" s="15">
        <v>4</v>
      </c>
      <c r="O141" s="15"/>
      <c r="P141" s="15"/>
      <c r="Q141" s="15"/>
      <c r="R141" s="16" t="s">
        <v>536</v>
      </c>
      <c r="S141" s="10" t="s">
        <v>537</v>
      </c>
      <c r="T141" s="17" t="s">
        <v>24</v>
      </c>
      <c r="U141" s="18"/>
      <c r="V141" s="19" t="str">
        <f>VLOOKUP(A141,[1]工作表3!R:R,1,0)</f>
        <v>GJ86677</v>
      </c>
    </row>
    <row r="142" spans="1:22" ht="16.5" customHeight="1" x14ac:dyDescent="0.25">
      <c r="A142" s="10" t="s">
        <v>538</v>
      </c>
      <c r="B142" s="10" t="s">
        <v>539</v>
      </c>
      <c r="C142" s="10" t="str">
        <f>VLOOKUP(A142,[1]車輛資料9月更!A:D,4,0)</f>
        <v>林輝豪</v>
      </c>
      <c r="D142" s="11">
        <f>VLOOKUP(A142,[1]車輛資料9月更!A:F,6,0)</f>
        <v>915010501</v>
      </c>
      <c r="E142" s="10" t="str">
        <f>VLOOKUP(A142,[1]車輛資料9月更!A:B,2,0)</f>
        <v>ATH1113</v>
      </c>
      <c r="F142" s="32" t="s">
        <v>311</v>
      </c>
      <c r="G142" s="13">
        <v>43351</v>
      </c>
      <c r="H142" s="28">
        <v>43381</v>
      </c>
      <c r="I142" s="14"/>
      <c r="J142" s="14"/>
      <c r="K142" s="15"/>
      <c r="L142" s="21"/>
      <c r="M142" s="15">
        <v>13</v>
      </c>
      <c r="N142" s="15">
        <v>4</v>
      </c>
      <c r="O142" s="15"/>
      <c r="P142" s="15"/>
      <c r="Q142" s="15"/>
      <c r="R142" s="16" t="s">
        <v>27</v>
      </c>
      <c r="S142" s="10" t="s">
        <v>540</v>
      </c>
      <c r="T142" s="17" t="s">
        <v>24</v>
      </c>
      <c r="U142" s="24" t="s">
        <v>541</v>
      </c>
      <c r="V142" s="19" t="e">
        <f>VLOOKUP(A142,[1]工作表3!R:R,1,0)</f>
        <v>#N/A</v>
      </c>
    </row>
    <row r="143" spans="1:22" ht="16.5" customHeight="1" x14ac:dyDescent="0.25">
      <c r="A143" s="10" t="s">
        <v>542</v>
      </c>
      <c r="B143" s="10" t="s">
        <v>543</v>
      </c>
      <c r="C143" s="10" t="str">
        <f>VLOOKUP(A143,[1]車輛資料9月更!A:D,4,0)</f>
        <v>林福來</v>
      </c>
      <c r="D143" s="11">
        <f>VLOOKUP(A143,[1]車輛資料9月更!A:F,6,0)</f>
        <v>939369433</v>
      </c>
      <c r="E143" s="10" t="str">
        <f>VLOOKUP(A143,[1]車輛資料9月更!A:B,2,0)</f>
        <v>AQJ8009</v>
      </c>
      <c r="F143" s="32" t="s">
        <v>386</v>
      </c>
      <c r="G143" s="13">
        <v>43351</v>
      </c>
      <c r="H143" s="28">
        <v>43381</v>
      </c>
      <c r="I143" s="14"/>
      <c r="J143" s="14"/>
      <c r="K143" s="15"/>
      <c r="L143" s="21"/>
      <c r="M143" s="15">
        <v>13</v>
      </c>
      <c r="N143" s="15">
        <v>4</v>
      </c>
      <c r="O143" s="15"/>
      <c r="P143" s="15"/>
      <c r="Q143" s="15"/>
      <c r="R143" s="16" t="s">
        <v>329</v>
      </c>
      <c r="S143" s="10" t="s">
        <v>544</v>
      </c>
      <c r="T143" s="17" t="s">
        <v>24</v>
      </c>
      <c r="U143" s="18"/>
      <c r="V143" s="19" t="e">
        <f>VLOOKUP(A143,[1]工作表3!R:R,1,0)</f>
        <v>#N/A</v>
      </c>
    </row>
    <row r="144" spans="1:22" ht="16.5" customHeight="1" x14ac:dyDescent="0.25">
      <c r="A144" s="10" t="s">
        <v>545</v>
      </c>
      <c r="B144" s="10" t="s">
        <v>546</v>
      </c>
      <c r="C144" s="10" t="str">
        <f>VLOOKUP(A144,[1]車輛資料9月更!A:D,4,0)</f>
        <v>溫偉辰</v>
      </c>
      <c r="D144" s="11">
        <f>VLOOKUP(A144,[1]車輛資料9月更!A:F,6,0)</f>
        <v>910851117</v>
      </c>
      <c r="E144" s="10" t="str">
        <f>VLOOKUP(A144,[1]車輛資料9月更!A:B,2,0)</f>
        <v>ATB1755</v>
      </c>
      <c r="F144" s="32" t="s">
        <v>311</v>
      </c>
      <c r="G144" s="13">
        <v>43351</v>
      </c>
      <c r="H144" s="28">
        <v>43381</v>
      </c>
      <c r="I144" s="14"/>
      <c r="J144" s="14"/>
      <c r="K144" s="15"/>
      <c r="L144" s="21"/>
      <c r="M144" s="15">
        <v>13</v>
      </c>
      <c r="N144" s="15">
        <v>6</v>
      </c>
      <c r="O144" s="15"/>
      <c r="P144" s="15"/>
      <c r="Q144" s="15"/>
      <c r="R144" s="16" t="s">
        <v>174</v>
      </c>
      <c r="S144" s="10" t="s">
        <v>547</v>
      </c>
      <c r="T144" s="17"/>
      <c r="U144" s="22"/>
      <c r="V144" s="19" t="e">
        <f>VLOOKUP(A144,[1]工作表3!R:R,1,0)</f>
        <v>#N/A</v>
      </c>
    </row>
    <row r="145" spans="1:22" s="26" customFormat="1" ht="16.5" customHeight="1" x14ac:dyDescent="0.25">
      <c r="A145" s="34" t="s">
        <v>548</v>
      </c>
      <c r="B145" s="10" t="s">
        <v>549</v>
      </c>
      <c r="C145" s="10" t="str">
        <f>VLOOKUP(A145,[1]車輛資料9月更!A:D,4,0)</f>
        <v>陳智明</v>
      </c>
      <c r="D145" s="11">
        <f>VLOOKUP(A145,[1]車輛資料9月更!A:F,6,0)</f>
        <v>939429999</v>
      </c>
      <c r="E145" s="10" t="str">
        <f>VLOOKUP(A145,[1]車輛資料9月更!A:B,2,0)</f>
        <v>ANU1558</v>
      </c>
      <c r="F145" s="32" t="s">
        <v>386</v>
      </c>
      <c r="G145" s="13">
        <v>43351</v>
      </c>
      <c r="H145" s="28"/>
      <c r="I145" s="35"/>
      <c r="J145" s="35"/>
      <c r="K145" s="36" t="s">
        <v>381</v>
      </c>
      <c r="L145" s="37">
        <v>43360</v>
      </c>
      <c r="M145" s="15">
        <v>13</v>
      </c>
      <c r="N145" s="15">
        <v>1</v>
      </c>
      <c r="O145" s="36"/>
      <c r="P145" s="36"/>
      <c r="Q145" s="36"/>
      <c r="R145" s="38" t="s">
        <v>550</v>
      </c>
      <c r="S145" s="34" t="s">
        <v>551</v>
      </c>
      <c r="T145" s="34" t="s">
        <v>61</v>
      </c>
      <c r="U145" s="39"/>
      <c r="V145" s="19" t="e">
        <f>VLOOKUP(A145,[1]工作表3!R:R,1,0)</f>
        <v>#N/A</v>
      </c>
    </row>
    <row r="146" spans="1:22" ht="16.5" customHeight="1" x14ac:dyDescent="0.25">
      <c r="A146" s="10" t="s">
        <v>552</v>
      </c>
      <c r="B146" s="10" t="s">
        <v>553</v>
      </c>
      <c r="C146" s="10" t="str">
        <f>VLOOKUP(A146,[1]車輛資料9月更!A:D,4,0)</f>
        <v>莊永恆</v>
      </c>
      <c r="D146" s="11">
        <f>VLOOKUP(A146,[1]車輛資料9月更!A:F,6,0)</f>
        <v>989808052</v>
      </c>
      <c r="E146" s="10" t="str">
        <f>VLOOKUP(A146,[1]車輛資料9月更!A:B,2,0)</f>
        <v>ATW2666</v>
      </c>
      <c r="F146" s="32" t="s">
        <v>311</v>
      </c>
      <c r="G146" s="13">
        <v>43351</v>
      </c>
      <c r="H146" s="28">
        <v>43381</v>
      </c>
      <c r="I146" s="14"/>
      <c r="J146" s="14"/>
      <c r="K146" s="15"/>
      <c r="L146" s="21"/>
      <c r="M146" s="15">
        <v>13</v>
      </c>
      <c r="N146" s="15">
        <v>2</v>
      </c>
      <c r="O146" s="15"/>
      <c r="P146" s="15"/>
      <c r="Q146" s="15"/>
      <c r="R146" s="16" t="s">
        <v>27</v>
      </c>
      <c r="S146" s="10" t="s">
        <v>554</v>
      </c>
      <c r="T146" s="17" t="s">
        <v>29</v>
      </c>
      <c r="U146" s="25">
        <v>43371</v>
      </c>
      <c r="V146" s="19" t="e">
        <f>VLOOKUP(A146,[1]工作表3!R:R,1,0)</f>
        <v>#N/A</v>
      </c>
    </row>
    <row r="147" spans="1:22" ht="16.5" customHeight="1" x14ac:dyDescent="0.25">
      <c r="A147" s="10" t="s">
        <v>555</v>
      </c>
      <c r="B147" s="10" t="s">
        <v>556</v>
      </c>
      <c r="C147" s="10" t="str">
        <f>VLOOKUP(A147,[1]車輛資料9月更!A:D,4,0)</f>
        <v>江梨真</v>
      </c>
      <c r="D147" s="11">
        <f>VLOOKUP(A147,[1]車輛資料9月更!A:F,6,0)</f>
        <v>936903516</v>
      </c>
      <c r="E147" s="10" t="str">
        <f>VLOOKUP(A147,[1]車輛資料9月更!A:B,2,0)</f>
        <v>ANW8225</v>
      </c>
      <c r="F147" s="32" t="s">
        <v>507</v>
      </c>
      <c r="G147" s="44">
        <v>43353</v>
      </c>
      <c r="H147" s="28">
        <v>43381</v>
      </c>
      <c r="I147" s="14"/>
      <c r="J147" s="14"/>
      <c r="K147" s="15"/>
      <c r="L147" s="21"/>
      <c r="M147" s="15">
        <v>13</v>
      </c>
      <c r="N147" s="15">
        <v>2</v>
      </c>
      <c r="O147" s="15"/>
      <c r="P147" s="15"/>
      <c r="Q147" s="15"/>
      <c r="R147" s="16" t="s">
        <v>557</v>
      </c>
      <c r="S147" s="10" t="s">
        <v>558</v>
      </c>
      <c r="T147" s="17" t="s">
        <v>29</v>
      </c>
      <c r="U147" s="25">
        <v>43360</v>
      </c>
      <c r="V147" s="19" t="e">
        <f>VLOOKUP(A147,[1]工作表3!R:R,1,0)</f>
        <v>#N/A</v>
      </c>
    </row>
    <row r="148" spans="1:22" ht="16.5" customHeight="1" x14ac:dyDescent="0.25">
      <c r="A148" s="10" t="s">
        <v>559</v>
      </c>
      <c r="B148" s="10" t="s">
        <v>560</v>
      </c>
      <c r="C148" s="10" t="str">
        <f>VLOOKUP(A148,[1]車輛資料9月更!A:D,4,0)</f>
        <v>龔嘉偉</v>
      </c>
      <c r="D148" s="11">
        <f>VLOOKUP(A148,[1]車輛資料9月更!A:F,6,0)</f>
        <v>933853123</v>
      </c>
      <c r="E148" s="42" t="s">
        <v>561</v>
      </c>
      <c r="F148" s="32" t="s">
        <v>507</v>
      </c>
      <c r="G148" s="44">
        <v>43353</v>
      </c>
      <c r="H148" s="28">
        <v>43381</v>
      </c>
      <c r="I148" s="14"/>
      <c r="J148" s="14"/>
      <c r="K148" s="15"/>
      <c r="L148" s="21"/>
      <c r="M148" s="15">
        <v>13</v>
      </c>
      <c r="N148" s="15">
        <v>2</v>
      </c>
      <c r="O148" s="15"/>
      <c r="P148" s="15"/>
      <c r="Q148" s="15"/>
      <c r="R148" s="16" t="s">
        <v>22</v>
      </c>
      <c r="S148" s="10" t="s">
        <v>562</v>
      </c>
      <c r="T148" s="17" t="s">
        <v>29</v>
      </c>
      <c r="U148" s="25">
        <v>43353</v>
      </c>
      <c r="V148" s="19" t="e">
        <f>VLOOKUP(A148,[1]工作表3!R:R,1,0)</f>
        <v>#N/A</v>
      </c>
    </row>
    <row r="149" spans="1:22" ht="16.5" customHeight="1" x14ac:dyDescent="0.25">
      <c r="A149" s="10" t="s">
        <v>563</v>
      </c>
      <c r="B149" s="10" t="s">
        <v>564</v>
      </c>
      <c r="C149" s="10" t="str">
        <f>VLOOKUP(A149,[1]車輛資料9月更!A:D,4,0)</f>
        <v>宇崴股份有限公司-財盟王素惠</v>
      </c>
      <c r="D149" s="11">
        <f>VLOOKUP(A149,[1]車輛資料9月更!A:F,6,0)</f>
        <v>915977005</v>
      </c>
      <c r="E149" s="10" t="str">
        <f>VLOOKUP(A149,[1]車輛資料9月更!A:B,2,0)</f>
        <v>ASQ8686</v>
      </c>
      <c r="F149" s="32" t="s">
        <v>311</v>
      </c>
      <c r="G149" s="44">
        <v>43353</v>
      </c>
      <c r="H149" s="28">
        <v>43381</v>
      </c>
      <c r="I149" s="14"/>
      <c r="J149" s="14"/>
      <c r="K149" s="15"/>
      <c r="L149" s="21"/>
      <c r="M149" s="15">
        <v>13</v>
      </c>
      <c r="N149" s="15">
        <v>3</v>
      </c>
      <c r="O149" s="15"/>
      <c r="P149" s="15"/>
      <c r="Q149" s="15"/>
      <c r="R149" s="16" t="s">
        <v>22</v>
      </c>
      <c r="S149" s="10" t="s">
        <v>565</v>
      </c>
      <c r="T149" s="17" t="s">
        <v>179</v>
      </c>
      <c r="U149" s="25">
        <v>43371</v>
      </c>
      <c r="V149" s="19" t="e">
        <f>VLOOKUP(A149,[1]工作表3!R:R,1,0)</f>
        <v>#N/A</v>
      </c>
    </row>
    <row r="150" spans="1:22" ht="16.5" customHeight="1" x14ac:dyDescent="0.25">
      <c r="A150" s="10" t="s">
        <v>566</v>
      </c>
      <c r="B150" s="10" t="s">
        <v>567</v>
      </c>
      <c r="C150" s="10" t="str">
        <f>VLOOKUP(A150,[1]車輛資料9月更!A:D,4,0)</f>
        <v>格上租賃股份有限公司莊承泰</v>
      </c>
      <c r="D150" s="11">
        <f>VLOOKUP(A150,[1]車輛資料9月更!A:F,6,0)</f>
        <v>921121068</v>
      </c>
      <c r="E150" s="10" t="str">
        <f>VLOOKUP(A150,[1]車輛資料9月更!A:B,2,0)</f>
        <v>RCA7795</v>
      </c>
      <c r="F150" s="32" t="s">
        <v>311</v>
      </c>
      <c r="G150" s="44">
        <v>43353</v>
      </c>
      <c r="H150" s="28">
        <v>43381</v>
      </c>
      <c r="I150" s="14"/>
      <c r="J150" s="14"/>
      <c r="K150" s="15"/>
      <c r="L150" s="21"/>
      <c r="M150" s="15">
        <v>13</v>
      </c>
      <c r="N150" s="15">
        <v>4</v>
      </c>
      <c r="O150" s="15"/>
      <c r="P150" s="15"/>
      <c r="Q150" s="15"/>
      <c r="R150" s="16" t="s">
        <v>27</v>
      </c>
      <c r="S150" s="10" t="s">
        <v>568</v>
      </c>
      <c r="T150" s="17" t="s">
        <v>24</v>
      </c>
      <c r="U150" s="18"/>
      <c r="V150" s="19" t="e">
        <f>VLOOKUP(A150,[1]工作表3!R:R,1,0)</f>
        <v>#N/A</v>
      </c>
    </row>
    <row r="151" spans="1:22" ht="16.5" customHeight="1" x14ac:dyDescent="0.25">
      <c r="A151" s="10" t="s">
        <v>569</v>
      </c>
      <c r="B151" s="10" t="s">
        <v>570</v>
      </c>
      <c r="C151" s="10" t="str">
        <f>VLOOKUP(A151,[1]車輛資料9月更!A:D,4,0)</f>
        <v>林士超</v>
      </c>
      <c r="D151" s="11">
        <f>VLOOKUP(A151,[1]車輛資料9月更!A:F,6,0)</f>
        <v>930753998</v>
      </c>
      <c r="E151" s="10" t="str">
        <f>VLOOKUP(A151,[1]車輛資料9月更!A:B,2,0)</f>
        <v>APP6858</v>
      </c>
      <c r="F151" s="32" t="s">
        <v>311</v>
      </c>
      <c r="G151" s="44">
        <v>43353</v>
      </c>
      <c r="H151" s="28">
        <v>43381</v>
      </c>
      <c r="I151" s="14"/>
      <c r="J151" s="14"/>
      <c r="K151" s="15" t="s">
        <v>58</v>
      </c>
      <c r="L151" s="15"/>
      <c r="M151" s="15">
        <v>13</v>
      </c>
      <c r="N151" s="15">
        <v>1</v>
      </c>
      <c r="O151" s="15"/>
      <c r="P151" s="15"/>
      <c r="Q151" s="15">
        <v>227</v>
      </c>
      <c r="R151" s="16" t="s">
        <v>27</v>
      </c>
      <c r="S151" s="10" t="s">
        <v>571</v>
      </c>
      <c r="T151" s="17" t="s">
        <v>61</v>
      </c>
      <c r="U151" s="25">
        <v>43384</v>
      </c>
      <c r="V151" s="19" t="str">
        <f>VLOOKUP(A151,[1]工作表3!R:R,1,0)</f>
        <v>D012803</v>
      </c>
    </row>
    <row r="152" spans="1:22" ht="16.5" customHeight="1" x14ac:dyDescent="0.25">
      <c r="A152" s="10" t="s">
        <v>572</v>
      </c>
      <c r="B152" s="10" t="s">
        <v>573</v>
      </c>
      <c r="C152" s="10" t="str">
        <f>VLOOKUP(A152,[1]車輛資料9月更!A:D,4,0)</f>
        <v>魏國隆</v>
      </c>
      <c r="D152" s="11">
        <f>VLOOKUP(A152,[1]車輛資料9月更!A:F,6,0)</f>
        <v>933943380</v>
      </c>
      <c r="E152" s="10" t="str">
        <f>VLOOKUP(A152,[1]車輛資料9月更!A:B,2,0)</f>
        <v>ATG6380</v>
      </c>
      <c r="F152" s="32" t="s">
        <v>311</v>
      </c>
      <c r="G152" s="44">
        <v>43353</v>
      </c>
      <c r="H152" s="28">
        <v>43381</v>
      </c>
      <c r="I152" s="14"/>
      <c r="J152" s="14"/>
      <c r="K152" s="15"/>
      <c r="L152" s="15"/>
      <c r="M152" s="15">
        <v>13</v>
      </c>
      <c r="N152" s="15">
        <v>2</v>
      </c>
      <c r="O152" s="15"/>
      <c r="P152" s="15"/>
      <c r="Q152" s="15"/>
      <c r="R152" s="16" t="s">
        <v>27</v>
      </c>
      <c r="S152" s="10" t="s">
        <v>574</v>
      </c>
      <c r="T152" s="17" t="s">
        <v>29</v>
      </c>
      <c r="U152" s="25">
        <v>43348</v>
      </c>
      <c r="V152" s="19" t="e">
        <f>VLOOKUP(A152,[1]工作表3!R:R,1,0)</f>
        <v>#N/A</v>
      </c>
    </row>
    <row r="153" spans="1:22" ht="16.5" customHeight="1" x14ac:dyDescent="0.25">
      <c r="A153" s="10" t="s">
        <v>575</v>
      </c>
      <c r="B153" s="10" t="s">
        <v>576</v>
      </c>
      <c r="C153" s="10" t="str">
        <f>VLOOKUP(A153,[1]車輛資料9月更!A:D,4,0)</f>
        <v>林俊成</v>
      </c>
      <c r="D153" s="11">
        <f>VLOOKUP(A153,[1]車輛資料9月更!A:F,6,0)</f>
        <v>919317272</v>
      </c>
      <c r="E153" s="10" t="str">
        <f>VLOOKUP(A153,[1]車輛資料9月更!A:B,2,0)</f>
        <v>ATJ7657</v>
      </c>
      <c r="F153" s="32" t="s">
        <v>311</v>
      </c>
      <c r="G153" s="44">
        <v>43353</v>
      </c>
      <c r="H153" s="28">
        <v>43381</v>
      </c>
      <c r="I153" s="14"/>
      <c r="J153" s="14"/>
      <c r="K153" s="15"/>
      <c r="L153" s="15"/>
      <c r="M153" s="15">
        <v>13</v>
      </c>
      <c r="N153" s="15">
        <v>4</v>
      </c>
      <c r="O153" s="15"/>
      <c r="P153" s="15"/>
      <c r="Q153" s="15"/>
      <c r="R153" s="16" t="s">
        <v>27</v>
      </c>
      <c r="S153" s="10" t="s">
        <v>577</v>
      </c>
      <c r="T153" s="17" t="s">
        <v>24</v>
      </c>
      <c r="U153" s="18"/>
      <c r="V153" s="19" t="e">
        <f>VLOOKUP(A153,[1]工作表3!R:R,1,0)</f>
        <v>#N/A</v>
      </c>
    </row>
    <row r="154" spans="1:22" ht="16.5" customHeight="1" x14ac:dyDescent="0.25">
      <c r="A154" s="10" t="s">
        <v>578</v>
      </c>
      <c r="B154" s="10" t="s">
        <v>579</v>
      </c>
      <c r="C154" s="10" t="str">
        <f>VLOOKUP(A154,[1]車輛資料9月更!A:D,4,0)</f>
        <v>陳毓軒</v>
      </c>
      <c r="D154" s="11">
        <f>VLOOKUP(A154,[1]車輛資料9月更!A:F,6,0)</f>
        <v>905745673</v>
      </c>
      <c r="E154" s="10" t="str">
        <f>VLOOKUP(A154,[1]車輛資料9月更!A:B,2,0)</f>
        <v>RBL9913</v>
      </c>
      <c r="F154" s="32" t="s">
        <v>311</v>
      </c>
      <c r="G154" s="44">
        <v>43353</v>
      </c>
      <c r="H154" s="28">
        <v>43381</v>
      </c>
      <c r="I154" s="14"/>
      <c r="J154" s="14"/>
      <c r="K154" s="15"/>
      <c r="L154" s="21"/>
      <c r="M154" s="15">
        <v>13</v>
      </c>
      <c r="N154" s="15">
        <v>2</v>
      </c>
      <c r="O154" s="15"/>
      <c r="P154" s="15"/>
      <c r="Q154" s="15"/>
      <c r="R154" s="16" t="s">
        <v>580</v>
      </c>
      <c r="S154" s="10" t="s">
        <v>581</v>
      </c>
      <c r="T154" s="17" t="s">
        <v>29</v>
      </c>
      <c r="U154" s="25">
        <v>43356</v>
      </c>
      <c r="V154" s="19" t="e">
        <f>VLOOKUP(A154,[1]工作表3!R:R,1,0)</f>
        <v>#N/A</v>
      </c>
    </row>
    <row r="155" spans="1:22" ht="16.5" customHeight="1" x14ac:dyDescent="0.25">
      <c r="A155" s="10" t="s">
        <v>582</v>
      </c>
      <c r="B155" s="10" t="s">
        <v>583</v>
      </c>
      <c r="C155" s="10" t="str">
        <f>VLOOKUP(A155,[1]車輛資料9月更!A:D,4,0)</f>
        <v>許鏡熹</v>
      </c>
      <c r="D155" s="11">
        <f>VLOOKUP(A155,[1]車輛資料9月更!A:F,6,0)</f>
        <v>937544399</v>
      </c>
      <c r="E155" s="10" t="str">
        <f>VLOOKUP(A155,[1]車輛資料9月更!A:B,2,0)</f>
        <v>ARE1228</v>
      </c>
      <c r="F155" s="32" t="s">
        <v>311</v>
      </c>
      <c r="G155" s="44">
        <v>43353</v>
      </c>
      <c r="H155" s="28">
        <v>43382</v>
      </c>
      <c r="I155" s="14"/>
      <c r="J155" s="14"/>
      <c r="K155" s="15"/>
      <c r="L155" s="21"/>
      <c r="M155" s="15">
        <v>13</v>
      </c>
      <c r="N155" s="15">
        <v>6</v>
      </c>
      <c r="O155" s="15"/>
      <c r="P155" s="15"/>
      <c r="Q155" s="15"/>
      <c r="R155" s="16" t="s">
        <v>174</v>
      </c>
      <c r="S155" s="10" t="s">
        <v>584</v>
      </c>
      <c r="T155" s="17"/>
      <c r="U155" s="18"/>
      <c r="V155" s="19" t="e">
        <f>VLOOKUP(A155,[1]工作表3!R:R,1,0)</f>
        <v>#N/A</v>
      </c>
    </row>
    <row r="156" spans="1:22" ht="16.5" customHeight="1" x14ac:dyDescent="0.25">
      <c r="A156" s="10" t="s">
        <v>585</v>
      </c>
      <c r="B156" s="10" t="s">
        <v>586</v>
      </c>
      <c r="C156" s="10" t="str">
        <f>VLOOKUP(A156,[1]車輛資料9月更!A:D,4,0)</f>
        <v>車已賣</v>
      </c>
      <c r="D156" s="11">
        <f>VLOOKUP(A156,[1]車輛資料9月更!A:F,6,0)</f>
        <v>900000000</v>
      </c>
      <c r="E156" s="10" t="str">
        <f>VLOOKUP(A156,[1]車輛資料9月更!A:B,2,0)</f>
        <v>0P52630</v>
      </c>
      <c r="F156" s="32" t="s">
        <v>386</v>
      </c>
      <c r="G156" s="44">
        <v>43353</v>
      </c>
      <c r="H156" s="28">
        <v>43382</v>
      </c>
      <c r="I156" s="14"/>
      <c r="J156" s="14"/>
      <c r="K156" s="15"/>
      <c r="L156" s="21"/>
      <c r="M156" s="15">
        <v>13</v>
      </c>
      <c r="N156" s="15">
        <v>8</v>
      </c>
      <c r="O156" s="15"/>
      <c r="P156" s="15"/>
      <c r="Q156" s="15"/>
      <c r="R156" s="16" t="s">
        <v>587</v>
      </c>
      <c r="S156" s="10" t="s">
        <v>588</v>
      </c>
      <c r="T156" s="17" t="s">
        <v>296</v>
      </c>
      <c r="U156" s="22"/>
      <c r="V156" s="19" t="e">
        <f>VLOOKUP(A156,[1]工作表3!R:R,1,0)</f>
        <v>#N/A</v>
      </c>
    </row>
    <row r="157" spans="1:22" ht="16.5" customHeight="1" x14ac:dyDescent="0.25">
      <c r="A157" s="10" t="s">
        <v>589</v>
      </c>
      <c r="B157" s="10" t="s">
        <v>590</v>
      </c>
      <c r="C157" s="10" t="str">
        <f>VLOOKUP(A157,[1]車輛資料9月更!A:D,4,0)</f>
        <v>精傑科技股份有限公司-遠銀洪慶雲</v>
      </c>
      <c r="D157" s="11">
        <f>VLOOKUP(A157,[1]車輛資料9月更!A:F,6,0)</f>
        <v>975577698</v>
      </c>
      <c r="E157" s="10" t="str">
        <f>VLOOKUP(A157,[1]車輛資料9月更!A:B,2,0)</f>
        <v>RBR9180</v>
      </c>
      <c r="F157" s="32" t="s">
        <v>386</v>
      </c>
      <c r="G157" s="44">
        <v>43353</v>
      </c>
      <c r="H157" s="28">
        <v>43382</v>
      </c>
      <c r="I157" s="14"/>
      <c r="J157" s="14"/>
      <c r="K157" s="15"/>
      <c r="L157" s="21"/>
      <c r="M157" s="15">
        <v>13</v>
      </c>
      <c r="N157" s="15">
        <v>2</v>
      </c>
      <c r="O157" s="15"/>
      <c r="P157" s="15"/>
      <c r="Q157" s="15"/>
      <c r="R157" s="16" t="s">
        <v>382</v>
      </c>
      <c r="S157" s="10" t="s">
        <v>591</v>
      </c>
      <c r="T157" s="17" t="s">
        <v>29</v>
      </c>
      <c r="U157" s="25">
        <v>43374</v>
      </c>
      <c r="V157" s="19" t="str">
        <f>VLOOKUP(A157,[1]工作表3!R:R,1,0)</f>
        <v>NU88395</v>
      </c>
    </row>
    <row r="158" spans="1:22" ht="16.5" customHeight="1" x14ac:dyDescent="0.25">
      <c r="A158" s="10" t="s">
        <v>592</v>
      </c>
      <c r="B158" s="10" t="s">
        <v>593</v>
      </c>
      <c r="C158" s="10" t="str">
        <f>VLOOKUP(A158,[1]車輛資料9月更!A:D,4,0)</f>
        <v>張宜旻</v>
      </c>
      <c r="D158" s="11">
        <f>VLOOKUP(A158,[1]車輛資料9月更!A:F,6,0)</f>
        <v>928288289</v>
      </c>
      <c r="E158" s="10" t="str">
        <f>VLOOKUP(A158,[1]車輛資料9月更!A:B,2,0)</f>
        <v>ANN2357</v>
      </c>
      <c r="F158" s="32" t="s">
        <v>386</v>
      </c>
      <c r="G158" s="44">
        <v>43353</v>
      </c>
      <c r="H158" s="28">
        <v>43382</v>
      </c>
      <c r="I158" s="14"/>
      <c r="J158" s="14"/>
      <c r="K158" s="15" t="s">
        <v>381</v>
      </c>
      <c r="L158" s="21">
        <v>43384</v>
      </c>
      <c r="M158" s="15">
        <v>13</v>
      </c>
      <c r="N158" s="15">
        <v>1</v>
      </c>
      <c r="O158" s="15"/>
      <c r="P158" s="15"/>
      <c r="Q158" s="15">
        <v>42</v>
      </c>
      <c r="R158" s="16" t="s">
        <v>382</v>
      </c>
      <c r="S158" s="10" t="s">
        <v>594</v>
      </c>
      <c r="T158" s="17" t="s">
        <v>61</v>
      </c>
      <c r="U158" s="22">
        <v>0.60416666666666663</v>
      </c>
      <c r="V158" s="19" t="e">
        <f>VLOOKUP(A158,[1]工作表3!R:R,1,0)</f>
        <v>#N/A</v>
      </c>
    </row>
    <row r="159" spans="1:22" ht="16.5" customHeight="1" x14ac:dyDescent="0.25">
      <c r="A159" s="10" t="s">
        <v>595</v>
      </c>
      <c r="B159" s="10" t="s">
        <v>596</v>
      </c>
      <c r="C159" s="10" t="str">
        <f>VLOOKUP(A159,[1]車輛資料9月更!A:D,4,0)</f>
        <v>邱惠珠</v>
      </c>
      <c r="D159" s="11">
        <f>VLOOKUP(A159,[1]車輛資料9月更!A:F,6,0)</f>
        <v>920673179</v>
      </c>
      <c r="E159" s="10" t="str">
        <f>VLOOKUP(A159,[1]車輛資料9月更!A:B,2,0)</f>
        <v>ANX9058</v>
      </c>
      <c r="F159" s="32" t="s">
        <v>311</v>
      </c>
      <c r="G159" s="44">
        <v>43353</v>
      </c>
      <c r="H159" s="28">
        <v>43382</v>
      </c>
      <c r="I159" s="14"/>
      <c r="J159" s="14"/>
      <c r="K159" s="15"/>
      <c r="L159" s="21"/>
      <c r="M159" s="15">
        <v>13</v>
      </c>
      <c r="N159" s="15">
        <v>2</v>
      </c>
      <c r="O159" s="15"/>
      <c r="P159" s="15"/>
      <c r="Q159" s="15"/>
      <c r="R159" s="16" t="s">
        <v>597</v>
      </c>
      <c r="S159" s="10" t="s">
        <v>598</v>
      </c>
      <c r="T159" s="17" t="s">
        <v>29</v>
      </c>
      <c r="U159" s="25">
        <v>43354</v>
      </c>
      <c r="V159" s="19" t="e">
        <f>VLOOKUP(A159,[1]工作表3!R:R,1,0)</f>
        <v>#N/A</v>
      </c>
    </row>
    <row r="160" spans="1:22" ht="16.5" customHeight="1" x14ac:dyDescent="0.25">
      <c r="A160" s="10" t="s">
        <v>599</v>
      </c>
      <c r="B160" s="10" t="s">
        <v>600</v>
      </c>
      <c r="C160" s="10" t="str">
        <f>VLOOKUP(A160,[1]車輛資料9月更!A:D,4,0)</f>
        <v>黃馨儀</v>
      </c>
      <c r="D160" s="11">
        <f>VLOOKUP(A160,[1]車輛資料9月更!A:F,6,0)</f>
        <v>928852363</v>
      </c>
      <c r="E160" s="10" t="str">
        <f>VLOOKUP(A160,[1]車輛資料9月更!A:B,2,0)</f>
        <v>ATQ6010</v>
      </c>
      <c r="F160" s="32" t="s">
        <v>507</v>
      </c>
      <c r="G160" s="13">
        <v>43356</v>
      </c>
      <c r="H160" s="28">
        <v>43382</v>
      </c>
      <c r="I160" s="14"/>
      <c r="J160" s="14"/>
      <c r="K160" s="15"/>
      <c r="L160" s="21"/>
      <c r="M160" s="15">
        <v>13</v>
      </c>
      <c r="N160" s="15">
        <v>2</v>
      </c>
      <c r="O160" s="15"/>
      <c r="P160" s="15"/>
      <c r="Q160" s="15"/>
      <c r="R160" s="16" t="s">
        <v>601</v>
      </c>
      <c r="S160" s="10" t="s">
        <v>602</v>
      </c>
      <c r="T160" s="17" t="s">
        <v>29</v>
      </c>
      <c r="U160" s="25">
        <v>43356</v>
      </c>
      <c r="V160" s="19" t="e">
        <f>VLOOKUP(A160,[1]工作表3!R:R,1,0)</f>
        <v>#N/A</v>
      </c>
    </row>
    <row r="161" spans="1:22" ht="16.5" customHeight="1" x14ac:dyDescent="0.25">
      <c r="A161" s="10" t="s">
        <v>603</v>
      </c>
      <c r="B161" s="10" t="s">
        <v>604</v>
      </c>
      <c r="C161" s="10" t="str">
        <f>VLOOKUP(A161,[1]車輛資料9月更!A:D,4,0)</f>
        <v>楊承訓</v>
      </c>
      <c r="D161" s="11">
        <f>VLOOKUP(A161,[1]車輛資料9月更!A:F,6,0)</f>
        <v>917620121</v>
      </c>
      <c r="E161" s="10" t="str">
        <f>VLOOKUP(A161,[1]車輛資料9月更!A:B,2,0)</f>
        <v>APP1001</v>
      </c>
      <c r="F161" s="32" t="s">
        <v>311</v>
      </c>
      <c r="G161" s="13">
        <v>43356</v>
      </c>
      <c r="H161" s="28">
        <v>43382</v>
      </c>
      <c r="I161" s="14"/>
      <c r="J161" s="14"/>
      <c r="K161" s="15"/>
      <c r="L161" s="21"/>
      <c r="M161" s="15">
        <v>13</v>
      </c>
      <c r="N161" s="15">
        <v>2</v>
      </c>
      <c r="O161" s="15"/>
      <c r="P161" s="15"/>
      <c r="Q161" s="15"/>
      <c r="R161" s="16" t="s">
        <v>166</v>
      </c>
      <c r="S161" s="10" t="s">
        <v>605</v>
      </c>
      <c r="T161" s="17" t="s">
        <v>29</v>
      </c>
      <c r="U161" s="25">
        <v>43371</v>
      </c>
      <c r="V161" s="19" t="e">
        <f>VLOOKUP(A161,[1]工作表3!R:R,1,0)</f>
        <v>#N/A</v>
      </c>
    </row>
    <row r="162" spans="1:22" ht="16.5" customHeight="1" x14ac:dyDescent="0.25">
      <c r="A162" s="10" t="s">
        <v>606</v>
      </c>
      <c r="B162" s="10" t="s">
        <v>607</v>
      </c>
      <c r="C162" s="10" t="str">
        <f>VLOOKUP(A162,[1]車輛資料9月更!A:D,4,0)</f>
        <v>中租迪和股份有限公司洪瑄伯</v>
      </c>
      <c r="D162" s="11">
        <f>VLOOKUP(A162,[1]車輛資料9月更!A:F,6,0)</f>
        <v>910798945</v>
      </c>
      <c r="E162" s="10" t="str">
        <f>VLOOKUP(A162,[1]車輛資料9月更!A:B,2,0)</f>
        <v>RBL1113</v>
      </c>
      <c r="F162" s="32" t="s">
        <v>311</v>
      </c>
      <c r="G162" s="13">
        <v>43356</v>
      </c>
      <c r="H162" s="28">
        <v>43382</v>
      </c>
      <c r="I162" s="14"/>
      <c r="J162" s="14"/>
      <c r="K162" s="15"/>
      <c r="L162" s="21"/>
      <c r="M162" s="15">
        <v>13</v>
      </c>
      <c r="N162" s="15">
        <v>3</v>
      </c>
      <c r="O162" s="15"/>
      <c r="P162" s="15"/>
      <c r="Q162" s="15"/>
      <c r="R162" s="16" t="s">
        <v>166</v>
      </c>
      <c r="S162" s="10" t="s">
        <v>608</v>
      </c>
      <c r="T162" s="17" t="s">
        <v>277</v>
      </c>
      <c r="U162" s="25" t="s">
        <v>609</v>
      </c>
      <c r="V162" s="19" t="e">
        <f>VLOOKUP(A162,[1]工作表3!R:R,1,0)</f>
        <v>#N/A</v>
      </c>
    </row>
    <row r="163" spans="1:22" ht="16.5" customHeight="1" x14ac:dyDescent="0.25">
      <c r="A163" s="10" t="s">
        <v>610</v>
      </c>
      <c r="B163" s="10" t="s">
        <v>611</v>
      </c>
      <c r="C163" s="10" t="str">
        <f>VLOOKUP(A163,[1]車輛資料9月更!A:D,4,0)</f>
        <v>廣順企業行張昊崴</v>
      </c>
      <c r="D163" s="11">
        <f>VLOOKUP(A163,[1]車輛資料9月更!A:F,6,0)</f>
        <v>988152340</v>
      </c>
      <c r="E163" s="10" t="str">
        <f>VLOOKUP(A163,[1]車輛資料9月更!A:B,2,0)</f>
        <v>ANN9375</v>
      </c>
      <c r="F163" s="32" t="s">
        <v>311</v>
      </c>
      <c r="G163" s="13">
        <v>43356</v>
      </c>
      <c r="H163" s="28">
        <v>43382</v>
      </c>
      <c r="I163" s="14"/>
      <c r="J163" s="14"/>
      <c r="K163" s="15" t="s">
        <v>58</v>
      </c>
      <c r="L163" s="21">
        <v>43393</v>
      </c>
      <c r="M163" s="15">
        <v>13</v>
      </c>
      <c r="N163" s="15">
        <v>1</v>
      </c>
      <c r="O163" s="15"/>
      <c r="P163" s="15"/>
      <c r="Q163" s="15"/>
      <c r="R163" s="16" t="s">
        <v>455</v>
      </c>
      <c r="S163" s="10" t="s">
        <v>612</v>
      </c>
      <c r="T163" s="17" t="s">
        <v>61</v>
      </c>
      <c r="U163" s="18"/>
      <c r="V163" s="19" t="e">
        <f>VLOOKUP(A163,[1]工作表3!R:R,1,0)</f>
        <v>#N/A</v>
      </c>
    </row>
    <row r="164" spans="1:22" ht="16.5" customHeight="1" x14ac:dyDescent="0.25">
      <c r="A164" s="10" t="s">
        <v>613</v>
      </c>
      <c r="B164" s="10" t="s">
        <v>614</v>
      </c>
      <c r="C164" s="10" t="str">
        <f>VLOOKUP(A164,[1]車輛資料9月更!A:D,4,0)</f>
        <v>蔡女市蓉</v>
      </c>
      <c r="D164" s="11">
        <f>VLOOKUP(A164,[1]車輛資料9月更!A:F,6,0)</f>
        <v>909604441</v>
      </c>
      <c r="E164" s="10" t="str">
        <f>VLOOKUP(A164,[1]車輛資料9月更!A:B,2,0)</f>
        <v>AXF3668</v>
      </c>
      <c r="F164" s="32" t="s">
        <v>311</v>
      </c>
      <c r="G164" s="13">
        <v>43356</v>
      </c>
      <c r="H164" s="28"/>
      <c r="I164" s="14"/>
      <c r="J164" s="14"/>
      <c r="K164" s="15" t="s">
        <v>58</v>
      </c>
      <c r="L164" s="21">
        <v>43369</v>
      </c>
      <c r="M164" s="15">
        <v>13</v>
      </c>
      <c r="N164" s="15">
        <v>1</v>
      </c>
      <c r="O164" s="15"/>
      <c r="P164" s="15"/>
      <c r="Q164" s="15"/>
      <c r="R164" s="16" t="s">
        <v>27</v>
      </c>
      <c r="S164" s="10" t="s">
        <v>615</v>
      </c>
      <c r="T164" s="17" t="s">
        <v>61</v>
      </c>
      <c r="U164" s="18"/>
      <c r="V164" s="19" t="e">
        <f>VLOOKUP(A164,[1]工作表3!R:R,1,0)</f>
        <v>#N/A</v>
      </c>
    </row>
    <row r="165" spans="1:22" ht="16.5" customHeight="1" x14ac:dyDescent="0.25">
      <c r="A165" s="10" t="s">
        <v>616</v>
      </c>
      <c r="B165" s="10" t="s">
        <v>617</v>
      </c>
      <c r="C165" s="10" t="str">
        <f>VLOOKUP(A165,[1]車輛資料9月更!A:D,4,0)</f>
        <v>李青松</v>
      </c>
      <c r="D165" s="11">
        <f>VLOOKUP(A165,[1]車輛資料9月更!A:F,6,0)</f>
        <v>931397745</v>
      </c>
      <c r="E165" s="10" t="str">
        <f>VLOOKUP(A165,[1]車輛資料9月更!A:B,2,0)</f>
        <v>ATA7578</v>
      </c>
      <c r="F165" s="32" t="s">
        <v>311</v>
      </c>
      <c r="G165" s="13">
        <v>43356</v>
      </c>
      <c r="H165" s="28">
        <v>43382</v>
      </c>
      <c r="I165" s="14"/>
      <c r="J165" s="14"/>
      <c r="K165" s="15"/>
      <c r="L165" s="21"/>
      <c r="M165" s="15">
        <v>13</v>
      </c>
      <c r="N165" s="15">
        <v>4</v>
      </c>
      <c r="O165" s="15"/>
      <c r="P165" s="15"/>
      <c r="Q165" s="15"/>
      <c r="R165" s="16" t="s">
        <v>27</v>
      </c>
      <c r="S165" s="10" t="s">
        <v>618</v>
      </c>
      <c r="T165" s="17" t="s">
        <v>24</v>
      </c>
      <c r="U165" s="24" t="s">
        <v>619</v>
      </c>
      <c r="V165" s="19" t="e">
        <f>VLOOKUP(A165,[1]工作表3!R:R,1,0)</f>
        <v>#N/A</v>
      </c>
    </row>
    <row r="166" spans="1:22" ht="16.5" customHeight="1" x14ac:dyDescent="0.25">
      <c r="A166" s="10" t="s">
        <v>620</v>
      </c>
      <c r="B166" s="10" t="s">
        <v>621</v>
      </c>
      <c r="C166" s="10" t="str">
        <f>VLOOKUP(A166,[1]車輛資料9月更!A:D,4,0)</f>
        <v>棋威汽車保養所張水明</v>
      </c>
      <c r="D166" s="11">
        <f>VLOOKUP(A166,[1]車輛資料9月更!A:F,6,0)</f>
        <v>928331989</v>
      </c>
      <c r="E166" s="10" t="str">
        <f>VLOOKUP(A166,[1]車輛資料9月更!A:B,2,0)</f>
        <v>AUV8328</v>
      </c>
      <c r="F166" s="32" t="s">
        <v>311</v>
      </c>
      <c r="G166" s="13">
        <v>43356</v>
      </c>
      <c r="H166" s="28">
        <v>43382</v>
      </c>
      <c r="I166" s="14"/>
      <c r="J166" s="14"/>
      <c r="K166" s="15"/>
      <c r="L166" s="21"/>
      <c r="M166" s="15">
        <v>13</v>
      </c>
      <c r="N166" s="15">
        <v>12</v>
      </c>
      <c r="O166" s="15"/>
      <c r="P166" s="15"/>
      <c r="Q166" s="15"/>
      <c r="R166" s="16" t="s">
        <v>27</v>
      </c>
      <c r="S166" s="10" t="s">
        <v>622</v>
      </c>
      <c r="T166" s="17" t="s">
        <v>623</v>
      </c>
      <c r="U166" s="24" t="s">
        <v>624</v>
      </c>
      <c r="V166" s="19" t="e">
        <f>VLOOKUP(A166,[1]工作表3!R:R,1,0)</f>
        <v>#N/A</v>
      </c>
    </row>
    <row r="167" spans="1:22" ht="16.5" customHeight="1" x14ac:dyDescent="0.25">
      <c r="A167" s="10" t="s">
        <v>625</v>
      </c>
      <c r="B167" s="10" t="s">
        <v>626</v>
      </c>
      <c r="C167" s="10" t="str">
        <f>VLOOKUP(A167,[1]車輛資料9月更!A:D,4,0)</f>
        <v>格上汽車租賃股份有限公司洪國田</v>
      </c>
      <c r="D167" s="11">
        <f>VLOOKUP(A167,[1]車輛資料9月更!A:F,6,0)</f>
        <v>910685388</v>
      </c>
      <c r="E167" s="10" t="str">
        <f>VLOOKUP(A167,[1]車輛資料9月更!A:B,2,0)</f>
        <v>RBC8866</v>
      </c>
      <c r="F167" s="32" t="s">
        <v>311</v>
      </c>
      <c r="G167" s="13">
        <v>43356</v>
      </c>
      <c r="H167" s="28"/>
      <c r="I167" s="14"/>
      <c r="J167" s="14"/>
      <c r="K167" s="15" t="s">
        <v>58</v>
      </c>
      <c r="L167" s="21">
        <v>43358</v>
      </c>
      <c r="M167" s="15">
        <v>13</v>
      </c>
      <c r="N167" s="15">
        <v>1</v>
      </c>
      <c r="O167" s="15"/>
      <c r="P167" s="15"/>
      <c r="Q167" s="15"/>
      <c r="R167" s="16" t="s">
        <v>27</v>
      </c>
      <c r="S167" s="10" t="s">
        <v>627</v>
      </c>
      <c r="T167" s="17" t="s">
        <v>61</v>
      </c>
      <c r="U167" s="18"/>
      <c r="V167" s="19" t="e">
        <f>VLOOKUP(A167,[1]工作表3!R:R,1,0)</f>
        <v>#N/A</v>
      </c>
    </row>
    <row r="168" spans="1:22" ht="16.5" customHeight="1" x14ac:dyDescent="0.25">
      <c r="A168" s="10" t="s">
        <v>628</v>
      </c>
      <c r="B168" s="10" t="s">
        <v>629</v>
      </c>
      <c r="C168" s="10" t="str">
        <f>VLOOKUP(A168,[1]車輛資料9月更!A:D,4,0)</f>
        <v>日盛全台通小客車租賃(股)公司張正杰</v>
      </c>
      <c r="D168" s="11">
        <f>VLOOKUP(A168,[1]車輛資料9月更!A:F,6,0)</f>
        <v>920811611</v>
      </c>
      <c r="E168" s="10" t="str">
        <f>VLOOKUP(A168,[1]車輛資料9月更!A:B,2,0)</f>
        <v>RBQ1188</v>
      </c>
      <c r="F168" s="32" t="s">
        <v>386</v>
      </c>
      <c r="G168" s="13">
        <v>43356</v>
      </c>
      <c r="H168" s="28">
        <v>43382</v>
      </c>
      <c r="I168" s="14"/>
      <c r="J168" s="14"/>
      <c r="K168" s="15"/>
      <c r="L168" s="21"/>
      <c r="M168" s="15">
        <v>13</v>
      </c>
      <c r="N168" s="15">
        <v>3</v>
      </c>
      <c r="O168" s="15"/>
      <c r="P168" s="15"/>
      <c r="Q168" s="15"/>
      <c r="R168" s="16" t="s">
        <v>27</v>
      </c>
      <c r="S168" s="10" t="s">
        <v>630</v>
      </c>
      <c r="T168" s="17" t="s">
        <v>197</v>
      </c>
      <c r="U168" s="25">
        <v>43360</v>
      </c>
      <c r="V168" s="19" t="e">
        <f>VLOOKUP(A168,[1]工作表3!R:R,1,0)</f>
        <v>#N/A</v>
      </c>
    </row>
    <row r="169" spans="1:22" ht="16.5" customHeight="1" x14ac:dyDescent="0.25">
      <c r="A169" s="10" t="s">
        <v>631</v>
      </c>
      <c r="B169" s="10" t="s">
        <v>632</v>
      </c>
      <c r="C169" s="10" t="str">
        <f>VLOOKUP(A169,[1]車輛資料9月更!A:D,4,0)</f>
        <v>車已賣</v>
      </c>
      <c r="D169" s="11">
        <f>VLOOKUP(A169,[1]車輛資料9月更!A:F,6,0)</f>
        <v>900000000</v>
      </c>
      <c r="E169" s="10" t="str">
        <f>VLOOKUP(A169,[1]車輛資料9月更!A:B,2,0)</f>
        <v>V796298</v>
      </c>
      <c r="F169" s="32" t="s">
        <v>386</v>
      </c>
      <c r="G169" s="13">
        <v>43356</v>
      </c>
      <c r="H169" s="28">
        <v>43382</v>
      </c>
      <c r="I169" s="14"/>
      <c r="J169" s="14"/>
      <c r="K169" s="15"/>
      <c r="L169" s="21"/>
      <c r="M169" s="15">
        <v>13</v>
      </c>
      <c r="N169" s="15">
        <v>8</v>
      </c>
      <c r="O169" s="15"/>
      <c r="P169" s="15"/>
      <c r="Q169" s="15"/>
      <c r="R169" s="16" t="s">
        <v>633</v>
      </c>
      <c r="S169" s="10" t="s">
        <v>634</v>
      </c>
      <c r="T169" s="17" t="s">
        <v>296</v>
      </c>
      <c r="U169" s="18"/>
      <c r="V169" s="19" t="e">
        <f>VLOOKUP(A169,[1]工作表3!R:R,1,0)</f>
        <v>#N/A</v>
      </c>
    </row>
    <row r="170" spans="1:22" ht="16.5" customHeight="1" x14ac:dyDescent="0.25">
      <c r="A170" s="10" t="s">
        <v>635</v>
      </c>
      <c r="B170" s="10" t="s">
        <v>636</v>
      </c>
      <c r="C170" s="10" t="str">
        <f>VLOOKUP(A170,[1]車輛資料9月更!A:D,4,0)</f>
        <v>張晉榮</v>
      </c>
      <c r="D170" s="11">
        <f>VLOOKUP(A170,[1]車輛資料9月更!A:F,6,0)</f>
        <v>925125899</v>
      </c>
      <c r="E170" s="10" t="str">
        <f>VLOOKUP(A170,[1]車輛資料9月更!A:B,2,0)</f>
        <v>AQX5931</v>
      </c>
      <c r="F170" s="32" t="s">
        <v>311</v>
      </c>
      <c r="G170" s="13">
        <v>43356</v>
      </c>
      <c r="H170" s="28">
        <v>43382</v>
      </c>
      <c r="I170" s="14">
        <v>43385</v>
      </c>
      <c r="J170" s="14"/>
      <c r="K170" s="15"/>
      <c r="L170" s="21"/>
      <c r="M170" s="15">
        <v>13</v>
      </c>
      <c r="N170" s="15">
        <v>4</v>
      </c>
      <c r="O170" s="15"/>
      <c r="P170" s="15"/>
      <c r="Q170" s="15"/>
      <c r="R170" s="16" t="s">
        <v>102</v>
      </c>
      <c r="S170" s="10" t="s">
        <v>637</v>
      </c>
      <c r="T170" s="45" t="s">
        <v>638</v>
      </c>
      <c r="U170" s="18" t="s">
        <v>639</v>
      </c>
      <c r="V170" s="19" t="e">
        <f>VLOOKUP(A170,[1]工作表3!R:R,1,0)</f>
        <v>#N/A</v>
      </c>
    </row>
    <row r="171" spans="1:22" ht="16.5" customHeight="1" x14ac:dyDescent="0.25">
      <c r="A171" s="10" t="s">
        <v>640</v>
      </c>
      <c r="B171" s="10" t="s">
        <v>641</v>
      </c>
      <c r="C171" s="10" t="str">
        <f>VLOOKUP(A171,[1]車輛資料9月更!A:D,4,0)</f>
        <v>郭士賢</v>
      </c>
      <c r="D171" s="11">
        <f>VLOOKUP(A171,[1]車輛資料9月更!A:F,6,0)</f>
        <v>914144949</v>
      </c>
      <c r="E171" s="10" t="str">
        <f>VLOOKUP(A171,[1]車輛資料9月更!A:B,2,0)</f>
        <v>AMX3931</v>
      </c>
      <c r="F171" s="32" t="s">
        <v>386</v>
      </c>
      <c r="G171" s="13">
        <v>43356</v>
      </c>
      <c r="H171" s="28">
        <v>43382</v>
      </c>
      <c r="I171" s="14"/>
      <c r="J171" s="14"/>
      <c r="K171" s="15"/>
      <c r="L171" s="21"/>
      <c r="M171" s="15">
        <v>13</v>
      </c>
      <c r="N171" s="15">
        <v>5</v>
      </c>
      <c r="O171" s="15"/>
      <c r="P171" s="15"/>
      <c r="Q171" s="15"/>
      <c r="R171" s="16" t="s">
        <v>212</v>
      </c>
      <c r="S171" s="10" t="s">
        <v>642</v>
      </c>
      <c r="T171" s="17" t="s">
        <v>643</v>
      </c>
      <c r="U171" s="18" t="s">
        <v>644</v>
      </c>
      <c r="V171" s="19" t="str">
        <f>VLOOKUP(A171,[1]工作表3!R:R,1,0)</f>
        <v>0B72174</v>
      </c>
    </row>
    <row r="172" spans="1:22" ht="16.5" customHeight="1" x14ac:dyDescent="0.25">
      <c r="A172" s="10" t="s">
        <v>645</v>
      </c>
      <c r="B172" s="10" t="s">
        <v>646</v>
      </c>
      <c r="C172" s="10" t="str">
        <f>VLOOKUP(A172,[1]車輛資料9月更!A:D,4,0)</f>
        <v>陳振銓</v>
      </c>
      <c r="D172" s="11">
        <f>VLOOKUP(A172,[1]車輛資料9月更!A:F,6,0)</f>
        <v>921036840</v>
      </c>
      <c r="E172" s="10" t="str">
        <f>VLOOKUP(A172,[1]車輛資料9月更!A:B,2,0)</f>
        <v>AMX9762</v>
      </c>
      <c r="F172" s="32" t="s">
        <v>507</v>
      </c>
      <c r="G172" s="13">
        <v>43355</v>
      </c>
      <c r="H172" s="28"/>
      <c r="I172" s="14"/>
      <c r="J172" s="14"/>
      <c r="K172" s="15" t="s">
        <v>647</v>
      </c>
      <c r="L172" s="21">
        <v>43365</v>
      </c>
      <c r="M172" s="46">
        <v>13</v>
      </c>
      <c r="N172" s="15">
        <v>1</v>
      </c>
      <c r="O172" s="15"/>
      <c r="P172" s="15"/>
      <c r="Q172" s="15"/>
      <c r="R172" s="16" t="s">
        <v>648</v>
      </c>
      <c r="S172" s="10" t="s">
        <v>649</v>
      </c>
      <c r="T172" s="17" t="s">
        <v>61</v>
      </c>
      <c r="U172" s="18"/>
      <c r="V172" s="19" t="e">
        <f>VLOOKUP(A172,[1]工作表3!R:R,1,0)</f>
        <v>#N/A</v>
      </c>
    </row>
    <row r="173" spans="1:22" ht="16.5" customHeight="1" x14ac:dyDescent="0.25">
      <c r="A173" s="10" t="s">
        <v>650</v>
      </c>
      <c r="B173" s="10" t="s">
        <v>651</v>
      </c>
      <c r="C173" s="10" t="str">
        <f>VLOOKUP(A173,[1]車輛資料9月更!A:D,4,0)</f>
        <v>遠銀國際租賃股份有限公司張正杰</v>
      </c>
      <c r="D173" s="11">
        <f>VLOOKUP(A173,[1]車輛資料9月更!A:F,6,0)</f>
        <v>920811611</v>
      </c>
      <c r="E173" s="10" t="str">
        <f>VLOOKUP(A173,[1]車輛資料9月更!A:B,2,0)</f>
        <v>RBN6988</v>
      </c>
      <c r="F173" s="32" t="s">
        <v>311</v>
      </c>
      <c r="G173" s="13">
        <v>43355</v>
      </c>
      <c r="H173" s="28">
        <v>43382</v>
      </c>
      <c r="I173" s="14"/>
      <c r="J173" s="14"/>
      <c r="K173" s="15"/>
      <c r="L173" s="15"/>
      <c r="M173" s="46">
        <v>13</v>
      </c>
      <c r="N173" s="15">
        <v>8</v>
      </c>
      <c r="O173" s="15"/>
      <c r="P173" s="15"/>
      <c r="Q173" s="15"/>
      <c r="R173" s="16" t="s">
        <v>107</v>
      </c>
      <c r="S173" s="10" t="s">
        <v>652</v>
      </c>
      <c r="T173" s="17" t="s">
        <v>296</v>
      </c>
      <c r="U173" s="18"/>
      <c r="V173" s="19" t="e">
        <f>VLOOKUP(A173,[1]工作表3!R:R,1,0)</f>
        <v>#N/A</v>
      </c>
    </row>
    <row r="174" spans="1:22" ht="16.5" customHeight="1" x14ac:dyDescent="0.25">
      <c r="A174" s="10" t="s">
        <v>653</v>
      </c>
      <c r="B174" s="10" t="s">
        <v>654</v>
      </c>
      <c r="C174" s="10" t="str">
        <f>VLOOKUP(A174,[1]車輛資料9月更!A:D,4,0)</f>
        <v>周玉雯</v>
      </c>
      <c r="D174" s="11">
        <f>VLOOKUP(A174,[1]車輛資料9月更!A:F,6,0)</f>
        <v>981101583</v>
      </c>
      <c r="E174" s="10" t="str">
        <f>VLOOKUP(A174,[1]車輛資料9月更!A:B,2,0)</f>
        <v>AVS1188</v>
      </c>
      <c r="F174" s="32" t="s">
        <v>311</v>
      </c>
      <c r="G174" s="13">
        <v>43355</v>
      </c>
      <c r="H174" s="28">
        <v>43382</v>
      </c>
      <c r="I174" s="14"/>
      <c r="J174" s="14"/>
      <c r="K174" s="15"/>
      <c r="L174" s="15"/>
      <c r="M174" s="46">
        <v>13</v>
      </c>
      <c r="N174" s="15">
        <v>4</v>
      </c>
      <c r="O174" s="15"/>
      <c r="P174" s="15"/>
      <c r="Q174" s="15"/>
      <c r="R174" s="16" t="s">
        <v>174</v>
      </c>
      <c r="S174" s="10" t="s">
        <v>655</v>
      </c>
      <c r="T174" s="17" t="s">
        <v>24</v>
      </c>
      <c r="U174" s="18"/>
      <c r="V174" s="19" t="e">
        <f>VLOOKUP(A174,[1]工作表3!R:R,1,0)</f>
        <v>#N/A</v>
      </c>
    </row>
    <row r="175" spans="1:22" ht="16.5" customHeight="1" x14ac:dyDescent="0.25">
      <c r="A175" s="10" t="s">
        <v>656</v>
      </c>
      <c r="B175" s="10" t="s">
        <v>657</v>
      </c>
      <c r="C175" s="10" t="str">
        <f>VLOOKUP(A175,[1]車輛資料9月更!A:D,4,0)</f>
        <v>蔡俊文</v>
      </c>
      <c r="D175" s="11">
        <f>VLOOKUP(A175,[1]車輛資料9月更!A:F,6,0)</f>
        <v>981527329</v>
      </c>
      <c r="E175" s="10" t="str">
        <f>VLOOKUP(A175,[1]車輛資料9月更!A:B,2,0)</f>
        <v>AWD7718</v>
      </c>
      <c r="F175" s="32" t="s">
        <v>311</v>
      </c>
      <c r="G175" s="13">
        <v>43355</v>
      </c>
      <c r="H175" s="28"/>
      <c r="I175" s="14"/>
      <c r="J175" s="14"/>
      <c r="K175" s="15" t="s">
        <v>58</v>
      </c>
      <c r="L175" s="21">
        <v>43365</v>
      </c>
      <c r="M175" s="46">
        <v>13</v>
      </c>
      <c r="N175" s="15">
        <v>1</v>
      </c>
      <c r="O175" s="15"/>
      <c r="P175" s="15"/>
      <c r="Q175" s="15"/>
      <c r="R175" s="16" t="s">
        <v>27</v>
      </c>
      <c r="S175" s="10" t="s">
        <v>658</v>
      </c>
      <c r="T175" s="17" t="s">
        <v>61</v>
      </c>
      <c r="U175" s="18"/>
      <c r="V175" s="19" t="e">
        <f>VLOOKUP(A175,[1]工作表3!R:R,1,0)</f>
        <v>#N/A</v>
      </c>
    </row>
    <row r="176" spans="1:22" ht="16.5" customHeight="1" x14ac:dyDescent="0.25">
      <c r="A176" s="10" t="s">
        <v>659</v>
      </c>
      <c r="B176" s="10" t="s">
        <v>660</v>
      </c>
      <c r="C176" s="10" t="str">
        <f>VLOOKUP(A176,[1]車輛資料9月更!A:D,4,0)</f>
        <v>寶禾國際有限公司朱嘉諺</v>
      </c>
      <c r="D176" s="11">
        <f>VLOOKUP(A176,[1]車輛資料9月更!A:F,6,0)</f>
        <v>930278780</v>
      </c>
      <c r="E176" s="10" t="str">
        <f>VLOOKUP(A176,[1]車輛資料9月更!A:B,2,0)</f>
        <v>RBL2277</v>
      </c>
      <c r="F176" s="32" t="s">
        <v>311</v>
      </c>
      <c r="G176" s="13">
        <v>43355</v>
      </c>
      <c r="H176" s="28">
        <v>43382</v>
      </c>
      <c r="I176" s="14"/>
      <c r="J176" s="14"/>
      <c r="K176" s="15"/>
      <c r="L176" s="21"/>
      <c r="M176" s="46">
        <v>13</v>
      </c>
      <c r="N176" s="15">
        <v>4</v>
      </c>
      <c r="O176" s="15"/>
      <c r="P176" s="15"/>
      <c r="Q176" s="15"/>
      <c r="R176" s="16" t="s">
        <v>661</v>
      </c>
      <c r="S176" s="10" t="s">
        <v>662</v>
      </c>
      <c r="T176" s="17" t="s">
        <v>24</v>
      </c>
      <c r="U176" s="18"/>
      <c r="V176" s="19" t="e">
        <f>VLOOKUP(A176,[1]工作表3!R:R,1,0)</f>
        <v>#N/A</v>
      </c>
    </row>
    <row r="177" spans="1:22" ht="16.5" customHeight="1" x14ac:dyDescent="0.25">
      <c r="A177" s="10" t="s">
        <v>663</v>
      </c>
      <c r="B177" s="10" t="s">
        <v>664</v>
      </c>
      <c r="C177" s="10" t="str">
        <f>VLOOKUP(A177,[1]車輛資料9月更!A:D,4,0)</f>
        <v>柏洲國際貿易有限公司(財盟租賃)林柏廷</v>
      </c>
      <c r="D177" s="11">
        <f>VLOOKUP(A177,[1]車輛資料9月更!A:F,6,0)</f>
        <v>910396197</v>
      </c>
      <c r="E177" s="10" t="str">
        <f>VLOOKUP(A177,[1]車輛資料9月更!A:B,2,0)</f>
        <v>RBB8235</v>
      </c>
      <c r="F177" s="32" t="s">
        <v>311</v>
      </c>
      <c r="G177" s="13">
        <v>43355</v>
      </c>
      <c r="H177" s="28">
        <v>43382</v>
      </c>
      <c r="I177" s="14"/>
      <c r="J177" s="14"/>
      <c r="K177" s="15"/>
      <c r="L177" s="15"/>
      <c r="M177" s="46">
        <v>13</v>
      </c>
      <c r="N177" s="15">
        <v>2</v>
      </c>
      <c r="O177" s="15"/>
      <c r="P177" s="15"/>
      <c r="Q177" s="15"/>
      <c r="R177" s="16" t="s">
        <v>665</v>
      </c>
      <c r="S177" s="10" t="s">
        <v>666</v>
      </c>
      <c r="T177" s="17" t="s">
        <v>29</v>
      </c>
      <c r="U177" s="25">
        <v>43350</v>
      </c>
      <c r="V177" s="19" t="str">
        <f>VLOOKUP(A177,[1]工作表3!R:R,1,0)</f>
        <v>V589872</v>
      </c>
    </row>
    <row r="178" spans="1:22" ht="16.5" customHeight="1" x14ac:dyDescent="0.25">
      <c r="A178" s="10" t="s">
        <v>667</v>
      </c>
      <c r="B178" s="10" t="s">
        <v>668</v>
      </c>
      <c r="C178" s="10" t="str">
        <f>VLOOKUP(A178,[1]車輛資料9月更!A:D,4,0)</f>
        <v>陳證伊</v>
      </c>
      <c r="D178" s="11">
        <f>VLOOKUP(A178,[1]車輛資料9月更!A:F,6,0)</f>
        <v>926973927</v>
      </c>
      <c r="E178" s="10" t="str">
        <f>VLOOKUP(A178,[1]車輛資料9月更!A:B,2,0)</f>
        <v>APD8777</v>
      </c>
      <c r="F178" s="32" t="s">
        <v>311</v>
      </c>
      <c r="G178" s="13">
        <v>43355</v>
      </c>
      <c r="H178" s="28">
        <v>43382</v>
      </c>
      <c r="I178" s="14"/>
      <c r="J178" s="14"/>
      <c r="K178" s="15"/>
      <c r="L178" s="15"/>
      <c r="M178" s="46">
        <v>13</v>
      </c>
      <c r="N178" s="15">
        <v>4</v>
      </c>
      <c r="O178" s="15"/>
      <c r="P178" s="15"/>
      <c r="Q178" s="15"/>
      <c r="R178" s="16" t="s">
        <v>166</v>
      </c>
      <c r="S178" s="10" t="s">
        <v>669</v>
      </c>
      <c r="T178" s="17" t="s">
        <v>24</v>
      </c>
      <c r="U178" s="18"/>
      <c r="V178" s="19" t="e">
        <f>VLOOKUP(A178,[1]工作表3!R:R,1,0)</f>
        <v>#N/A</v>
      </c>
    </row>
    <row r="179" spans="1:22" ht="16.5" customHeight="1" x14ac:dyDescent="0.25">
      <c r="A179" s="10" t="s">
        <v>670</v>
      </c>
      <c r="B179" s="10" t="s">
        <v>671</v>
      </c>
      <c r="C179" s="10" t="str">
        <f>VLOOKUP(A179,[1]車輛資料9月更!A:D,4,0)</f>
        <v>國廣營造有限公司張創為</v>
      </c>
      <c r="D179" s="11">
        <f>VLOOKUP(A179,[1]車輛資料9月更!A:F,6,0)</f>
        <v>937533934</v>
      </c>
      <c r="E179" s="10" t="str">
        <f>VLOOKUP(A179,[1]車輛資料9月更!A:B,2,0)</f>
        <v>AXD7616</v>
      </c>
      <c r="F179" s="32" t="s">
        <v>311</v>
      </c>
      <c r="G179" s="13">
        <v>43355</v>
      </c>
      <c r="H179" s="28"/>
      <c r="I179" s="14"/>
      <c r="J179" s="14"/>
      <c r="K179" s="15" t="s">
        <v>58</v>
      </c>
      <c r="L179" s="21">
        <v>43370</v>
      </c>
      <c r="M179" s="46">
        <v>13</v>
      </c>
      <c r="N179" s="15">
        <v>1</v>
      </c>
      <c r="O179" s="15"/>
      <c r="P179" s="15"/>
      <c r="Q179" s="15"/>
      <c r="R179" s="16" t="s">
        <v>166</v>
      </c>
      <c r="S179" s="10" t="s">
        <v>672</v>
      </c>
      <c r="T179" s="17" t="s">
        <v>61</v>
      </c>
      <c r="U179" s="18"/>
      <c r="V179" s="19" t="e">
        <f>VLOOKUP(A179,[1]工作表3!R:R,1,0)</f>
        <v>#N/A</v>
      </c>
    </row>
    <row r="180" spans="1:22" ht="16.5" customHeight="1" x14ac:dyDescent="0.25">
      <c r="A180" s="10" t="s">
        <v>673</v>
      </c>
      <c r="B180" s="10" t="s">
        <v>674</v>
      </c>
      <c r="C180" s="10" t="str">
        <f>VLOOKUP(A180,[1]車輛資料9月更!A:D,4,0)</f>
        <v>楊尚哲</v>
      </c>
      <c r="D180" s="11">
        <f>VLOOKUP(A180,[1]車輛資料9月更!A:F,6,0)</f>
        <v>989271918</v>
      </c>
      <c r="E180" s="10" t="str">
        <f>VLOOKUP(A180,[1]車輛資料9月更!A:B,2,0)</f>
        <v>ATH3885</v>
      </c>
      <c r="F180" s="32" t="s">
        <v>311</v>
      </c>
      <c r="G180" s="13">
        <v>43355</v>
      </c>
      <c r="H180" s="28">
        <v>43382</v>
      </c>
      <c r="I180" s="14">
        <v>43385</v>
      </c>
      <c r="J180" s="14"/>
      <c r="K180" s="15"/>
      <c r="L180" s="15"/>
      <c r="M180" s="46">
        <v>13</v>
      </c>
      <c r="N180" s="15">
        <v>5</v>
      </c>
      <c r="O180" s="15"/>
      <c r="P180" s="15"/>
      <c r="Q180" s="15"/>
      <c r="R180" s="16" t="s">
        <v>166</v>
      </c>
      <c r="S180" s="10" t="s">
        <v>675</v>
      </c>
      <c r="T180" s="17" t="s">
        <v>133</v>
      </c>
      <c r="U180" s="24" t="s">
        <v>676</v>
      </c>
      <c r="V180" s="19" t="e">
        <f>VLOOKUP(A180,[1]工作表3!R:R,1,0)</f>
        <v>#N/A</v>
      </c>
    </row>
    <row r="181" spans="1:22" ht="16.5" customHeight="1" x14ac:dyDescent="0.25">
      <c r="A181" s="10" t="s">
        <v>677</v>
      </c>
      <c r="B181" s="10" t="s">
        <v>678</v>
      </c>
      <c r="C181" s="10" t="str">
        <f>VLOOKUP(A181,[1]車輛資料9月更!A:D,4,0)</f>
        <v>曾智明</v>
      </c>
      <c r="D181" s="11">
        <f>VLOOKUP(A181,[1]車輛資料9月更!A:F,6,0)</f>
        <v>900000000</v>
      </c>
      <c r="E181" s="10" t="str">
        <f>VLOOKUP(A181,[1]車輛資料9月更!A:B,2,0)</f>
        <v>ARF7115</v>
      </c>
      <c r="F181" s="32" t="s">
        <v>311</v>
      </c>
      <c r="G181" s="13">
        <v>43355</v>
      </c>
      <c r="H181" s="28">
        <v>43382</v>
      </c>
      <c r="I181" s="14"/>
      <c r="J181" s="14"/>
      <c r="K181" s="15"/>
      <c r="L181" s="15"/>
      <c r="M181" s="46">
        <v>13</v>
      </c>
      <c r="N181" s="15">
        <v>12</v>
      </c>
      <c r="O181" s="15"/>
      <c r="P181" s="15"/>
      <c r="Q181" s="15"/>
      <c r="R181" s="16" t="s">
        <v>455</v>
      </c>
      <c r="S181" s="10" t="s">
        <v>679</v>
      </c>
      <c r="T181" s="17" t="s">
        <v>476</v>
      </c>
      <c r="U181" s="24" t="s">
        <v>680</v>
      </c>
      <c r="V181" s="19" t="e">
        <f>VLOOKUP(A181,[1]工作表3!R:R,1,0)</f>
        <v>#N/A</v>
      </c>
    </row>
    <row r="182" spans="1:22" ht="16.5" customHeight="1" x14ac:dyDescent="0.25">
      <c r="A182" s="10" t="s">
        <v>681</v>
      </c>
      <c r="B182" s="10" t="s">
        <v>682</v>
      </c>
      <c r="C182" s="10" t="str">
        <f>VLOOKUP(A182,[1]車輛資料9月更!A:D,4,0)</f>
        <v>偉淂投資有限公司許錫華</v>
      </c>
      <c r="D182" s="11">
        <f>VLOOKUP(A182,[1]車輛資料9月更!A:F,6,0)</f>
        <v>932258214</v>
      </c>
      <c r="E182" s="10" t="str">
        <f>VLOOKUP(A182,[1]車輛資料9月更!A:B,2,0)</f>
        <v>ATJ0608</v>
      </c>
      <c r="F182" s="32" t="s">
        <v>386</v>
      </c>
      <c r="G182" s="13">
        <v>43355</v>
      </c>
      <c r="H182" s="28">
        <v>43382</v>
      </c>
      <c r="I182" s="14"/>
      <c r="J182" s="14"/>
      <c r="K182" s="15"/>
      <c r="L182" s="21"/>
      <c r="M182" s="46">
        <v>13</v>
      </c>
      <c r="N182" s="15">
        <v>5</v>
      </c>
      <c r="O182" s="15"/>
      <c r="P182" s="15"/>
      <c r="Q182" s="15"/>
      <c r="R182" s="16" t="s">
        <v>382</v>
      </c>
      <c r="S182" s="10" t="s">
        <v>683</v>
      </c>
      <c r="T182" s="17" t="s">
        <v>133</v>
      </c>
      <c r="U182" s="18"/>
      <c r="V182" s="19" t="e">
        <f>VLOOKUP(A182,[1]工作表3!R:R,1,0)</f>
        <v>#N/A</v>
      </c>
    </row>
    <row r="183" spans="1:22" ht="16.5" customHeight="1" x14ac:dyDescent="0.25">
      <c r="A183" s="10" t="s">
        <v>684</v>
      </c>
      <c r="B183" s="10" t="s">
        <v>685</v>
      </c>
      <c r="C183" s="10" t="str">
        <f>VLOOKUP(A183,[1]車輛資料9月更!A:D,4,0)</f>
        <v>蔡永富</v>
      </c>
      <c r="D183" s="11">
        <f>VLOOKUP(A183,[1]車輛資料9月更!A:F,6,0)</f>
        <v>938122168</v>
      </c>
      <c r="E183" s="10" t="str">
        <f>VLOOKUP(A183,[1]車輛資料9月更!A:B,2,0)</f>
        <v>AXC3778</v>
      </c>
      <c r="F183" s="32" t="s">
        <v>386</v>
      </c>
      <c r="G183" s="13">
        <v>43355</v>
      </c>
      <c r="H183" s="28">
        <v>43382</v>
      </c>
      <c r="I183" s="14"/>
      <c r="J183" s="14"/>
      <c r="K183" s="15"/>
      <c r="L183" s="15"/>
      <c r="M183" s="46">
        <v>13</v>
      </c>
      <c r="N183" s="15">
        <v>2</v>
      </c>
      <c r="O183" s="15"/>
      <c r="P183" s="15"/>
      <c r="Q183" s="15"/>
      <c r="R183" s="16" t="s">
        <v>382</v>
      </c>
      <c r="S183" s="10" t="s">
        <v>686</v>
      </c>
      <c r="T183" s="17" t="s">
        <v>29</v>
      </c>
      <c r="U183" s="25">
        <v>43363</v>
      </c>
      <c r="V183" s="19" t="e">
        <f>VLOOKUP(A183,[1]工作表3!R:R,1,0)</f>
        <v>#N/A</v>
      </c>
    </row>
    <row r="184" spans="1:22" ht="16.5" customHeight="1" x14ac:dyDescent="0.25">
      <c r="A184" s="10" t="s">
        <v>687</v>
      </c>
      <c r="B184" s="10" t="s">
        <v>688</v>
      </c>
      <c r="C184" s="10" t="str">
        <f>VLOOKUP(A184,[1]車輛資料9月更!A:D,4,0)</f>
        <v>翊真企業有限公司王慧蘭</v>
      </c>
      <c r="D184" s="11">
        <f>VLOOKUP(A184,[1]車輛資料9月更!A:F,6,0)</f>
        <v>988767115</v>
      </c>
      <c r="E184" s="10" t="str">
        <f>VLOOKUP(A184,[1]車輛資料9月更!A:B,2,0)</f>
        <v>APP5151</v>
      </c>
      <c r="F184" s="32" t="s">
        <v>311</v>
      </c>
      <c r="G184" s="13">
        <v>43355</v>
      </c>
      <c r="H184" s="28">
        <v>43384</v>
      </c>
      <c r="I184" s="14"/>
      <c r="J184" s="14"/>
      <c r="K184" s="15"/>
      <c r="L184" s="15"/>
      <c r="M184" s="46">
        <v>13</v>
      </c>
      <c r="N184" s="15">
        <v>5</v>
      </c>
      <c r="O184" s="15"/>
      <c r="P184" s="15"/>
      <c r="Q184" s="15"/>
      <c r="R184" s="16" t="s">
        <v>102</v>
      </c>
      <c r="S184" s="10" t="s">
        <v>689</v>
      </c>
      <c r="T184" s="17" t="s">
        <v>133</v>
      </c>
      <c r="U184" s="24" t="s">
        <v>690</v>
      </c>
      <c r="V184" s="19" t="e">
        <f>VLOOKUP(A184,[1]工作表3!R:R,1,0)</f>
        <v>#N/A</v>
      </c>
    </row>
    <row r="185" spans="1:22" ht="15.75" customHeight="1" x14ac:dyDescent="0.25">
      <c r="A185" s="10" t="s">
        <v>691</v>
      </c>
      <c r="B185" s="10" t="s">
        <v>692</v>
      </c>
      <c r="C185" s="10" t="str">
        <f>VLOOKUP(A185,[1]車輛資料9月更!A:D,4,0)</f>
        <v>許雅文</v>
      </c>
      <c r="D185" s="11">
        <f>VLOOKUP(A185,[1]車輛資料9月更!A:F,6,0)</f>
        <v>926668446</v>
      </c>
      <c r="E185" s="10" t="str">
        <f>VLOOKUP(A185,[1]車輛資料9月更!A:B,2,0)</f>
        <v>ANV8321</v>
      </c>
      <c r="F185" s="32" t="s">
        <v>386</v>
      </c>
      <c r="G185" s="13">
        <v>43355</v>
      </c>
      <c r="H185" s="28">
        <v>43384</v>
      </c>
      <c r="I185" s="14">
        <v>43385</v>
      </c>
      <c r="J185" s="14"/>
      <c r="K185" s="15"/>
      <c r="L185" s="15"/>
      <c r="M185" s="46">
        <v>13</v>
      </c>
      <c r="N185" s="15">
        <v>6</v>
      </c>
      <c r="O185" s="15"/>
      <c r="P185" s="15"/>
      <c r="Q185" s="15"/>
      <c r="R185" s="16" t="s">
        <v>633</v>
      </c>
      <c r="S185" s="10" t="s">
        <v>693</v>
      </c>
      <c r="T185" s="17"/>
      <c r="U185" s="18"/>
      <c r="V185" s="19" t="e">
        <f>VLOOKUP(A185,[1]工作表3!R:R,1,0)</f>
        <v>#N/A</v>
      </c>
    </row>
    <row r="186" spans="1:22" ht="16.5" customHeight="1" x14ac:dyDescent="0.25">
      <c r="A186" s="10" t="s">
        <v>694</v>
      </c>
      <c r="B186" s="10" t="s">
        <v>695</v>
      </c>
      <c r="C186" s="10" t="str">
        <f>VLOOKUP(A186,[1]車輛資料9月更!A:D,4,0)</f>
        <v>陳佳蓉</v>
      </c>
      <c r="D186" s="11">
        <f>VLOOKUP(A186,[1]車輛資料9月更!A:F,6,0)</f>
        <v>952316795</v>
      </c>
      <c r="E186" s="10" t="str">
        <f>VLOOKUP(A186,[1]車輛資料9月更!A:B,2,0)</f>
        <v>ARG5521</v>
      </c>
      <c r="F186" s="32" t="s">
        <v>311</v>
      </c>
      <c r="G186" s="13">
        <v>43355</v>
      </c>
      <c r="H186" s="28">
        <v>43384</v>
      </c>
      <c r="I186" s="14"/>
      <c r="J186" s="14"/>
      <c r="K186" s="15"/>
      <c r="L186" s="15"/>
      <c r="M186" s="46">
        <v>13</v>
      </c>
      <c r="N186" s="15">
        <v>2</v>
      </c>
      <c r="O186" s="15"/>
      <c r="P186" s="15"/>
      <c r="Q186" s="15"/>
      <c r="R186" s="16" t="s">
        <v>523</v>
      </c>
      <c r="S186" s="10" t="s">
        <v>696</v>
      </c>
      <c r="T186" s="17" t="s">
        <v>29</v>
      </c>
      <c r="U186" s="25">
        <v>43358</v>
      </c>
      <c r="V186" s="19" t="e">
        <f>VLOOKUP(A186,[1]工作表3!R:R,1,0)</f>
        <v>#N/A</v>
      </c>
    </row>
    <row r="187" spans="1:22" ht="16.5" customHeight="1" x14ac:dyDescent="0.25">
      <c r="A187" s="10" t="s">
        <v>697</v>
      </c>
      <c r="B187" s="10" t="s">
        <v>698</v>
      </c>
      <c r="C187" s="10" t="str">
        <f>VLOOKUP(A187,[1]車輛資料9月更!A:D,4,0)</f>
        <v>蔡淑玲</v>
      </c>
      <c r="D187" s="11">
        <f>VLOOKUP(A187,[1]車輛資料9月更!A:F,6,0)</f>
        <v>920288930</v>
      </c>
      <c r="E187" s="10" t="str">
        <f>VLOOKUP(A187,[1]車輛資料9月更!A:B,2,0)</f>
        <v>ATE8833</v>
      </c>
      <c r="F187" s="32" t="s">
        <v>386</v>
      </c>
      <c r="G187" s="13">
        <v>43355</v>
      </c>
      <c r="H187" s="28"/>
      <c r="I187" s="14"/>
      <c r="J187" s="14"/>
      <c r="K187" s="15" t="s">
        <v>381</v>
      </c>
      <c r="L187" s="21">
        <v>43372</v>
      </c>
      <c r="M187" s="46">
        <v>13</v>
      </c>
      <c r="N187" s="15">
        <v>1</v>
      </c>
      <c r="O187" s="15"/>
      <c r="P187" s="15"/>
      <c r="Q187" s="15"/>
      <c r="R187" s="16" t="s">
        <v>212</v>
      </c>
      <c r="S187" s="10" t="s">
        <v>699</v>
      </c>
      <c r="T187" s="17" t="s">
        <v>61</v>
      </c>
      <c r="U187" s="18"/>
      <c r="V187" s="19" t="e">
        <f>VLOOKUP(A187,[1]工作表3!R:R,1,0)</f>
        <v>#N/A</v>
      </c>
    </row>
    <row r="188" spans="1:22" ht="16.5" customHeight="1" x14ac:dyDescent="0.25">
      <c r="A188" s="10" t="s">
        <v>700</v>
      </c>
      <c r="B188" s="10" t="s">
        <v>701</v>
      </c>
      <c r="C188" s="10" t="str">
        <f>VLOOKUP(A188,[1]車輛資料9月更!A:D,4,0)</f>
        <v>李淑珍</v>
      </c>
      <c r="D188" s="11">
        <f>VLOOKUP(A188,[1]車輛資料9月更!A:F,6,0)</f>
        <v>920483209</v>
      </c>
      <c r="E188" s="10" t="str">
        <f>VLOOKUP(A188,[1]車輛資料9月更!A:B,2,0)</f>
        <v>AXC8969</v>
      </c>
      <c r="F188" s="32" t="s">
        <v>311</v>
      </c>
      <c r="G188" s="13">
        <v>43355</v>
      </c>
      <c r="H188" s="28">
        <v>43384</v>
      </c>
      <c r="I188" s="14">
        <v>43385</v>
      </c>
      <c r="J188" s="14"/>
      <c r="K188" s="15" t="s">
        <v>58</v>
      </c>
      <c r="L188" s="21">
        <v>43400</v>
      </c>
      <c r="M188" s="46">
        <v>13</v>
      </c>
      <c r="N188" s="15">
        <v>1</v>
      </c>
      <c r="O188" s="15"/>
      <c r="P188" s="15"/>
      <c r="Q188" s="15"/>
      <c r="R188" s="16" t="s">
        <v>166</v>
      </c>
      <c r="S188" s="10" t="s">
        <v>702</v>
      </c>
      <c r="T188" s="17" t="s">
        <v>61</v>
      </c>
      <c r="U188" s="18"/>
      <c r="V188" s="19" t="e">
        <f>VLOOKUP(A188,[1]工作表3!R:R,1,0)</f>
        <v>#N/A</v>
      </c>
    </row>
    <row r="189" spans="1:22" ht="16.5" customHeight="1" x14ac:dyDescent="0.25">
      <c r="A189" s="10" t="s">
        <v>703</v>
      </c>
      <c r="B189" s="10" t="s">
        <v>704</v>
      </c>
      <c r="C189" s="10" t="str">
        <f>VLOOKUP(A189,[1]車輛資料9月更!A:D,4,0)</f>
        <v>李財旺</v>
      </c>
      <c r="D189" s="11">
        <f>VLOOKUP(A189,[1]車輛資料9月更!A:F,6,0)</f>
        <v>932305736</v>
      </c>
      <c r="E189" s="10" t="str">
        <f>VLOOKUP(A189,[1]車輛資料9月更!A:B,2,0)</f>
        <v>AWZ2569</v>
      </c>
      <c r="F189" s="32" t="s">
        <v>386</v>
      </c>
      <c r="G189" s="13">
        <v>43355</v>
      </c>
      <c r="H189" s="28"/>
      <c r="I189" s="14"/>
      <c r="J189" s="14"/>
      <c r="K189" s="15" t="s">
        <v>381</v>
      </c>
      <c r="L189" s="21">
        <v>43371</v>
      </c>
      <c r="M189" s="46">
        <v>13</v>
      </c>
      <c r="N189" s="15">
        <v>1</v>
      </c>
      <c r="O189" s="15"/>
      <c r="P189" s="15"/>
      <c r="Q189" s="15"/>
      <c r="R189" s="16" t="s">
        <v>212</v>
      </c>
      <c r="S189" s="10" t="s">
        <v>705</v>
      </c>
      <c r="T189" s="17" t="s">
        <v>61</v>
      </c>
      <c r="U189" s="18"/>
      <c r="V189" s="19" t="e">
        <f>VLOOKUP(A189,[1]工作表3!R:R,1,0)</f>
        <v>#N/A</v>
      </c>
    </row>
    <row r="190" spans="1:22" ht="16.5" customHeight="1" x14ac:dyDescent="0.25">
      <c r="A190" s="10" t="s">
        <v>706</v>
      </c>
      <c r="B190" s="10" t="s">
        <v>707</v>
      </c>
      <c r="C190" s="10" t="str">
        <f>VLOOKUP(A190,[1]車輛資料9月更!A:D,4,0)</f>
        <v>戴子玫</v>
      </c>
      <c r="D190" s="11">
        <f>VLOOKUP(A190,[1]車輛資料9月更!A:F,6,0)</f>
        <v>906399396</v>
      </c>
      <c r="E190" s="10" t="str">
        <f>VLOOKUP(A190,[1]車輛資料9月更!A:B,2,0)</f>
        <v>ATQ2578</v>
      </c>
      <c r="F190" s="32" t="s">
        <v>311</v>
      </c>
      <c r="G190" s="13">
        <v>43355</v>
      </c>
      <c r="H190" s="28">
        <v>43384</v>
      </c>
      <c r="I190" s="14">
        <v>43385</v>
      </c>
      <c r="J190" s="14"/>
      <c r="K190" s="15"/>
      <c r="L190" s="21"/>
      <c r="M190" s="46">
        <v>13</v>
      </c>
      <c r="N190" s="15">
        <v>6</v>
      </c>
      <c r="O190" s="15"/>
      <c r="P190" s="15"/>
      <c r="Q190" s="15"/>
      <c r="R190" s="16" t="s">
        <v>208</v>
      </c>
      <c r="S190" s="10" t="s">
        <v>708</v>
      </c>
      <c r="T190" s="17"/>
      <c r="U190" s="22"/>
      <c r="V190" s="19" t="e">
        <f>VLOOKUP(A190,[1]工作表3!R:R,1,0)</f>
        <v>#N/A</v>
      </c>
    </row>
    <row r="191" spans="1:22" ht="16.5" customHeight="1" x14ac:dyDescent="0.25">
      <c r="A191" s="10" t="s">
        <v>709</v>
      </c>
      <c r="B191" s="10" t="s">
        <v>710</v>
      </c>
      <c r="C191" s="16" t="s">
        <v>711</v>
      </c>
      <c r="D191" s="11" t="e">
        <f>VLOOKUP(A191,[1]車輛資料9月更!A:F,6,0)</f>
        <v>#N/A</v>
      </c>
      <c r="E191" s="10" t="e">
        <f>VLOOKUP(A191,[1]車輛資料9月更!A:B,2,0)</f>
        <v>#N/A</v>
      </c>
      <c r="F191" s="32" t="s">
        <v>311</v>
      </c>
      <c r="G191" s="13">
        <v>43355</v>
      </c>
      <c r="H191" s="28">
        <v>43384</v>
      </c>
      <c r="I191" s="14"/>
      <c r="J191" s="14"/>
      <c r="K191" s="15"/>
      <c r="L191" s="15"/>
      <c r="M191" s="46">
        <v>13</v>
      </c>
      <c r="N191" s="15">
        <v>12</v>
      </c>
      <c r="O191" s="15"/>
      <c r="P191" s="15"/>
      <c r="Q191" s="15"/>
      <c r="R191" s="16" t="s">
        <v>166</v>
      </c>
      <c r="S191" s="10" t="s">
        <v>712</v>
      </c>
      <c r="T191" s="17" t="s">
        <v>713</v>
      </c>
      <c r="U191" s="18"/>
      <c r="V191" s="19" t="e">
        <f>VLOOKUP(A191,[1]工作表3!R:R,1,0)</f>
        <v>#N/A</v>
      </c>
    </row>
    <row r="192" spans="1:22" ht="16.5" customHeight="1" x14ac:dyDescent="0.25">
      <c r="A192" s="10" t="s">
        <v>714</v>
      </c>
      <c r="B192" s="10" t="s">
        <v>715</v>
      </c>
      <c r="C192" s="10" t="str">
        <f>VLOOKUP(A192,[1]車輛資料9月更!A:D,4,0)</f>
        <v>祥德開發(股)公司何德軒</v>
      </c>
      <c r="D192" s="11">
        <f>VLOOKUP(A192,[1]車輛資料9月更!A:F,6,0)</f>
        <v>935026878</v>
      </c>
      <c r="E192" s="10" t="str">
        <f>VLOOKUP(A192,[1]車輛資料9月更!A:B,2,0)</f>
        <v>ANN2288</v>
      </c>
      <c r="F192" s="32" t="s">
        <v>386</v>
      </c>
      <c r="G192" s="13">
        <v>43355</v>
      </c>
      <c r="H192" s="28">
        <v>43384</v>
      </c>
      <c r="I192" s="14"/>
      <c r="J192" s="14"/>
      <c r="K192" s="15"/>
      <c r="L192" s="21"/>
      <c r="M192" s="46">
        <v>13</v>
      </c>
      <c r="N192" s="15">
        <v>3</v>
      </c>
      <c r="O192" s="15"/>
      <c r="P192" s="15"/>
      <c r="Q192" s="15"/>
      <c r="R192" s="16" t="s">
        <v>212</v>
      </c>
      <c r="S192" s="10" t="s">
        <v>716</v>
      </c>
      <c r="T192" s="17" t="s">
        <v>190</v>
      </c>
      <c r="U192" s="47">
        <v>43384</v>
      </c>
      <c r="V192" s="19" t="e">
        <f>VLOOKUP(A192,[1]工作表3!R:R,1,0)</f>
        <v>#N/A</v>
      </c>
    </row>
    <row r="193" spans="1:22" x14ac:dyDescent="0.25">
      <c r="A193" s="10" t="s">
        <v>717</v>
      </c>
      <c r="B193" s="10" t="s">
        <v>718</v>
      </c>
      <c r="C193" s="10" t="str">
        <f>VLOOKUP(A193,[1]車輛資料9月更!A:D,4,0)</f>
        <v>郭盛胤</v>
      </c>
      <c r="D193" s="11">
        <f>VLOOKUP(A193,[1]車輛資料9月更!A:F,6,0)</f>
        <v>922231990</v>
      </c>
      <c r="E193" s="10" t="str">
        <f>VLOOKUP(A193,[1]車輛資料9月更!A:B,2,0)</f>
        <v>ATQ8500</v>
      </c>
      <c r="F193" s="32" t="s">
        <v>311</v>
      </c>
      <c r="G193" s="13">
        <v>43355</v>
      </c>
      <c r="H193" s="28"/>
      <c r="I193" s="14"/>
      <c r="J193" s="14"/>
      <c r="K193" s="15" t="s">
        <v>58</v>
      </c>
      <c r="L193" s="21">
        <v>43358</v>
      </c>
      <c r="M193" s="46">
        <v>13</v>
      </c>
      <c r="N193" s="15">
        <v>1</v>
      </c>
      <c r="O193" s="15"/>
      <c r="P193" s="15"/>
      <c r="Q193" s="15"/>
      <c r="R193" s="16" t="s">
        <v>174</v>
      </c>
      <c r="S193" s="10" t="s">
        <v>719</v>
      </c>
      <c r="T193" s="17"/>
      <c r="U193" s="29"/>
      <c r="V193" s="19" t="e">
        <f>VLOOKUP(A193,[1]工作表3!R:R,1,0)</f>
        <v>#N/A</v>
      </c>
    </row>
    <row r="194" spans="1:22" ht="16.5" customHeight="1" x14ac:dyDescent="0.25">
      <c r="A194" s="10" t="s">
        <v>720</v>
      </c>
      <c r="B194" s="10" t="s">
        <v>721</v>
      </c>
      <c r="C194" s="10" t="str">
        <f>VLOOKUP(A194,[1]車輛資料9月更!A:D,4,0)</f>
        <v>方芳</v>
      </c>
      <c r="D194" s="11">
        <f>VLOOKUP(A194,[1]車輛資料9月更!A:F,6,0)</f>
        <v>978151777</v>
      </c>
      <c r="E194" s="10" t="str">
        <f>VLOOKUP(A194,[1]車輛資料9月更!A:B,2,0)</f>
        <v>ARL8853</v>
      </c>
      <c r="F194" s="32" t="s">
        <v>311</v>
      </c>
      <c r="G194" s="13">
        <v>43355</v>
      </c>
      <c r="H194" s="28">
        <v>43384</v>
      </c>
      <c r="I194" s="14"/>
      <c r="J194" s="14"/>
      <c r="K194" s="15"/>
      <c r="L194" s="15"/>
      <c r="M194" s="46">
        <v>13</v>
      </c>
      <c r="N194" s="15">
        <v>2</v>
      </c>
      <c r="O194" s="15"/>
      <c r="P194" s="15"/>
      <c r="Q194" s="15"/>
      <c r="R194" s="16" t="s">
        <v>64</v>
      </c>
      <c r="S194" s="10" t="s">
        <v>722</v>
      </c>
      <c r="T194" s="17" t="s">
        <v>29</v>
      </c>
      <c r="U194" s="25">
        <v>43375</v>
      </c>
      <c r="V194" s="19" t="str">
        <f>VLOOKUP(A194,[1]工作表3!R:R,1,0)</f>
        <v>0B72348</v>
      </c>
    </row>
    <row r="195" spans="1:22" ht="16.5" customHeight="1" x14ac:dyDescent="0.25">
      <c r="A195" s="10" t="s">
        <v>723</v>
      </c>
      <c r="B195" s="10" t="s">
        <v>724</v>
      </c>
      <c r="C195" s="10" t="str">
        <f>VLOOKUP(A195,[1]車輛資料9月更!A:D,4,0)</f>
        <v>陳雪芬</v>
      </c>
      <c r="D195" s="11">
        <f>VLOOKUP(A195,[1]車輛資料9月更!A:F,6,0)</f>
        <v>935126408</v>
      </c>
      <c r="E195" s="10" t="str">
        <f>VLOOKUP(A195,[1]車輛資料9月更!A:B,2,0)</f>
        <v>AWZ0998</v>
      </c>
      <c r="F195" s="32" t="s">
        <v>311</v>
      </c>
      <c r="G195" s="13">
        <v>43355</v>
      </c>
      <c r="H195" s="28">
        <v>43384</v>
      </c>
      <c r="I195" s="14"/>
      <c r="J195" s="14"/>
      <c r="K195" s="15"/>
      <c r="L195" s="15"/>
      <c r="M195" s="46">
        <v>13</v>
      </c>
      <c r="N195" s="15">
        <v>6</v>
      </c>
      <c r="O195" s="15"/>
      <c r="P195" s="15"/>
      <c r="Q195" s="15"/>
      <c r="R195" s="16" t="s">
        <v>166</v>
      </c>
      <c r="S195" s="10" t="s">
        <v>725</v>
      </c>
      <c r="T195" s="17"/>
      <c r="U195" s="18"/>
      <c r="V195" s="19" t="e">
        <f>VLOOKUP(A195,[1]工作表3!R:R,1,0)</f>
        <v>#N/A</v>
      </c>
    </row>
    <row r="196" spans="1:22" ht="16.5" customHeight="1" x14ac:dyDescent="0.25">
      <c r="A196" s="10" t="s">
        <v>726</v>
      </c>
      <c r="B196" s="10" t="s">
        <v>727</v>
      </c>
      <c r="C196" s="10" t="str">
        <f>VLOOKUP(A196,[1]車輛資料9月更!A:D,4,0)</f>
        <v>高書偉</v>
      </c>
      <c r="D196" s="11">
        <f>VLOOKUP(A196,[1]車輛資料9月更!A:F,6,0)</f>
        <v>987102258</v>
      </c>
      <c r="E196" s="10" t="str">
        <f>VLOOKUP(A196,[1]車輛資料9月更!A:B,2,0)</f>
        <v>ATL5201</v>
      </c>
      <c r="F196" s="32" t="s">
        <v>386</v>
      </c>
      <c r="G196" s="13">
        <v>43355</v>
      </c>
      <c r="H196" s="28">
        <v>43384</v>
      </c>
      <c r="I196" s="14"/>
      <c r="J196" s="14"/>
      <c r="K196" s="15"/>
      <c r="L196" s="15"/>
      <c r="M196" s="46">
        <v>13</v>
      </c>
      <c r="N196" s="15">
        <v>2</v>
      </c>
      <c r="O196" s="15"/>
      <c r="P196" s="15"/>
      <c r="Q196" s="15"/>
      <c r="R196" s="16" t="s">
        <v>728</v>
      </c>
      <c r="S196" s="10" t="s">
        <v>729</v>
      </c>
      <c r="T196" s="17" t="s">
        <v>29</v>
      </c>
      <c r="U196" s="25">
        <v>43339</v>
      </c>
      <c r="V196" s="19" t="e">
        <f>VLOOKUP(A196,[1]工作表3!R:R,1,0)</f>
        <v>#N/A</v>
      </c>
    </row>
    <row r="197" spans="1:22" ht="16.5" customHeight="1" x14ac:dyDescent="0.25">
      <c r="A197" s="10" t="s">
        <v>730</v>
      </c>
      <c r="B197" s="10" t="s">
        <v>731</v>
      </c>
      <c r="C197" s="10" t="str">
        <f>VLOOKUP(A197,[1]車輛資料9月更!A:D,4,0)</f>
        <v>台灣諾華(股)(格上租賃)陳筱敏</v>
      </c>
      <c r="D197" s="11">
        <f>VLOOKUP(A197,[1]車輛資料9月更!A:F,6,0)</f>
        <v>937195621</v>
      </c>
      <c r="E197" s="10" t="str">
        <f>VLOOKUP(A197,[1]車輛資料9月更!A:B,2,0)</f>
        <v>RBR9500</v>
      </c>
      <c r="F197" s="32" t="s">
        <v>507</v>
      </c>
      <c r="G197" s="13">
        <v>43357</v>
      </c>
      <c r="H197" s="28">
        <v>43384</v>
      </c>
      <c r="I197" s="14"/>
      <c r="J197" s="14"/>
      <c r="K197" s="15"/>
      <c r="L197" s="21"/>
      <c r="M197" s="46">
        <v>13</v>
      </c>
      <c r="N197" s="15">
        <v>6</v>
      </c>
      <c r="O197" s="15"/>
      <c r="P197" s="15"/>
      <c r="Q197" s="15"/>
      <c r="R197" s="16" t="s">
        <v>601</v>
      </c>
      <c r="S197" s="10" t="s">
        <v>732</v>
      </c>
      <c r="T197" s="17"/>
      <c r="U197" s="22"/>
      <c r="V197" s="19" t="e">
        <f>VLOOKUP(A197,[1]工作表3!R:R,1,0)</f>
        <v>#N/A</v>
      </c>
    </row>
    <row r="198" spans="1:22" ht="16.5" customHeight="1" x14ac:dyDescent="0.25">
      <c r="A198" s="10" t="s">
        <v>733</v>
      </c>
      <c r="B198" s="10" t="s">
        <v>734</v>
      </c>
      <c r="C198" s="10" t="str">
        <f>VLOOKUP(A198,[1]車輛資料9月更!A:D,4,0)</f>
        <v>陳慧雯</v>
      </c>
      <c r="D198" s="11">
        <f>VLOOKUP(A198,[1]車輛資料9月更!A:F,6,0)</f>
        <v>936112005</v>
      </c>
      <c r="E198" s="10" t="str">
        <f>VLOOKUP(A198,[1]車輛資料9月更!A:B,2,0)</f>
        <v>ATC5998</v>
      </c>
      <c r="F198" s="32" t="s">
        <v>311</v>
      </c>
      <c r="G198" s="13">
        <v>43357</v>
      </c>
      <c r="H198" s="28">
        <v>43384</v>
      </c>
      <c r="I198" s="14"/>
      <c r="J198" s="14"/>
      <c r="K198" s="15"/>
      <c r="L198" s="15"/>
      <c r="M198" s="46">
        <v>13</v>
      </c>
      <c r="N198" s="15">
        <v>5</v>
      </c>
      <c r="O198" s="15"/>
      <c r="P198" s="15"/>
      <c r="Q198" s="15"/>
      <c r="R198" s="16" t="s">
        <v>174</v>
      </c>
      <c r="S198" s="10" t="s">
        <v>735</v>
      </c>
      <c r="T198" s="17" t="s">
        <v>133</v>
      </c>
      <c r="U198" s="29"/>
      <c r="V198" s="19" t="e">
        <f>VLOOKUP(A198,[1]工作表3!R:R,1,0)</f>
        <v>#N/A</v>
      </c>
    </row>
    <row r="199" spans="1:22" ht="16.5" customHeight="1" x14ac:dyDescent="0.25">
      <c r="A199" s="10" t="s">
        <v>736</v>
      </c>
      <c r="B199" s="10" t="s">
        <v>737</v>
      </c>
      <c r="C199" s="10" t="str">
        <f>VLOOKUP(A199,[1]車輛資料9月更!A:D,4,0)</f>
        <v>黃月玲</v>
      </c>
      <c r="D199" s="11">
        <f>VLOOKUP(A199,[1]車輛資料9月更!A:F,6,0)</f>
        <v>937914586</v>
      </c>
      <c r="E199" s="10" t="str">
        <f>VLOOKUP(A199,[1]車輛資料9月更!A:B,2,0)</f>
        <v>AXA2622</v>
      </c>
      <c r="F199" s="32" t="s">
        <v>311</v>
      </c>
      <c r="G199" s="13">
        <v>43357</v>
      </c>
      <c r="H199" s="28">
        <v>43384</v>
      </c>
      <c r="I199" s="14"/>
      <c r="J199" s="14"/>
      <c r="K199" s="15"/>
      <c r="L199" s="15"/>
      <c r="M199" s="46">
        <v>13</v>
      </c>
      <c r="N199" s="15">
        <v>2</v>
      </c>
      <c r="O199" s="15"/>
      <c r="P199" s="15"/>
      <c r="Q199" s="15"/>
      <c r="R199" s="16" t="s">
        <v>174</v>
      </c>
      <c r="S199" s="10" t="s">
        <v>738</v>
      </c>
      <c r="T199" s="17" t="s">
        <v>29</v>
      </c>
      <c r="U199" s="25">
        <v>43357</v>
      </c>
      <c r="V199" s="19" t="e">
        <f>VLOOKUP(A199,[1]工作表3!R:R,1,0)</f>
        <v>#N/A</v>
      </c>
    </row>
    <row r="200" spans="1:22" ht="16.5" customHeight="1" x14ac:dyDescent="0.25">
      <c r="A200" s="10" t="s">
        <v>739</v>
      </c>
      <c r="B200" s="10" t="s">
        <v>740</v>
      </c>
      <c r="C200" s="10" t="str">
        <f>VLOOKUP(A200,[1]車輛資料9月更!A:D,4,0)</f>
        <v>林雅慧</v>
      </c>
      <c r="D200" s="11">
        <f>VLOOKUP(A200,[1]車輛資料9月更!A:F,6,0)</f>
        <v>935581073</v>
      </c>
      <c r="E200" s="10" t="str">
        <f>VLOOKUP(A200,[1]車輛資料9月更!A:B,2,0)</f>
        <v>ARG7520</v>
      </c>
      <c r="F200" s="32" t="s">
        <v>311</v>
      </c>
      <c r="G200" s="13">
        <v>43357</v>
      </c>
      <c r="H200" s="28">
        <v>43384</v>
      </c>
      <c r="I200" s="14"/>
      <c r="J200" s="14"/>
      <c r="K200" s="15"/>
      <c r="L200" s="15"/>
      <c r="M200" s="46">
        <v>13</v>
      </c>
      <c r="N200" s="15">
        <v>6</v>
      </c>
      <c r="O200" s="15"/>
      <c r="P200" s="15"/>
      <c r="Q200" s="15"/>
      <c r="R200" s="16" t="s">
        <v>455</v>
      </c>
      <c r="S200" s="10" t="s">
        <v>741</v>
      </c>
      <c r="T200" s="17"/>
      <c r="U200" s="18"/>
      <c r="V200" s="19" t="e">
        <f>VLOOKUP(A200,[1]工作表3!R:R,1,0)</f>
        <v>#N/A</v>
      </c>
    </row>
    <row r="201" spans="1:22" ht="16.5" customHeight="1" x14ac:dyDescent="0.25">
      <c r="A201" s="10" t="s">
        <v>742</v>
      </c>
      <c r="B201" s="10" t="s">
        <v>743</v>
      </c>
      <c r="C201" s="10" t="str">
        <f>VLOOKUP(A201,[1]車輛資料9月更!A:D,4,0)</f>
        <v>施吉潤</v>
      </c>
      <c r="D201" s="11">
        <f>VLOOKUP(A201,[1]車輛資料9月更!A:F,6,0)</f>
        <v>939583963</v>
      </c>
      <c r="E201" s="10" t="str">
        <f>VLOOKUP(A201,[1]車輛資料9月更!A:B,2,0)</f>
        <v>ARF5520</v>
      </c>
      <c r="F201" s="32" t="s">
        <v>311</v>
      </c>
      <c r="G201" s="13">
        <v>43357</v>
      </c>
      <c r="H201" s="28">
        <v>43384</v>
      </c>
      <c r="I201" s="14"/>
      <c r="J201" s="14"/>
      <c r="K201" s="15"/>
      <c r="L201" s="21"/>
      <c r="M201" s="46">
        <v>13</v>
      </c>
      <c r="N201" s="15">
        <v>2</v>
      </c>
      <c r="O201" s="15"/>
      <c r="P201" s="15"/>
      <c r="Q201" s="15"/>
      <c r="R201" s="16" t="s">
        <v>166</v>
      </c>
      <c r="S201" s="10" t="s">
        <v>744</v>
      </c>
      <c r="T201" s="17" t="s">
        <v>29</v>
      </c>
      <c r="U201" s="25">
        <v>43359</v>
      </c>
      <c r="V201" s="19" t="e">
        <f>VLOOKUP(A201,[1]工作表3!R:R,1,0)</f>
        <v>#N/A</v>
      </c>
    </row>
    <row r="202" spans="1:22" ht="16.5" customHeight="1" x14ac:dyDescent="0.25">
      <c r="A202" s="10" t="s">
        <v>745</v>
      </c>
      <c r="B202" s="10" t="s">
        <v>746</v>
      </c>
      <c r="C202" s="10" t="str">
        <f>VLOOKUP(A202,[1]車輛資料9月更!A:D,4,0)</f>
        <v>張馨文</v>
      </c>
      <c r="D202" s="11">
        <f>VLOOKUP(A202,[1]車輛資料9月更!A:F,6,0)</f>
        <v>988605597</v>
      </c>
      <c r="E202" s="10" t="str">
        <f>VLOOKUP(A202,[1]車輛資料9月更!A:B,2,0)</f>
        <v>ATQ2558</v>
      </c>
      <c r="F202" s="32" t="s">
        <v>311</v>
      </c>
      <c r="G202" s="13">
        <v>43357</v>
      </c>
      <c r="H202" s="28">
        <v>43384</v>
      </c>
      <c r="I202" s="14"/>
      <c r="J202" s="14"/>
      <c r="K202" s="15"/>
      <c r="L202" s="15"/>
      <c r="M202" s="46">
        <v>13</v>
      </c>
      <c r="N202" s="15">
        <v>2</v>
      </c>
      <c r="O202" s="15"/>
      <c r="P202" s="15"/>
      <c r="Q202" s="15"/>
      <c r="R202" s="16" t="s">
        <v>174</v>
      </c>
      <c r="S202" s="10" t="s">
        <v>747</v>
      </c>
      <c r="T202" s="17" t="s">
        <v>29</v>
      </c>
      <c r="U202" s="25">
        <v>43368</v>
      </c>
      <c r="V202" s="19" t="e">
        <f>VLOOKUP(A202,[1]工作表3!R:R,1,0)</f>
        <v>#N/A</v>
      </c>
    </row>
    <row r="203" spans="1:22" ht="16.5" customHeight="1" x14ac:dyDescent="0.25">
      <c r="A203" s="10" t="s">
        <v>748</v>
      </c>
      <c r="B203" s="10" t="s">
        <v>749</v>
      </c>
      <c r="C203" s="10" t="str">
        <f>VLOOKUP(A203,[1]車輛資料9月更!A:D,4,0)</f>
        <v>邱恩鈿</v>
      </c>
      <c r="D203" s="11">
        <f>VLOOKUP(A203,[1]車輛資料9月更!A:F,6,0)</f>
        <v>913958655</v>
      </c>
      <c r="E203" s="10" t="str">
        <f>VLOOKUP(A203,[1]車輛資料9月更!A:B,2,0)</f>
        <v>ASC2369</v>
      </c>
      <c r="F203" s="32" t="s">
        <v>311</v>
      </c>
      <c r="G203" s="13">
        <v>43357</v>
      </c>
      <c r="H203" s="28">
        <v>43384</v>
      </c>
      <c r="I203" s="14"/>
      <c r="J203" s="14"/>
      <c r="K203" s="15"/>
      <c r="L203" s="15"/>
      <c r="M203" s="46">
        <v>13</v>
      </c>
      <c r="N203" s="15">
        <v>4</v>
      </c>
      <c r="O203" s="15"/>
      <c r="P203" s="15"/>
      <c r="Q203" s="15"/>
      <c r="R203" s="16" t="s">
        <v>166</v>
      </c>
      <c r="S203" s="10" t="s">
        <v>750</v>
      </c>
      <c r="T203" s="17" t="s">
        <v>24</v>
      </c>
      <c r="U203" s="18"/>
      <c r="V203" s="19" t="e">
        <f>VLOOKUP(A203,[1]工作表3!R:R,1,0)</f>
        <v>#N/A</v>
      </c>
    </row>
    <row r="204" spans="1:22" ht="16.5" customHeight="1" x14ac:dyDescent="0.25">
      <c r="A204" s="10" t="s">
        <v>751</v>
      </c>
      <c r="B204" s="10" t="s">
        <v>752</v>
      </c>
      <c r="C204" s="10" t="str">
        <f>VLOOKUP(A204,[1]車輛資料9月更!A:D,4,0)</f>
        <v>張文階</v>
      </c>
      <c r="D204" s="11">
        <f>VLOOKUP(A204,[1]車輛資料9月更!A:F,6,0)</f>
        <v>956055525</v>
      </c>
      <c r="E204" s="10" t="str">
        <f>VLOOKUP(A204,[1]車輛資料9月更!A:B,2,0)</f>
        <v>ATM1235</v>
      </c>
      <c r="F204" s="32" t="s">
        <v>311</v>
      </c>
      <c r="G204" s="13">
        <v>43357</v>
      </c>
      <c r="H204" s="28">
        <v>43384</v>
      </c>
      <c r="I204" s="14"/>
      <c r="J204" s="14"/>
      <c r="K204" s="15"/>
      <c r="L204" s="21"/>
      <c r="M204" s="46">
        <v>13</v>
      </c>
      <c r="N204" s="15">
        <v>6</v>
      </c>
      <c r="O204" s="15"/>
      <c r="P204" s="15"/>
      <c r="Q204" s="15"/>
      <c r="R204" s="16" t="s">
        <v>174</v>
      </c>
      <c r="S204" s="10" t="s">
        <v>753</v>
      </c>
      <c r="T204" s="17"/>
      <c r="U204" s="18"/>
      <c r="V204" s="19" t="e">
        <f>VLOOKUP(A204,[1]工作表3!R:R,1,0)</f>
        <v>#N/A</v>
      </c>
    </row>
    <row r="205" spans="1:22" ht="16.5" customHeight="1" x14ac:dyDescent="0.25">
      <c r="A205" s="10" t="s">
        <v>754</v>
      </c>
      <c r="B205" s="10" t="s">
        <v>755</v>
      </c>
      <c r="C205" s="10" t="str">
        <f>VLOOKUP(A205,[1]車輛資料9月更!A:D,4,0)</f>
        <v>郭碧玉</v>
      </c>
      <c r="D205" s="11">
        <f>VLOOKUP(A205,[1]車輛資料9月更!A:F,6,0)</f>
        <v>935376677</v>
      </c>
      <c r="E205" s="10" t="str">
        <f>VLOOKUP(A205,[1]車輛資料9月更!A:B,2,0)</f>
        <v>RCB7057</v>
      </c>
      <c r="F205" s="32" t="s">
        <v>311</v>
      </c>
      <c r="G205" s="13">
        <v>43357</v>
      </c>
      <c r="H205" s="28">
        <v>43384</v>
      </c>
      <c r="I205" s="14"/>
      <c r="J205" s="14"/>
      <c r="K205" s="15" t="s">
        <v>58</v>
      </c>
      <c r="L205" s="21">
        <v>43385</v>
      </c>
      <c r="M205" s="46">
        <v>13</v>
      </c>
      <c r="N205" s="15">
        <v>1</v>
      </c>
      <c r="O205" s="15"/>
      <c r="P205" s="15"/>
      <c r="Q205" s="15"/>
      <c r="R205" s="16" t="s">
        <v>166</v>
      </c>
      <c r="S205" s="10" t="s">
        <v>756</v>
      </c>
      <c r="T205" s="17" t="s">
        <v>61</v>
      </c>
      <c r="U205" s="25">
        <v>43385</v>
      </c>
      <c r="V205" s="19" t="str">
        <f>VLOOKUP(A205,[1]工作表3!R:R,1,0)</f>
        <v>0Y40739</v>
      </c>
    </row>
    <row r="206" spans="1:22" ht="16.5" customHeight="1" x14ac:dyDescent="0.25">
      <c r="A206" s="10" t="s">
        <v>757</v>
      </c>
      <c r="B206" s="10" t="s">
        <v>758</v>
      </c>
      <c r="C206" s="10" t="str">
        <f>VLOOKUP(A206,[1]車輛資料9月更!A:D,4,0)</f>
        <v>錞鐿科技(股)有限公司李忠勳</v>
      </c>
      <c r="D206" s="11">
        <f>VLOOKUP(A206,[1]車輛資料9月更!A:F,6,0)</f>
        <v>926117799</v>
      </c>
      <c r="E206" s="10" t="str">
        <f>VLOOKUP(A206,[1]車輛資料9月更!A:B,2,0)</f>
        <v>ANU9037</v>
      </c>
      <c r="F206" s="32" t="s">
        <v>386</v>
      </c>
      <c r="G206" s="13">
        <v>43357</v>
      </c>
      <c r="H206" s="28">
        <v>43384</v>
      </c>
      <c r="I206" s="14"/>
      <c r="J206" s="14"/>
      <c r="K206" s="15"/>
      <c r="L206" s="15"/>
      <c r="M206" s="46">
        <v>13</v>
      </c>
      <c r="N206" s="15">
        <v>3</v>
      </c>
      <c r="O206" s="15"/>
      <c r="P206" s="15"/>
      <c r="Q206" s="15"/>
      <c r="R206" s="16" t="s">
        <v>212</v>
      </c>
      <c r="S206" s="10" t="s">
        <v>759</v>
      </c>
      <c r="T206" s="17" t="s">
        <v>190</v>
      </c>
      <c r="U206" s="24" t="s">
        <v>760</v>
      </c>
      <c r="V206" s="19" t="e">
        <f>VLOOKUP(A206,[1]工作表3!R:R,1,0)</f>
        <v>#N/A</v>
      </c>
    </row>
    <row r="207" spans="1:22" ht="16.5" customHeight="1" x14ac:dyDescent="0.25">
      <c r="A207" s="10" t="s">
        <v>761</v>
      </c>
      <c r="B207" s="10" t="s">
        <v>762</v>
      </c>
      <c r="C207" s="10" t="str">
        <f>VLOOKUP(A207,[1]車輛資料9月更!A:D,4,0)</f>
        <v>王定穠</v>
      </c>
      <c r="D207" s="11">
        <f>VLOOKUP(A207,[1]車輛資料9月更!A:F,6,0)</f>
        <v>916504457</v>
      </c>
      <c r="E207" s="10" t="str">
        <f>VLOOKUP(A207,[1]車輛資料9月更!A:B,2,0)</f>
        <v>ARL7727</v>
      </c>
      <c r="F207" s="32" t="s">
        <v>311</v>
      </c>
      <c r="G207" s="13">
        <v>43357</v>
      </c>
      <c r="H207" s="28">
        <v>43384</v>
      </c>
      <c r="I207" s="14"/>
      <c r="J207" s="14"/>
      <c r="K207" s="15"/>
      <c r="L207" s="15"/>
      <c r="M207" s="46">
        <v>13</v>
      </c>
      <c r="N207" s="15">
        <v>4</v>
      </c>
      <c r="O207" s="15"/>
      <c r="P207" s="15"/>
      <c r="Q207" s="15"/>
      <c r="R207" s="16" t="s">
        <v>166</v>
      </c>
      <c r="S207" s="10" t="s">
        <v>763</v>
      </c>
      <c r="T207" s="17" t="s">
        <v>24</v>
      </c>
      <c r="U207" s="29"/>
      <c r="V207" s="19" t="e">
        <f>VLOOKUP(A207,[1]工作表3!R:R,1,0)</f>
        <v>#N/A</v>
      </c>
    </row>
    <row r="208" spans="1:22" ht="16.5" customHeight="1" x14ac:dyDescent="0.25">
      <c r="A208" s="10" t="s">
        <v>764</v>
      </c>
      <c r="B208" s="10" t="s">
        <v>765</v>
      </c>
      <c r="C208" s="10" t="str">
        <f>VLOOKUP(A208,[1]車輛資料9月更!A:D,4,0)</f>
        <v>台灣諾華(股)(格上租賃)王志文</v>
      </c>
      <c r="D208" s="11">
        <f>VLOOKUP(A208,[1]車輛資料9月更!A:F,6,0)</f>
        <v>938090000</v>
      </c>
      <c r="E208" s="10" t="str">
        <f>VLOOKUP(A208,[1]車輛資料9月更!A:B,2,0)</f>
        <v>RBR7733</v>
      </c>
      <c r="F208" s="32" t="s">
        <v>386</v>
      </c>
      <c r="G208" s="13">
        <v>43357</v>
      </c>
      <c r="H208" s="28">
        <v>43384</v>
      </c>
      <c r="I208" s="14"/>
      <c r="J208" s="14"/>
      <c r="K208" s="15"/>
      <c r="L208" s="15"/>
      <c r="M208" s="46">
        <v>13</v>
      </c>
      <c r="N208" s="15">
        <v>6</v>
      </c>
      <c r="O208" s="15"/>
      <c r="P208" s="15"/>
      <c r="Q208" s="15"/>
      <c r="R208" s="16" t="s">
        <v>382</v>
      </c>
      <c r="S208" s="10" t="s">
        <v>766</v>
      </c>
      <c r="T208" s="17" t="s">
        <v>451</v>
      </c>
      <c r="U208" s="18"/>
      <c r="V208" s="19" t="e">
        <f>VLOOKUP(A208,[1]工作表3!R:R,1,0)</f>
        <v>#N/A</v>
      </c>
    </row>
    <row r="209" spans="1:22" ht="16.5" customHeight="1" x14ac:dyDescent="0.25">
      <c r="A209" s="10" t="s">
        <v>767</v>
      </c>
      <c r="B209" s="10" t="s">
        <v>768</v>
      </c>
      <c r="C209" s="10" t="str">
        <f>VLOOKUP(A209,[1]車輛資料9月更!A:D,4,0)</f>
        <v>羅麗惠</v>
      </c>
      <c r="D209" s="11">
        <f>VLOOKUP(A209,[1]車輛資料9月更!A:F,6,0)</f>
        <v>955154078</v>
      </c>
      <c r="E209" s="10" t="str">
        <f>VLOOKUP(A209,[1]車輛資料9月更!A:B,2,0)</f>
        <v>ARG6108</v>
      </c>
      <c r="F209" s="32" t="s">
        <v>311</v>
      </c>
      <c r="G209" s="13">
        <v>43357</v>
      </c>
      <c r="H209" s="28">
        <v>43384</v>
      </c>
      <c r="I209" s="14"/>
      <c r="J209" s="14"/>
      <c r="K209" s="15"/>
      <c r="L209" s="15"/>
      <c r="M209" s="46">
        <v>13</v>
      </c>
      <c r="N209" s="15">
        <v>4</v>
      </c>
      <c r="O209" s="15"/>
      <c r="P209" s="15"/>
      <c r="Q209" s="15"/>
      <c r="R209" s="16" t="s">
        <v>769</v>
      </c>
      <c r="S209" s="10" t="s">
        <v>770</v>
      </c>
      <c r="T209" s="17" t="s">
        <v>24</v>
      </c>
      <c r="U209" s="18"/>
      <c r="V209" s="19" t="e">
        <f>VLOOKUP(A209,[1]工作表3!R:R,1,0)</f>
        <v>#N/A</v>
      </c>
    </row>
    <row r="210" spans="1:22" ht="16.5" customHeight="1" x14ac:dyDescent="0.25">
      <c r="A210" s="10" t="s">
        <v>771</v>
      </c>
      <c r="B210" s="10" t="s">
        <v>772</v>
      </c>
      <c r="C210" s="10" t="str">
        <f>VLOOKUP(A210,[1]車輛資料9月更!A:D,4,0)</f>
        <v>駱吉蓮</v>
      </c>
      <c r="D210" s="11">
        <f>VLOOKUP(A210,[1]車輛資料9月更!A:F,6,0)</f>
        <v>939087877</v>
      </c>
      <c r="E210" s="10" t="str">
        <f>VLOOKUP(A210,[1]車輛資料9月更!A:B,2,0)</f>
        <v>ATA3528</v>
      </c>
      <c r="F210" s="32" t="s">
        <v>507</v>
      </c>
      <c r="G210" s="13">
        <v>43357</v>
      </c>
      <c r="H210" s="28">
        <v>43385</v>
      </c>
      <c r="I210" s="14"/>
      <c r="J210" s="14"/>
      <c r="K210" s="15"/>
      <c r="L210" s="15"/>
      <c r="M210" s="46">
        <v>13</v>
      </c>
      <c r="N210" s="15">
        <v>6</v>
      </c>
      <c r="O210" s="15"/>
      <c r="P210" s="15"/>
      <c r="Q210" s="15"/>
      <c r="R210" s="16" t="s">
        <v>27</v>
      </c>
      <c r="S210" s="10" t="s">
        <v>773</v>
      </c>
      <c r="T210" s="17" t="s">
        <v>451</v>
      </c>
      <c r="U210" s="18"/>
      <c r="V210" s="19" t="e">
        <f>VLOOKUP(A210,[1]工作表3!R:R,1,0)</f>
        <v>#N/A</v>
      </c>
    </row>
    <row r="211" spans="1:22" s="19" customFormat="1" ht="16.5" customHeight="1" x14ac:dyDescent="0.25">
      <c r="A211" s="17" t="s">
        <v>774</v>
      </c>
      <c r="B211" s="17" t="s">
        <v>775</v>
      </c>
      <c r="C211" s="10" t="str">
        <f>VLOOKUP(A211,[1]車輛資料9月更!A:D,4,0)</f>
        <v>邱美惠</v>
      </c>
      <c r="D211" s="11">
        <f>VLOOKUP(A211,[1]車輛資料9月更!A:F,6,0)</f>
        <v>955000665</v>
      </c>
      <c r="E211" s="10" t="str">
        <f>VLOOKUP(A211,[1]車輛資料9月更!A:B,2,0)</f>
        <v>AXA0955</v>
      </c>
      <c r="F211" s="32" t="s">
        <v>311</v>
      </c>
      <c r="G211" s="13">
        <v>43357</v>
      </c>
      <c r="H211" s="48">
        <v>43385</v>
      </c>
      <c r="I211" s="31"/>
      <c r="J211" s="31"/>
      <c r="K211" s="46"/>
      <c r="L211" s="49"/>
      <c r="M211" s="46">
        <v>13</v>
      </c>
      <c r="N211" s="15">
        <v>2</v>
      </c>
      <c r="O211" s="46"/>
      <c r="P211" s="46"/>
      <c r="Q211" s="46"/>
      <c r="R211" s="45" t="s">
        <v>27</v>
      </c>
      <c r="S211" s="17" t="s">
        <v>776</v>
      </c>
      <c r="T211" s="17" t="s">
        <v>29</v>
      </c>
      <c r="U211" s="47">
        <v>43369</v>
      </c>
      <c r="V211" s="19" t="e">
        <f>VLOOKUP(A211,[1]工作表3!R:R,1,0)</f>
        <v>#N/A</v>
      </c>
    </row>
    <row r="212" spans="1:22" ht="16.5" customHeight="1" x14ac:dyDescent="0.25">
      <c r="A212" s="10" t="s">
        <v>777</v>
      </c>
      <c r="B212" s="10" t="s">
        <v>778</v>
      </c>
      <c r="C212" s="10" t="str">
        <f>VLOOKUP(A212,[1]車輛資料9月更!A:D,4,0)</f>
        <v>張五益</v>
      </c>
      <c r="D212" s="11">
        <f>VLOOKUP(A212,[1]車輛資料9月更!A:F,6,0)</f>
        <v>932002608</v>
      </c>
      <c r="E212" s="10" t="str">
        <f>VLOOKUP(A212,[1]車輛資料9月更!A:B,2,0)</f>
        <v>ANW2951</v>
      </c>
      <c r="F212" s="32" t="s">
        <v>311</v>
      </c>
      <c r="G212" s="13">
        <v>43357</v>
      </c>
      <c r="H212" s="28">
        <v>43385</v>
      </c>
      <c r="I212" s="14"/>
      <c r="J212" s="14"/>
      <c r="K212" s="15"/>
      <c r="L212" s="15"/>
      <c r="M212" s="46">
        <v>13</v>
      </c>
      <c r="N212" s="15">
        <v>2</v>
      </c>
      <c r="O212" s="15"/>
      <c r="P212" s="15"/>
      <c r="Q212" s="15"/>
      <c r="R212" s="16" t="s">
        <v>27</v>
      </c>
      <c r="S212" s="10" t="s">
        <v>779</v>
      </c>
      <c r="T212" s="17" t="s">
        <v>29</v>
      </c>
      <c r="U212" s="25">
        <v>43382</v>
      </c>
      <c r="V212" s="19" t="str">
        <f>VLOOKUP(A212,[1]工作表3!R:R,1,0)</f>
        <v>NT12023</v>
      </c>
    </row>
    <row r="213" spans="1:22" ht="16.5" customHeight="1" x14ac:dyDescent="0.25">
      <c r="A213" s="10" t="s">
        <v>780</v>
      </c>
      <c r="B213" s="10" t="s">
        <v>781</v>
      </c>
      <c r="C213" s="16" t="s">
        <v>492</v>
      </c>
      <c r="D213" s="43" t="s">
        <v>492</v>
      </c>
      <c r="E213" s="16" t="s">
        <v>492</v>
      </c>
      <c r="F213" s="32" t="s">
        <v>311</v>
      </c>
      <c r="G213" s="13">
        <v>43357</v>
      </c>
      <c r="H213" s="48">
        <v>43385</v>
      </c>
      <c r="I213" s="14"/>
      <c r="J213" s="14"/>
      <c r="K213" s="15"/>
      <c r="L213" s="21"/>
      <c r="M213" s="46">
        <v>13</v>
      </c>
      <c r="N213" s="15">
        <v>12</v>
      </c>
      <c r="O213" s="15"/>
      <c r="P213" s="15"/>
      <c r="Q213" s="15"/>
      <c r="R213" s="16" t="s">
        <v>769</v>
      </c>
      <c r="S213" s="10" t="s">
        <v>782</v>
      </c>
      <c r="T213" s="17" t="s">
        <v>476</v>
      </c>
      <c r="U213" s="24" t="s">
        <v>492</v>
      </c>
      <c r="V213" s="19" t="e">
        <f>VLOOKUP(A213,[1]工作表3!R:R,1,0)</f>
        <v>#N/A</v>
      </c>
    </row>
    <row r="214" spans="1:22" ht="16.5" customHeight="1" x14ac:dyDescent="0.25">
      <c r="A214" s="10" t="s">
        <v>783</v>
      </c>
      <c r="B214" s="10" t="s">
        <v>784</v>
      </c>
      <c r="C214" s="10" t="str">
        <f>VLOOKUP(A214,[1]車輛資料9月更!A:D,4,0)</f>
        <v>旭峰投資股份有限公司張榮德</v>
      </c>
      <c r="D214" s="11">
        <f>VLOOKUP(A214,[1]車輛資料9月更!A:F,6,0)</f>
        <v>912300521</v>
      </c>
      <c r="E214" s="10" t="str">
        <f>VLOOKUP(A214,[1]車輛資料9月更!A:B,2,0)</f>
        <v>ATD5515</v>
      </c>
      <c r="F214" s="32" t="s">
        <v>311</v>
      </c>
      <c r="G214" s="13">
        <v>43357</v>
      </c>
      <c r="H214" s="28">
        <v>43385</v>
      </c>
      <c r="I214" s="14"/>
      <c r="J214" s="14"/>
      <c r="K214" s="15"/>
      <c r="L214" s="15"/>
      <c r="M214" s="46">
        <v>13</v>
      </c>
      <c r="N214" s="15">
        <v>2</v>
      </c>
      <c r="O214" s="15"/>
      <c r="P214" s="15"/>
      <c r="Q214" s="15"/>
      <c r="R214" s="16" t="s">
        <v>174</v>
      </c>
      <c r="S214" s="10" t="s">
        <v>785</v>
      </c>
      <c r="T214" s="17" t="s">
        <v>29</v>
      </c>
      <c r="U214" s="25">
        <v>43375</v>
      </c>
      <c r="V214" s="19" t="str">
        <f>VLOOKUP(A214,[1]工作表3!R:R,1,0)</f>
        <v>G873788</v>
      </c>
    </row>
    <row r="215" spans="1:22" ht="16.5" customHeight="1" x14ac:dyDescent="0.25">
      <c r="A215" s="10" t="s">
        <v>786</v>
      </c>
      <c r="B215" s="10" t="s">
        <v>787</v>
      </c>
      <c r="C215" s="10" t="str">
        <f>VLOOKUP(A215,[1]車輛資料9月更!A:D,4,0)</f>
        <v>李榕茜</v>
      </c>
      <c r="D215" s="11">
        <f>VLOOKUP(A215,[1]車輛資料9月更!A:F,6,0)</f>
        <v>933933497</v>
      </c>
      <c r="E215" s="10" t="str">
        <f>VLOOKUP(A215,[1]車輛資料9月更!A:B,2,0)</f>
        <v>AWZ2338</v>
      </c>
      <c r="F215" s="32" t="s">
        <v>311</v>
      </c>
      <c r="G215" s="13">
        <v>43357</v>
      </c>
      <c r="H215" s="48">
        <v>43385</v>
      </c>
      <c r="I215" s="14"/>
      <c r="J215" s="14"/>
      <c r="K215" s="15"/>
      <c r="L215" s="15"/>
      <c r="M215" s="46">
        <v>13</v>
      </c>
      <c r="N215" s="15">
        <v>6</v>
      </c>
      <c r="O215" s="15"/>
      <c r="P215" s="15"/>
      <c r="Q215" s="15"/>
      <c r="R215" s="16" t="s">
        <v>27</v>
      </c>
      <c r="S215" s="10" t="s">
        <v>788</v>
      </c>
      <c r="T215" s="17"/>
      <c r="U215" s="18"/>
      <c r="V215" s="19" t="e">
        <f>VLOOKUP(A215,[1]工作表3!R:R,1,0)</f>
        <v>#N/A</v>
      </c>
    </row>
    <row r="216" spans="1:22" ht="16.5" customHeight="1" x14ac:dyDescent="0.25">
      <c r="A216" s="10" t="s">
        <v>789</v>
      </c>
      <c r="B216" s="10" t="s">
        <v>790</v>
      </c>
      <c r="C216" s="10" t="str">
        <f>VLOOKUP(A216,[1]車輛資料9月更!A:D,4,0)</f>
        <v>汪大鈞</v>
      </c>
      <c r="D216" s="11">
        <f>VLOOKUP(A216,[1]車輛資料9月更!A:F,6,0)</f>
        <v>955930961</v>
      </c>
      <c r="E216" s="10" t="str">
        <f>VLOOKUP(A216,[1]車輛資料9月更!A:B,2,0)</f>
        <v>AXB0199</v>
      </c>
      <c r="F216" s="32" t="s">
        <v>311</v>
      </c>
      <c r="G216" s="13">
        <v>43357</v>
      </c>
      <c r="H216" s="28">
        <v>43385</v>
      </c>
      <c r="I216" s="14"/>
      <c r="J216" s="14"/>
      <c r="K216" s="15" t="s">
        <v>58</v>
      </c>
      <c r="L216" s="21">
        <v>43391</v>
      </c>
      <c r="M216" s="46">
        <v>13</v>
      </c>
      <c r="N216" s="15">
        <v>1</v>
      </c>
      <c r="O216" s="15"/>
      <c r="P216" s="15"/>
      <c r="Q216" s="15">
        <v>42</v>
      </c>
      <c r="R216" s="16" t="s">
        <v>174</v>
      </c>
      <c r="S216" s="10" t="s">
        <v>791</v>
      </c>
      <c r="T216" s="17" t="s">
        <v>61</v>
      </c>
      <c r="U216" s="22">
        <v>0.375</v>
      </c>
      <c r="V216" s="19" t="e">
        <f>VLOOKUP(A216,[1]工作表3!R:R,1,0)</f>
        <v>#N/A</v>
      </c>
    </row>
    <row r="217" spans="1:22" ht="16.5" customHeight="1" x14ac:dyDescent="0.25">
      <c r="A217" s="10" t="s">
        <v>792</v>
      </c>
      <c r="B217" s="10" t="s">
        <v>793</v>
      </c>
      <c r="C217" s="10" t="str">
        <f>VLOOKUP(A217,[1]車輛資料9月更!A:D,4,0)</f>
        <v>劉逸慈</v>
      </c>
      <c r="D217" s="11">
        <f>VLOOKUP(A217,[1]車輛資料9月更!A:F,6,0)</f>
        <v>956273690</v>
      </c>
      <c r="E217" s="10" t="str">
        <f>VLOOKUP(A217,[1]車輛資料9月更!A:B,2,0)</f>
        <v>ARL7957</v>
      </c>
      <c r="F217" s="32" t="s">
        <v>311</v>
      </c>
      <c r="G217" s="13">
        <v>43357</v>
      </c>
      <c r="H217" s="48">
        <v>43385</v>
      </c>
      <c r="I217" s="14"/>
      <c r="J217" s="14"/>
      <c r="K217" s="15"/>
      <c r="L217" s="15"/>
      <c r="M217" s="46">
        <v>13</v>
      </c>
      <c r="N217" s="15">
        <v>2</v>
      </c>
      <c r="O217" s="15"/>
      <c r="P217" s="15"/>
      <c r="Q217" s="15"/>
      <c r="R217" s="16" t="s">
        <v>661</v>
      </c>
      <c r="S217" s="10" t="s">
        <v>794</v>
      </c>
      <c r="T217" s="17" t="s">
        <v>29</v>
      </c>
      <c r="U217" s="25">
        <v>43371</v>
      </c>
      <c r="V217" s="19" t="e">
        <f>VLOOKUP(A217,[1]工作表3!R:R,1,0)</f>
        <v>#N/A</v>
      </c>
    </row>
    <row r="218" spans="1:22" ht="16.5" customHeight="1" x14ac:dyDescent="0.25">
      <c r="A218" s="10" t="s">
        <v>795</v>
      </c>
      <c r="B218" s="10" t="s">
        <v>796</v>
      </c>
      <c r="C218" s="10" t="str">
        <f>VLOOKUP(A218,[1]車輛資料9月更!A:D,4,0)</f>
        <v>謝睿成</v>
      </c>
      <c r="D218" s="11">
        <f>VLOOKUP(A218,[1]車輛資料9月更!A:F,6,0)</f>
        <v>975317038</v>
      </c>
      <c r="E218" s="10" t="str">
        <f>VLOOKUP(A218,[1]車輛資料9月更!A:B,2,0)</f>
        <v>APM5315</v>
      </c>
      <c r="F218" s="32" t="s">
        <v>311</v>
      </c>
      <c r="G218" s="13">
        <v>43357</v>
      </c>
      <c r="H218" s="28">
        <v>43385</v>
      </c>
      <c r="I218" s="14"/>
      <c r="J218" s="14"/>
      <c r="K218" s="15"/>
      <c r="L218" s="15"/>
      <c r="M218" s="46">
        <v>13</v>
      </c>
      <c r="N218" s="15">
        <v>2</v>
      </c>
      <c r="O218" s="15"/>
      <c r="P218" s="15"/>
      <c r="Q218" s="15"/>
      <c r="R218" s="16" t="s">
        <v>769</v>
      </c>
      <c r="S218" s="10" t="s">
        <v>797</v>
      </c>
      <c r="T218" s="17" t="s">
        <v>29</v>
      </c>
      <c r="U218" s="25">
        <v>43355</v>
      </c>
      <c r="V218" s="19" t="e">
        <f>VLOOKUP(A218,[1]工作表3!R:R,1,0)</f>
        <v>#N/A</v>
      </c>
    </row>
    <row r="219" spans="1:22" ht="16.5" customHeight="1" x14ac:dyDescent="0.25">
      <c r="A219" s="10" t="s">
        <v>798</v>
      </c>
      <c r="B219" s="10" t="s">
        <v>799</v>
      </c>
      <c r="C219" s="10" t="str">
        <f>VLOOKUP(A219,[1]車輛資料9月更!A:D,4,0)</f>
        <v>蔡明娥</v>
      </c>
      <c r="D219" s="11">
        <f>VLOOKUP(A219,[1]車輛資料9月更!A:F,6,0)</f>
        <v>910383681</v>
      </c>
      <c r="E219" s="10" t="str">
        <f>VLOOKUP(A219,[1]車輛資料9月更!A:B,2,0)</f>
        <v>AWY8376</v>
      </c>
      <c r="F219" s="32" t="s">
        <v>311</v>
      </c>
      <c r="G219" s="13">
        <v>43357</v>
      </c>
      <c r="H219" s="48">
        <v>43385</v>
      </c>
      <c r="I219" s="14"/>
      <c r="J219" s="14"/>
      <c r="K219" s="15" t="s">
        <v>58</v>
      </c>
      <c r="L219" s="21">
        <v>43390</v>
      </c>
      <c r="M219" s="46">
        <v>13</v>
      </c>
      <c r="N219" s="15">
        <v>1</v>
      </c>
      <c r="O219" s="15"/>
      <c r="P219" s="15"/>
      <c r="Q219" s="15">
        <v>436</v>
      </c>
      <c r="R219" s="16" t="s">
        <v>27</v>
      </c>
      <c r="S219" s="10" t="s">
        <v>800</v>
      </c>
      <c r="T219" s="17" t="s">
        <v>61</v>
      </c>
      <c r="U219" s="22">
        <v>0.375</v>
      </c>
      <c r="V219" s="19" t="e">
        <f>VLOOKUP(A219,[1]工作表3!R:R,1,0)</f>
        <v>#N/A</v>
      </c>
    </row>
    <row r="220" spans="1:22" ht="16.5" customHeight="1" x14ac:dyDescent="0.25">
      <c r="A220" s="10" t="s">
        <v>801</v>
      </c>
      <c r="B220" s="10" t="s">
        <v>802</v>
      </c>
      <c r="C220" s="10" t="str">
        <f>VLOOKUP(A220,[1]車輛資料9月更!A:D,4,0)</f>
        <v>陳俊瑋</v>
      </c>
      <c r="D220" s="11">
        <f>VLOOKUP(A220,[1]車輛資料9月更!A:F,6,0)</f>
        <v>963075852</v>
      </c>
      <c r="E220" s="10" t="str">
        <f>VLOOKUP(A220,[1]車輛資料9月更!A:B,2,0)</f>
        <v>AUN3069</v>
      </c>
      <c r="F220" s="32" t="s">
        <v>386</v>
      </c>
      <c r="G220" s="13">
        <v>43357</v>
      </c>
      <c r="H220" s="28">
        <v>43385</v>
      </c>
      <c r="I220" s="14"/>
      <c r="J220" s="14"/>
      <c r="K220" s="15"/>
      <c r="L220" s="21"/>
      <c r="M220" s="46">
        <v>13</v>
      </c>
      <c r="N220" s="15">
        <v>2</v>
      </c>
      <c r="O220" s="15"/>
      <c r="P220" s="15"/>
      <c r="Q220" s="15"/>
      <c r="R220" s="16" t="s">
        <v>382</v>
      </c>
      <c r="S220" s="10" t="s">
        <v>803</v>
      </c>
      <c r="T220" s="17" t="s">
        <v>29</v>
      </c>
      <c r="U220" s="25">
        <v>43370</v>
      </c>
      <c r="V220" s="19" t="e">
        <f>VLOOKUP(A220,[1]工作表3!R:R,1,0)</f>
        <v>#N/A</v>
      </c>
    </row>
    <row r="221" spans="1:22" ht="16.5" customHeight="1" x14ac:dyDescent="0.25">
      <c r="A221" s="10" t="s">
        <v>804</v>
      </c>
      <c r="B221" s="10" t="s">
        <v>805</v>
      </c>
      <c r="C221" s="16" t="s">
        <v>806</v>
      </c>
      <c r="D221" s="43" t="s">
        <v>806</v>
      </c>
      <c r="E221" s="10" t="e">
        <f>VLOOKUP(A221,[1]車輛資料9月更!A:B,2,0)</f>
        <v>#N/A</v>
      </c>
      <c r="F221" s="32" t="s">
        <v>386</v>
      </c>
      <c r="G221" s="13">
        <v>43357</v>
      </c>
      <c r="H221" s="48">
        <v>43385</v>
      </c>
      <c r="I221" s="14"/>
      <c r="J221" s="14"/>
      <c r="K221" s="15"/>
      <c r="L221" s="15"/>
      <c r="M221" s="46">
        <v>13</v>
      </c>
      <c r="N221" s="15">
        <v>12</v>
      </c>
      <c r="O221" s="15"/>
      <c r="P221" s="15"/>
      <c r="Q221" s="15"/>
      <c r="R221" s="16" t="s">
        <v>27</v>
      </c>
      <c r="S221" s="10" t="s">
        <v>807</v>
      </c>
      <c r="T221" s="17" t="s">
        <v>713</v>
      </c>
      <c r="U221" s="18"/>
      <c r="V221" s="19" t="e">
        <f>VLOOKUP(A221,[1]工作表3!R:R,1,0)</f>
        <v>#N/A</v>
      </c>
    </row>
    <row r="222" spans="1:22" ht="16.5" customHeight="1" x14ac:dyDescent="0.25">
      <c r="A222" s="10" t="s">
        <v>808</v>
      </c>
      <c r="B222" s="10" t="s">
        <v>809</v>
      </c>
      <c r="C222" s="10" t="str">
        <f>VLOOKUP(A222,[1]車輛資料9月更!A:D,4,0)</f>
        <v>柯敏華</v>
      </c>
      <c r="D222" s="11">
        <f>VLOOKUP(A222,[1]車輛資料9月更!A:F,6,0)</f>
        <v>987539399</v>
      </c>
      <c r="E222" s="10" t="str">
        <f>VLOOKUP(A222,[1]車輛資料9月更!A:B,2,0)</f>
        <v>AND0985</v>
      </c>
      <c r="F222" s="32" t="s">
        <v>386</v>
      </c>
      <c r="G222" s="13">
        <v>43357</v>
      </c>
      <c r="H222" s="28">
        <v>43385</v>
      </c>
      <c r="I222" s="14"/>
      <c r="J222" s="14"/>
      <c r="K222" s="15"/>
      <c r="L222" s="15"/>
      <c r="M222" s="46">
        <v>13</v>
      </c>
      <c r="N222" s="15">
        <v>10</v>
      </c>
      <c r="O222" s="15"/>
      <c r="P222" s="15"/>
      <c r="Q222" s="15"/>
      <c r="R222" s="16" t="s">
        <v>810</v>
      </c>
      <c r="S222" s="10" t="s">
        <v>811</v>
      </c>
      <c r="T222" s="17" t="s">
        <v>179</v>
      </c>
      <c r="U222" s="18" t="s">
        <v>812</v>
      </c>
      <c r="V222" s="19" t="e">
        <f>VLOOKUP(A222,[1]工作表3!R:R,1,0)</f>
        <v>#N/A</v>
      </c>
    </row>
    <row r="223" spans="1:22" ht="16.5" customHeight="1" x14ac:dyDescent="0.25">
      <c r="A223" s="10" t="s">
        <v>813</v>
      </c>
      <c r="B223" s="10" t="s">
        <v>814</v>
      </c>
      <c r="C223" s="10" t="str">
        <f>VLOOKUP(A223,[1]車輛資料9月更!A:D,4,0)</f>
        <v>陳平炫</v>
      </c>
      <c r="D223" s="11">
        <f>VLOOKUP(A223,[1]車輛資料9月更!A:F,6,0)</f>
        <v>988312645</v>
      </c>
      <c r="E223" s="10" t="str">
        <f>VLOOKUP(A223,[1]車輛資料9月更!A:B,2,0)</f>
        <v>ARF5789</v>
      </c>
      <c r="F223" s="32" t="s">
        <v>311</v>
      </c>
      <c r="G223" s="13">
        <v>43357</v>
      </c>
      <c r="H223" s="48">
        <v>43385</v>
      </c>
      <c r="I223" s="14"/>
      <c r="J223" s="14"/>
      <c r="K223" s="15"/>
      <c r="L223" s="21"/>
      <c r="M223" s="46">
        <v>13</v>
      </c>
      <c r="N223" s="15">
        <v>5</v>
      </c>
      <c r="O223" s="15"/>
      <c r="P223" s="15"/>
      <c r="Q223" s="15"/>
      <c r="R223" s="16" t="s">
        <v>810</v>
      </c>
      <c r="S223" s="10" t="s">
        <v>815</v>
      </c>
      <c r="T223" s="17" t="s">
        <v>133</v>
      </c>
      <c r="U223" s="22"/>
      <c r="V223" s="19" t="e">
        <f>VLOOKUP(A223,[1]工作表3!R:R,1,0)</f>
        <v>#N/A</v>
      </c>
    </row>
    <row r="224" spans="1:22" ht="16.5" customHeight="1" x14ac:dyDescent="0.25">
      <c r="A224" s="10" t="s">
        <v>221</v>
      </c>
      <c r="B224" s="10" t="s">
        <v>816</v>
      </c>
      <c r="C224" s="10" t="str">
        <f>VLOOKUP(A224,[1]車輛資料9月更!A:D,4,0)</f>
        <v>方冠程</v>
      </c>
      <c r="D224" s="11">
        <f>VLOOKUP(A224,[1]車輛資料9月更!A:F,6,0)</f>
        <v>912390181</v>
      </c>
      <c r="E224" s="10" t="str">
        <f>VLOOKUP(A224,[1]車輛資料9月更!A:B,2,0)</f>
        <v>ASX3113</v>
      </c>
      <c r="F224" s="32" t="s">
        <v>386</v>
      </c>
      <c r="G224" s="13">
        <v>43357</v>
      </c>
      <c r="H224" s="28">
        <v>43385</v>
      </c>
      <c r="I224" s="14"/>
      <c r="J224" s="14"/>
      <c r="K224" s="15"/>
      <c r="L224" s="21"/>
      <c r="M224" s="46">
        <v>13</v>
      </c>
      <c r="N224" s="15">
        <v>2</v>
      </c>
      <c r="O224" s="15"/>
      <c r="P224" s="15"/>
      <c r="Q224" s="15"/>
      <c r="R224" s="16" t="s">
        <v>817</v>
      </c>
      <c r="S224" s="10" t="s">
        <v>818</v>
      </c>
      <c r="T224" s="17" t="s">
        <v>104</v>
      </c>
      <c r="U224" s="25">
        <v>43354</v>
      </c>
      <c r="V224" s="19" t="e">
        <f>VLOOKUP(A224,[1]工作表3!R:R,1,0)</f>
        <v>#N/A</v>
      </c>
    </row>
    <row r="225" spans="1:22" ht="16.5" customHeight="1" x14ac:dyDescent="0.25">
      <c r="A225" s="10" t="s">
        <v>819</v>
      </c>
      <c r="B225" s="10" t="s">
        <v>820</v>
      </c>
      <c r="C225" s="10" t="str">
        <f>VLOOKUP(A225,[1]車輛資料9月更!A:D,4,0)</f>
        <v>李宜娟</v>
      </c>
      <c r="D225" s="11">
        <f>VLOOKUP(A225,[1]車輛資料9月更!A:F,6,0)</f>
        <v>972576208</v>
      </c>
      <c r="E225" s="10" t="str">
        <f>VLOOKUP(A225,[1]車輛資料9月更!A:B,2,0)</f>
        <v>AXB9956</v>
      </c>
      <c r="F225" s="32" t="s">
        <v>311</v>
      </c>
      <c r="G225" s="13">
        <v>43360</v>
      </c>
      <c r="H225" s="48">
        <v>43385</v>
      </c>
      <c r="I225" s="14"/>
      <c r="J225" s="14"/>
      <c r="K225" s="15"/>
      <c r="L225" s="21"/>
      <c r="M225" s="46">
        <v>13</v>
      </c>
      <c r="N225" s="15">
        <v>2</v>
      </c>
      <c r="O225" s="15"/>
      <c r="P225" s="15"/>
      <c r="Q225" s="15"/>
      <c r="R225" s="16" t="s">
        <v>166</v>
      </c>
      <c r="S225" s="10" t="s">
        <v>821</v>
      </c>
      <c r="T225" s="17" t="s">
        <v>29</v>
      </c>
      <c r="U225" s="25">
        <v>43379</v>
      </c>
      <c r="V225" s="19" t="str">
        <f>VLOOKUP(A225,[1]工作表3!R:R,1,0)</f>
        <v>LC54601</v>
      </c>
    </row>
    <row r="226" spans="1:22" ht="16.5" customHeight="1" x14ac:dyDescent="0.25">
      <c r="A226" s="10" t="s">
        <v>822</v>
      </c>
      <c r="B226" s="10" t="s">
        <v>823</v>
      </c>
      <c r="C226" s="10" t="str">
        <f>VLOOKUP(A226,[1]車輛資料9月更!A:D,4,0)</f>
        <v>郭惟致</v>
      </c>
      <c r="D226" s="11">
        <f>VLOOKUP(A226,[1]車輛資料9月更!A:F,6,0)</f>
        <v>935112077</v>
      </c>
      <c r="E226" s="10" t="str">
        <f>VLOOKUP(A226,[1]車輛資料9月更!A:B,2,0)</f>
        <v>AQX1021</v>
      </c>
      <c r="F226" s="32" t="s">
        <v>311</v>
      </c>
      <c r="G226" s="13">
        <v>43360</v>
      </c>
      <c r="H226" s="28">
        <v>43385</v>
      </c>
      <c r="I226" s="14"/>
      <c r="J226" s="14"/>
      <c r="K226" s="15"/>
      <c r="L226" s="15"/>
      <c r="M226" s="46">
        <v>13</v>
      </c>
      <c r="N226" s="15">
        <v>3</v>
      </c>
      <c r="O226" s="15"/>
      <c r="P226" s="15"/>
      <c r="Q226" s="15"/>
      <c r="R226" s="16" t="s">
        <v>27</v>
      </c>
      <c r="S226" s="10" t="s">
        <v>824</v>
      </c>
      <c r="T226" s="17" t="s">
        <v>825</v>
      </c>
      <c r="U226" s="25">
        <v>43347</v>
      </c>
      <c r="V226" s="19" t="e">
        <f>VLOOKUP(A226,[1]工作表3!R:R,1,0)</f>
        <v>#N/A</v>
      </c>
    </row>
    <row r="227" spans="1:22" ht="16.5" customHeight="1" x14ac:dyDescent="0.25">
      <c r="A227" s="10" t="s">
        <v>826</v>
      </c>
      <c r="B227" s="10" t="s">
        <v>827</v>
      </c>
      <c r="C227" s="10" t="str">
        <f>VLOOKUP(A227,[1]車輛資料9月更!A:D,4,0)</f>
        <v>黃子杰</v>
      </c>
      <c r="D227" s="11">
        <f>VLOOKUP(A227,[1]車輛資料9月更!A:F,6,0)</f>
        <v>932520834</v>
      </c>
      <c r="E227" s="10" t="str">
        <f>VLOOKUP(A227,[1]車輛資料9月更!A:B,2,0)</f>
        <v>ATM6669</v>
      </c>
      <c r="F227" s="32" t="s">
        <v>480</v>
      </c>
      <c r="G227" s="13">
        <v>43360</v>
      </c>
      <c r="H227" s="48">
        <v>43385</v>
      </c>
      <c r="I227" s="14"/>
      <c r="J227" s="14"/>
      <c r="K227" s="15"/>
      <c r="L227" s="21"/>
      <c r="M227" s="46">
        <v>13</v>
      </c>
      <c r="N227" s="15">
        <v>10</v>
      </c>
      <c r="O227" s="15"/>
      <c r="P227" s="15"/>
      <c r="Q227" s="15"/>
      <c r="R227" s="16" t="s">
        <v>85</v>
      </c>
      <c r="S227" s="10" t="s">
        <v>828</v>
      </c>
      <c r="T227" s="17" t="s">
        <v>197</v>
      </c>
      <c r="U227" s="18" t="s">
        <v>829</v>
      </c>
      <c r="V227" s="19" t="e">
        <f>VLOOKUP(A227,[1]工作表3!R:R,1,0)</f>
        <v>#N/A</v>
      </c>
    </row>
    <row r="228" spans="1:22" ht="16.5" customHeight="1" x14ac:dyDescent="0.25">
      <c r="A228" s="10" t="s">
        <v>830</v>
      </c>
      <c r="B228" s="10" t="s">
        <v>831</v>
      </c>
      <c r="C228" s="10" t="str">
        <f>VLOOKUP(A228,[1]車輛資料9月更!A:D,4,0)</f>
        <v>江明芬</v>
      </c>
      <c r="D228" s="11">
        <f>VLOOKUP(A228,[1]車輛資料9月更!A:F,6,0)</f>
        <v>913898958</v>
      </c>
      <c r="E228" s="10" t="str">
        <f>VLOOKUP(A228,[1]車輛資料9月更!A:B,2,0)</f>
        <v>ATA0908</v>
      </c>
      <c r="F228" s="32" t="s">
        <v>311</v>
      </c>
      <c r="G228" s="13">
        <v>43360</v>
      </c>
      <c r="H228" s="28">
        <v>43385</v>
      </c>
      <c r="I228" s="14"/>
      <c r="J228" s="14"/>
      <c r="K228" s="15"/>
      <c r="L228" s="15"/>
      <c r="M228" s="46">
        <v>13</v>
      </c>
      <c r="N228" s="15">
        <v>2</v>
      </c>
      <c r="O228" s="15"/>
      <c r="P228" s="15"/>
      <c r="Q228" s="15"/>
      <c r="R228" s="16" t="s">
        <v>446</v>
      </c>
      <c r="S228" s="10" t="s">
        <v>832</v>
      </c>
      <c r="T228" s="17" t="s">
        <v>29</v>
      </c>
      <c r="U228" s="25">
        <v>43369</v>
      </c>
      <c r="V228" s="19" t="e">
        <f>VLOOKUP(A228,[1]工作表3!R:R,1,0)</f>
        <v>#N/A</v>
      </c>
    </row>
    <row r="229" spans="1:22" s="19" customFormat="1" ht="16.5" customHeight="1" x14ac:dyDescent="0.25">
      <c r="A229" s="17" t="s">
        <v>833</v>
      </c>
      <c r="B229" s="17" t="s">
        <v>834</v>
      </c>
      <c r="C229" s="10" t="str">
        <f>VLOOKUP(A229,[1]車輛資料9月更!A:D,4,0)</f>
        <v>三協工業有限公司-財盟蘭惟舜</v>
      </c>
      <c r="D229" s="11">
        <f>VLOOKUP(A229,[1]車輛資料9月更!A:F,6,0)</f>
        <v>952016116</v>
      </c>
      <c r="E229" s="10" t="str">
        <f>VLOOKUP(A229,[1]車輛資料9月更!A:B,2,0)</f>
        <v>RBZ0313</v>
      </c>
      <c r="F229" s="32" t="s">
        <v>311</v>
      </c>
      <c r="G229" s="13">
        <v>43360</v>
      </c>
      <c r="H229" s="28">
        <v>43385</v>
      </c>
      <c r="I229" s="31"/>
      <c r="J229" s="31"/>
      <c r="K229" s="46"/>
      <c r="L229" s="49"/>
      <c r="M229" s="46">
        <v>13</v>
      </c>
      <c r="N229" s="46">
        <v>2</v>
      </c>
      <c r="O229" s="46"/>
      <c r="P229" s="46"/>
      <c r="Q229" s="46"/>
      <c r="R229" s="45" t="s">
        <v>166</v>
      </c>
      <c r="S229" s="17" t="s">
        <v>835</v>
      </c>
      <c r="T229" s="17" t="s">
        <v>29</v>
      </c>
      <c r="U229" s="47">
        <v>43371</v>
      </c>
      <c r="V229" s="19" t="str">
        <f>VLOOKUP(A229,[1]工作表3!R:R,1,0)</f>
        <v>NU88396</v>
      </c>
    </row>
    <row r="230" spans="1:22" ht="16.5" customHeight="1" x14ac:dyDescent="0.25">
      <c r="A230" s="10" t="s">
        <v>836</v>
      </c>
      <c r="B230" s="10" t="s">
        <v>837</v>
      </c>
      <c r="C230" s="10" t="str">
        <f>VLOOKUP(A230,[1]車輛資料9月更!A:D,4,0)</f>
        <v>金麥生物科技有限公司鍾啟宏</v>
      </c>
      <c r="D230" s="11">
        <f>VLOOKUP(A230,[1]車輛資料9月更!A:F,6,0)</f>
        <v>932071346</v>
      </c>
      <c r="E230" s="10" t="str">
        <f>VLOOKUP(A230,[1]車輛資料9月更!A:B,2,0)</f>
        <v>ASB3862</v>
      </c>
      <c r="F230" s="32" t="s">
        <v>311</v>
      </c>
      <c r="G230" s="13">
        <v>43360</v>
      </c>
      <c r="H230" s="48">
        <v>43385</v>
      </c>
      <c r="I230" s="14"/>
      <c r="J230" s="14"/>
      <c r="K230" s="15"/>
      <c r="L230" s="15"/>
      <c r="M230" s="46">
        <v>13</v>
      </c>
      <c r="N230" s="15">
        <v>2</v>
      </c>
      <c r="O230" s="15"/>
      <c r="P230" s="15"/>
      <c r="Q230" s="15"/>
      <c r="R230" s="16" t="s">
        <v>580</v>
      </c>
      <c r="S230" s="10" t="s">
        <v>838</v>
      </c>
      <c r="T230" s="17" t="s">
        <v>29</v>
      </c>
      <c r="U230" s="25">
        <v>43365</v>
      </c>
      <c r="V230" s="19" t="e">
        <f>VLOOKUP(A230,[1]工作表3!R:R,1,0)</f>
        <v>#N/A</v>
      </c>
    </row>
    <row r="231" spans="1:22" ht="16.5" customHeight="1" x14ac:dyDescent="0.25">
      <c r="A231" s="10" t="s">
        <v>839</v>
      </c>
      <c r="B231" s="10" t="s">
        <v>840</v>
      </c>
      <c r="C231" s="10" t="str">
        <f>VLOOKUP(A231,[1]車輛資料9月更!A:D,4,0)</f>
        <v>林旺德</v>
      </c>
      <c r="D231" s="11">
        <f>VLOOKUP(A231,[1]車輛資料9月更!A:F,6,0)</f>
        <v>939717793</v>
      </c>
      <c r="E231" s="10" t="str">
        <f>VLOOKUP(A231,[1]車輛資料9月更!A:B,2,0)</f>
        <v>AUP3688</v>
      </c>
      <c r="F231" s="32" t="s">
        <v>311</v>
      </c>
      <c r="G231" s="13">
        <v>43360</v>
      </c>
      <c r="H231" s="28">
        <v>43385</v>
      </c>
      <c r="I231" s="14"/>
      <c r="J231" s="14"/>
      <c r="K231" s="15"/>
      <c r="L231" s="15"/>
      <c r="M231" s="46">
        <v>13</v>
      </c>
      <c r="N231" s="15">
        <v>2</v>
      </c>
      <c r="O231" s="15"/>
      <c r="P231" s="15"/>
      <c r="Q231" s="15"/>
      <c r="R231" s="16" t="s">
        <v>512</v>
      </c>
      <c r="S231" s="10" t="s">
        <v>841</v>
      </c>
      <c r="T231" s="17" t="s">
        <v>29</v>
      </c>
      <c r="U231" s="25">
        <v>43376</v>
      </c>
      <c r="V231" s="19" t="str">
        <f>VLOOKUP(A231,[1]工作表3!R:R,1,0)</f>
        <v>GJ44230</v>
      </c>
    </row>
    <row r="232" spans="1:22" ht="16.5" customHeight="1" x14ac:dyDescent="0.25">
      <c r="A232" s="10" t="s">
        <v>842</v>
      </c>
      <c r="B232" s="10" t="s">
        <v>843</v>
      </c>
      <c r="C232" s="10" t="str">
        <f>VLOOKUP(A232,[1]車輛資料9月更!A:D,4,0)</f>
        <v>祥馳室內裝修有限公司陳禮福</v>
      </c>
      <c r="D232" s="11">
        <f>VLOOKUP(A232,[1]車輛資料9月更!A:F,6,0)</f>
        <v>931109899</v>
      </c>
      <c r="E232" s="10" t="str">
        <f>VLOOKUP(A232,[1]車輛資料9月更!A:B,2,0)</f>
        <v>ATM0952</v>
      </c>
      <c r="F232" s="32" t="s">
        <v>311</v>
      </c>
      <c r="G232" s="13">
        <v>43360</v>
      </c>
      <c r="H232" s="48">
        <v>43385</v>
      </c>
      <c r="I232" s="14"/>
      <c r="J232" s="14"/>
      <c r="K232" s="15"/>
      <c r="L232" s="21"/>
      <c r="M232" s="46">
        <v>13</v>
      </c>
      <c r="N232" s="15">
        <v>2</v>
      </c>
      <c r="O232" s="15"/>
      <c r="P232" s="15"/>
      <c r="Q232" s="15"/>
      <c r="R232" s="16" t="s">
        <v>174</v>
      </c>
      <c r="S232" s="10" t="s">
        <v>844</v>
      </c>
      <c r="T232" s="17" t="s">
        <v>29</v>
      </c>
      <c r="U232" s="25">
        <v>43385</v>
      </c>
      <c r="V232" s="19" t="str">
        <f>VLOOKUP(A232,[1]工作表3!R:R,1,0)</f>
        <v>BH85008</v>
      </c>
    </row>
    <row r="233" spans="1:22" ht="16.5" customHeight="1" x14ac:dyDescent="0.25">
      <c r="A233" s="10" t="s">
        <v>845</v>
      </c>
      <c r="B233" s="10" t="s">
        <v>846</v>
      </c>
      <c r="C233" s="10" t="str">
        <f>VLOOKUP(A233,[1]車輛資料9月更!A:D,4,0)</f>
        <v>許智淵</v>
      </c>
      <c r="D233" s="11">
        <f>VLOOKUP(A233,[1]車輛資料9月更!A:F,6,0)</f>
        <v>920009191</v>
      </c>
      <c r="E233" s="10" t="str">
        <f>VLOOKUP(A233,[1]車輛資料9月更!A:B,2,0)</f>
        <v>AWZ2089</v>
      </c>
      <c r="F233" s="32" t="s">
        <v>311</v>
      </c>
      <c r="G233" s="13">
        <v>43360</v>
      </c>
      <c r="H233" s="28">
        <v>43385</v>
      </c>
      <c r="I233" s="14"/>
      <c r="J233" s="14"/>
      <c r="K233" s="15"/>
      <c r="L233" s="21"/>
      <c r="M233" s="46">
        <v>13</v>
      </c>
      <c r="N233" s="15">
        <v>4</v>
      </c>
      <c r="O233" s="15"/>
      <c r="P233" s="15"/>
      <c r="Q233" s="15"/>
      <c r="R233" s="16" t="s">
        <v>166</v>
      </c>
      <c r="S233" s="10" t="s">
        <v>847</v>
      </c>
      <c r="T233" s="17" t="s">
        <v>24</v>
      </c>
      <c r="U233" s="24" t="s">
        <v>848</v>
      </c>
      <c r="V233" s="19" t="e">
        <f>VLOOKUP(A233,[1]工作表3!R:R,1,0)</f>
        <v>#N/A</v>
      </c>
    </row>
    <row r="234" spans="1:22" ht="16.5" customHeight="1" x14ac:dyDescent="0.25">
      <c r="A234" s="10" t="s">
        <v>849</v>
      </c>
      <c r="B234" s="10" t="s">
        <v>850</v>
      </c>
      <c r="C234" s="10" t="str">
        <f>VLOOKUP(A234,[1]車輛資料9月更!A:D,4,0)</f>
        <v>吳宛臻</v>
      </c>
      <c r="D234" s="11">
        <f>VLOOKUP(A234,[1]車輛資料9月更!A:F,6,0)</f>
        <v>973020869</v>
      </c>
      <c r="E234" s="10" t="str">
        <f>VLOOKUP(A234,[1]車輛資料9月更!A:B,2,0)</f>
        <v>AND5869</v>
      </c>
      <c r="F234" s="32" t="s">
        <v>386</v>
      </c>
      <c r="G234" s="13">
        <v>43360</v>
      </c>
      <c r="H234" s="28">
        <v>43385</v>
      </c>
      <c r="I234" s="14"/>
      <c r="J234" s="14"/>
      <c r="K234" s="15"/>
      <c r="L234" s="21"/>
      <c r="M234" s="46">
        <v>13</v>
      </c>
      <c r="N234" s="15">
        <v>10</v>
      </c>
      <c r="O234" s="15"/>
      <c r="P234" s="15"/>
      <c r="Q234" s="15"/>
      <c r="R234" s="16" t="s">
        <v>851</v>
      </c>
      <c r="S234" s="10" t="s">
        <v>852</v>
      </c>
      <c r="T234" s="17" t="s">
        <v>476</v>
      </c>
      <c r="U234" s="22" t="s">
        <v>853</v>
      </c>
      <c r="V234" s="19" t="e">
        <f>VLOOKUP(A234,[1]工作表3!R:R,1,0)</f>
        <v>#N/A</v>
      </c>
    </row>
    <row r="235" spans="1:22" ht="16.5" customHeight="1" x14ac:dyDescent="0.25">
      <c r="A235" s="10" t="s">
        <v>854</v>
      </c>
      <c r="B235" s="10" t="s">
        <v>855</v>
      </c>
      <c r="C235" s="10" t="str">
        <f>VLOOKUP(A235,[1]車輛資料9月更!A:D,4,0)</f>
        <v>陳怡安</v>
      </c>
      <c r="D235" s="11">
        <f>VLOOKUP(A235,[1]車輛資料9月更!A:F,6,0)</f>
        <v>939273642</v>
      </c>
      <c r="E235" s="10" t="str">
        <f>VLOOKUP(A235,[1]車輛資料9月更!A:B,2,0)</f>
        <v>AVC9998</v>
      </c>
      <c r="F235" s="32" t="s">
        <v>856</v>
      </c>
      <c r="G235" s="13">
        <v>43360</v>
      </c>
      <c r="H235" s="28">
        <v>43388</v>
      </c>
      <c r="I235" s="14"/>
      <c r="J235" s="14"/>
      <c r="K235" s="15"/>
      <c r="L235" s="15"/>
      <c r="M235" s="46">
        <v>13</v>
      </c>
      <c r="N235" s="15"/>
      <c r="O235" s="15"/>
      <c r="P235" s="15"/>
      <c r="Q235" s="15"/>
      <c r="R235" s="16" t="s">
        <v>857</v>
      </c>
      <c r="S235" s="10" t="s">
        <v>858</v>
      </c>
      <c r="T235" s="17"/>
      <c r="U235" s="24" t="s">
        <v>859</v>
      </c>
      <c r="V235" s="19" t="e">
        <f>VLOOKUP(A235,[1]工作表3!R:R,1,0)</f>
        <v>#N/A</v>
      </c>
    </row>
    <row r="236" spans="1:22" ht="16.5" customHeight="1" x14ac:dyDescent="0.25">
      <c r="A236" s="10" t="s">
        <v>860</v>
      </c>
      <c r="B236" s="10" t="s">
        <v>861</v>
      </c>
      <c r="C236" s="10" t="str">
        <f>VLOOKUP(A236,[1]車輛資料9月更!A:D,4,0)</f>
        <v>黃孔銅</v>
      </c>
      <c r="D236" s="11">
        <f>VLOOKUP(A236,[1]車輛資料9月更!A:F,6,0)</f>
        <v>933765468</v>
      </c>
      <c r="E236" s="10" t="str">
        <f>VLOOKUP(A236,[1]車輛資料9月更!A:B,2,0)</f>
        <v>RCC5169</v>
      </c>
      <c r="F236" s="32" t="s">
        <v>311</v>
      </c>
      <c r="G236" s="13">
        <v>43360</v>
      </c>
      <c r="H236" s="28">
        <v>43388</v>
      </c>
      <c r="I236" s="14"/>
      <c r="J236" s="14"/>
      <c r="K236" s="15"/>
      <c r="L236" s="15"/>
      <c r="M236" s="46">
        <v>13</v>
      </c>
      <c r="N236" s="15">
        <v>2</v>
      </c>
      <c r="O236" s="15"/>
      <c r="P236" s="15"/>
      <c r="Q236" s="15"/>
      <c r="R236" s="16" t="s">
        <v>446</v>
      </c>
      <c r="S236" s="10" t="s">
        <v>862</v>
      </c>
      <c r="T236" s="17" t="s">
        <v>29</v>
      </c>
      <c r="U236" s="25">
        <v>43369</v>
      </c>
      <c r="V236" s="19" t="e">
        <f>VLOOKUP(A236,[1]工作表3!R:R,1,0)</f>
        <v>#N/A</v>
      </c>
    </row>
    <row r="237" spans="1:22" ht="16.5" customHeight="1" x14ac:dyDescent="0.25">
      <c r="A237" s="10" t="s">
        <v>863</v>
      </c>
      <c r="B237" s="10" t="s">
        <v>864</v>
      </c>
      <c r="C237" s="10" t="str">
        <f>VLOOKUP(A237,[1]車輛資料9月更!A:D,4,0)</f>
        <v>樊燕樺</v>
      </c>
      <c r="D237" s="11">
        <f>VLOOKUP(A237,[1]車輛資料9月更!A:F,6,0)</f>
        <v>909058686</v>
      </c>
      <c r="E237" s="10" t="str">
        <f>VLOOKUP(A237,[1]車輛資料9月更!A:B,2,0)</f>
        <v>AQM1789</v>
      </c>
      <c r="F237" s="32" t="s">
        <v>311</v>
      </c>
      <c r="G237" s="13">
        <v>43360</v>
      </c>
      <c r="H237" s="28">
        <v>43388</v>
      </c>
      <c r="I237" s="14"/>
      <c r="J237" s="14"/>
      <c r="K237" s="15"/>
      <c r="L237" s="21"/>
      <c r="M237" s="46">
        <v>13</v>
      </c>
      <c r="N237" s="15">
        <v>3</v>
      </c>
      <c r="O237" s="15"/>
      <c r="P237" s="15"/>
      <c r="Q237" s="15"/>
      <c r="R237" s="16" t="s">
        <v>174</v>
      </c>
      <c r="S237" s="10" t="s">
        <v>865</v>
      </c>
      <c r="T237" s="17" t="s">
        <v>197</v>
      </c>
      <c r="U237" s="25" t="s">
        <v>866</v>
      </c>
      <c r="V237" s="19" t="e">
        <f>VLOOKUP(A237,[1]工作表3!R:R,1,0)</f>
        <v>#N/A</v>
      </c>
    </row>
    <row r="238" spans="1:22" ht="16.5" customHeight="1" x14ac:dyDescent="0.25">
      <c r="A238" s="10" t="s">
        <v>867</v>
      </c>
      <c r="B238" s="10" t="s">
        <v>868</v>
      </c>
      <c r="C238" s="10" t="str">
        <f>VLOOKUP(A238,[1]車輛資料9月更!A:D,4,0)</f>
        <v>張家毅</v>
      </c>
      <c r="D238" s="11">
        <f>VLOOKUP(A238,[1]車輛資料9月更!A:F,6,0)</f>
        <v>919625168</v>
      </c>
      <c r="E238" s="10" t="str">
        <f>VLOOKUP(A238,[1]車輛資料9月更!A:B,2,0)</f>
        <v>AXJ2218</v>
      </c>
      <c r="F238" s="32" t="s">
        <v>311</v>
      </c>
      <c r="G238" s="13">
        <v>43360</v>
      </c>
      <c r="H238" s="28">
        <v>43388</v>
      </c>
      <c r="I238" s="14"/>
      <c r="J238" s="14"/>
      <c r="K238" s="15" t="s">
        <v>58</v>
      </c>
      <c r="L238" s="21">
        <v>43393</v>
      </c>
      <c r="M238" s="46">
        <v>13</v>
      </c>
      <c r="N238" s="15">
        <v>1</v>
      </c>
      <c r="O238" s="15"/>
      <c r="P238" s="15"/>
      <c r="Q238" s="15"/>
      <c r="R238" s="16" t="s">
        <v>166</v>
      </c>
      <c r="S238" s="10" t="s">
        <v>869</v>
      </c>
      <c r="T238" s="17" t="s">
        <v>29</v>
      </c>
      <c r="U238" s="25">
        <v>43393</v>
      </c>
      <c r="V238" s="19" t="e">
        <f>VLOOKUP(A238,[1]工作表3!R:R,1,0)</f>
        <v>#N/A</v>
      </c>
    </row>
    <row r="239" spans="1:22" ht="16.5" customHeight="1" x14ac:dyDescent="0.25">
      <c r="A239" s="10" t="s">
        <v>870</v>
      </c>
      <c r="B239" s="10" t="s">
        <v>871</v>
      </c>
      <c r="C239" s="10" t="str">
        <f>VLOOKUP(A239,[1]車輛資料9月更!A:D,4,0)</f>
        <v>褚愷忻</v>
      </c>
      <c r="D239" s="11">
        <f>VLOOKUP(A239,[1]車輛資料9月更!A:F,6,0)</f>
        <v>976268650</v>
      </c>
      <c r="E239" s="10" t="str">
        <f>VLOOKUP(A239,[1]車輛資料9月更!A:B,2,0)</f>
        <v>AMX6861</v>
      </c>
      <c r="F239" s="32" t="s">
        <v>311</v>
      </c>
      <c r="G239" s="13">
        <v>43360</v>
      </c>
      <c r="H239" s="28">
        <v>43388</v>
      </c>
      <c r="I239" s="14"/>
      <c r="J239" s="14"/>
      <c r="K239" s="15"/>
      <c r="L239" s="21"/>
      <c r="M239" s="46">
        <v>13</v>
      </c>
      <c r="N239" s="15">
        <v>4</v>
      </c>
      <c r="O239" s="15"/>
      <c r="P239" s="15"/>
      <c r="Q239" s="15"/>
      <c r="R239" s="16" t="s">
        <v>661</v>
      </c>
      <c r="S239" s="10" t="s">
        <v>872</v>
      </c>
      <c r="T239" s="17" t="s">
        <v>24</v>
      </c>
      <c r="U239" s="18"/>
      <c r="V239" s="19" t="e">
        <f>VLOOKUP(A239,[1]工作表3!R:R,1,0)</f>
        <v>#N/A</v>
      </c>
    </row>
    <row r="240" spans="1:22" ht="16.5" customHeight="1" x14ac:dyDescent="0.25">
      <c r="A240" s="10" t="s">
        <v>873</v>
      </c>
      <c r="B240" s="10" t="s">
        <v>874</v>
      </c>
      <c r="C240" s="10" t="str">
        <f>VLOOKUP(A240,[1]車輛資料9月更!A:D,4,0)</f>
        <v>欣葉國際餐飲股份有限公司鐘雅玲</v>
      </c>
      <c r="D240" s="11">
        <f>VLOOKUP(A240,[1]車輛資料9月更!A:F,6,0)</f>
        <v>900000000</v>
      </c>
      <c r="E240" s="10" t="str">
        <f>VLOOKUP(A240,[1]車輛資料9月更!A:B,2,0)</f>
        <v>ASB3558</v>
      </c>
      <c r="F240" s="32" t="s">
        <v>311</v>
      </c>
      <c r="G240" s="13">
        <v>43360</v>
      </c>
      <c r="H240" s="28">
        <v>43388</v>
      </c>
      <c r="I240" s="14"/>
      <c r="J240" s="14"/>
      <c r="K240" s="15"/>
      <c r="L240" s="15"/>
      <c r="M240" s="46">
        <v>13</v>
      </c>
      <c r="N240" s="15">
        <v>5</v>
      </c>
      <c r="O240" s="15"/>
      <c r="P240" s="15"/>
      <c r="Q240" s="15"/>
      <c r="R240" s="16" t="s">
        <v>174</v>
      </c>
      <c r="S240" s="10" t="s">
        <v>875</v>
      </c>
      <c r="T240" s="17" t="s">
        <v>133</v>
      </c>
      <c r="U240" s="24" t="s">
        <v>876</v>
      </c>
      <c r="V240" s="19" t="e">
        <f>VLOOKUP(A240,[1]工作表3!R:R,1,0)</f>
        <v>#N/A</v>
      </c>
    </row>
    <row r="241" spans="1:22" ht="16.5" customHeight="1" x14ac:dyDescent="0.25">
      <c r="A241" s="10" t="s">
        <v>877</v>
      </c>
      <c r="B241" s="10" t="s">
        <v>878</v>
      </c>
      <c r="C241" s="10" t="str">
        <f>VLOOKUP(A241,[1]車輛資料9月更!A:D,4,0)</f>
        <v>張淑茜</v>
      </c>
      <c r="D241" s="11">
        <f>VLOOKUP(A241,[1]車輛資料9月更!A:F,6,0)</f>
        <v>933065538</v>
      </c>
      <c r="E241" s="10" t="str">
        <f>VLOOKUP(A241,[1]車輛資料9月更!A:B,2,0)</f>
        <v>ALC7778</v>
      </c>
      <c r="F241" s="32" t="s">
        <v>311</v>
      </c>
      <c r="G241" s="13">
        <v>43360</v>
      </c>
      <c r="H241" s="28">
        <v>43388</v>
      </c>
      <c r="I241" s="14"/>
      <c r="J241" s="14"/>
      <c r="K241" s="15"/>
      <c r="L241" s="15"/>
      <c r="M241" s="46">
        <v>13</v>
      </c>
      <c r="N241" s="15">
        <v>2</v>
      </c>
      <c r="O241" s="15"/>
      <c r="P241" s="15"/>
      <c r="Q241" s="15"/>
      <c r="R241" s="16" t="s">
        <v>166</v>
      </c>
      <c r="S241" s="10" t="s">
        <v>879</v>
      </c>
      <c r="T241" s="17" t="s">
        <v>29</v>
      </c>
      <c r="U241" s="25">
        <v>43361</v>
      </c>
      <c r="V241" s="19" t="e">
        <f>VLOOKUP(A241,[1]工作表3!R:R,1,0)</f>
        <v>#N/A</v>
      </c>
    </row>
    <row r="242" spans="1:22" ht="16.5" customHeight="1" x14ac:dyDescent="0.25">
      <c r="A242" s="10" t="s">
        <v>880</v>
      </c>
      <c r="B242" s="10" t="s">
        <v>881</v>
      </c>
      <c r="C242" s="10" t="str">
        <f>VLOOKUP(A242,[1]車輛資料9月更!A:D,4,0)</f>
        <v>億光電子工業(股)-日盛租賃廖勁威</v>
      </c>
      <c r="D242" s="11">
        <f>VLOOKUP(A242,[1]車輛資料9月更!A:F,6,0)</f>
        <v>922436218</v>
      </c>
      <c r="E242" s="10" t="str">
        <f>VLOOKUP(A242,[1]車輛資料9月更!A:B,2,0)</f>
        <v>RBP0359</v>
      </c>
      <c r="F242" s="32" t="s">
        <v>311</v>
      </c>
      <c r="G242" s="13">
        <v>43360</v>
      </c>
      <c r="H242" s="28">
        <v>43388</v>
      </c>
      <c r="I242" s="14"/>
      <c r="J242" s="14"/>
      <c r="K242" s="15"/>
      <c r="L242" s="21"/>
      <c r="M242" s="46">
        <v>13</v>
      </c>
      <c r="N242" s="15">
        <v>3</v>
      </c>
      <c r="O242" s="15"/>
      <c r="P242" s="15"/>
      <c r="Q242" s="15"/>
      <c r="R242" s="16" t="s">
        <v>166</v>
      </c>
      <c r="S242" s="10" t="s">
        <v>882</v>
      </c>
      <c r="T242" s="17" t="s">
        <v>104</v>
      </c>
      <c r="U242" s="25">
        <v>43360</v>
      </c>
      <c r="V242" s="19" t="e">
        <f>VLOOKUP(A242,[1]工作表3!R:R,1,0)</f>
        <v>#N/A</v>
      </c>
    </row>
    <row r="243" spans="1:22" ht="16.5" customHeight="1" x14ac:dyDescent="0.25">
      <c r="A243" s="10" t="s">
        <v>883</v>
      </c>
      <c r="B243" s="10" t="s">
        <v>884</v>
      </c>
      <c r="C243" s="10" t="str">
        <f>VLOOKUP(A243,[1]車輛資料9月更!A:D,4,0)</f>
        <v>晃誼科技股份有限公司-財盟許旭志</v>
      </c>
      <c r="D243" s="11">
        <f>VLOOKUP(A243,[1]車輛資料9月更!A:F,6,0)</f>
        <v>912429855</v>
      </c>
      <c r="E243" s="10" t="str">
        <f>VLOOKUP(A243,[1]車輛資料9月更!A:B,2,0)</f>
        <v>RBE7178</v>
      </c>
      <c r="F243" s="32" t="s">
        <v>311</v>
      </c>
      <c r="G243" s="13">
        <v>43360</v>
      </c>
      <c r="H243" s="28">
        <v>43388</v>
      </c>
      <c r="I243" s="14"/>
      <c r="J243" s="14"/>
      <c r="K243" s="15" t="s">
        <v>58</v>
      </c>
      <c r="L243" s="21">
        <v>43389</v>
      </c>
      <c r="M243" s="46">
        <v>13</v>
      </c>
      <c r="N243" s="15">
        <v>1</v>
      </c>
      <c r="O243" s="15"/>
      <c r="P243" s="15"/>
      <c r="Q243" s="15">
        <v>42</v>
      </c>
      <c r="R243" s="16" t="s">
        <v>455</v>
      </c>
      <c r="S243" s="10" t="s">
        <v>885</v>
      </c>
      <c r="T243" s="17" t="s">
        <v>61</v>
      </c>
      <c r="U243" s="22">
        <v>0.39583333333333331</v>
      </c>
      <c r="V243" s="19" t="e">
        <f>VLOOKUP(A243,[1]工作表3!R:R,1,0)</f>
        <v>#N/A</v>
      </c>
    </row>
    <row r="244" spans="1:22" ht="16.5" customHeight="1" x14ac:dyDescent="0.25">
      <c r="A244" s="10" t="s">
        <v>886</v>
      </c>
      <c r="B244" s="10" t="s">
        <v>887</v>
      </c>
      <c r="C244" s="10" t="str">
        <f>VLOOKUP(A244,[1]車輛資料9月更!A:D,4,0)</f>
        <v>信貿投資股份有限公司楊勝全</v>
      </c>
      <c r="D244" s="11">
        <f>VLOOKUP(A244,[1]車輛資料9月更!A:F,6,0)</f>
        <v>937519087</v>
      </c>
      <c r="E244" s="10" t="str">
        <f>VLOOKUP(A244,[1]車輛資料9月更!A:B,2,0)</f>
        <v>AQQ5589</v>
      </c>
      <c r="F244" s="32" t="s">
        <v>311</v>
      </c>
      <c r="G244" s="13">
        <v>43360</v>
      </c>
      <c r="H244" s="28">
        <v>43388</v>
      </c>
      <c r="I244" s="14"/>
      <c r="J244" s="14"/>
      <c r="K244" s="15"/>
      <c r="L244" s="15"/>
      <c r="M244" s="46">
        <v>13</v>
      </c>
      <c r="N244" s="15">
        <v>4</v>
      </c>
      <c r="O244" s="15"/>
      <c r="P244" s="15"/>
      <c r="Q244" s="15"/>
      <c r="R244" s="16" t="s">
        <v>166</v>
      </c>
      <c r="S244" s="10" t="s">
        <v>888</v>
      </c>
      <c r="T244" s="17" t="s">
        <v>24</v>
      </c>
      <c r="U244" s="18"/>
      <c r="V244" s="19" t="e">
        <f>VLOOKUP(A244,[1]工作表3!R:R,1,0)</f>
        <v>#N/A</v>
      </c>
    </row>
    <row r="245" spans="1:22" ht="16.5" customHeight="1" x14ac:dyDescent="0.25">
      <c r="A245" s="10" t="s">
        <v>889</v>
      </c>
      <c r="B245" s="10" t="s">
        <v>890</v>
      </c>
      <c r="C245" s="10" t="str">
        <f>VLOOKUP(A245,[1]車輛資料9月更!A:D,4,0)</f>
        <v>林坤峰</v>
      </c>
      <c r="D245" s="11">
        <f>VLOOKUP(A245,[1]車輛資料9月更!A:F,6,0)</f>
        <v>920824026</v>
      </c>
      <c r="E245" s="10" t="s">
        <v>891</v>
      </c>
      <c r="F245" s="32" t="s">
        <v>311</v>
      </c>
      <c r="G245" s="13">
        <v>43360</v>
      </c>
      <c r="H245" s="28">
        <v>43388</v>
      </c>
      <c r="I245" s="14"/>
      <c r="J245" s="14"/>
      <c r="K245" s="15"/>
      <c r="L245" s="15"/>
      <c r="M245" s="46">
        <v>13</v>
      </c>
      <c r="N245" s="15">
        <v>6</v>
      </c>
      <c r="O245" s="15"/>
      <c r="P245" s="15"/>
      <c r="Q245" s="15"/>
      <c r="R245" s="16" t="s">
        <v>446</v>
      </c>
      <c r="S245" s="10" t="s">
        <v>892</v>
      </c>
      <c r="T245" s="17"/>
      <c r="U245" s="18"/>
      <c r="V245" s="19" t="e">
        <f>VLOOKUP(A245,[1]工作表3!R:R,1,0)</f>
        <v>#N/A</v>
      </c>
    </row>
    <row r="246" spans="1:22" ht="16.5" customHeight="1" x14ac:dyDescent="0.25">
      <c r="A246" s="10" t="s">
        <v>893</v>
      </c>
      <c r="B246" s="10" t="s">
        <v>894</v>
      </c>
      <c r="C246" s="10" t="str">
        <f>VLOOKUP(A246,[1]車輛資料9月更!A:D,4,0)</f>
        <v>劉笛榛</v>
      </c>
      <c r="D246" s="11">
        <f>VLOOKUP(A246,[1]車輛資料9月更!A:F,6,0)</f>
        <v>963002787</v>
      </c>
      <c r="E246" s="10" t="str">
        <f>VLOOKUP(A246,[1]車輛資料9月更!A:B,2,0)</f>
        <v>ATK1688</v>
      </c>
      <c r="F246" s="32" t="s">
        <v>311</v>
      </c>
      <c r="G246" s="13">
        <v>43361</v>
      </c>
      <c r="H246" s="28">
        <v>43388</v>
      </c>
      <c r="I246" s="14"/>
      <c r="J246" s="14"/>
      <c r="K246" s="15"/>
      <c r="L246" s="15"/>
      <c r="M246" s="46">
        <v>13</v>
      </c>
      <c r="N246" s="15">
        <v>6</v>
      </c>
      <c r="O246" s="15"/>
      <c r="P246" s="15"/>
      <c r="Q246" s="15"/>
      <c r="R246" s="16" t="s">
        <v>166</v>
      </c>
      <c r="S246" s="10" t="s">
        <v>895</v>
      </c>
      <c r="T246" s="17"/>
      <c r="U246" s="18"/>
      <c r="V246" s="19" t="e">
        <f>VLOOKUP(A246,[1]工作表3!R:R,1,0)</f>
        <v>#N/A</v>
      </c>
    </row>
    <row r="247" spans="1:22" ht="16.5" customHeight="1" x14ac:dyDescent="0.25">
      <c r="A247" s="10" t="s">
        <v>896</v>
      </c>
      <c r="B247" s="10" t="s">
        <v>897</v>
      </c>
      <c r="C247" s="10" t="str">
        <f>VLOOKUP(A247,[1]車輛資料9月更!A:D,4,0)</f>
        <v>劉雅芳</v>
      </c>
      <c r="D247" s="11">
        <f>VLOOKUP(A247,[1]車輛資料9月更!A:F,6,0)</f>
        <v>926966074</v>
      </c>
      <c r="E247" s="10" t="str">
        <f>VLOOKUP(A247,[1]車輛資料9月更!A:B,2,0)</f>
        <v>ATE7328</v>
      </c>
      <c r="F247" s="32" t="s">
        <v>311</v>
      </c>
      <c r="G247" s="13">
        <v>43361</v>
      </c>
      <c r="H247" s="28">
        <v>43388</v>
      </c>
      <c r="I247" s="14"/>
      <c r="J247" s="14"/>
      <c r="K247" s="15"/>
      <c r="L247" s="15"/>
      <c r="M247" s="46">
        <v>13</v>
      </c>
      <c r="N247" s="15">
        <v>3</v>
      </c>
      <c r="O247" s="15"/>
      <c r="P247" s="15"/>
      <c r="Q247" s="15"/>
      <c r="R247" s="16" t="s">
        <v>166</v>
      </c>
      <c r="S247" s="10" t="s">
        <v>898</v>
      </c>
      <c r="T247" s="17" t="s">
        <v>139</v>
      </c>
      <c r="U247" s="25">
        <v>43384</v>
      </c>
      <c r="V247" s="19" t="e">
        <f>VLOOKUP(A247,[1]工作表3!R:R,1,0)</f>
        <v>#N/A</v>
      </c>
    </row>
    <row r="248" spans="1:22" ht="16.5" customHeight="1" x14ac:dyDescent="0.25">
      <c r="A248" s="10" t="s">
        <v>899</v>
      </c>
      <c r="B248" s="10" t="s">
        <v>900</v>
      </c>
      <c r="C248" s="10" t="str">
        <f>VLOOKUP(A248,[1]車輛資料9月更!A:D,4,0)</f>
        <v>張彥瓊</v>
      </c>
      <c r="D248" s="11">
        <f>VLOOKUP(A248,[1]車輛資料9月更!A:F,6,0)</f>
        <v>910023140</v>
      </c>
      <c r="E248" s="10" t="str">
        <f>VLOOKUP(A248,[1]車輛資料9月更!A:B,2,0)</f>
        <v>ATB0683</v>
      </c>
      <c r="F248" s="32" t="s">
        <v>311</v>
      </c>
      <c r="G248" s="13">
        <v>43361</v>
      </c>
      <c r="H248" s="28">
        <v>43388</v>
      </c>
      <c r="I248" s="14"/>
      <c r="J248" s="14"/>
      <c r="K248" s="15"/>
      <c r="L248" s="15"/>
      <c r="M248" s="46">
        <v>13</v>
      </c>
      <c r="N248" s="15">
        <v>6</v>
      </c>
      <c r="O248" s="15"/>
      <c r="P248" s="15"/>
      <c r="Q248" s="15"/>
      <c r="R248" s="16" t="s">
        <v>166</v>
      </c>
      <c r="S248" s="10" t="s">
        <v>901</v>
      </c>
      <c r="T248" s="17"/>
      <c r="U248" s="18"/>
      <c r="V248" s="19" t="e">
        <f>VLOOKUP(A248,[1]工作表3!R:R,1,0)</f>
        <v>#N/A</v>
      </c>
    </row>
    <row r="249" spans="1:22" ht="16.5" customHeight="1" x14ac:dyDescent="0.25">
      <c r="A249" s="10" t="s">
        <v>902</v>
      </c>
      <c r="B249" s="10" t="s">
        <v>903</v>
      </c>
      <c r="C249" s="10" t="str">
        <f>VLOOKUP(A249,[1]車輛資料9月更!A:D,4,0)</f>
        <v>陳信伯</v>
      </c>
      <c r="D249" s="11">
        <f>VLOOKUP(A249,[1]車輛資料9月更!A:F,6,0)</f>
        <v>932182894</v>
      </c>
      <c r="E249" s="10" t="str">
        <f>VLOOKUP(A249,[1]車輛資料9月更!A:B,2,0)</f>
        <v>AXA1651</v>
      </c>
      <c r="F249" s="32" t="s">
        <v>311</v>
      </c>
      <c r="G249" s="13">
        <v>43361</v>
      </c>
      <c r="H249" s="28">
        <v>43388</v>
      </c>
      <c r="I249" s="14"/>
      <c r="J249" s="14"/>
      <c r="K249" s="15"/>
      <c r="L249" s="21"/>
      <c r="M249" s="46">
        <v>13</v>
      </c>
      <c r="N249" s="15">
        <v>2</v>
      </c>
      <c r="O249" s="15"/>
      <c r="P249" s="15"/>
      <c r="Q249" s="15"/>
      <c r="R249" s="16" t="s">
        <v>166</v>
      </c>
      <c r="S249" s="10" t="s">
        <v>847</v>
      </c>
      <c r="T249" s="17" t="s">
        <v>29</v>
      </c>
      <c r="U249" s="25">
        <v>43372</v>
      </c>
      <c r="V249" s="19" t="e">
        <f>VLOOKUP(A249,[1]工作表3!R:R,1,0)</f>
        <v>#N/A</v>
      </c>
    </row>
    <row r="250" spans="1:22" ht="16.5" customHeight="1" x14ac:dyDescent="0.25">
      <c r="A250" s="10" t="s">
        <v>904</v>
      </c>
      <c r="B250" s="10" t="s">
        <v>905</v>
      </c>
      <c r="C250" s="10" t="str">
        <f>VLOOKUP(A250,[1]車輛資料9月更!A:D,4,0)</f>
        <v>陳南溪</v>
      </c>
      <c r="D250" s="11">
        <f>VLOOKUP(A250,[1]車輛資料9月更!A:F,6,0)</f>
        <v>937913357</v>
      </c>
      <c r="E250" s="10" t="str">
        <f>VLOOKUP(A250,[1]車輛資料9月更!A:B,2,0)</f>
        <v>AUT3886</v>
      </c>
      <c r="F250" s="32" t="s">
        <v>311</v>
      </c>
      <c r="G250" s="13">
        <v>43361</v>
      </c>
      <c r="H250" s="28">
        <v>43388</v>
      </c>
      <c r="I250" s="14"/>
      <c r="J250" s="14"/>
      <c r="K250" s="15"/>
      <c r="L250" s="15"/>
      <c r="M250" s="46">
        <v>13</v>
      </c>
      <c r="N250" s="15">
        <v>2</v>
      </c>
      <c r="O250" s="15"/>
      <c r="P250" s="15"/>
      <c r="Q250" s="15"/>
      <c r="R250" s="16" t="s">
        <v>512</v>
      </c>
      <c r="S250" s="10" t="s">
        <v>906</v>
      </c>
      <c r="T250" s="17" t="s">
        <v>29</v>
      </c>
      <c r="U250" s="25">
        <v>43358</v>
      </c>
      <c r="V250" s="19" t="e">
        <f>VLOOKUP(A250,[1]工作表3!R:R,1,0)</f>
        <v>#N/A</v>
      </c>
    </row>
    <row r="251" spans="1:22" ht="16.5" customHeight="1" x14ac:dyDescent="0.25">
      <c r="A251" s="10" t="s">
        <v>907</v>
      </c>
      <c r="B251" s="10" t="s">
        <v>908</v>
      </c>
      <c r="C251" s="10" t="str">
        <f>VLOOKUP(A251,[1]車輛資料9月更!A:D,4,0)</f>
        <v>彭群凱</v>
      </c>
      <c r="D251" s="11">
        <f>VLOOKUP(A251,[1]車輛資料9月更!A:F,6,0)</f>
        <v>933561924</v>
      </c>
      <c r="E251" s="10" t="str">
        <f>VLOOKUP(A251,[1]車輛資料9月更!A:B,2,0)</f>
        <v>AWD3528</v>
      </c>
      <c r="F251" s="32" t="s">
        <v>386</v>
      </c>
      <c r="G251" s="13">
        <v>43361</v>
      </c>
      <c r="H251" s="28">
        <v>43388</v>
      </c>
      <c r="I251" s="14"/>
      <c r="J251" s="14"/>
      <c r="K251" s="15"/>
      <c r="L251" s="15"/>
      <c r="M251" s="46">
        <v>13</v>
      </c>
      <c r="N251" s="15">
        <v>2</v>
      </c>
      <c r="O251" s="15"/>
      <c r="P251" s="15"/>
      <c r="Q251" s="15"/>
      <c r="R251" s="16" t="s">
        <v>212</v>
      </c>
      <c r="S251" s="10" t="s">
        <v>909</v>
      </c>
      <c r="T251" s="17" t="s">
        <v>29</v>
      </c>
      <c r="U251" s="25">
        <v>43365</v>
      </c>
      <c r="V251" s="19" t="e">
        <f>VLOOKUP(A251,[1]工作表3!R:R,1,0)</f>
        <v>#N/A</v>
      </c>
    </row>
    <row r="252" spans="1:22" ht="16.5" customHeight="1" x14ac:dyDescent="0.25">
      <c r="A252" s="10" t="s">
        <v>910</v>
      </c>
      <c r="B252" s="10" t="s">
        <v>911</v>
      </c>
      <c r="C252" s="10" t="str">
        <f>VLOOKUP(A252,[1]車輛資料9月更!A:D,4,0)</f>
        <v>巫正光</v>
      </c>
      <c r="D252" s="11">
        <f>VLOOKUP(A252,[1]車輛資料9月更!A:F,6,0)</f>
        <v>935259826</v>
      </c>
      <c r="E252" s="10" t="str">
        <f>VLOOKUP(A252,[1]車輛資料9月更!A:B,2,0)</f>
        <v>ASB0880</v>
      </c>
      <c r="F252" s="32" t="s">
        <v>311</v>
      </c>
      <c r="G252" s="13">
        <v>43361</v>
      </c>
      <c r="H252" s="28">
        <v>43388</v>
      </c>
      <c r="I252" s="14"/>
      <c r="J252" s="14"/>
      <c r="K252" s="15"/>
      <c r="L252" s="15"/>
      <c r="M252" s="46">
        <v>13</v>
      </c>
      <c r="N252" s="15">
        <v>4</v>
      </c>
      <c r="O252" s="15"/>
      <c r="P252" s="15"/>
      <c r="Q252" s="15"/>
      <c r="R252" s="16" t="s">
        <v>166</v>
      </c>
      <c r="S252" s="10" t="s">
        <v>895</v>
      </c>
      <c r="T252" s="17" t="s">
        <v>24</v>
      </c>
      <c r="U252" s="18"/>
      <c r="V252" s="19" t="e">
        <f>VLOOKUP(A252,[1]工作表3!R:R,1,0)</f>
        <v>#N/A</v>
      </c>
    </row>
    <row r="253" spans="1:22" ht="16.5" customHeight="1" x14ac:dyDescent="0.25">
      <c r="A253" s="17" t="s">
        <v>912</v>
      </c>
      <c r="B253" s="10" t="s">
        <v>913</v>
      </c>
      <c r="C253" s="10" t="str">
        <f>VLOOKUP(A253,[1]車輛資料9月更!A:D,4,0)</f>
        <v>岳崴科技(股)-和運林柏芮</v>
      </c>
      <c r="D253" s="11">
        <f>VLOOKUP(A253,[1]車輛資料9月更!A:F,6,0)</f>
        <v>987861522</v>
      </c>
      <c r="E253" s="10" t="str">
        <f>VLOOKUP(A253,[1]車輛資料9月更!A:B,2,0)</f>
        <v>RCC0006</v>
      </c>
      <c r="F253" s="32" t="s">
        <v>311</v>
      </c>
      <c r="G253" s="13">
        <v>43361</v>
      </c>
      <c r="H253" s="28">
        <v>43388</v>
      </c>
      <c r="I253" s="14"/>
      <c r="J253" s="14"/>
      <c r="K253" s="15" t="s">
        <v>58</v>
      </c>
      <c r="L253" s="21">
        <v>43391</v>
      </c>
      <c r="M253" s="46">
        <v>13</v>
      </c>
      <c r="N253" s="15">
        <v>1</v>
      </c>
      <c r="O253" s="15"/>
      <c r="P253" s="15"/>
      <c r="Q253" s="15">
        <v>221</v>
      </c>
      <c r="R253" s="16" t="s">
        <v>166</v>
      </c>
      <c r="S253" s="10" t="s">
        <v>914</v>
      </c>
      <c r="T253" s="17" t="s">
        <v>61</v>
      </c>
      <c r="U253" s="25">
        <v>43391</v>
      </c>
      <c r="V253" s="19" t="e">
        <f>VLOOKUP(A253,[1]工作表3!R:R,1,0)</f>
        <v>#N/A</v>
      </c>
    </row>
    <row r="254" spans="1:22" ht="16.5" customHeight="1" x14ac:dyDescent="0.25">
      <c r="A254" s="10" t="s">
        <v>915</v>
      </c>
      <c r="B254" s="10" t="s">
        <v>916</v>
      </c>
      <c r="C254" s="10" t="str">
        <f>VLOOKUP(A254,[1]車輛資料9月更!A:D,4,0)</f>
        <v>梁碧洳</v>
      </c>
      <c r="D254" s="11">
        <f>VLOOKUP(A254,[1]車輛資料9月更!A:F,6,0)</f>
        <v>932248943</v>
      </c>
      <c r="E254" s="10" t="str">
        <f>VLOOKUP(A254,[1]車輛資料9月更!A:B,2,0)</f>
        <v>ATH6001</v>
      </c>
      <c r="F254" s="32" t="s">
        <v>311</v>
      </c>
      <c r="G254" s="13">
        <v>43361</v>
      </c>
      <c r="H254" s="28">
        <v>43388</v>
      </c>
      <c r="I254" s="14"/>
      <c r="J254" s="14"/>
      <c r="K254" s="15"/>
      <c r="L254" s="15"/>
      <c r="M254" s="46">
        <v>13</v>
      </c>
      <c r="N254" s="15">
        <v>2</v>
      </c>
      <c r="O254" s="15"/>
      <c r="P254" s="15"/>
      <c r="Q254" s="15"/>
      <c r="R254" s="16" t="s">
        <v>166</v>
      </c>
      <c r="S254" s="10" t="s">
        <v>917</v>
      </c>
      <c r="T254" s="17" t="s">
        <v>29</v>
      </c>
      <c r="U254" s="25">
        <v>43356</v>
      </c>
      <c r="V254" s="19" t="e">
        <f>VLOOKUP(A254,[1]工作表3!R:R,1,0)</f>
        <v>#N/A</v>
      </c>
    </row>
    <row r="255" spans="1:22" ht="16.5" customHeight="1" x14ac:dyDescent="0.25">
      <c r="A255" s="10" t="s">
        <v>918</v>
      </c>
      <c r="B255" s="10" t="s">
        <v>919</v>
      </c>
      <c r="C255" s="10" t="str">
        <f>VLOOKUP(A255,[1]車輛資料9月更!A:D,4,0)</f>
        <v>特銳(股)-財盟安僑</v>
      </c>
      <c r="D255" s="11">
        <f>VLOOKUP(A255,[1]車輛資料9月更!A:F,6,0)</f>
        <v>933911260</v>
      </c>
      <c r="E255" s="10" t="str">
        <f>VLOOKUP(A255,[1]車輛資料9月更!A:B,2,0)</f>
        <v>RBZ9737</v>
      </c>
      <c r="F255" s="32" t="s">
        <v>311</v>
      </c>
      <c r="G255" s="13">
        <v>43361</v>
      </c>
      <c r="H255" s="28">
        <v>43388</v>
      </c>
      <c r="I255" s="14"/>
      <c r="J255" s="14"/>
      <c r="K255" s="15"/>
      <c r="L255" s="21"/>
      <c r="M255" s="46">
        <v>13</v>
      </c>
      <c r="N255" s="15">
        <v>6</v>
      </c>
      <c r="O255" s="15"/>
      <c r="P255" s="15"/>
      <c r="Q255" s="15"/>
      <c r="R255" s="16" t="s">
        <v>174</v>
      </c>
      <c r="S255" s="10" t="s">
        <v>920</v>
      </c>
      <c r="T255" s="17"/>
      <c r="U255" s="18"/>
      <c r="V255" s="19" t="e">
        <f>VLOOKUP(A255,[1]工作表3!R:R,1,0)</f>
        <v>#N/A</v>
      </c>
    </row>
    <row r="256" spans="1:22" ht="16.5" customHeight="1" x14ac:dyDescent="0.25">
      <c r="A256" s="10" t="s">
        <v>921</v>
      </c>
      <c r="B256" s="10" t="s">
        <v>922</v>
      </c>
      <c r="C256" s="10" t="str">
        <f>VLOOKUP(A256,[1]車輛資料9月更!A:D,4,0)</f>
        <v>莊文豪</v>
      </c>
      <c r="D256" s="11">
        <f>VLOOKUP(A256,[1]車輛資料9月更!A:F,6,0)</f>
        <v>921764323</v>
      </c>
      <c r="E256" s="10" t="str">
        <f>VLOOKUP(A256,[1]車輛資料9月更!A:B,2,0)</f>
        <v>AXD6528</v>
      </c>
      <c r="F256" s="32" t="s">
        <v>311</v>
      </c>
      <c r="G256" s="13">
        <v>43361</v>
      </c>
      <c r="H256" s="28">
        <v>43388</v>
      </c>
      <c r="I256" s="14"/>
      <c r="J256" s="14"/>
      <c r="K256" s="15"/>
      <c r="L256" s="15"/>
      <c r="M256" s="46">
        <v>13</v>
      </c>
      <c r="N256" s="15">
        <v>2</v>
      </c>
      <c r="O256" s="15"/>
      <c r="P256" s="15"/>
      <c r="Q256" s="15"/>
      <c r="R256" s="16" t="s">
        <v>166</v>
      </c>
      <c r="S256" s="10" t="s">
        <v>923</v>
      </c>
      <c r="T256" s="17" t="s">
        <v>29</v>
      </c>
      <c r="U256" s="25">
        <v>43386</v>
      </c>
      <c r="V256" s="19" t="str">
        <f>VLOOKUP(A256,[1]工作表3!R:R,1,0)</f>
        <v>ED97869</v>
      </c>
    </row>
    <row r="257" spans="1:22" ht="16.5" customHeight="1" x14ac:dyDescent="0.25">
      <c r="A257" s="10" t="s">
        <v>924</v>
      </c>
      <c r="B257" s="10" t="s">
        <v>925</v>
      </c>
      <c r="C257" s="10" t="str">
        <f>VLOOKUP(A257,[1]車輛資料9月更!A:D,4,0)</f>
        <v>游明憲</v>
      </c>
      <c r="D257" s="11">
        <f>VLOOKUP(A257,[1]車輛資料9月更!A:F,6,0)</f>
        <v>933833935</v>
      </c>
      <c r="E257" s="10" t="str">
        <f>VLOOKUP(A257,[1]車輛資料9月更!A:B,2,0)</f>
        <v>ARF6685</v>
      </c>
      <c r="F257" s="32" t="s">
        <v>311</v>
      </c>
      <c r="G257" s="13">
        <v>43361</v>
      </c>
      <c r="H257" s="28">
        <v>43388</v>
      </c>
      <c r="I257" s="14"/>
      <c r="J257" s="14"/>
      <c r="K257" s="15"/>
      <c r="L257" s="15"/>
      <c r="M257" s="46">
        <v>13</v>
      </c>
      <c r="N257" s="15">
        <v>6</v>
      </c>
      <c r="O257" s="15"/>
      <c r="P257" s="15"/>
      <c r="Q257" s="15"/>
      <c r="R257" s="16" t="s">
        <v>166</v>
      </c>
      <c r="S257" s="10" t="s">
        <v>926</v>
      </c>
      <c r="T257" s="17"/>
      <c r="U257" s="18"/>
      <c r="V257" s="19" t="e">
        <f>VLOOKUP(A257,[1]工作表3!R:R,1,0)</f>
        <v>#N/A</v>
      </c>
    </row>
    <row r="258" spans="1:22" ht="16.5" customHeight="1" x14ac:dyDescent="0.25">
      <c r="A258" s="10" t="s">
        <v>927</v>
      </c>
      <c r="B258" s="10" t="s">
        <v>928</v>
      </c>
      <c r="C258" s="10" t="str">
        <f>VLOOKUP(A258,[1]車輛資料9月更!A:D,4,0)</f>
        <v>侯孟吾</v>
      </c>
      <c r="D258" s="11">
        <f>VLOOKUP(A258,[1]車輛資料9月更!A:F,6,0)</f>
        <v>937529029</v>
      </c>
      <c r="E258" s="10" t="str">
        <f>VLOOKUP(A258,[1]車輛資料9月更!A:B,2,0)</f>
        <v>ANN9096</v>
      </c>
      <c r="F258" s="32" t="s">
        <v>311</v>
      </c>
      <c r="G258" s="13">
        <v>43361</v>
      </c>
      <c r="H258" s="28">
        <v>43388</v>
      </c>
      <c r="I258" s="14"/>
      <c r="J258" s="14"/>
      <c r="K258" s="15"/>
      <c r="L258" s="21"/>
      <c r="M258" s="46">
        <v>13</v>
      </c>
      <c r="N258" s="15">
        <v>2</v>
      </c>
      <c r="O258" s="15"/>
      <c r="P258" s="15"/>
      <c r="Q258" s="15"/>
      <c r="R258" s="16" t="s">
        <v>166</v>
      </c>
      <c r="S258" s="10" t="s">
        <v>929</v>
      </c>
      <c r="T258" s="17" t="s">
        <v>29</v>
      </c>
      <c r="U258" s="25">
        <v>43370</v>
      </c>
      <c r="V258" s="19" t="e">
        <f>VLOOKUP(A258,[1]工作表3!R:R,1,0)</f>
        <v>#N/A</v>
      </c>
    </row>
    <row r="259" spans="1:22" ht="16.5" customHeight="1" x14ac:dyDescent="0.25">
      <c r="A259" s="10" t="s">
        <v>930</v>
      </c>
      <c r="B259" s="10" t="s">
        <v>931</v>
      </c>
      <c r="C259" s="10" t="str">
        <f>VLOOKUP(A259,[1]車輛資料9月更!A:D,4,0)</f>
        <v>曾季恆</v>
      </c>
      <c r="D259" s="11">
        <f>VLOOKUP(A259,[1]車輛資料9月更!A:F,6,0)</f>
        <v>925894926</v>
      </c>
      <c r="E259" s="10" t="str">
        <f>VLOOKUP(A259,[1]車輛資料9月更!A:B,2,0)</f>
        <v>AQX5010</v>
      </c>
      <c r="F259" s="32" t="s">
        <v>311</v>
      </c>
      <c r="G259" s="13">
        <v>43361</v>
      </c>
      <c r="H259" s="28">
        <v>43388</v>
      </c>
      <c r="I259" s="14"/>
      <c r="J259" s="14"/>
      <c r="K259" s="15"/>
      <c r="L259" s="15"/>
      <c r="M259" s="46">
        <v>13</v>
      </c>
      <c r="N259" s="15">
        <v>6</v>
      </c>
      <c r="O259" s="15"/>
      <c r="P259" s="15"/>
      <c r="Q259" s="15"/>
      <c r="R259" s="16" t="s">
        <v>102</v>
      </c>
      <c r="S259" s="10" t="s">
        <v>932</v>
      </c>
      <c r="T259" s="17"/>
      <c r="U259" s="18"/>
      <c r="V259" s="19" t="e">
        <f>VLOOKUP(A259,[1]工作表3!R:R,1,0)</f>
        <v>#N/A</v>
      </c>
    </row>
    <row r="260" spans="1:22" ht="16.5" customHeight="1" x14ac:dyDescent="0.25">
      <c r="A260" s="10" t="s">
        <v>933</v>
      </c>
      <c r="B260" s="10" t="s">
        <v>934</v>
      </c>
      <c r="C260" s="10" t="str">
        <f>VLOOKUP(A260,[1]車輛資料9月更!A:D,4,0)</f>
        <v>車已賣</v>
      </c>
      <c r="D260" s="11">
        <f>VLOOKUP(A260,[1]車輛資料9月更!A:F,6,0)</f>
        <v>900000000</v>
      </c>
      <c r="E260" s="10" t="str">
        <f>VLOOKUP(A260,[1]車輛資料9月更!A:B,2,0)</f>
        <v>0M25896</v>
      </c>
      <c r="F260" s="32" t="s">
        <v>311</v>
      </c>
      <c r="G260" s="13">
        <v>43361</v>
      </c>
      <c r="H260" s="28">
        <v>43388</v>
      </c>
      <c r="I260" s="14"/>
      <c r="J260" s="14"/>
      <c r="K260" s="15"/>
      <c r="L260" s="15"/>
      <c r="M260" s="46">
        <v>13</v>
      </c>
      <c r="N260" s="15">
        <v>8</v>
      </c>
      <c r="O260" s="15"/>
      <c r="P260" s="15"/>
      <c r="Q260" s="15"/>
      <c r="R260" s="16" t="s">
        <v>174</v>
      </c>
      <c r="S260" s="10" t="s">
        <v>935</v>
      </c>
      <c r="T260" s="17" t="s">
        <v>296</v>
      </c>
      <c r="U260" s="18"/>
      <c r="V260" s="19" t="e">
        <f>VLOOKUP(A260,[1]工作表3!R:R,1,0)</f>
        <v>#N/A</v>
      </c>
    </row>
    <row r="261" spans="1:22" ht="16.5" customHeight="1" x14ac:dyDescent="0.25">
      <c r="A261" s="10" t="s">
        <v>936</v>
      </c>
      <c r="B261" s="10" t="s">
        <v>937</v>
      </c>
      <c r="C261" s="10" t="str">
        <f>VLOOKUP(A261,[1]車輛資料9月更!A:D,4,0)</f>
        <v>穩穩全球整合行銷股份有限公司謝佳學</v>
      </c>
      <c r="D261" s="11">
        <f>VLOOKUP(A261,[1]車輛資料9月更!A:F,6,0)</f>
        <v>965182183</v>
      </c>
      <c r="E261" s="10" t="str">
        <f>VLOOKUP(A261,[1]車輛資料9月更!A:B,2,0)</f>
        <v>RBE9696</v>
      </c>
      <c r="F261" s="32" t="s">
        <v>311</v>
      </c>
      <c r="G261" s="13">
        <v>43361</v>
      </c>
      <c r="H261" s="28">
        <v>43388</v>
      </c>
      <c r="I261" s="14"/>
      <c r="J261" s="14"/>
      <c r="K261" s="15"/>
      <c r="L261" s="21"/>
      <c r="M261" s="46">
        <v>13</v>
      </c>
      <c r="N261" s="15">
        <v>2</v>
      </c>
      <c r="O261" s="15"/>
      <c r="P261" s="15"/>
      <c r="Q261" s="15"/>
      <c r="R261" s="16" t="s">
        <v>455</v>
      </c>
      <c r="S261" s="10" t="s">
        <v>938</v>
      </c>
      <c r="T261" s="17" t="s">
        <v>29</v>
      </c>
      <c r="U261" s="25">
        <v>43384</v>
      </c>
      <c r="V261" s="19" t="str">
        <f>VLOOKUP(A261,[1]工作表3!R:R,1,0)</f>
        <v>0R50883</v>
      </c>
    </row>
    <row r="262" spans="1:22" ht="16.5" customHeight="1" x14ac:dyDescent="0.25">
      <c r="A262" s="10" t="s">
        <v>939</v>
      </c>
      <c r="B262" s="10" t="s">
        <v>940</v>
      </c>
      <c r="C262" s="10" t="str">
        <f>VLOOKUP(A262,[1]車輛資料9月更!A:D,4,0)</f>
        <v>胡哲寧</v>
      </c>
      <c r="D262" s="11">
        <f>VLOOKUP(A262,[1]車輛資料9月更!A:F,6,0)</f>
        <v>939737789</v>
      </c>
      <c r="E262" s="10" t="str">
        <f>VLOOKUP(A262,[1]車輛資料9月更!A:B,2,0)</f>
        <v>RCC8020</v>
      </c>
      <c r="F262" s="32" t="s">
        <v>311</v>
      </c>
      <c r="G262" s="13">
        <v>43361</v>
      </c>
      <c r="H262" s="28">
        <v>43388</v>
      </c>
      <c r="I262" s="14"/>
      <c r="J262" s="14"/>
      <c r="K262" s="15"/>
      <c r="L262" s="15"/>
      <c r="M262" s="46">
        <v>13</v>
      </c>
      <c r="N262" s="15">
        <v>2</v>
      </c>
      <c r="O262" s="15"/>
      <c r="P262" s="15"/>
      <c r="Q262" s="15"/>
      <c r="R262" s="16" t="s">
        <v>166</v>
      </c>
      <c r="S262" s="10" t="s">
        <v>941</v>
      </c>
      <c r="T262" s="17" t="s">
        <v>29</v>
      </c>
      <c r="U262" s="25">
        <v>43386</v>
      </c>
      <c r="V262" s="19" t="str">
        <f>VLOOKUP(A262,[1]工作表3!R:R,1,0)</f>
        <v>LC54077</v>
      </c>
    </row>
    <row r="263" spans="1:22" ht="16.5" customHeight="1" x14ac:dyDescent="0.25">
      <c r="A263" s="10" t="s">
        <v>942</v>
      </c>
      <c r="B263" s="10" t="s">
        <v>943</v>
      </c>
      <c r="C263" s="10" t="str">
        <f>VLOOKUP(A263,[1]車輛資料9月更!A:D,4,0)</f>
        <v>車已賣</v>
      </c>
      <c r="D263" s="11">
        <f>VLOOKUP(A263,[1]車輛資料9月更!A:F,6,0)</f>
        <v>900000000</v>
      </c>
      <c r="E263" s="10" t="str">
        <f>VLOOKUP(A263,[1]車輛資料9月更!A:B,2,0)</f>
        <v>D283958</v>
      </c>
      <c r="F263" s="32" t="s">
        <v>311</v>
      </c>
      <c r="G263" s="13">
        <v>43361</v>
      </c>
      <c r="H263" s="28">
        <v>43388</v>
      </c>
      <c r="I263" s="14"/>
      <c r="J263" s="14"/>
      <c r="K263" s="15"/>
      <c r="L263" s="21"/>
      <c r="M263" s="46">
        <v>13</v>
      </c>
      <c r="N263" s="15">
        <v>8</v>
      </c>
      <c r="O263" s="15"/>
      <c r="P263" s="15"/>
      <c r="Q263" s="15"/>
      <c r="R263" s="16" t="s">
        <v>166</v>
      </c>
      <c r="S263" s="10" t="s">
        <v>944</v>
      </c>
      <c r="T263" s="17" t="s">
        <v>296</v>
      </c>
      <c r="U263" s="22"/>
      <c r="V263" s="19" t="e">
        <f>VLOOKUP(A263,[1]工作表3!R:R,1,0)</f>
        <v>#N/A</v>
      </c>
    </row>
    <row r="264" spans="1:22" ht="16.5" customHeight="1" x14ac:dyDescent="0.25">
      <c r="A264" s="10" t="s">
        <v>945</v>
      </c>
      <c r="B264" s="10" t="s">
        <v>946</v>
      </c>
      <c r="C264" s="10" t="str">
        <f>VLOOKUP(A264,[1]車輛資料9月更!A:D,4,0)</f>
        <v>任培言</v>
      </c>
      <c r="D264" s="11">
        <f>VLOOKUP(A264,[1]車輛資料9月更!A:F,6,0)</f>
        <v>922808852</v>
      </c>
      <c r="E264" s="10" t="str">
        <f>VLOOKUP(A264,[1]車輛資料9月更!A:B,2,0)</f>
        <v>AXD0210</v>
      </c>
      <c r="F264" s="32" t="s">
        <v>311</v>
      </c>
      <c r="G264" s="13">
        <v>43368</v>
      </c>
      <c r="H264" s="28">
        <v>43388</v>
      </c>
      <c r="I264" s="14"/>
      <c r="J264" s="14"/>
      <c r="K264" s="15"/>
      <c r="L264" s="15"/>
      <c r="M264" s="46">
        <v>13</v>
      </c>
      <c r="N264" s="15">
        <v>2</v>
      </c>
      <c r="O264" s="15"/>
      <c r="P264" s="15"/>
      <c r="Q264" s="15"/>
      <c r="R264" s="16" t="s">
        <v>166</v>
      </c>
      <c r="S264" s="10" t="s">
        <v>947</v>
      </c>
      <c r="T264" s="17" t="s">
        <v>29</v>
      </c>
      <c r="U264" s="25">
        <v>43358</v>
      </c>
      <c r="V264" s="19" t="e">
        <f>VLOOKUP(A264,[1]工作表3!R:R,1,0)</f>
        <v>#N/A</v>
      </c>
    </row>
    <row r="265" spans="1:22" ht="16.5" customHeight="1" x14ac:dyDescent="0.25">
      <c r="A265" s="10" t="s">
        <v>948</v>
      </c>
      <c r="B265" s="10" t="s">
        <v>949</v>
      </c>
      <c r="C265" s="10" t="str">
        <f>VLOOKUP(A265,[1]車輛資料9月更!A:D,4,0)</f>
        <v>謝佳祐</v>
      </c>
      <c r="D265" s="11">
        <f>VLOOKUP(A265,[1]車輛資料9月更!A:F,6,0)</f>
        <v>933050148</v>
      </c>
      <c r="E265" s="10" t="str">
        <f>VLOOKUP(A265,[1]車輛資料9月更!A:B,2,0)</f>
        <v>ATP5538</v>
      </c>
      <c r="F265" s="32" t="s">
        <v>311</v>
      </c>
      <c r="G265" s="13">
        <v>43368</v>
      </c>
      <c r="H265" s="28">
        <v>43388</v>
      </c>
      <c r="I265" s="14"/>
      <c r="J265" s="14"/>
      <c r="K265" s="15"/>
      <c r="L265" s="15"/>
      <c r="M265" s="46">
        <v>13</v>
      </c>
      <c r="N265" s="15">
        <v>2</v>
      </c>
      <c r="O265" s="15"/>
      <c r="P265" s="15"/>
      <c r="Q265" s="15"/>
      <c r="R265" s="16" t="s">
        <v>512</v>
      </c>
      <c r="S265" s="10" t="s">
        <v>950</v>
      </c>
      <c r="T265" s="17" t="s">
        <v>29</v>
      </c>
      <c r="U265" s="25">
        <v>43361</v>
      </c>
      <c r="V265" s="19" t="e">
        <f>VLOOKUP(A265,[1]工作表3!R:R,1,0)</f>
        <v>#N/A</v>
      </c>
    </row>
    <row r="266" spans="1:22" ht="16.5" customHeight="1" x14ac:dyDescent="0.25">
      <c r="A266" s="10" t="s">
        <v>951</v>
      </c>
      <c r="B266" s="10" t="s">
        <v>952</v>
      </c>
      <c r="C266" s="10" t="str">
        <f>VLOOKUP(A266,[1]車輛資料9月更!A:D,4,0)</f>
        <v>紘鈺股份有限公司-荃能租賃邵純仲</v>
      </c>
      <c r="D266" s="11">
        <f>VLOOKUP(A266,[1]車輛資料9月更!A:F,6,0)</f>
        <v>989751482</v>
      </c>
      <c r="E266" s="10" t="str">
        <f>VLOOKUP(A266,[1]車輛資料9月更!A:B,2,0)</f>
        <v>RCB3809</v>
      </c>
      <c r="F266" s="32" t="s">
        <v>311</v>
      </c>
      <c r="G266" s="13">
        <v>43368</v>
      </c>
      <c r="H266" s="28">
        <v>43388</v>
      </c>
      <c r="I266" s="14"/>
      <c r="J266" s="14"/>
      <c r="K266" s="15"/>
      <c r="L266" s="15"/>
      <c r="M266" s="46">
        <v>13</v>
      </c>
      <c r="N266" s="15">
        <v>4</v>
      </c>
      <c r="O266" s="15"/>
      <c r="P266" s="15"/>
      <c r="Q266" s="15"/>
      <c r="R266" s="16" t="s">
        <v>166</v>
      </c>
      <c r="S266" s="10" t="s">
        <v>953</v>
      </c>
      <c r="T266" s="17" t="s">
        <v>24</v>
      </c>
      <c r="U266" s="18"/>
      <c r="V266" s="19" t="e">
        <f>VLOOKUP(A266,[1]工作表3!R:R,1,0)</f>
        <v>#N/A</v>
      </c>
    </row>
    <row r="267" spans="1:22" x14ac:dyDescent="0.25">
      <c r="A267" s="10" t="s">
        <v>954</v>
      </c>
      <c r="B267" s="10" t="s">
        <v>955</v>
      </c>
      <c r="C267" s="10" t="str">
        <f>VLOOKUP(A267,[1]車輛資料9月更!A:D,4,0)</f>
        <v>黃婷筠</v>
      </c>
      <c r="D267" s="11">
        <f>VLOOKUP(A267,[1]車輛資料9月更!A:F,6,0)</f>
        <v>935571162</v>
      </c>
      <c r="E267" s="10" t="str">
        <f>VLOOKUP(A267,[1]車輛資料9月更!A:B,2,0)</f>
        <v>AWA1799</v>
      </c>
      <c r="F267" s="32" t="s">
        <v>386</v>
      </c>
      <c r="G267" s="13">
        <v>43368</v>
      </c>
      <c r="H267" s="28">
        <v>43388</v>
      </c>
      <c r="I267" s="14"/>
      <c r="J267" s="14"/>
      <c r="K267" s="15"/>
      <c r="L267" s="15"/>
      <c r="M267" s="46">
        <v>13</v>
      </c>
      <c r="N267" s="15">
        <v>2</v>
      </c>
      <c r="O267" s="15"/>
      <c r="P267" s="15"/>
      <c r="Q267" s="15"/>
      <c r="R267" s="16" t="s">
        <v>956</v>
      </c>
      <c r="S267" s="10" t="s">
        <v>957</v>
      </c>
      <c r="T267" s="17" t="s">
        <v>29</v>
      </c>
      <c r="U267" s="25">
        <v>43379</v>
      </c>
      <c r="V267" s="19" t="str">
        <f>VLOOKUP(A267,[1]工作表3!R:R,1,0)</f>
        <v>0V52467</v>
      </c>
    </row>
    <row r="268" spans="1:22" s="19" customFormat="1" ht="16.5" customHeight="1" x14ac:dyDescent="0.25">
      <c r="A268" s="17" t="s">
        <v>958</v>
      </c>
      <c r="B268" s="10" t="s">
        <v>959</v>
      </c>
      <c r="C268" s="10" t="str">
        <f>VLOOKUP(A268,[1]車輛資料9月更!A:D,4,0)</f>
        <v>中租汽車租賃股份有限公司余永偉</v>
      </c>
      <c r="D268" s="11">
        <f>VLOOKUP(A268,[1]車輛資料9月更!A:F,6,0)</f>
        <v>936086114</v>
      </c>
      <c r="E268" s="10" t="str">
        <f>VLOOKUP(A268,[1]車輛資料9月更!A:B,2,0)</f>
        <v>RBP3210</v>
      </c>
      <c r="F268" s="32" t="s">
        <v>311</v>
      </c>
      <c r="G268" s="13">
        <v>43368</v>
      </c>
      <c r="H268" s="28">
        <v>43388</v>
      </c>
      <c r="I268" s="31"/>
      <c r="J268" s="31"/>
      <c r="K268" s="46" t="s">
        <v>58</v>
      </c>
      <c r="L268" s="49">
        <v>43395</v>
      </c>
      <c r="M268" s="46">
        <v>13</v>
      </c>
      <c r="N268" s="46">
        <v>1</v>
      </c>
      <c r="O268" s="46"/>
      <c r="P268" s="46"/>
      <c r="Q268" s="46">
        <v>175</v>
      </c>
      <c r="R268" s="45" t="s">
        <v>455</v>
      </c>
      <c r="S268" s="17" t="s">
        <v>960</v>
      </c>
      <c r="T268" s="17" t="s">
        <v>61</v>
      </c>
      <c r="U268" s="22">
        <v>0.5625</v>
      </c>
      <c r="V268" s="19" t="e">
        <f>VLOOKUP(A268,[1]工作表3!R:R,1,0)</f>
        <v>#N/A</v>
      </c>
    </row>
    <row r="269" spans="1:22" ht="16.5" customHeight="1" x14ac:dyDescent="0.25">
      <c r="A269" s="10" t="s">
        <v>961</v>
      </c>
      <c r="B269" s="10" t="s">
        <v>962</v>
      </c>
      <c r="C269" s="10" t="str">
        <f>VLOOKUP(A269,[1]車輛資料9月更!A:D,4,0)</f>
        <v>余佩琪</v>
      </c>
      <c r="D269" s="11">
        <f>VLOOKUP(A269,[1]車輛資料9月更!A:F,6,0)</f>
        <v>931154825</v>
      </c>
      <c r="E269" s="10" t="str">
        <f>VLOOKUP(A269,[1]車輛資料9月更!A:B,2,0)</f>
        <v>ARL2326</v>
      </c>
      <c r="F269" s="32" t="s">
        <v>963</v>
      </c>
      <c r="G269" s="13">
        <v>43368</v>
      </c>
      <c r="H269" s="28">
        <v>43388</v>
      </c>
      <c r="I269" s="14"/>
      <c r="J269" s="14"/>
      <c r="K269" s="15"/>
      <c r="L269" s="15"/>
      <c r="M269" s="46">
        <v>13</v>
      </c>
      <c r="N269" s="46">
        <v>4</v>
      </c>
      <c r="O269" s="15"/>
      <c r="P269" s="15"/>
      <c r="Q269" s="15"/>
      <c r="R269" s="16" t="s">
        <v>174</v>
      </c>
      <c r="S269" s="10" t="s">
        <v>964</v>
      </c>
      <c r="T269" s="17" t="s">
        <v>24</v>
      </c>
      <c r="U269" s="24" t="s">
        <v>965</v>
      </c>
      <c r="V269" s="19" t="e">
        <f>VLOOKUP(A269,[1]工作表3!R:R,1,0)</f>
        <v>#N/A</v>
      </c>
    </row>
    <row r="270" spans="1:22" ht="16.5" customHeight="1" x14ac:dyDescent="0.25">
      <c r="A270" s="10" t="s">
        <v>966</v>
      </c>
      <c r="B270" s="10" t="s">
        <v>967</v>
      </c>
      <c r="C270" s="10" t="str">
        <f>VLOOKUP(A270,[1]車輛資料9月更!A:D,4,0)</f>
        <v>劉少川</v>
      </c>
      <c r="D270" s="11">
        <f>VLOOKUP(A270,[1]車輛資料9月更!A:F,6,0)</f>
        <v>988293499</v>
      </c>
      <c r="E270" s="10" t="str">
        <f>VLOOKUP(A270,[1]車輛資料9月更!A:B,2,0)</f>
        <v>AUW8889</v>
      </c>
      <c r="F270" s="32" t="s">
        <v>963</v>
      </c>
      <c r="G270" s="13">
        <v>43368</v>
      </c>
      <c r="H270" s="28">
        <v>43388</v>
      </c>
      <c r="I270" s="14"/>
      <c r="J270" s="14"/>
      <c r="K270" s="15"/>
      <c r="L270" s="21"/>
      <c r="M270" s="46">
        <v>13</v>
      </c>
      <c r="N270" s="46">
        <v>2</v>
      </c>
      <c r="O270" s="15"/>
      <c r="P270" s="15"/>
      <c r="Q270" s="15"/>
      <c r="R270" s="16" t="s">
        <v>968</v>
      </c>
      <c r="S270" s="10" t="s">
        <v>969</v>
      </c>
      <c r="T270" s="17" t="s">
        <v>29</v>
      </c>
      <c r="U270" s="25">
        <v>43378</v>
      </c>
      <c r="V270" s="19" t="str">
        <f>VLOOKUP(A270,[1]工作表3!R:R,1,0)</f>
        <v>G408098</v>
      </c>
    </row>
    <row r="271" spans="1:22" ht="16.5" customHeight="1" x14ac:dyDescent="0.25">
      <c r="A271" s="10" t="s">
        <v>970</v>
      </c>
      <c r="B271" s="10" t="s">
        <v>971</v>
      </c>
      <c r="C271" s="10" t="str">
        <f>VLOOKUP(A271,[1]車輛資料9月更!A:D,4,0)</f>
        <v>歐力士小客車租賃股份有限公司劉清鈞</v>
      </c>
      <c r="D271" s="11">
        <f>VLOOKUP(A271,[1]車輛資料9月更!A:F,6,0)</f>
        <v>986095233</v>
      </c>
      <c r="E271" s="10" t="str">
        <f>VLOOKUP(A271,[1]車輛資料9月更!A:B,2,0)</f>
        <v>RBQ1200</v>
      </c>
      <c r="F271" s="32" t="s">
        <v>972</v>
      </c>
      <c r="G271" s="13">
        <v>43368</v>
      </c>
      <c r="H271" s="28">
        <v>43388</v>
      </c>
      <c r="I271" s="14"/>
      <c r="J271" s="14"/>
      <c r="K271" s="15"/>
      <c r="L271" s="15"/>
      <c r="M271" s="46">
        <v>13</v>
      </c>
      <c r="N271" s="15">
        <v>3</v>
      </c>
      <c r="O271" s="15"/>
      <c r="P271" s="15"/>
      <c r="Q271" s="15"/>
      <c r="R271" s="16" t="s">
        <v>212</v>
      </c>
      <c r="S271" s="10" t="s">
        <v>973</v>
      </c>
      <c r="T271" s="17" t="s">
        <v>277</v>
      </c>
      <c r="U271" s="24" t="s">
        <v>974</v>
      </c>
      <c r="V271" s="19" t="e">
        <f>VLOOKUP(A271,[1]工作表3!R:R,1,0)</f>
        <v>#N/A</v>
      </c>
    </row>
    <row r="272" spans="1:22" ht="16.5" customHeight="1" x14ac:dyDescent="0.25">
      <c r="A272" s="10" t="s">
        <v>975</v>
      </c>
      <c r="B272" s="10" t="s">
        <v>976</v>
      </c>
      <c r="C272" s="10" t="str">
        <f>VLOOKUP(A272,[1]車輛資料9月更!A:D,4,0)</f>
        <v>嚴淑美</v>
      </c>
      <c r="D272" s="11">
        <f>VLOOKUP(A272,[1]車輛資料9月更!A:F,6,0)</f>
        <v>909308289</v>
      </c>
      <c r="E272" s="10" t="str">
        <f>VLOOKUP(A272,[1]車輛資料9月更!A:B,2,0)</f>
        <v>ANX0656</v>
      </c>
      <c r="F272" s="32" t="s">
        <v>963</v>
      </c>
      <c r="G272" s="13">
        <v>43368</v>
      </c>
      <c r="H272" s="28">
        <v>43388</v>
      </c>
      <c r="I272" s="14"/>
      <c r="J272" s="14"/>
      <c r="K272" s="15"/>
      <c r="L272" s="15"/>
      <c r="M272" s="46">
        <v>13</v>
      </c>
      <c r="N272" s="46">
        <v>2</v>
      </c>
      <c r="O272" s="15"/>
      <c r="P272" s="15"/>
      <c r="Q272" s="15"/>
      <c r="R272" s="16" t="s">
        <v>977</v>
      </c>
      <c r="S272" s="10" t="s">
        <v>978</v>
      </c>
      <c r="T272" s="17" t="s">
        <v>29</v>
      </c>
      <c r="U272" s="25">
        <v>43388</v>
      </c>
      <c r="V272" s="19" t="str">
        <f>VLOOKUP(A272,[1]工作表3!R:R,1,0)</f>
        <v>K484080</v>
      </c>
    </row>
    <row r="273" spans="1:22" ht="16.5" customHeight="1" x14ac:dyDescent="0.25">
      <c r="A273" s="10" t="s">
        <v>979</v>
      </c>
      <c r="B273" s="10" t="s">
        <v>980</v>
      </c>
      <c r="C273" s="10" t="str">
        <f>VLOOKUP(A273,[1]車輛資料9月更!A:D,4,0)</f>
        <v>黃金龍</v>
      </c>
      <c r="D273" s="11">
        <f>VLOOKUP(A273,[1]車輛資料9月更!A:F,6,0)</f>
        <v>932005828</v>
      </c>
      <c r="E273" s="10" t="str">
        <f>VLOOKUP(A273,[1]車輛資料9月更!A:B,2,0)</f>
        <v>ATC0898</v>
      </c>
      <c r="F273" s="32" t="s">
        <v>963</v>
      </c>
      <c r="G273" s="13">
        <v>43368</v>
      </c>
      <c r="H273" s="28">
        <v>43388</v>
      </c>
      <c r="I273" s="14"/>
      <c r="J273" s="14"/>
      <c r="K273" s="15"/>
      <c r="L273" s="15"/>
      <c r="M273" s="46">
        <v>13</v>
      </c>
      <c r="N273" s="15">
        <v>6</v>
      </c>
      <c r="O273" s="15"/>
      <c r="P273" s="15"/>
      <c r="Q273" s="15"/>
      <c r="R273" s="16" t="s">
        <v>166</v>
      </c>
      <c r="S273" s="10" t="s">
        <v>981</v>
      </c>
      <c r="T273" s="17" t="s">
        <v>451</v>
      </c>
      <c r="U273" s="18"/>
      <c r="V273" s="19" t="e">
        <f>VLOOKUP(A273,[1]工作表3!R:R,1,0)</f>
        <v>#N/A</v>
      </c>
    </row>
    <row r="274" spans="1:22" ht="16.5" customHeight="1" x14ac:dyDescent="0.25">
      <c r="A274" s="10" t="s">
        <v>982</v>
      </c>
      <c r="B274" s="10" t="s">
        <v>983</v>
      </c>
      <c r="C274" s="10" t="str">
        <f>VLOOKUP(A274,[1]車輛資料9月更!A:D,4,0)</f>
        <v>陳宥蓁</v>
      </c>
      <c r="D274" s="11">
        <f>VLOOKUP(A274,[1]車輛資料9月更!A:F,6,0)</f>
        <v>919916809</v>
      </c>
      <c r="E274" s="10" t="str">
        <f>VLOOKUP(A274,[1]車輛資料9月更!A:B,2,0)</f>
        <v>AXD2223</v>
      </c>
      <c r="F274" s="32" t="s">
        <v>984</v>
      </c>
      <c r="G274" s="13">
        <v>43368</v>
      </c>
      <c r="H274" s="28">
        <v>43388</v>
      </c>
      <c r="I274" s="14"/>
      <c r="J274" s="14"/>
      <c r="K274" s="15"/>
      <c r="L274" s="15"/>
      <c r="M274" s="46">
        <v>13</v>
      </c>
      <c r="N274" s="15">
        <v>2</v>
      </c>
      <c r="O274" s="15"/>
      <c r="P274" s="15"/>
      <c r="Q274" s="15"/>
      <c r="R274" s="16" t="s">
        <v>284</v>
      </c>
      <c r="S274" s="10" t="s">
        <v>985</v>
      </c>
      <c r="T274" s="17" t="s">
        <v>29</v>
      </c>
      <c r="U274" s="25">
        <v>43367</v>
      </c>
      <c r="V274" s="19" t="e">
        <f>VLOOKUP(A274,[1]工作表3!R:R,1,0)</f>
        <v>#N/A</v>
      </c>
    </row>
    <row r="275" spans="1:22" ht="16.5" customHeight="1" x14ac:dyDescent="0.25">
      <c r="A275" s="10" t="s">
        <v>986</v>
      </c>
      <c r="B275" s="10" t="s">
        <v>987</v>
      </c>
      <c r="C275" s="10" t="str">
        <f>VLOOKUP(A275,[1]車輛資料9月更!A:D,4,0)</f>
        <v>陳素月</v>
      </c>
      <c r="D275" s="11">
        <f>VLOOKUP(A275,[1]車輛資料9月更!A:F,6,0)</f>
        <v>916076698</v>
      </c>
      <c r="E275" s="10" t="str">
        <f>VLOOKUP(A275,[1]車輛資料9月更!A:B,2,0)</f>
        <v>ARG1579</v>
      </c>
      <c r="F275" s="32" t="s">
        <v>963</v>
      </c>
      <c r="G275" s="13">
        <v>43368</v>
      </c>
      <c r="H275" s="28">
        <v>43388</v>
      </c>
      <c r="I275" s="14"/>
      <c r="J275" s="14"/>
      <c r="K275" s="15"/>
      <c r="L275" s="15"/>
      <c r="M275" s="46">
        <v>13</v>
      </c>
      <c r="N275" s="15">
        <v>2</v>
      </c>
      <c r="O275" s="15"/>
      <c r="P275" s="15"/>
      <c r="Q275" s="15"/>
      <c r="R275" s="16" t="s">
        <v>174</v>
      </c>
      <c r="S275" s="10" t="s">
        <v>988</v>
      </c>
      <c r="T275" s="17" t="s">
        <v>29</v>
      </c>
      <c r="U275" s="25">
        <v>43371</v>
      </c>
      <c r="V275" s="19" t="e">
        <f>VLOOKUP(A275,[1]工作表3!R:R,1,0)</f>
        <v>#N/A</v>
      </c>
    </row>
    <row r="276" spans="1:22" s="59" customFormat="1" ht="16.5" customHeight="1" x14ac:dyDescent="0.25">
      <c r="A276" s="27" t="s">
        <v>172</v>
      </c>
      <c r="B276" s="27" t="s">
        <v>989</v>
      </c>
      <c r="C276" s="50" t="s">
        <v>990</v>
      </c>
      <c r="D276" s="51">
        <v>935256611</v>
      </c>
      <c r="E276" s="27" t="s">
        <v>991</v>
      </c>
      <c r="F276" s="52" t="s">
        <v>963</v>
      </c>
      <c r="G276" s="53">
        <v>43368</v>
      </c>
      <c r="H276" s="54">
        <v>43388</v>
      </c>
      <c r="I276" s="55">
        <v>43390</v>
      </c>
      <c r="J276" s="55"/>
      <c r="K276" s="56"/>
      <c r="L276" s="57"/>
      <c r="M276" s="56">
        <v>13</v>
      </c>
      <c r="N276" s="56">
        <v>12</v>
      </c>
      <c r="O276" s="56"/>
      <c r="P276" s="56"/>
      <c r="Q276" s="56"/>
      <c r="R276" s="50" t="s">
        <v>64</v>
      </c>
      <c r="S276" s="27" t="s">
        <v>992</v>
      </c>
      <c r="T276" s="27" t="s">
        <v>476</v>
      </c>
      <c r="U276" s="58" t="s">
        <v>993</v>
      </c>
      <c r="V276" s="59" t="e">
        <f>VLOOKUP(A276,[1]工作表3!R:R,1,0)</f>
        <v>#N/A</v>
      </c>
    </row>
    <row r="277" spans="1:22" ht="16.5" customHeight="1" x14ac:dyDescent="0.25">
      <c r="A277" s="10" t="s">
        <v>994</v>
      </c>
      <c r="B277" s="10" t="s">
        <v>995</v>
      </c>
      <c r="C277" s="10" t="str">
        <f>VLOOKUP(A277,[1]車輛資料9月更!A:D,4,0)</f>
        <v>張煦棻</v>
      </c>
      <c r="D277" s="11">
        <f>VLOOKUP(A277,[1]車輛資料9月更!A:F,6,0)</f>
        <v>935253106</v>
      </c>
      <c r="E277" s="10" t="str">
        <f>VLOOKUP(A277,[1]車輛資料9月更!A:B,2,0)</f>
        <v>ANY1288</v>
      </c>
      <c r="F277" s="32" t="s">
        <v>963</v>
      </c>
      <c r="G277" s="13">
        <v>43368</v>
      </c>
      <c r="H277" s="28">
        <v>43388</v>
      </c>
      <c r="I277" s="14"/>
      <c r="J277" s="14"/>
      <c r="K277" s="15"/>
      <c r="L277" s="21"/>
      <c r="M277" s="46">
        <v>13</v>
      </c>
      <c r="N277" s="15">
        <v>2</v>
      </c>
      <c r="O277" s="15"/>
      <c r="P277" s="15"/>
      <c r="Q277" s="15"/>
      <c r="R277" s="16" t="s">
        <v>107</v>
      </c>
      <c r="S277" s="10" t="s">
        <v>996</v>
      </c>
      <c r="T277" s="17" t="s">
        <v>29</v>
      </c>
      <c r="U277" s="25">
        <v>43368</v>
      </c>
      <c r="V277" s="19" t="e">
        <f>VLOOKUP(A277,[1]工作表3!R:R,1,0)</f>
        <v>#N/A</v>
      </c>
    </row>
    <row r="278" spans="1:22" ht="16.5" customHeight="1" x14ac:dyDescent="0.25">
      <c r="A278" s="10" t="s">
        <v>997</v>
      </c>
      <c r="B278" s="10" t="s">
        <v>998</v>
      </c>
      <c r="C278" s="10" t="str">
        <f>VLOOKUP(A278,[1]車輛資料9月更!A:D,4,0)</f>
        <v>楊美容</v>
      </c>
      <c r="D278" s="11">
        <f>VLOOKUP(A278,[1]車輛資料9月更!A:F,6,0)</f>
        <v>916908651</v>
      </c>
      <c r="E278" s="10" t="str">
        <f>VLOOKUP(A278,[1]車輛資料9月更!A:B,2,0)</f>
        <v>ARE5320</v>
      </c>
      <c r="F278" s="32" t="s">
        <v>311</v>
      </c>
      <c r="G278" s="13">
        <v>43368</v>
      </c>
      <c r="H278" s="28">
        <v>43390</v>
      </c>
      <c r="I278" s="14"/>
      <c r="J278" s="14"/>
      <c r="K278" s="15"/>
      <c r="L278" s="15"/>
      <c r="M278" s="46">
        <v>13</v>
      </c>
      <c r="N278" s="15">
        <v>2</v>
      </c>
      <c r="O278" s="15"/>
      <c r="P278" s="15"/>
      <c r="Q278" s="15"/>
      <c r="R278" s="16" t="s">
        <v>999</v>
      </c>
      <c r="S278" s="10" t="s">
        <v>1000</v>
      </c>
      <c r="T278" s="17" t="s">
        <v>29</v>
      </c>
      <c r="U278" s="25">
        <v>43373</v>
      </c>
      <c r="V278" s="19" t="str">
        <f>VLOOKUP(A278,[1]工作表3!R:R,1,0)</f>
        <v>NT25091</v>
      </c>
    </row>
    <row r="279" spans="1:22" ht="16.5" customHeight="1" x14ac:dyDescent="0.25">
      <c r="A279" s="10" t="s">
        <v>1001</v>
      </c>
      <c r="B279" s="10" t="s">
        <v>1002</v>
      </c>
      <c r="C279" s="10" t="str">
        <f>VLOOKUP(A279,[1]車輛資料9月更!A:D,4,0)</f>
        <v>郭育雅</v>
      </c>
      <c r="D279" s="11">
        <f>VLOOKUP(A279,[1]車輛資料9月更!A:F,6,0)</f>
        <v>955601629</v>
      </c>
      <c r="E279" s="10" t="str">
        <f>VLOOKUP(A279,[1]車輛資料9月更!A:B,2,0)</f>
        <v>ANX8075</v>
      </c>
      <c r="F279" s="32" t="s">
        <v>311</v>
      </c>
      <c r="G279" s="13">
        <v>43368</v>
      </c>
      <c r="H279" s="28">
        <v>43390</v>
      </c>
      <c r="I279" s="14"/>
      <c r="J279" s="14"/>
      <c r="K279" s="15"/>
      <c r="L279" s="15"/>
      <c r="M279" s="46">
        <v>13</v>
      </c>
      <c r="N279" s="15">
        <v>6</v>
      </c>
      <c r="O279" s="15"/>
      <c r="P279" s="15"/>
      <c r="Q279" s="15"/>
      <c r="R279" s="16" t="s">
        <v>174</v>
      </c>
      <c r="S279" s="10" t="s">
        <v>1003</v>
      </c>
      <c r="T279" s="17" t="s">
        <v>451</v>
      </c>
      <c r="U279" s="24" t="s">
        <v>1004</v>
      </c>
      <c r="V279" s="19" t="e">
        <f>VLOOKUP(A279,[1]工作表3!R:R,1,0)</f>
        <v>#N/A</v>
      </c>
    </row>
    <row r="280" spans="1:22" ht="16.5" customHeight="1" x14ac:dyDescent="0.25">
      <c r="A280" s="10" t="s">
        <v>293</v>
      </c>
      <c r="B280" s="10" t="s">
        <v>1005</v>
      </c>
      <c r="C280" s="10" t="str">
        <f>VLOOKUP(A280,[1]車輛資料9月更!A:D,4,0)</f>
        <v>車已賣</v>
      </c>
      <c r="D280" s="11">
        <f>VLOOKUP(A280,[1]車輛資料9月更!A:F,6,0)</f>
        <v>900000000</v>
      </c>
      <c r="E280" s="10" t="str">
        <f>VLOOKUP(A280,[1]車輛資料9月更!A:B,2,0)</f>
        <v>D987704</v>
      </c>
      <c r="F280" s="32" t="s">
        <v>311</v>
      </c>
      <c r="G280" s="13">
        <v>43368</v>
      </c>
      <c r="H280" s="28">
        <v>43390</v>
      </c>
      <c r="I280" s="14"/>
      <c r="J280" s="14"/>
      <c r="K280" s="15"/>
      <c r="L280" s="21"/>
      <c r="M280" s="46">
        <v>13</v>
      </c>
      <c r="N280" s="15">
        <v>8</v>
      </c>
      <c r="O280" s="15"/>
      <c r="P280" s="15"/>
      <c r="Q280" s="15"/>
      <c r="R280" s="16" t="s">
        <v>166</v>
      </c>
      <c r="S280" s="10" t="s">
        <v>1006</v>
      </c>
      <c r="T280" s="17" t="s">
        <v>296</v>
      </c>
      <c r="U280" s="18"/>
      <c r="V280" s="19" t="e">
        <f>VLOOKUP(A280,[1]工作表3!R:R,1,0)</f>
        <v>#N/A</v>
      </c>
    </row>
    <row r="281" spans="1:22" ht="16.5" customHeight="1" x14ac:dyDescent="0.25">
      <c r="A281" s="10" t="s">
        <v>1007</v>
      </c>
      <c r="B281" s="10" t="s">
        <v>1008</v>
      </c>
      <c r="C281" s="10" t="str">
        <f>VLOOKUP(A281,[1]車輛資料9月更!A:D,4,0)</f>
        <v>劉育如</v>
      </c>
      <c r="D281" s="11">
        <f>VLOOKUP(A281,[1]車輛資料9月更!A:F,6,0)</f>
        <v>987196133</v>
      </c>
      <c r="E281" s="10" t="str">
        <f>VLOOKUP(A281,[1]車輛資料9月更!A:B,2,0)</f>
        <v>ARL2601</v>
      </c>
      <c r="F281" s="32" t="s">
        <v>311</v>
      </c>
      <c r="G281" s="13">
        <v>43368</v>
      </c>
      <c r="H281" s="28">
        <v>43390</v>
      </c>
      <c r="I281" s="14"/>
      <c r="J281" s="14"/>
      <c r="K281" s="15"/>
      <c r="L281" s="15"/>
      <c r="M281" s="46">
        <v>13</v>
      </c>
      <c r="N281" s="15">
        <v>6</v>
      </c>
      <c r="O281" s="15"/>
      <c r="P281" s="15"/>
      <c r="Q281" s="15"/>
      <c r="R281" s="16" t="s">
        <v>661</v>
      </c>
      <c r="S281" s="10" t="s">
        <v>1009</v>
      </c>
      <c r="T281" s="17"/>
      <c r="U281" s="18"/>
      <c r="V281" s="19" t="e">
        <f>VLOOKUP(A281,[1]工作表3!R:R,1,0)</f>
        <v>#N/A</v>
      </c>
    </row>
    <row r="282" spans="1:22" ht="16.5" customHeight="1" x14ac:dyDescent="0.25">
      <c r="A282" s="10" t="s">
        <v>1010</v>
      </c>
      <c r="B282" s="10" t="s">
        <v>1011</v>
      </c>
      <c r="C282" s="10" t="str">
        <f>VLOOKUP(A282,[1]車輛資料9月更!A:D,4,0)</f>
        <v>黃淑芬</v>
      </c>
      <c r="D282" s="11">
        <f>VLOOKUP(A282,[1]車輛資料9月更!A:F,6,0)</f>
        <v>919340771</v>
      </c>
      <c r="E282" s="10" t="str">
        <f>VLOOKUP(A282,[1]車輛資料9月更!A:B,2,0)</f>
        <v>ANV6289</v>
      </c>
      <c r="F282" s="32" t="s">
        <v>311</v>
      </c>
      <c r="G282" s="13">
        <v>43368</v>
      </c>
      <c r="H282" s="28">
        <v>43390</v>
      </c>
      <c r="I282" s="14"/>
      <c r="J282" s="14"/>
      <c r="K282" s="15"/>
      <c r="L282" s="21"/>
      <c r="M282" s="46">
        <v>13</v>
      </c>
      <c r="N282" s="15">
        <v>2</v>
      </c>
      <c r="O282" s="15"/>
      <c r="P282" s="15"/>
      <c r="Q282" s="15"/>
      <c r="R282" s="16" t="s">
        <v>27</v>
      </c>
      <c r="S282" s="10" t="s">
        <v>1012</v>
      </c>
      <c r="T282" s="17" t="s">
        <v>29</v>
      </c>
      <c r="U282" s="25">
        <v>43372</v>
      </c>
      <c r="V282" s="19" t="e">
        <f>VLOOKUP(A282,[1]工作表3!R:R,1,0)</f>
        <v>#N/A</v>
      </c>
    </row>
    <row r="283" spans="1:22" ht="16.5" customHeight="1" x14ac:dyDescent="0.25">
      <c r="A283" s="10" t="s">
        <v>1013</v>
      </c>
      <c r="B283" s="10" t="s">
        <v>1014</v>
      </c>
      <c r="C283" s="10" t="str">
        <f>VLOOKUP(A283,[1]車輛資料9月更!A:D,4,0)</f>
        <v>吳宛靜</v>
      </c>
      <c r="D283" s="11">
        <f>VLOOKUP(A283,[1]車輛資料9月更!A:F,6,0)</f>
        <v>933815903</v>
      </c>
      <c r="E283" s="10" t="str">
        <f>VLOOKUP(A283,[1]車輛資料9月更!A:B,2,0)</f>
        <v>AND8096</v>
      </c>
      <c r="F283" s="32" t="s">
        <v>311</v>
      </c>
      <c r="G283" s="13">
        <v>43368</v>
      </c>
      <c r="H283" s="28">
        <v>43390</v>
      </c>
      <c r="I283" s="14"/>
      <c r="J283" s="14"/>
      <c r="K283" s="15"/>
      <c r="L283" s="15"/>
      <c r="M283" s="46">
        <v>13</v>
      </c>
      <c r="N283" s="15">
        <v>2</v>
      </c>
      <c r="O283" s="15"/>
      <c r="P283" s="15"/>
      <c r="Q283" s="15"/>
      <c r="R283" s="16" t="s">
        <v>27</v>
      </c>
      <c r="S283" s="10" t="s">
        <v>1015</v>
      </c>
      <c r="T283" s="17" t="s">
        <v>29</v>
      </c>
      <c r="U283" s="25">
        <v>43378</v>
      </c>
      <c r="V283" s="19" t="str">
        <f>VLOOKUP(A283,[1]工作表3!R:R,1,0)</f>
        <v>G367921</v>
      </c>
    </row>
    <row r="284" spans="1:22" ht="16.5" customHeight="1" x14ac:dyDescent="0.25">
      <c r="A284" s="10" t="s">
        <v>1016</v>
      </c>
      <c r="B284" s="10" t="s">
        <v>1017</v>
      </c>
      <c r="C284" s="10" t="str">
        <f>VLOOKUP(A284,[1]車輛資料9月更!A:D,4,0)</f>
        <v>倪佳筠</v>
      </c>
      <c r="D284" s="11">
        <f>VLOOKUP(A284,[1]車輛資料9月更!A:F,6,0)</f>
        <v>919294151</v>
      </c>
      <c r="E284" s="10" t="str">
        <f>VLOOKUP(A284,[1]車輛資料9月更!A:B,2,0)</f>
        <v>AXE7771</v>
      </c>
      <c r="F284" s="32" t="s">
        <v>311</v>
      </c>
      <c r="G284" s="13">
        <v>43368</v>
      </c>
      <c r="H284" s="28">
        <v>43390</v>
      </c>
      <c r="I284" s="14"/>
      <c r="J284" s="14"/>
      <c r="K284" s="15"/>
      <c r="L284" s="15"/>
      <c r="M284" s="46">
        <v>13</v>
      </c>
      <c r="N284" s="15">
        <v>2</v>
      </c>
      <c r="O284" s="15"/>
      <c r="P284" s="15"/>
      <c r="Q284" s="15"/>
      <c r="R284" s="16" t="s">
        <v>27</v>
      </c>
      <c r="S284" s="10" t="s">
        <v>1018</v>
      </c>
      <c r="T284" s="17" t="s">
        <v>29</v>
      </c>
      <c r="U284" s="25">
        <v>43365</v>
      </c>
      <c r="V284" s="19" t="e">
        <f>VLOOKUP(A284,[1]工作表3!R:R,1,0)</f>
        <v>#N/A</v>
      </c>
    </row>
    <row r="285" spans="1:22" ht="16.5" customHeight="1" x14ac:dyDescent="0.25">
      <c r="A285" s="10" t="s">
        <v>1019</v>
      </c>
      <c r="B285" s="10" t="s">
        <v>1020</v>
      </c>
      <c r="C285" s="10" t="str">
        <f>VLOOKUP(A285,[1]車輛資料9月更!A:D,4,0)</f>
        <v>趙妙真</v>
      </c>
      <c r="D285" s="11">
        <f>VLOOKUP(A285,[1]車輛資料9月更!A:F,6,0)</f>
        <v>936213003</v>
      </c>
      <c r="E285" s="10" t="str">
        <f>VLOOKUP(A285,[1]車輛資料9月更!A:B,2,0)</f>
        <v>ATS0999</v>
      </c>
      <c r="F285" s="32" t="s">
        <v>311</v>
      </c>
      <c r="G285" s="13">
        <v>43368</v>
      </c>
      <c r="H285" s="28">
        <v>43390</v>
      </c>
      <c r="I285" s="14"/>
      <c r="J285" s="14"/>
      <c r="K285" s="15"/>
      <c r="L285" s="15"/>
      <c r="M285" s="46">
        <v>13</v>
      </c>
      <c r="N285" s="15">
        <v>2</v>
      </c>
      <c r="O285" s="15"/>
      <c r="P285" s="15"/>
      <c r="Q285" s="15"/>
      <c r="R285" s="16" t="s">
        <v>27</v>
      </c>
      <c r="S285" s="10" t="s">
        <v>1021</v>
      </c>
      <c r="T285" s="17" t="s">
        <v>29</v>
      </c>
      <c r="U285" s="25">
        <v>43363</v>
      </c>
      <c r="V285" s="19" t="e">
        <f>VLOOKUP(A285,[1]工作表3!R:R,1,0)</f>
        <v>#N/A</v>
      </c>
    </row>
    <row r="286" spans="1:22" ht="16.5" customHeight="1" x14ac:dyDescent="0.25">
      <c r="A286" s="10" t="s">
        <v>1022</v>
      </c>
      <c r="B286" s="10" t="s">
        <v>1023</v>
      </c>
      <c r="C286" s="10" t="str">
        <f>VLOOKUP(A286,[1]車輛資料9月更!A:D,4,0)</f>
        <v>視覺遊戲廣告製作(限)-日盛洪雯麗</v>
      </c>
      <c r="D286" s="11">
        <f>VLOOKUP(A286,[1]車輛資料9月更!A:F,6,0)</f>
        <v>919931111</v>
      </c>
      <c r="E286" s="10" t="str">
        <f>VLOOKUP(A286,[1]車輛資料9月更!A:B,2,0)</f>
        <v>RCD5659</v>
      </c>
      <c r="F286" s="32" t="s">
        <v>311</v>
      </c>
      <c r="G286" s="13">
        <v>43368</v>
      </c>
      <c r="H286" s="28">
        <v>43390</v>
      </c>
      <c r="I286" s="14"/>
      <c r="J286" s="14"/>
      <c r="K286" s="15"/>
      <c r="L286" s="21"/>
      <c r="M286" s="46">
        <v>13</v>
      </c>
      <c r="N286" s="15">
        <v>6</v>
      </c>
      <c r="O286" s="15"/>
      <c r="P286" s="15"/>
      <c r="Q286" s="15"/>
      <c r="R286" s="16" t="s">
        <v>27</v>
      </c>
      <c r="S286" s="10" t="s">
        <v>1024</v>
      </c>
      <c r="T286" s="17"/>
      <c r="U286" s="22"/>
      <c r="V286" s="19" t="e">
        <f>VLOOKUP(A286,[1]工作表3!R:R,1,0)</f>
        <v>#N/A</v>
      </c>
    </row>
    <row r="287" spans="1:22" ht="16.5" customHeight="1" x14ac:dyDescent="0.25">
      <c r="A287" s="10" t="s">
        <v>317</v>
      </c>
      <c r="B287" s="10" t="s">
        <v>1025</v>
      </c>
      <c r="C287" s="10" t="str">
        <f>VLOOKUP(A287,[1]車輛資料9月更!A:D,4,0)</f>
        <v>陳姿君</v>
      </c>
      <c r="D287" s="11">
        <f>VLOOKUP(A287,[1]車輛資料9月更!A:F,6,0)</f>
        <v>987173976</v>
      </c>
      <c r="E287" s="10" t="str">
        <f>VLOOKUP(A287,[1]車輛資料9月更!A:B,2,0)</f>
        <v>ATH0159</v>
      </c>
      <c r="F287" s="32" t="s">
        <v>386</v>
      </c>
      <c r="G287" s="13">
        <v>43368</v>
      </c>
      <c r="H287" s="28">
        <v>43390</v>
      </c>
      <c r="I287" s="14"/>
      <c r="J287" s="14"/>
      <c r="K287" s="15"/>
      <c r="L287" s="15"/>
      <c r="M287" s="46">
        <v>13</v>
      </c>
      <c r="N287" s="15">
        <v>2</v>
      </c>
      <c r="O287" s="15"/>
      <c r="P287" s="15"/>
      <c r="Q287" s="15"/>
      <c r="R287" s="16" t="s">
        <v>27</v>
      </c>
      <c r="S287" s="10" t="s">
        <v>1026</v>
      </c>
      <c r="T287" s="17" t="s">
        <v>29</v>
      </c>
      <c r="U287" s="25">
        <v>43390</v>
      </c>
      <c r="V287" s="19" t="e">
        <f>VLOOKUP(A287,[1]工作表3!R:R,1,0)</f>
        <v>#N/A</v>
      </c>
    </row>
    <row r="288" spans="1:22" ht="16.5" customHeight="1" x14ac:dyDescent="0.25">
      <c r="A288" s="10" t="s">
        <v>1027</v>
      </c>
      <c r="B288" s="10" t="s">
        <v>1028</v>
      </c>
      <c r="C288" s="16" t="s">
        <v>1029</v>
      </c>
      <c r="D288" s="11">
        <v>972973878</v>
      </c>
      <c r="E288" s="10" t="s">
        <v>1030</v>
      </c>
      <c r="F288" s="32" t="s">
        <v>386</v>
      </c>
      <c r="G288" s="13">
        <v>43368</v>
      </c>
      <c r="H288" s="28">
        <v>43390</v>
      </c>
      <c r="I288" s="14"/>
      <c r="J288" s="14"/>
      <c r="K288" s="15"/>
      <c r="L288" s="15"/>
      <c r="M288" s="46">
        <v>13</v>
      </c>
      <c r="N288" s="15">
        <v>3</v>
      </c>
      <c r="O288" s="15"/>
      <c r="P288" s="15"/>
      <c r="Q288" s="15"/>
      <c r="R288" s="16" t="s">
        <v>587</v>
      </c>
      <c r="S288" s="10" t="s">
        <v>1031</v>
      </c>
      <c r="T288" s="17" t="s">
        <v>104</v>
      </c>
      <c r="U288" s="25">
        <v>43371</v>
      </c>
      <c r="V288" s="19" t="e">
        <f>VLOOKUP(A288,[1]工作表3!R:R,1,0)</f>
        <v>#N/A</v>
      </c>
    </row>
    <row r="289" spans="1:22" ht="16.5" customHeight="1" x14ac:dyDescent="0.25">
      <c r="A289" s="10" t="s">
        <v>1032</v>
      </c>
      <c r="B289" s="10" t="s">
        <v>1033</v>
      </c>
      <c r="C289" s="16" t="s">
        <v>1034</v>
      </c>
      <c r="D289" s="11">
        <v>920563236</v>
      </c>
      <c r="E289" s="10" t="s">
        <v>1035</v>
      </c>
      <c r="F289" s="32" t="s">
        <v>386</v>
      </c>
      <c r="G289" s="13">
        <v>43368</v>
      </c>
      <c r="H289" s="28">
        <v>43390</v>
      </c>
      <c r="I289" s="14"/>
      <c r="J289" s="14"/>
      <c r="K289" s="15"/>
      <c r="L289" s="15"/>
      <c r="M289" s="46">
        <v>13</v>
      </c>
      <c r="N289" s="15">
        <v>2</v>
      </c>
      <c r="O289" s="15"/>
      <c r="P289" s="15"/>
      <c r="Q289" s="15"/>
      <c r="R289" s="16" t="s">
        <v>212</v>
      </c>
      <c r="S289" s="10" t="s">
        <v>1036</v>
      </c>
      <c r="T289" s="17" t="s">
        <v>29</v>
      </c>
      <c r="U289" s="25">
        <v>43372</v>
      </c>
      <c r="V289" s="19" t="str">
        <f>VLOOKUP(A289,[1]工作表3!R:R,1,0)</f>
        <v>G842687</v>
      </c>
    </row>
    <row r="290" spans="1:22" ht="16.5" customHeight="1" x14ac:dyDescent="0.25">
      <c r="A290" s="10" t="s">
        <v>1037</v>
      </c>
      <c r="B290" s="10" t="s">
        <v>1038</v>
      </c>
      <c r="C290" s="10" t="str">
        <f>VLOOKUP(A290,[1]車輛資料9月更!A:D,4,0)</f>
        <v>江慶仁</v>
      </c>
      <c r="D290" s="11">
        <f>VLOOKUP(A290,[1]車輛資料9月更!A:F,6,0)</f>
        <v>933702165</v>
      </c>
      <c r="E290" s="10" t="str">
        <f>VLOOKUP(A290,[1]車輛資料9月更!A:B,2,0)</f>
        <v>ASB0758</v>
      </c>
      <c r="F290" s="32" t="s">
        <v>386</v>
      </c>
      <c r="G290" s="13">
        <v>43368</v>
      </c>
      <c r="H290" s="28">
        <v>43390</v>
      </c>
      <c r="I290" s="14"/>
      <c r="J290" s="14"/>
      <c r="K290" s="15"/>
      <c r="L290" s="15"/>
      <c r="M290" s="46">
        <v>13</v>
      </c>
      <c r="N290" s="15">
        <v>2</v>
      </c>
      <c r="O290" s="15"/>
      <c r="P290" s="15"/>
      <c r="Q290" s="15"/>
      <c r="R290" s="16" t="s">
        <v>382</v>
      </c>
      <c r="S290" s="10" t="s">
        <v>1039</v>
      </c>
      <c r="T290" s="17" t="s">
        <v>29</v>
      </c>
      <c r="U290" s="25">
        <v>43383</v>
      </c>
      <c r="V290" s="19" t="str">
        <f>VLOOKUP(A290,[1]工作表3!R:R,1,0)</f>
        <v>G369259</v>
      </c>
    </row>
    <row r="291" spans="1:22" ht="16.5" customHeight="1" x14ac:dyDescent="0.25">
      <c r="A291" s="10" t="s">
        <v>375</v>
      </c>
      <c r="B291" s="10" t="s">
        <v>1040</v>
      </c>
      <c r="C291" s="10" t="str">
        <f>VLOOKUP(A291,[1]車輛資料9月更!A:D,4,0)</f>
        <v>林培琳</v>
      </c>
      <c r="D291" s="11">
        <f>VLOOKUP(A291,[1]車輛資料9月更!A:F,6,0)</f>
        <v>939002237</v>
      </c>
      <c r="E291" s="10" t="str">
        <f>VLOOKUP(A291,[1]車輛資料9月更!A:B,2,0)</f>
        <v>AQX5808</v>
      </c>
      <c r="F291" s="32" t="s">
        <v>1041</v>
      </c>
      <c r="G291" s="13">
        <v>43368</v>
      </c>
      <c r="H291" s="28">
        <v>43390</v>
      </c>
      <c r="I291" s="14"/>
      <c r="J291" s="14"/>
      <c r="K291" s="15"/>
      <c r="L291" s="15"/>
      <c r="M291" s="46">
        <v>13</v>
      </c>
      <c r="N291" s="15">
        <v>2</v>
      </c>
      <c r="O291" s="15"/>
      <c r="P291" s="15"/>
      <c r="Q291" s="15"/>
      <c r="R291" s="16" t="s">
        <v>1042</v>
      </c>
      <c r="S291" s="10" t="s">
        <v>1043</v>
      </c>
      <c r="T291" s="17" t="s">
        <v>29</v>
      </c>
      <c r="U291" s="25">
        <v>43387</v>
      </c>
      <c r="V291" s="19" t="str">
        <f>VLOOKUP(A291,[1]工作表3!R:R,1,0)</f>
        <v>V417249</v>
      </c>
    </row>
    <row r="292" spans="1:22" ht="16.5" customHeight="1" x14ac:dyDescent="0.25">
      <c r="A292" s="10" t="s">
        <v>1044</v>
      </c>
      <c r="B292" s="10" t="s">
        <v>1045</v>
      </c>
      <c r="C292" s="10" t="str">
        <f>VLOOKUP(A292,[1]車輛資料9月更!A:D,4,0)</f>
        <v>鍾詩儼</v>
      </c>
      <c r="D292" s="11">
        <f>VLOOKUP(A292,[1]車輛資料9月更!A:F,6,0)</f>
        <v>961021200</v>
      </c>
      <c r="E292" s="10" t="str">
        <f>VLOOKUP(A292,[1]車輛資料9月更!A:B,2,0)</f>
        <v>AUP1127</v>
      </c>
      <c r="F292" s="32" t="s">
        <v>311</v>
      </c>
      <c r="G292" s="13">
        <v>43368</v>
      </c>
      <c r="H292" s="28">
        <v>43390</v>
      </c>
      <c r="I292" s="14"/>
      <c r="J292" s="14"/>
      <c r="K292" s="15"/>
      <c r="L292" s="21"/>
      <c r="M292" s="46">
        <v>13</v>
      </c>
      <c r="N292" s="15">
        <v>3</v>
      </c>
      <c r="O292" s="15"/>
      <c r="P292" s="15"/>
      <c r="Q292" s="15"/>
      <c r="R292" s="16" t="s">
        <v>661</v>
      </c>
      <c r="S292" s="10" t="s">
        <v>1046</v>
      </c>
      <c r="T292" s="17" t="s">
        <v>139</v>
      </c>
      <c r="U292" s="25">
        <v>43365</v>
      </c>
      <c r="V292" s="19" t="e">
        <f>VLOOKUP(A292,[1]工作表3!R:R,1,0)</f>
        <v>#N/A</v>
      </c>
    </row>
    <row r="293" spans="1:22" ht="16.5" customHeight="1" x14ac:dyDescent="0.25">
      <c r="A293" s="10" t="s">
        <v>1047</v>
      </c>
      <c r="B293" s="10" t="s">
        <v>1048</v>
      </c>
      <c r="C293" s="10" t="str">
        <f>VLOOKUP(A293,[1]車輛資料9月更!A:D,4,0)</f>
        <v>李慧慧</v>
      </c>
      <c r="D293" s="11">
        <f>VLOOKUP(A293,[1]車輛資料9月更!A:F,6,0)</f>
        <v>920285328</v>
      </c>
      <c r="E293" s="10" t="str">
        <f>VLOOKUP(A293,[1]車輛資料9月更!A:B,2,0)</f>
        <v>ATE3768</v>
      </c>
      <c r="F293" s="32" t="s">
        <v>311</v>
      </c>
      <c r="G293" s="13">
        <v>43368</v>
      </c>
      <c r="H293" s="28">
        <v>43390</v>
      </c>
      <c r="I293" s="14"/>
      <c r="J293" s="14"/>
      <c r="K293" s="15"/>
      <c r="L293" s="15"/>
      <c r="M293" s="46">
        <v>13</v>
      </c>
      <c r="N293" s="15">
        <v>4</v>
      </c>
      <c r="O293" s="15"/>
      <c r="P293" s="15"/>
      <c r="Q293" s="15"/>
      <c r="R293" s="16" t="s">
        <v>661</v>
      </c>
      <c r="S293" s="10" t="s">
        <v>1049</v>
      </c>
      <c r="T293" s="17" t="s">
        <v>24</v>
      </c>
      <c r="U293" s="18"/>
      <c r="V293" s="19" t="e">
        <f>VLOOKUP(A293,[1]工作表3!R:R,1,0)</f>
        <v>#N/A</v>
      </c>
    </row>
    <row r="294" spans="1:22" ht="16.5" customHeight="1" x14ac:dyDescent="0.25">
      <c r="A294" s="10" t="s">
        <v>1050</v>
      </c>
      <c r="B294" s="10" t="s">
        <v>1051</v>
      </c>
      <c r="C294" s="10" t="str">
        <f>VLOOKUP(A294,[1]車輛資料9月更!A:D,4,0)</f>
        <v>林煜暢</v>
      </c>
      <c r="D294" s="11">
        <f>VLOOKUP(A294,[1]車輛資料9月更!A:F,6,0)</f>
        <v>915651550</v>
      </c>
      <c r="E294" s="10" t="str">
        <f>VLOOKUP(A294,[1]車輛資料9月更!A:B,2,0)</f>
        <v>BMW0112</v>
      </c>
      <c r="F294" s="32" t="s">
        <v>311</v>
      </c>
      <c r="G294" s="13">
        <v>43368</v>
      </c>
      <c r="H294" s="28">
        <v>43390</v>
      </c>
      <c r="I294" s="14"/>
      <c r="J294" s="14"/>
      <c r="K294" s="15"/>
      <c r="L294" s="15"/>
      <c r="M294" s="46">
        <v>13</v>
      </c>
      <c r="N294" s="15">
        <v>2</v>
      </c>
      <c r="O294" s="15"/>
      <c r="P294" s="15"/>
      <c r="Q294" s="15"/>
      <c r="R294" s="16" t="s">
        <v>166</v>
      </c>
      <c r="S294" s="10" t="s">
        <v>1052</v>
      </c>
      <c r="T294" s="17" t="s">
        <v>29</v>
      </c>
      <c r="U294" s="25">
        <v>43381</v>
      </c>
      <c r="V294" s="19" t="str">
        <f>VLOOKUP(A294,[1]工作表3!R:R,1,0)</f>
        <v>G635050</v>
      </c>
    </row>
    <row r="295" spans="1:22" ht="16.5" customHeight="1" x14ac:dyDescent="0.25">
      <c r="A295" s="10" t="s">
        <v>1053</v>
      </c>
      <c r="B295" s="10" t="s">
        <v>1054</v>
      </c>
      <c r="C295" s="10" t="str">
        <f>VLOOKUP(A295,[1]車輛資料9月更!A:D,4,0)</f>
        <v>鼎珍饌企業社江騰雲</v>
      </c>
      <c r="D295" s="11">
        <f>VLOOKUP(A295,[1]車輛資料9月更!A:F,6,0)</f>
        <v>935531512</v>
      </c>
      <c r="E295" s="10" t="str">
        <f>VLOOKUP(A295,[1]車輛資料9月更!A:B,2,0)</f>
        <v>ATQ1217</v>
      </c>
      <c r="F295" s="32" t="s">
        <v>311</v>
      </c>
      <c r="G295" s="13">
        <v>43368</v>
      </c>
      <c r="H295" s="28">
        <v>43390</v>
      </c>
      <c r="I295" s="14"/>
      <c r="J295" s="14"/>
      <c r="K295" s="15"/>
      <c r="L295" s="15"/>
      <c r="M295" s="46">
        <v>13</v>
      </c>
      <c r="N295" s="15">
        <v>5</v>
      </c>
      <c r="O295" s="15"/>
      <c r="P295" s="15"/>
      <c r="Q295" s="15"/>
      <c r="R295" s="16" t="s">
        <v>166</v>
      </c>
      <c r="S295" s="10" t="s">
        <v>1055</v>
      </c>
      <c r="T295" s="17" t="s">
        <v>133</v>
      </c>
      <c r="U295" s="18"/>
      <c r="V295" s="19" t="e">
        <f>VLOOKUP(A295,[1]工作表3!R:R,1,0)</f>
        <v>#N/A</v>
      </c>
    </row>
    <row r="296" spans="1:22" ht="16.5" customHeight="1" x14ac:dyDescent="0.25">
      <c r="A296" s="10" t="s">
        <v>1056</v>
      </c>
      <c r="B296" s="10" t="s">
        <v>1057</v>
      </c>
      <c r="C296" s="10" t="str">
        <f>VLOOKUP(A296,[1]車輛資料9月更!A:D,4,0)</f>
        <v>明洞國際事業有限公司黃如潔</v>
      </c>
      <c r="D296" s="11">
        <f>VLOOKUP(A296,[1]車輛資料9月更!A:F,6,0)</f>
        <v>924108090</v>
      </c>
      <c r="E296" s="10" t="str">
        <f>VLOOKUP(A296,[1]車輛資料9月更!A:B,2,0)</f>
        <v>AXC8069</v>
      </c>
      <c r="F296" s="32" t="s">
        <v>311</v>
      </c>
      <c r="G296" s="13">
        <v>43368</v>
      </c>
      <c r="H296" s="28">
        <v>43390</v>
      </c>
      <c r="I296" s="14"/>
      <c r="J296" s="14"/>
      <c r="K296" s="15"/>
      <c r="L296" s="21"/>
      <c r="M296" s="46">
        <v>13</v>
      </c>
      <c r="N296" s="15">
        <v>4</v>
      </c>
      <c r="O296" s="15"/>
      <c r="P296" s="15"/>
      <c r="Q296" s="15"/>
      <c r="R296" s="16" t="s">
        <v>166</v>
      </c>
      <c r="S296" s="10" t="s">
        <v>1058</v>
      </c>
      <c r="T296" s="17" t="s">
        <v>24</v>
      </c>
      <c r="U296" s="22"/>
      <c r="V296" s="19" t="e">
        <f>VLOOKUP(A296,[1]工作表3!R:R,1,0)</f>
        <v>#N/A</v>
      </c>
    </row>
    <row r="297" spans="1:22" ht="16.5" customHeight="1" x14ac:dyDescent="0.25">
      <c r="A297" s="10" t="s">
        <v>1059</v>
      </c>
      <c r="B297" s="10" t="s">
        <v>1060</v>
      </c>
      <c r="C297" s="10" t="str">
        <f>VLOOKUP(A297,[1]車輛資料9月更!A:D,4,0)</f>
        <v>黃怡潔</v>
      </c>
      <c r="D297" s="11">
        <f>VLOOKUP(A297,[1]車輛資料9月更!A:F,6,0)</f>
        <v>939633271</v>
      </c>
      <c r="E297" s="10" t="str">
        <f>VLOOKUP(A297,[1]車輛資料9月更!A:B,2,0)</f>
        <v>ATB5906</v>
      </c>
      <c r="F297" s="32" t="s">
        <v>311</v>
      </c>
      <c r="G297" s="13">
        <v>43368</v>
      </c>
      <c r="H297" s="28">
        <v>43390</v>
      </c>
      <c r="I297" s="14"/>
      <c r="J297" s="14"/>
      <c r="K297" s="15"/>
      <c r="L297" s="15"/>
      <c r="M297" s="46">
        <v>13</v>
      </c>
      <c r="N297" s="15">
        <v>5</v>
      </c>
      <c r="O297" s="15"/>
      <c r="P297" s="15"/>
      <c r="Q297" s="15"/>
      <c r="R297" s="16" t="s">
        <v>166</v>
      </c>
      <c r="S297" s="10" t="s">
        <v>1061</v>
      </c>
      <c r="T297" s="17" t="s">
        <v>133</v>
      </c>
      <c r="U297" s="18"/>
      <c r="V297" s="19" t="e">
        <f>VLOOKUP(A297,[1]工作表3!R:R,1,0)</f>
        <v>#N/A</v>
      </c>
    </row>
    <row r="298" spans="1:22" ht="16.5" customHeight="1" x14ac:dyDescent="0.25">
      <c r="A298" s="10" t="s">
        <v>1062</v>
      </c>
      <c r="B298" s="10" t="s">
        <v>1063</v>
      </c>
      <c r="C298" s="10" t="str">
        <f>VLOOKUP(A298,[1]車輛資料9月更!A:D,4,0)</f>
        <v>邱筠景</v>
      </c>
      <c r="D298" s="11">
        <f>VLOOKUP(A298,[1]車輛資料9月更!A:F,6,0)</f>
        <v>900000000</v>
      </c>
      <c r="E298" s="10" t="str">
        <f>VLOOKUP(A298,[1]車輛資料9月更!A:B,2,0)</f>
        <v>AND8501</v>
      </c>
      <c r="F298" s="32" t="s">
        <v>311</v>
      </c>
      <c r="G298" s="13">
        <v>43368</v>
      </c>
      <c r="H298" s="28">
        <v>43390</v>
      </c>
      <c r="I298" s="14"/>
      <c r="J298" s="14"/>
      <c r="K298" s="15"/>
      <c r="L298" s="15"/>
      <c r="M298" s="46">
        <v>13</v>
      </c>
      <c r="N298" s="15">
        <v>12</v>
      </c>
      <c r="O298" s="15"/>
      <c r="P298" s="15"/>
      <c r="Q298" s="15"/>
      <c r="R298" s="16" t="s">
        <v>1064</v>
      </c>
      <c r="S298" s="10" t="s">
        <v>1065</v>
      </c>
      <c r="T298" s="17" t="s">
        <v>476</v>
      </c>
      <c r="U298" s="18" t="s">
        <v>1066</v>
      </c>
      <c r="V298" s="19" t="e">
        <f>VLOOKUP(A298,[1]工作表3!R:R,1,0)</f>
        <v>#N/A</v>
      </c>
    </row>
    <row r="299" spans="1:22" ht="16.5" customHeight="1" x14ac:dyDescent="0.25">
      <c r="A299" s="10" t="s">
        <v>1067</v>
      </c>
      <c r="B299" s="10" t="s">
        <v>1068</v>
      </c>
      <c r="C299" s="10" t="str">
        <f>VLOOKUP(A299,[1]車輛資料9月更!A:D,4,0)</f>
        <v>華鴻國際海產批發有限公司黃金福</v>
      </c>
      <c r="D299" s="11">
        <f>VLOOKUP(A299,[1]車輛資料9月更!A:F,6,0)</f>
        <v>981346591</v>
      </c>
      <c r="E299" s="10" t="str">
        <f>VLOOKUP(A299,[1]車輛資料9月更!A:B,2,0)</f>
        <v>ASF1006</v>
      </c>
      <c r="F299" s="32" t="s">
        <v>311</v>
      </c>
      <c r="G299" s="13">
        <v>43368</v>
      </c>
      <c r="H299" s="28">
        <v>43390</v>
      </c>
      <c r="I299" s="14"/>
      <c r="J299" s="14"/>
      <c r="K299" s="15"/>
      <c r="L299" s="15"/>
      <c r="M299" s="46">
        <v>13</v>
      </c>
      <c r="N299" s="15">
        <v>2</v>
      </c>
      <c r="O299" s="15"/>
      <c r="P299" s="15"/>
      <c r="Q299" s="15"/>
      <c r="R299" s="16" t="s">
        <v>174</v>
      </c>
      <c r="S299" s="10" t="s">
        <v>1069</v>
      </c>
      <c r="T299" s="17" t="s">
        <v>29</v>
      </c>
      <c r="U299" s="25">
        <v>43360</v>
      </c>
      <c r="V299" s="19" t="e">
        <f>VLOOKUP(A299,[1]工作表3!R:R,1,0)</f>
        <v>#N/A</v>
      </c>
    </row>
    <row r="300" spans="1:22" ht="16.5" customHeight="1" x14ac:dyDescent="0.25">
      <c r="A300" s="10" t="s">
        <v>1070</v>
      </c>
      <c r="B300" s="10" t="s">
        <v>1071</v>
      </c>
      <c r="C300" s="10" t="str">
        <f>VLOOKUP(A300,[1]車輛資料9月更!A:D,4,0)</f>
        <v>陳威佑</v>
      </c>
      <c r="D300" s="11">
        <f>VLOOKUP(A300,[1]車輛資料9月更!A:F,6,0)</f>
        <v>939349310</v>
      </c>
      <c r="E300" s="10" t="str">
        <f>VLOOKUP(A300,[1]車輛資料9月更!A:B,2,0)</f>
        <v>ANB6726</v>
      </c>
      <c r="F300" s="32" t="s">
        <v>311</v>
      </c>
      <c r="G300" s="13">
        <v>43368</v>
      </c>
      <c r="H300" s="28">
        <v>43390</v>
      </c>
      <c r="I300" s="14"/>
      <c r="J300" s="14"/>
      <c r="K300" s="15"/>
      <c r="L300" s="15"/>
      <c r="M300" s="46">
        <v>13</v>
      </c>
      <c r="N300" s="15">
        <v>2</v>
      </c>
      <c r="O300" s="15"/>
      <c r="P300" s="15"/>
      <c r="Q300" s="15"/>
      <c r="R300" s="16" t="s">
        <v>174</v>
      </c>
      <c r="S300" s="10" t="s">
        <v>1072</v>
      </c>
      <c r="T300" s="17" t="s">
        <v>29</v>
      </c>
      <c r="U300" s="25">
        <v>43381</v>
      </c>
      <c r="V300" s="19" t="str">
        <f>VLOOKUP(A300,[1]工作表3!R:R,1,0)</f>
        <v>V413545</v>
      </c>
    </row>
    <row r="301" spans="1:22" ht="16.5" customHeight="1" x14ac:dyDescent="0.25">
      <c r="A301" s="10" t="s">
        <v>1073</v>
      </c>
      <c r="B301" s="10" t="s">
        <v>1074</v>
      </c>
      <c r="C301" s="10" t="str">
        <f>VLOOKUP(A301,[1]車輛資料9月更!A:D,4,0)</f>
        <v>凱盛室內裝潢設計有限公司李清泉</v>
      </c>
      <c r="D301" s="11">
        <f>VLOOKUP(A301,[1]車輛資料9月更!A:F,6,0)</f>
        <v>935375409</v>
      </c>
      <c r="E301" s="10" t="str">
        <f>VLOOKUP(A301,[1]車輛資料9月更!A:B,2,0)</f>
        <v>ATL9690</v>
      </c>
      <c r="F301" s="32" t="s">
        <v>386</v>
      </c>
      <c r="G301" s="13">
        <v>43368</v>
      </c>
      <c r="H301" s="28">
        <v>43390</v>
      </c>
      <c r="I301" s="14"/>
      <c r="J301" s="14"/>
      <c r="K301" s="15"/>
      <c r="L301" s="15"/>
      <c r="M301" s="46">
        <v>13</v>
      </c>
      <c r="N301" s="15">
        <v>2</v>
      </c>
      <c r="O301" s="15"/>
      <c r="P301" s="15"/>
      <c r="Q301" s="15"/>
      <c r="R301" s="16" t="s">
        <v>212</v>
      </c>
      <c r="S301" s="10" t="s">
        <v>1075</v>
      </c>
      <c r="T301" s="17" t="s">
        <v>29</v>
      </c>
      <c r="U301" s="25">
        <v>43370</v>
      </c>
      <c r="V301" s="19" t="e">
        <f>VLOOKUP(A301,[1]工作表3!R:R,1,0)</f>
        <v>#N/A</v>
      </c>
    </row>
    <row r="302" spans="1:22" ht="16.5" customHeight="1" x14ac:dyDescent="0.25">
      <c r="A302" s="10" t="s">
        <v>1076</v>
      </c>
      <c r="B302" s="10" t="s">
        <v>1077</v>
      </c>
      <c r="C302" s="10" t="str">
        <f>VLOOKUP(A302,[1]車輛資料9月更!A:D,4,0)</f>
        <v>雷禮資訊有限公司-財盟吳娟娟</v>
      </c>
      <c r="D302" s="11">
        <f>VLOOKUP(A302,[1]車輛資料9月更!A:F,6,0)</f>
        <v>937525912</v>
      </c>
      <c r="E302" s="10" t="str">
        <f>VLOOKUP(A302,[1]車輛資料9月更!A:B,2,0)</f>
        <v>RBQ5838</v>
      </c>
      <c r="F302" s="32" t="s">
        <v>311</v>
      </c>
      <c r="G302" s="13">
        <v>43368</v>
      </c>
      <c r="H302" s="28">
        <v>43390</v>
      </c>
      <c r="I302" s="14"/>
      <c r="J302" s="14"/>
      <c r="K302" s="15"/>
      <c r="L302" s="15"/>
      <c r="M302" s="46">
        <v>13</v>
      </c>
      <c r="N302" s="15">
        <v>6</v>
      </c>
      <c r="O302" s="15"/>
      <c r="P302" s="15"/>
      <c r="Q302" s="15"/>
      <c r="R302" s="16" t="s">
        <v>166</v>
      </c>
      <c r="S302" s="10" t="s">
        <v>1078</v>
      </c>
      <c r="T302" s="17"/>
      <c r="U302" s="18"/>
      <c r="V302" s="19" t="e">
        <f>VLOOKUP(A302,[1]工作表3!R:R,1,0)</f>
        <v>#N/A</v>
      </c>
    </row>
    <row r="303" spans="1:22" ht="16.5" customHeight="1" x14ac:dyDescent="0.25">
      <c r="A303" s="10" t="s">
        <v>1079</v>
      </c>
      <c r="B303" s="10" t="s">
        <v>1080</v>
      </c>
      <c r="C303" s="10" t="str">
        <f>VLOOKUP(A303,[1]車輛資料9月更!A:D,4,0)</f>
        <v>詹士杰</v>
      </c>
      <c r="D303" s="11">
        <f>VLOOKUP(A303,[1]車輛資料9月更!A:F,6,0)</f>
        <v>989963962</v>
      </c>
      <c r="E303" s="10" t="str">
        <f>VLOOKUP(A303,[1]車輛資料9月更!A:B,2,0)</f>
        <v>BMW0067</v>
      </c>
      <c r="F303" s="32" t="s">
        <v>311</v>
      </c>
      <c r="G303" s="13">
        <v>43368</v>
      </c>
      <c r="H303" s="28">
        <v>43390</v>
      </c>
      <c r="I303" s="14"/>
      <c r="J303" s="14"/>
      <c r="K303" s="15"/>
      <c r="L303" s="21"/>
      <c r="M303" s="46">
        <v>13</v>
      </c>
      <c r="N303" s="15">
        <v>2</v>
      </c>
      <c r="O303" s="15"/>
      <c r="P303" s="15"/>
      <c r="Q303" s="15"/>
      <c r="R303" s="16" t="s">
        <v>512</v>
      </c>
      <c r="S303" s="10" t="s">
        <v>1081</v>
      </c>
      <c r="T303" s="17" t="s">
        <v>29</v>
      </c>
      <c r="U303" s="25">
        <v>43385</v>
      </c>
      <c r="V303" s="19" t="str">
        <f>VLOOKUP(A303,[1]工作表3!R:R,1,0)</f>
        <v>0P54821</v>
      </c>
    </row>
    <row r="304" spans="1:22" ht="16.5" customHeight="1" x14ac:dyDescent="0.25">
      <c r="A304" s="10" t="s">
        <v>1082</v>
      </c>
      <c r="B304" s="10" t="s">
        <v>1083</v>
      </c>
      <c r="C304" s="10" t="str">
        <f>VLOOKUP(A304,[1]車輛資料9月更!A:D,4,0)</f>
        <v>黃怡瑋</v>
      </c>
      <c r="D304" s="11">
        <f>VLOOKUP(A304,[1]車輛資料9月更!A:F,6,0)</f>
        <v>988775702</v>
      </c>
      <c r="E304" s="10" t="str">
        <f>VLOOKUP(A304,[1]車輛資料9月更!A:B,2,0)</f>
        <v>ATD5735</v>
      </c>
      <c r="F304" s="32" t="s">
        <v>386</v>
      </c>
      <c r="G304" s="13">
        <v>43368</v>
      </c>
      <c r="H304" s="28">
        <v>43390</v>
      </c>
      <c r="I304" s="14"/>
      <c r="J304" s="14"/>
      <c r="K304" s="15"/>
      <c r="L304" s="15"/>
      <c r="M304" s="46">
        <v>13</v>
      </c>
      <c r="N304" s="15">
        <v>4</v>
      </c>
      <c r="O304" s="15"/>
      <c r="P304" s="15"/>
      <c r="Q304" s="15"/>
      <c r="R304" s="16" t="s">
        <v>382</v>
      </c>
      <c r="S304" s="10" t="s">
        <v>1084</v>
      </c>
      <c r="T304" s="17" t="s">
        <v>24</v>
      </c>
      <c r="U304" s="18"/>
      <c r="V304" s="19" t="e">
        <f>VLOOKUP(A304,[1]工作表3!R:R,1,0)</f>
        <v>#N/A</v>
      </c>
    </row>
    <row r="305" spans="1:22" ht="16.5" customHeight="1" x14ac:dyDescent="0.25">
      <c r="A305" s="10" t="s">
        <v>1085</v>
      </c>
      <c r="B305" s="10" t="s">
        <v>1086</v>
      </c>
      <c r="C305" s="10" t="str">
        <f>VLOOKUP(A305,[1]車輛資料9月更!A:D,4,0)</f>
        <v>李朝仲</v>
      </c>
      <c r="D305" s="11">
        <f>VLOOKUP(A305,[1]車輛資料9月更!A:F,6,0)</f>
        <v>910264623</v>
      </c>
      <c r="E305" s="10" t="str">
        <f>VLOOKUP(A305,[1]車輛資料9月更!A:B,2,0)</f>
        <v>ATG0866</v>
      </c>
      <c r="F305" s="32" t="s">
        <v>311</v>
      </c>
      <c r="G305" s="13">
        <v>43368</v>
      </c>
      <c r="H305" s="28">
        <v>43390</v>
      </c>
      <c r="I305" s="14"/>
      <c r="J305" s="14"/>
      <c r="K305" s="15"/>
      <c r="L305" s="15"/>
      <c r="M305" s="46">
        <v>13</v>
      </c>
      <c r="N305" s="15">
        <v>2</v>
      </c>
      <c r="O305" s="15"/>
      <c r="P305" s="15"/>
      <c r="Q305" s="15"/>
      <c r="R305" s="16" t="s">
        <v>166</v>
      </c>
      <c r="S305" s="10" t="s">
        <v>1087</v>
      </c>
      <c r="T305" s="17" t="s">
        <v>29</v>
      </c>
      <c r="U305" s="25">
        <v>43367</v>
      </c>
      <c r="V305" s="19" t="e">
        <f>VLOOKUP(A305,[1]工作表3!R:R,1,0)</f>
        <v>#N/A</v>
      </c>
    </row>
    <row r="306" spans="1:22" s="19" customFormat="1" ht="16.5" customHeight="1" x14ac:dyDescent="0.25">
      <c r="A306" s="17" t="s">
        <v>1088</v>
      </c>
      <c r="B306" s="34" t="s">
        <v>1089</v>
      </c>
      <c r="C306" s="10" t="str">
        <f>VLOOKUP(A306,[1]車輛資料9月更!A:D,4,0)</f>
        <v>元禔開發股份有限公司康彰巽</v>
      </c>
      <c r="D306" s="11">
        <f>VLOOKUP(A306,[1]車輛資料9月更!A:F,6,0)</f>
        <v>935789796</v>
      </c>
      <c r="E306" s="10" t="str">
        <f>VLOOKUP(A306,[1]車輛資料9月更!A:B,2,0)</f>
        <v>RBQ5519</v>
      </c>
      <c r="F306" s="32" t="s">
        <v>311</v>
      </c>
      <c r="G306" s="13">
        <v>43368</v>
      </c>
      <c r="H306" s="28">
        <v>43390</v>
      </c>
      <c r="I306" s="35"/>
      <c r="J306" s="35"/>
      <c r="K306" s="36" t="s">
        <v>58</v>
      </c>
      <c r="L306" s="37">
        <v>43398</v>
      </c>
      <c r="M306" s="46">
        <v>13</v>
      </c>
      <c r="N306" s="36">
        <v>1</v>
      </c>
      <c r="O306" s="36"/>
      <c r="P306" s="36"/>
      <c r="Q306" s="36">
        <v>184</v>
      </c>
      <c r="R306" s="38" t="s">
        <v>174</v>
      </c>
      <c r="S306" s="34" t="s">
        <v>1090</v>
      </c>
      <c r="T306" s="17" t="s">
        <v>61</v>
      </c>
      <c r="U306" s="60"/>
      <c r="V306" s="19" t="e">
        <f>VLOOKUP(A306,[1]工作表3!R:R,1,0)</f>
        <v>#N/A</v>
      </c>
    </row>
    <row r="307" spans="1:22" ht="16.5" customHeight="1" x14ac:dyDescent="0.25">
      <c r="A307" s="10" t="s">
        <v>1091</v>
      </c>
      <c r="B307" s="34" t="s">
        <v>1092</v>
      </c>
      <c r="C307" s="10" t="str">
        <f>VLOOKUP(A307,[1]車輛資料9月更!A:D,4,0)</f>
        <v>鄭育真</v>
      </c>
      <c r="D307" s="11">
        <f>VLOOKUP(A307,[1]車輛資料9月更!A:F,6,0)</f>
        <v>988336515</v>
      </c>
      <c r="E307" s="10" t="str">
        <f>VLOOKUP(A307,[1]車輛資料9月更!A:B,2,0)</f>
        <v>ANN6558</v>
      </c>
      <c r="F307" s="32" t="s">
        <v>311</v>
      </c>
      <c r="G307" s="13">
        <v>43368</v>
      </c>
      <c r="H307" s="28"/>
      <c r="I307" s="35"/>
      <c r="J307" s="35"/>
      <c r="K307" s="36"/>
      <c r="L307" s="36"/>
      <c r="M307" s="46">
        <v>13</v>
      </c>
      <c r="N307" s="36"/>
      <c r="O307" s="36"/>
      <c r="P307" s="36"/>
      <c r="Q307" s="36"/>
      <c r="R307" s="38" t="s">
        <v>170</v>
      </c>
      <c r="S307" s="34" t="s">
        <v>1093</v>
      </c>
      <c r="T307" s="17"/>
      <c r="U307" s="18"/>
      <c r="V307" s="19" t="str">
        <f>VLOOKUP(A307,[1]工作表3!R:R,1,0)</f>
        <v>0C87891</v>
      </c>
    </row>
    <row r="308" spans="1:22" ht="16.5" customHeight="1" x14ac:dyDescent="0.25">
      <c r="A308" s="10" t="s">
        <v>1094</v>
      </c>
      <c r="B308" s="34" t="s">
        <v>1095</v>
      </c>
      <c r="C308" s="10" t="str">
        <f>VLOOKUP(A308,[1]車輛資料9月更!A:D,4,0)</f>
        <v>野椿企業股份有限公司-遠銀國際租賃(股)劉人銘</v>
      </c>
      <c r="D308" s="11">
        <f>VLOOKUP(A308,[1]車輛資料9月更!A:F,6,0)</f>
        <v>987801758</v>
      </c>
      <c r="E308" s="10" t="str">
        <f>VLOOKUP(A308,[1]車輛資料9月更!A:B,2,0)</f>
        <v>RBZ0352</v>
      </c>
      <c r="F308" s="32" t="s">
        <v>311</v>
      </c>
      <c r="G308" s="13">
        <v>43368</v>
      </c>
      <c r="H308" s="28"/>
      <c r="I308" s="35"/>
      <c r="J308" s="35"/>
      <c r="K308" s="36"/>
      <c r="L308" s="36"/>
      <c r="M308" s="46">
        <v>13</v>
      </c>
      <c r="N308" s="36"/>
      <c r="O308" s="36"/>
      <c r="P308" s="36"/>
      <c r="Q308" s="36"/>
      <c r="R308" s="38" t="s">
        <v>174</v>
      </c>
      <c r="S308" s="34" t="s">
        <v>1096</v>
      </c>
      <c r="T308" s="17"/>
      <c r="U308" s="18"/>
      <c r="V308" s="19" t="e">
        <f>VLOOKUP(A308,[1]工作表3!R:R,1,0)</f>
        <v>#N/A</v>
      </c>
    </row>
    <row r="309" spans="1:22" ht="16.5" customHeight="1" x14ac:dyDescent="0.25">
      <c r="A309" s="10" t="s">
        <v>1097</v>
      </c>
      <c r="B309" s="34" t="s">
        <v>1098</v>
      </c>
      <c r="C309" s="10" t="str">
        <f>VLOOKUP(A309,[1]車輛資料9月更!A:D,4,0)</f>
        <v>耿自強</v>
      </c>
      <c r="D309" s="11">
        <f>VLOOKUP(A309,[1]車輛資料9月更!A:F,6,0)</f>
        <v>939157583</v>
      </c>
      <c r="E309" s="10" t="str">
        <f>VLOOKUP(A309,[1]車輛資料9月更!A:B,2,0)</f>
        <v>ATQ1505</v>
      </c>
      <c r="F309" s="32" t="s">
        <v>311</v>
      </c>
      <c r="G309" s="13">
        <v>43368</v>
      </c>
      <c r="H309" s="40"/>
      <c r="I309" s="35"/>
      <c r="J309" s="35"/>
      <c r="K309" s="36" t="s">
        <v>58</v>
      </c>
      <c r="L309" s="37">
        <v>43392</v>
      </c>
      <c r="M309" s="46">
        <v>13</v>
      </c>
      <c r="N309" s="36">
        <v>1</v>
      </c>
      <c r="O309" s="36"/>
      <c r="P309" s="36"/>
      <c r="Q309" s="36"/>
      <c r="R309" s="38" t="s">
        <v>166</v>
      </c>
      <c r="S309" s="34" t="s">
        <v>1099</v>
      </c>
      <c r="T309" s="17"/>
      <c r="U309" s="18"/>
      <c r="V309" s="19" t="e">
        <f>VLOOKUP(A309,[1]工作表3!R:R,1,0)</f>
        <v>#N/A</v>
      </c>
    </row>
    <row r="310" spans="1:22" ht="16.5" customHeight="1" x14ac:dyDescent="0.25">
      <c r="A310" s="10" t="s">
        <v>1100</v>
      </c>
      <c r="B310" s="10" t="s">
        <v>1101</v>
      </c>
      <c r="C310" s="10" t="str">
        <f>VLOOKUP(A310,[1]車輛資料9月更!A:D,4,0)</f>
        <v>華開租賃股份有限公司賴健哲</v>
      </c>
      <c r="D310" s="11">
        <f>VLOOKUP(A310,[1]車輛資料9月更!A:F,6,0)</f>
        <v>913595518</v>
      </c>
      <c r="E310" s="10" t="str">
        <f>VLOOKUP(A310,[1]車輛資料9月更!A:B,2,0)</f>
        <v>RAY9398</v>
      </c>
      <c r="F310" s="32" t="s">
        <v>311</v>
      </c>
      <c r="G310" s="13">
        <v>43368</v>
      </c>
      <c r="H310" s="28"/>
      <c r="I310" s="14"/>
      <c r="J310" s="14"/>
      <c r="K310" s="15"/>
      <c r="L310" s="21"/>
      <c r="M310" s="46">
        <v>13</v>
      </c>
      <c r="N310" s="15"/>
      <c r="O310" s="15"/>
      <c r="P310" s="15"/>
      <c r="Q310" s="15"/>
      <c r="R310" s="16" t="s">
        <v>174</v>
      </c>
      <c r="S310" s="10" t="s">
        <v>1102</v>
      </c>
      <c r="T310" s="17"/>
      <c r="U310" s="22"/>
      <c r="V310" s="19" t="e">
        <f>VLOOKUP(A310,[1]工作表3!R:R,1,0)</f>
        <v>#N/A</v>
      </c>
    </row>
    <row r="311" spans="1:22" ht="16.5" customHeight="1" x14ac:dyDescent="0.25">
      <c r="A311" s="10" t="s">
        <v>1103</v>
      </c>
      <c r="B311" s="34" t="s">
        <v>1104</v>
      </c>
      <c r="C311" s="10" t="str">
        <f>VLOOKUP(A311,[1]車輛資料9月更!A:D,4,0)</f>
        <v>蔡宏昇</v>
      </c>
      <c r="D311" s="11">
        <f>VLOOKUP(A311,[1]車輛資料9月更!A:F,6,0)</f>
        <v>975500159</v>
      </c>
      <c r="E311" s="10" t="str">
        <f>VLOOKUP(A311,[1]車輛資料9月更!A:B,2,0)</f>
        <v>AXC9739</v>
      </c>
      <c r="F311" s="32" t="s">
        <v>311</v>
      </c>
      <c r="G311" s="13">
        <v>43368</v>
      </c>
      <c r="H311" s="28"/>
      <c r="I311" s="14"/>
      <c r="J311" s="14"/>
      <c r="K311" s="15"/>
      <c r="L311" s="15"/>
      <c r="M311" s="46">
        <v>13</v>
      </c>
      <c r="N311" s="15"/>
      <c r="O311" s="15"/>
      <c r="P311" s="15"/>
      <c r="Q311" s="15"/>
      <c r="R311" s="16" t="s">
        <v>166</v>
      </c>
      <c r="S311" s="10" t="s">
        <v>1105</v>
      </c>
      <c r="T311" s="17"/>
      <c r="U311" s="18"/>
      <c r="V311" s="19" t="e">
        <f>VLOOKUP(A311,[1]工作表3!R:R,1,0)</f>
        <v>#N/A</v>
      </c>
    </row>
    <row r="312" spans="1:22" ht="16.5" customHeight="1" x14ac:dyDescent="0.25">
      <c r="A312" s="10" t="s">
        <v>384</v>
      </c>
      <c r="B312" s="34" t="s">
        <v>1106</v>
      </c>
      <c r="C312" s="10" t="str">
        <f>VLOOKUP(A312,[1]車輛資料9月更!A:D,4,0)</f>
        <v>旭基科技股份有限公司胡淑虹</v>
      </c>
      <c r="D312" s="11">
        <f>VLOOKUP(A312,[1]車輛資料9月更!A:F,6,0)</f>
        <v>915389006</v>
      </c>
      <c r="E312" s="10" t="str">
        <f>VLOOKUP(A312,[1]車輛資料9月更!A:B,2,0)</f>
        <v>AMX9559</v>
      </c>
      <c r="F312" s="32" t="s">
        <v>311</v>
      </c>
      <c r="G312" s="13">
        <v>43368</v>
      </c>
      <c r="H312" s="28"/>
      <c r="I312" s="14"/>
      <c r="J312" s="14"/>
      <c r="K312" s="15"/>
      <c r="L312" s="21"/>
      <c r="M312" s="46">
        <v>13</v>
      </c>
      <c r="N312" s="15"/>
      <c r="O312" s="15"/>
      <c r="P312" s="15"/>
      <c r="Q312" s="15"/>
      <c r="R312" s="16" t="s">
        <v>174</v>
      </c>
      <c r="S312" s="10" t="s">
        <v>1107</v>
      </c>
      <c r="T312" s="17"/>
      <c r="U312" s="18"/>
      <c r="V312" s="19" t="e">
        <f>VLOOKUP(A312,[1]工作表3!R:R,1,0)</f>
        <v>#N/A</v>
      </c>
    </row>
    <row r="313" spans="1:22" ht="16.5" customHeight="1" x14ac:dyDescent="0.25">
      <c r="A313" s="10" t="s">
        <v>1108</v>
      </c>
      <c r="B313" s="34" t="s">
        <v>1109</v>
      </c>
      <c r="C313" s="10" t="str">
        <f>VLOOKUP(A313,[1]車輛資料9月更!A:D,4,0)</f>
        <v>光大企業股份有限公司柯拔希</v>
      </c>
      <c r="D313" s="11">
        <f>VLOOKUP(A313,[1]車輛資料9月更!A:F,6,0)</f>
        <v>938324747</v>
      </c>
      <c r="E313" s="10" t="str">
        <f>VLOOKUP(A313,[1]車輛資料9月更!A:B,2,0)</f>
        <v>AKN2981</v>
      </c>
      <c r="F313" s="32" t="s">
        <v>386</v>
      </c>
      <c r="G313" s="13">
        <v>43368</v>
      </c>
      <c r="H313" s="28"/>
      <c r="I313" s="14"/>
      <c r="J313" s="14"/>
      <c r="K313" s="15"/>
      <c r="L313" s="21"/>
      <c r="M313" s="46">
        <v>13</v>
      </c>
      <c r="N313" s="15"/>
      <c r="O313" s="15"/>
      <c r="P313" s="15"/>
      <c r="Q313" s="15"/>
      <c r="R313" s="16" t="s">
        <v>1110</v>
      </c>
      <c r="S313" s="10" t="s">
        <v>1111</v>
      </c>
      <c r="T313" s="17"/>
      <c r="U313" s="18"/>
      <c r="V313" s="19" t="e">
        <f>VLOOKUP(A313,[1]工作表3!R:R,1,0)</f>
        <v>#N/A</v>
      </c>
    </row>
    <row r="314" spans="1:22" ht="16.5" customHeight="1" x14ac:dyDescent="0.25">
      <c r="A314" s="10" t="s">
        <v>1112</v>
      </c>
      <c r="B314" s="34" t="s">
        <v>1113</v>
      </c>
      <c r="C314" s="10" t="str">
        <f>VLOOKUP(A314,[1]車輛資料9月更!A:D,4,0)</f>
        <v>水剌餐飲店金成杓</v>
      </c>
      <c r="D314" s="11">
        <f>VLOOKUP(A314,[1]車輛資料9月更!A:F,6,0)</f>
        <v>973087967</v>
      </c>
      <c r="E314" s="10" t="str">
        <f>VLOOKUP(A314,[1]車輛資料9月更!A:B,2,0)</f>
        <v>RCC6879</v>
      </c>
      <c r="F314" s="32" t="s">
        <v>311</v>
      </c>
      <c r="G314" s="13">
        <v>43368</v>
      </c>
      <c r="H314" s="28"/>
      <c r="I314" s="14"/>
      <c r="J314" s="14"/>
      <c r="K314" s="15"/>
      <c r="L314" s="15"/>
      <c r="M314" s="46">
        <v>13</v>
      </c>
      <c r="N314" s="15"/>
      <c r="O314" s="15"/>
      <c r="P314" s="15"/>
      <c r="Q314" s="15"/>
      <c r="R314" s="16" t="s">
        <v>166</v>
      </c>
      <c r="S314" s="10" t="s">
        <v>1114</v>
      </c>
      <c r="T314" s="17"/>
      <c r="U314" s="18"/>
      <c r="V314" s="19" t="str">
        <f>VLOOKUP(A314,[1]工作表3!R:R,1,0)</f>
        <v>0Y29486</v>
      </c>
    </row>
    <row r="315" spans="1:22" ht="16.5" customHeight="1" x14ac:dyDescent="0.25">
      <c r="A315" s="10" t="s">
        <v>1115</v>
      </c>
      <c r="B315" s="34" t="s">
        <v>1116</v>
      </c>
      <c r="C315" s="10" t="str">
        <f>VLOOKUP(A315,[1]車輛資料9月更!A:D,4,0)</f>
        <v>台林投資有限公司林金燕</v>
      </c>
      <c r="D315" s="11">
        <f>VLOOKUP(A315,[1]車輛資料9月更!A:F,6,0)</f>
        <v>932033041</v>
      </c>
      <c r="E315" s="10" t="str">
        <f>VLOOKUP(A315,[1]車輛資料9月更!A:B,2,0)</f>
        <v>AVG2913</v>
      </c>
      <c r="F315" s="32" t="s">
        <v>311</v>
      </c>
      <c r="G315" s="13">
        <v>43368</v>
      </c>
      <c r="H315" s="28"/>
      <c r="I315" s="14"/>
      <c r="J315" s="14"/>
      <c r="K315" s="15"/>
      <c r="L315" s="15"/>
      <c r="M315" s="46">
        <v>13</v>
      </c>
      <c r="N315" s="15"/>
      <c r="O315" s="15"/>
      <c r="P315" s="15"/>
      <c r="Q315" s="15"/>
      <c r="R315" s="16" t="s">
        <v>174</v>
      </c>
      <c r="S315" s="10" t="s">
        <v>1117</v>
      </c>
      <c r="T315" s="17"/>
      <c r="U315" s="18"/>
      <c r="V315" s="19" t="str">
        <f>VLOOKUP(A315,[1]工作表3!R:R,1,0)</f>
        <v>GA00065</v>
      </c>
    </row>
    <row r="316" spans="1:22" ht="16.5" customHeight="1" x14ac:dyDescent="0.25">
      <c r="A316" s="10" t="s">
        <v>309</v>
      </c>
      <c r="B316" s="34" t="s">
        <v>1118</v>
      </c>
      <c r="C316" s="10" t="str">
        <f>VLOOKUP(A316,[1]車輛資料9月更!A:D,4,0)</f>
        <v>尤文群</v>
      </c>
      <c r="D316" s="11">
        <f>VLOOKUP(A316,[1]車輛資料9月更!A:F,6,0)</f>
        <v>936169867</v>
      </c>
      <c r="E316" s="10" t="str">
        <f>VLOOKUP(A316,[1]車輛資料9月更!A:B,2,0)</f>
        <v>AXB5687</v>
      </c>
      <c r="F316" s="32" t="s">
        <v>311</v>
      </c>
      <c r="G316" s="13">
        <v>43368</v>
      </c>
      <c r="H316" s="28"/>
      <c r="I316" s="14"/>
      <c r="J316" s="14"/>
      <c r="K316" s="15"/>
      <c r="L316" s="15"/>
      <c r="M316" s="46">
        <v>13</v>
      </c>
      <c r="N316" s="15"/>
      <c r="O316" s="15"/>
      <c r="P316" s="15"/>
      <c r="Q316" s="15"/>
      <c r="R316" s="16" t="s">
        <v>166</v>
      </c>
      <c r="S316" s="10" t="s">
        <v>1119</v>
      </c>
      <c r="T316" s="17"/>
      <c r="U316" s="18"/>
      <c r="V316" s="19" t="str">
        <f>VLOOKUP(A316,[1]工作表3!R:R,1,0)</f>
        <v>0W44317</v>
      </c>
    </row>
    <row r="317" spans="1:22" ht="16.5" customHeight="1" x14ac:dyDescent="0.25">
      <c r="A317" s="10" t="s">
        <v>1120</v>
      </c>
      <c r="B317" s="34" t="s">
        <v>1121</v>
      </c>
      <c r="C317" s="10" t="str">
        <f>VLOOKUP(A317,[1]車輛資料9月更!A:D,4,0)</f>
        <v>台壽保資融股份有限公司曾鈺葳</v>
      </c>
      <c r="D317" s="11">
        <f>VLOOKUP(A317,[1]車輛資料9月更!A:F,6,0)</f>
        <v>927298932</v>
      </c>
      <c r="E317" s="10" t="str">
        <f>VLOOKUP(A317,[1]車輛資料9月更!A:B,2,0)</f>
        <v>RBC9226</v>
      </c>
      <c r="F317" s="32" t="s">
        <v>311</v>
      </c>
      <c r="G317" s="13">
        <v>43368</v>
      </c>
      <c r="H317" s="40"/>
      <c r="I317" s="35"/>
      <c r="J317" s="35"/>
      <c r="K317" s="36"/>
      <c r="L317" s="36"/>
      <c r="M317" s="46">
        <v>13</v>
      </c>
      <c r="N317" s="36"/>
      <c r="O317" s="36"/>
      <c r="P317" s="36"/>
      <c r="Q317" s="36"/>
      <c r="R317" s="38" t="s">
        <v>661</v>
      </c>
      <c r="S317" s="34" t="s">
        <v>1122</v>
      </c>
      <c r="T317" s="17"/>
      <c r="U317" s="18"/>
      <c r="V317" s="19" t="e">
        <f>VLOOKUP(A317,[1]工作表3!R:R,1,0)</f>
        <v>#N/A</v>
      </c>
    </row>
    <row r="318" spans="1:22" ht="16.5" customHeight="1" x14ac:dyDescent="0.25">
      <c r="A318" s="10" t="s">
        <v>1123</v>
      </c>
      <c r="B318" s="34" t="s">
        <v>1124</v>
      </c>
      <c r="C318" s="10" t="str">
        <f>VLOOKUP(A318,[1]車輛資料9月更!A:D,4,0)</f>
        <v>林子軒</v>
      </c>
      <c r="D318" s="11">
        <f>VLOOKUP(A318,[1]車輛資料9月更!A:F,6,0)</f>
        <v>975053303</v>
      </c>
      <c r="E318" s="10" t="str">
        <f>VLOOKUP(A318,[1]車輛資料9月更!A:B,2,0)</f>
        <v>AMX3905</v>
      </c>
      <c r="F318" s="32" t="s">
        <v>311</v>
      </c>
      <c r="G318" s="13">
        <v>43368</v>
      </c>
      <c r="H318" s="28"/>
      <c r="I318" s="14"/>
      <c r="J318" s="14"/>
      <c r="K318" s="15"/>
      <c r="L318" s="15"/>
      <c r="M318" s="46">
        <v>13</v>
      </c>
      <c r="N318" s="15"/>
      <c r="O318" s="15"/>
      <c r="P318" s="15"/>
      <c r="Q318" s="15"/>
      <c r="R318" s="16" t="s">
        <v>174</v>
      </c>
      <c r="S318" s="10" t="s">
        <v>1125</v>
      </c>
      <c r="T318" s="17"/>
      <c r="U318" s="18"/>
      <c r="V318" s="19" t="e">
        <f>VLOOKUP(A318,[1]工作表3!R:R,1,0)</f>
        <v>#N/A</v>
      </c>
    </row>
    <row r="319" spans="1:22" ht="16.5" customHeight="1" x14ac:dyDescent="0.25">
      <c r="A319" s="10" t="s">
        <v>1126</v>
      </c>
      <c r="B319" s="34" t="s">
        <v>1127</v>
      </c>
      <c r="C319" s="10" t="str">
        <f>VLOOKUP(A319,[1]車輛資料9月更!A:D,4,0)</f>
        <v>台北汽車客運(股)-財盟林鴻利</v>
      </c>
      <c r="D319" s="11">
        <f>VLOOKUP(A319,[1]車輛資料9月更!A:F,6,0)</f>
        <v>935529480</v>
      </c>
      <c r="E319" s="10" t="str">
        <f>VLOOKUP(A319,[1]車輛資料9月更!A:B,2,0)</f>
        <v>RCC3896</v>
      </c>
      <c r="F319" s="32" t="s">
        <v>311</v>
      </c>
      <c r="G319" s="13">
        <v>43368</v>
      </c>
      <c r="H319" s="28"/>
      <c r="I319" s="14"/>
      <c r="J319" s="14"/>
      <c r="K319" s="15"/>
      <c r="L319" s="21"/>
      <c r="M319" s="46">
        <v>13</v>
      </c>
      <c r="N319" s="15"/>
      <c r="O319" s="15"/>
      <c r="P319" s="15"/>
      <c r="Q319" s="15"/>
      <c r="R319" s="16" t="s">
        <v>166</v>
      </c>
      <c r="S319" s="10" t="s">
        <v>1128</v>
      </c>
      <c r="T319" s="17"/>
      <c r="U319" s="18"/>
      <c r="V319" s="19" t="e">
        <f>VLOOKUP(A319,[1]工作表3!R:R,1,0)</f>
        <v>#N/A</v>
      </c>
    </row>
    <row r="320" spans="1:22" ht="16.5" customHeight="1" x14ac:dyDescent="0.25">
      <c r="A320" s="10" t="s">
        <v>1129</v>
      </c>
      <c r="B320" s="34" t="s">
        <v>1130</v>
      </c>
      <c r="C320" s="10" t="str">
        <f>VLOOKUP(A320,[1]車輛資料9月更!A:D,4,0)</f>
        <v>柯書林</v>
      </c>
      <c r="D320" s="11">
        <f>VLOOKUP(A320,[1]車輛資料9月更!A:F,6,0)</f>
        <v>922785080</v>
      </c>
      <c r="E320" s="10" t="str">
        <f>VLOOKUP(A320,[1]車輛資料9月更!A:B,2,0)</f>
        <v>ATL2823</v>
      </c>
      <c r="F320" s="32" t="s">
        <v>311</v>
      </c>
      <c r="G320" s="13">
        <v>43368</v>
      </c>
      <c r="H320" s="28"/>
      <c r="I320" s="14"/>
      <c r="J320" s="14"/>
      <c r="K320" s="15"/>
      <c r="L320" s="21"/>
      <c r="M320" s="46">
        <v>13</v>
      </c>
      <c r="N320" s="15"/>
      <c r="O320" s="15"/>
      <c r="P320" s="15"/>
      <c r="Q320" s="15"/>
      <c r="R320" s="16" t="s">
        <v>166</v>
      </c>
      <c r="S320" s="10" t="s">
        <v>1131</v>
      </c>
      <c r="T320" s="17"/>
      <c r="U320" s="22"/>
      <c r="V320" s="19" t="e">
        <f>VLOOKUP(A320,[1]工作表3!R:R,1,0)</f>
        <v>#N/A</v>
      </c>
    </row>
    <row r="321" spans="1:22" ht="16.5" customHeight="1" x14ac:dyDescent="0.25">
      <c r="A321" s="10" t="s">
        <v>1132</v>
      </c>
      <c r="B321" s="34" t="s">
        <v>1133</v>
      </c>
      <c r="C321" s="10" t="str">
        <f>VLOOKUP(A321,[1]車輛資料9月更!A:D,4,0)</f>
        <v>郭子綺</v>
      </c>
      <c r="D321" s="11">
        <f>VLOOKUP(A321,[1]車輛資料9月更!A:F,6,0)</f>
        <v>921609209</v>
      </c>
      <c r="E321" s="10" t="str">
        <f>VLOOKUP(A321,[1]車輛資料9月更!A:B,2,0)</f>
        <v>AXC1969</v>
      </c>
      <c r="F321" s="32" t="s">
        <v>386</v>
      </c>
      <c r="G321" s="13">
        <v>43368</v>
      </c>
      <c r="H321" s="28"/>
      <c r="I321" s="14"/>
      <c r="J321" s="14"/>
      <c r="K321" s="15"/>
      <c r="L321" s="15"/>
      <c r="M321" s="46">
        <v>13</v>
      </c>
      <c r="N321" s="15"/>
      <c r="O321" s="15"/>
      <c r="P321" s="15"/>
      <c r="Q321" s="15"/>
      <c r="R321" s="16" t="s">
        <v>382</v>
      </c>
      <c r="S321" s="10" t="s">
        <v>1134</v>
      </c>
      <c r="T321" s="17"/>
      <c r="U321" s="18"/>
      <c r="V321" s="19" t="e">
        <f>VLOOKUP(A321,[1]工作表3!R:R,1,0)</f>
        <v>#N/A</v>
      </c>
    </row>
    <row r="322" spans="1:22" ht="16.5" customHeight="1" x14ac:dyDescent="0.25">
      <c r="A322" s="10" t="s">
        <v>1135</v>
      </c>
      <c r="B322" s="34" t="s">
        <v>1136</v>
      </c>
      <c r="C322" s="10" t="str">
        <f>VLOOKUP(A322,[1]車輛資料9月更!A:D,4,0)</f>
        <v>太古機械公司李明立</v>
      </c>
      <c r="D322" s="11">
        <f>VLOOKUP(A322,[1]車輛資料9月更!A:F,6,0)</f>
        <v>988300700</v>
      </c>
      <c r="E322" s="10" t="str">
        <f>VLOOKUP(A322,[1]車輛資料9月更!A:B,2,0)</f>
        <v>AMX5800</v>
      </c>
      <c r="F322" s="32" t="s">
        <v>311</v>
      </c>
      <c r="G322" s="13">
        <v>43368</v>
      </c>
      <c r="H322" s="28"/>
      <c r="I322" s="14"/>
      <c r="J322" s="14"/>
      <c r="K322" s="15"/>
      <c r="L322" s="15"/>
      <c r="M322" s="46">
        <v>13</v>
      </c>
      <c r="N322" s="15"/>
      <c r="O322" s="15"/>
      <c r="P322" s="15"/>
      <c r="Q322" s="15"/>
      <c r="R322" s="16" t="s">
        <v>208</v>
      </c>
      <c r="S322" s="10" t="s">
        <v>1137</v>
      </c>
      <c r="T322" s="17"/>
      <c r="U322" s="18"/>
      <c r="V322" s="19" t="e">
        <f>VLOOKUP(A322,[1]工作表3!R:R,1,0)</f>
        <v>#N/A</v>
      </c>
    </row>
    <row r="323" spans="1:22" ht="16.5" customHeight="1" x14ac:dyDescent="0.25">
      <c r="A323" s="10" t="s">
        <v>1138</v>
      </c>
      <c r="B323" s="34" t="s">
        <v>1139</v>
      </c>
      <c r="C323" s="10" t="str">
        <f>VLOOKUP(A323,[1]車輛資料9月更!A:D,4,0)</f>
        <v>新加坡商敦豪全球貨運物流(股)台灣分公司莫兆輝</v>
      </c>
      <c r="D323" s="11">
        <f>VLOOKUP(A323,[1]車輛資料9月更!A:F,6,0)</f>
        <v>922026867</v>
      </c>
      <c r="E323" s="10" t="str">
        <f>VLOOKUP(A323,[1]車輛資料9月更!A:B,2,0)</f>
        <v>AMX3228</v>
      </c>
      <c r="F323" s="32" t="s">
        <v>311</v>
      </c>
      <c r="G323" s="13">
        <v>43368</v>
      </c>
      <c r="H323" s="28"/>
      <c r="I323" s="14"/>
      <c r="J323" s="14"/>
      <c r="K323" s="15"/>
      <c r="L323" s="21"/>
      <c r="M323" s="46">
        <v>13</v>
      </c>
      <c r="N323" s="15"/>
      <c r="O323" s="15"/>
      <c r="P323" s="15"/>
      <c r="Q323" s="15"/>
      <c r="R323" s="16" t="s">
        <v>1140</v>
      </c>
      <c r="S323" s="10" t="s">
        <v>1141</v>
      </c>
      <c r="T323" s="17"/>
      <c r="U323" s="18"/>
      <c r="V323" s="19" t="e">
        <f>VLOOKUP(A323,[1]工作表3!R:R,1,0)</f>
        <v>#N/A</v>
      </c>
    </row>
    <row r="324" spans="1:22" ht="16.5" customHeight="1" x14ac:dyDescent="0.25">
      <c r="A324" s="10" t="s">
        <v>427</v>
      </c>
      <c r="B324" s="34" t="s">
        <v>1142</v>
      </c>
      <c r="C324" s="10" t="str">
        <f>VLOOKUP(A324,[1]車輛資料9月更!A:D,4,0)</f>
        <v>邱聿君</v>
      </c>
      <c r="D324" s="11">
        <f>VLOOKUP(A324,[1]車輛資料9月更!A:F,6,0)</f>
        <v>925573311</v>
      </c>
      <c r="E324" s="10" t="str">
        <f>VLOOKUP(A324,[1]車輛資料9月更!A:B,2,0)</f>
        <v>AXD1256</v>
      </c>
      <c r="F324" s="32" t="s">
        <v>311</v>
      </c>
      <c r="G324" s="13">
        <v>43368</v>
      </c>
      <c r="H324" s="28"/>
      <c r="I324" s="14"/>
      <c r="J324" s="14"/>
      <c r="K324" s="15" t="s">
        <v>58</v>
      </c>
      <c r="L324" s="21">
        <v>43388</v>
      </c>
      <c r="M324" s="46">
        <v>13</v>
      </c>
      <c r="N324" s="15">
        <v>1</v>
      </c>
      <c r="O324" s="15"/>
      <c r="P324" s="15"/>
      <c r="Q324" s="15">
        <v>140</v>
      </c>
      <c r="R324" s="16" t="s">
        <v>166</v>
      </c>
      <c r="S324" s="10" t="s">
        <v>1143</v>
      </c>
      <c r="T324" s="17" t="s">
        <v>61</v>
      </c>
      <c r="U324" s="18"/>
      <c r="V324" s="19" t="str">
        <f>VLOOKUP(A324,[1]工作表3!R:R,1,0)</f>
        <v>G877006</v>
      </c>
    </row>
    <row r="325" spans="1:22" ht="16.5" customHeight="1" x14ac:dyDescent="0.25">
      <c r="A325" s="10" t="s">
        <v>1144</v>
      </c>
      <c r="B325" s="34" t="s">
        <v>1145</v>
      </c>
      <c r="C325" s="10" t="str">
        <f>VLOOKUP(A325,[1]車輛資料9月更!A:D,4,0)</f>
        <v>許政誠</v>
      </c>
      <c r="D325" s="11">
        <f>VLOOKUP(A325,[1]車輛資料9月更!A:F,6,0)</f>
        <v>937022333</v>
      </c>
      <c r="E325" s="10" t="str">
        <f>VLOOKUP(A325,[1]車輛資料9月更!A:B,2,0)</f>
        <v>APD9557</v>
      </c>
      <c r="F325" s="32" t="s">
        <v>311</v>
      </c>
      <c r="G325" s="13">
        <v>43368</v>
      </c>
      <c r="H325" s="28"/>
      <c r="I325" s="14"/>
      <c r="J325" s="14"/>
      <c r="K325" s="15"/>
      <c r="L325" s="15"/>
      <c r="M325" s="46">
        <v>13</v>
      </c>
      <c r="N325" s="15"/>
      <c r="O325" s="15"/>
      <c r="P325" s="15"/>
      <c r="Q325" s="15"/>
      <c r="R325" s="16" t="s">
        <v>166</v>
      </c>
      <c r="S325" s="10" t="s">
        <v>1146</v>
      </c>
      <c r="T325" s="17"/>
      <c r="U325" s="18"/>
      <c r="V325" s="19" t="e">
        <f>VLOOKUP(A325,[1]工作表3!R:R,1,0)</f>
        <v>#N/A</v>
      </c>
    </row>
    <row r="326" spans="1:22" ht="16.5" customHeight="1" x14ac:dyDescent="0.25">
      <c r="A326" s="10" t="s">
        <v>1147</v>
      </c>
      <c r="B326" s="34" t="s">
        <v>1148</v>
      </c>
      <c r="C326" s="10" t="str">
        <f>VLOOKUP(A326,[1]車輛資料9月更!A:D,4,0)</f>
        <v>陸海股份有限公司-財盟顏瑩禎</v>
      </c>
      <c r="D326" s="11">
        <f>VLOOKUP(A326,[1]車輛資料9月更!A:F,6,0)</f>
        <v>935143664</v>
      </c>
      <c r="E326" s="10" t="str">
        <f>VLOOKUP(A326,[1]車輛資料9月更!A:B,2,0)</f>
        <v>RBS6866</v>
      </c>
      <c r="F326" s="32" t="s">
        <v>311</v>
      </c>
      <c r="G326" s="13">
        <v>43368</v>
      </c>
      <c r="H326" s="28"/>
      <c r="I326" s="14"/>
      <c r="J326" s="14"/>
      <c r="K326" s="15"/>
      <c r="L326" s="15"/>
      <c r="M326" s="46">
        <v>13</v>
      </c>
      <c r="N326" s="15"/>
      <c r="O326" s="15"/>
      <c r="P326" s="15"/>
      <c r="Q326" s="15"/>
      <c r="R326" s="16" t="s">
        <v>174</v>
      </c>
      <c r="S326" s="10" t="s">
        <v>1149</v>
      </c>
      <c r="T326" s="17"/>
      <c r="U326" s="18"/>
      <c r="V326" s="19" t="str">
        <f>VLOOKUP(A326,[1]工作表3!R:R,1,0)</f>
        <v>G714934</v>
      </c>
    </row>
    <row r="327" spans="1:22" ht="16.5" customHeight="1" x14ac:dyDescent="0.25">
      <c r="A327" s="10" t="s">
        <v>1150</v>
      </c>
      <c r="B327" s="34" t="s">
        <v>1151</v>
      </c>
      <c r="C327" s="10" t="str">
        <f>VLOOKUP(A327,[1]車輛資料9月更!A:D,4,0)</f>
        <v>朝隆電機股份有限公司李金峰</v>
      </c>
      <c r="D327" s="11">
        <f>VLOOKUP(A327,[1]車輛資料9月更!A:F,6,0)</f>
        <v>925986558</v>
      </c>
      <c r="E327" s="10" t="str">
        <f>VLOOKUP(A327,[1]車輛資料9月更!A:B,2,0)</f>
        <v>APT3298</v>
      </c>
      <c r="F327" s="32" t="s">
        <v>311</v>
      </c>
      <c r="G327" s="13">
        <v>43368</v>
      </c>
      <c r="H327" s="28"/>
      <c r="I327" s="14"/>
      <c r="J327" s="14"/>
      <c r="K327" s="15"/>
      <c r="L327" s="15"/>
      <c r="M327" s="46">
        <v>13</v>
      </c>
      <c r="N327" s="15"/>
      <c r="O327" s="15"/>
      <c r="P327" s="15"/>
      <c r="Q327" s="15"/>
      <c r="R327" s="16" t="s">
        <v>174</v>
      </c>
      <c r="S327" s="10" t="s">
        <v>1152</v>
      </c>
      <c r="T327" s="17"/>
      <c r="U327" s="18"/>
      <c r="V327" s="19" t="e">
        <f>VLOOKUP(A327,[1]工作表3!R:R,1,0)</f>
        <v>#N/A</v>
      </c>
    </row>
    <row r="328" spans="1:22" ht="16.5" customHeight="1" x14ac:dyDescent="0.25">
      <c r="A328" s="10" t="s">
        <v>1153</v>
      </c>
      <c r="B328" s="34" t="s">
        <v>1154</v>
      </c>
      <c r="C328" s="10" t="str">
        <f>VLOOKUP(A328,[1]車輛資料9月更!A:D,4,0)</f>
        <v>黃廣清</v>
      </c>
      <c r="D328" s="11">
        <f>VLOOKUP(A328,[1]車輛資料9月更!A:F,6,0)</f>
        <v>933719301</v>
      </c>
      <c r="E328" s="10" t="str">
        <f>VLOOKUP(A328,[1]車輛資料9月更!A:B,2,0)</f>
        <v>ARG9136</v>
      </c>
      <c r="F328" s="32" t="s">
        <v>311</v>
      </c>
      <c r="G328" s="13">
        <v>43368</v>
      </c>
      <c r="H328" s="28"/>
      <c r="I328" s="14"/>
      <c r="J328" s="14"/>
      <c r="K328" s="15"/>
      <c r="L328" s="21"/>
      <c r="M328" s="46">
        <v>13</v>
      </c>
      <c r="N328" s="15"/>
      <c r="O328" s="15"/>
      <c r="P328" s="15"/>
      <c r="Q328" s="15"/>
      <c r="R328" s="16" t="s">
        <v>512</v>
      </c>
      <c r="S328" s="10" t="s">
        <v>1155</v>
      </c>
      <c r="T328" s="17"/>
      <c r="U328" s="18"/>
      <c r="V328" s="19" t="e">
        <f>VLOOKUP(A328,[1]工作表3!R:R,1,0)</f>
        <v>#N/A</v>
      </c>
    </row>
    <row r="329" spans="1:22" ht="16.5" customHeight="1" x14ac:dyDescent="0.25">
      <c r="A329" s="10" t="s">
        <v>1156</v>
      </c>
      <c r="B329" s="34" t="s">
        <v>1157</v>
      </c>
      <c r="C329" s="10" t="str">
        <f>VLOOKUP(A329,[1]車輛資料9月更!A:D,4,0)</f>
        <v>蘇舜煜</v>
      </c>
      <c r="D329" s="11">
        <f>VLOOKUP(A329,[1]車輛資料9月更!A:F,6,0)</f>
        <v>913072838</v>
      </c>
      <c r="E329" s="10" t="str">
        <f>VLOOKUP(A329,[1]車輛資料9月更!A:B,2,0)</f>
        <v>APB2808</v>
      </c>
      <c r="F329" s="32" t="s">
        <v>311</v>
      </c>
      <c r="G329" s="13">
        <v>43368</v>
      </c>
      <c r="H329" s="28"/>
      <c r="I329" s="14"/>
      <c r="J329" s="14"/>
      <c r="K329" s="15"/>
      <c r="L329" s="21"/>
      <c r="M329" s="46">
        <v>13</v>
      </c>
      <c r="N329" s="15"/>
      <c r="O329" s="15"/>
      <c r="P329" s="15"/>
      <c r="Q329" s="15"/>
      <c r="R329" s="16" t="s">
        <v>512</v>
      </c>
      <c r="S329" s="10" t="s">
        <v>1158</v>
      </c>
      <c r="T329" s="17"/>
      <c r="U329" s="18"/>
      <c r="V329" s="19" t="e">
        <f>VLOOKUP(A329,[1]工作表3!R:R,1,0)</f>
        <v>#N/A</v>
      </c>
    </row>
    <row r="330" spans="1:22" ht="16.5" customHeight="1" x14ac:dyDescent="0.25">
      <c r="A330" s="10" t="s">
        <v>1159</v>
      </c>
      <c r="B330" s="34" t="s">
        <v>1160</v>
      </c>
      <c r="C330" s="10" t="str">
        <f>VLOOKUP(A330,[1]車輛資料9月更!A:D,4,0)</f>
        <v>賴佳琪</v>
      </c>
      <c r="D330" s="11">
        <f>VLOOKUP(A330,[1]車輛資料9月更!A:F,6,0)</f>
        <v>922215560</v>
      </c>
      <c r="E330" s="10" t="str">
        <f>VLOOKUP(A330,[1]車輛資料9月更!A:B,2,0)</f>
        <v>ATB2557</v>
      </c>
      <c r="F330" s="32" t="s">
        <v>311</v>
      </c>
      <c r="G330" s="13">
        <v>43368</v>
      </c>
      <c r="H330" s="28"/>
      <c r="I330" s="14"/>
      <c r="J330" s="14"/>
      <c r="K330" s="15"/>
      <c r="L330" s="15"/>
      <c r="M330" s="46">
        <v>13</v>
      </c>
      <c r="N330" s="15"/>
      <c r="O330" s="15"/>
      <c r="P330" s="15"/>
      <c r="Q330" s="15"/>
      <c r="R330" s="16" t="s">
        <v>174</v>
      </c>
      <c r="S330" s="10" t="s">
        <v>1161</v>
      </c>
      <c r="T330" s="17"/>
      <c r="U330" s="18"/>
      <c r="V330" s="19" t="e">
        <f>VLOOKUP(A330,[1]工作表3!R:R,1,0)</f>
        <v>#N/A</v>
      </c>
    </row>
    <row r="331" spans="1:22" ht="16.5" customHeight="1" x14ac:dyDescent="0.25">
      <c r="A331" s="10" t="s">
        <v>1162</v>
      </c>
      <c r="B331" s="34" t="s">
        <v>1163</v>
      </c>
      <c r="C331" s="10" t="str">
        <f>VLOOKUP(A331,[1]車輛資料9月更!A:D,4,0)</f>
        <v>鷹康科技股份有限公司-財盟小客車金大剛</v>
      </c>
      <c r="D331" s="11">
        <f>VLOOKUP(A331,[1]車輛資料9月更!A:F,6,0)</f>
        <v>958788315</v>
      </c>
      <c r="E331" s="10" t="str">
        <f>VLOOKUP(A331,[1]車輛資料9月更!A:B,2,0)</f>
        <v>AXB7791</v>
      </c>
      <c r="F331" s="32" t="s">
        <v>311</v>
      </c>
      <c r="G331" s="13">
        <v>43368</v>
      </c>
      <c r="H331" s="28"/>
      <c r="I331" s="14"/>
      <c r="J331" s="14"/>
      <c r="K331" s="15"/>
      <c r="L331" s="21"/>
      <c r="M331" s="46">
        <v>13</v>
      </c>
      <c r="N331" s="15">
        <v>5</v>
      </c>
      <c r="O331" s="15"/>
      <c r="P331" s="15"/>
      <c r="Q331" s="15"/>
      <c r="R331" s="16" t="s">
        <v>166</v>
      </c>
      <c r="S331" s="10" t="s">
        <v>1164</v>
      </c>
      <c r="T331" s="17"/>
      <c r="U331" s="18"/>
      <c r="V331" s="19" t="str">
        <f>VLOOKUP(A331,[1]工作表3!R:R,1,0)</f>
        <v>0Y28707</v>
      </c>
    </row>
    <row r="332" spans="1:22" ht="16.5" customHeight="1" x14ac:dyDescent="0.25">
      <c r="A332" s="10" t="s">
        <v>1165</v>
      </c>
      <c r="B332" s="34" t="s">
        <v>1166</v>
      </c>
      <c r="C332" s="10" t="str">
        <f>VLOOKUP(A332,[1]車輛資料9月更!A:D,4,0)</f>
        <v>謝鎰聰</v>
      </c>
      <c r="D332" s="11">
        <f>VLOOKUP(A332,[1]車輛資料9月更!A:F,6,0)</f>
        <v>939253352</v>
      </c>
      <c r="E332" s="10" t="str">
        <f>VLOOKUP(A332,[1]車輛資料9月更!A:B,2,0)</f>
        <v>AQX5297</v>
      </c>
      <c r="F332" s="32" t="s">
        <v>150</v>
      </c>
      <c r="G332" s="13">
        <v>43368</v>
      </c>
      <c r="H332" s="28">
        <v>43391</v>
      </c>
      <c r="I332" s="14"/>
      <c r="J332" s="14"/>
      <c r="K332" s="15"/>
      <c r="L332" s="21"/>
      <c r="M332" s="46">
        <v>13</v>
      </c>
      <c r="N332" s="15"/>
      <c r="O332" s="15"/>
      <c r="P332" s="15"/>
      <c r="Q332" s="15"/>
      <c r="R332" s="16" t="s">
        <v>174</v>
      </c>
      <c r="S332" s="10" t="s">
        <v>1167</v>
      </c>
      <c r="T332" s="17"/>
      <c r="U332" s="22"/>
      <c r="V332" s="19" t="e">
        <f>VLOOKUP(A332,[1]工作表3!R:R,1,0)</f>
        <v>#N/A</v>
      </c>
    </row>
    <row r="333" spans="1:22" ht="16.5" customHeight="1" x14ac:dyDescent="0.25">
      <c r="A333" s="10" t="s">
        <v>1168</v>
      </c>
      <c r="B333" s="34" t="s">
        <v>1169</v>
      </c>
      <c r="C333" s="10" t="str">
        <f>VLOOKUP(A333,[1]車輛資料9月更!A:D,4,0)</f>
        <v>台灣區默克集團-遠銀黃南傑</v>
      </c>
      <c r="D333" s="11">
        <f>VLOOKUP(A333,[1]車輛資料9月更!A:F,6,0)</f>
        <v>924026295</v>
      </c>
      <c r="E333" s="10" t="str">
        <f>VLOOKUP(A333,[1]車輛資料9月更!A:B,2,0)</f>
        <v>RBZ9557</v>
      </c>
      <c r="F333" s="32" t="s">
        <v>150</v>
      </c>
      <c r="G333" s="13">
        <v>43368</v>
      </c>
      <c r="H333" s="28">
        <v>43391</v>
      </c>
      <c r="I333" s="14"/>
      <c r="J333" s="14"/>
      <c r="K333" s="15"/>
      <c r="L333" s="21"/>
      <c r="M333" s="46">
        <v>13</v>
      </c>
      <c r="N333" s="15"/>
      <c r="O333" s="15"/>
      <c r="P333" s="15"/>
      <c r="Q333" s="15"/>
      <c r="R333" s="16" t="s">
        <v>174</v>
      </c>
      <c r="S333" s="10" t="s">
        <v>1170</v>
      </c>
      <c r="T333" s="17"/>
      <c r="U333" s="18"/>
      <c r="V333" s="19" t="str">
        <f>VLOOKUP(A333,[1]工作表3!R:R,1,0)</f>
        <v>G876606</v>
      </c>
    </row>
    <row r="334" spans="1:22" ht="16.5" customHeight="1" x14ac:dyDescent="0.25">
      <c r="A334" s="10" t="s">
        <v>1171</v>
      </c>
      <c r="B334" s="34" t="s">
        <v>1172</v>
      </c>
      <c r="C334" s="10" t="str">
        <f>VLOOKUP(A334,[1]車輛資料9月更!A:D,4,0)</f>
        <v>王昱仁</v>
      </c>
      <c r="D334" s="11">
        <f>VLOOKUP(A334,[1]車輛資料9月更!A:F,6,0)</f>
        <v>975708973</v>
      </c>
      <c r="E334" s="10" t="str">
        <f>VLOOKUP(A334,[1]車輛資料9月更!A:B,2,0)</f>
        <v>ANV2275</v>
      </c>
      <c r="F334" s="32" t="s">
        <v>150</v>
      </c>
      <c r="G334" s="13">
        <v>43368</v>
      </c>
      <c r="H334" s="28">
        <v>43391</v>
      </c>
      <c r="I334" s="14"/>
      <c r="J334" s="14"/>
      <c r="K334" s="15"/>
      <c r="L334" s="15"/>
      <c r="M334" s="46">
        <v>13</v>
      </c>
      <c r="N334" s="15"/>
      <c r="O334" s="15"/>
      <c r="P334" s="15"/>
      <c r="Q334" s="15"/>
      <c r="R334" s="16" t="s">
        <v>1140</v>
      </c>
      <c r="S334" s="10" t="s">
        <v>1173</v>
      </c>
      <c r="T334" s="17"/>
      <c r="U334" s="18"/>
      <c r="V334" s="19" t="e">
        <f>VLOOKUP(A334,[1]工作表3!R:R,1,0)</f>
        <v>#N/A</v>
      </c>
    </row>
    <row r="335" spans="1:22" ht="16.5" customHeight="1" x14ac:dyDescent="0.25">
      <c r="A335" s="10" t="s">
        <v>1174</v>
      </c>
      <c r="B335" s="34" t="s">
        <v>1175</v>
      </c>
      <c r="C335" s="10" t="str">
        <f>VLOOKUP(A335,[1]車輛資料9月更!A:D,4,0)</f>
        <v>陳建廷</v>
      </c>
      <c r="D335" s="11">
        <f>VLOOKUP(A335,[1]車輛資料9月更!A:F,6,0)</f>
        <v>986914819</v>
      </c>
      <c r="E335" s="10" t="str">
        <f>VLOOKUP(A335,[1]車輛資料9月更!A:B,2,0)</f>
        <v>ARG6305</v>
      </c>
      <c r="F335" s="32" t="s">
        <v>150</v>
      </c>
      <c r="G335" s="13">
        <v>43368</v>
      </c>
      <c r="H335" s="28">
        <v>43391</v>
      </c>
      <c r="I335" s="14"/>
      <c r="J335" s="14"/>
      <c r="K335" s="15"/>
      <c r="L335" s="15"/>
      <c r="M335" s="46">
        <v>13</v>
      </c>
      <c r="N335" s="15"/>
      <c r="O335" s="15"/>
      <c r="P335" s="15"/>
      <c r="Q335" s="15"/>
      <c r="R335" s="16" t="s">
        <v>174</v>
      </c>
      <c r="S335" s="10" t="s">
        <v>1176</v>
      </c>
      <c r="T335" s="17"/>
      <c r="U335" s="18"/>
      <c r="V335" s="19" t="e">
        <f>VLOOKUP(A335,[1]工作表3!R:R,1,0)</f>
        <v>#N/A</v>
      </c>
    </row>
    <row r="336" spans="1:22" ht="16.5" customHeight="1" x14ac:dyDescent="0.25">
      <c r="A336" s="10" t="s">
        <v>1177</v>
      </c>
      <c r="B336" s="34" t="s">
        <v>1178</v>
      </c>
      <c r="C336" s="10" t="str">
        <f>VLOOKUP(A336,[1]車輛資料9月更!A:D,4,0)</f>
        <v>龍均得企業有限公司張世欣</v>
      </c>
      <c r="D336" s="11">
        <f>VLOOKUP(A336,[1]車輛資料9月更!A:F,6,0)</f>
        <v>930839660</v>
      </c>
      <c r="E336" s="10" t="str">
        <f>VLOOKUP(A336,[1]車輛資料9月更!A:B,2,0)</f>
        <v>ANA0939</v>
      </c>
      <c r="F336" s="32" t="s">
        <v>150</v>
      </c>
      <c r="G336" s="13">
        <v>43368</v>
      </c>
      <c r="H336" s="28">
        <v>43391</v>
      </c>
      <c r="I336" s="14"/>
      <c r="J336" s="14"/>
      <c r="K336" s="15"/>
      <c r="L336" s="15"/>
      <c r="M336" s="46">
        <v>13</v>
      </c>
      <c r="N336" s="15"/>
      <c r="O336" s="15"/>
      <c r="P336" s="15"/>
      <c r="Q336" s="15"/>
      <c r="R336" s="16" t="s">
        <v>166</v>
      </c>
      <c r="S336" s="10" t="s">
        <v>1179</v>
      </c>
      <c r="T336" s="17"/>
      <c r="U336" s="18"/>
      <c r="V336" s="19" t="e">
        <f>VLOOKUP(A336,[1]工作表3!R:R,1,0)</f>
        <v>#N/A</v>
      </c>
    </row>
    <row r="337" spans="1:22" ht="16.5" customHeight="1" x14ac:dyDescent="0.25">
      <c r="A337" s="10" t="s">
        <v>1180</v>
      </c>
      <c r="B337" s="34" t="s">
        <v>1181</v>
      </c>
      <c r="C337" s="10" t="str">
        <f>VLOOKUP(A337,[1]車輛資料9月更!A:D,4,0)</f>
        <v>陳聖萍</v>
      </c>
      <c r="D337" s="11">
        <f>VLOOKUP(A337,[1]車輛資料9月更!A:F,6,0)</f>
        <v>910180767</v>
      </c>
      <c r="E337" s="10" t="str">
        <f>VLOOKUP(A337,[1]車輛資料9月更!A:B,2,0)</f>
        <v>AXD7718</v>
      </c>
      <c r="F337" s="32" t="s">
        <v>150</v>
      </c>
      <c r="G337" s="13">
        <v>43368</v>
      </c>
      <c r="H337" s="28">
        <v>43391</v>
      </c>
      <c r="I337" s="14"/>
      <c r="J337" s="14"/>
      <c r="K337" s="15"/>
      <c r="L337" s="15"/>
      <c r="M337" s="46">
        <v>13</v>
      </c>
      <c r="N337" s="15"/>
      <c r="O337" s="15"/>
      <c r="P337" s="15"/>
      <c r="Q337" s="15"/>
      <c r="R337" s="16" t="s">
        <v>166</v>
      </c>
      <c r="S337" s="10" t="s">
        <v>1182</v>
      </c>
      <c r="T337" s="17"/>
      <c r="U337" s="18"/>
      <c r="V337" s="19" t="str">
        <f>VLOOKUP(A337,[1]工作表3!R:R,1,0)</f>
        <v>7B07322</v>
      </c>
    </row>
    <row r="338" spans="1:22" ht="16.5" customHeight="1" x14ac:dyDescent="0.25">
      <c r="A338" s="10" t="s">
        <v>1183</v>
      </c>
      <c r="B338" s="34" t="s">
        <v>1184</v>
      </c>
      <c r="C338" s="10" t="str">
        <f>VLOOKUP(A338,[1]車輛資料9月更!A:D,4,0)</f>
        <v>鼎康實業(股)公司陳家緯</v>
      </c>
      <c r="D338" s="11">
        <f>VLOOKUP(A338,[1]車輛資料9月更!A:F,6,0)</f>
        <v>987465495</v>
      </c>
      <c r="E338" s="10" t="str">
        <f>VLOOKUP(A338,[1]車輛資料9月更!A:B,2,0)</f>
        <v>APK8238</v>
      </c>
      <c r="F338" s="32" t="s">
        <v>150</v>
      </c>
      <c r="G338" s="13">
        <v>43368</v>
      </c>
      <c r="H338" s="28">
        <v>43391</v>
      </c>
      <c r="I338" s="14"/>
      <c r="J338" s="14"/>
      <c r="K338" s="15"/>
      <c r="L338" s="15"/>
      <c r="M338" s="46">
        <v>13</v>
      </c>
      <c r="N338" s="15"/>
      <c r="O338" s="15"/>
      <c r="P338" s="15"/>
      <c r="Q338" s="15"/>
      <c r="R338" s="16" t="s">
        <v>1185</v>
      </c>
      <c r="S338" s="10" t="s">
        <v>1186</v>
      </c>
      <c r="T338" s="17"/>
      <c r="U338" s="18"/>
      <c r="V338" s="19" t="e">
        <f>VLOOKUP(A338,[1]工作表3!R:R,1,0)</f>
        <v>#N/A</v>
      </c>
    </row>
    <row r="339" spans="1:22" ht="16.5" customHeight="1" x14ac:dyDescent="0.25">
      <c r="A339" s="10" t="s">
        <v>1187</v>
      </c>
      <c r="B339" s="34" t="s">
        <v>1188</v>
      </c>
      <c r="C339" s="10" t="str">
        <f>VLOOKUP(A339,[1]車輛資料9月更!A:D,4,0)</f>
        <v>葉鼎勳</v>
      </c>
      <c r="D339" s="11">
        <f>VLOOKUP(A339,[1]車輛資料9月更!A:F,6,0)</f>
        <v>955252009</v>
      </c>
      <c r="E339" s="10" t="str">
        <f>VLOOKUP(A339,[1]車輛資料9月更!A:B,2,0)</f>
        <v>ATD1778</v>
      </c>
      <c r="F339" s="32" t="s">
        <v>150</v>
      </c>
      <c r="G339" s="13">
        <v>43368</v>
      </c>
      <c r="H339" s="28">
        <v>43391</v>
      </c>
      <c r="I339" s="14"/>
      <c r="J339" s="14"/>
      <c r="K339" s="15"/>
      <c r="L339" s="15"/>
      <c r="M339" s="46">
        <v>13</v>
      </c>
      <c r="N339" s="15"/>
      <c r="O339" s="15"/>
      <c r="P339" s="15"/>
      <c r="Q339" s="15"/>
      <c r="R339" s="16" t="s">
        <v>1189</v>
      </c>
      <c r="S339" s="10" t="s">
        <v>1190</v>
      </c>
      <c r="T339" s="17"/>
      <c r="U339" s="18"/>
      <c r="V339" s="19" t="e">
        <f>VLOOKUP(A339,[1]工作表3!R:R,1,0)</f>
        <v>#N/A</v>
      </c>
    </row>
    <row r="340" spans="1:22" ht="16.5" customHeight="1" x14ac:dyDescent="0.25">
      <c r="A340" s="10" t="s">
        <v>1191</v>
      </c>
      <c r="B340" s="34" t="s">
        <v>1192</v>
      </c>
      <c r="C340" s="10" t="str">
        <f>VLOOKUP(A340,[1]車輛資料9月更!A:D,4,0)</f>
        <v>富邦證券投資信託(股)-和運租車姜大衛(業務)</v>
      </c>
      <c r="D340" s="11">
        <f>VLOOKUP(A340,[1]車輛資料9月更!A:F,6,0)</f>
        <v>912800300</v>
      </c>
      <c r="E340" s="10" t="str">
        <f>VLOOKUP(A340,[1]車輛資料9月更!A:B,2,0)</f>
        <v>RBQ6262</v>
      </c>
      <c r="F340" s="32" t="s">
        <v>150</v>
      </c>
      <c r="G340" s="13">
        <v>43368</v>
      </c>
      <c r="H340" s="28">
        <v>43391</v>
      </c>
      <c r="I340" s="14"/>
      <c r="J340" s="14"/>
      <c r="K340" s="15"/>
      <c r="L340" s="15"/>
      <c r="M340" s="46">
        <v>13</v>
      </c>
      <c r="N340" s="15"/>
      <c r="O340" s="15"/>
      <c r="P340" s="15"/>
      <c r="Q340" s="15"/>
      <c r="R340" s="16" t="s">
        <v>580</v>
      </c>
      <c r="S340" s="10" t="s">
        <v>1193</v>
      </c>
      <c r="T340" s="17"/>
      <c r="U340" s="18"/>
      <c r="V340" s="19" t="str">
        <f>VLOOKUP(A340,[1]工作表3!R:R,1,0)</f>
        <v>G921407</v>
      </c>
    </row>
    <row r="341" spans="1:22" ht="16.5" customHeight="1" x14ac:dyDescent="0.25">
      <c r="A341" s="10" t="s">
        <v>1194</v>
      </c>
      <c r="B341" s="34" t="s">
        <v>1195</v>
      </c>
      <c r="C341" s="10" t="str">
        <f>VLOOKUP(A341,[1]車輛資料9月更!A:D,4,0)</f>
        <v>湯振楠</v>
      </c>
      <c r="D341" s="11">
        <f>VLOOKUP(A341,[1]車輛資料9月更!A:F,6,0)</f>
        <v>928502956</v>
      </c>
      <c r="E341" s="10" t="str">
        <f>VLOOKUP(A341,[1]車輛資料9月更!A:B,2,0)</f>
        <v>ANU2693</v>
      </c>
      <c r="F341" s="32" t="s">
        <v>146</v>
      </c>
      <c r="G341" s="13">
        <v>43368</v>
      </c>
      <c r="H341" s="28">
        <v>43391</v>
      </c>
      <c r="I341" s="14"/>
      <c r="J341" s="14"/>
      <c r="K341" s="15"/>
      <c r="L341" s="15"/>
      <c r="M341" s="46">
        <v>13</v>
      </c>
      <c r="N341" s="15"/>
      <c r="O341" s="15"/>
      <c r="P341" s="15"/>
      <c r="Q341" s="15"/>
      <c r="R341" s="16" t="s">
        <v>64</v>
      </c>
      <c r="S341" s="10" t="s">
        <v>1196</v>
      </c>
      <c r="T341" s="17"/>
      <c r="U341" s="18"/>
      <c r="V341" s="19" t="str">
        <f>VLOOKUP(A341,[1]工作表3!R:R,1,0)</f>
        <v>K452858</v>
      </c>
    </row>
    <row r="342" spans="1:22" ht="16.5" customHeight="1" x14ac:dyDescent="0.25">
      <c r="A342" s="10" t="s">
        <v>1197</v>
      </c>
      <c r="B342" s="34" t="s">
        <v>1198</v>
      </c>
      <c r="C342" s="10" t="str">
        <f>VLOOKUP(A342,[1]車輛資料9月更!A:D,4,0)</f>
        <v>左昭德</v>
      </c>
      <c r="D342" s="11">
        <f>VLOOKUP(A342,[1]車輛資料9月更!A:F,6,0)</f>
        <v>988111218</v>
      </c>
      <c r="E342" s="10" t="str">
        <f>VLOOKUP(A342,[1]車輛資料9月更!A:B,2,0)</f>
        <v>ARF7966</v>
      </c>
      <c r="F342" s="32" t="s">
        <v>146</v>
      </c>
      <c r="G342" s="13">
        <v>43368</v>
      </c>
      <c r="H342" s="28">
        <v>43391</v>
      </c>
      <c r="I342" s="14"/>
      <c r="J342" s="14"/>
      <c r="K342" s="15"/>
      <c r="L342" s="21"/>
      <c r="M342" s="46">
        <v>13</v>
      </c>
      <c r="N342" s="15"/>
      <c r="O342" s="15"/>
      <c r="P342" s="15"/>
      <c r="Q342" s="15"/>
      <c r="R342" s="16" t="s">
        <v>587</v>
      </c>
      <c r="S342" s="10" t="s">
        <v>1199</v>
      </c>
      <c r="T342" s="17"/>
      <c r="U342" s="18"/>
      <c r="V342" s="19" t="e">
        <f>VLOOKUP(A342,[1]工作表3!R:R,1,0)</f>
        <v>#N/A</v>
      </c>
    </row>
    <row r="343" spans="1:22" ht="16.5" customHeight="1" x14ac:dyDescent="0.25">
      <c r="A343" s="10" t="s">
        <v>1200</v>
      </c>
      <c r="B343" s="10" t="s">
        <v>1201</v>
      </c>
      <c r="C343" s="10" t="str">
        <f>VLOOKUP(A343,[1]車輛資料9月更!A:D,4,0)</f>
        <v>許淑瑛</v>
      </c>
      <c r="D343" s="11">
        <f>VLOOKUP(A343,[1]車輛資料9月更!A:F,6,0)</f>
        <v>933935160</v>
      </c>
      <c r="E343" s="10" t="str">
        <f>VLOOKUP(A343,[1]車輛資料9月更!A:B,2,0)</f>
        <v>ARE5029</v>
      </c>
      <c r="F343" s="32" t="s">
        <v>1202</v>
      </c>
      <c r="G343" s="13">
        <v>43368</v>
      </c>
      <c r="H343" s="28">
        <v>43391</v>
      </c>
      <c r="I343" s="14"/>
      <c r="J343" s="14"/>
      <c r="K343" s="15"/>
      <c r="L343" s="15"/>
      <c r="M343" s="46">
        <v>13</v>
      </c>
      <c r="N343" s="15"/>
      <c r="O343" s="15"/>
      <c r="P343" s="15"/>
      <c r="Q343" s="15"/>
      <c r="R343" s="16" t="s">
        <v>1203</v>
      </c>
      <c r="S343" s="10" t="s">
        <v>1204</v>
      </c>
      <c r="T343" s="17"/>
      <c r="U343" s="18"/>
      <c r="V343" s="19" t="e">
        <f>VLOOKUP(A343,[1]工作表3!R:R,1,0)</f>
        <v>#N/A</v>
      </c>
    </row>
    <row r="344" spans="1:22" ht="16.5" customHeight="1" x14ac:dyDescent="0.25">
      <c r="A344" s="10" t="s">
        <v>1205</v>
      </c>
      <c r="B344" s="10" t="s">
        <v>1206</v>
      </c>
      <c r="C344" s="10" t="str">
        <f>VLOOKUP(A344,[1]車輛資料9月更!A:D,4,0)</f>
        <v>黃茂松</v>
      </c>
      <c r="D344" s="11">
        <f>VLOOKUP(A344,[1]車輛資料9月更!A:F,6,0)</f>
        <v>935229100</v>
      </c>
      <c r="E344" s="10" t="str">
        <f>VLOOKUP(A344,[1]車輛資料9月更!A:B,2,0)</f>
        <v>AJJ9393</v>
      </c>
      <c r="F344" s="32" t="s">
        <v>150</v>
      </c>
      <c r="G344" s="13">
        <v>43368</v>
      </c>
      <c r="H344" s="28">
        <v>43391</v>
      </c>
      <c r="I344" s="14"/>
      <c r="J344" s="14"/>
      <c r="K344" s="15"/>
      <c r="L344" s="15"/>
      <c r="M344" s="46">
        <v>13</v>
      </c>
      <c r="N344" s="15"/>
      <c r="O344" s="15"/>
      <c r="P344" s="15"/>
      <c r="Q344" s="15"/>
      <c r="R344" s="16" t="s">
        <v>208</v>
      </c>
      <c r="S344" s="10" t="s">
        <v>1207</v>
      </c>
      <c r="T344" s="17"/>
      <c r="U344" s="18"/>
      <c r="V344" s="19" t="e">
        <f>VLOOKUP(A344,[1]工作表3!R:R,1,0)</f>
        <v>#N/A</v>
      </c>
    </row>
    <row r="345" spans="1:22" ht="16.5" customHeight="1" x14ac:dyDescent="0.25">
      <c r="A345" s="10" t="s">
        <v>1208</v>
      </c>
      <c r="B345" s="10" t="s">
        <v>1209</v>
      </c>
      <c r="C345" s="10" t="str">
        <f>VLOOKUP(A345,[1]車輛資料9月更!A:D,4,0)</f>
        <v>亞強企業(股)公司-日盛全台通小客車林瑞興</v>
      </c>
      <c r="D345" s="11">
        <f>VLOOKUP(A345,[1]車輛資料9月更!A:F,6,0)</f>
        <v>937988617</v>
      </c>
      <c r="E345" s="10" t="str">
        <f>VLOOKUP(A345,[1]車輛資料9月更!A:B,2,0)</f>
        <v>RCB9709</v>
      </c>
      <c r="F345" s="32" t="s">
        <v>150</v>
      </c>
      <c r="G345" s="13">
        <v>43368</v>
      </c>
      <c r="H345" s="28">
        <v>43391</v>
      </c>
      <c r="I345" s="14"/>
      <c r="J345" s="14"/>
      <c r="K345" s="15"/>
      <c r="L345" s="15"/>
      <c r="M345" s="46">
        <v>13</v>
      </c>
      <c r="N345" s="15"/>
      <c r="O345" s="15"/>
      <c r="P345" s="15"/>
      <c r="Q345" s="15"/>
      <c r="R345" s="16" t="s">
        <v>166</v>
      </c>
      <c r="S345" s="10" t="s">
        <v>1210</v>
      </c>
      <c r="T345" s="17"/>
      <c r="U345" s="18"/>
      <c r="V345" s="19" t="e">
        <f>VLOOKUP(A345,[1]工作表3!R:R,1,0)</f>
        <v>#N/A</v>
      </c>
    </row>
    <row r="346" spans="1:22" ht="16.5" customHeight="1" x14ac:dyDescent="0.25">
      <c r="A346" s="10" t="s">
        <v>582</v>
      </c>
      <c r="B346" s="10" t="s">
        <v>1211</v>
      </c>
      <c r="C346" s="10" t="str">
        <f>VLOOKUP(A346,[1]車輛資料9月更!A:D,4,0)</f>
        <v>許鏡熹</v>
      </c>
      <c r="D346" s="11">
        <f>VLOOKUP(A346,[1]車輛資料9月更!A:F,6,0)</f>
        <v>937544399</v>
      </c>
      <c r="E346" s="10" t="str">
        <f>VLOOKUP(A346,[1]車輛資料9月更!A:B,2,0)</f>
        <v>ARE1228</v>
      </c>
      <c r="F346" s="32" t="s">
        <v>150</v>
      </c>
      <c r="G346" s="13">
        <v>43370</v>
      </c>
      <c r="H346" s="28">
        <v>43391</v>
      </c>
      <c r="I346" s="14"/>
      <c r="J346" s="14"/>
      <c r="K346" s="15"/>
      <c r="L346" s="21"/>
      <c r="M346" s="46">
        <v>13</v>
      </c>
      <c r="N346" s="15"/>
      <c r="O346" s="15"/>
      <c r="P346" s="15"/>
      <c r="Q346" s="15"/>
      <c r="R346" s="16" t="s">
        <v>174</v>
      </c>
      <c r="S346" s="10" t="s">
        <v>1212</v>
      </c>
      <c r="T346" s="17"/>
      <c r="U346" s="18"/>
      <c r="V346" s="19" t="e">
        <f>VLOOKUP(A346,[1]工作表3!R:R,1,0)</f>
        <v>#N/A</v>
      </c>
    </row>
    <row r="347" spans="1:22" ht="16.5" customHeight="1" x14ac:dyDescent="0.25">
      <c r="A347" s="10" t="s">
        <v>1213</v>
      </c>
      <c r="B347" s="10" t="s">
        <v>1214</v>
      </c>
      <c r="C347" s="10" t="str">
        <f>VLOOKUP(A347,[1]車輛資料9月更!A:D,4,0)</f>
        <v>張可瑜</v>
      </c>
      <c r="D347" s="11">
        <f>VLOOKUP(A347,[1]車輛資料9月更!A:F,6,0)</f>
        <v>955742212</v>
      </c>
      <c r="E347" s="10" t="str">
        <f>VLOOKUP(A347,[1]車輛資料9月更!A:B,2,0)</f>
        <v>5H04222</v>
      </c>
      <c r="F347" s="32" t="s">
        <v>150</v>
      </c>
      <c r="G347" s="13">
        <v>43370</v>
      </c>
      <c r="H347" s="28">
        <v>43391</v>
      </c>
      <c r="I347" s="14"/>
      <c r="J347" s="14"/>
      <c r="K347" s="15"/>
      <c r="L347" s="15"/>
      <c r="M347" s="46">
        <v>13</v>
      </c>
      <c r="N347" s="15"/>
      <c r="O347" s="15"/>
      <c r="P347" s="15"/>
      <c r="Q347" s="15"/>
      <c r="R347" s="16" t="s">
        <v>174</v>
      </c>
      <c r="S347" s="10" t="s">
        <v>1215</v>
      </c>
      <c r="T347" s="17"/>
      <c r="U347" s="18"/>
      <c r="V347" s="19" t="e">
        <f>VLOOKUP(A347,[1]工作表3!R:R,1,0)</f>
        <v>#N/A</v>
      </c>
    </row>
    <row r="348" spans="1:22" ht="16.5" customHeight="1" x14ac:dyDescent="0.25">
      <c r="A348" s="10" t="s">
        <v>1216</v>
      </c>
      <c r="B348" s="10" t="s">
        <v>1217</v>
      </c>
      <c r="C348" s="10" t="str">
        <f>VLOOKUP(A348,[1]車輛資料9月更!A:D,4,0)</f>
        <v>郭玉露</v>
      </c>
      <c r="D348" s="11">
        <f>VLOOKUP(A348,[1]車輛資料9月更!A:F,6,0)</f>
        <v>935365387</v>
      </c>
      <c r="E348" s="10" t="str">
        <f>VLOOKUP(A348,[1]車輛資料9月更!A:B,2,0)</f>
        <v>AXA6896</v>
      </c>
      <c r="F348" s="32" t="s">
        <v>150</v>
      </c>
      <c r="G348" s="13">
        <v>43370</v>
      </c>
      <c r="H348" s="28">
        <v>43391</v>
      </c>
      <c r="I348" s="14"/>
      <c r="J348" s="14"/>
      <c r="K348" s="15"/>
      <c r="L348" s="15"/>
      <c r="M348" s="46">
        <v>13</v>
      </c>
      <c r="N348" s="15"/>
      <c r="O348" s="15"/>
      <c r="P348" s="15"/>
      <c r="Q348" s="15"/>
      <c r="R348" s="16" t="s">
        <v>166</v>
      </c>
      <c r="S348" s="10" t="s">
        <v>1218</v>
      </c>
      <c r="T348" s="17"/>
      <c r="U348" s="18"/>
      <c r="V348" s="19" t="e">
        <f>VLOOKUP(A348,[1]工作表3!R:R,1,0)</f>
        <v>#N/A</v>
      </c>
    </row>
    <row r="349" spans="1:22" ht="16.5" customHeight="1" x14ac:dyDescent="0.25">
      <c r="A349" s="10" t="s">
        <v>1219</v>
      </c>
      <c r="B349" s="10" t="s">
        <v>1220</v>
      </c>
      <c r="C349" s="10" t="str">
        <f>VLOOKUP(A349,[1]車輛資料9月更!A:D,4,0)</f>
        <v>鍾振盈</v>
      </c>
      <c r="D349" s="11">
        <f>VLOOKUP(A349,[1]車輛資料9月更!A:F,6,0)</f>
        <v>937227959</v>
      </c>
      <c r="E349" s="10" t="str">
        <f>VLOOKUP(A349,[1]車輛資料9月更!A:B,2,0)</f>
        <v>ARG1128</v>
      </c>
      <c r="F349" s="32" t="s">
        <v>150</v>
      </c>
      <c r="G349" s="13">
        <v>43370</v>
      </c>
      <c r="H349" s="28">
        <v>43391</v>
      </c>
      <c r="I349" s="14"/>
      <c r="J349" s="14"/>
      <c r="K349" s="15"/>
      <c r="L349" s="21"/>
      <c r="M349" s="46">
        <v>13</v>
      </c>
      <c r="N349" s="15"/>
      <c r="O349" s="15"/>
      <c r="P349" s="15"/>
      <c r="Q349" s="15"/>
      <c r="R349" s="16" t="s">
        <v>107</v>
      </c>
      <c r="S349" s="10" t="s">
        <v>1221</v>
      </c>
      <c r="T349" s="17"/>
      <c r="U349" s="22"/>
      <c r="V349" s="19" t="e">
        <f>VLOOKUP(A349,[1]工作表3!R:R,1,0)</f>
        <v>#N/A</v>
      </c>
    </row>
    <row r="350" spans="1:22" ht="16.5" customHeight="1" x14ac:dyDescent="0.25">
      <c r="A350" s="10" t="s">
        <v>1222</v>
      </c>
      <c r="B350" s="10" t="s">
        <v>1223</v>
      </c>
      <c r="C350" s="10" t="str">
        <f>VLOOKUP(A350,[1]車輛資料9月更!A:D,4,0)</f>
        <v>纖達企業股份有限公司-財盟蔡沕岑</v>
      </c>
      <c r="D350" s="11">
        <f>VLOOKUP(A350,[1]車輛資料9月更!A:F,6,0)</f>
        <v>937089729</v>
      </c>
      <c r="E350" s="10" t="str">
        <f>VLOOKUP(A350,[1]車輛資料9月更!A:B,2,0)</f>
        <v>RBN5883</v>
      </c>
      <c r="F350" s="32" t="s">
        <v>150</v>
      </c>
      <c r="G350" s="13">
        <v>43370</v>
      </c>
      <c r="H350" s="28">
        <v>43391</v>
      </c>
      <c r="I350" s="14"/>
      <c r="J350" s="14"/>
      <c r="K350" s="15"/>
      <c r="L350" s="15"/>
      <c r="M350" s="46">
        <v>13</v>
      </c>
      <c r="N350" s="15"/>
      <c r="O350" s="15"/>
      <c r="P350" s="15"/>
      <c r="Q350" s="15"/>
      <c r="R350" s="16" t="s">
        <v>661</v>
      </c>
      <c r="S350" s="10" t="s">
        <v>1224</v>
      </c>
      <c r="T350" s="17"/>
      <c r="U350" s="18"/>
      <c r="V350" s="19" t="str">
        <f>VLOOKUP(A350,[1]工作表3!R:R,1,0)</f>
        <v>G192373</v>
      </c>
    </row>
    <row r="351" spans="1:22" ht="16.5" customHeight="1" x14ac:dyDescent="0.25">
      <c r="A351" s="10" t="s">
        <v>1225</v>
      </c>
      <c r="B351" s="10" t="s">
        <v>1226</v>
      </c>
      <c r="C351" s="10" t="str">
        <f>VLOOKUP(A351,[1]車輛資料9月更!A:D,4,0)</f>
        <v>宏霖汽車有限公司陳啟宏</v>
      </c>
      <c r="D351" s="11">
        <f>VLOOKUP(A351,[1]車輛資料9月更!A:F,6,0)</f>
        <v>935200821</v>
      </c>
      <c r="E351" s="10" t="str">
        <f>VLOOKUP(A351,[1]車輛資料9月更!A:B,2,0)</f>
        <v>ATM5885</v>
      </c>
      <c r="F351" s="32" t="s">
        <v>150</v>
      </c>
      <c r="G351" s="13">
        <v>43370</v>
      </c>
      <c r="H351" s="28">
        <v>43391</v>
      </c>
      <c r="I351" s="14"/>
      <c r="J351" s="14"/>
      <c r="K351" s="15"/>
      <c r="L351" s="15"/>
      <c r="M351" s="46">
        <v>13</v>
      </c>
      <c r="N351" s="15"/>
      <c r="O351" s="15"/>
      <c r="P351" s="15"/>
      <c r="Q351" s="15"/>
      <c r="R351" s="16" t="s">
        <v>166</v>
      </c>
      <c r="S351" s="10" t="s">
        <v>1227</v>
      </c>
      <c r="T351" s="17"/>
      <c r="U351" s="18"/>
      <c r="V351" s="19" t="e">
        <f>VLOOKUP(A351,[1]工作表3!R:R,1,0)</f>
        <v>#N/A</v>
      </c>
    </row>
    <row r="352" spans="1:22" ht="16.5" customHeight="1" x14ac:dyDescent="0.25">
      <c r="A352" s="10" t="s">
        <v>391</v>
      </c>
      <c r="B352" s="10" t="s">
        <v>1228</v>
      </c>
      <c r="C352" s="16" t="s">
        <v>1229</v>
      </c>
      <c r="D352" s="11">
        <v>987221733</v>
      </c>
      <c r="E352" s="10" t="s">
        <v>1230</v>
      </c>
      <c r="F352" s="32" t="s">
        <v>150</v>
      </c>
      <c r="G352" s="13">
        <v>43370</v>
      </c>
      <c r="H352" s="28">
        <v>43391</v>
      </c>
      <c r="I352" s="14"/>
      <c r="J352" s="14"/>
      <c r="K352" s="15"/>
      <c r="L352" s="15"/>
      <c r="M352" s="46">
        <v>2</v>
      </c>
      <c r="N352" s="15"/>
      <c r="O352" s="15"/>
      <c r="P352" s="15"/>
      <c r="Q352" s="15"/>
      <c r="R352" s="16" t="s">
        <v>166</v>
      </c>
      <c r="S352" s="10" t="s">
        <v>1231</v>
      </c>
      <c r="T352" s="17"/>
      <c r="U352" s="18"/>
      <c r="V352" s="19" t="str">
        <f>VLOOKUP(A352,[1]工作表3!R:R,1,0)</f>
        <v>G839254</v>
      </c>
    </row>
    <row r="353" spans="1:22" ht="16.5" customHeight="1" x14ac:dyDescent="0.25">
      <c r="A353" s="10" t="s">
        <v>1232</v>
      </c>
      <c r="B353" s="10" t="s">
        <v>1233</v>
      </c>
      <c r="C353" s="10" t="str">
        <f>VLOOKUP(A353,[1]車輛資料9月更!A:D,4,0)</f>
        <v>聯晴有限公司陳平家</v>
      </c>
      <c r="D353" s="11">
        <f>VLOOKUP(A353,[1]車輛資料9月更!A:F,6,0)</f>
        <v>910032866</v>
      </c>
      <c r="E353" s="10" t="str">
        <f>VLOOKUP(A353,[1]車輛資料9月更!A:B,2,0)</f>
        <v>APH7789</v>
      </c>
      <c r="F353" s="32" t="s">
        <v>150</v>
      </c>
      <c r="G353" s="13">
        <v>43370</v>
      </c>
      <c r="H353" s="28">
        <v>43391</v>
      </c>
      <c r="I353" s="14"/>
      <c r="J353" s="14"/>
      <c r="K353" s="15"/>
      <c r="L353" s="15"/>
      <c r="M353" s="46">
        <v>13</v>
      </c>
      <c r="N353" s="15"/>
      <c r="O353" s="15"/>
      <c r="P353" s="15"/>
      <c r="Q353" s="15"/>
      <c r="R353" s="16" t="s">
        <v>1234</v>
      </c>
      <c r="S353" s="10" t="s">
        <v>1235</v>
      </c>
      <c r="T353" s="17"/>
      <c r="U353" s="18"/>
      <c r="V353" s="19" t="str">
        <f>VLOOKUP(A353,[1]工作表3!R:R,1,0)</f>
        <v>0R63348</v>
      </c>
    </row>
    <row r="354" spans="1:22" ht="16.5" customHeight="1" x14ac:dyDescent="0.25">
      <c r="A354" s="10" t="s">
        <v>1236</v>
      </c>
      <c r="B354" s="10" t="s">
        <v>1237</v>
      </c>
      <c r="C354" s="16" t="s">
        <v>711</v>
      </c>
      <c r="D354" s="11" t="e">
        <f>VLOOKUP(A354,[1]車輛資料9月更!A:F,6,0)</f>
        <v>#N/A</v>
      </c>
      <c r="E354" s="10" t="e">
        <f>VLOOKUP(A354,[1]車輛資料9月更!A:B,2,0)</f>
        <v>#N/A</v>
      </c>
      <c r="F354" s="32" t="s">
        <v>311</v>
      </c>
      <c r="G354" s="13">
        <v>43370</v>
      </c>
      <c r="H354" s="28"/>
      <c r="I354" s="14"/>
      <c r="J354" s="14"/>
      <c r="K354" s="15"/>
      <c r="L354" s="21"/>
      <c r="M354" s="46">
        <v>13</v>
      </c>
      <c r="N354" s="15"/>
      <c r="O354" s="15"/>
      <c r="P354" s="15"/>
      <c r="Q354" s="15"/>
      <c r="R354" s="61"/>
      <c r="S354" s="16" t="s">
        <v>1238</v>
      </c>
      <c r="T354" s="17"/>
      <c r="U354" s="18"/>
      <c r="V354" s="19" t="e">
        <f>VLOOKUP(A354,[1]工作表3!R:R,1,0)</f>
        <v>#N/A</v>
      </c>
    </row>
    <row r="355" spans="1:22" ht="16.5" customHeight="1" x14ac:dyDescent="0.25">
      <c r="A355" s="10" t="s">
        <v>1239</v>
      </c>
      <c r="B355" s="10" t="s">
        <v>1240</v>
      </c>
      <c r="C355" s="10" t="str">
        <f>VLOOKUP(A355,[1]車輛資料9月更!A:D,4,0)</f>
        <v>昶鑫機械股份有限公司沈智慧</v>
      </c>
      <c r="D355" s="11">
        <f>VLOOKUP(A355,[1]車輛資料9月更!A:F,6,0)</f>
        <v>937052053</v>
      </c>
      <c r="E355" s="10" t="str">
        <f>VLOOKUP(A355,[1]車輛資料9月更!A:B,2,0)</f>
        <v>ARG1699</v>
      </c>
      <c r="F355" s="32" t="s">
        <v>386</v>
      </c>
      <c r="G355" s="13">
        <v>43370</v>
      </c>
      <c r="H355" s="28"/>
      <c r="I355" s="14"/>
      <c r="J355" s="14"/>
      <c r="K355" s="15"/>
      <c r="L355" s="15"/>
      <c r="M355" s="46">
        <v>2</v>
      </c>
      <c r="N355" s="15"/>
      <c r="O355" s="15"/>
      <c r="P355" s="15"/>
      <c r="Q355" s="15"/>
      <c r="R355" s="16" t="s">
        <v>1110</v>
      </c>
      <c r="S355" s="10" t="s">
        <v>1241</v>
      </c>
      <c r="T355" s="17"/>
      <c r="U355" s="18"/>
      <c r="V355" s="19" t="e">
        <f>VLOOKUP(A355,[1]工作表3!R:R,1,0)</f>
        <v>#N/A</v>
      </c>
    </row>
    <row r="356" spans="1:22" ht="16.5" customHeight="1" x14ac:dyDescent="0.25">
      <c r="A356" s="10" t="s">
        <v>1242</v>
      </c>
      <c r="B356" s="10" t="s">
        <v>1243</v>
      </c>
      <c r="C356" s="10" t="str">
        <f>VLOOKUP(A356,[1]車輛資料9月更!A:D,4,0)</f>
        <v>張文義</v>
      </c>
      <c r="D356" s="11">
        <f>VLOOKUP(A356,[1]車輛資料9月更!A:F,6,0)</f>
        <v>922763238</v>
      </c>
      <c r="E356" s="10" t="str">
        <f>VLOOKUP(A356,[1]車輛資料9月更!A:B,2,0)</f>
        <v>APM8017</v>
      </c>
      <c r="F356" s="32" t="s">
        <v>146</v>
      </c>
      <c r="G356" s="13">
        <v>43370</v>
      </c>
      <c r="H356" s="28">
        <v>43391</v>
      </c>
      <c r="I356" s="14"/>
      <c r="J356" s="14"/>
      <c r="K356" s="15"/>
      <c r="L356" s="15"/>
      <c r="M356" s="46">
        <v>13</v>
      </c>
      <c r="N356" s="15"/>
      <c r="O356" s="15"/>
      <c r="P356" s="15"/>
      <c r="Q356" s="15"/>
      <c r="R356" s="16" t="s">
        <v>382</v>
      </c>
      <c r="S356" s="10" t="s">
        <v>1244</v>
      </c>
      <c r="T356" s="17"/>
      <c r="U356" s="18"/>
      <c r="V356" s="19" t="str">
        <f>VLOOKUP(A356,[1]工作表3!R:R,1,0)</f>
        <v>5A77502</v>
      </c>
    </row>
    <row r="357" spans="1:22" s="67" customFormat="1" ht="16.5" customHeight="1" x14ac:dyDescent="0.25">
      <c r="A357" s="62" t="s">
        <v>1245</v>
      </c>
      <c r="B357" s="62" t="s">
        <v>1246</v>
      </c>
      <c r="C357" s="10" t="str">
        <f>VLOOKUP(A357,[1]車輛資料9月更!A:D,4,0)</f>
        <v>郭育君</v>
      </c>
      <c r="D357" s="11">
        <f>VLOOKUP(A357,[1]車輛資料9月更!A:F,6,0)</f>
        <v>932256295</v>
      </c>
      <c r="E357" s="10" t="str">
        <f>VLOOKUP(A357,[1]車輛資料9月更!A:B,2,0)</f>
        <v>ARF8278</v>
      </c>
      <c r="F357" s="32" t="s">
        <v>150</v>
      </c>
      <c r="G357" s="13">
        <v>43370</v>
      </c>
      <c r="H357" s="28">
        <v>43391</v>
      </c>
      <c r="I357" s="63"/>
      <c r="J357" s="63"/>
      <c r="K357" s="64"/>
      <c r="L357" s="64"/>
      <c r="M357" s="46">
        <v>13</v>
      </c>
      <c r="N357" s="64"/>
      <c r="O357" s="64"/>
      <c r="P357" s="64"/>
      <c r="Q357" s="64"/>
      <c r="R357" s="16" t="s">
        <v>166</v>
      </c>
      <c r="S357" s="17" t="s">
        <v>1247</v>
      </c>
      <c r="T357" s="65"/>
      <c r="U357" s="66"/>
      <c r="V357" s="19" t="e">
        <f>VLOOKUP(A357,[1]工作表3!R:R,1,0)</f>
        <v>#N/A</v>
      </c>
    </row>
    <row r="358" spans="1:22" s="67" customFormat="1" ht="16.5" customHeight="1" x14ac:dyDescent="0.25">
      <c r="A358" s="68" t="s">
        <v>610</v>
      </c>
      <c r="B358" s="17" t="s">
        <v>1248</v>
      </c>
      <c r="C358" s="10" t="str">
        <f>VLOOKUP(A358,[1]車輛資料9月更!A:D,4,0)</f>
        <v>廣順企業行張昊崴</v>
      </c>
      <c r="D358" s="11">
        <f>VLOOKUP(A358,[1]車輛資料9月更!A:F,6,0)</f>
        <v>988152340</v>
      </c>
      <c r="E358" s="10" t="str">
        <f>VLOOKUP(A358,[1]車輛資料9月更!A:B,2,0)</f>
        <v>ANN9375</v>
      </c>
      <c r="F358" s="32" t="s">
        <v>150</v>
      </c>
      <c r="G358" s="13">
        <v>43370</v>
      </c>
      <c r="H358" s="28">
        <v>43391</v>
      </c>
      <c r="I358" s="63"/>
      <c r="J358" s="63"/>
      <c r="K358" s="64"/>
      <c r="L358" s="64"/>
      <c r="M358" s="46">
        <v>13</v>
      </c>
      <c r="N358" s="64"/>
      <c r="O358" s="64"/>
      <c r="P358" s="64"/>
      <c r="Q358" s="64"/>
      <c r="R358" s="16" t="s">
        <v>1140</v>
      </c>
      <c r="S358" s="10" t="s">
        <v>1249</v>
      </c>
      <c r="T358" s="65"/>
      <c r="U358" s="66"/>
      <c r="V358" s="19" t="e">
        <f>VLOOKUP(A358,[1]工作表3!R:R,1,0)</f>
        <v>#N/A</v>
      </c>
    </row>
    <row r="359" spans="1:22" s="19" customFormat="1" ht="16.5" customHeight="1" x14ac:dyDescent="0.25">
      <c r="A359" s="17" t="s">
        <v>1250</v>
      </c>
      <c r="B359" s="17" t="s">
        <v>1251</v>
      </c>
      <c r="C359" s="10" t="str">
        <f>VLOOKUP(A359,[1]車輛資料9月更!A:D,4,0)</f>
        <v>陳正平</v>
      </c>
      <c r="D359" s="11">
        <f>VLOOKUP(A359,[1]車輛資料9月更!A:F,6,0)</f>
        <v>921056616</v>
      </c>
      <c r="E359" s="10" t="str">
        <f>VLOOKUP(A359,[1]車輛資料9月更!A:B,2,0)</f>
        <v>ATC0209</v>
      </c>
      <c r="F359" s="32" t="s">
        <v>311</v>
      </c>
      <c r="G359" s="13">
        <v>43370</v>
      </c>
      <c r="H359" s="48"/>
      <c r="I359" s="31"/>
      <c r="J359" s="31"/>
      <c r="K359" s="46"/>
      <c r="L359" s="49"/>
      <c r="M359" s="46">
        <v>13</v>
      </c>
      <c r="N359" s="46"/>
      <c r="O359" s="46"/>
      <c r="P359" s="46"/>
      <c r="Q359" s="46"/>
      <c r="R359" s="45" t="s">
        <v>166</v>
      </c>
      <c r="S359" s="17" t="s">
        <v>1252</v>
      </c>
      <c r="T359" s="17"/>
      <c r="U359" s="60"/>
      <c r="V359" s="19" t="e">
        <f>VLOOKUP(A359,[1]工作表3!R:R,1,0)</f>
        <v>#N/A</v>
      </c>
    </row>
    <row r="360" spans="1:22" s="19" customFormat="1" ht="16.5" customHeight="1" x14ac:dyDescent="0.25">
      <c r="A360" s="17" t="s">
        <v>1253</v>
      </c>
      <c r="B360" s="17" t="s">
        <v>1254</v>
      </c>
      <c r="C360" s="10" t="str">
        <f>VLOOKUP(A360,[1]車輛資料9月更!A:D,4,0)</f>
        <v>劉怡君</v>
      </c>
      <c r="D360" s="11">
        <f>VLOOKUP(A360,[1]車輛資料9月更!A:F,6,0)</f>
        <v>926269908</v>
      </c>
      <c r="E360" s="10" t="str">
        <f>VLOOKUP(A360,[1]車輛資料9月更!A:B,2,0)</f>
        <v>ATH2608</v>
      </c>
      <c r="F360" s="32" t="s">
        <v>311</v>
      </c>
      <c r="G360" s="13">
        <v>43370</v>
      </c>
      <c r="H360" s="48"/>
      <c r="I360" s="31"/>
      <c r="J360" s="31"/>
      <c r="K360" s="46"/>
      <c r="L360" s="49"/>
      <c r="M360" s="46">
        <v>13</v>
      </c>
      <c r="N360" s="46"/>
      <c r="O360" s="46"/>
      <c r="P360" s="46"/>
      <c r="Q360" s="46"/>
      <c r="R360" s="45" t="s">
        <v>174</v>
      </c>
      <c r="S360" s="17" t="s">
        <v>1255</v>
      </c>
      <c r="T360" s="17"/>
      <c r="U360" s="60"/>
      <c r="V360" s="19" t="str">
        <f>VLOOKUP(A360,[1]工作表3!R:R,1,0)</f>
        <v>0B77132</v>
      </c>
    </row>
    <row r="361" spans="1:22" s="19" customFormat="1" ht="16.5" customHeight="1" x14ac:dyDescent="0.25">
      <c r="A361" s="17" t="s">
        <v>1256</v>
      </c>
      <c r="B361" s="17" t="s">
        <v>1257</v>
      </c>
      <c r="C361" s="10" t="str">
        <f>VLOOKUP(A361,[1]車輛資料9月更!A:D,4,0)</f>
        <v>張嘉洲</v>
      </c>
      <c r="D361" s="11">
        <f>VLOOKUP(A361,[1]車輛資料9月更!A:F,6,0)</f>
        <v>966807807</v>
      </c>
      <c r="E361" s="10" t="str">
        <f>VLOOKUP(A361,[1]車輛資料9月更!A:B,2,0)</f>
        <v>ANY0677</v>
      </c>
      <c r="F361" s="32" t="s">
        <v>311</v>
      </c>
      <c r="G361" s="13">
        <v>43370</v>
      </c>
      <c r="H361" s="48"/>
      <c r="I361" s="31"/>
      <c r="J361" s="31"/>
      <c r="K361" s="46"/>
      <c r="L361" s="49"/>
      <c r="M361" s="46">
        <v>13</v>
      </c>
      <c r="N361" s="46"/>
      <c r="O361" s="46"/>
      <c r="P361" s="46"/>
      <c r="Q361" s="46"/>
      <c r="R361" s="45" t="s">
        <v>166</v>
      </c>
      <c r="S361" s="17" t="s">
        <v>1258</v>
      </c>
      <c r="T361" s="17"/>
      <c r="U361" s="69"/>
      <c r="V361" s="19" t="e">
        <f>VLOOKUP(A361,[1]工作表3!R:R,1,0)</f>
        <v>#N/A</v>
      </c>
    </row>
    <row r="362" spans="1:22" s="19" customFormat="1" ht="16.5" customHeight="1" x14ac:dyDescent="0.25">
      <c r="A362" s="17" t="s">
        <v>1259</v>
      </c>
      <c r="B362" s="17" t="s">
        <v>1260</v>
      </c>
      <c r="C362" s="10" t="str">
        <f>VLOOKUP(A362,[1]車輛資料9月更!A:D,4,0)</f>
        <v>勝弘雷射科技股份有限公司徐小康</v>
      </c>
      <c r="D362" s="11">
        <f>VLOOKUP(A362,[1]車輛資料9月更!A:F,6,0)</f>
        <v>900000000</v>
      </c>
      <c r="E362" s="10" t="str">
        <f>VLOOKUP(A362,[1]車輛資料9月更!A:B,2,0)</f>
        <v>RBN5865</v>
      </c>
      <c r="F362" s="32" t="s">
        <v>311</v>
      </c>
      <c r="G362" s="13">
        <v>43370</v>
      </c>
      <c r="H362" s="48"/>
      <c r="I362" s="31"/>
      <c r="J362" s="31"/>
      <c r="K362" s="46"/>
      <c r="L362" s="46"/>
      <c r="M362" s="46">
        <v>13</v>
      </c>
      <c r="N362" s="46"/>
      <c r="O362" s="46"/>
      <c r="P362" s="46"/>
      <c r="Q362" s="46"/>
      <c r="R362" s="45" t="s">
        <v>1140</v>
      </c>
      <c r="S362" s="17" t="s">
        <v>1261</v>
      </c>
      <c r="T362" s="17"/>
      <c r="U362" s="60"/>
      <c r="V362" s="19" t="e">
        <f>VLOOKUP(A362,[1]工作表3!R:R,1,0)</f>
        <v>#N/A</v>
      </c>
    </row>
    <row r="363" spans="1:22" s="19" customFormat="1" ht="16.5" customHeight="1" x14ac:dyDescent="0.25">
      <c r="A363" s="17" t="s">
        <v>1262</v>
      </c>
      <c r="B363" s="17" t="s">
        <v>1263</v>
      </c>
      <c r="C363" s="10" t="str">
        <f>VLOOKUP(A363,[1]車輛資料9月更!A:D,4,0)</f>
        <v>永士達科技(股)-財盟朱峻霆</v>
      </c>
      <c r="D363" s="11">
        <f>VLOOKUP(A363,[1]車輛資料9月更!A:F,6,0)</f>
        <v>913698606</v>
      </c>
      <c r="E363" s="10" t="str">
        <f>VLOOKUP(A363,[1]車輛資料9月更!A:B,2,0)</f>
        <v>RBL6339</v>
      </c>
      <c r="F363" s="32" t="s">
        <v>311</v>
      </c>
      <c r="G363" s="13">
        <v>43370</v>
      </c>
      <c r="H363" s="48"/>
      <c r="I363" s="31"/>
      <c r="J363" s="31"/>
      <c r="K363" s="46"/>
      <c r="L363" s="46"/>
      <c r="M363" s="46">
        <v>13</v>
      </c>
      <c r="N363" s="46"/>
      <c r="O363" s="46"/>
      <c r="P363" s="46"/>
      <c r="Q363" s="46"/>
      <c r="R363" s="45" t="s">
        <v>661</v>
      </c>
      <c r="S363" s="17" t="s">
        <v>1264</v>
      </c>
      <c r="T363" s="17"/>
      <c r="U363" s="60"/>
      <c r="V363" s="19" t="str">
        <f>VLOOKUP(A363,[1]工作表3!R:R,1,0)</f>
        <v>NT25518</v>
      </c>
    </row>
    <row r="364" spans="1:22" s="19" customFormat="1" ht="16.5" customHeight="1" x14ac:dyDescent="0.25">
      <c r="A364" s="17" t="s">
        <v>1265</v>
      </c>
      <c r="B364" s="17" t="s">
        <v>1266</v>
      </c>
      <c r="C364" s="10" t="str">
        <f>VLOOKUP(A364,[1]車輛資料9月更!A:D,4,0)</f>
        <v>施俊堅</v>
      </c>
      <c r="D364" s="11">
        <f>VLOOKUP(A364,[1]車輛資料9月更!A:F,6,0)</f>
        <v>937946556</v>
      </c>
      <c r="E364" s="10" t="str">
        <f>VLOOKUP(A364,[1]車輛資料9月更!A:B,2,0)</f>
        <v>AND8208</v>
      </c>
      <c r="F364" s="32" t="s">
        <v>311</v>
      </c>
      <c r="G364" s="13">
        <v>43370</v>
      </c>
      <c r="H364" s="48"/>
      <c r="I364" s="31"/>
      <c r="J364" s="31"/>
      <c r="K364" s="46"/>
      <c r="L364" s="46"/>
      <c r="M364" s="46">
        <v>13</v>
      </c>
      <c r="N364" s="46"/>
      <c r="O364" s="46"/>
      <c r="P364" s="46"/>
      <c r="Q364" s="46"/>
      <c r="R364" s="70" t="s">
        <v>1267</v>
      </c>
      <c r="S364" s="17" t="s">
        <v>1268</v>
      </c>
      <c r="T364" s="17"/>
      <c r="U364" s="60"/>
      <c r="V364" s="19" t="e">
        <f>VLOOKUP(A364,[1]工作表3!R:R,1,0)</f>
        <v>#N/A</v>
      </c>
    </row>
    <row r="365" spans="1:22" ht="16.5" customHeight="1" x14ac:dyDescent="0.25">
      <c r="A365" s="10" t="s">
        <v>1269</v>
      </c>
      <c r="B365" s="10" t="s">
        <v>1270</v>
      </c>
      <c r="C365" s="10" t="str">
        <f>VLOOKUP(A365,[1]車輛資料9月更!A:D,4,0)</f>
        <v>柯冠宇</v>
      </c>
      <c r="D365" s="11">
        <f>VLOOKUP(A365,[1]車輛資料9月更!A:F,6,0)</f>
        <v>978506878</v>
      </c>
      <c r="E365" s="10" t="str">
        <f>VLOOKUP(A365,[1]車輛資料9月更!A:B,2,0)</f>
        <v>ATQ3886</v>
      </c>
      <c r="F365" s="32" t="s">
        <v>386</v>
      </c>
      <c r="G365" s="13">
        <v>43370</v>
      </c>
      <c r="H365" s="28"/>
      <c r="I365" s="14"/>
      <c r="J365" s="14"/>
      <c r="K365" s="15"/>
      <c r="L365" s="21"/>
      <c r="M365" s="46">
        <v>13</v>
      </c>
      <c r="N365" s="15"/>
      <c r="O365" s="15"/>
      <c r="P365" s="15"/>
      <c r="Q365" s="15"/>
      <c r="R365" s="16" t="s">
        <v>382</v>
      </c>
      <c r="S365" s="10" t="s">
        <v>1271</v>
      </c>
      <c r="T365" s="17"/>
      <c r="U365" s="22"/>
      <c r="V365" s="19" t="e">
        <f>VLOOKUP(A365,[1]工作表3!R:R,1,0)</f>
        <v>#N/A</v>
      </c>
    </row>
    <row r="366" spans="1:22" ht="16.5" customHeight="1" x14ac:dyDescent="0.25">
      <c r="A366" s="17" t="s">
        <v>1272</v>
      </c>
      <c r="B366" s="10" t="s">
        <v>1273</v>
      </c>
      <c r="C366" s="10" t="str">
        <f>VLOOKUP(A366,[1]車輛資料9月更!A:D,4,0)</f>
        <v>林家菁</v>
      </c>
      <c r="D366" s="11">
        <f>VLOOKUP(A366,[1]車輛資料9月更!A:F,6,0)</f>
        <v>932691090</v>
      </c>
      <c r="E366" s="10" t="str">
        <f>VLOOKUP(A366,[1]車輛資料9月更!A:B,2,0)</f>
        <v>AXA5658</v>
      </c>
      <c r="F366" s="32" t="s">
        <v>311</v>
      </c>
      <c r="G366" s="13">
        <v>43370</v>
      </c>
      <c r="H366" s="28"/>
      <c r="I366" s="14"/>
      <c r="J366" s="14"/>
      <c r="K366" s="15"/>
      <c r="L366" s="15"/>
      <c r="M366" s="46">
        <v>13</v>
      </c>
      <c r="N366" s="15"/>
      <c r="O366" s="15"/>
      <c r="P366" s="15"/>
      <c r="Q366" s="15"/>
      <c r="R366" s="16" t="s">
        <v>166</v>
      </c>
      <c r="S366" s="10" t="s">
        <v>1274</v>
      </c>
      <c r="T366" s="17"/>
      <c r="U366" s="18"/>
      <c r="V366" s="19" t="e">
        <f>VLOOKUP(A366,[1]工作表3!R:R,1,0)</f>
        <v>#N/A</v>
      </c>
    </row>
    <row r="367" spans="1:22" ht="16.5" customHeight="1" x14ac:dyDescent="0.25">
      <c r="A367" s="10" t="s">
        <v>1275</v>
      </c>
      <c r="B367" s="10" t="s">
        <v>1276</v>
      </c>
      <c r="C367" s="10" t="str">
        <f>VLOOKUP(A367,[1]車輛資料9月更!A:D,4,0)</f>
        <v>陳崇銘</v>
      </c>
      <c r="D367" s="11">
        <f>VLOOKUP(A367,[1]車輛資料9月更!A:F,6,0)</f>
        <v>933408949</v>
      </c>
      <c r="E367" s="10" t="str">
        <f>VLOOKUP(A367,[1]車輛資料9月更!A:B,2,0)</f>
        <v>ATX7667</v>
      </c>
      <c r="F367" s="32" t="s">
        <v>386</v>
      </c>
      <c r="G367" s="13">
        <v>43370</v>
      </c>
      <c r="H367" s="28"/>
      <c r="I367" s="14"/>
      <c r="J367" s="14"/>
      <c r="K367" s="15"/>
      <c r="L367" s="15"/>
      <c r="M367" s="46">
        <v>13</v>
      </c>
      <c r="N367" s="15"/>
      <c r="O367" s="15"/>
      <c r="P367" s="15"/>
      <c r="Q367" s="15"/>
      <c r="R367" s="16" t="s">
        <v>212</v>
      </c>
      <c r="S367" s="10" t="s">
        <v>1277</v>
      </c>
      <c r="T367" s="17"/>
      <c r="U367" s="18"/>
      <c r="V367" s="19" t="e">
        <f>VLOOKUP(A367,[1]工作表3!R:R,1,0)</f>
        <v>#N/A</v>
      </c>
    </row>
    <row r="368" spans="1:22" ht="16.5" customHeight="1" x14ac:dyDescent="0.25">
      <c r="A368" s="10" t="s">
        <v>1278</v>
      </c>
      <c r="B368" s="10" t="s">
        <v>1279</v>
      </c>
      <c r="C368" s="10" t="str">
        <f>VLOOKUP(A368,[1]車輛資料9月更!A:D,4,0)</f>
        <v>吳德芬</v>
      </c>
      <c r="D368" s="11">
        <f>VLOOKUP(A368,[1]車輛資料9月更!A:F,6,0)</f>
        <v>918042157</v>
      </c>
      <c r="E368" s="10" t="str">
        <f>VLOOKUP(A368,[1]車輛資料9月更!A:B,2,0)</f>
        <v>ALD1010</v>
      </c>
      <c r="F368" s="32" t="s">
        <v>856</v>
      </c>
      <c r="G368" s="13">
        <v>43370</v>
      </c>
      <c r="H368" s="28"/>
      <c r="I368" s="14"/>
      <c r="J368" s="14"/>
      <c r="K368" s="15"/>
      <c r="L368" s="21"/>
      <c r="M368" s="46">
        <v>13</v>
      </c>
      <c r="N368" s="15"/>
      <c r="O368" s="15"/>
      <c r="P368" s="15"/>
      <c r="Q368" s="15"/>
      <c r="R368" s="16" t="s">
        <v>1203</v>
      </c>
      <c r="S368" s="10" t="s">
        <v>1280</v>
      </c>
      <c r="T368" s="17"/>
      <c r="U368" s="18"/>
      <c r="V368" s="19" t="e">
        <f>VLOOKUP(A368,[1]工作表3!R:R,1,0)</f>
        <v>#N/A</v>
      </c>
    </row>
    <row r="369" spans="1:22" ht="16.5" customHeight="1" x14ac:dyDescent="0.25">
      <c r="A369" s="10" t="s">
        <v>1281</v>
      </c>
      <c r="B369" s="10" t="s">
        <v>1282</v>
      </c>
      <c r="C369" s="10" t="str">
        <f>VLOOKUP(A369,[1]車輛資料9月更!A:D,4,0)</f>
        <v>林偉桀</v>
      </c>
      <c r="D369" s="11">
        <f>VLOOKUP(A369,[1]車輛資料9月更!A:F,6,0)</f>
        <v>931357787</v>
      </c>
      <c r="E369" s="10" t="str">
        <f>VLOOKUP(A369,[1]車輛資料9月更!A:B,2,0)</f>
        <v>APH0503</v>
      </c>
      <c r="F369" s="32" t="s">
        <v>311</v>
      </c>
      <c r="G369" s="13">
        <v>43370</v>
      </c>
      <c r="H369" s="28"/>
      <c r="I369" s="14"/>
      <c r="J369" s="14"/>
      <c r="K369" s="15"/>
      <c r="L369" s="21"/>
      <c r="M369" s="46">
        <v>13</v>
      </c>
      <c r="N369" s="15"/>
      <c r="O369" s="15"/>
      <c r="P369" s="15"/>
      <c r="Q369" s="15"/>
      <c r="R369" s="16" t="s">
        <v>166</v>
      </c>
      <c r="S369" s="10" t="s">
        <v>1283</v>
      </c>
      <c r="T369" s="17"/>
      <c r="U369" s="18"/>
      <c r="V369" s="19" t="e">
        <f>VLOOKUP(A369,[1]工作表3!R:R,1,0)</f>
        <v>#N/A</v>
      </c>
    </row>
    <row r="370" spans="1:22" ht="16.5" customHeight="1" x14ac:dyDescent="0.25">
      <c r="A370" s="10" t="s">
        <v>1284</v>
      </c>
      <c r="B370" s="10" t="s">
        <v>1285</v>
      </c>
      <c r="C370" s="10" t="str">
        <f>VLOOKUP(A370,[1]車輛資料9月更!A:D,4,0)</f>
        <v>台灣網路認證(股)公司蕭郁帆</v>
      </c>
      <c r="D370" s="11">
        <f>VLOOKUP(A370,[1]車輛資料9月更!A:F,6,0)</f>
        <v>958177292</v>
      </c>
      <c r="E370" s="10" t="str">
        <f>VLOOKUP(A370,[1]車輛資料9月更!A:B,2,0)</f>
        <v>RBP5718</v>
      </c>
      <c r="F370" s="32" t="s">
        <v>311</v>
      </c>
      <c r="G370" s="13">
        <v>43370</v>
      </c>
      <c r="H370" s="28"/>
      <c r="I370" s="14"/>
      <c r="J370" s="14"/>
      <c r="K370" s="15"/>
      <c r="L370" s="21"/>
      <c r="M370" s="46">
        <v>13</v>
      </c>
      <c r="N370" s="15"/>
      <c r="O370" s="15"/>
      <c r="P370" s="15"/>
      <c r="Q370" s="15"/>
      <c r="R370" s="16" t="s">
        <v>512</v>
      </c>
      <c r="S370" s="10" t="s">
        <v>1286</v>
      </c>
      <c r="T370" s="17"/>
      <c r="U370" s="18"/>
      <c r="V370" s="19" t="e">
        <f>VLOOKUP(A370,[1]工作表3!R:R,1,0)</f>
        <v>#N/A</v>
      </c>
    </row>
    <row r="371" spans="1:22" ht="16.5" customHeight="1" x14ac:dyDescent="0.25">
      <c r="A371" s="10" t="s">
        <v>1287</v>
      </c>
      <c r="B371" s="10" t="s">
        <v>1288</v>
      </c>
      <c r="C371" s="10" t="str">
        <f>VLOOKUP(A371,[1]車輛資料9月更!A:D,4,0)</f>
        <v>港香蘭藥廠股份有限公司-格上租車吳孟曄</v>
      </c>
      <c r="D371" s="11">
        <f>VLOOKUP(A371,[1]車輛資料9月更!A:F,6,0)</f>
        <v>975691872</v>
      </c>
      <c r="E371" s="10" t="str">
        <f>VLOOKUP(A371,[1]車輛資料9月更!A:B,2,0)</f>
        <v>RBJ8228</v>
      </c>
      <c r="F371" s="32" t="s">
        <v>311</v>
      </c>
      <c r="G371" s="13">
        <v>43370</v>
      </c>
      <c r="H371" s="28"/>
      <c r="I371" s="14"/>
      <c r="J371" s="14"/>
      <c r="K371" s="15"/>
      <c r="L371" s="15"/>
      <c r="M371" s="46">
        <v>13</v>
      </c>
      <c r="N371" s="15"/>
      <c r="O371" s="15"/>
      <c r="P371" s="15"/>
      <c r="Q371" s="15"/>
      <c r="R371" s="16" t="s">
        <v>170</v>
      </c>
      <c r="S371" s="10" t="s">
        <v>1289</v>
      </c>
      <c r="T371" s="17"/>
      <c r="U371" s="18"/>
      <c r="V371" s="19" t="e">
        <f>VLOOKUP(A371,[1]工作表3!R:R,1,0)</f>
        <v>#N/A</v>
      </c>
    </row>
    <row r="372" spans="1:22" ht="16.5" customHeight="1" x14ac:dyDescent="0.25">
      <c r="A372" s="10" t="s">
        <v>1290</v>
      </c>
      <c r="B372" s="10" t="s">
        <v>1291</v>
      </c>
      <c r="C372" s="10" t="str">
        <f>VLOOKUP(A372,[1]車輛資料9月更!A:D,4,0)</f>
        <v>張慧媛</v>
      </c>
      <c r="D372" s="11">
        <f>VLOOKUP(A372,[1]車輛資料9月更!A:F,6,0)</f>
        <v>919585578</v>
      </c>
      <c r="E372" s="10" t="str">
        <f>VLOOKUP(A372,[1]車輛資料9月更!A:B,2,0)</f>
        <v>RBC8658</v>
      </c>
      <c r="F372" s="32" t="s">
        <v>311</v>
      </c>
      <c r="G372" s="13">
        <v>43370</v>
      </c>
      <c r="H372" s="28"/>
      <c r="I372" s="14"/>
      <c r="J372" s="14"/>
      <c r="K372" s="15"/>
      <c r="L372" s="15"/>
      <c r="M372" s="15">
        <v>2</v>
      </c>
      <c r="N372" s="15"/>
      <c r="O372" s="15"/>
      <c r="P372" s="15"/>
      <c r="Q372" s="15"/>
      <c r="R372" s="16" t="s">
        <v>166</v>
      </c>
      <c r="S372" s="10" t="s">
        <v>1292</v>
      </c>
      <c r="T372" s="17"/>
      <c r="U372" s="18"/>
      <c r="V372" s="19" t="e">
        <f>VLOOKUP(A372,[1]工作表3!R:R,1,0)</f>
        <v>#N/A</v>
      </c>
    </row>
    <row r="373" spans="1:22" ht="16.5" customHeight="1" x14ac:dyDescent="0.25">
      <c r="A373" s="10" t="s">
        <v>1293</v>
      </c>
      <c r="B373" s="10" t="s">
        <v>1294</v>
      </c>
      <c r="C373" s="10" t="str">
        <f>VLOOKUP(A373,[1]車輛資料9月更!A:D,4,0)</f>
        <v>新廣大造漆工業(限)-和運林峰瞬</v>
      </c>
      <c r="D373" s="11">
        <f>VLOOKUP(A373,[1]車輛資料9月更!A:F,6,0)</f>
        <v>966827427</v>
      </c>
      <c r="E373" s="10" t="str">
        <f>VLOOKUP(A373,[1]車輛資料9月更!A:B,2,0)</f>
        <v>RCB6957</v>
      </c>
      <c r="F373" s="32" t="s">
        <v>311</v>
      </c>
      <c r="G373" s="13">
        <v>43370</v>
      </c>
      <c r="H373" s="28"/>
      <c r="I373" s="14"/>
      <c r="J373" s="14"/>
      <c r="K373" s="15"/>
      <c r="L373" s="15"/>
      <c r="M373" s="46">
        <v>13</v>
      </c>
      <c r="N373" s="15"/>
      <c r="O373" s="15"/>
      <c r="P373" s="15"/>
      <c r="Q373" s="15"/>
      <c r="R373" s="16" t="s">
        <v>27</v>
      </c>
      <c r="S373" s="10" t="s">
        <v>1295</v>
      </c>
      <c r="T373" s="17"/>
      <c r="U373" s="18"/>
      <c r="V373" s="19" t="e">
        <f>VLOOKUP(A373,[1]工作表3!R:R,1,0)</f>
        <v>#N/A</v>
      </c>
    </row>
    <row r="374" spans="1:22" ht="16.5" customHeight="1" x14ac:dyDescent="0.25">
      <c r="A374" s="10" t="s">
        <v>1296</v>
      </c>
      <c r="B374" s="10" t="s">
        <v>1297</v>
      </c>
      <c r="C374" s="10" t="str">
        <f>VLOOKUP(A374,[1]車輛資料9月更!A:D,4,0)</f>
        <v>立眾企業有限公司-格上何宇宸</v>
      </c>
      <c r="D374" s="11">
        <f>VLOOKUP(A374,[1]車輛資料9月更!A:F,6,0)</f>
        <v>955178688</v>
      </c>
      <c r="E374" s="10" t="str">
        <f>VLOOKUP(A374,[1]車輛資料9月更!A:B,2,0)</f>
        <v>RCD3781</v>
      </c>
      <c r="F374" s="32" t="s">
        <v>311</v>
      </c>
      <c r="G374" s="13">
        <v>43370</v>
      </c>
      <c r="H374" s="28"/>
      <c r="I374" s="14"/>
      <c r="J374" s="14"/>
      <c r="K374" s="15"/>
      <c r="L374" s="15"/>
      <c r="M374" s="46">
        <v>13</v>
      </c>
      <c r="N374" s="15"/>
      <c r="O374" s="15"/>
      <c r="P374" s="15"/>
      <c r="Q374" s="15"/>
      <c r="R374" s="16" t="s">
        <v>166</v>
      </c>
      <c r="S374" s="10" t="s">
        <v>1298</v>
      </c>
      <c r="T374" s="17"/>
      <c r="U374" s="18"/>
      <c r="V374" s="19" t="e">
        <f>VLOOKUP(A374,[1]工作表3!R:R,1,0)</f>
        <v>#N/A</v>
      </c>
    </row>
    <row r="375" spans="1:22" ht="16.5" customHeight="1" x14ac:dyDescent="0.25">
      <c r="A375" s="10" t="s">
        <v>1299</v>
      </c>
      <c r="B375" s="10" t="s">
        <v>1300</v>
      </c>
      <c r="C375" s="10" t="str">
        <f>VLOOKUP(A375,[1]車輛資料9月更!A:D,4,0)</f>
        <v>王仲祥</v>
      </c>
      <c r="D375" s="11">
        <f>VLOOKUP(A375,[1]車輛資料9月更!A:F,6,0)</f>
        <v>926273070</v>
      </c>
      <c r="E375" s="10" t="str">
        <f>VLOOKUP(A375,[1]車輛資料9月更!A:B,2,0)</f>
        <v>ARJ1201</v>
      </c>
      <c r="F375" s="32" t="s">
        <v>311</v>
      </c>
      <c r="G375" s="13">
        <v>43370</v>
      </c>
      <c r="H375" s="28"/>
      <c r="I375" s="14"/>
      <c r="J375" s="14"/>
      <c r="K375" s="15"/>
      <c r="L375" s="15"/>
      <c r="M375" s="46">
        <v>13</v>
      </c>
      <c r="N375" s="15"/>
      <c r="O375" s="15"/>
      <c r="P375" s="15"/>
      <c r="Q375" s="15"/>
      <c r="R375" s="16" t="s">
        <v>1140</v>
      </c>
      <c r="S375" s="10" t="s">
        <v>1301</v>
      </c>
      <c r="T375" s="17"/>
      <c r="U375" s="18"/>
      <c r="V375" s="19" t="str">
        <f>VLOOKUP(A375,[1]工作表3!R:R,1,0)</f>
        <v>V757344</v>
      </c>
    </row>
    <row r="376" spans="1:22" ht="16.5" customHeight="1" x14ac:dyDescent="0.25">
      <c r="A376" s="10" t="s">
        <v>1302</v>
      </c>
      <c r="B376" s="10" t="s">
        <v>1303</v>
      </c>
      <c r="C376" s="10" t="str">
        <f>VLOOKUP(A376,[1]車輛資料9月更!A:D,4,0)</f>
        <v>李易承</v>
      </c>
      <c r="D376" s="11">
        <f>VLOOKUP(A376,[1]車輛資料9月更!A:F,6,0)</f>
        <v>988351019</v>
      </c>
      <c r="E376" s="10" t="str">
        <f>VLOOKUP(A376,[1]車輛資料9月更!A:B,2,0)</f>
        <v>APD3363</v>
      </c>
      <c r="F376" s="32" t="s">
        <v>311</v>
      </c>
      <c r="G376" s="13">
        <v>43370</v>
      </c>
      <c r="H376" s="28"/>
      <c r="I376" s="14"/>
      <c r="J376" s="14"/>
      <c r="K376" s="15"/>
      <c r="L376" s="21"/>
      <c r="M376" s="46">
        <v>13</v>
      </c>
      <c r="N376" s="15"/>
      <c r="O376" s="15"/>
      <c r="P376" s="15"/>
      <c r="Q376" s="15"/>
      <c r="R376" s="16" t="s">
        <v>512</v>
      </c>
      <c r="S376" s="10" t="s">
        <v>1304</v>
      </c>
      <c r="T376" s="17"/>
      <c r="U376" s="18"/>
      <c r="V376" s="19" t="e">
        <f>VLOOKUP(A376,[1]工作表3!R:R,1,0)</f>
        <v>#N/A</v>
      </c>
    </row>
    <row r="377" spans="1:22" ht="16.5" customHeight="1" x14ac:dyDescent="0.25">
      <c r="A377" s="10" t="s">
        <v>1305</v>
      </c>
      <c r="B377" s="10" t="s">
        <v>1306</v>
      </c>
      <c r="C377" s="10" t="str">
        <f>VLOOKUP(A377,[1]車輛資料9月更!A:D,4,0)</f>
        <v>邱敘博</v>
      </c>
      <c r="D377" s="11">
        <f>VLOOKUP(A377,[1]車輛資料9月更!A:F,6,0)</f>
        <v>920223193</v>
      </c>
      <c r="E377" s="10" t="str">
        <f>VLOOKUP(A377,[1]車輛資料9月更!A:B,2,0)</f>
        <v>ANX9816</v>
      </c>
      <c r="F377" s="32" t="s">
        <v>311</v>
      </c>
      <c r="G377" s="13">
        <v>43370</v>
      </c>
      <c r="H377" s="28"/>
      <c r="I377" s="14"/>
      <c r="J377" s="14"/>
      <c r="K377" s="15"/>
      <c r="L377" s="15"/>
      <c r="M377" s="46">
        <v>13</v>
      </c>
      <c r="N377" s="15"/>
      <c r="O377" s="15"/>
      <c r="P377" s="15"/>
      <c r="Q377" s="15"/>
      <c r="R377" s="16" t="s">
        <v>174</v>
      </c>
      <c r="S377" s="10" t="s">
        <v>1307</v>
      </c>
      <c r="T377" s="17"/>
      <c r="U377" s="18"/>
      <c r="V377" s="19" t="e">
        <f>VLOOKUP(A377,[1]工作表3!R:R,1,0)</f>
        <v>#N/A</v>
      </c>
    </row>
    <row r="378" spans="1:22" s="19" customFormat="1" ht="16.5" customHeight="1" x14ac:dyDescent="0.25">
      <c r="A378" s="17" t="s">
        <v>1308</v>
      </c>
      <c r="B378" s="10" t="s">
        <v>1309</v>
      </c>
      <c r="C378" s="10" t="str">
        <f>VLOOKUP(A378,[1]車輛資料9月更!A:D,4,0)</f>
        <v>黃世諺</v>
      </c>
      <c r="D378" s="11">
        <f>VLOOKUP(A378,[1]車輛資料9月更!A:F,6,0)</f>
        <v>989714055</v>
      </c>
      <c r="E378" s="10" t="str">
        <f>VLOOKUP(A378,[1]車輛資料9月更!A:B,2,0)</f>
        <v>ALC8627</v>
      </c>
      <c r="F378" s="32" t="s">
        <v>386</v>
      </c>
      <c r="G378" s="13">
        <v>43370</v>
      </c>
      <c r="H378" s="48"/>
      <c r="I378" s="31"/>
      <c r="J378" s="31"/>
      <c r="K378" s="46"/>
      <c r="L378" s="46"/>
      <c r="M378" s="46">
        <v>13</v>
      </c>
      <c r="N378" s="46"/>
      <c r="O378" s="46"/>
      <c r="P378" s="46"/>
      <c r="Q378" s="46"/>
      <c r="R378" s="45" t="s">
        <v>212</v>
      </c>
      <c r="S378" s="17" t="s">
        <v>1310</v>
      </c>
      <c r="T378" s="17"/>
      <c r="U378" s="60"/>
      <c r="V378" s="19" t="e">
        <f>VLOOKUP(A378,[1]工作表3!R:R,1,0)</f>
        <v>#N/A</v>
      </c>
    </row>
    <row r="379" spans="1:22" ht="16.5" customHeight="1" x14ac:dyDescent="0.25">
      <c r="A379" s="10" t="s">
        <v>1311</v>
      </c>
      <c r="B379" s="10" t="s">
        <v>1312</v>
      </c>
      <c r="C379" s="43" t="s">
        <v>1313</v>
      </c>
      <c r="D379" s="43" t="s">
        <v>1313</v>
      </c>
      <c r="E379" s="43" t="s">
        <v>1313</v>
      </c>
      <c r="F379" s="32" t="s">
        <v>386</v>
      </c>
      <c r="G379" s="13">
        <v>43370</v>
      </c>
      <c r="H379" s="28"/>
      <c r="I379" s="14"/>
      <c r="J379" s="14"/>
      <c r="K379" s="15"/>
      <c r="L379" s="15"/>
      <c r="M379" s="46">
        <v>13</v>
      </c>
      <c r="N379" s="15"/>
      <c r="O379" s="15"/>
      <c r="P379" s="15"/>
      <c r="Q379" s="15"/>
      <c r="R379" s="16" t="s">
        <v>212</v>
      </c>
      <c r="S379" s="10" t="s">
        <v>1314</v>
      </c>
      <c r="T379" s="17"/>
      <c r="U379" s="18"/>
      <c r="V379" s="19" t="e">
        <f>VLOOKUP(A379,[1]工作表3!R:R,1,0)</f>
        <v>#N/A</v>
      </c>
    </row>
    <row r="380" spans="1:22" ht="16.5" customHeight="1" x14ac:dyDescent="0.25">
      <c r="A380" s="10" t="s">
        <v>1315</v>
      </c>
      <c r="B380" s="10" t="s">
        <v>1316</v>
      </c>
      <c r="C380" s="10" t="str">
        <f>VLOOKUP(A380,[1]車輛資料9月更!A:D,4,0)</f>
        <v>杜昀縈</v>
      </c>
      <c r="D380" s="11">
        <f>VLOOKUP(A380,[1]車輛資料9月更!A:F,6,0)</f>
        <v>926385863</v>
      </c>
      <c r="E380" s="10" t="str">
        <f>VLOOKUP(A380,[1]車輛資料9月更!A:B,2,0)</f>
        <v>ASB0079</v>
      </c>
      <c r="F380" s="32" t="s">
        <v>311</v>
      </c>
      <c r="G380" s="13">
        <v>43370</v>
      </c>
      <c r="H380" s="28"/>
      <c r="I380" s="14"/>
      <c r="J380" s="14"/>
      <c r="K380" s="15"/>
      <c r="L380" s="15"/>
      <c r="M380" s="46">
        <v>13</v>
      </c>
      <c r="N380" s="15"/>
      <c r="O380" s="15"/>
      <c r="P380" s="15"/>
      <c r="Q380" s="15"/>
      <c r="R380" s="16" t="s">
        <v>174</v>
      </c>
      <c r="S380" s="10" t="s">
        <v>1317</v>
      </c>
      <c r="T380" s="17"/>
      <c r="U380" s="18"/>
      <c r="V380" s="19" t="e">
        <f>VLOOKUP(A380,[1]工作表3!R:R,1,0)</f>
        <v>#N/A</v>
      </c>
    </row>
    <row r="381" spans="1:22" ht="16.5" customHeight="1" x14ac:dyDescent="0.25">
      <c r="A381" s="10" t="s">
        <v>1318</v>
      </c>
      <c r="B381" s="10" t="s">
        <v>1319</v>
      </c>
      <c r="C381" s="10" t="str">
        <f>VLOOKUP(A381,[1]車輛資料9月更!A:D,4,0)</f>
        <v>朱羽晨</v>
      </c>
      <c r="D381" s="11">
        <f>VLOOKUP(A381,[1]車輛資料9月更!A:F,6,0)</f>
        <v>955543395</v>
      </c>
      <c r="E381" s="10" t="str">
        <f>VLOOKUP(A381,[1]車輛資料9月更!A:B,2,0)</f>
        <v>ATM3216</v>
      </c>
      <c r="F381" s="32" t="s">
        <v>311</v>
      </c>
      <c r="G381" s="13">
        <v>43370</v>
      </c>
      <c r="H381" s="28"/>
      <c r="I381" s="14"/>
      <c r="J381" s="14"/>
      <c r="K381" s="15"/>
      <c r="L381" s="15"/>
      <c r="M381" s="46">
        <v>13</v>
      </c>
      <c r="N381" s="15"/>
      <c r="O381" s="15"/>
      <c r="P381" s="15"/>
      <c r="Q381" s="15"/>
      <c r="R381" s="16" t="s">
        <v>166</v>
      </c>
      <c r="S381" s="10" t="s">
        <v>1320</v>
      </c>
      <c r="T381" s="17"/>
      <c r="U381" s="18"/>
      <c r="V381" s="19" t="e">
        <f>VLOOKUP(A381,[1]工作表3!R:R,1,0)</f>
        <v>#N/A</v>
      </c>
    </row>
    <row r="382" spans="1:22" ht="16.5" customHeight="1" x14ac:dyDescent="0.25">
      <c r="A382" s="10" t="s">
        <v>1321</v>
      </c>
      <c r="B382" s="10" t="s">
        <v>1322</v>
      </c>
      <c r="C382" s="10" t="str">
        <f>VLOOKUP(A382,[1]車輛資料9月更!A:D,4,0)</f>
        <v>黃仁謙</v>
      </c>
      <c r="D382" s="11">
        <f>VLOOKUP(A382,[1]車輛資料9月更!A:F,6,0)</f>
        <v>932028023</v>
      </c>
      <c r="E382" s="10" t="str">
        <f>VLOOKUP(A382,[1]車輛資料9月更!A:B,2,0)</f>
        <v>RCC5522</v>
      </c>
      <c r="F382" s="32" t="s">
        <v>311</v>
      </c>
      <c r="G382" s="13">
        <v>43370</v>
      </c>
      <c r="H382" s="28"/>
      <c r="I382" s="14"/>
      <c r="J382" s="14"/>
      <c r="K382" s="15"/>
      <c r="L382" s="15"/>
      <c r="M382" s="46">
        <v>13</v>
      </c>
      <c r="N382" s="15"/>
      <c r="O382" s="15"/>
      <c r="P382" s="15"/>
      <c r="Q382" s="15"/>
      <c r="R382" s="16" t="s">
        <v>27</v>
      </c>
      <c r="S382" s="10" t="s">
        <v>1323</v>
      </c>
      <c r="T382" s="17"/>
      <c r="U382" s="18"/>
      <c r="V382" s="19" t="e">
        <f>VLOOKUP(A382,[1]工作表3!R:R,1,0)</f>
        <v>#N/A</v>
      </c>
    </row>
    <row r="383" spans="1:22" ht="16.5" customHeight="1" x14ac:dyDescent="0.25">
      <c r="A383" s="10" t="s">
        <v>1324</v>
      </c>
      <c r="B383" s="17" t="s">
        <v>1325</v>
      </c>
      <c r="C383" s="10" t="str">
        <f>VLOOKUP(A383,[1]車輛資料9月更!A:D,4,0)</f>
        <v>林玉敏</v>
      </c>
      <c r="D383" s="11">
        <f>VLOOKUP(A383,[1]車輛資料9月更!A:F,6,0)</f>
        <v>911243505</v>
      </c>
      <c r="E383" s="10" t="str">
        <f>VLOOKUP(A383,[1]車輛資料9月更!A:B,2,0)</f>
        <v>AYE2939</v>
      </c>
      <c r="F383" s="32" t="s">
        <v>311</v>
      </c>
      <c r="G383" s="13">
        <v>43370</v>
      </c>
      <c r="H383" s="28"/>
      <c r="I383" s="14"/>
      <c r="J383" s="14"/>
      <c r="K383" s="15"/>
      <c r="L383" s="15"/>
      <c r="M383" s="46">
        <v>13</v>
      </c>
      <c r="N383" s="15"/>
      <c r="O383" s="15"/>
      <c r="P383" s="15"/>
      <c r="Q383" s="15"/>
      <c r="R383" s="16" t="s">
        <v>27</v>
      </c>
      <c r="S383" s="10" t="s">
        <v>1326</v>
      </c>
      <c r="T383" s="17"/>
      <c r="U383" s="18"/>
      <c r="V383" s="19" t="e">
        <f>VLOOKUP(A383,[1]工作表3!R:R,1,0)</f>
        <v>#N/A</v>
      </c>
    </row>
    <row r="384" spans="1:22" ht="16.5" customHeight="1" x14ac:dyDescent="0.25">
      <c r="A384" s="10" t="s">
        <v>1327</v>
      </c>
      <c r="B384" s="17" t="s">
        <v>1328</v>
      </c>
      <c r="C384" s="10" t="str">
        <f>VLOOKUP(A384,[1]車輛資料9月更!A:D,4,0)</f>
        <v>林昱成</v>
      </c>
      <c r="D384" s="11">
        <f>VLOOKUP(A384,[1]車輛資料9月更!A:F,6,0)</f>
        <v>956890608</v>
      </c>
      <c r="E384" s="10" t="str">
        <f>VLOOKUP(A384,[1]車輛資料9月更!A:B,2,0)</f>
        <v>ATG0336</v>
      </c>
      <c r="F384" s="32" t="s">
        <v>311</v>
      </c>
      <c r="G384" s="13">
        <v>43370</v>
      </c>
      <c r="H384" s="28"/>
      <c r="I384" s="14"/>
      <c r="J384" s="14"/>
      <c r="K384" s="15"/>
      <c r="L384" s="15"/>
      <c r="M384" s="15">
        <v>2</v>
      </c>
      <c r="N384" s="15"/>
      <c r="O384" s="15"/>
      <c r="P384" s="15"/>
      <c r="Q384" s="15"/>
      <c r="R384" s="16" t="s">
        <v>1329</v>
      </c>
      <c r="S384" s="10" t="s">
        <v>1330</v>
      </c>
      <c r="T384" s="17"/>
      <c r="U384" s="18"/>
      <c r="V384" s="19" t="e">
        <f>VLOOKUP(A384,[1]工作表3!R:R,1,0)</f>
        <v>#N/A</v>
      </c>
    </row>
    <row r="385" spans="1:22" ht="16.5" customHeight="1" x14ac:dyDescent="0.25">
      <c r="A385" s="10" t="s">
        <v>1331</v>
      </c>
      <c r="B385" s="17" t="s">
        <v>1332</v>
      </c>
      <c r="C385" s="10" t="str">
        <f>VLOOKUP(A385,[1]車輛資料9月更!A:D,4,0)</f>
        <v>余春暉</v>
      </c>
      <c r="D385" s="11">
        <f>VLOOKUP(A385,[1]車輛資料9月更!A:F,6,0)</f>
        <v>919393540</v>
      </c>
      <c r="E385" s="10" t="str">
        <f>VLOOKUP(A385,[1]車輛資料9月更!A:B,2,0)</f>
        <v>AMX9763</v>
      </c>
      <c r="F385" s="32" t="s">
        <v>311</v>
      </c>
      <c r="G385" s="13">
        <v>43370</v>
      </c>
      <c r="H385" s="28"/>
      <c r="I385" s="14"/>
      <c r="J385" s="14"/>
      <c r="K385" s="15"/>
      <c r="L385" s="15"/>
      <c r="M385" s="46">
        <v>13</v>
      </c>
      <c r="N385" s="15"/>
      <c r="O385" s="15"/>
      <c r="P385" s="15"/>
      <c r="Q385" s="15"/>
      <c r="R385" s="16" t="s">
        <v>1140</v>
      </c>
      <c r="S385" s="10" t="s">
        <v>1333</v>
      </c>
      <c r="T385" s="17"/>
      <c r="U385" s="18"/>
      <c r="V385" s="19" t="str">
        <f>VLOOKUP(A385,[1]工作表3!R:R,1,0)</f>
        <v>V430153</v>
      </c>
    </row>
    <row r="386" spans="1:22" ht="16.5" customHeight="1" x14ac:dyDescent="0.25">
      <c r="A386" s="10" t="s">
        <v>1334</v>
      </c>
      <c r="B386" s="17" t="s">
        <v>1335</v>
      </c>
      <c r="C386" s="10" t="str">
        <f>VLOOKUP(A386,[1]車輛資料9月更!A:D,4,0)</f>
        <v>車已賣</v>
      </c>
      <c r="D386" s="11">
        <f>VLOOKUP(A386,[1]車輛資料9月更!A:F,6,0)</f>
        <v>900000000</v>
      </c>
      <c r="E386" s="10" t="str">
        <f>VLOOKUP(A386,[1]車輛資料9月更!A:B,2,0)</f>
        <v>5E81381</v>
      </c>
      <c r="F386" s="32" t="s">
        <v>311</v>
      </c>
      <c r="G386" s="13">
        <v>43370</v>
      </c>
      <c r="H386" s="28"/>
      <c r="I386" s="14"/>
      <c r="J386" s="14"/>
      <c r="K386" s="15"/>
      <c r="L386" s="15"/>
      <c r="M386" s="46">
        <v>13</v>
      </c>
      <c r="N386" s="15"/>
      <c r="O386" s="15"/>
      <c r="P386" s="15"/>
      <c r="Q386" s="15"/>
      <c r="R386" s="16" t="s">
        <v>166</v>
      </c>
      <c r="S386" s="10" t="s">
        <v>1336</v>
      </c>
      <c r="T386" s="17"/>
      <c r="U386" s="18"/>
      <c r="V386" s="19" t="e">
        <f>VLOOKUP(A386,[1]工作表3!R:R,1,0)</f>
        <v>#N/A</v>
      </c>
    </row>
    <row r="387" spans="1:22" ht="16.5" customHeight="1" x14ac:dyDescent="0.25">
      <c r="A387" s="10" t="s">
        <v>616</v>
      </c>
      <c r="B387" s="17" t="s">
        <v>1337</v>
      </c>
      <c r="C387" s="10" t="str">
        <f>VLOOKUP(A387,[1]車輛資料9月更!A:D,4,0)</f>
        <v>李青松</v>
      </c>
      <c r="D387" s="11">
        <f>VLOOKUP(A387,[1]車輛資料9月更!A:F,6,0)</f>
        <v>931397745</v>
      </c>
      <c r="E387" s="10" t="str">
        <f>VLOOKUP(A387,[1]車輛資料9月更!A:B,2,0)</f>
        <v>ATA7578</v>
      </c>
      <c r="F387" s="32" t="s">
        <v>311</v>
      </c>
      <c r="G387" s="13">
        <v>43370</v>
      </c>
      <c r="H387" s="28"/>
      <c r="I387" s="14"/>
      <c r="J387" s="14"/>
      <c r="K387" s="15"/>
      <c r="L387" s="21"/>
      <c r="M387" s="46">
        <v>13</v>
      </c>
      <c r="N387" s="15"/>
      <c r="O387" s="15"/>
      <c r="P387" s="15"/>
      <c r="Q387" s="15"/>
      <c r="R387" s="16" t="s">
        <v>166</v>
      </c>
      <c r="S387" s="10" t="s">
        <v>1338</v>
      </c>
      <c r="T387" s="17"/>
      <c r="U387" s="18"/>
      <c r="V387" s="19" t="e">
        <f>VLOOKUP(A387,[1]工作表3!R:R,1,0)</f>
        <v>#N/A</v>
      </c>
    </row>
    <row r="388" spans="1:22" ht="16.5" customHeight="1" x14ac:dyDescent="0.25">
      <c r="A388" s="10" t="s">
        <v>1339</v>
      </c>
      <c r="B388" s="17" t="s">
        <v>1340</v>
      </c>
      <c r="C388" s="10" t="str">
        <f>VLOOKUP(A388,[1]車輛資料9月更!A:D,4,0)</f>
        <v>黃聖堯</v>
      </c>
      <c r="D388" s="11">
        <f>VLOOKUP(A388,[1]車輛資料9月更!A:F,6,0)</f>
        <v>905123069</v>
      </c>
      <c r="E388" s="10" t="str">
        <f>VLOOKUP(A388,[1]車輛資料9月更!A:B,2,0)</f>
        <v>ATA0307</v>
      </c>
      <c r="F388" s="32" t="s">
        <v>311</v>
      </c>
      <c r="G388" s="13">
        <v>43370</v>
      </c>
      <c r="H388" s="28"/>
      <c r="I388" s="14"/>
      <c r="J388" s="14"/>
      <c r="K388" s="15"/>
      <c r="L388" s="15"/>
      <c r="M388" s="46">
        <v>13</v>
      </c>
      <c r="N388" s="15"/>
      <c r="O388" s="15"/>
      <c r="P388" s="15"/>
      <c r="Q388" s="15"/>
      <c r="R388" s="16" t="s">
        <v>174</v>
      </c>
      <c r="S388" s="10" t="s">
        <v>1341</v>
      </c>
      <c r="T388" s="17"/>
      <c r="U388" s="18"/>
      <c r="V388" s="19" t="e">
        <f>VLOOKUP(A388,[1]工作表3!R:R,1,0)</f>
        <v>#N/A</v>
      </c>
    </row>
    <row r="389" spans="1:22" ht="16.5" customHeight="1" x14ac:dyDescent="0.25">
      <c r="A389" s="10" t="s">
        <v>254</v>
      </c>
      <c r="B389" s="17" t="s">
        <v>1342</v>
      </c>
      <c r="C389" s="10" t="str">
        <f>VLOOKUP(A389,[1]車輛資料9月更!A:D,4,0)</f>
        <v>陳玉鳳</v>
      </c>
      <c r="D389" s="11">
        <f>VLOOKUP(A389,[1]車輛資料9月更!A:F,6,0)</f>
        <v>919938927</v>
      </c>
      <c r="E389" s="10" t="str">
        <f>VLOOKUP(A389,[1]車輛資料9月更!A:B,2,0)</f>
        <v>AKC8799</v>
      </c>
      <c r="F389" s="32" t="s">
        <v>311</v>
      </c>
      <c r="G389" s="13">
        <v>43370</v>
      </c>
      <c r="H389" s="28"/>
      <c r="I389" s="14"/>
      <c r="J389" s="14"/>
      <c r="K389" s="15"/>
      <c r="L389" s="15"/>
      <c r="M389" s="46">
        <v>13</v>
      </c>
      <c r="N389" s="15"/>
      <c r="O389" s="15"/>
      <c r="P389" s="15"/>
      <c r="Q389" s="15"/>
      <c r="R389" s="16" t="s">
        <v>166</v>
      </c>
      <c r="S389" s="10" t="s">
        <v>1343</v>
      </c>
      <c r="T389" s="17"/>
      <c r="U389" s="18"/>
      <c r="V389" s="19" t="str">
        <f>VLOOKUP(A389,[1]工作表3!R:R,1,0)</f>
        <v>5H11599</v>
      </c>
    </row>
    <row r="390" spans="1:22" ht="16.5" customHeight="1" x14ac:dyDescent="0.25">
      <c r="A390" s="10" t="s">
        <v>1344</v>
      </c>
      <c r="B390" s="17" t="s">
        <v>1345</v>
      </c>
      <c r="C390" s="10" t="str">
        <f>VLOOKUP(A390,[1]車輛資料9月更!A:D,4,0)</f>
        <v>張巧禮</v>
      </c>
      <c r="D390" s="11">
        <f>VLOOKUP(A390,[1]車輛資料9月更!A:F,6,0)</f>
        <v>936617088</v>
      </c>
      <c r="E390" s="10" t="str">
        <f>VLOOKUP(A390,[1]車輛資料9月更!A:B,2,0)</f>
        <v>ATG7638</v>
      </c>
      <c r="F390" s="32" t="s">
        <v>386</v>
      </c>
      <c r="G390" s="13">
        <v>43370</v>
      </c>
      <c r="H390" s="28"/>
      <c r="I390" s="14"/>
      <c r="J390" s="14"/>
      <c r="K390" s="15"/>
      <c r="L390" s="15"/>
      <c r="M390" s="46">
        <v>13</v>
      </c>
      <c r="N390" s="15"/>
      <c r="O390" s="15"/>
      <c r="P390" s="15"/>
      <c r="Q390" s="15"/>
      <c r="R390" s="16" t="s">
        <v>212</v>
      </c>
      <c r="S390" s="10" t="s">
        <v>1346</v>
      </c>
      <c r="T390" s="17"/>
      <c r="U390" s="18"/>
      <c r="V390" s="19" t="e">
        <f>VLOOKUP(A390,[1]工作表3!R:R,1,0)</f>
        <v>#N/A</v>
      </c>
    </row>
    <row r="391" spans="1:22" ht="16.5" customHeight="1" x14ac:dyDescent="0.25">
      <c r="A391" s="10" t="s">
        <v>1347</v>
      </c>
      <c r="B391" s="17" t="s">
        <v>1348</v>
      </c>
      <c r="C391" s="10" t="str">
        <f>VLOOKUP(A391,[1]車輛資料9月更!A:D,4,0)</f>
        <v>李旭鎮</v>
      </c>
      <c r="D391" s="11">
        <f>VLOOKUP(A391,[1]車輛資料9月更!A:F,6,0)</f>
        <v>917873789</v>
      </c>
      <c r="E391" s="10" t="str">
        <f>VLOOKUP(A391,[1]車輛資料9月更!A:B,2,0)</f>
        <v>ATD8328</v>
      </c>
      <c r="F391" s="32" t="s">
        <v>311</v>
      </c>
      <c r="G391" s="13">
        <v>43370</v>
      </c>
      <c r="H391" s="28"/>
      <c r="I391" s="14"/>
      <c r="J391" s="14"/>
      <c r="K391" s="15"/>
      <c r="L391" s="15"/>
      <c r="M391" s="46">
        <v>13</v>
      </c>
      <c r="N391" s="15"/>
      <c r="O391" s="15"/>
      <c r="P391" s="15"/>
      <c r="Q391" s="15"/>
      <c r="R391" s="16" t="s">
        <v>166</v>
      </c>
      <c r="S391" s="10" t="s">
        <v>1349</v>
      </c>
      <c r="T391" s="17"/>
      <c r="U391" s="18"/>
      <c r="V391" s="19" t="e">
        <f>VLOOKUP(A391,[1]工作表3!R:R,1,0)</f>
        <v>#N/A</v>
      </c>
    </row>
    <row r="392" spans="1:22" ht="16.5" customHeight="1" x14ac:dyDescent="0.25">
      <c r="A392" s="10" t="s">
        <v>620</v>
      </c>
      <c r="B392" s="17" t="s">
        <v>1350</v>
      </c>
      <c r="C392" s="10" t="str">
        <f>VLOOKUP(A392,[1]車輛資料9月更!A:D,4,0)</f>
        <v>棋威汽車保養所張水明</v>
      </c>
      <c r="D392" s="11">
        <f>VLOOKUP(A392,[1]車輛資料9月更!A:F,6,0)</f>
        <v>928331989</v>
      </c>
      <c r="E392" s="10" t="str">
        <f>VLOOKUP(A392,[1]車輛資料9月更!A:B,2,0)</f>
        <v>AUV8328</v>
      </c>
      <c r="F392" s="32" t="s">
        <v>1351</v>
      </c>
      <c r="G392" s="13">
        <v>43370</v>
      </c>
      <c r="H392" s="28"/>
      <c r="I392" s="14"/>
      <c r="J392" s="14"/>
      <c r="K392" s="15"/>
      <c r="L392" s="15"/>
      <c r="M392" s="46">
        <v>13</v>
      </c>
      <c r="N392" s="15"/>
      <c r="O392" s="15"/>
      <c r="P392" s="15"/>
      <c r="Q392" s="15"/>
      <c r="R392" s="16" t="s">
        <v>1352</v>
      </c>
      <c r="S392" s="10" t="s">
        <v>1353</v>
      </c>
      <c r="T392" s="17"/>
      <c r="U392" s="18"/>
      <c r="V392" s="19" t="e">
        <f>VLOOKUP(A392,[1]工作表3!R:R,1,0)</f>
        <v>#N/A</v>
      </c>
    </row>
    <row r="393" spans="1:22" ht="16.5" customHeight="1" x14ac:dyDescent="0.25">
      <c r="A393" s="10" t="s">
        <v>1354</v>
      </c>
      <c r="B393" s="17" t="s">
        <v>1355</v>
      </c>
      <c r="C393" s="10" t="str">
        <f>VLOOKUP(A393,[1]車輛資料9月更!A:D,4,0)</f>
        <v>勤業眾信聯合會計師事務所-格上虞成全</v>
      </c>
      <c r="D393" s="11">
        <f>VLOOKUP(A393,[1]車輛資料9月更!A:F,6,0)</f>
        <v>928828964</v>
      </c>
      <c r="E393" s="10" t="str">
        <f>VLOOKUP(A393,[1]車輛資料9月更!A:B,2,0)</f>
        <v>RBZ9313</v>
      </c>
      <c r="F393" s="32" t="s">
        <v>311</v>
      </c>
      <c r="G393" s="13">
        <v>43370</v>
      </c>
      <c r="H393" s="28"/>
      <c r="I393" s="14"/>
      <c r="J393" s="14"/>
      <c r="K393" s="15"/>
      <c r="L393" s="15"/>
      <c r="M393" s="46">
        <v>13</v>
      </c>
      <c r="N393" s="15"/>
      <c r="O393" s="15"/>
      <c r="P393" s="15"/>
      <c r="Q393" s="15"/>
      <c r="R393" s="71" t="s">
        <v>166</v>
      </c>
      <c r="S393" s="72" t="s">
        <v>1356</v>
      </c>
      <c r="T393" s="17"/>
      <c r="U393" s="18"/>
      <c r="V393" s="19" t="e">
        <f>VLOOKUP(A393,[1]工作表3!R:R,1,0)</f>
        <v>#N/A</v>
      </c>
    </row>
    <row r="394" spans="1:22" ht="16.5" customHeight="1" x14ac:dyDescent="0.25">
      <c r="A394" s="10" t="s">
        <v>1357</v>
      </c>
      <c r="B394" s="17" t="s">
        <v>1358</v>
      </c>
      <c r="C394" s="10" t="str">
        <f>VLOOKUP(A394,[1]車輛資料9月更!A:D,4,0)</f>
        <v>簡煜龍</v>
      </c>
      <c r="D394" s="11">
        <f>VLOOKUP(A394,[1]車輛資料9月更!A:F,6,0)</f>
        <v>919923838</v>
      </c>
      <c r="E394" s="10" t="str">
        <f>VLOOKUP(A394,[1]車輛資料9月更!A:B,2,0)</f>
        <v>ARE8558</v>
      </c>
      <c r="F394" s="32" t="s">
        <v>311</v>
      </c>
      <c r="G394" s="13">
        <v>43370</v>
      </c>
      <c r="H394" s="28"/>
      <c r="I394" s="14"/>
      <c r="J394" s="14"/>
      <c r="K394" s="15"/>
      <c r="L394" s="15"/>
      <c r="M394" s="46">
        <v>13</v>
      </c>
      <c r="N394" s="15"/>
      <c r="O394" s="15"/>
      <c r="P394" s="15"/>
      <c r="Q394" s="15"/>
      <c r="R394" s="16" t="s">
        <v>170</v>
      </c>
      <c r="S394" s="10" t="s">
        <v>1359</v>
      </c>
      <c r="T394" s="17"/>
      <c r="U394" s="18"/>
      <c r="V394" s="19" t="e">
        <f>VLOOKUP(A394,[1]工作表3!R:R,1,0)</f>
        <v>#N/A</v>
      </c>
    </row>
    <row r="395" spans="1:22" ht="16.5" customHeight="1" x14ac:dyDescent="0.25">
      <c r="A395" s="10" t="s">
        <v>1360</v>
      </c>
      <c r="B395" s="17" t="s">
        <v>1361</v>
      </c>
      <c r="C395" s="10" t="str">
        <f>VLOOKUP(A395,[1]車輛資料9月更!A:D,4,0)</f>
        <v>莊欣瑜</v>
      </c>
      <c r="D395" s="11">
        <f>VLOOKUP(A395,[1]車輛資料9月更!A:F,6,0)</f>
        <v>919511418</v>
      </c>
      <c r="E395" s="10" t="str">
        <f>VLOOKUP(A395,[1]車輛資料9月更!A:B,2,0)</f>
        <v>ATN5203</v>
      </c>
      <c r="F395" s="32" t="s">
        <v>311</v>
      </c>
      <c r="G395" s="13">
        <v>43370</v>
      </c>
      <c r="H395" s="28"/>
      <c r="I395" s="14"/>
      <c r="J395" s="14"/>
      <c r="K395" s="15"/>
      <c r="L395" s="15"/>
      <c r="M395" s="46">
        <v>13</v>
      </c>
      <c r="N395" s="15"/>
      <c r="O395" s="15"/>
      <c r="P395" s="15"/>
      <c r="Q395" s="15"/>
      <c r="R395" s="16" t="s">
        <v>1362</v>
      </c>
      <c r="S395" s="10" t="s">
        <v>1363</v>
      </c>
      <c r="T395" s="17"/>
      <c r="U395" s="18"/>
      <c r="V395" s="19" t="e">
        <f>VLOOKUP(A395,[1]工作表3!R:R,1,0)</f>
        <v>#N/A</v>
      </c>
    </row>
    <row r="396" spans="1:22" ht="16.5" customHeight="1" x14ac:dyDescent="0.25">
      <c r="A396" s="10" t="s">
        <v>1364</v>
      </c>
      <c r="B396" s="17" t="s">
        <v>1365</v>
      </c>
      <c r="C396" s="10" t="str">
        <f>VLOOKUP(A396,[1]車輛資料9月更!A:D,4,0)</f>
        <v>鄔沛諭</v>
      </c>
      <c r="D396" s="11">
        <f>VLOOKUP(A396,[1]車輛資料9月更!A:F,6,0)</f>
        <v>910028831</v>
      </c>
      <c r="E396" s="10" t="str">
        <f>VLOOKUP(A396,[1]車輛資料9月更!A:B,2,0)</f>
        <v>ARG7791</v>
      </c>
      <c r="F396" s="32" t="s">
        <v>311</v>
      </c>
      <c r="G396" s="13">
        <v>43370</v>
      </c>
      <c r="H396" s="28"/>
      <c r="I396" s="14"/>
      <c r="J396" s="14"/>
      <c r="K396" s="15"/>
      <c r="L396" s="15"/>
      <c r="M396" s="46">
        <v>13</v>
      </c>
      <c r="N396" s="15"/>
      <c r="O396" s="15"/>
      <c r="P396" s="15"/>
      <c r="Q396" s="15"/>
      <c r="R396" s="16" t="s">
        <v>1140</v>
      </c>
      <c r="S396" s="10" t="s">
        <v>1366</v>
      </c>
      <c r="T396" s="17"/>
      <c r="U396" s="18"/>
      <c r="V396" s="19" t="str">
        <f>VLOOKUP(A396,[1]工作表3!R:R,1,0)</f>
        <v>V419303</v>
      </c>
    </row>
    <row r="397" spans="1:22" ht="16.5" customHeight="1" x14ac:dyDescent="0.25">
      <c r="A397" s="10" t="s">
        <v>1367</v>
      </c>
      <c r="B397" s="17" t="s">
        <v>1368</v>
      </c>
      <c r="C397" s="10" t="str">
        <f>VLOOKUP(A397,[1]車輛資料9月更!A:D,4,0)</f>
        <v>劉國興</v>
      </c>
      <c r="D397" s="11">
        <f>VLOOKUP(A397,[1]車輛資料9月更!A:F,6,0)</f>
        <v>937999166</v>
      </c>
      <c r="E397" s="10" t="str">
        <f>VLOOKUP(A397,[1]車輛資料9月更!A:B,2,0)</f>
        <v>ATM0196</v>
      </c>
      <c r="F397" s="32" t="s">
        <v>311</v>
      </c>
      <c r="G397" s="13">
        <v>43370</v>
      </c>
      <c r="H397" s="28"/>
      <c r="I397" s="14"/>
      <c r="J397" s="14"/>
      <c r="K397" s="15"/>
      <c r="L397" s="15"/>
      <c r="M397" s="46">
        <v>13</v>
      </c>
      <c r="N397" s="15"/>
      <c r="O397" s="15"/>
      <c r="P397" s="15"/>
      <c r="Q397" s="15"/>
      <c r="R397" s="16" t="s">
        <v>174</v>
      </c>
      <c r="S397" s="10" t="s">
        <v>1369</v>
      </c>
      <c r="T397" s="17"/>
      <c r="U397" s="18"/>
      <c r="V397" s="19" t="e">
        <f>VLOOKUP(A397,[1]工作表3!R:R,1,0)</f>
        <v>#N/A</v>
      </c>
    </row>
    <row r="398" spans="1:22" ht="16.5" customHeight="1" x14ac:dyDescent="0.25">
      <c r="A398" s="10" t="s">
        <v>1370</v>
      </c>
      <c r="B398" s="17" t="s">
        <v>1371</v>
      </c>
      <c r="C398" s="10" t="str">
        <f>VLOOKUP(A398,[1]車輛資料9月更!A:D,4,0)</f>
        <v>賴琦瑋</v>
      </c>
      <c r="D398" s="11">
        <f>VLOOKUP(A398,[1]車輛資料9月更!A:F,6,0)</f>
        <v>976097829</v>
      </c>
      <c r="E398" s="10" t="str">
        <f>VLOOKUP(A398,[1]車輛資料9月更!A:B,2,0)</f>
        <v>ARE0521</v>
      </c>
      <c r="F398" s="32" t="s">
        <v>311</v>
      </c>
      <c r="G398" s="13">
        <v>43371</v>
      </c>
      <c r="H398" s="28"/>
      <c r="I398" s="14"/>
      <c r="J398" s="14"/>
      <c r="K398" s="15"/>
      <c r="L398" s="15"/>
      <c r="M398" s="46">
        <v>13</v>
      </c>
      <c r="N398" s="15"/>
      <c r="O398" s="15"/>
      <c r="P398" s="15"/>
      <c r="Q398" s="15"/>
      <c r="R398" s="16" t="s">
        <v>512</v>
      </c>
      <c r="S398" s="10" t="s">
        <v>1372</v>
      </c>
      <c r="T398" s="17"/>
      <c r="U398" s="18"/>
      <c r="V398" s="19" t="e">
        <f>VLOOKUP(A398,[1]工作表3!R:R,1,0)</f>
        <v>#N/A</v>
      </c>
    </row>
    <row r="399" spans="1:22" ht="16.5" customHeight="1" x14ac:dyDescent="0.25">
      <c r="A399" s="10" t="s">
        <v>1373</v>
      </c>
      <c r="B399" s="17" t="s">
        <v>1374</v>
      </c>
      <c r="C399" s="10" t="str">
        <f>VLOOKUP(A399,[1]車輛資料9月更!A:D,4,0)</f>
        <v>聯邦租賃股份有限公司顏奕絜</v>
      </c>
      <c r="D399" s="11">
        <f>VLOOKUP(A399,[1]車輛資料9月更!A:F,6,0)</f>
        <v>917646341</v>
      </c>
      <c r="E399" s="10" t="str">
        <f>VLOOKUP(A399,[1]車輛資料9月更!A:B,2,0)</f>
        <v>RAV5729</v>
      </c>
      <c r="F399" s="32" t="s">
        <v>311</v>
      </c>
      <c r="G399" s="13">
        <v>43371</v>
      </c>
      <c r="H399" s="28"/>
      <c r="I399" s="14"/>
      <c r="J399" s="14"/>
      <c r="K399" s="15"/>
      <c r="L399" s="15"/>
      <c r="M399" s="46">
        <v>13</v>
      </c>
      <c r="N399" s="15"/>
      <c r="O399" s="15"/>
      <c r="P399" s="15"/>
      <c r="Q399" s="15"/>
      <c r="R399" s="16" t="s">
        <v>1140</v>
      </c>
      <c r="S399" s="10" t="s">
        <v>1375</v>
      </c>
      <c r="T399" s="17"/>
      <c r="U399" s="18"/>
      <c r="V399" s="19" t="e">
        <f>VLOOKUP(A399,[1]工作表3!R:R,1,0)</f>
        <v>#N/A</v>
      </c>
    </row>
    <row r="400" spans="1:22" ht="16.5" customHeight="1" x14ac:dyDescent="0.25">
      <c r="A400" s="10" t="s">
        <v>245</v>
      </c>
      <c r="B400" s="17" t="s">
        <v>1376</v>
      </c>
      <c r="C400" s="10" t="str">
        <f>VLOOKUP(A400,[1]車輛資料9月更!A:D,4,0)</f>
        <v>林道隆</v>
      </c>
      <c r="D400" s="11">
        <f>VLOOKUP(A400,[1]車輛資料9月更!A:F,6,0)</f>
        <v>917090881</v>
      </c>
      <c r="E400" s="10" t="str">
        <f>VLOOKUP(A400,[1]車輛資料9月更!A:B,2,0)</f>
        <v>ASK0616</v>
      </c>
      <c r="F400" s="32" t="s">
        <v>311</v>
      </c>
      <c r="G400" s="13">
        <v>43371</v>
      </c>
      <c r="H400" s="28"/>
      <c r="I400" s="14"/>
      <c r="J400" s="14"/>
      <c r="K400" s="15"/>
      <c r="L400" s="15"/>
      <c r="M400" s="46">
        <v>13</v>
      </c>
      <c r="N400" s="15"/>
      <c r="O400" s="15"/>
      <c r="P400" s="15"/>
      <c r="Q400" s="15"/>
      <c r="R400" s="16" t="s">
        <v>370</v>
      </c>
      <c r="S400" s="10" t="s">
        <v>1377</v>
      </c>
      <c r="T400" s="17"/>
      <c r="U400" s="18"/>
      <c r="V400" s="19" t="e">
        <f>VLOOKUP(A400,[1]工作表3!R:R,1,0)</f>
        <v>#N/A</v>
      </c>
    </row>
    <row r="401" spans="1:22" ht="16.5" customHeight="1" x14ac:dyDescent="0.25">
      <c r="A401" s="10" t="s">
        <v>1378</v>
      </c>
      <c r="B401" s="17" t="s">
        <v>1379</v>
      </c>
      <c r="C401" s="10" t="str">
        <f>VLOOKUP(A401,[1]車輛資料9月更!A:D,4,0)</f>
        <v>楊梅苓</v>
      </c>
      <c r="D401" s="11">
        <f>VLOOKUP(A401,[1]車輛資料9月更!A:F,6,0)</f>
        <v>933039276</v>
      </c>
      <c r="E401" s="10" t="str">
        <f>VLOOKUP(A401,[1]車輛資料9月更!A:B,2,0)</f>
        <v>ASC0812</v>
      </c>
      <c r="F401" s="32" t="s">
        <v>386</v>
      </c>
      <c r="G401" s="13">
        <v>43371</v>
      </c>
      <c r="H401" s="28"/>
      <c r="I401" s="14"/>
      <c r="J401" s="14"/>
      <c r="K401" s="15"/>
      <c r="L401" s="15"/>
      <c r="M401" s="46">
        <v>13</v>
      </c>
      <c r="N401" s="15"/>
      <c r="O401" s="15"/>
      <c r="P401" s="15"/>
      <c r="Q401" s="15"/>
      <c r="R401" s="16" t="s">
        <v>1380</v>
      </c>
      <c r="S401" s="10" t="s">
        <v>1381</v>
      </c>
      <c r="T401" s="17"/>
      <c r="U401" s="18"/>
      <c r="V401" s="19" t="e">
        <f>VLOOKUP(A401,[1]工作表3!R:R,1,0)</f>
        <v>#N/A</v>
      </c>
    </row>
    <row r="402" spans="1:22" ht="16.5" customHeight="1" x14ac:dyDescent="0.25">
      <c r="A402" s="10" t="s">
        <v>1382</v>
      </c>
      <c r="B402" s="17" t="s">
        <v>1383</v>
      </c>
      <c r="C402" s="10" t="str">
        <f>VLOOKUP(A402,[1]車輛資料9月更!A:D,4,0)</f>
        <v>蔡師正</v>
      </c>
      <c r="D402" s="11">
        <f>VLOOKUP(A402,[1]車輛資料9月更!A:F,6,0)</f>
        <v>955438334</v>
      </c>
      <c r="E402" s="10" t="str">
        <f>VLOOKUP(A402,[1]車輛資料9月更!A:B,2,0)</f>
        <v>AWY9691</v>
      </c>
      <c r="F402" s="32" t="s">
        <v>311</v>
      </c>
      <c r="G402" s="13">
        <v>43371</v>
      </c>
      <c r="H402" s="28"/>
      <c r="I402" s="14"/>
      <c r="J402" s="14"/>
      <c r="K402" s="15"/>
      <c r="L402" s="15"/>
      <c r="M402" s="46">
        <v>13</v>
      </c>
      <c r="N402" s="15"/>
      <c r="O402" s="15"/>
      <c r="P402" s="15"/>
      <c r="Q402" s="15"/>
      <c r="R402" s="16" t="s">
        <v>166</v>
      </c>
      <c r="S402" s="10" t="s">
        <v>1384</v>
      </c>
      <c r="T402" s="17"/>
      <c r="U402" s="18"/>
      <c r="V402" s="19" t="e">
        <f>VLOOKUP(A402,[1]工作表3!R:R,1,0)</f>
        <v>#N/A</v>
      </c>
    </row>
    <row r="403" spans="1:22" ht="16.5" customHeight="1" x14ac:dyDescent="0.25">
      <c r="A403" s="10" t="s">
        <v>1385</v>
      </c>
      <c r="B403" s="17" t="s">
        <v>1386</v>
      </c>
      <c r="C403" s="10" t="str">
        <f>VLOOKUP(A403,[1]車輛資料9月更!A:D,4,0)</f>
        <v>王彤</v>
      </c>
      <c r="D403" s="11">
        <f>VLOOKUP(A403,[1]車輛資料9月更!A:F,6,0)</f>
        <v>955410699</v>
      </c>
      <c r="E403" s="10" t="str">
        <f>VLOOKUP(A403,[1]車輛資料9月更!A:B,2,0)</f>
        <v>ATG8180</v>
      </c>
      <c r="F403" s="32" t="s">
        <v>1041</v>
      </c>
      <c r="G403" s="13">
        <v>43371</v>
      </c>
      <c r="H403" s="28"/>
      <c r="I403" s="14"/>
      <c r="J403" s="14"/>
      <c r="K403" s="15"/>
      <c r="L403" s="15"/>
      <c r="M403" s="46">
        <v>13</v>
      </c>
      <c r="N403" s="15"/>
      <c r="O403" s="15"/>
      <c r="P403" s="15"/>
      <c r="Q403" s="15"/>
      <c r="R403" s="16" t="s">
        <v>1387</v>
      </c>
      <c r="S403" s="10" t="s">
        <v>1388</v>
      </c>
      <c r="T403" s="17"/>
      <c r="U403" s="18"/>
      <c r="V403" s="19" t="e">
        <f>VLOOKUP(A403,[1]工作表3!R:R,1,0)</f>
        <v>#N/A</v>
      </c>
    </row>
    <row r="404" spans="1:22" ht="16.5" customHeight="1" x14ac:dyDescent="0.25">
      <c r="A404" s="10" t="s">
        <v>1389</v>
      </c>
      <c r="B404" s="10" t="s">
        <v>1390</v>
      </c>
      <c r="C404" s="10" t="str">
        <f>VLOOKUP(A404,[1]車輛資料9月更!A:D,4,0)</f>
        <v>陳可葳</v>
      </c>
      <c r="D404" s="11">
        <f>VLOOKUP(A404,[1]車輛資料9月更!A:F,6,0)</f>
        <v>915052345</v>
      </c>
      <c r="E404" s="10" t="str">
        <f>VLOOKUP(A404,[1]車輛資料9月更!A:B,2,0)</f>
        <v>AVH5678</v>
      </c>
      <c r="F404" s="32" t="s">
        <v>1391</v>
      </c>
      <c r="G404" s="13">
        <v>43371</v>
      </c>
      <c r="H404" s="28"/>
      <c r="I404" s="14"/>
      <c r="J404" s="14"/>
      <c r="K404" s="15"/>
      <c r="L404" s="15"/>
      <c r="M404" s="46">
        <v>13</v>
      </c>
      <c r="N404" s="15"/>
      <c r="O404" s="15"/>
      <c r="P404" s="15"/>
      <c r="Q404" s="15"/>
      <c r="R404" s="16" t="s">
        <v>1392</v>
      </c>
      <c r="S404" s="10" t="s">
        <v>1393</v>
      </c>
      <c r="T404" s="17"/>
      <c r="U404" s="18"/>
      <c r="V404" s="19" t="e">
        <f>VLOOKUP(A404,[1]工作表3!R:R,1,0)</f>
        <v>#N/A</v>
      </c>
    </row>
    <row r="405" spans="1:22" ht="16.5" customHeight="1" x14ac:dyDescent="0.25">
      <c r="A405" s="10" t="s">
        <v>1394</v>
      </c>
      <c r="B405" s="10" t="s">
        <v>1395</v>
      </c>
      <c r="C405" s="10" t="str">
        <f>VLOOKUP(A405,[1]車輛資料9月更!A:D,4,0)</f>
        <v>鄒立鳳</v>
      </c>
      <c r="D405" s="11">
        <f>VLOOKUP(A405,[1]車輛資料9月更!A:F,6,0)</f>
        <v>929131118</v>
      </c>
      <c r="E405" s="10" t="str">
        <f>VLOOKUP(A405,[1]車輛資料9月更!A:B,2,0)</f>
        <v>ATA3553</v>
      </c>
      <c r="F405" s="32" t="s">
        <v>480</v>
      </c>
      <c r="G405" s="13">
        <v>43371</v>
      </c>
      <c r="H405" s="28"/>
      <c r="I405" s="14"/>
      <c r="J405" s="14"/>
      <c r="K405" s="15"/>
      <c r="L405" s="15"/>
      <c r="M405" s="46">
        <v>13</v>
      </c>
      <c r="N405" s="15"/>
      <c r="O405" s="15"/>
      <c r="P405" s="15"/>
      <c r="Q405" s="15"/>
      <c r="R405" s="16" t="s">
        <v>1396</v>
      </c>
      <c r="S405" s="10" t="s">
        <v>1397</v>
      </c>
      <c r="T405" s="17"/>
      <c r="U405" s="18"/>
      <c r="V405" s="19" t="e">
        <f>VLOOKUP(A405,[1]工作表3!R:R,1,0)</f>
        <v>#N/A</v>
      </c>
    </row>
    <row r="406" spans="1:22" ht="16.5" customHeight="1" x14ac:dyDescent="0.25">
      <c r="A406" s="10" t="s">
        <v>1398</v>
      </c>
      <c r="B406" s="10" t="s">
        <v>1399</v>
      </c>
      <c r="C406" s="10" t="e">
        <f>VLOOKUP(A406,[1]車輛資料9月更!A:D,4,0)</f>
        <v>#N/A</v>
      </c>
      <c r="D406" s="11" t="e">
        <f>VLOOKUP(A406,[1]車輛資料9月更!A:F,6,0)</f>
        <v>#N/A</v>
      </c>
      <c r="E406" s="10" t="e">
        <f>VLOOKUP(A406,[1]車輛資料9月更!A:B,2,0)</f>
        <v>#N/A</v>
      </c>
      <c r="F406" s="32" t="s">
        <v>480</v>
      </c>
      <c r="G406" s="13">
        <v>43371</v>
      </c>
      <c r="H406" s="28"/>
      <c r="I406" s="14"/>
      <c r="J406" s="14"/>
      <c r="K406" s="15"/>
      <c r="L406" s="15"/>
      <c r="M406" s="46">
        <v>13</v>
      </c>
      <c r="N406" s="15"/>
      <c r="O406" s="15"/>
      <c r="P406" s="15"/>
      <c r="Q406" s="15"/>
      <c r="R406" s="16" t="s">
        <v>85</v>
      </c>
      <c r="S406" s="10" t="s">
        <v>1400</v>
      </c>
      <c r="T406" s="17"/>
      <c r="U406" s="18"/>
      <c r="V406" s="19" t="e">
        <f>VLOOKUP(A406,[1]工作表3!R:R,1,0)</f>
        <v>#N/A</v>
      </c>
    </row>
    <row r="407" spans="1:22" ht="16.5" customHeight="1" x14ac:dyDescent="0.25">
      <c r="A407" s="10" t="s">
        <v>1401</v>
      </c>
      <c r="B407" s="10" t="s">
        <v>1402</v>
      </c>
      <c r="C407" s="10" t="str">
        <f>VLOOKUP(A407,[1]車輛資料9月更!A:D,4,0)</f>
        <v>蔡侃劭</v>
      </c>
      <c r="D407" s="11">
        <f>VLOOKUP(A407,[1]車輛資料9月更!A:F,6,0)</f>
        <v>919341192</v>
      </c>
      <c r="E407" s="10" t="str">
        <f>VLOOKUP(A407,[1]車輛資料9月更!A:B,2,0)</f>
        <v>ANX8210</v>
      </c>
      <c r="F407" s="32" t="s">
        <v>1403</v>
      </c>
      <c r="G407" s="13">
        <v>43371</v>
      </c>
      <c r="H407" s="28"/>
      <c r="I407" s="14"/>
      <c r="J407" s="14"/>
      <c r="K407" s="15"/>
      <c r="L407" s="15"/>
      <c r="M407" s="46">
        <v>13</v>
      </c>
      <c r="N407" s="15"/>
      <c r="O407" s="15"/>
      <c r="P407" s="15"/>
      <c r="Q407" s="15"/>
      <c r="R407" s="16" t="s">
        <v>1404</v>
      </c>
      <c r="S407" s="10" t="s">
        <v>1405</v>
      </c>
      <c r="T407" s="17"/>
      <c r="U407" s="18"/>
      <c r="V407" s="19" t="e">
        <f>VLOOKUP(A407,[1]工作表3!R:R,1,0)</f>
        <v>#N/A</v>
      </c>
    </row>
    <row r="408" spans="1:22" ht="16.5" customHeight="1" x14ac:dyDescent="0.25">
      <c r="A408" s="10" t="s">
        <v>1406</v>
      </c>
      <c r="B408" s="10" t="s">
        <v>1407</v>
      </c>
      <c r="C408" s="10" t="str">
        <f>VLOOKUP(A408,[1]車輛資料9月更!A:D,4,0)</f>
        <v>鉑德汽車股份有限公司洪增富</v>
      </c>
      <c r="D408" s="11">
        <f>VLOOKUP(A408,[1]車輛資料9月更!A:F,6,0)</f>
        <v>900000000</v>
      </c>
      <c r="E408" s="10" t="str">
        <f>VLOOKUP(A408,[1]車輛資料9月更!A:B,2,0)</f>
        <v>待配額車</v>
      </c>
      <c r="F408" s="32" t="s">
        <v>1391</v>
      </c>
      <c r="G408" s="13">
        <v>43371</v>
      </c>
      <c r="H408" s="28"/>
      <c r="I408" s="14"/>
      <c r="J408" s="14"/>
      <c r="K408" s="15"/>
      <c r="L408" s="15"/>
      <c r="M408" s="46">
        <v>13</v>
      </c>
      <c r="N408" s="15"/>
      <c r="O408" s="15"/>
      <c r="P408" s="15"/>
      <c r="Q408" s="15"/>
      <c r="R408" s="16" t="s">
        <v>1408</v>
      </c>
      <c r="S408" s="10" t="s">
        <v>1409</v>
      </c>
      <c r="T408" s="17"/>
      <c r="U408" s="18"/>
      <c r="V408" s="19" t="e">
        <f>VLOOKUP(A408,[1]工作表3!R:R,1,0)</f>
        <v>#N/A</v>
      </c>
    </row>
    <row r="409" spans="1:22" ht="16.5" customHeight="1" x14ac:dyDescent="0.25">
      <c r="A409" s="10" t="s">
        <v>1410</v>
      </c>
      <c r="B409" s="10" t="s">
        <v>1411</v>
      </c>
      <c r="C409" s="10" t="str">
        <f>VLOOKUP(A409,[1]車輛資料9月更!A:D,4,0)</f>
        <v>吳政翰</v>
      </c>
      <c r="D409" s="11">
        <f>VLOOKUP(A409,[1]車輛資料9月更!A:F,6,0)</f>
        <v>988542976</v>
      </c>
      <c r="E409" s="10" t="str">
        <f>VLOOKUP(A409,[1]車輛資料9月更!A:B,2,0)</f>
        <v>AXA2585</v>
      </c>
      <c r="F409" s="32" t="s">
        <v>1403</v>
      </c>
      <c r="G409" s="13">
        <v>43371</v>
      </c>
      <c r="H409" s="28"/>
      <c r="I409" s="14"/>
      <c r="J409" s="14"/>
      <c r="K409" s="15"/>
      <c r="L409" s="15"/>
      <c r="M409" s="46">
        <v>13</v>
      </c>
      <c r="N409" s="15"/>
      <c r="O409" s="15"/>
      <c r="P409" s="15"/>
      <c r="Q409" s="15"/>
      <c r="R409" s="16" t="s">
        <v>1412</v>
      </c>
      <c r="S409" s="10" t="s">
        <v>1413</v>
      </c>
      <c r="T409" s="17"/>
      <c r="U409" s="18"/>
      <c r="V409" s="19" t="str">
        <f>VLOOKUP(A409,[1]工作表3!R:R,1,0)</f>
        <v>NU88602</v>
      </c>
    </row>
    <row r="410" spans="1:22" ht="16.5" customHeight="1" x14ac:dyDescent="0.25">
      <c r="A410" s="10" t="s">
        <v>1414</v>
      </c>
      <c r="B410" s="10" t="s">
        <v>1415</v>
      </c>
      <c r="C410" s="10" t="str">
        <f>VLOOKUP(A410,[1]車輛資料9月更!A:D,4,0)</f>
        <v>曾凱民</v>
      </c>
      <c r="D410" s="11">
        <f>VLOOKUP(A410,[1]車輛資料9月更!A:F,6,0)</f>
        <v>920798586</v>
      </c>
      <c r="E410" s="10" t="str">
        <f>VLOOKUP(A410,[1]車輛資料9月更!A:B,2,0)</f>
        <v>ATP9885</v>
      </c>
      <c r="F410" s="32" t="s">
        <v>311</v>
      </c>
      <c r="G410" s="13">
        <v>43371</v>
      </c>
      <c r="H410" s="28"/>
      <c r="I410" s="14"/>
      <c r="J410" s="14"/>
      <c r="K410" s="15"/>
      <c r="L410" s="15"/>
      <c r="M410" s="46">
        <v>13</v>
      </c>
      <c r="N410" s="15"/>
      <c r="O410" s="15"/>
      <c r="P410" s="15"/>
      <c r="Q410" s="15"/>
      <c r="R410" s="16" t="s">
        <v>166</v>
      </c>
      <c r="S410" s="10" t="s">
        <v>1416</v>
      </c>
      <c r="T410" s="17"/>
      <c r="U410" s="18"/>
      <c r="V410" s="19" t="e">
        <f>VLOOKUP(A410,[1]工作表3!R:R,1,0)</f>
        <v>#N/A</v>
      </c>
    </row>
    <row r="411" spans="1:22" ht="16.5" customHeight="1" x14ac:dyDescent="0.25">
      <c r="A411" s="10" t="s">
        <v>1417</v>
      </c>
      <c r="B411" s="10" t="s">
        <v>1418</v>
      </c>
      <c r="C411" s="10" t="str">
        <f>VLOOKUP(A411,[1]車輛資料9月更!A:D,4,0)</f>
        <v>陳冠志</v>
      </c>
      <c r="D411" s="11">
        <f>VLOOKUP(A411,[1]車輛資料9月更!A:F,6,0)</f>
        <v>956159985</v>
      </c>
      <c r="E411" s="10" t="str">
        <f>VLOOKUP(A411,[1]車輛資料9月更!A:B,2,0)</f>
        <v>ASC9153</v>
      </c>
      <c r="F411" s="32" t="s">
        <v>1041</v>
      </c>
      <c r="G411" s="13">
        <v>43371</v>
      </c>
      <c r="H411" s="28"/>
      <c r="I411" s="14"/>
      <c r="J411" s="14"/>
      <c r="K411" s="15"/>
      <c r="L411" s="15"/>
      <c r="M411" s="46">
        <v>13</v>
      </c>
      <c r="N411" s="15"/>
      <c r="O411" s="15"/>
      <c r="P411" s="15"/>
      <c r="Q411" s="15"/>
      <c r="R411" s="16" t="s">
        <v>284</v>
      </c>
      <c r="S411" s="10" t="s">
        <v>1419</v>
      </c>
      <c r="T411" s="17"/>
      <c r="U411" s="29"/>
      <c r="V411" s="19" t="e">
        <f>VLOOKUP(A411,[1]工作表3!R:R,1,0)</f>
        <v>#N/A</v>
      </c>
    </row>
    <row r="412" spans="1:22" ht="16.5" customHeight="1" x14ac:dyDescent="0.25">
      <c r="A412" s="10" t="s">
        <v>1420</v>
      </c>
      <c r="B412" s="10" t="s">
        <v>1421</v>
      </c>
      <c r="C412" s="10" t="str">
        <f>VLOOKUP(A412,[1]車輛資料9月更!A:D,4,0)</f>
        <v>許秀賓</v>
      </c>
      <c r="D412" s="11">
        <f>VLOOKUP(A412,[1]車輛資料9月更!A:F,6,0)</f>
        <v>932151661</v>
      </c>
      <c r="E412" s="10" t="str">
        <f>VLOOKUP(A412,[1]車輛資料9月更!A:B,2,0)</f>
        <v>ARE3768</v>
      </c>
      <c r="F412" s="32" t="s">
        <v>311</v>
      </c>
      <c r="G412" s="13">
        <v>43371</v>
      </c>
      <c r="H412" s="28"/>
      <c r="I412" s="14"/>
      <c r="J412" s="14"/>
      <c r="K412" s="15"/>
      <c r="L412" s="15"/>
      <c r="M412" s="46">
        <v>13</v>
      </c>
      <c r="N412" s="15"/>
      <c r="O412" s="15"/>
      <c r="P412" s="15"/>
      <c r="Q412" s="15"/>
      <c r="R412" s="16" t="s">
        <v>166</v>
      </c>
      <c r="S412" s="10" t="s">
        <v>1422</v>
      </c>
      <c r="T412" s="17"/>
      <c r="U412" s="18"/>
      <c r="V412" s="19" t="str">
        <f>VLOOKUP(A412,[1]工作表3!R:R,1,0)</f>
        <v>5E10770</v>
      </c>
    </row>
    <row r="413" spans="1:22" ht="16.5" customHeight="1" x14ac:dyDescent="0.25">
      <c r="A413" s="10" t="s">
        <v>1423</v>
      </c>
      <c r="B413" s="10" t="s">
        <v>1424</v>
      </c>
      <c r="C413" s="10" t="str">
        <f>VLOOKUP(A413,[1]車輛資料9月更!A:D,4,0)</f>
        <v>張明河</v>
      </c>
      <c r="D413" s="11">
        <f>VLOOKUP(A413,[1]車輛資料9月更!A:F,6,0)</f>
        <v>938628048</v>
      </c>
      <c r="E413" s="10" t="str">
        <f>VLOOKUP(A413,[1]車輛資料9月更!A:B,2,0)</f>
        <v>ATF5366</v>
      </c>
      <c r="F413" s="32" t="s">
        <v>1041</v>
      </c>
      <c r="G413" s="13">
        <v>43371</v>
      </c>
      <c r="H413" s="28"/>
      <c r="I413" s="14"/>
      <c r="J413" s="14"/>
      <c r="K413" s="15"/>
      <c r="L413" s="15"/>
      <c r="M413" s="46">
        <v>13</v>
      </c>
      <c r="N413" s="15"/>
      <c r="O413" s="15"/>
      <c r="P413" s="15"/>
      <c r="Q413" s="15"/>
      <c r="R413" s="16" t="s">
        <v>284</v>
      </c>
      <c r="S413" s="10" t="s">
        <v>1425</v>
      </c>
      <c r="T413" s="17"/>
      <c r="U413" s="18"/>
      <c r="V413" s="19" t="str">
        <f>VLOOKUP(A413,[1]工作表3!R:R,1,0)</f>
        <v>0X11516</v>
      </c>
    </row>
    <row r="414" spans="1:22" ht="16.5" customHeight="1" x14ac:dyDescent="0.25">
      <c r="A414" s="10" t="s">
        <v>1426</v>
      </c>
      <c r="B414" s="10" t="s">
        <v>1427</v>
      </c>
      <c r="C414" s="10" t="str">
        <f>VLOOKUP(A414,[1]車輛資料9月更!A:D,4,0)</f>
        <v>黃盈琪</v>
      </c>
      <c r="D414" s="11">
        <f>VLOOKUP(A414,[1]車輛資料9月更!A:F,6,0)</f>
        <v>988425526</v>
      </c>
      <c r="E414" s="10" t="str">
        <f>VLOOKUP(A414,[1]車輛資料9月更!A:B,2,0)</f>
        <v>ASP8526</v>
      </c>
      <c r="F414" s="32" t="s">
        <v>311</v>
      </c>
      <c r="G414" s="13">
        <v>43371</v>
      </c>
      <c r="H414" s="28"/>
      <c r="I414" s="14"/>
      <c r="J414" s="14"/>
      <c r="K414" s="15"/>
      <c r="L414" s="15"/>
      <c r="M414" s="46">
        <v>13</v>
      </c>
      <c r="N414" s="15"/>
      <c r="O414" s="15"/>
      <c r="P414" s="15"/>
      <c r="Q414" s="15"/>
      <c r="R414" s="16" t="s">
        <v>661</v>
      </c>
      <c r="S414" s="10" t="s">
        <v>1428</v>
      </c>
      <c r="T414" s="17"/>
      <c r="U414" s="18"/>
      <c r="V414" s="19" t="e">
        <f>VLOOKUP(A414,[1]工作表3!R:R,1,0)</f>
        <v>#N/A</v>
      </c>
    </row>
    <row r="415" spans="1:22" ht="16.5" customHeight="1" x14ac:dyDescent="0.25">
      <c r="A415" s="10" t="s">
        <v>1429</v>
      </c>
      <c r="B415" s="10" t="s">
        <v>1430</v>
      </c>
      <c r="C415" s="10" t="str">
        <f>VLOOKUP(A415,[1]車輛資料9月更!A:D,4,0)</f>
        <v>柯建名</v>
      </c>
      <c r="D415" s="11">
        <f>VLOOKUP(A415,[1]車輛資料9月更!A:F,6,0)</f>
        <v>927258526</v>
      </c>
      <c r="E415" s="10" t="str">
        <f>VLOOKUP(A415,[1]車輛資料9月更!A:B,2,0)</f>
        <v>ATQ0801</v>
      </c>
      <c r="F415" s="32" t="s">
        <v>311</v>
      </c>
      <c r="G415" s="13">
        <v>43371</v>
      </c>
      <c r="H415" s="28"/>
      <c r="I415" s="14"/>
      <c r="J415" s="14"/>
      <c r="K415" s="15"/>
      <c r="L415" s="15"/>
      <c r="M415" s="46">
        <v>13</v>
      </c>
      <c r="N415" s="15"/>
      <c r="O415" s="15"/>
      <c r="P415" s="15"/>
      <c r="Q415" s="15"/>
      <c r="R415" s="16" t="s">
        <v>166</v>
      </c>
      <c r="S415" s="10" t="s">
        <v>1431</v>
      </c>
      <c r="T415" s="17"/>
      <c r="U415" s="18"/>
      <c r="V415" s="19" t="e">
        <f>VLOOKUP(A415,[1]工作表3!R:R,1,0)</f>
        <v>#N/A</v>
      </c>
    </row>
    <row r="416" spans="1:22" ht="16.5" customHeight="1" x14ac:dyDescent="0.25">
      <c r="A416" s="10" t="s">
        <v>1432</v>
      </c>
      <c r="B416" s="10" t="s">
        <v>1433</v>
      </c>
      <c r="C416" s="10" t="str">
        <f>VLOOKUP(A416,[1]車輛資料9月更!A:D,4,0)</f>
        <v>葉國元</v>
      </c>
      <c r="D416" s="11">
        <f>VLOOKUP(A416,[1]車輛資料9月更!A:F,6,0)</f>
        <v>928244280</v>
      </c>
      <c r="E416" s="10" t="str">
        <f>VLOOKUP(A416,[1]車輛資料9月更!A:B,2,0)</f>
        <v>ATG8685</v>
      </c>
      <c r="F416" s="32" t="s">
        <v>1434</v>
      </c>
      <c r="G416" s="13">
        <v>43371</v>
      </c>
      <c r="H416" s="28"/>
      <c r="I416" s="14"/>
      <c r="J416" s="14"/>
      <c r="K416" s="15"/>
      <c r="L416" s="15"/>
      <c r="M416" s="46">
        <v>13</v>
      </c>
      <c r="N416" s="15"/>
      <c r="O416" s="15"/>
      <c r="P416" s="15"/>
      <c r="Q416" s="15"/>
      <c r="R416" s="16" t="s">
        <v>1435</v>
      </c>
      <c r="S416" s="10" t="s">
        <v>1436</v>
      </c>
      <c r="T416" s="17"/>
      <c r="U416" s="18"/>
      <c r="V416" s="19" t="e">
        <f>VLOOKUP(A416,[1]工作表3!R:R,1,0)</f>
        <v>#N/A</v>
      </c>
    </row>
    <row r="417" spans="1:22" ht="16.5" customHeight="1" x14ac:dyDescent="0.25">
      <c r="A417" s="10" t="s">
        <v>1437</v>
      </c>
      <c r="B417" s="10" t="s">
        <v>1438</v>
      </c>
      <c r="C417" s="10" t="str">
        <f>VLOOKUP(A417,[1]車輛資料9月更!A:D,4,0)</f>
        <v>驊訊電子企業(股)-聯邦國際租賃楊昆城</v>
      </c>
      <c r="D417" s="11">
        <f>VLOOKUP(A417,[1]車輛資料9月更!A:F,6,0)</f>
        <v>988785235</v>
      </c>
      <c r="E417" s="10" t="str">
        <f>VLOOKUP(A417,[1]車輛資料9月更!A:B,2,0)</f>
        <v>RCA0258</v>
      </c>
      <c r="F417" s="32" t="s">
        <v>311</v>
      </c>
      <c r="G417" s="13">
        <v>43371</v>
      </c>
      <c r="H417" s="28"/>
      <c r="I417" s="14"/>
      <c r="J417" s="14"/>
      <c r="K417" s="15"/>
      <c r="L417" s="15"/>
      <c r="M417" s="46">
        <v>13</v>
      </c>
      <c r="N417" s="15"/>
      <c r="O417" s="15"/>
      <c r="P417" s="15"/>
      <c r="Q417" s="15"/>
      <c r="R417" s="16" t="s">
        <v>174</v>
      </c>
      <c r="S417" s="10" t="s">
        <v>1439</v>
      </c>
      <c r="T417" s="17"/>
      <c r="U417" s="18"/>
      <c r="V417" s="19" t="str">
        <f>VLOOKUP(A417,[1]工作表3!R:R,1,0)</f>
        <v>G874943</v>
      </c>
    </row>
    <row r="418" spans="1:22" ht="16.5" customHeight="1" x14ac:dyDescent="0.25">
      <c r="A418" s="10" t="s">
        <v>1440</v>
      </c>
      <c r="B418" s="10" t="s">
        <v>1441</v>
      </c>
      <c r="C418" s="10" t="str">
        <f>VLOOKUP(A418,[1]車輛資料9月更!A:D,4,0)</f>
        <v>呂昕投資開發股份有限公司鄭美麗</v>
      </c>
      <c r="D418" s="11">
        <f>VLOOKUP(A418,[1]車輛資料9月更!A:F,6,0)</f>
        <v>933438567</v>
      </c>
      <c r="E418" s="10" t="str">
        <f>VLOOKUP(A418,[1]車輛資料9月更!A:B,2,0)</f>
        <v>APM1818</v>
      </c>
      <c r="F418" s="32" t="s">
        <v>311</v>
      </c>
      <c r="G418" s="13">
        <v>43371</v>
      </c>
      <c r="H418" s="28"/>
      <c r="I418" s="14"/>
      <c r="J418" s="14"/>
      <c r="K418" s="15"/>
      <c r="L418" s="15"/>
      <c r="M418" s="46">
        <v>13</v>
      </c>
      <c r="N418" s="15"/>
      <c r="O418" s="15"/>
      <c r="P418" s="15"/>
      <c r="Q418" s="15"/>
      <c r="R418" s="16" t="s">
        <v>512</v>
      </c>
      <c r="S418" s="10" t="s">
        <v>1442</v>
      </c>
      <c r="T418" s="17"/>
      <c r="U418" s="18"/>
      <c r="V418" s="19" t="e">
        <f>VLOOKUP(A418,[1]工作表3!R:R,1,0)</f>
        <v>#N/A</v>
      </c>
    </row>
    <row r="419" spans="1:22" ht="16.5" customHeight="1" x14ac:dyDescent="0.25">
      <c r="A419" s="10" t="s">
        <v>1443</v>
      </c>
      <c r="B419" s="10" t="s">
        <v>1444</v>
      </c>
      <c r="C419" s="10" t="str">
        <f>VLOOKUP(A419,[1]車輛資料9月更!A:D,4,0)</f>
        <v>呂麗娟</v>
      </c>
      <c r="D419" s="11">
        <f>VLOOKUP(A419,[1]車輛資料9月更!A:F,6,0)</f>
        <v>988359228</v>
      </c>
      <c r="E419" s="10" t="str">
        <f>VLOOKUP(A419,[1]車輛資料9月更!A:B,2,0)</f>
        <v>AKR7128</v>
      </c>
      <c r="F419" s="32" t="s">
        <v>311</v>
      </c>
      <c r="G419" s="13">
        <v>43371</v>
      </c>
      <c r="H419" s="28"/>
      <c r="I419" s="14"/>
      <c r="J419" s="14"/>
      <c r="K419" s="15"/>
      <c r="L419" s="15"/>
      <c r="M419" s="15">
        <v>2</v>
      </c>
      <c r="N419" s="15"/>
      <c r="O419" s="15"/>
      <c r="P419" s="15"/>
      <c r="Q419" s="15"/>
      <c r="R419" s="16" t="s">
        <v>166</v>
      </c>
      <c r="S419" s="10" t="s">
        <v>1445</v>
      </c>
      <c r="T419" s="17"/>
      <c r="U419" s="18"/>
      <c r="V419" s="19" t="e">
        <f>VLOOKUP(A419,[1]工作表3!R:R,1,0)</f>
        <v>#N/A</v>
      </c>
    </row>
    <row r="420" spans="1:22" ht="16.5" customHeight="1" x14ac:dyDescent="0.25">
      <c r="A420" s="10" t="s">
        <v>1446</v>
      </c>
      <c r="B420" s="10" t="s">
        <v>1447</v>
      </c>
      <c r="C420" s="10" t="str">
        <f>VLOOKUP(A420,[1]車輛資料9月更!A:D,4,0)</f>
        <v>博瑞司希維亞投資股份有限公司李永健</v>
      </c>
      <c r="D420" s="11">
        <f>VLOOKUP(A420,[1]車輛資料9月更!A:F,6,0)</f>
        <v>937096320</v>
      </c>
      <c r="E420" s="10" t="str">
        <f>VLOOKUP(A420,[1]車輛資料9月更!A:B,2,0)</f>
        <v>ANY0050</v>
      </c>
      <c r="F420" s="32" t="s">
        <v>386</v>
      </c>
      <c r="G420" s="13">
        <v>43371</v>
      </c>
      <c r="H420" s="28"/>
      <c r="I420" s="14"/>
      <c r="J420" s="14"/>
      <c r="K420" s="15"/>
      <c r="L420" s="15"/>
      <c r="M420" s="46">
        <v>13</v>
      </c>
      <c r="N420" s="15"/>
      <c r="O420" s="15"/>
      <c r="P420" s="15"/>
      <c r="Q420" s="15"/>
      <c r="R420" s="16" t="s">
        <v>212</v>
      </c>
      <c r="S420" s="10" t="s">
        <v>1448</v>
      </c>
      <c r="T420" s="17"/>
      <c r="U420" s="18"/>
      <c r="V420" s="19" t="str">
        <f>VLOOKUP(A420,[1]工作表3!R:R,1,0)</f>
        <v>G590845</v>
      </c>
    </row>
    <row r="421" spans="1:22" ht="16.5" customHeight="1" x14ac:dyDescent="0.25">
      <c r="A421" s="10" t="s">
        <v>1449</v>
      </c>
      <c r="B421" s="10" t="s">
        <v>1450</v>
      </c>
      <c r="C421" s="10" t="str">
        <f>VLOOKUP(A421,[1]車輛資料9月更!A:D,4,0)</f>
        <v>姚俊成</v>
      </c>
      <c r="D421" s="11">
        <f>VLOOKUP(A421,[1]車輛資料9月更!A:F,6,0)</f>
        <v>920587623</v>
      </c>
      <c r="E421" s="10" t="str">
        <f>VLOOKUP(A421,[1]車輛資料9月更!A:B,2,0)</f>
        <v>ASC8523</v>
      </c>
      <c r="F421" s="32" t="s">
        <v>311</v>
      </c>
      <c r="G421" s="13">
        <v>43371</v>
      </c>
      <c r="H421" s="28"/>
      <c r="I421" s="14"/>
      <c r="J421" s="14"/>
      <c r="K421" s="15"/>
      <c r="L421" s="15"/>
      <c r="M421" s="46">
        <v>13</v>
      </c>
      <c r="N421" s="15"/>
      <c r="O421" s="15"/>
      <c r="P421" s="15"/>
      <c r="Q421" s="15"/>
      <c r="R421" s="16" t="s">
        <v>174</v>
      </c>
      <c r="S421" s="10" t="s">
        <v>1451</v>
      </c>
      <c r="T421" s="17"/>
      <c r="U421" s="18"/>
      <c r="V421" s="19" t="e">
        <f>VLOOKUP(A421,[1]工作表3!R:R,1,0)</f>
        <v>#N/A</v>
      </c>
    </row>
    <row r="422" spans="1:22" ht="16.5" customHeight="1" x14ac:dyDescent="0.25">
      <c r="A422" s="10" t="s">
        <v>1452</v>
      </c>
      <c r="B422" s="10" t="s">
        <v>1453</v>
      </c>
      <c r="C422" s="10" t="str">
        <f>VLOOKUP(A422,[1]車輛資料9月更!A:D,4,0)</f>
        <v>盧弘茵</v>
      </c>
      <c r="D422" s="11">
        <f>VLOOKUP(A422,[1]車輛資料9月更!A:F,6,0)</f>
        <v>928311750</v>
      </c>
      <c r="E422" s="10" t="str">
        <f>VLOOKUP(A422,[1]車輛資料9月更!A:B,2,0)</f>
        <v>AXA6383</v>
      </c>
      <c r="F422" s="32" t="s">
        <v>1041</v>
      </c>
      <c r="G422" s="13">
        <v>43371</v>
      </c>
      <c r="H422" s="28"/>
      <c r="I422" s="14"/>
      <c r="J422" s="14"/>
      <c r="K422" s="15"/>
      <c r="L422" s="15"/>
      <c r="M422" s="46">
        <v>13</v>
      </c>
      <c r="N422" s="15"/>
      <c r="O422" s="15"/>
      <c r="P422" s="15"/>
      <c r="Q422" s="15"/>
      <c r="R422" s="16" t="s">
        <v>284</v>
      </c>
      <c r="S422" s="10" t="s">
        <v>1454</v>
      </c>
      <c r="T422" s="17"/>
      <c r="U422" s="18"/>
      <c r="V422" s="19" t="e">
        <f>VLOOKUP(A422,[1]工作表3!R:R,1,0)</f>
        <v>#N/A</v>
      </c>
    </row>
    <row r="423" spans="1:22" ht="16.5" customHeight="1" x14ac:dyDescent="0.25">
      <c r="A423" s="10" t="s">
        <v>1455</v>
      </c>
      <c r="B423" s="10" t="s">
        <v>1456</v>
      </c>
      <c r="C423" s="10" t="str">
        <f>VLOOKUP(A423,[1]車輛資料9月更!A:D,4,0)</f>
        <v>陳威宇</v>
      </c>
      <c r="D423" s="11">
        <f>VLOOKUP(A423,[1]車輛資料9月更!A:F,6,0)</f>
        <v>937080793</v>
      </c>
      <c r="E423" s="10" t="str">
        <f>VLOOKUP(A423,[1]車輛資料9月更!A:B,2,0)</f>
        <v>ANV1560</v>
      </c>
      <c r="F423" s="32" t="s">
        <v>311</v>
      </c>
      <c r="G423" s="13">
        <v>43372</v>
      </c>
      <c r="H423" s="28"/>
      <c r="I423" s="14"/>
      <c r="J423" s="14"/>
      <c r="K423" s="15"/>
      <c r="L423" s="15"/>
      <c r="M423" s="46">
        <v>13</v>
      </c>
      <c r="N423" s="15"/>
      <c r="O423" s="15"/>
      <c r="P423" s="15"/>
      <c r="Q423" s="15"/>
      <c r="R423" s="16" t="s">
        <v>208</v>
      </c>
      <c r="S423" s="10" t="s">
        <v>1457</v>
      </c>
      <c r="T423" s="17"/>
      <c r="U423" s="18"/>
      <c r="V423" s="19" t="str">
        <f>VLOOKUP(A423,[1]工作表3!R:R,1,0)</f>
        <v>P893249</v>
      </c>
    </row>
    <row r="424" spans="1:22" ht="16.5" customHeight="1" x14ac:dyDescent="0.25">
      <c r="A424" s="10" t="s">
        <v>1458</v>
      </c>
      <c r="B424" s="10" t="s">
        <v>1459</v>
      </c>
      <c r="C424" s="10" t="str">
        <f>VLOOKUP(A424,[1]車輛資料9月更!A:D,4,0)</f>
        <v>格上汽車租賃股份有限公司周華文</v>
      </c>
      <c r="D424" s="11">
        <f>VLOOKUP(A424,[1]車輛資料9月更!A:F,6,0)</f>
        <v>921616091</v>
      </c>
      <c r="E424" s="10" t="str">
        <f>VLOOKUP(A424,[1]車輛資料9月更!A:B,2,0)</f>
        <v>RBW5688</v>
      </c>
      <c r="F424" s="32" t="s">
        <v>480</v>
      </c>
      <c r="G424" s="13">
        <v>43372</v>
      </c>
      <c r="H424" s="28"/>
      <c r="I424" s="14"/>
      <c r="J424" s="14"/>
      <c r="K424" s="15"/>
      <c r="L424" s="15"/>
      <c r="M424" s="46">
        <v>13</v>
      </c>
      <c r="N424" s="15"/>
      <c r="O424" s="15"/>
      <c r="P424" s="15"/>
      <c r="Q424" s="15"/>
      <c r="R424" s="16" t="s">
        <v>85</v>
      </c>
      <c r="S424" s="10" t="s">
        <v>1460</v>
      </c>
      <c r="T424" s="17"/>
      <c r="U424" s="18"/>
      <c r="V424" s="19" t="e">
        <f>VLOOKUP(A424,[1]工作表3!R:R,1,0)</f>
        <v>#N/A</v>
      </c>
    </row>
    <row r="425" spans="1:22" ht="16.5" customHeight="1" x14ac:dyDescent="0.25">
      <c r="A425" s="10" t="s">
        <v>1461</v>
      </c>
      <c r="B425" s="10" t="s">
        <v>1462</v>
      </c>
      <c r="C425" s="16" t="s">
        <v>1463</v>
      </c>
      <c r="D425" s="11" t="e">
        <f>VLOOKUP(A425,[1]車輛資料9月更!A:F,6,0)</f>
        <v>#N/A</v>
      </c>
      <c r="E425" s="10" t="e">
        <f>VLOOKUP(A425,[1]車輛資料9月更!A:B,2,0)</f>
        <v>#N/A</v>
      </c>
      <c r="F425" s="32" t="s">
        <v>480</v>
      </c>
      <c r="G425" s="13">
        <v>43372</v>
      </c>
      <c r="H425" s="28"/>
      <c r="I425" s="14"/>
      <c r="J425" s="14"/>
      <c r="K425" s="15"/>
      <c r="L425" s="15"/>
      <c r="M425" s="46">
        <v>13</v>
      </c>
      <c r="N425" s="15"/>
      <c r="O425" s="15"/>
      <c r="P425" s="15"/>
      <c r="Q425" s="15"/>
      <c r="R425" s="16" t="s">
        <v>85</v>
      </c>
      <c r="S425" s="10" t="s">
        <v>1464</v>
      </c>
      <c r="T425" s="17"/>
      <c r="U425" s="18"/>
      <c r="V425" s="19" t="e">
        <f>VLOOKUP(A425,[1]工作表3!R:R,1,0)</f>
        <v>#N/A</v>
      </c>
    </row>
    <row r="426" spans="1:22" ht="16.5" customHeight="1" x14ac:dyDescent="0.25">
      <c r="A426" s="10" t="s">
        <v>100</v>
      </c>
      <c r="B426" s="10" t="s">
        <v>1465</v>
      </c>
      <c r="C426" s="10" t="str">
        <f>VLOOKUP(A426,[1]車輛資料9月更!A:D,4,0)</f>
        <v>陳濬瑋</v>
      </c>
      <c r="D426" s="11">
        <f>VLOOKUP(A426,[1]車輛資料9月更!A:F,6,0)</f>
        <v>932263225</v>
      </c>
      <c r="E426" s="10" t="str">
        <f>VLOOKUP(A426,[1]車輛資料9月更!A:B,2,0)</f>
        <v>AQX9638</v>
      </c>
      <c r="F426" s="32" t="s">
        <v>311</v>
      </c>
      <c r="G426" s="13">
        <v>43372</v>
      </c>
      <c r="H426" s="28"/>
      <c r="I426" s="14"/>
      <c r="J426" s="14"/>
      <c r="K426" s="15"/>
      <c r="L426" s="15"/>
      <c r="M426" s="46">
        <v>13</v>
      </c>
      <c r="N426" s="15"/>
      <c r="O426" s="15"/>
      <c r="P426" s="15"/>
      <c r="Q426" s="15"/>
      <c r="R426" s="16" t="s">
        <v>370</v>
      </c>
      <c r="S426" s="10" t="s">
        <v>1466</v>
      </c>
      <c r="T426" s="17"/>
      <c r="U426" s="18"/>
      <c r="V426" s="19" t="e">
        <f>VLOOKUP(A426,[1]工作表3!R:R,1,0)</f>
        <v>#N/A</v>
      </c>
    </row>
    <row r="427" spans="1:22" ht="16.5" customHeight="1" x14ac:dyDescent="0.25">
      <c r="A427" s="10" t="s">
        <v>1467</v>
      </c>
      <c r="B427" s="10" t="s">
        <v>1468</v>
      </c>
      <c r="C427" s="10" t="str">
        <f>VLOOKUP(A427,[1]車輛資料9月更!A:D,4,0)</f>
        <v>施瀚博</v>
      </c>
      <c r="D427" s="11">
        <f>VLOOKUP(A427,[1]車輛資料9月更!A:F,6,0)</f>
        <v>987105013</v>
      </c>
      <c r="E427" s="10" t="str">
        <f>VLOOKUP(A427,[1]車輛資料9月更!A:B,2,0)</f>
        <v>AXA8562</v>
      </c>
      <c r="F427" s="32" t="s">
        <v>311</v>
      </c>
      <c r="G427" s="13">
        <v>43372</v>
      </c>
      <c r="H427" s="28"/>
      <c r="I427" s="14"/>
      <c r="J427" s="14"/>
      <c r="K427" s="15"/>
      <c r="L427" s="15"/>
      <c r="M427" s="46">
        <v>13</v>
      </c>
      <c r="N427" s="15"/>
      <c r="O427" s="15"/>
      <c r="P427" s="15"/>
      <c r="Q427" s="15"/>
      <c r="R427" s="16" t="s">
        <v>174</v>
      </c>
      <c r="S427" s="10" t="s">
        <v>1469</v>
      </c>
      <c r="T427" s="17"/>
      <c r="U427" s="18"/>
      <c r="V427" s="19" t="str">
        <f>VLOOKUP(A427,[1]工作表3!R:R,1,0)</f>
        <v>V849464</v>
      </c>
    </row>
    <row r="428" spans="1:22" ht="16.5" customHeight="1" x14ac:dyDescent="0.25">
      <c r="A428" s="10" t="s">
        <v>1470</v>
      </c>
      <c r="B428" s="10" t="s">
        <v>1471</v>
      </c>
      <c r="C428" s="10" t="str">
        <f>VLOOKUP(A428,[1]車輛資料9月更!A:D,4,0)</f>
        <v>林家妤</v>
      </c>
      <c r="D428" s="11">
        <f>VLOOKUP(A428,[1]車輛資料9月更!A:F,6,0)</f>
        <v>955894443</v>
      </c>
      <c r="E428" s="10" t="str">
        <f>VLOOKUP(A428,[1]車輛資料9月更!A:B,2,0)</f>
        <v>AVD5056</v>
      </c>
      <c r="F428" s="32" t="s">
        <v>480</v>
      </c>
      <c r="G428" s="13">
        <v>43372</v>
      </c>
      <c r="H428" s="28"/>
      <c r="I428" s="14"/>
      <c r="J428" s="14"/>
      <c r="K428" s="15"/>
      <c r="L428" s="15"/>
      <c r="M428" s="46">
        <v>13</v>
      </c>
      <c r="N428" s="15"/>
      <c r="O428" s="15"/>
      <c r="P428" s="15"/>
      <c r="Q428" s="15"/>
      <c r="R428" s="16" t="s">
        <v>481</v>
      </c>
      <c r="S428" s="10" t="s">
        <v>1472</v>
      </c>
      <c r="T428" s="17"/>
      <c r="U428" s="18"/>
      <c r="V428" s="19" t="e">
        <f>VLOOKUP(A428,[1]工作表3!R:R,1,0)</f>
        <v>#N/A</v>
      </c>
    </row>
    <row r="429" spans="1:22" ht="16.5" customHeight="1" x14ac:dyDescent="0.25">
      <c r="A429" s="10" t="s">
        <v>1473</v>
      </c>
      <c r="B429" s="10" t="s">
        <v>1474</v>
      </c>
      <c r="C429" s="10" t="str">
        <f>VLOOKUP(A429,[1]車輛資料9月更!A:D,4,0)</f>
        <v>鄭曉雯</v>
      </c>
      <c r="D429" s="11">
        <f>VLOOKUP(A429,[1]車輛資料9月更!A:F,6,0)</f>
        <v>930216203</v>
      </c>
      <c r="E429" s="10" t="str">
        <f>VLOOKUP(A429,[1]車輛資料9月更!A:B,2,0)</f>
        <v>AWY6665</v>
      </c>
      <c r="F429" s="32" t="s">
        <v>480</v>
      </c>
      <c r="G429" s="13">
        <v>43372</v>
      </c>
      <c r="H429" s="28"/>
      <c r="I429" s="14"/>
      <c r="J429" s="14"/>
      <c r="K429" s="15"/>
      <c r="L429" s="15"/>
      <c r="M429" s="46">
        <v>13</v>
      </c>
      <c r="N429" s="15"/>
      <c r="O429" s="15"/>
      <c r="P429" s="15"/>
      <c r="Q429" s="15"/>
      <c r="R429" s="16" t="s">
        <v>85</v>
      </c>
      <c r="S429" s="10" t="s">
        <v>1475</v>
      </c>
      <c r="T429" s="17"/>
      <c r="U429" s="18"/>
      <c r="V429" s="19" t="e">
        <f>VLOOKUP(A429,[1]工作表3!R:R,1,0)</f>
        <v>#N/A</v>
      </c>
    </row>
    <row r="430" spans="1:22" ht="16.5" customHeight="1" x14ac:dyDescent="0.25">
      <c r="A430" s="10" t="s">
        <v>1476</v>
      </c>
      <c r="B430" s="10" t="s">
        <v>1477</v>
      </c>
      <c r="C430" s="10" t="str">
        <f>VLOOKUP(A430,[1]車輛資料9月更!A:D,4,0)</f>
        <v>邱世璋</v>
      </c>
      <c r="D430" s="11">
        <f>VLOOKUP(A430,[1]車輛資料9月更!A:F,6,0)</f>
        <v>918028868</v>
      </c>
      <c r="E430" s="10" t="str">
        <f>VLOOKUP(A430,[1]車輛資料9月更!A:B,2,0)</f>
        <v>AND5233</v>
      </c>
      <c r="F430" s="32" t="s">
        <v>1391</v>
      </c>
      <c r="G430" s="13">
        <v>43372</v>
      </c>
      <c r="H430" s="28"/>
      <c r="I430" s="14"/>
      <c r="J430" s="14"/>
      <c r="K430" s="15"/>
      <c r="L430" s="15"/>
      <c r="M430" s="46">
        <v>13</v>
      </c>
      <c r="N430" s="15"/>
      <c r="O430" s="15"/>
      <c r="P430" s="15"/>
      <c r="Q430" s="15"/>
      <c r="R430" s="16" t="s">
        <v>1408</v>
      </c>
      <c r="S430" s="10" t="s">
        <v>1478</v>
      </c>
      <c r="T430" s="17"/>
      <c r="U430" s="18"/>
      <c r="V430" s="19" t="e">
        <f>VLOOKUP(A430,[1]工作表3!R:R,1,0)</f>
        <v>#N/A</v>
      </c>
    </row>
    <row r="431" spans="1:22" ht="16.5" customHeight="1" x14ac:dyDescent="0.25">
      <c r="A431" s="10" t="s">
        <v>1479</v>
      </c>
      <c r="B431" s="10" t="s">
        <v>1480</v>
      </c>
      <c r="C431" s="10" t="str">
        <f>VLOOKUP(A431,[1]車輛資料9月更!A:D,4,0)</f>
        <v>盧雅君</v>
      </c>
      <c r="D431" s="11">
        <f>VLOOKUP(A431,[1]車輛資料9月更!A:F,6,0)</f>
        <v>955337187</v>
      </c>
      <c r="E431" s="10" t="str">
        <f>VLOOKUP(A431,[1]車輛資料9月更!A:B,2,0)</f>
        <v>APP8910</v>
      </c>
      <c r="F431" s="32" t="s">
        <v>1391</v>
      </c>
      <c r="G431" s="13">
        <v>43372</v>
      </c>
      <c r="H431" s="28"/>
      <c r="I431" s="14"/>
      <c r="J431" s="14"/>
      <c r="K431" s="15"/>
      <c r="L431" s="15"/>
      <c r="M431" s="46">
        <v>13</v>
      </c>
      <c r="N431" s="15"/>
      <c r="O431" s="15"/>
      <c r="P431" s="15"/>
      <c r="Q431" s="15"/>
      <c r="R431" s="16" t="s">
        <v>1392</v>
      </c>
      <c r="S431" s="10" t="s">
        <v>1481</v>
      </c>
      <c r="T431" s="17"/>
      <c r="U431" s="18"/>
      <c r="V431" s="19" t="e">
        <f>VLOOKUP(A431,[1]工作表3!R:R,1,0)</f>
        <v>#N/A</v>
      </c>
    </row>
    <row r="432" spans="1:22" ht="16.5" customHeight="1" x14ac:dyDescent="0.25">
      <c r="A432" s="10" t="s">
        <v>1482</v>
      </c>
      <c r="B432" s="10" t="s">
        <v>1483</v>
      </c>
      <c r="C432" s="10" t="str">
        <f>VLOOKUP(A432,[1]車輛資料9月更!A:D,4,0)</f>
        <v>田曉坤</v>
      </c>
      <c r="D432" s="11">
        <f>VLOOKUP(A432,[1]車輛資料9月更!A:F,6,0)</f>
        <v>905118353</v>
      </c>
      <c r="E432" s="10" t="str">
        <f>VLOOKUP(A432,[1]車輛資料9月更!A:B,2,0)</f>
        <v>ATF5809</v>
      </c>
      <c r="F432" s="32" t="s">
        <v>1041</v>
      </c>
      <c r="G432" s="13">
        <v>43372</v>
      </c>
      <c r="H432" s="28"/>
      <c r="I432" s="14"/>
      <c r="J432" s="14"/>
      <c r="K432" s="15"/>
      <c r="L432" s="15"/>
      <c r="M432" s="46">
        <v>13</v>
      </c>
      <c r="N432" s="15"/>
      <c r="O432" s="15"/>
      <c r="P432" s="15"/>
      <c r="Q432" s="15"/>
      <c r="R432" s="16" t="s">
        <v>1387</v>
      </c>
      <c r="S432" s="10" t="s">
        <v>1484</v>
      </c>
      <c r="T432" s="17"/>
      <c r="U432" s="18"/>
      <c r="V432" s="19" t="e">
        <f>VLOOKUP(A432,[1]工作表3!R:R,1,0)</f>
        <v>#N/A</v>
      </c>
    </row>
    <row r="433" spans="1:22" ht="16.5" customHeight="1" x14ac:dyDescent="0.25">
      <c r="A433" s="10" t="s">
        <v>1485</v>
      </c>
      <c r="B433" s="10" t="s">
        <v>1486</v>
      </c>
      <c r="C433" s="10" t="str">
        <f>VLOOKUP(A433,[1]車輛資料9月更!A:D,4,0)</f>
        <v>曾克儉</v>
      </c>
      <c r="D433" s="11">
        <f>VLOOKUP(A433,[1]車輛資料9月更!A:F,6,0)</f>
        <v>933770303</v>
      </c>
      <c r="E433" s="10" t="str">
        <f>VLOOKUP(A433,[1]車輛資料9月更!A:B,2,0)</f>
        <v>AJJ9919</v>
      </c>
      <c r="F433" s="32" t="s">
        <v>1041</v>
      </c>
      <c r="G433" s="13">
        <v>43372</v>
      </c>
      <c r="H433" s="28"/>
      <c r="I433" s="14"/>
      <c r="J433" s="14"/>
      <c r="K433" s="15"/>
      <c r="L433" s="15"/>
      <c r="M433" s="46">
        <v>13</v>
      </c>
      <c r="N433" s="15"/>
      <c r="O433" s="15"/>
      <c r="P433" s="15"/>
      <c r="Q433" s="15"/>
      <c r="R433" s="16" t="s">
        <v>284</v>
      </c>
      <c r="S433" s="10" t="s">
        <v>1487</v>
      </c>
      <c r="T433" s="17"/>
      <c r="U433" s="18"/>
      <c r="V433" s="19" t="e">
        <f>VLOOKUP(A433,[1]工作表3!R:R,1,0)</f>
        <v>#N/A</v>
      </c>
    </row>
    <row r="434" spans="1:22" ht="16.5" customHeight="1" x14ac:dyDescent="0.25">
      <c r="A434" s="10" t="s">
        <v>1488</v>
      </c>
      <c r="B434" s="10" t="s">
        <v>1489</v>
      </c>
      <c r="C434" s="10" t="str">
        <f>VLOOKUP(A434,[1]車輛資料9月更!A:D,4,0)</f>
        <v>家王室內裝修股份有限公司康文昌</v>
      </c>
      <c r="D434" s="11">
        <f>VLOOKUP(A434,[1]車輛資料9月更!A:F,6,0)</f>
        <v>937859869</v>
      </c>
      <c r="E434" s="10" t="str">
        <f>VLOOKUP(A434,[1]車輛資料9月更!A:B,2,0)</f>
        <v>ATH0720</v>
      </c>
      <c r="F434" s="32" t="s">
        <v>1041</v>
      </c>
      <c r="G434" s="13">
        <v>43372</v>
      </c>
      <c r="H434" s="28"/>
      <c r="I434" s="14"/>
      <c r="J434" s="14"/>
      <c r="K434" s="15"/>
      <c r="L434" s="15"/>
      <c r="M434" s="15">
        <v>2</v>
      </c>
      <c r="N434" s="15"/>
      <c r="O434" s="15"/>
      <c r="P434" s="15"/>
      <c r="Q434" s="15"/>
      <c r="R434" s="16" t="s">
        <v>1490</v>
      </c>
      <c r="S434" s="10" t="s">
        <v>1491</v>
      </c>
      <c r="T434" s="17"/>
      <c r="U434" s="18"/>
      <c r="V434" s="19" t="e">
        <f>VLOOKUP(A434,[1]工作表3!R:R,1,0)</f>
        <v>#N/A</v>
      </c>
    </row>
    <row r="435" spans="1:22" ht="16.5" customHeight="1" x14ac:dyDescent="0.25">
      <c r="A435" s="10" t="s">
        <v>1492</v>
      </c>
      <c r="B435" s="10" t="s">
        <v>1493</v>
      </c>
      <c r="C435" s="10" t="str">
        <f>VLOOKUP(A435,[1]車輛資料9月更!A:D,4,0)</f>
        <v>睿龍國際股份有限公司周呈豪</v>
      </c>
      <c r="D435" s="11">
        <f>VLOOKUP(A435,[1]車輛資料9月更!A:F,6,0)</f>
        <v>932393486</v>
      </c>
      <c r="E435" s="10" t="str">
        <f>VLOOKUP(A435,[1]車輛資料9月更!A:B,2,0)</f>
        <v>ATM5687</v>
      </c>
      <c r="F435" s="32" t="s">
        <v>1434</v>
      </c>
      <c r="G435" s="13">
        <v>43372</v>
      </c>
      <c r="H435" s="28"/>
      <c r="I435" s="14"/>
      <c r="J435" s="14"/>
      <c r="K435" s="15"/>
      <c r="L435" s="15"/>
      <c r="M435" s="46">
        <v>13</v>
      </c>
      <c r="N435" s="15"/>
      <c r="O435" s="15"/>
      <c r="P435" s="15"/>
      <c r="Q435" s="15"/>
      <c r="R435" s="16" t="s">
        <v>1494</v>
      </c>
      <c r="S435" s="10" t="s">
        <v>1495</v>
      </c>
      <c r="T435" s="17"/>
      <c r="U435" s="18"/>
      <c r="V435" s="19" t="str">
        <f>VLOOKUP(A435,[1]工作表3!R:R,1,0)</f>
        <v>0V49283</v>
      </c>
    </row>
    <row r="436" spans="1:22" ht="16.5" customHeight="1" x14ac:dyDescent="0.25">
      <c r="A436" s="10" t="s">
        <v>1496</v>
      </c>
      <c r="B436" s="10" t="s">
        <v>1497</v>
      </c>
      <c r="C436" s="10" t="str">
        <f>VLOOKUP(A436,[1]車輛資料9月更!A:D,4,0)</f>
        <v>所羅門國際股份有限公司-聯邦租賃楊玉聘</v>
      </c>
      <c r="D436" s="11">
        <f>VLOOKUP(A436,[1]車輛資料9月更!A:F,6,0)</f>
        <v>916626733</v>
      </c>
      <c r="E436" s="10" t="str">
        <f>VLOOKUP(A436,[1]車輛資料9月更!A:B,2,0)</f>
        <v>RBS7800</v>
      </c>
      <c r="F436" s="32" t="s">
        <v>1498</v>
      </c>
      <c r="G436" s="13">
        <v>43372</v>
      </c>
      <c r="H436" s="28"/>
      <c r="I436" s="14"/>
      <c r="J436" s="14"/>
      <c r="K436" s="15"/>
      <c r="L436" s="15"/>
      <c r="M436" s="46">
        <v>13</v>
      </c>
      <c r="N436" s="15"/>
      <c r="O436" s="15"/>
      <c r="P436" s="15"/>
      <c r="Q436" s="15"/>
      <c r="R436" s="16" t="s">
        <v>1499</v>
      </c>
      <c r="S436" s="10" t="s">
        <v>1500</v>
      </c>
      <c r="T436" s="17"/>
      <c r="U436" s="18"/>
      <c r="V436" s="19" t="e">
        <f>VLOOKUP(A436,[1]工作表3!R:R,1,0)</f>
        <v>#N/A</v>
      </c>
    </row>
    <row r="437" spans="1:22" ht="16.5" customHeight="1" x14ac:dyDescent="0.25">
      <c r="A437" s="10" t="s">
        <v>1501</v>
      </c>
      <c r="B437" s="10" t="s">
        <v>1502</v>
      </c>
      <c r="C437" s="10" t="str">
        <f>VLOOKUP(A437,[1]車輛資料9月更!A:D,4,0)</f>
        <v>韓英國際(限)-中租金英仙</v>
      </c>
      <c r="D437" s="11">
        <f>VLOOKUP(A437,[1]車輛資料9月更!A:F,6,0)</f>
        <v>921826411</v>
      </c>
      <c r="E437" s="10" t="str">
        <f>VLOOKUP(A437,[1]車輛資料9月更!A:B,2,0)</f>
        <v>RCC3007</v>
      </c>
      <c r="F437" s="32" t="s">
        <v>1041</v>
      </c>
      <c r="G437" s="13">
        <v>43372</v>
      </c>
      <c r="H437" s="28"/>
      <c r="I437" s="14"/>
      <c r="J437" s="14"/>
      <c r="K437" s="15"/>
      <c r="L437" s="21"/>
      <c r="M437" s="46">
        <v>13</v>
      </c>
      <c r="N437" s="15"/>
      <c r="O437" s="15"/>
      <c r="P437" s="15"/>
      <c r="Q437" s="15"/>
      <c r="R437" s="16" t="s">
        <v>284</v>
      </c>
      <c r="S437" s="10" t="s">
        <v>1503</v>
      </c>
      <c r="T437" s="17"/>
      <c r="U437" s="18"/>
      <c r="V437" s="19" t="e">
        <f>VLOOKUP(A437,[1]工作表3!R:R,1,0)</f>
        <v>#N/A</v>
      </c>
    </row>
    <row r="438" spans="1:22" ht="16.5" customHeight="1" x14ac:dyDescent="0.25">
      <c r="A438" s="10" t="s">
        <v>1504</v>
      </c>
      <c r="B438" s="10" t="s">
        <v>1505</v>
      </c>
      <c r="C438" s="10" t="str">
        <f>VLOOKUP(A438,[1]車輛資料9月更!A:D,4,0)</f>
        <v>吳琍穎</v>
      </c>
      <c r="D438" s="11">
        <f>VLOOKUP(A438,[1]車輛資料9月更!A:F,6,0)</f>
        <v>910300840</v>
      </c>
      <c r="E438" s="10" t="str">
        <f>VLOOKUP(A438,[1]車輛資料9月更!A:B,2,0)</f>
        <v>AQX5509</v>
      </c>
      <c r="F438" s="32" t="s">
        <v>1041</v>
      </c>
      <c r="G438" s="13">
        <v>43372</v>
      </c>
      <c r="H438" s="28"/>
      <c r="I438" s="14"/>
      <c r="J438" s="14"/>
      <c r="K438" s="15"/>
      <c r="L438" s="15"/>
      <c r="M438" s="46">
        <v>13</v>
      </c>
      <c r="N438" s="15"/>
      <c r="O438" s="15"/>
      <c r="P438" s="15"/>
      <c r="Q438" s="15"/>
      <c r="R438" s="16" t="s">
        <v>284</v>
      </c>
      <c r="S438" s="10" t="s">
        <v>1506</v>
      </c>
      <c r="T438" s="17"/>
      <c r="U438" s="18"/>
      <c r="V438" s="19" t="e">
        <f>VLOOKUP(A438,[1]工作表3!R:R,1,0)</f>
        <v>#N/A</v>
      </c>
    </row>
    <row r="439" spans="1:22" ht="16.5" customHeight="1" x14ac:dyDescent="0.25">
      <c r="A439" s="10" t="s">
        <v>1507</v>
      </c>
      <c r="B439" s="10" t="s">
        <v>1508</v>
      </c>
      <c r="C439" s="10" t="str">
        <f>VLOOKUP(A439,[1]車輛資料9月更!A:D,4,0)</f>
        <v>陳坤鴻</v>
      </c>
      <c r="D439" s="11">
        <f>VLOOKUP(A439,[1]車輛資料9月更!A:F,6,0)</f>
        <v>932012028</v>
      </c>
      <c r="E439" s="10" t="str">
        <f>VLOOKUP(A439,[1]車輛資料9月更!A:B,2,0)</f>
        <v>AWZ0803</v>
      </c>
      <c r="F439" s="32" t="s">
        <v>1509</v>
      </c>
      <c r="G439" s="13">
        <v>43372</v>
      </c>
      <c r="H439" s="28"/>
      <c r="I439" s="14"/>
      <c r="J439" s="14"/>
      <c r="K439" s="15"/>
      <c r="L439" s="15"/>
      <c r="M439" s="46">
        <v>13</v>
      </c>
      <c r="N439" s="15"/>
      <c r="O439" s="15"/>
      <c r="P439" s="15"/>
      <c r="Q439" s="15"/>
      <c r="R439" s="16" t="s">
        <v>1510</v>
      </c>
      <c r="S439" s="10" t="s">
        <v>1511</v>
      </c>
      <c r="T439" s="17"/>
      <c r="U439" s="18"/>
      <c r="V439" s="19" t="str">
        <f>VLOOKUP(A439,[1]工作表3!R:R,1,0)</f>
        <v>0Y28884</v>
      </c>
    </row>
    <row r="440" spans="1:22" ht="16.5" customHeight="1" x14ac:dyDescent="0.25">
      <c r="A440" s="10" t="s">
        <v>1512</v>
      </c>
      <c r="B440" s="10" t="s">
        <v>1513</v>
      </c>
      <c r="C440" s="10" t="str">
        <f>VLOOKUP(A440,[1]車輛資料9月更!A:D,4,0)</f>
        <v>崇維企業有限公司-財盟雷萬福</v>
      </c>
      <c r="D440" s="11">
        <f>VLOOKUP(A440,[1]車輛資料9月更!A:F,6,0)</f>
        <v>937021528</v>
      </c>
      <c r="E440" s="10" t="str">
        <f>VLOOKUP(A440,[1]車輛資料9月更!A:B,2,0)</f>
        <v>RBN0268</v>
      </c>
      <c r="F440" s="32" t="s">
        <v>1514</v>
      </c>
      <c r="G440" s="13">
        <v>43372</v>
      </c>
      <c r="H440" s="28"/>
      <c r="I440" s="14"/>
      <c r="J440" s="14"/>
      <c r="K440" s="15"/>
      <c r="L440" s="15"/>
      <c r="M440" s="46">
        <v>13</v>
      </c>
      <c r="N440" s="15"/>
      <c r="O440" s="15"/>
      <c r="P440" s="15"/>
      <c r="Q440" s="15"/>
      <c r="R440" s="16" t="s">
        <v>1515</v>
      </c>
      <c r="S440" s="10" t="s">
        <v>1516</v>
      </c>
      <c r="T440" s="17"/>
      <c r="U440" s="18"/>
      <c r="V440" s="19" t="str">
        <f>VLOOKUP(A440,[1]工作表3!R:R,1,0)</f>
        <v>G367926</v>
      </c>
    </row>
    <row r="441" spans="1:22" ht="16.5" customHeight="1" x14ac:dyDescent="0.25">
      <c r="A441" s="10" t="s">
        <v>1517</v>
      </c>
      <c r="B441" s="10" t="s">
        <v>1518</v>
      </c>
      <c r="C441" s="10" t="str">
        <f>VLOOKUP(A441,[1]車輛資料9月更!A:D,4,0)</f>
        <v>陳奕秀</v>
      </c>
      <c r="D441" s="11">
        <f>VLOOKUP(A441,[1]車輛資料9月更!A:F,6,0)</f>
        <v>958298995</v>
      </c>
      <c r="E441" s="10" t="str">
        <f>VLOOKUP(A441,[1]車輛資料9月更!A:B,2,0)</f>
        <v>ARL0591</v>
      </c>
      <c r="F441" s="32" t="s">
        <v>1041</v>
      </c>
      <c r="G441" s="13">
        <v>43372</v>
      </c>
      <c r="H441" s="28"/>
      <c r="I441" s="14"/>
      <c r="J441" s="14"/>
      <c r="K441" s="15"/>
      <c r="L441" s="15"/>
      <c r="M441" s="46">
        <v>13</v>
      </c>
      <c r="N441" s="15"/>
      <c r="O441" s="15"/>
      <c r="P441" s="15"/>
      <c r="Q441" s="15"/>
      <c r="R441" s="16" t="s">
        <v>1490</v>
      </c>
      <c r="S441" s="10" t="s">
        <v>1519</v>
      </c>
      <c r="T441" s="17"/>
      <c r="U441" s="18"/>
      <c r="V441" s="19" t="e">
        <f>VLOOKUP(A441,[1]工作表3!R:R,1,0)</f>
        <v>#N/A</v>
      </c>
    </row>
    <row r="442" spans="1:22" ht="16.5" customHeight="1" x14ac:dyDescent="0.25">
      <c r="A442" s="10" t="s">
        <v>1520</v>
      </c>
      <c r="B442" s="10" t="s">
        <v>1521</v>
      </c>
      <c r="C442" s="10" t="str">
        <f>VLOOKUP(A442,[1]車輛資料9月更!A:D,4,0)</f>
        <v>林宏育</v>
      </c>
      <c r="D442" s="11">
        <f>VLOOKUP(A442,[1]車輛資料9月更!A:F,6,0)</f>
        <v>919706977</v>
      </c>
      <c r="E442" s="10" t="str">
        <f>VLOOKUP(A442,[1]車輛資料9月更!A:B,2,0)</f>
        <v>AMQ7959</v>
      </c>
      <c r="F442" s="32" t="s">
        <v>386</v>
      </c>
      <c r="G442" s="13">
        <v>43372</v>
      </c>
      <c r="H442" s="28"/>
      <c r="I442" s="14"/>
      <c r="J442" s="14"/>
      <c r="K442" s="15"/>
      <c r="L442" s="15"/>
      <c r="M442" s="46">
        <v>13</v>
      </c>
      <c r="N442" s="15"/>
      <c r="O442" s="15"/>
      <c r="P442" s="15"/>
      <c r="Q442" s="15"/>
      <c r="R442" s="16" t="s">
        <v>587</v>
      </c>
      <c r="S442" s="10" t="s">
        <v>1522</v>
      </c>
      <c r="T442" s="17"/>
      <c r="U442" s="18"/>
      <c r="V442" s="19" t="e">
        <f>VLOOKUP(A442,[1]工作表3!R:R,1,0)</f>
        <v>#N/A</v>
      </c>
    </row>
    <row r="443" spans="1:22" ht="16.5" customHeight="1" x14ac:dyDescent="0.25">
      <c r="A443" s="10" t="s">
        <v>1523</v>
      </c>
      <c r="B443" s="10" t="s">
        <v>1524</v>
      </c>
      <c r="C443" s="10" t="str">
        <f>VLOOKUP(A443,[1]車輛資料9月更!A:D,4,0)</f>
        <v>陳淑華</v>
      </c>
      <c r="D443" s="11">
        <f>VLOOKUP(A443,[1]車輛資料9月更!A:F,6,0)</f>
        <v>922229330</v>
      </c>
      <c r="E443" s="10" t="str">
        <f>VLOOKUP(A443,[1]車輛資料9月更!A:B,2,0)</f>
        <v>AKN7518</v>
      </c>
      <c r="F443" s="32" t="s">
        <v>1403</v>
      </c>
      <c r="G443" s="13">
        <v>43372</v>
      </c>
      <c r="H443" s="28"/>
      <c r="I443" s="14"/>
      <c r="J443" s="14"/>
      <c r="K443" s="15"/>
      <c r="L443" s="15"/>
      <c r="M443" s="46">
        <v>13</v>
      </c>
      <c r="N443" s="15">
        <v>5</v>
      </c>
      <c r="O443" s="15"/>
      <c r="P443" s="15"/>
      <c r="Q443" s="15"/>
      <c r="R443" s="16" t="s">
        <v>1525</v>
      </c>
      <c r="S443" s="10" t="s">
        <v>1526</v>
      </c>
      <c r="T443" s="17" t="s">
        <v>133</v>
      </c>
      <c r="U443" s="24" t="s">
        <v>1527</v>
      </c>
      <c r="V443" s="19" t="e">
        <f>VLOOKUP(A443,[1]工作表3!R:R,1,0)</f>
        <v>#N/A</v>
      </c>
    </row>
    <row r="444" spans="1:22" ht="16.5" customHeight="1" x14ac:dyDescent="0.25">
      <c r="A444" s="10" t="s">
        <v>1528</v>
      </c>
      <c r="B444" s="10" t="s">
        <v>1529</v>
      </c>
      <c r="C444" s="10" t="str">
        <f>VLOOKUP(A444,[1]車輛資料9月更!A:D,4,0)</f>
        <v>王葉筱蓁</v>
      </c>
      <c r="D444" s="11">
        <f>VLOOKUP(A444,[1]車輛資料9月更!A:F,6,0)</f>
        <v>972009918</v>
      </c>
      <c r="E444" s="10" t="str">
        <f>VLOOKUP(A444,[1]車輛資料9月更!A:B,2,0)</f>
        <v>APB2838</v>
      </c>
      <c r="F444" s="32" t="s">
        <v>1041</v>
      </c>
      <c r="G444" s="13">
        <v>43372</v>
      </c>
      <c r="H444" s="28"/>
      <c r="I444" s="14"/>
      <c r="J444" s="14"/>
      <c r="K444" s="15"/>
      <c r="L444" s="15"/>
      <c r="M444" s="46">
        <v>13</v>
      </c>
      <c r="N444" s="15"/>
      <c r="O444" s="15"/>
      <c r="P444" s="15"/>
      <c r="Q444" s="15"/>
      <c r="R444" s="16" t="s">
        <v>284</v>
      </c>
      <c r="S444" s="10" t="s">
        <v>1530</v>
      </c>
      <c r="T444" s="17"/>
      <c r="U444" s="18"/>
      <c r="V444" s="19" t="e">
        <f>VLOOKUP(A444,[1]工作表3!R:R,1,0)</f>
        <v>#N/A</v>
      </c>
    </row>
    <row r="445" spans="1:22" ht="16.5" customHeight="1" x14ac:dyDescent="0.25">
      <c r="A445" s="10" t="s">
        <v>1531</v>
      </c>
      <c r="B445" s="10" t="s">
        <v>1532</v>
      </c>
      <c r="C445" s="10" t="str">
        <f>VLOOKUP(A445,[1]車輛資料9月更!A:D,4,0)</f>
        <v>夏紹安</v>
      </c>
      <c r="D445" s="11">
        <f>VLOOKUP(A445,[1]車輛資料9月更!A:F,6,0)</f>
        <v>920860737</v>
      </c>
      <c r="E445" s="10" t="str">
        <f>VLOOKUP(A445,[1]車輛資料9月更!A:B,2,0)</f>
        <v>AWD0821</v>
      </c>
      <c r="F445" s="32" t="s">
        <v>1041</v>
      </c>
      <c r="G445" s="13">
        <v>43372</v>
      </c>
      <c r="H445" s="28"/>
      <c r="I445" s="14"/>
      <c r="J445" s="14"/>
      <c r="K445" s="15"/>
      <c r="L445" s="15"/>
      <c r="M445" s="46">
        <v>13</v>
      </c>
      <c r="N445" s="15"/>
      <c r="O445" s="15"/>
      <c r="P445" s="15"/>
      <c r="Q445" s="15"/>
      <c r="R445" s="16" t="s">
        <v>284</v>
      </c>
      <c r="S445" s="10" t="s">
        <v>1533</v>
      </c>
      <c r="T445" s="17"/>
      <c r="U445" s="18"/>
      <c r="V445" s="19" t="e">
        <f>VLOOKUP(A445,[1]工作表3!R:R,1,0)</f>
        <v>#N/A</v>
      </c>
    </row>
    <row r="446" spans="1:22" ht="16.5" customHeight="1" x14ac:dyDescent="0.25">
      <c r="A446" s="10" t="s">
        <v>1534</v>
      </c>
      <c r="B446" s="10" t="s">
        <v>1535</v>
      </c>
      <c r="C446" s="10" t="str">
        <f>VLOOKUP(A446,[1]車輛資料9月更!A:D,4,0)</f>
        <v>王子榮</v>
      </c>
      <c r="D446" s="11">
        <f>VLOOKUP(A446,[1]車輛資料9月更!A:F,6,0)</f>
        <v>972230801</v>
      </c>
      <c r="E446" s="10" t="str">
        <f>VLOOKUP(A446,[1]車輛資料9月更!A:B,2,0)</f>
        <v>ASC8036</v>
      </c>
      <c r="F446" s="32" t="s">
        <v>1391</v>
      </c>
      <c r="G446" s="13">
        <v>43372</v>
      </c>
      <c r="H446" s="28"/>
      <c r="I446" s="14"/>
      <c r="J446" s="14"/>
      <c r="K446" s="15"/>
      <c r="L446" s="15"/>
      <c r="M446" s="46">
        <v>13</v>
      </c>
      <c r="N446" s="15"/>
      <c r="O446" s="15"/>
      <c r="P446" s="15"/>
      <c r="Q446" s="15"/>
      <c r="R446" s="16" t="s">
        <v>1408</v>
      </c>
      <c r="S446" s="10" t="s">
        <v>1536</v>
      </c>
      <c r="T446" s="17"/>
      <c r="U446" s="18"/>
      <c r="V446" s="19" t="e">
        <f>VLOOKUP(A446,[1]工作表3!R:R,1,0)</f>
        <v>#N/A</v>
      </c>
    </row>
    <row r="447" spans="1:22" ht="16.5" customHeight="1" x14ac:dyDescent="0.25">
      <c r="A447" s="10" t="s">
        <v>1537</v>
      </c>
      <c r="B447" s="10" t="s">
        <v>1538</v>
      </c>
      <c r="C447" s="10" t="str">
        <f>VLOOKUP(A447,[1]車輛資料9月更!A:D,4,0)</f>
        <v>游家瑛</v>
      </c>
      <c r="D447" s="11">
        <f>VLOOKUP(A447,[1]車輛資料9月更!A:F,6,0)</f>
        <v>900000000</v>
      </c>
      <c r="E447" s="10" t="str">
        <f>VLOOKUP(A447,[1]車輛資料9月更!A:B,2,0)</f>
        <v>BMW0039</v>
      </c>
      <c r="F447" s="32" t="s">
        <v>480</v>
      </c>
      <c r="G447" s="13">
        <v>43372</v>
      </c>
      <c r="H447" s="28"/>
      <c r="I447" s="14"/>
      <c r="J447" s="14"/>
      <c r="K447" s="15"/>
      <c r="L447" s="15"/>
      <c r="M447" s="46">
        <v>13</v>
      </c>
      <c r="N447" s="15"/>
      <c r="O447" s="15"/>
      <c r="P447" s="15"/>
      <c r="Q447" s="15"/>
      <c r="R447" s="16" t="s">
        <v>1539</v>
      </c>
      <c r="S447" s="10" t="s">
        <v>1540</v>
      </c>
      <c r="T447" s="17"/>
      <c r="U447" s="18"/>
      <c r="V447" s="19" t="e">
        <f>VLOOKUP(A447,[1]工作表3!R:R,1,0)</f>
        <v>#N/A</v>
      </c>
    </row>
    <row r="448" spans="1:22" ht="16.5" customHeight="1" x14ac:dyDescent="0.25">
      <c r="A448" s="10" t="s">
        <v>1541</v>
      </c>
      <c r="B448" s="10" t="s">
        <v>1542</v>
      </c>
      <c r="C448" s="10" t="str">
        <f>VLOOKUP(A448,[1]車輛資料9月更!A:D,4,0)</f>
        <v>涂宇宏</v>
      </c>
      <c r="D448" s="11">
        <f>VLOOKUP(A448,[1]車輛資料9月更!A:F,6,0)</f>
        <v>936611076</v>
      </c>
      <c r="E448" s="10" t="str">
        <f>VLOOKUP(A448,[1]車輛資料9月更!A:B,2,0)</f>
        <v>ASB9350</v>
      </c>
      <c r="F448" s="15"/>
      <c r="G448" s="13"/>
      <c r="H448" s="28"/>
      <c r="I448" s="14"/>
      <c r="J448" s="14"/>
      <c r="K448" s="15"/>
      <c r="L448" s="15"/>
      <c r="M448" s="46">
        <v>13</v>
      </c>
      <c r="N448" s="15"/>
      <c r="O448" s="15"/>
      <c r="P448" s="15"/>
      <c r="Q448" s="15"/>
      <c r="R448" s="16" t="s">
        <v>1392</v>
      </c>
      <c r="S448" s="10" t="s">
        <v>1543</v>
      </c>
      <c r="T448" s="17"/>
      <c r="U448" s="18"/>
      <c r="V448" s="19" t="e">
        <f>VLOOKUP(A448,[1]工作表3!R:R,1,0)</f>
        <v>#N/A</v>
      </c>
    </row>
    <row r="449" spans="1:24" ht="16.5" customHeight="1" x14ac:dyDescent="0.25">
      <c r="A449" s="10" t="s">
        <v>1544</v>
      </c>
      <c r="B449" s="10" t="s">
        <v>1545</v>
      </c>
      <c r="C449" s="10" t="str">
        <f>VLOOKUP(A449,[1]車輛資料9月更!A:D,4,0)</f>
        <v>中菱汽車租賃股份有限公司許育豪</v>
      </c>
      <c r="D449" s="11">
        <f>VLOOKUP(A449,[1]車輛資料9月更!A:F,6,0)</f>
        <v>989770981</v>
      </c>
      <c r="E449" s="10" t="str">
        <f>VLOOKUP(A449,[1]車輛資料9月更!A:B,2,0)</f>
        <v>RBA1116</v>
      </c>
      <c r="F449" s="15"/>
      <c r="G449" s="13"/>
      <c r="H449" s="28"/>
      <c r="I449" s="14"/>
      <c r="J449" s="14"/>
      <c r="K449" s="15"/>
      <c r="L449" s="15"/>
      <c r="M449" s="46">
        <v>13</v>
      </c>
      <c r="N449" s="15"/>
      <c r="O449" s="15"/>
      <c r="P449" s="15"/>
      <c r="Q449" s="15"/>
      <c r="R449" s="16" t="s">
        <v>142</v>
      </c>
      <c r="S449" s="10" t="s">
        <v>1546</v>
      </c>
      <c r="T449" s="17"/>
      <c r="U449" s="18"/>
      <c r="V449" s="19" t="e">
        <f>VLOOKUP(A449,[1]工作表3!R:R,1,0)</f>
        <v>#N/A</v>
      </c>
    </row>
    <row r="450" spans="1:24" ht="16.5" customHeight="1" x14ac:dyDescent="0.25">
      <c r="A450" s="10" t="s">
        <v>1547</v>
      </c>
      <c r="B450" s="10" t="s">
        <v>1548</v>
      </c>
      <c r="C450" s="10" t="str">
        <f>VLOOKUP(A450,[1]車輛資料9月更!A:D,4,0)</f>
        <v>薛博仁</v>
      </c>
      <c r="D450" s="11">
        <f>VLOOKUP(A450,[1]車輛資料9月更!A:F,6,0)</f>
        <v>933917804</v>
      </c>
      <c r="E450" s="10" t="str">
        <f>VLOOKUP(A450,[1]車輛資料9月更!A:B,2,0)</f>
        <v>ALB1516</v>
      </c>
      <c r="F450" s="15"/>
      <c r="G450" s="13"/>
      <c r="H450" s="28"/>
      <c r="I450" s="14"/>
      <c r="J450" s="14"/>
      <c r="K450" s="15"/>
      <c r="L450" s="15"/>
      <c r="M450" s="46">
        <v>13</v>
      </c>
      <c r="N450" s="15"/>
      <c r="O450" s="15"/>
      <c r="P450" s="15"/>
      <c r="Q450" s="15"/>
      <c r="R450" s="16" t="s">
        <v>1549</v>
      </c>
      <c r="S450" s="10" t="s">
        <v>1550</v>
      </c>
      <c r="T450" s="17"/>
      <c r="U450" s="18"/>
      <c r="V450" s="19" t="e">
        <f>VLOOKUP(A450,[1]工作表3!R:R,1,0)</f>
        <v>#N/A</v>
      </c>
    </row>
    <row r="451" spans="1:24" ht="16.5" customHeight="1" x14ac:dyDescent="0.25">
      <c r="A451" s="10" t="s">
        <v>1551</v>
      </c>
      <c r="B451" s="10" t="s">
        <v>1552</v>
      </c>
      <c r="C451" s="10" t="str">
        <f>VLOOKUP(A451,[1]車輛資料9月更!A:D,4,0)</f>
        <v>曾華義</v>
      </c>
      <c r="D451" s="11">
        <f>VLOOKUP(A451,[1]車輛資料9月更!A:F,6,0)</f>
        <v>988572299</v>
      </c>
      <c r="E451" s="10" t="str">
        <f>VLOOKUP(A451,[1]車輛資料9月更!A:B,2,0)</f>
        <v>ATD8138</v>
      </c>
      <c r="F451" s="15"/>
      <c r="G451" s="13"/>
      <c r="H451" s="28"/>
      <c r="I451" s="14"/>
      <c r="J451" s="14"/>
      <c r="K451" s="15"/>
      <c r="L451" s="15"/>
      <c r="M451" s="46">
        <v>13</v>
      </c>
      <c r="N451" s="15"/>
      <c r="O451" s="15"/>
      <c r="P451" s="15"/>
      <c r="Q451" s="15"/>
      <c r="R451" s="16" t="s">
        <v>1408</v>
      </c>
      <c r="S451" s="10" t="s">
        <v>1553</v>
      </c>
      <c r="T451" s="17"/>
      <c r="U451" s="18"/>
      <c r="V451" s="19" t="e">
        <f>VLOOKUP(A451,[1]工作表3!R:R,1,0)</f>
        <v>#N/A</v>
      </c>
    </row>
    <row r="452" spans="1:24" ht="16.5" customHeight="1" x14ac:dyDescent="0.25">
      <c r="A452" s="10" t="s">
        <v>1554</v>
      </c>
      <c r="B452" s="10" t="s">
        <v>1555</v>
      </c>
      <c r="C452" s="10" t="str">
        <f>VLOOKUP(A452,[1]車輛資料9月更!A:D,4,0)</f>
        <v>賴振宏</v>
      </c>
      <c r="D452" s="11">
        <f>VLOOKUP(A452,[1]車輛資料9月更!A:F,6,0)</f>
        <v>960550425</v>
      </c>
      <c r="E452" s="10" t="str">
        <f>VLOOKUP(A452,[1]車輛資料9月更!A:B,2,0)</f>
        <v>ARG1938</v>
      </c>
      <c r="F452" s="15"/>
      <c r="G452" s="13"/>
      <c r="H452" s="28"/>
      <c r="I452" s="14"/>
      <c r="J452" s="14"/>
      <c r="K452" s="15"/>
      <c r="L452" s="15"/>
      <c r="M452" s="46">
        <v>13</v>
      </c>
      <c r="N452" s="15"/>
      <c r="O452" s="15"/>
      <c r="P452" s="15"/>
      <c r="Q452" s="15"/>
      <c r="R452" s="16" t="s">
        <v>1412</v>
      </c>
      <c r="S452" s="10" t="s">
        <v>1556</v>
      </c>
      <c r="T452" s="17"/>
      <c r="U452" s="18"/>
      <c r="V452" s="19" t="e">
        <f>VLOOKUP(A452,[1]工作表3!R:R,1,0)</f>
        <v>#N/A</v>
      </c>
    </row>
    <row r="453" spans="1:24" ht="16.5" customHeight="1" x14ac:dyDescent="0.25">
      <c r="A453" s="10" t="s">
        <v>1557</v>
      </c>
      <c r="B453" s="10" t="s">
        <v>1558</v>
      </c>
      <c r="C453" s="10" t="str">
        <f>VLOOKUP(A453,[1]車輛資料9月更!A:D,4,0)</f>
        <v>李錦鐘</v>
      </c>
      <c r="D453" s="11">
        <f>VLOOKUP(A453,[1]車輛資料9月更!A:F,6,0)</f>
        <v>988510890</v>
      </c>
      <c r="E453" s="10" t="str">
        <f>VLOOKUP(A453,[1]車輛資料9月更!A:B,2,0)</f>
        <v>ASQ0088</v>
      </c>
      <c r="F453" s="15"/>
      <c r="G453" s="13"/>
      <c r="H453" s="28"/>
      <c r="I453" s="14"/>
      <c r="J453" s="14"/>
      <c r="K453" s="15"/>
      <c r="L453" s="15"/>
      <c r="M453" s="46">
        <v>13</v>
      </c>
      <c r="N453" s="15"/>
      <c r="O453" s="15"/>
      <c r="P453" s="15"/>
      <c r="Q453" s="15"/>
      <c r="R453" s="16" t="s">
        <v>1387</v>
      </c>
      <c r="S453" s="10" t="s">
        <v>1559</v>
      </c>
      <c r="T453" s="17"/>
      <c r="U453" s="18"/>
      <c r="V453" s="19" t="e">
        <f>VLOOKUP(A453,[1]工作表3!R:R,1,0)</f>
        <v>#N/A</v>
      </c>
    </row>
    <row r="454" spans="1:24" ht="16.5" customHeight="1" x14ac:dyDescent="0.25">
      <c r="A454" s="10" t="s">
        <v>1560</v>
      </c>
      <c r="B454" s="10" t="s">
        <v>1561</v>
      </c>
      <c r="C454" s="10" t="str">
        <f>VLOOKUP(A454,[1]車輛資料9月更!A:D,4,0)</f>
        <v>馬尚文</v>
      </c>
      <c r="D454" s="11">
        <f>VLOOKUP(A454,[1]車輛資料9月更!A:F,6,0)</f>
        <v>914085085</v>
      </c>
      <c r="E454" s="10" t="str">
        <f>VLOOKUP(A454,[1]車輛資料9月更!A:B,2,0)</f>
        <v>AWJ5678</v>
      </c>
      <c r="F454" s="15"/>
      <c r="G454" s="13"/>
      <c r="H454" s="28"/>
      <c r="I454" s="14"/>
      <c r="J454" s="14"/>
      <c r="K454" s="15"/>
      <c r="L454" s="15"/>
      <c r="M454" s="46">
        <v>13</v>
      </c>
      <c r="N454" s="15"/>
      <c r="O454" s="15"/>
      <c r="P454" s="15"/>
      <c r="Q454" s="15"/>
      <c r="R454" s="16" t="s">
        <v>1408</v>
      </c>
      <c r="S454" s="10" t="s">
        <v>1562</v>
      </c>
      <c r="T454" s="17"/>
      <c r="U454" s="18"/>
      <c r="V454" s="19" t="e">
        <f>VLOOKUP(A454,[1]工作表3!R:R,1,0)</f>
        <v>#N/A</v>
      </c>
    </row>
    <row r="455" spans="1:24" ht="16.5" customHeight="1" x14ac:dyDescent="0.25">
      <c r="A455" s="10" t="s">
        <v>1563</v>
      </c>
      <c r="B455" s="10" t="s">
        <v>1564</v>
      </c>
      <c r="C455" s="10" t="str">
        <f>VLOOKUP(A455,[1]車輛資料9月更!A:D,4,0)</f>
        <v>杰奕科技有限公司-財盟租賃卓維通</v>
      </c>
      <c r="D455" s="11">
        <f>VLOOKUP(A455,[1]車輛資料9月更!A:F,6,0)</f>
        <v>981039678</v>
      </c>
      <c r="E455" s="10" t="str">
        <f>VLOOKUP(A455,[1]車輛資料9月更!A:B,2,0)</f>
        <v>RBN9369</v>
      </c>
      <c r="F455" s="15"/>
      <c r="G455" s="13"/>
      <c r="H455" s="28"/>
      <c r="I455" s="14"/>
      <c r="J455" s="14"/>
      <c r="K455" s="15"/>
      <c r="L455" s="15"/>
      <c r="M455" s="15">
        <v>2</v>
      </c>
      <c r="N455" s="15"/>
      <c r="O455" s="15"/>
      <c r="P455" s="15"/>
      <c r="Q455" s="15"/>
      <c r="R455" s="16" t="s">
        <v>382</v>
      </c>
      <c r="S455" s="10" t="s">
        <v>1565</v>
      </c>
      <c r="T455" s="17"/>
      <c r="U455" s="18"/>
      <c r="V455" s="19" t="str">
        <f>VLOOKUP(A455,[1]工作表3!R:R,1,0)</f>
        <v>0M32353</v>
      </c>
    </row>
    <row r="456" spans="1:24" ht="16.5" customHeight="1" x14ac:dyDescent="0.25">
      <c r="A456" s="10" t="s">
        <v>1566</v>
      </c>
      <c r="B456" s="10" t="s">
        <v>1567</v>
      </c>
      <c r="C456" s="10" t="str">
        <f>VLOOKUP(A456,[1]車輛資料9月更!A:D,4,0)</f>
        <v>姚湘屏</v>
      </c>
      <c r="D456" s="11">
        <f>VLOOKUP(A456,[1]車輛資料9月更!A:F,6,0)</f>
        <v>963039309</v>
      </c>
      <c r="E456" s="10" t="str">
        <f>VLOOKUP(A456,[1]車輛資料9月更!A:B,2,0)</f>
        <v>APJ2328</v>
      </c>
      <c r="F456" s="15"/>
      <c r="G456" s="13"/>
      <c r="H456" s="28"/>
      <c r="I456" s="14"/>
      <c r="J456" s="14"/>
      <c r="K456" s="15"/>
      <c r="L456" s="15"/>
      <c r="M456" s="46">
        <v>13</v>
      </c>
      <c r="N456" s="15"/>
      <c r="O456" s="15"/>
      <c r="P456" s="15"/>
      <c r="Q456" s="15"/>
      <c r="R456" s="16" t="s">
        <v>1408</v>
      </c>
      <c r="S456" s="10" t="s">
        <v>1568</v>
      </c>
      <c r="T456" s="17"/>
      <c r="U456" s="18"/>
      <c r="V456" s="19" t="e">
        <f>VLOOKUP(A456,[1]工作表3!R:R,1,0)</f>
        <v>#N/A</v>
      </c>
    </row>
    <row r="457" spans="1:24" ht="16.5" customHeight="1" x14ac:dyDescent="0.25">
      <c r="A457" s="10" t="s">
        <v>1569</v>
      </c>
      <c r="B457" s="34" t="s">
        <v>1570</v>
      </c>
      <c r="C457" s="10" t="str">
        <f>VLOOKUP(A457,[1]車輛資料9月更!A:D,4,0)</f>
        <v>實用醫療器材有限公司張顥騫</v>
      </c>
      <c r="D457" s="11">
        <f>VLOOKUP(A457,[1]車輛資料9月更!A:F,6,0)</f>
        <v>955863571</v>
      </c>
      <c r="E457" s="10" t="str">
        <f>VLOOKUP(A457,[1]車輛資料9月更!A:B,2,0)</f>
        <v>AWZ5868</v>
      </c>
      <c r="F457" s="36"/>
      <c r="G457" s="44"/>
      <c r="H457" s="40"/>
      <c r="I457" s="35"/>
      <c r="J457" s="35"/>
      <c r="K457" s="36"/>
      <c r="L457" s="36"/>
      <c r="M457" s="46">
        <v>13</v>
      </c>
      <c r="N457" s="36"/>
      <c r="O457" s="36"/>
      <c r="P457" s="36"/>
      <c r="Q457" s="36"/>
      <c r="R457" s="38" t="s">
        <v>1571</v>
      </c>
      <c r="S457" s="34" t="s">
        <v>1572</v>
      </c>
      <c r="T457" s="34"/>
      <c r="U457" s="39"/>
      <c r="V457" s="19" t="e">
        <f>VLOOKUP(A457,[1]工作表3!R:R,1,0)</f>
        <v>#N/A</v>
      </c>
      <c r="W457" s="26"/>
      <c r="X457" s="26"/>
    </row>
    <row r="458" spans="1:24" s="59" customFormat="1" ht="16.5" customHeight="1" x14ac:dyDescent="0.25">
      <c r="A458" s="27" t="s">
        <v>1573</v>
      </c>
      <c r="B458" s="34" t="s">
        <v>1574</v>
      </c>
      <c r="C458" s="10" t="str">
        <f>VLOOKUP(A458,[1]車輛資料9月更!A:D,4,0)</f>
        <v>大富金屬有限公司宋瑞展</v>
      </c>
      <c r="D458" s="11">
        <f>VLOOKUP(A458,[1]車輛資料9月更!A:F,6,0)</f>
        <v>921026978</v>
      </c>
      <c r="E458" s="10" t="str">
        <f>VLOOKUP(A458,[1]車輛資料9月更!A:B,2,0)</f>
        <v>APA9838</v>
      </c>
      <c r="F458" s="36"/>
      <c r="G458" s="44"/>
      <c r="H458" s="40"/>
      <c r="I458" s="35"/>
      <c r="J458" s="35"/>
      <c r="K458" s="36"/>
      <c r="L458" s="36"/>
      <c r="M458" s="46">
        <v>13</v>
      </c>
      <c r="N458" s="36"/>
      <c r="O458" s="36"/>
      <c r="P458" s="36"/>
      <c r="Q458" s="36"/>
      <c r="R458" s="38" t="s">
        <v>122</v>
      </c>
      <c r="S458" s="34" t="s">
        <v>1575</v>
      </c>
      <c r="T458" s="34"/>
      <c r="U458" s="39"/>
      <c r="V458" s="19" t="e">
        <f>VLOOKUP(A458,[1]工作表3!R:R,1,0)</f>
        <v>#N/A</v>
      </c>
      <c r="W458" s="26"/>
      <c r="X458" s="26"/>
    </row>
    <row r="459" spans="1:24" ht="16.5" customHeight="1" x14ac:dyDescent="0.25">
      <c r="A459" s="10" t="s">
        <v>1576</v>
      </c>
      <c r="B459" s="10" t="s">
        <v>1577</v>
      </c>
      <c r="C459" s="10" t="str">
        <f>VLOOKUP(A459,[1]車輛資料9月更!A:D,4,0)</f>
        <v>張傑睿</v>
      </c>
      <c r="D459" s="11">
        <f>VLOOKUP(A459,[1]車輛資料9月更!A:F,6,0)</f>
        <v>958252818</v>
      </c>
      <c r="E459" s="10" t="str">
        <f>VLOOKUP(A459,[1]車輛資料9月更!A:B,2,0)</f>
        <v>ATH7885</v>
      </c>
      <c r="F459" s="15"/>
      <c r="G459" s="13"/>
      <c r="H459" s="28"/>
      <c r="I459" s="14"/>
      <c r="J459" s="14"/>
      <c r="K459" s="15"/>
      <c r="L459" s="15"/>
      <c r="M459" s="46">
        <v>13</v>
      </c>
      <c r="N459" s="15"/>
      <c r="O459" s="15"/>
      <c r="P459" s="15"/>
      <c r="Q459" s="15"/>
      <c r="R459" s="16" t="s">
        <v>1578</v>
      </c>
      <c r="S459" s="10" t="s">
        <v>1579</v>
      </c>
      <c r="T459" s="17"/>
      <c r="U459" s="18"/>
      <c r="V459" s="19" t="e">
        <f>VLOOKUP(A459,[1]工作表3!R:R,1,0)</f>
        <v>#N/A</v>
      </c>
    </row>
    <row r="460" spans="1:24" ht="16.5" customHeight="1" x14ac:dyDescent="0.25">
      <c r="A460" s="10" t="s">
        <v>1580</v>
      </c>
      <c r="B460" s="10" t="s">
        <v>1581</v>
      </c>
      <c r="C460" s="10" t="str">
        <f>VLOOKUP(A460,[1]車輛資料9月更!A:D,4,0)</f>
        <v>竹科事業股份有限公司田騏維</v>
      </c>
      <c r="D460" s="11">
        <f>VLOOKUP(A460,[1]車輛資料9月更!A:F,6,0)</f>
        <v>975068172</v>
      </c>
      <c r="E460" s="10" t="str">
        <f>VLOOKUP(A460,[1]車輛資料9月更!A:B,2,0)</f>
        <v>AWE6911</v>
      </c>
      <c r="F460" s="15"/>
      <c r="G460" s="13"/>
      <c r="H460" s="28"/>
      <c r="I460" s="14"/>
      <c r="J460" s="14"/>
      <c r="K460" s="15"/>
      <c r="L460" s="15"/>
      <c r="M460" s="46">
        <v>13</v>
      </c>
      <c r="N460" s="15"/>
      <c r="O460" s="15"/>
      <c r="P460" s="15"/>
      <c r="Q460" s="15"/>
      <c r="R460" s="16" t="s">
        <v>1408</v>
      </c>
      <c r="S460" s="10" t="s">
        <v>1582</v>
      </c>
      <c r="T460" s="17"/>
      <c r="U460" s="18"/>
      <c r="V460" s="19" t="e">
        <f>VLOOKUP(A460,[1]工作表3!R:R,1,0)</f>
        <v>#N/A</v>
      </c>
    </row>
    <row r="461" spans="1:24" ht="16.5" customHeight="1" x14ac:dyDescent="0.25">
      <c r="A461" s="10" t="s">
        <v>1583</v>
      </c>
      <c r="B461" s="10" t="s">
        <v>1584</v>
      </c>
      <c r="C461" s="10" t="str">
        <f>VLOOKUP(A461,[1]車輛資料9月更!A:D,4,0)</f>
        <v>謝政宏</v>
      </c>
      <c r="D461" s="11">
        <f>VLOOKUP(A461,[1]車輛資料9月更!A:F,6,0)</f>
        <v>927270020</v>
      </c>
      <c r="E461" s="10" t="str">
        <f>VLOOKUP(A461,[1]車輛資料9月更!A:B,2,0)</f>
        <v>AXA0011</v>
      </c>
      <c r="F461" s="15"/>
      <c r="G461" s="13"/>
      <c r="H461" s="28"/>
      <c r="I461" s="14"/>
      <c r="J461" s="14"/>
      <c r="K461" s="15"/>
      <c r="L461" s="15"/>
      <c r="M461" s="46">
        <v>13</v>
      </c>
      <c r="N461" s="15"/>
      <c r="O461" s="15"/>
      <c r="P461" s="15"/>
      <c r="Q461" s="15"/>
      <c r="R461" s="16" t="s">
        <v>1408</v>
      </c>
      <c r="S461" s="10" t="s">
        <v>1585</v>
      </c>
      <c r="T461" s="17"/>
      <c r="U461" s="18"/>
      <c r="V461" s="19" t="str">
        <f>VLOOKUP(A461,[1]工作表3!R:R,1,0)</f>
        <v>BH85306</v>
      </c>
    </row>
    <row r="462" spans="1:24" ht="16.5" customHeight="1" x14ac:dyDescent="0.25">
      <c r="A462" s="10" t="s">
        <v>1586</v>
      </c>
      <c r="B462" s="10" t="s">
        <v>1587</v>
      </c>
      <c r="C462" s="10" t="str">
        <f>VLOOKUP(A462,[1]車輛資料9月更!A:D,4,0)</f>
        <v>李佳芬</v>
      </c>
      <c r="D462" s="11">
        <f>VLOOKUP(A462,[1]車輛資料9月更!A:F,6,0)</f>
        <v>927853979</v>
      </c>
      <c r="E462" s="10" t="str">
        <f>VLOOKUP(A462,[1]車輛資料9月更!A:B,2,0)</f>
        <v>ARF5616</v>
      </c>
      <c r="F462" s="15"/>
      <c r="G462" s="13"/>
      <c r="H462" s="28"/>
      <c r="I462" s="14"/>
      <c r="J462" s="14"/>
      <c r="K462" s="15"/>
      <c r="L462" s="15"/>
      <c r="M462" s="46">
        <v>13</v>
      </c>
      <c r="N462" s="15"/>
      <c r="O462" s="15"/>
      <c r="P462" s="15"/>
      <c r="Q462" s="15"/>
      <c r="R462" s="16" t="s">
        <v>142</v>
      </c>
      <c r="S462" s="10" t="s">
        <v>1588</v>
      </c>
      <c r="T462" s="17"/>
      <c r="U462" s="18"/>
      <c r="V462" s="19" t="e">
        <f>VLOOKUP(A462,[1]工作表3!R:R,1,0)</f>
        <v>#N/A</v>
      </c>
    </row>
    <row r="463" spans="1:24" ht="16.5" customHeight="1" x14ac:dyDescent="0.25">
      <c r="A463" s="10" t="s">
        <v>1589</v>
      </c>
      <c r="B463" s="10" t="s">
        <v>1590</v>
      </c>
      <c r="C463" s="10" t="str">
        <f>VLOOKUP(A463,[1]車輛資料9月更!A:D,4,0)</f>
        <v>楊景順</v>
      </c>
      <c r="D463" s="11">
        <f>VLOOKUP(A463,[1]車輛資料9月更!A:F,6,0)</f>
        <v>975777556</v>
      </c>
      <c r="E463" s="10" t="str">
        <f>VLOOKUP(A463,[1]車輛資料9月更!A:B,2,0)</f>
        <v>RCA8765</v>
      </c>
      <c r="F463" s="15"/>
      <c r="G463" s="13">
        <v>43388</v>
      </c>
      <c r="H463" s="28"/>
      <c r="I463" s="14"/>
      <c r="J463" s="14"/>
      <c r="K463" s="15"/>
      <c r="L463" s="15"/>
      <c r="M463" s="46">
        <v>13</v>
      </c>
      <c r="N463" s="15">
        <v>3</v>
      </c>
      <c r="O463" s="15"/>
      <c r="P463" s="15"/>
      <c r="Q463" s="15"/>
      <c r="R463" s="16" t="s">
        <v>166</v>
      </c>
      <c r="S463" s="10" t="s">
        <v>1591</v>
      </c>
      <c r="T463" s="17" t="s">
        <v>133</v>
      </c>
      <c r="U463" s="24" t="s">
        <v>1592</v>
      </c>
      <c r="V463" s="19" t="str">
        <f>VLOOKUP(A463,[1]工作表3!R:R,1,0)</f>
        <v>5E02784</v>
      </c>
    </row>
    <row r="464" spans="1:24" ht="16.5" customHeight="1" x14ac:dyDescent="0.25">
      <c r="A464" s="10" t="s">
        <v>1593</v>
      </c>
      <c r="B464" s="10" t="s">
        <v>1594</v>
      </c>
      <c r="C464" s="10" t="str">
        <f>VLOOKUP(A464,[1]車輛資料9月更!A:D,4,0)</f>
        <v>陳雅慧</v>
      </c>
      <c r="D464" s="11">
        <f>VLOOKUP(A464,[1]車輛資料9月更!A:F,6,0)</f>
        <v>952826560</v>
      </c>
      <c r="E464" s="10" t="str">
        <f>VLOOKUP(A464,[1]車輛資料9月更!A:B,2,0)</f>
        <v>ATA7807</v>
      </c>
      <c r="F464" s="15"/>
      <c r="G464" s="13"/>
      <c r="H464" s="28"/>
      <c r="I464" s="14"/>
      <c r="J464" s="14"/>
      <c r="K464" s="15"/>
      <c r="L464" s="15"/>
      <c r="M464" s="46">
        <v>13</v>
      </c>
      <c r="N464" s="15"/>
      <c r="O464" s="15"/>
      <c r="P464" s="15"/>
      <c r="Q464" s="15"/>
      <c r="R464" s="16" t="s">
        <v>284</v>
      </c>
      <c r="S464" s="10" t="s">
        <v>1595</v>
      </c>
      <c r="T464" s="17"/>
      <c r="U464" s="18"/>
      <c r="V464" s="19" t="e">
        <f>VLOOKUP(A464,[1]工作表3!R:R,1,0)</f>
        <v>#N/A</v>
      </c>
    </row>
    <row r="465" spans="1:22" ht="16.5" customHeight="1" x14ac:dyDescent="0.25">
      <c r="A465" s="10" t="s">
        <v>1596</v>
      </c>
      <c r="B465" s="10" t="s">
        <v>1597</v>
      </c>
      <c r="C465" s="10" t="str">
        <f>VLOOKUP(A465,[1]車輛資料9月更!A:D,4,0)</f>
        <v>柯嘉妤</v>
      </c>
      <c r="D465" s="11">
        <f>VLOOKUP(A465,[1]車輛資料9月更!A:F,6,0)</f>
        <v>937070437</v>
      </c>
      <c r="E465" s="10" t="str">
        <f>VLOOKUP(A465,[1]車輛資料9月更!A:B,2,0)</f>
        <v>ARF1225</v>
      </c>
      <c r="F465" s="15"/>
      <c r="G465" s="13"/>
      <c r="H465" s="28"/>
      <c r="I465" s="14"/>
      <c r="J465" s="14"/>
      <c r="K465" s="15"/>
      <c r="L465" s="15"/>
      <c r="M465" s="46">
        <v>13</v>
      </c>
      <c r="N465" s="15"/>
      <c r="O465" s="15"/>
      <c r="P465" s="15"/>
      <c r="Q465" s="15"/>
      <c r="R465" s="16" t="s">
        <v>1598</v>
      </c>
      <c r="S465" s="10" t="s">
        <v>1599</v>
      </c>
      <c r="T465" s="17"/>
      <c r="U465" s="18"/>
      <c r="V465" s="19" t="e">
        <f>VLOOKUP(A465,[1]工作表3!R:R,1,0)</f>
        <v>#N/A</v>
      </c>
    </row>
    <row r="466" spans="1:22" ht="16.5" customHeight="1" x14ac:dyDescent="0.25">
      <c r="A466" s="10" t="s">
        <v>1600</v>
      </c>
      <c r="B466" s="10" t="s">
        <v>1601</v>
      </c>
      <c r="C466" s="10" t="str">
        <f>VLOOKUP(A466,[1]車輛資料9月更!A:D,4,0)</f>
        <v>大同齒輪股份有限公司-格上許正和</v>
      </c>
      <c r="D466" s="11">
        <f>VLOOKUP(A466,[1]車輛資料9月更!A:F,6,0)</f>
        <v>932349749</v>
      </c>
      <c r="E466" s="10" t="str">
        <f>VLOOKUP(A466,[1]車輛資料9月更!A:B,2,0)</f>
        <v>RCB8828</v>
      </c>
      <c r="F466" s="15"/>
      <c r="G466" s="13"/>
      <c r="H466" s="28"/>
      <c r="I466" s="14"/>
      <c r="J466" s="14"/>
      <c r="K466" s="15"/>
      <c r="L466" s="15"/>
      <c r="M466" s="46">
        <v>13</v>
      </c>
      <c r="N466" s="15"/>
      <c r="O466" s="15"/>
      <c r="P466" s="15"/>
      <c r="Q466" s="15"/>
      <c r="R466" s="16" t="s">
        <v>382</v>
      </c>
      <c r="S466" s="10" t="s">
        <v>1602</v>
      </c>
      <c r="T466" s="17"/>
      <c r="U466" s="18"/>
      <c r="V466" s="19" t="e">
        <f>VLOOKUP(A466,[1]工作表3!R:R,1,0)</f>
        <v>#N/A</v>
      </c>
    </row>
    <row r="467" spans="1:22" ht="16.5" customHeight="1" x14ac:dyDescent="0.25">
      <c r="A467" s="10" t="s">
        <v>1603</v>
      </c>
      <c r="B467" s="10" t="s">
        <v>1604</v>
      </c>
      <c r="C467" s="10" t="str">
        <f>VLOOKUP(A467,[1]車輛資料9月更!A:D,4,0)</f>
        <v>漢旭股份有限公司陳智明</v>
      </c>
      <c r="D467" s="11">
        <f>VLOOKUP(A467,[1]車輛資料9月更!A:F,6,0)</f>
        <v>970808134</v>
      </c>
      <c r="E467" s="10" t="str">
        <f>VLOOKUP(A467,[1]車輛資料9月更!A:B,2,0)</f>
        <v>RBM5576</v>
      </c>
      <c r="F467" s="15"/>
      <c r="G467" s="13"/>
      <c r="H467" s="28"/>
      <c r="I467" s="14"/>
      <c r="J467" s="14"/>
      <c r="K467" s="15"/>
      <c r="L467" s="15"/>
      <c r="M467" s="46">
        <v>13</v>
      </c>
      <c r="N467" s="15"/>
      <c r="O467" s="15"/>
      <c r="P467" s="15"/>
      <c r="Q467" s="15"/>
      <c r="R467" s="16" t="s">
        <v>1605</v>
      </c>
      <c r="S467" s="10" t="s">
        <v>1606</v>
      </c>
      <c r="T467" s="17"/>
      <c r="U467" s="18"/>
      <c r="V467" s="19" t="str">
        <f>VLOOKUP(A467,[1]工作表3!R:R,1,0)</f>
        <v>G408406</v>
      </c>
    </row>
    <row r="468" spans="1:22" ht="16.5" customHeight="1" x14ac:dyDescent="0.25">
      <c r="A468" s="10" t="s">
        <v>1607</v>
      </c>
      <c r="B468" s="10" t="s">
        <v>1608</v>
      </c>
      <c r="C468" s="10" t="str">
        <f>VLOOKUP(A468,[1]車輛資料9月更!A:D,4,0)</f>
        <v>羅嘉生</v>
      </c>
      <c r="D468" s="11">
        <f>VLOOKUP(A468,[1]車輛資料9月更!A:F,6,0)</f>
        <v>936363399</v>
      </c>
      <c r="E468" s="10" t="str">
        <f>VLOOKUP(A468,[1]車輛資料9月更!A:B,2,0)</f>
        <v>ANV6882</v>
      </c>
      <c r="F468" s="15"/>
      <c r="G468" s="13"/>
      <c r="H468" s="28"/>
      <c r="I468" s="14"/>
      <c r="J468" s="14"/>
      <c r="K468" s="15"/>
      <c r="L468" s="15"/>
      <c r="M468" s="46">
        <v>13</v>
      </c>
      <c r="N468" s="15"/>
      <c r="O468" s="15"/>
      <c r="P468" s="15"/>
      <c r="Q468" s="15"/>
      <c r="R468" s="16" t="s">
        <v>85</v>
      </c>
      <c r="S468" s="10" t="s">
        <v>1609</v>
      </c>
      <c r="T468" s="17"/>
      <c r="U468" s="18"/>
      <c r="V468" s="19" t="str">
        <f>VLOOKUP(A468,[1]工作表3!R:R,1,0)</f>
        <v>0B71095</v>
      </c>
    </row>
    <row r="469" spans="1:22" ht="16.5" customHeight="1" x14ac:dyDescent="0.25">
      <c r="A469" s="10" t="s">
        <v>1610</v>
      </c>
      <c r="B469" s="10" t="s">
        <v>1611</v>
      </c>
      <c r="C469" s="10" t="str">
        <f>VLOOKUP(A469,[1]車輛資料9月更!A:D,4,0)</f>
        <v>曾秋華</v>
      </c>
      <c r="D469" s="11">
        <f>VLOOKUP(A469,[1]車輛資料9月更!A:F,6,0)</f>
        <v>988566196</v>
      </c>
      <c r="E469" s="10" t="str">
        <f>VLOOKUP(A469,[1]車輛資料9月更!A:B,2,0)</f>
        <v>ATX6695</v>
      </c>
      <c r="F469" s="15"/>
      <c r="G469" s="13"/>
      <c r="H469" s="28"/>
      <c r="I469" s="14"/>
      <c r="J469" s="14"/>
      <c r="K469" s="15"/>
      <c r="L469" s="15"/>
      <c r="M469" s="46">
        <v>13</v>
      </c>
      <c r="N469" s="15"/>
      <c r="O469" s="15"/>
      <c r="P469" s="15"/>
      <c r="Q469" s="15"/>
      <c r="R469" s="16" t="s">
        <v>1387</v>
      </c>
      <c r="S469" s="10" t="s">
        <v>1612</v>
      </c>
      <c r="T469" s="17"/>
      <c r="U469" s="18"/>
      <c r="V469" s="19" t="e">
        <f>VLOOKUP(A469,[1]工作表3!R:R,1,0)</f>
        <v>#N/A</v>
      </c>
    </row>
    <row r="470" spans="1:22" ht="16.5" customHeight="1" x14ac:dyDescent="0.25">
      <c r="A470" s="10" t="s">
        <v>1613</v>
      </c>
      <c r="B470" s="10" t="s">
        <v>1614</v>
      </c>
      <c r="C470" s="10" t="str">
        <f>VLOOKUP(A470,[1]車輛資料9月更!A:D,4,0)</f>
        <v>永士達科技(股)-財盟朱峻霆</v>
      </c>
      <c r="D470" s="11">
        <f>VLOOKUP(A470,[1]車輛資料9月更!A:F,6,0)</f>
        <v>913698606</v>
      </c>
      <c r="E470" s="10" t="str">
        <f>VLOOKUP(A470,[1]車輛資料9月更!A:B,2,0)</f>
        <v>RBL6339</v>
      </c>
      <c r="F470" s="15"/>
      <c r="G470" s="13"/>
      <c r="H470" s="28"/>
      <c r="I470" s="14"/>
      <c r="J470" s="14"/>
      <c r="K470" s="15"/>
      <c r="L470" s="15"/>
      <c r="M470" s="46">
        <v>13</v>
      </c>
      <c r="N470" s="15"/>
      <c r="O470" s="15"/>
      <c r="P470" s="15"/>
      <c r="Q470" s="15"/>
      <c r="R470" s="16" t="s">
        <v>1615</v>
      </c>
      <c r="S470" s="10" t="s">
        <v>1616</v>
      </c>
      <c r="T470" s="17"/>
      <c r="U470" s="18"/>
      <c r="V470" s="19" t="str">
        <f>VLOOKUP(A470,[1]工作表3!R:R,1,0)</f>
        <v>NT25518</v>
      </c>
    </row>
    <row r="471" spans="1:22" ht="16.5" customHeight="1" x14ac:dyDescent="0.25">
      <c r="A471" s="10" t="s">
        <v>1617</v>
      </c>
      <c r="B471" s="10" t="s">
        <v>1618</v>
      </c>
      <c r="C471" s="10" t="str">
        <f>VLOOKUP(A471,[1]車輛資料9月更!A:D,4,0)</f>
        <v>羅彩紋</v>
      </c>
      <c r="D471" s="11">
        <f>VLOOKUP(A471,[1]車輛資料9月更!A:F,6,0)</f>
        <v>918668718</v>
      </c>
      <c r="E471" s="10" t="str">
        <f>VLOOKUP(A471,[1]車輛資料9月更!A:B,2,0)</f>
        <v>AXJ0858</v>
      </c>
      <c r="F471" s="15"/>
      <c r="G471" s="13"/>
      <c r="H471" s="28"/>
      <c r="I471" s="14"/>
      <c r="J471" s="14"/>
      <c r="K471" s="15"/>
      <c r="L471" s="15"/>
      <c r="M471" s="46">
        <v>13</v>
      </c>
      <c r="N471" s="15"/>
      <c r="O471" s="15"/>
      <c r="P471" s="15"/>
      <c r="Q471" s="15"/>
      <c r="R471" s="16" t="s">
        <v>85</v>
      </c>
      <c r="S471" s="10" t="s">
        <v>1619</v>
      </c>
      <c r="T471" s="17"/>
      <c r="U471" s="18"/>
      <c r="V471" s="19" t="e">
        <f>VLOOKUP(A471,[1]工作表3!R:R,1,0)</f>
        <v>#N/A</v>
      </c>
    </row>
    <row r="472" spans="1:22" ht="16.5" customHeight="1" x14ac:dyDescent="0.25">
      <c r="A472" s="10" t="s">
        <v>1620</v>
      </c>
      <c r="B472" s="10" t="s">
        <v>1621</v>
      </c>
      <c r="C472" s="10" t="str">
        <f>VLOOKUP(A472,[1]車輛資料9月更!A:D,4,0)</f>
        <v>張森斌</v>
      </c>
      <c r="D472" s="11">
        <f>VLOOKUP(A472,[1]車輛資料9月更!A:F,6,0)</f>
        <v>926989098</v>
      </c>
      <c r="E472" s="10" t="str">
        <f>VLOOKUP(A472,[1]車輛資料9月更!A:B,2,0)</f>
        <v>ATG0978</v>
      </c>
      <c r="F472" s="12" t="s">
        <v>1403</v>
      </c>
      <c r="G472" s="13">
        <v>43391</v>
      </c>
      <c r="H472" s="28"/>
      <c r="I472" s="14"/>
      <c r="J472" s="14"/>
      <c r="K472" s="15"/>
      <c r="L472" s="15"/>
      <c r="M472" s="46">
        <v>13</v>
      </c>
      <c r="N472" s="15">
        <v>4</v>
      </c>
      <c r="O472" s="15"/>
      <c r="P472" s="15"/>
      <c r="Q472" s="15"/>
      <c r="R472" s="16" t="s">
        <v>1622</v>
      </c>
      <c r="S472" s="10" t="s">
        <v>1623</v>
      </c>
      <c r="T472" s="17" t="s">
        <v>24</v>
      </c>
      <c r="U472" s="18"/>
      <c r="V472" s="19" t="e">
        <f>VLOOKUP(A472,[1]工作表3!R:R,1,0)</f>
        <v>#N/A</v>
      </c>
    </row>
    <row r="473" spans="1:22" ht="16.5" customHeight="1" x14ac:dyDescent="0.25">
      <c r="A473" s="10" t="s">
        <v>1624</v>
      </c>
      <c r="B473" s="10" t="s">
        <v>1625</v>
      </c>
      <c r="C473" s="10" t="str">
        <f>VLOOKUP(A473,[1]車輛資料9月更!A:D,4,0)</f>
        <v>佑順興電訊(股)-財盟吳文森</v>
      </c>
      <c r="D473" s="11">
        <f>VLOOKUP(A473,[1]車輛資料9月更!A:F,6,0)</f>
        <v>982885599</v>
      </c>
      <c r="E473" s="10" t="str">
        <f>VLOOKUP(A473,[1]車輛資料9月更!A:B,2,0)</f>
        <v>RBE1237</v>
      </c>
      <c r="F473" s="15"/>
      <c r="G473" s="13"/>
      <c r="H473" s="28"/>
      <c r="I473" s="14"/>
      <c r="J473" s="14"/>
      <c r="K473" s="15"/>
      <c r="L473" s="15"/>
      <c r="M473" s="46">
        <v>13</v>
      </c>
      <c r="N473" s="15"/>
      <c r="O473" s="15"/>
      <c r="P473" s="15"/>
      <c r="Q473" s="15"/>
      <c r="R473" s="16" t="s">
        <v>166</v>
      </c>
      <c r="S473" s="10" t="s">
        <v>1626</v>
      </c>
      <c r="T473" s="17"/>
      <c r="U473" s="18"/>
      <c r="V473" s="19" t="e">
        <f>VLOOKUP(A473,[1]工作表3!R:R,1,0)</f>
        <v>#N/A</v>
      </c>
    </row>
    <row r="474" spans="1:22" ht="16.5" customHeight="1" x14ac:dyDescent="0.25">
      <c r="A474" s="10" t="s">
        <v>1627</v>
      </c>
      <c r="B474" s="10" t="s">
        <v>1628</v>
      </c>
      <c r="C474" s="10" t="str">
        <f>VLOOKUP(A474,[1]車輛資料9月更!A:D,4,0)</f>
        <v>吳明輝</v>
      </c>
      <c r="D474" s="11">
        <f>VLOOKUP(A474,[1]車輛資料9月更!A:F,6,0)</f>
        <v>919226042</v>
      </c>
      <c r="E474" s="10" t="str">
        <f>VLOOKUP(A474,[1]車輛資料9月更!A:B,2,0)</f>
        <v>ARG5155</v>
      </c>
      <c r="F474" s="15"/>
      <c r="G474" s="13"/>
      <c r="H474" s="28"/>
      <c r="I474" s="14"/>
      <c r="J474" s="14"/>
      <c r="K474" s="15"/>
      <c r="L474" s="15"/>
      <c r="M474" s="46">
        <v>13</v>
      </c>
      <c r="N474" s="15"/>
      <c r="O474" s="15"/>
      <c r="P474" s="15"/>
      <c r="Q474" s="15"/>
      <c r="R474" s="16" t="s">
        <v>1490</v>
      </c>
      <c r="S474" s="10" t="s">
        <v>1629</v>
      </c>
      <c r="T474" s="17"/>
      <c r="U474" s="18"/>
      <c r="V474" s="19" t="e">
        <f>VLOOKUP(A474,[1]工作表3!R:R,1,0)</f>
        <v>#N/A</v>
      </c>
    </row>
    <row r="475" spans="1:22" ht="16.5" customHeight="1" x14ac:dyDescent="0.25">
      <c r="A475" s="10" t="s">
        <v>1630</v>
      </c>
      <c r="B475" s="10" t="s">
        <v>1631</v>
      </c>
      <c r="C475" s="10" t="str">
        <f>VLOOKUP(A475,[1]車輛資料9月更!A:D,4,0)</f>
        <v>黃仙蓓</v>
      </c>
      <c r="D475" s="11">
        <f>VLOOKUP(A475,[1]車輛資料9月更!A:F,6,0)</f>
        <v>912010385</v>
      </c>
      <c r="E475" s="10" t="str">
        <f>VLOOKUP(A475,[1]車輛資料9月更!A:B,2,0)</f>
        <v>AUX2017</v>
      </c>
      <c r="F475" s="15"/>
      <c r="G475" s="13"/>
      <c r="H475" s="28"/>
      <c r="I475" s="14"/>
      <c r="J475" s="14"/>
      <c r="K475" s="15"/>
      <c r="L475" s="15"/>
      <c r="M475" s="46">
        <v>13</v>
      </c>
      <c r="N475" s="15"/>
      <c r="O475" s="15"/>
      <c r="P475" s="15"/>
      <c r="Q475" s="15"/>
      <c r="R475" s="16" t="s">
        <v>174</v>
      </c>
      <c r="S475" s="10" t="s">
        <v>1632</v>
      </c>
      <c r="T475" s="17"/>
      <c r="U475" s="18"/>
      <c r="V475" s="19" t="e">
        <f>VLOOKUP(A475,[1]工作表3!R:R,1,0)</f>
        <v>#N/A</v>
      </c>
    </row>
    <row r="476" spans="1:22" ht="16.5" customHeight="1" x14ac:dyDescent="0.25">
      <c r="A476" s="10" t="s">
        <v>1633</v>
      </c>
      <c r="B476" s="10" t="s">
        <v>1634</v>
      </c>
      <c r="C476" s="10" t="str">
        <f>VLOOKUP(A476,[1]車輛資料9月更!A:D,4,0)</f>
        <v>蔡雨婷</v>
      </c>
      <c r="D476" s="11">
        <f>VLOOKUP(A476,[1]車輛資料9月更!A:F,6,0)</f>
        <v>900000000</v>
      </c>
      <c r="E476" s="10" t="str">
        <f>VLOOKUP(A476,[1]車輛資料9月更!A:B,2,0)</f>
        <v>ANY7729</v>
      </c>
      <c r="F476" s="15"/>
      <c r="G476" s="13"/>
      <c r="H476" s="28"/>
      <c r="I476" s="14"/>
      <c r="J476" s="14"/>
      <c r="K476" s="15"/>
      <c r="L476" s="15"/>
      <c r="M476" s="46">
        <v>13</v>
      </c>
      <c r="N476" s="15"/>
      <c r="O476" s="15"/>
      <c r="P476" s="15"/>
      <c r="Q476" s="15"/>
      <c r="R476" s="16" t="s">
        <v>1635</v>
      </c>
      <c r="S476" s="10" t="s">
        <v>1636</v>
      </c>
      <c r="T476" s="17"/>
      <c r="U476" s="18"/>
      <c r="V476" s="19" t="e">
        <f>VLOOKUP(A476,[1]工作表3!R:R,1,0)</f>
        <v>#N/A</v>
      </c>
    </row>
    <row r="477" spans="1:22" ht="16.5" customHeight="1" x14ac:dyDescent="0.25">
      <c r="A477" s="10" t="s">
        <v>1637</v>
      </c>
      <c r="B477" s="10" t="s">
        <v>1638</v>
      </c>
      <c r="C477" s="10" t="str">
        <f>VLOOKUP(A477,[1]車輛資料9月更!A:D,4,0)</f>
        <v>李欣蘋</v>
      </c>
      <c r="D477" s="11">
        <f>VLOOKUP(A477,[1]車輛資料9月更!A:F,6,0)</f>
        <v>933943219</v>
      </c>
      <c r="E477" s="10" t="str">
        <f>VLOOKUP(A477,[1]車輛資料9月更!A:B,2,0)</f>
        <v>ARE9196</v>
      </c>
      <c r="F477" s="15"/>
      <c r="G477" s="13"/>
      <c r="H477" s="28"/>
      <c r="I477" s="14"/>
      <c r="J477" s="14"/>
      <c r="K477" s="15"/>
      <c r="L477" s="15"/>
      <c r="M477" s="46">
        <v>13</v>
      </c>
      <c r="N477" s="15"/>
      <c r="O477" s="15"/>
      <c r="P477" s="15"/>
      <c r="Q477" s="15"/>
      <c r="R477" s="16" t="s">
        <v>166</v>
      </c>
      <c r="S477" s="10" t="s">
        <v>1639</v>
      </c>
      <c r="T477" s="17"/>
      <c r="U477" s="18"/>
      <c r="V477" s="19" t="e">
        <f>VLOOKUP(A477,[1]工作表3!R:R,1,0)</f>
        <v>#N/A</v>
      </c>
    </row>
    <row r="478" spans="1:22" ht="16.5" customHeight="1" x14ac:dyDescent="0.25">
      <c r="A478" s="10" t="s">
        <v>1640</v>
      </c>
      <c r="B478" s="10" t="s">
        <v>1641</v>
      </c>
      <c r="C478" s="10" t="str">
        <f>VLOOKUP(A478,[1]車輛資料9月更!A:D,4,0)</f>
        <v>包國忠</v>
      </c>
      <c r="D478" s="11">
        <f>VLOOKUP(A478,[1]車輛資料9月更!A:F,6,0)</f>
        <v>922441562</v>
      </c>
      <c r="E478" s="10" t="str">
        <f>VLOOKUP(A478,[1]車輛資料9月更!A:B,2,0)</f>
        <v>AXB8575</v>
      </c>
      <c r="F478" s="15"/>
      <c r="G478" s="13"/>
      <c r="H478" s="28"/>
      <c r="I478" s="14"/>
      <c r="J478" s="14"/>
      <c r="K478" s="15"/>
      <c r="L478" s="15"/>
      <c r="M478" s="46">
        <v>13</v>
      </c>
      <c r="N478" s="15"/>
      <c r="O478" s="15"/>
      <c r="P478" s="15"/>
      <c r="Q478" s="15"/>
      <c r="R478" s="16" t="s">
        <v>1387</v>
      </c>
      <c r="S478" s="10" t="s">
        <v>1642</v>
      </c>
      <c r="T478" s="17"/>
      <c r="U478" s="18"/>
      <c r="V478" s="19" t="str">
        <f>VLOOKUP(A478,[1]工作表3!R:R,1,0)</f>
        <v>G921573</v>
      </c>
    </row>
    <row r="479" spans="1:22" ht="16.5" customHeight="1" x14ac:dyDescent="0.25">
      <c r="A479" s="10" t="s">
        <v>1643</v>
      </c>
      <c r="B479" s="10" t="s">
        <v>1644</v>
      </c>
      <c r="C479" s="10" t="str">
        <f>VLOOKUP(A479,[1]車輛資料9月更!A:D,4,0)</f>
        <v>林怡姿</v>
      </c>
      <c r="D479" s="11">
        <f>VLOOKUP(A479,[1]車輛資料9月更!A:F,6,0)</f>
        <v>908666260</v>
      </c>
      <c r="E479" s="10" t="str">
        <f>VLOOKUP(A479,[1]車輛資料9月更!A:B,2,0)</f>
        <v>ARL9520</v>
      </c>
      <c r="F479" s="15"/>
      <c r="G479" s="13"/>
      <c r="H479" s="28"/>
      <c r="I479" s="14"/>
      <c r="J479" s="14"/>
      <c r="K479" s="15"/>
      <c r="L479" s="15"/>
      <c r="M479" s="46">
        <v>13</v>
      </c>
      <c r="N479" s="15"/>
      <c r="O479" s="15"/>
      <c r="P479" s="15"/>
      <c r="Q479" s="15"/>
      <c r="R479" s="16" t="s">
        <v>481</v>
      </c>
      <c r="S479" s="10" t="s">
        <v>1645</v>
      </c>
      <c r="T479" s="17"/>
      <c r="U479" s="18"/>
      <c r="V479" s="19" t="e">
        <f>VLOOKUP(A479,[1]工作表3!R:R,1,0)</f>
        <v>#N/A</v>
      </c>
    </row>
    <row r="480" spans="1:22" ht="16.5" customHeight="1" x14ac:dyDescent="0.25">
      <c r="A480" s="10" t="s">
        <v>1646</v>
      </c>
      <c r="B480" s="10" t="s">
        <v>1647</v>
      </c>
      <c r="C480" s="10" t="str">
        <f>VLOOKUP(A480,[1]車輛資料9月更!A:D,4,0)</f>
        <v>鉑德汽車股份有限公司吳佳翰</v>
      </c>
      <c r="D480" s="11">
        <f>VLOOKUP(A480,[1]車輛資料9月更!A:F,6,0)</f>
        <v>921282497</v>
      </c>
      <c r="E480" s="10" t="str">
        <f>VLOOKUP(A480,[1]車輛資料9月更!A:B,2,0)</f>
        <v>ATG2171</v>
      </c>
      <c r="F480" s="15"/>
      <c r="G480" s="13"/>
      <c r="H480" s="28"/>
      <c r="I480" s="14"/>
      <c r="J480" s="14"/>
      <c r="K480" s="15"/>
      <c r="L480" s="15"/>
      <c r="M480" s="46">
        <v>13</v>
      </c>
      <c r="N480" s="15"/>
      <c r="O480" s="15"/>
      <c r="P480" s="15"/>
      <c r="Q480" s="15"/>
      <c r="R480" s="16" t="s">
        <v>174</v>
      </c>
      <c r="S480" s="10" t="s">
        <v>1648</v>
      </c>
      <c r="T480" s="17"/>
      <c r="U480" s="18"/>
      <c r="V480" s="19" t="e">
        <f>VLOOKUP(A480,[1]工作表3!R:R,1,0)</f>
        <v>#N/A</v>
      </c>
    </row>
    <row r="481" spans="1:22" ht="16.5" customHeight="1" x14ac:dyDescent="0.25">
      <c r="A481" s="10" t="s">
        <v>1649</v>
      </c>
      <c r="B481" s="10" t="s">
        <v>1650</v>
      </c>
      <c r="C481" s="10" t="str">
        <f>VLOOKUP(A481,[1]車輛資料9月更!A:D,4,0)</f>
        <v>江昱志</v>
      </c>
      <c r="D481" s="11">
        <f>VLOOKUP(A481,[1]車輛資料9月更!A:F,6,0)</f>
        <v>926831650</v>
      </c>
      <c r="E481" s="10" t="str">
        <f>VLOOKUP(A481,[1]車輛資料9月更!A:B,2,0)</f>
        <v>ARE9205</v>
      </c>
      <c r="F481" s="15"/>
      <c r="G481" s="13"/>
      <c r="H481" s="28"/>
      <c r="I481" s="14"/>
      <c r="J481" s="14"/>
      <c r="K481" s="15"/>
      <c r="L481" s="15"/>
      <c r="M481" s="46">
        <v>13</v>
      </c>
      <c r="N481" s="15"/>
      <c r="O481" s="15"/>
      <c r="P481" s="15"/>
      <c r="Q481" s="15"/>
      <c r="R481" s="16" t="s">
        <v>284</v>
      </c>
      <c r="S481" s="10" t="s">
        <v>1651</v>
      </c>
      <c r="T481" s="17"/>
      <c r="U481" s="18"/>
      <c r="V481" s="19" t="str">
        <f>VLOOKUP(A481,[1]工作表3!R:R,1,0)</f>
        <v>G338352</v>
      </c>
    </row>
    <row r="482" spans="1:22" ht="16.5" customHeight="1" x14ac:dyDescent="0.25">
      <c r="A482" s="10" t="s">
        <v>1001</v>
      </c>
      <c r="B482" s="10" t="s">
        <v>1652</v>
      </c>
      <c r="C482" s="10" t="str">
        <f>VLOOKUP(A482,[1]車輛資料9月更!A:D,4,0)</f>
        <v>郭育雅</v>
      </c>
      <c r="D482" s="11">
        <f>VLOOKUP(A482,[1]車輛資料9月更!A:F,6,0)</f>
        <v>955601629</v>
      </c>
      <c r="E482" s="10" t="str">
        <f>VLOOKUP(A482,[1]車輛資料9月更!A:B,2,0)</f>
        <v>ANX8075</v>
      </c>
      <c r="F482" s="15"/>
      <c r="G482" s="13"/>
      <c r="H482" s="28"/>
      <c r="I482" s="14"/>
      <c r="J482" s="14"/>
      <c r="K482" s="15"/>
      <c r="L482" s="15"/>
      <c r="M482" s="46">
        <v>13</v>
      </c>
      <c r="N482" s="15"/>
      <c r="O482" s="15"/>
      <c r="P482" s="15"/>
      <c r="Q482" s="15"/>
      <c r="R482" s="16" t="s">
        <v>481</v>
      </c>
      <c r="S482" s="10" t="s">
        <v>1653</v>
      </c>
      <c r="T482" s="17"/>
      <c r="U482" s="18"/>
      <c r="V482" s="19" t="e">
        <f>VLOOKUP(A482,[1]工作表3!R:R,1,0)</f>
        <v>#N/A</v>
      </c>
    </row>
    <row r="483" spans="1:22" ht="16.5" customHeight="1" x14ac:dyDescent="0.25">
      <c r="A483" s="10" t="s">
        <v>343</v>
      </c>
      <c r="B483" s="10" t="s">
        <v>1654</v>
      </c>
      <c r="C483" s="10" t="str">
        <f>VLOOKUP(A483,[1]車輛資料9月更!A:D,4,0)</f>
        <v>視覺遊戲廣告製作(限)-日盛洪雯麗</v>
      </c>
      <c r="D483" s="11">
        <f>VLOOKUP(A483,[1]車輛資料9月更!A:F,6,0)</f>
        <v>919931111</v>
      </c>
      <c r="E483" s="10" t="str">
        <f>VLOOKUP(A483,[1]車輛資料9月更!A:B,2,0)</f>
        <v>RCD5659</v>
      </c>
      <c r="F483" s="15"/>
      <c r="G483" s="13"/>
      <c r="H483" s="28"/>
      <c r="I483" s="14"/>
      <c r="J483" s="14"/>
      <c r="K483" s="15"/>
      <c r="L483" s="15"/>
      <c r="M483" s="46">
        <v>13</v>
      </c>
      <c r="N483" s="15"/>
      <c r="O483" s="15"/>
      <c r="P483" s="15"/>
      <c r="Q483" s="15"/>
      <c r="R483" s="16" t="s">
        <v>166</v>
      </c>
      <c r="S483" s="10" t="s">
        <v>1655</v>
      </c>
      <c r="T483" s="17"/>
      <c r="U483" s="18"/>
      <c r="V483" s="19" t="e">
        <f>VLOOKUP(A483,[1]工作表3!R:R,1,0)</f>
        <v>#N/A</v>
      </c>
    </row>
    <row r="484" spans="1:22" ht="16.5" customHeight="1" x14ac:dyDescent="0.25">
      <c r="A484" s="10" t="s">
        <v>1656</v>
      </c>
      <c r="B484" s="10" t="s">
        <v>1657</v>
      </c>
      <c r="C484" s="10" t="str">
        <f>VLOOKUP(A484,[1]車輛資料9月更!A:D,4,0)</f>
        <v>袁耀南</v>
      </c>
      <c r="D484" s="11">
        <f>VLOOKUP(A484,[1]車輛資料9月更!A:F,6,0)</f>
        <v>921192301</v>
      </c>
      <c r="E484" s="10" t="str">
        <f>VLOOKUP(A484,[1]車輛資料9月更!A:B,2,0)</f>
        <v>ASC9516</v>
      </c>
      <c r="F484" s="15"/>
      <c r="G484" s="13"/>
      <c r="H484" s="28"/>
      <c r="I484" s="14"/>
      <c r="J484" s="14"/>
      <c r="K484" s="15"/>
      <c r="L484" s="15"/>
      <c r="M484" s="46">
        <v>13</v>
      </c>
      <c r="N484" s="15"/>
      <c r="O484" s="15"/>
      <c r="P484" s="15"/>
      <c r="Q484" s="15"/>
      <c r="R484" s="16" t="s">
        <v>1605</v>
      </c>
      <c r="S484" s="10" t="s">
        <v>1658</v>
      </c>
      <c r="T484" s="17"/>
      <c r="U484" s="18"/>
      <c r="V484" s="19" t="e">
        <f>VLOOKUP(A484,[1]工作表3!R:R,1,0)</f>
        <v>#N/A</v>
      </c>
    </row>
    <row r="485" spans="1:22" ht="16.5" customHeight="1" x14ac:dyDescent="0.25">
      <c r="A485" s="10" t="s">
        <v>1659</v>
      </c>
      <c r="B485" s="10" t="s">
        <v>1660</v>
      </c>
      <c r="C485" s="10" t="str">
        <f>VLOOKUP(A485,[1]車輛資料9月更!A:D,4,0)</f>
        <v>陳姿君</v>
      </c>
      <c r="D485" s="11">
        <f>VLOOKUP(A485,[1]車輛資料9月更!A:F,6,0)</f>
        <v>987173976</v>
      </c>
      <c r="E485" s="10" t="str">
        <f>VLOOKUP(A485,[1]車輛資料9月更!A:B,2,0)</f>
        <v>ATH0159</v>
      </c>
      <c r="F485" s="15"/>
      <c r="G485" s="13"/>
      <c r="H485" s="28"/>
      <c r="I485" s="14"/>
      <c r="J485" s="14"/>
      <c r="K485" s="15"/>
      <c r="L485" s="15"/>
      <c r="M485" s="46">
        <v>13</v>
      </c>
      <c r="N485" s="15"/>
      <c r="O485" s="15"/>
      <c r="P485" s="15"/>
      <c r="Q485" s="15"/>
      <c r="R485" s="16" t="s">
        <v>166</v>
      </c>
      <c r="S485" s="10" t="s">
        <v>1661</v>
      </c>
      <c r="T485" s="17"/>
      <c r="U485" s="18"/>
      <c r="V485" s="19"/>
    </row>
    <row r="486" spans="1:22" ht="16.5" customHeight="1" x14ac:dyDescent="0.25">
      <c r="A486" s="10" t="s">
        <v>19</v>
      </c>
      <c r="B486" s="10" t="s">
        <v>1662</v>
      </c>
      <c r="C486" s="10" t="str">
        <f>VLOOKUP(A486,[1]車輛資料9月更!A:D,4,0)</f>
        <v>吳富超</v>
      </c>
      <c r="D486" s="11">
        <f>VLOOKUP(A486,[1]車輛資料9月更!A:F,6,0)</f>
        <v>963553560</v>
      </c>
      <c r="E486" s="10" t="str">
        <f>VLOOKUP(A486,[1]車輛資料9月更!A:B,2,0)</f>
        <v>RBD5816</v>
      </c>
      <c r="F486" s="15"/>
      <c r="G486" s="13"/>
      <c r="H486" s="28"/>
      <c r="I486" s="14"/>
      <c r="J486" s="14"/>
      <c r="K486" s="15"/>
      <c r="L486" s="15"/>
      <c r="M486" s="46">
        <v>13</v>
      </c>
      <c r="N486" s="15"/>
      <c r="O486" s="15"/>
      <c r="P486" s="15"/>
      <c r="Q486" s="15"/>
      <c r="R486" s="16" t="s">
        <v>1663</v>
      </c>
      <c r="S486" s="10" t="s">
        <v>1664</v>
      </c>
      <c r="T486" s="17"/>
      <c r="U486" s="18"/>
      <c r="V486" s="19"/>
    </row>
    <row r="487" spans="1:22" ht="16.5" customHeight="1" x14ac:dyDescent="0.25">
      <c r="A487" s="10" t="s">
        <v>257</v>
      </c>
      <c r="B487" s="10" t="s">
        <v>1665</v>
      </c>
      <c r="C487" s="10" t="str">
        <f>VLOOKUP(A487,[1]車輛資料9月更!A:D,4,0)</f>
        <v>吳金淇</v>
      </c>
      <c r="D487" s="11">
        <f>VLOOKUP(A487,[1]車輛資料9月更!A:F,6,0)</f>
        <v>900000000</v>
      </c>
      <c r="E487" s="10" t="str">
        <f>VLOOKUP(A487,[1]車輛資料9月更!A:B,2,0)</f>
        <v>ATA9707</v>
      </c>
      <c r="F487" s="15"/>
      <c r="G487" s="13"/>
      <c r="H487" s="28"/>
      <c r="I487" s="14"/>
      <c r="J487" s="14"/>
      <c r="K487" s="15"/>
      <c r="L487" s="15"/>
      <c r="M487" s="46">
        <v>13</v>
      </c>
      <c r="N487" s="15"/>
      <c r="O487" s="15"/>
      <c r="P487" s="15"/>
      <c r="Q487" s="15"/>
      <c r="R487" s="16" t="s">
        <v>112</v>
      </c>
      <c r="S487" s="10" t="s">
        <v>1666</v>
      </c>
      <c r="T487" s="17"/>
      <c r="U487" s="18"/>
      <c r="V487" s="19"/>
    </row>
    <row r="488" spans="1:22" ht="16.5" customHeight="1" x14ac:dyDescent="0.25">
      <c r="A488" s="10" t="s">
        <v>1667</v>
      </c>
      <c r="B488" s="10" t="s">
        <v>1668</v>
      </c>
      <c r="C488" s="10" t="str">
        <f>VLOOKUP(A488,[1]車輛資料9月更!A:D,4,0)</f>
        <v>沈玉琳</v>
      </c>
      <c r="D488" s="11">
        <f>VLOOKUP(A488,[1]車輛資料9月更!A:F,6,0)</f>
        <v>936059820</v>
      </c>
      <c r="E488" s="10" t="str">
        <f>VLOOKUP(A488,[1]車輛資料9月更!A:B,2,0)</f>
        <v>ANM8330</v>
      </c>
      <c r="F488" s="15"/>
      <c r="G488" s="13"/>
      <c r="H488" s="28"/>
      <c r="I488" s="14"/>
      <c r="J488" s="14"/>
      <c r="K488" s="15"/>
      <c r="L488" s="15"/>
      <c r="M488" s="46">
        <v>13</v>
      </c>
      <c r="N488" s="15"/>
      <c r="O488" s="15"/>
      <c r="P488" s="15"/>
      <c r="Q488" s="15"/>
      <c r="R488" s="16" t="s">
        <v>1669</v>
      </c>
      <c r="S488" s="10" t="s">
        <v>1670</v>
      </c>
      <c r="T488" s="17"/>
      <c r="U488" s="18"/>
      <c r="V488" s="19"/>
    </row>
    <row r="489" spans="1:22" ht="16.5" customHeight="1" x14ac:dyDescent="0.25">
      <c r="A489" s="10"/>
      <c r="B489" s="10"/>
      <c r="C489" s="10"/>
      <c r="D489" s="11"/>
      <c r="E489" s="10"/>
      <c r="F489" s="15"/>
      <c r="G489" s="13"/>
      <c r="H489" s="28"/>
      <c r="I489" s="14"/>
      <c r="J489" s="14"/>
      <c r="K489" s="15"/>
      <c r="L489" s="15"/>
      <c r="M489" s="15"/>
      <c r="N489" s="15"/>
      <c r="O489" s="15"/>
      <c r="P489" s="15"/>
      <c r="Q489" s="15"/>
      <c r="R489" s="10"/>
      <c r="S489" s="10"/>
      <c r="T489" s="17"/>
      <c r="U489" s="18"/>
      <c r="V489" s="19"/>
    </row>
    <row r="490" spans="1:22" ht="16.5" customHeight="1" x14ac:dyDescent="0.25">
      <c r="A490" s="10"/>
      <c r="B490" s="10"/>
      <c r="C490" s="10"/>
      <c r="D490" s="11"/>
      <c r="E490" s="10"/>
      <c r="F490" s="15"/>
      <c r="G490" s="13"/>
      <c r="H490" s="28"/>
      <c r="I490" s="14"/>
      <c r="J490" s="14"/>
      <c r="K490" s="15"/>
      <c r="L490" s="15"/>
      <c r="M490" s="15"/>
      <c r="N490" s="15"/>
      <c r="O490" s="15"/>
      <c r="P490" s="15"/>
      <c r="Q490" s="15"/>
      <c r="R490" s="10"/>
      <c r="S490" s="10"/>
      <c r="T490" s="17"/>
      <c r="U490" s="18"/>
      <c r="V490" s="19"/>
    </row>
    <row r="491" spans="1:22" ht="16.5" customHeight="1" x14ac:dyDescent="0.25">
      <c r="A491" s="10"/>
      <c r="B491" s="10"/>
      <c r="C491" s="10"/>
      <c r="D491" s="11"/>
      <c r="E491" s="10"/>
      <c r="F491" s="15"/>
      <c r="G491" s="13"/>
      <c r="H491" s="28"/>
      <c r="I491" s="14"/>
      <c r="J491" s="14"/>
      <c r="K491" s="15"/>
      <c r="L491" s="15"/>
      <c r="M491" s="15"/>
      <c r="N491" s="15"/>
      <c r="O491" s="15"/>
      <c r="P491" s="15"/>
      <c r="Q491" s="15"/>
      <c r="R491" s="10"/>
      <c r="S491" s="10"/>
      <c r="T491" s="17"/>
      <c r="U491" s="18"/>
      <c r="V491" s="19"/>
    </row>
    <row r="492" spans="1:22" ht="16.5" customHeight="1" x14ac:dyDescent="0.25">
      <c r="A492" s="10"/>
      <c r="B492" s="10"/>
      <c r="C492" s="10"/>
      <c r="D492" s="11"/>
      <c r="E492" s="10"/>
      <c r="F492" s="15"/>
      <c r="G492" s="13"/>
      <c r="H492" s="28"/>
      <c r="I492" s="14"/>
      <c r="J492" s="14"/>
      <c r="K492" s="15"/>
      <c r="L492" s="15"/>
      <c r="M492" s="15"/>
      <c r="N492" s="15"/>
      <c r="O492" s="15"/>
      <c r="P492" s="15"/>
      <c r="Q492" s="15"/>
      <c r="R492" s="10"/>
      <c r="S492" s="10"/>
      <c r="T492" s="17"/>
      <c r="U492" s="18"/>
      <c r="V492" s="19"/>
    </row>
    <row r="493" spans="1:22" ht="16.5" customHeight="1" x14ac:dyDescent="0.25">
      <c r="A493" s="10"/>
      <c r="B493" s="10"/>
      <c r="C493" s="10"/>
      <c r="D493" s="11"/>
      <c r="E493" s="10"/>
      <c r="F493" s="15"/>
      <c r="G493" s="13"/>
      <c r="H493" s="28"/>
      <c r="I493" s="14"/>
      <c r="J493" s="14"/>
      <c r="K493" s="15"/>
      <c r="L493" s="15"/>
      <c r="M493" s="15"/>
      <c r="N493" s="15"/>
      <c r="O493" s="15"/>
      <c r="P493" s="15"/>
      <c r="Q493" s="15"/>
      <c r="R493" s="10"/>
      <c r="S493" s="10"/>
      <c r="T493" s="17"/>
      <c r="U493" s="18"/>
      <c r="V493" s="19"/>
    </row>
    <row r="494" spans="1:22" ht="16.5" customHeight="1" x14ac:dyDescent="0.25">
      <c r="A494" s="10"/>
      <c r="B494" s="10"/>
      <c r="C494" s="10"/>
      <c r="D494" s="11"/>
      <c r="E494" s="10"/>
      <c r="F494" s="15"/>
      <c r="G494" s="13"/>
      <c r="H494" s="28"/>
      <c r="I494" s="14"/>
      <c r="J494" s="14"/>
      <c r="K494" s="15"/>
      <c r="L494" s="15"/>
      <c r="M494" s="15"/>
      <c r="N494" s="15"/>
      <c r="O494" s="15"/>
      <c r="P494" s="15"/>
      <c r="Q494" s="15"/>
      <c r="R494" s="10"/>
      <c r="S494" s="10"/>
      <c r="T494" s="17"/>
      <c r="U494" s="18"/>
      <c r="V494" s="19"/>
    </row>
    <row r="495" spans="1:22" ht="16.5" customHeight="1" x14ac:dyDescent="0.25">
      <c r="A495" s="10"/>
      <c r="B495" s="10"/>
      <c r="C495" s="10"/>
      <c r="D495" s="11"/>
      <c r="E495" s="10"/>
      <c r="F495" s="15"/>
      <c r="G495" s="13"/>
      <c r="H495" s="28"/>
      <c r="I495" s="14"/>
      <c r="J495" s="14"/>
      <c r="K495" s="15"/>
      <c r="L495" s="15"/>
      <c r="M495" s="15"/>
      <c r="N495" s="15"/>
      <c r="O495" s="15"/>
      <c r="P495" s="15"/>
      <c r="Q495" s="15"/>
      <c r="R495" s="10"/>
      <c r="S495" s="10"/>
      <c r="T495" s="17"/>
      <c r="U495" s="18"/>
      <c r="V495" s="19"/>
    </row>
    <row r="496" spans="1:22" ht="16.5" customHeight="1" x14ac:dyDescent="0.25">
      <c r="A496" s="10"/>
      <c r="B496" s="10"/>
      <c r="C496" s="10"/>
      <c r="D496" s="11"/>
      <c r="E496" s="10"/>
      <c r="F496" s="15"/>
      <c r="G496" s="13"/>
      <c r="H496" s="28"/>
      <c r="I496" s="14"/>
      <c r="J496" s="14"/>
      <c r="K496" s="15"/>
      <c r="L496" s="15"/>
      <c r="M496" s="15"/>
      <c r="N496" s="15"/>
      <c r="O496" s="15"/>
      <c r="P496" s="15"/>
      <c r="Q496" s="15"/>
      <c r="R496" s="10"/>
      <c r="S496" s="10"/>
      <c r="T496" s="17"/>
      <c r="U496" s="18"/>
      <c r="V496" s="19"/>
    </row>
    <row r="497" spans="1:22" ht="16.5" customHeight="1" x14ac:dyDescent="0.25">
      <c r="A497" s="10"/>
      <c r="B497" s="10"/>
      <c r="C497" s="10"/>
      <c r="D497" s="11"/>
      <c r="E497" s="10"/>
      <c r="F497" s="15"/>
      <c r="G497" s="13"/>
      <c r="H497" s="28"/>
      <c r="I497" s="14"/>
      <c r="J497" s="14"/>
      <c r="K497" s="15"/>
      <c r="L497" s="15"/>
      <c r="M497" s="15"/>
      <c r="N497" s="15"/>
      <c r="O497" s="15"/>
      <c r="P497" s="15"/>
      <c r="Q497" s="15"/>
      <c r="R497" s="10"/>
      <c r="S497" s="10"/>
      <c r="T497" s="17"/>
      <c r="U497" s="18"/>
      <c r="V497" s="19"/>
    </row>
    <row r="498" spans="1:22" ht="16.5" customHeight="1" x14ac:dyDescent="0.25">
      <c r="A498" s="10"/>
      <c r="B498" s="10"/>
      <c r="C498" s="10"/>
      <c r="D498" s="11"/>
      <c r="E498" s="10"/>
      <c r="F498" s="15"/>
      <c r="G498" s="13"/>
      <c r="H498" s="28"/>
      <c r="I498" s="14"/>
      <c r="J498" s="14"/>
      <c r="K498" s="15"/>
      <c r="L498" s="15"/>
      <c r="M498" s="15"/>
      <c r="N498" s="15"/>
      <c r="O498" s="15"/>
      <c r="P498" s="15"/>
      <c r="Q498" s="15"/>
      <c r="R498" s="10"/>
      <c r="S498" s="10"/>
      <c r="T498" s="17"/>
      <c r="U498" s="18"/>
      <c r="V498" s="19"/>
    </row>
    <row r="499" spans="1:22" ht="16.5" customHeight="1" x14ac:dyDescent="0.25">
      <c r="A499" s="10"/>
      <c r="B499" s="10"/>
      <c r="C499" s="10"/>
      <c r="D499" s="11"/>
      <c r="E499" s="10"/>
      <c r="F499" s="15"/>
      <c r="G499" s="13"/>
      <c r="H499" s="28"/>
      <c r="I499" s="14"/>
      <c r="J499" s="14"/>
      <c r="K499" s="15"/>
      <c r="L499" s="15"/>
      <c r="M499" s="15"/>
      <c r="N499" s="15"/>
      <c r="O499" s="15"/>
      <c r="P499" s="15"/>
      <c r="Q499" s="15"/>
      <c r="R499" s="10"/>
      <c r="S499" s="10"/>
      <c r="T499" s="17"/>
      <c r="U499" s="18"/>
      <c r="V499" s="19"/>
    </row>
    <row r="500" spans="1:22" ht="16.5" customHeight="1" x14ac:dyDescent="0.25">
      <c r="A500" s="10"/>
      <c r="B500" s="10"/>
      <c r="C500" s="10"/>
      <c r="D500" s="11"/>
      <c r="E500" s="10"/>
      <c r="F500" s="15"/>
      <c r="G500" s="13"/>
      <c r="H500" s="28"/>
      <c r="I500" s="14"/>
      <c r="J500" s="14"/>
      <c r="K500" s="15"/>
      <c r="L500" s="15"/>
      <c r="M500" s="15"/>
      <c r="N500" s="15"/>
      <c r="O500" s="15"/>
      <c r="P500" s="15"/>
      <c r="Q500" s="15"/>
      <c r="R500" s="10"/>
      <c r="S500" s="10"/>
      <c r="T500" s="17"/>
      <c r="U500" s="18"/>
      <c r="V500" s="19"/>
    </row>
    <row r="501" spans="1:22" ht="16.5" customHeight="1" x14ac:dyDescent="0.25">
      <c r="A501" s="10"/>
      <c r="B501" s="10"/>
      <c r="C501" s="10"/>
      <c r="D501" s="11"/>
      <c r="E501" s="10"/>
      <c r="F501" s="15"/>
      <c r="G501" s="13"/>
      <c r="H501" s="28"/>
      <c r="I501" s="14"/>
      <c r="J501" s="14"/>
      <c r="K501" s="15"/>
      <c r="L501" s="15"/>
      <c r="M501" s="15"/>
      <c r="N501" s="15"/>
      <c r="O501" s="15"/>
      <c r="P501" s="15"/>
      <c r="Q501" s="15"/>
      <c r="R501" s="10"/>
      <c r="S501" s="10"/>
      <c r="T501" s="17"/>
      <c r="U501" s="18"/>
      <c r="V501" s="19"/>
    </row>
    <row r="502" spans="1:22" ht="16.5" customHeight="1" x14ac:dyDescent="0.25">
      <c r="A502" s="10"/>
      <c r="B502" s="10"/>
      <c r="C502" s="10"/>
      <c r="D502" s="11"/>
      <c r="E502" s="10"/>
      <c r="F502" s="15"/>
      <c r="G502" s="13"/>
      <c r="H502" s="28"/>
      <c r="I502" s="14"/>
      <c r="J502" s="14"/>
      <c r="K502" s="15"/>
      <c r="L502" s="15"/>
      <c r="M502" s="15"/>
      <c r="N502" s="15"/>
      <c r="O502" s="15"/>
      <c r="P502" s="15"/>
      <c r="Q502" s="15"/>
      <c r="R502" s="10"/>
      <c r="S502" s="10"/>
      <c r="T502" s="17"/>
      <c r="U502" s="18"/>
      <c r="V502" s="19"/>
    </row>
    <row r="503" spans="1:22" ht="16.5" customHeight="1" x14ac:dyDescent="0.25">
      <c r="A503" s="10"/>
      <c r="B503" s="10"/>
      <c r="C503" s="10"/>
      <c r="D503" s="11"/>
      <c r="E503" s="10"/>
      <c r="F503" s="15"/>
      <c r="G503" s="13"/>
      <c r="H503" s="28"/>
      <c r="I503" s="14"/>
      <c r="J503" s="14"/>
      <c r="K503" s="15"/>
      <c r="L503" s="15"/>
      <c r="M503" s="15"/>
      <c r="N503" s="15"/>
      <c r="O503" s="15"/>
      <c r="P503" s="15"/>
      <c r="Q503" s="15"/>
      <c r="R503" s="10"/>
      <c r="S503" s="10"/>
      <c r="T503" s="17"/>
      <c r="U503" s="18"/>
      <c r="V503" s="19"/>
    </row>
    <row r="504" spans="1:22" ht="16.5" customHeight="1" x14ac:dyDescent="0.25">
      <c r="A504" s="10"/>
      <c r="B504" s="10"/>
      <c r="C504" s="10"/>
      <c r="D504" s="11"/>
      <c r="E504" s="10"/>
      <c r="F504" s="15"/>
      <c r="G504" s="13"/>
      <c r="H504" s="28"/>
      <c r="I504" s="14"/>
      <c r="J504" s="14"/>
      <c r="K504" s="15"/>
      <c r="L504" s="15"/>
      <c r="M504" s="15"/>
      <c r="N504" s="15"/>
      <c r="O504" s="15"/>
      <c r="P504" s="15"/>
      <c r="Q504" s="15"/>
      <c r="R504" s="10"/>
      <c r="S504" s="10"/>
      <c r="T504" s="17"/>
      <c r="U504" s="18"/>
      <c r="V504" s="19"/>
    </row>
    <row r="505" spans="1:22" ht="16.5" customHeight="1" x14ac:dyDescent="0.25">
      <c r="A505" s="10"/>
      <c r="B505" s="10"/>
      <c r="C505" s="10"/>
      <c r="D505" s="11"/>
      <c r="E505" s="10"/>
      <c r="F505" s="15"/>
      <c r="G505" s="13"/>
      <c r="H505" s="28"/>
      <c r="I505" s="14"/>
      <c r="J505" s="14"/>
      <c r="K505" s="15"/>
      <c r="L505" s="15"/>
      <c r="M505" s="15"/>
      <c r="N505" s="15"/>
      <c r="O505" s="15"/>
      <c r="P505" s="15"/>
      <c r="Q505" s="15"/>
      <c r="R505" s="10"/>
      <c r="S505" s="10"/>
      <c r="T505" s="17"/>
      <c r="U505" s="18"/>
      <c r="V505" s="19"/>
    </row>
    <row r="506" spans="1:22" ht="16.5" customHeight="1" x14ac:dyDescent="0.25">
      <c r="A506" s="10"/>
      <c r="B506" s="10"/>
      <c r="C506" s="10"/>
      <c r="D506" s="11"/>
      <c r="E506" s="10"/>
      <c r="F506" s="15"/>
      <c r="G506" s="13"/>
      <c r="H506" s="28"/>
      <c r="I506" s="14"/>
      <c r="J506" s="14"/>
      <c r="K506" s="15"/>
      <c r="L506" s="15"/>
      <c r="M506" s="15"/>
      <c r="N506" s="15"/>
      <c r="O506" s="15"/>
      <c r="P506" s="15"/>
      <c r="Q506" s="15"/>
      <c r="R506" s="10"/>
      <c r="S506" s="10"/>
      <c r="T506" s="17"/>
      <c r="U506" s="18"/>
      <c r="V506" s="19"/>
    </row>
    <row r="507" spans="1:22" ht="16.5" customHeight="1" x14ac:dyDescent="0.25">
      <c r="A507" s="10"/>
      <c r="B507" s="10"/>
      <c r="C507" s="10"/>
      <c r="D507" s="11"/>
      <c r="E507" s="10"/>
      <c r="F507" s="15"/>
      <c r="G507" s="13"/>
      <c r="H507" s="28"/>
      <c r="I507" s="14"/>
      <c r="J507" s="14"/>
      <c r="K507" s="15"/>
      <c r="L507" s="15"/>
      <c r="M507" s="15"/>
      <c r="N507" s="15"/>
      <c r="O507" s="15"/>
      <c r="P507" s="15"/>
      <c r="Q507" s="15"/>
      <c r="R507" s="10"/>
      <c r="S507" s="10"/>
      <c r="T507" s="17"/>
      <c r="U507" s="18"/>
      <c r="V507" s="19"/>
    </row>
    <row r="508" spans="1:22" ht="16.5" customHeight="1" x14ac:dyDescent="0.25">
      <c r="A508" s="10"/>
      <c r="B508" s="10"/>
      <c r="C508" s="10"/>
      <c r="D508" s="11"/>
      <c r="E508" s="10"/>
      <c r="F508" s="15"/>
      <c r="G508" s="13"/>
      <c r="H508" s="28"/>
      <c r="I508" s="14"/>
      <c r="J508" s="14"/>
      <c r="K508" s="15"/>
      <c r="L508" s="15"/>
      <c r="M508" s="15"/>
      <c r="N508" s="15"/>
      <c r="O508" s="15"/>
      <c r="P508" s="15"/>
      <c r="Q508" s="15"/>
      <c r="R508" s="10"/>
      <c r="S508" s="10"/>
      <c r="T508" s="17"/>
      <c r="U508" s="18"/>
      <c r="V508" s="19"/>
    </row>
    <row r="509" spans="1:22" ht="16.5" customHeight="1" x14ac:dyDescent="0.25">
      <c r="A509" s="10"/>
      <c r="B509" s="10"/>
      <c r="C509" s="10"/>
      <c r="D509" s="11"/>
      <c r="E509" s="10"/>
      <c r="F509" s="15"/>
      <c r="G509" s="13"/>
      <c r="H509" s="28"/>
      <c r="I509" s="14"/>
      <c r="J509" s="14"/>
      <c r="K509" s="15"/>
      <c r="L509" s="15"/>
      <c r="M509" s="15"/>
      <c r="N509" s="15"/>
      <c r="O509" s="15"/>
      <c r="P509" s="15"/>
      <c r="Q509" s="15"/>
      <c r="R509" s="10"/>
      <c r="S509" s="10"/>
      <c r="T509" s="17"/>
      <c r="U509" s="18"/>
      <c r="V509" s="19"/>
    </row>
    <row r="510" spans="1:22" ht="16.5" customHeight="1" x14ac:dyDescent="0.25">
      <c r="A510" s="10"/>
      <c r="B510" s="10"/>
      <c r="C510" s="10"/>
      <c r="D510" s="11"/>
      <c r="E510" s="10"/>
      <c r="F510" s="15"/>
      <c r="G510" s="13"/>
      <c r="H510" s="28"/>
      <c r="I510" s="14"/>
      <c r="J510" s="14"/>
      <c r="K510" s="15"/>
      <c r="L510" s="15"/>
      <c r="M510" s="15"/>
      <c r="N510" s="15"/>
      <c r="O510" s="15"/>
      <c r="P510" s="15"/>
      <c r="Q510" s="15"/>
      <c r="R510" s="10"/>
      <c r="S510" s="10"/>
      <c r="T510" s="17"/>
      <c r="U510" s="18"/>
      <c r="V510" s="19"/>
    </row>
    <row r="511" spans="1:22" ht="16.5" customHeight="1" x14ac:dyDescent="0.25">
      <c r="A511" s="10"/>
      <c r="B511" s="10"/>
      <c r="C511" s="10"/>
      <c r="D511" s="11"/>
      <c r="E511" s="10"/>
      <c r="F511" s="15"/>
      <c r="G511" s="13"/>
      <c r="H511" s="28"/>
      <c r="I511" s="14"/>
      <c r="J511" s="14"/>
      <c r="K511" s="15"/>
      <c r="L511" s="15"/>
      <c r="M511" s="15"/>
      <c r="N511" s="15"/>
      <c r="O511" s="15"/>
      <c r="P511" s="15"/>
      <c r="Q511" s="15"/>
      <c r="R511" s="10"/>
      <c r="S511" s="10"/>
      <c r="T511" s="17"/>
      <c r="U511" s="18"/>
      <c r="V511" s="19"/>
    </row>
    <row r="512" spans="1:22" ht="16.5" customHeight="1" x14ac:dyDescent="0.25">
      <c r="A512" s="10"/>
      <c r="B512" s="10"/>
      <c r="C512" s="10"/>
      <c r="D512" s="11"/>
      <c r="E512" s="10"/>
      <c r="F512" s="15"/>
      <c r="G512" s="13"/>
      <c r="H512" s="28"/>
      <c r="I512" s="14"/>
      <c r="J512" s="14"/>
      <c r="K512" s="15"/>
      <c r="L512" s="15"/>
      <c r="M512" s="15"/>
      <c r="N512" s="15"/>
      <c r="O512" s="15"/>
      <c r="P512" s="15"/>
      <c r="Q512" s="15"/>
      <c r="R512" s="10"/>
      <c r="S512" s="10"/>
      <c r="T512" s="17"/>
      <c r="U512" s="18"/>
      <c r="V512" s="19"/>
    </row>
    <row r="513" spans="1:22" ht="16.5" customHeight="1" x14ac:dyDescent="0.25">
      <c r="A513" s="10"/>
      <c r="B513" s="10"/>
      <c r="C513" s="10"/>
      <c r="D513" s="11"/>
      <c r="E513" s="10"/>
      <c r="F513" s="15"/>
      <c r="G513" s="13"/>
      <c r="H513" s="28"/>
      <c r="I513" s="14"/>
      <c r="J513" s="14"/>
      <c r="K513" s="15"/>
      <c r="L513" s="15"/>
      <c r="M513" s="15"/>
      <c r="N513" s="15"/>
      <c r="O513" s="15"/>
      <c r="P513" s="15"/>
      <c r="Q513" s="15"/>
      <c r="R513" s="10"/>
      <c r="S513" s="10"/>
      <c r="T513" s="17"/>
      <c r="U513" s="18"/>
      <c r="V513" s="19"/>
    </row>
    <row r="514" spans="1:22" ht="16.5" customHeight="1" x14ac:dyDescent="0.25">
      <c r="A514" s="10"/>
      <c r="B514" s="10"/>
      <c r="C514" s="10"/>
      <c r="D514" s="11"/>
      <c r="E514" s="10"/>
      <c r="F514" s="15"/>
      <c r="G514" s="13"/>
      <c r="H514" s="28"/>
      <c r="I514" s="14"/>
      <c r="J514" s="14"/>
      <c r="K514" s="15"/>
      <c r="L514" s="15"/>
      <c r="M514" s="15"/>
      <c r="N514" s="15"/>
      <c r="O514" s="15"/>
      <c r="P514" s="15"/>
      <c r="Q514" s="15"/>
      <c r="R514" s="10"/>
      <c r="S514" s="10"/>
      <c r="T514" s="17"/>
      <c r="U514" s="18"/>
      <c r="V514" s="19"/>
    </row>
    <row r="515" spans="1:22" ht="16.5" customHeight="1" x14ac:dyDescent="0.25">
      <c r="A515" s="10"/>
      <c r="B515" s="10"/>
      <c r="C515" s="10"/>
      <c r="D515" s="11"/>
      <c r="E515" s="10"/>
      <c r="F515" s="15"/>
      <c r="G515" s="13"/>
      <c r="H515" s="28"/>
      <c r="I515" s="14"/>
      <c r="J515" s="14"/>
      <c r="K515" s="15"/>
      <c r="L515" s="15"/>
      <c r="M515" s="15"/>
      <c r="N515" s="15"/>
      <c r="O515" s="15"/>
      <c r="P515" s="15"/>
      <c r="Q515" s="15"/>
      <c r="R515" s="10"/>
      <c r="S515" s="10"/>
      <c r="T515" s="17"/>
      <c r="U515" s="18"/>
      <c r="V515" s="19"/>
    </row>
    <row r="516" spans="1:22" ht="16.5" customHeight="1" x14ac:dyDescent="0.25">
      <c r="A516" s="10"/>
      <c r="B516" s="10"/>
      <c r="C516" s="10"/>
      <c r="D516" s="11"/>
      <c r="E516" s="10"/>
      <c r="F516" s="15"/>
      <c r="G516" s="13"/>
      <c r="H516" s="28"/>
      <c r="I516" s="14"/>
      <c r="J516" s="14"/>
      <c r="K516" s="15"/>
      <c r="L516" s="15"/>
      <c r="M516" s="15"/>
      <c r="N516" s="15"/>
      <c r="O516" s="15"/>
      <c r="P516" s="15"/>
      <c r="Q516" s="15"/>
      <c r="R516" s="10"/>
      <c r="S516" s="10"/>
      <c r="T516" s="17"/>
      <c r="U516" s="18"/>
      <c r="V516" s="19"/>
    </row>
    <row r="517" spans="1:22" ht="16.5" customHeight="1" x14ac:dyDescent="0.25">
      <c r="A517" s="10"/>
      <c r="B517" s="10"/>
      <c r="C517" s="10"/>
      <c r="D517" s="11"/>
      <c r="E517" s="10"/>
      <c r="F517" s="15"/>
      <c r="G517" s="13"/>
      <c r="H517" s="28"/>
      <c r="I517" s="14"/>
      <c r="J517" s="14"/>
      <c r="K517" s="15"/>
      <c r="L517" s="15"/>
      <c r="M517" s="15"/>
      <c r="N517" s="15"/>
      <c r="O517" s="15"/>
      <c r="P517" s="15"/>
      <c r="Q517" s="15"/>
      <c r="R517" s="10"/>
      <c r="S517" s="10"/>
      <c r="T517" s="17"/>
      <c r="U517" s="18"/>
      <c r="V517" s="19"/>
    </row>
    <row r="518" spans="1:22" ht="16.5" customHeight="1" x14ac:dyDescent="0.25">
      <c r="A518" s="10"/>
      <c r="B518" s="10"/>
      <c r="C518" s="10"/>
      <c r="D518" s="11"/>
      <c r="E518" s="10"/>
      <c r="F518" s="15"/>
      <c r="G518" s="13"/>
      <c r="H518" s="28"/>
      <c r="I518" s="14"/>
      <c r="J518" s="14"/>
      <c r="K518" s="15"/>
      <c r="L518" s="15"/>
      <c r="M518" s="15"/>
      <c r="N518" s="15"/>
      <c r="O518" s="15"/>
      <c r="P518" s="15"/>
      <c r="Q518" s="15"/>
      <c r="R518" s="10"/>
      <c r="S518" s="10"/>
      <c r="T518" s="17"/>
      <c r="U518" s="18"/>
      <c r="V518" s="19"/>
    </row>
    <row r="519" spans="1:22" ht="16.5" customHeight="1" x14ac:dyDescent="0.25">
      <c r="A519" s="10"/>
      <c r="B519" s="10"/>
      <c r="C519" s="10"/>
      <c r="D519" s="11"/>
      <c r="E519" s="10"/>
      <c r="F519" s="15"/>
      <c r="G519" s="13"/>
      <c r="H519" s="28"/>
      <c r="I519" s="14"/>
      <c r="J519" s="14"/>
      <c r="K519" s="15"/>
      <c r="L519" s="15"/>
      <c r="M519" s="15"/>
      <c r="N519" s="15"/>
      <c r="O519" s="15"/>
      <c r="P519" s="15"/>
      <c r="Q519" s="15"/>
      <c r="R519" s="10"/>
      <c r="S519" s="10"/>
      <c r="T519" s="17"/>
      <c r="U519" s="18"/>
      <c r="V519" s="19"/>
    </row>
    <row r="520" spans="1:22" ht="16.5" customHeight="1" x14ac:dyDescent="0.25">
      <c r="A520" s="10"/>
      <c r="B520" s="10"/>
      <c r="C520" s="10"/>
      <c r="D520" s="11"/>
      <c r="E520" s="10"/>
      <c r="F520" s="15"/>
      <c r="G520" s="13"/>
      <c r="H520" s="28"/>
      <c r="I520" s="14"/>
      <c r="J520" s="14"/>
      <c r="K520" s="15"/>
      <c r="L520" s="15"/>
      <c r="M520" s="15"/>
      <c r="N520" s="15"/>
      <c r="O520" s="15"/>
      <c r="P520" s="15"/>
      <c r="Q520" s="15"/>
      <c r="R520" s="10"/>
      <c r="S520" s="10"/>
      <c r="T520" s="17"/>
      <c r="U520" s="18"/>
      <c r="V520" s="19"/>
    </row>
    <row r="521" spans="1:22" ht="16.5" customHeight="1" x14ac:dyDescent="0.25">
      <c r="A521" s="10"/>
      <c r="B521" s="10"/>
      <c r="C521" s="10"/>
      <c r="D521" s="11"/>
      <c r="E521" s="10"/>
      <c r="F521" s="15"/>
      <c r="G521" s="13"/>
      <c r="H521" s="28"/>
      <c r="I521" s="14"/>
      <c r="J521" s="14"/>
      <c r="K521" s="15"/>
      <c r="L521" s="15"/>
      <c r="M521" s="15"/>
      <c r="N521" s="15"/>
      <c r="O521" s="15"/>
      <c r="P521" s="15"/>
      <c r="Q521" s="15"/>
      <c r="R521" s="10"/>
      <c r="S521" s="10"/>
      <c r="T521" s="17"/>
      <c r="U521" s="18"/>
      <c r="V521" s="19"/>
    </row>
    <row r="522" spans="1:22" ht="16.5" customHeight="1" x14ac:dyDescent="0.25">
      <c r="A522" s="10"/>
      <c r="B522" s="10"/>
      <c r="C522" s="10"/>
      <c r="D522" s="11"/>
      <c r="E522" s="10"/>
      <c r="F522" s="15"/>
      <c r="G522" s="13"/>
      <c r="H522" s="28"/>
      <c r="I522" s="14"/>
      <c r="J522" s="14"/>
      <c r="K522" s="15"/>
      <c r="L522" s="15"/>
      <c r="M522" s="15"/>
      <c r="N522" s="15"/>
      <c r="O522" s="15"/>
      <c r="P522" s="15"/>
      <c r="Q522" s="15"/>
      <c r="R522" s="10"/>
      <c r="S522" s="10"/>
      <c r="T522" s="17"/>
      <c r="U522" s="18"/>
      <c r="V522" s="19"/>
    </row>
    <row r="523" spans="1:22" ht="16.5" customHeight="1" x14ac:dyDescent="0.25">
      <c r="A523" s="10"/>
      <c r="B523" s="10"/>
      <c r="C523" s="10"/>
      <c r="D523" s="11"/>
      <c r="E523" s="10"/>
      <c r="F523" s="15"/>
      <c r="G523" s="13"/>
      <c r="H523" s="28"/>
      <c r="I523" s="14"/>
      <c r="J523" s="14"/>
      <c r="K523" s="15"/>
      <c r="L523" s="15"/>
      <c r="M523" s="15"/>
      <c r="N523" s="15"/>
      <c r="O523" s="15"/>
      <c r="P523" s="15"/>
      <c r="Q523" s="15"/>
      <c r="R523" s="10"/>
      <c r="S523" s="10"/>
      <c r="T523" s="17"/>
      <c r="U523" s="18"/>
      <c r="V523" s="19"/>
    </row>
    <row r="524" spans="1:22" ht="16.5" customHeight="1" x14ac:dyDescent="0.25">
      <c r="A524" s="10"/>
      <c r="B524" s="10"/>
      <c r="C524" s="10"/>
      <c r="D524" s="11"/>
      <c r="E524" s="10"/>
      <c r="F524" s="15"/>
      <c r="G524" s="13"/>
      <c r="H524" s="28"/>
      <c r="I524" s="14"/>
      <c r="J524" s="14"/>
      <c r="K524" s="15"/>
      <c r="L524" s="15"/>
      <c r="M524" s="15"/>
      <c r="N524" s="15"/>
      <c r="O524" s="15"/>
      <c r="P524" s="15"/>
      <c r="Q524" s="15"/>
      <c r="R524" s="10"/>
      <c r="S524" s="10"/>
      <c r="T524" s="17"/>
      <c r="U524" s="18"/>
      <c r="V524" s="19"/>
    </row>
    <row r="525" spans="1:22" ht="16.5" customHeight="1" x14ac:dyDescent="0.25">
      <c r="A525" s="10"/>
      <c r="B525" s="10"/>
      <c r="C525" s="10"/>
      <c r="D525" s="11"/>
      <c r="E525" s="10"/>
      <c r="F525" s="15"/>
      <c r="G525" s="13"/>
      <c r="H525" s="28"/>
      <c r="I525" s="14"/>
      <c r="J525" s="14"/>
      <c r="K525" s="15"/>
      <c r="L525" s="15"/>
      <c r="M525" s="15"/>
      <c r="N525" s="15"/>
      <c r="O525" s="15"/>
      <c r="P525" s="15"/>
      <c r="Q525" s="15"/>
      <c r="R525" s="10"/>
      <c r="S525" s="10"/>
      <c r="T525" s="17"/>
      <c r="U525" s="18"/>
      <c r="V525" s="19"/>
    </row>
    <row r="526" spans="1:22" ht="16.5" customHeight="1" x14ac:dyDescent="0.25">
      <c r="A526" s="10"/>
      <c r="B526" s="10"/>
      <c r="C526" s="10"/>
      <c r="D526" s="11"/>
      <c r="E526" s="10"/>
      <c r="F526" s="15"/>
      <c r="G526" s="13"/>
      <c r="H526" s="28"/>
      <c r="I526" s="14"/>
      <c r="J526" s="14"/>
      <c r="K526" s="15"/>
      <c r="L526" s="15"/>
      <c r="M526" s="15"/>
      <c r="N526" s="15"/>
      <c r="O526" s="15"/>
      <c r="P526" s="15"/>
      <c r="Q526" s="15"/>
      <c r="R526" s="10"/>
      <c r="S526" s="10"/>
      <c r="T526" s="17"/>
      <c r="U526" s="18"/>
      <c r="V526" s="19"/>
    </row>
    <row r="527" spans="1:22" ht="16.5" customHeight="1" x14ac:dyDescent="0.25">
      <c r="A527" s="10"/>
      <c r="B527" s="10"/>
      <c r="C527" s="10"/>
      <c r="D527" s="11"/>
      <c r="E527" s="10"/>
      <c r="F527" s="15"/>
      <c r="G527" s="13"/>
      <c r="H527" s="28"/>
      <c r="I527" s="14"/>
      <c r="J527" s="14"/>
      <c r="K527" s="15"/>
      <c r="L527" s="15"/>
      <c r="M527" s="15"/>
      <c r="N527" s="15"/>
      <c r="O527" s="15"/>
      <c r="P527" s="15"/>
      <c r="Q527" s="15"/>
      <c r="R527" s="10"/>
      <c r="S527" s="10"/>
      <c r="T527" s="17"/>
      <c r="U527" s="18"/>
      <c r="V527" s="19"/>
    </row>
    <row r="528" spans="1:22" ht="16.5" customHeight="1" x14ac:dyDescent="0.25">
      <c r="A528" s="10"/>
      <c r="B528" s="10"/>
      <c r="C528" s="10"/>
      <c r="D528" s="11"/>
      <c r="E528" s="10"/>
      <c r="F528" s="15"/>
      <c r="G528" s="13"/>
      <c r="H528" s="28"/>
      <c r="I528" s="14"/>
      <c r="J528" s="14"/>
      <c r="K528" s="15"/>
      <c r="L528" s="15"/>
      <c r="M528" s="15"/>
      <c r="N528" s="15"/>
      <c r="O528" s="15"/>
      <c r="P528" s="15"/>
      <c r="Q528" s="15"/>
      <c r="R528" s="10"/>
      <c r="S528" s="10"/>
      <c r="T528" s="17"/>
      <c r="U528" s="18"/>
      <c r="V528" s="19"/>
    </row>
    <row r="529" spans="1:22" ht="16.5" customHeight="1" x14ac:dyDescent="0.25">
      <c r="A529" s="10"/>
      <c r="B529" s="10"/>
      <c r="C529" s="10"/>
      <c r="D529" s="11"/>
      <c r="E529" s="10"/>
      <c r="F529" s="15"/>
      <c r="G529" s="13"/>
      <c r="H529" s="28"/>
      <c r="I529" s="14"/>
      <c r="J529" s="14"/>
      <c r="K529" s="15"/>
      <c r="L529" s="15"/>
      <c r="M529" s="15"/>
      <c r="N529" s="15"/>
      <c r="O529" s="15"/>
      <c r="P529" s="15"/>
      <c r="Q529" s="15"/>
      <c r="R529" s="10"/>
      <c r="S529" s="10"/>
      <c r="T529" s="17"/>
      <c r="U529" s="18"/>
      <c r="V529" s="19"/>
    </row>
    <row r="530" spans="1:22" ht="16.5" customHeight="1" x14ac:dyDescent="0.25">
      <c r="A530" s="10"/>
      <c r="B530" s="10"/>
      <c r="C530" s="10"/>
      <c r="D530" s="11"/>
      <c r="E530" s="10"/>
      <c r="F530" s="15"/>
      <c r="G530" s="13"/>
      <c r="H530" s="28"/>
      <c r="I530" s="14"/>
      <c r="J530" s="14"/>
      <c r="K530" s="15"/>
      <c r="L530" s="15"/>
      <c r="M530" s="15"/>
      <c r="N530" s="15"/>
      <c r="O530" s="15"/>
      <c r="P530" s="15"/>
      <c r="Q530" s="15"/>
      <c r="R530" s="10"/>
      <c r="S530" s="10"/>
      <c r="T530" s="17"/>
      <c r="U530" s="18"/>
      <c r="V530" s="19"/>
    </row>
    <row r="531" spans="1:22" ht="16.5" customHeight="1" x14ac:dyDescent="0.25">
      <c r="A531" s="10"/>
      <c r="B531" s="10"/>
      <c r="C531" s="10"/>
      <c r="D531" s="11"/>
      <c r="E531" s="10"/>
      <c r="F531" s="15"/>
      <c r="G531" s="13"/>
      <c r="H531" s="28"/>
      <c r="I531" s="14"/>
      <c r="J531" s="14"/>
      <c r="K531" s="15"/>
      <c r="L531" s="15"/>
      <c r="M531" s="15"/>
      <c r="N531" s="15"/>
      <c r="O531" s="15"/>
      <c r="P531" s="15"/>
      <c r="Q531" s="15"/>
      <c r="R531" s="10"/>
      <c r="S531" s="10"/>
      <c r="T531" s="17"/>
      <c r="U531" s="18"/>
      <c r="V531" s="19"/>
    </row>
    <row r="532" spans="1:22" ht="16.5" customHeight="1" x14ac:dyDescent="0.25">
      <c r="A532" s="10"/>
      <c r="B532" s="10"/>
      <c r="C532" s="10"/>
      <c r="D532" s="11"/>
      <c r="E532" s="10"/>
      <c r="F532" s="15"/>
      <c r="G532" s="13"/>
      <c r="H532" s="28"/>
      <c r="I532" s="14"/>
      <c r="J532" s="14"/>
      <c r="K532" s="15"/>
      <c r="L532" s="15"/>
      <c r="M532" s="15"/>
      <c r="N532" s="15"/>
      <c r="O532" s="15"/>
      <c r="P532" s="15"/>
      <c r="Q532" s="15"/>
      <c r="R532" s="10"/>
      <c r="S532" s="10"/>
      <c r="T532" s="17"/>
      <c r="U532" s="18"/>
      <c r="V532" s="19"/>
    </row>
    <row r="533" spans="1:22" ht="16.5" customHeight="1" x14ac:dyDescent="0.25">
      <c r="A533" s="10"/>
      <c r="B533" s="10"/>
      <c r="C533" s="10"/>
      <c r="D533" s="11"/>
      <c r="E533" s="10"/>
      <c r="F533" s="15"/>
      <c r="G533" s="13"/>
      <c r="H533" s="28"/>
      <c r="I533" s="14"/>
      <c r="J533" s="14"/>
      <c r="K533" s="15"/>
      <c r="L533" s="15"/>
      <c r="M533" s="15"/>
      <c r="N533" s="15"/>
      <c r="O533" s="15"/>
      <c r="P533" s="15"/>
      <c r="Q533" s="15"/>
      <c r="R533" s="10"/>
      <c r="S533" s="10"/>
      <c r="T533" s="17"/>
      <c r="U533" s="18"/>
      <c r="V533" s="19"/>
    </row>
    <row r="534" spans="1:22" ht="16.5" customHeight="1" x14ac:dyDescent="0.25">
      <c r="A534" s="10"/>
      <c r="B534" s="10"/>
      <c r="C534" s="10"/>
      <c r="D534" s="11"/>
      <c r="E534" s="10"/>
      <c r="F534" s="15"/>
      <c r="G534" s="13"/>
      <c r="H534" s="28"/>
      <c r="I534" s="14"/>
      <c r="J534" s="14"/>
      <c r="K534" s="15"/>
      <c r="L534" s="15"/>
      <c r="M534" s="15"/>
      <c r="N534" s="15"/>
      <c r="O534" s="15"/>
      <c r="P534" s="15"/>
      <c r="Q534" s="15"/>
      <c r="R534" s="10"/>
      <c r="S534" s="10"/>
      <c r="T534" s="17"/>
      <c r="U534" s="18"/>
      <c r="V534" s="19"/>
    </row>
    <row r="535" spans="1:22" ht="16.5" customHeight="1" x14ac:dyDescent="0.25">
      <c r="A535" s="10"/>
      <c r="B535" s="10"/>
      <c r="C535" s="10"/>
      <c r="D535" s="11"/>
      <c r="E535" s="10"/>
      <c r="F535" s="15"/>
      <c r="G535" s="13"/>
      <c r="H535" s="28"/>
      <c r="I535" s="14"/>
      <c r="J535" s="14"/>
      <c r="K535" s="15"/>
      <c r="L535" s="15"/>
      <c r="M535" s="15"/>
      <c r="N535" s="15"/>
      <c r="O535" s="15"/>
      <c r="P535" s="15"/>
      <c r="Q535" s="15"/>
      <c r="R535" s="10"/>
      <c r="S535" s="10"/>
      <c r="T535" s="17"/>
      <c r="U535" s="18"/>
      <c r="V535" s="19"/>
    </row>
    <row r="536" spans="1:22" ht="16.5" customHeight="1" x14ac:dyDescent="0.25">
      <c r="A536" s="10"/>
      <c r="B536" s="10"/>
      <c r="C536" s="10"/>
      <c r="D536" s="11"/>
      <c r="E536" s="10"/>
      <c r="F536" s="15"/>
      <c r="G536" s="13"/>
      <c r="H536" s="28"/>
      <c r="I536" s="14"/>
      <c r="J536" s="14"/>
      <c r="K536" s="15"/>
      <c r="L536" s="15"/>
      <c r="M536" s="15"/>
      <c r="N536" s="15"/>
      <c r="O536" s="15"/>
      <c r="P536" s="15"/>
      <c r="Q536" s="15"/>
      <c r="R536" s="10"/>
      <c r="S536" s="10"/>
      <c r="T536" s="17"/>
      <c r="U536" s="18"/>
      <c r="V536" s="19"/>
    </row>
    <row r="537" spans="1:22" ht="16.5" customHeight="1" x14ac:dyDescent="0.25">
      <c r="A537" s="10"/>
      <c r="B537" s="10"/>
      <c r="C537" s="10"/>
      <c r="D537" s="11"/>
      <c r="E537" s="10"/>
      <c r="F537" s="15"/>
      <c r="G537" s="13"/>
      <c r="H537" s="28"/>
      <c r="I537" s="14"/>
      <c r="J537" s="14"/>
      <c r="K537" s="15"/>
      <c r="L537" s="15"/>
      <c r="M537" s="15"/>
      <c r="N537" s="15"/>
      <c r="O537" s="15"/>
      <c r="P537" s="15"/>
      <c r="Q537" s="15"/>
      <c r="R537" s="10"/>
      <c r="S537" s="10"/>
      <c r="T537" s="17"/>
      <c r="U537" s="18"/>
      <c r="V537" s="19"/>
    </row>
    <row r="538" spans="1:22" ht="16.5" customHeight="1" x14ac:dyDescent="0.25">
      <c r="A538" s="10"/>
      <c r="B538" s="10"/>
      <c r="C538" s="10"/>
      <c r="D538" s="11"/>
      <c r="E538" s="10"/>
      <c r="F538" s="15"/>
      <c r="G538" s="13"/>
      <c r="H538" s="28"/>
      <c r="I538" s="14"/>
      <c r="J538" s="14"/>
      <c r="K538" s="15"/>
      <c r="L538" s="15"/>
      <c r="M538" s="15"/>
      <c r="N538" s="15"/>
      <c r="O538" s="15"/>
      <c r="P538" s="15"/>
      <c r="Q538" s="15"/>
      <c r="R538" s="10"/>
      <c r="S538" s="10"/>
      <c r="T538" s="17"/>
      <c r="U538" s="18"/>
      <c r="V538" s="19"/>
    </row>
    <row r="539" spans="1:22" ht="16.5" customHeight="1" x14ac:dyDescent="0.25">
      <c r="A539" s="10"/>
      <c r="B539" s="10"/>
      <c r="C539" s="10"/>
      <c r="D539" s="11"/>
      <c r="E539" s="10"/>
      <c r="F539" s="15"/>
      <c r="G539" s="13"/>
      <c r="H539" s="28"/>
      <c r="I539" s="14"/>
      <c r="J539" s="14"/>
      <c r="K539" s="15"/>
      <c r="L539" s="15"/>
      <c r="M539" s="15"/>
      <c r="N539" s="15"/>
      <c r="O539" s="15"/>
      <c r="P539" s="15"/>
      <c r="Q539" s="15"/>
      <c r="R539" s="10"/>
      <c r="S539" s="10"/>
      <c r="T539" s="17"/>
      <c r="U539" s="18"/>
      <c r="V539" s="19"/>
    </row>
    <row r="540" spans="1:22" ht="16.5" customHeight="1" x14ac:dyDescent="0.25">
      <c r="A540" s="10"/>
      <c r="B540" s="10"/>
      <c r="C540" s="10"/>
      <c r="D540" s="11"/>
      <c r="E540" s="10"/>
      <c r="F540" s="15"/>
      <c r="G540" s="13"/>
      <c r="H540" s="28"/>
      <c r="I540" s="14"/>
      <c r="J540" s="14"/>
      <c r="K540" s="15"/>
      <c r="L540" s="15"/>
      <c r="M540" s="15"/>
      <c r="N540" s="15"/>
      <c r="O540" s="15"/>
      <c r="P540" s="15"/>
      <c r="Q540" s="15"/>
      <c r="R540" s="10"/>
      <c r="S540" s="10"/>
      <c r="T540" s="17"/>
      <c r="U540" s="18"/>
      <c r="V540" s="19"/>
    </row>
    <row r="541" spans="1:22" ht="16.5" customHeight="1" x14ac:dyDescent="0.25">
      <c r="A541" s="10"/>
      <c r="B541" s="10"/>
      <c r="C541" s="10"/>
      <c r="D541" s="11"/>
      <c r="E541" s="10"/>
      <c r="F541" s="15"/>
      <c r="G541" s="13"/>
      <c r="H541" s="28"/>
      <c r="I541" s="14"/>
      <c r="J541" s="14"/>
      <c r="K541" s="15"/>
      <c r="L541" s="15"/>
      <c r="M541" s="15"/>
      <c r="N541" s="15"/>
      <c r="O541" s="15"/>
      <c r="P541" s="15"/>
      <c r="Q541" s="15"/>
      <c r="R541" s="10"/>
      <c r="S541" s="10"/>
      <c r="T541" s="17"/>
      <c r="U541" s="18"/>
      <c r="V541" s="19"/>
    </row>
    <row r="542" spans="1:22" ht="16.5" customHeight="1" x14ac:dyDescent="0.25">
      <c r="A542" s="10"/>
      <c r="B542" s="10"/>
      <c r="C542" s="10"/>
      <c r="D542" s="11"/>
      <c r="E542" s="10"/>
      <c r="F542" s="15"/>
      <c r="G542" s="13"/>
      <c r="H542" s="28"/>
      <c r="I542" s="14"/>
      <c r="J542" s="14"/>
      <c r="K542" s="15"/>
      <c r="L542" s="15"/>
      <c r="M542" s="15"/>
      <c r="N542" s="15"/>
      <c r="O542" s="15"/>
      <c r="P542" s="15"/>
      <c r="Q542" s="15"/>
      <c r="R542" s="10"/>
      <c r="S542" s="10"/>
      <c r="T542" s="17"/>
      <c r="U542" s="18"/>
      <c r="V542" s="19"/>
    </row>
    <row r="543" spans="1:22" ht="16.5" customHeight="1" x14ac:dyDescent="0.25">
      <c r="A543" s="10"/>
      <c r="B543" s="10"/>
      <c r="C543" s="10"/>
      <c r="D543" s="11"/>
      <c r="E543" s="10"/>
      <c r="F543" s="15"/>
      <c r="G543" s="13"/>
      <c r="H543" s="28"/>
      <c r="I543" s="14"/>
      <c r="J543" s="14"/>
      <c r="K543" s="15"/>
      <c r="L543" s="15"/>
      <c r="M543" s="15"/>
      <c r="N543" s="15"/>
      <c r="O543" s="15"/>
      <c r="P543" s="15"/>
      <c r="Q543" s="15"/>
      <c r="R543" s="10"/>
      <c r="S543" s="10"/>
      <c r="T543" s="17"/>
      <c r="U543" s="18"/>
      <c r="V543" s="19"/>
    </row>
    <row r="544" spans="1:22" ht="16.5" customHeight="1" x14ac:dyDescent="0.25">
      <c r="A544" s="10"/>
      <c r="B544" s="10"/>
      <c r="C544" s="10"/>
      <c r="D544" s="11"/>
      <c r="E544" s="10"/>
      <c r="F544" s="15"/>
      <c r="G544" s="13"/>
      <c r="H544" s="28"/>
      <c r="I544" s="14"/>
      <c r="J544" s="14"/>
      <c r="K544" s="15"/>
      <c r="L544" s="15"/>
      <c r="M544" s="15"/>
      <c r="N544" s="15"/>
      <c r="O544" s="15"/>
      <c r="P544" s="15"/>
      <c r="Q544" s="15"/>
      <c r="R544" s="10"/>
      <c r="S544" s="10"/>
      <c r="T544" s="17"/>
      <c r="U544" s="18"/>
      <c r="V544" s="19"/>
    </row>
    <row r="545" spans="1:22" ht="16.5" customHeight="1" x14ac:dyDescent="0.25">
      <c r="A545" s="10"/>
      <c r="B545" s="10"/>
      <c r="C545" s="10"/>
      <c r="D545" s="11"/>
      <c r="E545" s="10"/>
      <c r="F545" s="15"/>
      <c r="G545" s="13"/>
      <c r="H545" s="28"/>
      <c r="I545" s="14"/>
      <c r="J545" s="14"/>
      <c r="K545" s="15"/>
      <c r="L545" s="15"/>
      <c r="M545" s="15"/>
      <c r="N545" s="15"/>
      <c r="O545" s="15"/>
      <c r="P545" s="15"/>
      <c r="Q545" s="15"/>
      <c r="R545" s="10"/>
      <c r="S545" s="10"/>
      <c r="T545" s="17"/>
      <c r="U545" s="18"/>
      <c r="V545" s="19"/>
    </row>
    <row r="546" spans="1:22" ht="16.5" customHeight="1" x14ac:dyDescent="0.25">
      <c r="A546" s="10"/>
      <c r="B546" s="10"/>
      <c r="C546" s="10"/>
      <c r="D546" s="11"/>
      <c r="E546" s="10"/>
      <c r="F546" s="15"/>
      <c r="G546" s="13"/>
      <c r="H546" s="28"/>
      <c r="I546" s="14"/>
      <c r="J546" s="14"/>
      <c r="K546" s="15"/>
      <c r="L546" s="15"/>
      <c r="M546" s="15"/>
      <c r="N546" s="15"/>
      <c r="O546" s="15"/>
      <c r="P546" s="15"/>
      <c r="Q546" s="15"/>
      <c r="R546" s="10"/>
      <c r="S546" s="10"/>
      <c r="T546" s="17"/>
      <c r="U546" s="18"/>
      <c r="V546" s="19"/>
    </row>
    <row r="547" spans="1:22" ht="16.5" customHeight="1" x14ac:dyDescent="0.25">
      <c r="A547" s="10"/>
      <c r="B547" s="10"/>
      <c r="C547" s="10"/>
      <c r="D547" s="11"/>
      <c r="E547" s="10"/>
      <c r="F547" s="15"/>
      <c r="G547" s="13"/>
      <c r="H547" s="28"/>
      <c r="I547" s="14"/>
      <c r="J547" s="14"/>
      <c r="K547" s="15"/>
      <c r="L547" s="15"/>
      <c r="M547" s="15"/>
      <c r="N547" s="15"/>
      <c r="O547" s="15"/>
      <c r="P547" s="15"/>
      <c r="Q547" s="15"/>
      <c r="R547" s="10"/>
      <c r="S547" s="10"/>
      <c r="T547" s="17"/>
      <c r="U547" s="18"/>
      <c r="V547" s="19"/>
    </row>
    <row r="548" spans="1:22" ht="16.5" customHeight="1" x14ac:dyDescent="0.25">
      <c r="A548" s="10"/>
      <c r="B548" s="10"/>
      <c r="C548" s="10"/>
      <c r="D548" s="11"/>
      <c r="E548" s="10"/>
      <c r="F548" s="15"/>
      <c r="G548" s="13"/>
      <c r="H548" s="28"/>
      <c r="I548" s="14"/>
      <c r="J548" s="14"/>
      <c r="K548" s="15"/>
      <c r="L548" s="15"/>
      <c r="M548" s="15"/>
      <c r="N548" s="15"/>
      <c r="O548" s="15"/>
      <c r="P548" s="15"/>
      <c r="Q548" s="15"/>
      <c r="R548" s="10"/>
      <c r="S548" s="10"/>
      <c r="T548" s="17"/>
      <c r="U548" s="18"/>
      <c r="V548" s="19"/>
    </row>
    <row r="549" spans="1:22" ht="16.5" customHeight="1" x14ac:dyDescent="0.25">
      <c r="A549" s="10"/>
      <c r="B549" s="10"/>
      <c r="C549" s="10"/>
      <c r="D549" s="11"/>
      <c r="E549" s="10"/>
      <c r="F549" s="15"/>
      <c r="G549" s="13"/>
      <c r="H549" s="28"/>
      <c r="I549" s="14"/>
      <c r="J549" s="14"/>
      <c r="K549" s="15"/>
      <c r="L549" s="15"/>
      <c r="M549" s="15"/>
      <c r="N549" s="15"/>
      <c r="O549" s="15"/>
      <c r="P549" s="15"/>
      <c r="Q549" s="15"/>
      <c r="R549" s="10"/>
      <c r="S549" s="10"/>
      <c r="T549" s="17"/>
      <c r="U549" s="18"/>
      <c r="V549" s="19"/>
    </row>
    <row r="550" spans="1:22" ht="16.5" customHeight="1" x14ac:dyDescent="0.25">
      <c r="A550" s="10"/>
      <c r="B550" s="10"/>
      <c r="C550" s="10"/>
      <c r="D550" s="11"/>
      <c r="E550" s="10"/>
      <c r="F550" s="15"/>
      <c r="G550" s="13"/>
      <c r="H550" s="28"/>
      <c r="I550" s="14"/>
      <c r="J550" s="14"/>
      <c r="K550" s="15"/>
      <c r="L550" s="15"/>
      <c r="M550" s="15"/>
      <c r="N550" s="15"/>
      <c r="O550" s="15"/>
      <c r="P550" s="15"/>
      <c r="Q550" s="15"/>
      <c r="R550" s="10"/>
      <c r="S550" s="10"/>
      <c r="T550" s="17"/>
      <c r="U550" s="18"/>
      <c r="V550" s="19"/>
    </row>
    <row r="551" spans="1:22" ht="16.5" customHeight="1" x14ac:dyDescent="0.25">
      <c r="A551" s="10"/>
      <c r="B551" s="10"/>
      <c r="C551" s="10"/>
      <c r="D551" s="11"/>
      <c r="E551" s="10"/>
      <c r="F551" s="15"/>
      <c r="G551" s="13"/>
      <c r="H551" s="28"/>
      <c r="I551" s="14"/>
      <c r="J551" s="14"/>
      <c r="K551" s="15"/>
      <c r="L551" s="15"/>
      <c r="M551" s="15"/>
      <c r="N551" s="15"/>
      <c r="O551" s="15"/>
      <c r="P551" s="15"/>
      <c r="Q551" s="15"/>
      <c r="R551" s="10"/>
      <c r="S551" s="10"/>
      <c r="T551" s="17"/>
      <c r="U551" s="18"/>
      <c r="V551" s="19"/>
    </row>
    <row r="552" spans="1:22" ht="16.5" customHeight="1" x14ac:dyDescent="0.25">
      <c r="A552" s="10"/>
      <c r="B552" s="10"/>
      <c r="C552" s="10"/>
      <c r="D552" s="11"/>
      <c r="E552" s="10"/>
      <c r="F552" s="15"/>
      <c r="G552" s="13"/>
      <c r="H552" s="28"/>
      <c r="I552" s="14"/>
      <c r="J552" s="14"/>
      <c r="K552" s="15"/>
      <c r="L552" s="15"/>
      <c r="M552" s="15"/>
      <c r="N552" s="15"/>
      <c r="O552" s="15"/>
      <c r="P552" s="15"/>
      <c r="Q552" s="15"/>
      <c r="R552" s="10"/>
      <c r="S552" s="10"/>
      <c r="T552" s="17"/>
      <c r="U552" s="18"/>
      <c r="V552" s="19"/>
    </row>
    <row r="553" spans="1:22" ht="16.5" customHeight="1" x14ac:dyDescent="0.25">
      <c r="A553" s="10"/>
      <c r="B553" s="10"/>
      <c r="C553" s="10"/>
      <c r="D553" s="11"/>
      <c r="E553" s="10"/>
      <c r="F553" s="15"/>
      <c r="G553" s="13"/>
      <c r="H553" s="28"/>
      <c r="I553" s="14"/>
      <c r="J553" s="14"/>
      <c r="K553" s="15"/>
      <c r="L553" s="15"/>
      <c r="M553" s="15"/>
      <c r="N553" s="15"/>
      <c r="O553" s="15"/>
      <c r="P553" s="15"/>
      <c r="Q553" s="15"/>
      <c r="R553" s="10"/>
      <c r="S553" s="10"/>
      <c r="T553" s="17"/>
      <c r="U553" s="18"/>
      <c r="V553" s="19"/>
    </row>
    <row r="554" spans="1:22" ht="16.5" customHeight="1" x14ac:dyDescent="0.25">
      <c r="A554" s="10"/>
      <c r="B554" s="10"/>
      <c r="C554" s="10"/>
      <c r="D554" s="11"/>
      <c r="E554" s="10"/>
      <c r="F554" s="15"/>
      <c r="G554" s="13"/>
      <c r="H554" s="28"/>
      <c r="I554" s="14"/>
      <c r="J554" s="14"/>
      <c r="K554" s="15"/>
      <c r="L554" s="15"/>
      <c r="M554" s="15"/>
      <c r="N554" s="15"/>
      <c r="O554" s="15"/>
      <c r="P554" s="15"/>
      <c r="Q554" s="15"/>
      <c r="R554" s="10"/>
      <c r="S554" s="10"/>
      <c r="T554" s="17"/>
      <c r="U554" s="18"/>
      <c r="V554" s="19"/>
    </row>
    <row r="555" spans="1:22" ht="16.5" customHeight="1" x14ac:dyDescent="0.25">
      <c r="A555" s="10"/>
      <c r="B555" s="10"/>
      <c r="C555" s="10"/>
      <c r="D555" s="11"/>
      <c r="E555" s="10"/>
      <c r="F555" s="15"/>
      <c r="G555" s="13"/>
      <c r="H555" s="28"/>
      <c r="I555" s="14"/>
      <c r="J555" s="14"/>
      <c r="K555" s="15"/>
      <c r="L555" s="15"/>
      <c r="M555" s="15"/>
      <c r="N555" s="15"/>
      <c r="O555" s="15"/>
      <c r="P555" s="15"/>
      <c r="Q555" s="15"/>
      <c r="R555" s="10"/>
      <c r="S555" s="10"/>
      <c r="T555" s="17"/>
      <c r="U555" s="18"/>
      <c r="V555" s="19"/>
    </row>
    <row r="556" spans="1:22" ht="16.5" customHeight="1" x14ac:dyDescent="0.25">
      <c r="A556" s="10"/>
      <c r="B556" s="10"/>
      <c r="C556" s="10"/>
      <c r="D556" s="11"/>
      <c r="E556" s="10"/>
      <c r="F556" s="15"/>
      <c r="G556" s="13"/>
      <c r="H556" s="28"/>
      <c r="I556" s="14"/>
      <c r="J556" s="14"/>
      <c r="K556" s="15"/>
      <c r="L556" s="15"/>
      <c r="M556" s="15"/>
      <c r="N556" s="15"/>
      <c r="O556" s="15"/>
      <c r="P556" s="15"/>
      <c r="Q556" s="15"/>
      <c r="R556" s="10"/>
      <c r="S556" s="10"/>
      <c r="T556" s="17"/>
      <c r="U556" s="18"/>
      <c r="V556" s="19"/>
    </row>
    <row r="557" spans="1:22" ht="16.5" customHeight="1" x14ac:dyDescent="0.25">
      <c r="A557" s="10"/>
      <c r="B557" s="10"/>
      <c r="C557" s="10"/>
      <c r="D557" s="11"/>
      <c r="E557" s="10"/>
      <c r="F557" s="15"/>
      <c r="G557" s="13"/>
      <c r="H557" s="28"/>
      <c r="I557" s="14"/>
      <c r="J557" s="14"/>
      <c r="K557" s="15"/>
      <c r="L557" s="15"/>
      <c r="M557" s="15"/>
      <c r="N557" s="15"/>
      <c r="O557" s="15"/>
      <c r="P557" s="15"/>
      <c r="Q557" s="15"/>
      <c r="R557" s="10"/>
      <c r="S557" s="10"/>
      <c r="T557" s="17"/>
      <c r="U557" s="18"/>
      <c r="V557" s="19"/>
    </row>
    <row r="558" spans="1:22" ht="16.5" customHeight="1" x14ac:dyDescent="0.25">
      <c r="A558" s="10"/>
      <c r="B558" s="10"/>
      <c r="C558" s="10"/>
      <c r="D558" s="11"/>
      <c r="E558" s="10"/>
      <c r="F558" s="15"/>
      <c r="G558" s="13"/>
      <c r="H558" s="28"/>
      <c r="I558" s="14"/>
      <c r="J558" s="14"/>
      <c r="K558" s="15"/>
      <c r="L558" s="15"/>
      <c r="M558" s="15"/>
      <c r="N558" s="15"/>
      <c r="O558" s="15"/>
      <c r="P558" s="15"/>
      <c r="Q558" s="15"/>
      <c r="R558" s="10"/>
      <c r="S558" s="10"/>
      <c r="T558" s="17"/>
      <c r="U558" s="18"/>
      <c r="V558" s="19"/>
    </row>
    <row r="559" spans="1:22" ht="16.5" customHeight="1" x14ac:dyDescent="0.25">
      <c r="A559" s="10"/>
      <c r="B559" s="10"/>
      <c r="C559" s="10" t="e">
        <f>VLOOKUP(A559,[1]車輛資料9月更!A:D,4,0)</f>
        <v>#N/A</v>
      </c>
      <c r="D559" s="11" t="e">
        <f>VLOOKUP(A559,[1]車輛資料9月更!A:F,6,0)</f>
        <v>#N/A</v>
      </c>
      <c r="E559" s="10" t="e">
        <f>VLOOKUP(A559,[1]車輛資料9月更!A:B,2,0)</f>
        <v>#N/A</v>
      </c>
      <c r="F559" s="15"/>
      <c r="G559" s="13"/>
      <c r="H559" s="28"/>
      <c r="I559" s="14"/>
      <c r="J559" s="14"/>
      <c r="K559" s="15"/>
      <c r="L559" s="15"/>
      <c r="M559" s="15"/>
      <c r="N559" s="15"/>
      <c r="O559" s="15"/>
      <c r="P559" s="15"/>
      <c r="Q559" s="15"/>
      <c r="R559" s="10"/>
      <c r="S559" s="10"/>
      <c r="T559" s="17"/>
      <c r="U559" s="18"/>
      <c r="V559" s="19"/>
    </row>
    <row r="560" spans="1:22" ht="16.5" customHeight="1" x14ac:dyDescent="0.25">
      <c r="A560" s="10"/>
      <c r="B560" s="10"/>
      <c r="C560" s="10" t="e">
        <f>VLOOKUP(A560,[1]車輛資料9月更!A:D,4,0)</f>
        <v>#N/A</v>
      </c>
      <c r="D560" s="11" t="e">
        <f>VLOOKUP(A560,[1]車輛資料9月更!A:F,6,0)</f>
        <v>#N/A</v>
      </c>
      <c r="E560" s="10" t="e">
        <f>VLOOKUP(A560,[1]車輛資料9月更!A:B,2,0)</f>
        <v>#N/A</v>
      </c>
      <c r="F560" s="15"/>
      <c r="G560" s="13"/>
      <c r="H560" s="28"/>
      <c r="I560" s="14"/>
      <c r="J560" s="14"/>
      <c r="K560" s="15"/>
      <c r="L560" s="15"/>
      <c r="M560" s="15"/>
      <c r="N560" s="15"/>
      <c r="O560" s="15"/>
      <c r="P560" s="15"/>
      <c r="Q560" s="15"/>
      <c r="R560" s="10"/>
      <c r="S560" s="10"/>
      <c r="T560" s="17"/>
      <c r="U560" s="18"/>
      <c r="V560" s="19"/>
    </row>
    <row r="561" spans="1:22" ht="16.5" customHeight="1" x14ac:dyDescent="0.25">
      <c r="A561" s="10"/>
      <c r="B561" s="10"/>
      <c r="C561" s="10" t="e">
        <f>VLOOKUP(A561,[1]車輛資料9月更!A:D,4,0)</f>
        <v>#N/A</v>
      </c>
      <c r="D561" s="11" t="e">
        <f>VLOOKUP(A561,[1]車輛資料9月更!A:F,6,0)</f>
        <v>#N/A</v>
      </c>
      <c r="E561" s="10" t="e">
        <f>VLOOKUP(A561,[1]車輛資料9月更!A:B,2,0)</f>
        <v>#N/A</v>
      </c>
      <c r="F561" s="15"/>
      <c r="G561" s="13"/>
      <c r="H561" s="28"/>
      <c r="I561" s="14"/>
      <c r="J561" s="14"/>
      <c r="K561" s="15"/>
      <c r="L561" s="15"/>
      <c r="M561" s="15"/>
      <c r="N561" s="15"/>
      <c r="O561" s="15"/>
      <c r="P561" s="15"/>
      <c r="Q561" s="15"/>
      <c r="R561" s="10"/>
      <c r="S561" s="10"/>
      <c r="T561" s="17"/>
      <c r="U561" s="18"/>
      <c r="V561" s="19"/>
    </row>
    <row r="562" spans="1:22" ht="16.5" customHeight="1" x14ac:dyDescent="0.25">
      <c r="A562" s="10"/>
      <c r="B562" s="10"/>
      <c r="C562" s="10" t="e">
        <f>VLOOKUP(A562,[1]車輛資料9月更!A:D,4,0)</f>
        <v>#N/A</v>
      </c>
      <c r="D562" s="11" t="e">
        <f>VLOOKUP(A562,[1]車輛資料9月更!A:F,6,0)</f>
        <v>#N/A</v>
      </c>
      <c r="E562" s="10" t="e">
        <f>VLOOKUP(A562,[1]車輛資料9月更!A:B,2,0)</f>
        <v>#N/A</v>
      </c>
      <c r="F562" s="15"/>
      <c r="G562" s="13"/>
      <c r="H562" s="28"/>
      <c r="I562" s="14"/>
      <c r="J562" s="14"/>
      <c r="K562" s="15"/>
      <c r="L562" s="15"/>
      <c r="M562" s="15"/>
      <c r="N562" s="15"/>
      <c r="O562" s="15"/>
      <c r="P562" s="15"/>
      <c r="Q562" s="15"/>
      <c r="R562" s="10"/>
      <c r="S562" s="10"/>
      <c r="T562" s="17"/>
      <c r="U562" s="18"/>
      <c r="V562" s="19"/>
    </row>
    <row r="563" spans="1:22" ht="16.5" customHeight="1" x14ac:dyDescent="0.25">
      <c r="A563" s="10"/>
      <c r="B563" s="10"/>
      <c r="C563" s="10" t="e">
        <f>VLOOKUP(A563,[1]車輛資料9月更!A:D,4,0)</f>
        <v>#N/A</v>
      </c>
      <c r="D563" s="11" t="e">
        <f>VLOOKUP(A563,[1]車輛資料9月更!A:F,6,0)</f>
        <v>#N/A</v>
      </c>
      <c r="E563" s="10" t="e">
        <f>VLOOKUP(A563,[1]車輛資料9月更!A:B,2,0)</f>
        <v>#N/A</v>
      </c>
      <c r="F563" s="15"/>
      <c r="G563" s="13"/>
      <c r="H563" s="28"/>
      <c r="I563" s="14"/>
      <c r="J563" s="14"/>
      <c r="K563" s="15"/>
      <c r="L563" s="15"/>
      <c r="M563" s="15"/>
      <c r="N563" s="15"/>
      <c r="O563" s="15"/>
      <c r="P563" s="15"/>
      <c r="Q563" s="15"/>
      <c r="R563" s="10"/>
      <c r="S563" s="10"/>
      <c r="T563" s="17"/>
      <c r="U563" s="18"/>
      <c r="V563" s="19"/>
    </row>
    <row r="564" spans="1:22" ht="16.5" customHeight="1" x14ac:dyDescent="0.25">
      <c r="A564" s="10"/>
      <c r="B564" s="10"/>
      <c r="C564" s="10" t="e">
        <f>VLOOKUP(A564,[1]車輛資料9月更!A:D,4,0)</f>
        <v>#N/A</v>
      </c>
      <c r="D564" s="11" t="e">
        <f>VLOOKUP(A564,[1]車輛資料9月更!A:F,6,0)</f>
        <v>#N/A</v>
      </c>
      <c r="E564" s="10" t="e">
        <f>VLOOKUP(A564,[1]車輛資料9月更!A:B,2,0)</f>
        <v>#N/A</v>
      </c>
      <c r="F564" s="15"/>
      <c r="G564" s="13"/>
      <c r="H564" s="28"/>
      <c r="I564" s="14"/>
      <c r="J564" s="14"/>
      <c r="K564" s="15"/>
      <c r="L564" s="15"/>
      <c r="M564" s="15"/>
      <c r="N564" s="15"/>
      <c r="O564" s="15"/>
      <c r="P564" s="15"/>
      <c r="Q564" s="15"/>
      <c r="R564" s="10"/>
      <c r="S564" s="10"/>
      <c r="T564" s="17"/>
      <c r="U564" s="18"/>
      <c r="V564" s="19"/>
    </row>
    <row r="565" spans="1:22" ht="16.5" customHeight="1" x14ac:dyDescent="0.25">
      <c r="A565" s="10"/>
      <c r="B565" s="10"/>
      <c r="C565" s="10" t="e">
        <f>VLOOKUP(A565,[1]車輛資料9月更!A:D,4,0)</f>
        <v>#N/A</v>
      </c>
      <c r="D565" s="11" t="e">
        <f>VLOOKUP(A565,[1]車輛資料9月更!A:F,6,0)</f>
        <v>#N/A</v>
      </c>
      <c r="E565" s="10" t="e">
        <f>VLOOKUP(A565,[1]車輛資料9月更!A:B,2,0)</f>
        <v>#N/A</v>
      </c>
      <c r="F565" s="15"/>
      <c r="G565" s="13"/>
      <c r="H565" s="28"/>
      <c r="I565" s="14"/>
      <c r="J565" s="14"/>
      <c r="K565" s="15"/>
      <c r="L565" s="15"/>
      <c r="M565" s="15"/>
      <c r="N565" s="15"/>
      <c r="O565" s="15"/>
      <c r="P565" s="15"/>
      <c r="Q565" s="15"/>
      <c r="R565" s="10"/>
      <c r="S565" s="10"/>
      <c r="T565" s="17"/>
      <c r="U565" s="18"/>
      <c r="V565" s="19"/>
    </row>
    <row r="566" spans="1:22" ht="16.5" customHeight="1" x14ac:dyDescent="0.25">
      <c r="A566" s="10"/>
      <c r="B566" s="10"/>
      <c r="C566" s="10" t="e">
        <f>VLOOKUP(A566,[1]車輛資料9月更!A:D,4,0)</f>
        <v>#N/A</v>
      </c>
      <c r="D566" s="11" t="e">
        <f>VLOOKUP(A566,[1]車輛資料9月更!A:F,6,0)</f>
        <v>#N/A</v>
      </c>
      <c r="E566" s="10" t="e">
        <f>VLOOKUP(A566,[1]車輛資料9月更!A:B,2,0)</f>
        <v>#N/A</v>
      </c>
      <c r="F566" s="15"/>
      <c r="G566" s="13"/>
      <c r="H566" s="28"/>
      <c r="I566" s="14"/>
      <c r="J566" s="14"/>
      <c r="K566" s="15"/>
      <c r="L566" s="15"/>
      <c r="M566" s="15"/>
      <c r="N566" s="15"/>
      <c r="O566" s="15"/>
      <c r="P566" s="15"/>
      <c r="Q566" s="15"/>
      <c r="R566" s="10"/>
      <c r="S566" s="10"/>
      <c r="T566" s="17"/>
      <c r="U566" s="18"/>
      <c r="V566" s="19"/>
    </row>
    <row r="567" spans="1:22" ht="16.5" customHeight="1" x14ac:dyDescent="0.25">
      <c r="A567" s="10"/>
      <c r="B567" s="10"/>
      <c r="C567" s="10" t="e">
        <f>VLOOKUP(A567,[1]車輛資料9月更!A:D,4,0)</f>
        <v>#N/A</v>
      </c>
      <c r="D567" s="11" t="e">
        <f>VLOOKUP(A567,[1]車輛資料9月更!A:F,6,0)</f>
        <v>#N/A</v>
      </c>
      <c r="E567" s="10" t="e">
        <f>VLOOKUP(A567,[1]車輛資料9月更!A:B,2,0)</f>
        <v>#N/A</v>
      </c>
      <c r="F567" s="15"/>
      <c r="G567" s="13"/>
      <c r="H567" s="28"/>
      <c r="I567" s="14"/>
      <c r="J567" s="14"/>
      <c r="K567" s="15"/>
      <c r="L567" s="15"/>
      <c r="M567" s="15"/>
      <c r="N567" s="15"/>
      <c r="O567" s="15"/>
      <c r="P567" s="15"/>
      <c r="Q567" s="15"/>
      <c r="R567" s="10"/>
      <c r="S567" s="10"/>
      <c r="T567" s="17"/>
      <c r="U567" s="18"/>
      <c r="V567" s="19"/>
    </row>
    <row r="568" spans="1:22" ht="16.5" customHeight="1" x14ac:dyDescent="0.25">
      <c r="A568" s="10"/>
      <c r="B568" s="10"/>
      <c r="C568" s="10" t="e">
        <f>VLOOKUP(A568,[1]車輛資料9月更!A:D,4,0)</f>
        <v>#N/A</v>
      </c>
      <c r="D568" s="11" t="e">
        <f>VLOOKUP(A568,[1]車輛資料9月更!A:F,6,0)</f>
        <v>#N/A</v>
      </c>
      <c r="E568" s="10" t="e">
        <f>VLOOKUP(A568,[1]車輛資料9月更!A:B,2,0)</f>
        <v>#N/A</v>
      </c>
      <c r="F568" s="15"/>
      <c r="G568" s="13"/>
      <c r="H568" s="28"/>
      <c r="I568" s="14"/>
      <c r="J568" s="14"/>
      <c r="K568" s="15"/>
      <c r="L568" s="15"/>
      <c r="M568" s="15"/>
      <c r="N568" s="15"/>
      <c r="O568" s="15"/>
      <c r="P568" s="15"/>
      <c r="Q568" s="15"/>
      <c r="R568" s="10"/>
      <c r="S568" s="10"/>
      <c r="T568" s="17"/>
      <c r="U568" s="18"/>
      <c r="V568" s="19"/>
    </row>
    <row r="569" spans="1:22" ht="16.5" customHeight="1" x14ac:dyDescent="0.25">
      <c r="A569" s="10"/>
      <c r="B569" s="10"/>
      <c r="C569" s="10" t="e">
        <f>VLOOKUP(A569,[1]車輛資料9月更!A:D,4,0)</f>
        <v>#N/A</v>
      </c>
      <c r="D569" s="11" t="e">
        <f>VLOOKUP(A569,[1]車輛資料9月更!A:F,6,0)</f>
        <v>#N/A</v>
      </c>
      <c r="E569" s="10" t="e">
        <f>VLOOKUP(A569,[1]車輛資料9月更!A:B,2,0)</f>
        <v>#N/A</v>
      </c>
      <c r="F569" s="15"/>
      <c r="G569" s="13"/>
      <c r="H569" s="28"/>
      <c r="I569" s="14"/>
      <c r="J569" s="14"/>
      <c r="K569" s="15"/>
      <c r="L569" s="15"/>
      <c r="M569" s="15"/>
      <c r="N569" s="15"/>
      <c r="O569" s="15"/>
      <c r="P569" s="15"/>
      <c r="Q569" s="15"/>
      <c r="R569" s="10"/>
      <c r="S569" s="10"/>
      <c r="T569" s="17"/>
      <c r="U569" s="18"/>
      <c r="V569" s="19"/>
    </row>
    <row r="570" spans="1:22" ht="16.5" customHeight="1" x14ac:dyDescent="0.25">
      <c r="A570" s="10"/>
      <c r="B570" s="10"/>
      <c r="C570" s="10" t="e">
        <f>VLOOKUP(A570,[1]車輛資料9月更!A:D,4,0)</f>
        <v>#N/A</v>
      </c>
      <c r="D570" s="11" t="e">
        <f>VLOOKUP(A570,[1]車輛資料9月更!A:F,6,0)</f>
        <v>#N/A</v>
      </c>
      <c r="E570" s="10" t="e">
        <f>VLOOKUP(A570,[1]車輛資料9月更!A:B,2,0)</f>
        <v>#N/A</v>
      </c>
      <c r="F570" s="15"/>
      <c r="G570" s="13"/>
      <c r="H570" s="28"/>
      <c r="I570" s="14"/>
      <c r="J570" s="14"/>
      <c r="K570" s="15"/>
      <c r="L570" s="15"/>
      <c r="M570" s="15"/>
      <c r="N570" s="15"/>
      <c r="O570" s="15"/>
      <c r="P570" s="15"/>
      <c r="Q570" s="15"/>
      <c r="R570" s="10"/>
      <c r="S570" s="10"/>
      <c r="T570" s="17"/>
      <c r="U570" s="18"/>
      <c r="V570" s="19"/>
    </row>
    <row r="571" spans="1:22" ht="16.5" customHeight="1" x14ac:dyDescent="0.25">
      <c r="A571" s="10"/>
      <c r="B571" s="10"/>
      <c r="C571" s="10" t="e">
        <f>VLOOKUP(A571,[1]車輛資料9月更!A:D,4,0)</f>
        <v>#N/A</v>
      </c>
      <c r="D571" s="11" t="e">
        <f>VLOOKUP(A571,[1]車輛資料9月更!A:F,6,0)</f>
        <v>#N/A</v>
      </c>
      <c r="E571" s="10" t="e">
        <f>VLOOKUP(A571,[1]車輛資料9月更!A:B,2,0)</f>
        <v>#N/A</v>
      </c>
      <c r="F571" s="15"/>
      <c r="G571" s="13"/>
      <c r="H571" s="28"/>
      <c r="I571" s="14"/>
      <c r="J571" s="14"/>
      <c r="K571" s="15"/>
      <c r="L571" s="15"/>
      <c r="M571" s="15"/>
      <c r="N571" s="15"/>
      <c r="O571" s="15"/>
      <c r="P571" s="15"/>
      <c r="Q571" s="15"/>
      <c r="R571" s="10"/>
      <c r="S571" s="10"/>
      <c r="T571" s="17"/>
      <c r="U571" s="18"/>
      <c r="V571" s="19"/>
    </row>
    <row r="572" spans="1:22" ht="16.5" customHeight="1" x14ac:dyDescent="0.25">
      <c r="A572" s="10"/>
      <c r="B572" s="10"/>
      <c r="C572" s="10" t="e">
        <f>VLOOKUP(A572,[1]車輛資料9月更!A:D,4,0)</f>
        <v>#N/A</v>
      </c>
      <c r="D572" s="11" t="e">
        <f>VLOOKUP(A572,[1]車輛資料9月更!A:F,6,0)</f>
        <v>#N/A</v>
      </c>
      <c r="E572" s="10" t="e">
        <f>VLOOKUP(A572,[1]車輛資料9月更!A:B,2,0)</f>
        <v>#N/A</v>
      </c>
      <c r="F572" s="15"/>
      <c r="G572" s="13"/>
      <c r="H572" s="28"/>
      <c r="I572" s="14"/>
      <c r="J572" s="14"/>
      <c r="K572" s="15"/>
      <c r="L572" s="15"/>
      <c r="M572" s="15"/>
      <c r="N572" s="15"/>
      <c r="O572" s="15"/>
      <c r="P572" s="15"/>
      <c r="Q572" s="15"/>
      <c r="R572" s="10"/>
      <c r="S572" s="10"/>
      <c r="T572" s="17"/>
      <c r="U572" s="18"/>
      <c r="V572" s="19"/>
    </row>
    <row r="573" spans="1:22" ht="16.5" customHeight="1" x14ac:dyDescent="0.25">
      <c r="A573" s="10"/>
      <c r="B573" s="10"/>
      <c r="C573" s="10" t="e">
        <f>VLOOKUP(A573,[1]車輛資料9月更!A:D,4,0)</f>
        <v>#N/A</v>
      </c>
      <c r="D573" s="11" t="e">
        <f>VLOOKUP(A573,[1]車輛資料9月更!A:F,6,0)</f>
        <v>#N/A</v>
      </c>
      <c r="E573" s="10" t="e">
        <f>VLOOKUP(A573,[1]車輛資料9月更!A:B,2,0)</f>
        <v>#N/A</v>
      </c>
      <c r="F573" s="15"/>
      <c r="G573" s="13"/>
      <c r="H573" s="28"/>
      <c r="I573" s="14"/>
      <c r="J573" s="14"/>
      <c r="K573" s="15"/>
      <c r="L573" s="15"/>
      <c r="M573" s="15"/>
      <c r="N573" s="15"/>
      <c r="O573" s="15"/>
      <c r="P573" s="15"/>
      <c r="Q573" s="15"/>
      <c r="R573" s="10"/>
      <c r="S573" s="10"/>
      <c r="T573" s="17"/>
      <c r="U573" s="18"/>
      <c r="V573" s="19"/>
    </row>
    <row r="574" spans="1:22" ht="16.5" customHeight="1" x14ac:dyDescent="0.25">
      <c r="A574" s="10"/>
      <c r="B574" s="10"/>
      <c r="C574" s="10" t="e">
        <f>VLOOKUP(A574,[1]車輛資料9月更!A:D,4,0)</f>
        <v>#N/A</v>
      </c>
      <c r="D574" s="11" t="e">
        <f>VLOOKUP(A574,[1]車輛資料9月更!A:F,6,0)</f>
        <v>#N/A</v>
      </c>
      <c r="E574" s="10" t="e">
        <f>VLOOKUP(A574,[1]車輛資料9月更!A:B,2,0)</f>
        <v>#N/A</v>
      </c>
      <c r="F574" s="15"/>
      <c r="G574" s="13"/>
      <c r="H574" s="28"/>
      <c r="I574" s="14"/>
      <c r="J574" s="14"/>
      <c r="K574" s="15"/>
      <c r="L574" s="15"/>
      <c r="M574" s="15"/>
      <c r="N574" s="15"/>
      <c r="O574" s="15"/>
      <c r="P574" s="15"/>
      <c r="Q574" s="15"/>
      <c r="R574" s="10"/>
      <c r="S574" s="10"/>
      <c r="T574" s="17"/>
      <c r="U574" s="18"/>
      <c r="V574" s="19"/>
    </row>
    <row r="575" spans="1:22" ht="16.5" customHeight="1" x14ac:dyDescent="0.25">
      <c r="A575" s="10"/>
      <c r="B575" s="10"/>
      <c r="C575" s="10" t="e">
        <f>VLOOKUP(A575,[1]車輛資料9月更!A:D,4,0)</f>
        <v>#N/A</v>
      </c>
      <c r="D575" s="11" t="e">
        <f>VLOOKUP(A575,[1]車輛資料9月更!A:F,6,0)</f>
        <v>#N/A</v>
      </c>
      <c r="E575" s="10" t="e">
        <f>VLOOKUP(A575,[1]車輛資料9月更!A:B,2,0)</f>
        <v>#N/A</v>
      </c>
      <c r="F575" s="15"/>
      <c r="G575" s="13"/>
      <c r="H575" s="28"/>
      <c r="I575" s="14"/>
      <c r="J575" s="14"/>
      <c r="K575" s="15"/>
      <c r="L575" s="15"/>
      <c r="M575" s="15"/>
      <c r="N575" s="15"/>
      <c r="O575" s="15"/>
      <c r="P575" s="15"/>
      <c r="Q575" s="15"/>
      <c r="R575" s="10"/>
      <c r="S575" s="10"/>
      <c r="T575" s="17"/>
      <c r="U575" s="18"/>
      <c r="V575" s="19"/>
    </row>
    <row r="576" spans="1:22" ht="16.5" customHeight="1" x14ac:dyDescent="0.25">
      <c r="A576" s="10"/>
      <c r="B576" s="10"/>
      <c r="C576" s="10" t="e">
        <f>VLOOKUP(A576,[1]車輛資料9月更!A:D,4,0)</f>
        <v>#N/A</v>
      </c>
      <c r="D576" s="11" t="e">
        <f>VLOOKUP(A576,[1]車輛資料9月更!A:F,6,0)</f>
        <v>#N/A</v>
      </c>
      <c r="E576" s="10" t="e">
        <f>VLOOKUP(A576,[1]車輛資料9月更!A:B,2,0)</f>
        <v>#N/A</v>
      </c>
      <c r="F576" s="15"/>
      <c r="G576" s="13"/>
      <c r="H576" s="28"/>
      <c r="I576" s="14"/>
      <c r="J576" s="14"/>
      <c r="K576" s="15"/>
      <c r="L576" s="15"/>
      <c r="M576" s="15"/>
      <c r="N576" s="15"/>
      <c r="O576" s="15"/>
      <c r="P576" s="15"/>
      <c r="Q576" s="15"/>
      <c r="R576" s="10"/>
      <c r="S576" s="10"/>
      <c r="T576" s="17"/>
      <c r="U576" s="18"/>
      <c r="V576" s="19"/>
    </row>
    <row r="577" spans="1:22" ht="16.5" customHeight="1" x14ac:dyDescent="0.25">
      <c r="A577" s="10"/>
      <c r="B577" s="10"/>
      <c r="C577" s="10" t="e">
        <f>VLOOKUP(A577,[1]車輛資料9月更!A:D,4,0)</f>
        <v>#N/A</v>
      </c>
      <c r="D577" s="11" t="e">
        <f>VLOOKUP(A577,[1]車輛資料9月更!A:F,6,0)</f>
        <v>#N/A</v>
      </c>
      <c r="E577" s="10" t="e">
        <f>VLOOKUP(A577,[1]車輛資料9月更!A:B,2,0)</f>
        <v>#N/A</v>
      </c>
      <c r="F577" s="15"/>
      <c r="G577" s="13"/>
      <c r="H577" s="28"/>
      <c r="I577" s="14"/>
      <c r="J577" s="14"/>
      <c r="K577" s="15"/>
      <c r="L577" s="15"/>
      <c r="M577" s="15"/>
      <c r="N577" s="15"/>
      <c r="O577" s="15"/>
      <c r="P577" s="15"/>
      <c r="Q577" s="15"/>
      <c r="R577" s="10"/>
      <c r="S577" s="10"/>
      <c r="T577" s="17"/>
      <c r="U577" s="18"/>
      <c r="V577" s="19"/>
    </row>
    <row r="578" spans="1:22" ht="16.5" customHeight="1" x14ac:dyDescent="0.25">
      <c r="A578" s="10"/>
      <c r="B578" s="10"/>
      <c r="C578" s="10" t="e">
        <f>VLOOKUP(A578,[1]車輛資料9月更!A:D,4,0)</f>
        <v>#N/A</v>
      </c>
      <c r="D578" s="11" t="e">
        <f>VLOOKUP(A578,[1]車輛資料9月更!A:F,6,0)</f>
        <v>#N/A</v>
      </c>
      <c r="E578" s="10" t="e">
        <f>VLOOKUP(A578,[1]車輛資料9月更!A:B,2,0)</f>
        <v>#N/A</v>
      </c>
      <c r="F578" s="15"/>
      <c r="G578" s="13"/>
      <c r="H578" s="28"/>
      <c r="I578" s="14"/>
      <c r="J578" s="14"/>
      <c r="K578" s="15"/>
      <c r="L578" s="15"/>
      <c r="M578" s="15"/>
      <c r="N578" s="15"/>
      <c r="O578" s="15"/>
      <c r="P578" s="15"/>
      <c r="Q578" s="15"/>
      <c r="R578" s="10"/>
      <c r="S578" s="10"/>
      <c r="T578" s="17"/>
      <c r="U578" s="18"/>
      <c r="V578" s="19"/>
    </row>
    <row r="579" spans="1:22" ht="16.5" customHeight="1" x14ac:dyDescent="0.25">
      <c r="A579" s="10"/>
      <c r="B579" s="10"/>
      <c r="C579" s="10" t="e">
        <f>VLOOKUP(A579,[1]車輛資料9月更!A:D,4,0)</f>
        <v>#N/A</v>
      </c>
      <c r="D579" s="11" t="e">
        <f>VLOOKUP(A579,[1]車輛資料9月更!A:F,6,0)</f>
        <v>#N/A</v>
      </c>
      <c r="E579" s="10" t="e">
        <f>VLOOKUP(A579,[1]車輛資料9月更!A:B,2,0)</f>
        <v>#N/A</v>
      </c>
      <c r="F579" s="15"/>
      <c r="G579" s="13"/>
      <c r="H579" s="28"/>
      <c r="I579" s="14"/>
      <c r="J579" s="14"/>
      <c r="K579" s="15"/>
      <c r="L579" s="15"/>
      <c r="M579" s="15"/>
      <c r="N579" s="15"/>
      <c r="O579" s="15"/>
      <c r="P579" s="15"/>
      <c r="Q579" s="15"/>
      <c r="R579" s="10"/>
      <c r="S579" s="10"/>
      <c r="T579" s="17"/>
      <c r="U579" s="18"/>
      <c r="V579" s="19"/>
    </row>
    <row r="580" spans="1:22" ht="16.5" customHeight="1" x14ac:dyDescent="0.25">
      <c r="A580" s="10"/>
      <c r="B580" s="10"/>
      <c r="C580" s="10" t="e">
        <f>VLOOKUP(A580,[1]車輛資料9月更!A:D,4,0)</f>
        <v>#N/A</v>
      </c>
      <c r="D580" s="11" t="e">
        <f>VLOOKUP(A580,[1]車輛資料9月更!A:F,6,0)</f>
        <v>#N/A</v>
      </c>
      <c r="E580" s="10" t="e">
        <f>VLOOKUP(A580,[1]車輛資料9月更!A:B,2,0)</f>
        <v>#N/A</v>
      </c>
      <c r="F580" s="15"/>
      <c r="G580" s="13"/>
      <c r="H580" s="28"/>
      <c r="I580" s="14"/>
      <c r="J580" s="14"/>
      <c r="K580" s="15"/>
      <c r="L580" s="15"/>
      <c r="M580" s="15"/>
      <c r="N580" s="15"/>
      <c r="O580" s="15"/>
      <c r="P580" s="15"/>
      <c r="Q580" s="15"/>
      <c r="R580" s="10"/>
      <c r="S580" s="10"/>
      <c r="T580" s="17"/>
      <c r="U580" s="18"/>
      <c r="V580" s="19"/>
    </row>
    <row r="581" spans="1:22" ht="16.5" customHeight="1" x14ac:dyDescent="0.25">
      <c r="A581" s="10"/>
      <c r="B581" s="10"/>
      <c r="C581" s="10" t="e">
        <f>VLOOKUP(A581,[1]車輛資料9月更!A:D,4,0)</f>
        <v>#N/A</v>
      </c>
      <c r="D581" s="11" t="e">
        <f>VLOOKUP(A581,[1]車輛資料9月更!A:F,6,0)</f>
        <v>#N/A</v>
      </c>
      <c r="E581" s="10" t="e">
        <f>VLOOKUP(A581,[1]車輛資料9月更!A:B,2,0)</f>
        <v>#N/A</v>
      </c>
      <c r="F581" s="15"/>
      <c r="G581" s="13"/>
      <c r="H581" s="28"/>
      <c r="I581" s="14"/>
      <c r="J581" s="14"/>
      <c r="K581" s="15"/>
      <c r="L581" s="15"/>
      <c r="M581" s="15"/>
      <c r="N581" s="15"/>
      <c r="O581" s="15"/>
      <c r="P581" s="15"/>
      <c r="Q581" s="15"/>
      <c r="R581" s="10"/>
      <c r="S581" s="10"/>
      <c r="T581" s="17"/>
      <c r="U581" s="18"/>
      <c r="V581" s="19"/>
    </row>
    <row r="582" spans="1:22" ht="16.5" customHeight="1" x14ac:dyDescent="0.25">
      <c r="A582" s="10"/>
      <c r="B582" s="10"/>
      <c r="C582" s="10" t="e">
        <f>VLOOKUP(A582,[1]車輛資料9月更!A:D,4,0)</f>
        <v>#N/A</v>
      </c>
      <c r="D582" s="11" t="e">
        <f>VLOOKUP(A582,[1]車輛資料9月更!A:F,6,0)</f>
        <v>#N/A</v>
      </c>
      <c r="E582" s="10" t="e">
        <f>VLOOKUP(A582,[1]車輛資料9月更!A:B,2,0)</f>
        <v>#N/A</v>
      </c>
      <c r="F582" s="15"/>
      <c r="G582" s="13"/>
      <c r="H582" s="28"/>
      <c r="I582" s="14"/>
      <c r="J582" s="14"/>
      <c r="K582" s="15"/>
      <c r="L582" s="15"/>
      <c r="M582" s="15"/>
      <c r="N582" s="15"/>
      <c r="O582" s="15"/>
      <c r="P582" s="15"/>
      <c r="Q582" s="15"/>
      <c r="R582" s="10"/>
      <c r="S582" s="10"/>
      <c r="T582" s="17"/>
      <c r="U582" s="18"/>
      <c r="V582" s="19"/>
    </row>
    <row r="583" spans="1:22" ht="16.5" customHeight="1" x14ac:dyDescent="0.25">
      <c r="A583" s="10"/>
      <c r="B583" s="10"/>
      <c r="C583" s="10" t="e">
        <f>VLOOKUP(A583,[1]車輛資料9月更!A:D,4,0)</f>
        <v>#N/A</v>
      </c>
      <c r="D583" s="11" t="e">
        <f>VLOOKUP(A583,[1]車輛資料9月更!A:F,6,0)</f>
        <v>#N/A</v>
      </c>
      <c r="E583" s="10" t="e">
        <f>VLOOKUP(A583,[1]車輛資料9月更!A:B,2,0)</f>
        <v>#N/A</v>
      </c>
      <c r="F583" s="15"/>
      <c r="G583" s="13"/>
      <c r="H583" s="28"/>
      <c r="I583" s="14"/>
      <c r="J583" s="14"/>
      <c r="K583" s="15"/>
      <c r="L583" s="15"/>
      <c r="M583" s="15"/>
      <c r="N583" s="15"/>
      <c r="O583" s="15"/>
      <c r="P583" s="15"/>
      <c r="Q583" s="15"/>
      <c r="R583" s="10"/>
      <c r="S583" s="10"/>
      <c r="T583" s="17"/>
      <c r="U583" s="18"/>
      <c r="V583" s="19"/>
    </row>
    <row r="584" spans="1:22" ht="16.5" customHeight="1" x14ac:dyDescent="0.25">
      <c r="A584" s="10"/>
      <c r="B584" s="10"/>
      <c r="C584" s="10" t="e">
        <f>VLOOKUP(A584,[1]車輛資料9月更!A:D,4,0)</f>
        <v>#N/A</v>
      </c>
      <c r="D584" s="11" t="e">
        <f>VLOOKUP(A584,[1]車輛資料9月更!A:F,6,0)</f>
        <v>#N/A</v>
      </c>
      <c r="E584" s="10" t="e">
        <f>VLOOKUP(A584,[1]車輛資料9月更!A:B,2,0)</f>
        <v>#N/A</v>
      </c>
      <c r="F584" s="15"/>
      <c r="G584" s="13"/>
      <c r="H584" s="28"/>
      <c r="I584" s="14"/>
      <c r="J584" s="14"/>
      <c r="K584" s="15"/>
      <c r="L584" s="15"/>
      <c r="M584" s="15"/>
      <c r="N584" s="15"/>
      <c r="O584" s="15"/>
      <c r="P584" s="15"/>
      <c r="Q584" s="15"/>
      <c r="R584" s="10"/>
      <c r="S584" s="10"/>
      <c r="T584" s="17"/>
      <c r="U584" s="18"/>
      <c r="V584" s="19"/>
    </row>
    <row r="585" spans="1:22" ht="16.5" customHeight="1" x14ac:dyDescent="0.25">
      <c r="A585" s="10"/>
      <c r="B585" s="10"/>
      <c r="C585" s="10" t="e">
        <f>VLOOKUP(A585,[1]車輛資料9月更!A:D,4,0)</f>
        <v>#N/A</v>
      </c>
      <c r="D585" s="11" t="e">
        <f>VLOOKUP(A585,[1]車輛資料9月更!A:F,6,0)</f>
        <v>#N/A</v>
      </c>
      <c r="E585" s="10" t="e">
        <f>VLOOKUP(A585,[1]車輛資料9月更!A:B,2,0)</f>
        <v>#N/A</v>
      </c>
      <c r="F585" s="15"/>
      <c r="G585" s="13"/>
      <c r="H585" s="28"/>
      <c r="I585" s="14"/>
      <c r="J585" s="14"/>
      <c r="K585" s="15"/>
      <c r="L585" s="15"/>
      <c r="M585" s="15"/>
      <c r="N585" s="15"/>
      <c r="O585" s="15"/>
      <c r="P585" s="15"/>
      <c r="Q585" s="15"/>
      <c r="R585" s="10"/>
      <c r="S585" s="10"/>
      <c r="T585" s="17"/>
      <c r="U585" s="18"/>
      <c r="V585" s="19"/>
    </row>
    <row r="586" spans="1:22" ht="16.5" customHeight="1" x14ac:dyDescent="0.25">
      <c r="A586" s="10"/>
      <c r="B586" s="10"/>
      <c r="C586" s="10" t="e">
        <f>VLOOKUP(A586,[1]車輛資料9月更!A:D,4,0)</f>
        <v>#N/A</v>
      </c>
      <c r="D586" s="11" t="e">
        <f>VLOOKUP(A586,[1]車輛資料9月更!A:F,6,0)</f>
        <v>#N/A</v>
      </c>
      <c r="E586" s="10" t="e">
        <f>VLOOKUP(A586,[1]車輛資料9月更!A:B,2,0)</f>
        <v>#N/A</v>
      </c>
      <c r="F586" s="15"/>
      <c r="G586" s="13"/>
      <c r="H586" s="28"/>
      <c r="I586" s="14"/>
      <c r="J586" s="14"/>
      <c r="K586" s="15"/>
      <c r="L586" s="15"/>
      <c r="M586" s="15"/>
      <c r="N586" s="15"/>
      <c r="O586" s="15"/>
      <c r="P586" s="15"/>
      <c r="Q586" s="15"/>
      <c r="R586" s="10"/>
      <c r="S586" s="10"/>
      <c r="T586" s="17"/>
      <c r="U586" s="18"/>
      <c r="V586" s="19"/>
    </row>
    <row r="587" spans="1:22" ht="16.5" customHeight="1" x14ac:dyDescent="0.25">
      <c r="A587" s="10"/>
      <c r="B587" s="10"/>
      <c r="C587" s="10" t="e">
        <f>VLOOKUP(A587,[1]車輛資料9月更!A:D,4,0)</f>
        <v>#N/A</v>
      </c>
      <c r="D587" s="11" t="e">
        <f>VLOOKUP(A587,[1]車輛資料9月更!A:F,6,0)</f>
        <v>#N/A</v>
      </c>
      <c r="E587" s="10" t="e">
        <f>VLOOKUP(A587,[1]車輛資料9月更!A:B,2,0)</f>
        <v>#N/A</v>
      </c>
      <c r="F587" s="15"/>
      <c r="G587" s="13"/>
      <c r="H587" s="28"/>
      <c r="I587" s="14"/>
      <c r="J587" s="14"/>
      <c r="K587" s="15"/>
      <c r="L587" s="15"/>
      <c r="M587" s="15"/>
      <c r="N587" s="15"/>
      <c r="O587" s="15"/>
      <c r="P587" s="15"/>
      <c r="Q587" s="15"/>
      <c r="R587" s="10"/>
      <c r="S587" s="10"/>
      <c r="T587" s="17"/>
      <c r="U587" s="18"/>
      <c r="V587" s="19"/>
    </row>
    <row r="588" spans="1:22" ht="16.5" customHeight="1" x14ac:dyDescent="0.25">
      <c r="A588" s="10"/>
      <c r="B588" s="10"/>
      <c r="C588" s="10" t="e">
        <f>VLOOKUP(A588,[1]車輛資料9月更!A:D,4,0)</f>
        <v>#N/A</v>
      </c>
      <c r="D588" s="11" t="e">
        <f>VLOOKUP(A588,[1]車輛資料9月更!A:F,6,0)</f>
        <v>#N/A</v>
      </c>
      <c r="E588" s="10" t="e">
        <f>VLOOKUP(A588,[1]車輛資料9月更!A:B,2,0)</f>
        <v>#N/A</v>
      </c>
      <c r="F588" s="15"/>
      <c r="G588" s="13"/>
      <c r="H588" s="28"/>
      <c r="I588" s="14"/>
      <c r="J588" s="14"/>
      <c r="K588" s="15"/>
      <c r="L588" s="15"/>
      <c r="M588" s="15"/>
      <c r="N588" s="15"/>
      <c r="O588" s="15"/>
      <c r="P588" s="15"/>
      <c r="Q588" s="15"/>
      <c r="R588" s="10"/>
      <c r="S588" s="10"/>
      <c r="T588" s="17"/>
      <c r="U588" s="18"/>
      <c r="V588" s="19"/>
    </row>
    <row r="589" spans="1:22" ht="16.5" customHeight="1" x14ac:dyDescent="0.25">
      <c r="A589" s="10"/>
      <c r="B589" s="10"/>
      <c r="C589" s="10" t="e">
        <f>VLOOKUP(A589,[1]車輛資料9月更!A:D,4,0)</f>
        <v>#N/A</v>
      </c>
      <c r="D589" s="11" t="e">
        <f>VLOOKUP(A589,[1]車輛資料9月更!A:F,6,0)</f>
        <v>#N/A</v>
      </c>
      <c r="E589" s="10" t="e">
        <f>VLOOKUP(A589,[1]車輛資料9月更!A:B,2,0)</f>
        <v>#N/A</v>
      </c>
      <c r="F589" s="15"/>
      <c r="G589" s="13"/>
      <c r="H589" s="28"/>
      <c r="I589" s="14"/>
      <c r="J589" s="14"/>
      <c r="K589" s="15"/>
      <c r="L589" s="15"/>
      <c r="M589" s="15"/>
      <c r="N589" s="15"/>
      <c r="O589" s="15"/>
      <c r="P589" s="15"/>
      <c r="Q589" s="15"/>
      <c r="R589" s="10"/>
      <c r="S589" s="10"/>
      <c r="T589" s="17"/>
      <c r="U589" s="18"/>
      <c r="V589" s="19"/>
    </row>
    <row r="590" spans="1:22" ht="16.5" customHeight="1" x14ac:dyDescent="0.25">
      <c r="A590" s="10"/>
      <c r="B590" s="10"/>
      <c r="C590" s="10" t="e">
        <f>VLOOKUP(A590,[1]車輛資料9月更!A:D,4,0)</f>
        <v>#N/A</v>
      </c>
      <c r="D590" s="11" t="e">
        <f>VLOOKUP(A590,[1]車輛資料9月更!A:F,6,0)</f>
        <v>#N/A</v>
      </c>
      <c r="E590" s="10" t="e">
        <f>VLOOKUP(A590,[1]車輛資料9月更!A:B,2,0)</f>
        <v>#N/A</v>
      </c>
      <c r="F590" s="15"/>
      <c r="G590" s="13"/>
      <c r="H590" s="28"/>
      <c r="I590" s="14"/>
      <c r="J590" s="14"/>
      <c r="K590" s="15"/>
      <c r="L590" s="15"/>
      <c r="M590" s="15"/>
      <c r="N590" s="15"/>
      <c r="O590" s="15"/>
      <c r="P590" s="15"/>
      <c r="Q590" s="15"/>
      <c r="R590" s="10"/>
      <c r="S590" s="10"/>
      <c r="T590" s="17"/>
      <c r="U590" s="18"/>
      <c r="V590" s="19"/>
    </row>
    <row r="591" spans="1:22" ht="16.5" customHeight="1" x14ac:dyDescent="0.25">
      <c r="A591" s="10"/>
      <c r="B591" s="10"/>
      <c r="C591" s="10" t="e">
        <f>VLOOKUP(A591,[1]車輛資料9月更!A:D,4,0)</f>
        <v>#N/A</v>
      </c>
      <c r="D591" s="11" t="e">
        <f>VLOOKUP(A591,[1]車輛資料9月更!A:F,6,0)</f>
        <v>#N/A</v>
      </c>
      <c r="E591" s="10" t="e">
        <f>VLOOKUP(A591,[1]車輛資料9月更!A:B,2,0)</f>
        <v>#N/A</v>
      </c>
      <c r="F591" s="15"/>
      <c r="G591" s="13"/>
      <c r="H591" s="28"/>
      <c r="I591" s="14"/>
      <c r="J591" s="14"/>
      <c r="K591" s="15"/>
      <c r="L591" s="15"/>
      <c r="M591" s="15"/>
      <c r="N591" s="15"/>
      <c r="O591" s="15"/>
      <c r="P591" s="15"/>
      <c r="Q591" s="15"/>
      <c r="R591" s="10"/>
      <c r="S591" s="10"/>
      <c r="T591" s="17"/>
      <c r="U591" s="18"/>
      <c r="V591" s="19"/>
    </row>
    <row r="592" spans="1:22" ht="16.5" customHeight="1" x14ac:dyDescent="0.25">
      <c r="A592" s="10"/>
      <c r="B592" s="10"/>
      <c r="C592" s="10" t="e">
        <f>VLOOKUP(A592,[1]車輛資料9月更!A:D,4,0)</f>
        <v>#N/A</v>
      </c>
      <c r="D592" s="11" t="e">
        <f>VLOOKUP(A592,[1]車輛資料9月更!A:F,6,0)</f>
        <v>#N/A</v>
      </c>
      <c r="E592" s="10" t="e">
        <f>VLOOKUP(A592,[1]車輛資料9月更!A:B,2,0)</f>
        <v>#N/A</v>
      </c>
      <c r="F592" s="15"/>
      <c r="G592" s="13"/>
      <c r="H592" s="28"/>
      <c r="I592" s="14"/>
      <c r="J592" s="14"/>
      <c r="K592" s="15"/>
      <c r="L592" s="15"/>
      <c r="M592" s="15"/>
      <c r="N592" s="15"/>
      <c r="O592" s="15"/>
      <c r="P592" s="15"/>
      <c r="Q592" s="15"/>
      <c r="R592" s="10"/>
      <c r="S592" s="10"/>
      <c r="T592" s="17"/>
      <c r="U592" s="18"/>
      <c r="V592" s="19"/>
    </row>
    <row r="593" spans="1:22" ht="16.5" customHeight="1" x14ac:dyDescent="0.25">
      <c r="A593" s="10"/>
      <c r="B593" s="10"/>
      <c r="C593" s="10" t="e">
        <f>VLOOKUP(A593,[1]車輛資料9月更!A:D,4,0)</f>
        <v>#N/A</v>
      </c>
      <c r="D593" s="11" t="e">
        <f>VLOOKUP(A593,[1]車輛資料9月更!A:F,6,0)</f>
        <v>#N/A</v>
      </c>
      <c r="E593" s="10" t="e">
        <f>VLOOKUP(A593,[1]車輛資料9月更!A:B,2,0)</f>
        <v>#N/A</v>
      </c>
      <c r="F593" s="15"/>
      <c r="G593" s="13"/>
      <c r="H593" s="28"/>
      <c r="I593" s="14"/>
      <c r="J593" s="14"/>
      <c r="K593" s="15"/>
      <c r="L593" s="15"/>
      <c r="M593" s="15"/>
      <c r="N593" s="15"/>
      <c r="O593" s="15"/>
      <c r="P593" s="15"/>
      <c r="Q593" s="15"/>
      <c r="R593" s="10"/>
      <c r="S593" s="10"/>
      <c r="T593" s="17"/>
      <c r="U593" s="18"/>
      <c r="V593" s="19"/>
    </row>
    <row r="594" spans="1:22" ht="16.5" customHeight="1" x14ac:dyDescent="0.25">
      <c r="A594" s="10"/>
      <c r="B594" s="10"/>
      <c r="C594" s="10" t="e">
        <f>VLOOKUP(A594,[1]車輛資料9月更!A:D,4,0)</f>
        <v>#N/A</v>
      </c>
      <c r="D594" s="11" t="e">
        <f>VLOOKUP(A594,[1]車輛資料9月更!A:F,6,0)</f>
        <v>#N/A</v>
      </c>
      <c r="E594" s="10" t="e">
        <f>VLOOKUP(A594,[1]車輛資料9月更!A:B,2,0)</f>
        <v>#N/A</v>
      </c>
      <c r="F594" s="15"/>
      <c r="G594" s="13"/>
      <c r="H594" s="28"/>
      <c r="I594" s="14"/>
      <c r="J594" s="14"/>
      <c r="K594" s="15"/>
      <c r="L594" s="15"/>
      <c r="M594" s="15"/>
      <c r="N594" s="15"/>
      <c r="O594" s="15"/>
      <c r="P594" s="15"/>
      <c r="Q594" s="15"/>
      <c r="R594" s="10"/>
      <c r="S594" s="10"/>
      <c r="T594" s="17"/>
      <c r="U594" s="18"/>
      <c r="V594" s="19"/>
    </row>
    <row r="595" spans="1:22" ht="16.5" customHeight="1" x14ac:dyDescent="0.25">
      <c r="A595" s="10"/>
      <c r="B595" s="10"/>
      <c r="C595" s="10" t="e">
        <f>VLOOKUP(A595,[1]車輛資料9月更!A:D,4,0)</f>
        <v>#N/A</v>
      </c>
      <c r="D595" s="11" t="e">
        <f>VLOOKUP(A595,[1]車輛資料9月更!A:F,6,0)</f>
        <v>#N/A</v>
      </c>
      <c r="E595" s="10" t="e">
        <f>VLOOKUP(A595,[1]車輛資料9月更!A:B,2,0)</f>
        <v>#N/A</v>
      </c>
      <c r="F595" s="15"/>
      <c r="G595" s="13"/>
      <c r="H595" s="28"/>
      <c r="I595" s="14"/>
      <c r="J595" s="14"/>
      <c r="K595" s="15"/>
      <c r="L595" s="15"/>
      <c r="M595" s="15"/>
      <c r="N595" s="15"/>
      <c r="O595" s="15"/>
      <c r="P595" s="15"/>
      <c r="Q595" s="15"/>
      <c r="R595" s="10"/>
      <c r="S595" s="10"/>
      <c r="T595" s="17"/>
      <c r="U595" s="18"/>
      <c r="V595" s="19"/>
    </row>
    <row r="596" spans="1:22" ht="16.5" customHeight="1" x14ac:dyDescent="0.25">
      <c r="A596" s="10"/>
      <c r="B596" s="10"/>
      <c r="C596" s="10" t="e">
        <f>VLOOKUP(A596,[1]車輛資料9月更!A:D,4,0)</f>
        <v>#N/A</v>
      </c>
      <c r="D596" s="11" t="e">
        <f>VLOOKUP(A596,[1]車輛資料9月更!A:F,6,0)</f>
        <v>#N/A</v>
      </c>
      <c r="E596" s="10" t="e">
        <f>VLOOKUP(A596,[1]車輛資料9月更!A:B,2,0)</f>
        <v>#N/A</v>
      </c>
      <c r="F596" s="15"/>
      <c r="G596" s="13"/>
      <c r="H596" s="28"/>
      <c r="I596" s="14"/>
      <c r="J596" s="14"/>
      <c r="K596" s="15"/>
      <c r="L596" s="15"/>
      <c r="M596" s="15"/>
      <c r="N596" s="15"/>
      <c r="O596" s="15"/>
      <c r="P596" s="15"/>
      <c r="Q596" s="15"/>
      <c r="R596" s="10"/>
      <c r="S596" s="10"/>
      <c r="T596" s="17"/>
      <c r="U596" s="18"/>
      <c r="V596" s="19"/>
    </row>
    <row r="597" spans="1:22" ht="16.5" customHeight="1" x14ac:dyDescent="0.25">
      <c r="A597" s="10"/>
      <c r="B597" s="10"/>
      <c r="C597" s="10" t="e">
        <f>VLOOKUP(A597,[1]車輛資料9月更!A:D,4,0)</f>
        <v>#N/A</v>
      </c>
      <c r="D597" s="11" t="e">
        <f>VLOOKUP(A597,[1]車輛資料9月更!A:F,6,0)</f>
        <v>#N/A</v>
      </c>
      <c r="E597" s="10" t="e">
        <f>VLOOKUP(A597,[1]車輛資料9月更!A:B,2,0)</f>
        <v>#N/A</v>
      </c>
      <c r="F597" s="15"/>
      <c r="G597" s="13"/>
      <c r="H597" s="28"/>
      <c r="I597" s="14"/>
      <c r="J597" s="14"/>
      <c r="K597" s="15"/>
      <c r="L597" s="15"/>
      <c r="M597" s="15"/>
      <c r="N597" s="15"/>
      <c r="O597" s="15"/>
      <c r="P597" s="15"/>
      <c r="Q597" s="15"/>
      <c r="R597" s="10"/>
      <c r="S597" s="10"/>
      <c r="T597" s="17"/>
      <c r="U597" s="18"/>
      <c r="V597" s="19"/>
    </row>
    <row r="598" spans="1:22" ht="16.5" customHeight="1" x14ac:dyDescent="0.25">
      <c r="A598" s="10"/>
      <c r="B598" s="10"/>
      <c r="C598" s="10" t="e">
        <f>VLOOKUP(A598,[1]車輛資料9月更!A:D,4,0)</f>
        <v>#N/A</v>
      </c>
      <c r="D598" s="11" t="e">
        <f>VLOOKUP(A598,[1]車輛資料9月更!A:F,6,0)</f>
        <v>#N/A</v>
      </c>
      <c r="E598" s="10" t="e">
        <f>VLOOKUP(A598,[1]車輛資料9月更!A:B,2,0)</f>
        <v>#N/A</v>
      </c>
      <c r="F598" s="15"/>
      <c r="G598" s="13"/>
      <c r="H598" s="28"/>
      <c r="I598" s="14"/>
      <c r="J598" s="14"/>
      <c r="K598" s="15"/>
      <c r="L598" s="15"/>
      <c r="M598" s="15"/>
      <c r="N598" s="15"/>
      <c r="O598" s="15"/>
      <c r="P598" s="15"/>
      <c r="Q598" s="15"/>
      <c r="R598" s="10"/>
      <c r="S598" s="10"/>
      <c r="T598" s="17"/>
      <c r="U598" s="18"/>
      <c r="V598" s="19"/>
    </row>
    <row r="599" spans="1:22" ht="16.5" customHeight="1" x14ac:dyDescent="0.25">
      <c r="A599" s="10"/>
      <c r="B599" s="10"/>
      <c r="C599" s="10" t="e">
        <f>VLOOKUP(A599,[1]車輛資料9月更!A:D,4,0)</f>
        <v>#N/A</v>
      </c>
      <c r="D599" s="11" t="e">
        <f>VLOOKUP(A599,[1]車輛資料9月更!A:F,6,0)</f>
        <v>#N/A</v>
      </c>
      <c r="E599" s="10" t="e">
        <f>VLOOKUP(A599,[1]車輛資料9月更!A:B,2,0)</f>
        <v>#N/A</v>
      </c>
      <c r="F599" s="15"/>
      <c r="G599" s="13"/>
      <c r="H599" s="28"/>
      <c r="I599" s="14"/>
      <c r="J599" s="14"/>
      <c r="K599" s="15"/>
      <c r="L599" s="15"/>
      <c r="M599" s="15"/>
      <c r="N599" s="15"/>
      <c r="O599" s="15"/>
      <c r="P599" s="15"/>
      <c r="Q599" s="15"/>
      <c r="R599" s="10"/>
      <c r="S599" s="10"/>
      <c r="T599" s="17"/>
      <c r="U599" s="18"/>
      <c r="V599" s="19"/>
    </row>
    <row r="600" spans="1:22" ht="16.5" customHeight="1" x14ac:dyDescent="0.25">
      <c r="A600" s="10"/>
      <c r="B600" s="10"/>
      <c r="C600" s="10" t="e">
        <f>VLOOKUP(A600,[1]車輛資料9月更!A:D,4,0)</f>
        <v>#N/A</v>
      </c>
      <c r="D600" s="11" t="e">
        <f>VLOOKUP(A600,[1]車輛資料9月更!A:F,6,0)</f>
        <v>#N/A</v>
      </c>
      <c r="E600" s="10" t="e">
        <f>VLOOKUP(A600,[1]車輛資料9月更!A:B,2,0)</f>
        <v>#N/A</v>
      </c>
      <c r="F600" s="15"/>
      <c r="G600" s="13"/>
      <c r="H600" s="28"/>
      <c r="I600" s="14"/>
      <c r="J600" s="14"/>
      <c r="K600" s="15"/>
      <c r="L600" s="15"/>
      <c r="M600" s="15"/>
      <c r="N600" s="15"/>
      <c r="O600" s="15"/>
      <c r="P600" s="15"/>
      <c r="Q600" s="15"/>
      <c r="R600" s="10"/>
      <c r="S600" s="10"/>
      <c r="T600" s="17"/>
      <c r="U600" s="18"/>
      <c r="V600" s="19"/>
    </row>
    <row r="601" spans="1:22" ht="16.5" customHeight="1" x14ac:dyDescent="0.25">
      <c r="A601" s="10"/>
      <c r="B601" s="10"/>
      <c r="C601" s="10" t="e">
        <f>VLOOKUP(A601,[1]車輛資料9月更!A:D,4,0)</f>
        <v>#N/A</v>
      </c>
      <c r="D601" s="11" t="e">
        <f>VLOOKUP(A601,[1]車輛資料9月更!A:F,6,0)</f>
        <v>#N/A</v>
      </c>
      <c r="E601" s="10" t="e">
        <f>VLOOKUP(A601,[1]車輛資料9月更!A:B,2,0)</f>
        <v>#N/A</v>
      </c>
      <c r="F601" s="15"/>
      <c r="G601" s="13"/>
      <c r="H601" s="28"/>
      <c r="I601" s="14"/>
      <c r="J601" s="14"/>
      <c r="K601" s="15"/>
      <c r="L601" s="15"/>
      <c r="M601" s="15"/>
      <c r="N601" s="15"/>
      <c r="O601" s="15"/>
      <c r="P601" s="15"/>
      <c r="Q601" s="15"/>
      <c r="R601" s="10"/>
      <c r="S601" s="10"/>
      <c r="T601" s="17"/>
      <c r="U601" s="18"/>
      <c r="V601" s="19"/>
    </row>
    <row r="602" spans="1:22" ht="16.5" customHeight="1" x14ac:dyDescent="0.25">
      <c r="A602" s="10"/>
      <c r="B602" s="10"/>
      <c r="C602" s="10" t="e">
        <f>VLOOKUP(A602,[1]車輛資料9月更!A:D,4,0)</f>
        <v>#N/A</v>
      </c>
      <c r="D602" s="11" t="e">
        <f>VLOOKUP(A602,[1]車輛資料9月更!A:F,6,0)</f>
        <v>#N/A</v>
      </c>
      <c r="E602" s="10" t="e">
        <f>VLOOKUP(A602,[1]車輛資料9月更!A:B,2,0)</f>
        <v>#N/A</v>
      </c>
      <c r="F602" s="15"/>
      <c r="G602" s="13"/>
      <c r="H602" s="28"/>
      <c r="I602" s="14"/>
      <c r="J602" s="14"/>
      <c r="K602" s="15"/>
      <c r="L602" s="15"/>
      <c r="M602" s="15"/>
      <c r="N602" s="15"/>
      <c r="O602" s="15"/>
      <c r="P602" s="15"/>
      <c r="Q602" s="15"/>
      <c r="R602" s="10"/>
      <c r="S602" s="10"/>
      <c r="T602" s="17"/>
      <c r="U602" s="18"/>
      <c r="V602" s="19"/>
    </row>
    <row r="603" spans="1:22" ht="16.5" customHeight="1" x14ac:dyDescent="0.25">
      <c r="A603" s="10"/>
      <c r="B603" s="10"/>
      <c r="C603" s="10" t="e">
        <f>VLOOKUP(A603,[1]車輛資料9月更!A:D,4,0)</f>
        <v>#N/A</v>
      </c>
      <c r="D603" s="11" t="e">
        <f>VLOOKUP(A603,[1]車輛資料9月更!A:F,6,0)</f>
        <v>#N/A</v>
      </c>
      <c r="E603" s="10" t="e">
        <f>VLOOKUP(A603,[1]車輛資料9月更!A:B,2,0)</f>
        <v>#N/A</v>
      </c>
      <c r="F603" s="15"/>
      <c r="G603" s="13"/>
      <c r="H603" s="28"/>
      <c r="I603" s="14"/>
      <c r="J603" s="14"/>
      <c r="K603" s="15"/>
      <c r="L603" s="15"/>
      <c r="M603" s="15"/>
      <c r="N603" s="15"/>
      <c r="O603" s="15"/>
      <c r="P603" s="15"/>
      <c r="Q603" s="15"/>
      <c r="R603" s="10"/>
      <c r="S603" s="10"/>
      <c r="T603" s="17"/>
      <c r="U603" s="18"/>
      <c r="V603" s="19"/>
    </row>
    <row r="604" spans="1:22" ht="16.5" customHeight="1" x14ac:dyDescent="0.25">
      <c r="A604" s="10"/>
      <c r="B604" s="10"/>
      <c r="C604" s="10" t="e">
        <f>VLOOKUP(A604,[1]車輛資料9月更!A:D,4,0)</f>
        <v>#N/A</v>
      </c>
      <c r="D604" s="11" t="e">
        <f>VLOOKUP(A604,[1]車輛資料9月更!A:F,6,0)</f>
        <v>#N/A</v>
      </c>
      <c r="E604" s="10" t="e">
        <f>VLOOKUP(A604,[1]車輛資料9月更!A:B,2,0)</f>
        <v>#N/A</v>
      </c>
      <c r="F604" s="15"/>
      <c r="G604" s="13"/>
      <c r="H604" s="28"/>
      <c r="I604" s="14"/>
      <c r="J604" s="14"/>
      <c r="K604" s="15"/>
      <c r="L604" s="15"/>
      <c r="M604" s="15"/>
      <c r="N604" s="15"/>
      <c r="O604" s="15"/>
      <c r="P604" s="15"/>
      <c r="Q604" s="15"/>
      <c r="R604" s="10"/>
      <c r="S604" s="10"/>
      <c r="T604" s="17"/>
      <c r="U604" s="18"/>
      <c r="V604" s="19"/>
    </row>
    <row r="605" spans="1:22" ht="16.5" customHeight="1" x14ac:dyDescent="0.25">
      <c r="A605" s="10"/>
      <c r="B605" s="10"/>
      <c r="C605" s="10" t="e">
        <f>VLOOKUP(A605,[1]車輛資料9月更!A:D,4,0)</f>
        <v>#N/A</v>
      </c>
      <c r="D605" s="11" t="e">
        <f>VLOOKUP(A605,[1]車輛資料9月更!A:F,6,0)</f>
        <v>#N/A</v>
      </c>
      <c r="E605" s="10" t="e">
        <f>VLOOKUP(A605,[1]車輛資料9月更!A:B,2,0)</f>
        <v>#N/A</v>
      </c>
      <c r="F605" s="15"/>
      <c r="G605" s="13"/>
      <c r="H605" s="28"/>
      <c r="I605" s="14"/>
      <c r="J605" s="14"/>
      <c r="K605" s="15"/>
      <c r="L605" s="15"/>
      <c r="M605" s="15"/>
      <c r="N605" s="15"/>
      <c r="O605" s="15"/>
      <c r="P605" s="15"/>
      <c r="Q605" s="15"/>
      <c r="R605" s="10"/>
      <c r="S605" s="10"/>
      <c r="T605" s="17"/>
      <c r="U605" s="18"/>
      <c r="V605" s="19"/>
    </row>
    <row r="606" spans="1:22" ht="16.5" customHeight="1" x14ac:dyDescent="0.25">
      <c r="A606" s="10"/>
      <c r="B606" s="10"/>
      <c r="C606" s="10" t="e">
        <f>VLOOKUP(A606,[1]車輛資料9月更!A:D,4,0)</f>
        <v>#N/A</v>
      </c>
      <c r="D606" s="11" t="e">
        <f>VLOOKUP(A606,[1]車輛資料9月更!A:F,6,0)</f>
        <v>#N/A</v>
      </c>
      <c r="E606" s="10" t="e">
        <f>VLOOKUP(A606,[1]車輛資料9月更!A:B,2,0)</f>
        <v>#N/A</v>
      </c>
      <c r="F606" s="15"/>
      <c r="G606" s="13"/>
      <c r="H606" s="28"/>
      <c r="I606" s="14"/>
      <c r="J606" s="14"/>
      <c r="K606" s="15"/>
      <c r="L606" s="15"/>
      <c r="M606" s="15"/>
      <c r="N606" s="15"/>
      <c r="O606" s="15"/>
      <c r="P606" s="15"/>
      <c r="Q606" s="15"/>
      <c r="R606" s="10"/>
      <c r="S606" s="10"/>
      <c r="T606" s="17"/>
      <c r="U606" s="18"/>
      <c r="V606" s="19"/>
    </row>
    <row r="607" spans="1:22" ht="16.5" customHeight="1" x14ac:dyDescent="0.25">
      <c r="A607" s="10"/>
      <c r="B607" s="10"/>
      <c r="C607" s="10" t="e">
        <f>VLOOKUP(A607,[1]車輛資料9月更!A:D,4,0)</f>
        <v>#N/A</v>
      </c>
      <c r="D607" s="11" t="e">
        <f>VLOOKUP(A607,[1]車輛資料9月更!A:F,6,0)</f>
        <v>#N/A</v>
      </c>
      <c r="E607" s="10" t="e">
        <f>VLOOKUP(A607,[1]車輛資料9月更!A:B,2,0)</f>
        <v>#N/A</v>
      </c>
      <c r="F607" s="15"/>
      <c r="G607" s="13"/>
      <c r="H607" s="28"/>
      <c r="I607" s="14"/>
      <c r="J607" s="14"/>
      <c r="K607" s="15"/>
      <c r="L607" s="15"/>
      <c r="M607" s="15"/>
      <c r="N607" s="15"/>
      <c r="O607" s="15"/>
      <c r="P607" s="15"/>
      <c r="Q607" s="15"/>
      <c r="R607" s="10"/>
      <c r="S607" s="10"/>
      <c r="T607" s="17"/>
      <c r="U607" s="18"/>
      <c r="V607" s="19"/>
    </row>
    <row r="608" spans="1:22" ht="16.5" customHeight="1" x14ac:dyDescent="0.25">
      <c r="A608" s="10"/>
      <c r="B608" s="10"/>
      <c r="C608" s="10" t="e">
        <f>VLOOKUP(A608,[1]車輛資料9月更!A:D,4,0)</f>
        <v>#N/A</v>
      </c>
      <c r="D608" s="11" t="e">
        <f>VLOOKUP(A608,[1]車輛資料9月更!A:F,6,0)</f>
        <v>#N/A</v>
      </c>
      <c r="E608" s="10" t="e">
        <f>VLOOKUP(A608,[1]車輛資料9月更!A:B,2,0)</f>
        <v>#N/A</v>
      </c>
      <c r="F608" s="15"/>
      <c r="G608" s="13"/>
      <c r="H608" s="28"/>
      <c r="I608" s="14"/>
      <c r="J608" s="14"/>
      <c r="K608" s="15"/>
      <c r="L608" s="15"/>
      <c r="M608" s="15"/>
      <c r="N608" s="15"/>
      <c r="O608" s="15"/>
      <c r="P608" s="15"/>
      <c r="Q608" s="15"/>
      <c r="R608" s="10"/>
      <c r="S608" s="10"/>
      <c r="T608" s="17"/>
      <c r="U608" s="18"/>
      <c r="V608" s="19"/>
    </row>
    <row r="609" spans="1:22" ht="16.5" customHeight="1" x14ac:dyDescent="0.25">
      <c r="A609" s="10"/>
      <c r="B609" s="10"/>
      <c r="C609" s="10" t="e">
        <f>VLOOKUP(A609,[1]車輛資料9月更!A:D,4,0)</f>
        <v>#N/A</v>
      </c>
      <c r="D609" s="11" t="e">
        <f>VLOOKUP(A609,[1]車輛資料9月更!A:F,6,0)</f>
        <v>#N/A</v>
      </c>
      <c r="E609" s="10" t="e">
        <f>VLOOKUP(A609,[1]車輛資料9月更!A:B,2,0)</f>
        <v>#N/A</v>
      </c>
      <c r="F609" s="15"/>
      <c r="G609" s="13"/>
      <c r="H609" s="28"/>
      <c r="I609" s="14"/>
      <c r="J609" s="14"/>
      <c r="K609" s="15"/>
      <c r="L609" s="15"/>
      <c r="M609" s="15"/>
      <c r="N609" s="15"/>
      <c r="O609" s="15"/>
      <c r="P609" s="15"/>
      <c r="Q609" s="15"/>
      <c r="R609" s="10"/>
      <c r="S609" s="10"/>
      <c r="T609" s="17"/>
      <c r="U609" s="18"/>
      <c r="V609" s="19"/>
    </row>
    <row r="610" spans="1:22" ht="16.5" customHeight="1" x14ac:dyDescent="0.25">
      <c r="A610" s="10"/>
      <c r="B610" s="10"/>
      <c r="C610" s="10" t="e">
        <f>VLOOKUP(A610,[1]車輛資料9月更!A:D,4,0)</f>
        <v>#N/A</v>
      </c>
      <c r="D610" s="11" t="e">
        <f>VLOOKUP(A610,[1]車輛資料9月更!A:F,6,0)</f>
        <v>#N/A</v>
      </c>
      <c r="E610" s="10" t="e">
        <f>VLOOKUP(A610,[1]車輛資料9月更!A:B,2,0)</f>
        <v>#N/A</v>
      </c>
      <c r="F610" s="15"/>
      <c r="G610" s="13"/>
      <c r="H610" s="28"/>
      <c r="I610" s="14"/>
      <c r="J610" s="14"/>
      <c r="K610" s="15"/>
      <c r="L610" s="15"/>
      <c r="M610" s="15"/>
      <c r="N610" s="15"/>
      <c r="O610" s="15"/>
      <c r="P610" s="15"/>
      <c r="Q610" s="15"/>
      <c r="R610" s="10"/>
      <c r="S610" s="10"/>
      <c r="T610" s="17"/>
      <c r="U610" s="18"/>
      <c r="V610" s="19"/>
    </row>
    <row r="611" spans="1:22" ht="16.5" customHeight="1" x14ac:dyDescent="0.25">
      <c r="A611" s="10"/>
      <c r="B611" s="10"/>
      <c r="C611" s="10" t="e">
        <f>VLOOKUP(A611,[1]車輛資料9月更!A:D,4,0)</f>
        <v>#N/A</v>
      </c>
      <c r="D611" s="11" t="e">
        <f>VLOOKUP(A611,[1]車輛資料9月更!A:F,6,0)</f>
        <v>#N/A</v>
      </c>
      <c r="E611" s="10" t="e">
        <f>VLOOKUP(A611,[1]車輛資料9月更!A:B,2,0)</f>
        <v>#N/A</v>
      </c>
      <c r="F611" s="15"/>
      <c r="G611" s="13"/>
      <c r="H611" s="28"/>
      <c r="I611" s="14"/>
      <c r="J611" s="14"/>
      <c r="K611" s="15"/>
      <c r="L611" s="15"/>
      <c r="M611" s="15"/>
      <c r="N611" s="15"/>
      <c r="O611" s="15"/>
      <c r="P611" s="15"/>
      <c r="Q611" s="15"/>
      <c r="R611" s="10"/>
      <c r="S611" s="10"/>
      <c r="T611" s="17"/>
      <c r="U611" s="18"/>
      <c r="V611" s="19"/>
    </row>
    <row r="612" spans="1:22" ht="16.5" customHeight="1" x14ac:dyDescent="0.25">
      <c r="A612" s="10"/>
      <c r="B612" s="10"/>
      <c r="C612" s="10" t="e">
        <f>VLOOKUP(A612,[1]車輛資料9月更!A:D,4,0)</f>
        <v>#N/A</v>
      </c>
      <c r="D612" s="11" t="e">
        <f>VLOOKUP(A612,[1]車輛資料9月更!A:F,6,0)</f>
        <v>#N/A</v>
      </c>
      <c r="E612" s="10" t="e">
        <f>VLOOKUP(A612,[1]車輛資料9月更!A:B,2,0)</f>
        <v>#N/A</v>
      </c>
      <c r="F612" s="15"/>
      <c r="G612" s="13"/>
      <c r="H612" s="28"/>
      <c r="I612" s="14"/>
      <c r="J612" s="14"/>
      <c r="K612" s="15"/>
      <c r="L612" s="15"/>
      <c r="M612" s="15"/>
      <c r="N612" s="15"/>
      <c r="O612" s="15"/>
      <c r="P612" s="15"/>
      <c r="Q612" s="15"/>
      <c r="R612" s="10"/>
      <c r="S612" s="10"/>
      <c r="T612" s="17"/>
      <c r="U612" s="18"/>
      <c r="V612" s="19"/>
    </row>
    <row r="613" spans="1:22" ht="16.5" customHeight="1" x14ac:dyDescent="0.25">
      <c r="A613" s="10"/>
      <c r="B613" s="10"/>
      <c r="C613" s="10" t="e">
        <f>VLOOKUP(A613,[1]車輛資料9月更!A:D,4,0)</f>
        <v>#N/A</v>
      </c>
      <c r="D613" s="11" t="e">
        <f>VLOOKUP(A613,[1]車輛資料9月更!A:F,6,0)</f>
        <v>#N/A</v>
      </c>
      <c r="E613" s="10" t="e">
        <f>VLOOKUP(A613,[1]車輛資料9月更!A:B,2,0)</f>
        <v>#N/A</v>
      </c>
      <c r="F613" s="15"/>
      <c r="G613" s="13"/>
      <c r="H613" s="28"/>
      <c r="I613" s="14"/>
      <c r="J613" s="14"/>
      <c r="K613" s="15"/>
      <c r="L613" s="15"/>
      <c r="M613" s="15"/>
      <c r="N613" s="15"/>
      <c r="O613" s="15"/>
      <c r="P613" s="15"/>
      <c r="Q613" s="15"/>
      <c r="R613" s="10"/>
      <c r="S613" s="10"/>
      <c r="T613" s="17"/>
      <c r="U613" s="18"/>
      <c r="V613" s="19"/>
    </row>
    <row r="614" spans="1:22" ht="16.5" customHeight="1" x14ac:dyDescent="0.25">
      <c r="A614" s="10"/>
      <c r="B614" s="10"/>
      <c r="C614" s="10" t="e">
        <f>VLOOKUP(A614,[1]車輛資料9月更!A:D,4,0)</f>
        <v>#N/A</v>
      </c>
      <c r="D614" s="11" t="e">
        <f>VLOOKUP(A614,[1]車輛資料9月更!A:F,6,0)</f>
        <v>#N/A</v>
      </c>
      <c r="E614" s="10" t="e">
        <f>VLOOKUP(A614,[1]車輛資料9月更!A:B,2,0)</f>
        <v>#N/A</v>
      </c>
      <c r="F614" s="15"/>
      <c r="G614" s="13"/>
      <c r="H614" s="28"/>
      <c r="I614" s="14"/>
      <c r="J614" s="14"/>
      <c r="K614" s="15"/>
      <c r="L614" s="15"/>
      <c r="M614" s="15"/>
      <c r="N614" s="15"/>
      <c r="O614" s="15"/>
      <c r="P614" s="15"/>
      <c r="Q614" s="15"/>
      <c r="R614" s="10"/>
      <c r="S614" s="10"/>
      <c r="T614" s="17"/>
      <c r="U614" s="18"/>
      <c r="V614" s="19"/>
    </row>
    <row r="615" spans="1:22" ht="16.5" customHeight="1" x14ac:dyDescent="0.25">
      <c r="A615" s="10"/>
      <c r="B615" s="10"/>
      <c r="C615" s="10" t="e">
        <f>VLOOKUP(A615,[1]車輛資料9月更!A:D,4,0)</f>
        <v>#N/A</v>
      </c>
      <c r="D615" s="11" t="e">
        <f>VLOOKUP(A615,[1]車輛資料9月更!A:F,6,0)</f>
        <v>#N/A</v>
      </c>
      <c r="E615" s="10" t="e">
        <f>VLOOKUP(A615,[1]車輛資料9月更!A:B,2,0)</f>
        <v>#N/A</v>
      </c>
      <c r="F615" s="15"/>
      <c r="G615" s="13"/>
      <c r="H615" s="28"/>
      <c r="I615" s="14"/>
      <c r="J615" s="14"/>
      <c r="K615" s="15"/>
      <c r="L615" s="15"/>
      <c r="M615" s="15"/>
      <c r="N615" s="15"/>
      <c r="O615" s="15"/>
      <c r="P615" s="15"/>
      <c r="Q615" s="15"/>
      <c r="R615" s="10"/>
      <c r="S615" s="10"/>
      <c r="T615" s="17"/>
      <c r="U615" s="18"/>
      <c r="V615" s="19"/>
    </row>
    <row r="616" spans="1:22" ht="16.5" customHeight="1" x14ac:dyDescent="0.25">
      <c r="A616" s="10"/>
      <c r="B616" s="10"/>
      <c r="C616" s="10" t="e">
        <f>VLOOKUP(A616,[1]車輛資料9月更!A:D,4,0)</f>
        <v>#N/A</v>
      </c>
      <c r="D616" s="11" t="e">
        <f>VLOOKUP(A616,[1]車輛資料9月更!A:F,6,0)</f>
        <v>#N/A</v>
      </c>
      <c r="E616" s="10" t="e">
        <f>VLOOKUP(A616,[1]車輛資料9月更!A:B,2,0)</f>
        <v>#N/A</v>
      </c>
      <c r="F616" s="15"/>
      <c r="G616" s="13"/>
      <c r="H616" s="28"/>
      <c r="I616" s="14"/>
      <c r="J616" s="14"/>
      <c r="K616" s="15"/>
      <c r="L616" s="15"/>
      <c r="M616" s="15"/>
      <c r="N616" s="15"/>
      <c r="O616" s="15"/>
      <c r="P616" s="15"/>
      <c r="Q616" s="15"/>
      <c r="R616" s="10"/>
      <c r="S616" s="10"/>
      <c r="T616" s="17"/>
      <c r="U616" s="18"/>
      <c r="V616" s="19"/>
    </row>
    <row r="617" spans="1:22" ht="16.5" customHeight="1" x14ac:dyDescent="0.25">
      <c r="A617" s="10"/>
      <c r="B617" s="10"/>
      <c r="C617" s="10" t="e">
        <f>VLOOKUP(A617,[1]車輛資料9月更!A:D,4,0)</f>
        <v>#N/A</v>
      </c>
      <c r="D617" s="11" t="e">
        <f>VLOOKUP(A617,[1]車輛資料9月更!A:F,6,0)</f>
        <v>#N/A</v>
      </c>
      <c r="E617" s="10" t="e">
        <f>VLOOKUP(A617,[1]車輛資料9月更!A:B,2,0)</f>
        <v>#N/A</v>
      </c>
      <c r="F617" s="15"/>
      <c r="G617" s="13"/>
      <c r="H617" s="28"/>
      <c r="I617" s="14"/>
      <c r="J617" s="14"/>
      <c r="K617" s="15"/>
      <c r="L617" s="15"/>
      <c r="M617" s="15"/>
      <c r="N617" s="15"/>
      <c r="O617" s="15"/>
      <c r="P617" s="15"/>
      <c r="Q617" s="15"/>
      <c r="R617" s="10"/>
      <c r="S617" s="10"/>
      <c r="T617" s="17"/>
      <c r="U617" s="18"/>
      <c r="V617" s="19"/>
    </row>
    <row r="618" spans="1:22" ht="16.5" customHeight="1" x14ac:dyDescent="0.25">
      <c r="A618" s="10"/>
      <c r="B618" s="10"/>
      <c r="C618" s="10" t="e">
        <f>VLOOKUP(A618,[1]車輛資料9月更!A:D,4,0)</f>
        <v>#N/A</v>
      </c>
      <c r="D618" s="11" t="e">
        <f>VLOOKUP(A618,[1]車輛資料9月更!A:F,6,0)</f>
        <v>#N/A</v>
      </c>
      <c r="E618" s="10" t="e">
        <f>VLOOKUP(A618,[1]車輛資料9月更!A:B,2,0)</f>
        <v>#N/A</v>
      </c>
      <c r="F618" s="15"/>
      <c r="G618" s="13"/>
      <c r="H618" s="28"/>
      <c r="I618" s="14"/>
      <c r="J618" s="14"/>
      <c r="K618" s="15"/>
      <c r="L618" s="15"/>
      <c r="M618" s="15"/>
      <c r="N618" s="15"/>
      <c r="O618" s="15"/>
      <c r="P618" s="15"/>
      <c r="Q618" s="15"/>
      <c r="R618" s="10"/>
      <c r="S618" s="10"/>
      <c r="T618" s="17"/>
      <c r="U618" s="18"/>
      <c r="V618" s="19"/>
    </row>
    <row r="619" spans="1:22" ht="16.5" customHeight="1" x14ac:dyDescent="0.25">
      <c r="A619" s="10"/>
      <c r="B619" s="10"/>
      <c r="C619" s="10" t="e">
        <f>VLOOKUP(A619,[1]車輛資料9月更!A:D,4,0)</f>
        <v>#N/A</v>
      </c>
      <c r="D619" s="11" t="e">
        <f>VLOOKUP(A619,[1]車輛資料9月更!A:F,6,0)</f>
        <v>#N/A</v>
      </c>
      <c r="E619" s="10" t="e">
        <f>VLOOKUP(A619,[1]車輛資料9月更!A:B,2,0)</f>
        <v>#N/A</v>
      </c>
      <c r="F619" s="15"/>
      <c r="G619" s="13"/>
      <c r="H619" s="28"/>
      <c r="I619" s="14"/>
      <c r="J619" s="14"/>
      <c r="K619" s="15"/>
      <c r="L619" s="15"/>
      <c r="M619" s="15"/>
      <c r="N619" s="15"/>
      <c r="O619" s="15"/>
      <c r="P619" s="15"/>
      <c r="Q619" s="15"/>
      <c r="R619" s="10"/>
      <c r="S619" s="10"/>
      <c r="T619" s="17"/>
      <c r="U619" s="18"/>
      <c r="V619" s="19"/>
    </row>
    <row r="620" spans="1:22" ht="16.5" customHeight="1" x14ac:dyDescent="0.25">
      <c r="A620" s="10"/>
      <c r="B620" s="10"/>
      <c r="C620" s="10" t="e">
        <f>VLOOKUP(A620,[1]車輛資料9月更!A:D,4,0)</f>
        <v>#N/A</v>
      </c>
      <c r="D620" s="11" t="e">
        <f>VLOOKUP(A620,[1]車輛資料9月更!A:F,6,0)</f>
        <v>#N/A</v>
      </c>
      <c r="E620" s="10" t="e">
        <f>VLOOKUP(A620,[1]車輛資料9月更!A:B,2,0)</f>
        <v>#N/A</v>
      </c>
      <c r="F620" s="15"/>
      <c r="G620" s="13"/>
      <c r="H620" s="28"/>
      <c r="I620" s="14"/>
      <c r="J620" s="14"/>
      <c r="K620" s="15"/>
      <c r="L620" s="15"/>
      <c r="M620" s="15"/>
      <c r="N620" s="15"/>
      <c r="O620" s="15"/>
      <c r="P620" s="15"/>
      <c r="Q620" s="15"/>
      <c r="R620" s="10"/>
      <c r="S620" s="10"/>
      <c r="T620" s="17"/>
      <c r="U620" s="18"/>
      <c r="V620" s="19"/>
    </row>
    <row r="621" spans="1:22" ht="16.5" customHeight="1" x14ac:dyDescent="0.25">
      <c r="A621" s="10"/>
      <c r="B621" s="10"/>
      <c r="C621" s="10" t="e">
        <f>VLOOKUP(A621,[1]車輛資料9月更!A:D,4,0)</f>
        <v>#N/A</v>
      </c>
      <c r="D621" s="11" t="e">
        <f>VLOOKUP(A621,[1]車輛資料9月更!A:F,6,0)</f>
        <v>#N/A</v>
      </c>
      <c r="E621" s="10" t="e">
        <f>VLOOKUP(A621,[1]車輛資料9月更!A:B,2,0)</f>
        <v>#N/A</v>
      </c>
      <c r="F621" s="15"/>
      <c r="G621" s="13"/>
      <c r="H621" s="28"/>
      <c r="I621" s="14"/>
      <c r="J621" s="14"/>
      <c r="K621" s="15"/>
      <c r="L621" s="15"/>
      <c r="M621" s="15"/>
      <c r="N621" s="15"/>
      <c r="O621" s="15"/>
      <c r="P621" s="15"/>
      <c r="Q621" s="15"/>
      <c r="R621" s="10"/>
      <c r="S621" s="10"/>
      <c r="T621" s="17"/>
      <c r="U621" s="18"/>
      <c r="V621" s="19"/>
    </row>
    <row r="622" spans="1:22" ht="16.5" customHeight="1" x14ac:dyDescent="0.25">
      <c r="A622" s="10"/>
      <c r="B622" s="10"/>
      <c r="C622" s="10" t="e">
        <f>VLOOKUP(A622,[1]車輛資料9月更!A:D,4,0)</f>
        <v>#N/A</v>
      </c>
      <c r="D622" s="11" t="e">
        <f>VLOOKUP(A622,[1]車輛資料9月更!A:F,6,0)</f>
        <v>#N/A</v>
      </c>
      <c r="E622" s="10" t="e">
        <f>VLOOKUP(A622,[1]車輛資料9月更!A:B,2,0)</f>
        <v>#N/A</v>
      </c>
      <c r="F622" s="15"/>
      <c r="G622" s="13"/>
      <c r="H622" s="28"/>
      <c r="I622" s="14"/>
      <c r="J622" s="14"/>
      <c r="K622" s="15"/>
      <c r="L622" s="15"/>
      <c r="M622" s="15"/>
      <c r="N622" s="15"/>
      <c r="O622" s="15"/>
      <c r="P622" s="15"/>
      <c r="Q622" s="15"/>
      <c r="R622" s="10"/>
      <c r="S622" s="10"/>
      <c r="T622" s="17"/>
      <c r="U622" s="18"/>
      <c r="V622" s="19"/>
    </row>
    <row r="623" spans="1:22" ht="16.5" customHeight="1" x14ac:dyDescent="0.25">
      <c r="A623" s="10"/>
      <c r="B623" s="10"/>
      <c r="C623" s="10" t="e">
        <f>VLOOKUP(A623,[1]車輛資料9月更!A:D,4,0)</f>
        <v>#N/A</v>
      </c>
      <c r="D623" s="11" t="e">
        <f>VLOOKUP(A623,[1]車輛資料9月更!A:F,6,0)</f>
        <v>#N/A</v>
      </c>
      <c r="E623" s="10" t="e">
        <f>VLOOKUP(A623,[1]車輛資料9月更!A:B,2,0)</f>
        <v>#N/A</v>
      </c>
      <c r="F623" s="15"/>
      <c r="G623" s="13"/>
      <c r="H623" s="28"/>
      <c r="I623" s="14"/>
      <c r="J623" s="14"/>
      <c r="K623" s="15"/>
      <c r="L623" s="15"/>
      <c r="M623" s="15"/>
      <c r="N623" s="15"/>
      <c r="O623" s="15"/>
      <c r="P623" s="15"/>
      <c r="Q623" s="15"/>
      <c r="R623" s="10"/>
      <c r="S623" s="10"/>
      <c r="T623" s="17"/>
      <c r="U623" s="18"/>
      <c r="V623" s="19"/>
    </row>
    <row r="624" spans="1:22" ht="16.5" customHeight="1" x14ac:dyDescent="0.25">
      <c r="A624" s="10"/>
      <c r="B624" s="10"/>
      <c r="C624" s="10" t="e">
        <f>VLOOKUP(A624,[1]車輛資料9月更!A:D,4,0)</f>
        <v>#N/A</v>
      </c>
      <c r="D624" s="11" t="e">
        <f>VLOOKUP(A624,[1]車輛資料9月更!A:F,6,0)</f>
        <v>#N/A</v>
      </c>
      <c r="E624" s="10" t="e">
        <f>VLOOKUP(A624,[1]車輛資料9月更!A:B,2,0)</f>
        <v>#N/A</v>
      </c>
      <c r="F624" s="15"/>
      <c r="G624" s="13"/>
      <c r="H624" s="28"/>
      <c r="I624" s="14"/>
      <c r="J624" s="14"/>
      <c r="K624" s="15"/>
      <c r="L624" s="15"/>
      <c r="M624" s="15"/>
      <c r="N624" s="15"/>
      <c r="O624" s="15"/>
      <c r="P624" s="15"/>
      <c r="Q624" s="15"/>
      <c r="R624" s="10"/>
      <c r="S624" s="10"/>
      <c r="T624" s="17"/>
      <c r="U624" s="18"/>
      <c r="V624" s="19"/>
    </row>
    <row r="625" spans="1:22" ht="16.5" customHeight="1" x14ac:dyDescent="0.25">
      <c r="A625" s="10"/>
      <c r="B625" s="10"/>
      <c r="C625" s="10" t="e">
        <f>VLOOKUP(A625,[1]車輛資料9月更!A:D,4,0)</f>
        <v>#N/A</v>
      </c>
      <c r="D625" s="11" t="e">
        <f>VLOOKUP(A625,[1]車輛資料9月更!A:F,6,0)</f>
        <v>#N/A</v>
      </c>
      <c r="E625" s="10" t="e">
        <f>VLOOKUP(A625,[1]車輛資料9月更!A:B,2,0)</f>
        <v>#N/A</v>
      </c>
      <c r="F625" s="15"/>
      <c r="G625" s="13"/>
      <c r="H625" s="28"/>
      <c r="I625" s="14"/>
      <c r="J625" s="14"/>
      <c r="K625" s="15"/>
      <c r="L625" s="15"/>
      <c r="M625" s="15"/>
      <c r="N625" s="15"/>
      <c r="O625" s="15"/>
      <c r="P625" s="15"/>
      <c r="Q625" s="15"/>
      <c r="R625" s="10"/>
      <c r="S625" s="10"/>
      <c r="T625" s="17"/>
      <c r="U625" s="18"/>
      <c r="V625" s="19"/>
    </row>
    <row r="626" spans="1:22" ht="16.5" customHeight="1" x14ac:dyDescent="0.25">
      <c r="A626" s="10"/>
      <c r="B626" s="10"/>
      <c r="C626" s="10" t="e">
        <f>VLOOKUP(A626,[1]車輛資料9月更!A:D,4,0)</f>
        <v>#N/A</v>
      </c>
      <c r="D626" s="11" t="e">
        <f>VLOOKUP(A626,[1]車輛資料9月更!A:F,6,0)</f>
        <v>#N/A</v>
      </c>
      <c r="E626" s="10" t="e">
        <f>VLOOKUP(A626,[1]車輛資料9月更!A:B,2,0)</f>
        <v>#N/A</v>
      </c>
      <c r="F626" s="15"/>
      <c r="G626" s="13"/>
      <c r="H626" s="28"/>
      <c r="I626" s="14"/>
      <c r="J626" s="14"/>
      <c r="K626" s="15"/>
      <c r="L626" s="15"/>
      <c r="M626" s="15"/>
      <c r="N626" s="15"/>
      <c r="O626" s="15"/>
      <c r="P626" s="15"/>
      <c r="Q626" s="15"/>
      <c r="R626" s="10"/>
      <c r="S626" s="10"/>
      <c r="T626" s="17"/>
      <c r="U626" s="18"/>
      <c r="V626" s="19"/>
    </row>
    <row r="627" spans="1:22" ht="16.5" customHeight="1" x14ac:dyDescent="0.25">
      <c r="A627" s="10"/>
      <c r="B627" s="10"/>
      <c r="C627" s="10" t="e">
        <f>VLOOKUP(A627,[1]車輛資料9月更!A:D,4,0)</f>
        <v>#N/A</v>
      </c>
      <c r="D627" s="11" t="e">
        <f>VLOOKUP(A627,[1]車輛資料9月更!A:F,6,0)</f>
        <v>#N/A</v>
      </c>
      <c r="E627" s="10" t="e">
        <f>VLOOKUP(A627,[1]車輛資料9月更!A:B,2,0)</f>
        <v>#N/A</v>
      </c>
      <c r="F627" s="15"/>
      <c r="G627" s="13"/>
      <c r="H627" s="28"/>
      <c r="I627" s="14"/>
      <c r="J627" s="14"/>
      <c r="K627" s="15"/>
      <c r="L627" s="15"/>
      <c r="M627" s="15"/>
      <c r="N627" s="15"/>
      <c r="O627" s="15"/>
      <c r="P627" s="15"/>
      <c r="Q627" s="15"/>
      <c r="R627" s="10"/>
      <c r="S627" s="10"/>
      <c r="T627" s="17"/>
      <c r="U627" s="18"/>
      <c r="V627" s="19"/>
    </row>
    <row r="628" spans="1:22" ht="16.5" customHeight="1" x14ac:dyDescent="0.25">
      <c r="A628" s="10"/>
      <c r="B628" s="10"/>
      <c r="C628" s="10" t="e">
        <f>VLOOKUP(A628,[1]車輛資料9月更!A:D,4,0)</f>
        <v>#N/A</v>
      </c>
      <c r="D628" s="11" t="e">
        <f>VLOOKUP(A628,[1]車輛資料9月更!A:F,6,0)</f>
        <v>#N/A</v>
      </c>
      <c r="E628" s="10" t="e">
        <f>VLOOKUP(A628,[1]車輛資料9月更!A:B,2,0)</f>
        <v>#N/A</v>
      </c>
      <c r="F628" s="15"/>
      <c r="G628" s="13"/>
      <c r="H628" s="28"/>
      <c r="I628" s="14"/>
      <c r="J628" s="14"/>
      <c r="K628" s="15"/>
      <c r="L628" s="15"/>
      <c r="M628" s="15"/>
      <c r="N628" s="15"/>
      <c r="O628" s="15"/>
      <c r="P628" s="15"/>
      <c r="Q628" s="15"/>
      <c r="R628" s="10"/>
      <c r="S628" s="10"/>
      <c r="T628" s="17"/>
      <c r="U628" s="18"/>
      <c r="V628" s="19"/>
    </row>
    <row r="629" spans="1:22" ht="16.5" customHeight="1" x14ac:dyDescent="0.25">
      <c r="A629" s="10"/>
      <c r="B629" s="10"/>
      <c r="C629" s="10" t="e">
        <f>VLOOKUP(A629,[1]車輛資料9月更!A:D,4,0)</f>
        <v>#N/A</v>
      </c>
      <c r="D629" s="11" t="e">
        <f>VLOOKUP(A629,[1]車輛資料9月更!A:F,6,0)</f>
        <v>#N/A</v>
      </c>
      <c r="E629" s="10" t="e">
        <f>VLOOKUP(A629,[1]車輛資料9月更!A:B,2,0)</f>
        <v>#N/A</v>
      </c>
      <c r="F629" s="15"/>
      <c r="G629" s="13"/>
      <c r="H629" s="28"/>
      <c r="I629" s="14"/>
      <c r="J629" s="14"/>
      <c r="K629" s="15"/>
      <c r="L629" s="15"/>
      <c r="M629" s="15"/>
      <c r="N629" s="15"/>
      <c r="O629" s="15"/>
      <c r="P629" s="15"/>
      <c r="Q629" s="15"/>
      <c r="R629" s="10"/>
      <c r="S629" s="10"/>
      <c r="T629" s="17"/>
      <c r="U629" s="18"/>
      <c r="V629" s="19"/>
    </row>
    <row r="630" spans="1:22" ht="16.5" customHeight="1" x14ac:dyDescent="0.25">
      <c r="A630" s="10"/>
      <c r="B630" s="10"/>
      <c r="C630" s="10" t="e">
        <f>VLOOKUP(A630,[1]車輛資料9月更!A:D,4,0)</f>
        <v>#N/A</v>
      </c>
      <c r="D630" s="11" t="e">
        <f>VLOOKUP(A630,[1]車輛資料9月更!A:F,6,0)</f>
        <v>#N/A</v>
      </c>
      <c r="E630" s="10" t="e">
        <f>VLOOKUP(A630,[1]車輛資料9月更!A:B,2,0)</f>
        <v>#N/A</v>
      </c>
      <c r="F630" s="15"/>
      <c r="G630" s="13"/>
      <c r="H630" s="28"/>
      <c r="I630" s="14"/>
      <c r="J630" s="14"/>
      <c r="K630" s="15"/>
      <c r="L630" s="15"/>
      <c r="M630" s="15"/>
      <c r="N630" s="15"/>
      <c r="O630" s="15"/>
      <c r="P630" s="15"/>
      <c r="Q630" s="15"/>
      <c r="R630" s="10"/>
      <c r="S630" s="10"/>
      <c r="T630" s="17"/>
      <c r="U630" s="18"/>
      <c r="V630" s="19"/>
    </row>
    <row r="631" spans="1:22" ht="16.5" customHeight="1" x14ac:dyDescent="0.25">
      <c r="A631" s="10"/>
      <c r="B631" s="10"/>
      <c r="C631" s="10" t="e">
        <f>VLOOKUP(A631,[1]車輛資料9月更!A:D,4,0)</f>
        <v>#N/A</v>
      </c>
      <c r="D631" s="11" t="e">
        <f>VLOOKUP(A631,[1]車輛資料9月更!A:F,6,0)</f>
        <v>#N/A</v>
      </c>
      <c r="E631" s="10" t="e">
        <f>VLOOKUP(A631,[1]車輛資料9月更!A:B,2,0)</f>
        <v>#N/A</v>
      </c>
      <c r="F631" s="15"/>
      <c r="G631" s="13"/>
      <c r="H631" s="28"/>
      <c r="I631" s="14"/>
      <c r="J631" s="14"/>
      <c r="K631" s="15"/>
      <c r="L631" s="15"/>
      <c r="M631" s="15"/>
      <c r="N631" s="15"/>
      <c r="O631" s="15"/>
      <c r="P631" s="15"/>
      <c r="Q631" s="15"/>
      <c r="R631" s="10"/>
      <c r="S631" s="10"/>
      <c r="T631" s="17"/>
      <c r="U631" s="18"/>
      <c r="V631" s="19"/>
    </row>
    <row r="632" spans="1:22" ht="16.5" customHeight="1" x14ac:dyDescent="0.25">
      <c r="A632" s="10"/>
      <c r="B632" s="10"/>
      <c r="C632" s="10" t="e">
        <f>VLOOKUP(A632,[1]車輛資料9月更!A:D,4,0)</f>
        <v>#N/A</v>
      </c>
      <c r="D632" s="11" t="e">
        <f>VLOOKUP(A632,[1]車輛資料9月更!A:F,6,0)</f>
        <v>#N/A</v>
      </c>
      <c r="E632" s="10" t="e">
        <f>VLOOKUP(A632,[1]車輛資料9月更!A:B,2,0)</f>
        <v>#N/A</v>
      </c>
      <c r="F632" s="15"/>
      <c r="G632" s="13"/>
      <c r="H632" s="28"/>
      <c r="I632" s="14"/>
      <c r="J632" s="14"/>
      <c r="K632" s="15"/>
      <c r="L632" s="15"/>
      <c r="M632" s="15"/>
      <c r="N632" s="15"/>
      <c r="O632" s="15"/>
      <c r="P632" s="15"/>
      <c r="Q632" s="15"/>
      <c r="R632" s="10"/>
      <c r="S632" s="10"/>
      <c r="T632" s="17"/>
      <c r="U632" s="18"/>
      <c r="V632" s="19"/>
    </row>
    <row r="633" spans="1:22" ht="16.5" customHeight="1" x14ac:dyDescent="0.25">
      <c r="A633" s="10"/>
      <c r="B633" s="10"/>
      <c r="C633" s="10" t="e">
        <f>VLOOKUP(A633,[1]車輛資料9月更!A:D,4,0)</f>
        <v>#N/A</v>
      </c>
      <c r="D633" s="11" t="e">
        <f>VLOOKUP(A633,[1]車輛資料9月更!A:F,6,0)</f>
        <v>#N/A</v>
      </c>
      <c r="E633" s="10" t="e">
        <f>VLOOKUP(A633,[1]車輛資料9月更!A:B,2,0)</f>
        <v>#N/A</v>
      </c>
      <c r="F633" s="15"/>
      <c r="G633" s="13"/>
      <c r="H633" s="28"/>
      <c r="I633" s="14"/>
      <c r="J633" s="14"/>
      <c r="K633" s="15"/>
      <c r="L633" s="15"/>
      <c r="M633" s="15"/>
      <c r="N633" s="15"/>
      <c r="O633" s="15"/>
      <c r="P633" s="15"/>
      <c r="Q633" s="15"/>
      <c r="R633" s="10"/>
      <c r="S633" s="10"/>
      <c r="T633" s="17"/>
      <c r="U633" s="18"/>
      <c r="V633" s="19"/>
    </row>
    <row r="634" spans="1:22" ht="16.5" customHeight="1" x14ac:dyDescent="0.25">
      <c r="A634" s="10"/>
      <c r="B634" s="10"/>
      <c r="C634" s="10" t="e">
        <f>VLOOKUP(A634,[1]車輛資料9月更!A:D,4,0)</f>
        <v>#N/A</v>
      </c>
      <c r="D634" s="11" t="e">
        <f>VLOOKUP(A634,[1]車輛資料9月更!A:F,6,0)</f>
        <v>#N/A</v>
      </c>
      <c r="E634" s="10" t="e">
        <f>VLOOKUP(A634,[1]車輛資料9月更!A:B,2,0)</f>
        <v>#N/A</v>
      </c>
      <c r="F634" s="15"/>
      <c r="G634" s="13"/>
      <c r="H634" s="28"/>
      <c r="I634" s="14"/>
      <c r="J634" s="14"/>
      <c r="K634" s="15"/>
      <c r="L634" s="15"/>
      <c r="M634" s="15"/>
      <c r="N634" s="15"/>
      <c r="O634" s="15"/>
      <c r="P634" s="15"/>
      <c r="Q634" s="15"/>
      <c r="R634" s="10"/>
      <c r="S634" s="10"/>
      <c r="T634" s="17"/>
      <c r="U634" s="18"/>
      <c r="V634" s="19"/>
    </row>
    <row r="635" spans="1:22" ht="16.5" customHeight="1" x14ac:dyDescent="0.25">
      <c r="A635" s="10"/>
      <c r="B635" s="10"/>
      <c r="C635" s="10" t="e">
        <f>VLOOKUP(A635,[1]車輛資料9月更!A:D,4,0)</f>
        <v>#N/A</v>
      </c>
      <c r="D635" s="11" t="e">
        <f>VLOOKUP(A635,[1]車輛資料9月更!A:F,6,0)</f>
        <v>#N/A</v>
      </c>
      <c r="E635" s="10" t="e">
        <f>VLOOKUP(A635,[1]車輛資料9月更!A:B,2,0)</f>
        <v>#N/A</v>
      </c>
      <c r="F635" s="15"/>
      <c r="G635" s="13"/>
      <c r="H635" s="28"/>
      <c r="I635" s="14"/>
      <c r="J635" s="14"/>
      <c r="K635" s="15"/>
      <c r="L635" s="15"/>
      <c r="M635" s="15"/>
      <c r="N635" s="15"/>
      <c r="O635" s="15"/>
      <c r="P635" s="15"/>
      <c r="Q635" s="15"/>
      <c r="R635" s="10"/>
      <c r="S635" s="10"/>
      <c r="T635" s="17"/>
      <c r="U635" s="18"/>
      <c r="V635" s="19"/>
    </row>
    <row r="636" spans="1:22" ht="16.5" customHeight="1" x14ac:dyDescent="0.25">
      <c r="A636" s="10"/>
      <c r="B636" s="10"/>
      <c r="C636" s="10" t="e">
        <f>VLOOKUP(A636,[1]車輛資料9月更!A:D,4,0)</f>
        <v>#N/A</v>
      </c>
      <c r="D636" s="11" t="e">
        <f>VLOOKUP(A636,[1]車輛資料9月更!A:F,6,0)</f>
        <v>#N/A</v>
      </c>
      <c r="E636" s="10" t="e">
        <f>VLOOKUP(A636,[1]車輛資料9月更!A:B,2,0)</f>
        <v>#N/A</v>
      </c>
      <c r="F636" s="15"/>
      <c r="G636" s="13"/>
      <c r="H636" s="28"/>
      <c r="I636" s="14"/>
      <c r="J636" s="14"/>
      <c r="K636" s="15"/>
      <c r="L636" s="15"/>
      <c r="M636" s="15"/>
      <c r="N636" s="15"/>
      <c r="O636" s="15"/>
      <c r="P636" s="15"/>
      <c r="Q636" s="15"/>
      <c r="R636" s="10"/>
      <c r="S636" s="10"/>
      <c r="T636" s="17"/>
      <c r="U636" s="18"/>
      <c r="V636" s="19"/>
    </row>
    <row r="637" spans="1:22" ht="16.5" customHeight="1" x14ac:dyDescent="0.25">
      <c r="A637" s="10"/>
      <c r="B637" s="10"/>
      <c r="C637" s="10" t="e">
        <f>VLOOKUP(A637,[1]車輛資料9月更!A:D,4,0)</f>
        <v>#N/A</v>
      </c>
      <c r="D637" s="11" t="e">
        <f>VLOOKUP(A637,[1]車輛資料9月更!A:F,6,0)</f>
        <v>#N/A</v>
      </c>
      <c r="E637" s="10" t="e">
        <f>VLOOKUP(A637,[1]車輛資料9月更!A:B,2,0)</f>
        <v>#N/A</v>
      </c>
      <c r="F637" s="15"/>
      <c r="G637" s="13"/>
      <c r="H637" s="28"/>
      <c r="I637" s="14"/>
      <c r="J637" s="14"/>
      <c r="K637" s="15"/>
      <c r="L637" s="15"/>
      <c r="M637" s="15"/>
      <c r="N637" s="15"/>
      <c r="O637" s="15"/>
      <c r="P637" s="15"/>
      <c r="Q637" s="15"/>
      <c r="R637" s="10"/>
      <c r="S637" s="10"/>
      <c r="T637" s="17"/>
      <c r="U637" s="18"/>
      <c r="V637" s="19"/>
    </row>
    <row r="638" spans="1:22" ht="16.5" customHeight="1" x14ac:dyDescent="0.25">
      <c r="A638" s="10"/>
      <c r="B638" s="10"/>
      <c r="C638" s="10" t="e">
        <f>VLOOKUP(A638,[1]車輛資料9月更!A:D,4,0)</f>
        <v>#N/A</v>
      </c>
      <c r="D638" s="11" t="e">
        <f>VLOOKUP(A638,[1]車輛資料9月更!A:F,6,0)</f>
        <v>#N/A</v>
      </c>
      <c r="E638" s="10" t="e">
        <f>VLOOKUP(A638,[1]車輛資料9月更!A:B,2,0)</f>
        <v>#N/A</v>
      </c>
      <c r="F638" s="15"/>
      <c r="G638" s="13"/>
      <c r="H638" s="28"/>
      <c r="I638" s="14"/>
      <c r="J638" s="14"/>
      <c r="K638" s="15"/>
      <c r="L638" s="15"/>
      <c r="M638" s="15"/>
      <c r="N638" s="15"/>
      <c r="O638" s="15"/>
      <c r="P638" s="15"/>
      <c r="Q638" s="15"/>
      <c r="R638" s="10"/>
      <c r="S638" s="10"/>
      <c r="T638" s="17"/>
      <c r="U638" s="18"/>
      <c r="V638" s="19"/>
    </row>
    <row r="639" spans="1:22" ht="16.5" customHeight="1" x14ac:dyDescent="0.25">
      <c r="A639" s="10"/>
      <c r="B639" s="10"/>
      <c r="C639" s="10" t="e">
        <f>VLOOKUP(A639,[1]車輛資料9月更!A:D,4,0)</f>
        <v>#N/A</v>
      </c>
      <c r="D639" s="11" t="e">
        <f>VLOOKUP(A639,[1]車輛資料9月更!A:F,6,0)</f>
        <v>#N/A</v>
      </c>
      <c r="E639" s="10" t="e">
        <f>VLOOKUP(A639,[1]車輛資料9月更!A:B,2,0)</f>
        <v>#N/A</v>
      </c>
      <c r="F639" s="15"/>
      <c r="G639" s="13"/>
      <c r="H639" s="28"/>
      <c r="I639" s="14"/>
      <c r="J639" s="14"/>
      <c r="K639" s="15"/>
      <c r="L639" s="15"/>
      <c r="M639" s="15"/>
      <c r="N639" s="15"/>
      <c r="O639" s="15"/>
      <c r="P639" s="15"/>
      <c r="Q639" s="15"/>
      <c r="R639" s="10"/>
      <c r="S639" s="10"/>
      <c r="T639" s="17"/>
      <c r="U639" s="18"/>
      <c r="V639" s="19"/>
    </row>
    <row r="640" spans="1:22" ht="16.5" customHeight="1" x14ac:dyDescent="0.25">
      <c r="A640" s="10"/>
      <c r="B640" s="10"/>
      <c r="C640" s="10" t="e">
        <f>VLOOKUP(A640,[1]車輛資料9月更!A:D,4,0)</f>
        <v>#N/A</v>
      </c>
      <c r="D640" s="11" t="e">
        <f>VLOOKUP(A640,[1]車輛資料9月更!A:F,6,0)</f>
        <v>#N/A</v>
      </c>
      <c r="E640" s="10" t="e">
        <f>VLOOKUP(A640,[1]車輛資料9月更!A:B,2,0)</f>
        <v>#N/A</v>
      </c>
      <c r="F640" s="15"/>
      <c r="G640" s="13"/>
      <c r="H640" s="28"/>
      <c r="I640" s="14"/>
      <c r="J640" s="14"/>
      <c r="K640" s="15"/>
      <c r="L640" s="15"/>
      <c r="M640" s="15"/>
      <c r="N640" s="15"/>
      <c r="O640" s="15"/>
      <c r="P640" s="15"/>
      <c r="Q640" s="15"/>
      <c r="R640" s="10"/>
      <c r="S640" s="10"/>
      <c r="T640" s="17"/>
      <c r="U640" s="18"/>
      <c r="V640" s="19"/>
    </row>
    <row r="641" spans="1:22" ht="16.5" customHeight="1" x14ac:dyDescent="0.25">
      <c r="A641" s="10"/>
      <c r="B641" s="10"/>
      <c r="C641" s="10" t="e">
        <f>VLOOKUP(A641,[1]車輛資料9月更!A:D,4,0)</f>
        <v>#N/A</v>
      </c>
      <c r="D641" s="11" t="e">
        <f>VLOOKUP(A641,[1]車輛資料9月更!A:F,6,0)</f>
        <v>#N/A</v>
      </c>
      <c r="E641" s="10" t="e">
        <f>VLOOKUP(A641,[1]車輛資料9月更!A:B,2,0)</f>
        <v>#N/A</v>
      </c>
      <c r="F641" s="15"/>
      <c r="G641" s="13"/>
      <c r="H641" s="28"/>
      <c r="I641" s="14"/>
      <c r="J641" s="14"/>
      <c r="K641" s="15"/>
      <c r="L641" s="15"/>
      <c r="M641" s="15"/>
      <c r="N641" s="15"/>
      <c r="O641" s="15"/>
      <c r="P641" s="15"/>
      <c r="Q641" s="15"/>
      <c r="R641" s="10"/>
      <c r="S641" s="10"/>
      <c r="T641" s="17"/>
      <c r="U641" s="18"/>
      <c r="V641" s="19"/>
    </row>
    <row r="642" spans="1:22" ht="16.5" customHeight="1" x14ac:dyDescent="0.25">
      <c r="A642" s="10"/>
      <c r="B642" s="10"/>
      <c r="C642" s="10" t="e">
        <f>VLOOKUP(A642,[1]車輛資料9月更!A:D,4,0)</f>
        <v>#N/A</v>
      </c>
      <c r="D642" s="11" t="e">
        <f>VLOOKUP(A642,[1]車輛資料9月更!A:F,6,0)</f>
        <v>#N/A</v>
      </c>
      <c r="E642" s="10" t="e">
        <f>VLOOKUP(A642,[1]車輛資料9月更!A:B,2,0)</f>
        <v>#N/A</v>
      </c>
      <c r="F642" s="15"/>
      <c r="G642" s="13"/>
      <c r="H642" s="28"/>
      <c r="I642" s="14"/>
      <c r="J642" s="14"/>
      <c r="K642" s="15"/>
      <c r="L642" s="15"/>
      <c r="M642" s="15"/>
      <c r="N642" s="15"/>
      <c r="O642" s="15"/>
      <c r="P642" s="15"/>
      <c r="Q642" s="15"/>
      <c r="R642" s="10"/>
      <c r="S642" s="10"/>
      <c r="T642" s="17"/>
      <c r="U642" s="18"/>
      <c r="V642" s="19"/>
    </row>
    <row r="643" spans="1:22" ht="16.5" customHeight="1" x14ac:dyDescent="0.25">
      <c r="A643" s="10"/>
      <c r="B643" s="10"/>
      <c r="C643" s="10" t="e">
        <f>VLOOKUP(A643,[1]車輛資料9月更!A:D,4,0)</f>
        <v>#N/A</v>
      </c>
      <c r="D643" s="11" t="e">
        <f>VLOOKUP(A643,[1]車輛資料9月更!A:F,6,0)</f>
        <v>#N/A</v>
      </c>
      <c r="E643" s="10" t="e">
        <f>VLOOKUP(A643,[1]車輛資料9月更!A:B,2,0)</f>
        <v>#N/A</v>
      </c>
      <c r="F643" s="15"/>
      <c r="G643" s="13"/>
      <c r="H643" s="28"/>
      <c r="I643" s="14"/>
      <c r="J643" s="14"/>
      <c r="K643" s="15"/>
      <c r="L643" s="15"/>
      <c r="M643" s="15"/>
      <c r="N643" s="15"/>
      <c r="O643" s="15"/>
      <c r="P643" s="15"/>
      <c r="Q643" s="15"/>
      <c r="R643" s="10"/>
      <c r="S643" s="10"/>
      <c r="T643" s="17"/>
      <c r="U643" s="18"/>
      <c r="V643" s="19"/>
    </row>
    <row r="644" spans="1:22" ht="16.5" customHeight="1" x14ac:dyDescent="0.25">
      <c r="A644" s="10"/>
      <c r="B644" s="10"/>
      <c r="C644" s="10" t="e">
        <f>VLOOKUP(A644,[1]車輛資料9月更!A:D,4,0)</f>
        <v>#N/A</v>
      </c>
      <c r="D644" s="11" t="e">
        <f>VLOOKUP(A644,[1]車輛資料9月更!A:F,6,0)</f>
        <v>#N/A</v>
      </c>
      <c r="E644" s="10" t="e">
        <f>VLOOKUP(A644,[1]車輛資料9月更!A:B,2,0)</f>
        <v>#N/A</v>
      </c>
      <c r="F644" s="15"/>
      <c r="G644" s="13"/>
      <c r="H644" s="28"/>
      <c r="I644" s="14"/>
      <c r="J644" s="14"/>
      <c r="K644" s="15"/>
      <c r="L644" s="15"/>
      <c r="M644" s="15"/>
      <c r="N644" s="15"/>
      <c r="O644" s="15"/>
      <c r="P644" s="15"/>
      <c r="Q644" s="15"/>
      <c r="R644" s="10"/>
      <c r="S644" s="10"/>
      <c r="T644" s="17"/>
      <c r="U644" s="18"/>
      <c r="V644" s="19"/>
    </row>
    <row r="645" spans="1:22" ht="16.5" customHeight="1" x14ac:dyDescent="0.25">
      <c r="A645" s="10"/>
      <c r="B645" s="10"/>
      <c r="C645" s="10" t="e">
        <f>VLOOKUP(A645,[1]車輛資料9月更!A:D,4,0)</f>
        <v>#N/A</v>
      </c>
      <c r="D645" s="11" t="e">
        <f>VLOOKUP(A645,[1]車輛資料9月更!A:F,6,0)</f>
        <v>#N/A</v>
      </c>
      <c r="E645" s="10" t="e">
        <f>VLOOKUP(A645,[1]車輛資料9月更!A:B,2,0)</f>
        <v>#N/A</v>
      </c>
      <c r="F645" s="15"/>
      <c r="G645" s="13"/>
      <c r="H645" s="28"/>
      <c r="I645" s="14"/>
      <c r="J645" s="14"/>
      <c r="K645" s="15"/>
      <c r="L645" s="15"/>
      <c r="M645" s="15"/>
      <c r="N645" s="15"/>
      <c r="O645" s="15"/>
      <c r="P645" s="15"/>
      <c r="Q645" s="15"/>
      <c r="R645" s="10"/>
      <c r="S645" s="10"/>
      <c r="T645" s="17"/>
      <c r="U645" s="18"/>
      <c r="V645" s="19"/>
    </row>
    <row r="646" spans="1:22" ht="16.5" customHeight="1" x14ac:dyDescent="0.25">
      <c r="A646" s="10"/>
      <c r="B646" s="10"/>
      <c r="C646" s="10" t="e">
        <f>VLOOKUP(A646,[1]車輛資料9月更!A:D,4,0)</f>
        <v>#N/A</v>
      </c>
      <c r="D646" s="11" t="e">
        <f>VLOOKUP(A646,[1]車輛資料9月更!A:F,6,0)</f>
        <v>#N/A</v>
      </c>
      <c r="E646" s="10" t="e">
        <f>VLOOKUP(A646,[1]車輛資料9月更!A:B,2,0)</f>
        <v>#N/A</v>
      </c>
      <c r="F646" s="15"/>
      <c r="G646" s="13"/>
      <c r="H646" s="28"/>
      <c r="I646" s="14"/>
      <c r="J646" s="14"/>
      <c r="K646" s="15"/>
      <c r="L646" s="15"/>
      <c r="M646" s="15"/>
      <c r="N646" s="15"/>
      <c r="O646" s="15"/>
      <c r="P646" s="15"/>
      <c r="Q646" s="15"/>
      <c r="R646" s="10"/>
      <c r="S646" s="10"/>
      <c r="T646" s="17"/>
      <c r="U646" s="18"/>
      <c r="V646" s="19"/>
    </row>
    <row r="647" spans="1:22" ht="16.5" customHeight="1" x14ac:dyDescent="0.25">
      <c r="A647" s="10"/>
      <c r="B647" s="10"/>
      <c r="C647" s="10" t="e">
        <f>VLOOKUP(A647,[1]車輛資料9月更!A:D,4,0)</f>
        <v>#N/A</v>
      </c>
      <c r="D647" s="11" t="e">
        <f>VLOOKUP(A647,[1]車輛資料9月更!A:F,6,0)</f>
        <v>#N/A</v>
      </c>
      <c r="E647" s="10" t="e">
        <f>VLOOKUP(A647,[1]車輛資料9月更!A:B,2,0)</f>
        <v>#N/A</v>
      </c>
      <c r="F647" s="15"/>
      <c r="G647" s="13"/>
      <c r="H647" s="28"/>
      <c r="I647" s="14"/>
      <c r="J647" s="14"/>
      <c r="K647" s="15"/>
      <c r="L647" s="15"/>
      <c r="M647" s="15"/>
      <c r="N647" s="15"/>
      <c r="O647" s="15"/>
      <c r="P647" s="15"/>
      <c r="Q647" s="15"/>
      <c r="R647" s="10"/>
      <c r="S647" s="10"/>
      <c r="T647" s="17"/>
      <c r="U647" s="18"/>
      <c r="V647" s="19"/>
    </row>
    <row r="648" spans="1:22" ht="16.5" customHeight="1" x14ac:dyDescent="0.25">
      <c r="A648" s="10"/>
      <c r="B648" s="10"/>
      <c r="C648" s="10" t="e">
        <f>VLOOKUP(A648,[1]車輛資料9月更!A:D,4,0)</f>
        <v>#N/A</v>
      </c>
      <c r="D648" s="11" t="e">
        <f>VLOOKUP(A648,[1]車輛資料9月更!A:F,6,0)</f>
        <v>#N/A</v>
      </c>
      <c r="E648" s="10" t="e">
        <f>VLOOKUP(A648,[1]車輛資料9月更!A:B,2,0)</f>
        <v>#N/A</v>
      </c>
      <c r="F648" s="15"/>
      <c r="G648" s="13"/>
      <c r="H648" s="28"/>
      <c r="I648" s="14"/>
      <c r="J648" s="14"/>
      <c r="K648" s="15"/>
      <c r="L648" s="15"/>
      <c r="M648" s="15"/>
      <c r="N648" s="15"/>
      <c r="O648" s="15"/>
      <c r="P648" s="15"/>
      <c r="Q648" s="15"/>
      <c r="R648" s="10"/>
      <c r="S648" s="10"/>
      <c r="T648" s="17"/>
      <c r="U648" s="18"/>
      <c r="V648" s="19"/>
    </row>
    <row r="649" spans="1:22" ht="16.5" customHeight="1" x14ac:dyDescent="0.25">
      <c r="A649" s="10"/>
      <c r="B649" s="10"/>
      <c r="C649" s="10" t="e">
        <f>VLOOKUP(A649,[1]車輛資料9月更!A:D,4,0)</f>
        <v>#N/A</v>
      </c>
      <c r="D649" s="11" t="e">
        <f>VLOOKUP(A649,[1]車輛資料9月更!A:F,6,0)</f>
        <v>#N/A</v>
      </c>
      <c r="E649" s="10" t="e">
        <f>VLOOKUP(A649,[1]車輛資料9月更!A:B,2,0)</f>
        <v>#N/A</v>
      </c>
      <c r="F649" s="15"/>
      <c r="G649" s="13"/>
      <c r="H649" s="28"/>
      <c r="I649" s="14"/>
      <c r="J649" s="14"/>
      <c r="K649" s="15"/>
      <c r="L649" s="15"/>
      <c r="M649" s="15"/>
      <c r="N649" s="15"/>
      <c r="O649" s="15"/>
      <c r="P649" s="15"/>
      <c r="Q649" s="15"/>
      <c r="R649" s="10"/>
      <c r="S649" s="10"/>
      <c r="T649" s="17"/>
      <c r="U649" s="18"/>
      <c r="V649" s="19"/>
    </row>
    <row r="650" spans="1:22" ht="16.5" customHeight="1" x14ac:dyDescent="0.25">
      <c r="A650" s="10"/>
      <c r="B650" s="10"/>
      <c r="C650" s="10" t="e">
        <f>VLOOKUP(A650,[1]車輛資料9月更!A:D,4,0)</f>
        <v>#N/A</v>
      </c>
      <c r="D650" s="11" t="e">
        <f>VLOOKUP(A650,[1]車輛資料9月更!A:F,6,0)</f>
        <v>#N/A</v>
      </c>
      <c r="E650" s="10" t="e">
        <f>VLOOKUP(A650,[1]車輛資料9月更!A:B,2,0)</f>
        <v>#N/A</v>
      </c>
      <c r="F650" s="15"/>
      <c r="G650" s="13"/>
      <c r="H650" s="28"/>
      <c r="I650" s="14"/>
      <c r="J650" s="14"/>
      <c r="K650" s="15"/>
      <c r="L650" s="15"/>
      <c r="M650" s="15"/>
      <c r="N650" s="15"/>
      <c r="O650" s="15"/>
      <c r="P650" s="15"/>
      <c r="Q650" s="15"/>
      <c r="R650" s="10"/>
      <c r="S650" s="10"/>
      <c r="T650" s="17"/>
      <c r="U650" s="18"/>
      <c r="V650" s="19"/>
    </row>
    <row r="651" spans="1:22" ht="16.5" customHeight="1" x14ac:dyDescent="0.25">
      <c r="A651" s="10"/>
      <c r="B651" s="10"/>
      <c r="C651" s="10" t="e">
        <f>VLOOKUP(A651,[1]車輛資料9月更!A:D,4,0)</f>
        <v>#N/A</v>
      </c>
      <c r="D651" s="11" t="e">
        <f>VLOOKUP(A651,[1]車輛資料9月更!A:F,6,0)</f>
        <v>#N/A</v>
      </c>
      <c r="E651" s="10" t="e">
        <f>VLOOKUP(A651,[1]車輛資料9月更!A:B,2,0)</f>
        <v>#N/A</v>
      </c>
      <c r="F651" s="15"/>
      <c r="G651" s="13"/>
      <c r="H651" s="28"/>
      <c r="I651" s="14"/>
      <c r="J651" s="14"/>
      <c r="K651" s="15"/>
      <c r="L651" s="15"/>
      <c r="M651" s="15"/>
      <c r="N651" s="15"/>
      <c r="O651" s="15"/>
      <c r="P651" s="15"/>
      <c r="Q651" s="15"/>
      <c r="R651" s="10"/>
      <c r="S651" s="10"/>
      <c r="T651" s="17"/>
      <c r="U651" s="18"/>
      <c r="V651" s="19"/>
    </row>
    <row r="652" spans="1:22" ht="16.5" customHeight="1" x14ac:dyDescent="0.25">
      <c r="A652" s="10"/>
      <c r="B652" s="10"/>
      <c r="C652" s="10" t="e">
        <f>VLOOKUP(A652,[1]車輛資料9月更!A:D,4,0)</f>
        <v>#N/A</v>
      </c>
      <c r="D652" s="11" t="e">
        <f>VLOOKUP(A652,[1]車輛資料9月更!A:F,6,0)</f>
        <v>#N/A</v>
      </c>
      <c r="E652" s="10" t="e">
        <f>VLOOKUP(A652,[1]車輛資料9月更!A:B,2,0)</f>
        <v>#N/A</v>
      </c>
      <c r="F652" s="15"/>
      <c r="G652" s="13"/>
      <c r="H652" s="28"/>
      <c r="I652" s="14"/>
      <c r="J652" s="14"/>
      <c r="K652" s="15"/>
      <c r="L652" s="15"/>
      <c r="M652" s="15"/>
      <c r="N652" s="15"/>
      <c r="O652" s="15"/>
      <c r="P652" s="15"/>
      <c r="Q652" s="15"/>
      <c r="R652" s="10"/>
      <c r="S652" s="10"/>
      <c r="T652" s="17"/>
      <c r="U652" s="18"/>
      <c r="V652" s="19"/>
    </row>
    <row r="653" spans="1:22" ht="16.5" customHeight="1" x14ac:dyDescent="0.25">
      <c r="A653" s="10"/>
      <c r="B653" s="10"/>
      <c r="C653" s="10" t="e">
        <f>VLOOKUP(A653,[1]車輛資料9月更!A:D,4,0)</f>
        <v>#N/A</v>
      </c>
      <c r="D653" s="11" t="e">
        <f>VLOOKUP(A653,[1]車輛資料9月更!A:F,6,0)</f>
        <v>#N/A</v>
      </c>
      <c r="E653" s="10" t="e">
        <f>VLOOKUP(A653,[1]車輛資料9月更!A:B,2,0)</f>
        <v>#N/A</v>
      </c>
      <c r="F653" s="15"/>
      <c r="G653" s="13"/>
      <c r="H653" s="28"/>
      <c r="I653" s="14"/>
      <c r="J653" s="14"/>
      <c r="K653" s="15"/>
      <c r="L653" s="15"/>
      <c r="M653" s="15"/>
      <c r="N653" s="15"/>
      <c r="O653" s="15"/>
      <c r="P653" s="15"/>
      <c r="Q653" s="15"/>
      <c r="R653" s="10"/>
      <c r="S653" s="10"/>
      <c r="T653" s="17"/>
      <c r="U653" s="18"/>
      <c r="V653" s="19"/>
    </row>
    <row r="654" spans="1:22" ht="16.5" customHeight="1" x14ac:dyDescent="0.25">
      <c r="A654" s="10"/>
      <c r="B654" s="10"/>
      <c r="C654" s="10" t="e">
        <f>VLOOKUP(A654,[1]車輛資料9月更!A:D,4,0)</f>
        <v>#N/A</v>
      </c>
      <c r="D654" s="11" t="e">
        <f>VLOOKUP(A654,[1]車輛資料9月更!A:F,6,0)</f>
        <v>#N/A</v>
      </c>
      <c r="E654" s="10" t="e">
        <f>VLOOKUP(A654,[1]車輛資料9月更!A:B,2,0)</f>
        <v>#N/A</v>
      </c>
      <c r="F654" s="15"/>
      <c r="G654" s="13"/>
      <c r="H654" s="28"/>
      <c r="I654" s="14"/>
      <c r="J654" s="14"/>
      <c r="K654" s="15"/>
      <c r="L654" s="15"/>
      <c r="M654" s="15"/>
      <c r="N654" s="15"/>
      <c r="O654" s="15"/>
      <c r="P654" s="15"/>
      <c r="Q654" s="15"/>
      <c r="R654" s="10"/>
      <c r="S654" s="10"/>
      <c r="T654" s="17"/>
      <c r="U654" s="18"/>
      <c r="V654" s="19"/>
    </row>
    <row r="655" spans="1:22" ht="16.5" customHeight="1" x14ac:dyDescent="0.25">
      <c r="A655" s="10"/>
      <c r="B655" s="10"/>
      <c r="C655" s="10" t="e">
        <f>VLOOKUP(A655,[1]車輛資料9月更!A:D,4,0)</f>
        <v>#N/A</v>
      </c>
      <c r="D655" s="11" t="e">
        <f>VLOOKUP(A655,[1]車輛資料9月更!A:F,6,0)</f>
        <v>#N/A</v>
      </c>
      <c r="E655" s="10" t="e">
        <f>VLOOKUP(A655,[1]車輛資料9月更!A:B,2,0)</f>
        <v>#N/A</v>
      </c>
      <c r="F655" s="15"/>
      <c r="G655" s="13"/>
      <c r="H655" s="28"/>
      <c r="I655" s="14"/>
      <c r="J655" s="14"/>
      <c r="K655" s="15"/>
      <c r="L655" s="15"/>
      <c r="M655" s="15"/>
      <c r="N655" s="15"/>
      <c r="O655" s="15"/>
      <c r="P655" s="15"/>
      <c r="Q655" s="15"/>
      <c r="R655" s="10"/>
      <c r="S655" s="10"/>
      <c r="T655" s="17"/>
      <c r="U655" s="18"/>
      <c r="V655" s="19"/>
    </row>
    <row r="656" spans="1:22" ht="16.5" customHeight="1" x14ac:dyDescent="0.25">
      <c r="A656" s="10"/>
      <c r="B656" s="10"/>
      <c r="C656" s="10" t="e">
        <f>VLOOKUP(A656,[1]車輛資料9月更!A:D,4,0)</f>
        <v>#N/A</v>
      </c>
      <c r="D656" s="11" t="e">
        <f>VLOOKUP(A656,[1]車輛資料9月更!A:F,6,0)</f>
        <v>#N/A</v>
      </c>
      <c r="E656" s="10" t="e">
        <f>VLOOKUP(A656,[1]車輛資料9月更!A:B,2,0)</f>
        <v>#N/A</v>
      </c>
      <c r="F656" s="15"/>
      <c r="G656" s="13"/>
      <c r="H656" s="28"/>
      <c r="I656" s="14"/>
      <c r="J656" s="14"/>
      <c r="K656" s="15"/>
      <c r="L656" s="15"/>
      <c r="M656" s="15"/>
      <c r="N656" s="15"/>
      <c r="O656" s="15"/>
      <c r="P656" s="15"/>
      <c r="Q656" s="15"/>
      <c r="R656" s="10"/>
      <c r="S656" s="10"/>
      <c r="T656" s="17"/>
      <c r="U656" s="18"/>
      <c r="V656" s="19"/>
    </row>
    <row r="657" spans="1:22" ht="16.5" customHeight="1" x14ac:dyDescent="0.25">
      <c r="A657" s="10"/>
      <c r="B657" s="10"/>
      <c r="C657" s="10" t="e">
        <f>VLOOKUP(A657,[1]車輛資料9月更!A:D,4,0)</f>
        <v>#N/A</v>
      </c>
      <c r="D657" s="11" t="e">
        <f>VLOOKUP(A657,[1]車輛資料9月更!A:F,6,0)</f>
        <v>#N/A</v>
      </c>
      <c r="E657" s="10" t="e">
        <f>VLOOKUP(A657,[1]車輛資料9月更!A:B,2,0)</f>
        <v>#N/A</v>
      </c>
      <c r="F657" s="15"/>
      <c r="G657" s="13"/>
      <c r="H657" s="28"/>
      <c r="I657" s="14"/>
      <c r="J657" s="14"/>
      <c r="K657" s="15"/>
      <c r="L657" s="15"/>
      <c r="M657" s="15"/>
      <c r="N657" s="15"/>
      <c r="O657" s="15"/>
      <c r="P657" s="15"/>
      <c r="Q657" s="15"/>
      <c r="R657" s="10"/>
      <c r="S657" s="10"/>
      <c r="T657" s="17"/>
      <c r="U657" s="18"/>
      <c r="V657" s="19"/>
    </row>
    <row r="658" spans="1:22" ht="16.5" customHeight="1" x14ac:dyDescent="0.25">
      <c r="A658" s="10"/>
      <c r="B658" s="10"/>
      <c r="C658" s="10" t="e">
        <f>VLOOKUP(A658,[1]車輛資料9月更!A:D,4,0)</f>
        <v>#N/A</v>
      </c>
      <c r="D658" s="11" t="e">
        <f>VLOOKUP(A658,[1]車輛資料9月更!A:F,6,0)</f>
        <v>#N/A</v>
      </c>
      <c r="E658" s="10" t="e">
        <f>VLOOKUP(A658,[1]車輛資料9月更!A:B,2,0)</f>
        <v>#N/A</v>
      </c>
      <c r="F658" s="15"/>
      <c r="G658" s="13"/>
      <c r="H658" s="28"/>
      <c r="I658" s="14"/>
      <c r="J658" s="14"/>
      <c r="K658" s="15"/>
      <c r="L658" s="15"/>
      <c r="M658" s="15"/>
      <c r="N658" s="15"/>
      <c r="O658" s="15"/>
      <c r="P658" s="15"/>
      <c r="Q658" s="15"/>
      <c r="R658" s="10"/>
      <c r="S658" s="10"/>
      <c r="T658" s="17"/>
      <c r="U658" s="18"/>
      <c r="V658" s="19"/>
    </row>
    <row r="659" spans="1:22" ht="16.5" customHeight="1" x14ac:dyDescent="0.25">
      <c r="A659" s="10"/>
      <c r="B659" s="10"/>
      <c r="C659" s="10" t="e">
        <f>VLOOKUP(A659,[1]車輛資料9月更!A:D,4,0)</f>
        <v>#N/A</v>
      </c>
      <c r="D659" s="11" t="e">
        <f>VLOOKUP(A659,[1]車輛資料9月更!A:F,6,0)</f>
        <v>#N/A</v>
      </c>
      <c r="E659" s="10" t="e">
        <f>VLOOKUP(A659,[1]車輛資料9月更!A:B,2,0)</f>
        <v>#N/A</v>
      </c>
      <c r="F659" s="15"/>
      <c r="G659" s="13"/>
      <c r="H659" s="28"/>
      <c r="I659" s="14"/>
      <c r="J659" s="14"/>
      <c r="K659" s="15"/>
      <c r="L659" s="15"/>
      <c r="M659" s="15"/>
      <c r="N659" s="15"/>
      <c r="O659" s="15"/>
      <c r="P659" s="15"/>
      <c r="Q659" s="15"/>
      <c r="R659" s="10"/>
      <c r="S659" s="10"/>
      <c r="T659" s="17"/>
      <c r="U659" s="18"/>
      <c r="V659" s="19"/>
    </row>
    <row r="660" spans="1:22" ht="16.5" customHeight="1" x14ac:dyDescent="0.25">
      <c r="A660" s="10"/>
      <c r="B660" s="10"/>
      <c r="C660" s="10" t="e">
        <f>VLOOKUP(A660,[1]車輛資料9月更!A:D,4,0)</f>
        <v>#N/A</v>
      </c>
      <c r="D660" s="11" t="e">
        <f>VLOOKUP(A660,[1]車輛資料9月更!A:F,6,0)</f>
        <v>#N/A</v>
      </c>
      <c r="E660" s="10" t="e">
        <f>VLOOKUP(A660,[1]車輛資料9月更!A:B,2,0)</f>
        <v>#N/A</v>
      </c>
      <c r="F660" s="15"/>
      <c r="G660" s="13"/>
      <c r="H660" s="28"/>
      <c r="I660" s="14"/>
      <c r="J660" s="14"/>
      <c r="K660" s="15"/>
      <c r="L660" s="15"/>
      <c r="M660" s="15"/>
      <c r="N660" s="15"/>
      <c r="O660" s="15"/>
      <c r="P660" s="15"/>
      <c r="Q660" s="15"/>
      <c r="R660" s="10"/>
      <c r="S660" s="10"/>
      <c r="T660" s="17"/>
      <c r="U660" s="18"/>
      <c r="V660" s="19"/>
    </row>
    <row r="661" spans="1:22" ht="16.5" customHeight="1" x14ac:dyDescent="0.25">
      <c r="A661" s="10"/>
      <c r="B661" s="10"/>
      <c r="C661" s="10" t="e">
        <f>VLOOKUP(A661,[1]車輛資料9月更!A:D,4,0)</f>
        <v>#N/A</v>
      </c>
      <c r="D661" s="11" t="e">
        <f>VLOOKUP(A661,[1]車輛資料9月更!A:F,6,0)</f>
        <v>#N/A</v>
      </c>
      <c r="E661" s="10" t="e">
        <f>VLOOKUP(A661,[1]車輛資料9月更!A:B,2,0)</f>
        <v>#N/A</v>
      </c>
      <c r="F661" s="15"/>
      <c r="G661" s="13"/>
      <c r="H661" s="28"/>
      <c r="I661" s="14"/>
      <c r="J661" s="14"/>
      <c r="K661" s="15"/>
      <c r="L661" s="15"/>
      <c r="M661" s="15"/>
      <c r="N661" s="15"/>
      <c r="O661" s="15"/>
      <c r="P661" s="15"/>
      <c r="Q661" s="15"/>
      <c r="R661" s="10"/>
      <c r="S661" s="10"/>
      <c r="T661" s="17"/>
      <c r="U661" s="18"/>
      <c r="V661" s="19"/>
    </row>
    <row r="662" spans="1:22" ht="16.5" customHeight="1" x14ac:dyDescent="0.25">
      <c r="A662" s="10"/>
      <c r="B662" s="10"/>
      <c r="C662" s="10" t="e">
        <f>VLOOKUP(A662,[1]車輛資料9月更!A:D,4,0)</f>
        <v>#N/A</v>
      </c>
      <c r="D662" s="11" t="e">
        <f>VLOOKUP(A662,[1]車輛資料9月更!A:F,6,0)</f>
        <v>#N/A</v>
      </c>
      <c r="E662" s="10" t="e">
        <f>VLOOKUP(A662,[1]車輛資料9月更!A:B,2,0)</f>
        <v>#N/A</v>
      </c>
      <c r="F662" s="15"/>
      <c r="G662" s="13"/>
      <c r="H662" s="28"/>
      <c r="I662" s="14"/>
      <c r="J662" s="14"/>
      <c r="K662" s="15"/>
      <c r="L662" s="15"/>
      <c r="M662" s="15"/>
      <c r="N662" s="15"/>
      <c r="O662" s="15"/>
      <c r="P662" s="15"/>
      <c r="Q662" s="15"/>
      <c r="R662" s="10"/>
      <c r="S662" s="10"/>
      <c r="T662" s="17"/>
      <c r="U662" s="18"/>
      <c r="V662" s="19"/>
    </row>
    <row r="663" spans="1:22" ht="16.5" customHeight="1" x14ac:dyDescent="0.25">
      <c r="A663" s="10"/>
      <c r="B663" s="10"/>
      <c r="C663" s="10" t="e">
        <f>VLOOKUP(A663,[1]車輛資料9月更!A:D,4,0)</f>
        <v>#N/A</v>
      </c>
      <c r="D663" s="11" t="e">
        <f>VLOOKUP(A663,[1]車輛資料9月更!A:F,6,0)</f>
        <v>#N/A</v>
      </c>
      <c r="E663" s="10" t="e">
        <f>VLOOKUP(A663,[1]車輛資料9月更!A:B,2,0)</f>
        <v>#N/A</v>
      </c>
      <c r="F663" s="15"/>
      <c r="G663" s="13"/>
      <c r="H663" s="28"/>
      <c r="I663" s="14"/>
      <c r="J663" s="14"/>
      <c r="K663" s="15"/>
      <c r="L663" s="15"/>
      <c r="M663" s="15"/>
      <c r="N663" s="15"/>
      <c r="O663" s="15"/>
      <c r="P663" s="15"/>
      <c r="Q663" s="15"/>
      <c r="R663" s="10"/>
      <c r="S663" s="10"/>
      <c r="T663" s="17"/>
      <c r="U663" s="18"/>
      <c r="V663" s="19"/>
    </row>
    <row r="664" spans="1:22" ht="16.5" customHeight="1" x14ac:dyDescent="0.25">
      <c r="A664" s="10"/>
      <c r="B664" s="10"/>
      <c r="C664" s="10" t="e">
        <f>VLOOKUP(A664,[1]車輛資料9月更!A:D,4,0)</f>
        <v>#N/A</v>
      </c>
      <c r="D664" s="11" t="e">
        <f>VLOOKUP(A664,[1]車輛資料9月更!A:F,6,0)</f>
        <v>#N/A</v>
      </c>
      <c r="E664" s="10" t="e">
        <f>VLOOKUP(A664,[1]車輛資料9月更!A:B,2,0)</f>
        <v>#N/A</v>
      </c>
      <c r="F664" s="15"/>
      <c r="G664" s="13"/>
      <c r="H664" s="28"/>
      <c r="I664" s="14"/>
      <c r="J664" s="14"/>
      <c r="K664" s="15"/>
      <c r="L664" s="15"/>
      <c r="M664" s="15"/>
      <c r="N664" s="15"/>
      <c r="O664" s="15"/>
      <c r="P664" s="15"/>
      <c r="Q664" s="15"/>
      <c r="R664" s="10"/>
      <c r="S664" s="10"/>
      <c r="T664" s="17"/>
      <c r="U664" s="18"/>
      <c r="V664" s="19"/>
    </row>
    <row r="665" spans="1:22" ht="16.5" customHeight="1" x14ac:dyDescent="0.25">
      <c r="A665" s="10"/>
      <c r="B665" s="10"/>
      <c r="C665" s="10" t="e">
        <f>VLOOKUP(A665,[1]車輛資料9月更!A:D,4,0)</f>
        <v>#N/A</v>
      </c>
      <c r="D665" s="11" t="e">
        <f>VLOOKUP(A665,[1]車輛資料9月更!A:F,6,0)</f>
        <v>#N/A</v>
      </c>
      <c r="E665" s="10" t="e">
        <f>VLOOKUP(A665,[1]車輛資料9月更!A:B,2,0)</f>
        <v>#N/A</v>
      </c>
      <c r="F665" s="15"/>
      <c r="G665" s="13"/>
      <c r="H665" s="28"/>
      <c r="I665" s="14"/>
      <c r="J665" s="14"/>
      <c r="K665" s="15"/>
      <c r="L665" s="15"/>
      <c r="M665" s="15"/>
      <c r="N665" s="15"/>
      <c r="O665" s="15"/>
      <c r="P665" s="15"/>
      <c r="Q665" s="15"/>
      <c r="R665" s="10"/>
      <c r="S665" s="10"/>
      <c r="T665" s="17"/>
      <c r="U665" s="18"/>
      <c r="V665" s="19"/>
    </row>
    <row r="666" spans="1:22" ht="16.5" customHeight="1" x14ac:dyDescent="0.25">
      <c r="A666" s="10"/>
      <c r="B666" s="10"/>
      <c r="C666" s="10" t="e">
        <f>VLOOKUP(A666,[1]車輛資料9月更!A:D,4,0)</f>
        <v>#N/A</v>
      </c>
      <c r="D666" s="11" t="e">
        <f>VLOOKUP(A666,[1]車輛資料9月更!A:F,6,0)</f>
        <v>#N/A</v>
      </c>
      <c r="E666" s="10" t="e">
        <f>VLOOKUP(A666,[1]車輛資料9月更!A:B,2,0)</f>
        <v>#N/A</v>
      </c>
      <c r="F666" s="15"/>
      <c r="G666" s="13"/>
      <c r="H666" s="28"/>
      <c r="I666" s="14"/>
      <c r="J666" s="14"/>
      <c r="K666" s="15"/>
      <c r="L666" s="15"/>
      <c r="M666" s="15"/>
      <c r="N666" s="15"/>
      <c r="O666" s="15"/>
      <c r="P666" s="15"/>
      <c r="Q666" s="15"/>
      <c r="R666" s="10"/>
      <c r="S666" s="10"/>
      <c r="T666" s="17"/>
      <c r="U666" s="18"/>
      <c r="V666" s="19"/>
    </row>
    <row r="667" spans="1:22" ht="16.5" customHeight="1" x14ac:dyDescent="0.25">
      <c r="A667" s="10"/>
      <c r="B667" s="10"/>
      <c r="C667" s="10" t="e">
        <f>VLOOKUP(A667,[1]車輛資料9月更!A:D,4,0)</f>
        <v>#N/A</v>
      </c>
      <c r="D667" s="11" t="e">
        <f>VLOOKUP(A667,[1]車輛資料9月更!A:F,6,0)</f>
        <v>#N/A</v>
      </c>
      <c r="E667" s="10" t="e">
        <f>VLOOKUP(A667,[1]車輛資料9月更!A:B,2,0)</f>
        <v>#N/A</v>
      </c>
      <c r="F667" s="15"/>
      <c r="G667" s="13"/>
      <c r="H667" s="28"/>
      <c r="I667" s="14"/>
      <c r="J667" s="14"/>
      <c r="K667" s="15"/>
      <c r="L667" s="15"/>
      <c r="M667" s="15"/>
      <c r="N667" s="15"/>
      <c r="O667" s="15"/>
      <c r="P667" s="15"/>
      <c r="Q667" s="15"/>
      <c r="R667" s="10"/>
      <c r="S667" s="10"/>
      <c r="T667" s="17"/>
      <c r="U667" s="18"/>
      <c r="V667" s="19"/>
    </row>
    <row r="668" spans="1:22" ht="16.5" customHeight="1" x14ac:dyDescent="0.25">
      <c r="A668" s="10"/>
      <c r="B668" s="10"/>
      <c r="C668" s="10" t="e">
        <f>VLOOKUP(A668,[1]車輛資料9月更!A:D,4,0)</f>
        <v>#N/A</v>
      </c>
      <c r="D668" s="11" t="e">
        <f>VLOOKUP(A668,[1]車輛資料9月更!A:F,6,0)</f>
        <v>#N/A</v>
      </c>
      <c r="E668" s="10" t="e">
        <f>VLOOKUP(A668,[1]車輛資料9月更!A:B,2,0)</f>
        <v>#N/A</v>
      </c>
      <c r="F668" s="15"/>
      <c r="G668" s="13"/>
      <c r="H668" s="28"/>
      <c r="I668" s="14"/>
      <c r="J668" s="14"/>
      <c r="K668" s="15"/>
      <c r="L668" s="15"/>
      <c r="M668" s="15"/>
      <c r="N668" s="15"/>
      <c r="O668" s="15"/>
      <c r="P668" s="15"/>
      <c r="Q668" s="15"/>
      <c r="R668" s="10"/>
      <c r="S668" s="10"/>
      <c r="T668" s="17"/>
      <c r="U668" s="18"/>
      <c r="V668" s="19"/>
    </row>
    <row r="669" spans="1:22" ht="16.5" customHeight="1" x14ac:dyDescent="0.25">
      <c r="A669" s="10"/>
      <c r="B669" s="10"/>
      <c r="C669" s="10" t="e">
        <f>VLOOKUP(A669,[1]車輛資料9月更!A:D,4,0)</f>
        <v>#N/A</v>
      </c>
      <c r="D669" s="11" t="e">
        <f>VLOOKUP(A669,[1]車輛資料9月更!A:F,6,0)</f>
        <v>#N/A</v>
      </c>
      <c r="E669" s="10" t="e">
        <f>VLOOKUP(A669,[1]車輛資料9月更!A:B,2,0)</f>
        <v>#N/A</v>
      </c>
      <c r="F669" s="15"/>
      <c r="G669" s="13"/>
      <c r="H669" s="28"/>
      <c r="I669" s="14"/>
      <c r="J669" s="14"/>
      <c r="K669" s="15"/>
      <c r="L669" s="15"/>
      <c r="M669" s="15"/>
      <c r="N669" s="15"/>
      <c r="O669" s="15"/>
      <c r="P669" s="15"/>
      <c r="Q669" s="15"/>
      <c r="R669" s="10"/>
      <c r="S669" s="10"/>
      <c r="T669" s="17"/>
      <c r="U669" s="18"/>
      <c r="V669" s="19"/>
    </row>
    <row r="670" spans="1:22" ht="16.5" customHeight="1" x14ac:dyDescent="0.25">
      <c r="A670" s="10"/>
      <c r="B670" s="10"/>
      <c r="C670" s="10" t="e">
        <f>VLOOKUP(A670,[1]車輛資料9月更!A:D,4,0)</f>
        <v>#N/A</v>
      </c>
      <c r="D670" s="11" t="e">
        <f>VLOOKUP(A670,[1]車輛資料9月更!A:F,6,0)</f>
        <v>#N/A</v>
      </c>
      <c r="E670" s="10" t="e">
        <f>VLOOKUP(A670,[1]車輛資料9月更!A:B,2,0)</f>
        <v>#N/A</v>
      </c>
      <c r="F670" s="15"/>
      <c r="G670" s="13"/>
      <c r="H670" s="28"/>
      <c r="I670" s="14"/>
      <c r="J670" s="14"/>
      <c r="K670" s="15"/>
      <c r="L670" s="15"/>
      <c r="M670" s="15"/>
      <c r="N670" s="15"/>
      <c r="O670" s="15"/>
      <c r="P670" s="15"/>
      <c r="Q670" s="15"/>
      <c r="R670" s="10"/>
      <c r="S670" s="10"/>
      <c r="T670" s="17"/>
      <c r="U670" s="18"/>
      <c r="V670" s="19"/>
    </row>
    <row r="671" spans="1:22" ht="16.5" customHeight="1" x14ac:dyDescent="0.25">
      <c r="A671" s="10"/>
      <c r="B671" s="10"/>
      <c r="C671" s="10" t="e">
        <f>VLOOKUP(A671,[1]車輛資料9月更!A:D,4,0)</f>
        <v>#N/A</v>
      </c>
      <c r="D671" s="11" t="e">
        <f>VLOOKUP(A671,[1]車輛資料9月更!A:F,6,0)</f>
        <v>#N/A</v>
      </c>
      <c r="E671" s="10" t="e">
        <f>VLOOKUP(A671,[1]車輛資料9月更!A:B,2,0)</f>
        <v>#N/A</v>
      </c>
      <c r="F671" s="15"/>
      <c r="G671" s="13"/>
      <c r="H671" s="28"/>
      <c r="I671" s="14"/>
      <c r="J671" s="14"/>
      <c r="K671" s="15"/>
      <c r="L671" s="15"/>
      <c r="M671" s="15"/>
      <c r="N671" s="15"/>
      <c r="O671" s="15"/>
      <c r="P671" s="15"/>
      <c r="Q671" s="15"/>
      <c r="R671" s="10"/>
      <c r="S671" s="10"/>
      <c r="T671" s="17"/>
      <c r="U671" s="18"/>
      <c r="V671" s="19"/>
    </row>
    <row r="672" spans="1:22" ht="16.5" customHeight="1" x14ac:dyDescent="0.25">
      <c r="A672" s="10"/>
      <c r="B672" s="10"/>
      <c r="C672" s="10" t="e">
        <f>VLOOKUP(A672,[1]車輛資料9月更!A:D,4,0)</f>
        <v>#N/A</v>
      </c>
      <c r="D672" s="11" t="e">
        <f>VLOOKUP(A672,[1]車輛資料9月更!A:F,6,0)</f>
        <v>#N/A</v>
      </c>
      <c r="E672" s="10" t="e">
        <f>VLOOKUP(A672,[1]車輛資料9月更!A:B,2,0)</f>
        <v>#N/A</v>
      </c>
      <c r="F672" s="15"/>
      <c r="G672" s="13"/>
      <c r="H672" s="28"/>
      <c r="I672" s="14"/>
      <c r="J672" s="14"/>
      <c r="K672" s="15"/>
      <c r="L672" s="15"/>
      <c r="M672" s="15"/>
      <c r="N672" s="15"/>
      <c r="O672" s="15"/>
      <c r="P672" s="15"/>
      <c r="Q672" s="15"/>
      <c r="R672" s="10"/>
      <c r="S672" s="10"/>
      <c r="T672" s="17"/>
      <c r="U672" s="18"/>
      <c r="V672" s="19"/>
    </row>
    <row r="673" spans="1:22" ht="16.5" customHeight="1" x14ac:dyDescent="0.25">
      <c r="A673" s="10"/>
      <c r="B673" s="10"/>
      <c r="C673" s="10" t="e">
        <f>VLOOKUP(A673,[1]車輛資料9月更!A:D,4,0)</f>
        <v>#N/A</v>
      </c>
      <c r="D673" s="11" t="e">
        <f>VLOOKUP(A673,[1]車輛資料9月更!A:F,6,0)</f>
        <v>#N/A</v>
      </c>
      <c r="E673" s="10" t="e">
        <f>VLOOKUP(A673,[1]車輛資料9月更!A:B,2,0)</f>
        <v>#N/A</v>
      </c>
      <c r="F673" s="15"/>
      <c r="G673" s="13"/>
      <c r="H673" s="28"/>
      <c r="I673" s="14"/>
      <c r="J673" s="14"/>
      <c r="K673" s="15"/>
      <c r="L673" s="15"/>
      <c r="M673" s="15"/>
      <c r="N673" s="15"/>
      <c r="O673" s="15"/>
      <c r="P673" s="15"/>
      <c r="Q673" s="15"/>
      <c r="R673" s="10"/>
      <c r="S673" s="10"/>
      <c r="T673" s="17"/>
      <c r="U673" s="18"/>
      <c r="V673" s="19"/>
    </row>
    <row r="674" spans="1:22" ht="16.5" customHeight="1" x14ac:dyDescent="0.25">
      <c r="A674" s="10"/>
      <c r="B674" s="10"/>
      <c r="C674" s="10" t="e">
        <f>VLOOKUP(A674,[1]車輛資料9月更!A:D,4,0)</f>
        <v>#N/A</v>
      </c>
      <c r="D674" s="11" t="e">
        <f>VLOOKUP(A674,[1]車輛資料9月更!A:F,6,0)</f>
        <v>#N/A</v>
      </c>
      <c r="E674" s="10" t="e">
        <f>VLOOKUP(A674,[1]車輛資料9月更!A:B,2,0)</f>
        <v>#N/A</v>
      </c>
      <c r="F674" s="15"/>
      <c r="G674" s="13"/>
      <c r="H674" s="28"/>
      <c r="I674" s="14"/>
      <c r="J674" s="14"/>
      <c r="K674" s="15"/>
      <c r="L674" s="15"/>
      <c r="M674" s="15"/>
      <c r="N674" s="15"/>
      <c r="O674" s="15"/>
      <c r="P674" s="15"/>
      <c r="Q674" s="15"/>
      <c r="R674" s="10"/>
      <c r="S674" s="10"/>
      <c r="T674" s="17"/>
      <c r="U674" s="18"/>
      <c r="V674" s="19"/>
    </row>
    <row r="675" spans="1:22" ht="16.5" customHeight="1" x14ac:dyDescent="0.25">
      <c r="A675" s="10"/>
      <c r="B675" s="10"/>
      <c r="C675" s="10" t="e">
        <f>VLOOKUP(A675,[1]車輛資料9月更!A:D,4,0)</f>
        <v>#N/A</v>
      </c>
      <c r="D675" s="11" t="e">
        <f>VLOOKUP(A675,[1]車輛資料9月更!A:F,6,0)</f>
        <v>#N/A</v>
      </c>
      <c r="E675" s="10" t="e">
        <f>VLOOKUP(A675,[1]車輛資料9月更!A:B,2,0)</f>
        <v>#N/A</v>
      </c>
      <c r="F675" s="15"/>
      <c r="G675" s="13"/>
      <c r="H675" s="28"/>
      <c r="I675" s="14"/>
      <c r="J675" s="14"/>
      <c r="K675" s="15"/>
      <c r="L675" s="15"/>
      <c r="M675" s="15"/>
      <c r="N675" s="15"/>
      <c r="O675" s="15"/>
      <c r="P675" s="15"/>
      <c r="Q675" s="15"/>
      <c r="R675" s="10"/>
      <c r="S675" s="10"/>
      <c r="T675" s="17"/>
      <c r="U675" s="18"/>
      <c r="V675" s="19"/>
    </row>
    <row r="676" spans="1:22" ht="16.5" customHeight="1" x14ac:dyDescent="0.25">
      <c r="A676" s="10"/>
      <c r="B676" s="10"/>
      <c r="C676" s="10" t="e">
        <f>VLOOKUP(A676,[1]車輛資料9月更!A:D,4,0)</f>
        <v>#N/A</v>
      </c>
      <c r="D676" s="11" t="e">
        <f>VLOOKUP(A676,[1]車輛資料9月更!A:F,6,0)</f>
        <v>#N/A</v>
      </c>
      <c r="E676" s="10" t="e">
        <f>VLOOKUP(A676,[1]車輛資料9月更!A:B,2,0)</f>
        <v>#N/A</v>
      </c>
      <c r="F676" s="15"/>
      <c r="G676" s="13"/>
      <c r="H676" s="28"/>
      <c r="I676" s="14"/>
      <c r="J676" s="14"/>
      <c r="K676" s="15"/>
      <c r="L676" s="15"/>
      <c r="M676" s="15"/>
      <c r="N676" s="15"/>
      <c r="O676" s="15"/>
      <c r="P676" s="15"/>
      <c r="Q676" s="15"/>
      <c r="R676" s="10"/>
      <c r="S676" s="10"/>
      <c r="T676" s="17"/>
      <c r="U676" s="18"/>
      <c r="V676" s="19"/>
    </row>
    <row r="677" spans="1:22" ht="16.5" customHeight="1" x14ac:dyDescent="0.25">
      <c r="A677" s="10"/>
      <c r="B677" s="10"/>
      <c r="C677" s="10" t="e">
        <f>VLOOKUP(A677,[1]車輛資料9月更!A:D,4,0)</f>
        <v>#N/A</v>
      </c>
      <c r="D677" s="11" t="e">
        <f>VLOOKUP(A677,[1]車輛資料9月更!A:F,6,0)</f>
        <v>#N/A</v>
      </c>
      <c r="E677" s="10" t="e">
        <f>VLOOKUP(A677,[1]車輛資料9月更!A:B,2,0)</f>
        <v>#N/A</v>
      </c>
      <c r="F677" s="15"/>
      <c r="G677" s="13"/>
      <c r="H677" s="28"/>
      <c r="I677" s="14"/>
      <c r="J677" s="14"/>
      <c r="K677" s="15"/>
      <c r="L677" s="15"/>
      <c r="M677" s="15"/>
      <c r="N677" s="15"/>
      <c r="O677" s="15"/>
      <c r="P677" s="15"/>
      <c r="Q677" s="15"/>
      <c r="R677" s="10"/>
      <c r="S677" s="10"/>
      <c r="T677" s="17"/>
      <c r="U677" s="18"/>
      <c r="V677" s="19"/>
    </row>
    <row r="678" spans="1:22" ht="16.5" customHeight="1" x14ac:dyDescent="0.25">
      <c r="A678" s="10"/>
      <c r="B678" s="10"/>
      <c r="C678" s="10" t="e">
        <f>VLOOKUP(A678,[1]車輛資料9月更!A:D,4,0)</f>
        <v>#N/A</v>
      </c>
      <c r="D678" s="11" t="e">
        <f>VLOOKUP(A678,[1]車輛資料9月更!A:F,6,0)</f>
        <v>#N/A</v>
      </c>
      <c r="E678" s="10" t="e">
        <f>VLOOKUP(A678,[1]車輛資料9月更!A:B,2,0)</f>
        <v>#N/A</v>
      </c>
      <c r="F678" s="15"/>
      <c r="G678" s="13"/>
      <c r="H678" s="28"/>
      <c r="I678" s="14"/>
      <c r="J678" s="14"/>
      <c r="K678" s="15"/>
      <c r="L678" s="15"/>
      <c r="M678" s="15"/>
      <c r="N678" s="15"/>
      <c r="O678" s="15"/>
      <c r="P678" s="15"/>
      <c r="Q678" s="15"/>
      <c r="R678" s="10"/>
      <c r="S678" s="10"/>
      <c r="T678" s="17"/>
      <c r="U678" s="18"/>
      <c r="V678" s="19"/>
    </row>
    <row r="679" spans="1:22" ht="16.5" customHeight="1" x14ac:dyDescent="0.25">
      <c r="A679" s="10"/>
      <c r="B679" s="10"/>
      <c r="C679" s="10" t="e">
        <f>VLOOKUP(A679,[1]車輛資料9月更!A:D,4,0)</f>
        <v>#N/A</v>
      </c>
      <c r="D679" s="11" t="e">
        <f>VLOOKUP(A679,[1]車輛資料9月更!A:F,6,0)</f>
        <v>#N/A</v>
      </c>
      <c r="E679" s="10" t="e">
        <f>VLOOKUP(A679,[1]車輛資料9月更!A:B,2,0)</f>
        <v>#N/A</v>
      </c>
      <c r="F679" s="15"/>
      <c r="G679" s="13"/>
      <c r="H679" s="28"/>
      <c r="I679" s="14"/>
      <c r="J679" s="14"/>
      <c r="K679" s="15"/>
      <c r="L679" s="15"/>
      <c r="M679" s="15"/>
      <c r="N679" s="15"/>
      <c r="O679" s="15"/>
      <c r="P679" s="15"/>
      <c r="Q679" s="15"/>
      <c r="R679" s="10"/>
      <c r="S679" s="10"/>
      <c r="T679" s="17"/>
      <c r="U679" s="18"/>
      <c r="V679" s="19"/>
    </row>
    <row r="680" spans="1:22" ht="16.5" customHeight="1" x14ac:dyDescent="0.25">
      <c r="A680" s="10"/>
      <c r="B680" s="10"/>
      <c r="C680" s="10" t="e">
        <f>VLOOKUP(A680,[1]車輛資料9月更!A:D,4,0)</f>
        <v>#N/A</v>
      </c>
      <c r="D680" s="11" t="e">
        <f>VLOOKUP(A680,[1]車輛資料9月更!A:F,6,0)</f>
        <v>#N/A</v>
      </c>
      <c r="E680" s="10" t="e">
        <f>VLOOKUP(A680,[1]車輛資料9月更!A:B,2,0)</f>
        <v>#N/A</v>
      </c>
      <c r="F680" s="15"/>
      <c r="G680" s="13"/>
      <c r="H680" s="28"/>
      <c r="I680" s="14"/>
      <c r="J680" s="14"/>
      <c r="K680" s="15"/>
      <c r="L680" s="15"/>
      <c r="M680" s="15"/>
      <c r="N680" s="15"/>
      <c r="O680" s="15"/>
      <c r="P680" s="15"/>
      <c r="Q680" s="15"/>
      <c r="R680" s="10"/>
      <c r="S680" s="10"/>
      <c r="T680" s="17"/>
      <c r="U680" s="18"/>
      <c r="V680" s="19"/>
    </row>
    <row r="681" spans="1:22" ht="16.5" customHeight="1" x14ac:dyDescent="0.25">
      <c r="A681" s="10"/>
      <c r="B681" s="10"/>
      <c r="C681" s="10" t="e">
        <f>VLOOKUP(A681,[1]車輛資料9月更!A:D,4,0)</f>
        <v>#N/A</v>
      </c>
      <c r="D681" s="11" t="e">
        <f>VLOOKUP(A681,[1]車輛資料9月更!A:F,6,0)</f>
        <v>#N/A</v>
      </c>
      <c r="E681" s="10" t="e">
        <f>VLOOKUP(A681,[1]車輛資料9月更!A:B,2,0)</f>
        <v>#N/A</v>
      </c>
      <c r="F681" s="15"/>
      <c r="G681" s="13"/>
      <c r="H681" s="28"/>
      <c r="I681" s="14"/>
      <c r="J681" s="14"/>
      <c r="K681" s="15"/>
      <c r="L681" s="15"/>
      <c r="M681" s="15"/>
      <c r="N681" s="15"/>
      <c r="O681" s="15"/>
      <c r="P681" s="15"/>
      <c r="Q681" s="15"/>
      <c r="R681" s="10"/>
      <c r="S681" s="10"/>
      <c r="T681" s="17"/>
      <c r="U681" s="18"/>
      <c r="V681" s="19"/>
    </row>
    <row r="682" spans="1:22" ht="16.5" customHeight="1" x14ac:dyDescent="0.25">
      <c r="A682" s="10"/>
      <c r="B682" s="10"/>
      <c r="C682" s="10" t="e">
        <f>VLOOKUP(A682,[1]車輛資料9月更!A:D,4,0)</f>
        <v>#N/A</v>
      </c>
      <c r="D682" s="11" t="e">
        <f>VLOOKUP(A682,[1]車輛資料9月更!A:F,6,0)</f>
        <v>#N/A</v>
      </c>
      <c r="E682" s="10" t="e">
        <f>VLOOKUP(A682,[1]車輛資料9月更!A:B,2,0)</f>
        <v>#N/A</v>
      </c>
      <c r="F682" s="15"/>
      <c r="G682" s="13"/>
      <c r="H682" s="28"/>
      <c r="I682" s="14"/>
      <c r="J682" s="14"/>
      <c r="K682" s="15"/>
      <c r="L682" s="15"/>
      <c r="M682" s="15"/>
      <c r="N682" s="15"/>
      <c r="O682" s="15"/>
      <c r="P682" s="15"/>
      <c r="Q682" s="15"/>
      <c r="R682" s="10"/>
      <c r="S682" s="10"/>
      <c r="T682" s="17"/>
      <c r="U682" s="18"/>
      <c r="V682" s="19"/>
    </row>
    <row r="683" spans="1:22" ht="16.5" customHeight="1" x14ac:dyDescent="0.25">
      <c r="A683" s="10"/>
      <c r="B683" s="10"/>
      <c r="C683" s="10" t="e">
        <f>VLOOKUP(A683,[1]車輛資料9月更!A:D,4,0)</f>
        <v>#N/A</v>
      </c>
      <c r="D683" s="11" t="e">
        <f>VLOOKUP(A683,[1]車輛資料9月更!A:F,6,0)</f>
        <v>#N/A</v>
      </c>
      <c r="E683" s="10" t="e">
        <f>VLOOKUP(A683,[1]車輛資料9月更!A:B,2,0)</f>
        <v>#N/A</v>
      </c>
      <c r="F683" s="15"/>
      <c r="G683" s="13"/>
      <c r="H683" s="28"/>
      <c r="I683" s="14"/>
      <c r="J683" s="14"/>
      <c r="K683" s="15"/>
      <c r="L683" s="15"/>
      <c r="M683" s="15"/>
      <c r="N683" s="15"/>
      <c r="O683" s="15"/>
      <c r="P683" s="15"/>
      <c r="Q683" s="15"/>
      <c r="R683" s="10"/>
      <c r="S683" s="10"/>
      <c r="T683" s="17"/>
      <c r="U683" s="18"/>
      <c r="V683" s="19"/>
    </row>
    <row r="684" spans="1:22" ht="16.5" customHeight="1" x14ac:dyDescent="0.25">
      <c r="A684" s="10"/>
      <c r="B684" s="10"/>
      <c r="C684" s="10" t="e">
        <f>VLOOKUP(A684,[1]車輛資料9月更!A:D,4,0)</f>
        <v>#N/A</v>
      </c>
      <c r="D684" s="11" t="e">
        <f>VLOOKUP(A684,[1]車輛資料9月更!A:F,6,0)</f>
        <v>#N/A</v>
      </c>
      <c r="E684" s="10" t="e">
        <f>VLOOKUP(A684,[1]車輛資料9月更!A:B,2,0)</f>
        <v>#N/A</v>
      </c>
      <c r="F684" s="15"/>
      <c r="G684" s="13"/>
      <c r="H684" s="28"/>
      <c r="I684" s="14"/>
      <c r="J684" s="14"/>
      <c r="K684" s="15"/>
      <c r="L684" s="15"/>
      <c r="M684" s="15"/>
      <c r="N684" s="15"/>
      <c r="O684" s="15"/>
      <c r="P684" s="15"/>
      <c r="Q684" s="15"/>
      <c r="R684" s="10"/>
      <c r="S684" s="10"/>
      <c r="T684" s="17"/>
      <c r="U684" s="18"/>
      <c r="V684" s="19"/>
    </row>
    <row r="685" spans="1:22" ht="16.5" customHeight="1" x14ac:dyDescent="0.25">
      <c r="A685" s="10"/>
      <c r="B685" s="10"/>
      <c r="C685" s="10" t="e">
        <f>VLOOKUP(A685,[1]車輛資料9月更!A:D,4,0)</f>
        <v>#N/A</v>
      </c>
      <c r="D685" s="11" t="e">
        <f>VLOOKUP(A685,[1]車輛資料9月更!A:F,6,0)</f>
        <v>#N/A</v>
      </c>
      <c r="E685" s="10" t="e">
        <f>VLOOKUP(A685,[1]車輛資料9月更!A:B,2,0)</f>
        <v>#N/A</v>
      </c>
      <c r="F685" s="15"/>
      <c r="G685" s="13"/>
      <c r="H685" s="28"/>
      <c r="I685" s="14"/>
      <c r="J685" s="14"/>
      <c r="K685" s="15"/>
      <c r="L685" s="15"/>
      <c r="M685" s="15"/>
      <c r="N685" s="15"/>
      <c r="O685" s="15"/>
      <c r="P685" s="15"/>
      <c r="Q685" s="15"/>
      <c r="R685" s="10"/>
      <c r="S685" s="10"/>
      <c r="T685" s="17"/>
      <c r="U685" s="18"/>
      <c r="V685" s="19"/>
    </row>
    <row r="686" spans="1:22" ht="16.5" customHeight="1" x14ac:dyDescent="0.25">
      <c r="A686" s="10"/>
      <c r="B686" s="10"/>
      <c r="C686" s="10" t="e">
        <f>VLOOKUP(A686,[1]車輛資料9月更!A:D,4,0)</f>
        <v>#N/A</v>
      </c>
      <c r="D686" s="11" t="e">
        <f>VLOOKUP(A686,[1]車輛資料9月更!A:F,6,0)</f>
        <v>#N/A</v>
      </c>
      <c r="E686" s="10" t="e">
        <f>VLOOKUP(A686,[1]車輛資料9月更!A:B,2,0)</f>
        <v>#N/A</v>
      </c>
      <c r="F686" s="15"/>
      <c r="G686" s="13"/>
      <c r="H686" s="28"/>
      <c r="I686" s="14"/>
      <c r="J686" s="14"/>
      <c r="K686" s="15"/>
      <c r="L686" s="15"/>
      <c r="M686" s="15"/>
      <c r="N686" s="15"/>
      <c r="O686" s="15"/>
      <c r="P686" s="15"/>
      <c r="Q686" s="15"/>
      <c r="R686" s="10"/>
      <c r="S686" s="10"/>
      <c r="T686" s="17"/>
      <c r="U686" s="18"/>
      <c r="V686" s="19"/>
    </row>
    <row r="687" spans="1:22" ht="16.5" customHeight="1" x14ac:dyDescent="0.25">
      <c r="A687" s="10"/>
      <c r="B687" s="10"/>
      <c r="C687" s="10" t="e">
        <f>VLOOKUP(A687,[1]車輛資料9月更!A:D,4,0)</f>
        <v>#N/A</v>
      </c>
      <c r="D687" s="11" t="e">
        <f>VLOOKUP(A687,[1]車輛資料9月更!A:F,6,0)</f>
        <v>#N/A</v>
      </c>
      <c r="E687" s="10" t="e">
        <f>VLOOKUP(A687,[1]車輛資料9月更!A:B,2,0)</f>
        <v>#N/A</v>
      </c>
      <c r="F687" s="15"/>
      <c r="G687" s="13"/>
      <c r="H687" s="28"/>
      <c r="I687" s="14"/>
      <c r="J687" s="14"/>
      <c r="K687" s="15"/>
      <c r="L687" s="15"/>
      <c r="M687" s="15"/>
      <c r="N687" s="15"/>
      <c r="O687" s="15"/>
      <c r="P687" s="15"/>
      <c r="Q687" s="15"/>
      <c r="R687" s="10"/>
      <c r="S687" s="10"/>
      <c r="T687" s="17"/>
      <c r="U687" s="18"/>
      <c r="V687" s="19"/>
    </row>
    <row r="688" spans="1:22" ht="16.5" customHeight="1" x14ac:dyDescent="0.25">
      <c r="A688" s="10"/>
      <c r="B688" s="10"/>
      <c r="C688" s="10" t="e">
        <f>VLOOKUP(A688,[1]車輛資料9月更!A:D,4,0)</f>
        <v>#N/A</v>
      </c>
      <c r="D688" s="11" t="e">
        <f>VLOOKUP(A688,[1]車輛資料9月更!A:F,6,0)</f>
        <v>#N/A</v>
      </c>
      <c r="E688" s="10" t="e">
        <f>VLOOKUP(A688,[1]車輛資料9月更!A:B,2,0)</f>
        <v>#N/A</v>
      </c>
      <c r="F688" s="15"/>
      <c r="G688" s="13"/>
      <c r="H688" s="28"/>
      <c r="I688" s="14"/>
      <c r="J688" s="14"/>
      <c r="K688" s="15"/>
      <c r="L688" s="15"/>
      <c r="M688" s="15"/>
      <c r="N688" s="15"/>
      <c r="O688" s="15"/>
      <c r="P688" s="15"/>
      <c r="Q688" s="15"/>
      <c r="R688" s="10"/>
      <c r="S688" s="10"/>
      <c r="T688" s="17"/>
      <c r="U688" s="18"/>
      <c r="V688" s="19"/>
    </row>
    <row r="689" spans="1:22" ht="16.5" customHeight="1" x14ac:dyDescent="0.25">
      <c r="A689" s="10"/>
      <c r="B689" s="10"/>
      <c r="C689" s="10" t="e">
        <f>VLOOKUP(A689,[1]車輛資料9月更!A:D,4,0)</f>
        <v>#N/A</v>
      </c>
      <c r="D689" s="11" t="e">
        <f>VLOOKUP(A689,[1]車輛資料9月更!A:F,6,0)</f>
        <v>#N/A</v>
      </c>
      <c r="E689" s="10" t="e">
        <f>VLOOKUP(A689,[1]車輛資料9月更!A:B,2,0)</f>
        <v>#N/A</v>
      </c>
      <c r="F689" s="15"/>
      <c r="G689" s="13"/>
      <c r="H689" s="28"/>
      <c r="I689" s="14"/>
      <c r="J689" s="14"/>
      <c r="K689" s="15"/>
      <c r="L689" s="15"/>
      <c r="M689" s="15"/>
      <c r="N689" s="15"/>
      <c r="O689" s="15"/>
      <c r="P689" s="15"/>
      <c r="Q689" s="15"/>
      <c r="R689" s="10"/>
      <c r="S689" s="10"/>
      <c r="T689" s="17"/>
      <c r="U689" s="18"/>
      <c r="V689" s="19"/>
    </row>
    <row r="690" spans="1:22" ht="16.5" customHeight="1" x14ac:dyDescent="0.25">
      <c r="A690" s="10"/>
      <c r="B690" s="10"/>
      <c r="C690" s="10" t="e">
        <f>VLOOKUP(A690,[1]車輛資料9月更!A:D,4,0)</f>
        <v>#N/A</v>
      </c>
      <c r="D690" s="11" t="e">
        <f>VLOOKUP(A690,[1]車輛資料9月更!A:F,6,0)</f>
        <v>#N/A</v>
      </c>
      <c r="E690" s="10" t="e">
        <f>VLOOKUP(A690,[1]車輛資料9月更!A:B,2,0)</f>
        <v>#N/A</v>
      </c>
      <c r="F690" s="15"/>
      <c r="G690" s="13"/>
      <c r="H690" s="28"/>
      <c r="I690" s="14"/>
      <c r="J690" s="14"/>
      <c r="K690" s="15"/>
      <c r="L690" s="15"/>
      <c r="M690" s="15"/>
      <c r="N690" s="15"/>
      <c r="O690" s="15"/>
      <c r="P690" s="15"/>
      <c r="Q690" s="15"/>
      <c r="R690" s="10"/>
      <c r="S690" s="10"/>
      <c r="T690" s="17"/>
      <c r="U690" s="18"/>
      <c r="V690" s="19"/>
    </row>
    <row r="691" spans="1:22" ht="16.5" customHeight="1" x14ac:dyDescent="0.25">
      <c r="A691" s="10"/>
      <c r="B691" s="10"/>
      <c r="C691" s="10" t="e">
        <f>VLOOKUP(A691,[1]車輛資料9月更!A:D,4,0)</f>
        <v>#N/A</v>
      </c>
      <c r="D691" s="11" t="e">
        <f>VLOOKUP(A691,[1]車輛資料9月更!A:F,6,0)</f>
        <v>#N/A</v>
      </c>
      <c r="E691" s="10" t="e">
        <f>VLOOKUP(A691,[1]車輛資料9月更!A:B,2,0)</f>
        <v>#N/A</v>
      </c>
      <c r="F691" s="15"/>
      <c r="G691" s="13"/>
      <c r="H691" s="28"/>
      <c r="I691" s="14"/>
      <c r="J691" s="14"/>
      <c r="K691" s="15"/>
      <c r="L691" s="15"/>
      <c r="M691" s="15"/>
      <c r="N691" s="15"/>
      <c r="O691" s="15"/>
      <c r="P691" s="15"/>
      <c r="Q691" s="15"/>
      <c r="R691" s="10"/>
      <c r="S691" s="10"/>
      <c r="T691" s="17"/>
      <c r="U691" s="18"/>
      <c r="V691" s="19"/>
    </row>
    <row r="692" spans="1:22" ht="16.5" customHeight="1" x14ac:dyDescent="0.25">
      <c r="A692" s="10"/>
      <c r="B692" s="10"/>
      <c r="C692" s="10" t="e">
        <f>VLOOKUP(A692,[1]車輛資料9月更!A:D,4,0)</f>
        <v>#N/A</v>
      </c>
      <c r="D692" s="11" t="e">
        <f>VLOOKUP(A692,[1]車輛資料9月更!A:F,6,0)</f>
        <v>#N/A</v>
      </c>
      <c r="E692" s="10" t="e">
        <f>VLOOKUP(A692,[1]車輛資料9月更!A:B,2,0)</f>
        <v>#N/A</v>
      </c>
      <c r="F692" s="15"/>
      <c r="G692" s="13"/>
      <c r="H692" s="28"/>
      <c r="I692" s="14"/>
      <c r="J692" s="14"/>
      <c r="K692" s="15"/>
      <c r="L692" s="15"/>
      <c r="M692" s="15"/>
      <c r="N692" s="15"/>
      <c r="O692" s="15"/>
      <c r="P692" s="15"/>
      <c r="Q692" s="15"/>
      <c r="R692" s="10"/>
      <c r="S692" s="10"/>
      <c r="T692" s="17"/>
      <c r="U692" s="18"/>
      <c r="V692" s="19"/>
    </row>
    <row r="693" spans="1:22" ht="16.5" customHeight="1" x14ac:dyDescent="0.25">
      <c r="A693" s="10"/>
      <c r="B693" s="10"/>
      <c r="C693" s="10" t="e">
        <f>VLOOKUP(A693,[1]車輛資料9月更!A:D,4,0)</f>
        <v>#N/A</v>
      </c>
      <c r="D693" s="11" t="e">
        <f>VLOOKUP(A693,[1]車輛資料9月更!A:F,6,0)</f>
        <v>#N/A</v>
      </c>
      <c r="E693" s="10" t="e">
        <f>VLOOKUP(A693,[1]車輛資料9月更!A:B,2,0)</f>
        <v>#N/A</v>
      </c>
      <c r="F693" s="15"/>
      <c r="G693" s="13"/>
      <c r="H693" s="28"/>
      <c r="I693" s="14"/>
      <c r="J693" s="14"/>
      <c r="K693" s="15"/>
      <c r="L693" s="15"/>
      <c r="M693" s="15"/>
      <c r="N693" s="15"/>
      <c r="O693" s="15"/>
      <c r="P693" s="15"/>
      <c r="Q693" s="15"/>
      <c r="R693" s="10"/>
      <c r="S693" s="10"/>
      <c r="T693" s="17"/>
      <c r="U693" s="18"/>
      <c r="V693" s="19"/>
    </row>
    <row r="694" spans="1:22" ht="16.5" customHeight="1" x14ac:dyDescent="0.25">
      <c r="A694" s="10"/>
      <c r="B694" s="10"/>
      <c r="C694" s="10" t="e">
        <f>VLOOKUP(A694,[1]車輛資料9月更!A:D,4,0)</f>
        <v>#N/A</v>
      </c>
      <c r="D694" s="11" t="e">
        <f>VLOOKUP(A694,[1]車輛資料9月更!A:F,6,0)</f>
        <v>#N/A</v>
      </c>
      <c r="E694" s="10" t="e">
        <f>VLOOKUP(A694,[1]車輛資料9月更!A:B,2,0)</f>
        <v>#N/A</v>
      </c>
      <c r="F694" s="15"/>
      <c r="G694" s="13"/>
      <c r="H694" s="28"/>
      <c r="I694" s="14"/>
      <c r="J694" s="14"/>
      <c r="K694" s="15"/>
      <c r="L694" s="15"/>
      <c r="M694" s="15"/>
      <c r="N694" s="15"/>
      <c r="O694" s="15"/>
      <c r="P694" s="15"/>
      <c r="Q694" s="15"/>
      <c r="R694" s="10"/>
      <c r="S694" s="10"/>
      <c r="T694" s="17"/>
      <c r="U694" s="18"/>
      <c r="V694" s="19"/>
    </row>
    <row r="695" spans="1:22" ht="16.5" customHeight="1" x14ac:dyDescent="0.25">
      <c r="A695" s="10"/>
      <c r="B695" s="10"/>
      <c r="C695" s="10" t="e">
        <f>VLOOKUP(A695,[1]車輛資料9月更!A:D,4,0)</f>
        <v>#N/A</v>
      </c>
      <c r="D695" s="11" t="e">
        <f>VLOOKUP(A695,[1]車輛資料9月更!A:F,6,0)</f>
        <v>#N/A</v>
      </c>
      <c r="E695" s="10" t="e">
        <f>VLOOKUP(A695,[1]車輛資料9月更!A:B,2,0)</f>
        <v>#N/A</v>
      </c>
      <c r="F695" s="15"/>
      <c r="G695" s="13"/>
      <c r="H695" s="28"/>
      <c r="I695" s="14"/>
      <c r="J695" s="14"/>
      <c r="K695" s="15"/>
      <c r="L695" s="15"/>
      <c r="M695" s="15"/>
      <c r="N695" s="15"/>
      <c r="O695" s="15"/>
      <c r="P695" s="15"/>
      <c r="Q695" s="15"/>
      <c r="R695" s="10"/>
      <c r="S695" s="10"/>
      <c r="T695" s="17"/>
      <c r="U695" s="18"/>
      <c r="V695" s="19"/>
    </row>
    <row r="696" spans="1:22" ht="16.5" customHeight="1" x14ac:dyDescent="0.25">
      <c r="A696" s="10"/>
      <c r="B696" s="10"/>
      <c r="C696" s="10" t="e">
        <f>VLOOKUP(A696,[1]車輛資料9月更!A:D,4,0)</f>
        <v>#N/A</v>
      </c>
      <c r="D696" s="11" t="e">
        <f>VLOOKUP(A696,[1]車輛資料9月更!A:F,6,0)</f>
        <v>#N/A</v>
      </c>
      <c r="E696" s="10" t="e">
        <f>VLOOKUP(A696,[1]車輛資料9月更!A:B,2,0)</f>
        <v>#N/A</v>
      </c>
      <c r="F696" s="15"/>
      <c r="G696" s="13"/>
      <c r="H696" s="28"/>
      <c r="I696" s="14"/>
      <c r="J696" s="14"/>
      <c r="K696" s="15"/>
      <c r="L696" s="15"/>
      <c r="M696" s="15"/>
      <c r="N696" s="15"/>
      <c r="O696" s="15"/>
      <c r="P696" s="15"/>
      <c r="Q696" s="15"/>
      <c r="R696" s="10"/>
      <c r="S696" s="10"/>
      <c r="T696" s="17"/>
      <c r="U696" s="18"/>
      <c r="V696" s="19"/>
    </row>
    <row r="697" spans="1:22" ht="16.5" customHeight="1" x14ac:dyDescent="0.25">
      <c r="A697" s="10"/>
      <c r="B697" s="10"/>
      <c r="C697" s="10" t="e">
        <f>VLOOKUP(A697,[1]車輛資料9月更!A:D,4,0)</f>
        <v>#N/A</v>
      </c>
      <c r="D697" s="11" t="e">
        <f>VLOOKUP(A697,[1]車輛資料9月更!A:F,6,0)</f>
        <v>#N/A</v>
      </c>
      <c r="E697" s="10" t="e">
        <f>VLOOKUP(A697,[1]車輛資料9月更!A:B,2,0)</f>
        <v>#N/A</v>
      </c>
      <c r="F697" s="15"/>
      <c r="G697" s="13"/>
      <c r="H697" s="28"/>
      <c r="I697" s="14"/>
      <c r="J697" s="14"/>
      <c r="K697" s="15"/>
      <c r="L697" s="15"/>
      <c r="M697" s="15"/>
      <c r="N697" s="15"/>
      <c r="O697" s="15"/>
      <c r="P697" s="15"/>
      <c r="Q697" s="15"/>
      <c r="R697" s="10"/>
      <c r="S697" s="10"/>
      <c r="T697" s="17"/>
      <c r="U697" s="18"/>
      <c r="V697" s="19"/>
    </row>
    <row r="698" spans="1:22" ht="16.5" customHeight="1" x14ac:dyDescent="0.25">
      <c r="A698" s="10"/>
      <c r="B698" s="10"/>
      <c r="C698" s="10" t="e">
        <f>VLOOKUP(A698,[1]車輛資料9月更!A:D,4,0)</f>
        <v>#N/A</v>
      </c>
      <c r="D698" s="11" t="e">
        <f>VLOOKUP(A698,[1]車輛資料9月更!A:F,6,0)</f>
        <v>#N/A</v>
      </c>
      <c r="E698" s="10" t="e">
        <f>VLOOKUP(A698,[1]車輛資料9月更!A:B,2,0)</f>
        <v>#N/A</v>
      </c>
      <c r="F698" s="15"/>
      <c r="G698" s="13"/>
      <c r="H698" s="28"/>
      <c r="I698" s="14"/>
      <c r="J698" s="14"/>
      <c r="K698" s="15"/>
      <c r="L698" s="15"/>
      <c r="M698" s="15"/>
      <c r="N698" s="15"/>
      <c r="O698" s="15"/>
      <c r="P698" s="15"/>
      <c r="Q698" s="15"/>
      <c r="R698" s="10"/>
      <c r="S698" s="10"/>
      <c r="T698" s="17"/>
      <c r="U698" s="18"/>
      <c r="V698" s="19"/>
    </row>
    <row r="699" spans="1:22" ht="16.5" customHeight="1" x14ac:dyDescent="0.25">
      <c r="A699" s="10"/>
      <c r="B699" s="10"/>
      <c r="C699" s="10" t="e">
        <f>VLOOKUP(A699,[1]車輛資料9月更!A:D,4,0)</f>
        <v>#N/A</v>
      </c>
      <c r="D699" s="11" t="e">
        <f>VLOOKUP(A699,[1]車輛資料9月更!A:F,6,0)</f>
        <v>#N/A</v>
      </c>
      <c r="E699" s="10" t="e">
        <f>VLOOKUP(A699,[1]車輛資料9月更!A:B,2,0)</f>
        <v>#N/A</v>
      </c>
      <c r="F699" s="15"/>
      <c r="G699" s="13"/>
      <c r="H699" s="28"/>
      <c r="I699" s="14"/>
      <c r="J699" s="14"/>
      <c r="K699" s="15"/>
      <c r="L699" s="15"/>
      <c r="M699" s="15"/>
      <c r="N699" s="15"/>
      <c r="O699" s="15"/>
      <c r="P699" s="15"/>
      <c r="Q699" s="15"/>
      <c r="R699" s="10"/>
      <c r="S699" s="10"/>
      <c r="T699" s="17"/>
      <c r="U699" s="18"/>
      <c r="V699" s="19"/>
    </row>
    <row r="700" spans="1:22" ht="16.5" customHeight="1" x14ac:dyDescent="0.25">
      <c r="A700" s="10"/>
      <c r="B700" s="10"/>
      <c r="C700" s="10" t="e">
        <f>VLOOKUP(A700,[1]車輛資料9月更!A:D,4,0)</f>
        <v>#N/A</v>
      </c>
      <c r="D700" s="11" t="e">
        <f>VLOOKUP(A700,[1]車輛資料9月更!A:F,6,0)</f>
        <v>#N/A</v>
      </c>
      <c r="E700" s="10" t="e">
        <f>VLOOKUP(A700,[1]車輛資料9月更!A:B,2,0)</f>
        <v>#N/A</v>
      </c>
      <c r="F700" s="15"/>
      <c r="G700" s="13"/>
      <c r="H700" s="28"/>
      <c r="I700" s="14"/>
      <c r="J700" s="14"/>
      <c r="K700" s="15"/>
      <c r="L700" s="15"/>
      <c r="M700" s="15"/>
      <c r="N700" s="15"/>
      <c r="O700" s="15"/>
      <c r="P700" s="15"/>
      <c r="Q700" s="15"/>
      <c r="R700" s="10"/>
      <c r="S700" s="10"/>
      <c r="T700" s="17"/>
      <c r="U700" s="18"/>
      <c r="V700" s="19"/>
    </row>
    <row r="701" spans="1:22" ht="16.5" customHeight="1" x14ac:dyDescent="0.25">
      <c r="A701" s="10"/>
      <c r="B701" s="10"/>
      <c r="C701" s="10" t="e">
        <f>VLOOKUP(A701,[1]車輛資料9月更!A:D,4,0)</f>
        <v>#N/A</v>
      </c>
      <c r="D701" s="11" t="e">
        <f>VLOOKUP(A701,[1]車輛資料9月更!A:F,6,0)</f>
        <v>#N/A</v>
      </c>
      <c r="E701" s="10" t="e">
        <f>VLOOKUP(A701,[1]車輛資料9月更!A:B,2,0)</f>
        <v>#N/A</v>
      </c>
      <c r="F701" s="15"/>
      <c r="G701" s="13"/>
      <c r="H701" s="28"/>
      <c r="I701" s="14"/>
      <c r="J701" s="14"/>
      <c r="K701" s="15"/>
      <c r="L701" s="15"/>
      <c r="M701" s="15"/>
      <c r="N701" s="15"/>
      <c r="O701" s="15"/>
      <c r="P701" s="15"/>
      <c r="Q701" s="15"/>
      <c r="R701" s="10"/>
      <c r="S701" s="10"/>
      <c r="T701" s="17"/>
      <c r="U701" s="18"/>
      <c r="V701" s="19"/>
    </row>
    <row r="702" spans="1:22" ht="16.5" customHeight="1" x14ac:dyDescent="0.25">
      <c r="A702" s="10"/>
      <c r="B702" s="10"/>
      <c r="C702" s="10" t="e">
        <f>VLOOKUP(A702,[1]車輛資料9月更!A:D,4,0)</f>
        <v>#N/A</v>
      </c>
      <c r="D702" s="11" t="e">
        <f>VLOOKUP(A702,[1]車輛資料9月更!A:F,6,0)</f>
        <v>#N/A</v>
      </c>
      <c r="E702" s="10" t="e">
        <f>VLOOKUP(A702,[1]車輛資料9月更!A:B,2,0)</f>
        <v>#N/A</v>
      </c>
      <c r="F702" s="15"/>
      <c r="G702" s="13"/>
      <c r="H702" s="28"/>
      <c r="I702" s="14"/>
      <c r="J702" s="14"/>
      <c r="K702" s="15"/>
      <c r="L702" s="15"/>
      <c r="M702" s="15"/>
      <c r="N702" s="15"/>
      <c r="O702" s="15"/>
      <c r="P702" s="15"/>
      <c r="Q702" s="15"/>
      <c r="R702" s="10"/>
      <c r="S702" s="10"/>
      <c r="T702" s="17"/>
      <c r="U702" s="18"/>
      <c r="V702" s="19"/>
    </row>
    <row r="703" spans="1:22" ht="16.5" customHeight="1" x14ac:dyDescent="0.25">
      <c r="A703" s="10"/>
      <c r="B703" s="10"/>
      <c r="C703" s="10" t="e">
        <f>VLOOKUP(A703,[1]車輛資料9月更!A:D,4,0)</f>
        <v>#N/A</v>
      </c>
      <c r="D703" s="11" t="e">
        <f>VLOOKUP(A703,[1]車輛資料9月更!A:F,6,0)</f>
        <v>#N/A</v>
      </c>
      <c r="E703" s="10" t="e">
        <f>VLOOKUP(A703,[1]車輛資料9月更!A:B,2,0)</f>
        <v>#N/A</v>
      </c>
      <c r="F703" s="15"/>
      <c r="G703" s="13"/>
      <c r="H703" s="28"/>
      <c r="I703" s="14"/>
      <c r="J703" s="14"/>
      <c r="K703" s="15"/>
      <c r="L703" s="15"/>
      <c r="M703" s="15"/>
      <c r="N703" s="15"/>
      <c r="O703" s="15"/>
      <c r="P703" s="15"/>
      <c r="Q703" s="15"/>
      <c r="R703" s="10"/>
      <c r="S703" s="10"/>
      <c r="T703" s="17"/>
      <c r="U703" s="18"/>
      <c r="V703" s="19"/>
    </row>
    <row r="704" spans="1:22" ht="16.5" customHeight="1" x14ac:dyDescent="0.25">
      <c r="A704" s="10"/>
      <c r="B704" s="10"/>
      <c r="C704" s="10" t="e">
        <f>VLOOKUP(A704,[1]車輛資料9月更!A:D,4,0)</f>
        <v>#N/A</v>
      </c>
      <c r="D704" s="11" t="e">
        <f>VLOOKUP(A704,[1]車輛資料9月更!A:F,6,0)</f>
        <v>#N/A</v>
      </c>
      <c r="E704" s="10" t="e">
        <f>VLOOKUP(A704,[1]車輛資料9月更!A:B,2,0)</f>
        <v>#N/A</v>
      </c>
      <c r="F704" s="15"/>
      <c r="G704" s="13"/>
      <c r="H704" s="28"/>
      <c r="I704" s="14"/>
      <c r="J704" s="14"/>
      <c r="K704" s="15"/>
      <c r="L704" s="15"/>
      <c r="M704" s="15"/>
      <c r="N704" s="15"/>
      <c r="O704" s="15"/>
      <c r="P704" s="15"/>
      <c r="Q704" s="15"/>
      <c r="R704" s="10"/>
      <c r="S704" s="10"/>
      <c r="T704" s="17"/>
      <c r="U704" s="18"/>
      <c r="V704" s="19"/>
    </row>
    <row r="705" spans="1:22" ht="16.5" customHeight="1" x14ac:dyDescent="0.25">
      <c r="A705" s="10"/>
      <c r="B705" s="10"/>
      <c r="C705" s="10" t="e">
        <f>VLOOKUP(A705,[1]車輛資料9月更!A:D,4,0)</f>
        <v>#N/A</v>
      </c>
      <c r="D705" s="11" t="e">
        <f>VLOOKUP(A705,[1]車輛資料9月更!A:F,6,0)</f>
        <v>#N/A</v>
      </c>
      <c r="E705" s="10" t="e">
        <f>VLOOKUP(A705,[1]車輛資料9月更!A:B,2,0)</f>
        <v>#N/A</v>
      </c>
      <c r="F705" s="15"/>
      <c r="G705" s="13"/>
      <c r="H705" s="28"/>
      <c r="I705" s="14"/>
      <c r="J705" s="14"/>
      <c r="K705" s="15"/>
      <c r="L705" s="15"/>
      <c r="M705" s="15"/>
      <c r="N705" s="15"/>
      <c r="O705" s="15"/>
      <c r="P705" s="15"/>
      <c r="Q705" s="15"/>
      <c r="R705" s="10"/>
      <c r="S705" s="10"/>
      <c r="T705" s="17"/>
      <c r="U705" s="18"/>
      <c r="V705" s="19"/>
    </row>
    <row r="706" spans="1:22" ht="16.5" customHeight="1" x14ac:dyDescent="0.25">
      <c r="A706" s="10"/>
      <c r="B706" s="10"/>
      <c r="C706" s="10" t="e">
        <f>VLOOKUP(A706,[1]車輛資料9月更!A:D,4,0)</f>
        <v>#N/A</v>
      </c>
      <c r="D706" s="11" t="e">
        <f>VLOOKUP(A706,[1]車輛資料9月更!A:F,6,0)</f>
        <v>#N/A</v>
      </c>
      <c r="E706" s="10" t="e">
        <f>VLOOKUP(A706,[1]車輛資料9月更!A:B,2,0)</f>
        <v>#N/A</v>
      </c>
      <c r="F706" s="73"/>
      <c r="G706" s="74"/>
      <c r="H706" s="75"/>
      <c r="I706" s="76"/>
      <c r="J706" s="76"/>
      <c r="K706" s="73"/>
      <c r="L706" s="73"/>
      <c r="M706" s="73"/>
      <c r="N706" s="73"/>
      <c r="O706" s="73"/>
      <c r="P706" s="73"/>
      <c r="Q706" s="73"/>
      <c r="R706" s="77"/>
      <c r="S706" s="77"/>
      <c r="T706" s="78"/>
      <c r="U706" s="79"/>
      <c r="V706" s="19"/>
    </row>
    <row r="707" spans="1:22" ht="16.5" customHeight="1" x14ac:dyDescent="0.25">
      <c r="C707" s="10" t="e">
        <f>VLOOKUP(A707,[1]車輛資料9月更!A:D,4,0)</f>
        <v>#N/A</v>
      </c>
      <c r="D707" s="11" t="e">
        <f>VLOOKUP(A707,[1]車輛資料9月更!A:F,6,0)</f>
        <v>#N/A</v>
      </c>
      <c r="E707" s="10" t="e">
        <f>VLOOKUP(A707,[1]車輛資料9月更!A:B,2,0)</f>
        <v>#N/A</v>
      </c>
      <c r="F707" s="80"/>
      <c r="G707" s="81"/>
      <c r="H707" s="82"/>
      <c r="I707" s="83"/>
      <c r="J707" s="83"/>
      <c r="K707" s="80"/>
      <c r="L707" s="80"/>
      <c r="M707" s="80"/>
      <c r="N707" s="80"/>
      <c r="O707" s="80"/>
      <c r="P707" s="80"/>
      <c r="Q707" s="80"/>
      <c r="R707" s="84"/>
      <c r="S707" s="84"/>
      <c r="T707" s="85"/>
      <c r="U707" s="86"/>
      <c r="V707" s="19"/>
    </row>
    <row r="708" spans="1:22" ht="16.5" customHeight="1" x14ac:dyDescent="0.25">
      <c r="C708" s="10" t="e">
        <f>VLOOKUP(A708,[1]車輛資料9月更!A:D,4,0)</f>
        <v>#N/A</v>
      </c>
      <c r="D708" s="11" t="e">
        <f>VLOOKUP(A708,[1]車輛資料9月更!A:F,6,0)</f>
        <v>#N/A</v>
      </c>
      <c r="E708" s="10" t="e">
        <f>VLOOKUP(A708,[1]車輛資料9月更!A:B,2,0)</f>
        <v>#N/A</v>
      </c>
      <c r="F708" s="80"/>
      <c r="G708" s="81"/>
      <c r="H708" s="82"/>
      <c r="I708" s="83"/>
      <c r="J708" s="83"/>
      <c r="K708" s="80"/>
      <c r="L708" s="80"/>
      <c r="M708" s="80"/>
      <c r="N708" s="80"/>
      <c r="O708" s="80"/>
      <c r="P708" s="80"/>
      <c r="Q708" s="80"/>
      <c r="R708" s="84"/>
      <c r="S708" s="84"/>
      <c r="T708" s="85"/>
      <c r="U708" s="86"/>
      <c r="V708" s="19"/>
    </row>
    <row r="709" spans="1:22" ht="16.5" customHeight="1" x14ac:dyDescent="0.25">
      <c r="C709" s="10" t="e">
        <f>VLOOKUP(A709,[1]車輛資料9月更!A:D,4,0)</f>
        <v>#N/A</v>
      </c>
      <c r="D709" s="11" t="e">
        <f>VLOOKUP(A709,[1]車輛資料9月更!A:F,6,0)</f>
        <v>#N/A</v>
      </c>
      <c r="E709" s="10" t="e">
        <f>VLOOKUP(A709,[1]車輛資料9月更!A:B,2,0)</f>
        <v>#N/A</v>
      </c>
      <c r="F709" s="80"/>
      <c r="G709" s="81"/>
      <c r="H709" s="82"/>
      <c r="I709" s="83"/>
      <c r="J709" s="83"/>
      <c r="K709" s="80"/>
      <c r="L709" s="80"/>
      <c r="M709" s="80"/>
      <c r="N709" s="80"/>
      <c r="O709" s="80"/>
      <c r="P709" s="80"/>
      <c r="Q709" s="80"/>
      <c r="R709" s="84"/>
      <c r="S709" s="84"/>
      <c r="T709" s="85"/>
      <c r="U709" s="86"/>
      <c r="V709" s="19"/>
    </row>
    <row r="710" spans="1:22" ht="16.5" customHeight="1" x14ac:dyDescent="0.25">
      <c r="C710" s="10" t="e">
        <f>VLOOKUP(A710,[1]車輛資料9月更!A:D,4,0)</f>
        <v>#N/A</v>
      </c>
      <c r="D710" s="11" t="e">
        <f>VLOOKUP(A710,[1]車輛資料9月更!A:F,6,0)</f>
        <v>#N/A</v>
      </c>
      <c r="E710" s="10" t="e">
        <f>VLOOKUP(A710,[1]車輛資料9月更!A:B,2,0)</f>
        <v>#N/A</v>
      </c>
      <c r="F710" s="80"/>
      <c r="G710" s="81"/>
      <c r="H710" s="82"/>
      <c r="I710" s="83"/>
      <c r="J710" s="83"/>
      <c r="K710" s="80"/>
      <c r="L710" s="80"/>
      <c r="M710" s="80"/>
      <c r="N710" s="80"/>
      <c r="O710" s="80"/>
      <c r="P710" s="80"/>
      <c r="Q710" s="80"/>
      <c r="R710" s="84"/>
      <c r="S710" s="84"/>
      <c r="T710" s="85"/>
      <c r="U710" s="86"/>
      <c r="V710" s="19"/>
    </row>
    <row r="711" spans="1:22" ht="16.5" customHeight="1" x14ac:dyDescent="0.25">
      <c r="C711" s="10" t="e">
        <f>VLOOKUP(A711,[1]車輛資料9月更!A:D,4,0)</f>
        <v>#N/A</v>
      </c>
      <c r="D711" s="11" t="e">
        <f>VLOOKUP(A711,[1]車輛資料9月更!A:F,6,0)</f>
        <v>#N/A</v>
      </c>
      <c r="E711" s="10" t="e">
        <f>VLOOKUP(A711,[1]車輛資料9月更!A:B,2,0)</f>
        <v>#N/A</v>
      </c>
      <c r="F711" s="80"/>
      <c r="G711" s="81"/>
      <c r="H711" s="82"/>
      <c r="I711" s="83"/>
      <c r="J711" s="83"/>
      <c r="K711" s="80"/>
      <c r="L711" s="80"/>
      <c r="M711" s="80"/>
      <c r="N711" s="80"/>
      <c r="O711" s="80"/>
      <c r="P711" s="80"/>
      <c r="Q711" s="80"/>
      <c r="R711" s="84"/>
      <c r="S711" s="84"/>
      <c r="T711" s="85"/>
      <c r="U711" s="86"/>
      <c r="V711" s="19"/>
    </row>
    <row r="712" spans="1:22" ht="16.5" customHeight="1" x14ac:dyDescent="0.25">
      <c r="C712" s="10" t="e">
        <f>VLOOKUP(A712,[1]車輛資料9月更!A:D,4,0)</f>
        <v>#N/A</v>
      </c>
      <c r="D712" s="11" t="e">
        <f>VLOOKUP(A712,[1]車輛資料9月更!A:F,6,0)</f>
        <v>#N/A</v>
      </c>
      <c r="E712" s="10" t="e">
        <f>VLOOKUP(A712,[1]車輛資料9月更!A:B,2,0)</f>
        <v>#N/A</v>
      </c>
      <c r="F712" s="80"/>
      <c r="G712" s="81"/>
      <c r="H712" s="82"/>
      <c r="I712" s="83"/>
      <c r="J712" s="83"/>
      <c r="K712" s="80"/>
      <c r="L712" s="80"/>
      <c r="M712" s="80"/>
      <c r="N712" s="80"/>
      <c r="O712" s="80"/>
      <c r="P712" s="80"/>
      <c r="Q712" s="80"/>
      <c r="R712" s="84"/>
      <c r="S712" s="84"/>
      <c r="T712" s="85"/>
      <c r="U712" s="86"/>
      <c r="V712" s="19"/>
    </row>
    <row r="713" spans="1:22" ht="16.5" customHeight="1" x14ac:dyDescent="0.25">
      <c r="C713" s="10" t="e">
        <f>VLOOKUP(A713,[1]車輛資料9月更!A:D,4,0)</f>
        <v>#N/A</v>
      </c>
      <c r="D713" s="11" t="e">
        <f>VLOOKUP(A713,[1]車輛資料9月更!A:F,6,0)</f>
        <v>#N/A</v>
      </c>
      <c r="E713" s="10" t="e">
        <f>VLOOKUP(A713,[1]車輛資料9月更!A:B,2,0)</f>
        <v>#N/A</v>
      </c>
      <c r="F713" s="80"/>
      <c r="G713" s="81"/>
      <c r="H713" s="82"/>
      <c r="I713" s="83"/>
      <c r="J713" s="83"/>
      <c r="K713" s="80"/>
      <c r="L713" s="80"/>
      <c r="M713" s="80"/>
      <c r="N713" s="80"/>
      <c r="O713" s="80"/>
      <c r="P713" s="80"/>
      <c r="Q713" s="80"/>
      <c r="R713" s="84"/>
      <c r="S713" s="84"/>
      <c r="T713" s="85"/>
      <c r="U713" s="86"/>
      <c r="V713" s="19"/>
    </row>
    <row r="714" spans="1:22" ht="16.5" customHeight="1" x14ac:dyDescent="0.25">
      <c r="C714" s="10" t="e">
        <f>VLOOKUP(A714,[1]車輛資料9月更!A:D,4,0)</f>
        <v>#N/A</v>
      </c>
      <c r="D714" s="11" t="e">
        <f>VLOOKUP(A714,[1]車輛資料9月更!A:F,6,0)</f>
        <v>#N/A</v>
      </c>
      <c r="E714" s="10" t="e">
        <f>VLOOKUP(A714,[1]車輛資料9月更!A:B,2,0)</f>
        <v>#N/A</v>
      </c>
      <c r="F714" s="80"/>
      <c r="G714" s="81"/>
      <c r="H714" s="82"/>
      <c r="I714" s="83"/>
      <c r="J714" s="83"/>
      <c r="K714" s="80"/>
      <c r="L714" s="80"/>
      <c r="M714" s="80"/>
      <c r="N714" s="80"/>
      <c r="O714" s="80"/>
      <c r="P714" s="80"/>
      <c r="Q714" s="80"/>
      <c r="R714" s="84"/>
      <c r="S714" s="84"/>
      <c r="T714" s="85"/>
      <c r="U714" s="86"/>
      <c r="V714" s="19"/>
    </row>
    <row r="715" spans="1:22" ht="16.5" customHeight="1" x14ac:dyDescent="0.25">
      <c r="C715" s="10" t="e">
        <f>VLOOKUP(A715,[1]車輛資料9月更!A:D,4,0)</f>
        <v>#N/A</v>
      </c>
      <c r="D715" s="11" t="e">
        <f>VLOOKUP(A715,[1]車輛資料9月更!A:F,6,0)</f>
        <v>#N/A</v>
      </c>
      <c r="E715" s="10" t="e">
        <f>VLOOKUP(A715,[1]車輛資料9月更!A:B,2,0)</f>
        <v>#N/A</v>
      </c>
      <c r="F715" s="80"/>
      <c r="G715" s="81"/>
      <c r="H715" s="82"/>
      <c r="I715" s="83"/>
      <c r="J715" s="83"/>
      <c r="K715" s="80"/>
      <c r="L715" s="80"/>
      <c r="M715" s="80"/>
      <c r="N715" s="80"/>
      <c r="O715" s="80"/>
      <c r="P715" s="80"/>
      <c r="Q715" s="80"/>
      <c r="R715" s="84"/>
      <c r="S715" s="84"/>
      <c r="T715" s="85"/>
      <c r="U715" s="86"/>
      <c r="V715" s="19"/>
    </row>
    <row r="716" spans="1:22" ht="16.5" customHeight="1" x14ac:dyDescent="0.25">
      <c r="C716" s="10" t="e">
        <f>VLOOKUP(A716,[1]車輛資料9月更!A:D,4,0)</f>
        <v>#N/A</v>
      </c>
      <c r="D716" s="11" t="e">
        <f>VLOOKUP(A716,[1]車輛資料9月更!A:F,6,0)</f>
        <v>#N/A</v>
      </c>
      <c r="E716" s="10" t="e">
        <f>VLOOKUP(A716,[1]車輛資料9月更!A:B,2,0)</f>
        <v>#N/A</v>
      </c>
      <c r="F716" s="80"/>
      <c r="G716" s="81"/>
      <c r="H716" s="82"/>
      <c r="I716" s="83"/>
      <c r="J716" s="83"/>
      <c r="K716" s="80"/>
      <c r="L716" s="80"/>
      <c r="M716" s="80"/>
      <c r="N716" s="80"/>
      <c r="O716" s="80"/>
      <c r="P716" s="80"/>
      <c r="Q716" s="80"/>
      <c r="R716" s="84"/>
      <c r="S716" s="84"/>
      <c r="T716" s="85"/>
      <c r="U716" s="86"/>
      <c r="V716" s="19"/>
    </row>
    <row r="717" spans="1:22" ht="16.5" customHeight="1" x14ac:dyDescent="0.25">
      <c r="C717" s="10" t="e">
        <f>VLOOKUP(A717,[1]車輛資料9月更!A:D,4,0)</f>
        <v>#N/A</v>
      </c>
      <c r="D717" s="11" t="e">
        <f>VLOOKUP(A717,[1]車輛資料9月更!A:F,6,0)</f>
        <v>#N/A</v>
      </c>
      <c r="E717" s="10" t="e">
        <f>VLOOKUP(A717,[1]車輛資料9月更!A:B,2,0)</f>
        <v>#N/A</v>
      </c>
      <c r="F717" s="80"/>
      <c r="G717" s="81"/>
      <c r="H717" s="82"/>
      <c r="I717" s="83"/>
      <c r="J717" s="83"/>
      <c r="K717" s="80"/>
      <c r="L717" s="80"/>
      <c r="M717" s="80"/>
      <c r="N717" s="80"/>
      <c r="O717" s="80"/>
      <c r="P717" s="80"/>
      <c r="Q717" s="80"/>
      <c r="R717" s="84"/>
      <c r="S717" s="84"/>
      <c r="T717" s="85"/>
      <c r="U717" s="86"/>
      <c r="V717" s="19"/>
    </row>
    <row r="718" spans="1:22" ht="16.5" customHeight="1" x14ac:dyDescent="0.25">
      <c r="C718" s="10" t="e">
        <f>VLOOKUP(A718,[1]車輛資料9月更!A:D,4,0)</f>
        <v>#N/A</v>
      </c>
      <c r="D718" s="11" t="e">
        <f>VLOOKUP(A718,[1]車輛資料9月更!A:F,6,0)</f>
        <v>#N/A</v>
      </c>
      <c r="E718" s="10" t="e">
        <f>VLOOKUP(A718,[1]車輛資料9月更!A:B,2,0)</f>
        <v>#N/A</v>
      </c>
      <c r="F718" s="80"/>
      <c r="G718" s="81"/>
      <c r="H718" s="82"/>
      <c r="I718" s="83"/>
      <c r="J718" s="83"/>
      <c r="K718" s="80"/>
      <c r="L718" s="80"/>
      <c r="M718" s="80"/>
      <c r="N718" s="80"/>
      <c r="O718" s="80"/>
      <c r="P718" s="80"/>
      <c r="Q718" s="80"/>
      <c r="R718" s="84"/>
      <c r="S718" s="84"/>
      <c r="T718" s="85"/>
      <c r="U718" s="86"/>
      <c r="V718" s="19"/>
    </row>
    <row r="719" spans="1:22" ht="16.5" customHeight="1" x14ac:dyDescent="0.25">
      <c r="C719" s="10" t="e">
        <f>VLOOKUP(A719,[1]車輛資料9月更!A:D,4,0)</f>
        <v>#N/A</v>
      </c>
      <c r="D719" s="11" t="e">
        <f>VLOOKUP(A719,[1]車輛資料9月更!A:F,6,0)</f>
        <v>#N/A</v>
      </c>
      <c r="E719" s="10" t="e">
        <f>VLOOKUP(A719,[1]車輛資料9月更!A:B,2,0)</f>
        <v>#N/A</v>
      </c>
      <c r="F719" s="80"/>
      <c r="G719" s="81"/>
      <c r="H719" s="82"/>
      <c r="I719" s="83"/>
      <c r="J719" s="83"/>
      <c r="K719" s="80"/>
      <c r="L719" s="80"/>
      <c r="M719" s="80"/>
      <c r="N719" s="80"/>
      <c r="O719" s="80"/>
      <c r="P719" s="80"/>
      <c r="Q719" s="80"/>
      <c r="R719" s="84"/>
      <c r="S719" s="84"/>
      <c r="T719" s="85"/>
      <c r="U719" s="86"/>
      <c r="V719" s="19"/>
    </row>
    <row r="720" spans="1:22" ht="16.5" customHeight="1" x14ac:dyDescent="0.25">
      <c r="C720" s="10" t="e">
        <f>VLOOKUP(A720,[1]車輛資料9月更!A:D,4,0)</f>
        <v>#N/A</v>
      </c>
      <c r="D720" s="11" t="e">
        <f>VLOOKUP(A720,[1]車輛資料9月更!A:F,6,0)</f>
        <v>#N/A</v>
      </c>
      <c r="E720" s="10" t="e">
        <f>VLOOKUP(A720,[1]車輛資料9月更!A:B,2,0)</f>
        <v>#N/A</v>
      </c>
      <c r="F720" s="80"/>
      <c r="G720" s="81"/>
      <c r="H720" s="82"/>
      <c r="I720" s="83"/>
      <c r="J720" s="83"/>
      <c r="K720" s="80"/>
      <c r="L720" s="80"/>
      <c r="M720" s="80"/>
      <c r="N720" s="80"/>
      <c r="O720" s="80"/>
      <c r="P720" s="80"/>
      <c r="Q720" s="80"/>
      <c r="R720" s="84"/>
      <c r="S720" s="84"/>
      <c r="T720" s="85"/>
      <c r="U720" s="86"/>
      <c r="V720" s="19"/>
    </row>
    <row r="721" spans="3:22" ht="16.5" customHeight="1" x14ac:dyDescent="0.25">
      <c r="C721" s="10" t="e">
        <f>VLOOKUP(A721,[1]車輛資料9月更!A:D,4,0)</f>
        <v>#N/A</v>
      </c>
      <c r="D721" s="11" t="e">
        <f>VLOOKUP(A721,[1]車輛資料9月更!A:F,6,0)</f>
        <v>#N/A</v>
      </c>
      <c r="E721" s="10" t="e">
        <f>VLOOKUP(A721,[1]車輛資料9月更!A:B,2,0)</f>
        <v>#N/A</v>
      </c>
      <c r="F721" s="80"/>
      <c r="G721" s="81"/>
      <c r="H721" s="82"/>
      <c r="I721" s="83"/>
      <c r="J721" s="83"/>
      <c r="K721" s="80"/>
      <c r="L721" s="80"/>
      <c r="M721" s="80"/>
      <c r="N721" s="80"/>
      <c r="O721" s="80"/>
      <c r="P721" s="80"/>
      <c r="Q721" s="80"/>
      <c r="R721" s="84"/>
      <c r="S721" s="84"/>
      <c r="T721" s="85"/>
      <c r="U721" s="86"/>
      <c r="V721" s="19"/>
    </row>
    <row r="722" spans="3:22" ht="16.5" customHeight="1" x14ac:dyDescent="0.25">
      <c r="C722" s="10" t="e">
        <f>VLOOKUP(A722,[1]車輛資料9月更!A:D,4,0)</f>
        <v>#N/A</v>
      </c>
      <c r="D722" s="11" t="e">
        <f>VLOOKUP(A722,[1]車輛資料9月更!A:F,6,0)</f>
        <v>#N/A</v>
      </c>
      <c r="E722" s="10" t="e">
        <f>VLOOKUP(A722,[1]車輛資料9月更!A:B,2,0)</f>
        <v>#N/A</v>
      </c>
      <c r="F722" s="80"/>
      <c r="G722" s="81"/>
      <c r="H722" s="82"/>
      <c r="I722" s="83"/>
      <c r="J722" s="83"/>
      <c r="K722" s="80"/>
      <c r="L722" s="80"/>
      <c r="M722" s="80"/>
      <c r="N722" s="80"/>
      <c r="O722" s="80"/>
      <c r="P722" s="80"/>
      <c r="Q722" s="80"/>
      <c r="R722" s="84"/>
      <c r="S722" s="84"/>
      <c r="T722" s="85"/>
      <c r="U722" s="86"/>
      <c r="V722" s="19"/>
    </row>
    <row r="723" spans="3:22" ht="16.5" customHeight="1" x14ac:dyDescent="0.25">
      <c r="C723" s="10" t="e">
        <f>VLOOKUP(A723,[1]車輛資料9月更!A:D,4,0)</f>
        <v>#N/A</v>
      </c>
      <c r="D723" s="11" t="e">
        <f>VLOOKUP(A723,[1]車輛資料9月更!A:F,6,0)</f>
        <v>#N/A</v>
      </c>
      <c r="E723" s="10" t="e">
        <f>VLOOKUP(A723,[1]車輛資料9月更!A:B,2,0)</f>
        <v>#N/A</v>
      </c>
      <c r="F723" s="80"/>
      <c r="G723" s="81"/>
      <c r="H723" s="82"/>
      <c r="I723" s="83"/>
      <c r="J723" s="83"/>
      <c r="K723" s="80"/>
      <c r="L723" s="80"/>
      <c r="M723" s="80"/>
      <c r="N723" s="80"/>
      <c r="O723" s="80"/>
      <c r="P723" s="80"/>
      <c r="Q723" s="80"/>
      <c r="R723" s="84"/>
      <c r="S723" s="84"/>
      <c r="T723" s="85"/>
      <c r="U723" s="86"/>
      <c r="V723" s="19"/>
    </row>
    <row r="724" spans="3:22" ht="16.5" customHeight="1" x14ac:dyDescent="0.25">
      <c r="C724" s="10" t="e">
        <f>VLOOKUP(A724,[1]車輛資料9月更!A:D,4,0)</f>
        <v>#N/A</v>
      </c>
      <c r="D724" s="11" t="e">
        <f>VLOOKUP(A724,[1]車輛資料9月更!A:F,6,0)</f>
        <v>#N/A</v>
      </c>
      <c r="E724" s="10" t="e">
        <f>VLOOKUP(A724,[1]車輛資料9月更!A:B,2,0)</f>
        <v>#N/A</v>
      </c>
      <c r="F724" s="80"/>
      <c r="G724" s="81"/>
      <c r="H724" s="82"/>
      <c r="I724" s="83"/>
      <c r="J724" s="83"/>
      <c r="K724" s="80"/>
      <c r="L724" s="80"/>
      <c r="M724" s="80"/>
      <c r="N724" s="80"/>
      <c r="O724" s="80"/>
      <c r="P724" s="80"/>
      <c r="Q724" s="80"/>
      <c r="R724" s="84"/>
      <c r="S724" s="84"/>
      <c r="T724" s="85"/>
      <c r="U724" s="86"/>
      <c r="V724" s="19"/>
    </row>
    <row r="725" spans="3:22" ht="16.5" customHeight="1" x14ac:dyDescent="0.25">
      <c r="C725" s="10" t="e">
        <f>VLOOKUP(A725,[1]車輛資料9月更!A:D,4,0)</f>
        <v>#N/A</v>
      </c>
      <c r="D725" s="11" t="e">
        <f>VLOOKUP(A725,[1]車輛資料9月更!A:F,6,0)</f>
        <v>#N/A</v>
      </c>
      <c r="E725" s="10" t="e">
        <f>VLOOKUP(A725,[1]車輛資料9月更!A:B,2,0)</f>
        <v>#N/A</v>
      </c>
      <c r="F725" s="80"/>
      <c r="G725" s="81"/>
      <c r="H725" s="82"/>
      <c r="I725" s="83"/>
      <c r="J725" s="83"/>
      <c r="K725" s="80"/>
      <c r="L725" s="80"/>
      <c r="M725" s="80"/>
      <c r="N725" s="80"/>
      <c r="O725" s="80"/>
      <c r="P725" s="80"/>
      <c r="Q725" s="80"/>
      <c r="R725" s="84"/>
      <c r="S725" s="84"/>
      <c r="T725" s="85"/>
      <c r="U725" s="86"/>
      <c r="V725" s="19"/>
    </row>
    <row r="726" spans="3:22" ht="16.5" customHeight="1" x14ac:dyDescent="0.25">
      <c r="C726" s="10" t="e">
        <f>VLOOKUP(A726,[1]車輛資料9月更!A:D,4,0)</f>
        <v>#N/A</v>
      </c>
      <c r="D726" s="11" t="e">
        <f>VLOOKUP(A726,[1]車輛資料9月更!A:F,6,0)</f>
        <v>#N/A</v>
      </c>
      <c r="E726" s="10" t="e">
        <f>VLOOKUP(A726,[1]車輛資料9月更!A:B,2,0)</f>
        <v>#N/A</v>
      </c>
      <c r="F726" s="80"/>
      <c r="G726" s="81"/>
      <c r="H726" s="82"/>
      <c r="I726" s="83"/>
      <c r="J726" s="83"/>
      <c r="K726" s="80"/>
      <c r="L726" s="80"/>
      <c r="M726" s="80"/>
      <c r="N726" s="80"/>
      <c r="O726" s="80"/>
      <c r="P726" s="80"/>
      <c r="Q726" s="80"/>
      <c r="R726" s="84"/>
      <c r="S726" s="84"/>
      <c r="T726" s="85"/>
      <c r="U726" s="86"/>
      <c r="V726" s="19"/>
    </row>
    <row r="727" spans="3:22" ht="16.5" customHeight="1" x14ac:dyDescent="0.25">
      <c r="C727" s="10" t="e">
        <f>VLOOKUP(A727,[1]車輛資料9月更!A:D,4,0)</f>
        <v>#N/A</v>
      </c>
      <c r="D727" s="11" t="e">
        <f>VLOOKUP(A727,[1]車輛資料9月更!A:F,6,0)</f>
        <v>#N/A</v>
      </c>
      <c r="E727" s="10" t="e">
        <f>VLOOKUP(A727,[1]車輛資料9月更!A:B,2,0)</f>
        <v>#N/A</v>
      </c>
      <c r="F727" s="80"/>
      <c r="G727" s="81"/>
      <c r="H727" s="82"/>
      <c r="I727" s="83"/>
      <c r="J727" s="83"/>
      <c r="K727" s="80"/>
      <c r="L727" s="80"/>
      <c r="M727" s="80"/>
      <c r="N727" s="80"/>
      <c r="O727" s="80"/>
      <c r="P727" s="80"/>
      <c r="Q727" s="80"/>
      <c r="R727" s="84"/>
      <c r="S727" s="84"/>
      <c r="T727" s="85"/>
      <c r="U727" s="86"/>
      <c r="V727" s="19"/>
    </row>
    <row r="728" spans="3:22" ht="16.5" customHeight="1" x14ac:dyDescent="0.25">
      <c r="C728" s="10" t="e">
        <f>VLOOKUP(A728,[1]車輛資料9月更!A:D,4,0)</f>
        <v>#N/A</v>
      </c>
      <c r="D728" s="11" t="e">
        <f>VLOOKUP(A728,[1]車輛資料9月更!A:F,6,0)</f>
        <v>#N/A</v>
      </c>
      <c r="E728" s="10" t="e">
        <f>VLOOKUP(A728,[1]車輛資料9月更!A:B,2,0)</f>
        <v>#N/A</v>
      </c>
      <c r="F728" s="80"/>
      <c r="G728" s="81"/>
      <c r="H728" s="82"/>
      <c r="I728" s="83"/>
      <c r="J728" s="83"/>
      <c r="K728" s="80"/>
      <c r="L728" s="80"/>
      <c r="M728" s="80"/>
      <c r="N728" s="80"/>
      <c r="O728" s="80"/>
      <c r="P728" s="80"/>
      <c r="Q728" s="80"/>
      <c r="R728" s="84"/>
      <c r="S728" s="84"/>
      <c r="T728" s="85"/>
      <c r="U728" s="86"/>
      <c r="V728" s="19"/>
    </row>
    <row r="729" spans="3:22" ht="16.5" customHeight="1" x14ac:dyDescent="0.25">
      <c r="C729" s="10" t="e">
        <f>VLOOKUP(A729,[1]車輛資料9月更!A:D,4,0)</f>
        <v>#N/A</v>
      </c>
      <c r="D729" s="11" t="e">
        <f>VLOOKUP(A729,[1]車輛資料9月更!A:F,6,0)</f>
        <v>#N/A</v>
      </c>
      <c r="E729" s="10" t="e">
        <f>VLOOKUP(A729,[1]車輛資料9月更!A:B,2,0)</f>
        <v>#N/A</v>
      </c>
      <c r="F729" s="80"/>
      <c r="G729" s="81"/>
      <c r="H729" s="82"/>
      <c r="I729" s="83"/>
      <c r="J729" s="83"/>
      <c r="K729" s="80"/>
      <c r="L729" s="80"/>
      <c r="M729" s="80"/>
      <c r="N729" s="80"/>
      <c r="O729" s="80"/>
      <c r="P729" s="80"/>
      <c r="Q729" s="80"/>
      <c r="R729" s="84"/>
      <c r="S729" s="84"/>
      <c r="T729" s="85"/>
      <c r="U729" s="86"/>
      <c r="V729" s="19"/>
    </row>
    <row r="730" spans="3:22" ht="16.5" customHeight="1" x14ac:dyDescent="0.25">
      <c r="C730" s="10" t="e">
        <f>VLOOKUP(A730,[1]車輛資料9月更!A:D,4,0)</f>
        <v>#N/A</v>
      </c>
      <c r="D730" s="11" t="e">
        <f>VLOOKUP(A730,[1]車輛資料9月更!A:F,6,0)</f>
        <v>#N/A</v>
      </c>
      <c r="E730" s="10" t="e">
        <f>VLOOKUP(A730,[1]車輛資料9月更!A:B,2,0)</f>
        <v>#N/A</v>
      </c>
      <c r="F730" s="80"/>
      <c r="G730" s="81"/>
      <c r="H730" s="82"/>
      <c r="I730" s="83"/>
      <c r="J730" s="83"/>
      <c r="K730" s="80"/>
      <c r="L730" s="80"/>
      <c r="M730" s="80"/>
      <c r="N730" s="80"/>
      <c r="O730" s="80"/>
      <c r="P730" s="80"/>
      <c r="Q730" s="80"/>
      <c r="R730" s="84"/>
      <c r="S730" s="84"/>
      <c r="T730" s="85"/>
      <c r="U730" s="86"/>
      <c r="V730" s="19"/>
    </row>
    <row r="731" spans="3:22" ht="16.5" customHeight="1" x14ac:dyDescent="0.25">
      <c r="C731" s="10" t="e">
        <f>VLOOKUP(A731,[1]車輛資料9月更!A:D,4,0)</f>
        <v>#N/A</v>
      </c>
      <c r="D731" s="11" t="e">
        <f>VLOOKUP(A731,[1]車輛資料9月更!A:F,6,0)</f>
        <v>#N/A</v>
      </c>
      <c r="E731" s="10" t="e">
        <f>VLOOKUP(A731,[1]車輛資料9月更!A:B,2,0)</f>
        <v>#N/A</v>
      </c>
      <c r="F731" s="80"/>
      <c r="G731" s="81"/>
      <c r="H731" s="82"/>
      <c r="I731" s="83"/>
      <c r="J731" s="83"/>
      <c r="K731" s="80"/>
      <c r="L731" s="80"/>
      <c r="M731" s="80"/>
      <c r="N731" s="80"/>
      <c r="O731" s="80"/>
      <c r="P731" s="80"/>
      <c r="Q731" s="80"/>
      <c r="R731" s="84"/>
      <c r="S731" s="84"/>
      <c r="T731" s="85"/>
      <c r="U731" s="86"/>
      <c r="V731" s="19"/>
    </row>
    <row r="732" spans="3:22" ht="16.5" customHeight="1" x14ac:dyDescent="0.25">
      <c r="C732" s="10" t="e">
        <f>VLOOKUP(A732,[1]車輛資料9月更!A:D,4,0)</f>
        <v>#N/A</v>
      </c>
      <c r="D732" s="11" t="e">
        <f>VLOOKUP(A732,[1]車輛資料9月更!A:F,6,0)</f>
        <v>#N/A</v>
      </c>
      <c r="E732" s="10" t="e">
        <f>VLOOKUP(A732,[1]車輛資料9月更!A:B,2,0)</f>
        <v>#N/A</v>
      </c>
      <c r="F732" s="80"/>
      <c r="G732" s="81"/>
      <c r="H732" s="82"/>
      <c r="I732" s="83"/>
      <c r="J732" s="83"/>
      <c r="K732" s="80"/>
      <c r="L732" s="80"/>
      <c r="M732" s="80"/>
      <c r="N732" s="80"/>
      <c r="O732" s="80"/>
      <c r="P732" s="80"/>
      <c r="Q732" s="80"/>
      <c r="R732" s="84"/>
      <c r="S732" s="84"/>
      <c r="T732" s="85"/>
      <c r="U732" s="86"/>
      <c r="V732" s="19"/>
    </row>
    <row r="733" spans="3:22" ht="16.5" customHeight="1" x14ac:dyDescent="0.25">
      <c r="C733" s="10" t="e">
        <f>VLOOKUP(A733,[1]車輛資料9月更!A:D,4,0)</f>
        <v>#N/A</v>
      </c>
      <c r="D733" s="11" t="e">
        <f>VLOOKUP(A733,[1]車輛資料9月更!A:F,6,0)</f>
        <v>#N/A</v>
      </c>
      <c r="E733" s="10" t="e">
        <f>VLOOKUP(A733,[1]車輛資料9月更!A:B,2,0)</f>
        <v>#N/A</v>
      </c>
      <c r="F733" s="80"/>
      <c r="G733" s="81"/>
      <c r="H733" s="82"/>
      <c r="I733" s="83"/>
      <c r="J733" s="83"/>
      <c r="K733" s="80"/>
      <c r="L733" s="80"/>
      <c r="M733" s="80"/>
      <c r="N733" s="80"/>
      <c r="O733" s="80"/>
      <c r="P733" s="80"/>
      <c r="Q733" s="80"/>
      <c r="R733" s="84"/>
      <c r="S733" s="84"/>
      <c r="T733" s="85"/>
      <c r="U733" s="86"/>
      <c r="V733" s="19"/>
    </row>
    <row r="734" spans="3:22" ht="16.5" customHeight="1" x14ac:dyDescent="0.25">
      <c r="C734" s="10" t="e">
        <f>VLOOKUP(A734,[1]車輛資料9月更!A:D,4,0)</f>
        <v>#N/A</v>
      </c>
      <c r="D734" s="11" t="e">
        <f>VLOOKUP(A734,[1]車輛資料9月更!A:F,6,0)</f>
        <v>#N/A</v>
      </c>
      <c r="E734" s="10" t="e">
        <f>VLOOKUP(A734,[1]車輛資料9月更!A:B,2,0)</f>
        <v>#N/A</v>
      </c>
      <c r="F734" s="80"/>
      <c r="G734" s="81"/>
      <c r="H734" s="82"/>
      <c r="I734" s="83"/>
      <c r="J734" s="83"/>
      <c r="K734" s="80"/>
      <c r="L734" s="80"/>
      <c r="M734" s="80"/>
      <c r="N734" s="80"/>
      <c r="O734" s="80"/>
      <c r="P734" s="80"/>
      <c r="Q734" s="80"/>
      <c r="R734" s="84"/>
      <c r="S734" s="84"/>
      <c r="T734" s="85"/>
      <c r="U734" s="86"/>
      <c r="V734" s="19"/>
    </row>
    <row r="735" spans="3:22" ht="16.5" customHeight="1" x14ac:dyDescent="0.25">
      <c r="C735" s="10" t="e">
        <f>VLOOKUP(A735,[1]車輛資料9月更!A:D,4,0)</f>
        <v>#N/A</v>
      </c>
      <c r="D735" s="11" t="e">
        <f>VLOOKUP(A735,[1]車輛資料9月更!A:F,6,0)</f>
        <v>#N/A</v>
      </c>
      <c r="E735" s="10" t="e">
        <f>VLOOKUP(A735,[1]車輛資料9月更!A:B,2,0)</f>
        <v>#N/A</v>
      </c>
      <c r="F735" s="80"/>
      <c r="G735" s="81"/>
      <c r="H735" s="82"/>
      <c r="I735" s="83"/>
      <c r="J735" s="83"/>
      <c r="K735" s="80"/>
      <c r="L735" s="80"/>
      <c r="M735" s="80"/>
      <c r="N735" s="80"/>
      <c r="O735" s="80"/>
      <c r="P735" s="80"/>
      <c r="Q735" s="80"/>
      <c r="R735" s="84"/>
      <c r="S735" s="84"/>
      <c r="T735" s="85"/>
      <c r="U735" s="86"/>
      <c r="V735" s="19"/>
    </row>
    <row r="736" spans="3:22" ht="16.5" customHeight="1" x14ac:dyDescent="0.25">
      <c r="C736" s="10" t="e">
        <f>VLOOKUP(A736,[1]車輛資料9月更!A:D,4,0)</f>
        <v>#N/A</v>
      </c>
      <c r="D736" s="11" t="e">
        <f>VLOOKUP(A736,[1]車輛資料9月更!A:F,6,0)</f>
        <v>#N/A</v>
      </c>
      <c r="E736" s="10" t="e">
        <f>VLOOKUP(A736,[1]車輛資料9月更!A:B,2,0)</f>
        <v>#N/A</v>
      </c>
      <c r="F736" s="80"/>
      <c r="G736" s="81"/>
      <c r="H736" s="82"/>
      <c r="I736" s="83"/>
      <c r="J736" s="83"/>
      <c r="K736" s="80"/>
      <c r="L736" s="80"/>
      <c r="M736" s="80"/>
      <c r="N736" s="80"/>
      <c r="O736" s="80"/>
      <c r="P736" s="80"/>
      <c r="Q736" s="80"/>
      <c r="R736" s="84"/>
      <c r="S736" s="84"/>
      <c r="T736" s="85"/>
      <c r="U736" s="86"/>
      <c r="V736" s="19"/>
    </row>
    <row r="737" spans="3:22" ht="16.5" customHeight="1" x14ac:dyDescent="0.25">
      <c r="C737" s="10" t="e">
        <f>VLOOKUP(A737,[1]車輛資料9月更!A:D,4,0)</f>
        <v>#N/A</v>
      </c>
      <c r="D737" s="11" t="e">
        <f>VLOOKUP(A737,[1]車輛資料9月更!A:F,6,0)</f>
        <v>#N/A</v>
      </c>
      <c r="E737" s="10" t="e">
        <f>VLOOKUP(A737,[1]車輛資料9月更!A:B,2,0)</f>
        <v>#N/A</v>
      </c>
      <c r="F737" s="80"/>
      <c r="G737" s="81"/>
      <c r="H737" s="82"/>
      <c r="I737" s="83"/>
      <c r="J737" s="83"/>
      <c r="K737" s="80"/>
      <c r="L737" s="80"/>
      <c r="M737" s="80"/>
      <c r="N737" s="80"/>
      <c r="O737" s="80"/>
      <c r="P737" s="80"/>
      <c r="Q737" s="80"/>
      <c r="R737" s="84"/>
      <c r="S737" s="84"/>
      <c r="T737" s="85"/>
      <c r="U737" s="86"/>
      <c r="V737" s="19"/>
    </row>
    <row r="738" spans="3:22" ht="16.5" customHeight="1" x14ac:dyDescent="0.25">
      <c r="C738" s="10" t="e">
        <f>VLOOKUP(A738,[1]車輛資料9月更!A:D,4,0)</f>
        <v>#N/A</v>
      </c>
      <c r="D738" s="11" t="e">
        <f>VLOOKUP(A738,[1]車輛資料9月更!A:F,6,0)</f>
        <v>#N/A</v>
      </c>
      <c r="E738" s="10" t="e">
        <f>VLOOKUP(A738,[1]車輛資料9月更!A:B,2,0)</f>
        <v>#N/A</v>
      </c>
      <c r="F738" s="80"/>
      <c r="G738" s="81"/>
      <c r="H738" s="82"/>
      <c r="I738" s="83"/>
      <c r="J738" s="83"/>
      <c r="K738" s="80"/>
      <c r="L738" s="80"/>
      <c r="M738" s="80"/>
      <c r="N738" s="80"/>
      <c r="O738" s="80"/>
      <c r="P738" s="80"/>
      <c r="Q738" s="80"/>
      <c r="R738" s="84"/>
      <c r="S738" s="84"/>
      <c r="T738" s="85"/>
      <c r="U738" s="86"/>
      <c r="V738" s="19"/>
    </row>
    <row r="739" spans="3:22" ht="16.5" customHeight="1" x14ac:dyDescent="0.25">
      <c r="C739" s="10" t="e">
        <f>VLOOKUP(A739,[1]車輛資料9月更!A:D,4,0)</f>
        <v>#N/A</v>
      </c>
      <c r="D739" s="11" t="e">
        <f>VLOOKUP(A739,[1]車輛資料9月更!A:F,6,0)</f>
        <v>#N/A</v>
      </c>
      <c r="E739" s="10" t="e">
        <f>VLOOKUP(A739,[1]車輛資料9月更!A:B,2,0)</f>
        <v>#N/A</v>
      </c>
      <c r="F739" s="80"/>
      <c r="G739" s="81"/>
      <c r="H739" s="82"/>
      <c r="I739" s="83"/>
      <c r="J739" s="83"/>
      <c r="K739" s="80"/>
      <c r="L739" s="80"/>
      <c r="M739" s="80"/>
      <c r="N739" s="80"/>
      <c r="O739" s="80"/>
      <c r="P739" s="80"/>
      <c r="Q739" s="80"/>
      <c r="R739" s="84"/>
      <c r="S739" s="84"/>
      <c r="T739" s="85"/>
      <c r="U739" s="86"/>
      <c r="V739" s="19"/>
    </row>
    <row r="740" spans="3:22" ht="16.5" customHeight="1" x14ac:dyDescent="0.25">
      <c r="C740" s="10" t="e">
        <f>VLOOKUP(A740,[1]車輛資料9月更!A:D,4,0)</f>
        <v>#N/A</v>
      </c>
      <c r="D740" s="11" t="e">
        <f>VLOOKUP(A740,[1]車輛資料9月更!A:F,6,0)</f>
        <v>#N/A</v>
      </c>
      <c r="E740" s="10" t="e">
        <f>VLOOKUP(A740,[1]車輛資料9月更!A:B,2,0)</f>
        <v>#N/A</v>
      </c>
      <c r="F740" s="80"/>
      <c r="G740" s="81"/>
      <c r="H740" s="82"/>
      <c r="I740" s="83"/>
      <c r="J740" s="83"/>
      <c r="K740" s="80"/>
      <c r="L740" s="80"/>
      <c r="M740" s="80"/>
      <c r="N740" s="80"/>
      <c r="O740" s="80"/>
      <c r="P740" s="80"/>
      <c r="Q740" s="80"/>
      <c r="R740" s="84"/>
      <c r="S740" s="84"/>
      <c r="T740" s="85"/>
      <c r="U740" s="86"/>
      <c r="V740" s="19"/>
    </row>
    <row r="741" spans="3:22" ht="16.5" customHeight="1" x14ac:dyDescent="0.25">
      <c r="C741" s="10" t="e">
        <f>VLOOKUP(A741,[1]車輛資料9月更!A:D,4,0)</f>
        <v>#N/A</v>
      </c>
      <c r="D741" s="11" t="e">
        <f>VLOOKUP(A741,[1]車輛資料9月更!A:F,6,0)</f>
        <v>#N/A</v>
      </c>
      <c r="E741" s="10" t="e">
        <f>VLOOKUP(A741,[1]車輛資料9月更!A:B,2,0)</f>
        <v>#N/A</v>
      </c>
      <c r="F741" s="80"/>
      <c r="G741" s="81"/>
      <c r="H741" s="82"/>
      <c r="I741" s="83"/>
      <c r="J741" s="83"/>
      <c r="K741" s="80"/>
      <c r="L741" s="80"/>
      <c r="M741" s="80"/>
      <c r="N741" s="80"/>
      <c r="O741" s="80"/>
      <c r="P741" s="80"/>
      <c r="Q741" s="80"/>
      <c r="R741" s="84"/>
      <c r="S741" s="84"/>
      <c r="T741" s="85"/>
      <c r="U741" s="86"/>
      <c r="V741" s="19"/>
    </row>
    <row r="742" spans="3:22" ht="16.5" customHeight="1" x14ac:dyDescent="0.25">
      <c r="C742" s="10" t="e">
        <f>VLOOKUP(A742,[1]車輛資料9月更!A:D,4,0)</f>
        <v>#N/A</v>
      </c>
      <c r="D742" s="11" t="e">
        <f>VLOOKUP(A742,[1]車輛資料9月更!A:F,6,0)</f>
        <v>#N/A</v>
      </c>
      <c r="E742" s="10" t="e">
        <f>VLOOKUP(A742,[1]車輛資料9月更!A:B,2,0)</f>
        <v>#N/A</v>
      </c>
      <c r="F742" s="80"/>
      <c r="G742" s="81"/>
      <c r="H742" s="82"/>
      <c r="I742" s="83"/>
      <c r="J742" s="83"/>
      <c r="K742" s="80"/>
      <c r="L742" s="80"/>
      <c r="M742" s="80"/>
      <c r="N742" s="80"/>
      <c r="O742" s="80"/>
      <c r="P742" s="80"/>
      <c r="Q742" s="80"/>
      <c r="R742" s="84"/>
      <c r="S742" s="84"/>
      <c r="T742" s="85"/>
      <c r="U742" s="86"/>
      <c r="V742" s="19"/>
    </row>
    <row r="743" spans="3:22" ht="16.5" customHeight="1" x14ac:dyDescent="0.25">
      <c r="C743" s="10" t="e">
        <f>VLOOKUP(A743,[1]車輛資料9月更!A:D,4,0)</f>
        <v>#N/A</v>
      </c>
      <c r="D743" s="11" t="e">
        <f>VLOOKUP(A743,[1]車輛資料9月更!A:F,6,0)</f>
        <v>#N/A</v>
      </c>
      <c r="E743" s="10" t="e">
        <f>VLOOKUP(A743,[1]車輛資料9月更!A:B,2,0)</f>
        <v>#N/A</v>
      </c>
      <c r="F743" s="80"/>
      <c r="G743" s="81"/>
      <c r="H743" s="82"/>
      <c r="I743" s="83"/>
      <c r="J743" s="83"/>
      <c r="K743" s="80"/>
      <c r="L743" s="80"/>
      <c r="M743" s="80"/>
      <c r="N743" s="80"/>
      <c r="O743" s="80"/>
      <c r="P743" s="80"/>
      <c r="Q743" s="80"/>
      <c r="R743" s="84"/>
      <c r="S743" s="84"/>
      <c r="T743" s="85"/>
      <c r="U743" s="86"/>
      <c r="V743" s="19"/>
    </row>
    <row r="744" spans="3:22" ht="16.5" customHeight="1" x14ac:dyDescent="0.25">
      <c r="C744" s="10" t="e">
        <f>VLOOKUP(A744,[1]車輛資料9月更!A:D,4,0)</f>
        <v>#N/A</v>
      </c>
      <c r="D744" s="11" t="e">
        <f>VLOOKUP(A744,[1]車輛資料9月更!A:F,6,0)</f>
        <v>#N/A</v>
      </c>
      <c r="E744" s="10" t="e">
        <f>VLOOKUP(A744,[1]車輛資料9月更!A:B,2,0)</f>
        <v>#N/A</v>
      </c>
      <c r="F744" s="80"/>
      <c r="G744" s="81"/>
      <c r="H744" s="82"/>
      <c r="I744" s="83"/>
      <c r="J744" s="83"/>
      <c r="K744" s="80"/>
      <c r="L744" s="80"/>
      <c r="M744" s="80"/>
      <c r="N744" s="80"/>
      <c r="O744" s="80"/>
      <c r="P744" s="80"/>
      <c r="Q744" s="80"/>
      <c r="R744" s="84"/>
      <c r="S744" s="84"/>
      <c r="T744" s="85"/>
      <c r="U744" s="86"/>
      <c r="V744" s="19"/>
    </row>
    <row r="745" spans="3:22" ht="16.5" customHeight="1" x14ac:dyDescent="0.25">
      <c r="C745" s="10" t="e">
        <f>VLOOKUP(A745,[1]車輛資料9月更!A:D,4,0)</f>
        <v>#N/A</v>
      </c>
      <c r="D745" s="11" t="e">
        <f>VLOOKUP(A745,[1]車輛資料9月更!A:F,6,0)</f>
        <v>#N/A</v>
      </c>
      <c r="E745" s="10" t="e">
        <f>VLOOKUP(A745,[1]車輛資料9月更!A:B,2,0)</f>
        <v>#N/A</v>
      </c>
      <c r="F745" s="80"/>
      <c r="G745" s="81"/>
      <c r="H745" s="82"/>
      <c r="I745" s="83"/>
      <c r="J745" s="83"/>
      <c r="K745" s="80"/>
      <c r="L745" s="80"/>
      <c r="M745" s="80"/>
      <c r="N745" s="80"/>
      <c r="O745" s="80"/>
      <c r="P745" s="80"/>
      <c r="Q745" s="80"/>
      <c r="R745" s="84"/>
      <c r="S745" s="84"/>
      <c r="T745" s="85"/>
      <c r="U745" s="86"/>
      <c r="V745" s="19"/>
    </row>
    <row r="746" spans="3:22" ht="16.5" customHeight="1" x14ac:dyDescent="0.25">
      <c r="C746" s="10" t="e">
        <f>VLOOKUP(A746,[1]車輛資料9月更!A:D,4,0)</f>
        <v>#N/A</v>
      </c>
      <c r="D746" s="11" t="e">
        <f>VLOOKUP(A746,[1]車輛資料9月更!A:F,6,0)</f>
        <v>#N/A</v>
      </c>
      <c r="E746" s="10" t="e">
        <f>VLOOKUP(A746,[1]車輛資料9月更!A:B,2,0)</f>
        <v>#N/A</v>
      </c>
      <c r="F746" s="80"/>
      <c r="G746" s="81"/>
      <c r="H746" s="82"/>
      <c r="I746" s="83"/>
      <c r="J746" s="83"/>
      <c r="K746" s="80"/>
      <c r="L746" s="80"/>
      <c r="M746" s="80"/>
      <c r="N746" s="80"/>
      <c r="O746" s="80"/>
      <c r="P746" s="80"/>
      <c r="Q746" s="80"/>
      <c r="R746" s="84"/>
      <c r="S746" s="84"/>
      <c r="T746" s="85"/>
      <c r="U746" s="86"/>
      <c r="V746" s="19"/>
    </row>
    <row r="747" spans="3:22" ht="16.5" customHeight="1" x14ac:dyDescent="0.25">
      <c r="C747" s="10" t="e">
        <f>VLOOKUP(A747,[1]車輛資料9月更!A:D,4,0)</f>
        <v>#N/A</v>
      </c>
      <c r="D747" s="11" t="e">
        <f>VLOOKUP(A747,[1]車輛資料9月更!A:F,6,0)</f>
        <v>#N/A</v>
      </c>
      <c r="E747" s="10" t="e">
        <f>VLOOKUP(A747,[1]車輛資料9月更!A:B,2,0)</f>
        <v>#N/A</v>
      </c>
      <c r="F747" s="80"/>
      <c r="G747" s="81"/>
      <c r="H747" s="82"/>
      <c r="I747" s="83"/>
      <c r="J747" s="83"/>
      <c r="K747" s="80"/>
      <c r="L747" s="80"/>
      <c r="M747" s="80"/>
      <c r="N747" s="80"/>
      <c r="O747" s="80"/>
      <c r="P747" s="80"/>
      <c r="Q747" s="80"/>
      <c r="R747" s="84"/>
      <c r="S747" s="84"/>
      <c r="T747" s="85"/>
      <c r="U747" s="86"/>
      <c r="V747" s="19"/>
    </row>
    <row r="748" spans="3:22" ht="16.5" customHeight="1" x14ac:dyDescent="0.25">
      <c r="C748" s="10" t="e">
        <f>VLOOKUP(A748,[1]車輛資料9月更!A:D,4,0)</f>
        <v>#N/A</v>
      </c>
      <c r="D748" s="11" t="e">
        <f>VLOOKUP(A748,[1]車輛資料9月更!A:F,6,0)</f>
        <v>#N/A</v>
      </c>
      <c r="E748" s="10" t="e">
        <f>VLOOKUP(A748,[1]車輛資料9月更!A:B,2,0)</f>
        <v>#N/A</v>
      </c>
      <c r="F748" s="80"/>
      <c r="G748" s="81"/>
      <c r="H748" s="82"/>
      <c r="I748" s="83"/>
      <c r="J748" s="83"/>
      <c r="K748" s="80"/>
      <c r="L748" s="80"/>
      <c r="M748" s="80"/>
      <c r="N748" s="80"/>
      <c r="O748" s="80"/>
      <c r="P748" s="80"/>
      <c r="Q748" s="80"/>
      <c r="R748" s="84"/>
      <c r="S748" s="84"/>
      <c r="T748" s="85"/>
      <c r="U748" s="86"/>
      <c r="V748" s="19"/>
    </row>
    <row r="749" spans="3:22" ht="16.5" customHeight="1" x14ac:dyDescent="0.25">
      <c r="C749" s="10" t="e">
        <f>VLOOKUP(A749,[1]車輛資料9月更!A:D,4,0)</f>
        <v>#N/A</v>
      </c>
      <c r="D749" s="11" t="e">
        <f>VLOOKUP(A749,[1]車輛資料9月更!A:F,6,0)</f>
        <v>#N/A</v>
      </c>
      <c r="E749" s="10" t="e">
        <f>VLOOKUP(A749,[1]車輛資料9月更!A:B,2,0)</f>
        <v>#N/A</v>
      </c>
      <c r="F749" s="80"/>
      <c r="G749" s="81"/>
      <c r="H749" s="82"/>
      <c r="I749" s="83"/>
      <c r="J749" s="83"/>
      <c r="K749" s="80"/>
      <c r="L749" s="80"/>
      <c r="M749" s="80"/>
      <c r="N749" s="80"/>
      <c r="O749" s="80"/>
      <c r="P749" s="80"/>
      <c r="Q749" s="80"/>
      <c r="R749" s="84"/>
      <c r="S749" s="84"/>
      <c r="T749" s="85"/>
      <c r="U749" s="86"/>
      <c r="V749" s="19"/>
    </row>
    <row r="750" spans="3:22" ht="16.5" customHeight="1" x14ac:dyDescent="0.25">
      <c r="C750" s="10" t="e">
        <f>VLOOKUP(A750,[1]車輛資料9月更!A:D,4,0)</f>
        <v>#N/A</v>
      </c>
      <c r="D750" s="11" t="e">
        <f>VLOOKUP(A750,[1]車輛資料9月更!A:F,6,0)</f>
        <v>#N/A</v>
      </c>
      <c r="E750" s="10" t="e">
        <f>VLOOKUP(A750,[1]車輛資料9月更!A:B,2,0)</f>
        <v>#N/A</v>
      </c>
      <c r="F750" s="80"/>
      <c r="G750" s="81"/>
      <c r="H750" s="82"/>
      <c r="I750" s="83"/>
      <c r="J750" s="83"/>
      <c r="K750" s="80"/>
      <c r="L750" s="80"/>
      <c r="M750" s="80"/>
      <c r="N750" s="80"/>
      <c r="O750" s="80"/>
      <c r="P750" s="80"/>
      <c r="Q750" s="80"/>
      <c r="R750" s="84"/>
      <c r="S750" s="84"/>
      <c r="T750" s="85"/>
      <c r="U750" s="86"/>
      <c r="V750" s="19"/>
    </row>
    <row r="751" spans="3:22" ht="16.5" customHeight="1" x14ac:dyDescent="0.25">
      <c r="C751" s="10" t="e">
        <f>VLOOKUP(A751,[1]車輛資料9月更!A:D,4,0)</f>
        <v>#N/A</v>
      </c>
      <c r="D751" s="11" t="e">
        <f>VLOOKUP(A751,[1]車輛資料9月更!A:F,6,0)</f>
        <v>#N/A</v>
      </c>
      <c r="E751" s="10" t="e">
        <f>VLOOKUP(A751,[1]車輛資料9月更!A:B,2,0)</f>
        <v>#N/A</v>
      </c>
      <c r="F751" s="80"/>
      <c r="G751" s="81"/>
      <c r="H751" s="82"/>
      <c r="I751" s="83"/>
      <c r="J751" s="83"/>
      <c r="K751" s="80"/>
      <c r="L751" s="80"/>
      <c r="M751" s="80"/>
      <c r="N751" s="80"/>
      <c r="O751" s="80"/>
      <c r="P751" s="80"/>
      <c r="Q751" s="80"/>
      <c r="R751" s="84"/>
      <c r="S751" s="84"/>
      <c r="T751" s="85"/>
      <c r="U751" s="86"/>
      <c r="V751" s="19"/>
    </row>
    <row r="752" spans="3:22" ht="16.5" customHeight="1" x14ac:dyDescent="0.25">
      <c r="C752" s="10" t="e">
        <f>VLOOKUP(A752,[1]車輛資料9月更!A:D,4,0)</f>
        <v>#N/A</v>
      </c>
      <c r="D752" s="11" t="e">
        <f>VLOOKUP(A752,[1]車輛資料9月更!A:F,6,0)</f>
        <v>#N/A</v>
      </c>
      <c r="E752" s="10" t="e">
        <f>VLOOKUP(A752,[1]車輛資料9月更!A:B,2,0)</f>
        <v>#N/A</v>
      </c>
      <c r="F752" s="80"/>
      <c r="G752" s="81"/>
      <c r="H752" s="82"/>
      <c r="I752" s="83"/>
      <c r="J752" s="83"/>
      <c r="K752" s="80"/>
      <c r="L752" s="80"/>
      <c r="M752" s="80"/>
      <c r="N752" s="80"/>
      <c r="O752" s="80"/>
      <c r="P752" s="80"/>
      <c r="Q752" s="80"/>
      <c r="R752" s="84"/>
      <c r="S752" s="84"/>
      <c r="T752" s="85"/>
      <c r="U752" s="86"/>
      <c r="V752" s="19"/>
    </row>
    <row r="753" spans="3:22" ht="16.5" customHeight="1" x14ac:dyDescent="0.25">
      <c r="C753" s="10" t="e">
        <f>VLOOKUP(A753,[1]車輛資料9月更!A:D,4,0)</f>
        <v>#N/A</v>
      </c>
      <c r="D753" s="11" t="e">
        <f>VLOOKUP(A753,[1]車輛資料9月更!A:F,6,0)</f>
        <v>#N/A</v>
      </c>
      <c r="E753" s="10" t="e">
        <f>VLOOKUP(A753,[1]車輛資料9月更!A:B,2,0)</f>
        <v>#N/A</v>
      </c>
      <c r="F753" s="80"/>
      <c r="G753" s="81"/>
      <c r="H753" s="82"/>
      <c r="I753" s="83"/>
      <c r="J753" s="83"/>
      <c r="K753" s="80"/>
      <c r="L753" s="80"/>
      <c r="M753" s="80"/>
      <c r="N753" s="80"/>
      <c r="O753" s="80"/>
      <c r="P753" s="80"/>
      <c r="Q753" s="80"/>
      <c r="R753" s="84"/>
      <c r="S753" s="84"/>
      <c r="T753" s="85"/>
      <c r="U753" s="86"/>
      <c r="V753" s="19"/>
    </row>
    <row r="754" spans="3:22" ht="16.5" customHeight="1" x14ac:dyDescent="0.25">
      <c r="C754" s="10" t="e">
        <f>VLOOKUP(A754,[1]車輛資料9月更!A:D,4,0)</f>
        <v>#N/A</v>
      </c>
      <c r="D754" s="11" t="e">
        <f>VLOOKUP(A754,[1]車輛資料9月更!A:F,6,0)</f>
        <v>#N/A</v>
      </c>
      <c r="E754" s="10" t="e">
        <f>VLOOKUP(A754,[1]車輛資料9月更!A:B,2,0)</f>
        <v>#N/A</v>
      </c>
      <c r="F754" s="80"/>
      <c r="G754" s="81"/>
      <c r="H754" s="82"/>
      <c r="I754" s="83"/>
      <c r="J754" s="83"/>
      <c r="K754" s="80"/>
      <c r="L754" s="80"/>
      <c r="M754" s="80"/>
      <c r="N754" s="80"/>
      <c r="O754" s="80"/>
      <c r="P754" s="80"/>
      <c r="Q754" s="80"/>
      <c r="R754" s="84"/>
      <c r="S754" s="84"/>
      <c r="T754" s="85"/>
      <c r="U754" s="86"/>
      <c r="V754" s="19"/>
    </row>
    <row r="755" spans="3:22" ht="16.5" customHeight="1" x14ac:dyDescent="0.25">
      <c r="C755" s="10" t="e">
        <f>VLOOKUP(A755,[1]車輛資料9月更!A:D,4,0)</f>
        <v>#N/A</v>
      </c>
      <c r="D755" s="11" t="e">
        <f>VLOOKUP(A755,[1]車輛資料9月更!A:F,6,0)</f>
        <v>#N/A</v>
      </c>
      <c r="E755" s="10" t="e">
        <f>VLOOKUP(A755,[1]車輛資料9月更!A:B,2,0)</f>
        <v>#N/A</v>
      </c>
      <c r="F755" s="80"/>
      <c r="G755" s="81"/>
      <c r="H755" s="82"/>
      <c r="I755" s="83"/>
      <c r="J755" s="83"/>
      <c r="K755" s="80"/>
      <c r="L755" s="80"/>
      <c r="M755" s="80"/>
      <c r="N755" s="80"/>
      <c r="O755" s="80"/>
      <c r="P755" s="80"/>
      <c r="Q755" s="80"/>
      <c r="R755" s="84"/>
      <c r="S755" s="84"/>
      <c r="T755" s="85"/>
      <c r="U755" s="86"/>
      <c r="V755" s="19"/>
    </row>
    <row r="756" spans="3:22" ht="16.5" customHeight="1" x14ac:dyDescent="0.25">
      <c r="C756" s="10" t="e">
        <f>VLOOKUP(A756,[1]車輛資料9月更!A:D,4,0)</f>
        <v>#N/A</v>
      </c>
      <c r="D756" s="11" t="e">
        <f>VLOOKUP(A756,[1]車輛資料9月更!A:F,6,0)</f>
        <v>#N/A</v>
      </c>
      <c r="E756" s="10" t="e">
        <f>VLOOKUP(A756,[1]車輛資料9月更!A:B,2,0)</f>
        <v>#N/A</v>
      </c>
      <c r="F756" s="80"/>
      <c r="G756" s="81"/>
      <c r="H756" s="82"/>
      <c r="I756" s="83"/>
      <c r="J756" s="83"/>
      <c r="K756" s="80"/>
      <c r="L756" s="80"/>
      <c r="M756" s="80"/>
      <c r="N756" s="80"/>
      <c r="O756" s="80"/>
      <c r="P756" s="80"/>
      <c r="Q756" s="80"/>
      <c r="R756" s="84"/>
      <c r="S756" s="84"/>
      <c r="T756" s="85"/>
      <c r="U756" s="86"/>
      <c r="V756" s="19"/>
    </row>
    <row r="757" spans="3:22" ht="16.5" customHeight="1" x14ac:dyDescent="0.25">
      <c r="C757" s="10" t="e">
        <f>VLOOKUP(A757,[1]車輛資料9月更!A:D,4,0)</f>
        <v>#N/A</v>
      </c>
      <c r="D757" s="11" t="e">
        <f>VLOOKUP(A757,[1]車輛資料9月更!A:F,6,0)</f>
        <v>#N/A</v>
      </c>
      <c r="E757" s="10" t="e">
        <f>VLOOKUP(A757,[1]車輛資料9月更!A:B,2,0)</f>
        <v>#N/A</v>
      </c>
      <c r="F757" s="80"/>
      <c r="G757" s="81"/>
      <c r="H757" s="82"/>
      <c r="I757" s="83"/>
      <c r="J757" s="83"/>
      <c r="K757" s="80"/>
      <c r="L757" s="80"/>
      <c r="M757" s="80"/>
      <c r="N757" s="80"/>
      <c r="O757" s="80"/>
      <c r="P757" s="80"/>
      <c r="Q757" s="80"/>
      <c r="R757" s="84"/>
      <c r="S757" s="84"/>
      <c r="T757" s="85"/>
      <c r="U757" s="86"/>
      <c r="V757" s="19"/>
    </row>
    <row r="758" spans="3:22" ht="16.5" customHeight="1" x14ac:dyDescent="0.25">
      <c r="C758" s="10" t="e">
        <f>VLOOKUP(A758,[1]車輛資料9月更!A:D,4,0)</f>
        <v>#N/A</v>
      </c>
      <c r="D758" s="11" t="e">
        <f>VLOOKUP(A758,[1]車輛資料9月更!A:F,6,0)</f>
        <v>#N/A</v>
      </c>
      <c r="E758" s="10" t="e">
        <f>VLOOKUP(A758,[1]車輛資料9月更!A:B,2,0)</f>
        <v>#N/A</v>
      </c>
      <c r="F758" s="80"/>
      <c r="G758" s="81"/>
      <c r="H758" s="82"/>
      <c r="I758" s="83"/>
      <c r="J758" s="83"/>
      <c r="K758" s="80"/>
      <c r="L758" s="80"/>
      <c r="M758" s="80"/>
      <c r="N758" s="80"/>
      <c r="O758" s="80"/>
      <c r="P758" s="80"/>
      <c r="Q758" s="80"/>
      <c r="R758" s="84"/>
      <c r="S758" s="84"/>
      <c r="T758" s="85"/>
      <c r="U758" s="86"/>
      <c r="V758" s="19"/>
    </row>
    <row r="759" spans="3:22" ht="16.5" customHeight="1" x14ac:dyDescent="0.25">
      <c r="C759" s="10" t="e">
        <f>VLOOKUP(A759,[1]車輛資料9月更!A:D,4,0)</f>
        <v>#N/A</v>
      </c>
      <c r="D759" s="11" t="e">
        <f>VLOOKUP(A759,[1]車輛資料9月更!A:F,6,0)</f>
        <v>#N/A</v>
      </c>
      <c r="E759" s="10" t="e">
        <f>VLOOKUP(A759,[1]車輛資料9月更!A:B,2,0)</f>
        <v>#N/A</v>
      </c>
      <c r="F759" s="80"/>
      <c r="G759" s="81"/>
      <c r="H759" s="82"/>
      <c r="I759" s="83"/>
      <c r="J759" s="83"/>
      <c r="K759" s="80"/>
      <c r="L759" s="80"/>
      <c r="M759" s="80"/>
      <c r="N759" s="80"/>
      <c r="O759" s="80"/>
      <c r="P759" s="80"/>
      <c r="Q759" s="80"/>
      <c r="R759" s="84"/>
      <c r="S759" s="84"/>
      <c r="T759" s="85"/>
      <c r="U759" s="86"/>
      <c r="V759" s="19"/>
    </row>
    <row r="760" spans="3:22" ht="16.5" customHeight="1" x14ac:dyDescent="0.25">
      <c r="C760" s="10"/>
      <c r="D760" s="11"/>
      <c r="E760" s="10"/>
      <c r="F760" s="80"/>
      <c r="G760" s="81"/>
      <c r="H760" s="82"/>
      <c r="I760" s="83"/>
      <c r="J760" s="83"/>
      <c r="K760" s="80"/>
      <c r="L760" s="80"/>
      <c r="M760" s="80"/>
      <c r="N760" s="80"/>
      <c r="O760" s="80"/>
      <c r="P760" s="80"/>
      <c r="Q760" s="80"/>
      <c r="R760" s="84"/>
      <c r="S760" s="84"/>
      <c r="T760" s="85"/>
      <c r="U760" s="86"/>
      <c r="V760" s="84"/>
    </row>
    <row r="761" spans="3:22" ht="16.5" customHeight="1" x14ac:dyDescent="0.25">
      <c r="C761" s="10"/>
      <c r="D761" s="11"/>
      <c r="E761" s="10"/>
      <c r="F761" s="80"/>
      <c r="G761" s="81"/>
      <c r="H761" s="82"/>
      <c r="I761" s="83"/>
      <c r="J761" s="83"/>
      <c r="K761" s="80"/>
      <c r="L761" s="80"/>
      <c r="M761" s="80"/>
      <c r="N761" s="80"/>
      <c r="O761" s="80"/>
      <c r="P761" s="80"/>
      <c r="Q761" s="80"/>
      <c r="R761" s="84"/>
      <c r="S761" s="84"/>
      <c r="T761" s="85"/>
      <c r="U761" s="86"/>
      <c r="V761" s="84"/>
    </row>
    <row r="762" spans="3:22" ht="16.5" customHeight="1" x14ac:dyDescent="0.25">
      <c r="C762" s="10"/>
      <c r="D762" s="11"/>
      <c r="E762" s="10"/>
      <c r="F762" s="80"/>
      <c r="G762" s="81"/>
      <c r="H762" s="82"/>
      <c r="I762" s="83"/>
      <c r="J762" s="83"/>
      <c r="K762" s="80"/>
      <c r="L762" s="80"/>
      <c r="M762" s="80"/>
      <c r="N762" s="80"/>
      <c r="O762" s="80"/>
      <c r="P762" s="80"/>
      <c r="Q762" s="80"/>
      <c r="R762" s="84"/>
      <c r="S762" s="84"/>
      <c r="T762" s="85"/>
      <c r="U762" s="86"/>
      <c r="V762" s="84"/>
    </row>
    <row r="763" spans="3:22" ht="16.5" customHeight="1" x14ac:dyDescent="0.25">
      <c r="C763" s="10"/>
      <c r="D763" s="11"/>
      <c r="E763" s="10"/>
      <c r="F763" s="80"/>
      <c r="G763" s="81"/>
      <c r="H763" s="82"/>
      <c r="I763" s="83"/>
      <c r="J763" s="83"/>
      <c r="K763" s="80"/>
      <c r="L763" s="80"/>
      <c r="M763" s="80"/>
      <c r="N763" s="80"/>
      <c r="O763" s="80"/>
      <c r="P763" s="80"/>
      <c r="Q763" s="80"/>
      <c r="R763" s="84"/>
      <c r="S763" s="84"/>
      <c r="T763" s="85"/>
      <c r="U763" s="86"/>
      <c r="V763" s="84"/>
    </row>
    <row r="764" spans="3:22" ht="16.5" customHeight="1" x14ac:dyDescent="0.25">
      <c r="C764" s="10"/>
      <c r="D764" s="11"/>
      <c r="E764" s="10"/>
      <c r="F764" s="80"/>
      <c r="G764" s="81"/>
      <c r="H764" s="82"/>
      <c r="I764" s="83"/>
      <c r="J764" s="83"/>
      <c r="K764" s="80"/>
      <c r="L764" s="80"/>
      <c r="M764" s="80"/>
      <c r="N764" s="80"/>
      <c r="O764" s="80"/>
      <c r="P764" s="80"/>
      <c r="Q764" s="80"/>
      <c r="R764" s="84"/>
      <c r="S764" s="84"/>
      <c r="T764" s="85"/>
      <c r="U764" s="86"/>
      <c r="V764" s="84"/>
    </row>
    <row r="765" spans="3:22" ht="16.5" customHeight="1" x14ac:dyDescent="0.25">
      <c r="C765" s="10"/>
      <c r="D765" s="11"/>
      <c r="E765" s="10"/>
      <c r="F765" s="80"/>
      <c r="G765" s="81"/>
      <c r="H765" s="82"/>
      <c r="I765" s="83"/>
      <c r="J765" s="83"/>
      <c r="K765" s="80"/>
      <c r="L765" s="80"/>
      <c r="M765" s="80"/>
      <c r="N765" s="80"/>
      <c r="O765" s="80"/>
      <c r="P765" s="80"/>
      <c r="Q765" s="80"/>
      <c r="R765" s="84"/>
      <c r="S765" s="84"/>
      <c r="T765" s="85"/>
      <c r="U765" s="86"/>
      <c r="V765" s="84"/>
    </row>
    <row r="766" spans="3:22" ht="16.5" customHeight="1" x14ac:dyDescent="0.25">
      <c r="C766" s="10"/>
      <c r="D766" s="11"/>
      <c r="E766" s="10"/>
      <c r="F766" s="80"/>
      <c r="G766" s="81"/>
      <c r="H766" s="82"/>
      <c r="I766" s="83"/>
      <c r="J766" s="83"/>
      <c r="K766" s="80"/>
      <c r="L766" s="80"/>
      <c r="M766" s="80"/>
      <c r="N766" s="80"/>
      <c r="O766" s="80"/>
      <c r="P766" s="80"/>
      <c r="Q766" s="80"/>
      <c r="R766" s="84"/>
      <c r="S766" s="84"/>
      <c r="T766" s="85"/>
      <c r="U766" s="86"/>
      <c r="V766" s="84"/>
    </row>
    <row r="767" spans="3:22" ht="16.5" customHeight="1" x14ac:dyDescent="0.25">
      <c r="C767" s="10"/>
      <c r="D767" s="11"/>
      <c r="E767" s="10"/>
      <c r="F767" s="80"/>
      <c r="G767" s="81"/>
      <c r="H767" s="82"/>
      <c r="I767" s="83"/>
      <c r="J767" s="83"/>
      <c r="K767" s="80"/>
      <c r="L767" s="80"/>
      <c r="M767" s="80"/>
      <c r="N767" s="80"/>
      <c r="O767" s="80"/>
      <c r="P767" s="80"/>
      <c r="Q767" s="80"/>
      <c r="R767" s="84"/>
      <c r="S767" s="84"/>
      <c r="T767" s="85"/>
      <c r="U767" s="86"/>
      <c r="V767" s="84"/>
    </row>
    <row r="768" spans="3:22" ht="16.5" customHeight="1" x14ac:dyDescent="0.25">
      <c r="C768" s="10"/>
      <c r="D768" s="11"/>
      <c r="E768" s="10"/>
      <c r="F768" s="80"/>
      <c r="G768" s="81"/>
      <c r="H768" s="82"/>
      <c r="I768" s="83"/>
      <c r="J768" s="83"/>
      <c r="K768" s="80"/>
      <c r="L768" s="80"/>
      <c r="M768" s="80"/>
      <c r="N768" s="80"/>
      <c r="O768" s="80"/>
      <c r="P768" s="80"/>
      <c r="Q768" s="80"/>
      <c r="R768" s="84"/>
      <c r="S768" s="84"/>
      <c r="T768" s="85"/>
      <c r="U768" s="86"/>
      <c r="V768" s="84"/>
    </row>
    <row r="769" spans="3:22" ht="16.5" customHeight="1" x14ac:dyDescent="0.25">
      <c r="C769" s="10"/>
      <c r="D769" s="11"/>
      <c r="E769" s="10"/>
      <c r="F769" s="80"/>
      <c r="G769" s="81"/>
      <c r="H769" s="82"/>
      <c r="I769" s="83"/>
      <c r="J769" s="83"/>
      <c r="K769" s="80"/>
      <c r="L769" s="80"/>
      <c r="M769" s="80"/>
      <c r="N769" s="80"/>
      <c r="O769" s="80"/>
      <c r="P769" s="80"/>
      <c r="Q769" s="80"/>
      <c r="R769" s="84"/>
      <c r="S769" s="84"/>
      <c r="T769" s="85"/>
      <c r="U769" s="86"/>
      <c r="V769" s="84"/>
    </row>
    <row r="770" spans="3:22" ht="16.5" customHeight="1" x14ac:dyDescent="0.25">
      <c r="C770" s="10"/>
      <c r="D770" s="11"/>
      <c r="E770" s="10"/>
      <c r="F770" s="80"/>
      <c r="G770" s="81"/>
      <c r="H770" s="82"/>
      <c r="I770" s="83"/>
      <c r="J770" s="83"/>
      <c r="K770" s="80"/>
      <c r="L770" s="80"/>
      <c r="M770" s="80"/>
      <c r="N770" s="80"/>
      <c r="O770" s="80"/>
      <c r="P770" s="80"/>
      <c r="Q770" s="80"/>
      <c r="R770" s="84"/>
      <c r="S770" s="84"/>
      <c r="T770" s="85"/>
      <c r="U770" s="86"/>
      <c r="V770" s="84"/>
    </row>
    <row r="771" spans="3:22" ht="16.5" customHeight="1" x14ac:dyDescent="0.25">
      <c r="C771" s="10"/>
      <c r="D771" s="11"/>
      <c r="E771" s="10"/>
      <c r="F771" s="80"/>
      <c r="G771" s="81"/>
      <c r="H771" s="82"/>
      <c r="I771" s="83"/>
      <c r="J771" s="83"/>
      <c r="K771" s="80"/>
      <c r="L771" s="80"/>
      <c r="M771" s="80"/>
      <c r="N771" s="80"/>
      <c r="O771" s="80"/>
      <c r="P771" s="80"/>
      <c r="Q771" s="80"/>
      <c r="R771" s="84"/>
      <c r="S771" s="84"/>
      <c r="T771" s="85"/>
      <c r="U771" s="86"/>
      <c r="V771" s="84"/>
    </row>
    <row r="772" spans="3:22" ht="16.5" customHeight="1" x14ac:dyDescent="0.25">
      <c r="C772" s="10"/>
      <c r="D772" s="11"/>
      <c r="E772" s="10"/>
      <c r="F772" s="80"/>
      <c r="G772" s="81"/>
      <c r="H772" s="82"/>
      <c r="I772" s="83"/>
      <c r="J772" s="83"/>
      <c r="K772" s="80"/>
      <c r="L772" s="80"/>
      <c r="M772" s="80"/>
      <c r="N772" s="80"/>
      <c r="O772" s="80"/>
      <c r="P772" s="80"/>
      <c r="Q772" s="80"/>
      <c r="R772" s="84"/>
      <c r="S772" s="84"/>
      <c r="T772" s="85"/>
      <c r="U772" s="86"/>
      <c r="V772" s="84"/>
    </row>
    <row r="773" spans="3:22" ht="16.5" customHeight="1" x14ac:dyDescent="0.25">
      <c r="C773" s="10"/>
      <c r="D773" s="11"/>
      <c r="E773" s="10"/>
      <c r="F773" s="80"/>
      <c r="G773" s="81"/>
      <c r="H773" s="82"/>
      <c r="I773" s="83"/>
      <c r="J773" s="83"/>
      <c r="K773" s="80"/>
      <c r="L773" s="80"/>
      <c r="M773" s="80"/>
      <c r="N773" s="80"/>
      <c r="O773" s="80"/>
      <c r="P773" s="80"/>
      <c r="Q773" s="80"/>
      <c r="R773" s="84"/>
      <c r="S773" s="84"/>
      <c r="T773" s="85"/>
      <c r="U773" s="86"/>
      <c r="V773" s="84"/>
    </row>
    <row r="774" spans="3:22" ht="16.5" customHeight="1" x14ac:dyDescent="0.25">
      <c r="C774" s="10"/>
      <c r="D774" s="11"/>
      <c r="E774" s="10"/>
      <c r="F774" s="80"/>
      <c r="G774" s="81"/>
      <c r="H774" s="82"/>
      <c r="I774" s="83"/>
      <c r="J774" s="83"/>
      <c r="K774" s="80"/>
      <c r="L774" s="80"/>
      <c r="M774" s="80"/>
      <c r="N774" s="80"/>
      <c r="O774" s="80"/>
      <c r="P774" s="80"/>
      <c r="Q774" s="80"/>
      <c r="R774" s="84"/>
      <c r="S774" s="84"/>
      <c r="T774" s="85"/>
      <c r="U774" s="86"/>
      <c r="V774" s="84"/>
    </row>
    <row r="775" spans="3:22" ht="16.5" customHeight="1" x14ac:dyDescent="0.25">
      <c r="C775" s="10"/>
      <c r="D775" s="11"/>
      <c r="E775" s="10"/>
      <c r="F775" s="80"/>
      <c r="G775" s="81"/>
      <c r="H775" s="82"/>
      <c r="I775" s="83"/>
      <c r="J775" s="83"/>
      <c r="K775" s="80"/>
      <c r="L775" s="80"/>
      <c r="M775" s="80"/>
      <c r="N775" s="80"/>
      <c r="O775" s="80"/>
      <c r="P775" s="80"/>
      <c r="Q775" s="80"/>
      <c r="R775" s="84"/>
      <c r="S775" s="84"/>
      <c r="T775" s="85"/>
      <c r="U775" s="86"/>
      <c r="V775" s="84"/>
    </row>
    <row r="776" spans="3:22" ht="16.5" customHeight="1" x14ac:dyDescent="0.25">
      <c r="C776" s="10"/>
      <c r="D776" s="11"/>
      <c r="E776" s="10"/>
      <c r="F776" s="80"/>
      <c r="G776" s="81"/>
      <c r="H776" s="82"/>
      <c r="I776" s="83"/>
      <c r="J776" s="83"/>
      <c r="K776" s="80"/>
      <c r="L776" s="80"/>
      <c r="M776" s="80"/>
      <c r="N776" s="80"/>
      <c r="O776" s="80"/>
      <c r="P776" s="80"/>
      <c r="Q776" s="80"/>
      <c r="R776" s="84"/>
      <c r="S776" s="84"/>
      <c r="T776" s="85"/>
      <c r="U776" s="86"/>
      <c r="V776" s="84"/>
    </row>
    <row r="777" spans="3:22" ht="16.5" customHeight="1" x14ac:dyDescent="0.25">
      <c r="C777" s="10"/>
      <c r="D777" s="11"/>
      <c r="E777" s="10"/>
      <c r="F777" s="80"/>
      <c r="G777" s="81"/>
      <c r="H777" s="82"/>
      <c r="I777" s="83"/>
      <c r="J777" s="83"/>
      <c r="K777" s="80"/>
      <c r="L777" s="80"/>
      <c r="M777" s="80"/>
      <c r="N777" s="80"/>
      <c r="O777" s="80"/>
      <c r="P777" s="80"/>
      <c r="Q777" s="80"/>
      <c r="R777" s="84"/>
      <c r="S777" s="84"/>
      <c r="T777" s="85"/>
      <c r="U777" s="86"/>
      <c r="V777" s="84"/>
    </row>
    <row r="778" spans="3:22" ht="16.5" customHeight="1" x14ac:dyDescent="0.25">
      <c r="C778" s="10"/>
      <c r="D778" s="11"/>
      <c r="E778" s="10"/>
      <c r="F778" s="80"/>
      <c r="G778" s="81"/>
      <c r="H778" s="82"/>
      <c r="I778" s="83"/>
      <c r="J778" s="83"/>
      <c r="K778" s="80"/>
      <c r="L778" s="80"/>
      <c r="M778" s="80"/>
      <c r="N778" s="80"/>
      <c r="O778" s="80"/>
      <c r="P778" s="80"/>
      <c r="Q778" s="80"/>
      <c r="R778" s="84"/>
      <c r="S778" s="84"/>
      <c r="T778" s="85"/>
      <c r="U778" s="86"/>
      <c r="V778" s="84"/>
    </row>
    <row r="779" spans="3:22" ht="16.5" customHeight="1" x14ac:dyDescent="0.25">
      <c r="C779" s="10"/>
      <c r="D779" s="11"/>
      <c r="E779" s="10"/>
      <c r="F779" s="80"/>
      <c r="G779" s="81"/>
      <c r="H779" s="82"/>
      <c r="I779" s="83"/>
      <c r="J779" s="83"/>
      <c r="K779" s="80"/>
      <c r="L779" s="80"/>
      <c r="M779" s="80"/>
      <c r="N779" s="80"/>
      <c r="O779" s="80"/>
      <c r="P779" s="80"/>
      <c r="Q779" s="80"/>
      <c r="R779" s="84"/>
      <c r="S779" s="84"/>
      <c r="T779" s="85"/>
      <c r="U779" s="86"/>
      <c r="V779" s="84"/>
    </row>
    <row r="780" spans="3:22" ht="16.5" customHeight="1" x14ac:dyDescent="0.25">
      <c r="C780" s="10"/>
      <c r="D780" s="11"/>
      <c r="E780" s="10"/>
      <c r="F780" s="80"/>
      <c r="G780" s="81"/>
      <c r="H780" s="82"/>
      <c r="I780" s="83"/>
      <c r="J780" s="83"/>
      <c r="K780" s="80"/>
      <c r="L780" s="80"/>
      <c r="M780" s="80"/>
      <c r="N780" s="80"/>
      <c r="O780" s="80"/>
      <c r="P780" s="80"/>
      <c r="Q780" s="80"/>
      <c r="R780" s="84"/>
      <c r="S780" s="84"/>
      <c r="T780" s="85"/>
      <c r="U780" s="86"/>
      <c r="V780" s="84"/>
    </row>
    <row r="781" spans="3:22" ht="16.5" customHeight="1" x14ac:dyDescent="0.25">
      <c r="C781" s="10"/>
      <c r="D781" s="11"/>
      <c r="E781" s="10"/>
      <c r="F781" s="80"/>
      <c r="G781" s="81"/>
      <c r="H781" s="82"/>
      <c r="I781" s="83"/>
      <c r="J781" s="83"/>
      <c r="K781" s="80"/>
      <c r="L781" s="80"/>
      <c r="M781" s="80"/>
      <c r="N781" s="80"/>
      <c r="O781" s="80"/>
      <c r="P781" s="80"/>
      <c r="Q781" s="80"/>
      <c r="R781" s="84"/>
      <c r="S781" s="84"/>
      <c r="T781" s="85"/>
      <c r="U781" s="86"/>
      <c r="V781" s="84"/>
    </row>
    <row r="782" spans="3:22" ht="16.5" customHeight="1" x14ac:dyDescent="0.25">
      <c r="C782" s="10"/>
      <c r="D782" s="11"/>
      <c r="E782" s="10"/>
      <c r="F782" s="80"/>
      <c r="G782" s="81"/>
      <c r="H782" s="82"/>
      <c r="I782" s="83"/>
      <c r="J782" s="83"/>
      <c r="K782" s="80"/>
      <c r="L782" s="80"/>
      <c r="M782" s="80"/>
      <c r="N782" s="80"/>
      <c r="O782" s="80"/>
      <c r="P782" s="80"/>
      <c r="Q782" s="80"/>
      <c r="R782" s="84"/>
      <c r="S782" s="84"/>
      <c r="T782" s="85"/>
      <c r="U782" s="86"/>
      <c r="V782" s="84"/>
    </row>
    <row r="783" spans="3:22" ht="16.5" customHeight="1" x14ac:dyDescent="0.25">
      <c r="C783" s="10"/>
      <c r="D783" s="11"/>
      <c r="E783" s="10"/>
      <c r="F783" s="80"/>
      <c r="G783" s="81"/>
      <c r="H783" s="82"/>
      <c r="I783" s="83"/>
      <c r="J783" s="83"/>
      <c r="K783" s="80"/>
      <c r="L783" s="80"/>
      <c r="M783" s="80"/>
      <c r="N783" s="80"/>
      <c r="O783" s="80"/>
      <c r="P783" s="80"/>
      <c r="Q783" s="80"/>
      <c r="R783" s="84"/>
      <c r="S783" s="84"/>
      <c r="T783" s="85"/>
      <c r="U783" s="86"/>
      <c r="V783" s="84"/>
    </row>
    <row r="784" spans="3:22" ht="16.5" customHeight="1" x14ac:dyDescent="0.25">
      <c r="C784" s="10"/>
      <c r="D784" s="11"/>
      <c r="E784" s="10"/>
      <c r="F784" s="80"/>
      <c r="G784" s="81"/>
      <c r="H784" s="82"/>
      <c r="I784" s="83"/>
      <c r="J784" s="83"/>
      <c r="K784" s="80"/>
      <c r="L784" s="80"/>
      <c r="M784" s="80"/>
      <c r="N784" s="80"/>
      <c r="O784" s="80"/>
      <c r="P784" s="80"/>
      <c r="Q784" s="80"/>
      <c r="R784" s="84"/>
      <c r="S784" s="84"/>
      <c r="T784" s="85"/>
      <c r="U784" s="86"/>
      <c r="V784" s="84"/>
    </row>
    <row r="785" spans="3:22" ht="16.5" customHeight="1" x14ac:dyDescent="0.25">
      <c r="C785" s="10"/>
      <c r="D785" s="11"/>
      <c r="E785" s="10"/>
      <c r="F785" s="80"/>
      <c r="G785" s="81"/>
      <c r="H785" s="82"/>
      <c r="I785" s="83"/>
      <c r="J785" s="83"/>
      <c r="K785" s="80"/>
      <c r="L785" s="80"/>
      <c r="M785" s="80"/>
      <c r="N785" s="80"/>
      <c r="O785" s="80"/>
      <c r="P785" s="80"/>
      <c r="Q785" s="80"/>
      <c r="R785" s="84"/>
      <c r="S785" s="84"/>
      <c r="T785" s="85"/>
      <c r="U785" s="86"/>
      <c r="V785" s="84"/>
    </row>
    <row r="786" spans="3:22" ht="16.5" customHeight="1" x14ac:dyDescent="0.25">
      <c r="C786" s="10"/>
      <c r="D786" s="11"/>
      <c r="E786" s="10"/>
      <c r="F786" s="80"/>
      <c r="G786" s="81"/>
      <c r="H786" s="82"/>
      <c r="I786" s="83"/>
      <c r="J786" s="83"/>
      <c r="K786" s="80"/>
      <c r="L786" s="80"/>
      <c r="M786" s="80"/>
      <c r="N786" s="80"/>
      <c r="O786" s="80"/>
      <c r="P786" s="80"/>
      <c r="Q786" s="80"/>
      <c r="R786" s="84"/>
      <c r="S786" s="84"/>
      <c r="T786" s="85"/>
      <c r="U786" s="86"/>
      <c r="V786" s="84"/>
    </row>
    <row r="787" spans="3:22" ht="16.5" customHeight="1" x14ac:dyDescent="0.25">
      <c r="C787" s="10"/>
      <c r="D787" s="11"/>
      <c r="E787" s="10"/>
      <c r="F787" s="80"/>
      <c r="G787" s="81"/>
      <c r="H787" s="82"/>
      <c r="I787" s="83"/>
      <c r="J787" s="83"/>
      <c r="K787" s="80"/>
      <c r="L787" s="80"/>
      <c r="M787" s="80"/>
      <c r="N787" s="80"/>
      <c r="O787" s="80"/>
      <c r="P787" s="80"/>
      <c r="Q787" s="80"/>
      <c r="R787" s="84"/>
      <c r="S787" s="84"/>
      <c r="T787" s="85"/>
      <c r="U787" s="86"/>
      <c r="V787" s="84"/>
    </row>
    <row r="788" spans="3:22" ht="16.5" customHeight="1" x14ac:dyDescent="0.25">
      <c r="C788" s="10"/>
      <c r="D788" s="11"/>
      <c r="E788" s="10"/>
      <c r="F788" s="80"/>
      <c r="G788" s="81"/>
      <c r="H788" s="82"/>
      <c r="I788" s="83"/>
      <c r="J788" s="83"/>
      <c r="K788" s="80"/>
      <c r="L788" s="80"/>
      <c r="M788" s="80"/>
      <c r="N788" s="80"/>
      <c r="O788" s="80"/>
      <c r="P788" s="80"/>
      <c r="Q788" s="80"/>
      <c r="R788" s="84"/>
      <c r="S788" s="84"/>
      <c r="T788" s="85"/>
      <c r="U788" s="86"/>
      <c r="V788" s="84"/>
    </row>
    <row r="789" spans="3:22" ht="16.5" customHeight="1" x14ac:dyDescent="0.25">
      <c r="C789" s="10"/>
      <c r="D789" s="11"/>
      <c r="E789" s="10"/>
      <c r="F789" s="80"/>
      <c r="G789" s="81"/>
      <c r="H789" s="82"/>
      <c r="I789" s="83"/>
      <c r="J789" s="83"/>
      <c r="K789" s="80"/>
      <c r="L789" s="80"/>
      <c r="M789" s="80"/>
      <c r="N789" s="80"/>
      <c r="O789" s="80"/>
      <c r="P789" s="80"/>
      <c r="Q789" s="80"/>
      <c r="R789" s="84"/>
      <c r="S789" s="84"/>
      <c r="T789" s="85"/>
      <c r="U789" s="86"/>
      <c r="V789" s="84"/>
    </row>
    <row r="790" spans="3:22" ht="16.5" customHeight="1" x14ac:dyDescent="0.25">
      <c r="C790" s="10"/>
      <c r="D790" s="11"/>
      <c r="E790" s="10"/>
      <c r="F790" s="80"/>
      <c r="G790" s="81"/>
      <c r="H790" s="82"/>
      <c r="I790" s="83"/>
      <c r="J790" s="83"/>
      <c r="K790" s="80"/>
      <c r="L790" s="80"/>
      <c r="M790" s="80"/>
      <c r="N790" s="80"/>
      <c r="O790" s="80"/>
      <c r="P790" s="80"/>
      <c r="Q790" s="80"/>
      <c r="R790" s="84"/>
      <c r="S790" s="84"/>
      <c r="T790" s="85"/>
      <c r="U790" s="86"/>
      <c r="V790" s="84"/>
    </row>
    <row r="791" spans="3:22" ht="16.5" customHeight="1" x14ac:dyDescent="0.25">
      <c r="C791" s="10"/>
      <c r="D791" s="11"/>
      <c r="E791" s="10"/>
      <c r="F791" s="80"/>
      <c r="G791" s="81"/>
      <c r="H791" s="82"/>
      <c r="I791" s="83"/>
      <c r="J791" s="83"/>
      <c r="K791" s="80"/>
      <c r="L791" s="80"/>
      <c r="M791" s="80"/>
      <c r="N791" s="80"/>
      <c r="O791" s="80"/>
      <c r="P791" s="80"/>
      <c r="Q791" s="80"/>
      <c r="R791" s="84"/>
      <c r="S791" s="84"/>
      <c r="T791" s="85"/>
      <c r="U791" s="86"/>
      <c r="V791" s="84"/>
    </row>
    <row r="792" spans="3:22" ht="16.5" customHeight="1" x14ac:dyDescent="0.25">
      <c r="C792" s="10"/>
      <c r="D792" s="11"/>
      <c r="E792" s="10"/>
      <c r="F792" s="80"/>
      <c r="G792" s="81"/>
      <c r="H792" s="82"/>
      <c r="I792" s="83"/>
      <c r="J792" s="83"/>
      <c r="K792" s="80"/>
      <c r="L792" s="80"/>
      <c r="M792" s="80"/>
      <c r="N792" s="80"/>
      <c r="O792" s="80"/>
      <c r="P792" s="80"/>
      <c r="Q792" s="80"/>
      <c r="R792" s="84"/>
      <c r="S792" s="84"/>
      <c r="T792" s="85"/>
      <c r="U792" s="86"/>
      <c r="V792" s="84"/>
    </row>
    <row r="793" spans="3:22" ht="16.5" customHeight="1" x14ac:dyDescent="0.25">
      <c r="C793" s="10"/>
      <c r="D793" s="11"/>
      <c r="E793" s="10"/>
      <c r="F793" s="80"/>
      <c r="G793" s="81"/>
      <c r="H793" s="82"/>
      <c r="I793" s="83"/>
      <c r="J793" s="83"/>
      <c r="K793" s="80"/>
      <c r="L793" s="80"/>
      <c r="M793" s="80"/>
      <c r="N793" s="80"/>
      <c r="O793" s="80"/>
      <c r="P793" s="80"/>
      <c r="Q793" s="80"/>
      <c r="R793" s="84"/>
      <c r="S793" s="84"/>
      <c r="T793" s="85"/>
      <c r="U793" s="86"/>
      <c r="V793" s="84"/>
    </row>
    <row r="794" spans="3:22" ht="16.5" customHeight="1" x14ac:dyDescent="0.25">
      <c r="C794" s="10"/>
      <c r="D794" s="11"/>
      <c r="E794" s="10"/>
      <c r="F794" s="80"/>
      <c r="G794" s="81"/>
      <c r="H794" s="82"/>
      <c r="I794" s="83"/>
      <c r="J794" s="83"/>
      <c r="K794" s="80"/>
      <c r="L794" s="80"/>
      <c r="M794" s="80"/>
      <c r="N794" s="80"/>
      <c r="O794" s="80"/>
      <c r="P794" s="80"/>
      <c r="Q794" s="80"/>
      <c r="R794" s="84"/>
      <c r="S794" s="84"/>
      <c r="T794" s="85"/>
      <c r="U794" s="86"/>
      <c r="V794" s="84"/>
    </row>
    <row r="795" spans="3:22" ht="16.5" customHeight="1" x14ac:dyDescent="0.25">
      <c r="C795" s="10"/>
      <c r="D795" s="11"/>
      <c r="E795" s="10"/>
      <c r="F795" s="80"/>
      <c r="G795" s="81"/>
      <c r="H795" s="82"/>
      <c r="I795" s="83"/>
      <c r="J795" s="83"/>
      <c r="K795" s="80"/>
      <c r="L795" s="80"/>
      <c r="M795" s="80"/>
      <c r="N795" s="80"/>
      <c r="O795" s="80"/>
      <c r="P795" s="80"/>
      <c r="Q795" s="80"/>
      <c r="R795" s="84"/>
      <c r="S795" s="84"/>
      <c r="T795" s="85"/>
      <c r="U795" s="86"/>
      <c r="V795" s="84"/>
    </row>
    <row r="796" spans="3:22" ht="16.5" customHeight="1" x14ac:dyDescent="0.25">
      <c r="C796" s="10"/>
      <c r="D796" s="11"/>
      <c r="E796" s="10"/>
      <c r="F796" s="80"/>
      <c r="G796" s="81"/>
      <c r="H796" s="82"/>
      <c r="I796" s="83"/>
      <c r="J796" s="83"/>
      <c r="K796" s="80"/>
      <c r="L796" s="80"/>
      <c r="M796" s="80"/>
      <c r="N796" s="80"/>
      <c r="O796" s="80"/>
      <c r="P796" s="80"/>
      <c r="Q796" s="80"/>
      <c r="R796" s="84"/>
      <c r="S796" s="84"/>
      <c r="T796" s="85"/>
      <c r="U796" s="86"/>
      <c r="V796" s="84"/>
    </row>
    <row r="797" spans="3:22" ht="16.5" customHeight="1" x14ac:dyDescent="0.25">
      <c r="C797" s="10"/>
      <c r="D797" s="11"/>
      <c r="E797" s="10"/>
      <c r="F797" s="80"/>
      <c r="G797" s="81"/>
      <c r="H797" s="82"/>
      <c r="I797" s="83"/>
      <c r="J797" s="83"/>
      <c r="K797" s="80"/>
      <c r="L797" s="80"/>
      <c r="M797" s="80"/>
      <c r="N797" s="80"/>
      <c r="O797" s="80"/>
      <c r="P797" s="80"/>
      <c r="Q797" s="80"/>
      <c r="R797" s="84"/>
      <c r="S797" s="84"/>
      <c r="T797" s="85"/>
      <c r="U797" s="86"/>
      <c r="V797" s="84"/>
    </row>
    <row r="798" spans="3:22" ht="16.5" customHeight="1" x14ac:dyDescent="0.25">
      <c r="C798" s="10"/>
      <c r="D798" s="11"/>
      <c r="E798" s="10"/>
      <c r="F798" s="80"/>
      <c r="G798" s="81"/>
      <c r="H798" s="82"/>
      <c r="I798" s="83"/>
      <c r="J798" s="83"/>
      <c r="K798" s="80"/>
      <c r="L798" s="80"/>
      <c r="M798" s="80"/>
      <c r="N798" s="80"/>
      <c r="O798" s="80"/>
      <c r="P798" s="80"/>
      <c r="Q798" s="80"/>
      <c r="R798" s="84"/>
      <c r="S798" s="84"/>
      <c r="T798" s="85"/>
      <c r="U798" s="86"/>
      <c r="V798" s="84"/>
    </row>
    <row r="799" spans="3:22" ht="16.5" customHeight="1" x14ac:dyDescent="0.25">
      <c r="C799" s="10"/>
      <c r="D799" s="11"/>
      <c r="E799" s="10"/>
      <c r="F799" s="80"/>
      <c r="G799" s="81"/>
      <c r="H799" s="82"/>
      <c r="I799" s="83"/>
      <c r="J799" s="83"/>
      <c r="K799" s="80"/>
      <c r="L799" s="80"/>
      <c r="M799" s="80"/>
      <c r="N799" s="80"/>
      <c r="O799" s="80"/>
      <c r="P799" s="80"/>
      <c r="Q799" s="80"/>
      <c r="R799" s="84"/>
      <c r="S799" s="84"/>
      <c r="T799" s="85"/>
      <c r="U799" s="86"/>
      <c r="V799" s="84"/>
    </row>
    <row r="800" spans="3:22" ht="16.5" customHeight="1" x14ac:dyDescent="0.25">
      <c r="C800" s="10"/>
      <c r="D800" s="11"/>
      <c r="E800" s="10"/>
      <c r="F800" s="80"/>
      <c r="G800" s="81"/>
      <c r="H800" s="82"/>
      <c r="I800" s="83"/>
      <c r="J800" s="83"/>
      <c r="K800" s="80"/>
      <c r="L800" s="80"/>
      <c r="M800" s="80"/>
      <c r="N800" s="80"/>
      <c r="O800" s="80"/>
      <c r="P800" s="80"/>
      <c r="Q800" s="80"/>
      <c r="R800" s="84"/>
      <c r="S800" s="84"/>
      <c r="T800" s="85"/>
      <c r="U800" s="86"/>
      <c r="V800" s="84"/>
    </row>
    <row r="801" spans="3:22" ht="16.5" customHeight="1" x14ac:dyDescent="0.25">
      <c r="C801" s="10"/>
      <c r="D801" s="11"/>
      <c r="E801" s="10"/>
      <c r="F801" s="80"/>
      <c r="G801" s="81"/>
      <c r="H801" s="82"/>
      <c r="I801" s="83"/>
      <c r="J801" s="83"/>
      <c r="K801" s="80"/>
      <c r="L801" s="80"/>
      <c r="M801" s="80"/>
      <c r="N801" s="80"/>
      <c r="O801" s="80"/>
      <c r="P801" s="80"/>
      <c r="Q801" s="80"/>
      <c r="R801" s="84"/>
      <c r="S801" s="84"/>
      <c r="T801" s="85"/>
      <c r="U801" s="86"/>
      <c r="V801" s="84"/>
    </row>
    <row r="802" spans="3:22" ht="16.5" customHeight="1" x14ac:dyDescent="0.25">
      <c r="C802" s="10"/>
      <c r="D802" s="11"/>
      <c r="E802" s="10"/>
      <c r="F802" s="80"/>
      <c r="G802" s="81"/>
      <c r="H802" s="82"/>
      <c r="I802" s="83"/>
      <c r="J802" s="83"/>
      <c r="K802" s="80"/>
      <c r="L802" s="80"/>
      <c r="M802" s="80"/>
      <c r="N802" s="80"/>
      <c r="O802" s="80"/>
      <c r="P802" s="80"/>
      <c r="Q802" s="80"/>
      <c r="R802" s="84"/>
      <c r="S802" s="84"/>
      <c r="T802" s="85"/>
      <c r="U802" s="86"/>
      <c r="V802" s="84"/>
    </row>
    <row r="803" spans="3:22" ht="16.5" customHeight="1" x14ac:dyDescent="0.25">
      <c r="C803" s="10"/>
      <c r="D803" s="11"/>
      <c r="E803" s="10"/>
      <c r="F803" s="80"/>
      <c r="G803" s="81"/>
      <c r="H803" s="82"/>
      <c r="I803" s="83"/>
      <c r="J803" s="83"/>
      <c r="K803" s="80"/>
      <c r="L803" s="80"/>
      <c r="M803" s="80"/>
      <c r="N803" s="80"/>
      <c r="O803" s="80"/>
      <c r="P803" s="80"/>
      <c r="Q803" s="80"/>
      <c r="R803" s="84"/>
      <c r="S803" s="84"/>
      <c r="T803" s="85"/>
      <c r="U803" s="86"/>
      <c r="V803" s="84"/>
    </row>
    <row r="804" spans="3:22" ht="16.5" customHeight="1" x14ac:dyDescent="0.25">
      <c r="C804" s="10"/>
      <c r="D804" s="11"/>
      <c r="E804" s="10"/>
      <c r="F804" s="80"/>
      <c r="G804" s="81"/>
      <c r="H804" s="82"/>
      <c r="I804" s="83"/>
      <c r="J804" s="83"/>
      <c r="K804" s="80"/>
      <c r="L804" s="80"/>
      <c r="M804" s="80"/>
      <c r="N804" s="80"/>
      <c r="O804" s="80"/>
      <c r="P804" s="80"/>
      <c r="Q804" s="80"/>
      <c r="R804" s="84"/>
      <c r="S804" s="84"/>
      <c r="T804" s="85"/>
      <c r="U804" s="86"/>
      <c r="V804" s="84"/>
    </row>
    <row r="805" spans="3:22" ht="16.5" customHeight="1" x14ac:dyDescent="0.25">
      <c r="C805" s="10"/>
      <c r="D805" s="11"/>
      <c r="E805" s="10"/>
      <c r="F805" s="80"/>
      <c r="G805" s="81"/>
      <c r="H805" s="82"/>
      <c r="I805" s="83"/>
      <c r="J805" s="83"/>
      <c r="K805" s="80"/>
      <c r="L805" s="80"/>
      <c r="M805" s="80"/>
      <c r="N805" s="80"/>
      <c r="O805" s="80"/>
      <c r="P805" s="80"/>
      <c r="Q805" s="80"/>
      <c r="R805" s="84"/>
      <c r="S805" s="84"/>
      <c r="T805" s="85"/>
      <c r="U805" s="86"/>
      <c r="V805" s="84"/>
    </row>
    <row r="806" spans="3:22" ht="16.5" customHeight="1" x14ac:dyDescent="0.25">
      <c r="C806" s="10"/>
      <c r="D806" s="11"/>
      <c r="E806" s="10"/>
      <c r="F806" s="80"/>
      <c r="G806" s="81"/>
      <c r="H806" s="82"/>
      <c r="I806" s="83"/>
      <c r="J806" s="83"/>
      <c r="K806" s="80"/>
      <c r="L806" s="80"/>
      <c r="M806" s="80"/>
      <c r="N806" s="80"/>
      <c r="O806" s="80"/>
      <c r="P806" s="80"/>
      <c r="Q806" s="80"/>
      <c r="R806" s="84"/>
      <c r="S806" s="84"/>
      <c r="T806" s="85"/>
      <c r="U806" s="86"/>
      <c r="V806" s="84"/>
    </row>
    <row r="807" spans="3:22" ht="16.5" customHeight="1" x14ac:dyDescent="0.25">
      <c r="C807" s="10"/>
      <c r="D807" s="11"/>
      <c r="E807" s="10"/>
      <c r="F807" s="80"/>
      <c r="G807" s="81"/>
      <c r="H807" s="82"/>
      <c r="I807" s="83"/>
      <c r="J807" s="83"/>
      <c r="K807" s="80"/>
      <c r="L807" s="80"/>
      <c r="M807" s="80"/>
      <c r="N807" s="80"/>
      <c r="O807" s="80"/>
      <c r="P807" s="80"/>
      <c r="Q807" s="80"/>
      <c r="R807" s="84"/>
      <c r="S807" s="84"/>
      <c r="T807" s="85"/>
      <c r="U807" s="86"/>
      <c r="V807" s="84"/>
    </row>
    <row r="808" spans="3:22" ht="16.5" customHeight="1" x14ac:dyDescent="0.25">
      <c r="C808" s="10"/>
      <c r="D808" s="11"/>
      <c r="E808" s="10"/>
      <c r="F808" s="80"/>
      <c r="G808" s="81"/>
      <c r="H808" s="82"/>
      <c r="I808" s="83"/>
      <c r="J808" s="83"/>
      <c r="K808" s="80"/>
      <c r="L808" s="80"/>
      <c r="M808" s="80"/>
      <c r="N808" s="80"/>
      <c r="O808" s="80"/>
      <c r="P808" s="80"/>
      <c r="Q808" s="80"/>
      <c r="R808" s="84"/>
      <c r="S808" s="84"/>
      <c r="T808" s="85"/>
      <c r="U808" s="86"/>
      <c r="V808" s="84"/>
    </row>
    <row r="809" spans="3:22" ht="16.5" customHeight="1" x14ac:dyDescent="0.25">
      <c r="C809" s="10"/>
      <c r="D809" s="11"/>
      <c r="E809" s="10"/>
      <c r="F809" s="80"/>
      <c r="G809" s="81"/>
      <c r="H809" s="82"/>
      <c r="I809" s="83"/>
      <c r="J809" s="83"/>
      <c r="K809" s="80"/>
      <c r="L809" s="80"/>
      <c r="M809" s="80"/>
      <c r="N809" s="80"/>
      <c r="O809" s="80"/>
      <c r="P809" s="80"/>
      <c r="Q809" s="80"/>
      <c r="R809" s="84"/>
      <c r="S809" s="84"/>
      <c r="T809" s="85"/>
      <c r="U809" s="86"/>
      <c r="V809" s="84"/>
    </row>
    <row r="810" spans="3:22" ht="16.5" customHeight="1" x14ac:dyDescent="0.25">
      <c r="C810" s="10"/>
      <c r="D810" s="11"/>
      <c r="E810" s="10"/>
      <c r="F810" s="80"/>
      <c r="G810" s="81"/>
      <c r="H810" s="82"/>
      <c r="I810" s="83"/>
      <c r="J810" s="83"/>
      <c r="K810" s="80"/>
      <c r="L810" s="80"/>
      <c r="M810" s="80"/>
      <c r="N810" s="80"/>
      <c r="O810" s="80"/>
      <c r="P810" s="80"/>
      <c r="Q810" s="80"/>
      <c r="R810" s="84"/>
      <c r="S810" s="84"/>
      <c r="T810" s="85"/>
      <c r="U810" s="86"/>
      <c r="V810" s="84"/>
    </row>
    <row r="811" spans="3:22" ht="16.5" customHeight="1" x14ac:dyDescent="0.25">
      <c r="C811" s="10"/>
      <c r="D811" s="11"/>
      <c r="E811" s="10"/>
      <c r="F811" s="80"/>
      <c r="G811" s="81"/>
      <c r="H811" s="82"/>
      <c r="I811" s="83"/>
      <c r="J811" s="83"/>
      <c r="K811" s="80"/>
      <c r="L811" s="80"/>
      <c r="M811" s="80"/>
      <c r="N811" s="80"/>
      <c r="O811" s="80"/>
      <c r="P811" s="80"/>
      <c r="Q811" s="80"/>
      <c r="R811" s="84"/>
      <c r="S811" s="84"/>
      <c r="T811" s="85"/>
      <c r="U811" s="86"/>
      <c r="V811" s="84"/>
    </row>
    <row r="812" spans="3:22" ht="16.5" customHeight="1" x14ac:dyDescent="0.25">
      <c r="C812" s="10"/>
      <c r="D812" s="11"/>
      <c r="E812" s="10"/>
      <c r="F812" s="80"/>
      <c r="G812" s="81"/>
      <c r="H812" s="82"/>
      <c r="I812" s="83"/>
      <c r="J812" s="83"/>
      <c r="K812" s="80"/>
      <c r="L812" s="80"/>
      <c r="M812" s="80"/>
      <c r="N812" s="80"/>
      <c r="O812" s="80"/>
      <c r="P812" s="80"/>
      <c r="Q812" s="80"/>
      <c r="R812" s="84"/>
      <c r="S812" s="84"/>
      <c r="T812" s="85"/>
      <c r="U812" s="86"/>
      <c r="V812" s="84"/>
    </row>
    <row r="813" spans="3:22" ht="16.5" customHeight="1" x14ac:dyDescent="0.25">
      <c r="C813" s="10"/>
      <c r="D813" s="11"/>
      <c r="E813" s="10"/>
      <c r="F813" s="80"/>
      <c r="G813" s="81"/>
      <c r="H813" s="82"/>
      <c r="I813" s="83"/>
      <c r="J813" s="83"/>
      <c r="K813" s="80"/>
      <c r="L813" s="80"/>
      <c r="M813" s="80"/>
      <c r="N813" s="80"/>
      <c r="O813" s="80"/>
      <c r="P813" s="80"/>
      <c r="Q813" s="80"/>
      <c r="R813" s="84"/>
      <c r="S813" s="84"/>
      <c r="T813" s="85"/>
      <c r="U813" s="86"/>
      <c r="V813" s="84"/>
    </row>
    <row r="814" spans="3:22" ht="16.5" customHeight="1" x14ac:dyDescent="0.25">
      <c r="C814" s="10"/>
      <c r="D814" s="11"/>
      <c r="E814" s="10"/>
      <c r="F814" s="80"/>
      <c r="G814" s="81"/>
      <c r="H814" s="82"/>
      <c r="I814" s="83"/>
      <c r="J814" s="83"/>
      <c r="K814" s="80"/>
      <c r="L814" s="80"/>
      <c r="M814" s="80"/>
      <c r="N814" s="80"/>
      <c r="O814" s="80"/>
      <c r="P814" s="80"/>
      <c r="Q814" s="80"/>
      <c r="R814" s="84"/>
      <c r="S814" s="84"/>
      <c r="T814" s="85"/>
      <c r="U814" s="86"/>
      <c r="V814" s="84"/>
    </row>
    <row r="815" spans="3:22" ht="16.5" customHeight="1" x14ac:dyDescent="0.25">
      <c r="C815" s="10"/>
      <c r="D815" s="11"/>
      <c r="E815" s="10"/>
      <c r="F815" s="80"/>
      <c r="G815" s="81"/>
      <c r="H815" s="82"/>
      <c r="I815" s="83"/>
      <c r="J815" s="83"/>
      <c r="K815" s="80"/>
      <c r="L815" s="80"/>
      <c r="M815" s="80"/>
      <c r="N815" s="80"/>
      <c r="O815" s="80"/>
      <c r="P815" s="80"/>
      <c r="Q815" s="80"/>
      <c r="R815" s="84"/>
      <c r="S815" s="84"/>
      <c r="T815" s="85"/>
      <c r="U815" s="86"/>
      <c r="V815" s="84"/>
    </row>
    <row r="816" spans="3:22" ht="16.5" customHeight="1" x14ac:dyDescent="0.25">
      <c r="C816" s="10"/>
      <c r="D816" s="11"/>
      <c r="E816" s="10"/>
      <c r="F816" s="80"/>
      <c r="G816" s="81"/>
      <c r="H816" s="82"/>
      <c r="I816" s="83"/>
      <c r="J816" s="83"/>
      <c r="K816" s="80"/>
      <c r="L816" s="80"/>
      <c r="M816" s="80"/>
      <c r="N816" s="80"/>
      <c r="O816" s="80"/>
      <c r="P816" s="80"/>
      <c r="Q816" s="80"/>
      <c r="R816" s="84"/>
      <c r="S816" s="84"/>
      <c r="T816" s="85"/>
      <c r="U816" s="86"/>
      <c r="V816" s="84"/>
    </row>
    <row r="817" spans="3:22" ht="16.5" customHeight="1" x14ac:dyDescent="0.25">
      <c r="C817" s="10"/>
      <c r="D817" s="11"/>
      <c r="E817" s="10"/>
      <c r="F817" s="80"/>
      <c r="G817" s="81"/>
      <c r="H817" s="82"/>
      <c r="I817" s="83"/>
      <c r="J817" s="83"/>
      <c r="K817" s="80"/>
      <c r="L817" s="80"/>
      <c r="M817" s="80"/>
      <c r="N817" s="80"/>
      <c r="O817" s="80"/>
      <c r="P817" s="80"/>
      <c r="Q817" s="80"/>
      <c r="R817" s="84"/>
      <c r="S817" s="84"/>
      <c r="T817" s="85"/>
      <c r="U817" s="86"/>
      <c r="V817" s="84"/>
    </row>
    <row r="818" spans="3:22" ht="16.5" customHeight="1" x14ac:dyDescent="0.25">
      <c r="C818" s="10"/>
      <c r="D818" s="11"/>
      <c r="E818" s="10"/>
      <c r="F818" s="80"/>
      <c r="G818" s="81"/>
      <c r="H818" s="82"/>
      <c r="I818" s="83"/>
      <c r="J818" s="83"/>
      <c r="K818" s="80"/>
      <c r="L818" s="80"/>
      <c r="M818" s="80"/>
      <c r="N818" s="80"/>
      <c r="O818" s="80"/>
      <c r="P818" s="80"/>
      <c r="Q818" s="80"/>
      <c r="R818" s="84"/>
      <c r="S818" s="84"/>
      <c r="T818" s="85"/>
      <c r="U818" s="86"/>
      <c r="V818" s="84"/>
    </row>
    <row r="819" spans="3:22" ht="16.5" customHeight="1" x14ac:dyDescent="0.25">
      <c r="C819" s="10"/>
      <c r="D819" s="11"/>
      <c r="E819" s="10"/>
      <c r="F819" s="80"/>
      <c r="G819" s="81"/>
      <c r="H819" s="82"/>
      <c r="I819" s="83"/>
      <c r="J819" s="83"/>
      <c r="K819" s="80"/>
      <c r="L819" s="80"/>
      <c r="M819" s="80"/>
      <c r="N819" s="80"/>
      <c r="O819" s="80"/>
      <c r="P819" s="80"/>
      <c r="Q819" s="80"/>
      <c r="R819" s="84"/>
      <c r="S819" s="84"/>
      <c r="T819" s="85"/>
      <c r="U819" s="86"/>
      <c r="V819" s="84"/>
    </row>
    <row r="820" spans="3:22" ht="16.5" customHeight="1" x14ac:dyDescent="0.25">
      <c r="C820" s="10"/>
      <c r="D820" s="11"/>
      <c r="E820" s="10"/>
      <c r="F820" s="80"/>
      <c r="G820" s="81"/>
      <c r="H820" s="82"/>
      <c r="I820" s="83"/>
      <c r="J820" s="83"/>
      <c r="K820" s="80"/>
      <c r="L820" s="80"/>
      <c r="M820" s="80"/>
      <c r="N820" s="80"/>
      <c r="O820" s="80"/>
      <c r="P820" s="80"/>
      <c r="Q820" s="80"/>
      <c r="R820" s="84"/>
      <c r="S820" s="84"/>
      <c r="T820" s="85"/>
      <c r="U820" s="86"/>
      <c r="V820" s="84"/>
    </row>
    <row r="821" spans="3:22" ht="16.5" customHeight="1" x14ac:dyDescent="0.25">
      <c r="C821" s="10"/>
      <c r="D821" s="11"/>
      <c r="E821" s="10"/>
      <c r="F821" s="80"/>
      <c r="G821" s="81"/>
      <c r="H821" s="82"/>
      <c r="I821" s="83"/>
      <c r="J821" s="83"/>
      <c r="K821" s="80"/>
      <c r="L821" s="80"/>
      <c r="M821" s="80"/>
      <c r="N821" s="80"/>
      <c r="O821" s="80"/>
      <c r="P821" s="80"/>
      <c r="Q821" s="80"/>
      <c r="R821" s="84"/>
      <c r="S821" s="84"/>
      <c r="T821" s="85"/>
      <c r="U821" s="86"/>
      <c r="V821" s="84"/>
    </row>
    <row r="822" spans="3:22" ht="16.5" customHeight="1" x14ac:dyDescent="0.25">
      <c r="C822" s="10"/>
      <c r="D822" s="11"/>
      <c r="E822" s="10"/>
      <c r="F822" s="80"/>
      <c r="G822" s="81"/>
      <c r="H822" s="82"/>
      <c r="I822" s="83"/>
      <c r="J822" s="83"/>
      <c r="K822" s="80"/>
      <c r="L822" s="80"/>
      <c r="M822" s="80"/>
      <c r="N822" s="80"/>
      <c r="O822" s="80"/>
      <c r="P822" s="80"/>
      <c r="Q822" s="80"/>
      <c r="R822" s="84"/>
      <c r="S822" s="84"/>
      <c r="T822" s="85"/>
      <c r="U822" s="86"/>
      <c r="V822" s="84"/>
    </row>
    <row r="823" spans="3:22" ht="16.5" customHeight="1" x14ac:dyDescent="0.25">
      <c r="C823" s="10"/>
      <c r="D823" s="11"/>
      <c r="E823" s="10"/>
      <c r="F823" s="80"/>
      <c r="G823" s="81"/>
      <c r="H823" s="82"/>
      <c r="I823" s="83"/>
      <c r="J823" s="83"/>
      <c r="K823" s="80"/>
      <c r="L823" s="80"/>
      <c r="M823" s="80"/>
      <c r="N823" s="80"/>
      <c r="O823" s="80"/>
      <c r="P823" s="80"/>
      <c r="Q823" s="80"/>
      <c r="R823" s="84"/>
      <c r="S823" s="84"/>
      <c r="T823" s="85"/>
      <c r="U823" s="86"/>
      <c r="V823" s="84"/>
    </row>
    <row r="824" spans="3:22" ht="16.5" customHeight="1" x14ac:dyDescent="0.25">
      <c r="C824" s="10"/>
      <c r="D824" s="11"/>
      <c r="E824" s="10"/>
      <c r="F824" s="80"/>
      <c r="G824" s="81"/>
      <c r="H824" s="82"/>
      <c r="I824" s="83"/>
      <c r="J824" s="83"/>
      <c r="K824" s="80"/>
      <c r="L824" s="80"/>
      <c r="M824" s="80"/>
      <c r="N824" s="80"/>
      <c r="O824" s="80"/>
      <c r="P824" s="80"/>
      <c r="Q824" s="80"/>
      <c r="R824" s="84"/>
      <c r="S824" s="84"/>
      <c r="T824" s="85"/>
      <c r="U824" s="86"/>
      <c r="V824" s="84"/>
    </row>
    <row r="825" spans="3:22" ht="16.5" customHeight="1" x14ac:dyDescent="0.25">
      <c r="C825" s="10"/>
      <c r="D825" s="11"/>
      <c r="E825" s="10"/>
      <c r="F825" s="80"/>
      <c r="G825" s="81"/>
      <c r="H825" s="82"/>
      <c r="I825" s="83"/>
      <c r="J825" s="83"/>
      <c r="K825" s="80"/>
      <c r="L825" s="80"/>
      <c r="M825" s="80"/>
      <c r="N825" s="80"/>
      <c r="O825" s="80"/>
      <c r="P825" s="80"/>
      <c r="Q825" s="80"/>
      <c r="R825" s="84"/>
      <c r="S825" s="84"/>
      <c r="T825" s="85"/>
      <c r="U825" s="86"/>
      <c r="V825" s="84"/>
    </row>
    <row r="826" spans="3:22" ht="16.5" customHeight="1" x14ac:dyDescent="0.25">
      <c r="C826" s="10"/>
      <c r="D826" s="11"/>
      <c r="E826" s="10"/>
      <c r="F826" s="80"/>
      <c r="G826" s="81"/>
      <c r="H826" s="82"/>
      <c r="I826" s="83"/>
      <c r="J826" s="83"/>
      <c r="K826" s="80"/>
      <c r="L826" s="80"/>
      <c r="M826" s="80"/>
      <c r="N826" s="80"/>
      <c r="O826" s="80"/>
      <c r="P826" s="80"/>
      <c r="Q826" s="80"/>
      <c r="R826" s="84"/>
      <c r="S826" s="84"/>
      <c r="T826" s="85"/>
      <c r="U826" s="86"/>
      <c r="V826" s="84"/>
    </row>
    <row r="827" spans="3:22" ht="16.5" customHeight="1" x14ac:dyDescent="0.25">
      <c r="C827" s="10"/>
      <c r="D827" s="11"/>
      <c r="E827" s="10"/>
      <c r="F827" s="80"/>
      <c r="G827" s="81"/>
      <c r="H827" s="82"/>
      <c r="I827" s="83"/>
      <c r="J827" s="83"/>
      <c r="K827" s="80"/>
      <c r="L827" s="80"/>
      <c r="M827" s="80"/>
      <c r="N827" s="80"/>
      <c r="O827" s="80"/>
      <c r="P827" s="80"/>
      <c r="Q827" s="80"/>
      <c r="R827" s="84"/>
      <c r="S827" s="84"/>
      <c r="T827" s="85"/>
      <c r="U827" s="86"/>
      <c r="V827" s="84"/>
    </row>
    <row r="828" spans="3:22" ht="16.5" customHeight="1" x14ac:dyDescent="0.25">
      <c r="C828" s="10"/>
      <c r="D828" s="11"/>
      <c r="E828" s="10"/>
      <c r="F828" s="80"/>
      <c r="G828" s="81"/>
      <c r="H828" s="82"/>
      <c r="I828" s="83"/>
      <c r="J828" s="83"/>
      <c r="K828" s="80"/>
      <c r="L828" s="80"/>
      <c r="M828" s="80"/>
      <c r="N828" s="80"/>
      <c r="O828" s="80"/>
      <c r="P828" s="80"/>
      <c r="Q828" s="80"/>
      <c r="R828" s="84"/>
      <c r="S828" s="84"/>
      <c r="T828" s="85"/>
      <c r="U828" s="86"/>
      <c r="V828" s="84"/>
    </row>
    <row r="829" spans="3:22" ht="16.5" customHeight="1" x14ac:dyDescent="0.25">
      <c r="C829" s="10"/>
      <c r="D829" s="11"/>
      <c r="E829" s="10"/>
      <c r="F829" s="80"/>
      <c r="G829" s="81"/>
      <c r="H829" s="82"/>
      <c r="I829" s="83"/>
      <c r="J829" s="83"/>
      <c r="K829" s="80"/>
      <c r="L829" s="80"/>
      <c r="M829" s="80"/>
      <c r="N829" s="80"/>
      <c r="O829" s="80"/>
      <c r="P829" s="80"/>
      <c r="Q829" s="80"/>
      <c r="R829" s="84"/>
      <c r="S829" s="84"/>
      <c r="T829" s="85"/>
      <c r="U829" s="86"/>
      <c r="V829" s="84"/>
    </row>
    <row r="830" spans="3:22" ht="16.5" customHeight="1" x14ac:dyDescent="0.25">
      <c r="C830" s="10"/>
      <c r="D830" s="11"/>
      <c r="E830" s="10"/>
      <c r="F830" s="80"/>
      <c r="G830" s="81"/>
      <c r="H830" s="82"/>
      <c r="I830" s="83"/>
      <c r="J830" s="83"/>
      <c r="K830" s="80"/>
      <c r="L830" s="80"/>
      <c r="M830" s="80"/>
      <c r="N830" s="80"/>
      <c r="O830" s="80"/>
      <c r="P830" s="80"/>
      <c r="Q830" s="80"/>
      <c r="R830" s="84"/>
      <c r="S830" s="84"/>
      <c r="T830" s="85"/>
      <c r="U830" s="86"/>
      <c r="V830" s="84"/>
    </row>
    <row r="831" spans="3:22" ht="16.5" customHeight="1" x14ac:dyDescent="0.25">
      <c r="C831" s="10"/>
      <c r="D831" s="11"/>
      <c r="E831" s="10"/>
      <c r="F831" s="80"/>
      <c r="G831" s="81"/>
      <c r="H831" s="82"/>
      <c r="I831" s="83"/>
      <c r="J831" s="83"/>
      <c r="K831" s="80"/>
      <c r="L831" s="80"/>
      <c r="M831" s="80"/>
      <c r="N831" s="80"/>
      <c r="O831" s="80"/>
      <c r="P831" s="80"/>
      <c r="Q831" s="80"/>
      <c r="R831" s="84"/>
      <c r="S831" s="84"/>
      <c r="T831" s="85"/>
      <c r="U831" s="86"/>
      <c r="V831" s="84"/>
    </row>
    <row r="832" spans="3:22" ht="16.5" customHeight="1" x14ac:dyDescent="0.25">
      <c r="C832" s="10"/>
      <c r="D832" s="11"/>
      <c r="E832" s="10"/>
      <c r="F832" s="80"/>
      <c r="G832" s="81"/>
      <c r="H832" s="82"/>
      <c r="I832" s="83"/>
      <c r="J832" s="83"/>
      <c r="K832" s="80"/>
      <c r="L832" s="80"/>
      <c r="M832" s="80"/>
      <c r="N832" s="80"/>
      <c r="O832" s="80"/>
      <c r="P832" s="80"/>
      <c r="Q832" s="80"/>
      <c r="R832" s="84"/>
      <c r="S832" s="84"/>
      <c r="T832" s="85"/>
      <c r="U832" s="86"/>
      <c r="V832" s="84"/>
    </row>
    <row r="833" spans="3:22" ht="16.5" customHeight="1" x14ac:dyDescent="0.25">
      <c r="C833" s="10"/>
      <c r="D833" s="11"/>
      <c r="E833" s="10"/>
      <c r="F833" s="80"/>
      <c r="G833" s="81"/>
      <c r="H833" s="82"/>
      <c r="I833" s="83"/>
      <c r="J833" s="83"/>
      <c r="K833" s="80"/>
      <c r="L833" s="80"/>
      <c r="M833" s="80"/>
      <c r="N833" s="80"/>
      <c r="O833" s="80"/>
      <c r="P833" s="80"/>
      <c r="Q833" s="80"/>
      <c r="R833" s="84"/>
      <c r="S833" s="84"/>
      <c r="T833" s="85"/>
      <c r="U833" s="86"/>
      <c r="V833" s="84"/>
    </row>
    <row r="834" spans="3:22" ht="16.5" customHeight="1" x14ac:dyDescent="0.25">
      <c r="C834" s="10"/>
      <c r="D834" s="11"/>
      <c r="E834" s="10"/>
      <c r="F834" s="80"/>
      <c r="G834" s="81"/>
      <c r="H834" s="82"/>
      <c r="I834" s="83"/>
      <c r="J834" s="83"/>
      <c r="K834" s="80"/>
      <c r="L834" s="80"/>
      <c r="M834" s="80"/>
      <c r="N834" s="80"/>
      <c r="O834" s="80"/>
      <c r="P834" s="80"/>
      <c r="Q834" s="80"/>
      <c r="R834" s="84"/>
      <c r="S834" s="84"/>
      <c r="T834" s="85"/>
      <c r="U834" s="86"/>
      <c r="V834" s="84"/>
    </row>
    <row r="835" spans="3:22" ht="16.5" customHeight="1" x14ac:dyDescent="0.25">
      <c r="C835" s="10"/>
      <c r="D835" s="11"/>
      <c r="E835" s="10"/>
      <c r="F835" s="80"/>
      <c r="G835" s="81"/>
      <c r="H835" s="82"/>
      <c r="I835" s="83"/>
      <c r="J835" s="83"/>
      <c r="K835" s="80"/>
      <c r="L835" s="80"/>
      <c r="M835" s="80"/>
      <c r="N835" s="80"/>
      <c r="O835" s="80"/>
      <c r="P835" s="80"/>
      <c r="Q835" s="80"/>
      <c r="R835" s="84"/>
      <c r="S835" s="84"/>
      <c r="T835" s="85"/>
      <c r="U835" s="86"/>
      <c r="V835" s="84"/>
    </row>
    <row r="836" spans="3:22" ht="16.5" customHeight="1" x14ac:dyDescent="0.25">
      <c r="C836" s="10"/>
      <c r="D836" s="11"/>
      <c r="E836" s="10"/>
      <c r="F836" s="80"/>
      <c r="G836" s="81"/>
      <c r="H836" s="82"/>
      <c r="I836" s="83"/>
      <c r="J836" s="83"/>
      <c r="K836" s="80"/>
      <c r="L836" s="80"/>
      <c r="M836" s="80"/>
      <c r="N836" s="80"/>
      <c r="O836" s="80"/>
      <c r="P836" s="80"/>
      <c r="Q836" s="80"/>
      <c r="R836" s="84"/>
      <c r="S836" s="84"/>
      <c r="T836" s="85"/>
      <c r="U836" s="86"/>
      <c r="V836" s="84"/>
    </row>
    <row r="837" spans="3:22" ht="16.5" customHeight="1" x14ac:dyDescent="0.25">
      <c r="C837" s="10"/>
      <c r="D837" s="11"/>
      <c r="E837" s="10"/>
      <c r="F837" s="80"/>
      <c r="G837" s="81"/>
      <c r="H837" s="82"/>
      <c r="I837" s="83"/>
      <c r="J837" s="83"/>
      <c r="K837" s="80"/>
      <c r="L837" s="80"/>
      <c r="M837" s="80"/>
      <c r="N837" s="80"/>
      <c r="O837" s="80"/>
      <c r="P837" s="80"/>
      <c r="Q837" s="80"/>
      <c r="R837" s="84"/>
      <c r="S837" s="84"/>
      <c r="T837" s="85"/>
      <c r="U837" s="86"/>
      <c r="V837" s="84"/>
    </row>
    <row r="838" spans="3:22" ht="16.5" customHeight="1" x14ac:dyDescent="0.25">
      <c r="C838" s="10"/>
      <c r="D838" s="11"/>
      <c r="E838" s="10"/>
      <c r="F838" s="80"/>
      <c r="G838" s="81"/>
      <c r="H838" s="82"/>
      <c r="I838" s="83"/>
      <c r="J838" s="83"/>
      <c r="K838" s="80"/>
      <c r="L838" s="80"/>
      <c r="M838" s="80"/>
      <c r="N838" s="80"/>
      <c r="O838" s="80"/>
      <c r="P838" s="80"/>
      <c r="Q838" s="80"/>
      <c r="R838" s="84"/>
      <c r="S838" s="84"/>
      <c r="T838" s="85"/>
      <c r="U838" s="86"/>
      <c r="V838" s="84"/>
    </row>
    <row r="839" spans="3:22" ht="16.5" customHeight="1" x14ac:dyDescent="0.25">
      <c r="C839" s="10"/>
      <c r="D839" s="11"/>
      <c r="E839" s="10"/>
      <c r="F839" s="80"/>
      <c r="G839" s="81"/>
      <c r="H839" s="82"/>
      <c r="I839" s="83"/>
      <c r="J839" s="83"/>
      <c r="K839" s="80"/>
      <c r="L839" s="80"/>
      <c r="M839" s="80"/>
      <c r="N839" s="80"/>
      <c r="O839" s="80"/>
      <c r="P839" s="80"/>
      <c r="Q839" s="80"/>
      <c r="R839" s="84"/>
      <c r="S839" s="84"/>
      <c r="T839" s="85"/>
      <c r="U839" s="86"/>
      <c r="V839" s="84"/>
    </row>
    <row r="840" spans="3:22" ht="16.5" customHeight="1" x14ac:dyDescent="0.25">
      <c r="C840" s="10"/>
      <c r="D840" s="11"/>
      <c r="E840" s="10"/>
      <c r="F840" s="80"/>
      <c r="G840" s="81"/>
      <c r="H840" s="82"/>
      <c r="I840" s="83"/>
      <c r="J840" s="83"/>
      <c r="K840" s="80"/>
      <c r="L840" s="80"/>
      <c r="M840" s="80"/>
      <c r="N840" s="80"/>
      <c r="O840" s="80"/>
      <c r="P840" s="80"/>
      <c r="Q840" s="80"/>
      <c r="R840" s="84"/>
      <c r="S840" s="84"/>
      <c r="T840" s="85"/>
      <c r="U840" s="86"/>
      <c r="V840" s="84"/>
    </row>
    <row r="841" spans="3:22" ht="16.5" customHeight="1" x14ac:dyDescent="0.25">
      <c r="C841" s="10"/>
      <c r="D841" s="11"/>
      <c r="E841" s="10"/>
      <c r="F841" s="80"/>
      <c r="G841" s="81"/>
      <c r="H841" s="82"/>
      <c r="I841" s="83"/>
      <c r="J841" s="83"/>
      <c r="K841" s="80"/>
      <c r="L841" s="80"/>
      <c r="M841" s="80"/>
      <c r="N841" s="80"/>
      <c r="O841" s="80"/>
      <c r="P841" s="80"/>
      <c r="Q841" s="80"/>
      <c r="R841" s="84"/>
      <c r="S841" s="84"/>
      <c r="T841" s="85"/>
      <c r="U841" s="86"/>
      <c r="V841" s="84"/>
    </row>
    <row r="842" spans="3:22" ht="16.5" customHeight="1" x14ac:dyDescent="0.25">
      <c r="C842" s="10"/>
      <c r="D842" s="11"/>
      <c r="E842" s="10"/>
      <c r="F842" s="80"/>
      <c r="G842" s="81"/>
      <c r="H842" s="82"/>
      <c r="I842" s="83"/>
      <c r="J842" s="83"/>
      <c r="K842" s="80"/>
      <c r="L842" s="80"/>
      <c r="M842" s="80"/>
      <c r="N842" s="80"/>
      <c r="O842" s="80"/>
      <c r="P842" s="80"/>
      <c r="Q842" s="80"/>
      <c r="R842" s="84"/>
      <c r="S842" s="84"/>
      <c r="T842" s="85"/>
      <c r="U842" s="86"/>
      <c r="V842" s="84"/>
    </row>
    <row r="843" spans="3:22" ht="16.5" customHeight="1" x14ac:dyDescent="0.25">
      <c r="C843" s="10"/>
      <c r="D843" s="11"/>
      <c r="E843" s="10"/>
      <c r="F843" s="80"/>
      <c r="G843" s="81"/>
      <c r="H843" s="82"/>
      <c r="I843" s="83"/>
      <c r="J843" s="83"/>
      <c r="K843" s="80"/>
      <c r="L843" s="80"/>
      <c r="M843" s="80"/>
      <c r="N843" s="80"/>
      <c r="O843" s="80"/>
      <c r="P843" s="80"/>
      <c r="Q843" s="80"/>
      <c r="R843" s="84"/>
      <c r="S843" s="84"/>
      <c r="T843" s="85"/>
      <c r="U843" s="86"/>
      <c r="V843" s="84"/>
    </row>
    <row r="844" spans="3:22" ht="16.5" customHeight="1" x14ac:dyDescent="0.25">
      <c r="C844" s="10"/>
      <c r="D844" s="11"/>
      <c r="E844" s="10"/>
      <c r="F844" s="80"/>
      <c r="G844" s="81"/>
      <c r="H844" s="82"/>
      <c r="I844" s="83"/>
      <c r="J844" s="83"/>
      <c r="K844" s="80"/>
      <c r="L844" s="80"/>
      <c r="M844" s="80"/>
      <c r="N844" s="80"/>
      <c r="O844" s="80"/>
      <c r="P844" s="80"/>
      <c r="Q844" s="80"/>
      <c r="R844" s="84"/>
      <c r="S844" s="84"/>
      <c r="T844" s="85"/>
      <c r="U844" s="86"/>
      <c r="V844" s="84"/>
    </row>
    <row r="845" spans="3:22" ht="16.5" customHeight="1" x14ac:dyDescent="0.25">
      <c r="C845" s="10"/>
      <c r="D845" s="11"/>
      <c r="E845" s="10"/>
      <c r="F845" s="80"/>
      <c r="G845" s="81"/>
      <c r="H845" s="82"/>
      <c r="I845" s="83"/>
      <c r="J845" s="83"/>
      <c r="K845" s="80"/>
      <c r="L845" s="80"/>
      <c r="M845" s="80"/>
      <c r="N845" s="80"/>
      <c r="O845" s="80"/>
      <c r="P845" s="80"/>
      <c r="Q845" s="80"/>
      <c r="R845" s="84"/>
      <c r="S845" s="84"/>
      <c r="T845" s="85"/>
      <c r="U845" s="86"/>
      <c r="V845" s="84"/>
    </row>
    <row r="846" spans="3:22" ht="16.5" customHeight="1" x14ac:dyDescent="0.25">
      <c r="C846" s="10"/>
      <c r="D846" s="11"/>
      <c r="E846" s="10"/>
      <c r="F846" s="80"/>
      <c r="G846" s="81"/>
      <c r="H846" s="82"/>
      <c r="I846" s="83"/>
      <c r="J846" s="83"/>
      <c r="K846" s="80"/>
      <c r="L846" s="80"/>
      <c r="M846" s="80"/>
      <c r="N846" s="80"/>
      <c r="O846" s="80"/>
      <c r="P846" s="80"/>
      <c r="Q846" s="80"/>
      <c r="R846" s="84"/>
      <c r="S846" s="84"/>
      <c r="T846" s="85"/>
      <c r="U846" s="86"/>
      <c r="V846" s="84"/>
    </row>
    <row r="847" spans="3:22" ht="16.5" customHeight="1" x14ac:dyDescent="0.25">
      <c r="C847" s="10"/>
      <c r="D847" s="11"/>
      <c r="E847" s="10"/>
      <c r="F847" s="80"/>
      <c r="G847" s="81"/>
      <c r="H847" s="82"/>
      <c r="I847" s="83"/>
      <c r="J847" s="83"/>
      <c r="K847" s="80"/>
      <c r="L847" s="80"/>
      <c r="M847" s="80"/>
      <c r="N847" s="80"/>
      <c r="O847" s="80"/>
      <c r="P847" s="80"/>
      <c r="Q847" s="80"/>
      <c r="R847" s="84"/>
      <c r="S847" s="84"/>
      <c r="T847" s="85"/>
      <c r="U847" s="86"/>
      <c r="V847" s="84"/>
    </row>
    <row r="848" spans="3:22" ht="16.5" customHeight="1" x14ac:dyDescent="0.25">
      <c r="C848" s="10"/>
      <c r="D848" s="11"/>
      <c r="E848" s="10"/>
      <c r="F848" s="80"/>
      <c r="G848" s="81"/>
      <c r="H848" s="82"/>
      <c r="I848" s="83"/>
      <c r="J848" s="83"/>
      <c r="K848" s="80"/>
      <c r="L848" s="80"/>
      <c r="M848" s="80"/>
      <c r="N848" s="80"/>
      <c r="O848" s="80"/>
      <c r="P848" s="80"/>
      <c r="Q848" s="80"/>
      <c r="R848" s="84"/>
      <c r="S848" s="84"/>
      <c r="T848" s="85"/>
      <c r="U848" s="86"/>
      <c r="V848" s="84"/>
    </row>
    <row r="849" spans="3:22" ht="16.5" customHeight="1" x14ac:dyDescent="0.25">
      <c r="C849" s="10"/>
      <c r="D849" s="11"/>
      <c r="E849" s="10"/>
      <c r="F849" s="80"/>
      <c r="G849" s="81"/>
      <c r="H849" s="82"/>
      <c r="I849" s="83"/>
      <c r="J849" s="83"/>
      <c r="K849" s="80"/>
      <c r="L849" s="80"/>
      <c r="M849" s="80"/>
      <c r="N849" s="80"/>
      <c r="O849" s="80"/>
      <c r="P849" s="80"/>
      <c r="Q849" s="80"/>
      <c r="R849" s="84"/>
      <c r="S849" s="84"/>
      <c r="T849" s="85"/>
      <c r="U849" s="86"/>
      <c r="V849" s="84"/>
    </row>
    <row r="850" spans="3:22" ht="16.5" customHeight="1" x14ac:dyDescent="0.25">
      <c r="C850" s="10"/>
      <c r="D850" s="11"/>
      <c r="E850" s="10"/>
      <c r="F850" s="80"/>
      <c r="G850" s="81"/>
      <c r="H850" s="82"/>
      <c r="I850" s="83"/>
      <c r="J850" s="83"/>
      <c r="K850" s="80"/>
      <c r="L850" s="80"/>
      <c r="M850" s="80"/>
      <c r="N850" s="80"/>
      <c r="O850" s="80"/>
      <c r="P850" s="80"/>
      <c r="Q850" s="80"/>
      <c r="R850" s="84"/>
      <c r="S850" s="84"/>
      <c r="T850" s="85"/>
      <c r="U850" s="86"/>
      <c r="V850" s="84"/>
    </row>
    <row r="851" spans="3:22" ht="16.5" customHeight="1" x14ac:dyDescent="0.25">
      <c r="C851" s="10"/>
      <c r="D851" s="11"/>
      <c r="E851" s="10"/>
      <c r="F851" s="80"/>
      <c r="G851" s="81"/>
      <c r="H851" s="82"/>
      <c r="I851" s="83"/>
      <c r="J851" s="83"/>
      <c r="K851" s="80"/>
      <c r="L851" s="80"/>
      <c r="M851" s="80"/>
      <c r="N851" s="80"/>
      <c r="O851" s="80"/>
      <c r="P851" s="80"/>
      <c r="Q851" s="80"/>
      <c r="R851" s="84"/>
      <c r="S851" s="84"/>
      <c r="T851" s="85"/>
      <c r="U851" s="86"/>
      <c r="V851" s="84"/>
    </row>
    <row r="852" spans="3:22" ht="16.5" customHeight="1" x14ac:dyDescent="0.25">
      <c r="C852" s="10"/>
      <c r="D852" s="11"/>
      <c r="E852" s="10"/>
      <c r="F852" s="80"/>
      <c r="G852" s="81"/>
      <c r="H852" s="82"/>
      <c r="I852" s="83"/>
      <c r="J852" s="83"/>
      <c r="K852" s="80"/>
      <c r="L852" s="80"/>
      <c r="M852" s="80"/>
      <c r="N852" s="80"/>
      <c r="O852" s="80"/>
      <c r="P852" s="80"/>
      <c r="Q852" s="80"/>
      <c r="R852" s="84"/>
      <c r="S852" s="84"/>
      <c r="T852" s="85"/>
      <c r="U852" s="86"/>
      <c r="V852" s="84"/>
    </row>
    <row r="853" spans="3:22" ht="16.5" customHeight="1" x14ac:dyDescent="0.25">
      <c r="C853" s="10"/>
      <c r="D853" s="11"/>
      <c r="E853" s="10"/>
      <c r="F853" s="80"/>
      <c r="G853" s="81"/>
      <c r="H853" s="82"/>
      <c r="I853" s="83"/>
      <c r="J853" s="83"/>
      <c r="K853" s="80"/>
      <c r="L853" s="80"/>
      <c r="M853" s="80"/>
      <c r="N853" s="80"/>
      <c r="O853" s="80"/>
      <c r="P853" s="80"/>
      <c r="Q853" s="80"/>
      <c r="R853" s="84"/>
      <c r="S853" s="84"/>
      <c r="T853" s="85"/>
      <c r="U853" s="86"/>
      <c r="V853" s="84"/>
    </row>
    <row r="854" spans="3:22" ht="16.5" customHeight="1" x14ac:dyDescent="0.25">
      <c r="C854" s="10"/>
      <c r="D854" s="11"/>
      <c r="E854" s="10"/>
      <c r="F854" s="80"/>
      <c r="G854" s="81"/>
      <c r="H854" s="82"/>
      <c r="I854" s="83"/>
      <c r="J854" s="83"/>
      <c r="K854" s="80"/>
      <c r="L854" s="80"/>
      <c r="M854" s="80"/>
      <c r="N854" s="80"/>
      <c r="O854" s="80"/>
      <c r="P854" s="80"/>
      <c r="Q854" s="80"/>
      <c r="R854" s="84"/>
      <c r="S854" s="84"/>
      <c r="T854" s="85"/>
      <c r="U854" s="86"/>
      <c r="V854" s="84"/>
    </row>
    <row r="855" spans="3:22" ht="16.5" customHeight="1" x14ac:dyDescent="0.25">
      <c r="C855" s="10"/>
      <c r="D855" s="11"/>
      <c r="E855" s="10"/>
      <c r="F855" s="80"/>
      <c r="G855" s="81"/>
      <c r="H855" s="82"/>
      <c r="I855" s="83"/>
      <c r="J855" s="83"/>
      <c r="K855" s="80"/>
      <c r="L855" s="80"/>
      <c r="M855" s="80"/>
      <c r="N855" s="80"/>
      <c r="O855" s="80"/>
      <c r="P855" s="80"/>
      <c r="Q855" s="80"/>
      <c r="R855" s="84"/>
      <c r="S855" s="84"/>
      <c r="T855" s="85"/>
      <c r="U855" s="86"/>
      <c r="V855" s="84"/>
    </row>
    <row r="856" spans="3:22" ht="16.5" customHeight="1" x14ac:dyDescent="0.25">
      <c r="C856" s="10"/>
      <c r="D856" s="11"/>
      <c r="E856" s="10"/>
      <c r="F856" s="80"/>
      <c r="G856" s="81"/>
      <c r="H856" s="82"/>
      <c r="I856" s="83"/>
      <c r="J856" s="83"/>
      <c r="K856" s="80"/>
      <c r="L856" s="80"/>
      <c r="M856" s="80"/>
      <c r="N856" s="80"/>
      <c r="O856" s="80"/>
      <c r="P856" s="80"/>
      <c r="Q856" s="80"/>
      <c r="R856" s="84"/>
      <c r="S856" s="84"/>
      <c r="T856" s="85"/>
      <c r="U856" s="86"/>
      <c r="V856" s="84"/>
    </row>
    <row r="857" spans="3:22" ht="16.5" customHeight="1" x14ac:dyDescent="0.25">
      <c r="C857" s="10"/>
      <c r="D857" s="11"/>
      <c r="E857" s="10"/>
      <c r="F857" s="80"/>
      <c r="G857" s="81"/>
      <c r="H857" s="82"/>
      <c r="I857" s="83"/>
      <c r="J857" s="83"/>
      <c r="K857" s="80"/>
      <c r="L857" s="80"/>
      <c r="M857" s="80"/>
      <c r="N857" s="80"/>
      <c r="O857" s="80"/>
      <c r="P857" s="80"/>
      <c r="Q857" s="80"/>
      <c r="R857" s="84"/>
      <c r="S857" s="84"/>
      <c r="T857" s="85"/>
      <c r="U857" s="86"/>
      <c r="V857" s="84"/>
    </row>
    <row r="858" spans="3:22" ht="16.5" customHeight="1" x14ac:dyDescent="0.25">
      <c r="C858" s="10"/>
      <c r="D858" s="11"/>
      <c r="E858" s="10"/>
      <c r="F858" s="80"/>
      <c r="G858" s="81"/>
      <c r="H858" s="82"/>
      <c r="I858" s="83"/>
      <c r="J858" s="83"/>
      <c r="K858" s="80"/>
      <c r="L858" s="80"/>
      <c r="M858" s="80"/>
      <c r="N858" s="80"/>
      <c r="O858" s="80"/>
      <c r="P858" s="80"/>
      <c r="Q858" s="80"/>
      <c r="R858" s="84"/>
      <c r="S858" s="84"/>
      <c r="T858" s="85"/>
      <c r="U858" s="86"/>
      <c r="V858" s="84"/>
    </row>
    <row r="859" spans="3:22" ht="16.5" customHeight="1" x14ac:dyDescent="0.25">
      <c r="C859" s="10"/>
      <c r="D859" s="11"/>
      <c r="E859" s="10"/>
      <c r="F859" s="80"/>
      <c r="G859" s="81"/>
      <c r="H859" s="82"/>
      <c r="I859" s="83"/>
      <c r="J859" s="83"/>
      <c r="K859" s="80"/>
      <c r="L859" s="80"/>
      <c r="M859" s="80"/>
      <c r="N859" s="80"/>
      <c r="O859" s="80"/>
      <c r="P859" s="80"/>
      <c r="Q859" s="80"/>
      <c r="R859" s="84"/>
      <c r="S859" s="84"/>
      <c r="T859" s="85"/>
      <c r="U859" s="86"/>
      <c r="V859" s="84"/>
    </row>
    <row r="860" spans="3:22" ht="16.5" customHeight="1" x14ac:dyDescent="0.25">
      <c r="C860" s="10"/>
      <c r="D860" s="11"/>
      <c r="E860" s="10"/>
      <c r="F860" s="80"/>
      <c r="G860" s="81"/>
      <c r="H860" s="82"/>
      <c r="I860" s="83"/>
      <c r="J860" s="83"/>
      <c r="K860" s="80"/>
      <c r="L860" s="80"/>
      <c r="M860" s="80"/>
      <c r="N860" s="80"/>
      <c r="O860" s="80"/>
      <c r="P860" s="80"/>
      <c r="Q860" s="80"/>
      <c r="R860" s="84"/>
      <c r="S860" s="84"/>
      <c r="T860" s="85"/>
      <c r="U860" s="86"/>
      <c r="V860" s="84"/>
    </row>
    <row r="861" spans="3:22" ht="16.5" customHeight="1" x14ac:dyDescent="0.25">
      <c r="C861" s="10"/>
      <c r="D861" s="11"/>
      <c r="E861" s="10"/>
      <c r="F861" s="80"/>
      <c r="G861" s="81"/>
      <c r="H861" s="82"/>
      <c r="I861" s="83"/>
      <c r="J861" s="83"/>
      <c r="K861" s="80"/>
      <c r="L861" s="80"/>
      <c r="M861" s="80"/>
      <c r="N861" s="80"/>
      <c r="O861" s="80"/>
      <c r="P861" s="80"/>
      <c r="Q861" s="80"/>
      <c r="R861" s="84"/>
      <c r="S861" s="84"/>
      <c r="T861" s="85"/>
      <c r="U861" s="86"/>
      <c r="V861" s="84"/>
    </row>
    <row r="862" spans="3:22" ht="16.5" customHeight="1" x14ac:dyDescent="0.25">
      <c r="C862" s="10"/>
      <c r="D862" s="11"/>
      <c r="E862" s="10"/>
      <c r="F862" s="80"/>
      <c r="G862" s="81"/>
      <c r="H862" s="82"/>
      <c r="I862" s="83"/>
      <c r="J862" s="83"/>
      <c r="K862" s="80"/>
      <c r="L862" s="80"/>
      <c r="M862" s="80"/>
      <c r="N862" s="80"/>
      <c r="O862" s="80"/>
      <c r="P862" s="80"/>
      <c r="Q862" s="80"/>
      <c r="R862" s="84"/>
      <c r="S862" s="84"/>
      <c r="T862" s="85"/>
      <c r="U862" s="86"/>
      <c r="V862" s="84"/>
    </row>
    <row r="863" spans="3:22" ht="16.5" customHeight="1" x14ac:dyDescent="0.25">
      <c r="C863" s="10"/>
      <c r="D863" s="11"/>
      <c r="E863" s="10"/>
      <c r="F863" s="80"/>
      <c r="G863" s="81"/>
      <c r="H863" s="82"/>
      <c r="I863" s="83"/>
      <c r="J863" s="83"/>
      <c r="K863" s="80"/>
      <c r="L863" s="80"/>
      <c r="M863" s="80"/>
      <c r="N863" s="80"/>
      <c r="O863" s="80"/>
      <c r="P863" s="80"/>
      <c r="Q863" s="80"/>
      <c r="R863" s="84"/>
      <c r="S863" s="84"/>
      <c r="T863" s="85"/>
      <c r="U863" s="86"/>
      <c r="V863" s="84"/>
    </row>
    <row r="864" spans="3:22" ht="16.5" customHeight="1" x14ac:dyDescent="0.25">
      <c r="C864" s="10"/>
      <c r="D864" s="11"/>
      <c r="E864" s="10"/>
      <c r="F864" s="80"/>
      <c r="G864" s="81"/>
      <c r="H864" s="82"/>
      <c r="I864" s="83"/>
      <c r="J864" s="83"/>
      <c r="K864" s="80"/>
      <c r="L864" s="80"/>
      <c r="M864" s="80"/>
      <c r="N864" s="80"/>
      <c r="O864" s="80"/>
      <c r="P864" s="80"/>
      <c r="Q864" s="80"/>
      <c r="R864" s="84"/>
      <c r="S864" s="84"/>
      <c r="T864" s="85"/>
      <c r="U864" s="86"/>
      <c r="V864" s="84"/>
    </row>
    <row r="865" spans="3:22" ht="16.5" customHeight="1" x14ac:dyDescent="0.25">
      <c r="C865" s="10"/>
      <c r="D865" s="11"/>
      <c r="E865" s="10"/>
      <c r="F865" s="80"/>
      <c r="G865" s="81"/>
      <c r="H865" s="82"/>
      <c r="I865" s="83"/>
      <c r="J865" s="83"/>
      <c r="K865" s="80"/>
      <c r="L865" s="80"/>
      <c r="M865" s="80"/>
      <c r="N865" s="80"/>
      <c r="O865" s="80"/>
      <c r="P865" s="80"/>
      <c r="Q865" s="80"/>
      <c r="R865" s="84"/>
      <c r="S865" s="84"/>
      <c r="T865" s="85"/>
      <c r="U865" s="86"/>
      <c r="V865" s="84"/>
    </row>
    <row r="866" spans="3:22" ht="16.5" customHeight="1" x14ac:dyDescent="0.25">
      <c r="C866" s="10"/>
      <c r="D866" s="11"/>
      <c r="E866" s="10"/>
      <c r="F866" s="80"/>
      <c r="G866" s="81"/>
      <c r="H866" s="82"/>
      <c r="I866" s="83"/>
      <c r="J866" s="83"/>
      <c r="K866" s="80"/>
      <c r="L866" s="80"/>
      <c r="M866" s="80"/>
      <c r="N866" s="80"/>
      <c r="O866" s="80"/>
      <c r="P866" s="80"/>
      <c r="Q866" s="80"/>
      <c r="R866" s="84"/>
      <c r="S866" s="84"/>
      <c r="T866" s="85"/>
      <c r="U866" s="86"/>
      <c r="V866" s="84"/>
    </row>
    <row r="867" spans="3:22" ht="16.5" customHeight="1" x14ac:dyDescent="0.25">
      <c r="C867" s="10"/>
      <c r="D867" s="11"/>
      <c r="E867" s="10"/>
      <c r="F867" s="80"/>
      <c r="G867" s="81"/>
      <c r="H867" s="82"/>
      <c r="I867" s="83"/>
      <c r="J867" s="83"/>
      <c r="K867" s="80"/>
      <c r="L867" s="80"/>
      <c r="M867" s="80"/>
      <c r="N867" s="80"/>
      <c r="O867" s="80"/>
      <c r="P867" s="80"/>
      <c r="Q867" s="80"/>
      <c r="R867" s="84"/>
      <c r="S867" s="84"/>
      <c r="T867" s="85"/>
      <c r="U867" s="86"/>
      <c r="V867" s="84"/>
    </row>
    <row r="868" spans="3:22" ht="16.5" customHeight="1" x14ac:dyDescent="0.25">
      <c r="C868" s="10"/>
      <c r="D868" s="11"/>
      <c r="E868" s="10"/>
      <c r="F868" s="80"/>
      <c r="G868" s="81"/>
      <c r="H868" s="82"/>
      <c r="I868" s="83"/>
      <c r="J868" s="83"/>
      <c r="K868" s="80"/>
      <c r="L868" s="80"/>
      <c r="M868" s="80"/>
      <c r="N868" s="80"/>
      <c r="O868" s="80"/>
      <c r="P868" s="80"/>
      <c r="Q868" s="80"/>
      <c r="R868" s="84"/>
      <c r="S868" s="84"/>
      <c r="T868" s="85"/>
      <c r="U868" s="86"/>
      <c r="V868" s="84"/>
    </row>
    <row r="869" spans="3:22" ht="16.5" customHeight="1" x14ac:dyDescent="0.25">
      <c r="C869" s="10"/>
      <c r="D869" s="11"/>
      <c r="E869" s="10"/>
      <c r="F869" s="80"/>
      <c r="G869" s="81"/>
      <c r="H869" s="82"/>
      <c r="I869" s="83"/>
      <c r="J869" s="83"/>
      <c r="K869" s="80"/>
      <c r="L869" s="80"/>
      <c r="M869" s="80"/>
      <c r="N869" s="80"/>
      <c r="O869" s="80"/>
      <c r="P869" s="80"/>
      <c r="Q869" s="80"/>
      <c r="R869" s="84"/>
      <c r="S869" s="84"/>
      <c r="T869" s="85"/>
      <c r="U869" s="86"/>
      <c r="V869" s="84"/>
    </row>
    <row r="870" spans="3:22" ht="16.5" customHeight="1" x14ac:dyDescent="0.25">
      <c r="C870" s="10"/>
      <c r="D870" s="11"/>
      <c r="E870" s="10"/>
      <c r="F870" s="80"/>
      <c r="G870" s="81"/>
      <c r="H870" s="82"/>
      <c r="I870" s="83"/>
      <c r="J870" s="83"/>
      <c r="K870" s="80"/>
      <c r="L870" s="80"/>
      <c r="M870" s="80"/>
      <c r="N870" s="80"/>
      <c r="O870" s="80"/>
      <c r="P870" s="80"/>
      <c r="Q870" s="80"/>
      <c r="R870" s="84"/>
      <c r="S870" s="84"/>
      <c r="T870" s="85"/>
      <c r="U870" s="86"/>
      <c r="V870" s="84"/>
    </row>
    <row r="871" spans="3:22" ht="16.5" customHeight="1" x14ac:dyDescent="0.25">
      <c r="C871" s="10"/>
      <c r="D871" s="11"/>
      <c r="E871" s="10"/>
      <c r="F871" s="80"/>
      <c r="G871" s="81"/>
      <c r="H871" s="82"/>
      <c r="I871" s="83"/>
      <c r="J871" s="83"/>
      <c r="K871" s="80"/>
      <c r="L871" s="80"/>
      <c r="M871" s="80"/>
      <c r="N871" s="80"/>
      <c r="O871" s="80"/>
      <c r="P871" s="80"/>
      <c r="Q871" s="80"/>
      <c r="R871" s="84"/>
      <c r="S871" s="84"/>
      <c r="T871" s="85"/>
      <c r="U871" s="86"/>
      <c r="V871" s="84"/>
    </row>
    <row r="872" spans="3:22" ht="16.5" customHeight="1" x14ac:dyDescent="0.25">
      <c r="C872" s="10"/>
      <c r="D872" s="11"/>
      <c r="E872" s="10"/>
      <c r="F872" s="80"/>
      <c r="G872" s="81"/>
      <c r="H872" s="82"/>
      <c r="I872" s="83"/>
      <c r="J872" s="83"/>
      <c r="K872" s="80"/>
      <c r="L872" s="80"/>
      <c r="M872" s="80"/>
      <c r="N872" s="80"/>
      <c r="O872" s="80"/>
      <c r="P872" s="80"/>
      <c r="Q872" s="80"/>
      <c r="R872" s="84"/>
      <c r="S872" s="84"/>
      <c r="T872" s="85"/>
      <c r="U872" s="86"/>
      <c r="V872" s="84"/>
    </row>
    <row r="873" spans="3:22" ht="16.5" customHeight="1" x14ac:dyDescent="0.25">
      <c r="C873" s="10"/>
      <c r="D873" s="11"/>
      <c r="E873" s="10"/>
      <c r="F873" s="80"/>
      <c r="G873" s="81"/>
      <c r="H873" s="82"/>
      <c r="I873" s="83"/>
      <c r="J873" s="83"/>
      <c r="K873" s="80"/>
      <c r="L873" s="80"/>
      <c r="M873" s="80"/>
      <c r="N873" s="80"/>
      <c r="O873" s="80"/>
      <c r="P873" s="80"/>
      <c r="Q873" s="80"/>
      <c r="R873" s="84"/>
      <c r="S873" s="84"/>
      <c r="T873" s="85"/>
      <c r="U873" s="86"/>
      <c r="V873" s="84"/>
    </row>
    <row r="874" spans="3:22" ht="16.5" customHeight="1" x14ac:dyDescent="0.25">
      <c r="C874" s="10"/>
      <c r="D874" s="11"/>
      <c r="E874" s="10"/>
      <c r="F874" s="80"/>
      <c r="G874" s="81"/>
      <c r="H874" s="82"/>
      <c r="I874" s="83"/>
      <c r="J874" s="83"/>
      <c r="K874" s="80"/>
      <c r="L874" s="80"/>
      <c r="M874" s="80"/>
      <c r="N874" s="80"/>
      <c r="O874" s="80"/>
      <c r="P874" s="80"/>
      <c r="Q874" s="80"/>
      <c r="R874" s="84"/>
      <c r="S874" s="84"/>
      <c r="T874" s="85"/>
      <c r="U874" s="86"/>
      <c r="V874" s="84"/>
    </row>
    <row r="875" spans="3:22" ht="16.5" customHeight="1" x14ac:dyDescent="0.25">
      <c r="C875" s="10"/>
      <c r="D875" s="11"/>
      <c r="E875" s="10"/>
      <c r="F875" s="80"/>
      <c r="G875" s="81"/>
      <c r="H875" s="82"/>
      <c r="I875" s="83"/>
      <c r="J875" s="83"/>
      <c r="K875" s="80"/>
      <c r="L875" s="80"/>
      <c r="M875" s="80"/>
      <c r="N875" s="80"/>
      <c r="O875" s="80"/>
      <c r="P875" s="80"/>
      <c r="Q875" s="80"/>
      <c r="R875" s="84"/>
      <c r="S875" s="84"/>
      <c r="T875" s="85"/>
      <c r="U875" s="86"/>
      <c r="V875" s="84"/>
    </row>
    <row r="876" spans="3:22" ht="16.5" customHeight="1" x14ac:dyDescent="0.25">
      <c r="C876" s="10"/>
      <c r="D876" s="11"/>
      <c r="E876" s="10"/>
      <c r="F876" s="80"/>
      <c r="G876" s="81"/>
      <c r="H876" s="82"/>
      <c r="I876" s="83"/>
      <c r="J876" s="83"/>
      <c r="K876" s="80"/>
      <c r="L876" s="80"/>
      <c r="M876" s="80"/>
      <c r="N876" s="80"/>
      <c r="O876" s="80"/>
      <c r="P876" s="80"/>
      <c r="Q876" s="80"/>
      <c r="R876" s="84"/>
      <c r="S876" s="84"/>
      <c r="T876" s="85"/>
      <c r="U876" s="86"/>
      <c r="V876" s="84"/>
    </row>
    <row r="877" spans="3:22" ht="16.5" customHeight="1" x14ac:dyDescent="0.25">
      <c r="C877" s="10"/>
      <c r="D877" s="11"/>
      <c r="E877" s="10"/>
      <c r="F877" s="80"/>
      <c r="G877" s="81"/>
      <c r="H877" s="82"/>
      <c r="I877" s="83"/>
      <c r="J877" s="83"/>
      <c r="K877" s="80"/>
      <c r="L877" s="80"/>
      <c r="M877" s="80"/>
      <c r="N877" s="80"/>
      <c r="O877" s="80"/>
      <c r="P877" s="80"/>
      <c r="Q877" s="80"/>
      <c r="R877" s="84"/>
      <c r="S877" s="84"/>
      <c r="T877" s="85"/>
      <c r="U877" s="86"/>
      <c r="V877" s="84"/>
    </row>
    <row r="878" spans="3:22" ht="16.5" customHeight="1" x14ac:dyDescent="0.25">
      <c r="C878" s="10"/>
      <c r="D878" s="11"/>
      <c r="E878" s="10"/>
      <c r="F878" s="80"/>
      <c r="G878" s="81"/>
      <c r="H878" s="82"/>
      <c r="I878" s="83"/>
      <c r="J878" s="83"/>
      <c r="K878" s="80"/>
      <c r="L878" s="80"/>
      <c r="M878" s="80"/>
      <c r="N878" s="80"/>
      <c r="O878" s="80"/>
      <c r="P878" s="80"/>
      <c r="Q878" s="80"/>
      <c r="R878" s="84"/>
      <c r="S878" s="84"/>
      <c r="T878" s="85"/>
      <c r="U878" s="86"/>
      <c r="V878" s="84"/>
    </row>
    <row r="879" spans="3:22" ht="16.5" customHeight="1" x14ac:dyDescent="0.25">
      <c r="C879" s="10"/>
      <c r="D879" s="11"/>
      <c r="E879" s="10"/>
      <c r="F879" s="80"/>
      <c r="G879" s="81"/>
      <c r="H879" s="82"/>
      <c r="I879" s="83"/>
      <c r="J879" s="83"/>
      <c r="K879" s="80"/>
      <c r="L879" s="80"/>
      <c r="M879" s="80"/>
      <c r="N879" s="80"/>
      <c r="O879" s="80"/>
      <c r="P879" s="80"/>
      <c r="Q879" s="80"/>
      <c r="R879" s="84"/>
      <c r="S879" s="84"/>
      <c r="T879" s="85"/>
      <c r="U879" s="86"/>
      <c r="V879" s="84"/>
    </row>
    <row r="880" spans="3:22" ht="16.5" customHeight="1" x14ac:dyDescent="0.25">
      <c r="C880" s="10"/>
      <c r="D880" s="11"/>
      <c r="E880" s="10"/>
      <c r="F880" s="80"/>
      <c r="G880" s="81"/>
      <c r="H880" s="82"/>
      <c r="I880" s="83"/>
      <c r="J880" s="83"/>
      <c r="K880" s="80"/>
      <c r="L880" s="80"/>
      <c r="M880" s="80"/>
      <c r="N880" s="80"/>
      <c r="O880" s="80"/>
      <c r="P880" s="80"/>
      <c r="Q880" s="80"/>
      <c r="R880" s="84"/>
      <c r="S880" s="84"/>
      <c r="T880" s="85"/>
      <c r="U880" s="86"/>
      <c r="V880" s="84"/>
    </row>
    <row r="881" spans="3:22" ht="16.5" customHeight="1" x14ac:dyDescent="0.25">
      <c r="C881" s="10"/>
      <c r="D881" s="11"/>
      <c r="E881" s="10"/>
      <c r="F881" s="80"/>
      <c r="G881" s="81"/>
      <c r="H881" s="82"/>
      <c r="I881" s="83"/>
      <c r="J881" s="83"/>
      <c r="K881" s="80"/>
      <c r="L881" s="80"/>
      <c r="M881" s="80"/>
      <c r="N881" s="80"/>
      <c r="O881" s="80"/>
      <c r="P881" s="80"/>
      <c r="Q881" s="80"/>
      <c r="R881" s="84"/>
      <c r="S881" s="84"/>
      <c r="T881" s="85"/>
      <c r="U881" s="86"/>
      <c r="V881" s="84"/>
    </row>
    <row r="882" spans="3:22" ht="16.5" customHeight="1" x14ac:dyDescent="0.25">
      <c r="C882" s="10"/>
      <c r="D882" s="11"/>
      <c r="E882" s="10"/>
      <c r="F882" s="80"/>
      <c r="G882" s="81"/>
      <c r="H882" s="82"/>
      <c r="I882" s="83"/>
      <c r="J882" s="83"/>
      <c r="K882" s="80"/>
      <c r="L882" s="80"/>
      <c r="M882" s="80"/>
      <c r="N882" s="80"/>
      <c r="O882" s="80"/>
      <c r="P882" s="80"/>
      <c r="Q882" s="80"/>
      <c r="R882" s="84"/>
      <c r="S882" s="84"/>
      <c r="T882" s="85"/>
      <c r="U882" s="86"/>
      <c r="V882" s="84"/>
    </row>
    <row r="883" spans="3:22" ht="16.5" customHeight="1" x14ac:dyDescent="0.25">
      <c r="C883" s="10"/>
      <c r="D883" s="11"/>
      <c r="E883" s="10"/>
      <c r="F883" s="80"/>
      <c r="G883" s="81"/>
      <c r="H883" s="82"/>
      <c r="I883" s="83"/>
      <c r="J883" s="83"/>
      <c r="K883" s="80"/>
      <c r="L883" s="80"/>
      <c r="M883" s="80"/>
      <c r="N883" s="80"/>
      <c r="O883" s="80"/>
      <c r="P883" s="80"/>
      <c r="Q883" s="80"/>
      <c r="R883" s="84"/>
      <c r="S883" s="84"/>
      <c r="T883" s="85"/>
      <c r="U883" s="86"/>
      <c r="V883" s="84"/>
    </row>
    <row r="884" spans="3:22" ht="16.5" customHeight="1" x14ac:dyDescent="0.25">
      <c r="C884" s="10"/>
      <c r="D884" s="11"/>
      <c r="E884" s="10"/>
      <c r="F884" s="80"/>
      <c r="G884" s="81"/>
      <c r="H884" s="82"/>
      <c r="I884" s="83"/>
      <c r="J884" s="83"/>
      <c r="K884" s="80"/>
      <c r="L884" s="80"/>
      <c r="M884" s="80"/>
      <c r="N884" s="80"/>
      <c r="O884" s="80"/>
      <c r="P884" s="80"/>
      <c r="Q884" s="80"/>
      <c r="R884" s="84"/>
      <c r="S884" s="84"/>
      <c r="T884" s="85"/>
      <c r="U884" s="86"/>
      <c r="V884" s="84"/>
    </row>
    <row r="885" spans="3:22" ht="16.5" customHeight="1" x14ac:dyDescent="0.25">
      <c r="C885" s="10"/>
      <c r="D885" s="11"/>
      <c r="E885" s="10"/>
      <c r="F885" s="80"/>
      <c r="G885" s="81"/>
      <c r="H885" s="82"/>
      <c r="I885" s="83"/>
      <c r="J885" s="83"/>
      <c r="K885" s="80"/>
      <c r="L885" s="80"/>
      <c r="M885" s="80"/>
      <c r="N885" s="80"/>
      <c r="O885" s="80"/>
      <c r="P885" s="80"/>
      <c r="Q885" s="80"/>
      <c r="R885" s="84"/>
      <c r="S885" s="84"/>
      <c r="T885" s="85"/>
      <c r="U885" s="86"/>
      <c r="V885" s="84"/>
    </row>
    <row r="886" spans="3:22" ht="16.5" customHeight="1" x14ac:dyDescent="0.25">
      <c r="C886" s="10"/>
      <c r="D886" s="11"/>
      <c r="E886" s="10"/>
      <c r="F886" s="80"/>
      <c r="G886" s="81"/>
      <c r="H886" s="82"/>
      <c r="I886" s="83"/>
      <c r="J886" s="83"/>
      <c r="K886" s="80"/>
      <c r="L886" s="80"/>
      <c r="M886" s="80"/>
      <c r="N886" s="80"/>
      <c r="O886" s="80"/>
      <c r="P886" s="80"/>
      <c r="Q886" s="80"/>
      <c r="R886" s="84"/>
      <c r="S886" s="84"/>
      <c r="T886" s="85"/>
      <c r="U886" s="86"/>
      <c r="V886" s="84"/>
    </row>
    <row r="887" spans="3:22" ht="16.5" customHeight="1" x14ac:dyDescent="0.25">
      <c r="C887" s="10"/>
      <c r="D887" s="11"/>
      <c r="E887" s="10"/>
      <c r="F887" s="80"/>
      <c r="G887" s="81"/>
      <c r="H887" s="82"/>
      <c r="I887" s="83"/>
      <c r="J887" s="83"/>
      <c r="K887" s="80"/>
      <c r="L887" s="80"/>
      <c r="M887" s="80"/>
      <c r="N887" s="80"/>
      <c r="O887" s="80"/>
      <c r="P887" s="80"/>
      <c r="Q887" s="80"/>
      <c r="R887" s="84"/>
      <c r="S887" s="84"/>
      <c r="T887" s="85"/>
      <c r="U887" s="86"/>
      <c r="V887" s="84"/>
    </row>
    <row r="888" spans="3:22" ht="16.5" customHeight="1" x14ac:dyDescent="0.25">
      <c r="C888" s="10"/>
      <c r="D888" s="11"/>
      <c r="E888" s="10"/>
      <c r="F888" s="80"/>
      <c r="G888" s="81"/>
      <c r="H888" s="82"/>
      <c r="I888" s="83"/>
      <c r="J888" s="83"/>
      <c r="K888" s="80"/>
      <c r="L888" s="80"/>
      <c r="M888" s="80"/>
      <c r="N888" s="80"/>
      <c r="O888" s="80"/>
      <c r="P888" s="80"/>
      <c r="Q888" s="80"/>
      <c r="R888" s="84"/>
      <c r="S888" s="84"/>
      <c r="T888" s="85"/>
      <c r="U888" s="86"/>
      <c r="V888" s="84"/>
    </row>
    <row r="889" spans="3:22" ht="16.5" customHeight="1" x14ac:dyDescent="0.25">
      <c r="C889" s="10"/>
      <c r="D889" s="11"/>
      <c r="E889" s="10"/>
      <c r="F889" s="80"/>
      <c r="G889" s="81"/>
      <c r="H889" s="82"/>
      <c r="I889" s="83"/>
      <c r="J889" s="83"/>
      <c r="K889" s="80"/>
      <c r="L889" s="80"/>
      <c r="M889" s="80"/>
      <c r="N889" s="80"/>
      <c r="O889" s="80"/>
      <c r="P889" s="80"/>
      <c r="Q889" s="80"/>
      <c r="R889" s="84"/>
      <c r="S889" s="84"/>
      <c r="T889" s="85"/>
      <c r="U889" s="86"/>
      <c r="V889" s="84"/>
    </row>
    <row r="890" spans="3:22" ht="16.5" customHeight="1" x14ac:dyDescent="0.25">
      <c r="C890" s="10"/>
      <c r="D890" s="11"/>
      <c r="E890" s="10"/>
      <c r="F890" s="80"/>
      <c r="G890" s="81"/>
      <c r="H890" s="82"/>
      <c r="I890" s="83"/>
      <c r="J890" s="83"/>
      <c r="K890" s="80"/>
      <c r="L890" s="80"/>
      <c r="M890" s="80"/>
      <c r="N890" s="80"/>
      <c r="O890" s="80"/>
      <c r="P890" s="80"/>
      <c r="Q890" s="80"/>
      <c r="R890" s="84"/>
      <c r="S890" s="84"/>
      <c r="T890" s="85"/>
      <c r="U890" s="86"/>
      <c r="V890" s="84"/>
    </row>
    <row r="891" spans="3:22" ht="16.5" customHeight="1" x14ac:dyDescent="0.25">
      <c r="C891" s="10"/>
      <c r="D891" s="11"/>
      <c r="E891" s="10"/>
      <c r="F891" s="80"/>
      <c r="G891" s="81"/>
      <c r="H891" s="82"/>
      <c r="I891" s="83"/>
      <c r="J891" s="83"/>
      <c r="K891" s="80"/>
      <c r="L891" s="80"/>
      <c r="M891" s="80"/>
      <c r="N891" s="80"/>
      <c r="O891" s="80"/>
      <c r="P891" s="80"/>
      <c r="Q891" s="80"/>
      <c r="R891" s="84"/>
      <c r="S891" s="84"/>
      <c r="T891" s="85"/>
      <c r="U891" s="86"/>
      <c r="V891" s="84"/>
    </row>
    <row r="892" spans="3:22" ht="16.5" customHeight="1" x14ac:dyDescent="0.25">
      <c r="C892" s="10"/>
      <c r="D892" s="11"/>
      <c r="E892" s="10"/>
      <c r="F892" s="80"/>
      <c r="G892" s="81"/>
      <c r="H892" s="82"/>
      <c r="I892" s="83"/>
      <c r="J892" s="83"/>
      <c r="K892" s="80"/>
      <c r="L892" s="80"/>
      <c r="M892" s="80"/>
      <c r="N892" s="80"/>
      <c r="O892" s="80"/>
      <c r="P892" s="80"/>
      <c r="Q892" s="80"/>
      <c r="R892" s="84"/>
      <c r="S892" s="84"/>
      <c r="T892" s="85"/>
      <c r="U892" s="86"/>
      <c r="V892" s="84"/>
    </row>
    <row r="893" spans="3:22" ht="16.5" customHeight="1" x14ac:dyDescent="0.25">
      <c r="C893" s="10"/>
      <c r="D893" s="11"/>
      <c r="E893" s="10"/>
      <c r="F893" s="80"/>
      <c r="G893" s="81"/>
      <c r="H893" s="82"/>
      <c r="I893" s="83"/>
      <c r="J893" s="83"/>
      <c r="K893" s="80"/>
      <c r="L893" s="80"/>
      <c r="M893" s="80"/>
      <c r="N893" s="80"/>
      <c r="O893" s="80"/>
      <c r="P893" s="80"/>
      <c r="Q893" s="80"/>
      <c r="R893" s="84"/>
      <c r="S893" s="84"/>
      <c r="T893" s="85"/>
      <c r="U893" s="86"/>
      <c r="V893" s="84"/>
    </row>
    <row r="894" spans="3:22" ht="16.5" customHeight="1" x14ac:dyDescent="0.25">
      <c r="C894" s="10"/>
      <c r="D894" s="11"/>
      <c r="E894" s="10"/>
      <c r="F894" s="80"/>
      <c r="G894" s="81"/>
      <c r="H894" s="82"/>
      <c r="I894" s="83"/>
      <c r="J894" s="83"/>
      <c r="K894" s="80"/>
      <c r="L894" s="80"/>
      <c r="M894" s="80"/>
      <c r="N894" s="80"/>
      <c r="O894" s="80"/>
      <c r="P894" s="80"/>
      <c r="Q894" s="80"/>
      <c r="R894" s="84"/>
      <c r="S894" s="84"/>
      <c r="T894" s="85"/>
      <c r="U894" s="86"/>
      <c r="V894" s="84"/>
    </row>
    <row r="895" spans="3:22" ht="16.5" customHeight="1" x14ac:dyDescent="0.25">
      <c r="C895" s="10"/>
      <c r="D895" s="11"/>
      <c r="E895" s="10"/>
      <c r="F895" s="80"/>
      <c r="G895" s="81"/>
      <c r="H895" s="82"/>
      <c r="I895" s="83"/>
      <c r="J895" s="83"/>
      <c r="K895" s="80"/>
      <c r="L895" s="80"/>
      <c r="M895" s="80"/>
      <c r="N895" s="80"/>
      <c r="O895" s="80"/>
      <c r="P895" s="80"/>
      <c r="Q895" s="80"/>
      <c r="R895" s="84"/>
      <c r="S895" s="84"/>
      <c r="T895" s="85"/>
      <c r="U895" s="86"/>
      <c r="V895" s="84"/>
    </row>
    <row r="896" spans="3:22" ht="16.5" customHeight="1" x14ac:dyDescent="0.25">
      <c r="C896" s="10"/>
      <c r="D896" s="11"/>
      <c r="E896" s="10"/>
      <c r="F896" s="80"/>
      <c r="G896" s="81"/>
      <c r="H896" s="82"/>
      <c r="I896" s="83"/>
      <c r="J896" s="83"/>
      <c r="K896" s="80"/>
      <c r="L896" s="80"/>
      <c r="M896" s="80"/>
      <c r="N896" s="80"/>
      <c r="O896" s="80"/>
      <c r="P896" s="80"/>
      <c r="Q896" s="80"/>
      <c r="R896" s="84"/>
      <c r="S896" s="84"/>
      <c r="T896" s="85"/>
      <c r="U896" s="86"/>
      <c r="V896" s="84"/>
    </row>
    <row r="897" spans="3:22" ht="16.5" customHeight="1" x14ac:dyDescent="0.25">
      <c r="C897" s="10"/>
      <c r="D897" s="11"/>
      <c r="E897" s="10"/>
      <c r="F897" s="80"/>
      <c r="G897" s="81"/>
      <c r="H897" s="82"/>
      <c r="I897" s="83"/>
      <c r="J897" s="83"/>
      <c r="K897" s="80"/>
      <c r="L897" s="80"/>
      <c r="M897" s="80"/>
      <c r="N897" s="80"/>
      <c r="O897" s="80"/>
      <c r="P897" s="80"/>
      <c r="Q897" s="80"/>
      <c r="R897" s="84"/>
      <c r="S897" s="84"/>
      <c r="T897" s="85"/>
      <c r="U897" s="86"/>
      <c r="V897" s="84"/>
    </row>
    <row r="898" spans="3:22" ht="16.5" customHeight="1" x14ac:dyDescent="0.25">
      <c r="C898" s="10"/>
      <c r="D898" s="11"/>
      <c r="E898" s="10"/>
      <c r="F898" s="80"/>
      <c r="G898" s="81"/>
      <c r="H898" s="82"/>
      <c r="I898" s="83"/>
      <c r="J898" s="83"/>
      <c r="K898" s="80"/>
      <c r="L898" s="80"/>
      <c r="M898" s="80"/>
      <c r="N898" s="80"/>
      <c r="O898" s="80"/>
      <c r="P898" s="80"/>
      <c r="Q898" s="80"/>
      <c r="R898" s="84"/>
      <c r="S898" s="84"/>
      <c r="T898" s="85"/>
      <c r="U898" s="86"/>
      <c r="V898" s="84"/>
    </row>
    <row r="899" spans="3:22" ht="16.5" customHeight="1" x14ac:dyDescent="0.25">
      <c r="C899" s="10"/>
      <c r="D899" s="11"/>
      <c r="E899" s="10"/>
      <c r="F899" s="80"/>
      <c r="G899" s="81"/>
      <c r="H899" s="82"/>
      <c r="I899" s="83"/>
      <c r="J899" s="83"/>
      <c r="K899" s="80"/>
      <c r="L899" s="80"/>
      <c r="M899" s="80"/>
      <c r="N899" s="80"/>
      <c r="O899" s="80"/>
      <c r="P899" s="80"/>
      <c r="Q899" s="80"/>
      <c r="R899" s="84"/>
      <c r="S899" s="84"/>
      <c r="T899" s="85"/>
      <c r="U899" s="86"/>
      <c r="V899" s="84"/>
    </row>
    <row r="900" spans="3:22" ht="16.5" customHeight="1" x14ac:dyDescent="0.25">
      <c r="C900" s="10"/>
      <c r="D900" s="11"/>
      <c r="E900" s="10"/>
      <c r="F900" s="80"/>
      <c r="G900" s="81"/>
      <c r="H900" s="82"/>
      <c r="I900" s="83"/>
      <c r="J900" s="83"/>
      <c r="K900" s="80"/>
      <c r="L900" s="80"/>
      <c r="M900" s="80"/>
      <c r="N900" s="80"/>
      <c r="O900" s="80"/>
      <c r="P900" s="80"/>
      <c r="Q900" s="80"/>
      <c r="R900" s="84"/>
      <c r="S900" s="84"/>
      <c r="T900" s="85"/>
      <c r="U900" s="86"/>
      <c r="V900" s="84"/>
    </row>
    <row r="901" spans="3:22" ht="16.5" customHeight="1" x14ac:dyDescent="0.25">
      <c r="C901" s="10"/>
      <c r="D901" s="11"/>
      <c r="E901" s="10"/>
      <c r="F901" s="80"/>
      <c r="G901" s="81"/>
      <c r="H901" s="82"/>
      <c r="I901" s="83"/>
      <c r="J901" s="83"/>
      <c r="K901" s="80"/>
      <c r="L901" s="80"/>
      <c r="M901" s="80"/>
      <c r="N901" s="80"/>
      <c r="O901" s="80"/>
      <c r="P901" s="80"/>
      <c r="Q901" s="80"/>
      <c r="R901" s="84"/>
      <c r="S901" s="84"/>
      <c r="T901" s="85"/>
      <c r="U901" s="86"/>
      <c r="V901" s="84"/>
    </row>
    <row r="902" spans="3:22" ht="16.5" customHeight="1" x14ac:dyDescent="0.25">
      <c r="C902" s="10"/>
      <c r="D902" s="11"/>
      <c r="E902" s="10"/>
      <c r="F902" s="80"/>
      <c r="G902" s="81"/>
      <c r="H902" s="82"/>
      <c r="I902" s="83"/>
      <c r="J902" s="83"/>
      <c r="K902" s="80"/>
      <c r="L902" s="80"/>
      <c r="M902" s="80"/>
      <c r="N902" s="80"/>
      <c r="O902" s="80"/>
      <c r="P902" s="80"/>
      <c r="Q902" s="80"/>
      <c r="R902" s="84"/>
      <c r="S902" s="84"/>
      <c r="T902" s="85"/>
      <c r="U902" s="86"/>
      <c r="V902" s="84"/>
    </row>
    <row r="903" spans="3:22" ht="16.5" customHeight="1" x14ac:dyDescent="0.25">
      <c r="C903" s="10"/>
      <c r="D903" s="11"/>
      <c r="E903" s="10"/>
      <c r="F903" s="80"/>
      <c r="G903" s="81"/>
      <c r="H903" s="82"/>
      <c r="I903" s="83"/>
      <c r="J903" s="83"/>
      <c r="K903" s="80"/>
      <c r="L903" s="80"/>
      <c r="M903" s="80"/>
      <c r="N903" s="80"/>
      <c r="O903" s="80"/>
      <c r="P903" s="80"/>
      <c r="Q903" s="80"/>
      <c r="R903" s="84"/>
      <c r="S903" s="84"/>
      <c r="T903" s="85"/>
      <c r="U903" s="86"/>
      <c r="V903" s="84"/>
    </row>
    <row r="904" spans="3:22" ht="16.5" customHeight="1" x14ac:dyDescent="0.25">
      <c r="C904" s="10"/>
      <c r="D904" s="11"/>
      <c r="E904" s="10"/>
      <c r="F904" s="80"/>
      <c r="G904" s="81"/>
      <c r="H904" s="82"/>
      <c r="I904" s="83"/>
      <c r="J904" s="83"/>
      <c r="K904" s="80"/>
      <c r="L904" s="80"/>
      <c r="M904" s="80"/>
      <c r="N904" s="80"/>
      <c r="O904" s="80"/>
      <c r="P904" s="80"/>
      <c r="Q904" s="80"/>
      <c r="R904" s="84"/>
      <c r="S904" s="84"/>
      <c r="T904" s="85"/>
      <c r="U904" s="86"/>
      <c r="V904" s="84"/>
    </row>
    <row r="905" spans="3:22" ht="16.5" customHeight="1" x14ac:dyDescent="0.25">
      <c r="C905" s="10"/>
      <c r="D905" s="11"/>
      <c r="E905" s="10"/>
      <c r="F905" s="80"/>
      <c r="G905" s="81"/>
      <c r="H905" s="82"/>
      <c r="I905" s="83"/>
      <c r="J905" s="83"/>
      <c r="K905" s="80"/>
      <c r="L905" s="80"/>
      <c r="M905" s="80"/>
      <c r="N905" s="80"/>
      <c r="O905" s="80"/>
      <c r="P905" s="80"/>
      <c r="Q905" s="80"/>
      <c r="R905" s="84"/>
      <c r="S905" s="84"/>
      <c r="T905" s="85"/>
      <c r="U905" s="86"/>
      <c r="V905" s="84"/>
    </row>
    <row r="906" spans="3:22" ht="16.5" customHeight="1" x14ac:dyDescent="0.25">
      <c r="C906" s="10"/>
      <c r="D906" s="11"/>
      <c r="E906" s="10"/>
      <c r="F906" s="80"/>
      <c r="G906" s="81"/>
      <c r="H906" s="82"/>
      <c r="I906" s="83"/>
      <c r="J906" s="83"/>
      <c r="K906" s="80"/>
      <c r="L906" s="80"/>
      <c r="M906" s="80"/>
      <c r="N906" s="80"/>
      <c r="O906" s="80"/>
      <c r="P906" s="80"/>
      <c r="Q906" s="80"/>
      <c r="R906" s="84"/>
      <c r="S906" s="84"/>
      <c r="T906" s="85"/>
      <c r="U906" s="86"/>
      <c r="V906" s="84"/>
    </row>
    <row r="907" spans="3:22" ht="16.5" customHeight="1" x14ac:dyDescent="0.25">
      <c r="C907" s="10"/>
      <c r="D907" s="11"/>
      <c r="E907" s="10"/>
      <c r="F907" s="80"/>
      <c r="G907" s="81"/>
      <c r="H907" s="82"/>
      <c r="I907" s="83"/>
      <c r="J907" s="83"/>
      <c r="K907" s="80"/>
      <c r="L907" s="80"/>
      <c r="M907" s="80"/>
      <c r="N907" s="80"/>
      <c r="O907" s="80"/>
      <c r="P907" s="80"/>
      <c r="Q907" s="80"/>
      <c r="R907" s="84"/>
      <c r="S907" s="84"/>
      <c r="T907" s="85"/>
      <c r="U907" s="86"/>
      <c r="V907" s="84"/>
    </row>
    <row r="908" spans="3:22" ht="16.5" customHeight="1" x14ac:dyDescent="0.25">
      <c r="C908" s="10"/>
      <c r="D908" s="11"/>
      <c r="E908" s="10"/>
      <c r="F908" s="80"/>
      <c r="G908" s="81"/>
      <c r="H908" s="82"/>
      <c r="I908" s="83"/>
      <c r="J908" s="83"/>
      <c r="K908" s="80"/>
      <c r="L908" s="80"/>
      <c r="M908" s="80"/>
      <c r="N908" s="80"/>
      <c r="O908" s="80"/>
      <c r="P908" s="80"/>
      <c r="Q908" s="80"/>
      <c r="R908" s="84"/>
      <c r="S908" s="84"/>
      <c r="T908" s="85"/>
      <c r="U908" s="86"/>
      <c r="V908" s="84"/>
    </row>
    <row r="909" spans="3:22" ht="16.5" customHeight="1" x14ac:dyDescent="0.25">
      <c r="C909" s="10"/>
      <c r="D909" s="11"/>
      <c r="E909" s="10"/>
      <c r="F909" s="80"/>
      <c r="G909" s="81"/>
      <c r="H909" s="82"/>
      <c r="I909" s="83"/>
      <c r="J909" s="83"/>
      <c r="K909" s="80"/>
      <c r="L909" s="80"/>
      <c r="M909" s="80"/>
      <c r="N909" s="80"/>
      <c r="O909" s="80"/>
      <c r="P909" s="80"/>
      <c r="Q909" s="80"/>
      <c r="R909" s="84"/>
      <c r="S909" s="84"/>
      <c r="T909" s="85"/>
      <c r="U909" s="86"/>
      <c r="V909" s="84"/>
    </row>
    <row r="910" spans="3:22" ht="16.5" customHeight="1" x14ac:dyDescent="0.25">
      <c r="C910" s="10"/>
      <c r="D910" s="11"/>
      <c r="E910" s="10"/>
      <c r="F910" s="80"/>
      <c r="G910" s="81"/>
      <c r="H910" s="82"/>
      <c r="I910" s="83"/>
      <c r="J910" s="83"/>
      <c r="K910" s="80"/>
      <c r="L910" s="80"/>
      <c r="M910" s="80"/>
      <c r="N910" s="80"/>
      <c r="O910" s="80"/>
      <c r="P910" s="80"/>
      <c r="Q910" s="80"/>
      <c r="R910" s="84"/>
      <c r="S910" s="84"/>
      <c r="T910" s="85"/>
      <c r="U910" s="86"/>
      <c r="V910" s="84"/>
    </row>
    <row r="911" spans="3:22" ht="16.5" customHeight="1" x14ac:dyDescent="0.25">
      <c r="C911" s="10"/>
      <c r="D911" s="11"/>
      <c r="E911" s="10"/>
      <c r="F911" s="80"/>
      <c r="G911" s="81"/>
      <c r="H911" s="82"/>
      <c r="I911" s="83"/>
      <c r="J911" s="83"/>
      <c r="K911" s="80"/>
      <c r="L911" s="80"/>
      <c r="M911" s="80"/>
      <c r="N911" s="80"/>
      <c r="O911" s="80"/>
      <c r="P911" s="80"/>
      <c r="Q911" s="80"/>
      <c r="R911" s="84"/>
      <c r="S911" s="84"/>
      <c r="T911" s="85"/>
      <c r="U911" s="86"/>
      <c r="V911" s="84"/>
    </row>
    <row r="912" spans="3:22" ht="16.5" customHeight="1" x14ac:dyDescent="0.25">
      <c r="C912" s="10"/>
      <c r="D912" s="11"/>
      <c r="E912" s="10"/>
      <c r="F912" s="80"/>
      <c r="G912" s="81"/>
      <c r="H912" s="82"/>
      <c r="I912" s="83"/>
      <c r="J912" s="83"/>
      <c r="K912" s="80"/>
      <c r="L912" s="80"/>
      <c r="M912" s="80"/>
      <c r="N912" s="80"/>
      <c r="O912" s="80"/>
      <c r="P912" s="80"/>
      <c r="Q912" s="80"/>
      <c r="R912" s="84"/>
      <c r="S912" s="84"/>
      <c r="T912" s="85"/>
      <c r="U912" s="86"/>
      <c r="V912" s="84"/>
    </row>
    <row r="913" spans="3:22" ht="16.5" customHeight="1" x14ac:dyDescent="0.25">
      <c r="C913" s="10"/>
      <c r="D913" s="11"/>
      <c r="E913" s="10"/>
      <c r="F913" s="80"/>
      <c r="G913" s="81"/>
      <c r="H913" s="82"/>
      <c r="I913" s="83"/>
      <c r="J913" s="83"/>
      <c r="K913" s="80"/>
      <c r="L913" s="80"/>
      <c r="M913" s="80"/>
      <c r="N913" s="80"/>
      <c r="O913" s="80"/>
      <c r="P913" s="80"/>
      <c r="Q913" s="80"/>
      <c r="R913" s="84"/>
      <c r="S913" s="84"/>
      <c r="T913" s="85"/>
      <c r="U913" s="86"/>
      <c r="V913" s="84"/>
    </row>
    <row r="914" spans="3:22" ht="16.5" customHeight="1" x14ac:dyDescent="0.25">
      <c r="C914" s="10"/>
      <c r="D914" s="11"/>
      <c r="E914" s="10"/>
      <c r="F914" s="80"/>
      <c r="G914" s="81"/>
      <c r="H914" s="82"/>
      <c r="I914" s="83"/>
      <c r="J914" s="83"/>
      <c r="K914" s="80"/>
      <c r="L914" s="80"/>
      <c r="M914" s="80"/>
      <c r="N914" s="80"/>
      <c r="O914" s="80"/>
      <c r="P914" s="80"/>
      <c r="Q914" s="80"/>
      <c r="R914" s="84"/>
      <c r="S914" s="84"/>
      <c r="T914" s="85"/>
      <c r="U914" s="86"/>
      <c r="V914" s="84"/>
    </row>
    <row r="915" spans="3:22" ht="16.5" customHeight="1" x14ac:dyDescent="0.25">
      <c r="C915" s="10"/>
      <c r="D915" s="11"/>
      <c r="E915" s="10"/>
      <c r="F915" s="80"/>
      <c r="G915" s="81"/>
      <c r="H915" s="82"/>
      <c r="I915" s="83"/>
      <c r="J915" s="83"/>
      <c r="K915" s="80"/>
      <c r="L915" s="80"/>
      <c r="M915" s="80"/>
      <c r="N915" s="80"/>
      <c r="O915" s="80"/>
      <c r="P915" s="80"/>
      <c r="Q915" s="80"/>
      <c r="R915" s="84"/>
      <c r="S915" s="84"/>
      <c r="T915" s="85"/>
      <c r="U915" s="86"/>
      <c r="V915" s="84"/>
    </row>
    <row r="916" spans="3:22" ht="16.5" customHeight="1" x14ac:dyDescent="0.25">
      <c r="C916" s="10"/>
      <c r="D916" s="11"/>
      <c r="E916" s="10"/>
      <c r="F916" s="80"/>
      <c r="G916" s="81"/>
      <c r="H916" s="82"/>
      <c r="I916" s="83"/>
      <c r="J916" s="83"/>
      <c r="K916" s="80"/>
      <c r="L916" s="80"/>
      <c r="M916" s="80"/>
      <c r="N916" s="80"/>
      <c r="O916" s="80"/>
      <c r="P916" s="80"/>
      <c r="Q916" s="80"/>
      <c r="R916" s="84"/>
      <c r="S916" s="84"/>
      <c r="T916" s="85"/>
      <c r="U916" s="86"/>
      <c r="V916" s="84"/>
    </row>
    <row r="917" spans="3:22" ht="16.5" customHeight="1" x14ac:dyDescent="0.25">
      <c r="C917" s="10"/>
      <c r="D917" s="11"/>
      <c r="E917" s="10"/>
      <c r="F917" s="80"/>
      <c r="G917" s="81"/>
      <c r="H917" s="82"/>
      <c r="I917" s="83"/>
      <c r="J917" s="83"/>
      <c r="K917" s="80"/>
      <c r="L917" s="80"/>
      <c r="M917" s="80"/>
      <c r="N917" s="80"/>
      <c r="O917" s="80"/>
      <c r="P917" s="80"/>
      <c r="Q917" s="80"/>
      <c r="R917" s="84"/>
      <c r="S917" s="84"/>
      <c r="T917" s="85"/>
      <c r="U917" s="86"/>
      <c r="V917" s="84"/>
    </row>
    <row r="918" spans="3:22" ht="16.5" customHeight="1" x14ac:dyDescent="0.25">
      <c r="C918" s="10"/>
      <c r="D918" s="11"/>
      <c r="E918" s="10"/>
      <c r="F918" s="80"/>
      <c r="G918" s="81"/>
      <c r="H918" s="82"/>
      <c r="I918" s="83"/>
      <c r="J918" s="83"/>
      <c r="K918" s="80"/>
      <c r="L918" s="80"/>
      <c r="M918" s="80"/>
      <c r="N918" s="80"/>
      <c r="O918" s="80"/>
      <c r="P918" s="80"/>
      <c r="Q918" s="80"/>
      <c r="R918" s="84"/>
      <c r="S918" s="84"/>
      <c r="T918" s="85"/>
      <c r="U918" s="86"/>
      <c r="V918" s="84"/>
    </row>
    <row r="919" spans="3:22" ht="16.5" customHeight="1" x14ac:dyDescent="0.25">
      <c r="C919" s="10"/>
      <c r="D919" s="11"/>
      <c r="E919" s="10"/>
      <c r="F919" s="80"/>
      <c r="G919" s="81"/>
      <c r="H919" s="82"/>
      <c r="I919" s="83"/>
      <c r="J919" s="83"/>
      <c r="K919" s="80"/>
      <c r="L919" s="80"/>
      <c r="M919" s="80"/>
      <c r="N919" s="80"/>
      <c r="O919" s="80"/>
      <c r="P919" s="80"/>
      <c r="Q919" s="80"/>
      <c r="R919" s="84"/>
      <c r="S919" s="84"/>
      <c r="T919" s="85"/>
      <c r="U919" s="86"/>
      <c r="V919" s="84"/>
    </row>
    <row r="920" spans="3:22" ht="16.5" customHeight="1" x14ac:dyDescent="0.25">
      <c r="C920" s="10"/>
      <c r="D920" s="11"/>
      <c r="E920" s="10"/>
      <c r="F920" s="80"/>
      <c r="G920" s="81"/>
      <c r="H920" s="82"/>
      <c r="I920" s="83"/>
      <c r="J920" s="83"/>
      <c r="K920" s="80"/>
      <c r="L920" s="80"/>
      <c r="M920" s="80"/>
      <c r="N920" s="80"/>
      <c r="O920" s="80"/>
      <c r="P920" s="80"/>
      <c r="Q920" s="80"/>
      <c r="R920" s="84"/>
      <c r="S920" s="84"/>
      <c r="T920" s="85"/>
      <c r="U920" s="86"/>
      <c r="V920" s="84"/>
    </row>
    <row r="921" spans="3:22" ht="16.5" customHeight="1" x14ac:dyDescent="0.25">
      <c r="C921" s="10"/>
      <c r="D921" s="11"/>
      <c r="E921" s="10"/>
      <c r="F921" s="80"/>
      <c r="G921" s="81"/>
      <c r="H921" s="82"/>
      <c r="I921" s="83"/>
      <c r="J921" s="83"/>
      <c r="K921" s="80"/>
      <c r="L921" s="80"/>
      <c r="M921" s="80"/>
      <c r="N921" s="80"/>
      <c r="O921" s="80"/>
      <c r="P921" s="80"/>
      <c r="Q921" s="80"/>
      <c r="R921" s="84"/>
      <c r="S921" s="84"/>
      <c r="T921" s="85"/>
      <c r="U921" s="86"/>
      <c r="V921" s="84"/>
    </row>
    <row r="922" spans="3:22" ht="16.5" customHeight="1" x14ac:dyDescent="0.25">
      <c r="C922" s="10"/>
      <c r="D922" s="11"/>
      <c r="E922" s="10"/>
      <c r="F922" s="80"/>
      <c r="G922" s="81"/>
      <c r="H922" s="82"/>
      <c r="I922" s="83"/>
      <c r="J922" s="83"/>
      <c r="K922" s="80"/>
      <c r="L922" s="80"/>
      <c r="M922" s="80"/>
      <c r="N922" s="80"/>
      <c r="O922" s="80"/>
      <c r="P922" s="80"/>
      <c r="Q922" s="80"/>
      <c r="R922" s="84"/>
      <c r="S922" s="84"/>
      <c r="T922" s="85"/>
      <c r="U922" s="86"/>
      <c r="V922" s="84"/>
    </row>
    <row r="923" spans="3:22" ht="16.5" customHeight="1" x14ac:dyDescent="0.25">
      <c r="C923" s="10"/>
      <c r="D923" s="11"/>
      <c r="E923" s="10"/>
      <c r="F923" s="80"/>
      <c r="G923" s="81"/>
      <c r="H923" s="82"/>
      <c r="I923" s="83"/>
      <c r="J923" s="83"/>
      <c r="K923" s="80"/>
      <c r="L923" s="80"/>
      <c r="M923" s="80"/>
      <c r="N923" s="80"/>
      <c r="O923" s="80"/>
      <c r="P923" s="80"/>
      <c r="Q923" s="80"/>
      <c r="R923" s="84"/>
      <c r="S923" s="84"/>
      <c r="T923" s="85"/>
      <c r="U923" s="86"/>
      <c r="V923" s="84"/>
    </row>
    <row r="924" spans="3:22" ht="16.5" customHeight="1" x14ac:dyDescent="0.25">
      <c r="C924" s="10"/>
      <c r="D924" s="11"/>
      <c r="E924" s="10"/>
      <c r="F924" s="80"/>
      <c r="G924" s="81"/>
      <c r="H924" s="82"/>
      <c r="I924" s="83"/>
      <c r="J924" s="83"/>
      <c r="K924" s="80"/>
      <c r="L924" s="80"/>
      <c r="M924" s="80"/>
      <c r="N924" s="80"/>
      <c r="O924" s="80"/>
      <c r="P924" s="80"/>
      <c r="Q924" s="80"/>
      <c r="R924" s="84"/>
      <c r="S924" s="84"/>
      <c r="T924" s="85"/>
      <c r="U924" s="86"/>
      <c r="V924" s="84"/>
    </row>
    <row r="925" spans="3:22" ht="16.5" customHeight="1" x14ac:dyDescent="0.25">
      <c r="C925" s="10"/>
      <c r="D925" s="11"/>
      <c r="E925" s="10"/>
      <c r="F925" s="80"/>
      <c r="G925" s="81"/>
      <c r="H925" s="82"/>
      <c r="I925" s="83"/>
      <c r="J925" s="83"/>
      <c r="K925" s="80"/>
      <c r="L925" s="80"/>
      <c r="M925" s="80"/>
      <c r="N925" s="80"/>
      <c r="O925" s="80"/>
      <c r="P925" s="80"/>
      <c r="Q925" s="80"/>
      <c r="R925" s="84"/>
      <c r="S925" s="84"/>
      <c r="T925" s="85"/>
      <c r="U925" s="86"/>
      <c r="V925" s="84"/>
    </row>
    <row r="926" spans="3:22" ht="16.5" customHeight="1" x14ac:dyDescent="0.25">
      <c r="C926" s="10"/>
      <c r="D926" s="11"/>
      <c r="E926" s="10"/>
      <c r="F926" s="80"/>
      <c r="G926" s="81"/>
      <c r="H926" s="82"/>
      <c r="I926" s="83"/>
      <c r="J926" s="83"/>
      <c r="K926" s="80"/>
      <c r="L926" s="80"/>
      <c r="M926" s="80"/>
      <c r="N926" s="80"/>
      <c r="O926" s="80"/>
      <c r="P926" s="80"/>
      <c r="Q926" s="80"/>
      <c r="R926" s="84"/>
      <c r="S926" s="84"/>
      <c r="T926" s="85"/>
      <c r="U926" s="86"/>
      <c r="V926" s="84"/>
    </row>
    <row r="927" spans="3:22" ht="16.5" customHeight="1" x14ac:dyDescent="0.25">
      <c r="C927" s="10"/>
      <c r="D927" s="11"/>
      <c r="E927" s="10"/>
      <c r="F927" s="80"/>
      <c r="G927" s="81"/>
      <c r="H927" s="82"/>
      <c r="I927" s="83"/>
      <c r="J927" s="83"/>
      <c r="K927" s="80"/>
      <c r="L927" s="80"/>
      <c r="M927" s="80"/>
      <c r="N927" s="80"/>
      <c r="O927" s="80"/>
      <c r="P927" s="80"/>
      <c r="Q927" s="80"/>
      <c r="R927" s="84"/>
      <c r="S927" s="84"/>
      <c r="T927" s="85"/>
      <c r="U927" s="86"/>
      <c r="V927" s="84"/>
    </row>
    <row r="928" spans="3:22" ht="16.5" customHeight="1" x14ac:dyDescent="0.25">
      <c r="C928" s="10"/>
      <c r="D928" s="11"/>
      <c r="E928" s="10"/>
      <c r="F928" s="80"/>
      <c r="G928" s="81"/>
      <c r="H928" s="82"/>
      <c r="I928" s="83"/>
      <c r="J928" s="83"/>
      <c r="K928" s="80"/>
      <c r="L928" s="80"/>
      <c r="M928" s="80"/>
      <c r="N928" s="80"/>
      <c r="O928" s="80"/>
      <c r="P928" s="80"/>
      <c r="Q928" s="80"/>
      <c r="R928" s="84"/>
      <c r="S928" s="84"/>
      <c r="T928" s="85"/>
      <c r="U928" s="86"/>
      <c r="V928" s="84"/>
    </row>
    <row r="929" spans="3:22" ht="16.5" customHeight="1" x14ac:dyDescent="0.25">
      <c r="C929" s="10"/>
      <c r="D929" s="11"/>
      <c r="E929" s="10"/>
      <c r="F929" s="80"/>
      <c r="G929" s="81"/>
      <c r="H929" s="82"/>
      <c r="I929" s="83"/>
      <c r="J929" s="83"/>
      <c r="K929" s="80"/>
      <c r="L929" s="80"/>
      <c r="M929" s="80"/>
      <c r="N929" s="80"/>
      <c r="O929" s="80"/>
      <c r="P929" s="80"/>
      <c r="Q929" s="80"/>
      <c r="R929" s="84"/>
      <c r="S929" s="84"/>
      <c r="T929" s="85"/>
      <c r="U929" s="86"/>
      <c r="V929" s="84"/>
    </row>
    <row r="930" spans="3:22" ht="16.5" customHeight="1" x14ac:dyDescent="0.25">
      <c r="C930" s="10"/>
      <c r="D930" s="11"/>
      <c r="E930" s="10"/>
      <c r="F930" s="80"/>
      <c r="G930" s="81"/>
      <c r="H930" s="82"/>
      <c r="I930" s="83"/>
      <c r="J930" s="83"/>
      <c r="K930" s="80"/>
      <c r="L930" s="80"/>
      <c r="M930" s="80"/>
      <c r="N930" s="80"/>
      <c r="O930" s="80"/>
      <c r="P930" s="80"/>
      <c r="Q930" s="80"/>
      <c r="R930" s="84"/>
      <c r="S930" s="84"/>
      <c r="T930" s="85"/>
      <c r="U930" s="86"/>
      <c r="V930" s="84"/>
    </row>
    <row r="931" spans="3:22" ht="16.5" customHeight="1" x14ac:dyDescent="0.25">
      <c r="C931" s="10"/>
      <c r="D931" s="11"/>
      <c r="E931" s="10"/>
      <c r="F931" s="80"/>
      <c r="G931" s="81"/>
      <c r="H931" s="82"/>
      <c r="I931" s="83"/>
      <c r="J931" s="83"/>
      <c r="K931" s="80"/>
      <c r="L931" s="80"/>
      <c r="M931" s="80"/>
      <c r="N931" s="80"/>
      <c r="O931" s="80"/>
      <c r="P931" s="80"/>
      <c r="Q931" s="80"/>
      <c r="R931" s="84"/>
      <c r="S931" s="84"/>
      <c r="T931" s="85"/>
      <c r="U931" s="86"/>
      <c r="V931" s="84"/>
    </row>
    <row r="932" spans="3:22" ht="16.5" customHeight="1" x14ac:dyDescent="0.25">
      <c r="C932" s="10"/>
      <c r="D932" s="11"/>
      <c r="E932" s="10"/>
      <c r="F932" s="80"/>
      <c r="G932" s="81"/>
      <c r="H932" s="82"/>
      <c r="I932" s="83"/>
      <c r="J932" s="83"/>
      <c r="K932" s="80"/>
      <c r="L932" s="80"/>
      <c r="M932" s="80"/>
      <c r="N932" s="80"/>
      <c r="O932" s="80"/>
      <c r="P932" s="80"/>
      <c r="Q932" s="80"/>
      <c r="R932" s="84"/>
      <c r="S932" s="84"/>
      <c r="T932" s="85"/>
      <c r="U932" s="86"/>
      <c r="V932" s="84"/>
    </row>
    <row r="933" spans="3:22" ht="16.5" customHeight="1" x14ac:dyDescent="0.25">
      <c r="C933" s="10"/>
      <c r="D933" s="11"/>
      <c r="E933" s="10"/>
      <c r="F933" s="80"/>
      <c r="G933" s="81"/>
      <c r="H933" s="82"/>
      <c r="I933" s="83"/>
      <c r="J933" s="83"/>
      <c r="K933" s="80"/>
      <c r="L933" s="80"/>
      <c r="M933" s="80"/>
      <c r="N933" s="80"/>
      <c r="O933" s="80"/>
      <c r="P933" s="80"/>
      <c r="Q933" s="80"/>
      <c r="R933" s="84"/>
      <c r="S933" s="84"/>
      <c r="T933" s="85"/>
      <c r="U933" s="86"/>
      <c r="V933" s="84"/>
    </row>
    <row r="934" spans="3:22" ht="16.5" customHeight="1" x14ac:dyDescent="0.25">
      <c r="C934" s="10"/>
      <c r="D934" s="11"/>
      <c r="E934" s="10"/>
      <c r="F934" s="80"/>
      <c r="G934" s="81"/>
      <c r="H934" s="82"/>
      <c r="I934" s="83"/>
      <c r="J934" s="83"/>
      <c r="K934" s="80"/>
      <c r="L934" s="80"/>
      <c r="M934" s="80"/>
      <c r="N934" s="80"/>
      <c r="O934" s="80"/>
      <c r="P934" s="80"/>
      <c r="Q934" s="80"/>
      <c r="R934" s="84"/>
      <c r="S934" s="84"/>
      <c r="T934" s="85"/>
      <c r="U934" s="86"/>
      <c r="V934" s="84"/>
    </row>
    <row r="935" spans="3:22" ht="16.5" customHeight="1" x14ac:dyDescent="0.25">
      <c r="C935" s="10"/>
      <c r="D935" s="11"/>
      <c r="E935" s="10"/>
      <c r="F935" s="80"/>
      <c r="G935" s="81"/>
      <c r="H935" s="82"/>
      <c r="I935" s="83"/>
      <c r="J935" s="83"/>
      <c r="K935" s="80"/>
      <c r="L935" s="80"/>
      <c r="M935" s="80"/>
      <c r="N935" s="80"/>
      <c r="O935" s="80"/>
      <c r="P935" s="80"/>
      <c r="Q935" s="80"/>
      <c r="R935" s="84"/>
      <c r="S935" s="84"/>
      <c r="T935" s="85"/>
      <c r="U935" s="86"/>
      <c r="V935" s="84"/>
    </row>
    <row r="936" spans="3:22" ht="16.5" customHeight="1" x14ac:dyDescent="0.25">
      <c r="C936" s="10"/>
      <c r="D936" s="11"/>
      <c r="E936" s="10"/>
      <c r="F936" s="80"/>
      <c r="G936" s="81"/>
      <c r="H936" s="82"/>
      <c r="I936" s="83"/>
      <c r="J936" s="83"/>
      <c r="K936" s="80"/>
      <c r="L936" s="80"/>
      <c r="M936" s="80"/>
      <c r="N936" s="80"/>
      <c r="O936" s="80"/>
      <c r="P936" s="80"/>
      <c r="Q936" s="80"/>
      <c r="R936" s="84"/>
      <c r="S936" s="84"/>
      <c r="T936" s="85"/>
      <c r="U936" s="86"/>
      <c r="V936" s="84"/>
    </row>
    <row r="937" spans="3:22" ht="16.5" customHeight="1" x14ac:dyDescent="0.25">
      <c r="C937" s="10"/>
      <c r="D937" s="11"/>
      <c r="E937" s="10"/>
      <c r="F937" s="80"/>
      <c r="G937" s="81"/>
      <c r="H937" s="82"/>
      <c r="I937" s="83"/>
      <c r="J937" s="83"/>
      <c r="K937" s="80"/>
      <c r="L937" s="80"/>
      <c r="M937" s="80"/>
      <c r="N937" s="80"/>
      <c r="O937" s="80"/>
      <c r="P937" s="80"/>
      <c r="Q937" s="80"/>
      <c r="R937" s="84"/>
      <c r="S937" s="84"/>
      <c r="T937" s="85"/>
      <c r="U937" s="86"/>
      <c r="V937" s="84"/>
    </row>
    <row r="938" spans="3:22" ht="16.5" customHeight="1" x14ac:dyDescent="0.25">
      <c r="C938" s="10"/>
      <c r="D938" s="11"/>
      <c r="E938" s="10"/>
      <c r="F938" s="80"/>
      <c r="G938" s="81"/>
      <c r="H938" s="82"/>
      <c r="I938" s="83"/>
      <c r="J938" s="83"/>
      <c r="K938" s="80"/>
      <c r="L938" s="80"/>
      <c r="M938" s="80"/>
      <c r="N938" s="80"/>
      <c r="O938" s="80"/>
      <c r="P938" s="80"/>
      <c r="Q938" s="80"/>
      <c r="R938" s="84"/>
      <c r="S938" s="84"/>
      <c r="T938" s="85"/>
      <c r="U938" s="86"/>
      <c r="V938" s="84"/>
    </row>
    <row r="939" spans="3:22" ht="16.5" customHeight="1" x14ac:dyDescent="0.25">
      <c r="C939" s="10"/>
      <c r="D939" s="11"/>
      <c r="E939" s="10"/>
      <c r="F939" s="80"/>
      <c r="G939" s="81"/>
      <c r="H939" s="82"/>
      <c r="I939" s="83"/>
      <c r="J939" s="83"/>
      <c r="K939" s="80"/>
      <c r="L939" s="80"/>
      <c r="M939" s="80"/>
      <c r="N939" s="80"/>
      <c r="O939" s="80"/>
      <c r="P939" s="80"/>
      <c r="Q939" s="80"/>
      <c r="R939" s="84"/>
      <c r="S939" s="84"/>
      <c r="T939" s="85"/>
      <c r="U939" s="86"/>
      <c r="V939" s="84"/>
    </row>
    <row r="940" spans="3:22" ht="16.5" customHeight="1" x14ac:dyDescent="0.25">
      <c r="C940" s="10"/>
      <c r="D940" s="11"/>
      <c r="E940" s="10"/>
      <c r="F940" s="80"/>
      <c r="G940" s="81"/>
      <c r="H940" s="82"/>
      <c r="I940" s="83"/>
      <c r="J940" s="83"/>
      <c r="K940" s="80"/>
      <c r="L940" s="80"/>
      <c r="M940" s="80"/>
      <c r="N940" s="80"/>
      <c r="O940" s="80"/>
      <c r="P940" s="80"/>
      <c r="Q940" s="80"/>
      <c r="R940" s="84"/>
      <c r="S940" s="84"/>
      <c r="T940" s="85"/>
      <c r="U940" s="86"/>
      <c r="V940" s="84"/>
    </row>
    <row r="941" spans="3:22" ht="16.5" customHeight="1" x14ac:dyDescent="0.25">
      <c r="C941" s="10"/>
      <c r="D941" s="11"/>
      <c r="E941" s="10"/>
      <c r="F941" s="80"/>
      <c r="G941" s="81"/>
      <c r="H941" s="82"/>
      <c r="I941" s="83"/>
      <c r="J941" s="83"/>
      <c r="K941" s="80"/>
      <c r="L941" s="80"/>
      <c r="M941" s="80"/>
      <c r="N941" s="80"/>
      <c r="O941" s="80"/>
      <c r="P941" s="80"/>
      <c r="Q941" s="80"/>
      <c r="R941" s="84"/>
      <c r="S941" s="84"/>
      <c r="T941" s="85"/>
      <c r="U941" s="86"/>
      <c r="V941" s="84"/>
    </row>
    <row r="942" spans="3:22" ht="16.5" customHeight="1" x14ac:dyDescent="0.25">
      <c r="C942" s="10"/>
      <c r="D942" s="11"/>
      <c r="E942" s="10"/>
      <c r="F942" s="80"/>
      <c r="G942" s="81"/>
      <c r="H942" s="82"/>
      <c r="I942" s="83"/>
      <c r="J942" s="83"/>
      <c r="K942" s="80"/>
      <c r="L942" s="80"/>
      <c r="M942" s="80"/>
      <c r="N942" s="80"/>
      <c r="O942" s="80"/>
      <c r="P942" s="80"/>
      <c r="Q942" s="80"/>
      <c r="R942" s="84"/>
      <c r="S942" s="84"/>
      <c r="T942" s="85"/>
      <c r="U942" s="86"/>
      <c r="V942" s="84"/>
    </row>
    <row r="943" spans="3:22" ht="16.5" customHeight="1" x14ac:dyDescent="0.25">
      <c r="C943" s="10"/>
      <c r="D943" s="11"/>
      <c r="E943" s="10"/>
      <c r="F943" s="80"/>
      <c r="G943" s="81"/>
      <c r="H943" s="82"/>
      <c r="I943" s="83"/>
      <c r="J943" s="83"/>
      <c r="K943" s="80"/>
      <c r="L943" s="80"/>
      <c r="M943" s="80"/>
      <c r="N943" s="80"/>
      <c r="O943" s="80"/>
      <c r="P943" s="80"/>
      <c r="Q943" s="80"/>
      <c r="R943" s="84"/>
      <c r="S943" s="84"/>
      <c r="T943" s="85"/>
      <c r="U943" s="86"/>
      <c r="V943" s="84"/>
    </row>
    <row r="944" spans="3:22" ht="16.5" customHeight="1" x14ac:dyDescent="0.25">
      <c r="C944" s="10"/>
      <c r="D944" s="11"/>
      <c r="E944" s="10"/>
      <c r="F944" s="80"/>
      <c r="G944" s="81"/>
      <c r="H944" s="82"/>
      <c r="I944" s="83"/>
      <c r="J944" s="83"/>
      <c r="K944" s="80"/>
      <c r="L944" s="80"/>
      <c r="M944" s="80"/>
      <c r="N944" s="80"/>
      <c r="O944" s="80"/>
      <c r="P944" s="80"/>
      <c r="Q944" s="80"/>
      <c r="R944" s="84"/>
      <c r="S944" s="84"/>
      <c r="T944" s="85"/>
      <c r="U944" s="86"/>
      <c r="V944" s="84"/>
    </row>
    <row r="945" spans="3:22" ht="16.5" customHeight="1" x14ac:dyDescent="0.25">
      <c r="C945" s="10"/>
      <c r="D945" s="11"/>
      <c r="E945" s="10"/>
      <c r="F945" s="80"/>
      <c r="G945" s="81"/>
      <c r="H945" s="82"/>
      <c r="I945" s="83"/>
      <c r="J945" s="83"/>
      <c r="K945" s="80"/>
      <c r="L945" s="80"/>
      <c r="M945" s="80"/>
      <c r="N945" s="80"/>
      <c r="O945" s="80"/>
      <c r="P945" s="80"/>
      <c r="Q945" s="80"/>
      <c r="R945" s="84"/>
      <c r="S945" s="84"/>
      <c r="T945" s="85"/>
      <c r="U945" s="86"/>
      <c r="V945" s="84"/>
    </row>
    <row r="946" spans="3:22" ht="16.5" customHeight="1" x14ac:dyDescent="0.25">
      <c r="C946" s="10"/>
      <c r="D946" s="11"/>
      <c r="E946" s="10"/>
      <c r="F946" s="80"/>
      <c r="G946" s="81"/>
      <c r="H946" s="82"/>
      <c r="I946" s="83"/>
      <c r="J946" s="83"/>
      <c r="K946" s="80"/>
      <c r="L946" s="80"/>
      <c r="M946" s="80"/>
      <c r="N946" s="80"/>
      <c r="O946" s="80"/>
      <c r="P946" s="80"/>
      <c r="Q946" s="80"/>
      <c r="R946" s="84"/>
      <c r="S946" s="84"/>
      <c r="T946" s="85"/>
      <c r="U946" s="86"/>
      <c r="V946" s="84"/>
    </row>
    <row r="947" spans="3:22" ht="16.5" customHeight="1" x14ac:dyDescent="0.25">
      <c r="C947" s="10"/>
      <c r="D947" s="11"/>
      <c r="E947" s="10"/>
      <c r="F947" s="80"/>
      <c r="G947" s="81"/>
      <c r="H947" s="82"/>
      <c r="I947" s="83"/>
      <c r="J947" s="83"/>
      <c r="K947" s="80"/>
      <c r="L947" s="80"/>
      <c r="M947" s="80"/>
      <c r="N947" s="80"/>
      <c r="O947" s="80"/>
      <c r="P947" s="80"/>
      <c r="Q947" s="80"/>
      <c r="R947" s="84"/>
      <c r="S947" s="84"/>
      <c r="T947" s="85"/>
      <c r="U947" s="86"/>
      <c r="V947" s="84"/>
    </row>
    <row r="948" spans="3:22" ht="16.5" customHeight="1" x14ac:dyDescent="0.25">
      <c r="C948" s="10"/>
      <c r="D948" s="11"/>
      <c r="E948" s="10"/>
      <c r="F948" s="80"/>
      <c r="G948" s="81"/>
      <c r="H948" s="82"/>
      <c r="I948" s="83"/>
      <c r="J948" s="83"/>
      <c r="K948" s="80"/>
      <c r="L948" s="80"/>
      <c r="M948" s="80"/>
      <c r="N948" s="80"/>
      <c r="O948" s="80"/>
      <c r="P948" s="80"/>
      <c r="Q948" s="80"/>
      <c r="R948" s="84"/>
      <c r="S948" s="84"/>
      <c r="T948" s="85"/>
      <c r="U948" s="86"/>
      <c r="V948" s="84"/>
    </row>
    <row r="949" spans="3:22" ht="16.5" customHeight="1" x14ac:dyDescent="0.25">
      <c r="C949" s="10"/>
      <c r="D949" s="11"/>
      <c r="E949" s="10"/>
      <c r="F949" s="80"/>
      <c r="G949" s="81"/>
      <c r="H949" s="82"/>
      <c r="I949" s="83"/>
      <c r="J949" s="83"/>
      <c r="K949" s="80"/>
      <c r="L949" s="80"/>
      <c r="M949" s="80"/>
      <c r="N949" s="80"/>
      <c r="O949" s="80"/>
      <c r="P949" s="80"/>
      <c r="Q949" s="80"/>
      <c r="R949" s="84"/>
      <c r="S949" s="84"/>
      <c r="T949" s="85"/>
      <c r="U949" s="86"/>
      <c r="V949" s="84"/>
    </row>
    <row r="950" spans="3:22" ht="16.5" customHeight="1" x14ac:dyDescent="0.25">
      <c r="C950" s="10"/>
      <c r="D950" s="11"/>
      <c r="E950" s="10"/>
      <c r="F950" s="80"/>
      <c r="G950" s="81"/>
      <c r="H950" s="82"/>
      <c r="I950" s="83"/>
      <c r="J950" s="83"/>
      <c r="K950" s="80"/>
      <c r="L950" s="80"/>
      <c r="M950" s="80"/>
      <c r="N950" s="80"/>
      <c r="O950" s="80"/>
      <c r="P950" s="80"/>
      <c r="Q950" s="80"/>
      <c r="R950" s="84"/>
      <c r="S950" s="84"/>
      <c r="T950" s="85"/>
      <c r="U950" s="86"/>
      <c r="V950" s="84"/>
    </row>
    <row r="951" spans="3:22" ht="16.5" customHeight="1" x14ac:dyDescent="0.25">
      <c r="C951" s="10"/>
      <c r="D951" s="11"/>
      <c r="E951" s="10"/>
      <c r="F951" s="80"/>
      <c r="G951" s="81"/>
      <c r="H951" s="82"/>
      <c r="I951" s="83"/>
      <c r="J951" s="83"/>
      <c r="K951" s="80"/>
      <c r="L951" s="80"/>
      <c r="M951" s="80"/>
      <c r="N951" s="80"/>
      <c r="O951" s="80"/>
      <c r="P951" s="80"/>
      <c r="Q951" s="80"/>
      <c r="R951" s="84"/>
      <c r="S951" s="84"/>
      <c r="T951" s="85"/>
      <c r="U951" s="86"/>
      <c r="V951" s="84"/>
    </row>
    <row r="952" spans="3:22" ht="16.5" customHeight="1" x14ac:dyDescent="0.25">
      <c r="C952" s="10"/>
      <c r="D952" s="11"/>
      <c r="E952" s="10"/>
      <c r="F952" s="80"/>
      <c r="G952" s="81"/>
      <c r="H952" s="82"/>
      <c r="I952" s="83"/>
      <c r="J952" s="83"/>
      <c r="K952" s="80"/>
      <c r="L952" s="80"/>
      <c r="M952" s="80"/>
      <c r="N952" s="80"/>
      <c r="O952" s="80"/>
      <c r="P952" s="80"/>
      <c r="Q952" s="80"/>
      <c r="R952" s="84"/>
      <c r="S952" s="84"/>
      <c r="T952" s="85"/>
      <c r="U952" s="86"/>
      <c r="V952" s="84"/>
    </row>
    <row r="953" spans="3:22" ht="16.5" customHeight="1" x14ac:dyDescent="0.25">
      <c r="C953" s="10"/>
      <c r="D953" s="11"/>
      <c r="E953" s="10"/>
      <c r="F953" s="80"/>
      <c r="G953" s="81"/>
      <c r="H953" s="82"/>
      <c r="I953" s="83"/>
      <c r="J953" s="83"/>
      <c r="K953" s="80"/>
      <c r="L953" s="80"/>
      <c r="M953" s="80"/>
      <c r="N953" s="80"/>
      <c r="O953" s="80"/>
      <c r="P953" s="80"/>
      <c r="Q953" s="80"/>
      <c r="R953" s="84"/>
      <c r="S953" s="84"/>
      <c r="T953" s="85"/>
      <c r="U953" s="86"/>
      <c r="V953" s="84"/>
    </row>
    <row r="954" spans="3:22" ht="16.5" customHeight="1" x14ac:dyDescent="0.25">
      <c r="C954" s="10"/>
      <c r="D954" s="11"/>
      <c r="E954" s="10"/>
      <c r="F954" s="80"/>
      <c r="G954" s="81"/>
      <c r="H954" s="82"/>
      <c r="I954" s="83"/>
      <c r="J954" s="83"/>
      <c r="K954" s="80"/>
      <c r="L954" s="80"/>
      <c r="M954" s="80"/>
      <c r="N954" s="80"/>
      <c r="O954" s="80"/>
      <c r="P954" s="80"/>
      <c r="Q954" s="80"/>
      <c r="R954" s="84"/>
      <c r="S954" s="84"/>
      <c r="T954" s="85"/>
      <c r="U954" s="86"/>
      <c r="V954" s="84"/>
    </row>
    <row r="955" spans="3:22" ht="16.5" customHeight="1" x14ac:dyDescent="0.25">
      <c r="C955" s="10"/>
      <c r="D955" s="11"/>
      <c r="E955" s="10"/>
      <c r="F955" s="80"/>
      <c r="G955" s="81"/>
      <c r="H955" s="82"/>
      <c r="I955" s="83"/>
      <c r="J955" s="83"/>
      <c r="K955" s="80"/>
      <c r="L955" s="80"/>
      <c r="M955" s="80"/>
      <c r="N955" s="80"/>
      <c r="O955" s="80"/>
      <c r="P955" s="80"/>
      <c r="Q955" s="80"/>
      <c r="R955" s="84"/>
      <c r="S955" s="84"/>
      <c r="T955" s="85"/>
      <c r="U955" s="86"/>
      <c r="V955" s="84"/>
    </row>
    <row r="956" spans="3:22" ht="16.5" customHeight="1" x14ac:dyDescent="0.25">
      <c r="C956" s="10"/>
      <c r="D956" s="11"/>
      <c r="E956" s="10"/>
      <c r="F956" s="80"/>
      <c r="G956" s="81"/>
      <c r="H956" s="82"/>
      <c r="I956" s="83"/>
      <c r="J956" s="83"/>
      <c r="K956" s="80"/>
      <c r="L956" s="80"/>
      <c r="M956" s="80"/>
      <c r="N956" s="80"/>
      <c r="O956" s="80"/>
      <c r="P956" s="80"/>
      <c r="Q956" s="80"/>
      <c r="R956" s="84"/>
      <c r="S956" s="84"/>
      <c r="T956" s="85"/>
      <c r="U956" s="86"/>
      <c r="V956" s="84"/>
    </row>
    <row r="957" spans="3:22" ht="16.5" customHeight="1" x14ac:dyDescent="0.25">
      <c r="C957" s="10"/>
      <c r="D957" s="11"/>
      <c r="E957" s="10"/>
      <c r="F957" s="80"/>
      <c r="G957" s="81"/>
      <c r="H957" s="82"/>
      <c r="I957" s="83"/>
      <c r="J957" s="83"/>
      <c r="K957" s="80"/>
      <c r="L957" s="80"/>
      <c r="M957" s="80"/>
      <c r="N957" s="80"/>
      <c r="O957" s="80"/>
      <c r="P957" s="80"/>
      <c r="Q957" s="80"/>
      <c r="R957" s="84"/>
      <c r="S957" s="84"/>
      <c r="T957" s="85"/>
      <c r="U957" s="86"/>
      <c r="V957" s="84"/>
    </row>
    <row r="958" spans="3:22" ht="16.5" customHeight="1" x14ac:dyDescent="0.25">
      <c r="C958" s="10"/>
      <c r="D958" s="11"/>
      <c r="E958" s="10"/>
      <c r="F958" s="80"/>
      <c r="G958" s="81"/>
      <c r="H958" s="82"/>
      <c r="I958" s="83"/>
      <c r="J958" s="83"/>
      <c r="K958" s="80"/>
      <c r="L958" s="80"/>
      <c r="M958" s="80"/>
      <c r="N958" s="80"/>
      <c r="O958" s="80"/>
      <c r="P958" s="80"/>
      <c r="Q958" s="80"/>
      <c r="R958" s="84"/>
      <c r="S958" s="84"/>
      <c r="T958" s="85"/>
      <c r="U958" s="86"/>
      <c r="V958" s="84"/>
    </row>
    <row r="959" spans="3:22" ht="16.5" customHeight="1" x14ac:dyDescent="0.25">
      <c r="C959" s="10"/>
      <c r="D959" s="11"/>
      <c r="E959" s="10"/>
      <c r="F959" s="80"/>
      <c r="G959" s="81"/>
      <c r="H959" s="82"/>
      <c r="I959" s="83"/>
      <c r="J959" s="83"/>
      <c r="K959" s="80"/>
      <c r="L959" s="80"/>
      <c r="M959" s="80"/>
      <c r="N959" s="80"/>
      <c r="O959" s="80"/>
      <c r="P959" s="80"/>
      <c r="Q959" s="80"/>
      <c r="R959" s="84"/>
      <c r="S959" s="84"/>
      <c r="T959" s="85"/>
      <c r="U959" s="86"/>
      <c r="V959" s="84"/>
    </row>
    <row r="960" spans="3:22" ht="16.5" customHeight="1" x14ac:dyDescent="0.25">
      <c r="C960" s="10"/>
      <c r="D960" s="11"/>
      <c r="E960" s="10"/>
      <c r="F960" s="80"/>
      <c r="G960" s="81"/>
      <c r="H960" s="82"/>
      <c r="I960" s="83"/>
      <c r="J960" s="83"/>
      <c r="K960" s="80"/>
      <c r="L960" s="80"/>
      <c r="M960" s="80"/>
      <c r="N960" s="80"/>
      <c r="O960" s="80"/>
      <c r="P960" s="80"/>
      <c r="Q960" s="80"/>
      <c r="R960" s="84"/>
      <c r="S960" s="84"/>
      <c r="T960" s="84"/>
      <c r="U960" s="86"/>
      <c r="V960" s="84"/>
    </row>
    <row r="961" spans="3:22" ht="16.5" customHeight="1" x14ac:dyDescent="0.25">
      <c r="C961" s="10"/>
      <c r="D961" s="11"/>
      <c r="E961" s="10"/>
      <c r="F961" s="80"/>
      <c r="G961" s="81"/>
      <c r="H961" s="82"/>
      <c r="I961" s="83"/>
      <c r="J961" s="83"/>
      <c r="K961" s="80"/>
      <c r="L961" s="80"/>
      <c r="M961" s="80"/>
      <c r="N961" s="80"/>
      <c r="O961" s="80"/>
      <c r="P961" s="80"/>
      <c r="Q961" s="80"/>
      <c r="R961" s="84"/>
      <c r="S961" s="84"/>
      <c r="T961" s="84"/>
      <c r="U961" s="86"/>
      <c r="V961" s="84"/>
    </row>
    <row r="962" spans="3:22" ht="16.5" customHeight="1" x14ac:dyDescent="0.25">
      <c r="C962" s="10"/>
      <c r="D962" s="11"/>
      <c r="E962" s="10"/>
      <c r="F962" s="80"/>
      <c r="G962" s="81"/>
      <c r="H962" s="82"/>
      <c r="I962" s="83"/>
      <c r="J962" s="83"/>
      <c r="K962" s="80"/>
      <c r="L962" s="80"/>
      <c r="M962" s="80"/>
      <c r="N962" s="80"/>
      <c r="O962" s="80"/>
      <c r="P962" s="80"/>
      <c r="Q962" s="80"/>
      <c r="R962" s="84"/>
      <c r="S962" s="84"/>
      <c r="T962" s="84"/>
      <c r="U962" s="86"/>
      <c r="V962" s="84"/>
    </row>
    <row r="963" spans="3:22" ht="16.5" customHeight="1" x14ac:dyDescent="0.25">
      <c r="C963" s="10"/>
      <c r="D963" s="11"/>
      <c r="E963" s="10"/>
      <c r="F963" s="80"/>
      <c r="G963" s="81"/>
      <c r="H963" s="82"/>
      <c r="I963" s="83"/>
      <c r="J963" s="83"/>
      <c r="K963" s="80"/>
      <c r="L963" s="80"/>
      <c r="M963" s="80"/>
      <c r="N963" s="80"/>
      <c r="O963" s="80"/>
      <c r="P963" s="80"/>
      <c r="Q963" s="80"/>
      <c r="R963" s="84"/>
      <c r="S963" s="84"/>
      <c r="T963" s="84"/>
      <c r="U963" s="86"/>
      <c r="V963" s="84"/>
    </row>
    <row r="964" spans="3:22" ht="16.5" customHeight="1" x14ac:dyDescent="0.25">
      <c r="C964" s="10"/>
      <c r="D964" s="11"/>
      <c r="E964" s="10"/>
      <c r="F964" s="80"/>
      <c r="G964" s="81"/>
      <c r="H964" s="82"/>
      <c r="I964" s="83"/>
      <c r="J964" s="83"/>
      <c r="K964" s="80"/>
      <c r="L964" s="80"/>
      <c r="M964" s="80"/>
      <c r="N964" s="80"/>
      <c r="O964" s="80"/>
      <c r="P964" s="80"/>
      <c r="Q964" s="80"/>
      <c r="R964" s="84"/>
      <c r="S964" s="84"/>
      <c r="T964" s="84"/>
      <c r="U964" s="86"/>
      <c r="V964" s="84"/>
    </row>
    <row r="965" spans="3:22" ht="16.5" customHeight="1" x14ac:dyDescent="0.25">
      <c r="C965" s="10"/>
      <c r="D965" s="11"/>
      <c r="E965" s="10"/>
      <c r="F965" s="80"/>
      <c r="G965" s="81"/>
      <c r="H965" s="82"/>
      <c r="I965" s="83"/>
      <c r="J965" s="83"/>
      <c r="K965" s="80"/>
      <c r="L965" s="80"/>
      <c r="M965" s="80"/>
      <c r="N965" s="80"/>
      <c r="O965" s="80"/>
      <c r="P965" s="80"/>
      <c r="Q965" s="80"/>
      <c r="R965" s="84"/>
      <c r="S965" s="84"/>
      <c r="T965" s="84"/>
      <c r="U965" s="86"/>
      <c r="V965" s="84"/>
    </row>
    <row r="966" spans="3:22" ht="16.5" customHeight="1" x14ac:dyDescent="0.25">
      <c r="C966" s="10"/>
      <c r="D966" s="11"/>
      <c r="E966" s="10"/>
      <c r="F966" s="80"/>
      <c r="G966" s="81"/>
      <c r="H966" s="82"/>
      <c r="I966" s="83"/>
      <c r="J966" s="83"/>
      <c r="K966" s="80"/>
      <c r="L966" s="80"/>
      <c r="M966" s="80"/>
      <c r="N966" s="80"/>
      <c r="O966" s="80"/>
      <c r="P966" s="80"/>
      <c r="Q966" s="80"/>
      <c r="R966" s="84"/>
      <c r="S966" s="84"/>
      <c r="T966" s="84"/>
      <c r="U966" s="86"/>
      <c r="V966" s="84"/>
    </row>
    <row r="967" spans="3:22" ht="16.5" customHeight="1" x14ac:dyDescent="0.25">
      <c r="C967" s="10"/>
      <c r="D967" s="11"/>
      <c r="E967" s="10"/>
      <c r="F967" s="80"/>
      <c r="G967" s="81"/>
      <c r="H967" s="82"/>
      <c r="I967" s="83"/>
      <c r="J967" s="83"/>
      <c r="K967" s="80"/>
      <c r="L967" s="80"/>
      <c r="M967" s="80"/>
      <c r="N967" s="80"/>
      <c r="O967" s="80"/>
      <c r="P967" s="80"/>
      <c r="Q967" s="80"/>
      <c r="R967" s="84"/>
      <c r="S967" s="84"/>
      <c r="T967" s="84"/>
      <c r="U967" s="86"/>
      <c r="V967" s="84"/>
    </row>
    <row r="968" spans="3:22" ht="16.5" customHeight="1" x14ac:dyDescent="0.25">
      <c r="C968" s="10"/>
      <c r="D968" s="11"/>
      <c r="E968" s="10"/>
      <c r="F968" s="80"/>
      <c r="G968" s="81"/>
      <c r="H968" s="82"/>
      <c r="I968" s="83"/>
      <c r="J968" s="83"/>
      <c r="K968" s="80"/>
      <c r="L968" s="80"/>
      <c r="M968" s="80"/>
      <c r="N968" s="80"/>
      <c r="O968" s="80"/>
      <c r="P968" s="80"/>
      <c r="Q968" s="80"/>
      <c r="R968" s="84"/>
      <c r="S968" s="84"/>
      <c r="T968" s="84"/>
      <c r="U968" s="86"/>
      <c r="V968" s="84"/>
    </row>
    <row r="969" spans="3:22" ht="16.5" customHeight="1" x14ac:dyDescent="0.25">
      <c r="C969" s="10"/>
      <c r="D969" s="11"/>
      <c r="E969" s="10"/>
      <c r="F969" s="80"/>
      <c r="G969" s="81"/>
      <c r="H969" s="82"/>
      <c r="I969" s="83"/>
      <c r="J969" s="83"/>
      <c r="K969" s="80"/>
      <c r="L969" s="80"/>
      <c r="M969" s="80"/>
      <c r="N969" s="80"/>
      <c r="O969" s="80"/>
      <c r="P969" s="80"/>
      <c r="Q969" s="80"/>
      <c r="R969" s="84"/>
      <c r="S969" s="84"/>
      <c r="T969" s="84"/>
      <c r="U969" s="86"/>
      <c r="V969" s="84"/>
    </row>
    <row r="970" spans="3:22" ht="16.5" customHeight="1" x14ac:dyDescent="0.25">
      <c r="C970" s="10"/>
      <c r="D970" s="11"/>
      <c r="E970" s="10"/>
      <c r="F970" s="80"/>
      <c r="G970" s="81"/>
      <c r="H970" s="82"/>
      <c r="I970" s="83"/>
      <c r="J970" s="83"/>
      <c r="K970" s="80"/>
      <c r="L970" s="80"/>
      <c r="M970" s="80"/>
      <c r="N970" s="80"/>
      <c r="O970" s="80"/>
      <c r="P970" s="80"/>
      <c r="Q970" s="80"/>
      <c r="R970" s="84"/>
      <c r="S970" s="84"/>
      <c r="T970" s="84"/>
      <c r="U970" s="86"/>
      <c r="V970" s="84"/>
    </row>
    <row r="971" spans="3:22" ht="16.5" customHeight="1" x14ac:dyDescent="0.25">
      <c r="C971" s="10"/>
      <c r="D971" s="11"/>
      <c r="E971" s="10"/>
      <c r="F971" s="80"/>
      <c r="G971" s="81"/>
      <c r="H971" s="82"/>
      <c r="I971" s="83"/>
      <c r="J971" s="83"/>
      <c r="K971" s="80"/>
      <c r="L971" s="80"/>
      <c r="M971" s="80"/>
      <c r="N971" s="80"/>
      <c r="O971" s="80"/>
      <c r="P971" s="80"/>
      <c r="Q971" s="80"/>
      <c r="R971" s="84"/>
      <c r="S971" s="84"/>
      <c r="T971" s="84"/>
      <c r="U971" s="86"/>
      <c r="V971" s="84"/>
    </row>
    <row r="972" spans="3:22" ht="16.5" customHeight="1" x14ac:dyDescent="0.25">
      <c r="C972" s="10"/>
      <c r="D972" s="11"/>
      <c r="E972" s="10"/>
      <c r="F972" s="80"/>
      <c r="G972" s="81"/>
      <c r="H972" s="82"/>
      <c r="I972" s="83"/>
      <c r="J972" s="83"/>
      <c r="K972" s="80"/>
      <c r="L972" s="80"/>
      <c r="M972" s="80"/>
      <c r="N972" s="80"/>
      <c r="O972" s="80"/>
      <c r="P972" s="80"/>
      <c r="Q972" s="80"/>
      <c r="R972" s="84"/>
      <c r="S972" s="84"/>
      <c r="T972" s="84"/>
      <c r="U972" s="86"/>
      <c r="V972" s="84"/>
    </row>
    <row r="973" spans="3:22" ht="16.5" customHeight="1" x14ac:dyDescent="0.25">
      <c r="C973" s="10"/>
      <c r="D973" s="11"/>
      <c r="E973" s="10"/>
      <c r="F973" s="80"/>
      <c r="G973" s="81"/>
      <c r="H973" s="82"/>
      <c r="I973" s="83"/>
      <c r="J973" s="83"/>
      <c r="K973" s="80"/>
      <c r="L973" s="80"/>
      <c r="M973" s="80"/>
      <c r="N973" s="80"/>
      <c r="O973" s="80"/>
      <c r="P973" s="80"/>
      <c r="Q973" s="80"/>
      <c r="R973" s="84"/>
      <c r="S973" s="84"/>
      <c r="T973" s="84"/>
      <c r="U973" s="86"/>
      <c r="V973" s="84"/>
    </row>
    <row r="974" spans="3:22" ht="16.5" customHeight="1" x14ac:dyDescent="0.25">
      <c r="C974" s="10"/>
      <c r="D974" s="11"/>
      <c r="E974" s="10"/>
      <c r="F974" s="80"/>
      <c r="G974" s="81"/>
      <c r="H974" s="82"/>
      <c r="I974" s="83"/>
      <c r="J974" s="83"/>
      <c r="K974" s="80"/>
      <c r="L974" s="80"/>
      <c r="M974" s="80"/>
      <c r="N974" s="80"/>
      <c r="O974" s="80"/>
      <c r="P974" s="80"/>
      <c r="Q974" s="80"/>
      <c r="R974" s="84"/>
      <c r="S974" s="84"/>
      <c r="T974" s="84"/>
      <c r="U974" s="86"/>
      <c r="V974" s="84"/>
    </row>
    <row r="975" spans="3:22" ht="16.5" customHeight="1" x14ac:dyDescent="0.25">
      <c r="C975" s="10"/>
      <c r="D975" s="11"/>
      <c r="E975" s="10"/>
      <c r="F975" s="80"/>
      <c r="G975" s="81"/>
      <c r="H975" s="82"/>
      <c r="I975" s="83"/>
      <c r="J975" s="83"/>
      <c r="K975" s="80"/>
      <c r="L975" s="80"/>
      <c r="M975" s="80"/>
      <c r="N975" s="80"/>
      <c r="O975" s="80"/>
      <c r="P975" s="80"/>
      <c r="Q975" s="80"/>
      <c r="R975" s="84"/>
      <c r="S975" s="84"/>
      <c r="T975" s="84"/>
      <c r="U975" s="86"/>
      <c r="V975" s="84"/>
    </row>
    <row r="976" spans="3:22" ht="16.5" customHeight="1" x14ac:dyDescent="0.25">
      <c r="C976" s="10"/>
      <c r="D976" s="11"/>
      <c r="E976" s="10"/>
      <c r="F976" s="80"/>
      <c r="G976" s="81"/>
      <c r="H976" s="82"/>
      <c r="I976" s="83"/>
      <c r="J976" s="83"/>
      <c r="K976" s="80"/>
      <c r="L976" s="80"/>
      <c r="M976" s="80"/>
      <c r="N976" s="80"/>
      <c r="O976" s="80"/>
      <c r="P976" s="80"/>
      <c r="Q976" s="80"/>
      <c r="R976" s="84"/>
      <c r="S976" s="84"/>
      <c r="T976" s="84"/>
      <c r="U976" s="86"/>
      <c r="V976" s="84"/>
    </row>
    <row r="977" spans="3:22" ht="16.5" customHeight="1" x14ac:dyDescent="0.25">
      <c r="C977" s="10"/>
      <c r="D977" s="11"/>
      <c r="E977" s="10"/>
      <c r="F977" s="80"/>
      <c r="G977" s="81"/>
      <c r="H977" s="82"/>
      <c r="I977" s="83"/>
      <c r="J977" s="83"/>
      <c r="K977" s="80"/>
      <c r="L977" s="80"/>
      <c r="M977" s="80"/>
      <c r="N977" s="80"/>
      <c r="O977" s="80"/>
      <c r="P977" s="80"/>
      <c r="Q977" s="80"/>
      <c r="R977" s="84"/>
      <c r="S977" s="84"/>
      <c r="T977" s="84"/>
      <c r="U977" s="86"/>
      <c r="V977" s="84"/>
    </row>
    <row r="978" spans="3:22" ht="16.5" customHeight="1" x14ac:dyDescent="0.25">
      <c r="C978" s="10"/>
      <c r="D978" s="11"/>
      <c r="E978" s="10"/>
      <c r="F978" s="80"/>
      <c r="G978" s="81"/>
      <c r="H978" s="82"/>
      <c r="I978" s="83"/>
      <c r="J978" s="83"/>
      <c r="K978" s="80"/>
      <c r="L978" s="80"/>
      <c r="M978" s="80"/>
      <c r="N978" s="80"/>
      <c r="O978" s="80"/>
      <c r="P978" s="80"/>
      <c r="Q978" s="80"/>
      <c r="R978" s="84"/>
      <c r="S978" s="84"/>
      <c r="T978" s="84"/>
      <c r="U978" s="86"/>
      <c r="V978" s="84"/>
    </row>
    <row r="979" spans="3:22" ht="16.5" customHeight="1" x14ac:dyDescent="0.25">
      <c r="C979" s="10"/>
      <c r="D979" s="11"/>
      <c r="E979" s="10"/>
      <c r="F979" s="80"/>
      <c r="G979" s="81"/>
      <c r="H979" s="82"/>
      <c r="I979" s="83"/>
      <c r="J979" s="83"/>
      <c r="K979" s="80"/>
      <c r="L979" s="80"/>
      <c r="M979" s="80"/>
      <c r="N979" s="80"/>
      <c r="O979" s="80"/>
      <c r="P979" s="80"/>
      <c r="Q979" s="80"/>
      <c r="R979" s="84"/>
      <c r="S979" s="84"/>
      <c r="T979" s="84"/>
      <c r="U979" s="86"/>
      <c r="V979" s="84"/>
    </row>
    <row r="980" spans="3:22" ht="16.5" customHeight="1" x14ac:dyDescent="0.25">
      <c r="C980" s="10"/>
      <c r="D980" s="11"/>
      <c r="E980" s="10"/>
      <c r="F980" s="80"/>
      <c r="G980" s="81"/>
      <c r="H980" s="82"/>
      <c r="I980" s="83"/>
      <c r="J980" s="83"/>
      <c r="K980" s="80"/>
      <c r="L980" s="80"/>
      <c r="M980" s="80"/>
      <c r="N980" s="80"/>
      <c r="O980" s="80"/>
      <c r="P980" s="80"/>
      <c r="Q980" s="80"/>
      <c r="R980" s="84"/>
      <c r="S980" s="84"/>
      <c r="T980" s="84"/>
      <c r="U980" s="86"/>
      <c r="V980" s="84"/>
    </row>
    <row r="981" spans="3:22" ht="16.5" customHeight="1" x14ac:dyDescent="0.25">
      <c r="C981" s="10"/>
      <c r="D981" s="11"/>
      <c r="E981" s="10"/>
      <c r="F981" s="80"/>
      <c r="G981" s="81"/>
      <c r="H981" s="82"/>
      <c r="I981" s="83"/>
      <c r="J981" s="83"/>
      <c r="K981" s="80"/>
      <c r="L981" s="80"/>
      <c r="M981" s="80"/>
      <c r="N981" s="80"/>
      <c r="O981" s="80"/>
      <c r="P981" s="80"/>
      <c r="Q981" s="80"/>
      <c r="R981" s="84"/>
      <c r="S981" s="84"/>
      <c r="T981" s="84"/>
      <c r="U981" s="86"/>
      <c r="V981" s="84"/>
    </row>
    <row r="982" spans="3:22" ht="16.5" customHeight="1" x14ac:dyDescent="0.25">
      <c r="C982" s="10"/>
      <c r="D982" s="11"/>
      <c r="E982" s="10"/>
      <c r="F982" s="80"/>
      <c r="G982" s="81"/>
      <c r="H982" s="82"/>
      <c r="I982" s="83"/>
      <c r="J982" s="83"/>
      <c r="K982" s="80"/>
      <c r="L982" s="80"/>
      <c r="M982" s="80"/>
      <c r="N982" s="80"/>
      <c r="O982" s="80"/>
      <c r="P982" s="80"/>
      <c r="Q982" s="80"/>
      <c r="R982" s="84"/>
      <c r="S982" s="84"/>
      <c r="T982" s="84"/>
      <c r="U982" s="86"/>
      <c r="V982" s="84"/>
    </row>
    <row r="983" spans="3:22" ht="16.5" customHeight="1" x14ac:dyDescent="0.25">
      <c r="C983" s="10"/>
      <c r="D983" s="11"/>
      <c r="E983" s="10"/>
      <c r="F983" s="80"/>
      <c r="G983" s="81"/>
      <c r="H983" s="82"/>
      <c r="I983" s="83"/>
      <c r="J983" s="83"/>
      <c r="K983" s="80"/>
      <c r="L983" s="80"/>
      <c r="M983" s="80"/>
      <c r="N983" s="80"/>
      <c r="O983" s="80"/>
      <c r="P983" s="80"/>
      <c r="Q983" s="80"/>
      <c r="R983" s="84"/>
      <c r="S983" s="84"/>
      <c r="T983" s="84"/>
      <c r="U983" s="86"/>
      <c r="V983" s="84"/>
    </row>
    <row r="984" spans="3:22" ht="16.5" customHeight="1" x14ac:dyDescent="0.25">
      <c r="C984" s="10"/>
      <c r="D984" s="11"/>
      <c r="E984" s="10"/>
      <c r="F984" s="80"/>
      <c r="G984" s="81"/>
      <c r="H984" s="82"/>
      <c r="I984" s="83"/>
      <c r="J984" s="83"/>
      <c r="K984" s="80"/>
      <c r="L984" s="80"/>
      <c r="M984" s="80"/>
      <c r="N984" s="80"/>
      <c r="O984" s="80"/>
      <c r="P984" s="80"/>
      <c r="Q984" s="80"/>
      <c r="R984" s="84"/>
      <c r="S984" s="84"/>
      <c r="T984" s="84"/>
      <c r="U984" s="86"/>
      <c r="V984" s="84"/>
    </row>
    <row r="985" spans="3:22" ht="16.5" customHeight="1" x14ac:dyDescent="0.25">
      <c r="C985" s="10"/>
      <c r="D985" s="11"/>
      <c r="E985" s="10"/>
      <c r="F985" s="80"/>
      <c r="G985" s="81"/>
      <c r="H985" s="82"/>
      <c r="I985" s="83"/>
      <c r="J985" s="83"/>
      <c r="K985" s="80"/>
      <c r="L985" s="80"/>
      <c r="M985" s="80"/>
      <c r="N985" s="80"/>
      <c r="O985" s="80"/>
      <c r="P985" s="80"/>
      <c r="Q985" s="80"/>
      <c r="R985" s="84"/>
      <c r="S985" s="84"/>
      <c r="T985" s="84"/>
      <c r="U985" s="86"/>
      <c r="V985" s="84"/>
    </row>
    <row r="986" spans="3:22" ht="16.5" customHeight="1" x14ac:dyDescent="0.25">
      <c r="C986" s="10"/>
      <c r="D986" s="11"/>
      <c r="E986" s="10"/>
      <c r="F986" s="80"/>
      <c r="G986" s="81"/>
      <c r="H986" s="82"/>
      <c r="I986" s="83"/>
      <c r="J986" s="83"/>
      <c r="K986" s="80"/>
      <c r="L986" s="80"/>
      <c r="M986" s="80"/>
      <c r="N986" s="80"/>
      <c r="O986" s="80"/>
      <c r="P986" s="80"/>
      <c r="Q986" s="80"/>
      <c r="R986" s="84"/>
      <c r="S986" s="84"/>
      <c r="T986" s="84"/>
      <c r="U986" s="86"/>
      <c r="V986" s="84"/>
    </row>
    <row r="987" spans="3:22" ht="16.5" customHeight="1" x14ac:dyDescent="0.25">
      <c r="C987" s="10"/>
      <c r="D987" s="11"/>
      <c r="E987" s="10"/>
      <c r="F987" s="80"/>
      <c r="G987" s="81"/>
      <c r="H987" s="82"/>
      <c r="I987" s="83"/>
      <c r="J987" s="83"/>
      <c r="K987" s="80"/>
      <c r="L987" s="80"/>
      <c r="M987" s="80"/>
      <c r="N987" s="80"/>
      <c r="O987" s="80"/>
      <c r="P987" s="80"/>
      <c r="Q987" s="80"/>
      <c r="R987" s="84"/>
      <c r="S987" s="84"/>
      <c r="T987" s="84"/>
      <c r="U987" s="86"/>
      <c r="V987" s="84"/>
    </row>
    <row r="988" spans="3:22" ht="16.5" customHeight="1" x14ac:dyDescent="0.25">
      <c r="C988" s="10"/>
      <c r="D988" s="11"/>
      <c r="E988" s="10"/>
      <c r="F988" s="80"/>
      <c r="G988" s="81"/>
      <c r="H988" s="82"/>
      <c r="I988" s="83"/>
      <c r="J988" s="83"/>
      <c r="K988" s="80"/>
      <c r="L988" s="80"/>
      <c r="M988" s="80"/>
      <c r="N988" s="80"/>
      <c r="O988" s="80"/>
      <c r="P988" s="80"/>
      <c r="Q988" s="80"/>
      <c r="R988" s="84"/>
      <c r="S988" s="84"/>
      <c r="T988" s="84"/>
      <c r="U988" s="86"/>
      <c r="V988" s="84"/>
    </row>
    <row r="989" spans="3:22" ht="16.5" customHeight="1" x14ac:dyDescent="0.25">
      <c r="C989" s="10"/>
      <c r="D989" s="11"/>
      <c r="E989" s="10"/>
      <c r="F989" s="80"/>
      <c r="G989" s="81"/>
      <c r="H989" s="82"/>
      <c r="I989" s="83"/>
      <c r="J989" s="83"/>
      <c r="K989" s="80"/>
      <c r="L989" s="80"/>
      <c r="M989" s="80"/>
      <c r="N989" s="80"/>
      <c r="O989" s="80"/>
      <c r="P989" s="80"/>
      <c r="Q989" s="80"/>
      <c r="R989" s="84"/>
      <c r="S989" s="84"/>
      <c r="T989" s="84"/>
      <c r="U989" s="86"/>
      <c r="V989" s="84"/>
    </row>
    <row r="990" spans="3:22" ht="16.5" customHeight="1" x14ac:dyDescent="0.25">
      <c r="C990" s="10"/>
      <c r="D990" s="11"/>
      <c r="E990" s="10"/>
      <c r="F990" s="80"/>
      <c r="G990" s="81"/>
      <c r="H990" s="82"/>
      <c r="I990" s="83"/>
      <c r="J990" s="83"/>
      <c r="K990" s="80"/>
      <c r="L990" s="80"/>
      <c r="M990" s="80"/>
      <c r="N990" s="80"/>
      <c r="O990" s="80"/>
      <c r="P990" s="80"/>
      <c r="Q990" s="80"/>
      <c r="R990" s="84"/>
      <c r="S990" s="84"/>
      <c r="T990" s="84"/>
      <c r="U990" s="86"/>
      <c r="V990" s="84"/>
    </row>
    <row r="991" spans="3:22" ht="16.5" customHeight="1" x14ac:dyDescent="0.25">
      <c r="C991" s="10"/>
      <c r="D991" s="11"/>
      <c r="E991" s="10"/>
      <c r="F991" s="80"/>
      <c r="G991" s="81"/>
      <c r="H991" s="82"/>
      <c r="I991" s="83"/>
      <c r="J991" s="83"/>
      <c r="K991" s="80"/>
      <c r="L991" s="80"/>
      <c r="M991" s="80"/>
      <c r="N991" s="80"/>
      <c r="O991" s="80"/>
      <c r="P991" s="80"/>
      <c r="Q991" s="80"/>
      <c r="R991" s="84"/>
      <c r="S991" s="84"/>
      <c r="T991" s="84"/>
      <c r="U991" s="86"/>
      <c r="V991" s="84"/>
    </row>
    <row r="992" spans="3:22" ht="16.5" customHeight="1" x14ac:dyDescent="0.25">
      <c r="C992" s="10"/>
      <c r="D992" s="11"/>
      <c r="E992" s="10"/>
      <c r="F992" s="80"/>
      <c r="G992" s="81"/>
      <c r="H992" s="82"/>
      <c r="I992" s="83"/>
      <c r="J992" s="83"/>
      <c r="K992" s="80"/>
      <c r="L992" s="80"/>
      <c r="M992" s="80"/>
      <c r="N992" s="80"/>
      <c r="O992" s="80"/>
      <c r="P992" s="80"/>
      <c r="Q992" s="80"/>
      <c r="R992" s="84"/>
      <c r="S992" s="84"/>
      <c r="T992" s="84"/>
      <c r="U992" s="86"/>
      <c r="V992" s="84"/>
    </row>
    <row r="993" spans="3:22" ht="16.5" customHeight="1" x14ac:dyDescent="0.25">
      <c r="C993" s="10"/>
      <c r="D993" s="11"/>
      <c r="E993" s="10"/>
      <c r="F993" s="80"/>
      <c r="G993" s="81"/>
      <c r="H993" s="82"/>
      <c r="I993" s="83"/>
      <c r="J993" s="83"/>
      <c r="K993" s="80"/>
      <c r="L993" s="80"/>
      <c r="M993" s="80"/>
      <c r="N993" s="80"/>
      <c r="O993" s="80"/>
      <c r="P993" s="80"/>
      <c r="Q993" s="80"/>
      <c r="R993" s="84"/>
      <c r="S993" s="84"/>
      <c r="T993" s="84"/>
      <c r="U993" s="86"/>
      <c r="V993" s="84"/>
    </row>
    <row r="994" spans="3:22" ht="16.5" customHeight="1" x14ac:dyDescent="0.25">
      <c r="C994" s="10"/>
      <c r="D994" s="11"/>
      <c r="E994" s="10"/>
      <c r="F994" s="80"/>
      <c r="G994" s="81"/>
      <c r="H994" s="82"/>
      <c r="I994" s="83"/>
      <c r="J994" s="83"/>
      <c r="K994" s="80"/>
      <c r="L994" s="80"/>
      <c r="M994" s="80"/>
      <c r="N994" s="80"/>
      <c r="O994" s="80"/>
      <c r="P994" s="80"/>
      <c r="Q994" s="80"/>
      <c r="R994" s="84"/>
      <c r="S994" s="84"/>
      <c r="T994" s="84"/>
      <c r="U994" s="86"/>
      <c r="V994" s="84"/>
    </row>
    <row r="995" spans="3:22" ht="16.5" customHeight="1" x14ac:dyDescent="0.25">
      <c r="C995" s="10"/>
      <c r="D995" s="11"/>
      <c r="E995" s="10"/>
      <c r="F995" s="80"/>
      <c r="G995" s="81"/>
      <c r="H995" s="82"/>
      <c r="I995" s="83"/>
      <c r="J995" s="83"/>
      <c r="K995" s="80"/>
      <c r="L995" s="80"/>
      <c r="M995" s="80"/>
      <c r="N995" s="80"/>
      <c r="O995" s="80"/>
      <c r="P995" s="80"/>
      <c r="Q995" s="80"/>
      <c r="R995" s="84"/>
      <c r="S995" s="84"/>
      <c r="T995" s="84"/>
      <c r="U995" s="86"/>
      <c r="V995" s="84"/>
    </row>
    <row r="996" spans="3:22" ht="16.5" customHeight="1" x14ac:dyDescent="0.25">
      <c r="C996" s="10"/>
      <c r="D996" s="11"/>
      <c r="E996" s="10"/>
      <c r="F996" s="80"/>
      <c r="G996" s="81"/>
      <c r="H996" s="82"/>
      <c r="I996" s="83"/>
      <c r="J996" s="83"/>
      <c r="K996" s="80"/>
      <c r="L996" s="80"/>
      <c r="M996" s="80"/>
      <c r="N996" s="80"/>
      <c r="O996" s="80"/>
      <c r="P996" s="80"/>
      <c r="Q996" s="80"/>
      <c r="R996" s="84"/>
      <c r="S996" s="84"/>
      <c r="T996" s="84"/>
      <c r="U996" s="86"/>
      <c r="V996" s="84"/>
    </row>
    <row r="997" spans="3:22" ht="16.5" customHeight="1" x14ac:dyDescent="0.25">
      <c r="C997" s="10"/>
      <c r="D997" s="11"/>
      <c r="E997" s="10"/>
      <c r="F997" s="80"/>
      <c r="G997" s="81"/>
      <c r="H997" s="82"/>
      <c r="I997" s="83"/>
      <c r="J997" s="83"/>
      <c r="K997" s="80"/>
      <c r="L997" s="80"/>
      <c r="M997" s="80"/>
      <c r="N997" s="80"/>
      <c r="O997" s="80"/>
      <c r="P997" s="80"/>
      <c r="Q997" s="80"/>
      <c r="R997" s="84"/>
      <c r="S997" s="84"/>
      <c r="T997" s="84"/>
      <c r="U997" s="86"/>
      <c r="V997" s="84"/>
    </row>
    <row r="998" spans="3:22" ht="16.5" customHeight="1" x14ac:dyDescent="0.25">
      <c r="C998" s="10"/>
      <c r="D998" s="11"/>
      <c r="E998" s="10"/>
      <c r="F998" s="80"/>
      <c r="G998" s="81"/>
      <c r="H998" s="82"/>
      <c r="I998" s="83"/>
      <c r="J998" s="83"/>
      <c r="K998" s="80"/>
      <c r="L998" s="80"/>
      <c r="M998" s="80"/>
      <c r="N998" s="80"/>
      <c r="O998" s="80"/>
      <c r="P998" s="80"/>
      <c r="Q998" s="80"/>
      <c r="R998" s="84"/>
      <c r="S998" s="84"/>
      <c r="T998" s="84"/>
      <c r="U998" s="86"/>
      <c r="V998" s="84"/>
    </row>
    <row r="999" spans="3:22" ht="16.5" customHeight="1" x14ac:dyDescent="0.25">
      <c r="C999" s="10"/>
      <c r="D999" s="11"/>
      <c r="E999" s="10"/>
      <c r="F999" s="80"/>
      <c r="G999" s="81"/>
      <c r="H999" s="82"/>
      <c r="I999" s="83"/>
      <c r="J999" s="83"/>
      <c r="K999" s="80"/>
      <c r="L999" s="80"/>
      <c r="M999" s="80"/>
      <c r="N999" s="80"/>
      <c r="O999" s="80"/>
      <c r="P999" s="80"/>
      <c r="Q999" s="80"/>
      <c r="R999" s="84"/>
      <c r="S999" s="84"/>
      <c r="T999" s="84"/>
      <c r="U999" s="86"/>
      <c r="V999" s="84"/>
    </row>
    <row r="1000" spans="3:22" ht="16.5" customHeight="1" x14ac:dyDescent="0.25">
      <c r="C1000" s="10"/>
      <c r="D1000" s="11"/>
      <c r="E1000" s="10"/>
      <c r="F1000" s="80"/>
      <c r="G1000" s="81"/>
      <c r="H1000" s="82"/>
      <c r="I1000" s="83"/>
      <c r="J1000" s="83"/>
      <c r="K1000" s="80"/>
      <c r="L1000" s="80"/>
      <c r="M1000" s="80"/>
      <c r="N1000" s="80"/>
      <c r="O1000" s="80"/>
      <c r="P1000" s="80"/>
      <c r="Q1000" s="80"/>
      <c r="R1000" s="84"/>
      <c r="S1000" s="84"/>
      <c r="T1000" s="84"/>
      <c r="U1000" s="86"/>
      <c r="V1000" s="84"/>
    </row>
    <row r="1001" spans="3:22" ht="16.5" customHeight="1" x14ac:dyDescent="0.25">
      <c r="C1001" s="10"/>
      <c r="D1001" s="11"/>
      <c r="E1001" s="10"/>
      <c r="F1001" s="80"/>
      <c r="G1001" s="81"/>
      <c r="H1001" s="82"/>
      <c r="I1001" s="83"/>
      <c r="J1001" s="83"/>
      <c r="K1001" s="80"/>
      <c r="L1001" s="80"/>
      <c r="M1001" s="80"/>
      <c r="N1001" s="80"/>
      <c r="O1001" s="80"/>
      <c r="P1001" s="80"/>
      <c r="Q1001" s="80"/>
      <c r="R1001" s="84"/>
      <c r="S1001" s="84"/>
      <c r="T1001" s="84"/>
      <c r="U1001" s="86"/>
      <c r="V1001" s="84"/>
    </row>
    <row r="1002" spans="3:22" ht="16.5" customHeight="1" x14ac:dyDescent="0.25">
      <c r="C1002" s="10"/>
      <c r="D1002" s="11"/>
      <c r="E1002" s="10"/>
      <c r="F1002" s="80"/>
      <c r="G1002" s="81"/>
      <c r="H1002" s="82"/>
      <c r="I1002" s="83"/>
      <c r="J1002" s="83"/>
      <c r="K1002" s="80"/>
      <c r="L1002" s="80"/>
      <c r="M1002" s="80"/>
      <c r="N1002" s="80"/>
      <c r="O1002" s="80"/>
      <c r="P1002" s="80"/>
      <c r="Q1002" s="80"/>
      <c r="R1002" s="84"/>
      <c r="S1002" s="84"/>
      <c r="T1002" s="84"/>
      <c r="U1002" s="86"/>
      <c r="V1002" s="84"/>
    </row>
    <row r="1003" spans="3:22" ht="16.5" customHeight="1" x14ac:dyDescent="0.25">
      <c r="C1003" s="10"/>
      <c r="D1003" s="11"/>
      <c r="E1003" s="10"/>
      <c r="F1003" s="80"/>
      <c r="G1003" s="81"/>
      <c r="H1003" s="82"/>
      <c r="I1003" s="83"/>
      <c r="J1003" s="83"/>
      <c r="K1003" s="80"/>
      <c r="L1003" s="80"/>
      <c r="M1003" s="80"/>
      <c r="N1003" s="80"/>
      <c r="O1003" s="80"/>
      <c r="P1003" s="80"/>
      <c r="Q1003" s="80"/>
      <c r="R1003" s="84"/>
      <c r="S1003" s="84"/>
      <c r="T1003" s="84"/>
      <c r="U1003" s="86"/>
      <c r="V1003" s="84"/>
    </row>
    <row r="1004" spans="3:22" ht="16.5" customHeight="1" x14ac:dyDescent="0.25">
      <c r="C1004" s="10"/>
      <c r="D1004" s="11"/>
      <c r="E1004" s="10"/>
      <c r="F1004" s="80"/>
      <c r="G1004" s="81"/>
      <c r="H1004" s="82"/>
      <c r="I1004" s="83"/>
      <c r="J1004" s="83"/>
      <c r="K1004" s="80"/>
      <c r="L1004" s="80"/>
      <c r="M1004" s="80"/>
      <c r="N1004" s="80"/>
      <c r="O1004" s="80"/>
      <c r="P1004" s="80"/>
      <c r="Q1004" s="80"/>
      <c r="R1004" s="84"/>
      <c r="S1004" s="84"/>
      <c r="T1004" s="84"/>
      <c r="U1004" s="86"/>
      <c r="V1004" s="84"/>
    </row>
    <row r="1005" spans="3:22" ht="16.5" customHeight="1" x14ac:dyDescent="0.25">
      <c r="C1005" s="10"/>
      <c r="D1005" s="11"/>
      <c r="E1005" s="10"/>
      <c r="F1005" s="80"/>
      <c r="G1005" s="81"/>
      <c r="H1005" s="82"/>
      <c r="I1005" s="83"/>
      <c r="J1005" s="83"/>
      <c r="K1005" s="80"/>
      <c r="L1005" s="80"/>
      <c r="M1005" s="80"/>
      <c r="N1005" s="80"/>
      <c r="O1005" s="80"/>
      <c r="P1005" s="80"/>
      <c r="Q1005" s="80"/>
      <c r="R1005" s="84"/>
      <c r="S1005" s="84"/>
      <c r="T1005" s="84"/>
      <c r="U1005" s="86"/>
      <c r="V1005" s="84"/>
    </row>
    <row r="1006" spans="3:22" ht="16.5" customHeight="1" x14ac:dyDescent="0.25">
      <c r="C1006" s="10"/>
      <c r="D1006" s="11"/>
      <c r="E1006" s="10"/>
      <c r="F1006" s="80"/>
      <c r="G1006" s="81"/>
      <c r="H1006" s="82"/>
      <c r="I1006" s="83"/>
      <c r="J1006" s="83"/>
      <c r="K1006" s="80"/>
      <c r="L1006" s="80"/>
      <c r="M1006" s="80"/>
      <c r="N1006" s="80"/>
      <c r="O1006" s="80"/>
      <c r="P1006" s="80"/>
      <c r="Q1006" s="80"/>
      <c r="R1006" s="84"/>
      <c r="S1006" s="84"/>
      <c r="T1006" s="84"/>
      <c r="U1006" s="86"/>
      <c r="V1006" s="84"/>
    </row>
    <row r="1007" spans="3:22" ht="16.5" customHeight="1" x14ac:dyDescent="0.25">
      <c r="C1007" s="10"/>
      <c r="D1007" s="11"/>
      <c r="E1007" s="10"/>
      <c r="F1007" s="80"/>
      <c r="G1007" s="81"/>
      <c r="H1007" s="82"/>
      <c r="I1007" s="83"/>
      <c r="J1007" s="83"/>
      <c r="K1007" s="80"/>
      <c r="L1007" s="80"/>
      <c r="M1007" s="80"/>
      <c r="N1007" s="80"/>
      <c r="O1007" s="80"/>
      <c r="P1007" s="80"/>
      <c r="Q1007" s="80"/>
      <c r="R1007" s="84"/>
      <c r="S1007" s="84"/>
      <c r="T1007" s="84"/>
      <c r="U1007" s="86"/>
      <c r="V1007" s="84"/>
    </row>
    <row r="1008" spans="3:22" ht="16.5" customHeight="1" x14ac:dyDescent="0.25">
      <c r="C1008" s="10"/>
      <c r="D1008" s="11"/>
      <c r="E1008" s="10"/>
      <c r="F1008" s="80"/>
      <c r="G1008" s="81"/>
      <c r="H1008" s="82"/>
      <c r="I1008" s="83"/>
      <c r="J1008" s="83"/>
      <c r="K1008" s="80"/>
      <c r="L1008" s="80"/>
      <c r="M1008" s="80"/>
      <c r="N1008" s="80"/>
      <c r="O1008" s="80"/>
      <c r="P1008" s="80"/>
      <c r="Q1008" s="80"/>
      <c r="R1008" s="84"/>
      <c r="S1008" s="84"/>
      <c r="T1008" s="84"/>
      <c r="U1008" s="86"/>
      <c r="V1008" s="84"/>
    </row>
    <row r="1009" spans="3:22" ht="16.5" customHeight="1" x14ac:dyDescent="0.25">
      <c r="C1009" s="10"/>
      <c r="D1009" s="11"/>
      <c r="E1009" s="10"/>
      <c r="F1009" s="80"/>
      <c r="G1009" s="81"/>
      <c r="H1009" s="82"/>
      <c r="I1009" s="83"/>
      <c r="J1009" s="83"/>
      <c r="K1009" s="80"/>
      <c r="L1009" s="80"/>
      <c r="M1009" s="80"/>
      <c r="N1009" s="80"/>
      <c r="O1009" s="80"/>
      <c r="P1009" s="80"/>
      <c r="Q1009" s="80"/>
      <c r="R1009" s="84"/>
      <c r="S1009" s="84"/>
      <c r="T1009" s="84"/>
      <c r="U1009" s="86"/>
      <c r="V1009" s="84"/>
    </row>
    <row r="1010" spans="3:22" ht="16.5" customHeight="1" x14ac:dyDescent="0.25">
      <c r="C1010" s="10"/>
      <c r="D1010" s="11"/>
      <c r="E1010" s="10"/>
      <c r="F1010" s="80"/>
      <c r="G1010" s="81"/>
      <c r="H1010" s="82"/>
      <c r="I1010" s="83"/>
      <c r="J1010" s="83"/>
      <c r="K1010" s="80"/>
      <c r="L1010" s="80"/>
      <c r="M1010" s="80"/>
      <c r="N1010" s="80"/>
      <c r="O1010" s="80"/>
      <c r="P1010" s="80"/>
      <c r="Q1010" s="80"/>
      <c r="R1010" s="84"/>
      <c r="S1010" s="84"/>
      <c r="T1010" s="84"/>
      <c r="U1010" s="86"/>
      <c r="V1010" s="84"/>
    </row>
    <row r="1011" spans="3:22" ht="16.5" customHeight="1" x14ac:dyDescent="0.25">
      <c r="C1011" s="10"/>
      <c r="D1011" s="11"/>
      <c r="E1011" s="10"/>
      <c r="F1011" s="80"/>
      <c r="G1011" s="81"/>
      <c r="H1011" s="82"/>
      <c r="I1011" s="83"/>
      <c r="J1011" s="83"/>
      <c r="K1011" s="80"/>
      <c r="L1011" s="80"/>
      <c r="M1011" s="80"/>
      <c r="N1011" s="80"/>
      <c r="O1011" s="80"/>
      <c r="P1011" s="80"/>
      <c r="Q1011" s="80"/>
      <c r="R1011" s="84"/>
      <c r="S1011" s="84"/>
      <c r="T1011" s="84"/>
      <c r="U1011" s="86"/>
      <c r="V1011" s="84"/>
    </row>
    <row r="1012" spans="3:22" ht="16.5" customHeight="1" x14ac:dyDescent="0.25">
      <c r="C1012" s="10"/>
      <c r="D1012" s="11"/>
      <c r="E1012" s="10"/>
      <c r="F1012" s="80"/>
      <c r="G1012" s="81"/>
      <c r="H1012" s="82"/>
      <c r="I1012" s="83"/>
      <c r="J1012" s="83"/>
      <c r="K1012" s="80"/>
      <c r="L1012" s="80"/>
      <c r="M1012" s="80"/>
      <c r="N1012" s="80"/>
      <c r="O1012" s="80"/>
      <c r="P1012" s="80"/>
      <c r="Q1012" s="80"/>
      <c r="R1012" s="84"/>
      <c r="S1012" s="84"/>
      <c r="T1012" s="84"/>
      <c r="U1012" s="86"/>
      <c r="V1012" s="84"/>
    </row>
    <row r="1013" spans="3:22" ht="16.5" customHeight="1" x14ac:dyDescent="0.25">
      <c r="C1013" s="10"/>
      <c r="D1013" s="11"/>
      <c r="E1013" s="10"/>
      <c r="F1013" s="80"/>
      <c r="G1013" s="81"/>
      <c r="H1013" s="82"/>
      <c r="I1013" s="83"/>
      <c r="J1013" s="83"/>
      <c r="K1013" s="80"/>
      <c r="L1013" s="80"/>
      <c r="M1013" s="80"/>
      <c r="N1013" s="80"/>
      <c r="O1013" s="80"/>
      <c r="P1013" s="80"/>
      <c r="Q1013" s="80"/>
      <c r="R1013" s="84"/>
      <c r="S1013" s="84"/>
      <c r="T1013" s="84"/>
      <c r="U1013" s="86"/>
      <c r="V1013" s="84"/>
    </row>
    <row r="1014" spans="3:22" ht="16.5" customHeight="1" x14ac:dyDescent="0.25">
      <c r="C1014" s="10"/>
      <c r="D1014" s="11"/>
      <c r="E1014" s="10"/>
      <c r="F1014" s="80"/>
      <c r="G1014" s="81"/>
      <c r="H1014" s="82"/>
      <c r="I1014" s="83"/>
      <c r="J1014" s="83"/>
      <c r="K1014" s="80"/>
      <c r="L1014" s="80"/>
      <c r="M1014" s="80"/>
      <c r="N1014" s="80"/>
      <c r="O1014" s="80"/>
      <c r="P1014" s="80"/>
      <c r="Q1014" s="80"/>
      <c r="R1014" s="84"/>
      <c r="S1014" s="84"/>
      <c r="T1014" s="84"/>
      <c r="U1014" s="86"/>
      <c r="V1014" s="84"/>
    </row>
    <row r="1015" spans="3:22" ht="16.5" customHeight="1" x14ac:dyDescent="0.25">
      <c r="C1015" s="10"/>
      <c r="D1015" s="11"/>
      <c r="E1015" s="10"/>
      <c r="F1015" s="80"/>
      <c r="G1015" s="81"/>
      <c r="H1015" s="82"/>
      <c r="I1015" s="83"/>
      <c r="J1015" s="83"/>
      <c r="K1015" s="80"/>
      <c r="L1015" s="80"/>
      <c r="M1015" s="80"/>
      <c r="N1015" s="80"/>
      <c r="O1015" s="80"/>
      <c r="P1015" s="80"/>
      <c r="Q1015" s="80"/>
      <c r="R1015" s="84"/>
      <c r="S1015" s="84"/>
      <c r="T1015" s="84"/>
      <c r="U1015" s="86"/>
      <c r="V1015" s="84"/>
    </row>
    <row r="1016" spans="3:22" ht="16.5" customHeight="1" x14ac:dyDescent="0.25">
      <c r="C1016" s="10"/>
      <c r="D1016" s="11"/>
      <c r="E1016" s="10"/>
      <c r="F1016" s="80"/>
      <c r="G1016" s="81"/>
      <c r="H1016" s="82"/>
      <c r="I1016" s="83"/>
      <c r="J1016" s="83"/>
      <c r="K1016" s="80"/>
      <c r="L1016" s="80"/>
      <c r="M1016" s="80"/>
      <c r="N1016" s="80"/>
      <c r="O1016" s="80"/>
      <c r="P1016" s="80"/>
      <c r="Q1016" s="80"/>
      <c r="R1016" s="84"/>
      <c r="S1016" s="84"/>
      <c r="T1016" s="84"/>
      <c r="U1016" s="86"/>
      <c r="V1016" s="84"/>
    </row>
    <row r="1017" spans="3:22" ht="16.5" customHeight="1" x14ac:dyDescent="0.25">
      <c r="C1017" s="10"/>
      <c r="D1017" s="11"/>
      <c r="E1017" s="10"/>
      <c r="F1017" s="80"/>
      <c r="G1017" s="81"/>
      <c r="H1017" s="82"/>
      <c r="I1017" s="83"/>
      <c r="J1017" s="83"/>
      <c r="K1017" s="80"/>
      <c r="L1017" s="80"/>
      <c r="M1017" s="80"/>
      <c r="N1017" s="80"/>
      <c r="O1017" s="80"/>
      <c r="P1017" s="80"/>
      <c r="Q1017" s="80"/>
      <c r="R1017" s="84"/>
      <c r="S1017" s="84"/>
      <c r="T1017" s="84"/>
      <c r="U1017" s="86"/>
      <c r="V1017" s="84"/>
    </row>
    <row r="1018" spans="3:22" ht="16.5" customHeight="1" x14ac:dyDescent="0.25">
      <c r="C1018" s="10"/>
      <c r="D1018" s="11"/>
      <c r="E1018" s="10"/>
      <c r="F1018" s="80"/>
      <c r="G1018" s="81"/>
      <c r="H1018" s="82"/>
      <c r="I1018" s="83"/>
      <c r="J1018" s="83"/>
      <c r="K1018" s="80"/>
      <c r="L1018" s="80"/>
      <c r="M1018" s="80"/>
      <c r="N1018" s="80"/>
      <c r="O1018" s="80"/>
      <c r="P1018" s="80"/>
      <c r="Q1018" s="80"/>
      <c r="R1018" s="84"/>
      <c r="S1018" s="84"/>
      <c r="T1018" s="84"/>
      <c r="U1018" s="86"/>
      <c r="V1018" s="84"/>
    </row>
    <row r="1019" spans="3:22" ht="16.5" customHeight="1" x14ac:dyDescent="0.25">
      <c r="C1019" s="10"/>
      <c r="D1019" s="11"/>
      <c r="E1019" s="10"/>
      <c r="F1019" s="80"/>
      <c r="G1019" s="81"/>
      <c r="H1019" s="82"/>
      <c r="I1019" s="83"/>
      <c r="J1019" s="83"/>
      <c r="K1019" s="80"/>
      <c r="L1019" s="80"/>
      <c r="M1019" s="80"/>
      <c r="N1019" s="80"/>
      <c r="O1019" s="80"/>
      <c r="P1019" s="80"/>
      <c r="Q1019" s="80"/>
      <c r="R1019" s="84"/>
      <c r="S1019" s="84"/>
      <c r="T1019" s="84"/>
      <c r="U1019" s="86"/>
      <c r="V1019" s="84"/>
    </row>
    <row r="1020" spans="3:22" ht="16.5" customHeight="1" x14ac:dyDescent="0.25">
      <c r="C1020" s="10"/>
      <c r="D1020" s="11"/>
      <c r="E1020" s="10"/>
      <c r="F1020" s="80"/>
      <c r="G1020" s="81"/>
      <c r="H1020" s="82"/>
      <c r="I1020" s="83"/>
      <c r="J1020" s="83"/>
      <c r="K1020" s="80"/>
      <c r="L1020" s="80"/>
      <c r="M1020" s="80"/>
      <c r="N1020" s="80"/>
      <c r="O1020" s="80"/>
      <c r="P1020" s="80"/>
      <c r="Q1020" s="80"/>
      <c r="R1020" s="84"/>
      <c r="S1020" s="84"/>
      <c r="T1020" s="84"/>
      <c r="U1020" s="86"/>
      <c r="V1020" s="84"/>
    </row>
    <row r="1021" spans="3:22" ht="16.5" customHeight="1" x14ac:dyDescent="0.25">
      <c r="C1021" s="10"/>
      <c r="D1021" s="11"/>
      <c r="E1021" s="10"/>
      <c r="F1021" s="80"/>
      <c r="G1021" s="81"/>
      <c r="H1021" s="82"/>
      <c r="I1021" s="83"/>
      <c r="J1021" s="83"/>
      <c r="K1021" s="80"/>
      <c r="L1021" s="80"/>
      <c r="M1021" s="80"/>
      <c r="N1021" s="80"/>
      <c r="O1021" s="80"/>
      <c r="P1021" s="80"/>
      <c r="Q1021" s="80"/>
      <c r="R1021" s="84"/>
      <c r="S1021" s="84"/>
      <c r="T1021" s="84"/>
      <c r="U1021" s="86"/>
      <c r="V1021" s="84"/>
    </row>
    <row r="1022" spans="3:22" ht="16.5" customHeight="1" x14ac:dyDescent="0.25">
      <c r="C1022" s="10"/>
      <c r="D1022" s="11"/>
      <c r="E1022" s="10"/>
      <c r="F1022" s="80"/>
      <c r="G1022" s="81"/>
      <c r="H1022" s="82"/>
      <c r="I1022" s="83"/>
      <c r="J1022" s="83"/>
      <c r="K1022" s="80"/>
      <c r="L1022" s="80"/>
      <c r="M1022" s="80"/>
      <c r="N1022" s="80"/>
      <c r="O1022" s="80"/>
      <c r="P1022" s="80"/>
      <c r="Q1022" s="80"/>
      <c r="R1022" s="84"/>
      <c r="S1022" s="84"/>
      <c r="T1022" s="84"/>
      <c r="U1022" s="86"/>
      <c r="V1022" s="84"/>
    </row>
    <row r="1023" spans="3:22" ht="16.5" customHeight="1" x14ac:dyDescent="0.25">
      <c r="C1023" s="10"/>
      <c r="D1023" s="11"/>
      <c r="E1023" s="10"/>
      <c r="F1023" s="80"/>
      <c r="G1023" s="81"/>
      <c r="H1023" s="82"/>
      <c r="I1023" s="83"/>
      <c r="J1023" s="83"/>
      <c r="K1023" s="80"/>
      <c r="L1023" s="80"/>
      <c r="M1023" s="80"/>
      <c r="N1023" s="80"/>
      <c r="O1023" s="80"/>
      <c r="P1023" s="80"/>
      <c r="Q1023" s="80"/>
      <c r="R1023" s="84"/>
      <c r="S1023" s="84"/>
      <c r="T1023" s="84"/>
      <c r="U1023" s="86"/>
      <c r="V1023" s="84"/>
    </row>
    <row r="1024" spans="3:22" ht="16.5" customHeight="1" x14ac:dyDescent="0.25">
      <c r="C1024" s="10"/>
      <c r="D1024" s="11"/>
      <c r="E1024" s="10"/>
      <c r="F1024" s="80"/>
      <c r="G1024" s="81"/>
      <c r="H1024" s="82"/>
      <c r="I1024" s="83"/>
      <c r="J1024" s="83"/>
      <c r="K1024" s="80"/>
      <c r="L1024" s="80"/>
      <c r="M1024" s="80"/>
      <c r="N1024" s="80"/>
      <c r="O1024" s="80"/>
      <c r="P1024" s="80"/>
      <c r="Q1024" s="80"/>
      <c r="R1024" s="84"/>
      <c r="S1024" s="84"/>
      <c r="T1024" s="84"/>
      <c r="U1024" s="86"/>
      <c r="V1024" s="84"/>
    </row>
    <row r="1025" spans="3:22" ht="16.5" customHeight="1" x14ac:dyDescent="0.25">
      <c r="C1025" s="10"/>
      <c r="D1025" s="11"/>
      <c r="E1025" s="10"/>
      <c r="F1025" s="80"/>
      <c r="G1025" s="81"/>
      <c r="H1025" s="82"/>
      <c r="I1025" s="83"/>
      <c r="J1025" s="83"/>
      <c r="K1025" s="80"/>
      <c r="L1025" s="80"/>
      <c r="M1025" s="80"/>
      <c r="N1025" s="80"/>
      <c r="O1025" s="80"/>
      <c r="P1025" s="80"/>
      <c r="Q1025" s="80"/>
      <c r="R1025" s="84"/>
      <c r="S1025" s="84"/>
      <c r="T1025" s="84"/>
      <c r="U1025" s="86"/>
      <c r="V1025" s="84"/>
    </row>
    <row r="1026" spans="3:22" ht="16.5" customHeight="1" x14ac:dyDescent="0.25">
      <c r="C1026" s="10"/>
      <c r="D1026" s="11"/>
      <c r="E1026" s="10"/>
      <c r="F1026" s="80"/>
      <c r="G1026" s="81"/>
      <c r="H1026" s="82"/>
      <c r="I1026" s="83"/>
      <c r="J1026" s="83"/>
      <c r="K1026" s="80"/>
      <c r="L1026" s="80"/>
      <c r="M1026" s="80"/>
      <c r="N1026" s="80"/>
      <c r="O1026" s="80"/>
      <c r="P1026" s="80"/>
      <c r="Q1026" s="80"/>
      <c r="R1026" s="84"/>
      <c r="S1026" s="84"/>
      <c r="T1026" s="84"/>
      <c r="U1026" s="86"/>
      <c r="V1026" s="84"/>
    </row>
    <row r="1027" spans="3:22" ht="16.5" customHeight="1" x14ac:dyDescent="0.25">
      <c r="C1027" s="10"/>
      <c r="D1027" s="11"/>
      <c r="E1027" s="10"/>
      <c r="F1027" s="80"/>
      <c r="G1027" s="81"/>
      <c r="H1027" s="82"/>
      <c r="I1027" s="83"/>
      <c r="J1027" s="83"/>
      <c r="K1027" s="80"/>
      <c r="L1027" s="80"/>
      <c r="M1027" s="80"/>
      <c r="N1027" s="80"/>
      <c r="O1027" s="80"/>
      <c r="P1027" s="80"/>
      <c r="Q1027" s="80"/>
      <c r="R1027" s="84"/>
      <c r="S1027" s="84"/>
      <c r="T1027" s="84"/>
      <c r="U1027" s="86"/>
      <c r="V1027" s="84"/>
    </row>
    <row r="1028" spans="3:22" ht="16.5" customHeight="1" x14ac:dyDescent="0.25">
      <c r="C1028" s="10"/>
      <c r="D1028" s="11"/>
      <c r="E1028" s="10"/>
      <c r="F1028" s="80"/>
      <c r="G1028" s="81"/>
      <c r="H1028" s="82"/>
      <c r="I1028" s="83"/>
      <c r="J1028" s="83"/>
      <c r="K1028" s="80"/>
      <c r="L1028" s="80"/>
      <c r="M1028" s="80"/>
      <c r="N1028" s="80"/>
      <c r="O1028" s="80"/>
      <c r="P1028" s="80"/>
      <c r="Q1028" s="80"/>
      <c r="R1028" s="84"/>
      <c r="S1028" s="84"/>
      <c r="T1028" s="84"/>
      <c r="U1028" s="86"/>
      <c r="V1028" s="84"/>
    </row>
    <row r="1029" spans="3:22" ht="16.5" customHeight="1" x14ac:dyDescent="0.25">
      <c r="C1029" s="10"/>
      <c r="D1029" s="11"/>
      <c r="E1029" s="10"/>
      <c r="F1029" s="80"/>
      <c r="G1029" s="81"/>
      <c r="H1029" s="82"/>
      <c r="I1029" s="83"/>
      <c r="J1029" s="83"/>
      <c r="K1029" s="80"/>
      <c r="L1029" s="80"/>
      <c r="M1029" s="80"/>
      <c r="N1029" s="80"/>
      <c r="O1029" s="80"/>
      <c r="P1029" s="80"/>
      <c r="Q1029" s="80"/>
      <c r="R1029" s="84"/>
      <c r="S1029" s="84"/>
      <c r="T1029" s="84"/>
      <c r="U1029" s="86"/>
      <c r="V1029" s="84"/>
    </row>
    <row r="1030" spans="3:22" ht="16.5" customHeight="1" x14ac:dyDescent="0.25">
      <c r="C1030" s="10"/>
      <c r="D1030" s="11"/>
      <c r="E1030" s="10"/>
      <c r="F1030" s="80"/>
      <c r="G1030" s="81"/>
      <c r="H1030" s="82"/>
      <c r="I1030" s="83"/>
      <c r="J1030" s="83"/>
      <c r="K1030" s="80"/>
      <c r="L1030" s="80"/>
      <c r="M1030" s="80"/>
      <c r="N1030" s="80"/>
      <c r="O1030" s="80"/>
      <c r="P1030" s="80"/>
      <c r="Q1030" s="80"/>
      <c r="R1030" s="84"/>
      <c r="S1030" s="84"/>
      <c r="T1030" s="84"/>
      <c r="U1030" s="86"/>
      <c r="V1030" s="84"/>
    </row>
    <row r="1031" spans="3:22" ht="16.5" customHeight="1" x14ac:dyDescent="0.25">
      <c r="C1031" s="10"/>
      <c r="D1031" s="11"/>
      <c r="E1031" s="10"/>
      <c r="F1031" s="80"/>
      <c r="G1031" s="81"/>
      <c r="H1031" s="82"/>
      <c r="I1031" s="83"/>
      <c r="J1031" s="83"/>
      <c r="K1031" s="80"/>
      <c r="L1031" s="80"/>
      <c r="M1031" s="80"/>
      <c r="N1031" s="80"/>
      <c r="O1031" s="80"/>
      <c r="P1031" s="80"/>
      <c r="Q1031" s="80"/>
      <c r="R1031" s="84"/>
      <c r="S1031" s="84"/>
      <c r="T1031" s="84"/>
      <c r="U1031" s="86"/>
      <c r="V1031" s="84"/>
    </row>
    <row r="1032" spans="3:22" ht="16.5" customHeight="1" x14ac:dyDescent="0.25">
      <c r="C1032" s="10"/>
      <c r="D1032" s="11"/>
      <c r="E1032" s="10"/>
      <c r="F1032" s="80"/>
      <c r="G1032" s="81"/>
      <c r="H1032" s="82"/>
      <c r="I1032" s="83"/>
      <c r="J1032" s="83"/>
      <c r="K1032" s="80"/>
      <c r="L1032" s="80"/>
      <c r="M1032" s="80"/>
      <c r="N1032" s="80"/>
      <c r="O1032" s="80"/>
      <c r="P1032" s="80"/>
      <c r="Q1032" s="80"/>
      <c r="R1032" s="84"/>
      <c r="S1032" s="84"/>
      <c r="T1032" s="84"/>
      <c r="U1032" s="86"/>
      <c r="V1032" s="84"/>
    </row>
    <row r="1033" spans="3:22" ht="16.5" customHeight="1" x14ac:dyDescent="0.25">
      <c r="C1033" s="10"/>
      <c r="D1033" s="11"/>
      <c r="E1033" s="10"/>
      <c r="F1033" s="80"/>
      <c r="G1033" s="81"/>
      <c r="H1033" s="82"/>
      <c r="I1033" s="83"/>
      <c r="J1033" s="83"/>
      <c r="K1033" s="80"/>
      <c r="L1033" s="80"/>
      <c r="M1033" s="80"/>
      <c r="N1033" s="80"/>
      <c r="O1033" s="80"/>
      <c r="P1033" s="80"/>
      <c r="Q1033" s="80"/>
      <c r="R1033" s="84"/>
      <c r="S1033" s="84"/>
      <c r="T1033" s="84"/>
      <c r="U1033" s="86"/>
      <c r="V1033" s="84"/>
    </row>
    <row r="1034" spans="3:22" ht="16.5" customHeight="1" x14ac:dyDescent="0.25">
      <c r="C1034" s="10"/>
      <c r="D1034" s="11"/>
      <c r="E1034" s="10"/>
      <c r="F1034" s="80"/>
      <c r="G1034" s="81"/>
      <c r="H1034" s="82"/>
      <c r="I1034" s="83"/>
      <c r="J1034" s="83"/>
      <c r="K1034" s="80"/>
      <c r="L1034" s="80"/>
      <c r="M1034" s="80"/>
      <c r="N1034" s="80"/>
      <c r="O1034" s="80"/>
      <c r="P1034" s="80"/>
      <c r="Q1034" s="80"/>
      <c r="R1034" s="84"/>
      <c r="S1034" s="84"/>
      <c r="T1034" s="84"/>
      <c r="U1034" s="86"/>
      <c r="V1034" s="84"/>
    </row>
    <row r="1035" spans="3:22" ht="16.5" customHeight="1" x14ac:dyDescent="0.25">
      <c r="C1035" s="10"/>
      <c r="D1035" s="11"/>
      <c r="E1035" s="10"/>
      <c r="F1035" s="80"/>
      <c r="G1035" s="81"/>
      <c r="H1035" s="82"/>
      <c r="I1035" s="83"/>
      <c r="J1035" s="83"/>
      <c r="K1035" s="80"/>
      <c r="L1035" s="80"/>
      <c r="M1035" s="80"/>
      <c r="N1035" s="80"/>
      <c r="O1035" s="80"/>
      <c r="P1035" s="80"/>
      <c r="Q1035" s="80"/>
      <c r="R1035" s="84"/>
      <c r="S1035" s="84"/>
      <c r="T1035" s="84"/>
      <c r="U1035" s="86"/>
      <c r="V1035" s="84"/>
    </row>
    <row r="1036" spans="3:22" ht="16.5" customHeight="1" x14ac:dyDescent="0.25">
      <c r="C1036" s="10"/>
      <c r="D1036" s="11"/>
      <c r="E1036" s="10"/>
      <c r="F1036" s="80"/>
      <c r="G1036" s="81"/>
      <c r="H1036" s="82"/>
      <c r="I1036" s="83"/>
      <c r="J1036" s="83"/>
      <c r="K1036" s="80"/>
      <c r="L1036" s="80"/>
      <c r="M1036" s="80"/>
      <c r="N1036" s="80"/>
      <c r="O1036" s="80"/>
      <c r="P1036" s="80"/>
      <c r="Q1036" s="80"/>
      <c r="R1036" s="84"/>
      <c r="S1036" s="84"/>
      <c r="T1036" s="84"/>
      <c r="U1036" s="86"/>
      <c r="V1036" s="84"/>
    </row>
    <row r="1037" spans="3:22" ht="16.5" customHeight="1" x14ac:dyDescent="0.25">
      <c r="C1037" s="10"/>
      <c r="D1037" s="11"/>
      <c r="E1037" s="10"/>
      <c r="F1037" s="80"/>
      <c r="G1037" s="81"/>
      <c r="H1037" s="82"/>
      <c r="I1037" s="83"/>
      <c r="J1037" s="83"/>
      <c r="K1037" s="80"/>
      <c r="L1037" s="80"/>
      <c r="M1037" s="80"/>
      <c r="N1037" s="80"/>
      <c r="O1037" s="80"/>
      <c r="P1037" s="80"/>
      <c r="Q1037" s="80"/>
      <c r="R1037" s="84"/>
      <c r="S1037" s="84"/>
      <c r="T1037" s="84"/>
      <c r="U1037" s="86"/>
      <c r="V1037" s="84"/>
    </row>
    <row r="1038" spans="3:22" ht="16.5" customHeight="1" x14ac:dyDescent="0.25">
      <c r="C1038" s="10"/>
      <c r="D1038" s="11"/>
      <c r="E1038" s="10"/>
      <c r="F1038" s="80"/>
      <c r="G1038" s="81"/>
      <c r="H1038" s="82"/>
      <c r="I1038" s="83"/>
      <c r="J1038" s="83"/>
      <c r="K1038" s="80"/>
      <c r="L1038" s="80"/>
      <c r="M1038" s="80"/>
      <c r="N1038" s="80"/>
      <c r="O1038" s="80"/>
      <c r="P1038" s="80"/>
      <c r="Q1038" s="80"/>
      <c r="R1038" s="84"/>
      <c r="S1038" s="84"/>
      <c r="T1038" s="84"/>
      <c r="U1038" s="86"/>
      <c r="V1038" s="84"/>
    </row>
    <row r="1039" spans="3:22" ht="16.5" customHeight="1" x14ac:dyDescent="0.25">
      <c r="C1039" s="10"/>
      <c r="D1039" s="11"/>
      <c r="E1039" s="10"/>
      <c r="F1039" s="80"/>
      <c r="G1039" s="81"/>
      <c r="H1039" s="82"/>
      <c r="I1039" s="83"/>
      <c r="J1039" s="83"/>
      <c r="K1039" s="80"/>
      <c r="L1039" s="80"/>
      <c r="M1039" s="80"/>
      <c r="N1039" s="80"/>
      <c r="O1039" s="80"/>
      <c r="P1039" s="80"/>
      <c r="Q1039" s="80"/>
      <c r="R1039" s="84"/>
      <c r="S1039" s="84"/>
      <c r="T1039" s="84"/>
      <c r="U1039" s="86"/>
      <c r="V1039" s="84"/>
    </row>
    <row r="1040" spans="3:22" ht="16.5" customHeight="1" x14ac:dyDescent="0.25">
      <c r="C1040" s="10"/>
      <c r="D1040" s="11"/>
      <c r="E1040" s="10"/>
      <c r="F1040" s="80"/>
      <c r="G1040" s="81"/>
      <c r="H1040" s="82"/>
      <c r="I1040" s="83"/>
      <c r="J1040" s="83"/>
      <c r="K1040" s="80"/>
      <c r="L1040" s="80"/>
      <c r="M1040" s="80"/>
      <c r="N1040" s="80"/>
      <c r="O1040" s="80"/>
      <c r="P1040" s="80"/>
      <c r="Q1040" s="80"/>
      <c r="R1040" s="84"/>
      <c r="S1040" s="84"/>
      <c r="T1040" s="84"/>
      <c r="U1040" s="86"/>
      <c r="V1040" s="84"/>
    </row>
    <row r="1041" spans="3:22" ht="16.5" customHeight="1" x14ac:dyDescent="0.25">
      <c r="C1041" s="10"/>
      <c r="D1041" s="11"/>
      <c r="E1041" s="10"/>
      <c r="F1041" s="80"/>
      <c r="G1041" s="81"/>
      <c r="H1041" s="82"/>
      <c r="I1041" s="83"/>
      <c r="J1041" s="83"/>
      <c r="K1041" s="80"/>
      <c r="L1041" s="80"/>
      <c r="M1041" s="80"/>
      <c r="N1041" s="80"/>
      <c r="O1041" s="80"/>
      <c r="P1041" s="80"/>
      <c r="Q1041" s="80"/>
      <c r="R1041" s="84"/>
      <c r="S1041" s="84"/>
      <c r="T1041" s="84"/>
      <c r="U1041" s="86"/>
      <c r="V1041" s="84"/>
    </row>
    <row r="1042" spans="3:22" ht="16.5" customHeight="1" x14ac:dyDescent="0.25">
      <c r="C1042" s="10"/>
      <c r="D1042" s="11"/>
      <c r="E1042" s="10"/>
      <c r="F1042" s="80"/>
      <c r="G1042" s="81"/>
      <c r="H1042" s="82"/>
      <c r="I1042" s="83"/>
      <c r="J1042" s="83"/>
      <c r="K1042" s="80"/>
      <c r="L1042" s="80"/>
      <c r="M1042" s="80"/>
      <c r="N1042" s="80"/>
      <c r="O1042" s="80"/>
      <c r="P1042" s="80"/>
      <c r="Q1042" s="80"/>
      <c r="R1042" s="84"/>
      <c r="S1042" s="84"/>
      <c r="T1042" s="84"/>
      <c r="U1042" s="86"/>
      <c r="V1042" s="84"/>
    </row>
    <row r="1043" spans="3:22" ht="16.5" customHeight="1" x14ac:dyDescent="0.25">
      <c r="C1043" s="10"/>
      <c r="D1043" s="11"/>
      <c r="E1043" s="10"/>
      <c r="F1043" s="80"/>
      <c r="G1043" s="81"/>
      <c r="H1043" s="82"/>
      <c r="I1043" s="83"/>
      <c r="J1043" s="83"/>
      <c r="K1043" s="80"/>
      <c r="L1043" s="80"/>
      <c r="M1043" s="80"/>
      <c r="N1043" s="80"/>
      <c r="O1043" s="80"/>
      <c r="P1043" s="80"/>
      <c r="Q1043" s="80"/>
      <c r="R1043" s="84"/>
      <c r="S1043" s="84"/>
      <c r="T1043" s="84"/>
      <c r="U1043" s="86"/>
      <c r="V1043" s="84"/>
    </row>
    <row r="1044" spans="3:22" ht="16.5" customHeight="1" x14ac:dyDescent="0.25">
      <c r="C1044" s="10"/>
      <c r="D1044" s="11"/>
      <c r="E1044" s="10"/>
      <c r="F1044" s="80"/>
      <c r="G1044" s="81"/>
      <c r="H1044" s="82"/>
      <c r="I1044" s="83"/>
      <c r="J1044" s="83"/>
      <c r="K1044" s="80"/>
      <c r="L1044" s="80"/>
      <c r="M1044" s="80"/>
      <c r="N1044" s="80"/>
      <c r="O1044" s="80"/>
      <c r="P1044" s="80"/>
      <c r="Q1044" s="80"/>
      <c r="R1044" s="84"/>
      <c r="S1044" s="84"/>
      <c r="T1044" s="84"/>
      <c r="U1044" s="86"/>
      <c r="V1044" s="84"/>
    </row>
    <row r="1045" spans="3:22" ht="16.5" customHeight="1" x14ac:dyDescent="0.25">
      <c r="C1045" s="10"/>
      <c r="D1045" s="11"/>
      <c r="E1045" s="10"/>
      <c r="F1045" s="80"/>
      <c r="G1045" s="81"/>
      <c r="H1045" s="82"/>
      <c r="I1045" s="83"/>
      <c r="J1045" s="83"/>
      <c r="K1045" s="80"/>
      <c r="L1045" s="80"/>
      <c r="M1045" s="80"/>
      <c r="N1045" s="80"/>
      <c r="O1045" s="80"/>
      <c r="P1045" s="80"/>
      <c r="Q1045" s="80"/>
      <c r="R1045" s="84"/>
      <c r="S1045" s="84"/>
      <c r="T1045" s="84"/>
      <c r="U1045" s="86"/>
      <c r="V1045" s="84"/>
    </row>
    <row r="1046" spans="3:22" ht="16.5" customHeight="1" x14ac:dyDescent="0.25">
      <c r="C1046" s="10"/>
      <c r="D1046" s="11"/>
      <c r="E1046" s="10"/>
      <c r="F1046" s="80"/>
      <c r="G1046" s="81"/>
      <c r="H1046" s="82"/>
      <c r="I1046" s="83"/>
      <c r="J1046" s="83"/>
      <c r="K1046" s="80"/>
      <c r="L1046" s="80"/>
      <c r="M1046" s="80"/>
      <c r="N1046" s="80"/>
      <c r="O1046" s="80"/>
      <c r="P1046" s="80"/>
      <c r="Q1046" s="80"/>
      <c r="R1046" s="84"/>
      <c r="S1046" s="84"/>
      <c r="T1046" s="84"/>
      <c r="U1046" s="86"/>
      <c r="V1046" s="84"/>
    </row>
    <row r="1047" spans="3:22" ht="16.5" customHeight="1" x14ac:dyDescent="0.25">
      <c r="C1047" s="10"/>
      <c r="D1047" s="11"/>
      <c r="E1047" s="10"/>
      <c r="F1047" s="80"/>
      <c r="G1047" s="81"/>
      <c r="H1047" s="82"/>
      <c r="I1047" s="83"/>
      <c r="J1047" s="83"/>
      <c r="K1047" s="80"/>
      <c r="L1047" s="80"/>
      <c r="M1047" s="80"/>
      <c r="N1047" s="80"/>
      <c r="O1047" s="80"/>
      <c r="P1047" s="80"/>
      <c r="Q1047" s="80"/>
      <c r="R1047" s="84"/>
      <c r="S1047" s="84"/>
      <c r="T1047" s="84"/>
      <c r="U1047" s="86"/>
      <c r="V1047" s="84"/>
    </row>
    <row r="1048" spans="3:22" ht="16.5" customHeight="1" x14ac:dyDescent="0.25">
      <c r="C1048" s="10"/>
      <c r="D1048" s="11"/>
      <c r="E1048" s="10"/>
      <c r="F1048" s="80"/>
      <c r="G1048" s="81"/>
      <c r="H1048" s="82"/>
      <c r="I1048" s="83"/>
      <c r="J1048" s="83"/>
      <c r="K1048" s="80"/>
      <c r="L1048" s="80"/>
      <c r="M1048" s="80"/>
      <c r="N1048" s="80"/>
      <c r="O1048" s="80"/>
      <c r="P1048" s="80"/>
      <c r="Q1048" s="80"/>
      <c r="R1048" s="84"/>
      <c r="S1048" s="84"/>
      <c r="T1048" s="84"/>
      <c r="U1048" s="86"/>
      <c r="V1048" s="84"/>
    </row>
    <row r="1049" spans="3:22" ht="16.5" customHeight="1" x14ac:dyDescent="0.25">
      <c r="C1049" s="10"/>
      <c r="D1049" s="11"/>
      <c r="E1049" s="10"/>
      <c r="F1049" s="80"/>
      <c r="G1049" s="81"/>
      <c r="H1049" s="82"/>
      <c r="I1049" s="83"/>
      <c r="J1049" s="83"/>
      <c r="K1049" s="80"/>
      <c r="L1049" s="80"/>
      <c r="M1049" s="80"/>
      <c r="N1049" s="80"/>
      <c r="O1049" s="80"/>
      <c r="P1049" s="80"/>
      <c r="Q1049" s="80"/>
      <c r="R1049" s="84"/>
      <c r="S1049" s="84"/>
      <c r="T1049" s="84"/>
      <c r="U1049" s="86"/>
      <c r="V1049" s="84"/>
    </row>
    <row r="1050" spans="3:22" ht="16.5" customHeight="1" x14ac:dyDescent="0.25">
      <c r="C1050" s="10"/>
      <c r="D1050" s="11"/>
      <c r="E1050" s="10"/>
      <c r="F1050" s="80"/>
      <c r="G1050" s="81"/>
      <c r="H1050" s="82"/>
      <c r="I1050" s="83"/>
      <c r="J1050" s="83"/>
      <c r="K1050" s="80"/>
      <c r="L1050" s="80"/>
      <c r="M1050" s="80"/>
      <c r="N1050" s="80"/>
      <c r="O1050" s="80"/>
      <c r="P1050" s="80"/>
      <c r="Q1050" s="80"/>
      <c r="R1050" s="84"/>
      <c r="S1050" s="84"/>
      <c r="T1050" s="84"/>
      <c r="U1050" s="86"/>
      <c r="V1050" s="84"/>
    </row>
    <row r="1051" spans="3:22" ht="16.5" customHeight="1" x14ac:dyDescent="0.25">
      <c r="C1051" s="10"/>
      <c r="D1051" s="11"/>
      <c r="E1051" s="10"/>
      <c r="F1051" s="80"/>
      <c r="G1051" s="81"/>
      <c r="H1051" s="82"/>
      <c r="I1051" s="83"/>
      <c r="J1051" s="83"/>
      <c r="K1051" s="80"/>
      <c r="L1051" s="80"/>
      <c r="M1051" s="80"/>
      <c r="N1051" s="80"/>
      <c r="O1051" s="80"/>
      <c r="P1051" s="80"/>
      <c r="Q1051" s="80"/>
      <c r="R1051" s="84"/>
      <c r="S1051" s="84"/>
      <c r="T1051" s="84"/>
      <c r="U1051" s="86"/>
      <c r="V1051" s="84"/>
    </row>
    <row r="1052" spans="3:22" ht="16.5" customHeight="1" x14ac:dyDescent="0.25">
      <c r="C1052" s="10"/>
      <c r="D1052" s="11"/>
      <c r="E1052" s="10"/>
      <c r="F1052" s="80"/>
      <c r="G1052" s="81"/>
      <c r="H1052" s="82"/>
      <c r="I1052" s="83"/>
      <c r="J1052" s="83"/>
      <c r="K1052" s="80"/>
      <c r="L1052" s="80"/>
      <c r="M1052" s="80"/>
      <c r="N1052" s="80"/>
      <c r="O1052" s="80"/>
      <c r="P1052" s="80"/>
      <c r="Q1052" s="80"/>
      <c r="R1052" s="84"/>
      <c r="S1052" s="84"/>
      <c r="T1052" s="84"/>
      <c r="U1052" s="86"/>
      <c r="V1052" s="84"/>
    </row>
    <row r="1053" spans="3:22" ht="16.5" customHeight="1" x14ac:dyDescent="0.25">
      <c r="C1053" s="10"/>
      <c r="D1053" s="11"/>
      <c r="E1053" s="10"/>
      <c r="F1053" s="80"/>
      <c r="G1053" s="81"/>
      <c r="H1053" s="82"/>
      <c r="I1053" s="83"/>
      <c r="J1053" s="83"/>
      <c r="K1053" s="80"/>
      <c r="L1053" s="80"/>
      <c r="M1053" s="80"/>
      <c r="N1053" s="80"/>
      <c r="O1053" s="80"/>
      <c r="P1053" s="80"/>
      <c r="Q1053" s="80"/>
      <c r="R1053" s="84"/>
      <c r="S1053" s="84"/>
      <c r="T1053" s="84"/>
      <c r="U1053" s="86"/>
      <c r="V1053" s="84"/>
    </row>
    <row r="1054" spans="3:22" ht="16.5" customHeight="1" x14ac:dyDescent="0.25">
      <c r="C1054" s="10"/>
      <c r="D1054" s="11"/>
      <c r="E1054" s="10"/>
      <c r="F1054" s="80"/>
      <c r="G1054" s="81"/>
      <c r="H1054" s="82"/>
      <c r="I1054" s="83"/>
      <c r="J1054" s="83"/>
      <c r="K1054" s="80"/>
      <c r="L1054" s="80"/>
      <c r="M1054" s="80"/>
      <c r="N1054" s="80"/>
      <c r="O1054" s="80"/>
      <c r="P1054" s="80"/>
      <c r="Q1054" s="80"/>
      <c r="R1054" s="84"/>
      <c r="S1054" s="84"/>
      <c r="T1054" s="84"/>
      <c r="U1054" s="86"/>
      <c r="V1054" s="84"/>
    </row>
    <row r="1055" spans="3:22" ht="16.5" customHeight="1" x14ac:dyDescent="0.25">
      <c r="C1055" s="10"/>
      <c r="D1055" s="11"/>
      <c r="E1055" s="10"/>
      <c r="F1055" s="80"/>
      <c r="G1055" s="81"/>
      <c r="H1055" s="82"/>
      <c r="I1055" s="83"/>
      <c r="J1055" s="83"/>
      <c r="K1055" s="80"/>
      <c r="L1055" s="80"/>
      <c r="M1055" s="80"/>
      <c r="N1055" s="80"/>
      <c r="O1055" s="80"/>
      <c r="P1055" s="80"/>
      <c r="Q1055" s="80"/>
      <c r="R1055" s="84"/>
      <c r="S1055" s="84"/>
      <c r="T1055" s="84"/>
      <c r="U1055" s="86"/>
      <c r="V1055" s="84"/>
    </row>
    <row r="1056" spans="3:22" ht="16.5" customHeight="1" x14ac:dyDescent="0.25">
      <c r="C1056" s="10"/>
      <c r="D1056" s="11"/>
      <c r="E1056" s="10"/>
      <c r="F1056" s="80"/>
      <c r="G1056" s="81"/>
      <c r="H1056" s="82"/>
      <c r="I1056" s="83"/>
      <c r="J1056" s="83"/>
      <c r="K1056" s="80"/>
      <c r="L1056" s="80"/>
      <c r="M1056" s="80"/>
      <c r="N1056" s="80"/>
      <c r="O1056" s="80"/>
      <c r="P1056" s="80"/>
      <c r="Q1056" s="80"/>
      <c r="R1056" s="84"/>
      <c r="S1056" s="84"/>
      <c r="T1056" s="84"/>
      <c r="U1056" s="86"/>
      <c r="V1056" s="84"/>
    </row>
    <row r="1057" spans="3:22" ht="16.5" customHeight="1" x14ac:dyDescent="0.25">
      <c r="C1057" s="10"/>
      <c r="D1057" s="11"/>
      <c r="E1057" s="10"/>
      <c r="F1057" s="80"/>
      <c r="G1057" s="81"/>
      <c r="H1057" s="82"/>
      <c r="I1057" s="83"/>
      <c r="J1057" s="83"/>
      <c r="K1057" s="80"/>
      <c r="L1057" s="80"/>
      <c r="M1057" s="80"/>
      <c r="N1057" s="80"/>
      <c r="O1057" s="80"/>
      <c r="P1057" s="80"/>
      <c r="Q1057" s="80"/>
      <c r="R1057" s="84"/>
      <c r="S1057" s="84"/>
      <c r="T1057" s="84"/>
      <c r="U1057" s="86"/>
      <c r="V1057" s="84"/>
    </row>
    <row r="1058" spans="3:22" ht="16.5" customHeight="1" x14ac:dyDescent="0.25">
      <c r="C1058" s="10"/>
      <c r="D1058" s="11"/>
      <c r="E1058" s="10"/>
      <c r="F1058" s="80"/>
      <c r="G1058" s="81"/>
      <c r="H1058" s="82"/>
      <c r="I1058" s="83"/>
      <c r="J1058" s="83"/>
      <c r="K1058" s="80"/>
      <c r="L1058" s="80"/>
      <c r="M1058" s="80"/>
      <c r="N1058" s="80"/>
      <c r="O1058" s="80"/>
      <c r="P1058" s="80"/>
      <c r="Q1058" s="80"/>
      <c r="R1058" s="84"/>
      <c r="S1058" s="84"/>
      <c r="T1058" s="84"/>
      <c r="U1058" s="86"/>
      <c r="V1058" s="84"/>
    </row>
    <row r="1059" spans="3:22" ht="16.5" customHeight="1" x14ac:dyDescent="0.25">
      <c r="C1059" s="10"/>
      <c r="D1059" s="11"/>
      <c r="E1059" s="10"/>
      <c r="F1059" s="80"/>
      <c r="G1059" s="81"/>
      <c r="H1059" s="82"/>
      <c r="I1059" s="83"/>
      <c r="J1059" s="83"/>
      <c r="K1059" s="80"/>
      <c r="L1059" s="80"/>
      <c r="M1059" s="80"/>
      <c r="N1059" s="80"/>
      <c r="O1059" s="80"/>
      <c r="P1059" s="80"/>
      <c r="Q1059" s="80"/>
      <c r="R1059" s="84"/>
      <c r="S1059" s="84"/>
      <c r="T1059" s="84"/>
      <c r="U1059" s="86"/>
      <c r="V1059" s="84"/>
    </row>
    <row r="1060" spans="3:22" ht="16.5" customHeight="1" x14ac:dyDescent="0.25">
      <c r="C1060" s="10"/>
      <c r="D1060" s="11"/>
      <c r="E1060" s="10"/>
      <c r="F1060" s="80"/>
      <c r="G1060" s="81"/>
      <c r="H1060" s="82"/>
      <c r="I1060" s="83"/>
      <c r="J1060" s="83"/>
      <c r="K1060" s="80"/>
      <c r="L1060" s="80"/>
      <c r="M1060" s="80"/>
      <c r="N1060" s="80"/>
      <c r="O1060" s="80"/>
      <c r="P1060" s="80"/>
      <c r="Q1060" s="80"/>
      <c r="R1060" s="84"/>
      <c r="S1060" s="84"/>
      <c r="T1060" s="84"/>
      <c r="U1060" s="86"/>
      <c r="V1060" s="84"/>
    </row>
    <row r="1061" spans="3:22" ht="16.5" customHeight="1" x14ac:dyDescent="0.25">
      <c r="C1061" s="10"/>
      <c r="D1061" s="11"/>
      <c r="E1061" s="10"/>
      <c r="F1061" s="80"/>
      <c r="G1061" s="81"/>
      <c r="H1061" s="82"/>
      <c r="I1061" s="83"/>
      <c r="J1061" s="83"/>
      <c r="K1061" s="80"/>
      <c r="L1061" s="80"/>
      <c r="M1061" s="80"/>
      <c r="N1061" s="80"/>
      <c r="O1061" s="80"/>
      <c r="P1061" s="80"/>
      <c r="Q1061" s="80"/>
      <c r="R1061" s="84"/>
      <c r="S1061" s="84"/>
      <c r="T1061" s="84"/>
      <c r="U1061" s="86"/>
      <c r="V1061" s="84"/>
    </row>
    <row r="1062" spans="3:22" ht="16.5" customHeight="1" x14ac:dyDescent="0.25">
      <c r="C1062" s="10"/>
      <c r="D1062" s="11"/>
      <c r="E1062" s="10"/>
      <c r="F1062" s="80"/>
      <c r="G1062" s="81"/>
      <c r="H1062" s="82"/>
      <c r="I1062" s="83"/>
      <c r="J1062" s="83"/>
      <c r="K1062" s="80"/>
      <c r="L1062" s="80"/>
      <c r="M1062" s="80"/>
      <c r="N1062" s="80"/>
      <c r="O1062" s="80"/>
      <c r="P1062" s="80"/>
      <c r="Q1062" s="80"/>
      <c r="R1062" s="84"/>
      <c r="S1062" s="84"/>
      <c r="T1062" s="84"/>
      <c r="U1062" s="86"/>
      <c r="V1062" s="84"/>
    </row>
    <row r="1063" spans="3:22" ht="16.5" customHeight="1" x14ac:dyDescent="0.25">
      <c r="C1063" s="10"/>
      <c r="D1063" s="11"/>
      <c r="E1063" s="10"/>
      <c r="F1063" s="80"/>
      <c r="G1063" s="81"/>
      <c r="H1063" s="82"/>
      <c r="I1063" s="83"/>
      <c r="J1063" s="83"/>
      <c r="K1063" s="80"/>
      <c r="L1063" s="80"/>
      <c r="M1063" s="80"/>
      <c r="N1063" s="80"/>
      <c r="O1063" s="80"/>
      <c r="P1063" s="80"/>
      <c r="Q1063" s="80"/>
      <c r="R1063" s="84"/>
      <c r="S1063" s="84"/>
      <c r="T1063" s="84"/>
      <c r="U1063" s="86"/>
      <c r="V1063" s="84"/>
    </row>
    <row r="1064" spans="3:22" ht="16.5" customHeight="1" x14ac:dyDescent="0.25">
      <c r="C1064" s="10"/>
      <c r="D1064" s="11"/>
      <c r="E1064" s="10"/>
      <c r="F1064" s="80"/>
      <c r="G1064" s="81"/>
      <c r="H1064" s="82"/>
      <c r="I1064" s="83"/>
      <c r="J1064" s="83"/>
      <c r="K1064" s="80"/>
      <c r="L1064" s="80"/>
      <c r="M1064" s="80"/>
      <c r="N1064" s="80"/>
      <c r="O1064" s="80"/>
      <c r="P1064" s="80"/>
      <c r="Q1064" s="80"/>
      <c r="R1064" s="84"/>
      <c r="S1064" s="84"/>
      <c r="T1064" s="84"/>
      <c r="U1064" s="86"/>
      <c r="V1064" s="84"/>
    </row>
    <row r="1065" spans="3:22" ht="16.5" customHeight="1" x14ac:dyDescent="0.25">
      <c r="C1065" s="10"/>
      <c r="D1065" s="11"/>
      <c r="E1065" s="10"/>
      <c r="F1065" s="80"/>
      <c r="G1065" s="81"/>
      <c r="H1065" s="82"/>
      <c r="I1065" s="83"/>
      <c r="J1065" s="83"/>
      <c r="K1065" s="80"/>
      <c r="L1065" s="80"/>
      <c r="M1065" s="80"/>
      <c r="N1065" s="80"/>
      <c r="O1065" s="80"/>
      <c r="P1065" s="80"/>
      <c r="Q1065" s="80"/>
      <c r="R1065" s="84"/>
      <c r="S1065" s="84"/>
      <c r="T1065" s="84"/>
      <c r="U1065" s="86"/>
      <c r="V1065" s="84"/>
    </row>
    <row r="1066" spans="3:22" ht="16.5" customHeight="1" x14ac:dyDescent="0.25">
      <c r="C1066" s="10"/>
      <c r="D1066" s="11"/>
      <c r="E1066" s="10"/>
      <c r="F1066" s="80"/>
      <c r="G1066" s="81"/>
      <c r="H1066" s="82"/>
      <c r="I1066" s="83"/>
      <c r="J1066" s="83"/>
      <c r="K1066" s="80"/>
      <c r="L1066" s="80"/>
      <c r="M1066" s="80"/>
      <c r="N1066" s="80"/>
      <c r="O1066" s="80"/>
      <c r="P1066" s="80"/>
      <c r="Q1066" s="80"/>
      <c r="R1066" s="84"/>
      <c r="S1066" s="84"/>
      <c r="T1066" s="84"/>
      <c r="U1066" s="86"/>
      <c r="V1066" s="84"/>
    </row>
    <row r="1067" spans="3:22" ht="16.5" customHeight="1" x14ac:dyDescent="0.25">
      <c r="C1067" s="10"/>
      <c r="D1067" s="11"/>
      <c r="E1067" s="10"/>
      <c r="F1067" s="80"/>
      <c r="G1067" s="81"/>
      <c r="H1067" s="82"/>
      <c r="I1067" s="83"/>
      <c r="J1067" s="83"/>
      <c r="K1067" s="80"/>
      <c r="L1067" s="80"/>
      <c r="M1067" s="80"/>
      <c r="N1067" s="80"/>
      <c r="O1067" s="80"/>
      <c r="P1067" s="80"/>
      <c r="Q1067" s="80"/>
      <c r="R1067" s="84"/>
      <c r="S1067" s="84"/>
      <c r="T1067" s="84"/>
      <c r="U1067" s="86"/>
      <c r="V1067" s="84"/>
    </row>
    <row r="1068" spans="3:22" ht="16.5" customHeight="1" x14ac:dyDescent="0.25">
      <c r="C1068" s="10"/>
      <c r="D1068" s="11"/>
      <c r="E1068" s="10"/>
      <c r="F1068" s="80"/>
      <c r="G1068" s="81"/>
      <c r="H1068" s="82"/>
      <c r="I1068" s="83"/>
      <c r="J1068" s="83"/>
      <c r="K1068" s="80"/>
      <c r="L1068" s="80"/>
      <c r="M1068" s="80"/>
      <c r="N1068" s="80"/>
      <c r="O1068" s="80"/>
      <c r="P1068" s="80"/>
      <c r="Q1068" s="80"/>
      <c r="R1068" s="84"/>
      <c r="S1068" s="84"/>
      <c r="T1068" s="84"/>
      <c r="U1068" s="86"/>
      <c r="V1068" s="84"/>
    </row>
    <row r="1069" spans="3:22" ht="16.5" customHeight="1" x14ac:dyDescent="0.25">
      <c r="C1069" s="10"/>
      <c r="D1069" s="11"/>
      <c r="E1069" s="10"/>
      <c r="F1069" s="80"/>
      <c r="G1069" s="81"/>
      <c r="H1069" s="82"/>
      <c r="I1069" s="83"/>
      <c r="J1069" s="83"/>
      <c r="K1069" s="80"/>
      <c r="L1069" s="80"/>
      <c r="M1069" s="80"/>
      <c r="N1069" s="80"/>
      <c r="O1069" s="80"/>
      <c r="P1069" s="80"/>
      <c r="Q1069" s="80"/>
      <c r="R1069" s="84"/>
      <c r="S1069" s="84"/>
      <c r="T1069" s="84"/>
      <c r="U1069" s="86"/>
      <c r="V1069" s="84"/>
    </row>
    <row r="1070" spans="3:22" ht="16.5" customHeight="1" x14ac:dyDescent="0.25">
      <c r="C1070" s="10"/>
      <c r="D1070" s="11"/>
      <c r="E1070" s="10"/>
      <c r="F1070" s="80"/>
      <c r="G1070" s="81"/>
      <c r="H1070" s="82"/>
      <c r="I1070" s="83"/>
      <c r="J1070" s="83"/>
      <c r="K1070" s="80"/>
      <c r="L1070" s="80"/>
      <c r="M1070" s="80"/>
      <c r="N1070" s="80"/>
      <c r="O1070" s="80"/>
      <c r="P1070" s="80"/>
      <c r="Q1070" s="80"/>
      <c r="R1070" s="84"/>
      <c r="S1070" s="84"/>
      <c r="T1070" s="84"/>
      <c r="U1070" s="86"/>
      <c r="V1070" s="84"/>
    </row>
    <row r="1071" spans="3:22" ht="16.5" customHeight="1" x14ac:dyDescent="0.25">
      <c r="C1071" s="10"/>
      <c r="D1071" s="11"/>
      <c r="E1071" s="10"/>
      <c r="F1071" s="80"/>
      <c r="G1071" s="81"/>
      <c r="H1071" s="82"/>
      <c r="I1071" s="83"/>
      <c r="J1071" s="83"/>
      <c r="K1071" s="80"/>
      <c r="L1071" s="80"/>
      <c r="M1071" s="80"/>
      <c r="N1071" s="80"/>
      <c r="O1071" s="80"/>
      <c r="P1071" s="80"/>
      <c r="Q1071" s="80"/>
      <c r="R1071" s="84"/>
      <c r="S1071" s="84"/>
      <c r="T1071" s="84"/>
      <c r="U1071" s="86"/>
      <c r="V1071" s="84"/>
    </row>
    <row r="1072" spans="3:22" ht="16.5" customHeight="1" x14ac:dyDescent="0.25">
      <c r="C1072" s="10"/>
      <c r="D1072" s="11"/>
      <c r="E1072" s="10"/>
      <c r="F1072" s="80"/>
      <c r="G1072" s="81"/>
      <c r="H1072" s="82"/>
      <c r="I1072" s="83"/>
      <c r="J1072" s="83"/>
      <c r="K1072" s="80"/>
      <c r="L1072" s="80"/>
      <c r="M1072" s="80"/>
      <c r="N1072" s="80"/>
      <c r="O1072" s="80"/>
      <c r="P1072" s="80"/>
      <c r="Q1072" s="80"/>
      <c r="R1072" s="84"/>
      <c r="S1072" s="84"/>
      <c r="T1072" s="84"/>
      <c r="U1072" s="86"/>
      <c r="V1072" s="84"/>
    </row>
    <row r="1073" spans="3:22" ht="16.5" customHeight="1" x14ac:dyDescent="0.25">
      <c r="C1073" s="10"/>
      <c r="D1073" s="11"/>
      <c r="E1073" s="10"/>
      <c r="F1073" s="80"/>
      <c r="G1073" s="81"/>
      <c r="H1073" s="82"/>
      <c r="I1073" s="83"/>
      <c r="J1073" s="83"/>
      <c r="K1073" s="80"/>
      <c r="L1073" s="80"/>
      <c r="M1073" s="80"/>
      <c r="N1073" s="80"/>
      <c r="O1073" s="80"/>
      <c r="P1073" s="80"/>
      <c r="Q1073" s="80"/>
      <c r="R1073" s="84"/>
      <c r="S1073" s="84"/>
      <c r="T1073" s="84"/>
      <c r="U1073" s="86"/>
      <c r="V1073" s="84"/>
    </row>
    <row r="1074" spans="3:22" ht="16.5" customHeight="1" x14ac:dyDescent="0.25">
      <c r="C1074" s="10"/>
      <c r="D1074" s="11"/>
      <c r="E1074" s="10"/>
      <c r="F1074" s="80"/>
      <c r="G1074" s="81"/>
      <c r="H1074" s="82"/>
      <c r="I1074" s="83"/>
      <c r="J1074" s="83"/>
      <c r="K1074" s="80"/>
      <c r="L1074" s="80"/>
      <c r="M1074" s="80"/>
      <c r="N1074" s="80"/>
      <c r="O1074" s="80"/>
      <c r="P1074" s="80"/>
      <c r="Q1074" s="80"/>
      <c r="R1074" s="84"/>
      <c r="S1074" s="84"/>
      <c r="T1074" s="84"/>
      <c r="U1074" s="86"/>
      <c r="V1074" s="84"/>
    </row>
    <row r="1075" spans="3:22" ht="16.5" customHeight="1" x14ac:dyDescent="0.25">
      <c r="C1075" s="10"/>
      <c r="D1075" s="11"/>
      <c r="E1075" s="10"/>
      <c r="F1075" s="80"/>
      <c r="G1075" s="81"/>
      <c r="H1075" s="82"/>
      <c r="I1075" s="83"/>
      <c r="J1075" s="83"/>
      <c r="K1075" s="80"/>
      <c r="L1075" s="80"/>
      <c r="M1075" s="80"/>
      <c r="N1075" s="80"/>
      <c r="O1075" s="80"/>
      <c r="P1075" s="80"/>
      <c r="Q1075" s="80"/>
      <c r="R1075" s="84"/>
      <c r="S1075" s="84"/>
      <c r="T1075" s="84"/>
      <c r="U1075" s="86"/>
      <c r="V1075" s="84"/>
    </row>
    <row r="1076" spans="3:22" ht="16.5" customHeight="1" x14ac:dyDescent="0.25">
      <c r="C1076" s="10"/>
      <c r="D1076" s="11"/>
      <c r="E1076" s="10"/>
      <c r="F1076" s="80"/>
      <c r="G1076" s="81"/>
      <c r="H1076" s="82"/>
      <c r="I1076" s="83"/>
      <c r="J1076" s="83"/>
      <c r="K1076" s="80"/>
      <c r="L1076" s="80"/>
      <c r="M1076" s="80"/>
      <c r="N1076" s="80"/>
      <c r="O1076" s="80"/>
      <c r="P1076" s="80"/>
      <c r="Q1076" s="80"/>
      <c r="R1076" s="84"/>
      <c r="S1076" s="84"/>
      <c r="T1076" s="84"/>
      <c r="U1076" s="86"/>
      <c r="V1076" s="84"/>
    </row>
    <row r="1077" spans="3:22" ht="16.5" customHeight="1" x14ac:dyDescent="0.25">
      <c r="C1077" s="10"/>
      <c r="D1077" s="11"/>
      <c r="E1077" s="10"/>
      <c r="F1077" s="80"/>
      <c r="G1077" s="81"/>
      <c r="H1077" s="82"/>
      <c r="I1077" s="83"/>
      <c r="J1077" s="83"/>
      <c r="K1077" s="80"/>
      <c r="L1077" s="80"/>
      <c r="M1077" s="80"/>
      <c r="N1077" s="80"/>
      <c r="O1077" s="80"/>
      <c r="P1077" s="80"/>
      <c r="Q1077" s="80"/>
      <c r="R1077" s="84"/>
      <c r="S1077" s="84"/>
      <c r="T1077" s="84"/>
      <c r="U1077" s="86"/>
      <c r="V1077" s="84"/>
    </row>
    <row r="1078" spans="3:22" ht="16.5" customHeight="1" x14ac:dyDescent="0.25">
      <c r="C1078" s="10"/>
      <c r="D1078" s="11"/>
      <c r="E1078" s="10"/>
      <c r="F1078" s="80"/>
      <c r="G1078" s="81"/>
      <c r="H1078" s="82"/>
      <c r="I1078" s="83"/>
      <c r="J1078" s="83"/>
      <c r="K1078" s="80"/>
      <c r="L1078" s="80"/>
      <c r="M1078" s="80"/>
      <c r="N1078" s="80"/>
      <c r="O1078" s="80"/>
      <c r="P1078" s="80"/>
      <c r="Q1078" s="80"/>
      <c r="R1078" s="84"/>
      <c r="S1078" s="84"/>
      <c r="T1078" s="84"/>
      <c r="U1078" s="86"/>
      <c r="V1078" s="84"/>
    </row>
    <row r="1079" spans="3:22" ht="16.5" customHeight="1" x14ac:dyDescent="0.25">
      <c r="C1079" s="10"/>
      <c r="D1079" s="11"/>
      <c r="E1079" s="10"/>
      <c r="F1079" s="80"/>
      <c r="G1079" s="81"/>
      <c r="H1079" s="82"/>
      <c r="I1079" s="83"/>
      <c r="J1079" s="83"/>
      <c r="K1079" s="80"/>
      <c r="L1079" s="80"/>
      <c r="M1079" s="80"/>
      <c r="N1079" s="80"/>
      <c r="O1079" s="80"/>
      <c r="P1079" s="80"/>
      <c r="Q1079" s="80"/>
      <c r="R1079" s="84"/>
      <c r="S1079" s="84"/>
      <c r="T1079" s="84"/>
      <c r="U1079" s="86"/>
      <c r="V1079" s="84"/>
    </row>
    <row r="1080" spans="3:22" ht="16.5" customHeight="1" x14ac:dyDescent="0.25">
      <c r="C1080" s="10"/>
      <c r="D1080" s="11"/>
      <c r="E1080" s="10"/>
      <c r="F1080" s="80"/>
      <c r="G1080" s="81"/>
      <c r="H1080" s="82"/>
      <c r="I1080" s="83"/>
      <c r="J1080" s="83"/>
      <c r="K1080" s="80"/>
      <c r="L1080" s="80"/>
      <c r="M1080" s="80"/>
      <c r="N1080" s="80"/>
      <c r="O1080" s="80"/>
      <c r="P1080" s="80"/>
      <c r="Q1080" s="80"/>
      <c r="R1080" s="84"/>
      <c r="S1080" s="84"/>
      <c r="T1080" s="84"/>
      <c r="U1080" s="86"/>
      <c r="V1080" s="84"/>
    </row>
    <row r="1081" spans="3:22" ht="16.5" customHeight="1" x14ac:dyDescent="0.25">
      <c r="C1081" s="10"/>
      <c r="D1081" s="11"/>
      <c r="E1081" s="10"/>
      <c r="F1081" s="80"/>
      <c r="G1081" s="81"/>
      <c r="H1081" s="82"/>
      <c r="I1081" s="83"/>
      <c r="J1081" s="83"/>
      <c r="K1081" s="80"/>
      <c r="L1081" s="80"/>
      <c r="M1081" s="80"/>
      <c r="N1081" s="80"/>
      <c r="O1081" s="80"/>
      <c r="P1081" s="80"/>
      <c r="Q1081" s="80"/>
      <c r="R1081" s="84"/>
      <c r="S1081" s="84"/>
      <c r="T1081" s="84"/>
      <c r="U1081" s="86"/>
      <c r="V1081" s="84"/>
    </row>
    <row r="1082" spans="3:22" ht="16.5" customHeight="1" x14ac:dyDescent="0.25">
      <c r="C1082" s="10"/>
      <c r="D1082" s="11"/>
      <c r="E1082" s="10"/>
      <c r="F1082" s="80"/>
      <c r="G1082" s="81"/>
      <c r="H1082" s="82"/>
      <c r="I1082" s="83"/>
      <c r="J1082" s="83"/>
      <c r="K1082" s="80"/>
      <c r="L1082" s="80"/>
      <c r="M1082" s="80"/>
      <c r="N1082" s="80"/>
      <c r="O1082" s="80"/>
      <c r="P1082" s="80"/>
      <c r="Q1082" s="80"/>
      <c r="R1082" s="84"/>
      <c r="S1082" s="84"/>
      <c r="T1082" s="84"/>
      <c r="U1082" s="86"/>
      <c r="V1082" s="84"/>
    </row>
    <row r="1083" spans="3:22" ht="16.5" customHeight="1" x14ac:dyDescent="0.25">
      <c r="C1083" s="10"/>
      <c r="D1083" s="11"/>
      <c r="E1083" s="10"/>
    </row>
    <row r="1084" spans="3:22" ht="16.5" customHeight="1" x14ac:dyDescent="0.25">
      <c r="C1084" s="10"/>
      <c r="D1084" s="11"/>
      <c r="E1084" s="10"/>
    </row>
    <row r="1085" spans="3:22" ht="16.5" customHeight="1" x14ac:dyDescent="0.25">
      <c r="C1085" s="10"/>
      <c r="D1085" s="11"/>
      <c r="E1085" s="10"/>
    </row>
    <row r="1086" spans="3:22" ht="16.5" customHeight="1" x14ac:dyDescent="0.25">
      <c r="C1086" s="10"/>
      <c r="D1086" s="11"/>
      <c r="E1086" s="10"/>
    </row>
    <row r="1087" spans="3:22" ht="16.5" customHeight="1" x14ac:dyDescent="0.25">
      <c r="C1087" s="10"/>
      <c r="D1087" s="11"/>
      <c r="E1087" s="10"/>
    </row>
    <row r="1088" spans="3:22" ht="16.5" customHeight="1" x14ac:dyDescent="0.25">
      <c r="C1088" s="10"/>
      <c r="D1088" s="11"/>
      <c r="E1088" s="10"/>
    </row>
    <row r="1089" spans="3:21" ht="16.5" customHeight="1" x14ac:dyDescent="0.25">
      <c r="C1089" s="10"/>
      <c r="D1089" s="11"/>
      <c r="E1089" s="10"/>
    </row>
    <row r="1090" spans="3:21" ht="16.5" customHeight="1" x14ac:dyDescent="0.25">
      <c r="C1090" s="10"/>
      <c r="D1090" s="11"/>
      <c r="E1090" s="10"/>
    </row>
    <row r="1091" spans="3:21" ht="16.5" customHeight="1" x14ac:dyDescent="0.25">
      <c r="C1091" s="10"/>
      <c r="D1091" s="11"/>
      <c r="E1091" s="10"/>
    </row>
    <row r="1092" spans="3:21" ht="16.5" customHeight="1" x14ac:dyDescent="0.25">
      <c r="C1092" s="10"/>
      <c r="D1092" s="11"/>
      <c r="E1092" s="10"/>
    </row>
    <row r="1093" spans="3:21" ht="16.5" customHeight="1" x14ac:dyDescent="0.25">
      <c r="C1093" s="10"/>
      <c r="D1093" s="11"/>
      <c r="E1093" s="10"/>
    </row>
    <row r="1094" spans="3:21" ht="16.5" customHeight="1" x14ac:dyDescent="0.25">
      <c r="C1094" s="10"/>
      <c r="D1094" s="11"/>
      <c r="E1094" s="10"/>
    </row>
    <row r="1095" spans="3:21" ht="16.5" customHeight="1" x14ac:dyDescent="0.25">
      <c r="C1095" s="10"/>
      <c r="D1095" s="11"/>
      <c r="E1095" s="10"/>
    </row>
    <row r="1096" spans="3:21" ht="16.5" customHeight="1" x14ac:dyDescent="0.25">
      <c r="C1096" s="10"/>
      <c r="D1096" s="11"/>
      <c r="E1096" s="10"/>
    </row>
    <row r="1097" spans="3:21" ht="16.5" customHeight="1" x14ac:dyDescent="0.25">
      <c r="C1097" s="10"/>
      <c r="D1097" s="11"/>
      <c r="E1097" s="10"/>
    </row>
    <row r="1098" spans="3:21" s="9" customFormat="1" ht="16.5" customHeight="1" x14ac:dyDescent="0.25">
      <c r="C1098" s="10"/>
      <c r="D1098" s="11"/>
      <c r="E1098" s="10"/>
      <c r="G1098" s="87"/>
      <c r="H1098" s="88"/>
      <c r="I1098" s="89"/>
      <c r="J1098" s="89"/>
      <c r="R1098" s="1"/>
      <c r="S1098" s="1"/>
      <c r="T1098" s="1"/>
      <c r="U1098" s="90"/>
    </row>
    <row r="1099" spans="3:21" s="9" customFormat="1" ht="16.5" customHeight="1" x14ac:dyDescent="0.25">
      <c r="C1099" s="10"/>
      <c r="D1099" s="11"/>
      <c r="E1099" s="10"/>
      <c r="G1099" s="87"/>
      <c r="H1099" s="88"/>
      <c r="I1099" s="89"/>
      <c r="J1099" s="89"/>
      <c r="R1099" s="1"/>
      <c r="S1099" s="1"/>
      <c r="T1099" s="1"/>
      <c r="U1099" s="90"/>
    </row>
    <row r="1100" spans="3:21" s="9" customFormat="1" ht="16.5" customHeight="1" x14ac:dyDescent="0.25">
      <c r="C1100" s="10"/>
      <c r="D1100" s="11"/>
      <c r="E1100" s="10"/>
      <c r="G1100" s="87"/>
      <c r="H1100" s="88"/>
      <c r="I1100" s="89"/>
      <c r="J1100" s="89"/>
      <c r="R1100" s="1"/>
      <c r="S1100" s="1"/>
      <c r="T1100" s="1"/>
      <c r="U1100" s="90"/>
    </row>
    <row r="1101" spans="3:21" s="9" customFormat="1" ht="16.5" customHeight="1" x14ac:dyDescent="0.25">
      <c r="C1101" s="10"/>
      <c r="D1101" s="11"/>
      <c r="E1101" s="10"/>
      <c r="G1101" s="87"/>
      <c r="H1101" s="88"/>
      <c r="I1101" s="89"/>
      <c r="J1101" s="89"/>
      <c r="R1101" s="1"/>
      <c r="S1101" s="1"/>
      <c r="T1101" s="1"/>
      <c r="U1101" s="90"/>
    </row>
    <row r="1102" spans="3:21" s="9" customFormat="1" ht="16.5" customHeight="1" x14ac:dyDescent="0.25">
      <c r="C1102" s="10"/>
      <c r="D1102" s="11"/>
      <c r="E1102" s="10"/>
      <c r="G1102" s="87"/>
      <c r="H1102" s="88"/>
      <c r="I1102" s="89"/>
      <c r="J1102" s="89"/>
      <c r="R1102" s="1"/>
      <c r="S1102" s="1"/>
      <c r="T1102" s="1"/>
      <c r="U1102" s="90"/>
    </row>
    <row r="1103" spans="3:21" s="9" customFormat="1" ht="16.5" customHeight="1" x14ac:dyDescent="0.25">
      <c r="C1103" s="10"/>
      <c r="D1103" s="11"/>
      <c r="E1103" s="10"/>
      <c r="G1103" s="87"/>
      <c r="H1103" s="88"/>
      <c r="I1103" s="89"/>
      <c r="J1103" s="89"/>
      <c r="R1103" s="1"/>
      <c r="S1103" s="1"/>
      <c r="T1103" s="1"/>
      <c r="U1103" s="90"/>
    </row>
    <row r="1104" spans="3:21" s="9" customFormat="1" ht="16.5" customHeight="1" x14ac:dyDescent="0.25">
      <c r="C1104" s="10"/>
      <c r="D1104" s="11"/>
      <c r="E1104" s="10"/>
      <c r="G1104" s="87"/>
      <c r="H1104" s="88"/>
      <c r="I1104" s="89"/>
      <c r="J1104" s="89"/>
      <c r="R1104" s="1"/>
      <c r="S1104" s="1"/>
      <c r="T1104" s="1"/>
      <c r="U1104" s="90"/>
    </row>
    <row r="1105" spans="3:21" s="9" customFormat="1" ht="16.5" customHeight="1" x14ac:dyDescent="0.25">
      <c r="C1105" s="10"/>
      <c r="D1105" s="11"/>
      <c r="E1105" s="10"/>
      <c r="G1105" s="87"/>
      <c r="H1105" s="88"/>
      <c r="I1105" s="89"/>
      <c r="J1105" s="89"/>
      <c r="R1105" s="1"/>
      <c r="S1105" s="1"/>
      <c r="T1105" s="1"/>
      <c r="U1105" s="90"/>
    </row>
    <row r="1106" spans="3:21" s="9" customFormat="1" ht="16.5" customHeight="1" x14ac:dyDescent="0.25">
      <c r="C1106" s="10"/>
      <c r="D1106" s="11"/>
      <c r="E1106" s="10"/>
      <c r="G1106" s="87"/>
      <c r="H1106" s="88"/>
      <c r="I1106" s="89"/>
      <c r="J1106" s="89"/>
      <c r="R1106" s="1"/>
      <c r="S1106" s="1"/>
      <c r="T1106" s="1"/>
      <c r="U1106" s="90"/>
    </row>
    <row r="1107" spans="3:21" s="9" customFormat="1" ht="16.5" customHeight="1" x14ac:dyDescent="0.25">
      <c r="C1107" s="10"/>
      <c r="D1107" s="11"/>
      <c r="E1107" s="10"/>
      <c r="G1107" s="87"/>
      <c r="H1107" s="88"/>
      <c r="I1107" s="89"/>
      <c r="J1107" s="89"/>
      <c r="R1107" s="1"/>
      <c r="S1107" s="1"/>
      <c r="T1107" s="1"/>
      <c r="U1107" s="90"/>
    </row>
    <row r="1108" spans="3:21" s="9" customFormat="1" ht="16.5" customHeight="1" x14ac:dyDescent="0.25">
      <c r="C1108" s="10"/>
      <c r="D1108" s="11"/>
      <c r="E1108" s="10"/>
      <c r="G1108" s="87"/>
      <c r="H1108" s="88"/>
      <c r="I1108" s="89"/>
      <c r="J1108" s="89"/>
      <c r="R1108" s="1"/>
      <c r="S1108" s="1"/>
      <c r="T1108" s="1"/>
      <c r="U1108" s="90"/>
    </row>
    <row r="1109" spans="3:21" s="9" customFormat="1" ht="16.5" customHeight="1" x14ac:dyDescent="0.25">
      <c r="C1109" s="10"/>
      <c r="D1109" s="11"/>
      <c r="E1109" s="10"/>
      <c r="G1109" s="87"/>
      <c r="H1109" s="88"/>
      <c r="I1109" s="89"/>
      <c r="J1109" s="89"/>
      <c r="R1109" s="1"/>
      <c r="S1109" s="1"/>
      <c r="T1109" s="1"/>
      <c r="U1109" s="90"/>
    </row>
    <row r="1110" spans="3:21" s="9" customFormat="1" ht="16.5" customHeight="1" x14ac:dyDescent="0.25">
      <c r="C1110" s="10"/>
      <c r="D1110" s="11"/>
      <c r="E1110" s="10"/>
      <c r="G1110" s="87"/>
      <c r="H1110" s="88"/>
      <c r="I1110" s="89"/>
      <c r="J1110" s="89"/>
      <c r="R1110" s="1"/>
      <c r="S1110" s="1"/>
      <c r="T1110" s="1"/>
      <c r="U1110" s="90"/>
    </row>
    <row r="1111" spans="3:21" s="9" customFormat="1" ht="16.5" customHeight="1" x14ac:dyDescent="0.25">
      <c r="C1111" s="10"/>
      <c r="D1111" s="11"/>
      <c r="E1111" s="10"/>
      <c r="G1111" s="87"/>
      <c r="H1111" s="88"/>
      <c r="I1111" s="89"/>
      <c r="J1111" s="89"/>
      <c r="R1111" s="1"/>
      <c r="S1111" s="1"/>
      <c r="T1111" s="1"/>
      <c r="U1111" s="90"/>
    </row>
    <row r="1112" spans="3:21" s="9" customFormat="1" ht="16.5" customHeight="1" x14ac:dyDescent="0.25">
      <c r="C1112" s="10"/>
      <c r="D1112" s="11"/>
      <c r="E1112" s="10"/>
      <c r="G1112" s="87"/>
      <c r="H1112" s="88"/>
      <c r="I1112" s="89"/>
      <c r="J1112" s="89"/>
      <c r="R1112" s="1"/>
      <c r="S1112" s="1"/>
      <c r="T1112" s="1"/>
      <c r="U1112" s="90"/>
    </row>
    <row r="1113" spans="3:21" s="9" customFormat="1" ht="16.5" customHeight="1" x14ac:dyDescent="0.25">
      <c r="C1113" s="10"/>
      <c r="D1113" s="11"/>
      <c r="E1113" s="10"/>
      <c r="G1113" s="87"/>
      <c r="H1113" s="88"/>
      <c r="I1113" s="89"/>
      <c r="J1113" s="89"/>
      <c r="R1113" s="1"/>
      <c r="S1113" s="1"/>
      <c r="T1113" s="1"/>
      <c r="U1113" s="90"/>
    </row>
    <row r="1114" spans="3:21" s="9" customFormat="1" ht="16.5" customHeight="1" x14ac:dyDescent="0.25">
      <c r="C1114" s="10"/>
      <c r="D1114" s="11"/>
      <c r="E1114" s="10"/>
      <c r="G1114" s="87"/>
      <c r="H1114" s="88"/>
      <c r="I1114" s="89"/>
      <c r="J1114" s="89"/>
      <c r="R1114" s="1"/>
      <c r="S1114" s="1"/>
      <c r="T1114" s="1"/>
      <c r="U1114" s="90"/>
    </row>
    <row r="1115" spans="3:21" s="9" customFormat="1" ht="16.5" customHeight="1" x14ac:dyDescent="0.25">
      <c r="C1115" s="10"/>
      <c r="D1115" s="11"/>
      <c r="E1115" s="10"/>
      <c r="G1115" s="87"/>
      <c r="H1115" s="88"/>
      <c r="I1115" s="89"/>
      <c r="J1115" s="89"/>
      <c r="R1115" s="1"/>
      <c r="S1115" s="1"/>
      <c r="T1115" s="1"/>
      <c r="U1115" s="90"/>
    </row>
    <row r="1116" spans="3:21" s="9" customFormat="1" ht="16.5" customHeight="1" x14ac:dyDescent="0.25">
      <c r="C1116" s="10"/>
      <c r="D1116" s="11"/>
      <c r="E1116" s="10"/>
      <c r="G1116" s="87"/>
      <c r="H1116" s="88"/>
      <c r="I1116" s="89"/>
      <c r="J1116" s="89"/>
      <c r="R1116" s="1"/>
      <c r="S1116" s="1"/>
      <c r="T1116" s="1"/>
      <c r="U1116" s="90"/>
    </row>
    <row r="1117" spans="3:21" s="9" customFormat="1" ht="16.5" customHeight="1" x14ac:dyDescent="0.25">
      <c r="C1117" s="10"/>
      <c r="D1117" s="11"/>
      <c r="E1117" s="10"/>
      <c r="G1117" s="87"/>
      <c r="H1117" s="88"/>
      <c r="I1117" s="89"/>
      <c r="J1117" s="89"/>
      <c r="R1117" s="1"/>
      <c r="S1117" s="1"/>
      <c r="T1117" s="1"/>
      <c r="U1117" s="90"/>
    </row>
    <row r="1118" spans="3:21" s="9" customFormat="1" ht="16.5" customHeight="1" x14ac:dyDescent="0.25">
      <c r="C1118" s="10"/>
      <c r="D1118" s="11"/>
      <c r="E1118" s="10"/>
      <c r="G1118" s="87"/>
      <c r="H1118" s="88"/>
      <c r="I1118" s="89"/>
      <c r="J1118" s="89"/>
      <c r="R1118" s="1"/>
      <c r="S1118" s="1"/>
      <c r="T1118" s="1"/>
      <c r="U1118" s="90"/>
    </row>
    <row r="1119" spans="3:21" s="9" customFormat="1" ht="16.5" customHeight="1" x14ac:dyDescent="0.25">
      <c r="C1119" s="10"/>
      <c r="D1119" s="11"/>
      <c r="E1119" s="10"/>
      <c r="G1119" s="87"/>
      <c r="H1119" s="88"/>
      <c r="I1119" s="89"/>
      <c r="J1119" s="89"/>
      <c r="R1119" s="1"/>
      <c r="S1119" s="1"/>
      <c r="T1119" s="1"/>
      <c r="U1119" s="90"/>
    </row>
    <row r="1120" spans="3:21" s="9" customFormat="1" ht="16.5" customHeight="1" x14ac:dyDescent="0.25">
      <c r="C1120" s="10"/>
      <c r="D1120" s="11"/>
      <c r="E1120" s="10"/>
      <c r="G1120" s="87"/>
      <c r="H1120" s="88"/>
      <c r="I1120" s="89"/>
      <c r="J1120" s="89"/>
      <c r="R1120" s="1"/>
      <c r="S1120" s="1"/>
      <c r="T1120" s="1"/>
      <c r="U1120" s="90"/>
    </row>
    <row r="1121" spans="3:21" s="9" customFormat="1" ht="16.5" customHeight="1" x14ac:dyDescent="0.25">
      <c r="C1121" s="10"/>
      <c r="D1121" s="11"/>
      <c r="E1121" s="10"/>
      <c r="G1121" s="87"/>
      <c r="H1121" s="88"/>
      <c r="I1121" s="89"/>
      <c r="J1121" s="89"/>
      <c r="R1121" s="1"/>
      <c r="S1121" s="1"/>
      <c r="T1121" s="1"/>
      <c r="U1121" s="90"/>
    </row>
    <row r="1122" spans="3:21" s="9" customFormat="1" ht="16.5" customHeight="1" x14ac:dyDescent="0.25">
      <c r="C1122" s="10"/>
      <c r="D1122" s="11"/>
      <c r="E1122" s="10"/>
      <c r="G1122" s="87"/>
      <c r="H1122" s="88"/>
      <c r="I1122" s="89"/>
      <c r="J1122" s="89"/>
      <c r="R1122" s="1"/>
      <c r="S1122" s="1"/>
      <c r="T1122" s="1"/>
      <c r="U1122" s="90"/>
    </row>
    <row r="1123" spans="3:21" s="9" customFormat="1" ht="16.5" customHeight="1" x14ac:dyDescent="0.25">
      <c r="C1123" s="10"/>
      <c r="D1123" s="11"/>
      <c r="E1123" s="10"/>
      <c r="G1123" s="87"/>
      <c r="H1123" s="88"/>
      <c r="I1123" s="89"/>
      <c r="J1123" s="89"/>
      <c r="R1123" s="1"/>
      <c r="S1123" s="1"/>
      <c r="T1123" s="1"/>
      <c r="U1123" s="90"/>
    </row>
    <row r="1124" spans="3:21" s="9" customFormat="1" ht="16.5" customHeight="1" x14ac:dyDescent="0.25">
      <c r="C1124" s="10"/>
      <c r="D1124" s="11"/>
      <c r="E1124" s="10"/>
      <c r="G1124" s="87"/>
      <c r="H1124" s="88"/>
      <c r="I1124" s="89"/>
      <c r="J1124" s="89"/>
      <c r="R1124" s="1"/>
      <c r="S1124" s="1"/>
      <c r="T1124" s="1"/>
      <c r="U1124" s="90"/>
    </row>
    <row r="1125" spans="3:21" s="9" customFormat="1" ht="16.5" customHeight="1" x14ac:dyDescent="0.25">
      <c r="C1125" s="10"/>
      <c r="D1125" s="11"/>
      <c r="E1125" s="10"/>
      <c r="G1125" s="87"/>
      <c r="H1125" s="88"/>
      <c r="I1125" s="89"/>
      <c r="J1125" s="89"/>
      <c r="R1125" s="1"/>
      <c r="S1125" s="1"/>
      <c r="T1125" s="1"/>
      <c r="U1125" s="90"/>
    </row>
    <row r="1126" spans="3:21" s="9" customFormat="1" ht="16.5" customHeight="1" x14ac:dyDescent="0.25">
      <c r="C1126" s="10"/>
      <c r="D1126" s="11"/>
      <c r="E1126" s="10"/>
      <c r="G1126" s="87"/>
      <c r="H1126" s="88"/>
      <c r="I1126" s="89"/>
      <c r="J1126" s="89"/>
      <c r="R1126" s="1"/>
      <c r="S1126" s="1"/>
      <c r="T1126" s="1"/>
      <c r="U1126" s="90"/>
    </row>
    <row r="1127" spans="3:21" s="9" customFormat="1" ht="16.5" customHeight="1" x14ac:dyDescent="0.25">
      <c r="C1127" s="10"/>
      <c r="D1127" s="11"/>
      <c r="E1127" s="10"/>
      <c r="G1127" s="87"/>
      <c r="H1127" s="88"/>
      <c r="I1127" s="89"/>
      <c r="J1127" s="89"/>
      <c r="R1127" s="1"/>
      <c r="S1127" s="1"/>
      <c r="T1127" s="1"/>
      <c r="U1127" s="90"/>
    </row>
    <row r="1128" spans="3:21" s="9" customFormat="1" ht="16.5" customHeight="1" x14ac:dyDescent="0.25">
      <c r="C1128" s="10"/>
      <c r="D1128" s="11"/>
      <c r="E1128" s="10"/>
      <c r="G1128" s="87"/>
      <c r="H1128" s="88"/>
      <c r="I1128" s="89"/>
      <c r="J1128" s="89"/>
      <c r="R1128" s="1"/>
      <c r="S1128" s="1"/>
      <c r="T1128" s="1"/>
      <c r="U1128" s="90"/>
    </row>
    <row r="1129" spans="3:21" s="9" customFormat="1" ht="16.5" customHeight="1" x14ac:dyDescent="0.25">
      <c r="C1129" s="10"/>
      <c r="D1129" s="11"/>
      <c r="E1129" s="10"/>
      <c r="G1129" s="87"/>
      <c r="H1129" s="88"/>
      <c r="I1129" s="89"/>
      <c r="J1129" s="89"/>
      <c r="R1129" s="1"/>
      <c r="S1129" s="1"/>
      <c r="T1129" s="1"/>
      <c r="U1129" s="90"/>
    </row>
    <row r="1130" spans="3:21" s="9" customFormat="1" ht="16.5" customHeight="1" x14ac:dyDescent="0.25">
      <c r="C1130" s="10"/>
      <c r="D1130" s="11"/>
      <c r="E1130" s="10"/>
      <c r="G1130" s="87"/>
      <c r="H1130" s="88"/>
      <c r="I1130" s="89"/>
      <c r="J1130" s="89"/>
      <c r="R1130" s="1"/>
      <c r="S1130" s="1"/>
      <c r="T1130" s="1"/>
      <c r="U1130" s="90"/>
    </row>
    <row r="1131" spans="3:21" s="9" customFormat="1" ht="16.5" customHeight="1" x14ac:dyDescent="0.25">
      <c r="C1131" s="10"/>
      <c r="D1131" s="11"/>
      <c r="E1131" s="10"/>
      <c r="G1131" s="87"/>
      <c r="H1131" s="88"/>
      <c r="I1131" s="89"/>
      <c r="J1131" s="89"/>
      <c r="R1131" s="1"/>
      <c r="S1131" s="1"/>
      <c r="T1131" s="1"/>
      <c r="U1131" s="90"/>
    </row>
    <row r="1132" spans="3:21" s="9" customFormat="1" ht="16.5" customHeight="1" x14ac:dyDescent="0.25">
      <c r="C1132" s="10"/>
      <c r="D1132" s="11"/>
      <c r="E1132" s="10"/>
      <c r="G1132" s="87"/>
      <c r="H1132" s="88"/>
      <c r="I1132" s="89"/>
      <c r="J1132" s="89"/>
      <c r="R1132" s="1"/>
      <c r="S1132" s="1"/>
      <c r="T1132" s="1"/>
      <c r="U1132" s="90"/>
    </row>
    <row r="1133" spans="3:21" s="9" customFormat="1" ht="16.5" customHeight="1" x14ac:dyDescent="0.25">
      <c r="C1133" s="10"/>
      <c r="D1133" s="11"/>
      <c r="E1133" s="10"/>
      <c r="G1133" s="87"/>
      <c r="H1133" s="88"/>
      <c r="I1133" s="89"/>
      <c r="J1133" s="89"/>
      <c r="R1133" s="1"/>
      <c r="S1133" s="1"/>
      <c r="T1133" s="1"/>
      <c r="U1133" s="90"/>
    </row>
    <row r="1134" spans="3:21" s="9" customFormat="1" ht="16.5" customHeight="1" x14ac:dyDescent="0.25">
      <c r="C1134" s="10"/>
      <c r="D1134" s="11"/>
      <c r="E1134" s="10"/>
      <c r="G1134" s="87"/>
      <c r="H1134" s="88"/>
      <c r="I1134" s="89"/>
      <c r="J1134" s="89"/>
      <c r="R1134" s="1"/>
      <c r="S1134" s="1"/>
      <c r="T1134" s="1"/>
      <c r="U1134" s="90"/>
    </row>
    <row r="1135" spans="3:21" s="9" customFormat="1" ht="16.5" customHeight="1" x14ac:dyDescent="0.25">
      <c r="C1135" s="10"/>
      <c r="D1135" s="11"/>
      <c r="E1135" s="10"/>
      <c r="G1135" s="87"/>
      <c r="H1135" s="88"/>
      <c r="I1135" s="89"/>
      <c r="J1135" s="89"/>
      <c r="R1135" s="1"/>
      <c r="S1135" s="1"/>
      <c r="T1135" s="1"/>
      <c r="U1135" s="90"/>
    </row>
    <row r="1136" spans="3:21" s="9" customFormat="1" ht="16.5" customHeight="1" x14ac:dyDescent="0.25">
      <c r="C1136" s="10"/>
      <c r="D1136" s="11"/>
      <c r="E1136" s="10"/>
      <c r="G1136" s="87"/>
      <c r="H1136" s="88"/>
      <c r="I1136" s="89"/>
      <c r="J1136" s="89"/>
      <c r="R1136" s="1"/>
      <c r="S1136" s="1"/>
      <c r="T1136" s="1"/>
      <c r="U1136" s="90"/>
    </row>
    <row r="1137" spans="3:21" s="9" customFormat="1" ht="16.5" customHeight="1" x14ac:dyDescent="0.25">
      <c r="C1137" s="10"/>
      <c r="D1137" s="11"/>
      <c r="E1137" s="10"/>
      <c r="G1137" s="87"/>
      <c r="H1137" s="88"/>
      <c r="I1137" s="89"/>
      <c r="J1137" s="89"/>
      <c r="R1137" s="1"/>
      <c r="S1137" s="1"/>
      <c r="T1137" s="1"/>
      <c r="U1137" s="90"/>
    </row>
    <row r="1138" spans="3:21" s="9" customFormat="1" ht="16.5" customHeight="1" x14ac:dyDescent="0.25">
      <c r="C1138" s="10"/>
      <c r="D1138" s="11"/>
      <c r="E1138" s="10"/>
      <c r="G1138" s="87"/>
      <c r="H1138" s="88"/>
      <c r="I1138" s="89"/>
      <c r="J1138" s="89"/>
      <c r="R1138" s="1"/>
      <c r="S1138" s="1"/>
      <c r="T1138" s="1"/>
      <c r="U1138" s="90"/>
    </row>
    <row r="1139" spans="3:21" s="9" customFormat="1" ht="16.5" customHeight="1" x14ac:dyDescent="0.25">
      <c r="C1139" s="10"/>
      <c r="D1139" s="11"/>
      <c r="E1139" s="10"/>
      <c r="G1139" s="87"/>
      <c r="H1139" s="88"/>
      <c r="I1139" s="89"/>
      <c r="J1139" s="89"/>
      <c r="R1139" s="1"/>
      <c r="S1139" s="1"/>
      <c r="T1139" s="1"/>
      <c r="U1139" s="90"/>
    </row>
    <row r="1140" spans="3:21" s="9" customFormat="1" ht="16.5" customHeight="1" x14ac:dyDescent="0.25">
      <c r="C1140" s="10"/>
      <c r="D1140" s="11"/>
      <c r="E1140" s="10"/>
      <c r="G1140" s="87"/>
      <c r="H1140" s="88"/>
      <c r="I1140" s="89"/>
      <c r="J1140" s="89"/>
      <c r="R1140" s="1"/>
      <c r="S1140" s="1"/>
      <c r="T1140" s="1"/>
      <c r="U1140" s="90"/>
    </row>
    <row r="1141" spans="3:21" s="9" customFormat="1" ht="16.5" customHeight="1" x14ac:dyDescent="0.25">
      <c r="C1141" s="10"/>
      <c r="D1141" s="11"/>
      <c r="E1141" s="10"/>
      <c r="G1141" s="87"/>
      <c r="H1141" s="88"/>
      <c r="I1141" s="89"/>
      <c r="J1141" s="89"/>
      <c r="R1141" s="1"/>
      <c r="S1141" s="1"/>
      <c r="T1141" s="1"/>
      <c r="U1141" s="90"/>
    </row>
    <row r="1142" spans="3:21" s="9" customFormat="1" ht="16.5" customHeight="1" x14ac:dyDescent="0.25">
      <c r="C1142" s="10"/>
      <c r="D1142" s="11"/>
      <c r="E1142" s="10"/>
      <c r="G1142" s="87"/>
      <c r="H1142" s="88"/>
      <c r="I1142" s="89"/>
      <c r="J1142" s="89"/>
      <c r="R1142" s="1"/>
      <c r="S1142" s="1"/>
      <c r="T1142" s="1"/>
      <c r="U1142" s="90"/>
    </row>
    <row r="1143" spans="3:21" s="9" customFormat="1" ht="16.5" customHeight="1" x14ac:dyDescent="0.25">
      <c r="C1143" s="10"/>
      <c r="D1143" s="11"/>
      <c r="E1143" s="10"/>
      <c r="G1143" s="87"/>
      <c r="H1143" s="88"/>
      <c r="I1143" s="89"/>
      <c r="J1143" s="89"/>
      <c r="R1143" s="1"/>
      <c r="S1143" s="1"/>
      <c r="T1143" s="1"/>
      <c r="U1143" s="90"/>
    </row>
    <row r="1144" spans="3:21" s="9" customFormat="1" ht="16.5" customHeight="1" x14ac:dyDescent="0.25">
      <c r="C1144" s="10"/>
      <c r="D1144" s="11"/>
      <c r="E1144" s="10"/>
      <c r="G1144" s="87"/>
      <c r="H1144" s="88"/>
      <c r="I1144" s="89"/>
      <c r="J1144" s="89"/>
      <c r="R1144" s="1"/>
      <c r="S1144" s="1"/>
      <c r="T1144" s="1"/>
      <c r="U1144" s="90"/>
    </row>
    <row r="1145" spans="3:21" s="9" customFormat="1" ht="16.5" customHeight="1" x14ac:dyDescent="0.25">
      <c r="C1145" s="10"/>
      <c r="D1145" s="11"/>
      <c r="E1145" s="10"/>
      <c r="G1145" s="87"/>
      <c r="H1145" s="88"/>
      <c r="I1145" s="89"/>
      <c r="J1145" s="89"/>
      <c r="R1145" s="1"/>
      <c r="S1145" s="1"/>
      <c r="T1145" s="1"/>
      <c r="U1145" s="90"/>
    </row>
    <row r="1146" spans="3:21" s="9" customFormat="1" ht="16.5" customHeight="1" x14ac:dyDescent="0.25">
      <c r="C1146" s="10"/>
      <c r="D1146" s="11"/>
      <c r="E1146" s="10"/>
      <c r="G1146" s="87"/>
      <c r="H1146" s="88"/>
      <c r="I1146" s="89"/>
      <c r="J1146" s="89"/>
      <c r="R1146" s="1"/>
      <c r="S1146" s="1"/>
      <c r="T1146" s="1"/>
      <c r="U1146" s="90"/>
    </row>
    <row r="1147" spans="3:21" s="9" customFormat="1" ht="16.5" customHeight="1" x14ac:dyDescent="0.25">
      <c r="C1147" s="10"/>
      <c r="D1147" s="11"/>
      <c r="E1147" s="10"/>
      <c r="G1147" s="87"/>
      <c r="H1147" s="88"/>
      <c r="I1147" s="89"/>
      <c r="J1147" s="89"/>
      <c r="R1147" s="1"/>
      <c r="S1147" s="1"/>
      <c r="T1147" s="1"/>
      <c r="U1147" s="90"/>
    </row>
    <row r="1148" spans="3:21" s="9" customFormat="1" ht="16.5" customHeight="1" x14ac:dyDescent="0.25">
      <c r="C1148" s="10"/>
      <c r="D1148" s="11"/>
      <c r="E1148" s="10"/>
      <c r="G1148" s="87"/>
      <c r="H1148" s="88"/>
      <c r="I1148" s="89"/>
      <c r="J1148" s="89"/>
      <c r="R1148" s="1"/>
      <c r="S1148" s="1"/>
      <c r="T1148" s="1"/>
      <c r="U1148" s="90"/>
    </row>
    <row r="1149" spans="3:21" s="9" customFormat="1" ht="16.5" customHeight="1" x14ac:dyDescent="0.25">
      <c r="C1149" s="10"/>
      <c r="D1149" s="11"/>
      <c r="E1149" s="10"/>
      <c r="G1149" s="87"/>
      <c r="H1149" s="88"/>
      <c r="I1149" s="89"/>
      <c r="J1149" s="89"/>
      <c r="R1149" s="1"/>
      <c r="S1149" s="1"/>
      <c r="T1149" s="1"/>
      <c r="U1149" s="90"/>
    </row>
    <row r="1150" spans="3:21" s="9" customFormat="1" ht="16.5" customHeight="1" x14ac:dyDescent="0.25">
      <c r="C1150" s="10"/>
      <c r="D1150" s="11"/>
      <c r="E1150" s="10"/>
      <c r="G1150" s="87"/>
      <c r="H1150" s="88"/>
      <c r="I1150" s="89"/>
      <c r="J1150" s="89"/>
      <c r="R1150" s="1"/>
      <c r="S1150" s="1"/>
      <c r="T1150" s="1"/>
      <c r="U1150" s="90"/>
    </row>
    <row r="1151" spans="3:21" s="9" customFormat="1" ht="16.5" customHeight="1" x14ac:dyDescent="0.25">
      <c r="C1151" s="10"/>
      <c r="D1151" s="11"/>
      <c r="E1151" s="10"/>
      <c r="G1151" s="87"/>
      <c r="H1151" s="88"/>
      <c r="I1151" s="89"/>
      <c r="J1151" s="89"/>
      <c r="R1151" s="1"/>
      <c r="S1151" s="1"/>
      <c r="T1151" s="1"/>
      <c r="U1151" s="90"/>
    </row>
    <row r="1152" spans="3:21" s="9" customFormat="1" ht="16.5" customHeight="1" x14ac:dyDescent="0.25">
      <c r="C1152" s="10"/>
      <c r="D1152" s="11"/>
      <c r="E1152" s="10"/>
      <c r="G1152" s="87"/>
      <c r="H1152" s="88"/>
      <c r="I1152" s="89"/>
      <c r="J1152" s="89"/>
      <c r="R1152" s="1"/>
      <c r="S1152" s="1"/>
      <c r="T1152" s="1"/>
      <c r="U1152" s="90"/>
    </row>
    <row r="1153" spans="3:21" s="9" customFormat="1" ht="16.5" customHeight="1" x14ac:dyDescent="0.25">
      <c r="C1153" s="10"/>
      <c r="D1153" s="11"/>
      <c r="E1153" s="10"/>
      <c r="G1153" s="87"/>
      <c r="H1153" s="88"/>
      <c r="I1153" s="89"/>
      <c r="J1153" s="89"/>
      <c r="R1153" s="1"/>
      <c r="S1153" s="1"/>
      <c r="T1153" s="1"/>
      <c r="U1153" s="90"/>
    </row>
    <row r="1154" spans="3:21" s="9" customFormat="1" ht="16.5" customHeight="1" x14ac:dyDescent="0.25">
      <c r="C1154" s="10"/>
      <c r="D1154" s="11"/>
      <c r="E1154" s="10"/>
      <c r="G1154" s="87"/>
      <c r="H1154" s="88"/>
      <c r="I1154" s="89"/>
      <c r="J1154" s="89"/>
      <c r="R1154" s="1"/>
      <c r="S1154" s="1"/>
      <c r="T1154" s="1"/>
      <c r="U1154" s="90"/>
    </row>
    <row r="1155" spans="3:21" s="9" customFormat="1" ht="16.5" customHeight="1" x14ac:dyDescent="0.25">
      <c r="C1155" s="10"/>
      <c r="D1155" s="11"/>
      <c r="E1155" s="10"/>
      <c r="G1155" s="87"/>
      <c r="H1155" s="88"/>
      <c r="I1155" s="89"/>
      <c r="J1155" s="89"/>
      <c r="R1155" s="1"/>
      <c r="S1155" s="1"/>
      <c r="T1155" s="1"/>
      <c r="U1155" s="90"/>
    </row>
    <row r="1156" spans="3:21" s="9" customFormat="1" ht="16.5" customHeight="1" x14ac:dyDescent="0.25">
      <c r="C1156" s="10"/>
      <c r="D1156" s="11"/>
      <c r="E1156" s="10"/>
      <c r="G1156" s="87"/>
      <c r="H1156" s="88"/>
      <c r="I1156" s="89"/>
      <c r="J1156" s="89"/>
      <c r="R1156" s="1"/>
      <c r="S1156" s="1"/>
      <c r="T1156" s="1"/>
      <c r="U1156" s="90"/>
    </row>
    <row r="1157" spans="3:21" s="9" customFormat="1" ht="16.5" customHeight="1" x14ac:dyDescent="0.25">
      <c r="C1157" s="10"/>
      <c r="D1157" s="11"/>
      <c r="E1157" s="10"/>
      <c r="G1157" s="87"/>
      <c r="H1157" s="88"/>
      <c r="I1157" s="89"/>
      <c r="J1157" s="89"/>
      <c r="R1157" s="1"/>
      <c r="S1157" s="1"/>
      <c r="T1157" s="1"/>
      <c r="U1157" s="90"/>
    </row>
    <row r="1158" spans="3:21" s="9" customFormat="1" ht="16.5" customHeight="1" x14ac:dyDescent="0.25">
      <c r="C1158" s="10"/>
      <c r="D1158" s="11"/>
      <c r="E1158" s="10"/>
      <c r="G1158" s="87"/>
      <c r="H1158" s="88"/>
      <c r="I1158" s="89"/>
      <c r="J1158" s="89"/>
      <c r="R1158" s="1"/>
      <c r="S1158" s="1"/>
      <c r="T1158" s="1"/>
      <c r="U1158" s="90"/>
    </row>
    <row r="1159" spans="3:21" s="9" customFormat="1" ht="16.5" customHeight="1" x14ac:dyDescent="0.25">
      <c r="C1159" s="10"/>
      <c r="D1159" s="11"/>
      <c r="E1159" s="10"/>
      <c r="G1159" s="87"/>
      <c r="H1159" s="88"/>
      <c r="I1159" s="89"/>
      <c r="J1159" s="89"/>
      <c r="R1159" s="1"/>
      <c r="S1159" s="1"/>
      <c r="T1159" s="1"/>
      <c r="U1159" s="90"/>
    </row>
    <row r="1160" spans="3:21" s="9" customFormat="1" ht="16.5" customHeight="1" x14ac:dyDescent="0.25">
      <c r="C1160" s="10"/>
      <c r="D1160" s="11"/>
      <c r="E1160" s="10"/>
      <c r="G1160" s="87"/>
      <c r="H1160" s="88"/>
      <c r="I1160" s="89"/>
      <c r="J1160" s="89"/>
      <c r="R1160" s="1"/>
      <c r="S1160" s="1"/>
      <c r="T1160" s="1"/>
      <c r="U1160" s="90"/>
    </row>
    <row r="1161" spans="3:21" s="9" customFormat="1" ht="16.5" customHeight="1" x14ac:dyDescent="0.25">
      <c r="C1161" s="10"/>
      <c r="D1161" s="11"/>
      <c r="E1161" s="10"/>
      <c r="G1161" s="87"/>
      <c r="H1161" s="88"/>
      <c r="I1161" s="89"/>
      <c r="J1161" s="89"/>
      <c r="R1161" s="1"/>
      <c r="S1161" s="1"/>
      <c r="T1161" s="1"/>
      <c r="U1161" s="90"/>
    </row>
    <row r="1162" spans="3:21" s="9" customFormat="1" ht="16.5" customHeight="1" x14ac:dyDescent="0.25">
      <c r="C1162" s="10"/>
      <c r="D1162" s="11"/>
      <c r="E1162" s="10"/>
      <c r="G1162" s="87"/>
      <c r="H1162" s="88"/>
      <c r="I1162" s="89"/>
      <c r="J1162" s="89"/>
      <c r="R1162" s="1"/>
      <c r="S1162" s="1"/>
      <c r="T1162" s="1"/>
      <c r="U1162" s="90"/>
    </row>
    <row r="1045346" spans="4:21" s="9" customFormat="1" ht="16.5" customHeight="1" x14ac:dyDescent="0.25">
      <c r="D1045346" s="91"/>
      <c r="G1045346" s="13"/>
      <c r="H1045346" s="82"/>
      <c r="I1045346" s="83"/>
      <c r="J1045346" s="83"/>
      <c r="R1045346" s="1"/>
      <c r="S1045346" s="1"/>
      <c r="T1045346" s="1"/>
      <c r="U1045346" s="90"/>
    </row>
    <row r="1047246" spans="18:18" ht="16.5" customHeight="1" x14ac:dyDescent="0.25">
      <c r="R1047246" s="10"/>
    </row>
    <row r="1048163" spans="1:21" s="89" customFormat="1" ht="16.5" customHeight="1" x14ac:dyDescent="0.25">
      <c r="A1048163" s="1"/>
      <c r="B1048163" s="1"/>
      <c r="C1048163" s="1"/>
      <c r="D1048163" s="91"/>
      <c r="E1048163" s="9"/>
      <c r="F1048163" s="9"/>
      <c r="G1048163" s="87"/>
      <c r="H1048163" s="28"/>
      <c r="K1048163" s="9"/>
      <c r="L1048163" s="9"/>
      <c r="M1048163" s="9"/>
      <c r="N1048163" s="9"/>
      <c r="O1048163" s="9"/>
      <c r="P1048163" s="9"/>
      <c r="Q1048163" s="9"/>
      <c r="R1048163" s="1"/>
      <c r="S1048163" s="1"/>
      <c r="T1048163" s="1"/>
      <c r="U1048163" s="90"/>
    </row>
  </sheetData>
  <autoFilter ref="A3:X3"/>
  <mergeCells count="2">
    <mergeCell ref="A1:U1"/>
    <mergeCell ref="A2:U2"/>
  </mergeCells>
  <phoneticPr fontId="3" type="noConversion"/>
  <conditionalFormatting sqref="A707:A1048576 A1:A3">
    <cfRule type="duplicateValues" dxfId="113" priority="9"/>
  </conditionalFormatting>
  <conditionalFormatting sqref="A707:A1048576 A1:A3">
    <cfRule type="duplicateValues" dxfId="112" priority="10"/>
    <cfRule type="duplicateValues" dxfId="111" priority="11"/>
  </conditionalFormatting>
  <conditionalFormatting sqref="A707:A1048576">
    <cfRule type="duplicateValues" dxfId="110" priority="8"/>
  </conditionalFormatting>
  <conditionalFormatting sqref="A1:A3 A63:A1048576">
    <cfRule type="duplicateValues" dxfId="109" priority="7"/>
  </conditionalFormatting>
  <conditionalFormatting sqref="A4:A62">
    <cfRule type="duplicateValues" dxfId="108" priority="3"/>
  </conditionalFormatting>
  <conditionalFormatting sqref="A4:A62">
    <cfRule type="duplicateValues" dxfId="107" priority="4"/>
  </conditionalFormatting>
  <conditionalFormatting sqref="A4:A62">
    <cfRule type="duplicateValues" dxfId="106" priority="5"/>
    <cfRule type="duplicateValues" dxfId="105" priority="6"/>
  </conditionalFormatting>
  <conditionalFormatting sqref="C1:C162 C172:C378 C380:C1048576">
    <cfRule type="cellIs" dxfId="104" priority="2" operator="equal">
      <formula>"謝明峰"</formula>
    </cfRule>
  </conditionalFormatting>
  <conditionalFormatting sqref="C163:C171">
    <cfRule type="cellIs" dxfId="103" priority="1" operator="equal">
      <formula>"謝明峰"</formula>
    </cfRule>
  </conditionalFormatting>
  <conditionalFormatting sqref="A63:A706">
    <cfRule type="duplicateValues" dxfId="102" priority="12"/>
  </conditionalFormatting>
  <conditionalFormatting sqref="A63:A706">
    <cfRule type="duplicateValues" dxfId="101" priority="13"/>
    <cfRule type="duplicateValues" dxfId="100" priority="14"/>
  </conditionalFormatting>
  <printOptions horizontalCentered="1"/>
  <pageMargins left="0" right="0" top="0.19685039370078741" bottom="0.74803149606299213" header="0.31496062992125984" footer="0.31496062992125984"/>
  <pageSetup paperSize="9" scale="65" fitToHeight="0"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[1]選單內容!#REF!</xm:f>
          </x14:formula1>
          <xm:sqref>T4:T959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D4352"/>
  <sheetViews>
    <sheetView tabSelected="1" view="pageBreakPreview" zoomScale="60" zoomScaleNormal="50" workbookViewId="0">
      <selection activeCell="S410" sqref="S410"/>
    </sheetView>
  </sheetViews>
  <sheetFormatPr defaultColWidth="9" defaultRowHeight="20.25" customHeight="1" x14ac:dyDescent="0.25"/>
  <cols>
    <col min="1" max="1" width="6.375" style="134" customWidth="1"/>
    <col min="2" max="2" width="13" style="252" customWidth="1"/>
    <col min="3" max="3" width="13.875" style="215" customWidth="1"/>
    <col min="4" max="4" width="49.125" style="253" customWidth="1"/>
    <col min="5" max="5" width="13.5" style="215" customWidth="1"/>
    <col min="6" max="6" width="15.125" style="134" customWidth="1"/>
    <col min="7" max="7" width="14.25" style="251" customWidth="1"/>
    <col min="8" max="9" width="17.375" style="251" hidden="1" customWidth="1"/>
    <col min="10" max="10" width="13.875" style="134" hidden="1" customWidth="1"/>
    <col min="11" max="11" width="15.375" style="134" hidden="1" customWidth="1"/>
    <col min="12" max="12" width="17" style="215" hidden="1" customWidth="1"/>
    <col min="13" max="13" width="25.125" style="134" hidden="1" customWidth="1"/>
    <col min="14" max="14" width="18.875" style="134" customWidth="1"/>
    <col min="15" max="15" width="22.25" style="254" customWidth="1"/>
    <col min="16" max="16" width="11.625" style="134" customWidth="1"/>
    <col min="17" max="17" width="21.875" style="134" customWidth="1"/>
    <col min="18" max="18" width="12.125" style="134" customWidth="1"/>
    <col min="19" max="19" width="56.625" style="255" customWidth="1"/>
    <col min="20" max="20" width="17.875" style="133" customWidth="1"/>
    <col min="21" max="21" width="12.625" style="133" customWidth="1"/>
    <col min="22" max="22" width="11.5" style="133" customWidth="1"/>
    <col min="23" max="23" width="9" style="134"/>
    <col min="24" max="24" width="21.875" style="134" bestFit="1" customWidth="1"/>
    <col min="25" max="25" width="9.125" style="134" bestFit="1" customWidth="1"/>
    <col min="26" max="27" width="9" style="134"/>
    <col min="28" max="28" width="21.875" style="134" bestFit="1" customWidth="1"/>
    <col min="29" max="29" width="9.125" style="134" bestFit="1" customWidth="1"/>
    <col min="30" max="16384" width="9" style="134"/>
  </cols>
  <sheetData>
    <row r="1" spans="1:23" s="95" customFormat="1" ht="17.25" customHeight="1" x14ac:dyDescent="0.25">
      <c r="B1" s="96" t="s">
        <v>963</v>
      </c>
      <c r="C1" s="97">
        <v>43389</v>
      </c>
      <c r="D1" s="98" t="s">
        <v>1671</v>
      </c>
      <c r="E1" s="98"/>
      <c r="F1" s="98"/>
      <c r="G1" s="98"/>
      <c r="H1" s="98"/>
      <c r="I1" s="98"/>
      <c r="J1" s="98"/>
      <c r="K1" s="98"/>
      <c r="L1" s="98"/>
      <c r="M1" s="98"/>
      <c r="N1" s="98"/>
      <c r="O1" s="99"/>
      <c r="P1" s="98"/>
      <c r="Q1" s="98"/>
      <c r="R1" s="98"/>
      <c r="S1" s="98"/>
      <c r="T1" s="100"/>
      <c r="U1" s="100"/>
      <c r="V1" s="100"/>
    </row>
    <row r="2" spans="1:23" s="95" customFormat="1" ht="17.25" customHeight="1" x14ac:dyDescent="0.25">
      <c r="B2" s="96" t="s">
        <v>1672</v>
      </c>
      <c r="C2" s="97">
        <v>43385</v>
      </c>
      <c r="D2" s="98"/>
      <c r="E2" s="98"/>
      <c r="F2" s="98"/>
      <c r="G2" s="98"/>
      <c r="H2" s="98"/>
      <c r="I2" s="98"/>
      <c r="J2" s="98"/>
      <c r="K2" s="98"/>
      <c r="L2" s="98"/>
      <c r="M2" s="98"/>
      <c r="N2" s="98"/>
      <c r="O2" s="99"/>
      <c r="P2" s="98"/>
      <c r="Q2" s="98"/>
      <c r="R2" s="98"/>
      <c r="S2" s="98"/>
      <c r="T2" s="100"/>
      <c r="U2" s="100"/>
      <c r="V2" s="100"/>
    </row>
    <row r="3" spans="1:23" s="95" customFormat="1" ht="22.5" customHeight="1" x14ac:dyDescent="0.25">
      <c r="B3" s="101" t="s">
        <v>1673</v>
      </c>
      <c r="C3" s="97">
        <v>43391</v>
      </c>
      <c r="D3" s="102"/>
      <c r="E3" s="102"/>
      <c r="F3" s="102"/>
      <c r="G3" s="102"/>
      <c r="H3" s="102"/>
      <c r="I3" s="102"/>
      <c r="J3" s="102"/>
      <c r="K3" s="102"/>
      <c r="L3" s="102"/>
      <c r="M3" s="102"/>
      <c r="N3" s="102"/>
      <c r="O3" s="103"/>
      <c r="P3" s="102"/>
      <c r="Q3" s="102"/>
      <c r="R3" s="102"/>
      <c r="S3" s="102"/>
      <c r="T3" s="100"/>
      <c r="U3" s="100"/>
      <c r="V3" s="100"/>
    </row>
    <row r="4" spans="1:23" s="115" customFormat="1" ht="28.5" customHeight="1" x14ac:dyDescent="0.25">
      <c r="A4" s="104" t="s">
        <v>1674</v>
      </c>
      <c r="B4" s="105" t="s">
        <v>1675</v>
      </c>
      <c r="C4" s="104" t="s">
        <v>1676</v>
      </c>
      <c r="D4" s="104" t="s">
        <v>1677</v>
      </c>
      <c r="E4" s="106" t="s">
        <v>1678</v>
      </c>
      <c r="F4" s="104" t="s">
        <v>1679</v>
      </c>
      <c r="G4" s="107" t="s">
        <v>1680</v>
      </c>
      <c r="H4" s="107"/>
      <c r="I4" s="107"/>
      <c r="J4" s="104" t="s">
        <v>1681</v>
      </c>
      <c r="K4" s="104" t="s">
        <v>1682</v>
      </c>
      <c r="L4" s="104" t="s">
        <v>1683</v>
      </c>
      <c r="M4" s="108" t="s">
        <v>1684</v>
      </c>
      <c r="N4" s="109" t="s">
        <v>1685</v>
      </c>
      <c r="O4" s="110" t="s">
        <v>1686</v>
      </c>
      <c r="P4" s="111" t="s">
        <v>1687</v>
      </c>
      <c r="Q4" s="112" t="s">
        <v>1688</v>
      </c>
      <c r="R4" s="113" t="s">
        <v>1689</v>
      </c>
      <c r="S4" s="114" t="s">
        <v>1690</v>
      </c>
      <c r="U4" s="116"/>
      <c r="V4" s="116"/>
    </row>
    <row r="5" spans="1:23" ht="63" hidden="1" customHeight="1" x14ac:dyDescent="0.25">
      <c r="A5" s="117" t="s">
        <v>1691</v>
      </c>
      <c r="B5" s="118" t="s">
        <v>1692</v>
      </c>
      <c r="C5" s="119">
        <v>42024</v>
      </c>
      <c r="D5" s="117" t="s">
        <v>1693</v>
      </c>
      <c r="E5" s="120" t="s">
        <v>1694</v>
      </c>
      <c r="F5" s="117" t="str">
        <f>IF(ISNA(VLOOKUP(B5,[2]保固召回!$A:$G,7,FALSE)),"",(VLOOKUP(B5,[2]保固召回!$A:$G,7,FALSE)))</f>
        <v/>
      </c>
      <c r="G5" s="121">
        <f ca="1">COUNTIF(H:H,D5)/COUNTIF(D:D,D5)</f>
        <v>1</v>
      </c>
      <c r="H5" s="121" t="str">
        <f>IF(P5="V",D5,"")</f>
        <v>F2xF3x拆下排水管密封圈</v>
      </c>
      <c r="I5" s="122">
        <f ca="1">COUNTIF(H:H,D5)</f>
        <v>5</v>
      </c>
      <c r="J5" s="119" t="s">
        <v>1695</v>
      </c>
      <c r="K5" s="123">
        <v>3</v>
      </c>
      <c r="L5" s="117" t="s">
        <v>1696</v>
      </c>
      <c r="M5" s="124" t="s">
        <v>1697</v>
      </c>
      <c r="N5" s="125">
        <v>42990</v>
      </c>
      <c r="O5" s="126">
        <v>50184</v>
      </c>
      <c r="P5" s="127" t="str">
        <f>IF(B5="","",IF(ISNA(VLOOKUP(U5,[2]NEW!H:H,1,FALSE)),"V",""))</f>
        <v>V</v>
      </c>
      <c r="Q5" s="128" t="s">
        <v>1698</v>
      </c>
      <c r="R5" s="129" t="s">
        <v>1699</v>
      </c>
      <c r="S5" s="130" t="s">
        <v>1700</v>
      </c>
      <c r="T5" s="131"/>
      <c r="U5" s="132" t="str">
        <f t="shared" ref="U5:U68" si="0">B5&amp;E5</f>
        <v>0064750100D441726</v>
      </c>
      <c r="W5" s="134" t="str">
        <f>IF((ISERROR(VLOOKUP(E5,'[2]Lead Time(覆蓋貼)'!F:F,1,0)))*(P5="v"),"",IF((ISTEXT(VLOOKUP(E5,'[2]Lead Time(覆蓋貼)'!F:F,1,0)))*(P5=""),"未執行",""))</f>
        <v/>
      </c>
    </row>
    <row r="6" spans="1:23" ht="28.5" hidden="1" customHeight="1" x14ac:dyDescent="0.25">
      <c r="A6" s="117">
        <v>1</v>
      </c>
      <c r="B6" s="118" t="s">
        <v>1701</v>
      </c>
      <c r="C6" s="119">
        <v>42024</v>
      </c>
      <c r="D6" s="117" t="s">
        <v>1702</v>
      </c>
      <c r="E6" s="120" t="s">
        <v>1703</v>
      </c>
      <c r="F6" s="117" t="str">
        <f>IF(ISNA(VLOOKUP(B6,[2]保固召回!$A:$G,7,FALSE)),"",(VLOOKUP(B6,[2]保固召回!$A:$G,7,FALSE)))</f>
        <v/>
      </c>
      <c r="G6" s="121">
        <f t="shared" ref="G6:G69" ca="1" si="1">COUNTIF(H:H,D6)/COUNTIF(D:D,D6)</f>
        <v>1</v>
      </c>
      <c r="H6" s="121" t="str">
        <f t="shared" ref="H6:H69" si="2">IF(P6="V",D6,"")</f>
        <v>F2xF3x拆下排水管密封圈</v>
      </c>
      <c r="I6" s="122">
        <f t="shared" ref="I6:I69" ca="1" si="3">COUNTIF(H:H,D6)</f>
        <v>5</v>
      </c>
      <c r="J6" s="119" t="s">
        <v>1704</v>
      </c>
      <c r="K6" s="123">
        <v>4</v>
      </c>
      <c r="L6" s="117" t="s">
        <v>1705</v>
      </c>
      <c r="M6" s="124"/>
      <c r="N6" s="125"/>
      <c r="O6" s="135"/>
      <c r="P6" s="127" t="str">
        <f>IF(B6="","",IF(ISNA(VLOOKUP(U6,[2]NEW!H:H,1,FALSE)),"V",""))</f>
        <v>V</v>
      </c>
      <c r="Q6" s="128"/>
      <c r="R6" s="129"/>
      <c r="S6" s="130" t="s">
        <v>1706</v>
      </c>
      <c r="T6" s="132"/>
      <c r="U6" s="132" t="str">
        <f t="shared" si="0"/>
        <v>0064750100D441726</v>
      </c>
      <c r="W6" s="134" t="str">
        <f>IF((ISERROR(VLOOKUP(E6,'[2]Lead Time(覆蓋貼)'!F:F,1,0)))*(P6="v"),"",IF((ISTEXT(VLOOKUP(E6,'[2]Lead Time(覆蓋貼)'!F:F,1,0)))*(P6=""),"未執行",""))</f>
        <v/>
      </c>
    </row>
    <row r="7" spans="1:23" ht="28.5" hidden="1" customHeight="1" x14ac:dyDescent="0.25">
      <c r="A7" s="117">
        <v>2</v>
      </c>
      <c r="B7" s="118" t="s">
        <v>1692</v>
      </c>
      <c r="C7" s="119">
        <v>42024</v>
      </c>
      <c r="D7" s="117" t="s">
        <v>1693</v>
      </c>
      <c r="E7" s="120" t="s">
        <v>1707</v>
      </c>
      <c r="F7" s="117" t="str">
        <f>IF(ISNA(VLOOKUP(B7,[2]保固召回!$A:$G,7,FALSE)),"",(VLOOKUP(B7,[2]保固召回!$A:$G,7,FALSE)))</f>
        <v/>
      </c>
      <c r="G7" s="121">
        <f t="shared" ca="1" si="1"/>
        <v>1</v>
      </c>
      <c r="H7" s="121" t="str">
        <f t="shared" si="2"/>
        <v>F2xF3x拆下排水管密封圈</v>
      </c>
      <c r="I7" s="122">
        <f t="shared" ca="1" si="3"/>
        <v>5</v>
      </c>
      <c r="J7" s="119"/>
      <c r="K7" s="123"/>
      <c r="L7" s="117"/>
      <c r="M7" s="124"/>
      <c r="N7" s="125"/>
      <c r="O7" s="135"/>
      <c r="P7" s="127" t="str">
        <f>IF(B7="","",IF(ISNA(VLOOKUP(U7,[2]NEW!H:H,1,FALSE)),"V",""))</f>
        <v>V</v>
      </c>
      <c r="Q7" s="128"/>
      <c r="R7" s="129"/>
      <c r="S7" s="130" t="s">
        <v>1708</v>
      </c>
      <c r="T7" s="132"/>
      <c r="U7" s="132" t="str">
        <f t="shared" si="0"/>
        <v>0064750100NN94369</v>
      </c>
      <c r="W7" s="134" t="str">
        <f>IF((ISERROR(VLOOKUP(E7,'[2]Lead Time(覆蓋貼)'!F:F,1,0)))*(P7="v"),"",IF((ISTEXT(VLOOKUP(E7,'[2]Lead Time(覆蓋貼)'!F:F,1,0)))*(P7=""),"未執行",""))</f>
        <v/>
      </c>
    </row>
    <row r="8" spans="1:23" ht="28.5" hidden="1" customHeight="1" x14ac:dyDescent="0.25">
      <c r="A8" s="117">
        <v>3</v>
      </c>
      <c r="B8" s="118" t="s">
        <v>1692</v>
      </c>
      <c r="C8" s="119">
        <v>42024</v>
      </c>
      <c r="D8" s="117" t="s">
        <v>1693</v>
      </c>
      <c r="E8" s="120" t="s">
        <v>1709</v>
      </c>
      <c r="F8" s="117" t="str">
        <f>IF(ISNA(VLOOKUP(B8,[2]保固召回!$A:$G,7,FALSE)),"",(VLOOKUP(B8,[2]保固召回!$A:$G,7,FALSE)))</f>
        <v/>
      </c>
      <c r="G8" s="121">
        <f t="shared" ca="1" si="1"/>
        <v>1</v>
      </c>
      <c r="H8" s="121" t="str">
        <f t="shared" si="2"/>
        <v>F2xF3x拆下排水管密封圈</v>
      </c>
      <c r="I8" s="122">
        <f t="shared" ca="1" si="3"/>
        <v>5</v>
      </c>
      <c r="J8" s="119"/>
      <c r="K8" s="123"/>
      <c r="L8" s="117"/>
      <c r="M8" s="124"/>
      <c r="N8" s="125"/>
      <c r="O8" s="135"/>
      <c r="P8" s="127" t="str">
        <f>IF(B8="","",IF(ISNA(VLOOKUP(U8,[2]NEW!H:H,1,FALSE)),"V",""))</f>
        <v>V</v>
      </c>
      <c r="Q8" s="128"/>
      <c r="R8" s="129"/>
      <c r="S8" s="130" t="s">
        <v>1710</v>
      </c>
      <c r="T8" s="132"/>
      <c r="U8" s="132" t="str">
        <f t="shared" si="0"/>
        <v>0064750100J650608</v>
      </c>
      <c r="W8" s="134" t="str">
        <f>IF((ISERROR(VLOOKUP(E8,'[2]Lead Time(覆蓋貼)'!F:F,1,0)))*(P8="v"),"",IF((ISTEXT(VLOOKUP(E8,'[2]Lead Time(覆蓋貼)'!F:F,1,0)))*(P8=""),"未執行",""))</f>
        <v/>
      </c>
    </row>
    <row r="9" spans="1:23" ht="28.5" hidden="1" customHeight="1" x14ac:dyDescent="0.25">
      <c r="A9" s="117">
        <v>4</v>
      </c>
      <c r="B9" s="118" t="s">
        <v>1692</v>
      </c>
      <c r="C9" s="119">
        <v>42024</v>
      </c>
      <c r="D9" s="117" t="s">
        <v>1693</v>
      </c>
      <c r="E9" s="120" t="s">
        <v>1711</v>
      </c>
      <c r="F9" s="117" t="str">
        <f>IF(ISNA(VLOOKUP(B9,[2]保固召回!$A:$G,7,FALSE)),"",(VLOOKUP(B9,[2]保固召回!$A:$G,7,FALSE)))</f>
        <v/>
      </c>
      <c r="G9" s="121">
        <f t="shared" ca="1" si="1"/>
        <v>1</v>
      </c>
      <c r="H9" s="121" t="str">
        <f t="shared" si="2"/>
        <v>F2xF3x拆下排水管密封圈</v>
      </c>
      <c r="I9" s="122">
        <f t="shared" ca="1" si="3"/>
        <v>5</v>
      </c>
      <c r="J9" s="119"/>
      <c r="K9" s="123"/>
      <c r="L9" s="117"/>
      <c r="M9" s="124"/>
      <c r="N9" s="125"/>
      <c r="O9" s="135"/>
      <c r="P9" s="127" t="str">
        <f>IF(B9="","",IF(ISNA(VLOOKUP(U9,[2]NEW!H:H,1,FALSE)),"V",""))</f>
        <v>V</v>
      </c>
      <c r="Q9" s="128"/>
      <c r="R9" s="129"/>
      <c r="S9" s="130">
        <v>42536</v>
      </c>
      <c r="T9" s="132"/>
      <c r="U9" s="132" t="str">
        <f t="shared" si="0"/>
        <v>0064750100NR15674</v>
      </c>
      <c r="W9" s="134" t="str">
        <f>IF((ISERROR(VLOOKUP(E9,'[2]Lead Time(覆蓋貼)'!F:F,1,0)))*(P9="v"),"",IF((ISTEXT(VLOOKUP(E9,'[2]Lead Time(覆蓋貼)'!F:F,1,0)))*(P9=""),"未執行",""))</f>
        <v/>
      </c>
    </row>
    <row r="10" spans="1:23" ht="28.5" hidden="1" customHeight="1" x14ac:dyDescent="0.25">
      <c r="A10" s="117">
        <v>5</v>
      </c>
      <c r="B10" s="118" t="s">
        <v>1712</v>
      </c>
      <c r="C10" s="119">
        <v>42041</v>
      </c>
      <c r="D10" s="117" t="s">
        <v>1713</v>
      </c>
      <c r="E10" s="120" t="s">
        <v>1707</v>
      </c>
      <c r="F10" s="117" t="str">
        <f>IF(ISNA(VLOOKUP(B10,[2]保固召回!$A:$G,7,FALSE)),"",(VLOOKUP(B10,[2]保固召回!$A:$G,7,FALSE)))</f>
        <v/>
      </c>
      <c r="G10" s="121">
        <f t="shared" ca="1" si="1"/>
        <v>1</v>
      </c>
      <c r="H10" s="121" t="str">
        <f t="shared" si="2"/>
        <v>F2xF3x維修引擎室內的防鏽保護(part3)</v>
      </c>
      <c r="I10" s="122">
        <f t="shared" ca="1" si="3"/>
        <v>2</v>
      </c>
      <c r="J10" s="119" t="s">
        <v>1714</v>
      </c>
      <c r="K10" s="123">
        <v>4</v>
      </c>
      <c r="L10" s="117" t="s">
        <v>1705</v>
      </c>
      <c r="M10" s="124"/>
      <c r="N10" s="125"/>
      <c r="O10" s="135"/>
      <c r="P10" s="127" t="str">
        <f>IF(B10="","",IF(ISNA(VLOOKUP(U10,[2]NEW!H:H,1,FALSE)),"V",""))</f>
        <v>V</v>
      </c>
      <c r="Q10" s="128"/>
      <c r="R10" s="129"/>
      <c r="S10" s="130" t="s">
        <v>1708</v>
      </c>
      <c r="T10" s="132"/>
      <c r="U10" s="132" t="str">
        <f t="shared" si="0"/>
        <v>0051310300NN94369</v>
      </c>
      <c r="W10" s="134" t="str">
        <f>IF((ISERROR(VLOOKUP(E10,'[2]Lead Time(覆蓋貼)'!F:F,1,0)))*(P10="v"),"",IF((ISTEXT(VLOOKUP(E10,'[2]Lead Time(覆蓋貼)'!F:F,1,0)))*(P10=""),"未執行",""))</f>
        <v/>
      </c>
    </row>
    <row r="11" spans="1:23" ht="28.5" hidden="1" customHeight="1" x14ac:dyDescent="0.25">
      <c r="A11" s="117">
        <v>6</v>
      </c>
      <c r="B11" s="118" t="s">
        <v>1715</v>
      </c>
      <c r="C11" s="119">
        <v>42041</v>
      </c>
      <c r="D11" s="117" t="s">
        <v>1713</v>
      </c>
      <c r="E11" s="120" t="s">
        <v>1716</v>
      </c>
      <c r="F11" s="117" t="str">
        <f>IF(ISNA(VLOOKUP(B11,[2]保固召回!$A:$G,7,FALSE)),"",(VLOOKUP(B11,[2]保固召回!$A:$G,7,FALSE)))</f>
        <v/>
      </c>
      <c r="G11" s="121">
        <f t="shared" ca="1" si="1"/>
        <v>1</v>
      </c>
      <c r="H11" s="121" t="str">
        <f t="shared" si="2"/>
        <v>F2xF3x維修引擎室內的防鏽保護(part3)</v>
      </c>
      <c r="I11" s="122">
        <f t="shared" ca="1" si="3"/>
        <v>2</v>
      </c>
      <c r="J11" s="119"/>
      <c r="K11" s="123"/>
      <c r="L11" s="117"/>
      <c r="M11" s="124"/>
      <c r="N11" s="125"/>
      <c r="O11" s="135"/>
      <c r="P11" s="127" t="str">
        <f>IF(B11="","",IF(ISNA(VLOOKUP(U11,[2]NEW!H:H,1,FALSE)),"V",""))</f>
        <v>V</v>
      </c>
      <c r="Q11" s="128"/>
      <c r="R11" s="129"/>
      <c r="S11" s="130" t="s">
        <v>1717</v>
      </c>
      <c r="T11" s="132"/>
      <c r="U11" s="132" t="str">
        <f t="shared" si="0"/>
        <v>0051310300NR08702</v>
      </c>
      <c r="W11" s="134" t="str">
        <f>IF((ISERROR(VLOOKUP(E11,'[2]Lead Time(覆蓋貼)'!F:F,1,0)))*(P11="v"),"",IF((ISTEXT(VLOOKUP(E11,'[2]Lead Time(覆蓋貼)'!F:F,1,0)))*(P11=""),"未執行",""))</f>
        <v/>
      </c>
    </row>
    <row r="12" spans="1:23" ht="28.5" hidden="1" customHeight="1" x14ac:dyDescent="0.25">
      <c r="A12" s="117">
        <v>7</v>
      </c>
      <c r="B12" s="118" t="s">
        <v>1718</v>
      </c>
      <c r="C12" s="119">
        <v>42193</v>
      </c>
      <c r="D12" s="117" t="s">
        <v>1719</v>
      </c>
      <c r="E12" s="120" t="s">
        <v>1720</v>
      </c>
      <c r="F12" s="117" t="str">
        <f>IF(ISNA(VLOOKUP(B12,[2]保固召回!$A:$G,7,FALSE)),"",(VLOOKUP(B12,[2]保固召回!$A:$G,7,FALSE)))</f>
        <v/>
      </c>
      <c r="G12" s="121">
        <f t="shared" ca="1" si="1"/>
        <v>1</v>
      </c>
      <c r="H12" s="121" t="str">
        <f t="shared" si="2"/>
        <v>F20F22更換正極線蓋板</v>
      </c>
      <c r="I12" s="122">
        <f t="shared" ca="1" si="3"/>
        <v>1</v>
      </c>
      <c r="J12" s="119" t="s">
        <v>1721</v>
      </c>
      <c r="K12" s="123">
        <v>3</v>
      </c>
      <c r="L12" s="117" t="s">
        <v>1722</v>
      </c>
      <c r="M12" s="124"/>
      <c r="N12" s="125"/>
      <c r="O12" s="135"/>
      <c r="P12" s="127" t="str">
        <f>IF(B12="","",IF(ISNA(VLOOKUP(U12,[2]NEW!H:H,1,FALSE)),"V",""))</f>
        <v>V</v>
      </c>
      <c r="Q12" s="128"/>
      <c r="R12" s="129"/>
      <c r="S12" s="130" t="s">
        <v>1723</v>
      </c>
      <c r="T12" s="132"/>
      <c r="U12" s="132" t="str">
        <f t="shared" si="0"/>
        <v>0061110400VV19396</v>
      </c>
      <c r="W12" s="134" t="str">
        <f>IF((ISERROR(VLOOKUP(E12,'[2]Lead Time(覆蓋貼)'!F:F,1,0)))*(P12="v"),"",IF((ISTEXT(VLOOKUP(E12,'[2]Lead Time(覆蓋貼)'!F:F,1,0)))*(P12=""),"未執行",""))</f>
        <v/>
      </c>
    </row>
    <row r="13" spans="1:23" ht="28.5" hidden="1" customHeight="1" x14ac:dyDescent="0.25">
      <c r="A13" s="117">
        <v>8</v>
      </c>
      <c r="B13" s="118" t="s">
        <v>1724</v>
      </c>
      <c r="C13" s="119">
        <v>42286</v>
      </c>
      <c r="D13" s="117" t="s">
        <v>1725</v>
      </c>
      <c r="E13" s="120" t="s">
        <v>1726</v>
      </c>
      <c r="F13" s="117" t="str">
        <f>IF(ISNA(VLOOKUP(B13,[2]保固召回!$A:$G,7,FALSE)),"",(VLOOKUP(B13,[2]保固召回!$A:$G,7,FALSE)))</f>
        <v/>
      </c>
      <c r="G13" s="121">
        <f t="shared" ca="1" si="1"/>
        <v>1</v>
      </c>
      <c r="H13" s="121" t="str">
        <f t="shared" si="2"/>
        <v>F11更換後行李箱底板飾板</v>
      </c>
      <c r="I13" s="122">
        <f t="shared" ca="1" si="3"/>
        <v>2</v>
      </c>
      <c r="J13" s="119" t="s">
        <v>1727</v>
      </c>
      <c r="K13" s="123">
        <v>3</v>
      </c>
      <c r="L13" s="117" t="s">
        <v>1722</v>
      </c>
      <c r="M13" s="124"/>
      <c r="N13" s="125"/>
      <c r="O13" s="135"/>
      <c r="P13" s="127" t="str">
        <f>IF(B13="","",IF(ISNA(VLOOKUP(U13,[2]NEW!H:H,1,FALSE)),"V",""))</f>
        <v>V</v>
      </c>
      <c r="Q13" s="128"/>
      <c r="R13" s="129"/>
      <c r="S13" s="130">
        <v>42544</v>
      </c>
      <c r="T13" s="132"/>
      <c r="U13" s="132" t="str">
        <f t="shared" si="0"/>
        <v>0051530300DY18827</v>
      </c>
      <c r="W13" s="134" t="str">
        <f>IF((ISERROR(VLOOKUP(E13,'[2]Lead Time(覆蓋貼)'!F:F,1,0)))*(P13="v"),"",IF((ISTEXT(VLOOKUP(E13,'[2]Lead Time(覆蓋貼)'!F:F,1,0)))*(P13=""),"未執行",""))</f>
        <v/>
      </c>
    </row>
    <row r="14" spans="1:23" ht="28.5" hidden="1" customHeight="1" x14ac:dyDescent="0.25">
      <c r="A14" s="117">
        <v>9</v>
      </c>
      <c r="B14" s="118" t="s">
        <v>1724</v>
      </c>
      <c r="C14" s="119">
        <v>42286</v>
      </c>
      <c r="D14" s="117" t="s">
        <v>1725</v>
      </c>
      <c r="E14" s="120" t="s">
        <v>1728</v>
      </c>
      <c r="F14" s="117" t="str">
        <f>IF(ISNA(VLOOKUP(B14,[2]保固召回!$A:$G,7,FALSE)),"",(VLOOKUP(B14,[2]保固召回!$A:$G,7,FALSE)))</f>
        <v/>
      </c>
      <c r="G14" s="121">
        <f t="shared" ca="1" si="1"/>
        <v>1</v>
      </c>
      <c r="H14" s="121" t="str">
        <f t="shared" si="2"/>
        <v>F11更換後行李箱底板飾板</v>
      </c>
      <c r="I14" s="122">
        <f t="shared" ca="1" si="3"/>
        <v>2</v>
      </c>
      <c r="J14" s="119"/>
      <c r="K14" s="123"/>
      <c r="L14" s="117"/>
      <c r="M14" s="124"/>
      <c r="N14" s="125"/>
      <c r="O14" s="135"/>
      <c r="P14" s="127" t="str">
        <f>IF(B14="","",IF(ISNA(VLOOKUP(U14,[2]NEW!H:H,1,FALSE)),"V",""))</f>
        <v>V</v>
      </c>
      <c r="Q14" s="128"/>
      <c r="R14" s="129"/>
      <c r="S14" s="130">
        <v>42537</v>
      </c>
      <c r="T14" s="132"/>
      <c r="U14" s="132" t="str">
        <f t="shared" si="0"/>
        <v>0051530300D073166</v>
      </c>
      <c r="W14" s="134" t="str">
        <f>IF((ISERROR(VLOOKUP(E14,'[2]Lead Time(覆蓋貼)'!F:F,1,0)))*(P14="v"),"",IF((ISTEXT(VLOOKUP(E14,'[2]Lead Time(覆蓋貼)'!F:F,1,0)))*(P14=""),"未執行",""))</f>
        <v/>
      </c>
    </row>
    <row r="15" spans="1:23" ht="28.5" hidden="1" customHeight="1" x14ac:dyDescent="0.25">
      <c r="A15" s="117">
        <v>10</v>
      </c>
      <c r="B15" s="118" t="s">
        <v>1729</v>
      </c>
      <c r="C15" s="119">
        <v>42317</v>
      </c>
      <c r="D15" s="117" t="s">
        <v>1730</v>
      </c>
      <c r="E15" s="120" t="s">
        <v>1731</v>
      </c>
      <c r="F15" s="117" t="str">
        <f>IF(ISNA(VLOOKUP(B15,[2]保固召回!$A:$G,7,FALSE)),"",(VLOOKUP(B15,[2]保固召回!$A:$G,7,FALSE)))</f>
        <v/>
      </c>
      <c r="G15" s="121">
        <f t="shared" ca="1" si="1"/>
        <v>1</v>
      </c>
      <c r="H15" s="121" t="str">
        <f t="shared" si="2"/>
        <v>E8xF1xF2xF3xN20N26檢查凸輪軸</v>
      </c>
      <c r="I15" s="122">
        <f t="shared" ca="1" si="3"/>
        <v>1</v>
      </c>
      <c r="J15" s="119" t="s">
        <v>1732</v>
      </c>
      <c r="K15" s="123">
        <v>16</v>
      </c>
      <c r="L15" s="117" t="s">
        <v>1733</v>
      </c>
      <c r="M15" s="124" t="s">
        <v>1734</v>
      </c>
      <c r="N15" s="125"/>
      <c r="O15" s="135"/>
      <c r="P15" s="127" t="str">
        <f>IF(B15="","",IF(ISNA(VLOOKUP(U15,[2]NEW!H:H,1,FALSE)),"V",""))</f>
        <v>V</v>
      </c>
      <c r="Q15" s="128"/>
      <c r="R15" s="129"/>
      <c r="S15" s="130">
        <v>42489</v>
      </c>
      <c r="T15" s="132"/>
      <c r="U15" s="132" t="str">
        <f t="shared" si="0"/>
        <v>0011480300L907393</v>
      </c>
      <c r="W15" s="134" t="str">
        <f>IF((ISERROR(VLOOKUP(E15,'[2]Lead Time(覆蓋貼)'!F:F,1,0)))*(P15="v"),"",IF((ISTEXT(VLOOKUP(E15,'[2]Lead Time(覆蓋貼)'!F:F,1,0)))*(P15=""),"未執行",""))</f>
        <v/>
      </c>
    </row>
    <row r="16" spans="1:23" ht="28.5" hidden="1" customHeight="1" x14ac:dyDescent="0.25">
      <c r="A16" s="117">
        <v>11</v>
      </c>
      <c r="B16" s="118" t="s">
        <v>1735</v>
      </c>
      <c r="C16" s="119">
        <v>42321</v>
      </c>
      <c r="D16" s="117" t="s">
        <v>1736</v>
      </c>
      <c r="E16" s="120" t="s">
        <v>1737</v>
      </c>
      <c r="F16" s="117" t="str">
        <f>IF(ISNA(VLOOKUP(B16,[2]保固召回!$A:$G,7,FALSE)),"",(VLOOKUP(B16,[2]保固召回!$A:$G,7,FALSE)))</f>
        <v/>
      </c>
      <c r="G16" s="121">
        <f t="shared" ca="1" si="1"/>
        <v>1</v>
      </c>
      <c r="H16" s="121" t="str">
        <f t="shared" si="2"/>
        <v>F45B38編程控制單元(DMEdatastatus)</v>
      </c>
      <c r="I16" s="122">
        <f t="shared" ca="1" si="3"/>
        <v>1</v>
      </c>
      <c r="J16" s="119"/>
      <c r="K16" s="123"/>
      <c r="L16" s="117"/>
      <c r="M16" s="124"/>
      <c r="N16" s="125"/>
      <c r="O16" s="135"/>
      <c r="P16" s="127" t="str">
        <f>IF(B16="","",IF(ISNA(VLOOKUP(U16,[2]NEW!H:H,1,FALSE)),"V",""))</f>
        <v>V</v>
      </c>
      <c r="Q16" s="128"/>
      <c r="R16" s="129"/>
      <c r="S16" s="130">
        <v>42489</v>
      </c>
      <c r="T16" s="132"/>
      <c r="U16" s="132" t="str">
        <f t="shared" si="0"/>
        <v>0012890300VZ41114</v>
      </c>
      <c r="W16" s="134" t="str">
        <f>IF((ISERROR(VLOOKUP(E16,'[2]Lead Time(覆蓋貼)'!F:F,1,0)))*(P16="v"),"",IF((ISTEXT(VLOOKUP(E16,'[2]Lead Time(覆蓋貼)'!F:F,1,0)))*(P16=""),"未執行",""))</f>
        <v/>
      </c>
    </row>
    <row r="17" spans="1:27" ht="28.5" hidden="1" customHeight="1" x14ac:dyDescent="0.25">
      <c r="A17" s="117">
        <v>12</v>
      </c>
      <c r="B17" s="118" t="s">
        <v>1738</v>
      </c>
      <c r="C17" s="119">
        <v>42463</v>
      </c>
      <c r="D17" s="117" t="s">
        <v>1739</v>
      </c>
      <c r="E17" s="120" t="s">
        <v>1740</v>
      </c>
      <c r="F17" s="117" t="str">
        <f>IF(ISNA(VLOOKUP(B17,[2]保固召回!$A:$G,7,FALSE)),"",(VLOOKUP(B17,[2]保固召回!$A:$G,7,FALSE)))</f>
        <v/>
      </c>
      <c r="G17" s="121">
        <f t="shared" ca="1" si="1"/>
        <v>1</v>
      </c>
      <c r="H17" s="121" t="str">
        <f t="shared" si="2"/>
        <v>F2xF3x更換燃油泵浦</v>
      </c>
      <c r="I17" s="122">
        <f t="shared" ca="1" si="3"/>
        <v>1</v>
      </c>
      <c r="J17" s="119" t="s">
        <v>1741</v>
      </c>
      <c r="K17" s="123">
        <v>10</v>
      </c>
      <c r="L17" s="117" t="s">
        <v>1742</v>
      </c>
      <c r="M17" s="124"/>
      <c r="N17" s="125"/>
      <c r="O17" s="135"/>
      <c r="P17" s="127" t="str">
        <f>IF(B17="","",IF(ISNA(VLOOKUP(U17,[2]NEW!H:H,1,FALSE)),"V",""))</f>
        <v>V</v>
      </c>
      <c r="Q17" s="128"/>
      <c r="R17" s="129"/>
      <c r="S17" s="130" t="s">
        <v>1743</v>
      </c>
      <c r="T17" s="136"/>
      <c r="U17" s="132" t="str">
        <f t="shared" si="0"/>
        <v>0016970100D441726</v>
      </c>
      <c r="W17" s="134" t="str">
        <f>IF((ISERROR(VLOOKUP(E17,'[2]Lead Time(覆蓋貼)'!F:F,1,0)))*(P17="v"),"",IF((ISTEXT(VLOOKUP(E17,'[2]Lead Time(覆蓋貼)'!F:F,1,0)))*(P17=""),"未執行",""))</f>
        <v/>
      </c>
    </row>
    <row r="18" spans="1:27" ht="28.5" hidden="1" customHeight="1" x14ac:dyDescent="0.25">
      <c r="A18" s="117">
        <v>13</v>
      </c>
      <c r="B18" s="118" t="s">
        <v>1744</v>
      </c>
      <c r="C18" s="119">
        <v>42537</v>
      </c>
      <c r="D18" s="117" t="s">
        <v>1745</v>
      </c>
      <c r="E18" s="120" t="s">
        <v>1746</v>
      </c>
      <c r="F18" s="117" t="str">
        <f>IF(ISNA(VLOOKUP(B18,[2]保固召回!$A:$G,7,FALSE)),"",(VLOOKUP(B18,[2]保固召回!$A:$G,7,FALSE)))</f>
        <v/>
      </c>
      <c r="G18" s="121">
        <f t="shared" ca="1" si="1"/>
        <v>1</v>
      </c>
      <c r="H18" s="121" t="str">
        <f t="shared" si="2"/>
        <v>F4x檢查，視需要更換右前安全帶</v>
      </c>
      <c r="I18" s="122">
        <f t="shared" ca="1" si="3"/>
        <v>6</v>
      </c>
      <c r="J18" s="119" t="s">
        <v>1747</v>
      </c>
      <c r="K18" s="123">
        <v>5</v>
      </c>
      <c r="L18" s="117" t="s">
        <v>1748</v>
      </c>
      <c r="M18" s="124" t="s">
        <v>1749</v>
      </c>
      <c r="N18" s="125"/>
      <c r="O18" s="135"/>
      <c r="P18" s="127" t="str">
        <f>IF(B18="","",IF(ISNA(VLOOKUP(U18,[2]NEW!H:H,1,FALSE)),"V",""))</f>
        <v>V</v>
      </c>
      <c r="Q18" s="128"/>
      <c r="R18" s="129"/>
      <c r="S18" s="130" t="s">
        <v>1750</v>
      </c>
      <c r="T18" s="136"/>
      <c r="U18" s="132" t="str">
        <f t="shared" si="0"/>
        <v>0072550100V335812</v>
      </c>
      <c r="W18" s="134" t="str">
        <f>IF((ISERROR(VLOOKUP(E18,'[2]Lead Time(覆蓋貼)'!F:F,1,0)))*(P18="v"),"",IF((ISTEXT(VLOOKUP(E18,'[2]Lead Time(覆蓋貼)'!F:F,1,0)))*(P18=""),"未執行",""))</f>
        <v/>
      </c>
    </row>
    <row r="19" spans="1:27" ht="28.5" hidden="1" customHeight="1" x14ac:dyDescent="0.25">
      <c r="A19" s="117">
        <v>14</v>
      </c>
      <c r="B19" s="118" t="s">
        <v>1751</v>
      </c>
      <c r="C19" s="119">
        <v>42537</v>
      </c>
      <c r="D19" s="117" t="s">
        <v>1745</v>
      </c>
      <c r="E19" s="120" t="s">
        <v>1752</v>
      </c>
      <c r="F19" s="117" t="str">
        <f>IF(ISNA(VLOOKUP(B19,[2]保固召回!$A:$G,7,FALSE)),"",(VLOOKUP(B19,[2]保固召回!$A:$G,7,FALSE)))</f>
        <v/>
      </c>
      <c r="G19" s="121">
        <f t="shared" ca="1" si="1"/>
        <v>1</v>
      </c>
      <c r="H19" s="121" t="str">
        <f t="shared" si="2"/>
        <v>F4x檢查，視需要更換右前安全帶</v>
      </c>
      <c r="I19" s="122">
        <f t="shared" ca="1" si="3"/>
        <v>6</v>
      </c>
      <c r="J19" s="119"/>
      <c r="K19" s="123"/>
      <c r="L19" s="117"/>
      <c r="M19" s="124"/>
      <c r="N19" s="125"/>
      <c r="O19" s="135"/>
      <c r="P19" s="127" t="str">
        <f>IF(B19="","",IF(ISNA(VLOOKUP(U19,[2]NEW!H:H,1,FALSE)),"V",""))</f>
        <v>V</v>
      </c>
      <c r="Q19" s="128"/>
      <c r="R19" s="129"/>
      <c r="S19" s="130">
        <v>42489</v>
      </c>
      <c r="T19" s="136"/>
      <c r="U19" s="132" t="str">
        <f t="shared" si="0"/>
        <v>0072550100VZ41114</v>
      </c>
      <c r="W19" s="134" t="str">
        <f>IF((ISERROR(VLOOKUP(E19,'[2]Lead Time(覆蓋貼)'!F:F,1,0)))*(P19="v"),"",IF((ISTEXT(VLOOKUP(E19,'[2]Lead Time(覆蓋貼)'!F:F,1,0)))*(P19=""),"未執行",""))</f>
        <v/>
      </c>
    </row>
    <row r="20" spans="1:27" ht="28.5" hidden="1" customHeight="1" x14ac:dyDescent="0.25">
      <c r="A20" s="117">
        <v>15</v>
      </c>
      <c r="B20" s="118" t="s">
        <v>1751</v>
      </c>
      <c r="C20" s="119">
        <v>42537</v>
      </c>
      <c r="D20" s="117" t="s">
        <v>1745</v>
      </c>
      <c r="E20" s="120" t="s">
        <v>1753</v>
      </c>
      <c r="F20" s="117" t="str">
        <f>IF(ISNA(VLOOKUP(B20,[2]保固召回!$A:$G,7,FALSE)),"",(VLOOKUP(B20,[2]保固召回!$A:$G,7,FALSE)))</f>
        <v/>
      </c>
      <c r="G20" s="121">
        <f t="shared" ca="1" si="1"/>
        <v>1</v>
      </c>
      <c r="H20" s="121" t="str">
        <f t="shared" si="2"/>
        <v>F4x檢查，視需要更換右前安全帶</v>
      </c>
      <c r="I20" s="122">
        <f t="shared" ca="1" si="3"/>
        <v>6</v>
      </c>
      <c r="J20" s="119"/>
      <c r="K20" s="123"/>
      <c r="L20" s="117"/>
      <c r="M20" s="124"/>
      <c r="N20" s="125"/>
      <c r="O20" s="135"/>
      <c r="P20" s="127" t="str">
        <f>IF(B20="","",IF(ISNA(VLOOKUP(U20,[2]NEW!H:H,1,FALSE)),"V",""))</f>
        <v>V</v>
      </c>
      <c r="Q20" s="128"/>
      <c r="R20" s="129"/>
      <c r="S20" s="130">
        <v>42476</v>
      </c>
      <c r="T20" s="136"/>
      <c r="U20" s="132" t="str">
        <f t="shared" si="0"/>
        <v>0072550100VZ40006</v>
      </c>
      <c r="W20" s="134" t="str">
        <f>IF((ISERROR(VLOOKUP(E20,'[2]Lead Time(覆蓋貼)'!F:F,1,0)))*(P20="v"),"",IF((ISTEXT(VLOOKUP(E20,'[2]Lead Time(覆蓋貼)'!F:F,1,0)))*(P20=""),"未執行",""))</f>
        <v/>
      </c>
    </row>
    <row r="21" spans="1:27" ht="28.5" hidden="1" customHeight="1" x14ac:dyDescent="0.25">
      <c r="A21" s="117">
        <v>16</v>
      </c>
      <c r="B21" s="118" t="s">
        <v>1744</v>
      </c>
      <c r="C21" s="119">
        <v>42537</v>
      </c>
      <c r="D21" s="117" t="s">
        <v>1745</v>
      </c>
      <c r="E21" s="120" t="s">
        <v>1754</v>
      </c>
      <c r="F21" s="117" t="str">
        <f>IF(ISNA(VLOOKUP(B21,[2]保固召回!$A:$G,7,FALSE)),"",(VLOOKUP(B21,[2]保固召回!$A:$G,7,FALSE)))</f>
        <v/>
      </c>
      <c r="G21" s="121">
        <f t="shared" ca="1" si="1"/>
        <v>1</v>
      </c>
      <c r="H21" s="121" t="str">
        <f t="shared" si="2"/>
        <v>F4x檢查，視需要更換右前安全帶</v>
      </c>
      <c r="I21" s="122">
        <f t="shared" ca="1" si="3"/>
        <v>6</v>
      </c>
      <c r="J21" s="119"/>
      <c r="K21" s="123"/>
      <c r="L21" s="117"/>
      <c r="M21" s="124"/>
      <c r="N21" s="125"/>
      <c r="O21" s="135"/>
      <c r="P21" s="127" t="str">
        <f>IF(B21="","",IF(ISNA(VLOOKUP(U21,[2]NEW!H:H,1,FALSE)),"V",""))</f>
        <v>V</v>
      </c>
      <c r="Q21" s="128"/>
      <c r="R21" s="129"/>
      <c r="S21" s="130" t="s">
        <v>1755</v>
      </c>
      <c r="T21" s="136"/>
      <c r="U21" s="132" t="str">
        <f t="shared" si="0"/>
        <v>0072550100V336468</v>
      </c>
      <c r="W21" s="134" t="str">
        <f>IF((ISERROR(VLOOKUP(E21,'[2]Lead Time(覆蓋貼)'!F:F,1,0)))*(P21="v"),"",IF((ISTEXT(VLOOKUP(E21,'[2]Lead Time(覆蓋貼)'!F:F,1,0)))*(P21=""),"未執行",""))</f>
        <v/>
      </c>
    </row>
    <row r="22" spans="1:27" s="138" customFormat="1" ht="28.5" hidden="1" customHeight="1" x14ac:dyDescent="0.25">
      <c r="A22" s="117">
        <v>17</v>
      </c>
      <c r="B22" s="118" t="s">
        <v>1751</v>
      </c>
      <c r="C22" s="119">
        <v>42537</v>
      </c>
      <c r="D22" s="117" t="s">
        <v>1745</v>
      </c>
      <c r="E22" s="120" t="s">
        <v>1756</v>
      </c>
      <c r="F22" s="117" t="str">
        <f>IF(ISNA(VLOOKUP(B22,[2]保固召回!$A:$G,7,FALSE)),"",(VLOOKUP(B22,[2]保固召回!$A:$G,7,FALSE)))</f>
        <v/>
      </c>
      <c r="G22" s="121">
        <f t="shared" ca="1" si="1"/>
        <v>1</v>
      </c>
      <c r="H22" s="121" t="str">
        <f t="shared" si="2"/>
        <v>F4x檢查，視需要更換右前安全帶</v>
      </c>
      <c r="I22" s="122">
        <f t="shared" ca="1" si="3"/>
        <v>6</v>
      </c>
      <c r="J22" s="119"/>
      <c r="K22" s="123"/>
      <c r="L22" s="117"/>
      <c r="M22" s="124"/>
      <c r="N22" s="125"/>
      <c r="O22" s="135"/>
      <c r="P22" s="127" t="str">
        <f>IF(B22="","",IF(ISNA(VLOOKUP(U22,[2]NEW!H:H,1,FALSE)),"V",""))</f>
        <v>V</v>
      </c>
      <c r="Q22" s="128"/>
      <c r="R22" s="129"/>
      <c r="S22" s="130" t="s">
        <v>1757</v>
      </c>
      <c r="T22" s="136"/>
      <c r="U22" s="132" t="str">
        <f t="shared" si="0"/>
        <v>0072550100VZ39229</v>
      </c>
      <c r="V22" s="137"/>
      <c r="W22" s="134" t="str">
        <f>IF((ISERROR(VLOOKUP(E22,'[2]Lead Time(覆蓋貼)'!F:F,1,0)))*(P22="v"),"",IF((ISTEXT(VLOOKUP(E22,'[2]Lead Time(覆蓋貼)'!F:F,1,0)))*(P22=""),"未執行",""))</f>
        <v/>
      </c>
      <c r="AA22" s="134"/>
    </row>
    <row r="23" spans="1:27" ht="28.5" hidden="1" customHeight="1" x14ac:dyDescent="0.25">
      <c r="A23" s="117">
        <v>18</v>
      </c>
      <c r="B23" s="118" t="s">
        <v>1744</v>
      </c>
      <c r="C23" s="119">
        <v>42537</v>
      </c>
      <c r="D23" s="117" t="s">
        <v>1745</v>
      </c>
      <c r="E23" s="120" t="s">
        <v>1758</v>
      </c>
      <c r="F23" s="117" t="str">
        <f>IF(ISNA(VLOOKUP(B23,[2]保固召回!$A:$G,7,FALSE)),"",(VLOOKUP(B23,[2]保固召回!$A:$G,7,FALSE)))</f>
        <v/>
      </c>
      <c r="G23" s="121">
        <f t="shared" ca="1" si="1"/>
        <v>1</v>
      </c>
      <c r="H23" s="121" t="str">
        <f t="shared" si="2"/>
        <v>F4x檢查，視需要更換右前安全帶</v>
      </c>
      <c r="I23" s="122">
        <f t="shared" ca="1" si="3"/>
        <v>6</v>
      </c>
      <c r="J23" s="119"/>
      <c r="K23" s="123"/>
      <c r="L23" s="117"/>
      <c r="M23" s="124"/>
      <c r="N23" s="125"/>
      <c r="O23" s="135"/>
      <c r="P23" s="127" t="str">
        <f>IF(B23="","",IF(ISNA(VLOOKUP(U23,[2]NEW!H:H,1,FALSE)),"V",""))</f>
        <v>V</v>
      </c>
      <c r="Q23" s="128"/>
      <c r="R23" s="129"/>
      <c r="S23" s="130">
        <v>42579</v>
      </c>
      <c r="T23" s="136"/>
      <c r="U23" s="132" t="str">
        <f t="shared" si="0"/>
        <v>0072550100VZ38954</v>
      </c>
      <c r="W23" s="134" t="str">
        <f>IF((ISERROR(VLOOKUP(E23,'[2]Lead Time(覆蓋貼)'!F:F,1,0)))*(P23="v"),"",IF((ISTEXT(VLOOKUP(E23,'[2]Lead Time(覆蓋貼)'!F:F,1,0)))*(P23=""),"未執行",""))</f>
        <v/>
      </c>
    </row>
    <row r="24" spans="1:27" ht="28.5" hidden="1" customHeight="1" x14ac:dyDescent="0.25">
      <c r="A24" s="117">
        <v>19</v>
      </c>
      <c r="B24" s="118" t="s">
        <v>1759</v>
      </c>
      <c r="C24" s="119">
        <v>42623</v>
      </c>
      <c r="D24" s="117" t="s">
        <v>1760</v>
      </c>
      <c r="E24" s="120" t="s">
        <v>1761</v>
      </c>
      <c r="F24" s="117" t="str">
        <f>IF(ISNA(VLOOKUP(B24,[2]保固召回!$A:$G,7,FALSE)),"",(VLOOKUP(B24,[2]保固召回!$A:$G,7,FALSE)))</f>
        <v/>
      </c>
      <c r="G24" s="121">
        <f t="shared" ca="1" si="1"/>
        <v>1</v>
      </c>
      <c r="H24" s="121" t="str">
        <f t="shared" si="2"/>
        <v>F48編程控制單元(LED頭燈風扇關閉門檻)</v>
      </c>
      <c r="I24" s="122">
        <f t="shared" ca="1" si="3"/>
        <v>1</v>
      </c>
      <c r="J24" s="119" t="s">
        <v>1762</v>
      </c>
      <c r="K24" s="123">
        <v>8</v>
      </c>
      <c r="L24" s="117" t="s">
        <v>1763</v>
      </c>
      <c r="M24" s="124"/>
      <c r="N24" s="125"/>
      <c r="O24" s="135"/>
      <c r="P24" s="127" t="str">
        <f>IF(B24="","",IF(ISNA(VLOOKUP(U24,[2]NEW!H:H,1,FALSE)),"V",""))</f>
        <v>V</v>
      </c>
      <c r="Q24" s="128"/>
      <c r="R24" s="129"/>
      <c r="S24" s="130">
        <v>42475</v>
      </c>
      <c r="T24" s="132"/>
      <c r="U24" s="132" t="str">
        <f t="shared" si="0"/>
        <v>0063380100P893158</v>
      </c>
      <c r="W24" s="134" t="str">
        <f>IF((ISERROR(VLOOKUP(E24,'[2]Lead Time(覆蓋貼)'!F:F,1,0)))*(P24="v"),"",IF((ISTEXT(VLOOKUP(E24,'[2]Lead Time(覆蓋貼)'!F:F,1,0)))*(P24=""),"未執行",""))</f>
        <v/>
      </c>
    </row>
    <row r="25" spans="1:27" ht="28.5" hidden="1" customHeight="1" x14ac:dyDescent="0.25">
      <c r="A25" s="117">
        <v>20</v>
      </c>
      <c r="B25" s="118" t="s">
        <v>1764</v>
      </c>
      <c r="C25" s="119">
        <v>42643</v>
      </c>
      <c r="D25" s="117" t="s">
        <v>1765</v>
      </c>
      <c r="E25" s="120" t="s">
        <v>1766</v>
      </c>
      <c r="F25" s="117" t="str">
        <f>IF(ISNA(VLOOKUP(B25,[2]保固召回!$A:$G,7,FALSE)),"",(VLOOKUP(B25,[2]保固召回!$A:$G,7,FALSE)))</f>
        <v/>
      </c>
      <c r="G25" s="121">
        <f t="shared" ca="1" si="1"/>
        <v>1</v>
      </c>
      <c r="H25" s="121" t="str">
        <f t="shared" si="2"/>
        <v>G11G12更換方向柱控制單元</v>
      </c>
      <c r="I25" s="122">
        <f t="shared" ca="1" si="3"/>
        <v>2</v>
      </c>
      <c r="J25" s="119" t="s">
        <v>1767</v>
      </c>
      <c r="K25" s="123">
        <v>3</v>
      </c>
      <c r="L25" s="117" t="s">
        <v>1722</v>
      </c>
      <c r="M25" s="124"/>
      <c r="N25" s="125"/>
      <c r="O25" s="135"/>
      <c r="P25" s="127" t="str">
        <f>IF(B25="","",IF(ISNA(VLOOKUP(U25,[2]NEW!H:H,1,FALSE)),"V",""))</f>
        <v>V</v>
      </c>
      <c r="Q25" s="128"/>
      <c r="R25" s="129"/>
      <c r="S25" s="130">
        <v>42482</v>
      </c>
      <c r="T25" s="132"/>
      <c r="U25" s="132" t="str">
        <f t="shared" si="0"/>
        <v>0032270200G400750</v>
      </c>
      <c r="W25" s="134" t="str">
        <f>IF((ISERROR(VLOOKUP(E25,'[2]Lead Time(覆蓋貼)'!F:F,1,0)))*(P25="v"),"",IF((ISTEXT(VLOOKUP(E25,'[2]Lead Time(覆蓋貼)'!F:F,1,0)))*(P25=""),"未執行",""))</f>
        <v/>
      </c>
    </row>
    <row r="26" spans="1:27" ht="28.5" hidden="1" customHeight="1" x14ac:dyDescent="0.25">
      <c r="A26" s="117">
        <v>21</v>
      </c>
      <c r="B26" s="118" t="s">
        <v>1764</v>
      </c>
      <c r="C26" s="119">
        <v>42643</v>
      </c>
      <c r="D26" s="117" t="s">
        <v>1765</v>
      </c>
      <c r="E26" s="120" t="s">
        <v>1768</v>
      </c>
      <c r="F26" s="117" t="str">
        <f>IF(ISNA(VLOOKUP(B26,[2]保固召回!$A:$G,7,FALSE)),"",(VLOOKUP(B26,[2]保固召回!$A:$G,7,FALSE)))</f>
        <v/>
      </c>
      <c r="G26" s="121">
        <f t="shared" ca="1" si="1"/>
        <v>1</v>
      </c>
      <c r="H26" s="121" t="str">
        <f t="shared" si="2"/>
        <v>G11G12更換方向柱控制單元</v>
      </c>
      <c r="I26" s="122">
        <f t="shared" ca="1" si="3"/>
        <v>2</v>
      </c>
      <c r="J26" s="119"/>
      <c r="K26" s="123"/>
      <c r="L26" s="117"/>
      <c r="M26" s="124"/>
      <c r="N26" s="125"/>
      <c r="O26" s="135"/>
      <c r="P26" s="127" t="str">
        <f>IF(B26="","",IF(ISNA(VLOOKUP(U26,[2]NEW!H:H,1,FALSE)),"V",""))</f>
        <v>V</v>
      </c>
      <c r="Q26" s="128"/>
      <c r="R26" s="129"/>
      <c r="S26" s="130">
        <v>42471</v>
      </c>
      <c r="T26" s="132"/>
      <c r="U26" s="132" t="str">
        <f t="shared" si="0"/>
        <v>0032270200G400678</v>
      </c>
      <c r="W26" s="134" t="str">
        <f>IF((ISERROR(VLOOKUP(E26,'[2]Lead Time(覆蓋貼)'!F:F,1,0)))*(P26="v"),"",IF((ISTEXT(VLOOKUP(E26,'[2]Lead Time(覆蓋貼)'!F:F,1,0)))*(P26=""),"未執行",""))</f>
        <v/>
      </c>
    </row>
    <row r="27" spans="1:27" ht="28.5" hidden="1" customHeight="1" x14ac:dyDescent="0.25">
      <c r="A27" s="117">
        <v>22</v>
      </c>
      <c r="B27" s="118" t="s">
        <v>1769</v>
      </c>
      <c r="C27" s="119">
        <v>42676</v>
      </c>
      <c r="D27" s="117" t="s">
        <v>1770</v>
      </c>
      <c r="E27" s="120" t="s">
        <v>1771</v>
      </c>
      <c r="F27" s="117" t="str">
        <f>IF(ISNA(VLOOKUP(B27,[2]保固召回!$A:$G,7,FALSE)),"",(VLOOKUP(B27,[2]保固召回!$A:$G,7,FALSE)))</f>
        <v/>
      </c>
      <c r="G27" s="121">
        <f t="shared" ca="1" si="1"/>
        <v>1</v>
      </c>
      <c r="H27" s="121" t="str">
        <f t="shared" si="2"/>
        <v>G11G12編程控制單元與後座控制板</v>
      </c>
      <c r="I27" s="122">
        <f t="shared" ca="1" si="3"/>
        <v>1</v>
      </c>
      <c r="J27" s="119" t="s">
        <v>1772</v>
      </c>
      <c r="K27" s="123">
        <v>10</v>
      </c>
      <c r="L27" s="117" t="s">
        <v>1763</v>
      </c>
      <c r="M27" s="124"/>
      <c r="N27" s="125"/>
      <c r="O27" s="135"/>
      <c r="P27" s="127" t="str">
        <f>IF(B27="","",IF(ISNA(VLOOKUP(U27,[2]NEW!H:H,1,FALSE)),"V",""))</f>
        <v>V</v>
      </c>
      <c r="Q27" s="128"/>
      <c r="R27" s="129"/>
      <c r="S27" s="130">
        <v>42482</v>
      </c>
      <c r="T27" s="132"/>
      <c r="U27" s="132" t="str">
        <f t="shared" si="0"/>
        <v>0061240400G400750</v>
      </c>
      <c r="W27" s="134" t="str">
        <f>IF((ISERROR(VLOOKUP(E27,'[2]Lead Time(覆蓋貼)'!F:F,1,0)))*(P27="v"),"",IF((ISTEXT(VLOOKUP(E27,'[2]Lead Time(覆蓋貼)'!F:F,1,0)))*(P27=""),"未執行",""))</f>
        <v/>
      </c>
    </row>
    <row r="28" spans="1:27" ht="28.5" hidden="1" customHeight="1" x14ac:dyDescent="0.25">
      <c r="A28" s="117">
        <v>23</v>
      </c>
      <c r="B28" s="118" t="s">
        <v>1773</v>
      </c>
      <c r="C28" s="119">
        <v>42672</v>
      </c>
      <c r="D28" s="117" t="s">
        <v>1774</v>
      </c>
      <c r="E28" s="120" t="s">
        <v>1775</v>
      </c>
      <c r="F28" s="117" t="str">
        <f>IF(ISNA(VLOOKUP(B28,[2]保固召回!$A:$G,7,FALSE)),"",(VLOOKUP(B28,[2]保固召回!$A:$G,7,FALSE)))</f>
        <v/>
      </c>
      <c r="G28" s="121">
        <f t="shared" ca="1" si="1"/>
        <v>1</v>
      </c>
      <c r="H28" s="121" t="str">
        <f t="shared" si="2"/>
        <v>G11G12更換無線充電器</v>
      </c>
      <c r="I28" s="122">
        <f t="shared" ca="1" si="3"/>
        <v>2</v>
      </c>
      <c r="J28" s="119" t="s">
        <v>1776</v>
      </c>
      <c r="K28" s="123">
        <v>3</v>
      </c>
      <c r="L28" s="117" t="s">
        <v>1777</v>
      </c>
      <c r="M28" s="124"/>
      <c r="N28" s="125"/>
      <c r="O28" s="135"/>
      <c r="P28" s="127" t="str">
        <f>IF(B28="","",IF(ISNA(VLOOKUP(U28,[2]NEW!H:H,1,FALSE)),"V",""))</f>
        <v>V</v>
      </c>
      <c r="Q28" s="128"/>
      <c r="R28" s="129"/>
      <c r="S28" s="130">
        <v>42424</v>
      </c>
      <c r="T28" s="132"/>
      <c r="U28" s="132" t="str">
        <f t="shared" si="0"/>
        <v>0084460100G401369</v>
      </c>
      <c r="W28" s="134" t="str">
        <f>IF((ISERROR(VLOOKUP(E28,'[2]Lead Time(覆蓋貼)'!F:F,1,0)))*(P28="v"),"",IF((ISTEXT(VLOOKUP(E28,'[2]Lead Time(覆蓋貼)'!F:F,1,0)))*(P28=""),"未執行",""))</f>
        <v/>
      </c>
    </row>
    <row r="29" spans="1:27" ht="28.5" hidden="1" customHeight="1" x14ac:dyDescent="0.25">
      <c r="A29" s="117">
        <v>24</v>
      </c>
      <c r="B29" s="118" t="s">
        <v>1778</v>
      </c>
      <c r="C29" s="119">
        <v>42672</v>
      </c>
      <c r="D29" s="117" t="s">
        <v>1774</v>
      </c>
      <c r="E29" s="120" t="s">
        <v>1771</v>
      </c>
      <c r="F29" s="117" t="str">
        <f>IF(ISNA(VLOOKUP(B29,[2]保固召回!$A:$G,7,FALSE)),"",(VLOOKUP(B29,[2]保固召回!$A:$G,7,FALSE)))</f>
        <v/>
      </c>
      <c r="G29" s="121">
        <f t="shared" ca="1" si="1"/>
        <v>1</v>
      </c>
      <c r="H29" s="121" t="str">
        <f t="shared" si="2"/>
        <v>G11G12更換無線充電器</v>
      </c>
      <c r="I29" s="122">
        <f t="shared" ca="1" si="3"/>
        <v>2</v>
      </c>
      <c r="J29" s="119"/>
      <c r="K29" s="123"/>
      <c r="L29" s="117"/>
      <c r="M29" s="124"/>
      <c r="N29" s="125"/>
      <c r="O29" s="135"/>
      <c r="P29" s="127" t="str">
        <f>IF(B29="","",IF(ISNA(VLOOKUP(U29,[2]NEW!H:H,1,FALSE)),"V",""))</f>
        <v>V</v>
      </c>
      <c r="Q29" s="128"/>
      <c r="R29" s="129"/>
      <c r="S29" s="130">
        <v>42482</v>
      </c>
      <c r="T29" s="132"/>
      <c r="U29" s="132" t="str">
        <f t="shared" si="0"/>
        <v>0084460100G400750</v>
      </c>
      <c r="W29" s="134" t="str">
        <f>IF((ISERROR(VLOOKUP(E29,'[2]Lead Time(覆蓋貼)'!F:F,1,0)))*(P29="v"),"",IF((ISTEXT(VLOOKUP(E29,'[2]Lead Time(覆蓋貼)'!F:F,1,0)))*(P29=""),"未執行",""))</f>
        <v/>
      </c>
    </row>
    <row r="30" spans="1:27" ht="28.5" hidden="1" customHeight="1" x14ac:dyDescent="0.25">
      <c r="A30" s="117">
        <v>25</v>
      </c>
      <c r="B30" s="118" t="s">
        <v>1779</v>
      </c>
      <c r="C30" s="119">
        <v>42691</v>
      </c>
      <c r="D30" s="117" t="s">
        <v>1780</v>
      </c>
      <c r="E30" s="120" t="s">
        <v>1781</v>
      </c>
      <c r="F30" s="117" t="str">
        <f>IF(ISNA(VLOOKUP(B30,[2]保固召回!$A:$G,7,FALSE)),"",(VLOOKUP(B30,[2]保固召回!$A:$G,7,FALSE)))</f>
        <v/>
      </c>
      <c r="G30" s="121">
        <f t="shared" ca="1" si="1"/>
        <v>1</v>
      </c>
      <c r="H30" s="121" t="str">
        <f t="shared" si="2"/>
        <v>I01更換引擎腳固定螺栓，編程控制單元</v>
      </c>
      <c r="I30" s="122">
        <f t="shared" ca="1" si="3"/>
        <v>8</v>
      </c>
      <c r="J30" s="119" t="s">
        <v>1782</v>
      </c>
      <c r="K30" s="123">
        <v>15</v>
      </c>
      <c r="L30" s="117" t="s">
        <v>1783</v>
      </c>
      <c r="M30" s="124"/>
      <c r="N30" s="125"/>
      <c r="O30" s="135"/>
      <c r="P30" s="127" t="str">
        <f>IF(B30="","",IF(ISNA(VLOOKUP(U30,[2]NEW!H:H,1,FALSE)),"V",""))</f>
        <v>V</v>
      </c>
      <c r="Q30" s="128"/>
      <c r="R30" s="129"/>
      <c r="S30" s="130" t="s">
        <v>1784</v>
      </c>
      <c r="T30" s="132"/>
      <c r="U30" s="132" t="str">
        <f t="shared" si="0"/>
        <v>0022100100VZ73654</v>
      </c>
      <c r="W30" s="134" t="str">
        <f>IF((ISERROR(VLOOKUP(E30,'[2]Lead Time(覆蓋貼)'!F:F,1,0)))*(P30="v"),"",IF((ISTEXT(VLOOKUP(E30,'[2]Lead Time(覆蓋貼)'!F:F,1,0)))*(P30=""),"未執行",""))</f>
        <v/>
      </c>
    </row>
    <row r="31" spans="1:27" ht="28.5" hidden="1" customHeight="1" x14ac:dyDescent="0.25">
      <c r="A31" s="117">
        <v>26</v>
      </c>
      <c r="B31" s="118" t="s">
        <v>1779</v>
      </c>
      <c r="C31" s="119">
        <v>42691</v>
      </c>
      <c r="D31" s="117" t="s">
        <v>1780</v>
      </c>
      <c r="E31" s="120" t="s">
        <v>1786</v>
      </c>
      <c r="F31" s="117" t="str">
        <f>IF(ISNA(VLOOKUP(B31,[2]保固召回!$A:$G,7,FALSE)),"",(VLOOKUP(B31,[2]保固召回!$A:$G,7,FALSE)))</f>
        <v/>
      </c>
      <c r="G31" s="121">
        <f t="shared" ca="1" si="1"/>
        <v>1</v>
      </c>
      <c r="H31" s="121" t="str">
        <f t="shared" si="2"/>
        <v>I01更換引擎腳固定螺栓，編程控制單元</v>
      </c>
      <c r="I31" s="122">
        <f t="shared" ca="1" si="3"/>
        <v>8</v>
      </c>
      <c r="J31" s="119"/>
      <c r="K31" s="123"/>
      <c r="L31" s="117"/>
      <c r="M31" s="124"/>
      <c r="N31" s="125"/>
      <c r="O31" s="135"/>
      <c r="P31" s="127" t="str">
        <f>IF(B31="","",IF(ISNA(VLOOKUP(U31,[2]NEW!H:H,1,FALSE)),"V",""))</f>
        <v>V</v>
      </c>
      <c r="Q31" s="128"/>
      <c r="R31" s="129"/>
      <c r="S31" s="130">
        <v>42541</v>
      </c>
      <c r="T31" s="132"/>
      <c r="U31" s="132" t="str">
        <f t="shared" si="0"/>
        <v>0022100100VZ71413</v>
      </c>
      <c r="W31" s="134" t="str">
        <f>IF((ISERROR(VLOOKUP(E31,'[2]Lead Time(覆蓋貼)'!F:F,1,0)))*(P31="v"),"",IF((ISTEXT(VLOOKUP(E31,'[2]Lead Time(覆蓋貼)'!F:F,1,0)))*(P31=""),"未執行",""))</f>
        <v/>
      </c>
    </row>
    <row r="32" spans="1:27" ht="28.5" hidden="1" customHeight="1" x14ac:dyDescent="0.25">
      <c r="A32" s="117">
        <v>27</v>
      </c>
      <c r="B32" s="118" t="s">
        <v>1779</v>
      </c>
      <c r="C32" s="119">
        <v>42691</v>
      </c>
      <c r="D32" s="117" t="s">
        <v>1780</v>
      </c>
      <c r="E32" s="120" t="s">
        <v>1788</v>
      </c>
      <c r="F32" s="117" t="str">
        <f>IF(ISNA(VLOOKUP(B32,[2]保固召回!$A:$G,7,FALSE)),"",(VLOOKUP(B32,[2]保固召回!$A:$G,7,FALSE)))</f>
        <v/>
      </c>
      <c r="G32" s="121">
        <f t="shared" ca="1" si="1"/>
        <v>1</v>
      </c>
      <c r="H32" s="121" t="str">
        <f t="shared" si="2"/>
        <v>I01更換引擎腳固定螺栓，編程控制單元</v>
      </c>
      <c r="I32" s="122">
        <f t="shared" ca="1" si="3"/>
        <v>8</v>
      </c>
      <c r="J32" s="119"/>
      <c r="K32" s="123"/>
      <c r="L32" s="117"/>
      <c r="M32" s="124"/>
      <c r="N32" s="125"/>
      <c r="O32" s="135"/>
      <c r="P32" s="127" t="str">
        <f>IF(B32="","",IF(ISNA(VLOOKUP(U32,[2]NEW!H:H,1,FALSE)),"V",""))</f>
        <v>V</v>
      </c>
      <c r="Q32" s="128"/>
      <c r="R32" s="129"/>
      <c r="S32" s="130" t="s">
        <v>1789</v>
      </c>
      <c r="T32" s="132"/>
      <c r="U32" s="132" t="str">
        <f t="shared" si="0"/>
        <v>0022100100VZ71441</v>
      </c>
      <c r="W32" s="134" t="str">
        <f>IF((ISERROR(VLOOKUP(E32,'[2]Lead Time(覆蓋貼)'!F:F,1,0)))*(P32="v"),"",IF((ISTEXT(VLOOKUP(E32,'[2]Lead Time(覆蓋貼)'!F:F,1,0)))*(P32=""),"未執行",""))</f>
        <v/>
      </c>
    </row>
    <row r="33" spans="1:27" ht="28.5" hidden="1" customHeight="1" x14ac:dyDescent="0.25">
      <c r="A33" s="117">
        <v>28</v>
      </c>
      <c r="B33" s="118" t="s">
        <v>1779</v>
      </c>
      <c r="C33" s="119">
        <v>42691</v>
      </c>
      <c r="D33" s="117" t="s">
        <v>1780</v>
      </c>
      <c r="E33" s="120" t="s">
        <v>1791</v>
      </c>
      <c r="F33" s="117" t="str">
        <f>IF(ISNA(VLOOKUP(B33,[2]保固召回!$A:$G,7,FALSE)),"",(VLOOKUP(B33,[2]保固召回!$A:$G,7,FALSE)))</f>
        <v/>
      </c>
      <c r="G33" s="121">
        <f t="shared" ca="1" si="1"/>
        <v>1</v>
      </c>
      <c r="H33" s="121" t="str">
        <f t="shared" si="2"/>
        <v>I01更換引擎腳固定螺栓，編程控制單元</v>
      </c>
      <c r="I33" s="122">
        <f t="shared" ca="1" si="3"/>
        <v>8</v>
      </c>
      <c r="J33" s="119"/>
      <c r="K33" s="123"/>
      <c r="L33" s="117"/>
      <c r="M33" s="124"/>
      <c r="N33" s="125"/>
      <c r="O33" s="135"/>
      <c r="P33" s="127" t="str">
        <f>IF(B33="","",IF(ISNA(VLOOKUP(U33,[2]NEW!H:H,1,FALSE)),"V",""))</f>
        <v>V</v>
      </c>
      <c r="Q33" s="128"/>
      <c r="R33" s="129"/>
      <c r="S33" s="130">
        <v>42506</v>
      </c>
      <c r="T33" s="132"/>
      <c r="U33" s="132" t="str">
        <f t="shared" si="0"/>
        <v>0022100100VZ61167</v>
      </c>
      <c r="W33" s="134" t="str">
        <f>IF((ISERROR(VLOOKUP(E33,'[2]Lead Time(覆蓋貼)'!F:F,1,0)))*(P33="v"),"",IF((ISTEXT(VLOOKUP(E33,'[2]Lead Time(覆蓋貼)'!F:F,1,0)))*(P33=""),"未執行",""))</f>
        <v/>
      </c>
    </row>
    <row r="34" spans="1:27" ht="28.5" hidden="1" customHeight="1" x14ac:dyDescent="0.25">
      <c r="A34" s="117">
        <v>29</v>
      </c>
      <c r="B34" s="118" t="s">
        <v>1779</v>
      </c>
      <c r="C34" s="119">
        <v>42691</v>
      </c>
      <c r="D34" s="117" t="s">
        <v>1780</v>
      </c>
      <c r="E34" s="120" t="s">
        <v>1793</v>
      </c>
      <c r="F34" s="117" t="str">
        <f>IF(ISNA(VLOOKUP(B34,[2]保固召回!$A:$G,7,FALSE)),"",(VLOOKUP(B34,[2]保固召回!$A:$G,7,FALSE)))</f>
        <v/>
      </c>
      <c r="G34" s="121">
        <f t="shared" ca="1" si="1"/>
        <v>1</v>
      </c>
      <c r="H34" s="121" t="str">
        <f t="shared" si="2"/>
        <v>I01更換引擎腳固定螺栓，編程控制單元</v>
      </c>
      <c r="I34" s="122">
        <f t="shared" ca="1" si="3"/>
        <v>8</v>
      </c>
      <c r="J34" s="119"/>
      <c r="K34" s="123"/>
      <c r="L34" s="117"/>
      <c r="M34" s="124"/>
      <c r="N34" s="125"/>
      <c r="O34" s="135"/>
      <c r="P34" s="127" t="str">
        <f>IF(B34="","",IF(ISNA(VLOOKUP(U34,[2]NEW!H:H,1,FALSE)),"V",""))</f>
        <v>V</v>
      </c>
      <c r="Q34" s="128"/>
      <c r="R34" s="129"/>
      <c r="S34" s="130" t="s">
        <v>1794</v>
      </c>
      <c r="T34" s="132"/>
      <c r="U34" s="132" t="str">
        <f t="shared" si="0"/>
        <v>0022100100VZ72952</v>
      </c>
      <c r="W34" s="134" t="str">
        <f>IF((ISERROR(VLOOKUP(E34,'[2]Lead Time(覆蓋貼)'!F:F,1,0)))*(P34="v"),"",IF((ISTEXT(VLOOKUP(E34,'[2]Lead Time(覆蓋貼)'!F:F,1,0)))*(P34=""),"未執行",""))</f>
        <v/>
      </c>
    </row>
    <row r="35" spans="1:27" ht="28.5" hidden="1" customHeight="1" x14ac:dyDescent="0.25">
      <c r="A35" s="117">
        <v>30</v>
      </c>
      <c r="B35" s="118" t="s">
        <v>1795</v>
      </c>
      <c r="C35" s="119">
        <v>42691</v>
      </c>
      <c r="D35" s="117" t="s">
        <v>1796</v>
      </c>
      <c r="E35" s="120" t="s">
        <v>1798</v>
      </c>
      <c r="F35" s="117" t="str">
        <f>IF(ISNA(VLOOKUP(B35,[2]保固召回!$A:$G,7,FALSE)),"",(VLOOKUP(B35,[2]保固召回!$A:$G,7,FALSE)))</f>
        <v/>
      </c>
      <c r="G35" s="121">
        <f t="shared" ca="1" si="1"/>
        <v>1</v>
      </c>
      <c r="H35" s="121" t="str">
        <f t="shared" si="2"/>
        <v>I01更換引擎腳固定螺栓，編程控制單元</v>
      </c>
      <c r="I35" s="122">
        <f t="shared" ca="1" si="3"/>
        <v>8</v>
      </c>
      <c r="J35" s="119"/>
      <c r="K35" s="123"/>
      <c r="L35" s="117"/>
      <c r="M35" s="124"/>
      <c r="N35" s="125"/>
      <c r="O35" s="135"/>
      <c r="P35" s="127" t="str">
        <f>IF(B35="","",IF(ISNA(VLOOKUP(U35,[2]NEW!H:H,1,FALSE)),"V",""))</f>
        <v>V</v>
      </c>
      <c r="Q35" s="128"/>
      <c r="R35" s="129"/>
      <c r="S35" s="130">
        <v>42473</v>
      </c>
      <c r="T35" s="132"/>
      <c r="U35" s="132" t="str">
        <f t="shared" si="0"/>
        <v>0022100100VZ73408</v>
      </c>
      <c r="W35" s="134" t="str">
        <f>IF((ISERROR(VLOOKUP(E35,'[2]Lead Time(覆蓋貼)'!F:F,1,0)))*(P35="v"),"",IF((ISTEXT(VLOOKUP(E35,'[2]Lead Time(覆蓋貼)'!F:F,1,0)))*(P35=""),"未執行",""))</f>
        <v/>
      </c>
    </row>
    <row r="36" spans="1:27" s="138" customFormat="1" ht="28.5" hidden="1" customHeight="1" x14ac:dyDescent="0.25">
      <c r="A36" s="117">
        <v>31</v>
      </c>
      <c r="B36" s="118" t="s">
        <v>1795</v>
      </c>
      <c r="C36" s="119">
        <v>42691</v>
      </c>
      <c r="D36" s="117" t="s">
        <v>1780</v>
      </c>
      <c r="E36" s="120" t="s">
        <v>1799</v>
      </c>
      <c r="F36" s="117" t="str">
        <f>IF(ISNA(VLOOKUP(B36,[2]保固召回!$A:$G,7,FALSE)),"",(VLOOKUP(B36,[2]保固召回!$A:$G,7,FALSE)))</f>
        <v/>
      </c>
      <c r="G36" s="121">
        <f t="shared" ca="1" si="1"/>
        <v>1</v>
      </c>
      <c r="H36" s="121" t="str">
        <f t="shared" si="2"/>
        <v>I01更換引擎腳固定螺栓，編程控制單元</v>
      </c>
      <c r="I36" s="122">
        <f t="shared" ca="1" si="3"/>
        <v>8</v>
      </c>
      <c r="J36" s="119"/>
      <c r="K36" s="123"/>
      <c r="L36" s="117"/>
      <c r="M36" s="124"/>
      <c r="N36" s="125"/>
      <c r="O36" s="135"/>
      <c r="P36" s="127" t="str">
        <f>IF(B36="","",IF(ISNA(VLOOKUP(U36,[2]NEW!H:H,1,FALSE)),"V",""))</f>
        <v>V</v>
      </c>
      <c r="Q36" s="128"/>
      <c r="R36" s="129"/>
      <c r="S36" s="130" t="s">
        <v>1800</v>
      </c>
      <c r="T36" s="132"/>
      <c r="U36" s="132" t="str">
        <f t="shared" si="0"/>
        <v>0022100100V305944</v>
      </c>
      <c r="V36" s="137"/>
      <c r="W36" s="134" t="str">
        <f>IF((ISERROR(VLOOKUP(E36,'[2]Lead Time(覆蓋貼)'!F:F,1,0)))*(P36="v"),"",IF((ISTEXT(VLOOKUP(E36,'[2]Lead Time(覆蓋貼)'!F:F,1,0)))*(P36=""),"未執行",""))</f>
        <v/>
      </c>
      <c r="AA36" s="134"/>
    </row>
    <row r="37" spans="1:27" ht="28.5" hidden="1" customHeight="1" x14ac:dyDescent="0.25">
      <c r="A37" s="117">
        <v>32</v>
      </c>
      <c r="B37" s="118" t="s">
        <v>1795</v>
      </c>
      <c r="C37" s="119">
        <v>42691</v>
      </c>
      <c r="D37" s="117" t="s">
        <v>1780</v>
      </c>
      <c r="E37" s="120" t="s">
        <v>1801</v>
      </c>
      <c r="F37" s="117" t="str">
        <f>IF(ISNA(VLOOKUP(B37,[2]保固召回!$A:$G,7,FALSE)),"",(VLOOKUP(B37,[2]保固召回!$A:$G,7,FALSE)))</f>
        <v/>
      </c>
      <c r="G37" s="121">
        <f t="shared" ca="1" si="1"/>
        <v>1</v>
      </c>
      <c r="H37" s="121" t="str">
        <f t="shared" si="2"/>
        <v>I01更換引擎腳固定螺栓，編程控制單元</v>
      </c>
      <c r="I37" s="122">
        <f t="shared" ca="1" si="3"/>
        <v>8</v>
      </c>
      <c r="J37" s="119"/>
      <c r="K37" s="123"/>
      <c r="L37" s="117"/>
      <c r="M37" s="124"/>
      <c r="N37" s="125"/>
      <c r="O37" s="135"/>
      <c r="P37" s="127" t="str">
        <f>IF(B37="","",IF(ISNA(VLOOKUP(U37,[2]NEW!H:H,1,FALSE)),"V",""))</f>
        <v>V</v>
      </c>
      <c r="Q37" s="128"/>
      <c r="R37" s="129"/>
      <c r="S37" s="130">
        <v>42545</v>
      </c>
      <c r="T37" s="132"/>
      <c r="U37" s="132" t="str">
        <f t="shared" si="0"/>
        <v>0022100100V305985</v>
      </c>
      <c r="W37" s="134" t="str">
        <f>IF((ISERROR(VLOOKUP(E37,'[2]Lead Time(覆蓋貼)'!F:F,1,0)))*(P37="v"),"",IF((ISTEXT(VLOOKUP(E37,'[2]Lead Time(覆蓋貼)'!F:F,1,0)))*(P37=""),"未執行",""))</f>
        <v/>
      </c>
    </row>
    <row r="38" spans="1:27" ht="28.5" hidden="1" customHeight="1" x14ac:dyDescent="0.25">
      <c r="A38" s="117">
        <v>33</v>
      </c>
      <c r="B38" s="118" t="s">
        <v>1802</v>
      </c>
      <c r="C38" s="119">
        <v>42705</v>
      </c>
      <c r="D38" s="117" t="s">
        <v>1803</v>
      </c>
      <c r="E38" s="120" t="s">
        <v>1804</v>
      </c>
      <c r="F38" s="117" t="str">
        <f>IF(ISNA(VLOOKUP(B38,[2]保固召回!$A:$G,7,FALSE)),"",(VLOOKUP(B38,[2]保固召回!$A:$G,7,FALSE)))</f>
        <v/>
      </c>
      <c r="G38" s="121">
        <f t="shared" ca="1" si="1"/>
        <v>1</v>
      </c>
      <c r="H38" s="121" t="str">
        <f t="shared" si="2"/>
        <v>F06F10F12F13水箱支架固定螺絲重新上磅</v>
      </c>
      <c r="I38" s="122">
        <f t="shared" ca="1" si="3"/>
        <v>1</v>
      </c>
      <c r="J38" s="119" t="s">
        <v>1805</v>
      </c>
      <c r="K38" s="123">
        <v>5</v>
      </c>
      <c r="L38" s="117" t="s">
        <v>1777</v>
      </c>
      <c r="M38" s="124"/>
      <c r="N38" s="125"/>
      <c r="O38" s="135"/>
      <c r="P38" s="127" t="str">
        <f>IF(B38="","",IF(ISNA(VLOOKUP(U38,[2]NEW!H:H,1,FALSE)),"V",""))</f>
        <v>V</v>
      </c>
      <c r="Q38" s="128"/>
      <c r="R38" s="129"/>
      <c r="S38" s="130" t="s">
        <v>1789</v>
      </c>
      <c r="T38" s="132"/>
      <c r="U38" s="132" t="str">
        <f t="shared" si="0"/>
        <v>0017700100D932545</v>
      </c>
      <c r="W38" s="134" t="str">
        <f>IF((ISERROR(VLOOKUP(E38,'[2]Lead Time(覆蓋貼)'!F:F,1,0)))*(P38="v"),"",IF((ISTEXT(VLOOKUP(E38,'[2]Lead Time(覆蓋貼)'!F:F,1,0)))*(P38=""),"未執行",""))</f>
        <v/>
      </c>
    </row>
    <row r="39" spans="1:27" ht="28.5" hidden="1" customHeight="1" x14ac:dyDescent="0.25">
      <c r="A39" s="117">
        <v>34</v>
      </c>
      <c r="B39" s="118" t="s">
        <v>1806</v>
      </c>
      <c r="C39" s="119">
        <v>42721</v>
      </c>
      <c r="D39" s="117" t="s">
        <v>1807</v>
      </c>
      <c r="E39" s="120" t="s">
        <v>1808</v>
      </c>
      <c r="F39" s="117" t="str">
        <f>IF(ISNA(VLOOKUP(B39,[2]保固召回!$A:$G,7,FALSE)),"",(VLOOKUP(B39,[2]保固召回!$A:$G,7,FALSE)))</f>
        <v/>
      </c>
      <c r="G39" s="121">
        <f t="shared" ca="1" si="1"/>
        <v>1</v>
      </c>
      <c r="H39" s="121" t="str">
        <f t="shared" si="2"/>
        <v>F3xF8x編程控制單元(頭燈清洗)</v>
      </c>
      <c r="I39" s="122">
        <f t="shared" ca="1" si="3"/>
        <v>4</v>
      </c>
      <c r="J39" s="119" t="s">
        <v>1809</v>
      </c>
      <c r="K39" s="123">
        <v>8</v>
      </c>
      <c r="L39" s="117" t="s">
        <v>1810</v>
      </c>
      <c r="M39" s="124"/>
      <c r="N39" s="125"/>
      <c r="O39" s="135"/>
      <c r="P39" s="127" t="str">
        <f>IF(B39="","",IF(ISNA(VLOOKUP(U39,[2]NEW!H:H,1,FALSE)),"V",""))</f>
        <v>V</v>
      </c>
      <c r="Q39" s="128"/>
      <c r="R39" s="129"/>
      <c r="S39" s="130">
        <v>42472</v>
      </c>
      <c r="T39" s="132"/>
      <c r="U39" s="132" t="str">
        <f t="shared" si="0"/>
        <v>0061270400G338352</v>
      </c>
      <c r="W39" s="134" t="str">
        <f>IF((ISERROR(VLOOKUP(E39,'[2]Lead Time(覆蓋貼)'!F:F,1,0)))*(P39="v"),"",IF((ISTEXT(VLOOKUP(E39,'[2]Lead Time(覆蓋貼)'!F:F,1,0)))*(P39=""),"未執行",""))</f>
        <v/>
      </c>
    </row>
    <row r="40" spans="1:27" ht="28.5" hidden="1" customHeight="1" x14ac:dyDescent="0.25">
      <c r="A40" s="117">
        <v>35</v>
      </c>
      <c r="B40" s="118" t="s">
        <v>1806</v>
      </c>
      <c r="C40" s="119">
        <v>42721</v>
      </c>
      <c r="D40" s="117" t="s">
        <v>1807</v>
      </c>
      <c r="E40" s="120" t="s">
        <v>1811</v>
      </c>
      <c r="F40" s="117" t="str">
        <f>IF(ISNA(VLOOKUP(B40,[2]保固召回!$A:$G,7,FALSE)),"",(VLOOKUP(B40,[2]保固召回!$A:$G,7,FALSE)))</f>
        <v/>
      </c>
      <c r="G40" s="121">
        <f t="shared" ca="1" si="1"/>
        <v>1</v>
      </c>
      <c r="H40" s="121" t="str">
        <f t="shared" si="2"/>
        <v>F3xF8x編程控制單元(頭燈清洗)</v>
      </c>
      <c r="I40" s="122">
        <f t="shared" ca="1" si="3"/>
        <v>4</v>
      </c>
      <c r="J40" s="119"/>
      <c r="K40" s="123"/>
      <c r="L40" s="117"/>
      <c r="M40" s="124"/>
      <c r="N40" s="125"/>
      <c r="O40" s="135"/>
      <c r="P40" s="127" t="str">
        <f>IF(B40="","",IF(ISNA(VLOOKUP(U40,[2]NEW!H:H,1,FALSE)),"V",""))</f>
        <v>V</v>
      </c>
      <c r="Q40" s="128"/>
      <c r="R40" s="129"/>
      <c r="S40" s="130">
        <v>42488</v>
      </c>
      <c r="T40" s="132"/>
      <c r="U40" s="132" t="str">
        <f t="shared" si="0"/>
        <v>0061270400P741198</v>
      </c>
      <c r="W40" s="134" t="str">
        <f>IF((ISERROR(VLOOKUP(E40,'[2]Lead Time(覆蓋貼)'!F:F,1,0)))*(P40="v"),"",IF((ISTEXT(VLOOKUP(E40,'[2]Lead Time(覆蓋貼)'!F:F,1,0)))*(P40=""),"未執行",""))</f>
        <v/>
      </c>
    </row>
    <row r="41" spans="1:27" ht="28.5" hidden="1" customHeight="1" x14ac:dyDescent="0.25">
      <c r="A41" s="117">
        <v>36</v>
      </c>
      <c r="B41" s="118" t="s">
        <v>1812</v>
      </c>
      <c r="C41" s="119">
        <v>42721</v>
      </c>
      <c r="D41" s="117" t="s">
        <v>1807</v>
      </c>
      <c r="E41" s="120" t="s">
        <v>1813</v>
      </c>
      <c r="F41" s="117" t="str">
        <f>IF(ISNA(VLOOKUP(B41,[2]保固召回!$A:$G,7,FALSE)),"",(VLOOKUP(B41,[2]保固召回!$A:$G,7,FALSE)))</f>
        <v/>
      </c>
      <c r="G41" s="121">
        <f t="shared" ca="1" si="1"/>
        <v>1</v>
      </c>
      <c r="H41" s="121" t="str">
        <f t="shared" si="2"/>
        <v>F3xF8x編程控制單元(頭燈清洗)</v>
      </c>
      <c r="I41" s="122">
        <f t="shared" ca="1" si="3"/>
        <v>4</v>
      </c>
      <c r="J41" s="119"/>
      <c r="K41" s="123"/>
      <c r="L41" s="117"/>
      <c r="M41" s="124"/>
      <c r="N41" s="125"/>
      <c r="O41" s="135"/>
      <c r="P41" s="127" t="str">
        <f>IF(B41="","",IF(ISNA(VLOOKUP(U41,[2]NEW!H:H,1,FALSE)),"V",""))</f>
        <v>V</v>
      </c>
      <c r="Q41" s="128"/>
      <c r="R41" s="129"/>
      <c r="S41" s="130">
        <v>42541</v>
      </c>
      <c r="T41" s="132"/>
      <c r="U41" s="132" t="str">
        <f t="shared" si="0"/>
        <v>0061270400D700604</v>
      </c>
      <c r="W41" s="134" t="str">
        <f>IF((ISERROR(VLOOKUP(E41,'[2]Lead Time(覆蓋貼)'!F:F,1,0)))*(P41="v"),"",IF((ISTEXT(VLOOKUP(E41,'[2]Lead Time(覆蓋貼)'!F:F,1,0)))*(P41=""),"未執行",""))</f>
        <v/>
      </c>
    </row>
    <row r="42" spans="1:27" ht="28.5" hidden="1" customHeight="1" x14ac:dyDescent="0.25">
      <c r="A42" s="117">
        <v>37</v>
      </c>
      <c r="B42" s="118" t="s">
        <v>1806</v>
      </c>
      <c r="C42" s="119">
        <v>42721</v>
      </c>
      <c r="D42" s="117" t="s">
        <v>1807</v>
      </c>
      <c r="E42" s="120" t="s">
        <v>1814</v>
      </c>
      <c r="F42" s="117" t="str">
        <f>IF(ISNA(VLOOKUP(B42,[2]保固召回!$A:$G,7,FALSE)),"",(VLOOKUP(B42,[2]保固召回!$A:$G,7,FALSE)))</f>
        <v/>
      </c>
      <c r="G42" s="121">
        <f t="shared" ca="1" si="1"/>
        <v>1</v>
      </c>
      <c r="H42" s="121" t="str">
        <f t="shared" si="2"/>
        <v>F3xF8x編程控制單元(頭燈清洗)</v>
      </c>
      <c r="I42" s="122">
        <f t="shared" ca="1" si="3"/>
        <v>4</v>
      </c>
      <c r="J42" s="119"/>
      <c r="K42" s="123"/>
      <c r="L42" s="117"/>
      <c r="M42" s="124"/>
      <c r="N42" s="125"/>
      <c r="O42" s="135"/>
      <c r="P42" s="127" t="str">
        <f>IF(B42="","",IF(ISNA(VLOOKUP(U42,[2]NEW!H:H,1,FALSE)),"V",""))</f>
        <v>V</v>
      </c>
      <c r="Q42" s="128"/>
      <c r="R42" s="129"/>
      <c r="S42" s="130">
        <v>42455</v>
      </c>
      <c r="T42" s="132"/>
      <c r="U42" s="132" t="str">
        <f t="shared" si="0"/>
        <v>0061270400GV34299</v>
      </c>
      <c r="W42" s="134" t="str">
        <f>IF((ISERROR(VLOOKUP(E42,'[2]Lead Time(覆蓋貼)'!F:F,1,0)))*(P42="v"),"",IF((ISTEXT(VLOOKUP(E42,'[2]Lead Time(覆蓋貼)'!F:F,1,0)))*(P42=""),"未執行",""))</f>
        <v/>
      </c>
    </row>
    <row r="43" spans="1:27" s="140" customFormat="1" ht="28.5" hidden="1" customHeight="1" x14ac:dyDescent="0.25">
      <c r="A43" s="117">
        <v>38</v>
      </c>
      <c r="B43" s="118" t="s">
        <v>1815</v>
      </c>
      <c r="C43" s="119">
        <v>42725</v>
      </c>
      <c r="D43" s="117" t="s">
        <v>1816</v>
      </c>
      <c r="E43" s="120" t="s">
        <v>1817</v>
      </c>
      <c r="F43" s="117" t="str">
        <f>IF(ISNA(VLOOKUP(B43,[2]保固召回!$A:$G,7,FALSE)),"",(VLOOKUP(B43,[2]保固召回!$A:$G,7,FALSE)))</f>
        <v/>
      </c>
      <c r="G43" s="121">
        <f t="shared" ca="1" si="1"/>
        <v>1</v>
      </c>
      <c r="H43" s="121" t="str">
        <f t="shared" si="2"/>
        <v>F13編程控制單元(後窗電熱線)</v>
      </c>
      <c r="I43" s="122">
        <f t="shared" ca="1" si="3"/>
        <v>6</v>
      </c>
      <c r="J43" s="119" t="s">
        <v>1818</v>
      </c>
      <c r="K43" s="123">
        <v>8</v>
      </c>
      <c r="L43" s="117" t="s">
        <v>1820</v>
      </c>
      <c r="M43" s="124" t="s">
        <v>1822</v>
      </c>
      <c r="N43" s="125"/>
      <c r="O43" s="135"/>
      <c r="P43" s="127" t="str">
        <f>IF(B43="","",IF(ISNA(VLOOKUP(U43,[2]NEW!H:H,1,FALSE)),"V",""))</f>
        <v>V</v>
      </c>
      <c r="Q43" s="128"/>
      <c r="R43" s="129"/>
      <c r="S43" s="130" t="s">
        <v>1823</v>
      </c>
      <c r="T43" s="132"/>
      <c r="U43" s="132" t="str">
        <f t="shared" si="0"/>
        <v>0051870300DZ05563</v>
      </c>
      <c r="V43" s="139"/>
      <c r="W43" s="134" t="str">
        <f>IF((ISERROR(VLOOKUP(E43,'[2]Lead Time(覆蓋貼)'!F:F,1,0)))*(P43="v"),"",IF((ISTEXT(VLOOKUP(E43,'[2]Lead Time(覆蓋貼)'!F:F,1,0)))*(P43=""),"未執行",""))</f>
        <v/>
      </c>
      <c r="AA43" s="134"/>
    </row>
    <row r="44" spans="1:27" ht="28.5" hidden="1" customHeight="1" x14ac:dyDescent="0.25">
      <c r="A44" s="117">
        <v>39</v>
      </c>
      <c r="B44" s="118" t="s">
        <v>1824</v>
      </c>
      <c r="C44" s="119">
        <v>42725</v>
      </c>
      <c r="D44" s="117" t="s">
        <v>1825</v>
      </c>
      <c r="E44" s="120" t="s">
        <v>1826</v>
      </c>
      <c r="F44" s="117" t="str">
        <f>IF(ISNA(VLOOKUP(B44,[2]保固召回!$A:$G,7,FALSE)),"",(VLOOKUP(B44,[2]保固召回!$A:$G,7,FALSE)))</f>
        <v/>
      </c>
      <c r="G44" s="121">
        <f t="shared" ca="1" si="1"/>
        <v>1</v>
      </c>
      <c r="H44" s="121" t="str">
        <f t="shared" si="2"/>
        <v>F13編程控制單元(後窗電熱線)</v>
      </c>
      <c r="I44" s="122">
        <f t="shared" ca="1" si="3"/>
        <v>6</v>
      </c>
      <c r="J44" s="119"/>
      <c r="K44" s="123"/>
      <c r="L44" s="117"/>
      <c r="M44" s="124"/>
      <c r="N44" s="125"/>
      <c r="O44" s="135"/>
      <c r="P44" s="127" t="str">
        <f>IF(B44="","",IF(ISNA(VLOOKUP(U44,[2]NEW!H:H,1,FALSE)),"V",""))</f>
        <v>V</v>
      </c>
      <c r="Q44" s="128"/>
      <c r="R44" s="129"/>
      <c r="S44" s="130">
        <v>42591</v>
      </c>
      <c r="T44" s="132"/>
      <c r="U44" s="132" t="str">
        <f t="shared" si="0"/>
        <v>0051870300DZ05942</v>
      </c>
      <c r="W44" s="134" t="str">
        <f>IF((ISERROR(VLOOKUP(E44,'[2]Lead Time(覆蓋貼)'!F:F,1,0)))*(P44="v"),"",IF((ISTEXT(VLOOKUP(E44,'[2]Lead Time(覆蓋貼)'!F:F,1,0)))*(P44=""),"未執行",""))</f>
        <v/>
      </c>
    </row>
    <row r="45" spans="1:27" ht="28.5" hidden="1" customHeight="1" x14ac:dyDescent="0.25">
      <c r="A45" s="117">
        <v>40</v>
      </c>
      <c r="B45" s="118" t="s">
        <v>1824</v>
      </c>
      <c r="C45" s="119">
        <v>42725</v>
      </c>
      <c r="D45" s="117" t="s">
        <v>1825</v>
      </c>
      <c r="E45" s="120" t="s">
        <v>1827</v>
      </c>
      <c r="F45" s="117" t="str">
        <f>IF(ISNA(VLOOKUP(B45,[2]保固召回!$A:$G,7,FALSE)),"",(VLOOKUP(B45,[2]保固召回!$A:$G,7,FALSE)))</f>
        <v/>
      </c>
      <c r="G45" s="121">
        <f t="shared" ca="1" si="1"/>
        <v>1</v>
      </c>
      <c r="H45" s="121" t="str">
        <f t="shared" si="2"/>
        <v>F13編程控制單元(後窗電熱線)</v>
      </c>
      <c r="I45" s="122">
        <f t="shared" ca="1" si="3"/>
        <v>6</v>
      </c>
      <c r="J45" s="119"/>
      <c r="K45" s="123"/>
      <c r="L45" s="117"/>
      <c r="M45" s="124"/>
      <c r="N45" s="125"/>
      <c r="O45" s="135"/>
      <c r="P45" s="127" t="str">
        <f>IF(B45="","",IF(ISNA(VLOOKUP(U45,[2]NEW!H:H,1,FALSE)),"V",""))</f>
        <v>V</v>
      </c>
      <c r="Q45" s="128"/>
      <c r="R45" s="129"/>
      <c r="S45" s="130">
        <v>42515</v>
      </c>
      <c r="T45" s="132"/>
      <c r="U45" s="132" t="str">
        <f t="shared" si="0"/>
        <v>0051870300DZ06093</v>
      </c>
      <c r="W45" s="134" t="str">
        <f>IF((ISERROR(VLOOKUP(E45,'[2]Lead Time(覆蓋貼)'!F:F,1,0)))*(P45="v"),"",IF((ISTEXT(VLOOKUP(E45,'[2]Lead Time(覆蓋貼)'!F:F,1,0)))*(P45=""),"未執行",""))</f>
        <v/>
      </c>
    </row>
    <row r="46" spans="1:27" ht="28.5" hidden="1" customHeight="1" x14ac:dyDescent="0.25">
      <c r="A46" s="117">
        <v>41</v>
      </c>
      <c r="B46" s="118" t="s">
        <v>1824</v>
      </c>
      <c r="C46" s="119">
        <v>42725</v>
      </c>
      <c r="D46" s="117" t="s">
        <v>1825</v>
      </c>
      <c r="E46" s="120" t="s">
        <v>1828</v>
      </c>
      <c r="F46" s="117" t="str">
        <f>IF(ISNA(VLOOKUP(B46,[2]保固召回!$A:$G,7,FALSE)),"",(VLOOKUP(B46,[2]保固召回!$A:$G,7,FALSE)))</f>
        <v/>
      </c>
      <c r="G46" s="121">
        <f t="shared" ca="1" si="1"/>
        <v>1</v>
      </c>
      <c r="H46" s="121" t="str">
        <f t="shared" si="2"/>
        <v>F13編程控制單元(後窗電熱線)</v>
      </c>
      <c r="I46" s="122">
        <f t="shared" ca="1" si="3"/>
        <v>6</v>
      </c>
      <c r="J46" s="119"/>
      <c r="K46" s="123"/>
      <c r="L46" s="117"/>
      <c r="M46" s="124"/>
      <c r="N46" s="125"/>
      <c r="O46" s="135"/>
      <c r="P46" s="127" t="str">
        <f>IF(B46="","",IF(ISNA(VLOOKUP(U46,[2]NEW!H:H,1,FALSE)),"V",""))</f>
        <v>V</v>
      </c>
      <c r="Q46" s="128"/>
      <c r="R46" s="129"/>
      <c r="S46" s="130">
        <v>42548</v>
      </c>
      <c r="T46" s="132"/>
      <c r="U46" s="132" t="str">
        <f t="shared" si="0"/>
        <v>0051870300D139525</v>
      </c>
      <c r="W46" s="134" t="str">
        <f>IF((ISERROR(VLOOKUP(E46,'[2]Lead Time(覆蓋貼)'!F:F,1,0)))*(P46="v"),"",IF((ISTEXT(VLOOKUP(E46,'[2]Lead Time(覆蓋貼)'!F:F,1,0)))*(P46=""),"未執行",""))</f>
        <v/>
      </c>
    </row>
    <row r="47" spans="1:27" ht="28.5" hidden="1" customHeight="1" x14ac:dyDescent="0.25">
      <c r="A47" s="117">
        <v>42</v>
      </c>
      <c r="B47" s="118" t="s">
        <v>1824</v>
      </c>
      <c r="C47" s="119">
        <v>42725</v>
      </c>
      <c r="D47" s="117" t="s">
        <v>1829</v>
      </c>
      <c r="E47" s="120" t="s">
        <v>1830</v>
      </c>
      <c r="F47" s="117" t="str">
        <f>IF(ISNA(VLOOKUP(B47,[2]保固召回!$A:$G,7,FALSE)),"",(VLOOKUP(B47,[2]保固召回!$A:$G,7,FALSE)))</f>
        <v/>
      </c>
      <c r="G47" s="121">
        <f t="shared" ca="1" si="1"/>
        <v>1</v>
      </c>
      <c r="H47" s="121" t="str">
        <f t="shared" si="2"/>
        <v>F13編程控制單元(後窗電熱線)</v>
      </c>
      <c r="I47" s="122">
        <f t="shared" ca="1" si="3"/>
        <v>6</v>
      </c>
      <c r="J47" s="119"/>
      <c r="K47" s="123"/>
      <c r="L47" s="117"/>
      <c r="M47" s="124"/>
      <c r="N47" s="125"/>
      <c r="O47" s="135"/>
      <c r="P47" s="127" t="str">
        <f>IF(B47="","",IF(ISNA(VLOOKUP(U47,[2]NEW!H:H,1,FALSE)),"V",""))</f>
        <v>V</v>
      </c>
      <c r="Q47" s="128"/>
      <c r="R47" s="129"/>
      <c r="S47" s="130" t="s">
        <v>1831</v>
      </c>
      <c r="T47" s="132"/>
      <c r="U47" s="132" t="str">
        <f t="shared" si="0"/>
        <v>0051870300D139412</v>
      </c>
      <c r="W47" s="134" t="str">
        <f>IF((ISERROR(VLOOKUP(E47,'[2]Lead Time(覆蓋貼)'!F:F,1,0)))*(P47="v"),"",IF((ISTEXT(VLOOKUP(E47,'[2]Lead Time(覆蓋貼)'!F:F,1,0)))*(P47=""),"未執行",""))</f>
        <v/>
      </c>
    </row>
    <row r="48" spans="1:27" ht="28.5" hidden="1" customHeight="1" x14ac:dyDescent="0.25">
      <c r="A48" s="117">
        <v>43</v>
      </c>
      <c r="B48" s="118" t="s">
        <v>1824</v>
      </c>
      <c r="C48" s="119">
        <v>42725</v>
      </c>
      <c r="D48" s="117" t="s">
        <v>1825</v>
      </c>
      <c r="E48" s="120" t="s">
        <v>1832</v>
      </c>
      <c r="F48" s="117" t="str">
        <f>IF(ISNA(VLOOKUP(B48,[2]保固召回!$A:$G,7,FALSE)),"",(VLOOKUP(B48,[2]保固召回!$A:$G,7,FALSE)))</f>
        <v/>
      </c>
      <c r="G48" s="121">
        <f t="shared" ca="1" si="1"/>
        <v>1</v>
      </c>
      <c r="H48" s="121" t="str">
        <f t="shared" si="2"/>
        <v>F13編程控制單元(後窗電熱線)</v>
      </c>
      <c r="I48" s="122">
        <f t="shared" ca="1" si="3"/>
        <v>6</v>
      </c>
      <c r="J48" s="119"/>
      <c r="K48" s="123"/>
      <c r="L48" s="117"/>
      <c r="M48" s="124"/>
      <c r="N48" s="125"/>
      <c r="O48" s="135"/>
      <c r="P48" s="127" t="str">
        <f>IF(B48="","",IF(ISNA(VLOOKUP(U48,[2]NEW!H:H,1,FALSE)),"V",""))</f>
        <v>V</v>
      </c>
      <c r="Q48" s="128"/>
      <c r="R48" s="129"/>
      <c r="S48" s="130">
        <v>42488</v>
      </c>
      <c r="T48" s="132"/>
      <c r="U48" s="132" t="str">
        <f t="shared" si="0"/>
        <v>0051870300D932505</v>
      </c>
      <c r="W48" s="134" t="str">
        <f>IF((ISERROR(VLOOKUP(E48,'[2]Lead Time(覆蓋貼)'!F:F,1,0)))*(P48="v"),"",IF((ISTEXT(VLOOKUP(E48,'[2]Lead Time(覆蓋貼)'!F:F,1,0)))*(P48=""),"未執行",""))</f>
        <v/>
      </c>
    </row>
    <row r="49" spans="1:23" ht="28.5" hidden="1" customHeight="1" x14ac:dyDescent="0.25">
      <c r="A49" s="117">
        <v>44</v>
      </c>
      <c r="B49" s="118" t="s">
        <v>1834</v>
      </c>
      <c r="C49" s="119">
        <v>42728</v>
      </c>
      <c r="D49" s="117" t="s">
        <v>1835</v>
      </c>
      <c r="E49" s="120" t="s">
        <v>1836</v>
      </c>
      <c r="F49" s="117" t="str">
        <f>IF(ISNA(VLOOKUP(B49,[2]保固召回!$A:$G,7,FALSE)),"",(VLOOKUP(B49,[2]保固召回!$A:$G,7,FALSE)))</f>
        <v/>
      </c>
      <c r="G49" s="121">
        <f t="shared" ca="1" si="1"/>
        <v>1</v>
      </c>
      <c r="H49" s="121" t="str">
        <f t="shared" si="2"/>
        <v>F46停止交車-維修雨刷馬達線束</v>
      </c>
      <c r="I49" s="122">
        <f t="shared" ca="1" si="3"/>
        <v>7</v>
      </c>
      <c r="J49" s="119" t="s">
        <v>1838</v>
      </c>
      <c r="K49" s="123">
        <v>10</v>
      </c>
      <c r="L49" s="117" t="s">
        <v>1742</v>
      </c>
      <c r="M49" s="124"/>
      <c r="N49" s="125"/>
      <c r="O49" s="135"/>
      <c r="P49" s="127" t="str">
        <f>IF(B49="","",IF(ISNA(VLOOKUP(U49,[2]NEW!H:H,1,FALSE)),"V",""))</f>
        <v>V</v>
      </c>
      <c r="Q49" s="128"/>
      <c r="R49" s="129"/>
      <c r="S49" s="130">
        <v>42579</v>
      </c>
      <c r="T49" s="141"/>
      <c r="U49" s="132" t="str">
        <f t="shared" si="0"/>
        <v>00612804005C49284</v>
      </c>
      <c r="W49" s="134" t="str">
        <f>IF((ISERROR(VLOOKUP(E49,'[2]Lead Time(覆蓋貼)'!F:F,1,0)))*(P49="v"),"",IF((ISTEXT(VLOOKUP(E49,'[2]Lead Time(覆蓋貼)'!F:F,1,0)))*(P49=""),"未執行",""))</f>
        <v/>
      </c>
    </row>
    <row r="50" spans="1:23" ht="28.5" hidden="1" customHeight="1" x14ac:dyDescent="0.25">
      <c r="A50" s="117">
        <v>45</v>
      </c>
      <c r="B50" s="118" t="s">
        <v>1834</v>
      </c>
      <c r="C50" s="119">
        <v>42728</v>
      </c>
      <c r="D50" s="117" t="s">
        <v>1835</v>
      </c>
      <c r="E50" s="120" t="s">
        <v>1839</v>
      </c>
      <c r="F50" s="117" t="str">
        <f>IF(ISNA(VLOOKUP(B50,[2]保固召回!$A:$G,7,FALSE)),"",(VLOOKUP(B50,[2]保固召回!$A:$G,7,FALSE)))</f>
        <v/>
      </c>
      <c r="G50" s="121">
        <f t="shared" ca="1" si="1"/>
        <v>1</v>
      </c>
      <c r="H50" s="121" t="str">
        <f t="shared" si="2"/>
        <v>F46停止交車-維修雨刷馬達線束</v>
      </c>
      <c r="I50" s="122">
        <f t="shared" ca="1" si="3"/>
        <v>7</v>
      </c>
      <c r="J50" s="119"/>
      <c r="K50" s="123"/>
      <c r="L50" s="117"/>
      <c r="M50" s="124"/>
      <c r="N50" s="125"/>
      <c r="O50" s="135"/>
      <c r="P50" s="127" t="str">
        <f>IF(B50="","",IF(ISNA(VLOOKUP(U50,[2]NEW!H:H,1,FALSE)),"V",""))</f>
        <v>V</v>
      </c>
      <c r="Q50" s="128"/>
      <c r="R50" s="129"/>
      <c r="S50" s="130" t="s">
        <v>1789</v>
      </c>
      <c r="T50" s="132"/>
      <c r="U50" s="132" t="str">
        <f t="shared" si="0"/>
        <v>00612804005C49523</v>
      </c>
      <c r="W50" s="134" t="str">
        <f>IF((ISERROR(VLOOKUP(E50,'[2]Lead Time(覆蓋貼)'!F:F,1,0)))*(P50="v"),"",IF((ISTEXT(VLOOKUP(E50,'[2]Lead Time(覆蓋貼)'!F:F,1,0)))*(P50=""),"未執行",""))</f>
        <v/>
      </c>
    </row>
    <row r="51" spans="1:23" ht="28.5" hidden="1" customHeight="1" x14ac:dyDescent="0.25">
      <c r="A51" s="117">
        <v>46</v>
      </c>
      <c r="B51" s="118" t="s">
        <v>1840</v>
      </c>
      <c r="C51" s="119">
        <v>42728</v>
      </c>
      <c r="D51" s="117" t="s">
        <v>1835</v>
      </c>
      <c r="E51" s="120" t="s">
        <v>1841</v>
      </c>
      <c r="F51" s="117" t="str">
        <f>IF(ISNA(VLOOKUP(B51,[2]保固召回!$A:$G,7,FALSE)),"",(VLOOKUP(B51,[2]保固召回!$A:$G,7,FALSE)))</f>
        <v/>
      </c>
      <c r="G51" s="121">
        <f t="shared" ca="1" si="1"/>
        <v>1</v>
      </c>
      <c r="H51" s="121" t="str">
        <f t="shared" si="2"/>
        <v>F46停止交車-維修雨刷馬達線束</v>
      </c>
      <c r="I51" s="122">
        <f t="shared" ca="1" si="3"/>
        <v>7</v>
      </c>
      <c r="J51" s="119"/>
      <c r="K51" s="123"/>
      <c r="L51" s="117"/>
      <c r="M51" s="124"/>
      <c r="N51" s="125"/>
      <c r="O51" s="135"/>
      <c r="P51" s="127" t="str">
        <f>IF(B51="","",IF(ISNA(VLOOKUP(U51,[2]NEW!H:H,1,FALSE)),"V",""))</f>
        <v>V</v>
      </c>
      <c r="Q51" s="128"/>
      <c r="R51" s="129"/>
      <c r="S51" s="130">
        <v>42505</v>
      </c>
      <c r="T51" s="132"/>
      <c r="U51" s="132" t="str">
        <f t="shared" si="0"/>
        <v>00612804005C48916</v>
      </c>
      <c r="W51" s="134" t="str">
        <f>IF((ISERROR(VLOOKUP(E51,'[2]Lead Time(覆蓋貼)'!F:F,1,0)))*(P51="v"),"",IF((ISTEXT(VLOOKUP(E51,'[2]Lead Time(覆蓋貼)'!F:F,1,0)))*(P51=""),"未執行",""))</f>
        <v/>
      </c>
    </row>
    <row r="52" spans="1:23" ht="28.5" hidden="1" customHeight="1" x14ac:dyDescent="0.25">
      <c r="A52" s="117">
        <v>47</v>
      </c>
      <c r="B52" s="118" t="s">
        <v>1833</v>
      </c>
      <c r="C52" s="119">
        <v>42728</v>
      </c>
      <c r="D52" s="117" t="s">
        <v>1835</v>
      </c>
      <c r="E52" s="120" t="s">
        <v>1842</v>
      </c>
      <c r="F52" s="117" t="str">
        <f>IF(ISNA(VLOOKUP(B52,[2]保固召回!$A:$G,7,FALSE)),"",(VLOOKUP(B52,[2]保固召回!$A:$G,7,FALSE)))</f>
        <v/>
      </c>
      <c r="G52" s="121">
        <f t="shared" ca="1" si="1"/>
        <v>1</v>
      </c>
      <c r="H52" s="121" t="str">
        <f t="shared" si="2"/>
        <v>F46停止交車-維修雨刷馬達線束</v>
      </c>
      <c r="I52" s="122">
        <f t="shared" ca="1" si="3"/>
        <v>7</v>
      </c>
      <c r="J52" s="119"/>
      <c r="K52" s="123"/>
      <c r="L52" s="117"/>
      <c r="M52" s="124"/>
      <c r="N52" s="125"/>
      <c r="O52" s="135"/>
      <c r="P52" s="127" t="str">
        <f>IF(B52="","",IF(ISNA(VLOOKUP(U52,[2]NEW!H:H,1,FALSE)),"V",""))</f>
        <v>V</v>
      </c>
      <c r="Q52" s="128"/>
      <c r="R52" s="129"/>
      <c r="S52" s="130" t="s">
        <v>1843</v>
      </c>
      <c r="T52" s="132"/>
      <c r="U52" s="132" t="str">
        <f t="shared" si="0"/>
        <v>00612804005C12126</v>
      </c>
      <c r="W52" s="134" t="str">
        <f>IF((ISERROR(VLOOKUP(E52,'[2]Lead Time(覆蓋貼)'!F:F,1,0)))*(P52="v"),"",IF((ISTEXT(VLOOKUP(E52,'[2]Lead Time(覆蓋貼)'!F:F,1,0)))*(P52=""),"未執行",""))</f>
        <v/>
      </c>
    </row>
    <row r="53" spans="1:23" ht="28.5" hidden="1" customHeight="1" x14ac:dyDescent="0.25">
      <c r="A53" s="117">
        <v>48</v>
      </c>
      <c r="B53" s="118" t="s">
        <v>1833</v>
      </c>
      <c r="C53" s="119">
        <v>42728</v>
      </c>
      <c r="D53" s="117" t="s">
        <v>1835</v>
      </c>
      <c r="E53" s="120" t="s">
        <v>109</v>
      </c>
      <c r="F53" s="117" t="str">
        <f>IF(ISNA(VLOOKUP(B53,[2]保固召回!$A:$G,7,FALSE)),"",(VLOOKUP(B53,[2]保固召回!$A:$G,7,FALSE)))</f>
        <v/>
      </c>
      <c r="G53" s="121">
        <f t="shared" ca="1" si="1"/>
        <v>1</v>
      </c>
      <c r="H53" s="121" t="str">
        <f t="shared" si="2"/>
        <v>F46停止交車-維修雨刷馬達線束</v>
      </c>
      <c r="I53" s="122">
        <f t="shared" ca="1" si="3"/>
        <v>7</v>
      </c>
      <c r="J53" s="119"/>
      <c r="K53" s="123"/>
      <c r="L53" s="117"/>
      <c r="M53" s="124"/>
      <c r="N53" s="125"/>
      <c r="O53" s="135"/>
      <c r="P53" s="127" t="str">
        <f>IF(B53="","",IF(ISNA(VLOOKUP(U53,[2]NEW!H:H,1,FALSE)),"V",""))</f>
        <v>V</v>
      </c>
      <c r="Q53" s="128"/>
      <c r="R53" s="129"/>
      <c r="S53" s="130">
        <v>42527</v>
      </c>
      <c r="T53" s="132"/>
      <c r="U53" s="132" t="str">
        <f t="shared" si="0"/>
        <v>00612804005C12490</v>
      </c>
      <c r="W53" s="134" t="str">
        <f>IF((ISERROR(VLOOKUP(E53,'[2]Lead Time(覆蓋貼)'!F:F,1,0)))*(P53="v"),"",IF((ISTEXT(VLOOKUP(E53,'[2]Lead Time(覆蓋貼)'!F:F,1,0)))*(P53=""),"未執行",""))</f>
        <v/>
      </c>
    </row>
    <row r="54" spans="1:23" ht="28.5" hidden="1" customHeight="1" x14ac:dyDescent="0.25">
      <c r="A54" s="117">
        <v>49</v>
      </c>
      <c r="B54" s="118" t="s">
        <v>1840</v>
      </c>
      <c r="C54" s="119">
        <v>42728</v>
      </c>
      <c r="D54" s="117" t="s">
        <v>1835</v>
      </c>
      <c r="E54" s="120" t="s">
        <v>1844</v>
      </c>
      <c r="F54" s="117" t="str">
        <f>IF(ISNA(VLOOKUP(B54,[2]保固召回!$A:$G,7,FALSE)),"",(VLOOKUP(B54,[2]保固召回!$A:$G,7,FALSE)))</f>
        <v/>
      </c>
      <c r="G54" s="121">
        <f t="shared" ca="1" si="1"/>
        <v>1</v>
      </c>
      <c r="H54" s="121" t="str">
        <f t="shared" si="2"/>
        <v>F46停止交車-維修雨刷馬達線束</v>
      </c>
      <c r="I54" s="122">
        <f t="shared" ca="1" si="3"/>
        <v>7</v>
      </c>
      <c r="J54" s="119"/>
      <c r="K54" s="123"/>
      <c r="L54" s="117"/>
      <c r="M54" s="124"/>
      <c r="N54" s="125"/>
      <c r="O54" s="135"/>
      <c r="P54" s="127" t="str">
        <f>IF(B54="","",IF(ISNA(VLOOKUP(U54,[2]NEW!H:H,1,FALSE)),"V",""))</f>
        <v>V</v>
      </c>
      <c r="Q54" s="128"/>
      <c r="R54" s="129"/>
      <c r="S54" s="130">
        <v>42580</v>
      </c>
      <c r="T54" s="132"/>
      <c r="U54" s="132" t="str">
        <f t="shared" si="0"/>
        <v>00612804005C12053</v>
      </c>
      <c r="W54" s="134" t="str">
        <f>IF((ISERROR(VLOOKUP(E54,'[2]Lead Time(覆蓋貼)'!F:F,1,0)))*(P54="v"),"",IF((ISTEXT(VLOOKUP(E54,'[2]Lead Time(覆蓋貼)'!F:F,1,0)))*(P54=""),"未執行",""))</f>
        <v/>
      </c>
    </row>
    <row r="55" spans="1:23" ht="28.5" hidden="1" customHeight="1" x14ac:dyDescent="0.25">
      <c r="A55" s="117">
        <v>50</v>
      </c>
      <c r="B55" s="118" t="s">
        <v>1840</v>
      </c>
      <c r="C55" s="119">
        <v>42728</v>
      </c>
      <c r="D55" s="117" t="s">
        <v>1835</v>
      </c>
      <c r="E55" s="120" t="s">
        <v>1845</v>
      </c>
      <c r="F55" s="117" t="str">
        <f>IF(ISNA(VLOOKUP(B55,[2]保固召回!$A:$G,7,FALSE)),"",(VLOOKUP(B55,[2]保固召回!$A:$G,7,FALSE)))</f>
        <v/>
      </c>
      <c r="G55" s="121">
        <f t="shared" ca="1" si="1"/>
        <v>1</v>
      </c>
      <c r="H55" s="121" t="str">
        <f t="shared" si="2"/>
        <v>F46停止交車-維修雨刷馬達線束</v>
      </c>
      <c r="I55" s="122">
        <f t="shared" ca="1" si="3"/>
        <v>7</v>
      </c>
      <c r="J55" s="119"/>
      <c r="K55" s="123"/>
      <c r="L55" s="117"/>
      <c r="M55" s="124"/>
      <c r="N55" s="125"/>
      <c r="O55" s="135"/>
      <c r="P55" s="127" t="str">
        <f>IF(B55="","",IF(ISNA(VLOOKUP(U55,[2]NEW!H:H,1,FALSE)),"V",""))</f>
        <v>V</v>
      </c>
      <c r="Q55" s="128"/>
      <c r="R55" s="129"/>
      <c r="S55" s="130" t="s">
        <v>1789</v>
      </c>
      <c r="T55" s="132"/>
      <c r="U55" s="132" t="str">
        <f t="shared" si="0"/>
        <v>00612804005C11970</v>
      </c>
      <c r="W55" s="134" t="str">
        <f>IF((ISERROR(VLOOKUP(E55,'[2]Lead Time(覆蓋貼)'!F:F,1,0)))*(P55="v"),"",IF((ISTEXT(VLOOKUP(E55,'[2]Lead Time(覆蓋貼)'!F:F,1,0)))*(P55=""),"未執行",""))</f>
        <v/>
      </c>
    </row>
    <row r="56" spans="1:23" ht="28.5" hidden="1" customHeight="1" x14ac:dyDescent="0.25">
      <c r="A56" s="117">
        <v>51</v>
      </c>
      <c r="B56" s="118" t="s">
        <v>1846</v>
      </c>
      <c r="C56" s="119">
        <v>42724</v>
      </c>
      <c r="D56" s="117" t="s">
        <v>1847</v>
      </c>
      <c r="E56" s="120" t="s">
        <v>1848</v>
      </c>
      <c r="F56" s="117" t="str">
        <f>IF(ISNA(VLOOKUP(B56,[2]保固召回!$A:$G,7,FALSE)),"",(VLOOKUP(B56,[2]保固召回!$A:$G,7,FALSE)))</f>
        <v/>
      </c>
      <c r="G56" s="121">
        <f t="shared" ca="1" si="1"/>
        <v>1</v>
      </c>
      <c r="H56" s="121" t="str">
        <f t="shared" si="2"/>
        <v>F15F16F2xF3xF4xF8x檢查，視需要修正CBS</v>
      </c>
      <c r="I56" s="122">
        <f t="shared" ca="1" si="3"/>
        <v>2</v>
      </c>
      <c r="J56" s="119" t="s">
        <v>1837</v>
      </c>
      <c r="K56" s="123">
        <v>10</v>
      </c>
      <c r="L56" s="117" t="s">
        <v>1849</v>
      </c>
      <c r="M56" s="124" t="s">
        <v>1850</v>
      </c>
      <c r="N56" s="125"/>
      <c r="O56" s="135"/>
      <c r="P56" s="127" t="str">
        <f>IF(B56="","",IF(ISNA(VLOOKUP(U56,[2]NEW!H:H,1,FALSE)),"V",""))</f>
        <v>V</v>
      </c>
      <c r="Q56" s="128"/>
      <c r="R56" s="129"/>
      <c r="S56" s="130" t="s">
        <v>1851</v>
      </c>
      <c r="T56" s="132"/>
      <c r="U56" s="132" t="str">
        <f t="shared" si="0"/>
        <v>0062400100NR11283</v>
      </c>
      <c r="W56" s="134" t="str">
        <f>IF((ISERROR(VLOOKUP(E56,'[2]Lead Time(覆蓋貼)'!F:F,1,0)))*(P56="v"),"",IF((ISTEXT(VLOOKUP(E56,'[2]Lead Time(覆蓋貼)'!F:F,1,0)))*(P56=""),"未執行",""))</f>
        <v/>
      </c>
    </row>
    <row r="57" spans="1:23" ht="28.5" hidden="1" customHeight="1" x14ac:dyDescent="0.25">
      <c r="A57" s="117">
        <v>52</v>
      </c>
      <c r="B57" s="118" t="s">
        <v>1852</v>
      </c>
      <c r="C57" s="119">
        <v>42724</v>
      </c>
      <c r="D57" s="117" t="s">
        <v>1847</v>
      </c>
      <c r="E57" s="120" t="s">
        <v>1853</v>
      </c>
      <c r="F57" s="117" t="str">
        <f>IF(ISNA(VLOOKUP(B57,[2]保固召回!$A:$G,7,FALSE)),"",(VLOOKUP(B57,[2]保固召回!$A:$G,7,FALSE)))</f>
        <v/>
      </c>
      <c r="G57" s="121">
        <f t="shared" ca="1" si="1"/>
        <v>1</v>
      </c>
      <c r="H57" s="121" t="str">
        <f t="shared" si="2"/>
        <v>F15F16F2xF3xF4xF8x檢查，視需要修正CBS</v>
      </c>
      <c r="I57" s="122">
        <f t="shared" ca="1" si="3"/>
        <v>2</v>
      </c>
      <c r="J57" s="119"/>
      <c r="K57" s="123"/>
      <c r="L57" s="117"/>
      <c r="M57" s="124"/>
      <c r="N57" s="125"/>
      <c r="O57" s="135"/>
      <c r="P57" s="127" t="str">
        <f>IF(B57="","",IF(ISNA(VLOOKUP(U57,[2]NEW!H:H,1,FALSE)),"V",""))</f>
        <v>V</v>
      </c>
      <c r="Q57" s="128"/>
      <c r="R57" s="129"/>
      <c r="S57" s="130">
        <v>42516</v>
      </c>
      <c r="T57" s="132"/>
      <c r="U57" s="132" t="str">
        <f t="shared" si="0"/>
        <v>0062400100D401878</v>
      </c>
      <c r="W57" s="134" t="str">
        <f>IF((ISERROR(VLOOKUP(E57,'[2]Lead Time(覆蓋貼)'!F:F,1,0)))*(P57="v"),"",IF((ISTEXT(VLOOKUP(E57,'[2]Lead Time(覆蓋貼)'!F:F,1,0)))*(P57=""),"未執行",""))</f>
        <v/>
      </c>
    </row>
    <row r="58" spans="1:23" ht="28.5" hidden="1" customHeight="1" x14ac:dyDescent="0.25">
      <c r="A58" s="117">
        <v>53</v>
      </c>
      <c r="B58" s="118" t="s">
        <v>1854</v>
      </c>
      <c r="C58" s="119">
        <v>42753</v>
      </c>
      <c r="D58" s="117" t="s">
        <v>1855</v>
      </c>
      <c r="E58" s="120" t="s">
        <v>1856</v>
      </c>
      <c r="F58" s="117" t="str">
        <f>IF(ISNA(VLOOKUP(B58,[2]保固召回!$A:$G,7,FALSE)),"",(VLOOKUP(B58,[2]保固召回!$A:$G,7,FALSE)))</f>
        <v/>
      </c>
      <c r="G58" s="121">
        <f t="shared" ca="1" si="1"/>
        <v>1</v>
      </c>
      <c r="H58" s="121" t="str">
        <f t="shared" si="2"/>
        <v>F1xF2xF3xF4xB47更換真空止回閥</v>
      </c>
      <c r="I58" s="122">
        <f t="shared" ca="1" si="3"/>
        <v>2</v>
      </c>
      <c r="J58" s="119" t="s">
        <v>1857</v>
      </c>
      <c r="K58" s="123">
        <v>22</v>
      </c>
      <c r="L58" s="117" t="s">
        <v>1858</v>
      </c>
      <c r="M58" s="124"/>
      <c r="N58" s="125"/>
      <c r="O58" s="135"/>
      <c r="P58" s="127" t="str">
        <f>IF(B58="","",IF(ISNA(VLOOKUP(U58,[2]NEW!H:H,1,FALSE)),"V",""))</f>
        <v>V</v>
      </c>
      <c r="Q58" s="128"/>
      <c r="R58" s="129"/>
      <c r="S58" s="130">
        <v>42523</v>
      </c>
      <c r="T58" s="132"/>
      <c r="U58" s="132" t="str">
        <f t="shared" si="0"/>
        <v>0011050400G101434</v>
      </c>
      <c r="W58" s="134" t="str">
        <f>IF((ISERROR(VLOOKUP(E58,'[2]Lead Time(覆蓋貼)'!F:F,1,0)))*(P58="v"),"",IF((ISTEXT(VLOOKUP(E58,'[2]Lead Time(覆蓋貼)'!F:F,1,0)))*(P58=""),"未執行",""))</f>
        <v/>
      </c>
    </row>
    <row r="59" spans="1:23" ht="28.5" hidden="1" customHeight="1" x14ac:dyDescent="0.25">
      <c r="A59" s="117">
        <v>54</v>
      </c>
      <c r="B59" s="118" t="s">
        <v>1854</v>
      </c>
      <c r="C59" s="119">
        <v>42753</v>
      </c>
      <c r="D59" s="117" t="s">
        <v>1855</v>
      </c>
      <c r="E59" s="120" t="s">
        <v>1859</v>
      </c>
      <c r="F59" s="117" t="str">
        <f>IF(ISNA(VLOOKUP(B59,[2]保固召回!$A:$G,7,FALSE)),"",(VLOOKUP(B59,[2]保固召回!$A:$G,7,FALSE)))</f>
        <v/>
      </c>
      <c r="G59" s="121">
        <f t="shared" ca="1" si="1"/>
        <v>1</v>
      </c>
      <c r="H59" s="121" t="str">
        <f t="shared" si="2"/>
        <v>F1xF2xF3xF4xB47更換真空止回閥</v>
      </c>
      <c r="I59" s="122">
        <f t="shared" ca="1" si="3"/>
        <v>2</v>
      </c>
      <c r="J59" s="119"/>
      <c r="K59" s="123"/>
      <c r="L59" s="117"/>
      <c r="M59" s="124"/>
      <c r="N59" s="125"/>
      <c r="O59" s="135"/>
      <c r="P59" s="127" t="str">
        <f>IF(B59="","",IF(ISNA(VLOOKUP(U59,[2]NEW!H:H,1,FALSE)),"V",""))</f>
        <v>V</v>
      </c>
      <c r="Q59" s="128"/>
      <c r="R59" s="129"/>
      <c r="S59" s="130">
        <v>42545</v>
      </c>
      <c r="T59" s="132"/>
      <c r="U59" s="132" t="str">
        <f t="shared" si="0"/>
        <v>0011050400D675271</v>
      </c>
      <c r="W59" s="134" t="str">
        <f>IF((ISERROR(VLOOKUP(E59,'[2]Lead Time(覆蓋貼)'!F:F,1,0)))*(P59="v"),"",IF((ISTEXT(VLOOKUP(E59,'[2]Lead Time(覆蓋貼)'!F:F,1,0)))*(P59=""),"未執行",""))</f>
        <v/>
      </c>
    </row>
    <row r="60" spans="1:23" ht="28.5" hidden="1" customHeight="1" x14ac:dyDescent="0.25">
      <c r="A60" s="117">
        <v>55</v>
      </c>
      <c r="B60" s="118" t="s">
        <v>1860</v>
      </c>
      <c r="C60" s="119">
        <v>42755</v>
      </c>
      <c r="D60" s="117" t="s">
        <v>1861</v>
      </c>
      <c r="E60" s="120" t="s">
        <v>1862</v>
      </c>
      <c r="F60" s="117" t="str">
        <f>IF(ISNA(VLOOKUP(B60,[2]保固召回!$A:$G,7,FALSE)),"",(VLOOKUP(B60,[2]保固召回!$A:$G,7,FALSE)))</f>
        <v/>
      </c>
      <c r="G60" s="121">
        <f t="shared" ca="1" si="1"/>
        <v>1</v>
      </c>
      <c r="H60" s="121" t="str">
        <f t="shared" si="2"/>
        <v>F15F16N47TN57*MSA(引擎自動啟閉)功能重新激活</v>
      </c>
      <c r="I60" s="122">
        <f t="shared" ca="1" si="3"/>
        <v>4</v>
      </c>
      <c r="J60" s="119" t="s">
        <v>1863</v>
      </c>
      <c r="K60" s="123">
        <v>6</v>
      </c>
      <c r="L60" s="117" t="s">
        <v>1864</v>
      </c>
      <c r="M60" s="124"/>
      <c r="N60" s="125"/>
      <c r="O60" s="135"/>
      <c r="P60" s="127" t="str">
        <f>IF(B60="","",IF(ISNA(VLOOKUP(U60,[2]NEW!H:H,1,FALSE)),"V",""))</f>
        <v>V</v>
      </c>
      <c r="Q60" s="128"/>
      <c r="R60" s="129"/>
      <c r="S60" s="130">
        <v>42481</v>
      </c>
      <c r="T60" s="132"/>
      <c r="U60" s="132" t="str">
        <f t="shared" si="0"/>
        <v>00135102000H67472</v>
      </c>
      <c r="W60" s="134" t="str">
        <f>IF((ISERROR(VLOOKUP(E60,'[2]Lead Time(覆蓋貼)'!F:F,1,0)))*(P60="v"),"",IF((ISTEXT(VLOOKUP(E60,'[2]Lead Time(覆蓋貼)'!F:F,1,0)))*(P60=""),"未執行",""))</f>
        <v/>
      </c>
    </row>
    <row r="61" spans="1:23" ht="28.5" hidden="1" customHeight="1" x14ac:dyDescent="0.25">
      <c r="A61" s="117">
        <v>56</v>
      </c>
      <c r="B61" s="118" t="s">
        <v>1865</v>
      </c>
      <c r="C61" s="119">
        <v>42755</v>
      </c>
      <c r="D61" s="117" t="s">
        <v>1861</v>
      </c>
      <c r="E61" s="120" t="s">
        <v>1866</v>
      </c>
      <c r="F61" s="117" t="str">
        <f>IF(ISNA(VLOOKUP(B61,[2]保固召回!$A:$G,7,FALSE)),"",(VLOOKUP(B61,[2]保固召回!$A:$G,7,FALSE)))</f>
        <v/>
      </c>
      <c r="G61" s="121">
        <f t="shared" ca="1" si="1"/>
        <v>1</v>
      </c>
      <c r="H61" s="121" t="str">
        <f t="shared" si="2"/>
        <v>F15F16N47TN57*MSA(引擎自動啟閉)功能重新激活</v>
      </c>
      <c r="I61" s="122">
        <f t="shared" ca="1" si="3"/>
        <v>4</v>
      </c>
      <c r="J61" s="119"/>
      <c r="K61" s="123"/>
      <c r="L61" s="117"/>
      <c r="M61" s="124"/>
      <c r="N61" s="125"/>
      <c r="O61" s="135"/>
      <c r="P61" s="127" t="str">
        <f>IF(B61="","",IF(ISNA(VLOOKUP(U61,[2]NEW!H:H,1,FALSE)),"V",""))</f>
        <v>V</v>
      </c>
      <c r="Q61" s="128"/>
      <c r="R61" s="129"/>
      <c r="S61" s="130" t="s">
        <v>1867</v>
      </c>
      <c r="T61" s="132"/>
      <c r="U61" s="132" t="str">
        <f t="shared" si="0"/>
        <v>00135102000N37497</v>
      </c>
      <c r="W61" s="134" t="str">
        <f>IF((ISERROR(VLOOKUP(E61,'[2]Lead Time(覆蓋貼)'!F:F,1,0)))*(P61="v"),"",IF((ISTEXT(VLOOKUP(E61,'[2]Lead Time(覆蓋貼)'!F:F,1,0)))*(P61=""),"未執行",""))</f>
        <v/>
      </c>
    </row>
    <row r="62" spans="1:23" ht="28.5" hidden="1" customHeight="1" x14ac:dyDescent="0.25">
      <c r="A62" s="117">
        <v>57</v>
      </c>
      <c r="B62" s="118" t="s">
        <v>1860</v>
      </c>
      <c r="C62" s="119">
        <v>42755</v>
      </c>
      <c r="D62" s="117" t="s">
        <v>1861</v>
      </c>
      <c r="E62" s="120" t="s">
        <v>1868</v>
      </c>
      <c r="F62" s="117" t="str">
        <f>IF(ISNA(VLOOKUP(B62,[2]保固召回!$A:$G,7,FALSE)),"",(VLOOKUP(B62,[2]保固召回!$A:$G,7,FALSE)))</f>
        <v/>
      </c>
      <c r="G62" s="121">
        <f t="shared" ca="1" si="1"/>
        <v>1</v>
      </c>
      <c r="H62" s="121" t="str">
        <f t="shared" si="2"/>
        <v>F15F16N47TN57*MSA(引擎自動啟閉)功能重新激活</v>
      </c>
      <c r="I62" s="122">
        <f t="shared" ca="1" si="3"/>
        <v>4</v>
      </c>
      <c r="J62" s="119"/>
      <c r="K62" s="123"/>
      <c r="L62" s="117"/>
      <c r="M62" s="124"/>
      <c r="N62" s="125"/>
      <c r="O62" s="135"/>
      <c r="P62" s="127" t="str">
        <f>IF(B62="","",IF(ISNA(VLOOKUP(U62,[2]NEW!H:H,1,FALSE)),"V",""))</f>
        <v>V</v>
      </c>
      <c r="Q62" s="128"/>
      <c r="R62" s="129"/>
      <c r="S62" s="130">
        <v>42489</v>
      </c>
      <c r="T62" s="132"/>
      <c r="U62" s="132" t="str">
        <f t="shared" si="0"/>
        <v>00135102000N37126</v>
      </c>
      <c r="W62" s="134" t="str">
        <f>IF((ISERROR(VLOOKUP(E62,'[2]Lead Time(覆蓋貼)'!F:F,1,0)))*(P62="v"),"",IF((ISTEXT(VLOOKUP(E62,'[2]Lead Time(覆蓋貼)'!F:F,1,0)))*(P62=""),"未執行",""))</f>
        <v/>
      </c>
    </row>
    <row r="63" spans="1:23" ht="28.5" hidden="1" customHeight="1" x14ac:dyDescent="0.25">
      <c r="A63" s="117">
        <v>58</v>
      </c>
      <c r="B63" s="118" t="s">
        <v>1860</v>
      </c>
      <c r="C63" s="119">
        <v>42755</v>
      </c>
      <c r="D63" s="117" t="s">
        <v>1861</v>
      </c>
      <c r="E63" s="120" t="s">
        <v>1869</v>
      </c>
      <c r="F63" s="117" t="str">
        <f>IF(ISNA(VLOOKUP(B63,[2]保固召回!$A:$G,7,FALSE)),"",(VLOOKUP(B63,[2]保固召回!$A:$G,7,FALSE)))</f>
        <v/>
      </c>
      <c r="G63" s="121">
        <f t="shared" ca="1" si="1"/>
        <v>1</v>
      </c>
      <c r="H63" s="121" t="str">
        <f t="shared" si="2"/>
        <v>F15F16N47TN57*MSA(引擎自動啟閉)功能重新激活</v>
      </c>
      <c r="I63" s="122">
        <f t="shared" ca="1" si="3"/>
        <v>4</v>
      </c>
      <c r="J63" s="119"/>
      <c r="K63" s="123"/>
      <c r="L63" s="117"/>
      <c r="M63" s="124"/>
      <c r="N63" s="125"/>
      <c r="O63" s="135"/>
      <c r="P63" s="127" t="str">
        <f>IF(B63="","",IF(ISNA(VLOOKUP(U63,[2]NEW!H:H,1,FALSE)),"V",""))</f>
        <v>V</v>
      </c>
      <c r="Q63" s="128"/>
      <c r="R63" s="129"/>
      <c r="S63" s="130">
        <v>42500</v>
      </c>
      <c r="T63" s="132"/>
      <c r="U63" s="132" t="str">
        <f t="shared" si="0"/>
        <v>00135102000N22568</v>
      </c>
      <c r="W63" s="134" t="str">
        <f>IF((ISERROR(VLOOKUP(E63,'[2]Lead Time(覆蓋貼)'!F:F,1,0)))*(P63="v"),"",IF((ISTEXT(VLOOKUP(E63,'[2]Lead Time(覆蓋貼)'!F:F,1,0)))*(P63=""),"未執行",""))</f>
        <v/>
      </c>
    </row>
    <row r="64" spans="1:23" ht="28.5" hidden="1" customHeight="1" x14ac:dyDescent="0.25">
      <c r="A64" s="117">
        <v>59</v>
      </c>
      <c r="B64" s="118" t="s">
        <v>1870</v>
      </c>
      <c r="C64" s="119">
        <v>42782</v>
      </c>
      <c r="D64" s="117" t="s">
        <v>1871</v>
      </c>
      <c r="E64" s="120" t="s">
        <v>1872</v>
      </c>
      <c r="F64" s="117" t="str">
        <f>IF(ISNA(VLOOKUP(B64,[2]保固召回!$A:$G,7,FALSE)),"",(VLOOKUP(B64,[2]保固召回!$A:$G,7,FALSE)))</f>
        <v/>
      </c>
      <c r="G64" s="121">
        <f t="shared" ca="1" si="1"/>
        <v>1</v>
      </c>
      <c r="H64" s="121" t="str">
        <f t="shared" si="2"/>
        <v>F20加裝后箱底板隔熱板</v>
      </c>
      <c r="I64" s="122">
        <f t="shared" ca="1" si="3"/>
        <v>5</v>
      </c>
      <c r="J64" s="119" t="s">
        <v>1873</v>
      </c>
      <c r="K64" s="123">
        <v>3</v>
      </c>
      <c r="L64" s="117" t="s">
        <v>1777</v>
      </c>
      <c r="M64" s="124"/>
      <c r="N64" s="125"/>
      <c r="O64" s="135"/>
      <c r="P64" s="127" t="str">
        <f>IF(B64="","",IF(ISNA(VLOOKUP(U64,[2]NEW!H:H,1,FALSE)),"V",""))</f>
        <v>V</v>
      </c>
      <c r="Q64" s="128"/>
      <c r="R64" s="129"/>
      <c r="S64" s="130">
        <v>42485</v>
      </c>
      <c r="T64" s="132"/>
      <c r="U64" s="132" t="str">
        <f t="shared" si="0"/>
        <v>0051900300V258634</v>
      </c>
      <c r="W64" s="134" t="str">
        <f>IF((ISERROR(VLOOKUP(E64,'[2]Lead Time(覆蓋貼)'!F:F,1,0)))*(P64="v"),"",IF((ISTEXT(VLOOKUP(E64,'[2]Lead Time(覆蓋貼)'!F:F,1,0)))*(P64=""),"未執行",""))</f>
        <v/>
      </c>
    </row>
    <row r="65" spans="1:27" ht="28.5" hidden="1" customHeight="1" x14ac:dyDescent="0.25">
      <c r="A65" s="117">
        <v>60</v>
      </c>
      <c r="B65" s="118" t="s">
        <v>1874</v>
      </c>
      <c r="C65" s="119">
        <v>42782</v>
      </c>
      <c r="D65" s="117" t="s">
        <v>1871</v>
      </c>
      <c r="E65" s="120" t="s">
        <v>1875</v>
      </c>
      <c r="F65" s="117" t="str">
        <f>IF(ISNA(VLOOKUP(B65,[2]保固召回!$A:$G,7,FALSE)),"",(VLOOKUP(B65,[2]保固召回!$A:$G,7,FALSE)))</f>
        <v/>
      </c>
      <c r="G65" s="121">
        <f t="shared" ca="1" si="1"/>
        <v>1</v>
      </c>
      <c r="H65" s="121" t="str">
        <f t="shared" si="2"/>
        <v>F20加裝后箱底板隔熱板</v>
      </c>
      <c r="I65" s="122">
        <f t="shared" ca="1" si="3"/>
        <v>5</v>
      </c>
      <c r="J65" s="119"/>
      <c r="K65" s="123"/>
      <c r="L65" s="117"/>
      <c r="M65" s="124"/>
      <c r="N65" s="125"/>
      <c r="O65" s="135"/>
      <c r="P65" s="127" t="str">
        <f>IF(B65="","",IF(ISNA(VLOOKUP(U65,[2]NEW!H:H,1,FALSE)),"V",""))</f>
        <v>V</v>
      </c>
      <c r="Q65" s="128"/>
      <c r="R65" s="129"/>
      <c r="S65" s="130">
        <v>42478</v>
      </c>
      <c r="T65" s="132"/>
      <c r="U65" s="132" t="str">
        <f t="shared" si="0"/>
        <v>0051900300V258292</v>
      </c>
      <c r="W65" s="134" t="str">
        <f>IF((ISERROR(VLOOKUP(E65,'[2]Lead Time(覆蓋貼)'!F:F,1,0)))*(P65="v"),"",IF((ISTEXT(VLOOKUP(E65,'[2]Lead Time(覆蓋貼)'!F:F,1,0)))*(P65=""),"未執行",""))</f>
        <v/>
      </c>
    </row>
    <row r="66" spans="1:27" ht="28.5" hidden="1" customHeight="1" x14ac:dyDescent="0.25">
      <c r="A66" s="117">
        <v>61</v>
      </c>
      <c r="B66" s="118" t="s">
        <v>1874</v>
      </c>
      <c r="C66" s="119">
        <v>42782</v>
      </c>
      <c r="D66" s="117" t="s">
        <v>1871</v>
      </c>
      <c r="E66" s="120" t="s">
        <v>1876</v>
      </c>
      <c r="F66" s="117" t="str">
        <f>IF(ISNA(VLOOKUP(B66,[2]保固召回!$A:$G,7,FALSE)),"",(VLOOKUP(B66,[2]保固召回!$A:$G,7,FALSE)))</f>
        <v/>
      </c>
      <c r="G66" s="121">
        <f t="shared" ca="1" si="1"/>
        <v>1</v>
      </c>
      <c r="H66" s="121" t="str">
        <f t="shared" si="2"/>
        <v>F20加裝后箱底板隔熱板</v>
      </c>
      <c r="I66" s="122">
        <f t="shared" ca="1" si="3"/>
        <v>5</v>
      </c>
      <c r="J66" s="119"/>
      <c r="K66" s="123"/>
      <c r="L66" s="117"/>
      <c r="M66" s="124"/>
      <c r="N66" s="125"/>
      <c r="O66" s="135"/>
      <c r="P66" s="127" t="str">
        <f>IF(B66="","",IF(ISNA(VLOOKUP(U66,[2]NEW!H:H,1,FALSE)),"V",""))</f>
        <v>V</v>
      </c>
      <c r="Q66" s="128"/>
      <c r="R66" s="129"/>
      <c r="S66" s="130">
        <v>42528</v>
      </c>
      <c r="T66" s="132"/>
      <c r="U66" s="132" t="str">
        <f t="shared" si="0"/>
        <v>0051900300V258682</v>
      </c>
      <c r="W66" s="134" t="str">
        <f>IF((ISERROR(VLOOKUP(E66,'[2]Lead Time(覆蓋貼)'!F:F,1,0)))*(P66="v"),"",IF((ISTEXT(VLOOKUP(E66,'[2]Lead Time(覆蓋貼)'!F:F,1,0)))*(P66=""),"未執行",""))</f>
        <v/>
      </c>
    </row>
    <row r="67" spans="1:27" ht="28.5" hidden="1" customHeight="1" x14ac:dyDescent="0.25">
      <c r="A67" s="117">
        <v>62</v>
      </c>
      <c r="B67" s="118" t="s">
        <v>1874</v>
      </c>
      <c r="C67" s="119">
        <v>42782</v>
      </c>
      <c r="D67" s="117" t="s">
        <v>1871</v>
      </c>
      <c r="E67" s="120" t="s">
        <v>1877</v>
      </c>
      <c r="F67" s="117" t="str">
        <f>IF(ISNA(VLOOKUP(B67,[2]保固召回!$A:$G,7,FALSE)),"",(VLOOKUP(B67,[2]保固召回!$A:$G,7,FALSE)))</f>
        <v/>
      </c>
      <c r="G67" s="121">
        <f t="shared" ca="1" si="1"/>
        <v>1</v>
      </c>
      <c r="H67" s="121" t="str">
        <f t="shared" si="2"/>
        <v>F20加裝后箱底板隔熱板</v>
      </c>
      <c r="I67" s="122">
        <f t="shared" ca="1" si="3"/>
        <v>5</v>
      </c>
      <c r="J67" s="119"/>
      <c r="K67" s="123"/>
      <c r="L67" s="117"/>
      <c r="M67" s="124"/>
      <c r="N67" s="125"/>
      <c r="O67" s="135"/>
      <c r="P67" s="127" t="str">
        <f>IF(B67="","",IF(ISNA(VLOOKUP(U67,[2]NEW!H:H,1,FALSE)),"V",""))</f>
        <v>V</v>
      </c>
      <c r="Q67" s="128"/>
      <c r="R67" s="129"/>
      <c r="S67" s="130">
        <v>42551</v>
      </c>
      <c r="T67" s="132"/>
      <c r="U67" s="132" t="str">
        <f t="shared" si="0"/>
        <v>0051900300V258683</v>
      </c>
      <c r="W67" s="134" t="str">
        <f>IF((ISERROR(VLOOKUP(E67,'[2]Lead Time(覆蓋貼)'!F:F,1,0)))*(P67="v"),"",IF((ISTEXT(VLOOKUP(E67,'[2]Lead Time(覆蓋貼)'!F:F,1,0)))*(P67=""),"未執行",""))</f>
        <v/>
      </c>
    </row>
    <row r="68" spans="1:27" ht="28.5" hidden="1" customHeight="1" x14ac:dyDescent="0.25">
      <c r="A68" s="117">
        <v>63</v>
      </c>
      <c r="B68" s="118" t="s">
        <v>1874</v>
      </c>
      <c r="C68" s="119">
        <v>42782</v>
      </c>
      <c r="D68" s="117" t="s">
        <v>1871</v>
      </c>
      <c r="E68" s="120" t="s">
        <v>1878</v>
      </c>
      <c r="F68" s="117" t="str">
        <f>IF(ISNA(VLOOKUP(B68,[2]保固召回!$A:$G,7,FALSE)),"",(VLOOKUP(B68,[2]保固召回!$A:$G,7,FALSE)))</f>
        <v/>
      </c>
      <c r="G68" s="121">
        <f t="shared" ca="1" si="1"/>
        <v>1</v>
      </c>
      <c r="H68" s="121" t="str">
        <f t="shared" si="2"/>
        <v>F20加裝后箱底板隔熱板</v>
      </c>
      <c r="I68" s="122">
        <f t="shared" ca="1" si="3"/>
        <v>5</v>
      </c>
      <c r="J68" s="119"/>
      <c r="K68" s="123"/>
      <c r="L68" s="117"/>
      <c r="M68" s="124"/>
      <c r="N68" s="125"/>
      <c r="O68" s="135"/>
      <c r="P68" s="127" t="str">
        <f>IF(B68="","",IF(ISNA(VLOOKUP(U68,[2]NEW!H:H,1,FALSE)),"V",""))</f>
        <v>V</v>
      </c>
      <c r="Q68" s="128"/>
      <c r="R68" s="129"/>
      <c r="S68" s="130">
        <v>42545</v>
      </c>
      <c r="T68" s="132"/>
      <c r="U68" s="132" t="str">
        <f t="shared" si="0"/>
        <v>0051900300V258265</v>
      </c>
      <c r="W68" s="134" t="str">
        <f>IF((ISERROR(VLOOKUP(E68,'[2]Lead Time(覆蓋貼)'!F:F,1,0)))*(P68="v"),"",IF((ISTEXT(VLOOKUP(E68,'[2]Lead Time(覆蓋貼)'!F:F,1,0)))*(P68=""),"未執行",""))</f>
        <v/>
      </c>
    </row>
    <row r="69" spans="1:27" ht="28.5" hidden="1" customHeight="1" x14ac:dyDescent="0.25">
      <c r="A69" s="117">
        <v>64</v>
      </c>
      <c r="B69" s="118" t="s">
        <v>1879</v>
      </c>
      <c r="C69" s="119">
        <v>42782</v>
      </c>
      <c r="D69" s="117" t="s">
        <v>1880</v>
      </c>
      <c r="E69" s="120" t="s">
        <v>1881</v>
      </c>
      <c r="F69" s="117" t="str">
        <f>IF(ISNA(VLOOKUP(B69,[2]保固召回!$A:$G,7,FALSE)),"",(VLOOKUP(B69,[2]保固召回!$A:$G,7,FALSE)))</f>
        <v/>
      </c>
      <c r="G69" s="121">
        <f t="shared" ca="1" si="1"/>
        <v>1</v>
      </c>
      <c r="H69" s="121" t="str">
        <f t="shared" si="2"/>
        <v>F30F45G12B38B58_停止交車，更換汽缸頭</v>
      </c>
      <c r="I69" s="122">
        <f t="shared" ca="1" si="3"/>
        <v>1</v>
      </c>
      <c r="J69" s="119" t="s">
        <v>1882</v>
      </c>
      <c r="K69" s="123">
        <v>158</v>
      </c>
      <c r="L69" s="117" t="s">
        <v>1883</v>
      </c>
      <c r="M69" s="124"/>
      <c r="N69" s="125"/>
      <c r="O69" s="135"/>
      <c r="P69" s="127" t="str">
        <f>IF(B69="","",IF(ISNA(VLOOKUP(U69,[2]NEW!H:H,1,FALSE)),"V",""))</f>
        <v>V</v>
      </c>
      <c r="Q69" s="128"/>
      <c r="R69" s="129"/>
      <c r="S69" s="130" t="s">
        <v>1884</v>
      </c>
      <c r="T69" s="132"/>
      <c r="U69" s="132" t="str">
        <f t="shared" ref="U69:U132" si="4">B69&amp;E69</f>
        <v>0011130400G405828</v>
      </c>
      <c r="W69" s="134" t="str">
        <f>IF((ISERROR(VLOOKUP(E69,'[2]Lead Time(覆蓋貼)'!F:F,1,0)))*(P69="v"),"",IF((ISTEXT(VLOOKUP(E69,'[2]Lead Time(覆蓋貼)'!F:F,1,0)))*(P69=""),"未執行",""))</f>
        <v/>
      </c>
    </row>
    <row r="70" spans="1:27" ht="28.5" hidden="1" customHeight="1" x14ac:dyDescent="0.25">
      <c r="A70" s="117">
        <v>65</v>
      </c>
      <c r="B70" s="118" t="s">
        <v>1885</v>
      </c>
      <c r="C70" s="119">
        <v>42803</v>
      </c>
      <c r="D70" s="117" t="s">
        <v>1886</v>
      </c>
      <c r="E70" s="120" t="s">
        <v>1887</v>
      </c>
      <c r="F70" s="117" t="str">
        <f>IF(ISNA(VLOOKUP(B70,[2]保固召回!$A:$G,7,FALSE)),"",(VLOOKUP(B70,[2]保固召回!$A:$G,7,FALSE)))</f>
        <v/>
      </c>
      <c r="G70" s="121">
        <f t="shared" ref="G70:G133" ca="1" si="5">COUNTIF(H:H,D70)/COUNTIF(D:D,D70)</f>
        <v>1</v>
      </c>
      <c r="H70" s="121" t="str">
        <f t="shared" ref="H70:H133" si="6">IF(P70="V",D70,"")</f>
        <v>F25F26更換油箱蓋</v>
      </c>
      <c r="I70" s="122">
        <f t="shared" ref="I70:I133" ca="1" si="7">COUNTIF(H:H,D70)</f>
        <v>6</v>
      </c>
      <c r="J70" s="119" t="s">
        <v>1888</v>
      </c>
      <c r="K70" s="123">
        <v>5</v>
      </c>
      <c r="L70" s="117" t="s">
        <v>1889</v>
      </c>
      <c r="M70" s="124"/>
      <c r="N70" s="125"/>
      <c r="O70" s="135"/>
      <c r="P70" s="127" t="str">
        <f>IF(B70="","",IF(ISNA(VLOOKUP(U70,[2]NEW!H:H,1,FALSE)),"V",""))</f>
        <v>V</v>
      </c>
      <c r="Q70" s="128"/>
      <c r="R70" s="129"/>
      <c r="S70" s="130">
        <v>42486</v>
      </c>
      <c r="T70" s="132"/>
      <c r="U70" s="132" t="str">
        <f t="shared" si="4"/>
        <v>00160602000F28964</v>
      </c>
      <c r="W70" s="134" t="str">
        <f>IF((ISERROR(VLOOKUP(E70,'[2]Lead Time(覆蓋貼)'!F:F,1,0)))*(P70="v"),"",IF((ISTEXT(VLOOKUP(E70,'[2]Lead Time(覆蓋貼)'!F:F,1,0)))*(P70=""),"未執行",""))</f>
        <v/>
      </c>
    </row>
    <row r="71" spans="1:27" ht="28.5" hidden="1" customHeight="1" x14ac:dyDescent="0.25">
      <c r="A71" s="117">
        <v>66</v>
      </c>
      <c r="B71" s="118" t="s">
        <v>1885</v>
      </c>
      <c r="C71" s="119">
        <v>42803</v>
      </c>
      <c r="D71" s="117" t="s">
        <v>1886</v>
      </c>
      <c r="E71" s="120" t="s">
        <v>1890</v>
      </c>
      <c r="F71" s="117" t="str">
        <f>IF(ISNA(VLOOKUP(B71,[2]保固召回!$A:$G,7,FALSE)),"",(VLOOKUP(B71,[2]保固召回!$A:$G,7,FALSE)))</f>
        <v/>
      </c>
      <c r="G71" s="121">
        <f t="shared" ca="1" si="5"/>
        <v>1</v>
      </c>
      <c r="H71" s="121" t="str">
        <f t="shared" si="6"/>
        <v>F25F26更換油箱蓋</v>
      </c>
      <c r="I71" s="122">
        <f t="shared" ca="1" si="7"/>
        <v>6</v>
      </c>
      <c r="J71" s="119"/>
      <c r="K71" s="123"/>
      <c r="L71" s="117"/>
      <c r="M71" s="124"/>
      <c r="N71" s="125"/>
      <c r="O71" s="135"/>
      <c r="P71" s="127" t="str">
        <f>IF(B71="","",IF(ISNA(VLOOKUP(U71,[2]NEW!H:H,1,FALSE)),"V",""))</f>
        <v>V</v>
      </c>
      <c r="Q71" s="128"/>
      <c r="R71" s="129"/>
      <c r="S71" s="130">
        <v>42518</v>
      </c>
      <c r="T71" s="132"/>
      <c r="U71" s="132" t="str">
        <f t="shared" si="4"/>
        <v>00160602000F21803</v>
      </c>
      <c r="W71" s="134" t="str">
        <f>IF((ISERROR(VLOOKUP(E71,'[2]Lead Time(覆蓋貼)'!F:F,1,0)))*(P71="v"),"",IF((ISTEXT(VLOOKUP(E71,'[2]Lead Time(覆蓋貼)'!F:F,1,0)))*(P71=""),"未執行",""))</f>
        <v/>
      </c>
    </row>
    <row r="72" spans="1:27" ht="28.5" hidden="1" customHeight="1" x14ac:dyDescent="0.25">
      <c r="A72" s="117">
        <v>67</v>
      </c>
      <c r="B72" s="118" t="s">
        <v>1891</v>
      </c>
      <c r="C72" s="119">
        <v>42803</v>
      </c>
      <c r="D72" s="117" t="s">
        <v>1886</v>
      </c>
      <c r="E72" s="120" t="s">
        <v>1892</v>
      </c>
      <c r="F72" s="117" t="str">
        <f>IF(ISNA(VLOOKUP(B72,[2]保固召回!$A:$G,7,FALSE)),"",(VLOOKUP(B72,[2]保固召回!$A:$G,7,FALSE)))</f>
        <v/>
      </c>
      <c r="G72" s="121">
        <f t="shared" ca="1" si="5"/>
        <v>1</v>
      </c>
      <c r="H72" s="121" t="str">
        <f t="shared" si="6"/>
        <v>F25F26更換油箱蓋</v>
      </c>
      <c r="I72" s="122">
        <f t="shared" ca="1" si="7"/>
        <v>6</v>
      </c>
      <c r="J72" s="119"/>
      <c r="K72" s="123"/>
      <c r="L72" s="117"/>
      <c r="M72" s="124"/>
      <c r="N72" s="125"/>
      <c r="O72" s="135"/>
      <c r="P72" s="127" t="str">
        <f>IF(B72="","",IF(ISNA(VLOOKUP(U72,[2]NEW!H:H,1,FALSE)),"V",""))</f>
        <v>V</v>
      </c>
      <c r="Q72" s="128"/>
      <c r="R72" s="129"/>
      <c r="S72" s="130">
        <v>42486</v>
      </c>
      <c r="T72" s="132"/>
      <c r="U72" s="132" t="str">
        <f t="shared" si="4"/>
        <v>00160602000F30608</v>
      </c>
      <c r="W72" s="134" t="str">
        <f>IF((ISERROR(VLOOKUP(E72,'[2]Lead Time(覆蓋貼)'!F:F,1,0)))*(P72="v"),"",IF((ISTEXT(VLOOKUP(E72,'[2]Lead Time(覆蓋貼)'!F:F,1,0)))*(P72=""),"未執行",""))</f>
        <v/>
      </c>
    </row>
    <row r="73" spans="1:27" ht="28.5" hidden="1" customHeight="1" x14ac:dyDescent="0.25">
      <c r="A73" s="117">
        <v>68</v>
      </c>
      <c r="B73" s="118" t="s">
        <v>1885</v>
      </c>
      <c r="C73" s="119">
        <v>42803</v>
      </c>
      <c r="D73" s="117" t="s">
        <v>1886</v>
      </c>
      <c r="E73" s="120" t="s">
        <v>1893</v>
      </c>
      <c r="F73" s="117" t="str">
        <f>IF(ISNA(VLOOKUP(B73,[2]保固召回!$A:$G,7,FALSE)),"",(VLOOKUP(B73,[2]保固召回!$A:$G,7,FALSE)))</f>
        <v/>
      </c>
      <c r="G73" s="121">
        <f t="shared" ca="1" si="5"/>
        <v>1</v>
      </c>
      <c r="H73" s="121" t="str">
        <f t="shared" si="6"/>
        <v>F25F26更換油箱蓋</v>
      </c>
      <c r="I73" s="122">
        <f t="shared" ca="1" si="7"/>
        <v>6</v>
      </c>
      <c r="J73" s="119"/>
      <c r="K73" s="123"/>
      <c r="L73" s="117"/>
      <c r="M73" s="124"/>
      <c r="N73" s="125"/>
      <c r="O73" s="135"/>
      <c r="P73" s="127" t="str">
        <f>IF(B73="","",IF(ISNA(VLOOKUP(U73,[2]NEW!H:H,1,FALSE)),"V",""))</f>
        <v>V</v>
      </c>
      <c r="Q73" s="128"/>
      <c r="R73" s="129"/>
      <c r="S73" s="130">
        <v>42483</v>
      </c>
      <c r="T73" s="132"/>
      <c r="U73" s="132" t="str">
        <f t="shared" si="4"/>
        <v>00160602000F29788</v>
      </c>
      <c r="W73" s="134" t="str">
        <f>IF((ISERROR(VLOOKUP(E73,'[2]Lead Time(覆蓋貼)'!F:F,1,0)))*(P73="v"),"",IF((ISTEXT(VLOOKUP(E73,'[2]Lead Time(覆蓋貼)'!F:F,1,0)))*(P73=""),"未執行",""))</f>
        <v/>
      </c>
    </row>
    <row r="74" spans="1:27" s="143" customFormat="1" ht="28.5" hidden="1" customHeight="1" x14ac:dyDescent="0.25">
      <c r="A74" s="117">
        <v>69</v>
      </c>
      <c r="B74" s="118" t="s">
        <v>1885</v>
      </c>
      <c r="C74" s="119">
        <v>42803</v>
      </c>
      <c r="D74" s="117" t="s">
        <v>1894</v>
      </c>
      <c r="E74" s="120" t="s">
        <v>1895</v>
      </c>
      <c r="F74" s="117" t="str">
        <f>IF(ISNA(VLOOKUP(B74,[2]保固召回!$A:$G,7,FALSE)),"",(VLOOKUP(B74,[2]保固召回!$A:$G,7,FALSE)))</f>
        <v/>
      </c>
      <c r="G74" s="121">
        <f t="shared" ca="1" si="5"/>
        <v>1</v>
      </c>
      <c r="H74" s="121" t="str">
        <f t="shared" si="6"/>
        <v>F25F26更換油箱蓋</v>
      </c>
      <c r="I74" s="122">
        <f t="shared" ca="1" si="7"/>
        <v>6</v>
      </c>
      <c r="J74" s="119"/>
      <c r="K74" s="123"/>
      <c r="L74" s="117"/>
      <c r="M74" s="124"/>
      <c r="N74" s="125"/>
      <c r="O74" s="135"/>
      <c r="P74" s="127" t="str">
        <f>IF(B74="","",IF(ISNA(VLOOKUP(U74,[2]NEW!H:H,1,FALSE)),"V",""))</f>
        <v>V</v>
      </c>
      <c r="Q74" s="128"/>
      <c r="R74" s="129"/>
      <c r="S74" s="130" t="s">
        <v>1896</v>
      </c>
      <c r="T74" s="132"/>
      <c r="U74" s="132" t="str">
        <f t="shared" si="4"/>
        <v>00160602000E19762</v>
      </c>
      <c r="V74" s="142"/>
      <c r="W74" s="134" t="str">
        <f>IF((ISERROR(VLOOKUP(E74,'[2]Lead Time(覆蓋貼)'!F:F,1,0)))*(P74="v"),"",IF((ISTEXT(VLOOKUP(E74,'[2]Lead Time(覆蓋貼)'!F:F,1,0)))*(P74=""),"未執行",""))</f>
        <v/>
      </c>
      <c r="AA74" s="134"/>
    </row>
    <row r="75" spans="1:27" s="143" customFormat="1" ht="28.5" hidden="1" customHeight="1" x14ac:dyDescent="0.25">
      <c r="A75" s="117">
        <v>70</v>
      </c>
      <c r="B75" s="118" t="s">
        <v>1885</v>
      </c>
      <c r="C75" s="119">
        <v>42803</v>
      </c>
      <c r="D75" s="117" t="s">
        <v>1897</v>
      </c>
      <c r="E75" s="120" t="s">
        <v>1898</v>
      </c>
      <c r="F75" s="117" t="str">
        <f>IF(ISNA(VLOOKUP(B75,[2]保固召回!$A:$G,7,FALSE)),"",(VLOOKUP(B75,[2]保固召回!$A:$G,7,FALSE)))</f>
        <v/>
      </c>
      <c r="G75" s="121">
        <f t="shared" ca="1" si="5"/>
        <v>1</v>
      </c>
      <c r="H75" s="121" t="str">
        <f t="shared" si="6"/>
        <v>F25F26更換油箱蓋</v>
      </c>
      <c r="I75" s="122">
        <f t="shared" ca="1" si="7"/>
        <v>6</v>
      </c>
      <c r="J75" s="119"/>
      <c r="K75" s="123"/>
      <c r="L75" s="117"/>
      <c r="M75" s="124"/>
      <c r="N75" s="125"/>
      <c r="O75" s="135"/>
      <c r="P75" s="127" t="str">
        <f>IF(B75="","",IF(ISNA(VLOOKUP(U75,[2]NEW!H:H,1,FALSE)),"V",""))</f>
        <v>V</v>
      </c>
      <c r="Q75" s="128"/>
      <c r="R75" s="129"/>
      <c r="S75" s="130" t="s">
        <v>1899</v>
      </c>
      <c r="T75" s="132"/>
      <c r="U75" s="132" t="str">
        <f t="shared" si="4"/>
        <v>00160602000F31108</v>
      </c>
      <c r="V75" s="142"/>
      <c r="W75" s="134" t="str">
        <f>IF((ISERROR(VLOOKUP(E75,'[2]Lead Time(覆蓋貼)'!F:F,1,0)))*(P75="v"),"",IF((ISTEXT(VLOOKUP(E75,'[2]Lead Time(覆蓋貼)'!F:F,1,0)))*(P75=""),"未執行",""))</f>
        <v/>
      </c>
      <c r="AA75" s="134"/>
    </row>
    <row r="76" spans="1:27" ht="28.5" hidden="1" customHeight="1" x14ac:dyDescent="0.25">
      <c r="A76" s="117">
        <v>71</v>
      </c>
      <c r="B76" s="118" t="s">
        <v>1900</v>
      </c>
      <c r="C76" s="119">
        <v>42811</v>
      </c>
      <c r="D76" s="117" t="s">
        <v>1901</v>
      </c>
      <c r="E76" s="120" t="s">
        <v>1902</v>
      </c>
      <c r="F76" s="117" t="str">
        <f>IF(ISNA(VLOOKUP(B76,[2]保固召回!$A:$G,7,FALSE)),"",(VLOOKUP(B76,[2]保固召回!$A:$G,7,FALSE)))</f>
        <v/>
      </c>
      <c r="G76" s="121">
        <f t="shared" ca="1" si="5"/>
        <v>1</v>
      </c>
      <c r="H76" s="121" t="str">
        <f t="shared" si="6"/>
        <v>F07F1xF2xF3xN47T更換排氣管固定夾</v>
      </c>
      <c r="I76" s="122">
        <f t="shared" ca="1" si="7"/>
        <v>35</v>
      </c>
      <c r="J76" s="119" t="s">
        <v>1903</v>
      </c>
      <c r="K76" s="123">
        <v>14</v>
      </c>
      <c r="L76" s="117" t="s">
        <v>1904</v>
      </c>
      <c r="M76" s="124"/>
      <c r="N76" s="125"/>
      <c r="O76" s="135"/>
      <c r="P76" s="127" t="str">
        <f>IF(B76="","",IF(ISNA(VLOOKUP(U76,[2]NEW!H:H,1,FALSE)),"V",""))</f>
        <v>V</v>
      </c>
      <c r="Q76" s="128"/>
      <c r="R76" s="129"/>
      <c r="S76" s="130">
        <v>42566</v>
      </c>
      <c r="T76" s="132"/>
      <c r="U76" s="132" t="str">
        <f t="shared" si="4"/>
        <v>0018510100F667786</v>
      </c>
      <c r="W76" s="134" t="str">
        <f>IF((ISERROR(VLOOKUP(E76,'[2]Lead Time(覆蓋貼)'!F:F,1,0)))*(P76="v"),"",IF((ISTEXT(VLOOKUP(E76,'[2]Lead Time(覆蓋貼)'!F:F,1,0)))*(P76=""),"未執行",""))</f>
        <v/>
      </c>
    </row>
    <row r="77" spans="1:27" ht="28.5" hidden="1" customHeight="1" x14ac:dyDescent="0.25">
      <c r="A77" s="117">
        <v>72</v>
      </c>
      <c r="B77" s="118" t="s">
        <v>1900</v>
      </c>
      <c r="C77" s="119">
        <v>42811</v>
      </c>
      <c r="D77" s="117" t="s">
        <v>1901</v>
      </c>
      <c r="E77" s="120" t="s">
        <v>1905</v>
      </c>
      <c r="F77" s="117" t="str">
        <f>IF(ISNA(VLOOKUP(B77,[2]保固召回!$A:$G,7,FALSE)),"",(VLOOKUP(B77,[2]保固召回!$A:$G,7,FALSE)))</f>
        <v/>
      </c>
      <c r="G77" s="121">
        <f t="shared" ca="1" si="5"/>
        <v>1</v>
      </c>
      <c r="H77" s="121" t="str">
        <f t="shared" si="6"/>
        <v>F07F1xF2xF3xN47T更換排氣管固定夾</v>
      </c>
      <c r="I77" s="122">
        <f t="shared" ca="1" si="7"/>
        <v>35</v>
      </c>
      <c r="J77" s="119"/>
      <c r="K77" s="123"/>
      <c r="L77" s="117"/>
      <c r="M77" s="124"/>
      <c r="N77" s="125"/>
      <c r="O77" s="135"/>
      <c r="P77" s="127" t="str">
        <f>IF(B77="","",IF(ISNA(VLOOKUP(U77,[2]NEW!H:H,1,FALSE)),"V",""))</f>
        <v>V</v>
      </c>
      <c r="Q77" s="128"/>
      <c r="R77" s="129"/>
      <c r="S77" s="130">
        <v>42481</v>
      </c>
      <c r="T77" s="132"/>
      <c r="U77" s="132" t="str">
        <f t="shared" si="4"/>
        <v>0018510100F668060</v>
      </c>
      <c r="W77" s="134" t="str">
        <f>IF((ISERROR(VLOOKUP(E77,'[2]Lead Time(覆蓋貼)'!F:F,1,0)))*(P77="v"),"",IF((ISTEXT(VLOOKUP(E77,'[2]Lead Time(覆蓋貼)'!F:F,1,0)))*(P77=""),"未執行",""))</f>
        <v/>
      </c>
    </row>
    <row r="78" spans="1:27" ht="28.5" hidden="1" customHeight="1" x14ac:dyDescent="0.25">
      <c r="A78" s="117">
        <v>73</v>
      </c>
      <c r="B78" s="118" t="s">
        <v>1906</v>
      </c>
      <c r="C78" s="119">
        <v>42811</v>
      </c>
      <c r="D78" s="117" t="s">
        <v>1901</v>
      </c>
      <c r="E78" s="120" t="s">
        <v>1907</v>
      </c>
      <c r="F78" s="117" t="str">
        <f>IF(ISNA(VLOOKUP(B78,[2]保固召回!$A:$G,7,FALSE)),"",(VLOOKUP(B78,[2]保固召回!$A:$G,7,FALSE)))</f>
        <v/>
      </c>
      <c r="G78" s="121">
        <f t="shared" ca="1" si="5"/>
        <v>1</v>
      </c>
      <c r="H78" s="121" t="str">
        <f t="shared" si="6"/>
        <v>F07F1xF2xF3xN47T更換排氣管固定夾</v>
      </c>
      <c r="I78" s="122">
        <f t="shared" ca="1" si="7"/>
        <v>35</v>
      </c>
      <c r="J78" s="119"/>
      <c r="K78" s="123"/>
      <c r="L78" s="117"/>
      <c r="M78" s="124"/>
      <c r="N78" s="125"/>
      <c r="O78" s="135"/>
      <c r="P78" s="127" t="str">
        <f>IF(B78="","",IF(ISNA(VLOOKUP(U78,[2]NEW!H:H,1,FALSE)),"V",""))</f>
        <v>V</v>
      </c>
      <c r="Q78" s="128"/>
      <c r="R78" s="129"/>
      <c r="S78" s="130">
        <v>42506</v>
      </c>
      <c r="T78" s="132"/>
      <c r="U78" s="132" t="str">
        <f t="shared" si="4"/>
        <v>0018510100F671189</v>
      </c>
      <c r="W78" s="134" t="str">
        <f>IF((ISERROR(VLOOKUP(E78,'[2]Lead Time(覆蓋貼)'!F:F,1,0)))*(P78="v"),"",IF((ISTEXT(VLOOKUP(E78,'[2]Lead Time(覆蓋貼)'!F:F,1,0)))*(P78=""),"未執行",""))</f>
        <v/>
      </c>
    </row>
    <row r="79" spans="1:27" ht="28.5" hidden="1" customHeight="1" x14ac:dyDescent="0.25">
      <c r="A79" s="117">
        <v>74</v>
      </c>
      <c r="B79" s="118" t="s">
        <v>1900</v>
      </c>
      <c r="C79" s="119">
        <v>42811</v>
      </c>
      <c r="D79" s="117" t="s">
        <v>1901</v>
      </c>
      <c r="E79" s="120" t="s">
        <v>1908</v>
      </c>
      <c r="F79" s="117" t="str">
        <f>IF(ISNA(VLOOKUP(B79,[2]保固召回!$A:$G,7,FALSE)),"",(VLOOKUP(B79,[2]保固召回!$A:$G,7,FALSE)))</f>
        <v/>
      </c>
      <c r="G79" s="121">
        <f t="shared" ca="1" si="5"/>
        <v>1</v>
      </c>
      <c r="H79" s="121" t="str">
        <f t="shared" si="6"/>
        <v>F07F1xF2xF3xN47T更換排氣管固定夾</v>
      </c>
      <c r="I79" s="122">
        <f t="shared" ca="1" si="7"/>
        <v>35</v>
      </c>
      <c r="J79" s="119"/>
      <c r="K79" s="123"/>
      <c r="L79" s="117"/>
      <c r="M79" s="124"/>
      <c r="N79" s="125"/>
      <c r="O79" s="135"/>
      <c r="P79" s="127" t="str">
        <f>IF(B79="","",IF(ISNA(VLOOKUP(U79,[2]NEW!H:H,1,FALSE)),"V",""))</f>
        <v>V</v>
      </c>
      <c r="Q79" s="128"/>
      <c r="R79" s="129"/>
      <c r="S79" s="130">
        <v>42526</v>
      </c>
      <c r="T79" s="132"/>
      <c r="U79" s="132" t="str">
        <f t="shared" si="4"/>
        <v>0018510100D045291</v>
      </c>
      <c r="W79" s="134" t="str">
        <f>IF((ISERROR(VLOOKUP(E79,'[2]Lead Time(覆蓋貼)'!F:F,1,0)))*(P79="v"),"",IF((ISTEXT(VLOOKUP(E79,'[2]Lead Time(覆蓋貼)'!F:F,1,0)))*(P79=""),"未執行",""))</f>
        <v/>
      </c>
    </row>
    <row r="80" spans="1:27" ht="28.5" hidden="1" customHeight="1" x14ac:dyDescent="0.25">
      <c r="A80" s="117">
        <v>75</v>
      </c>
      <c r="B80" s="118" t="s">
        <v>1906</v>
      </c>
      <c r="C80" s="119">
        <v>42811</v>
      </c>
      <c r="D80" s="117" t="s">
        <v>1901</v>
      </c>
      <c r="E80" s="120" t="s">
        <v>1909</v>
      </c>
      <c r="F80" s="117" t="str">
        <f>IF(ISNA(VLOOKUP(B80,[2]保固召回!$A:$G,7,FALSE)),"",(VLOOKUP(B80,[2]保固召回!$A:$G,7,FALSE)))</f>
        <v/>
      </c>
      <c r="G80" s="121">
        <f t="shared" ca="1" si="5"/>
        <v>1</v>
      </c>
      <c r="H80" s="121" t="str">
        <f t="shared" si="6"/>
        <v>F07F1xF2xF3xN47T更換排氣管固定夾</v>
      </c>
      <c r="I80" s="122">
        <f t="shared" ca="1" si="7"/>
        <v>35</v>
      </c>
      <c r="J80" s="119"/>
      <c r="K80" s="123"/>
      <c r="L80" s="117"/>
      <c r="M80" s="124"/>
      <c r="N80" s="125"/>
      <c r="O80" s="135"/>
      <c r="P80" s="127" t="str">
        <f>IF(B80="","",IF(ISNA(VLOOKUP(U80,[2]NEW!H:H,1,FALSE)),"V",""))</f>
        <v>V</v>
      </c>
      <c r="Q80" s="128"/>
      <c r="R80" s="129"/>
      <c r="S80" s="130">
        <v>42555</v>
      </c>
      <c r="T80" s="132"/>
      <c r="U80" s="132" t="str">
        <f t="shared" si="4"/>
        <v>0018510100D045266</v>
      </c>
      <c r="W80" s="134" t="str">
        <f>IF((ISERROR(VLOOKUP(E80,'[2]Lead Time(覆蓋貼)'!F:F,1,0)))*(P80="v"),"",IF((ISTEXT(VLOOKUP(E80,'[2]Lead Time(覆蓋貼)'!F:F,1,0)))*(P80=""),"未執行",""))</f>
        <v/>
      </c>
    </row>
    <row r="81" spans="1:23" ht="28.5" hidden="1" customHeight="1" x14ac:dyDescent="0.25">
      <c r="A81" s="117">
        <v>76</v>
      </c>
      <c r="B81" s="118" t="s">
        <v>1906</v>
      </c>
      <c r="C81" s="119">
        <v>42811</v>
      </c>
      <c r="D81" s="117" t="s">
        <v>1901</v>
      </c>
      <c r="E81" s="120" t="s">
        <v>1910</v>
      </c>
      <c r="F81" s="117" t="str">
        <f>IF(ISNA(VLOOKUP(B81,[2]保固召回!$A:$G,7,FALSE)),"",(VLOOKUP(B81,[2]保固召回!$A:$G,7,FALSE)))</f>
        <v/>
      </c>
      <c r="G81" s="121">
        <f t="shared" ca="1" si="5"/>
        <v>1</v>
      </c>
      <c r="H81" s="121" t="str">
        <f t="shared" si="6"/>
        <v>F07F1xF2xF3xN47T更換排氣管固定夾</v>
      </c>
      <c r="I81" s="122">
        <f t="shared" ca="1" si="7"/>
        <v>35</v>
      </c>
      <c r="J81" s="119"/>
      <c r="K81" s="123"/>
      <c r="L81" s="117"/>
      <c r="M81" s="124"/>
      <c r="N81" s="125"/>
      <c r="O81" s="135"/>
      <c r="P81" s="127" t="str">
        <f>IF(B81="","",IF(ISNA(VLOOKUP(U81,[2]NEW!H:H,1,FALSE)),"V",""))</f>
        <v>V</v>
      </c>
      <c r="Q81" s="128"/>
      <c r="R81" s="129"/>
      <c r="S81" s="130">
        <v>42485</v>
      </c>
      <c r="T81" s="132"/>
      <c r="U81" s="132" t="str">
        <f t="shared" si="4"/>
        <v>0018510100D080657</v>
      </c>
      <c r="W81" s="134" t="str">
        <f>IF((ISERROR(VLOOKUP(E81,'[2]Lead Time(覆蓋貼)'!F:F,1,0)))*(P81="v"),"",IF((ISTEXT(VLOOKUP(E81,'[2]Lead Time(覆蓋貼)'!F:F,1,0)))*(P81=""),"未執行",""))</f>
        <v/>
      </c>
    </row>
    <row r="82" spans="1:23" ht="28.5" hidden="1" customHeight="1" x14ac:dyDescent="0.25">
      <c r="A82" s="117">
        <v>77</v>
      </c>
      <c r="B82" s="118" t="s">
        <v>1906</v>
      </c>
      <c r="C82" s="119">
        <v>42811</v>
      </c>
      <c r="D82" s="117" t="s">
        <v>1901</v>
      </c>
      <c r="E82" s="120" t="s">
        <v>1911</v>
      </c>
      <c r="F82" s="117" t="str">
        <f>IF(ISNA(VLOOKUP(B82,[2]保固召回!$A:$G,7,FALSE)),"",(VLOOKUP(B82,[2]保固召回!$A:$G,7,FALSE)))</f>
        <v/>
      </c>
      <c r="G82" s="121">
        <f t="shared" ca="1" si="5"/>
        <v>1</v>
      </c>
      <c r="H82" s="121" t="str">
        <f t="shared" si="6"/>
        <v>F07F1xF2xF3xN47T更換排氣管固定夾</v>
      </c>
      <c r="I82" s="122">
        <f t="shared" ca="1" si="7"/>
        <v>35</v>
      </c>
      <c r="J82" s="119"/>
      <c r="K82" s="123"/>
      <c r="L82" s="117"/>
      <c r="M82" s="124"/>
      <c r="N82" s="125"/>
      <c r="O82" s="135"/>
      <c r="P82" s="127" t="str">
        <f>IF(B82="","",IF(ISNA(VLOOKUP(U82,[2]NEW!H:H,1,FALSE)),"V",""))</f>
        <v>V</v>
      </c>
      <c r="Q82" s="128"/>
      <c r="R82" s="129"/>
      <c r="S82" s="130">
        <v>42543</v>
      </c>
      <c r="T82" s="132"/>
      <c r="U82" s="132" t="str">
        <f t="shared" si="4"/>
        <v>0018510100D046349</v>
      </c>
      <c r="W82" s="134" t="str">
        <f>IF((ISERROR(VLOOKUP(E82,'[2]Lead Time(覆蓋貼)'!F:F,1,0)))*(P82="v"),"",IF((ISTEXT(VLOOKUP(E82,'[2]Lead Time(覆蓋貼)'!F:F,1,0)))*(P82=""),"未執行",""))</f>
        <v/>
      </c>
    </row>
    <row r="83" spans="1:23" ht="28.5" hidden="1" customHeight="1" x14ac:dyDescent="0.25">
      <c r="A83" s="117">
        <v>78</v>
      </c>
      <c r="B83" s="118" t="s">
        <v>1906</v>
      </c>
      <c r="C83" s="119">
        <v>42811</v>
      </c>
      <c r="D83" s="117" t="s">
        <v>1901</v>
      </c>
      <c r="E83" s="120" t="s">
        <v>1912</v>
      </c>
      <c r="F83" s="117" t="str">
        <f>IF(ISNA(VLOOKUP(B83,[2]保固召回!$A:$G,7,FALSE)),"",(VLOOKUP(B83,[2]保固召回!$A:$G,7,FALSE)))</f>
        <v/>
      </c>
      <c r="G83" s="121">
        <f t="shared" ca="1" si="5"/>
        <v>1</v>
      </c>
      <c r="H83" s="121" t="str">
        <f t="shared" si="6"/>
        <v>F07F1xF2xF3xN47T更換排氣管固定夾</v>
      </c>
      <c r="I83" s="122">
        <f t="shared" ca="1" si="7"/>
        <v>35</v>
      </c>
      <c r="J83" s="119"/>
      <c r="K83" s="123"/>
      <c r="L83" s="117"/>
      <c r="M83" s="124"/>
      <c r="N83" s="125"/>
      <c r="O83" s="135"/>
      <c r="P83" s="127" t="str">
        <f>IF(B83="","",IF(ISNA(VLOOKUP(U83,[2]NEW!H:H,1,FALSE)),"V",""))</f>
        <v>V</v>
      </c>
      <c r="Q83" s="128"/>
      <c r="R83" s="129"/>
      <c r="S83" s="130" t="s">
        <v>1913</v>
      </c>
      <c r="T83" s="132"/>
      <c r="U83" s="132" t="str">
        <f t="shared" si="4"/>
        <v>0018510100D046375</v>
      </c>
      <c r="W83" s="134" t="str">
        <f>IF((ISERROR(VLOOKUP(E83,'[2]Lead Time(覆蓋貼)'!F:F,1,0)))*(P83="v"),"",IF((ISTEXT(VLOOKUP(E83,'[2]Lead Time(覆蓋貼)'!F:F,1,0)))*(P83=""),"未執行",""))</f>
        <v/>
      </c>
    </row>
    <row r="84" spans="1:23" ht="28.5" hidden="1" customHeight="1" x14ac:dyDescent="0.25">
      <c r="A84" s="117">
        <v>79</v>
      </c>
      <c r="B84" s="118" t="s">
        <v>1906</v>
      </c>
      <c r="C84" s="119">
        <v>42811</v>
      </c>
      <c r="D84" s="117" t="s">
        <v>1901</v>
      </c>
      <c r="E84" s="120" t="s">
        <v>1914</v>
      </c>
      <c r="F84" s="117" t="str">
        <f>IF(ISNA(VLOOKUP(B84,[2]保固召回!$A:$G,7,FALSE)),"",(VLOOKUP(B84,[2]保固召回!$A:$G,7,FALSE)))</f>
        <v/>
      </c>
      <c r="G84" s="121">
        <f t="shared" ca="1" si="5"/>
        <v>1</v>
      </c>
      <c r="H84" s="121" t="str">
        <f t="shared" si="6"/>
        <v>F07F1xF2xF3xN47T更換排氣管固定夾</v>
      </c>
      <c r="I84" s="122">
        <f t="shared" ca="1" si="7"/>
        <v>35</v>
      </c>
      <c r="J84" s="119"/>
      <c r="K84" s="123"/>
      <c r="L84" s="117"/>
      <c r="M84" s="124"/>
      <c r="N84" s="125"/>
      <c r="O84" s="135"/>
      <c r="P84" s="127" t="str">
        <f>IF(B84="","",IF(ISNA(VLOOKUP(U84,[2]NEW!H:H,1,FALSE)),"V",""))</f>
        <v>V</v>
      </c>
      <c r="Q84" s="128"/>
      <c r="R84" s="129"/>
      <c r="S84" s="130">
        <v>42489</v>
      </c>
      <c r="T84" s="132"/>
      <c r="U84" s="132" t="str">
        <f t="shared" si="4"/>
        <v>0018510100D046363</v>
      </c>
      <c r="W84" s="134" t="str">
        <f>IF((ISERROR(VLOOKUP(E84,'[2]Lead Time(覆蓋貼)'!F:F,1,0)))*(P84="v"),"",IF((ISTEXT(VLOOKUP(E84,'[2]Lead Time(覆蓋貼)'!F:F,1,0)))*(P84=""),"未執行",""))</f>
        <v/>
      </c>
    </row>
    <row r="85" spans="1:23" ht="28.5" hidden="1" customHeight="1" x14ac:dyDescent="0.25">
      <c r="A85" s="117">
        <v>80</v>
      </c>
      <c r="B85" s="118" t="s">
        <v>1906</v>
      </c>
      <c r="C85" s="119">
        <v>42811</v>
      </c>
      <c r="D85" s="117" t="s">
        <v>1901</v>
      </c>
      <c r="E85" s="120" t="s">
        <v>1915</v>
      </c>
      <c r="F85" s="117" t="str">
        <f>IF(ISNA(VLOOKUP(B85,[2]保固召回!$A:$G,7,FALSE)),"",(VLOOKUP(B85,[2]保固召回!$A:$G,7,FALSE)))</f>
        <v/>
      </c>
      <c r="G85" s="121">
        <f t="shared" ca="1" si="5"/>
        <v>1</v>
      </c>
      <c r="H85" s="121" t="str">
        <f t="shared" si="6"/>
        <v>F07F1xF2xF3xN47T更換排氣管固定夾</v>
      </c>
      <c r="I85" s="122">
        <f t="shared" ca="1" si="7"/>
        <v>35</v>
      </c>
      <c r="J85" s="119"/>
      <c r="K85" s="123"/>
      <c r="L85" s="117"/>
      <c r="M85" s="124"/>
      <c r="N85" s="125"/>
      <c r="O85" s="135"/>
      <c r="P85" s="127" t="str">
        <f>IF(B85="","",IF(ISNA(VLOOKUP(U85,[2]NEW!H:H,1,FALSE)),"V",""))</f>
        <v>V</v>
      </c>
      <c r="Q85" s="128"/>
      <c r="R85" s="129"/>
      <c r="S85" s="130" t="s">
        <v>1916</v>
      </c>
      <c r="T85" s="132"/>
      <c r="U85" s="132" t="str">
        <f t="shared" si="4"/>
        <v>0018510100D046362</v>
      </c>
      <c r="W85" s="134" t="str">
        <f>IF((ISERROR(VLOOKUP(E85,'[2]Lead Time(覆蓋貼)'!F:F,1,0)))*(P85="v"),"",IF((ISTEXT(VLOOKUP(E85,'[2]Lead Time(覆蓋貼)'!F:F,1,0)))*(P85=""),"未執行",""))</f>
        <v/>
      </c>
    </row>
    <row r="86" spans="1:23" ht="28.5" hidden="1" customHeight="1" x14ac:dyDescent="0.25">
      <c r="A86" s="117">
        <v>81</v>
      </c>
      <c r="B86" s="118" t="s">
        <v>1906</v>
      </c>
      <c r="C86" s="119">
        <v>42811</v>
      </c>
      <c r="D86" s="117" t="s">
        <v>1901</v>
      </c>
      <c r="E86" s="120" t="s">
        <v>1917</v>
      </c>
      <c r="F86" s="117" t="str">
        <f>IF(ISNA(VLOOKUP(B86,[2]保固召回!$A:$G,7,FALSE)),"",(VLOOKUP(B86,[2]保固召回!$A:$G,7,FALSE)))</f>
        <v/>
      </c>
      <c r="G86" s="121">
        <f t="shared" ca="1" si="5"/>
        <v>1</v>
      </c>
      <c r="H86" s="121" t="str">
        <f t="shared" si="6"/>
        <v>F07F1xF2xF3xN47T更換排氣管固定夾</v>
      </c>
      <c r="I86" s="122">
        <f t="shared" ca="1" si="7"/>
        <v>35</v>
      </c>
      <c r="J86" s="119"/>
      <c r="K86" s="123"/>
      <c r="L86" s="117"/>
      <c r="M86" s="124"/>
      <c r="N86" s="125"/>
      <c r="O86" s="135"/>
      <c r="P86" s="127" t="str">
        <f>IF(B86="","",IF(ISNA(VLOOKUP(U86,[2]NEW!H:H,1,FALSE)),"V",""))</f>
        <v>V</v>
      </c>
      <c r="Q86" s="128"/>
      <c r="R86" s="129"/>
      <c r="S86" s="130">
        <v>42508</v>
      </c>
      <c r="T86" s="132"/>
      <c r="U86" s="132" t="str">
        <f t="shared" si="4"/>
        <v>0018510100D046244</v>
      </c>
      <c r="W86" s="134" t="str">
        <f>IF((ISERROR(VLOOKUP(E86,'[2]Lead Time(覆蓋貼)'!F:F,1,0)))*(P86="v"),"",IF((ISTEXT(VLOOKUP(E86,'[2]Lead Time(覆蓋貼)'!F:F,1,0)))*(P86=""),"未執行",""))</f>
        <v/>
      </c>
    </row>
    <row r="87" spans="1:23" ht="28.5" hidden="1" customHeight="1" x14ac:dyDescent="0.25">
      <c r="A87" s="117">
        <v>82</v>
      </c>
      <c r="B87" s="118" t="s">
        <v>1906</v>
      </c>
      <c r="C87" s="119">
        <v>42811</v>
      </c>
      <c r="D87" s="117" t="s">
        <v>1901</v>
      </c>
      <c r="E87" s="120" t="s">
        <v>1918</v>
      </c>
      <c r="F87" s="117" t="str">
        <f>IF(ISNA(VLOOKUP(B87,[2]保固召回!$A:$G,7,FALSE)),"",(VLOOKUP(B87,[2]保固召回!$A:$G,7,FALSE)))</f>
        <v/>
      </c>
      <c r="G87" s="121">
        <f t="shared" ca="1" si="5"/>
        <v>1</v>
      </c>
      <c r="H87" s="121" t="str">
        <f t="shared" si="6"/>
        <v>F07F1xF2xF3xN47T更換排氣管固定夾</v>
      </c>
      <c r="I87" s="122">
        <f t="shared" ca="1" si="7"/>
        <v>35</v>
      </c>
      <c r="J87" s="119"/>
      <c r="K87" s="123"/>
      <c r="L87" s="117"/>
      <c r="M87" s="124"/>
      <c r="N87" s="125"/>
      <c r="O87" s="135"/>
      <c r="P87" s="127" t="str">
        <f>IF(B87="","",IF(ISNA(VLOOKUP(U87,[2]NEW!H:H,1,FALSE)),"V",""))</f>
        <v>V</v>
      </c>
      <c r="Q87" s="128"/>
      <c r="R87" s="129"/>
      <c r="S87" s="130">
        <v>42475</v>
      </c>
      <c r="T87" s="132"/>
      <c r="U87" s="132" t="str">
        <f t="shared" si="4"/>
        <v>0018510100D046287</v>
      </c>
      <c r="W87" s="134" t="str">
        <f>IF((ISERROR(VLOOKUP(E87,'[2]Lead Time(覆蓋貼)'!F:F,1,0)))*(P87="v"),"",IF((ISTEXT(VLOOKUP(E87,'[2]Lead Time(覆蓋貼)'!F:F,1,0)))*(P87=""),"未執行",""))</f>
        <v/>
      </c>
    </row>
    <row r="88" spans="1:23" ht="28.5" hidden="1" customHeight="1" x14ac:dyDescent="0.25">
      <c r="A88" s="117">
        <v>83</v>
      </c>
      <c r="B88" s="118" t="s">
        <v>1906</v>
      </c>
      <c r="C88" s="119">
        <v>42811</v>
      </c>
      <c r="D88" s="117" t="s">
        <v>1901</v>
      </c>
      <c r="E88" s="120" t="s">
        <v>1919</v>
      </c>
      <c r="F88" s="117" t="str">
        <f>IF(ISNA(VLOOKUP(B88,[2]保固召回!$A:$G,7,FALSE)),"",(VLOOKUP(B88,[2]保固召回!$A:$G,7,FALSE)))</f>
        <v/>
      </c>
      <c r="G88" s="121">
        <f t="shared" ca="1" si="5"/>
        <v>1</v>
      </c>
      <c r="H88" s="121" t="str">
        <f t="shared" si="6"/>
        <v>F07F1xF2xF3xN47T更換排氣管固定夾</v>
      </c>
      <c r="I88" s="122">
        <f t="shared" ca="1" si="7"/>
        <v>35</v>
      </c>
      <c r="J88" s="119"/>
      <c r="K88" s="123"/>
      <c r="L88" s="117"/>
      <c r="M88" s="124"/>
      <c r="N88" s="125"/>
      <c r="O88" s="135"/>
      <c r="P88" s="127" t="str">
        <f>IF(B88="","",IF(ISNA(VLOOKUP(U88,[2]NEW!H:H,1,FALSE)),"V",""))</f>
        <v>V</v>
      </c>
      <c r="Q88" s="128"/>
      <c r="R88" s="129"/>
      <c r="S88" s="130" t="s">
        <v>1920</v>
      </c>
      <c r="T88" s="132"/>
      <c r="U88" s="132" t="str">
        <f t="shared" si="4"/>
        <v>0018510100D046266</v>
      </c>
      <c r="W88" s="134" t="str">
        <f>IF((ISERROR(VLOOKUP(E88,'[2]Lead Time(覆蓋貼)'!F:F,1,0)))*(P88="v"),"",IF((ISTEXT(VLOOKUP(E88,'[2]Lead Time(覆蓋貼)'!F:F,1,0)))*(P88=""),"未執行",""))</f>
        <v/>
      </c>
    </row>
    <row r="89" spans="1:23" ht="28.5" hidden="1" customHeight="1" x14ac:dyDescent="0.25">
      <c r="A89" s="117">
        <v>84</v>
      </c>
      <c r="B89" s="118" t="s">
        <v>1906</v>
      </c>
      <c r="C89" s="119">
        <v>42811</v>
      </c>
      <c r="D89" s="117" t="s">
        <v>1901</v>
      </c>
      <c r="E89" s="120" t="s">
        <v>1921</v>
      </c>
      <c r="F89" s="117" t="str">
        <f>IF(ISNA(VLOOKUP(B89,[2]保固召回!$A:$G,7,FALSE)),"",(VLOOKUP(B89,[2]保固召回!$A:$G,7,FALSE)))</f>
        <v/>
      </c>
      <c r="G89" s="121">
        <f t="shared" ca="1" si="5"/>
        <v>1</v>
      </c>
      <c r="H89" s="121" t="str">
        <f t="shared" si="6"/>
        <v>F07F1xF2xF3xN47T更換排氣管固定夾</v>
      </c>
      <c r="I89" s="122">
        <f t="shared" ca="1" si="7"/>
        <v>35</v>
      </c>
      <c r="J89" s="119"/>
      <c r="K89" s="123"/>
      <c r="L89" s="117"/>
      <c r="M89" s="124"/>
      <c r="N89" s="125"/>
      <c r="O89" s="135"/>
      <c r="P89" s="127" t="str">
        <f>IF(B89="","",IF(ISNA(VLOOKUP(U89,[2]NEW!H:H,1,FALSE)),"V",""))</f>
        <v>V</v>
      </c>
      <c r="Q89" s="128"/>
      <c r="R89" s="129"/>
      <c r="S89" s="130">
        <v>42481</v>
      </c>
      <c r="T89" s="132"/>
      <c r="U89" s="132" t="str">
        <f t="shared" si="4"/>
        <v>0018510100D046242</v>
      </c>
      <c r="W89" s="134" t="str">
        <f>IF((ISERROR(VLOOKUP(E89,'[2]Lead Time(覆蓋貼)'!F:F,1,0)))*(P89="v"),"",IF((ISTEXT(VLOOKUP(E89,'[2]Lead Time(覆蓋貼)'!F:F,1,0)))*(P89=""),"未執行",""))</f>
        <v/>
      </c>
    </row>
    <row r="90" spans="1:23" ht="28.5" hidden="1" customHeight="1" x14ac:dyDescent="0.25">
      <c r="A90" s="117">
        <v>85</v>
      </c>
      <c r="B90" s="118" t="s">
        <v>1906</v>
      </c>
      <c r="C90" s="119">
        <v>42811</v>
      </c>
      <c r="D90" s="117" t="s">
        <v>1901</v>
      </c>
      <c r="E90" s="120" t="s">
        <v>1922</v>
      </c>
      <c r="F90" s="117" t="str">
        <f>IF(ISNA(VLOOKUP(B90,[2]保固召回!$A:$G,7,FALSE)),"",(VLOOKUP(B90,[2]保固召回!$A:$G,7,FALSE)))</f>
        <v/>
      </c>
      <c r="G90" s="121">
        <f t="shared" ca="1" si="5"/>
        <v>1</v>
      </c>
      <c r="H90" s="121" t="str">
        <f t="shared" si="6"/>
        <v>F07F1xF2xF3xN47T更換排氣管固定夾</v>
      </c>
      <c r="I90" s="122">
        <f t="shared" ca="1" si="7"/>
        <v>35</v>
      </c>
      <c r="J90" s="119"/>
      <c r="K90" s="123"/>
      <c r="L90" s="117"/>
      <c r="M90" s="124"/>
      <c r="N90" s="125"/>
      <c r="O90" s="135"/>
      <c r="P90" s="127" t="str">
        <f>IF(B90="","",IF(ISNA(VLOOKUP(U90,[2]NEW!H:H,1,FALSE)),"V",""))</f>
        <v>V</v>
      </c>
      <c r="Q90" s="128"/>
      <c r="R90" s="129"/>
      <c r="S90" s="130">
        <v>42503</v>
      </c>
      <c r="T90" s="132"/>
      <c r="U90" s="132" t="str">
        <f t="shared" si="4"/>
        <v>0018510100D046265</v>
      </c>
      <c r="W90" s="134" t="str">
        <f>IF((ISERROR(VLOOKUP(E90,'[2]Lead Time(覆蓋貼)'!F:F,1,0)))*(P90="v"),"",IF((ISTEXT(VLOOKUP(E90,'[2]Lead Time(覆蓋貼)'!F:F,1,0)))*(P90=""),"未執行",""))</f>
        <v/>
      </c>
    </row>
    <row r="91" spans="1:23" ht="28.5" hidden="1" customHeight="1" x14ac:dyDescent="0.25">
      <c r="A91" s="117">
        <v>86</v>
      </c>
      <c r="B91" s="118" t="s">
        <v>1900</v>
      </c>
      <c r="C91" s="119">
        <v>42811</v>
      </c>
      <c r="D91" s="117" t="s">
        <v>1901</v>
      </c>
      <c r="E91" s="120" t="s">
        <v>1923</v>
      </c>
      <c r="F91" s="117" t="str">
        <f>IF(ISNA(VLOOKUP(B91,[2]保固召回!$A:$G,7,FALSE)),"",(VLOOKUP(B91,[2]保固召回!$A:$G,7,FALSE)))</f>
        <v/>
      </c>
      <c r="G91" s="121">
        <f t="shared" ca="1" si="5"/>
        <v>1</v>
      </c>
      <c r="H91" s="121" t="str">
        <f t="shared" si="6"/>
        <v>F07F1xF2xF3xN47T更換排氣管固定夾</v>
      </c>
      <c r="I91" s="122">
        <f t="shared" ca="1" si="7"/>
        <v>35</v>
      </c>
      <c r="J91" s="119"/>
      <c r="K91" s="123"/>
      <c r="L91" s="117"/>
      <c r="M91" s="124"/>
      <c r="N91" s="125"/>
      <c r="O91" s="135"/>
      <c r="P91" s="127" t="str">
        <f>IF(B91="","",IF(ISNA(VLOOKUP(U91,[2]NEW!H:H,1,FALSE)),"V",""))</f>
        <v>V</v>
      </c>
      <c r="Q91" s="128"/>
      <c r="R91" s="129"/>
      <c r="S91" s="130">
        <v>42480</v>
      </c>
      <c r="T91" s="132"/>
      <c r="U91" s="132" t="str">
        <f t="shared" si="4"/>
        <v>0018510100D046100</v>
      </c>
      <c r="W91" s="134" t="str">
        <f>IF((ISERROR(VLOOKUP(E91,'[2]Lead Time(覆蓋貼)'!F:F,1,0)))*(P91="v"),"",IF((ISTEXT(VLOOKUP(E91,'[2]Lead Time(覆蓋貼)'!F:F,1,0)))*(P91=""),"未執行",""))</f>
        <v/>
      </c>
    </row>
    <row r="92" spans="1:23" ht="28.5" hidden="1" customHeight="1" x14ac:dyDescent="0.25">
      <c r="A92" s="117">
        <v>87</v>
      </c>
      <c r="B92" s="118" t="s">
        <v>1906</v>
      </c>
      <c r="C92" s="119">
        <v>42811</v>
      </c>
      <c r="D92" s="117" t="s">
        <v>1901</v>
      </c>
      <c r="E92" s="120" t="s">
        <v>1924</v>
      </c>
      <c r="F92" s="117" t="str">
        <f>IF(ISNA(VLOOKUP(B92,[2]保固召回!$A:$G,7,FALSE)),"",(VLOOKUP(B92,[2]保固召回!$A:$G,7,FALSE)))</f>
        <v/>
      </c>
      <c r="G92" s="121">
        <f t="shared" ca="1" si="5"/>
        <v>1</v>
      </c>
      <c r="H92" s="121" t="str">
        <f t="shared" si="6"/>
        <v>F07F1xF2xF3xN47T更換排氣管固定夾</v>
      </c>
      <c r="I92" s="122">
        <f t="shared" ca="1" si="7"/>
        <v>35</v>
      </c>
      <c r="J92" s="119"/>
      <c r="K92" s="123"/>
      <c r="L92" s="117"/>
      <c r="M92" s="124"/>
      <c r="N92" s="125"/>
      <c r="O92" s="135"/>
      <c r="P92" s="127" t="str">
        <f>IF(B92="","",IF(ISNA(VLOOKUP(U92,[2]NEW!H:H,1,FALSE)),"V",""))</f>
        <v>V</v>
      </c>
      <c r="Q92" s="128"/>
      <c r="R92" s="129"/>
      <c r="S92" s="130">
        <v>42509</v>
      </c>
      <c r="T92" s="132"/>
      <c r="U92" s="132" t="str">
        <f t="shared" si="4"/>
        <v>0018510100D046099</v>
      </c>
      <c r="W92" s="134" t="str">
        <f>IF((ISERROR(VLOOKUP(E92,'[2]Lead Time(覆蓋貼)'!F:F,1,0)))*(P92="v"),"",IF((ISTEXT(VLOOKUP(E92,'[2]Lead Time(覆蓋貼)'!F:F,1,0)))*(P92=""),"未執行",""))</f>
        <v/>
      </c>
    </row>
    <row r="93" spans="1:23" ht="28.5" hidden="1" customHeight="1" x14ac:dyDescent="0.25">
      <c r="A93" s="117">
        <v>88</v>
      </c>
      <c r="B93" s="118" t="s">
        <v>1906</v>
      </c>
      <c r="C93" s="119">
        <v>42811</v>
      </c>
      <c r="D93" s="117" t="s">
        <v>1901</v>
      </c>
      <c r="E93" s="120" t="s">
        <v>1925</v>
      </c>
      <c r="F93" s="117" t="str">
        <f>IF(ISNA(VLOOKUP(B93,[2]保固召回!$A:$G,7,FALSE)),"",(VLOOKUP(B93,[2]保固召回!$A:$G,7,FALSE)))</f>
        <v/>
      </c>
      <c r="G93" s="121">
        <f t="shared" ca="1" si="5"/>
        <v>1</v>
      </c>
      <c r="H93" s="121" t="str">
        <f t="shared" si="6"/>
        <v>F07F1xF2xF3xN47T更換排氣管固定夾</v>
      </c>
      <c r="I93" s="122">
        <f t="shared" ca="1" si="7"/>
        <v>35</v>
      </c>
      <c r="J93" s="119"/>
      <c r="K93" s="123"/>
      <c r="L93" s="117"/>
      <c r="M93" s="124"/>
      <c r="N93" s="125"/>
      <c r="O93" s="135"/>
      <c r="P93" s="127" t="str">
        <f>IF(B93="","",IF(ISNA(VLOOKUP(U93,[2]NEW!H:H,1,FALSE)),"V",""))</f>
        <v>V</v>
      </c>
      <c r="Q93" s="128"/>
      <c r="R93" s="129"/>
      <c r="S93" s="130">
        <v>42552</v>
      </c>
      <c r="T93" s="132"/>
      <c r="U93" s="132" t="str">
        <f t="shared" si="4"/>
        <v>0018510100DZ97545</v>
      </c>
      <c r="W93" s="134" t="str">
        <f>IF((ISERROR(VLOOKUP(E93,'[2]Lead Time(覆蓋貼)'!F:F,1,0)))*(P93="v"),"",IF((ISTEXT(VLOOKUP(E93,'[2]Lead Time(覆蓋貼)'!F:F,1,0)))*(P93=""),"未執行",""))</f>
        <v/>
      </c>
    </row>
    <row r="94" spans="1:23" ht="28.5" hidden="1" customHeight="1" x14ac:dyDescent="0.25">
      <c r="A94" s="117">
        <v>89</v>
      </c>
      <c r="B94" s="118" t="s">
        <v>1906</v>
      </c>
      <c r="C94" s="119">
        <v>42811</v>
      </c>
      <c r="D94" s="117" t="s">
        <v>1901</v>
      </c>
      <c r="E94" s="120" t="s">
        <v>1926</v>
      </c>
      <c r="F94" s="117" t="str">
        <f>IF(ISNA(VLOOKUP(B94,[2]保固召回!$A:$G,7,FALSE)),"",(VLOOKUP(B94,[2]保固召回!$A:$G,7,FALSE)))</f>
        <v/>
      </c>
      <c r="G94" s="121">
        <f t="shared" ca="1" si="5"/>
        <v>1</v>
      </c>
      <c r="H94" s="121" t="str">
        <f t="shared" si="6"/>
        <v>F07F1xF2xF3xN47T更換排氣管固定夾</v>
      </c>
      <c r="I94" s="122">
        <f t="shared" ca="1" si="7"/>
        <v>35</v>
      </c>
      <c r="J94" s="119"/>
      <c r="K94" s="123"/>
      <c r="L94" s="117"/>
      <c r="M94" s="124"/>
      <c r="N94" s="125"/>
      <c r="O94" s="135"/>
      <c r="P94" s="127" t="str">
        <f>IF(B94="","",IF(ISNA(VLOOKUP(U94,[2]NEW!H:H,1,FALSE)),"V",""))</f>
        <v>V</v>
      </c>
      <c r="Q94" s="128"/>
      <c r="R94" s="129"/>
      <c r="S94" s="130">
        <v>42481</v>
      </c>
      <c r="T94" s="132"/>
      <c r="U94" s="132" t="str">
        <f t="shared" si="4"/>
        <v>0018510100D045513</v>
      </c>
      <c r="W94" s="134" t="str">
        <f>IF((ISERROR(VLOOKUP(E94,'[2]Lead Time(覆蓋貼)'!F:F,1,0)))*(P94="v"),"",IF((ISTEXT(VLOOKUP(E94,'[2]Lead Time(覆蓋貼)'!F:F,1,0)))*(P94=""),"未執行",""))</f>
        <v/>
      </c>
    </row>
    <row r="95" spans="1:23" ht="28.5" hidden="1" customHeight="1" x14ac:dyDescent="0.25">
      <c r="A95" s="117">
        <v>90</v>
      </c>
      <c r="B95" s="118" t="s">
        <v>1906</v>
      </c>
      <c r="C95" s="119">
        <v>42811</v>
      </c>
      <c r="D95" s="117" t="s">
        <v>1901</v>
      </c>
      <c r="E95" s="120" t="s">
        <v>1927</v>
      </c>
      <c r="F95" s="117" t="str">
        <f>IF(ISNA(VLOOKUP(B95,[2]保固召回!$A:$G,7,FALSE)),"",(VLOOKUP(B95,[2]保固召回!$A:$G,7,FALSE)))</f>
        <v/>
      </c>
      <c r="G95" s="121">
        <f t="shared" ca="1" si="5"/>
        <v>1</v>
      </c>
      <c r="H95" s="121" t="str">
        <f t="shared" si="6"/>
        <v>F07F1xF2xF3xN47T更換排氣管固定夾</v>
      </c>
      <c r="I95" s="122">
        <f t="shared" ca="1" si="7"/>
        <v>35</v>
      </c>
      <c r="J95" s="119"/>
      <c r="K95" s="123"/>
      <c r="L95" s="117"/>
      <c r="M95" s="124"/>
      <c r="N95" s="125"/>
      <c r="O95" s="135"/>
      <c r="P95" s="127" t="str">
        <f>IF(B95="","",IF(ISNA(VLOOKUP(U95,[2]NEW!H:H,1,FALSE)),"V",""))</f>
        <v>V</v>
      </c>
      <c r="Q95" s="128"/>
      <c r="R95" s="129"/>
      <c r="S95" s="130">
        <v>42485</v>
      </c>
      <c r="T95" s="132"/>
      <c r="U95" s="132" t="str">
        <f t="shared" si="4"/>
        <v>0018510100D045456</v>
      </c>
      <c r="W95" s="134" t="str">
        <f>IF((ISERROR(VLOOKUP(E95,'[2]Lead Time(覆蓋貼)'!F:F,1,0)))*(P95="v"),"",IF((ISTEXT(VLOOKUP(E95,'[2]Lead Time(覆蓋貼)'!F:F,1,0)))*(P95=""),"未執行",""))</f>
        <v/>
      </c>
    </row>
    <row r="96" spans="1:23" ht="28.5" hidden="1" customHeight="1" x14ac:dyDescent="0.25">
      <c r="A96" s="117">
        <v>91</v>
      </c>
      <c r="B96" s="118" t="s">
        <v>1900</v>
      </c>
      <c r="C96" s="119">
        <v>42811</v>
      </c>
      <c r="D96" s="117" t="s">
        <v>1928</v>
      </c>
      <c r="E96" s="120" t="s">
        <v>1929</v>
      </c>
      <c r="F96" s="117" t="str">
        <f>IF(ISNA(VLOOKUP(B96,[2]保固召回!$A:$G,7,FALSE)),"",(VLOOKUP(B96,[2]保固召回!$A:$G,7,FALSE)))</f>
        <v/>
      </c>
      <c r="G96" s="121">
        <f t="shared" ca="1" si="5"/>
        <v>1</v>
      </c>
      <c r="H96" s="121" t="str">
        <f t="shared" si="6"/>
        <v>F07F1xF2xF3xN47T更換排氣管固定夾</v>
      </c>
      <c r="I96" s="122">
        <f t="shared" ca="1" si="7"/>
        <v>35</v>
      </c>
      <c r="J96" s="119"/>
      <c r="K96" s="123"/>
      <c r="L96" s="117"/>
      <c r="M96" s="124">
        <v>912005859</v>
      </c>
      <c r="N96" s="125"/>
      <c r="O96" s="135"/>
      <c r="P96" s="127" t="str">
        <f>IF(B96="","",IF(ISNA(VLOOKUP(U96,[2]NEW!H:H,1,FALSE)),"V",""))</f>
        <v>V</v>
      </c>
      <c r="Q96" s="128"/>
      <c r="R96" s="129"/>
      <c r="S96" s="130">
        <v>42483</v>
      </c>
      <c r="T96" s="132"/>
      <c r="U96" s="132" t="str">
        <f t="shared" si="4"/>
        <v>0018510100D045415</v>
      </c>
      <c r="W96" s="134" t="str">
        <f>IF((ISERROR(VLOOKUP(E96,'[2]Lead Time(覆蓋貼)'!F:F,1,0)))*(P96="v"),"",IF((ISTEXT(VLOOKUP(E96,'[2]Lead Time(覆蓋貼)'!F:F,1,0)))*(P96=""),"未執行",""))</f>
        <v/>
      </c>
    </row>
    <row r="97" spans="1:23" ht="28.5" hidden="1" customHeight="1" x14ac:dyDescent="0.25">
      <c r="A97" s="117">
        <v>92</v>
      </c>
      <c r="B97" s="118" t="s">
        <v>1906</v>
      </c>
      <c r="C97" s="119">
        <v>42811</v>
      </c>
      <c r="D97" s="117" t="s">
        <v>1901</v>
      </c>
      <c r="E97" s="120" t="s">
        <v>1930</v>
      </c>
      <c r="F97" s="117" t="str">
        <f>IF(ISNA(VLOOKUP(B97,[2]保固召回!$A:$G,7,FALSE)),"",(VLOOKUP(B97,[2]保固召回!$A:$G,7,FALSE)))</f>
        <v/>
      </c>
      <c r="G97" s="121">
        <f t="shared" ca="1" si="5"/>
        <v>1</v>
      </c>
      <c r="H97" s="121" t="str">
        <f t="shared" si="6"/>
        <v>F07F1xF2xF3xN47T更換排氣管固定夾</v>
      </c>
      <c r="I97" s="122">
        <f t="shared" ca="1" si="7"/>
        <v>35</v>
      </c>
      <c r="J97" s="119"/>
      <c r="K97" s="123"/>
      <c r="L97" s="117"/>
      <c r="M97" s="124"/>
      <c r="N97" s="125"/>
      <c r="O97" s="135"/>
      <c r="P97" s="127" t="str">
        <f>IF(B97="","",IF(ISNA(VLOOKUP(U97,[2]NEW!H:H,1,FALSE)),"V",""))</f>
        <v>V</v>
      </c>
      <c r="Q97" s="128"/>
      <c r="R97" s="129"/>
      <c r="S97" s="130">
        <v>42556</v>
      </c>
      <c r="T97" s="132"/>
      <c r="U97" s="132" t="str">
        <f t="shared" si="4"/>
        <v>0018510100D045414</v>
      </c>
      <c r="W97" s="134" t="str">
        <f>IF((ISERROR(VLOOKUP(E97,'[2]Lead Time(覆蓋貼)'!F:F,1,0)))*(P97="v"),"",IF((ISTEXT(VLOOKUP(E97,'[2]Lead Time(覆蓋貼)'!F:F,1,0)))*(P97=""),"未執行",""))</f>
        <v/>
      </c>
    </row>
    <row r="98" spans="1:23" ht="28.5" hidden="1" customHeight="1" x14ac:dyDescent="0.25">
      <c r="A98" s="117">
        <v>93</v>
      </c>
      <c r="B98" s="118" t="s">
        <v>1906</v>
      </c>
      <c r="C98" s="119">
        <v>42811</v>
      </c>
      <c r="D98" s="117" t="s">
        <v>1901</v>
      </c>
      <c r="E98" s="120" t="s">
        <v>1931</v>
      </c>
      <c r="F98" s="117" t="str">
        <f>IF(ISNA(VLOOKUP(B98,[2]保固召回!$A:$G,7,FALSE)),"",(VLOOKUP(B98,[2]保固召回!$A:$G,7,FALSE)))</f>
        <v/>
      </c>
      <c r="G98" s="121">
        <f t="shared" ca="1" si="5"/>
        <v>1</v>
      </c>
      <c r="H98" s="121" t="str">
        <f t="shared" si="6"/>
        <v>F07F1xF2xF3xN47T更換排氣管固定夾</v>
      </c>
      <c r="I98" s="122">
        <f t="shared" ca="1" si="7"/>
        <v>35</v>
      </c>
      <c r="J98" s="119"/>
      <c r="K98" s="123"/>
      <c r="L98" s="117"/>
      <c r="M98" s="124" t="s">
        <v>1932</v>
      </c>
      <c r="N98" s="125"/>
      <c r="O98" s="135"/>
      <c r="P98" s="127" t="str">
        <f>IF(B98="","",IF(ISNA(VLOOKUP(U98,[2]NEW!H:H,1,FALSE)),"V",""))</f>
        <v>V</v>
      </c>
      <c r="Q98" s="128"/>
      <c r="R98" s="129"/>
      <c r="S98" s="130" t="s">
        <v>1933</v>
      </c>
      <c r="T98" s="132"/>
      <c r="U98" s="132" t="str">
        <f t="shared" si="4"/>
        <v>0018510100DZ95338</v>
      </c>
      <c r="W98" s="134" t="str">
        <f>IF((ISERROR(VLOOKUP(E98,'[2]Lead Time(覆蓋貼)'!F:F,1,0)))*(P98="v"),"",IF((ISTEXT(VLOOKUP(E98,'[2]Lead Time(覆蓋貼)'!F:F,1,0)))*(P98=""),"未執行",""))</f>
        <v/>
      </c>
    </row>
    <row r="99" spans="1:23" ht="28.5" hidden="1" customHeight="1" x14ac:dyDescent="0.25">
      <c r="A99" s="117">
        <v>94</v>
      </c>
      <c r="B99" s="118" t="s">
        <v>1906</v>
      </c>
      <c r="C99" s="119">
        <v>42811</v>
      </c>
      <c r="D99" s="117" t="s">
        <v>1901</v>
      </c>
      <c r="E99" s="120" t="s">
        <v>1934</v>
      </c>
      <c r="F99" s="117" t="str">
        <f>IF(ISNA(VLOOKUP(B99,[2]保固召回!$A:$G,7,FALSE)),"",(VLOOKUP(B99,[2]保固召回!$A:$G,7,FALSE)))</f>
        <v/>
      </c>
      <c r="G99" s="121">
        <f t="shared" ca="1" si="5"/>
        <v>1</v>
      </c>
      <c r="H99" s="121" t="str">
        <f t="shared" si="6"/>
        <v>F07F1xF2xF3xN47T更換排氣管固定夾</v>
      </c>
      <c r="I99" s="122">
        <f t="shared" ca="1" si="7"/>
        <v>35</v>
      </c>
      <c r="J99" s="119"/>
      <c r="K99" s="123"/>
      <c r="L99" s="117"/>
      <c r="M99" s="124"/>
      <c r="N99" s="125"/>
      <c r="O99" s="135"/>
      <c r="P99" s="127" t="str">
        <f>IF(B99="","",IF(ISNA(VLOOKUP(U99,[2]NEW!H:H,1,FALSE)),"V",""))</f>
        <v>V</v>
      </c>
      <c r="Q99" s="128"/>
      <c r="R99" s="129"/>
      <c r="S99" s="130">
        <v>42544</v>
      </c>
      <c r="T99" s="132"/>
      <c r="U99" s="132" t="str">
        <f t="shared" si="4"/>
        <v>0018510100D046284</v>
      </c>
      <c r="W99" s="134" t="str">
        <f>IF((ISERROR(VLOOKUP(E99,'[2]Lead Time(覆蓋貼)'!F:F,1,0)))*(P99="v"),"",IF((ISTEXT(VLOOKUP(E99,'[2]Lead Time(覆蓋貼)'!F:F,1,0)))*(P99=""),"未執行",""))</f>
        <v/>
      </c>
    </row>
    <row r="100" spans="1:23" ht="28.5" hidden="1" customHeight="1" x14ac:dyDescent="0.25">
      <c r="A100" s="117">
        <v>95</v>
      </c>
      <c r="B100" s="118" t="s">
        <v>1906</v>
      </c>
      <c r="C100" s="119">
        <v>42811</v>
      </c>
      <c r="D100" s="117" t="s">
        <v>1901</v>
      </c>
      <c r="E100" s="120" t="s">
        <v>1935</v>
      </c>
      <c r="F100" s="117" t="str">
        <f>IF(ISNA(VLOOKUP(B100,[2]保固召回!$A:$G,7,FALSE)),"",(VLOOKUP(B100,[2]保固召回!$A:$G,7,FALSE)))</f>
        <v/>
      </c>
      <c r="G100" s="121">
        <f t="shared" ca="1" si="5"/>
        <v>1</v>
      </c>
      <c r="H100" s="121" t="str">
        <f t="shared" si="6"/>
        <v>F07F1xF2xF3xN47T更換排氣管固定夾</v>
      </c>
      <c r="I100" s="122">
        <f t="shared" ca="1" si="7"/>
        <v>35</v>
      </c>
      <c r="J100" s="119"/>
      <c r="K100" s="123"/>
      <c r="L100" s="117"/>
      <c r="M100" s="124">
        <v>939735363</v>
      </c>
      <c r="N100" s="125"/>
      <c r="O100" s="135"/>
      <c r="P100" s="127" t="str">
        <f>IF(B100="","",IF(ISNA(VLOOKUP(U100,[2]NEW!H:H,1,FALSE)),"V",""))</f>
        <v>V</v>
      </c>
      <c r="Q100" s="128"/>
      <c r="R100" s="129"/>
      <c r="S100" s="130">
        <v>42525</v>
      </c>
      <c r="T100" s="132"/>
      <c r="U100" s="132" t="str">
        <f t="shared" si="4"/>
        <v>0018510100D070280</v>
      </c>
      <c r="W100" s="134" t="str">
        <f>IF((ISERROR(VLOOKUP(E100,'[2]Lead Time(覆蓋貼)'!F:F,1,0)))*(P100="v"),"",IF((ISTEXT(VLOOKUP(E100,'[2]Lead Time(覆蓋貼)'!F:F,1,0)))*(P100=""),"未執行",""))</f>
        <v/>
      </c>
    </row>
    <row r="101" spans="1:23" ht="28.5" hidden="1" customHeight="1" x14ac:dyDescent="0.25">
      <c r="A101" s="117">
        <v>96</v>
      </c>
      <c r="B101" s="118" t="s">
        <v>1906</v>
      </c>
      <c r="C101" s="119">
        <v>42811</v>
      </c>
      <c r="D101" s="117" t="s">
        <v>1901</v>
      </c>
      <c r="E101" s="120" t="s">
        <v>1936</v>
      </c>
      <c r="F101" s="117" t="str">
        <f>IF(ISNA(VLOOKUP(B101,[2]保固召回!$A:$G,7,FALSE)),"",(VLOOKUP(B101,[2]保固召回!$A:$G,7,FALSE)))</f>
        <v/>
      </c>
      <c r="G101" s="121">
        <f t="shared" ca="1" si="5"/>
        <v>1</v>
      </c>
      <c r="H101" s="121" t="str">
        <f t="shared" si="6"/>
        <v>F07F1xF2xF3xN47T更換排氣管固定夾</v>
      </c>
      <c r="I101" s="122">
        <f t="shared" ca="1" si="7"/>
        <v>35</v>
      </c>
      <c r="J101" s="119"/>
      <c r="K101" s="123"/>
      <c r="L101" s="117"/>
      <c r="M101" s="124"/>
      <c r="N101" s="125"/>
      <c r="O101" s="135"/>
      <c r="P101" s="127" t="str">
        <f>IF(B101="","",IF(ISNA(VLOOKUP(U101,[2]NEW!H:H,1,FALSE)),"V",""))</f>
        <v>V</v>
      </c>
      <c r="Q101" s="128"/>
      <c r="R101" s="129"/>
      <c r="S101" s="130">
        <v>42522</v>
      </c>
      <c r="T101" s="132"/>
      <c r="U101" s="132" t="str">
        <f t="shared" si="4"/>
        <v>0018510100D070277</v>
      </c>
      <c r="W101" s="134" t="str">
        <f>IF((ISERROR(VLOOKUP(E101,'[2]Lead Time(覆蓋貼)'!F:F,1,0)))*(P101="v"),"",IF((ISTEXT(VLOOKUP(E101,'[2]Lead Time(覆蓋貼)'!F:F,1,0)))*(P101=""),"未執行",""))</f>
        <v/>
      </c>
    </row>
    <row r="102" spans="1:23" ht="28.5" hidden="1" customHeight="1" x14ac:dyDescent="0.25">
      <c r="A102" s="117">
        <v>97</v>
      </c>
      <c r="B102" s="118" t="s">
        <v>1906</v>
      </c>
      <c r="C102" s="119">
        <v>42811</v>
      </c>
      <c r="D102" s="117" t="s">
        <v>1901</v>
      </c>
      <c r="E102" s="120" t="s">
        <v>1937</v>
      </c>
      <c r="F102" s="117" t="str">
        <f>IF(ISNA(VLOOKUP(B102,[2]保固召回!$A:$G,7,FALSE)),"",(VLOOKUP(B102,[2]保固召回!$A:$G,7,FALSE)))</f>
        <v/>
      </c>
      <c r="G102" s="121">
        <f t="shared" ca="1" si="5"/>
        <v>1</v>
      </c>
      <c r="H102" s="121" t="str">
        <f t="shared" si="6"/>
        <v>F07F1xF2xF3xN47T更換排氣管固定夾</v>
      </c>
      <c r="I102" s="122">
        <f t="shared" ca="1" si="7"/>
        <v>35</v>
      </c>
      <c r="J102" s="119"/>
      <c r="K102" s="123"/>
      <c r="L102" s="117"/>
      <c r="M102" s="124"/>
      <c r="N102" s="125"/>
      <c r="O102" s="135"/>
      <c r="P102" s="127" t="str">
        <f>IF(B102="","",IF(ISNA(VLOOKUP(U102,[2]NEW!H:H,1,FALSE)),"V",""))</f>
        <v>V</v>
      </c>
      <c r="Q102" s="128"/>
      <c r="R102" s="129"/>
      <c r="S102" s="130">
        <v>42506</v>
      </c>
      <c r="T102" s="132"/>
      <c r="U102" s="132" t="str">
        <f t="shared" si="4"/>
        <v>0018510100D045458</v>
      </c>
      <c r="W102" s="134" t="str">
        <f>IF((ISERROR(VLOOKUP(E102,'[2]Lead Time(覆蓋貼)'!F:F,1,0)))*(P102="v"),"",IF((ISTEXT(VLOOKUP(E102,'[2]Lead Time(覆蓋貼)'!F:F,1,0)))*(P102=""),"未執行",""))</f>
        <v/>
      </c>
    </row>
    <row r="103" spans="1:23" ht="28.5" hidden="1" customHeight="1" x14ac:dyDescent="0.25">
      <c r="A103" s="117">
        <v>98</v>
      </c>
      <c r="B103" s="118" t="s">
        <v>1906</v>
      </c>
      <c r="C103" s="119">
        <v>42811</v>
      </c>
      <c r="D103" s="117" t="s">
        <v>1901</v>
      </c>
      <c r="E103" s="120" t="s">
        <v>1938</v>
      </c>
      <c r="F103" s="117" t="str">
        <f>IF(ISNA(VLOOKUP(B103,[2]保固召回!$A:$G,7,FALSE)),"",(VLOOKUP(B103,[2]保固召回!$A:$G,7,FALSE)))</f>
        <v/>
      </c>
      <c r="G103" s="121">
        <f t="shared" ca="1" si="5"/>
        <v>1</v>
      </c>
      <c r="H103" s="121" t="str">
        <f t="shared" si="6"/>
        <v>F07F1xF2xF3xN47T更換排氣管固定夾</v>
      </c>
      <c r="I103" s="122">
        <f t="shared" ca="1" si="7"/>
        <v>35</v>
      </c>
      <c r="J103" s="119"/>
      <c r="K103" s="123"/>
      <c r="L103" s="117"/>
      <c r="M103" s="124"/>
      <c r="N103" s="125"/>
      <c r="O103" s="135"/>
      <c r="P103" s="127" t="str">
        <f>IF(B103="","",IF(ISNA(VLOOKUP(U103,[2]NEW!H:H,1,FALSE)),"V",""))</f>
        <v>V</v>
      </c>
      <c r="Q103" s="128"/>
      <c r="R103" s="129"/>
      <c r="S103" s="130">
        <v>42541</v>
      </c>
      <c r="T103" s="132"/>
      <c r="U103" s="132" t="str">
        <f t="shared" si="4"/>
        <v>0018510100D045740</v>
      </c>
      <c r="W103" s="134" t="str">
        <f>IF((ISERROR(VLOOKUP(E103,'[2]Lead Time(覆蓋貼)'!F:F,1,0)))*(P103="v"),"",IF((ISTEXT(VLOOKUP(E103,'[2]Lead Time(覆蓋貼)'!F:F,1,0)))*(P103=""),"未執行",""))</f>
        <v/>
      </c>
    </row>
    <row r="104" spans="1:23" ht="28.5" hidden="1" customHeight="1" x14ac:dyDescent="0.25">
      <c r="A104" s="117">
        <v>99</v>
      </c>
      <c r="B104" s="118" t="s">
        <v>1906</v>
      </c>
      <c r="C104" s="119">
        <v>42811</v>
      </c>
      <c r="D104" s="117" t="s">
        <v>1901</v>
      </c>
      <c r="E104" s="120" t="s">
        <v>1939</v>
      </c>
      <c r="F104" s="117" t="str">
        <f>IF(ISNA(VLOOKUP(B104,[2]保固召回!$A:$G,7,FALSE)),"",(VLOOKUP(B104,[2]保固召回!$A:$G,7,FALSE)))</f>
        <v/>
      </c>
      <c r="G104" s="121">
        <f t="shared" ca="1" si="5"/>
        <v>1</v>
      </c>
      <c r="H104" s="121" t="str">
        <f t="shared" si="6"/>
        <v>F07F1xF2xF3xN47T更換排氣管固定夾</v>
      </c>
      <c r="I104" s="122">
        <f t="shared" ca="1" si="7"/>
        <v>35</v>
      </c>
      <c r="J104" s="119"/>
      <c r="K104" s="123"/>
      <c r="L104" s="117"/>
      <c r="M104" s="124"/>
      <c r="N104" s="125"/>
      <c r="O104" s="135"/>
      <c r="P104" s="127" t="str">
        <f>IF(B104="","",IF(ISNA(VLOOKUP(U104,[2]NEW!H:H,1,FALSE)),"V",""))</f>
        <v>V</v>
      </c>
      <c r="Q104" s="128"/>
      <c r="R104" s="129"/>
      <c r="S104" s="130">
        <v>42507</v>
      </c>
      <c r="T104" s="132"/>
      <c r="U104" s="132" t="str">
        <f t="shared" si="4"/>
        <v>0018510100DZ97040</v>
      </c>
      <c r="W104" s="134" t="str">
        <f>IF((ISERROR(VLOOKUP(E104,'[2]Lead Time(覆蓋貼)'!F:F,1,0)))*(P104="v"),"",IF((ISTEXT(VLOOKUP(E104,'[2]Lead Time(覆蓋貼)'!F:F,1,0)))*(P104=""),"未執行",""))</f>
        <v/>
      </c>
    </row>
    <row r="105" spans="1:23" ht="28.5" hidden="1" customHeight="1" x14ac:dyDescent="0.25">
      <c r="A105" s="117">
        <v>100</v>
      </c>
      <c r="B105" s="118" t="s">
        <v>1906</v>
      </c>
      <c r="C105" s="119">
        <v>42811</v>
      </c>
      <c r="D105" s="117" t="s">
        <v>1901</v>
      </c>
      <c r="E105" s="120" t="s">
        <v>1940</v>
      </c>
      <c r="F105" s="117" t="str">
        <f>IF(ISNA(VLOOKUP(B105,[2]保固召回!$A:$G,7,FALSE)),"",(VLOOKUP(B105,[2]保固召回!$A:$G,7,FALSE)))</f>
        <v/>
      </c>
      <c r="G105" s="121">
        <f t="shared" ca="1" si="5"/>
        <v>1</v>
      </c>
      <c r="H105" s="121" t="str">
        <f t="shared" si="6"/>
        <v>F07F1xF2xF3xN47T更換排氣管固定夾</v>
      </c>
      <c r="I105" s="122">
        <f t="shared" ca="1" si="7"/>
        <v>35</v>
      </c>
      <c r="J105" s="119"/>
      <c r="K105" s="123"/>
      <c r="L105" s="117"/>
      <c r="M105" s="124"/>
      <c r="N105" s="125"/>
      <c r="O105" s="135"/>
      <c r="P105" s="127" t="str">
        <f>IF(B105="","",IF(ISNA(VLOOKUP(U105,[2]NEW!H:H,1,FALSE)),"V",""))</f>
        <v>V</v>
      </c>
      <c r="Q105" s="128"/>
      <c r="R105" s="129"/>
      <c r="S105" s="130">
        <v>42488</v>
      </c>
      <c r="T105" s="132"/>
      <c r="U105" s="132" t="str">
        <f t="shared" si="4"/>
        <v>0018510100DZ96501</v>
      </c>
      <c r="W105" s="134" t="str">
        <f>IF((ISERROR(VLOOKUP(E105,'[2]Lead Time(覆蓋貼)'!F:F,1,0)))*(P105="v"),"",IF((ISTEXT(VLOOKUP(E105,'[2]Lead Time(覆蓋貼)'!F:F,1,0)))*(P105=""),"未執行",""))</f>
        <v/>
      </c>
    </row>
    <row r="106" spans="1:23" ht="28.5" hidden="1" customHeight="1" x14ac:dyDescent="0.25">
      <c r="A106" s="117">
        <v>101</v>
      </c>
      <c r="B106" s="118" t="s">
        <v>1906</v>
      </c>
      <c r="C106" s="119">
        <v>42811</v>
      </c>
      <c r="D106" s="117" t="s">
        <v>1901</v>
      </c>
      <c r="E106" s="120" t="s">
        <v>1941</v>
      </c>
      <c r="F106" s="117" t="str">
        <f>IF(ISNA(VLOOKUP(B106,[2]保固召回!$A:$G,7,FALSE)),"",(VLOOKUP(B106,[2]保固召回!$A:$G,7,FALSE)))</f>
        <v/>
      </c>
      <c r="G106" s="121">
        <f t="shared" ca="1" si="5"/>
        <v>1</v>
      </c>
      <c r="H106" s="121" t="str">
        <f t="shared" si="6"/>
        <v>F07F1xF2xF3xN47T更換排氣管固定夾</v>
      </c>
      <c r="I106" s="122">
        <f t="shared" ca="1" si="7"/>
        <v>35</v>
      </c>
      <c r="J106" s="119"/>
      <c r="K106" s="123"/>
      <c r="L106" s="117"/>
      <c r="M106" s="124"/>
      <c r="N106" s="125"/>
      <c r="O106" s="135"/>
      <c r="P106" s="127" t="str">
        <f>IF(B106="","",IF(ISNA(VLOOKUP(U106,[2]NEW!H:H,1,FALSE)),"V",""))</f>
        <v>V</v>
      </c>
      <c r="Q106" s="128"/>
      <c r="R106" s="129"/>
      <c r="S106" s="130">
        <v>42549</v>
      </c>
      <c r="T106" s="132"/>
      <c r="U106" s="132" t="str">
        <f t="shared" si="4"/>
        <v>0018510100DZ96946</v>
      </c>
      <c r="W106" s="134" t="str">
        <f>IF((ISERROR(VLOOKUP(E106,'[2]Lead Time(覆蓋貼)'!F:F,1,0)))*(P106="v"),"",IF((ISTEXT(VLOOKUP(E106,'[2]Lead Time(覆蓋貼)'!F:F,1,0)))*(P106=""),"未執行",""))</f>
        <v/>
      </c>
    </row>
    <row r="107" spans="1:23" ht="28.5" hidden="1" customHeight="1" x14ac:dyDescent="0.25">
      <c r="A107" s="117">
        <v>102</v>
      </c>
      <c r="B107" s="118" t="s">
        <v>1906</v>
      </c>
      <c r="C107" s="119">
        <v>42811</v>
      </c>
      <c r="D107" s="117" t="s">
        <v>1901</v>
      </c>
      <c r="E107" s="120" t="s">
        <v>1942</v>
      </c>
      <c r="F107" s="117" t="str">
        <f>IF(ISNA(VLOOKUP(B107,[2]保固召回!$A:$G,7,FALSE)),"",(VLOOKUP(B107,[2]保固召回!$A:$G,7,FALSE)))</f>
        <v/>
      </c>
      <c r="G107" s="121">
        <f t="shared" ca="1" si="5"/>
        <v>1</v>
      </c>
      <c r="H107" s="121" t="str">
        <f t="shared" si="6"/>
        <v>F07F1xF2xF3xN47T更換排氣管固定夾</v>
      </c>
      <c r="I107" s="122">
        <f t="shared" ca="1" si="7"/>
        <v>35</v>
      </c>
      <c r="J107" s="119"/>
      <c r="K107" s="123"/>
      <c r="L107" s="117"/>
      <c r="M107" s="124"/>
      <c r="N107" s="125"/>
      <c r="O107" s="135"/>
      <c r="P107" s="127" t="str">
        <f>IF(B107="","",IF(ISNA(VLOOKUP(U107,[2]NEW!H:H,1,FALSE)),"V",""))</f>
        <v>V</v>
      </c>
      <c r="Q107" s="128"/>
      <c r="R107" s="129"/>
      <c r="S107" s="130">
        <v>42487</v>
      </c>
      <c r="T107" s="132"/>
      <c r="U107" s="132" t="str">
        <f t="shared" si="4"/>
        <v>0018510100DZ97574</v>
      </c>
      <c r="W107" s="134" t="str">
        <f>IF((ISERROR(VLOOKUP(E107,'[2]Lead Time(覆蓋貼)'!F:F,1,0)))*(P107="v"),"",IF((ISTEXT(VLOOKUP(E107,'[2]Lead Time(覆蓋貼)'!F:F,1,0)))*(P107=""),"未執行",""))</f>
        <v/>
      </c>
    </row>
    <row r="108" spans="1:23" ht="28.5" hidden="1" customHeight="1" x14ac:dyDescent="0.25">
      <c r="A108" s="117">
        <v>103</v>
      </c>
      <c r="B108" s="118" t="s">
        <v>1906</v>
      </c>
      <c r="C108" s="119">
        <v>42811</v>
      </c>
      <c r="D108" s="117" t="s">
        <v>1901</v>
      </c>
      <c r="E108" s="120" t="s">
        <v>1943</v>
      </c>
      <c r="F108" s="117" t="str">
        <f>IF(ISNA(VLOOKUP(B108,[2]保固召回!$A:$G,7,FALSE)),"",(VLOOKUP(B108,[2]保固召回!$A:$G,7,FALSE)))</f>
        <v/>
      </c>
      <c r="G108" s="121">
        <f t="shared" ca="1" si="5"/>
        <v>1</v>
      </c>
      <c r="H108" s="121" t="str">
        <f t="shared" si="6"/>
        <v>F07F1xF2xF3xN47T更換排氣管固定夾</v>
      </c>
      <c r="I108" s="122">
        <f t="shared" ca="1" si="7"/>
        <v>35</v>
      </c>
      <c r="J108" s="119"/>
      <c r="K108" s="123"/>
      <c r="L108" s="117"/>
      <c r="M108" s="124"/>
      <c r="N108" s="125"/>
      <c r="O108" s="135"/>
      <c r="P108" s="127" t="str">
        <f>IF(B108="","",IF(ISNA(VLOOKUP(U108,[2]NEW!H:H,1,FALSE)),"V",""))</f>
        <v>V</v>
      </c>
      <c r="Q108" s="128"/>
      <c r="R108" s="129"/>
      <c r="S108" s="130">
        <v>42517</v>
      </c>
      <c r="T108" s="132"/>
      <c r="U108" s="132" t="str">
        <f t="shared" si="4"/>
        <v>0018510100DZ97722</v>
      </c>
      <c r="W108" s="134" t="str">
        <f>IF((ISERROR(VLOOKUP(E108,'[2]Lead Time(覆蓋貼)'!F:F,1,0)))*(P108="v"),"",IF((ISTEXT(VLOOKUP(E108,'[2]Lead Time(覆蓋貼)'!F:F,1,0)))*(P108=""),"未執行",""))</f>
        <v/>
      </c>
    </row>
    <row r="109" spans="1:23" ht="28.5" hidden="1" customHeight="1" x14ac:dyDescent="0.25">
      <c r="A109" s="117">
        <v>104</v>
      </c>
      <c r="B109" s="118" t="s">
        <v>1906</v>
      </c>
      <c r="C109" s="119">
        <v>42811</v>
      </c>
      <c r="D109" s="117" t="s">
        <v>1901</v>
      </c>
      <c r="E109" s="120" t="s">
        <v>1944</v>
      </c>
      <c r="F109" s="117" t="str">
        <f>IF(ISNA(VLOOKUP(B109,[2]保固召回!$A:$G,7,FALSE)),"",(VLOOKUP(B109,[2]保固召回!$A:$G,7,FALSE)))</f>
        <v/>
      </c>
      <c r="G109" s="121">
        <f t="shared" ca="1" si="5"/>
        <v>1</v>
      </c>
      <c r="H109" s="121" t="str">
        <f t="shared" si="6"/>
        <v>F07F1xF2xF3xN47T更換排氣管固定夾</v>
      </c>
      <c r="I109" s="122">
        <f t="shared" ca="1" si="7"/>
        <v>35</v>
      </c>
      <c r="J109" s="119"/>
      <c r="K109" s="123"/>
      <c r="L109" s="117"/>
      <c r="M109" s="124"/>
      <c r="N109" s="125"/>
      <c r="O109" s="135"/>
      <c r="P109" s="127" t="str">
        <f>IF(B109="","",IF(ISNA(VLOOKUP(U109,[2]NEW!H:H,1,FALSE)),"V",""))</f>
        <v>V</v>
      </c>
      <c r="Q109" s="128"/>
      <c r="R109" s="129"/>
      <c r="S109" s="130">
        <v>42518</v>
      </c>
      <c r="T109" s="132"/>
      <c r="U109" s="132" t="str">
        <f t="shared" si="4"/>
        <v>0018510100DZ94814</v>
      </c>
      <c r="W109" s="134" t="str">
        <f>IF((ISERROR(VLOOKUP(E109,'[2]Lead Time(覆蓋貼)'!F:F,1,0)))*(P109="v"),"",IF((ISTEXT(VLOOKUP(E109,'[2]Lead Time(覆蓋貼)'!F:F,1,0)))*(P109=""),"未執行",""))</f>
        <v/>
      </c>
    </row>
    <row r="110" spans="1:23" ht="28.5" hidden="1" customHeight="1" x14ac:dyDescent="0.25">
      <c r="A110" s="117">
        <v>105</v>
      </c>
      <c r="B110" s="118" t="s">
        <v>1900</v>
      </c>
      <c r="C110" s="119">
        <v>42811</v>
      </c>
      <c r="D110" s="117" t="s">
        <v>1901</v>
      </c>
      <c r="E110" s="120" t="s">
        <v>1945</v>
      </c>
      <c r="F110" s="117" t="str">
        <f>IF(ISNA(VLOOKUP(B110,[2]保固召回!$A:$G,7,FALSE)),"",(VLOOKUP(B110,[2]保固召回!$A:$G,7,FALSE)))</f>
        <v/>
      </c>
      <c r="G110" s="121">
        <f t="shared" ca="1" si="5"/>
        <v>1</v>
      </c>
      <c r="H110" s="121" t="str">
        <f t="shared" si="6"/>
        <v>F07F1xF2xF3xN47T更換排氣管固定夾</v>
      </c>
      <c r="I110" s="122">
        <f t="shared" ca="1" si="7"/>
        <v>35</v>
      </c>
      <c r="J110" s="119"/>
      <c r="K110" s="123"/>
      <c r="L110" s="117"/>
      <c r="M110" s="124"/>
      <c r="N110" s="125"/>
      <c r="O110" s="135"/>
      <c r="P110" s="127" t="str">
        <f>IF(B110="","",IF(ISNA(VLOOKUP(U110,[2]NEW!H:H,1,FALSE)),"V",""))</f>
        <v>V</v>
      </c>
      <c r="Q110" s="128"/>
      <c r="R110" s="129"/>
      <c r="S110" s="130">
        <v>42502</v>
      </c>
      <c r="T110" s="132"/>
      <c r="U110" s="132" t="str">
        <f t="shared" si="4"/>
        <v>0018510100D045143</v>
      </c>
      <c r="W110" s="134" t="str">
        <f>IF((ISERROR(VLOOKUP(E110,'[2]Lead Time(覆蓋貼)'!F:F,1,0)))*(P110="v"),"",IF((ISTEXT(VLOOKUP(E110,'[2]Lead Time(覆蓋貼)'!F:F,1,0)))*(P110=""),"未執行",""))</f>
        <v/>
      </c>
    </row>
    <row r="111" spans="1:23" ht="28.5" hidden="1" customHeight="1" x14ac:dyDescent="0.25">
      <c r="A111" s="117">
        <v>106</v>
      </c>
      <c r="B111" s="118" t="s">
        <v>1947</v>
      </c>
      <c r="C111" s="119">
        <v>42812</v>
      </c>
      <c r="D111" s="117" t="s">
        <v>1948</v>
      </c>
      <c r="E111" s="120" t="s">
        <v>1950</v>
      </c>
      <c r="F111" s="117" t="str">
        <f>IF(ISNA(VLOOKUP(B111,[2]保固召回!$A:$G,7,FALSE)),"",(VLOOKUP(B111,[2]保固召回!$A:$G,7,FALSE)))</f>
        <v/>
      </c>
      <c r="G111" s="121">
        <f t="shared" ca="1" si="5"/>
        <v>1</v>
      </c>
      <c r="H111" s="121" t="str">
        <f t="shared" si="6"/>
        <v>F1xF2xF3xF4xB47更換EGR控制閥</v>
      </c>
      <c r="I111" s="122">
        <f t="shared" ca="1" si="7"/>
        <v>120</v>
      </c>
      <c r="J111" s="119" t="s">
        <v>1951</v>
      </c>
      <c r="K111" s="123">
        <v>10</v>
      </c>
      <c r="L111" s="117" t="s">
        <v>1952</v>
      </c>
      <c r="M111" s="124" t="s">
        <v>1953</v>
      </c>
      <c r="N111" s="125"/>
      <c r="O111" s="135"/>
      <c r="P111" s="127" t="str">
        <f>IF(B111="","",IF(ISNA(VLOOKUP(U111,[2]NEW!H:H,1,FALSE)),"V",""))</f>
        <v>V</v>
      </c>
      <c r="Q111" s="128"/>
      <c r="R111" s="129"/>
      <c r="S111" s="130">
        <v>42578</v>
      </c>
      <c r="T111" s="132"/>
      <c r="U111" s="132" t="str">
        <f t="shared" si="4"/>
        <v>00111504000S32828</v>
      </c>
      <c r="W111" s="134" t="str">
        <f>IF((ISERROR(VLOOKUP(E111,'[2]Lead Time(覆蓋貼)'!F:F,1,0)))*(P111="v"),"",IF((ISTEXT(VLOOKUP(E111,'[2]Lead Time(覆蓋貼)'!F:F,1,0)))*(P111=""),"未執行",""))</f>
        <v/>
      </c>
    </row>
    <row r="112" spans="1:23" ht="28.5" hidden="1" customHeight="1" x14ac:dyDescent="0.25">
      <c r="A112" s="117">
        <v>107</v>
      </c>
      <c r="B112" s="118" t="s">
        <v>1954</v>
      </c>
      <c r="C112" s="119">
        <v>42812</v>
      </c>
      <c r="D112" s="117" t="s">
        <v>1948</v>
      </c>
      <c r="E112" s="120" t="s">
        <v>1955</v>
      </c>
      <c r="F112" s="117" t="str">
        <f>IF(ISNA(VLOOKUP(B112,[2]保固召回!$A:$G,7,FALSE)),"",(VLOOKUP(B112,[2]保固召回!$A:$G,7,FALSE)))</f>
        <v/>
      </c>
      <c r="G112" s="121">
        <f t="shared" ca="1" si="5"/>
        <v>1</v>
      </c>
      <c r="H112" s="121" t="str">
        <f t="shared" si="6"/>
        <v>F1xF2xF3xF4xB47更換EGR控制閥</v>
      </c>
      <c r="I112" s="122">
        <f t="shared" ca="1" si="7"/>
        <v>120</v>
      </c>
      <c r="J112" s="119"/>
      <c r="K112" s="123"/>
      <c r="L112" s="117"/>
      <c r="M112" s="124"/>
      <c r="N112" s="125"/>
      <c r="O112" s="135"/>
      <c r="P112" s="127" t="str">
        <f>IF(B112="","",IF(ISNA(VLOOKUP(U112,[2]NEW!H:H,1,FALSE)),"V",""))</f>
        <v>V</v>
      </c>
      <c r="Q112" s="128"/>
      <c r="R112" s="129"/>
      <c r="S112" s="130">
        <v>42538</v>
      </c>
      <c r="T112" s="132"/>
      <c r="U112" s="132" t="str">
        <f t="shared" si="4"/>
        <v>00111504000S33165</v>
      </c>
      <c r="W112" s="134" t="str">
        <f>IF((ISERROR(VLOOKUP(E112,'[2]Lead Time(覆蓋貼)'!F:F,1,0)))*(P112="v"),"",IF((ISTEXT(VLOOKUP(E112,'[2]Lead Time(覆蓋貼)'!F:F,1,0)))*(P112=""),"未執行",""))</f>
        <v/>
      </c>
    </row>
    <row r="113" spans="1:27" ht="28.5" hidden="1" customHeight="1" x14ac:dyDescent="0.25">
      <c r="A113" s="117">
        <v>108</v>
      </c>
      <c r="B113" s="118" t="s">
        <v>1954</v>
      </c>
      <c r="C113" s="119">
        <v>42812</v>
      </c>
      <c r="D113" s="117" t="s">
        <v>1956</v>
      </c>
      <c r="E113" s="120" t="s">
        <v>1958</v>
      </c>
      <c r="F113" s="117" t="str">
        <f>IF(ISNA(VLOOKUP(B113,[2]保固召回!$A:$G,7,FALSE)),"",(VLOOKUP(B113,[2]保固召回!$A:$G,7,FALSE)))</f>
        <v/>
      </c>
      <c r="G113" s="121">
        <f t="shared" ca="1" si="5"/>
        <v>1</v>
      </c>
      <c r="H113" s="121" t="str">
        <f t="shared" si="6"/>
        <v>F1xF2xF3xF4xB47更換EGR控制閥</v>
      </c>
      <c r="I113" s="122">
        <f t="shared" ca="1" si="7"/>
        <v>120</v>
      </c>
      <c r="J113" s="119"/>
      <c r="K113" s="123"/>
      <c r="L113" s="117"/>
      <c r="M113" s="124"/>
      <c r="N113" s="125"/>
      <c r="O113" s="135"/>
      <c r="P113" s="127" t="str">
        <f>IF(B113="","",IF(ISNA(VLOOKUP(U113,[2]NEW!H:H,1,FALSE)),"V",""))</f>
        <v>V</v>
      </c>
      <c r="Q113" s="128"/>
      <c r="R113" s="129"/>
      <c r="S113" s="130">
        <v>42576</v>
      </c>
      <c r="T113" s="132"/>
      <c r="U113" s="132" t="str">
        <f t="shared" si="4"/>
        <v>00111504000S33145</v>
      </c>
      <c r="W113" s="134" t="str">
        <f>IF((ISERROR(VLOOKUP(E113,'[2]Lead Time(覆蓋貼)'!F:F,1,0)))*(P113="v"),"",IF((ISTEXT(VLOOKUP(E113,'[2]Lead Time(覆蓋貼)'!F:F,1,0)))*(P113=""),"未執行",""))</f>
        <v/>
      </c>
    </row>
    <row r="114" spans="1:27" ht="28.5" hidden="1" customHeight="1" x14ac:dyDescent="0.25">
      <c r="A114" s="117">
        <v>109</v>
      </c>
      <c r="B114" s="118" t="s">
        <v>1954</v>
      </c>
      <c r="C114" s="119">
        <v>42812</v>
      </c>
      <c r="D114" s="117" t="s">
        <v>1948</v>
      </c>
      <c r="E114" s="120" t="s">
        <v>1959</v>
      </c>
      <c r="F114" s="117" t="str">
        <f>IF(ISNA(VLOOKUP(B114,[2]保固召回!$A:$G,7,FALSE)),"",(VLOOKUP(B114,[2]保固召回!$A:$G,7,FALSE)))</f>
        <v/>
      </c>
      <c r="G114" s="121">
        <f t="shared" ca="1" si="5"/>
        <v>1</v>
      </c>
      <c r="H114" s="121" t="str">
        <f t="shared" si="6"/>
        <v>F1xF2xF3xF4xB47更換EGR控制閥</v>
      </c>
      <c r="I114" s="122">
        <f t="shared" ca="1" si="7"/>
        <v>120</v>
      </c>
      <c r="J114" s="119"/>
      <c r="K114" s="123"/>
      <c r="L114" s="117"/>
      <c r="M114" s="124"/>
      <c r="N114" s="125"/>
      <c r="O114" s="135"/>
      <c r="P114" s="127" t="str">
        <f>IF(B114="","",IF(ISNA(VLOOKUP(U114,[2]NEW!H:H,1,FALSE)),"V",""))</f>
        <v>V</v>
      </c>
      <c r="Q114" s="128"/>
      <c r="R114" s="129"/>
      <c r="S114" s="130">
        <v>42580</v>
      </c>
      <c r="T114" s="132"/>
      <c r="U114" s="132" t="str">
        <f t="shared" si="4"/>
        <v>00111504000S32425</v>
      </c>
      <c r="W114" s="134" t="str">
        <f>IF((ISERROR(VLOOKUP(E114,'[2]Lead Time(覆蓋貼)'!F:F,1,0)))*(P114="v"),"",IF((ISTEXT(VLOOKUP(E114,'[2]Lead Time(覆蓋貼)'!F:F,1,0)))*(P114=""),"未執行",""))</f>
        <v/>
      </c>
    </row>
    <row r="115" spans="1:27" ht="28.5" hidden="1" customHeight="1" x14ac:dyDescent="0.25">
      <c r="A115" s="117">
        <v>110</v>
      </c>
      <c r="B115" s="118" t="s">
        <v>1954</v>
      </c>
      <c r="C115" s="119">
        <v>42812</v>
      </c>
      <c r="D115" s="117" t="s">
        <v>1948</v>
      </c>
      <c r="E115" s="120" t="s">
        <v>1960</v>
      </c>
      <c r="F115" s="117" t="str">
        <f>IF(ISNA(VLOOKUP(B115,[2]保固召回!$A:$G,7,FALSE)),"",(VLOOKUP(B115,[2]保固召回!$A:$G,7,FALSE)))</f>
        <v/>
      </c>
      <c r="G115" s="121">
        <f t="shared" ca="1" si="5"/>
        <v>1</v>
      </c>
      <c r="H115" s="121" t="str">
        <f t="shared" si="6"/>
        <v>F1xF2xF3xF4xB47更換EGR控制閥</v>
      </c>
      <c r="I115" s="122">
        <f t="shared" ca="1" si="7"/>
        <v>120</v>
      </c>
      <c r="J115" s="119"/>
      <c r="K115" s="123"/>
      <c r="L115" s="117"/>
      <c r="M115" s="124"/>
      <c r="N115" s="125"/>
      <c r="O115" s="135"/>
      <c r="P115" s="127" t="str">
        <f>IF(B115="","",IF(ISNA(VLOOKUP(U115,[2]NEW!H:H,1,FALSE)),"V",""))</f>
        <v>V</v>
      </c>
      <c r="Q115" s="128"/>
      <c r="R115" s="129"/>
      <c r="S115" s="130">
        <v>42468</v>
      </c>
      <c r="T115" s="132"/>
      <c r="U115" s="132" t="str">
        <f t="shared" si="4"/>
        <v>00111504000S33147</v>
      </c>
      <c r="W115" s="134" t="str">
        <f>IF((ISERROR(VLOOKUP(E115,'[2]Lead Time(覆蓋貼)'!F:F,1,0)))*(P115="v"),"",IF((ISTEXT(VLOOKUP(E115,'[2]Lead Time(覆蓋貼)'!F:F,1,0)))*(P115=""),"未執行",""))</f>
        <v/>
      </c>
    </row>
    <row r="116" spans="1:27" ht="28.5" hidden="1" customHeight="1" x14ac:dyDescent="0.25">
      <c r="A116" s="117">
        <v>111</v>
      </c>
      <c r="B116" s="118" t="s">
        <v>1954</v>
      </c>
      <c r="C116" s="119">
        <v>42812</v>
      </c>
      <c r="D116" s="117" t="s">
        <v>1948</v>
      </c>
      <c r="E116" s="120" t="s">
        <v>1962</v>
      </c>
      <c r="F116" s="117" t="str">
        <f>IF(ISNA(VLOOKUP(B116,[2]保固召回!$A:$G,7,FALSE)),"",(VLOOKUP(B116,[2]保固召回!$A:$G,7,FALSE)))</f>
        <v/>
      </c>
      <c r="G116" s="121">
        <f t="shared" ca="1" si="5"/>
        <v>1</v>
      </c>
      <c r="H116" s="121" t="str">
        <f t="shared" si="6"/>
        <v>F1xF2xF3xF4xB47更換EGR控制閥</v>
      </c>
      <c r="I116" s="122">
        <f t="shared" ca="1" si="7"/>
        <v>120</v>
      </c>
      <c r="J116" s="119"/>
      <c r="K116" s="123"/>
      <c r="L116" s="117"/>
      <c r="M116" s="124"/>
      <c r="N116" s="125"/>
      <c r="O116" s="135"/>
      <c r="P116" s="127" t="str">
        <f>IF(B116="","",IF(ISNA(VLOOKUP(U116,[2]NEW!H:H,1,FALSE)),"V",""))</f>
        <v>V</v>
      </c>
      <c r="Q116" s="128"/>
      <c r="R116" s="129"/>
      <c r="S116" s="130">
        <v>42577</v>
      </c>
      <c r="T116" s="132"/>
      <c r="U116" s="132" t="str">
        <f t="shared" si="4"/>
        <v>00111504000S32258</v>
      </c>
      <c r="W116" s="134" t="str">
        <f>IF((ISERROR(VLOOKUP(E116,'[2]Lead Time(覆蓋貼)'!F:F,1,0)))*(P116="v"),"",IF((ISTEXT(VLOOKUP(E116,'[2]Lead Time(覆蓋貼)'!F:F,1,0)))*(P116=""),"未執行",""))</f>
        <v/>
      </c>
    </row>
    <row r="117" spans="1:27" ht="28.5" hidden="1" customHeight="1" x14ac:dyDescent="0.25">
      <c r="A117" s="117">
        <v>112</v>
      </c>
      <c r="B117" s="118" t="s">
        <v>1954</v>
      </c>
      <c r="C117" s="119">
        <v>42812</v>
      </c>
      <c r="D117" s="117" t="s">
        <v>1948</v>
      </c>
      <c r="E117" s="120" t="s">
        <v>1964</v>
      </c>
      <c r="F117" s="117" t="str">
        <f>IF(ISNA(VLOOKUP(B117,[2]保固召回!$A:$G,7,FALSE)),"",(VLOOKUP(B117,[2]保固召回!$A:$G,7,FALSE)))</f>
        <v/>
      </c>
      <c r="G117" s="121">
        <f t="shared" ca="1" si="5"/>
        <v>1</v>
      </c>
      <c r="H117" s="121" t="str">
        <f t="shared" si="6"/>
        <v>F1xF2xF3xF4xB47更換EGR控制閥</v>
      </c>
      <c r="I117" s="122">
        <f t="shared" ca="1" si="7"/>
        <v>120</v>
      </c>
      <c r="J117" s="119"/>
      <c r="K117" s="123"/>
      <c r="L117" s="117"/>
      <c r="M117" s="124"/>
      <c r="N117" s="125"/>
      <c r="O117" s="135"/>
      <c r="P117" s="127" t="str">
        <f>IF(B117="","",IF(ISNA(VLOOKUP(U117,[2]NEW!H:H,1,FALSE)),"V",""))</f>
        <v>V</v>
      </c>
      <c r="Q117" s="128"/>
      <c r="R117" s="129"/>
      <c r="S117" s="130">
        <v>42506</v>
      </c>
      <c r="T117" s="132"/>
      <c r="U117" s="132" t="str">
        <f t="shared" si="4"/>
        <v>00111504000S32223</v>
      </c>
      <c r="W117" s="134" t="str">
        <f>IF((ISERROR(VLOOKUP(E117,'[2]Lead Time(覆蓋貼)'!F:F,1,0)))*(P117="v"),"",IF((ISTEXT(VLOOKUP(E117,'[2]Lead Time(覆蓋貼)'!F:F,1,0)))*(P117=""),"未執行",""))</f>
        <v/>
      </c>
    </row>
    <row r="118" spans="1:27" ht="28.5" hidden="1" customHeight="1" x14ac:dyDescent="0.25">
      <c r="A118" s="117">
        <v>113</v>
      </c>
      <c r="B118" s="118" t="s">
        <v>1954</v>
      </c>
      <c r="C118" s="119">
        <v>42812</v>
      </c>
      <c r="D118" s="117" t="s">
        <v>1948</v>
      </c>
      <c r="E118" s="120" t="s">
        <v>1965</v>
      </c>
      <c r="F118" s="117" t="str">
        <f>IF(ISNA(VLOOKUP(B118,[2]保固召回!$A:$G,7,FALSE)),"",(VLOOKUP(B118,[2]保固召回!$A:$G,7,FALSE)))</f>
        <v/>
      </c>
      <c r="G118" s="121">
        <f t="shared" ca="1" si="5"/>
        <v>1</v>
      </c>
      <c r="H118" s="121" t="str">
        <f t="shared" si="6"/>
        <v>F1xF2xF3xF4xB47更換EGR控制閥</v>
      </c>
      <c r="I118" s="122">
        <f t="shared" ca="1" si="7"/>
        <v>120</v>
      </c>
      <c r="J118" s="119"/>
      <c r="K118" s="123"/>
      <c r="L118" s="117"/>
      <c r="M118" s="124"/>
      <c r="N118" s="125"/>
      <c r="O118" s="135"/>
      <c r="P118" s="127" t="str">
        <f>IF(B118="","",IF(ISNA(VLOOKUP(U118,[2]NEW!H:H,1,FALSE)),"V",""))</f>
        <v>V</v>
      </c>
      <c r="Q118" s="128"/>
      <c r="R118" s="129"/>
      <c r="S118" s="130">
        <v>42501</v>
      </c>
      <c r="T118" s="132"/>
      <c r="U118" s="132" t="str">
        <f t="shared" si="4"/>
        <v>00111504000S32222</v>
      </c>
      <c r="W118" s="134" t="str">
        <f>IF((ISERROR(VLOOKUP(E118,'[2]Lead Time(覆蓋貼)'!F:F,1,0)))*(P118="v"),"",IF((ISTEXT(VLOOKUP(E118,'[2]Lead Time(覆蓋貼)'!F:F,1,0)))*(P118=""),"未執行",""))</f>
        <v/>
      </c>
    </row>
    <row r="119" spans="1:27" ht="28.5" hidden="1" customHeight="1" x14ac:dyDescent="0.25">
      <c r="A119" s="117">
        <v>114</v>
      </c>
      <c r="B119" s="118" t="s">
        <v>1954</v>
      </c>
      <c r="C119" s="119">
        <v>42812</v>
      </c>
      <c r="D119" s="117" t="s">
        <v>1948</v>
      </c>
      <c r="E119" s="120" t="s">
        <v>548</v>
      </c>
      <c r="F119" s="117" t="str">
        <f>IF(ISNA(VLOOKUP(B119,[2]保固召回!$A:$G,7,FALSE)),"",(VLOOKUP(B119,[2]保固召回!$A:$G,7,FALSE)))</f>
        <v/>
      </c>
      <c r="G119" s="121">
        <f t="shared" ca="1" si="5"/>
        <v>1</v>
      </c>
      <c r="H119" s="121" t="str">
        <f t="shared" si="6"/>
        <v>F1xF2xF3xF4xB47更換EGR控制閥</v>
      </c>
      <c r="I119" s="122">
        <f t="shared" ca="1" si="7"/>
        <v>120</v>
      </c>
      <c r="J119" s="119"/>
      <c r="K119" s="123"/>
      <c r="L119" s="117"/>
      <c r="M119" s="124"/>
      <c r="N119" s="125"/>
      <c r="O119" s="135"/>
      <c r="P119" s="127" t="str">
        <f>IF(B119="","",IF(ISNA(VLOOKUP(U119,[2]NEW!H:H,1,FALSE)),"V",""))</f>
        <v>V</v>
      </c>
      <c r="Q119" s="128"/>
      <c r="R119" s="129"/>
      <c r="S119" s="130">
        <v>42516</v>
      </c>
      <c r="T119" s="132"/>
      <c r="U119" s="132" t="str">
        <f t="shared" si="4"/>
        <v>00111504000K98937</v>
      </c>
      <c r="W119" s="134" t="str">
        <f>IF((ISERROR(VLOOKUP(E119,'[2]Lead Time(覆蓋貼)'!F:F,1,0)))*(P119="v"),"",IF((ISTEXT(VLOOKUP(E119,'[2]Lead Time(覆蓋貼)'!F:F,1,0)))*(P119=""),"未執行",""))</f>
        <v/>
      </c>
    </row>
    <row r="120" spans="1:27" s="143" customFormat="1" ht="28.5" hidden="1" customHeight="1" x14ac:dyDescent="0.25">
      <c r="A120" s="117">
        <v>115</v>
      </c>
      <c r="B120" s="118" t="s">
        <v>1954</v>
      </c>
      <c r="C120" s="119">
        <v>42812</v>
      </c>
      <c r="D120" s="117" t="s">
        <v>1966</v>
      </c>
      <c r="E120" s="120" t="s">
        <v>1967</v>
      </c>
      <c r="F120" s="117" t="str">
        <f>IF(ISNA(VLOOKUP(B120,[2]保固召回!$A:$G,7,FALSE)),"",(VLOOKUP(B120,[2]保固召回!$A:$G,7,FALSE)))</f>
        <v/>
      </c>
      <c r="G120" s="121">
        <f t="shared" ca="1" si="5"/>
        <v>1</v>
      </c>
      <c r="H120" s="121" t="str">
        <f t="shared" si="6"/>
        <v>F1xF2xF3xF4xB47更換EGR控制閥</v>
      </c>
      <c r="I120" s="122">
        <f t="shared" ca="1" si="7"/>
        <v>120</v>
      </c>
      <c r="J120" s="119"/>
      <c r="K120" s="123"/>
      <c r="L120" s="117"/>
      <c r="M120" s="124"/>
      <c r="N120" s="125"/>
      <c r="O120" s="135"/>
      <c r="P120" s="127" t="str">
        <f>IF(B120="","",IF(ISNA(VLOOKUP(U120,[2]NEW!H:H,1,FALSE)),"V",""))</f>
        <v>V</v>
      </c>
      <c r="Q120" s="128"/>
      <c r="R120" s="129"/>
      <c r="S120" s="130" t="s">
        <v>1968</v>
      </c>
      <c r="T120" s="132"/>
      <c r="U120" s="132" t="str">
        <f t="shared" si="4"/>
        <v>00111504000K98934</v>
      </c>
      <c r="V120" s="142"/>
      <c r="W120" s="134" t="str">
        <f>IF((ISERROR(VLOOKUP(E120,'[2]Lead Time(覆蓋貼)'!F:F,1,0)))*(P120="v"),"",IF((ISTEXT(VLOOKUP(E120,'[2]Lead Time(覆蓋貼)'!F:F,1,0)))*(P120=""),"未執行",""))</f>
        <v/>
      </c>
      <c r="AA120" s="134"/>
    </row>
    <row r="121" spans="1:27" ht="28.5" hidden="1" customHeight="1" x14ac:dyDescent="0.25">
      <c r="A121" s="117">
        <v>116</v>
      </c>
      <c r="B121" s="118" t="s">
        <v>1954</v>
      </c>
      <c r="C121" s="119">
        <v>42812</v>
      </c>
      <c r="D121" s="117" t="s">
        <v>1948</v>
      </c>
      <c r="E121" s="120" t="s">
        <v>1969</v>
      </c>
      <c r="F121" s="117" t="str">
        <f>IF(ISNA(VLOOKUP(B121,[2]保固召回!$A:$G,7,FALSE)),"",(VLOOKUP(B121,[2]保固召回!$A:$G,7,FALSE)))</f>
        <v/>
      </c>
      <c r="G121" s="121">
        <f t="shared" ca="1" si="5"/>
        <v>1</v>
      </c>
      <c r="H121" s="121" t="str">
        <f t="shared" si="6"/>
        <v>F1xF2xF3xF4xB47更換EGR控制閥</v>
      </c>
      <c r="I121" s="122">
        <f t="shared" ca="1" si="7"/>
        <v>120</v>
      </c>
      <c r="J121" s="119"/>
      <c r="K121" s="123"/>
      <c r="L121" s="117"/>
      <c r="M121" s="124"/>
      <c r="N121" s="125"/>
      <c r="O121" s="135"/>
      <c r="P121" s="127" t="str">
        <f>IF(B121="","",IF(ISNA(VLOOKUP(U121,[2]NEW!H:H,1,FALSE)),"V",""))</f>
        <v>V</v>
      </c>
      <c r="Q121" s="128"/>
      <c r="R121" s="129"/>
      <c r="S121" s="130">
        <v>42542</v>
      </c>
      <c r="T121" s="132"/>
      <c r="U121" s="132" t="str">
        <f t="shared" si="4"/>
        <v>00111504000K98602</v>
      </c>
      <c r="W121" s="134" t="str">
        <f>IF((ISERROR(VLOOKUP(E121,'[2]Lead Time(覆蓋貼)'!F:F,1,0)))*(P121="v"),"",IF((ISTEXT(VLOOKUP(E121,'[2]Lead Time(覆蓋貼)'!F:F,1,0)))*(P121=""),"未執行",""))</f>
        <v/>
      </c>
    </row>
    <row r="122" spans="1:27" ht="28.5" hidden="1" customHeight="1" x14ac:dyDescent="0.25">
      <c r="A122" s="117">
        <v>117</v>
      </c>
      <c r="B122" s="118" t="s">
        <v>1954</v>
      </c>
      <c r="C122" s="119">
        <v>42812</v>
      </c>
      <c r="D122" s="117" t="s">
        <v>1948</v>
      </c>
      <c r="E122" s="120" t="s">
        <v>1970</v>
      </c>
      <c r="F122" s="117" t="str">
        <f>IF(ISNA(VLOOKUP(B122,[2]保固召回!$A:$G,7,FALSE)),"",(VLOOKUP(B122,[2]保固召回!$A:$G,7,FALSE)))</f>
        <v/>
      </c>
      <c r="G122" s="121">
        <f t="shared" ca="1" si="5"/>
        <v>1</v>
      </c>
      <c r="H122" s="121" t="str">
        <f t="shared" si="6"/>
        <v>F1xF2xF3xF4xB47更換EGR控制閥</v>
      </c>
      <c r="I122" s="122">
        <f t="shared" ca="1" si="7"/>
        <v>120</v>
      </c>
      <c r="J122" s="119"/>
      <c r="K122" s="123"/>
      <c r="L122" s="117"/>
      <c r="M122" s="124"/>
      <c r="N122" s="125"/>
      <c r="O122" s="135"/>
      <c r="P122" s="127" t="str">
        <f>IF(B122="","",IF(ISNA(VLOOKUP(U122,[2]NEW!H:H,1,FALSE)),"V",""))</f>
        <v>V</v>
      </c>
      <c r="Q122" s="128"/>
      <c r="R122" s="129"/>
      <c r="S122" s="130">
        <v>42597</v>
      </c>
      <c r="T122" s="132"/>
      <c r="U122" s="132" t="str">
        <f t="shared" si="4"/>
        <v>00111504000K98478</v>
      </c>
      <c r="W122" s="134" t="str">
        <f>IF((ISERROR(VLOOKUP(E122,'[2]Lead Time(覆蓋貼)'!F:F,1,0)))*(P122="v"),"",IF((ISTEXT(VLOOKUP(E122,'[2]Lead Time(覆蓋貼)'!F:F,1,0)))*(P122=""),"未執行",""))</f>
        <v/>
      </c>
    </row>
    <row r="123" spans="1:27" ht="28.5" hidden="1" customHeight="1" x14ac:dyDescent="0.25">
      <c r="A123" s="117">
        <v>118</v>
      </c>
      <c r="B123" s="118" t="s">
        <v>1954</v>
      </c>
      <c r="C123" s="119">
        <v>42812</v>
      </c>
      <c r="D123" s="117" t="s">
        <v>1948</v>
      </c>
      <c r="E123" s="120" t="s">
        <v>1971</v>
      </c>
      <c r="F123" s="117" t="str">
        <f>IF(ISNA(VLOOKUP(B123,[2]保固召回!$A:$G,7,FALSE)),"",(VLOOKUP(B123,[2]保固召回!$A:$G,7,FALSE)))</f>
        <v/>
      </c>
      <c r="G123" s="121">
        <f t="shared" ca="1" si="5"/>
        <v>1</v>
      </c>
      <c r="H123" s="121" t="str">
        <f t="shared" si="6"/>
        <v>F1xF2xF3xF4xB47更換EGR控制閥</v>
      </c>
      <c r="I123" s="122">
        <f t="shared" ca="1" si="7"/>
        <v>120</v>
      </c>
      <c r="J123" s="119"/>
      <c r="K123" s="123"/>
      <c r="L123" s="117"/>
      <c r="M123" s="124"/>
      <c r="N123" s="125"/>
      <c r="O123" s="135"/>
      <c r="P123" s="127" t="str">
        <f>IF(B123="","",IF(ISNA(VLOOKUP(U123,[2]NEW!H:H,1,FALSE)),"V",""))</f>
        <v>V</v>
      </c>
      <c r="Q123" s="128"/>
      <c r="R123" s="129"/>
      <c r="S123" s="130">
        <v>42563</v>
      </c>
      <c r="T123" s="132"/>
      <c r="U123" s="132" t="str">
        <f t="shared" si="4"/>
        <v>00111504000K98788</v>
      </c>
      <c r="W123" s="134" t="str">
        <f>IF((ISERROR(VLOOKUP(E123,'[2]Lead Time(覆蓋貼)'!F:F,1,0)))*(P123="v"),"",IF((ISTEXT(VLOOKUP(E123,'[2]Lead Time(覆蓋貼)'!F:F,1,0)))*(P123=""),"未執行",""))</f>
        <v/>
      </c>
    </row>
    <row r="124" spans="1:27" ht="28.5" hidden="1" customHeight="1" x14ac:dyDescent="0.25">
      <c r="A124" s="117">
        <v>119</v>
      </c>
      <c r="B124" s="118" t="s">
        <v>1954</v>
      </c>
      <c r="C124" s="119">
        <v>42812</v>
      </c>
      <c r="D124" s="117" t="s">
        <v>1948</v>
      </c>
      <c r="E124" s="120" t="s">
        <v>1972</v>
      </c>
      <c r="F124" s="117" t="str">
        <f>IF(ISNA(VLOOKUP(B124,[2]保固召回!$A:$G,7,FALSE)),"",(VLOOKUP(B124,[2]保固召回!$A:$G,7,FALSE)))</f>
        <v/>
      </c>
      <c r="G124" s="121">
        <f t="shared" ca="1" si="5"/>
        <v>1</v>
      </c>
      <c r="H124" s="121" t="str">
        <f t="shared" si="6"/>
        <v>F1xF2xF3xF4xB47更換EGR控制閥</v>
      </c>
      <c r="I124" s="122">
        <f t="shared" ca="1" si="7"/>
        <v>120</v>
      </c>
      <c r="J124" s="119"/>
      <c r="K124" s="123"/>
      <c r="L124" s="117"/>
      <c r="M124" s="124"/>
      <c r="N124" s="125"/>
      <c r="O124" s="135"/>
      <c r="P124" s="127" t="str">
        <f>IF(B124="","",IF(ISNA(VLOOKUP(U124,[2]NEW!H:H,1,FALSE)),"V",""))</f>
        <v>V</v>
      </c>
      <c r="Q124" s="128"/>
      <c r="R124" s="129"/>
      <c r="S124" s="130">
        <v>42545</v>
      </c>
      <c r="T124" s="132"/>
      <c r="U124" s="132" t="str">
        <f t="shared" si="4"/>
        <v>00111504000K98751</v>
      </c>
      <c r="W124" s="134" t="str">
        <f>IF((ISERROR(VLOOKUP(E124,'[2]Lead Time(覆蓋貼)'!F:F,1,0)))*(P124="v"),"",IF((ISTEXT(VLOOKUP(E124,'[2]Lead Time(覆蓋貼)'!F:F,1,0)))*(P124=""),"未執行",""))</f>
        <v/>
      </c>
    </row>
    <row r="125" spans="1:27" ht="28.5" hidden="1" customHeight="1" x14ac:dyDescent="0.25">
      <c r="A125" s="117">
        <v>120</v>
      </c>
      <c r="B125" s="118" t="s">
        <v>1954</v>
      </c>
      <c r="C125" s="119">
        <v>42812</v>
      </c>
      <c r="D125" s="117" t="s">
        <v>1948</v>
      </c>
      <c r="E125" s="120" t="s">
        <v>1973</v>
      </c>
      <c r="F125" s="117" t="str">
        <f>IF(ISNA(VLOOKUP(B125,[2]保固召回!$A:$G,7,FALSE)),"",(VLOOKUP(B125,[2]保固召回!$A:$G,7,FALSE)))</f>
        <v/>
      </c>
      <c r="G125" s="121">
        <f t="shared" ca="1" si="5"/>
        <v>1</v>
      </c>
      <c r="H125" s="121" t="str">
        <f t="shared" si="6"/>
        <v>F1xF2xF3xF4xB47更換EGR控制閥</v>
      </c>
      <c r="I125" s="122">
        <f t="shared" ca="1" si="7"/>
        <v>120</v>
      </c>
      <c r="J125" s="119"/>
      <c r="K125" s="123"/>
      <c r="L125" s="117"/>
      <c r="M125" s="124"/>
      <c r="N125" s="125"/>
      <c r="O125" s="135"/>
      <c r="P125" s="127" t="str">
        <f>IF(B125="","",IF(ISNA(VLOOKUP(U125,[2]NEW!H:H,1,FALSE)),"V",""))</f>
        <v>V</v>
      </c>
      <c r="Q125" s="128"/>
      <c r="R125" s="129"/>
      <c r="S125" s="130">
        <v>42515</v>
      </c>
      <c r="T125" s="132"/>
      <c r="U125" s="132" t="str">
        <f t="shared" si="4"/>
        <v>0011150400NT15093</v>
      </c>
      <c r="W125" s="134" t="str">
        <f>IF((ISERROR(VLOOKUP(E125,'[2]Lead Time(覆蓋貼)'!F:F,1,0)))*(P125="v"),"",IF((ISTEXT(VLOOKUP(E125,'[2]Lead Time(覆蓋貼)'!F:F,1,0)))*(P125=""),"未執行",""))</f>
        <v/>
      </c>
    </row>
    <row r="126" spans="1:27" ht="28.5" hidden="1" customHeight="1" x14ac:dyDescent="0.25">
      <c r="A126" s="117">
        <v>121</v>
      </c>
      <c r="B126" s="118" t="s">
        <v>1954</v>
      </c>
      <c r="C126" s="119">
        <v>42812</v>
      </c>
      <c r="D126" s="117" t="s">
        <v>1948</v>
      </c>
      <c r="E126" s="120" t="s">
        <v>1974</v>
      </c>
      <c r="F126" s="117" t="str">
        <f>IF(ISNA(VLOOKUP(B126,[2]保固召回!$A:$G,7,FALSE)),"",(VLOOKUP(B126,[2]保固召回!$A:$G,7,FALSE)))</f>
        <v/>
      </c>
      <c r="G126" s="121">
        <f t="shared" ca="1" si="5"/>
        <v>1</v>
      </c>
      <c r="H126" s="121" t="str">
        <f t="shared" si="6"/>
        <v>F1xF2xF3xF4xB47更換EGR控制閥</v>
      </c>
      <c r="I126" s="122">
        <f t="shared" ca="1" si="7"/>
        <v>120</v>
      </c>
      <c r="J126" s="119"/>
      <c r="K126" s="123"/>
      <c r="L126" s="117"/>
      <c r="M126" s="124"/>
      <c r="N126" s="125"/>
      <c r="O126" s="135"/>
      <c r="P126" s="127" t="str">
        <f>IF(B126="","",IF(ISNA(VLOOKUP(U126,[2]NEW!H:H,1,FALSE)),"V",""))</f>
        <v>V</v>
      </c>
      <c r="Q126" s="128"/>
      <c r="R126" s="129"/>
      <c r="S126" s="130">
        <v>42516</v>
      </c>
      <c r="T126" s="132"/>
      <c r="U126" s="132" t="str">
        <f t="shared" si="4"/>
        <v>0011150400NT15102</v>
      </c>
      <c r="W126" s="134" t="str">
        <f>IF((ISERROR(VLOOKUP(E126,'[2]Lead Time(覆蓋貼)'!F:F,1,0)))*(P126="v"),"",IF((ISTEXT(VLOOKUP(E126,'[2]Lead Time(覆蓋貼)'!F:F,1,0)))*(P126=""),"未執行",""))</f>
        <v/>
      </c>
    </row>
    <row r="127" spans="1:27" ht="28.5" hidden="1" customHeight="1" x14ac:dyDescent="0.25">
      <c r="A127" s="117">
        <v>122</v>
      </c>
      <c r="B127" s="118" t="s">
        <v>1954</v>
      </c>
      <c r="C127" s="119">
        <v>42812</v>
      </c>
      <c r="D127" s="117" t="s">
        <v>1948</v>
      </c>
      <c r="E127" s="120" t="s">
        <v>1975</v>
      </c>
      <c r="F127" s="117" t="str">
        <f>IF(ISNA(VLOOKUP(B127,[2]保固召回!$A:$G,7,FALSE)),"",(VLOOKUP(B127,[2]保固召回!$A:$G,7,FALSE)))</f>
        <v/>
      </c>
      <c r="G127" s="121">
        <f t="shared" ca="1" si="5"/>
        <v>1</v>
      </c>
      <c r="H127" s="121" t="str">
        <f t="shared" si="6"/>
        <v>F1xF2xF3xF4xB47更換EGR控制閥</v>
      </c>
      <c r="I127" s="122">
        <f t="shared" ca="1" si="7"/>
        <v>120</v>
      </c>
      <c r="J127" s="119"/>
      <c r="K127" s="123"/>
      <c r="L127" s="117"/>
      <c r="M127" s="124"/>
      <c r="N127" s="125"/>
      <c r="O127" s="135"/>
      <c r="P127" s="127" t="str">
        <f>IF(B127="","",IF(ISNA(VLOOKUP(U127,[2]NEW!H:H,1,FALSE)),"V",""))</f>
        <v>V</v>
      </c>
      <c r="Q127" s="128"/>
      <c r="R127" s="129"/>
      <c r="S127" s="130">
        <v>42517</v>
      </c>
      <c r="T127" s="132"/>
      <c r="U127" s="132" t="str">
        <f t="shared" si="4"/>
        <v>0011150400NT15083</v>
      </c>
      <c r="W127" s="134" t="str">
        <f>IF((ISERROR(VLOOKUP(E127,'[2]Lead Time(覆蓋貼)'!F:F,1,0)))*(P127="v"),"",IF((ISTEXT(VLOOKUP(E127,'[2]Lead Time(覆蓋貼)'!F:F,1,0)))*(P127=""),"未執行",""))</f>
        <v/>
      </c>
    </row>
    <row r="128" spans="1:27" ht="28.5" hidden="1" customHeight="1" x14ac:dyDescent="0.25">
      <c r="A128" s="117">
        <v>123</v>
      </c>
      <c r="B128" s="118" t="s">
        <v>1954</v>
      </c>
      <c r="C128" s="119">
        <v>42812</v>
      </c>
      <c r="D128" s="117" t="s">
        <v>1948</v>
      </c>
      <c r="E128" s="120" t="s">
        <v>1976</v>
      </c>
      <c r="F128" s="117" t="str">
        <f>IF(ISNA(VLOOKUP(B128,[2]保固召回!$A:$G,7,FALSE)),"",(VLOOKUP(B128,[2]保固召回!$A:$G,7,FALSE)))</f>
        <v/>
      </c>
      <c r="G128" s="121">
        <f t="shared" ca="1" si="5"/>
        <v>1</v>
      </c>
      <c r="H128" s="121" t="str">
        <f t="shared" si="6"/>
        <v>F1xF2xF3xF4xB47更換EGR控制閥</v>
      </c>
      <c r="I128" s="122">
        <f t="shared" ca="1" si="7"/>
        <v>120</v>
      </c>
      <c r="J128" s="119"/>
      <c r="K128" s="123"/>
      <c r="L128" s="117"/>
      <c r="M128" s="124"/>
      <c r="N128" s="125"/>
      <c r="O128" s="135"/>
      <c r="P128" s="127" t="str">
        <f>IF(B128="","",IF(ISNA(VLOOKUP(U128,[2]NEW!H:H,1,FALSE)),"V",""))</f>
        <v>V</v>
      </c>
      <c r="Q128" s="128"/>
      <c r="R128" s="129"/>
      <c r="S128" s="130">
        <v>42499</v>
      </c>
      <c r="T128" s="132"/>
      <c r="U128" s="132" t="str">
        <f t="shared" si="4"/>
        <v>0011150400NT15015</v>
      </c>
      <c r="W128" s="134" t="str">
        <f>IF((ISERROR(VLOOKUP(E128,'[2]Lead Time(覆蓋貼)'!F:F,1,0)))*(P128="v"),"",IF((ISTEXT(VLOOKUP(E128,'[2]Lead Time(覆蓋貼)'!F:F,1,0)))*(P128=""),"未執行",""))</f>
        <v/>
      </c>
    </row>
    <row r="129" spans="1:27" ht="28.5" hidden="1" customHeight="1" x14ac:dyDescent="0.25">
      <c r="A129" s="117">
        <v>124</v>
      </c>
      <c r="B129" s="118" t="s">
        <v>1946</v>
      </c>
      <c r="C129" s="119">
        <v>42812</v>
      </c>
      <c r="D129" s="117" t="s">
        <v>1948</v>
      </c>
      <c r="E129" s="120" t="s">
        <v>1977</v>
      </c>
      <c r="F129" s="117" t="str">
        <f>IF(ISNA(VLOOKUP(B129,[2]保固召回!$A:$G,7,FALSE)),"",(VLOOKUP(B129,[2]保固召回!$A:$G,7,FALSE)))</f>
        <v/>
      </c>
      <c r="G129" s="121">
        <f t="shared" ca="1" si="5"/>
        <v>1</v>
      </c>
      <c r="H129" s="121" t="str">
        <f t="shared" si="6"/>
        <v>F1xF2xF3xF4xB47更換EGR控制閥</v>
      </c>
      <c r="I129" s="122">
        <f t="shared" ca="1" si="7"/>
        <v>120</v>
      </c>
      <c r="J129" s="119"/>
      <c r="K129" s="123"/>
      <c r="L129" s="117"/>
      <c r="M129" s="124"/>
      <c r="N129" s="125"/>
      <c r="O129" s="135"/>
      <c r="P129" s="127" t="str">
        <f>IF(B129="","",IF(ISNA(VLOOKUP(U129,[2]NEW!H:H,1,FALSE)),"V",""))</f>
        <v>V</v>
      </c>
      <c r="Q129" s="128"/>
      <c r="R129" s="129"/>
      <c r="S129" s="130">
        <v>42564</v>
      </c>
      <c r="T129" s="132"/>
      <c r="U129" s="132" t="str">
        <f t="shared" si="4"/>
        <v>0011150400NT15021</v>
      </c>
      <c r="W129" s="134" t="str">
        <f>IF((ISERROR(VLOOKUP(E129,'[2]Lead Time(覆蓋貼)'!F:F,1,0)))*(P129="v"),"",IF((ISTEXT(VLOOKUP(E129,'[2]Lead Time(覆蓋貼)'!F:F,1,0)))*(P129=""),"未執行",""))</f>
        <v/>
      </c>
    </row>
    <row r="130" spans="1:27" ht="28.5" hidden="1" customHeight="1" x14ac:dyDescent="0.25">
      <c r="A130" s="117">
        <v>125</v>
      </c>
      <c r="B130" s="118" t="s">
        <v>1954</v>
      </c>
      <c r="C130" s="119">
        <v>42812</v>
      </c>
      <c r="D130" s="117" t="s">
        <v>1948</v>
      </c>
      <c r="E130" s="120" t="s">
        <v>1978</v>
      </c>
      <c r="F130" s="117" t="str">
        <f>IF(ISNA(VLOOKUP(B130,[2]保固召回!$A:$G,7,FALSE)),"",(VLOOKUP(B130,[2]保固召回!$A:$G,7,FALSE)))</f>
        <v/>
      </c>
      <c r="G130" s="121">
        <f t="shared" ca="1" si="5"/>
        <v>1</v>
      </c>
      <c r="H130" s="121" t="str">
        <f t="shared" si="6"/>
        <v>F1xF2xF3xF4xB47更換EGR控制閥</v>
      </c>
      <c r="I130" s="122">
        <f t="shared" ca="1" si="7"/>
        <v>120</v>
      </c>
      <c r="J130" s="119"/>
      <c r="K130" s="123"/>
      <c r="L130" s="117"/>
      <c r="M130" s="124"/>
      <c r="N130" s="125"/>
      <c r="O130" s="135"/>
      <c r="P130" s="127" t="str">
        <f>IF(B130="","",IF(ISNA(VLOOKUP(U130,[2]NEW!H:H,1,FALSE)),"V",""))</f>
        <v>V</v>
      </c>
      <c r="Q130" s="128"/>
      <c r="R130" s="129"/>
      <c r="S130" s="130">
        <v>42520</v>
      </c>
      <c r="T130" s="132"/>
      <c r="U130" s="132" t="str">
        <f t="shared" si="4"/>
        <v>0011150400NT15039</v>
      </c>
      <c r="W130" s="134" t="str">
        <f>IF((ISERROR(VLOOKUP(E130,'[2]Lead Time(覆蓋貼)'!F:F,1,0)))*(P130="v"),"",IF((ISTEXT(VLOOKUP(E130,'[2]Lead Time(覆蓋貼)'!F:F,1,0)))*(P130=""),"未執行",""))</f>
        <v/>
      </c>
    </row>
    <row r="131" spans="1:27" ht="28.5" hidden="1" customHeight="1" x14ac:dyDescent="0.25">
      <c r="A131" s="117">
        <v>126</v>
      </c>
      <c r="B131" s="118" t="s">
        <v>1954</v>
      </c>
      <c r="C131" s="119">
        <v>42812</v>
      </c>
      <c r="D131" s="117" t="s">
        <v>1948</v>
      </c>
      <c r="E131" s="120" t="s">
        <v>1979</v>
      </c>
      <c r="F131" s="117" t="str">
        <f>IF(ISNA(VLOOKUP(B131,[2]保固召回!$A:$G,7,FALSE)),"",(VLOOKUP(B131,[2]保固召回!$A:$G,7,FALSE)))</f>
        <v/>
      </c>
      <c r="G131" s="121">
        <f t="shared" ca="1" si="5"/>
        <v>1</v>
      </c>
      <c r="H131" s="121" t="str">
        <f t="shared" si="6"/>
        <v>F1xF2xF3xF4xB47更換EGR控制閥</v>
      </c>
      <c r="I131" s="122">
        <f t="shared" ca="1" si="7"/>
        <v>120</v>
      </c>
      <c r="J131" s="119"/>
      <c r="K131" s="123"/>
      <c r="L131" s="117"/>
      <c r="M131" s="124"/>
      <c r="N131" s="125"/>
      <c r="O131" s="135"/>
      <c r="P131" s="127" t="str">
        <f>IF(B131="","",IF(ISNA(VLOOKUP(U131,[2]NEW!H:H,1,FALSE)),"V",""))</f>
        <v>V</v>
      </c>
      <c r="Q131" s="128"/>
      <c r="R131" s="129"/>
      <c r="S131" s="130">
        <v>42475</v>
      </c>
      <c r="T131" s="132"/>
      <c r="U131" s="132" t="str">
        <f t="shared" si="4"/>
        <v>0011150400G120277</v>
      </c>
      <c r="W131" s="134" t="str">
        <f>IF((ISERROR(VLOOKUP(E131,'[2]Lead Time(覆蓋貼)'!F:F,1,0)))*(P131="v"),"",IF((ISTEXT(VLOOKUP(E131,'[2]Lead Time(覆蓋貼)'!F:F,1,0)))*(P131=""),"未執行",""))</f>
        <v/>
      </c>
    </row>
    <row r="132" spans="1:27" ht="28.5" hidden="1" customHeight="1" x14ac:dyDescent="0.25">
      <c r="A132" s="117">
        <v>127</v>
      </c>
      <c r="B132" s="118" t="s">
        <v>1954</v>
      </c>
      <c r="C132" s="119">
        <v>42812</v>
      </c>
      <c r="D132" s="117" t="s">
        <v>1948</v>
      </c>
      <c r="E132" s="120" t="s">
        <v>1980</v>
      </c>
      <c r="F132" s="117" t="str">
        <f>IF(ISNA(VLOOKUP(B132,[2]保固召回!$A:$G,7,FALSE)),"",(VLOOKUP(B132,[2]保固召回!$A:$G,7,FALSE)))</f>
        <v/>
      </c>
      <c r="G132" s="121">
        <f t="shared" ca="1" si="5"/>
        <v>1</v>
      </c>
      <c r="H132" s="121" t="str">
        <f t="shared" si="6"/>
        <v>F1xF2xF3xF4xB47更換EGR控制閥</v>
      </c>
      <c r="I132" s="122">
        <f t="shared" ca="1" si="7"/>
        <v>120</v>
      </c>
      <c r="J132" s="119"/>
      <c r="K132" s="123"/>
      <c r="L132" s="117"/>
      <c r="M132" s="124"/>
      <c r="N132" s="125"/>
      <c r="O132" s="135"/>
      <c r="P132" s="127" t="str">
        <f>IF(B132="","",IF(ISNA(VLOOKUP(U132,[2]NEW!H:H,1,FALSE)),"V",""))</f>
        <v>V</v>
      </c>
      <c r="Q132" s="128"/>
      <c r="R132" s="129"/>
      <c r="S132" s="130">
        <v>42521</v>
      </c>
      <c r="T132" s="132"/>
      <c r="U132" s="132" t="str">
        <f t="shared" si="4"/>
        <v>0011150400G103540</v>
      </c>
      <c r="W132" s="134" t="str">
        <f>IF((ISERROR(VLOOKUP(E132,'[2]Lead Time(覆蓋貼)'!F:F,1,0)))*(P132="v"),"",IF((ISTEXT(VLOOKUP(E132,'[2]Lead Time(覆蓋貼)'!F:F,1,0)))*(P132=""),"未執行",""))</f>
        <v/>
      </c>
    </row>
    <row r="133" spans="1:27" ht="28.5" hidden="1" customHeight="1" x14ac:dyDescent="0.25">
      <c r="A133" s="117">
        <v>128</v>
      </c>
      <c r="B133" s="118" t="s">
        <v>1954</v>
      </c>
      <c r="C133" s="119">
        <v>42812</v>
      </c>
      <c r="D133" s="117" t="s">
        <v>1948</v>
      </c>
      <c r="E133" s="120" t="s">
        <v>1981</v>
      </c>
      <c r="F133" s="117" t="str">
        <f>IF(ISNA(VLOOKUP(B133,[2]保固召回!$A:$G,7,FALSE)),"",(VLOOKUP(B133,[2]保固召回!$A:$G,7,FALSE)))</f>
        <v/>
      </c>
      <c r="G133" s="121">
        <f t="shared" ca="1" si="5"/>
        <v>1</v>
      </c>
      <c r="H133" s="121" t="str">
        <f t="shared" si="6"/>
        <v>F1xF2xF3xF4xB47更換EGR控制閥</v>
      </c>
      <c r="I133" s="122">
        <f t="shared" ca="1" si="7"/>
        <v>120</v>
      </c>
      <c r="J133" s="119"/>
      <c r="K133" s="123"/>
      <c r="L133" s="117"/>
      <c r="M133" s="124"/>
      <c r="N133" s="125"/>
      <c r="O133" s="135"/>
      <c r="P133" s="127" t="str">
        <f>IF(B133="","",IF(ISNA(VLOOKUP(U133,[2]NEW!H:H,1,FALSE)),"V",""))</f>
        <v>V</v>
      </c>
      <c r="Q133" s="128"/>
      <c r="R133" s="129"/>
      <c r="S133" s="130">
        <v>42558</v>
      </c>
      <c r="T133" s="132"/>
      <c r="U133" s="132" t="str">
        <f t="shared" ref="U133:U196" si="8">B133&amp;E133</f>
        <v>0011150400G103541</v>
      </c>
      <c r="W133" s="134" t="str">
        <f>IF((ISERROR(VLOOKUP(E133,'[2]Lead Time(覆蓋貼)'!F:F,1,0)))*(P133="v"),"",IF((ISTEXT(VLOOKUP(E133,'[2]Lead Time(覆蓋貼)'!F:F,1,0)))*(P133=""),"未執行",""))</f>
        <v/>
      </c>
    </row>
    <row r="134" spans="1:27" ht="28.5" hidden="1" customHeight="1" x14ac:dyDescent="0.25">
      <c r="A134" s="117">
        <v>129</v>
      </c>
      <c r="B134" s="118" t="s">
        <v>1954</v>
      </c>
      <c r="C134" s="119">
        <v>42812</v>
      </c>
      <c r="D134" s="117" t="s">
        <v>1948</v>
      </c>
      <c r="E134" s="120" t="s">
        <v>1982</v>
      </c>
      <c r="F134" s="117" t="str">
        <f>IF(ISNA(VLOOKUP(B134,[2]保固召回!$A:$G,7,FALSE)),"",(VLOOKUP(B134,[2]保固召回!$A:$G,7,FALSE)))</f>
        <v/>
      </c>
      <c r="G134" s="121">
        <f t="shared" ref="G134:G197" ca="1" si="9">COUNTIF(H:H,D134)/COUNTIF(D:D,D134)</f>
        <v>1</v>
      </c>
      <c r="H134" s="121" t="str">
        <f t="shared" ref="H134:H197" si="10">IF(P134="V",D134,"")</f>
        <v>F1xF2xF3xF4xB47更換EGR控制閥</v>
      </c>
      <c r="I134" s="122">
        <f t="shared" ref="I134:I197" ca="1" si="11">COUNTIF(H:H,D134)</f>
        <v>120</v>
      </c>
      <c r="J134" s="119"/>
      <c r="K134" s="123"/>
      <c r="L134" s="117"/>
      <c r="M134" s="124"/>
      <c r="N134" s="125"/>
      <c r="O134" s="135"/>
      <c r="P134" s="127" t="str">
        <f>IF(B134="","",IF(ISNA(VLOOKUP(U134,[2]NEW!H:H,1,FALSE)),"V",""))</f>
        <v>V</v>
      </c>
      <c r="Q134" s="128"/>
      <c r="R134" s="129"/>
      <c r="S134" s="130">
        <v>42602</v>
      </c>
      <c r="T134" s="132"/>
      <c r="U134" s="132" t="str">
        <f t="shared" si="8"/>
        <v>0011150400G103295</v>
      </c>
      <c r="W134" s="134" t="str">
        <f>IF((ISERROR(VLOOKUP(E134,'[2]Lead Time(覆蓋貼)'!F:F,1,0)))*(P134="v"),"",IF((ISTEXT(VLOOKUP(E134,'[2]Lead Time(覆蓋貼)'!F:F,1,0)))*(P134=""),"未執行",""))</f>
        <v/>
      </c>
    </row>
    <row r="135" spans="1:27" ht="28.5" hidden="1" customHeight="1" x14ac:dyDescent="0.25">
      <c r="A135" s="117">
        <v>130</v>
      </c>
      <c r="B135" s="118" t="s">
        <v>1954</v>
      </c>
      <c r="C135" s="119">
        <v>42812</v>
      </c>
      <c r="D135" s="117" t="s">
        <v>1948</v>
      </c>
      <c r="E135" s="120" t="s">
        <v>1983</v>
      </c>
      <c r="F135" s="117" t="str">
        <f>IF(ISNA(VLOOKUP(B135,[2]保固召回!$A:$G,7,FALSE)),"",(VLOOKUP(B135,[2]保固召回!$A:$G,7,FALSE)))</f>
        <v/>
      </c>
      <c r="G135" s="121">
        <f t="shared" ca="1" si="9"/>
        <v>1</v>
      </c>
      <c r="H135" s="121" t="str">
        <f t="shared" si="10"/>
        <v>F1xF2xF3xF4xB47更換EGR控制閥</v>
      </c>
      <c r="I135" s="122">
        <f t="shared" ca="1" si="11"/>
        <v>120</v>
      </c>
      <c r="J135" s="119"/>
      <c r="K135" s="123"/>
      <c r="L135" s="117"/>
      <c r="M135" s="124"/>
      <c r="N135" s="125"/>
      <c r="O135" s="135"/>
      <c r="P135" s="127" t="str">
        <f>IF(B135="","",IF(ISNA(VLOOKUP(U135,[2]NEW!H:H,1,FALSE)),"V",""))</f>
        <v>V</v>
      </c>
      <c r="Q135" s="128"/>
      <c r="R135" s="129"/>
      <c r="S135" s="130" t="s">
        <v>1984</v>
      </c>
      <c r="T135" s="132"/>
      <c r="U135" s="132" t="str">
        <f t="shared" si="8"/>
        <v>0011150400G103305</v>
      </c>
      <c r="W135" s="134" t="str">
        <f>IF((ISERROR(VLOOKUP(E135,'[2]Lead Time(覆蓋貼)'!F:F,1,0)))*(P135="v"),"",IF((ISTEXT(VLOOKUP(E135,'[2]Lead Time(覆蓋貼)'!F:F,1,0)))*(P135=""),"未執行",""))</f>
        <v/>
      </c>
    </row>
    <row r="136" spans="1:27" s="143" customFormat="1" ht="28.5" hidden="1" customHeight="1" x14ac:dyDescent="0.25">
      <c r="A136" s="117">
        <v>131</v>
      </c>
      <c r="B136" s="118" t="s">
        <v>1985</v>
      </c>
      <c r="C136" s="119">
        <v>42812</v>
      </c>
      <c r="D136" s="117" t="s">
        <v>1986</v>
      </c>
      <c r="E136" s="120" t="s">
        <v>1987</v>
      </c>
      <c r="F136" s="117" t="str">
        <f>IF(ISNA(VLOOKUP(B136,[2]保固召回!$A:$G,7,FALSE)),"",(VLOOKUP(B136,[2]保固召回!$A:$G,7,FALSE)))</f>
        <v/>
      </c>
      <c r="G136" s="121">
        <f t="shared" ca="1" si="9"/>
        <v>1</v>
      </c>
      <c r="H136" s="121" t="str">
        <f t="shared" si="10"/>
        <v>F1xF2xF3xF4xB47更換EGR控制閥</v>
      </c>
      <c r="I136" s="122">
        <f t="shared" ca="1" si="11"/>
        <v>120</v>
      </c>
      <c r="J136" s="119"/>
      <c r="K136" s="123"/>
      <c r="L136" s="117"/>
      <c r="M136" s="124"/>
      <c r="N136" s="125"/>
      <c r="O136" s="135"/>
      <c r="P136" s="127" t="str">
        <f>IF(B136="","",IF(ISNA(VLOOKUP(U136,[2]NEW!H:H,1,FALSE)),"V",""))</f>
        <v>V</v>
      </c>
      <c r="Q136" s="128"/>
      <c r="R136" s="129"/>
      <c r="S136" s="130" t="s">
        <v>1988</v>
      </c>
      <c r="T136" s="132"/>
      <c r="U136" s="132" t="str">
        <f t="shared" si="8"/>
        <v>0011150400G103135</v>
      </c>
      <c r="V136" s="142"/>
      <c r="W136" s="134" t="str">
        <f>IF((ISERROR(VLOOKUP(E136,'[2]Lead Time(覆蓋貼)'!F:F,1,0)))*(P136="v"),"",IF((ISTEXT(VLOOKUP(E136,'[2]Lead Time(覆蓋貼)'!F:F,1,0)))*(P136=""),"未執行",""))</f>
        <v/>
      </c>
      <c r="AA136" s="134"/>
    </row>
    <row r="137" spans="1:27" ht="28.5" hidden="1" customHeight="1" x14ac:dyDescent="0.25">
      <c r="A137" s="117">
        <v>132</v>
      </c>
      <c r="B137" s="118" t="s">
        <v>1954</v>
      </c>
      <c r="C137" s="119">
        <v>42812</v>
      </c>
      <c r="D137" s="117" t="s">
        <v>1948</v>
      </c>
      <c r="E137" s="120" t="s">
        <v>1989</v>
      </c>
      <c r="F137" s="117" t="str">
        <f>IF(ISNA(VLOOKUP(B137,[2]保固召回!$A:$G,7,FALSE)),"",(VLOOKUP(B137,[2]保固召回!$A:$G,7,FALSE)))</f>
        <v/>
      </c>
      <c r="G137" s="121">
        <f t="shared" ca="1" si="9"/>
        <v>1</v>
      </c>
      <c r="H137" s="121" t="str">
        <f t="shared" si="10"/>
        <v>F1xF2xF3xF4xB47更換EGR控制閥</v>
      </c>
      <c r="I137" s="122">
        <f t="shared" ca="1" si="11"/>
        <v>120</v>
      </c>
      <c r="J137" s="119"/>
      <c r="K137" s="123"/>
      <c r="L137" s="117"/>
      <c r="M137" s="124"/>
      <c r="N137" s="125"/>
      <c r="O137" s="135"/>
      <c r="P137" s="127" t="str">
        <f>IF(B137="","",IF(ISNA(VLOOKUP(U137,[2]NEW!H:H,1,FALSE)),"V",""))</f>
        <v>V</v>
      </c>
      <c r="Q137" s="128"/>
      <c r="R137" s="129"/>
      <c r="S137" s="130" t="s">
        <v>1990</v>
      </c>
      <c r="T137" s="132"/>
      <c r="U137" s="132" t="str">
        <f t="shared" si="8"/>
        <v>0011150400G103017</v>
      </c>
      <c r="W137" s="134" t="str">
        <f>IF((ISERROR(VLOOKUP(E137,'[2]Lead Time(覆蓋貼)'!F:F,1,0)))*(P137="v"),"",IF((ISTEXT(VLOOKUP(E137,'[2]Lead Time(覆蓋貼)'!F:F,1,0)))*(P137=""),"未執行",""))</f>
        <v/>
      </c>
    </row>
    <row r="138" spans="1:27" ht="28.5" hidden="1" customHeight="1" x14ac:dyDescent="0.25">
      <c r="A138" s="117">
        <v>133</v>
      </c>
      <c r="B138" s="118" t="s">
        <v>1954</v>
      </c>
      <c r="C138" s="119">
        <v>42812</v>
      </c>
      <c r="D138" s="117" t="s">
        <v>1948</v>
      </c>
      <c r="E138" s="120" t="s">
        <v>1991</v>
      </c>
      <c r="F138" s="117" t="str">
        <f>IF(ISNA(VLOOKUP(B138,[2]保固召回!$A:$G,7,FALSE)),"",(VLOOKUP(B138,[2]保固召回!$A:$G,7,FALSE)))</f>
        <v/>
      </c>
      <c r="G138" s="121">
        <f t="shared" ca="1" si="9"/>
        <v>1</v>
      </c>
      <c r="H138" s="121" t="str">
        <f t="shared" si="10"/>
        <v>F1xF2xF3xF4xB47更換EGR控制閥</v>
      </c>
      <c r="I138" s="122">
        <f t="shared" ca="1" si="11"/>
        <v>120</v>
      </c>
      <c r="J138" s="119"/>
      <c r="K138" s="123"/>
      <c r="L138" s="117"/>
      <c r="M138" s="124"/>
      <c r="N138" s="125"/>
      <c r="O138" s="135"/>
      <c r="P138" s="127" t="str">
        <f>IF(B138="","",IF(ISNA(VLOOKUP(U138,[2]NEW!H:H,1,FALSE)),"V",""))</f>
        <v>V</v>
      </c>
      <c r="Q138" s="128"/>
      <c r="R138" s="129"/>
      <c r="S138" s="130">
        <v>42490</v>
      </c>
      <c r="T138" s="132"/>
      <c r="U138" s="132" t="str">
        <f t="shared" si="8"/>
        <v>0011150400G103018</v>
      </c>
      <c r="W138" s="134" t="str">
        <f>IF((ISERROR(VLOOKUP(E138,'[2]Lead Time(覆蓋貼)'!F:F,1,0)))*(P138="v"),"",IF((ISTEXT(VLOOKUP(E138,'[2]Lead Time(覆蓋貼)'!F:F,1,0)))*(P138=""),"未執行",""))</f>
        <v/>
      </c>
    </row>
    <row r="139" spans="1:27" ht="28.5" hidden="1" customHeight="1" x14ac:dyDescent="0.25">
      <c r="A139" s="117">
        <v>134</v>
      </c>
      <c r="B139" s="118" t="s">
        <v>1954</v>
      </c>
      <c r="C139" s="119">
        <v>42812</v>
      </c>
      <c r="D139" s="117" t="s">
        <v>1948</v>
      </c>
      <c r="E139" s="120" t="s">
        <v>1992</v>
      </c>
      <c r="F139" s="117" t="str">
        <f>IF(ISNA(VLOOKUP(B139,[2]保固召回!$A:$G,7,FALSE)),"",(VLOOKUP(B139,[2]保固召回!$A:$G,7,FALSE)))</f>
        <v/>
      </c>
      <c r="G139" s="121">
        <f t="shared" ca="1" si="9"/>
        <v>1</v>
      </c>
      <c r="H139" s="121" t="str">
        <f t="shared" si="10"/>
        <v>F1xF2xF3xF4xB47更換EGR控制閥</v>
      </c>
      <c r="I139" s="122">
        <f t="shared" ca="1" si="11"/>
        <v>120</v>
      </c>
      <c r="J139" s="119"/>
      <c r="K139" s="123"/>
      <c r="L139" s="117"/>
      <c r="M139" s="124"/>
      <c r="N139" s="125"/>
      <c r="O139" s="135"/>
      <c r="P139" s="127" t="str">
        <f>IF(B139="","",IF(ISNA(VLOOKUP(U139,[2]NEW!H:H,1,FALSE)),"V",""))</f>
        <v>V</v>
      </c>
      <c r="Q139" s="128"/>
      <c r="R139" s="129"/>
      <c r="S139" s="130">
        <v>42545</v>
      </c>
      <c r="T139" s="132"/>
      <c r="U139" s="132" t="str">
        <f t="shared" si="8"/>
        <v>0011150400G103283</v>
      </c>
      <c r="W139" s="134" t="str">
        <f>IF((ISERROR(VLOOKUP(E139,'[2]Lead Time(覆蓋貼)'!F:F,1,0)))*(P139="v"),"",IF((ISTEXT(VLOOKUP(E139,'[2]Lead Time(覆蓋貼)'!F:F,1,0)))*(P139=""),"未執行",""))</f>
        <v/>
      </c>
    </row>
    <row r="140" spans="1:27" ht="28.5" hidden="1" customHeight="1" x14ac:dyDescent="0.25">
      <c r="A140" s="117">
        <v>135</v>
      </c>
      <c r="B140" s="118" t="s">
        <v>1954</v>
      </c>
      <c r="C140" s="119">
        <v>42812</v>
      </c>
      <c r="D140" s="117" t="s">
        <v>1948</v>
      </c>
      <c r="E140" s="120" t="s">
        <v>1993</v>
      </c>
      <c r="F140" s="117" t="str">
        <f>IF(ISNA(VLOOKUP(B140,[2]保固召回!$A:$G,7,FALSE)),"",(VLOOKUP(B140,[2]保固召回!$A:$G,7,FALSE)))</f>
        <v/>
      </c>
      <c r="G140" s="121">
        <f t="shared" ca="1" si="9"/>
        <v>1</v>
      </c>
      <c r="H140" s="121" t="str">
        <f t="shared" si="10"/>
        <v>F1xF2xF3xF4xB47更換EGR控制閥</v>
      </c>
      <c r="I140" s="122">
        <f t="shared" ca="1" si="11"/>
        <v>120</v>
      </c>
      <c r="J140" s="119"/>
      <c r="K140" s="123"/>
      <c r="L140" s="117"/>
      <c r="M140" s="124"/>
      <c r="N140" s="125"/>
      <c r="O140" s="135"/>
      <c r="P140" s="127" t="str">
        <f>IF(B140="","",IF(ISNA(VLOOKUP(U140,[2]NEW!H:H,1,FALSE)),"V",""))</f>
        <v>V</v>
      </c>
      <c r="Q140" s="128"/>
      <c r="R140" s="129"/>
      <c r="S140" s="130">
        <v>42520</v>
      </c>
      <c r="T140" s="132"/>
      <c r="U140" s="132" t="str">
        <f t="shared" si="8"/>
        <v>0011150400G103284</v>
      </c>
      <c r="W140" s="134" t="str">
        <f>IF((ISERROR(VLOOKUP(E140,'[2]Lead Time(覆蓋貼)'!F:F,1,0)))*(P140="v"),"",IF((ISTEXT(VLOOKUP(E140,'[2]Lead Time(覆蓋貼)'!F:F,1,0)))*(P140=""),"未執行",""))</f>
        <v/>
      </c>
    </row>
    <row r="141" spans="1:27" ht="28.5" hidden="1" customHeight="1" x14ac:dyDescent="0.25">
      <c r="A141" s="117">
        <v>136</v>
      </c>
      <c r="B141" s="118" t="s">
        <v>1954</v>
      </c>
      <c r="C141" s="119">
        <v>42812</v>
      </c>
      <c r="D141" s="117" t="s">
        <v>1948</v>
      </c>
      <c r="E141" s="120" t="s">
        <v>1994</v>
      </c>
      <c r="F141" s="117" t="str">
        <f>IF(ISNA(VLOOKUP(B141,[2]保固召回!$A:$G,7,FALSE)),"",(VLOOKUP(B141,[2]保固召回!$A:$G,7,FALSE)))</f>
        <v/>
      </c>
      <c r="G141" s="121">
        <f t="shared" ca="1" si="9"/>
        <v>1</v>
      </c>
      <c r="H141" s="121" t="str">
        <f t="shared" si="10"/>
        <v>F1xF2xF3xF4xB47更換EGR控制閥</v>
      </c>
      <c r="I141" s="122">
        <f t="shared" ca="1" si="11"/>
        <v>120</v>
      </c>
      <c r="J141" s="119"/>
      <c r="K141" s="123"/>
      <c r="L141" s="117"/>
      <c r="M141" s="124"/>
      <c r="N141" s="125"/>
      <c r="O141" s="135"/>
      <c r="P141" s="127" t="str">
        <f>IF(B141="","",IF(ISNA(VLOOKUP(U141,[2]NEW!H:H,1,FALSE)),"V",""))</f>
        <v>V</v>
      </c>
      <c r="Q141" s="128"/>
      <c r="R141" s="129"/>
      <c r="S141" s="130">
        <v>42550</v>
      </c>
      <c r="T141" s="132"/>
      <c r="U141" s="132" t="str">
        <f t="shared" si="8"/>
        <v>0011150400G102437</v>
      </c>
      <c r="W141" s="134" t="str">
        <f>IF((ISERROR(VLOOKUP(E141,'[2]Lead Time(覆蓋貼)'!F:F,1,0)))*(P141="v"),"",IF((ISTEXT(VLOOKUP(E141,'[2]Lead Time(覆蓋貼)'!F:F,1,0)))*(P141=""),"未執行",""))</f>
        <v/>
      </c>
    </row>
    <row r="142" spans="1:27" ht="28.5" hidden="1" customHeight="1" x14ac:dyDescent="0.25">
      <c r="A142" s="117">
        <v>137</v>
      </c>
      <c r="B142" s="118" t="s">
        <v>1954</v>
      </c>
      <c r="C142" s="119">
        <v>42812</v>
      </c>
      <c r="D142" s="117" t="s">
        <v>1948</v>
      </c>
      <c r="E142" s="120" t="s">
        <v>1995</v>
      </c>
      <c r="F142" s="117" t="str">
        <f>IF(ISNA(VLOOKUP(B142,[2]保固召回!$A:$G,7,FALSE)),"",(VLOOKUP(B142,[2]保固召回!$A:$G,7,FALSE)))</f>
        <v/>
      </c>
      <c r="G142" s="121">
        <f t="shared" ca="1" si="9"/>
        <v>1</v>
      </c>
      <c r="H142" s="121" t="str">
        <f t="shared" si="10"/>
        <v>F1xF2xF3xF4xB47更換EGR控制閥</v>
      </c>
      <c r="I142" s="122">
        <f t="shared" ca="1" si="11"/>
        <v>120</v>
      </c>
      <c r="J142" s="119"/>
      <c r="K142" s="123"/>
      <c r="L142" s="117"/>
      <c r="M142" s="124"/>
      <c r="N142" s="125"/>
      <c r="O142" s="135"/>
      <c r="P142" s="127" t="str">
        <f>IF(B142="","",IF(ISNA(VLOOKUP(U142,[2]NEW!H:H,1,FALSE)),"V",""))</f>
        <v>V</v>
      </c>
      <c r="Q142" s="128"/>
      <c r="R142" s="129"/>
      <c r="S142" s="130">
        <v>42500</v>
      </c>
      <c r="T142" s="132"/>
      <c r="U142" s="132" t="str">
        <f t="shared" si="8"/>
        <v>0011150400G102217</v>
      </c>
      <c r="W142" s="134" t="str">
        <f>IF((ISERROR(VLOOKUP(E142,'[2]Lead Time(覆蓋貼)'!F:F,1,0)))*(P142="v"),"",IF((ISTEXT(VLOOKUP(E142,'[2]Lead Time(覆蓋貼)'!F:F,1,0)))*(P142=""),"未執行",""))</f>
        <v/>
      </c>
    </row>
    <row r="143" spans="1:27" ht="28.5" hidden="1" customHeight="1" x14ac:dyDescent="0.25">
      <c r="A143" s="117">
        <v>138</v>
      </c>
      <c r="B143" s="118" t="s">
        <v>1954</v>
      </c>
      <c r="C143" s="119">
        <v>42812</v>
      </c>
      <c r="D143" s="117" t="s">
        <v>1948</v>
      </c>
      <c r="E143" s="120" t="s">
        <v>1996</v>
      </c>
      <c r="F143" s="117" t="str">
        <f>IF(ISNA(VLOOKUP(B143,[2]保固召回!$A:$G,7,FALSE)),"",(VLOOKUP(B143,[2]保固召回!$A:$G,7,FALSE)))</f>
        <v/>
      </c>
      <c r="G143" s="121">
        <f t="shared" ca="1" si="9"/>
        <v>1</v>
      </c>
      <c r="H143" s="121" t="str">
        <f t="shared" si="10"/>
        <v>F1xF2xF3xF4xB47更換EGR控制閥</v>
      </c>
      <c r="I143" s="122">
        <f t="shared" ca="1" si="11"/>
        <v>120</v>
      </c>
      <c r="J143" s="119"/>
      <c r="K143" s="123"/>
      <c r="L143" s="117"/>
      <c r="M143" s="124"/>
      <c r="N143" s="125"/>
      <c r="O143" s="135"/>
      <c r="P143" s="127" t="str">
        <f>IF(B143="","",IF(ISNA(VLOOKUP(U143,[2]NEW!H:H,1,FALSE)),"V",""))</f>
        <v>V</v>
      </c>
      <c r="Q143" s="128"/>
      <c r="R143" s="129"/>
      <c r="S143" s="130">
        <v>42546</v>
      </c>
      <c r="T143" s="132"/>
      <c r="U143" s="132" t="str">
        <f t="shared" si="8"/>
        <v>0011150400G102592</v>
      </c>
      <c r="W143" s="134" t="str">
        <f>IF((ISERROR(VLOOKUP(E143,'[2]Lead Time(覆蓋貼)'!F:F,1,0)))*(P143="v"),"",IF((ISTEXT(VLOOKUP(E143,'[2]Lead Time(覆蓋貼)'!F:F,1,0)))*(P143=""),"未執行",""))</f>
        <v/>
      </c>
    </row>
    <row r="144" spans="1:27" ht="28.5" hidden="1" customHeight="1" x14ac:dyDescent="0.25">
      <c r="A144" s="117">
        <v>139</v>
      </c>
      <c r="B144" s="118" t="s">
        <v>1954</v>
      </c>
      <c r="C144" s="119">
        <v>42812</v>
      </c>
      <c r="D144" s="117" t="s">
        <v>1948</v>
      </c>
      <c r="E144" s="120" t="s">
        <v>1997</v>
      </c>
      <c r="F144" s="117" t="str">
        <f>IF(ISNA(VLOOKUP(B144,[2]保固召回!$A:$G,7,FALSE)),"",(VLOOKUP(B144,[2]保固召回!$A:$G,7,FALSE)))</f>
        <v/>
      </c>
      <c r="G144" s="121">
        <f t="shared" ca="1" si="9"/>
        <v>1</v>
      </c>
      <c r="H144" s="121" t="str">
        <f t="shared" si="10"/>
        <v>F1xF2xF3xF4xB47更換EGR控制閥</v>
      </c>
      <c r="I144" s="122">
        <f t="shared" ca="1" si="11"/>
        <v>120</v>
      </c>
      <c r="J144" s="119"/>
      <c r="K144" s="123"/>
      <c r="L144" s="117"/>
      <c r="M144" s="124"/>
      <c r="N144" s="125"/>
      <c r="O144" s="135"/>
      <c r="P144" s="127" t="str">
        <f>IF(B144="","",IF(ISNA(VLOOKUP(U144,[2]NEW!H:H,1,FALSE)),"V",""))</f>
        <v>V</v>
      </c>
      <c r="Q144" s="128"/>
      <c r="R144" s="129"/>
      <c r="S144" s="130">
        <v>42544</v>
      </c>
      <c r="T144" s="132"/>
      <c r="U144" s="132" t="str">
        <f t="shared" si="8"/>
        <v>0011150400G102215</v>
      </c>
      <c r="W144" s="134" t="str">
        <f>IF((ISERROR(VLOOKUP(E144,'[2]Lead Time(覆蓋貼)'!F:F,1,0)))*(P144="v"),"",IF((ISTEXT(VLOOKUP(E144,'[2]Lead Time(覆蓋貼)'!F:F,1,0)))*(P144=""),"未執行",""))</f>
        <v/>
      </c>
    </row>
    <row r="145" spans="1:23" ht="28.5" hidden="1" customHeight="1" x14ac:dyDescent="0.25">
      <c r="A145" s="117">
        <v>140</v>
      </c>
      <c r="B145" s="118" t="s">
        <v>1954</v>
      </c>
      <c r="C145" s="119">
        <v>42812</v>
      </c>
      <c r="D145" s="117" t="s">
        <v>1948</v>
      </c>
      <c r="E145" s="120" t="s">
        <v>1998</v>
      </c>
      <c r="F145" s="117" t="str">
        <f>IF(ISNA(VLOOKUP(B145,[2]保固召回!$A:$G,7,FALSE)),"",(VLOOKUP(B145,[2]保固召回!$A:$G,7,FALSE)))</f>
        <v/>
      </c>
      <c r="G145" s="121">
        <f t="shared" ca="1" si="9"/>
        <v>1</v>
      </c>
      <c r="H145" s="121" t="str">
        <f t="shared" si="10"/>
        <v>F1xF2xF3xF4xB47更換EGR控制閥</v>
      </c>
      <c r="I145" s="122">
        <f t="shared" ca="1" si="11"/>
        <v>120</v>
      </c>
      <c r="J145" s="119"/>
      <c r="K145" s="123"/>
      <c r="L145" s="117"/>
      <c r="M145" s="124"/>
      <c r="N145" s="125"/>
      <c r="O145" s="135"/>
      <c r="P145" s="127" t="str">
        <f>IF(B145="","",IF(ISNA(VLOOKUP(U145,[2]NEW!H:H,1,FALSE)),"V",""))</f>
        <v>V</v>
      </c>
      <c r="Q145" s="128"/>
      <c r="R145" s="129"/>
      <c r="S145" s="130">
        <v>42545</v>
      </c>
      <c r="T145" s="132"/>
      <c r="U145" s="132" t="str">
        <f t="shared" si="8"/>
        <v>0011150400G102228</v>
      </c>
      <c r="W145" s="134" t="str">
        <f>IF((ISERROR(VLOOKUP(E145,'[2]Lead Time(覆蓋貼)'!F:F,1,0)))*(P145="v"),"",IF((ISTEXT(VLOOKUP(E145,'[2]Lead Time(覆蓋貼)'!F:F,1,0)))*(P145=""),"未執行",""))</f>
        <v/>
      </c>
    </row>
    <row r="146" spans="1:23" ht="28.5" hidden="1" customHeight="1" x14ac:dyDescent="0.25">
      <c r="A146" s="117">
        <v>141</v>
      </c>
      <c r="B146" s="118" t="s">
        <v>1954</v>
      </c>
      <c r="C146" s="119">
        <v>42812</v>
      </c>
      <c r="D146" s="117" t="s">
        <v>1948</v>
      </c>
      <c r="E146" s="120" t="s">
        <v>1999</v>
      </c>
      <c r="F146" s="117" t="str">
        <f>IF(ISNA(VLOOKUP(B146,[2]保固召回!$A:$G,7,FALSE)),"",(VLOOKUP(B146,[2]保固召回!$A:$G,7,FALSE)))</f>
        <v/>
      </c>
      <c r="G146" s="121">
        <f t="shared" ca="1" si="9"/>
        <v>1</v>
      </c>
      <c r="H146" s="121" t="str">
        <f t="shared" si="10"/>
        <v>F1xF2xF3xF4xB47更換EGR控制閥</v>
      </c>
      <c r="I146" s="122">
        <f t="shared" ca="1" si="11"/>
        <v>120</v>
      </c>
      <c r="J146" s="119"/>
      <c r="K146" s="123"/>
      <c r="L146" s="117"/>
      <c r="M146" s="124"/>
      <c r="N146" s="125"/>
      <c r="O146" s="135"/>
      <c r="P146" s="127" t="str">
        <f>IF(B146="","",IF(ISNA(VLOOKUP(U146,[2]NEW!H:H,1,FALSE)),"V",""))</f>
        <v>V</v>
      </c>
      <c r="Q146" s="128"/>
      <c r="R146" s="129"/>
      <c r="S146" s="130" t="s">
        <v>2000</v>
      </c>
      <c r="T146" s="132"/>
      <c r="U146" s="132" t="str">
        <f t="shared" si="8"/>
        <v>0011150400G102726</v>
      </c>
      <c r="W146" s="134" t="str">
        <f>IF((ISERROR(VLOOKUP(E146,'[2]Lead Time(覆蓋貼)'!F:F,1,0)))*(P146="v"),"",IF((ISTEXT(VLOOKUP(E146,'[2]Lead Time(覆蓋貼)'!F:F,1,0)))*(P146=""),"未執行",""))</f>
        <v/>
      </c>
    </row>
    <row r="147" spans="1:23" ht="28.5" hidden="1" customHeight="1" x14ac:dyDescent="0.25">
      <c r="A147" s="117">
        <v>142</v>
      </c>
      <c r="B147" s="118" t="s">
        <v>1954</v>
      </c>
      <c r="C147" s="119">
        <v>42812</v>
      </c>
      <c r="D147" s="117" t="s">
        <v>1948</v>
      </c>
      <c r="E147" s="120" t="s">
        <v>2001</v>
      </c>
      <c r="F147" s="117" t="str">
        <f>IF(ISNA(VLOOKUP(B147,[2]保固召回!$A:$G,7,FALSE)),"",(VLOOKUP(B147,[2]保固召回!$A:$G,7,FALSE)))</f>
        <v/>
      </c>
      <c r="G147" s="121">
        <f t="shared" ca="1" si="9"/>
        <v>1</v>
      </c>
      <c r="H147" s="121" t="str">
        <f t="shared" si="10"/>
        <v>F1xF2xF3xF4xB47更換EGR控制閥</v>
      </c>
      <c r="I147" s="122">
        <f t="shared" ca="1" si="11"/>
        <v>120</v>
      </c>
      <c r="J147" s="119"/>
      <c r="K147" s="123"/>
      <c r="L147" s="117"/>
      <c r="M147" s="124"/>
      <c r="N147" s="125"/>
      <c r="O147" s="135"/>
      <c r="P147" s="127" t="str">
        <f>IF(B147="","",IF(ISNA(VLOOKUP(U147,[2]NEW!H:H,1,FALSE)),"V",""))</f>
        <v>V</v>
      </c>
      <c r="Q147" s="128"/>
      <c r="R147" s="129"/>
      <c r="S147" s="130">
        <v>42506</v>
      </c>
      <c r="T147" s="132"/>
      <c r="U147" s="132" t="str">
        <f t="shared" si="8"/>
        <v>0011150400G102666</v>
      </c>
      <c r="W147" s="134" t="str">
        <f>IF((ISERROR(VLOOKUP(E147,'[2]Lead Time(覆蓋貼)'!F:F,1,0)))*(P147="v"),"",IF((ISTEXT(VLOOKUP(E147,'[2]Lead Time(覆蓋貼)'!F:F,1,0)))*(P147=""),"未執行",""))</f>
        <v/>
      </c>
    </row>
    <row r="148" spans="1:23" ht="28.5" hidden="1" customHeight="1" x14ac:dyDescent="0.25">
      <c r="A148" s="117">
        <v>143</v>
      </c>
      <c r="B148" s="118" t="s">
        <v>1954</v>
      </c>
      <c r="C148" s="119">
        <v>42812</v>
      </c>
      <c r="D148" s="117" t="s">
        <v>1948</v>
      </c>
      <c r="E148" s="120" t="s">
        <v>2002</v>
      </c>
      <c r="F148" s="117" t="str">
        <f>IF(ISNA(VLOOKUP(B148,[2]保固召回!$A:$G,7,FALSE)),"",(VLOOKUP(B148,[2]保固召回!$A:$G,7,FALSE)))</f>
        <v/>
      </c>
      <c r="G148" s="121">
        <f t="shared" ca="1" si="9"/>
        <v>1</v>
      </c>
      <c r="H148" s="121" t="str">
        <f t="shared" si="10"/>
        <v>F1xF2xF3xF4xB47更換EGR控制閥</v>
      </c>
      <c r="I148" s="122">
        <f t="shared" ca="1" si="11"/>
        <v>120</v>
      </c>
      <c r="J148" s="119"/>
      <c r="K148" s="123"/>
      <c r="L148" s="117"/>
      <c r="M148" s="124"/>
      <c r="N148" s="125"/>
      <c r="O148" s="135"/>
      <c r="P148" s="127" t="str">
        <f>IF(B148="","",IF(ISNA(VLOOKUP(U148,[2]NEW!H:H,1,FALSE)),"V",""))</f>
        <v>V</v>
      </c>
      <c r="Q148" s="128"/>
      <c r="R148" s="129"/>
      <c r="S148" s="130">
        <v>42558</v>
      </c>
      <c r="T148" s="132"/>
      <c r="U148" s="132" t="str">
        <f t="shared" si="8"/>
        <v>0011150400G102687</v>
      </c>
      <c r="W148" s="134" t="str">
        <f>IF((ISERROR(VLOOKUP(E148,'[2]Lead Time(覆蓋貼)'!F:F,1,0)))*(P148="v"),"",IF((ISTEXT(VLOOKUP(E148,'[2]Lead Time(覆蓋貼)'!F:F,1,0)))*(P148=""),"未執行",""))</f>
        <v/>
      </c>
    </row>
    <row r="149" spans="1:23" ht="28.5" hidden="1" customHeight="1" x14ac:dyDescent="0.25">
      <c r="A149" s="117">
        <v>144</v>
      </c>
      <c r="B149" s="118" t="s">
        <v>1954</v>
      </c>
      <c r="C149" s="119">
        <v>42812</v>
      </c>
      <c r="D149" s="117" t="s">
        <v>1948</v>
      </c>
      <c r="E149" s="120" t="s">
        <v>2003</v>
      </c>
      <c r="F149" s="117" t="str">
        <f>IF(ISNA(VLOOKUP(B149,[2]保固召回!$A:$G,7,FALSE)),"",(VLOOKUP(B149,[2]保固召回!$A:$G,7,FALSE)))</f>
        <v/>
      </c>
      <c r="G149" s="121">
        <f t="shared" ca="1" si="9"/>
        <v>1</v>
      </c>
      <c r="H149" s="121" t="str">
        <f t="shared" si="10"/>
        <v>F1xF2xF3xF4xB47更換EGR控制閥</v>
      </c>
      <c r="I149" s="122">
        <f t="shared" ca="1" si="11"/>
        <v>120</v>
      </c>
      <c r="J149" s="119"/>
      <c r="K149" s="123"/>
      <c r="L149" s="117"/>
      <c r="M149" s="124"/>
      <c r="N149" s="125"/>
      <c r="O149" s="135"/>
      <c r="P149" s="127" t="str">
        <f>IF(B149="","",IF(ISNA(VLOOKUP(U149,[2]NEW!H:H,1,FALSE)),"V",""))</f>
        <v>V</v>
      </c>
      <c r="Q149" s="128"/>
      <c r="R149" s="129"/>
      <c r="S149" s="130">
        <v>42529</v>
      </c>
      <c r="T149" s="132"/>
      <c r="U149" s="132" t="str">
        <f t="shared" si="8"/>
        <v>0011150400G102285</v>
      </c>
      <c r="W149" s="134" t="str">
        <f>IF((ISERROR(VLOOKUP(E149,'[2]Lead Time(覆蓋貼)'!F:F,1,0)))*(P149="v"),"",IF((ISTEXT(VLOOKUP(E149,'[2]Lead Time(覆蓋貼)'!F:F,1,0)))*(P149=""),"未執行",""))</f>
        <v/>
      </c>
    </row>
    <row r="150" spans="1:23" ht="28.5" hidden="1" customHeight="1" x14ac:dyDescent="0.25">
      <c r="A150" s="117">
        <v>145</v>
      </c>
      <c r="B150" s="118" t="s">
        <v>1954</v>
      </c>
      <c r="C150" s="119">
        <v>42812</v>
      </c>
      <c r="D150" s="117" t="s">
        <v>1948</v>
      </c>
      <c r="E150" s="120" t="s">
        <v>2004</v>
      </c>
      <c r="F150" s="117" t="str">
        <f>IF(ISNA(VLOOKUP(B150,[2]保固召回!$A:$G,7,FALSE)),"",(VLOOKUP(B150,[2]保固召回!$A:$G,7,FALSE)))</f>
        <v/>
      </c>
      <c r="G150" s="121">
        <f t="shared" ca="1" si="9"/>
        <v>1</v>
      </c>
      <c r="H150" s="121" t="str">
        <f t="shared" si="10"/>
        <v>F1xF2xF3xF4xB47更換EGR控制閥</v>
      </c>
      <c r="I150" s="122">
        <f t="shared" ca="1" si="11"/>
        <v>120</v>
      </c>
      <c r="J150" s="119"/>
      <c r="K150" s="123"/>
      <c r="L150" s="117"/>
      <c r="M150" s="124"/>
      <c r="N150" s="125"/>
      <c r="O150" s="135"/>
      <c r="P150" s="127" t="str">
        <f>IF(B150="","",IF(ISNA(VLOOKUP(U150,[2]NEW!H:H,1,FALSE)),"V",""))</f>
        <v>V</v>
      </c>
      <c r="Q150" s="128"/>
      <c r="R150" s="129"/>
      <c r="S150" s="130">
        <v>42534</v>
      </c>
      <c r="T150" s="132"/>
      <c r="U150" s="132" t="str">
        <f t="shared" si="8"/>
        <v>0011150400G102259</v>
      </c>
      <c r="W150" s="134" t="str">
        <f>IF((ISERROR(VLOOKUP(E150,'[2]Lead Time(覆蓋貼)'!F:F,1,0)))*(P150="v"),"",IF((ISTEXT(VLOOKUP(E150,'[2]Lead Time(覆蓋貼)'!F:F,1,0)))*(P150=""),"未執行",""))</f>
        <v/>
      </c>
    </row>
    <row r="151" spans="1:23" ht="28.5" hidden="1" customHeight="1" x14ac:dyDescent="0.25">
      <c r="A151" s="117">
        <v>146</v>
      </c>
      <c r="B151" s="118" t="s">
        <v>1954</v>
      </c>
      <c r="C151" s="119">
        <v>42812</v>
      </c>
      <c r="D151" s="117" t="s">
        <v>1948</v>
      </c>
      <c r="E151" s="120" t="s">
        <v>2005</v>
      </c>
      <c r="F151" s="117" t="str">
        <f>IF(ISNA(VLOOKUP(B151,[2]保固召回!$A:$G,7,FALSE)),"",(VLOOKUP(B151,[2]保固召回!$A:$G,7,FALSE)))</f>
        <v/>
      </c>
      <c r="G151" s="121">
        <f t="shared" ca="1" si="9"/>
        <v>1</v>
      </c>
      <c r="H151" s="121" t="str">
        <f t="shared" si="10"/>
        <v>F1xF2xF3xF4xB47更換EGR控制閥</v>
      </c>
      <c r="I151" s="122">
        <f t="shared" ca="1" si="11"/>
        <v>120</v>
      </c>
      <c r="J151" s="119"/>
      <c r="K151" s="123"/>
      <c r="L151" s="117"/>
      <c r="M151" s="124"/>
      <c r="N151" s="125"/>
      <c r="O151" s="135"/>
      <c r="P151" s="127" t="str">
        <f>IF(B151="","",IF(ISNA(VLOOKUP(U151,[2]NEW!H:H,1,FALSE)),"V",""))</f>
        <v>V</v>
      </c>
      <c r="Q151" s="128"/>
      <c r="R151" s="129"/>
      <c r="S151" s="130">
        <v>42585</v>
      </c>
      <c r="T151" s="132"/>
      <c r="U151" s="132" t="str">
        <f t="shared" si="8"/>
        <v>0011150400G102283</v>
      </c>
      <c r="W151" s="134" t="str">
        <f>IF((ISERROR(VLOOKUP(E151,'[2]Lead Time(覆蓋貼)'!F:F,1,0)))*(P151="v"),"",IF((ISTEXT(VLOOKUP(E151,'[2]Lead Time(覆蓋貼)'!F:F,1,0)))*(P151=""),"未執行",""))</f>
        <v/>
      </c>
    </row>
    <row r="152" spans="1:23" ht="28.5" hidden="1" customHeight="1" x14ac:dyDescent="0.25">
      <c r="A152" s="117">
        <v>147</v>
      </c>
      <c r="B152" s="118" t="s">
        <v>1954</v>
      </c>
      <c r="C152" s="119">
        <v>42812</v>
      </c>
      <c r="D152" s="117" t="s">
        <v>1948</v>
      </c>
      <c r="E152" s="120" t="s">
        <v>2006</v>
      </c>
      <c r="F152" s="117" t="str">
        <f>IF(ISNA(VLOOKUP(B152,[2]保固召回!$A:$G,7,FALSE)),"",(VLOOKUP(B152,[2]保固召回!$A:$G,7,FALSE)))</f>
        <v/>
      </c>
      <c r="G152" s="121">
        <f t="shared" ca="1" si="9"/>
        <v>1</v>
      </c>
      <c r="H152" s="121" t="str">
        <f t="shared" si="10"/>
        <v>F1xF2xF3xF4xB47更換EGR控制閥</v>
      </c>
      <c r="I152" s="122">
        <f t="shared" ca="1" si="11"/>
        <v>120</v>
      </c>
      <c r="J152" s="119"/>
      <c r="K152" s="123"/>
      <c r="L152" s="117"/>
      <c r="M152" s="124"/>
      <c r="N152" s="125"/>
      <c r="O152" s="135"/>
      <c r="P152" s="127" t="str">
        <f>IF(B152="","",IF(ISNA(VLOOKUP(U152,[2]NEW!H:H,1,FALSE)),"V",""))</f>
        <v>V</v>
      </c>
      <c r="Q152" s="128"/>
      <c r="R152" s="129"/>
      <c r="S152" s="130" t="s">
        <v>2007</v>
      </c>
      <c r="T152" s="132"/>
      <c r="U152" s="132" t="str">
        <f t="shared" si="8"/>
        <v>0011150400G102284</v>
      </c>
      <c r="W152" s="134" t="str">
        <f>IF((ISERROR(VLOOKUP(E152,'[2]Lead Time(覆蓋貼)'!F:F,1,0)))*(P152="v"),"",IF((ISTEXT(VLOOKUP(E152,'[2]Lead Time(覆蓋貼)'!F:F,1,0)))*(P152=""),"未執行",""))</f>
        <v/>
      </c>
    </row>
    <row r="153" spans="1:23" ht="28.5" hidden="1" customHeight="1" x14ac:dyDescent="0.25">
      <c r="A153" s="117">
        <v>148</v>
      </c>
      <c r="B153" s="118" t="s">
        <v>1954</v>
      </c>
      <c r="C153" s="119">
        <v>42812</v>
      </c>
      <c r="D153" s="117" t="s">
        <v>1948</v>
      </c>
      <c r="E153" s="120" t="s">
        <v>2008</v>
      </c>
      <c r="F153" s="117" t="str">
        <f>IF(ISNA(VLOOKUP(B153,[2]保固召回!$A:$G,7,FALSE)),"",(VLOOKUP(B153,[2]保固召回!$A:$G,7,FALSE)))</f>
        <v/>
      </c>
      <c r="G153" s="121">
        <f t="shared" ca="1" si="9"/>
        <v>1</v>
      </c>
      <c r="H153" s="121" t="str">
        <f t="shared" si="10"/>
        <v>F1xF2xF3xF4xB47更換EGR控制閥</v>
      </c>
      <c r="I153" s="122">
        <f t="shared" ca="1" si="11"/>
        <v>120</v>
      </c>
      <c r="J153" s="119"/>
      <c r="K153" s="123"/>
      <c r="L153" s="117"/>
      <c r="M153" s="124"/>
      <c r="N153" s="125"/>
      <c r="O153" s="135"/>
      <c r="P153" s="127" t="str">
        <f>IF(B153="","",IF(ISNA(VLOOKUP(U153,[2]NEW!H:H,1,FALSE)),"V",""))</f>
        <v>V</v>
      </c>
      <c r="Q153" s="128"/>
      <c r="R153" s="129"/>
      <c r="S153" s="130">
        <v>42535</v>
      </c>
      <c r="T153" s="132"/>
      <c r="U153" s="132" t="str">
        <f t="shared" si="8"/>
        <v>00111504005C11162</v>
      </c>
      <c r="W153" s="134" t="str">
        <f>IF((ISERROR(VLOOKUP(E153,'[2]Lead Time(覆蓋貼)'!F:F,1,0)))*(P153="v"),"",IF((ISTEXT(VLOOKUP(E153,'[2]Lead Time(覆蓋貼)'!F:F,1,0)))*(P153=""),"未執行",""))</f>
        <v/>
      </c>
    </row>
    <row r="154" spans="1:23" ht="28.5" hidden="1" customHeight="1" x14ac:dyDescent="0.25">
      <c r="A154" s="117">
        <v>149</v>
      </c>
      <c r="B154" s="118" t="s">
        <v>1954</v>
      </c>
      <c r="C154" s="119">
        <v>42812</v>
      </c>
      <c r="D154" s="117" t="s">
        <v>1948</v>
      </c>
      <c r="E154" s="120" t="s">
        <v>2009</v>
      </c>
      <c r="F154" s="117" t="str">
        <f>IF(ISNA(VLOOKUP(B154,[2]保固召回!$A:$G,7,FALSE)),"",(VLOOKUP(B154,[2]保固召回!$A:$G,7,FALSE)))</f>
        <v/>
      </c>
      <c r="G154" s="121">
        <f t="shared" ca="1" si="9"/>
        <v>1</v>
      </c>
      <c r="H154" s="121" t="str">
        <f t="shared" si="10"/>
        <v>F1xF2xF3xF4xB47更換EGR控制閥</v>
      </c>
      <c r="I154" s="122">
        <f t="shared" ca="1" si="11"/>
        <v>120</v>
      </c>
      <c r="J154" s="119"/>
      <c r="K154" s="123"/>
      <c r="L154" s="117"/>
      <c r="M154" s="124"/>
      <c r="N154" s="125"/>
      <c r="O154" s="135"/>
      <c r="P154" s="127" t="str">
        <f>IF(B154="","",IF(ISNA(VLOOKUP(U154,[2]NEW!H:H,1,FALSE)),"V",""))</f>
        <v>V</v>
      </c>
      <c r="Q154" s="128"/>
      <c r="R154" s="129"/>
      <c r="S154" s="130">
        <v>42539</v>
      </c>
      <c r="T154" s="132"/>
      <c r="U154" s="132" t="str">
        <f t="shared" si="8"/>
        <v>00111504005C10975</v>
      </c>
      <c r="W154" s="134" t="str">
        <f>IF((ISERROR(VLOOKUP(E154,'[2]Lead Time(覆蓋貼)'!F:F,1,0)))*(P154="v"),"",IF((ISTEXT(VLOOKUP(E154,'[2]Lead Time(覆蓋貼)'!F:F,1,0)))*(P154=""),"未執行",""))</f>
        <v/>
      </c>
    </row>
    <row r="155" spans="1:23" ht="28.5" hidden="1" customHeight="1" x14ac:dyDescent="0.25">
      <c r="A155" s="117">
        <v>150</v>
      </c>
      <c r="B155" s="118" t="s">
        <v>1954</v>
      </c>
      <c r="C155" s="119">
        <v>42812</v>
      </c>
      <c r="D155" s="117" t="s">
        <v>1948</v>
      </c>
      <c r="E155" s="120" t="s">
        <v>2010</v>
      </c>
      <c r="F155" s="117" t="str">
        <f>IF(ISNA(VLOOKUP(B155,[2]保固召回!$A:$G,7,FALSE)),"",(VLOOKUP(B155,[2]保固召回!$A:$G,7,FALSE)))</f>
        <v/>
      </c>
      <c r="G155" s="121">
        <f t="shared" ca="1" si="9"/>
        <v>1</v>
      </c>
      <c r="H155" s="121" t="str">
        <f t="shared" si="10"/>
        <v>F1xF2xF3xF4xB47更換EGR控制閥</v>
      </c>
      <c r="I155" s="122">
        <f t="shared" ca="1" si="11"/>
        <v>120</v>
      </c>
      <c r="J155" s="119"/>
      <c r="K155" s="123"/>
      <c r="L155" s="117"/>
      <c r="M155" s="124"/>
      <c r="N155" s="125"/>
      <c r="O155" s="135"/>
      <c r="P155" s="127" t="str">
        <f>IF(B155="","",IF(ISNA(VLOOKUP(U155,[2]NEW!H:H,1,FALSE)),"V",""))</f>
        <v>V</v>
      </c>
      <c r="Q155" s="128"/>
      <c r="R155" s="129"/>
      <c r="S155" s="130">
        <v>42553</v>
      </c>
      <c r="T155" s="132"/>
      <c r="U155" s="132" t="str">
        <f t="shared" si="8"/>
        <v>00111504005C10959</v>
      </c>
      <c r="W155" s="134" t="str">
        <f>IF((ISERROR(VLOOKUP(E155,'[2]Lead Time(覆蓋貼)'!F:F,1,0)))*(P155="v"),"",IF((ISTEXT(VLOOKUP(E155,'[2]Lead Time(覆蓋貼)'!F:F,1,0)))*(P155=""),"未執行",""))</f>
        <v/>
      </c>
    </row>
    <row r="156" spans="1:23" ht="28.5" hidden="1" customHeight="1" x14ac:dyDescent="0.25">
      <c r="A156" s="117">
        <v>151</v>
      </c>
      <c r="B156" s="118" t="s">
        <v>1954</v>
      </c>
      <c r="C156" s="119">
        <v>42812</v>
      </c>
      <c r="D156" s="117" t="s">
        <v>1948</v>
      </c>
      <c r="E156" s="120" t="s">
        <v>2011</v>
      </c>
      <c r="F156" s="117" t="str">
        <f>IF(ISNA(VLOOKUP(B156,[2]保固召回!$A:$G,7,FALSE)),"",(VLOOKUP(B156,[2]保固召回!$A:$G,7,FALSE)))</f>
        <v/>
      </c>
      <c r="G156" s="121">
        <f t="shared" ca="1" si="9"/>
        <v>1</v>
      </c>
      <c r="H156" s="121" t="str">
        <f t="shared" si="10"/>
        <v>F1xF2xF3xF4xB47更換EGR控制閥</v>
      </c>
      <c r="I156" s="122">
        <f t="shared" ca="1" si="11"/>
        <v>120</v>
      </c>
      <c r="J156" s="119"/>
      <c r="K156" s="123"/>
      <c r="L156" s="117"/>
      <c r="M156" s="124"/>
      <c r="N156" s="125"/>
      <c r="O156" s="135"/>
      <c r="P156" s="127" t="str">
        <f>IF(B156="","",IF(ISNA(VLOOKUP(U156,[2]NEW!H:H,1,FALSE)),"V",""))</f>
        <v>V</v>
      </c>
      <c r="Q156" s="128"/>
      <c r="R156" s="129"/>
      <c r="S156" s="130">
        <v>42560</v>
      </c>
      <c r="T156" s="132"/>
      <c r="U156" s="132" t="str">
        <f t="shared" si="8"/>
        <v>00111504005C10618</v>
      </c>
      <c r="W156" s="134" t="str">
        <f>IF((ISERROR(VLOOKUP(E156,'[2]Lead Time(覆蓋貼)'!F:F,1,0)))*(P156="v"),"",IF((ISTEXT(VLOOKUP(E156,'[2]Lead Time(覆蓋貼)'!F:F,1,0)))*(P156=""),"未執行",""))</f>
        <v/>
      </c>
    </row>
    <row r="157" spans="1:23" ht="28.5" hidden="1" customHeight="1" x14ac:dyDescent="0.25">
      <c r="A157" s="117">
        <v>152</v>
      </c>
      <c r="B157" s="118" t="s">
        <v>1954</v>
      </c>
      <c r="C157" s="119">
        <v>42812</v>
      </c>
      <c r="D157" s="117" t="s">
        <v>1948</v>
      </c>
      <c r="E157" s="120" t="s">
        <v>2012</v>
      </c>
      <c r="F157" s="117" t="str">
        <f>IF(ISNA(VLOOKUP(B157,[2]保固召回!$A:$G,7,FALSE)),"",(VLOOKUP(B157,[2]保固召回!$A:$G,7,FALSE)))</f>
        <v/>
      </c>
      <c r="G157" s="121">
        <f t="shared" ca="1" si="9"/>
        <v>1</v>
      </c>
      <c r="H157" s="121" t="str">
        <f t="shared" si="10"/>
        <v>F1xF2xF3xF4xB47更換EGR控制閥</v>
      </c>
      <c r="I157" s="122">
        <f t="shared" ca="1" si="11"/>
        <v>120</v>
      </c>
      <c r="J157" s="119"/>
      <c r="K157" s="123"/>
      <c r="L157" s="117"/>
      <c r="M157" s="124"/>
      <c r="N157" s="125"/>
      <c r="O157" s="135"/>
      <c r="P157" s="127" t="str">
        <f>IF(B157="","",IF(ISNA(VLOOKUP(U157,[2]NEW!H:H,1,FALSE)),"V",""))</f>
        <v>V</v>
      </c>
      <c r="Q157" s="128"/>
      <c r="R157" s="129"/>
      <c r="S157" s="130">
        <v>42548</v>
      </c>
      <c r="T157" s="132"/>
      <c r="U157" s="132" t="str">
        <f t="shared" si="8"/>
        <v>00111504005C10438</v>
      </c>
      <c r="W157" s="134" t="str">
        <f>IF((ISERROR(VLOOKUP(E157,'[2]Lead Time(覆蓋貼)'!F:F,1,0)))*(P157="v"),"",IF((ISTEXT(VLOOKUP(E157,'[2]Lead Time(覆蓋貼)'!F:F,1,0)))*(P157=""),"未執行",""))</f>
        <v/>
      </c>
    </row>
    <row r="158" spans="1:23" ht="28.5" hidden="1" customHeight="1" x14ac:dyDescent="0.25">
      <c r="A158" s="117">
        <v>153</v>
      </c>
      <c r="B158" s="118" t="s">
        <v>1954</v>
      </c>
      <c r="C158" s="119">
        <v>42812</v>
      </c>
      <c r="D158" s="117" t="s">
        <v>1948</v>
      </c>
      <c r="E158" s="120" t="s">
        <v>2013</v>
      </c>
      <c r="F158" s="117" t="str">
        <f>IF(ISNA(VLOOKUP(B158,[2]保固召回!$A:$G,7,FALSE)),"",(VLOOKUP(B158,[2]保固召回!$A:$G,7,FALSE)))</f>
        <v/>
      </c>
      <c r="G158" s="121">
        <f t="shared" ca="1" si="9"/>
        <v>1</v>
      </c>
      <c r="H158" s="121" t="str">
        <f t="shared" si="10"/>
        <v>F1xF2xF3xF4xB47更換EGR控制閥</v>
      </c>
      <c r="I158" s="122">
        <f t="shared" ca="1" si="11"/>
        <v>120</v>
      </c>
      <c r="J158" s="119"/>
      <c r="K158" s="123"/>
      <c r="L158" s="117"/>
      <c r="M158" s="124"/>
      <c r="N158" s="125"/>
      <c r="O158" s="135"/>
      <c r="P158" s="127" t="str">
        <f>IF(B158="","",IF(ISNA(VLOOKUP(U158,[2]NEW!H:H,1,FALSE)),"V",""))</f>
        <v>V</v>
      </c>
      <c r="Q158" s="128"/>
      <c r="R158" s="129"/>
      <c r="S158" s="130">
        <v>42545</v>
      </c>
      <c r="T158" s="132"/>
      <c r="U158" s="132" t="str">
        <f t="shared" si="8"/>
        <v>0011150400V476216</v>
      </c>
      <c r="W158" s="134" t="str">
        <f>IF((ISERROR(VLOOKUP(E158,'[2]Lead Time(覆蓋貼)'!F:F,1,0)))*(P158="v"),"",IF((ISTEXT(VLOOKUP(E158,'[2]Lead Time(覆蓋貼)'!F:F,1,0)))*(P158=""),"未執行",""))</f>
        <v/>
      </c>
    </row>
    <row r="159" spans="1:23" ht="28.5" hidden="1" customHeight="1" x14ac:dyDescent="0.25">
      <c r="A159" s="117">
        <v>154</v>
      </c>
      <c r="B159" s="118" t="s">
        <v>1954</v>
      </c>
      <c r="C159" s="119">
        <v>42812</v>
      </c>
      <c r="D159" s="117" t="s">
        <v>1948</v>
      </c>
      <c r="E159" s="120" t="s">
        <v>2014</v>
      </c>
      <c r="F159" s="117" t="str">
        <f>IF(ISNA(VLOOKUP(B159,[2]保固召回!$A:$G,7,FALSE)),"",(VLOOKUP(B159,[2]保固召回!$A:$G,7,FALSE)))</f>
        <v/>
      </c>
      <c r="G159" s="121">
        <f t="shared" ca="1" si="9"/>
        <v>1</v>
      </c>
      <c r="H159" s="121" t="str">
        <f t="shared" si="10"/>
        <v>F1xF2xF3xF4xB47更換EGR控制閥</v>
      </c>
      <c r="I159" s="122">
        <f t="shared" ca="1" si="11"/>
        <v>120</v>
      </c>
      <c r="J159" s="119"/>
      <c r="K159" s="123"/>
      <c r="L159" s="117"/>
      <c r="M159" s="124"/>
      <c r="N159" s="125"/>
      <c r="O159" s="135"/>
      <c r="P159" s="127" t="str">
        <f>IF(B159="","",IF(ISNA(VLOOKUP(U159,[2]NEW!H:H,1,FALSE)),"V",""))</f>
        <v>V</v>
      </c>
      <c r="Q159" s="128"/>
      <c r="R159" s="129"/>
      <c r="S159" s="130">
        <v>42579</v>
      </c>
      <c r="T159" s="132"/>
      <c r="U159" s="132" t="str">
        <f t="shared" si="8"/>
        <v>0011150400V480768</v>
      </c>
      <c r="W159" s="134" t="str">
        <f>IF((ISERROR(VLOOKUP(E159,'[2]Lead Time(覆蓋貼)'!F:F,1,0)))*(P159="v"),"",IF((ISTEXT(VLOOKUP(E159,'[2]Lead Time(覆蓋貼)'!F:F,1,0)))*(P159=""),"未執行",""))</f>
        <v/>
      </c>
    </row>
    <row r="160" spans="1:23" ht="28.5" hidden="1" customHeight="1" x14ac:dyDescent="0.25">
      <c r="A160" s="117">
        <v>155</v>
      </c>
      <c r="B160" s="118" t="s">
        <v>1954</v>
      </c>
      <c r="C160" s="119">
        <v>42812</v>
      </c>
      <c r="D160" s="117" t="s">
        <v>1948</v>
      </c>
      <c r="E160" s="120" t="s">
        <v>2015</v>
      </c>
      <c r="F160" s="117" t="str">
        <f>IF(ISNA(VLOOKUP(B160,[2]保固召回!$A:$G,7,FALSE)),"",(VLOOKUP(B160,[2]保固召回!$A:$G,7,FALSE)))</f>
        <v/>
      </c>
      <c r="G160" s="121">
        <f t="shared" ca="1" si="9"/>
        <v>1</v>
      </c>
      <c r="H160" s="121" t="str">
        <f t="shared" si="10"/>
        <v>F1xF2xF3xF4xB47更換EGR控制閥</v>
      </c>
      <c r="I160" s="122">
        <f t="shared" ca="1" si="11"/>
        <v>120</v>
      </c>
      <c r="J160" s="119"/>
      <c r="K160" s="123"/>
      <c r="L160" s="117"/>
      <c r="M160" s="124"/>
      <c r="N160" s="125"/>
      <c r="O160" s="135"/>
      <c r="P160" s="127" t="str">
        <f>IF(B160="","",IF(ISNA(VLOOKUP(U160,[2]NEW!H:H,1,FALSE)),"V",""))</f>
        <v>V</v>
      </c>
      <c r="Q160" s="128"/>
      <c r="R160" s="129"/>
      <c r="S160" s="130">
        <v>42587</v>
      </c>
      <c r="T160" s="132"/>
      <c r="U160" s="132" t="str">
        <f t="shared" si="8"/>
        <v>0011150400V481752</v>
      </c>
      <c r="W160" s="134" t="str">
        <f>IF((ISERROR(VLOOKUP(E160,'[2]Lead Time(覆蓋貼)'!F:F,1,0)))*(P160="v"),"",IF((ISTEXT(VLOOKUP(E160,'[2]Lead Time(覆蓋貼)'!F:F,1,0)))*(P160=""),"未執行",""))</f>
        <v/>
      </c>
    </row>
    <row r="161" spans="1:23" ht="28.5" hidden="1" customHeight="1" x14ac:dyDescent="0.25">
      <c r="A161" s="117">
        <v>156</v>
      </c>
      <c r="B161" s="118" t="s">
        <v>1954</v>
      </c>
      <c r="C161" s="119">
        <v>42812</v>
      </c>
      <c r="D161" s="117" t="s">
        <v>1948</v>
      </c>
      <c r="E161" s="120" t="s">
        <v>2016</v>
      </c>
      <c r="F161" s="117" t="str">
        <f>IF(ISNA(VLOOKUP(B161,[2]保固召回!$A:$G,7,FALSE)),"",(VLOOKUP(B161,[2]保固召回!$A:$G,7,FALSE)))</f>
        <v/>
      </c>
      <c r="G161" s="121">
        <f t="shared" ca="1" si="9"/>
        <v>1</v>
      </c>
      <c r="H161" s="121" t="str">
        <f t="shared" si="10"/>
        <v>F1xF2xF3xF4xB47更換EGR控制閥</v>
      </c>
      <c r="I161" s="122">
        <f t="shared" ca="1" si="11"/>
        <v>120</v>
      </c>
      <c r="J161" s="119"/>
      <c r="K161" s="123"/>
      <c r="L161" s="117"/>
      <c r="M161" s="124"/>
      <c r="N161" s="125"/>
      <c r="O161" s="135"/>
      <c r="P161" s="127" t="str">
        <f>IF(B161="","",IF(ISNA(VLOOKUP(U161,[2]NEW!H:H,1,FALSE)),"V",""))</f>
        <v>V</v>
      </c>
      <c r="Q161" s="128"/>
      <c r="R161" s="129"/>
      <c r="S161" s="130">
        <v>42560</v>
      </c>
      <c r="T161" s="132"/>
      <c r="U161" s="132" t="str">
        <f t="shared" si="8"/>
        <v>0011150400V481749</v>
      </c>
      <c r="W161" s="134" t="str">
        <f>IF((ISERROR(VLOOKUP(E161,'[2]Lead Time(覆蓋貼)'!F:F,1,0)))*(P161="v"),"",IF((ISTEXT(VLOOKUP(E161,'[2]Lead Time(覆蓋貼)'!F:F,1,0)))*(P161=""),"未執行",""))</f>
        <v/>
      </c>
    </row>
    <row r="162" spans="1:23" ht="28.5" hidden="1" customHeight="1" x14ac:dyDescent="0.25">
      <c r="A162" s="117">
        <v>157</v>
      </c>
      <c r="B162" s="118" t="s">
        <v>1954</v>
      </c>
      <c r="C162" s="119">
        <v>42812</v>
      </c>
      <c r="D162" s="117" t="s">
        <v>1948</v>
      </c>
      <c r="E162" s="120" t="s">
        <v>2017</v>
      </c>
      <c r="F162" s="117" t="str">
        <f>IF(ISNA(VLOOKUP(B162,[2]保固召回!$A:$G,7,FALSE)),"",(VLOOKUP(B162,[2]保固召回!$A:$G,7,FALSE)))</f>
        <v/>
      </c>
      <c r="G162" s="121">
        <f t="shared" ca="1" si="9"/>
        <v>1</v>
      </c>
      <c r="H162" s="121" t="str">
        <f t="shared" si="10"/>
        <v>F1xF2xF3xF4xB47更換EGR控制閥</v>
      </c>
      <c r="I162" s="122">
        <f t="shared" ca="1" si="11"/>
        <v>120</v>
      </c>
      <c r="J162" s="119"/>
      <c r="K162" s="123"/>
      <c r="L162" s="117"/>
      <c r="M162" s="124"/>
      <c r="N162" s="125"/>
      <c r="O162" s="135"/>
      <c r="P162" s="127" t="str">
        <f>IF(B162="","",IF(ISNA(VLOOKUP(U162,[2]NEW!H:H,1,FALSE)),"V",""))</f>
        <v>V</v>
      </c>
      <c r="Q162" s="128"/>
      <c r="R162" s="129"/>
      <c r="S162" s="130">
        <v>42548</v>
      </c>
      <c r="T162" s="132"/>
      <c r="U162" s="132" t="str">
        <f t="shared" si="8"/>
        <v>0011150400V481750</v>
      </c>
      <c r="W162" s="134" t="str">
        <f>IF((ISERROR(VLOOKUP(E162,'[2]Lead Time(覆蓋貼)'!F:F,1,0)))*(P162="v"),"",IF((ISTEXT(VLOOKUP(E162,'[2]Lead Time(覆蓋貼)'!F:F,1,0)))*(P162=""),"未執行",""))</f>
        <v/>
      </c>
    </row>
    <row r="163" spans="1:23" ht="28.5" hidden="1" customHeight="1" x14ac:dyDescent="0.25">
      <c r="A163" s="117">
        <v>158</v>
      </c>
      <c r="B163" s="118" t="s">
        <v>1954</v>
      </c>
      <c r="C163" s="119">
        <v>42812</v>
      </c>
      <c r="D163" s="117" t="s">
        <v>1948</v>
      </c>
      <c r="E163" s="120" t="s">
        <v>2018</v>
      </c>
      <c r="F163" s="117" t="str">
        <f>IF(ISNA(VLOOKUP(B163,[2]保固召回!$A:$G,7,FALSE)),"",(VLOOKUP(B163,[2]保固召回!$A:$G,7,FALSE)))</f>
        <v/>
      </c>
      <c r="G163" s="121">
        <f t="shared" ca="1" si="9"/>
        <v>1</v>
      </c>
      <c r="H163" s="121" t="str">
        <f t="shared" si="10"/>
        <v>F1xF2xF3xF4xB47更換EGR控制閥</v>
      </c>
      <c r="I163" s="122">
        <f t="shared" ca="1" si="11"/>
        <v>120</v>
      </c>
      <c r="J163" s="119"/>
      <c r="K163" s="123"/>
      <c r="L163" s="117"/>
      <c r="M163" s="124"/>
      <c r="N163" s="125"/>
      <c r="O163" s="135"/>
      <c r="P163" s="127" t="str">
        <f>IF(B163="","",IF(ISNA(VLOOKUP(U163,[2]NEW!H:H,1,FALSE)),"V",""))</f>
        <v>V</v>
      </c>
      <c r="Q163" s="128"/>
      <c r="R163" s="129"/>
      <c r="S163" s="130">
        <v>42528</v>
      </c>
      <c r="T163" s="132"/>
      <c r="U163" s="132" t="str">
        <f t="shared" si="8"/>
        <v>0011150400V480766</v>
      </c>
      <c r="W163" s="134" t="str">
        <f>IF((ISERROR(VLOOKUP(E163,'[2]Lead Time(覆蓋貼)'!F:F,1,0)))*(P163="v"),"",IF((ISTEXT(VLOOKUP(E163,'[2]Lead Time(覆蓋貼)'!F:F,1,0)))*(P163=""),"未執行",""))</f>
        <v/>
      </c>
    </row>
    <row r="164" spans="1:23" ht="28.5" hidden="1" customHeight="1" x14ac:dyDescent="0.25">
      <c r="A164" s="117">
        <v>159</v>
      </c>
      <c r="B164" s="118" t="s">
        <v>1954</v>
      </c>
      <c r="C164" s="119">
        <v>42812</v>
      </c>
      <c r="D164" s="117" t="s">
        <v>1948</v>
      </c>
      <c r="E164" s="120" t="s">
        <v>2019</v>
      </c>
      <c r="F164" s="117" t="str">
        <f>IF(ISNA(VLOOKUP(B164,[2]保固召回!$A:$G,7,FALSE)),"",(VLOOKUP(B164,[2]保固召回!$A:$G,7,FALSE)))</f>
        <v/>
      </c>
      <c r="G164" s="121">
        <f t="shared" ca="1" si="9"/>
        <v>1</v>
      </c>
      <c r="H164" s="121" t="str">
        <f t="shared" si="10"/>
        <v>F1xF2xF3xF4xB47更換EGR控制閥</v>
      </c>
      <c r="I164" s="122">
        <f t="shared" ca="1" si="11"/>
        <v>120</v>
      </c>
      <c r="J164" s="119"/>
      <c r="K164" s="123"/>
      <c r="L164" s="117"/>
      <c r="M164" s="124"/>
      <c r="N164" s="125"/>
      <c r="O164" s="135"/>
      <c r="P164" s="127" t="str">
        <f>IF(B164="","",IF(ISNA(VLOOKUP(U164,[2]NEW!H:H,1,FALSE)),"V",""))</f>
        <v>V</v>
      </c>
      <c r="Q164" s="128"/>
      <c r="R164" s="129"/>
      <c r="S164" s="130">
        <v>42549</v>
      </c>
      <c r="T164" s="132"/>
      <c r="U164" s="132" t="str">
        <f t="shared" si="8"/>
        <v>0011150400V479102</v>
      </c>
      <c r="W164" s="134" t="str">
        <f>IF((ISERROR(VLOOKUP(E164,'[2]Lead Time(覆蓋貼)'!F:F,1,0)))*(P164="v"),"",IF((ISTEXT(VLOOKUP(E164,'[2]Lead Time(覆蓋貼)'!F:F,1,0)))*(P164=""),"未執行",""))</f>
        <v/>
      </c>
    </row>
    <row r="165" spans="1:23" ht="28.5" hidden="1" customHeight="1" x14ac:dyDescent="0.25">
      <c r="A165" s="117">
        <v>160</v>
      </c>
      <c r="B165" s="118" t="s">
        <v>1954</v>
      </c>
      <c r="C165" s="119">
        <v>42812</v>
      </c>
      <c r="D165" s="117" t="s">
        <v>1948</v>
      </c>
      <c r="E165" s="120" t="s">
        <v>2020</v>
      </c>
      <c r="F165" s="117" t="str">
        <f>IF(ISNA(VLOOKUP(B165,[2]保固召回!$A:$G,7,FALSE)),"",(VLOOKUP(B165,[2]保固召回!$A:$G,7,FALSE)))</f>
        <v/>
      </c>
      <c r="G165" s="121">
        <f t="shared" ca="1" si="9"/>
        <v>1</v>
      </c>
      <c r="H165" s="121" t="str">
        <f t="shared" si="10"/>
        <v>F1xF2xF3xF4xB47更換EGR控制閥</v>
      </c>
      <c r="I165" s="122">
        <f t="shared" ca="1" si="11"/>
        <v>120</v>
      </c>
      <c r="J165" s="119"/>
      <c r="K165" s="123"/>
      <c r="L165" s="117"/>
      <c r="M165" s="124"/>
      <c r="N165" s="125"/>
      <c r="O165" s="135"/>
      <c r="P165" s="127" t="str">
        <f>IF(B165="","",IF(ISNA(VLOOKUP(U165,[2]NEW!H:H,1,FALSE)),"V",""))</f>
        <v>V</v>
      </c>
      <c r="Q165" s="128"/>
      <c r="R165" s="129"/>
      <c r="S165" s="130">
        <v>42552</v>
      </c>
      <c r="T165" s="132"/>
      <c r="U165" s="132" t="str">
        <f t="shared" si="8"/>
        <v>0011150400V480627</v>
      </c>
      <c r="W165" s="134" t="str">
        <f>IF((ISERROR(VLOOKUP(E165,'[2]Lead Time(覆蓋貼)'!F:F,1,0)))*(P165="v"),"",IF((ISTEXT(VLOOKUP(E165,'[2]Lead Time(覆蓋貼)'!F:F,1,0)))*(P165=""),"未執行",""))</f>
        <v/>
      </c>
    </row>
    <row r="166" spans="1:23" ht="28.5" hidden="1" customHeight="1" x14ac:dyDescent="0.25">
      <c r="A166" s="117">
        <v>161</v>
      </c>
      <c r="B166" s="118" t="s">
        <v>1954</v>
      </c>
      <c r="C166" s="119">
        <v>42812</v>
      </c>
      <c r="D166" s="117" t="s">
        <v>1948</v>
      </c>
      <c r="E166" s="120" t="s">
        <v>2021</v>
      </c>
      <c r="F166" s="117" t="str">
        <f>IF(ISNA(VLOOKUP(B166,[2]保固召回!$A:$G,7,FALSE)),"",(VLOOKUP(B166,[2]保固召回!$A:$G,7,FALSE)))</f>
        <v/>
      </c>
      <c r="G166" s="121">
        <f t="shared" ca="1" si="9"/>
        <v>1</v>
      </c>
      <c r="H166" s="121" t="str">
        <f t="shared" si="10"/>
        <v>F1xF2xF3xF4xB47更換EGR控制閥</v>
      </c>
      <c r="I166" s="122">
        <f t="shared" ca="1" si="11"/>
        <v>120</v>
      </c>
      <c r="J166" s="119"/>
      <c r="K166" s="123"/>
      <c r="L166" s="117"/>
      <c r="M166" s="124"/>
      <c r="N166" s="125"/>
      <c r="O166" s="135"/>
      <c r="P166" s="127" t="str">
        <f>IF(B166="","",IF(ISNA(VLOOKUP(U166,[2]NEW!H:H,1,FALSE)),"V",""))</f>
        <v>V</v>
      </c>
      <c r="Q166" s="128"/>
      <c r="R166" s="129"/>
      <c r="S166" s="130">
        <v>42546</v>
      </c>
      <c r="T166" s="132"/>
      <c r="U166" s="132" t="str">
        <f t="shared" si="8"/>
        <v>0011150400V479021</v>
      </c>
      <c r="W166" s="134" t="str">
        <f>IF((ISERROR(VLOOKUP(E166,'[2]Lead Time(覆蓋貼)'!F:F,1,0)))*(P166="v"),"",IF((ISTEXT(VLOOKUP(E166,'[2]Lead Time(覆蓋貼)'!F:F,1,0)))*(P166=""),"未執行",""))</f>
        <v/>
      </c>
    </row>
    <row r="167" spans="1:23" ht="28.5" hidden="1" customHeight="1" x14ac:dyDescent="0.25">
      <c r="A167" s="117">
        <v>162</v>
      </c>
      <c r="B167" s="118" t="s">
        <v>1954</v>
      </c>
      <c r="C167" s="119">
        <v>42812</v>
      </c>
      <c r="D167" s="117" t="s">
        <v>1948</v>
      </c>
      <c r="E167" s="120" t="s">
        <v>2022</v>
      </c>
      <c r="F167" s="117" t="str">
        <f>IF(ISNA(VLOOKUP(B167,[2]保固召回!$A:$G,7,FALSE)),"",(VLOOKUP(B167,[2]保固召回!$A:$G,7,FALSE)))</f>
        <v/>
      </c>
      <c r="G167" s="121">
        <f t="shared" ca="1" si="9"/>
        <v>1</v>
      </c>
      <c r="H167" s="121" t="str">
        <f t="shared" si="10"/>
        <v>F1xF2xF3xF4xB47更換EGR控制閥</v>
      </c>
      <c r="I167" s="122">
        <f t="shared" ca="1" si="11"/>
        <v>120</v>
      </c>
      <c r="J167" s="119"/>
      <c r="K167" s="123"/>
      <c r="L167" s="117"/>
      <c r="M167" s="124"/>
      <c r="N167" s="125"/>
      <c r="O167" s="135"/>
      <c r="P167" s="127" t="str">
        <f>IF(B167="","",IF(ISNA(VLOOKUP(U167,[2]NEW!H:H,1,FALSE)),"V",""))</f>
        <v>V</v>
      </c>
      <c r="Q167" s="128"/>
      <c r="R167" s="129"/>
      <c r="S167" s="130">
        <v>42580</v>
      </c>
      <c r="T167" s="132"/>
      <c r="U167" s="132" t="str">
        <f t="shared" si="8"/>
        <v>0011150400V482540</v>
      </c>
      <c r="W167" s="134" t="str">
        <f>IF((ISERROR(VLOOKUP(E167,'[2]Lead Time(覆蓋貼)'!F:F,1,0)))*(P167="v"),"",IF((ISTEXT(VLOOKUP(E167,'[2]Lead Time(覆蓋貼)'!F:F,1,0)))*(P167=""),"未執行",""))</f>
        <v/>
      </c>
    </row>
    <row r="168" spans="1:23" ht="28.5" hidden="1" customHeight="1" x14ac:dyDescent="0.25">
      <c r="A168" s="117">
        <v>163</v>
      </c>
      <c r="B168" s="118" t="s">
        <v>1954</v>
      </c>
      <c r="C168" s="119">
        <v>42812</v>
      </c>
      <c r="D168" s="117" t="s">
        <v>1948</v>
      </c>
      <c r="E168" s="120" t="s">
        <v>2023</v>
      </c>
      <c r="F168" s="117" t="str">
        <f>IF(ISNA(VLOOKUP(B168,[2]保固召回!$A:$G,7,FALSE)),"",(VLOOKUP(B168,[2]保固召回!$A:$G,7,FALSE)))</f>
        <v/>
      </c>
      <c r="G168" s="121">
        <f t="shared" ca="1" si="9"/>
        <v>1</v>
      </c>
      <c r="H168" s="121" t="str">
        <f t="shared" si="10"/>
        <v>F1xF2xF3xF4xB47更換EGR控制閥</v>
      </c>
      <c r="I168" s="122">
        <f t="shared" ca="1" si="11"/>
        <v>120</v>
      </c>
      <c r="J168" s="119"/>
      <c r="K168" s="123"/>
      <c r="L168" s="117"/>
      <c r="M168" s="124"/>
      <c r="N168" s="125"/>
      <c r="O168" s="135"/>
      <c r="P168" s="127" t="str">
        <f>IF(B168="","",IF(ISNA(VLOOKUP(U168,[2]NEW!H:H,1,FALSE)),"V",""))</f>
        <v>V</v>
      </c>
      <c r="Q168" s="128"/>
      <c r="R168" s="129"/>
      <c r="S168" s="130">
        <v>42558</v>
      </c>
      <c r="T168" s="132"/>
      <c r="U168" s="132" t="str">
        <f t="shared" si="8"/>
        <v>0011150400V477636</v>
      </c>
      <c r="W168" s="134" t="str">
        <f>IF((ISERROR(VLOOKUP(E168,'[2]Lead Time(覆蓋貼)'!F:F,1,0)))*(P168="v"),"",IF((ISTEXT(VLOOKUP(E168,'[2]Lead Time(覆蓋貼)'!F:F,1,0)))*(P168=""),"未執行",""))</f>
        <v/>
      </c>
    </row>
    <row r="169" spans="1:23" ht="28.5" hidden="1" customHeight="1" x14ac:dyDescent="0.25">
      <c r="A169" s="117">
        <v>164</v>
      </c>
      <c r="B169" s="118" t="s">
        <v>1954</v>
      </c>
      <c r="C169" s="119">
        <v>42812</v>
      </c>
      <c r="D169" s="117" t="s">
        <v>1948</v>
      </c>
      <c r="E169" s="120" t="s">
        <v>2024</v>
      </c>
      <c r="F169" s="117" t="str">
        <f>IF(ISNA(VLOOKUP(B169,[2]保固召回!$A:$G,7,FALSE)),"",(VLOOKUP(B169,[2]保固召回!$A:$G,7,FALSE)))</f>
        <v/>
      </c>
      <c r="G169" s="121">
        <f t="shared" ca="1" si="9"/>
        <v>1</v>
      </c>
      <c r="H169" s="121" t="str">
        <f t="shared" si="10"/>
        <v>F1xF2xF3xF4xB47更換EGR控制閥</v>
      </c>
      <c r="I169" s="122">
        <f t="shared" ca="1" si="11"/>
        <v>120</v>
      </c>
      <c r="J169" s="119"/>
      <c r="K169" s="123"/>
      <c r="L169" s="117"/>
      <c r="M169" s="124"/>
      <c r="N169" s="125"/>
      <c r="O169" s="135"/>
      <c r="P169" s="127" t="str">
        <f>IF(B169="","",IF(ISNA(VLOOKUP(U169,[2]NEW!H:H,1,FALSE)),"V",""))</f>
        <v>V</v>
      </c>
      <c r="Q169" s="128"/>
      <c r="R169" s="129"/>
      <c r="S169" s="130">
        <v>42593</v>
      </c>
      <c r="T169" s="132"/>
      <c r="U169" s="132" t="str">
        <f t="shared" si="8"/>
        <v>0011150400V483129</v>
      </c>
      <c r="W169" s="134" t="str">
        <f>IF((ISERROR(VLOOKUP(E169,'[2]Lead Time(覆蓋貼)'!F:F,1,0)))*(P169="v"),"",IF((ISTEXT(VLOOKUP(E169,'[2]Lead Time(覆蓋貼)'!F:F,1,0)))*(P169=""),"未執行",""))</f>
        <v/>
      </c>
    </row>
    <row r="170" spans="1:23" ht="28.5" hidden="1" customHeight="1" x14ac:dyDescent="0.25">
      <c r="A170" s="117">
        <v>165</v>
      </c>
      <c r="B170" s="118" t="s">
        <v>1954</v>
      </c>
      <c r="C170" s="119">
        <v>42812</v>
      </c>
      <c r="D170" s="117" t="s">
        <v>1948</v>
      </c>
      <c r="E170" s="120" t="s">
        <v>2025</v>
      </c>
      <c r="F170" s="117" t="str">
        <f>IF(ISNA(VLOOKUP(B170,[2]保固召回!$A:$G,7,FALSE)),"",(VLOOKUP(B170,[2]保固召回!$A:$G,7,FALSE)))</f>
        <v/>
      </c>
      <c r="G170" s="121">
        <f t="shared" ca="1" si="9"/>
        <v>1</v>
      </c>
      <c r="H170" s="121" t="str">
        <f t="shared" si="10"/>
        <v>F1xF2xF3xF4xB47更換EGR控制閥</v>
      </c>
      <c r="I170" s="122">
        <f t="shared" ca="1" si="11"/>
        <v>120</v>
      </c>
      <c r="J170" s="119"/>
      <c r="K170" s="123"/>
      <c r="L170" s="117"/>
      <c r="M170" s="124"/>
      <c r="N170" s="125"/>
      <c r="O170" s="135"/>
      <c r="P170" s="127" t="str">
        <f>IF(B170="","",IF(ISNA(VLOOKUP(U170,[2]NEW!H:H,1,FALSE)),"V",""))</f>
        <v>V</v>
      </c>
      <c r="Q170" s="128"/>
      <c r="R170" s="129"/>
      <c r="S170" s="130">
        <v>42562</v>
      </c>
      <c r="T170" s="132"/>
      <c r="U170" s="132" t="str">
        <f t="shared" si="8"/>
        <v>0011150400V482436</v>
      </c>
      <c r="W170" s="134" t="str">
        <f>IF((ISERROR(VLOOKUP(E170,'[2]Lead Time(覆蓋貼)'!F:F,1,0)))*(P170="v"),"",IF((ISTEXT(VLOOKUP(E170,'[2]Lead Time(覆蓋貼)'!F:F,1,0)))*(P170=""),"未執行",""))</f>
        <v/>
      </c>
    </row>
    <row r="171" spans="1:23" ht="28.5" hidden="1" customHeight="1" x14ac:dyDescent="0.25">
      <c r="A171" s="117">
        <v>166</v>
      </c>
      <c r="B171" s="118" t="s">
        <v>1954</v>
      </c>
      <c r="C171" s="119">
        <v>42812</v>
      </c>
      <c r="D171" s="117" t="s">
        <v>1948</v>
      </c>
      <c r="E171" s="120" t="s">
        <v>2026</v>
      </c>
      <c r="F171" s="117" t="str">
        <f>IF(ISNA(VLOOKUP(B171,[2]保固召回!$A:$G,7,FALSE)),"",(VLOOKUP(B171,[2]保固召回!$A:$G,7,FALSE)))</f>
        <v/>
      </c>
      <c r="G171" s="121">
        <f t="shared" ca="1" si="9"/>
        <v>1</v>
      </c>
      <c r="H171" s="121" t="str">
        <f t="shared" si="10"/>
        <v>F1xF2xF3xF4xB47更換EGR控制閥</v>
      </c>
      <c r="I171" s="122">
        <f t="shared" ca="1" si="11"/>
        <v>120</v>
      </c>
      <c r="J171" s="119"/>
      <c r="K171" s="123"/>
      <c r="L171" s="117"/>
      <c r="M171" s="124"/>
      <c r="N171" s="125"/>
      <c r="O171" s="135"/>
      <c r="P171" s="127" t="str">
        <f>IF(B171="","",IF(ISNA(VLOOKUP(U171,[2]NEW!H:H,1,FALSE)),"V",""))</f>
        <v>V</v>
      </c>
      <c r="Q171" s="128"/>
      <c r="R171" s="129"/>
      <c r="S171" s="130">
        <v>42560</v>
      </c>
      <c r="T171" s="132"/>
      <c r="U171" s="132" t="str">
        <f t="shared" si="8"/>
        <v>0011150400V482433</v>
      </c>
      <c r="W171" s="134" t="str">
        <f>IF((ISERROR(VLOOKUP(E171,'[2]Lead Time(覆蓋貼)'!F:F,1,0)))*(P171="v"),"",IF((ISTEXT(VLOOKUP(E171,'[2]Lead Time(覆蓋貼)'!F:F,1,0)))*(P171=""),"未執行",""))</f>
        <v/>
      </c>
    </row>
    <row r="172" spans="1:23" ht="28.5" hidden="1" customHeight="1" x14ac:dyDescent="0.25">
      <c r="A172" s="117">
        <v>167</v>
      </c>
      <c r="B172" s="118" t="s">
        <v>1954</v>
      </c>
      <c r="C172" s="119">
        <v>42812</v>
      </c>
      <c r="D172" s="117" t="s">
        <v>1948</v>
      </c>
      <c r="E172" s="120" t="s">
        <v>2027</v>
      </c>
      <c r="F172" s="117" t="str">
        <f>IF(ISNA(VLOOKUP(B172,[2]保固召回!$A:$G,7,FALSE)),"",(VLOOKUP(B172,[2]保固召回!$A:$G,7,FALSE)))</f>
        <v/>
      </c>
      <c r="G172" s="121">
        <f t="shared" ca="1" si="9"/>
        <v>1</v>
      </c>
      <c r="H172" s="121" t="str">
        <f t="shared" si="10"/>
        <v>F1xF2xF3xF4xB47更換EGR控制閥</v>
      </c>
      <c r="I172" s="122">
        <f t="shared" ca="1" si="11"/>
        <v>120</v>
      </c>
      <c r="J172" s="119"/>
      <c r="K172" s="123"/>
      <c r="L172" s="117"/>
      <c r="M172" s="124"/>
      <c r="N172" s="125"/>
      <c r="O172" s="135"/>
      <c r="P172" s="127" t="str">
        <f>IF(B172="","",IF(ISNA(VLOOKUP(U172,[2]NEW!H:H,1,FALSE)),"V",""))</f>
        <v>V</v>
      </c>
      <c r="Q172" s="128"/>
      <c r="R172" s="129"/>
      <c r="S172" s="130">
        <v>42608</v>
      </c>
      <c r="T172" s="132"/>
      <c r="U172" s="132" t="str">
        <f t="shared" si="8"/>
        <v>0011150400V476792</v>
      </c>
      <c r="W172" s="134" t="str">
        <f>IF((ISERROR(VLOOKUP(E172,'[2]Lead Time(覆蓋貼)'!F:F,1,0)))*(P172="v"),"",IF((ISTEXT(VLOOKUP(E172,'[2]Lead Time(覆蓋貼)'!F:F,1,0)))*(P172=""),"未執行",""))</f>
        <v/>
      </c>
    </row>
    <row r="173" spans="1:23" ht="28.5" hidden="1" customHeight="1" x14ac:dyDescent="0.25">
      <c r="A173" s="117">
        <v>168</v>
      </c>
      <c r="B173" s="118" t="s">
        <v>1954</v>
      </c>
      <c r="C173" s="119">
        <v>42812</v>
      </c>
      <c r="D173" s="117" t="s">
        <v>1948</v>
      </c>
      <c r="E173" s="120" t="s">
        <v>2028</v>
      </c>
      <c r="F173" s="117" t="str">
        <f>IF(ISNA(VLOOKUP(B173,[2]保固召回!$A:$G,7,FALSE)),"",(VLOOKUP(B173,[2]保固召回!$A:$G,7,FALSE)))</f>
        <v/>
      </c>
      <c r="G173" s="121">
        <f t="shared" ca="1" si="9"/>
        <v>1</v>
      </c>
      <c r="H173" s="121" t="str">
        <f t="shared" si="10"/>
        <v>F1xF2xF3xF4xB47更換EGR控制閥</v>
      </c>
      <c r="I173" s="122">
        <f t="shared" ca="1" si="11"/>
        <v>120</v>
      </c>
      <c r="J173" s="119"/>
      <c r="K173" s="123"/>
      <c r="L173" s="117"/>
      <c r="M173" s="124"/>
      <c r="N173" s="125"/>
      <c r="O173" s="135"/>
      <c r="P173" s="127" t="str">
        <f>IF(B173="","",IF(ISNA(VLOOKUP(U173,[2]NEW!H:H,1,FALSE)),"V",""))</f>
        <v>V</v>
      </c>
      <c r="Q173" s="128"/>
      <c r="R173" s="129"/>
      <c r="S173" s="130">
        <v>42578</v>
      </c>
      <c r="T173" s="132"/>
      <c r="U173" s="132" t="str">
        <f t="shared" si="8"/>
        <v>0011150400V479983</v>
      </c>
      <c r="W173" s="134" t="str">
        <f>IF((ISERROR(VLOOKUP(E173,'[2]Lead Time(覆蓋貼)'!F:F,1,0)))*(P173="v"),"",IF((ISTEXT(VLOOKUP(E173,'[2]Lead Time(覆蓋貼)'!F:F,1,0)))*(P173=""),"未執行",""))</f>
        <v/>
      </c>
    </row>
    <row r="174" spans="1:23" ht="28.5" hidden="1" customHeight="1" x14ac:dyDescent="0.25">
      <c r="A174" s="117">
        <v>169</v>
      </c>
      <c r="B174" s="118" t="s">
        <v>1954</v>
      </c>
      <c r="C174" s="119">
        <v>42812</v>
      </c>
      <c r="D174" s="117" t="s">
        <v>1948</v>
      </c>
      <c r="E174" s="120" t="s">
        <v>2029</v>
      </c>
      <c r="F174" s="117" t="str">
        <f>IF(ISNA(VLOOKUP(B174,[2]保固召回!$A:$G,7,FALSE)),"",(VLOOKUP(B174,[2]保固召回!$A:$G,7,FALSE)))</f>
        <v/>
      </c>
      <c r="G174" s="121">
        <f t="shared" ca="1" si="9"/>
        <v>1</v>
      </c>
      <c r="H174" s="121" t="str">
        <f t="shared" si="10"/>
        <v>F1xF2xF3xF4xB47更換EGR控制閥</v>
      </c>
      <c r="I174" s="122">
        <f t="shared" ca="1" si="11"/>
        <v>120</v>
      </c>
      <c r="J174" s="119"/>
      <c r="K174" s="123"/>
      <c r="L174" s="117"/>
      <c r="M174" s="124"/>
      <c r="N174" s="125"/>
      <c r="O174" s="135"/>
      <c r="P174" s="127" t="str">
        <f>IF(B174="","",IF(ISNA(VLOOKUP(U174,[2]NEW!H:H,1,FALSE)),"V",""))</f>
        <v>V</v>
      </c>
      <c r="Q174" s="128"/>
      <c r="R174" s="129"/>
      <c r="S174" s="130">
        <v>42558</v>
      </c>
      <c r="T174" s="132"/>
      <c r="U174" s="132" t="str">
        <f t="shared" si="8"/>
        <v>0011150400V483322</v>
      </c>
      <c r="W174" s="134" t="str">
        <f>IF((ISERROR(VLOOKUP(E174,'[2]Lead Time(覆蓋貼)'!F:F,1,0)))*(P174="v"),"",IF((ISTEXT(VLOOKUP(E174,'[2]Lead Time(覆蓋貼)'!F:F,1,0)))*(P174=""),"未執行",""))</f>
        <v/>
      </c>
    </row>
    <row r="175" spans="1:23" ht="28.5" hidden="1" customHeight="1" x14ac:dyDescent="0.25">
      <c r="A175" s="117">
        <v>170</v>
      </c>
      <c r="B175" s="118" t="s">
        <v>1954</v>
      </c>
      <c r="C175" s="119">
        <v>42812</v>
      </c>
      <c r="D175" s="117" t="s">
        <v>1948</v>
      </c>
      <c r="E175" s="120" t="s">
        <v>2030</v>
      </c>
      <c r="F175" s="117" t="str">
        <f>IF(ISNA(VLOOKUP(B175,[2]保固召回!$A:$G,7,FALSE)),"",(VLOOKUP(B175,[2]保固召回!$A:$G,7,FALSE)))</f>
        <v/>
      </c>
      <c r="G175" s="121">
        <f t="shared" ca="1" si="9"/>
        <v>1</v>
      </c>
      <c r="H175" s="121" t="str">
        <f t="shared" si="10"/>
        <v>F1xF2xF3xF4xB47更換EGR控制閥</v>
      </c>
      <c r="I175" s="122">
        <f t="shared" ca="1" si="11"/>
        <v>120</v>
      </c>
      <c r="J175" s="119"/>
      <c r="K175" s="123"/>
      <c r="L175" s="117"/>
      <c r="M175" s="124"/>
      <c r="N175" s="125"/>
      <c r="O175" s="135"/>
      <c r="P175" s="127" t="str">
        <f>IF(B175="","",IF(ISNA(VLOOKUP(U175,[2]NEW!H:H,1,FALSE)),"V",""))</f>
        <v>V</v>
      </c>
      <c r="Q175" s="128"/>
      <c r="R175" s="129"/>
      <c r="S175" s="130">
        <v>42600</v>
      </c>
      <c r="T175" s="132"/>
      <c r="U175" s="132" t="str">
        <f t="shared" si="8"/>
        <v>0011150400V483399</v>
      </c>
      <c r="W175" s="134" t="str">
        <f>IF((ISERROR(VLOOKUP(E175,'[2]Lead Time(覆蓋貼)'!F:F,1,0)))*(P175="v"),"",IF((ISTEXT(VLOOKUP(E175,'[2]Lead Time(覆蓋貼)'!F:F,1,0)))*(P175=""),"未執行",""))</f>
        <v/>
      </c>
    </row>
    <row r="176" spans="1:23" ht="28.5" hidden="1" customHeight="1" x14ac:dyDescent="0.25">
      <c r="A176" s="117">
        <v>171</v>
      </c>
      <c r="B176" s="118" t="s">
        <v>1954</v>
      </c>
      <c r="C176" s="119">
        <v>42812</v>
      </c>
      <c r="D176" s="117" t="s">
        <v>1948</v>
      </c>
      <c r="E176" s="120" t="s">
        <v>2031</v>
      </c>
      <c r="F176" s="117" t="str">
        <f>IF(ISNA(VLOOKUP(B176,[2]保固召回!$A:$G,7,FALSE)),"",(VLOOKUP(B176,[2]保固召回!$A:$G,7,FALSE)))</f>
        <v/>
      </c>
      <c r="G176" s="121">
        <f t="shared" ca="1" si="9"/>
        <v>1</v>
      </c>
      <c r="H176" s="121" t="str">
        <f t="shared" si="10"/>
        <v>F1xF2xF3xF4xB47更換EGR控制閥</v>
      </c>
      <c r="I176" s="122">
        <f t="shared" ca="1" si="11"/>
        <v>120</v>
      </c>
      <c r="J176" s="119"/>
      <c r="K176" s="123"/>
      <c r="L176" s="117"/>
      <c r="M176" s="124"/>
      <c r="N176" s="125"/>
      <c r="O176" s="135"/>
      <c r="P176" s="127" t="str">
        <f>IF(B176="","",IF(ISNA(VLOOKUP(U176,[2]NEW!H:H,1,FALSE)),"V",""))</f>
        <v>V</v>
      </c>
      <c r="Q176" s="128"/>
      <c r="R176" s="129"/>
      <c r="S176" s="130">
        <v>42550</v>
      </c>
      <c r="T176" s="132"/>
      <c r="U176" s="132" t="str">
        <f t="shared" si="8"/>
        <v>0011150400V479494</v>
      </c>
      <c r="W176" s="134" t="str">
        <f>IF((ISERROR(VLOOKUP(E176,'[2]Lead Time(覆蓋貼)'!F:F,1,0)))*(P176="v"),"",IF((ISTEXT(VLOOKUP(E176,'[2]Lead Time(覆蓋貼)'!F:F,1,0)))*(P176=""),"未執行",""))</f>
        <v/>
      </c>
    </row>
    <row r="177" spans="1:23" ht="28.5" hidden="1" customHeight="1" x14ac:dyDescent="0.25">
      <c r="A177" s="117">
        <v>172</v>
      </c>
      <c r="B177" s="118" t="s">
        <v>1954</v>
      </c>
      <c r="C177" s="119">
        <v>42812</v>
      </c>
      <c r="D177" s="117" t="s">
        <v>1948</v>
      </c>
      <c r="E177" s="120" t="s">
        <v>2032</v>
      </c>
      <c r="F177" s="117" t="str">
        <f>IF(ISNA(VLOOKUP(B177,[2]保固召回!$A:$G,7,FALSE)),"",(VLOOKUP(B177,[2]保固召回!$A:$G,7,FALSE)))</f>
        <v/>
      </c>
      <c r="G177" s="121">
        <f t="shared" ca="1" si="9"/>
        <v>1</v>
      </c>
      <c r="H177" s="121" t="str">
        <f t="shared" si="10"/>
        <v>F1xF2xF3xF4xB47更換EGR控制閥</v>
      </c>
      <c r="I177" s="122">
        <f t="shared" ca="1" si="11"/>
        <v>120</v>
      </c>
      <c r="J177" s="119"/>
      <c r="K177" s="123"/>
      <c r="L177" s="117"/>
      <c r="M177" s="124"/>
      <c r="N177" s="125"/>
      <c r="O177" s="135"/>
      <c r="P177" s="127" t="str">
        <f>IF(B177="","",IF(ISNA(VLOOKUP(U177,[2]NEW!H:H,1,FALSE)),"V",""))</f>
        <v>V</v>
      </c>
      <c r="Q177" s="128"/>
      <c r="R177" s="129"/>
      <c r="S177" s="130">
        <v>42545</v>
      </c>
      <c r="T177" s="132"/>
      <c r="U177" s="132" t="str">
        <f t="shared" si="8"/>
        <v>0011150400V479505</v>
      </c>
      <c r="W177" s="134" t="str">
        <f>IF((ISERROR(VLOOKUP(E177,'[2]Lead Time(覆蓋貼)'!F:F,1,0)))*(P177="v"),"",IF((ISTEXT(VLOOKUP(E177,'[2]Lead Time(覆蓋貼)'!F:F,1,0)))*(P177=""),"未執行",""))</f>
        <v/>
      </c>
    </row>
    <row r="178" spans="1:23" ht="28.5" hidden="1" customHeight="1" x14ac:dyDescent="0.25">
      <c r="A178" s="117">
        <v>173</v>
      </c>
      <c r="B178" s="118" t="s">
        <v>1954</v>
      </c>
      <c r="C178" s="119">
        <v>42812</v>
      </c>
      <c r="D178" s="117" t="s">
        <v>1948</v>
      </c>
      <c r="E178" s="120" t="s">
        <v>2033</v>
      </c>
      <c r="F178" s="117" t="str">
        <f>IF(ISNA(VLOOKUP(B178,[2]保固召回!$A:$G,7,FALSE)),"",(VLOOKUP(B178,[2]保固召回!$A:$G,7,FALSE)))</f>
        <v/>
      </c>
      <c r="G178" s="121">
        <f t="shared" ca="1" si="9"/>
        <v>1</v>
      </c>
      <c r="H178" s="121" t="str">
        <f t="shared" si="10"/>
        <v>F1xF2xF3xF4xB47更換EGR控制閥</v>
      </c>
      <c r="I178" s="122">
        <f t="shared" ca="1" si="11"/>
        <v>120</v>
      </c>
      <c r="J178" s="119"/>
      <c r="K178" s="123"/>
      <c r="L178" s="117"/>
      <c r="M178" s="124"/>
      <c r="N178" s="125"/>
      <c r="O178" s="135"/>
      <c r="P178" s="127" t="str">
        <f>IF(B178="","",IF(ISNA(VLOOKUP(U178,[2]NEW!H:H,1,FALSE)),"V",""))</f>
        <v>V</v>
      </c>
      <c r="Q178" s="128"/>
      <c r="R178" s="129"/>
      <c r="S178" s="130" t="s">
        <v>2034</v>
      </c>
      <c r="T178" s="132"/>
      <c r="U178" s="132" t="str">
        <f t="shared" si="8"/>
        <v>0011150400V481050</v>
      </c>
      <c r="W178" s="134" t="str">
        <f>IF((ISERROR(VLOOKUP(E178,'[2]Lead Time(覆蓋貼)'!F:F,1,0)))*(P178="v"),"",IF((ISTEXT(VLOOKUP(E178,'[2]Lead Time(覆蓋貼)'!F:F,1,0)))*(P178=""),"未執行",""))</f>
        <v/>
      </c>
    </row>
    <row r="179" spans="1:23" ht="28.5" hidden="1" customHeight="1" x14ac:dyDescent="0.25">
      <c r="A179" s="117">
        <v>174</v>
      </c>
      <c r="B179" s="118" t="s">
        <v>1954</v>
      </c>
      <c r="C179" s="119">
        <v>42812</v>
      </c>
      <c r="D179" s="117" t="s">
        <v>1948</v>
      </c>
      <c r="E179" s="120" t="s">
        <v>2035</v>
      </c>
      <c r="F179" s="117" t="str">
        <f>IF(ISNA(VLOOKUP(B179,[2]保固召回!$A:$G,7,FALSE)),"",(VLOOKUP(B179,[2]保固召回!$A:$G,7,FALSE)))</f>
        <v/>
      </c>
      <c r="G179" s="121">
        <f t="shared" ca="1" si="9"/>
        <v>1</v>
      </c>
      <c r="H179" s="121" t="str">
        <f t="shared" si="10"/>
        <v>F1xF2xF3xF4xB47更換EGR控制閥</v>
      </c>
      <c r="I179" s="122">
        <f t="shared" ca="1" si="11"/>
        <v>120</v>
      </c>
      <c r="J179" s="119"/>
      <c r="K179" s="123"/>
      <c r="L179" s="117"/>
      <c r="M179" s="124"/>
      <c r="N179" s="125"/>
      <c r="O179" s="135"/>
      <c r="P179" s="127" t="str">
        <f>IF(B179="","",IF(ISNA(VLOOKUP(U179,[2]NEW!H:H,1,FALSE)),"V",""))</f>
        <v>V</v>
      </c>
      <c r="Q179" s="128"/>
      <c r="R179" s="129"/>
      <c r="S179" s="130">
        <v>42584</v>
      </c>
      <c r="T179" s="132"/>
      <c r="U179" s="132" t="str">
        <f t="shared" si="8"/>
        <v>0011150400V479492</v>
      </c>
      <c r="W179" s="134" t="str">
        <f>IF((ISERROR(VLOOKUP(E179,'[2]Lead Time(覆蓋貼)'!F:F,1,0)))*(P179="v"),"",IF((ISTEXT(VLOOKUP(E179,'[2]Lead Time(覆蓋貼)'!F:F,1,0)))*(P179=""),"未執行",""))</f>
        <v/>
      </c>
    </row>
    <row r="180" spans="1:23" ht="28.5" hidden="1" customHeight="1" x14ac:dyDescent="0.25">
      <c r="A180" s="117">
        <v>175</v>
      </c>
      <c r="B180" s="118" t="s">
        <v>1954</v>
      </c>
      <c r="C180" s="119">
        <v>42812</v>
      </c>
      <c r="D180" s="117" t="s">
        <v>1948</v>
      </c>
      <c r="E180" s="120" t="s">
        <v>2036</v>
      </c>
      <c r="F180" s="117" t="str">
        <f>IF(ISNA(VLOOKUP(B180,[2]保固召回!$A:$G,7,FALSE)),"",(VLOOKUP(B180,[2]保固召回!$A:$G,7,FALSE)))</f>
        <v/>
      </c>
      <c r="G180" s="121">
        <f t="shared" ca="1" si="9"/>
        <v>1</v>
      </c>
      <c r="H180" s="121" t="str">
        <f t="shared" si="10"/>
        <v>F1xF2xF3xF4xB47更換EGR控制閥</v>
      </c>
      <c r="I180" s="122">
        <f t="shared" ca="1" si="11"/>
        <v>120</v>
      </c>
      <c r="J180" s="119"/>
      <c r="K180" s="123"/>
      <c r="L180" s="117"/>
      <c r="M180" s="124"/>
      <c r="N180" s="125"/>
      <c r="O180" s="135"/>
      <c r="P180" s="127" t="str">
        <f>IF(B180="","",IF(ISNA(VLOOKUP(U180,[2]NEW!H:H,1,FALSE)),"V",""))</f>
        <v>V</v>
      </c>
      <c r="Q180" s="128"/>
      <c r="R180" s="129"/>
      <c r="S180" s="130">
        <v>42577</v>
      </c>
      <c r="T180" s="132"/>
      <c r="U180" s="132" t="str">
        <f t="shared" si="8"/>
        <v>0011150400V479481</v>
      </c>
      <c r="W180" s="134" t="str">
        <f>IF((ISERROR(VLOOKUP(E180,'[2]Lead Time(覆蓋貼)'!F:F,1,0)))*(P180="v"),"",IF((ISTEXT(VLOOKUP(E180,'[2]Lead Time(覆蓋貼)'!F:F,1,0)))*(P180=""),"未執行",""))</f>
        <v/>
      </c>
    </row>
    <row r="181" spans="1:23" ht="28.5" hidden="1" customHeight="1" x14ac:dyDescent="0.25">
      <c r="A181" s="117">
        <v>176</v>
      </c>
      <c r="B181" s="118" t="s">
        <v>1954</v>
      </c>
      <c r="C181" s="119">
        <v>42812</v>
      </c>
      <c r="D181" s="117" t="s">
        <v>1948</v>
      </c>
      <c r="E181" s="120" t="s">
        <v>2037</v>
      </c>
      <c r="F181" s="117" t="str">
        <f>IF(ISNA(VLOOKUP(B181,[2]保固召回!$A:$G,7,FALSE)),"",(VLOOKUP(B181,[2]保固召回!$A:$G,7,FALSE)))</f>
        <v/>
      </c>
      <c r="G181" s="121">
        <f t="shared" ca="1" si="9"/>
        <v>1</v>
      </c>
      <c r="H181" s="121" t="str">
        <f t="shared" si="10"/>
        <v>F1xF2xF3xF4xB47更換EGR控制閥</v>
      </c>
      <c r="I181" s="122">
        <f t="shared" ca="1" si="11"/>
        <v>120</v>
      </c>
      <c r="J181" s="119"/>
      <c r="K181" s="123"/>
      <c r="L181" s="117"/>
      <c r="M181" s="124"/>
      <c r="N181" s="125"/>
      <c r="O181" s="135"/>
      <c r="P181" s="127" t="str">
        <f>IF(B181="","",IF(ISNA(VLOOKUP(U181,[2]NEW!H:H,1,FALSE)),"V",""))</f>
        <v>V</v>
      </c>
      <c r="Q181" s="128"/>
      <c r="R181" s="129"/>
      <c r="S181" s="130">
        <v>42545</v>
      </c>
      <c r="T181" s="132"/>
      <c r="U181" s="132" t="str">
        <f t="shared" si="8"/>
        <v>0011150400V479259</v>
      </c>
      <c r="W181" s="134" t="str">
        <f>IF((ISERROR(VLOOKUP(E181,'[2]Lead Time(覆蓋貼)'!F:F,1,0)))*(P181="v"),"",IF((ISTEXT(VLOOKUP(E181,'[2]Lead Time(覆蓋貼)'!F:F,1,0)))*(P181=""),"未執行",""))</f>
        <v/>
      </c>
    </row>
    <row r="182" spans="1:23" ht="28.5" hidden="1" customHeight="1" x14ac:dyDescent="0.25">
      <c r="A182" s="117">
        <v>177</v>
      </c>
      <c r="B182" s="118" t="s">
        <v>1954</v>
      </c>
      <c r="C182" s="119">
        <v>42812</v>
      </c>
      <c r="D182" s="117" t="s">
        <v>1948</v>
      </c>
      <c r="E182" s="120" t="s">
        <v>2038</v>
      </c>
      <c r="F182" s="117" t="str">
        <f>IF(ISNA(VLOOKUP(B182,[2]保固召回!$A:$G,7,FALSE)),"",(VLOOKUP(B182,[2]保固召回!$A:$G,7,FALSE)))</f>
        <v/>
      </c>
      <c r="G182" s="121">
        <f t="shared" ca="1" si="9"/>
        <v>1</v>
      </c>
      <c r="H182" s="121" t="str">
        <f t="shared" si="10"/>
        <v>F1xF2xF3xF4xB47更換EGR控制閥</v>
      </c>
      <c r="I182" s="122">
        <f t="shared" ca="1" si="11"/>
        <v>120</v>
      </c>
      <c r="J182" s="119"/>
      <c r="K182" s="123"/>
      <c r="L182" s="117"/>
      <c r="M182" s="124"/>
      <c r="N182" s="125"/>
      <c r="O182" s="135"/>
      <c r="P182" s="127" t="str">
        <f>IF(B182="","",IF(ISNA(VLOOKUP(U182,[2]NEW!H:H,1,FALSE)),"V",""))</f>
        <v>V</v>
      </c>
      <c r="Q182" s="128"/>
      <c r="R182" s="129"/>
      <c r="S182" s="130">
        <v>42600</v>
      </c>
      <c r="T182" s="132"/>
      <c r="U182" s="132" t="str">
        <f t="shared" si="8"/>
        <v>0011150400V477585</v>
      </c>
      <c r="W182" s="134" t="str">
        <f>IF((ISERROR(VLOOKUP(E182,'[2]Lead Time(覆蓋貼)'!F:F,1,0)))*(P182="v"),"",IF((ISTEXT(VLOOKUP(E182,'[2]Lead Time(覆蓋貼)'!F:F,1,0)))*(P182=""),"未執行",""))</f>
        <v/>
      </c>
    </row>
    <row r="183" spans="1:23" ht="28.5" hidden="1" customHeight="1" x14ac:dyDescent="0.25">
      <c r="A183" s="117">
        <v>178</v>
      </c>
      <c r="B183" s="118" t="s">
        <v>1954</v>
      </c>
      <c r="C183" s="119">
        <v>42812</v>
      </c>
      <c r="D183" s="117" t="s">
        <v>1948</v>
      </c>
      <c r="E183" s="120" t="s">
        <v>2039</v>
      </c>
      <c r="F183" s="117" t="str">
        <f>IF(ISNA(VLOOKUP(B183,[2]保固召回!$A:$G,7,FALSE)),"",(VLOOKUP(B183,[2]保固召回!$A:$G,7,FALSE)))</f>
        <v/>
      </c>
      <c r="G183" s="121">
        <f t="shared" ca="1" si="9"/>
        <v>1</v>
      </c>
      <c r="H183" s="121" t="str">
        <f t="shared" si="10"/>
        <v>F1xF2xF3xF4xB47更換EGR控制閥</v>
      </c>
      <c r="I183" s="122">
        <f t="shared" ca="1" si="11"/>
        <v>120</v>
      </c>
      <c r="J183" s="119"/>
      <c r="K183" s="123"/>
      <c r="L183" s="117"/>
      <c r="M183" s="124"/>
      <c r="N183" s="125"/>
      <c r="O183" s="135"/>
      <c r="P183" s="127" t="str">
        <f>IF(B183="","",IF(ISNA(VLOOKUP(U183,[2]NEW!H:H,1,FALSE)),"V",""))</f>
        <v>V</v>
      </c>
      <c r="Q183" s="128"/>
      <c r="R183" s="129"/>
      <c r="S183" s="130">
        <v>42549</v>
      </c>
      <c r="T183" s="132"/>
      <c r="U183" s="132" t="str">
        <f t="shared" si="8"/>
        <v>0011150400V477586</v>
      </c>
      <c r="W183" s="134" t="str">
        <f>IF((ISERROR(VLOOKUP(E183,'[2]Lead Time(覆蓋貼)'!F:F,1,0)))*(P183="v"),"",IF((ISTEXT(VLOOKUP(E183,'[2]Lead Time(覆蓋貼)'!F:F,1,0)))*(P183=""),"未執行",""))</f>
        <v/>
      </c>
    </row>
    <row r="184" spans="1:23" ht="28.5" hidden="1" customHeight="1" x14ac:dyDescent="0.25">
      <c r="A184" s="117">
        <v>179</v>
      </c>
      <c r="B184" s="118" t="s">
        <v>1954</v>
      </c>
      <c r="C184" s="119">
        <v>42812</v>
      </c>
      <c r="D184" s="117" t="s">
        <v>2040</v>
      </c>
      <c r="E184" s="120" t="s">
        <v>2041</v>
      </c>
      <c r="F184" s="117" t="str">
        <f>IF(ISNA(VLOOKUP(B184,[2]保固召回!$A:$G,7,FALSE)),"",(VLOOKUP(B184,[2]保固召回!$A:$G,7,FALSE)))</f>
        <v/>
      </c>
      <c r="G184" s="121">
        <f t="shared" ca="1" si="9"/>
        <v>1</v>
      </c>
      <c r="H184" s="121" t="str">
        <f t="shared" si="10"/>
        <v>F1xF2xF3xF4xB47更換EGR控制閥</v>
      </c>
      <c r="I184" s="122">
        <f t="shared" ca="1" si="11"/>
        <v>120</v>
      </c>
      <c r="J184" s="119"/>
      <c r="K184" s="123"/>
      <c r="L184" s="117"/>
      <c r="M184" s="124"/>
      <c r="N184" s="125"/>
      <c r="O184" s="135"/>
      <c r="P184" s="127" t="str">
        <f>IF(B184="","",IF(ISNA(VLOOKUP(U184,[2]NEW!H:H,1,FALSE)),"V",""))</f>
        <v>V</v>
      </c>
      <c r="Q184" s="128"/>
      <c r="R184" s="129"/>
      <c r="S184" s="130">
        <v>42581</v>
      </c>
      <c r="T184" s="132"/>
      <c r="U184" s="132" t="str">
        <f t="shared" si="8"/>
        <v>0011150400P904381</v>
      </c>
      <c r="W184" s="134" t="str">
        <f>IF((ISERROR(VLOOKUP(E184,'[2]Lead Time(覆蓋貼)'!F:F,1,0)))*(P184="v"),"",IF((ISTEXT(VLOOKUP(E184,'[2]Lead Time(覆蓋貼)'!F:F,1,0)))*(P184=""),"未執行",""))</f>
        <v/>
      </c>
    </row>
    <row r="185" spans="1:23" ht="28.5" hidden="1" customHeight="1" x14ac:dyDescent="0.25">
      <c r="A185" s="117">
        <v>180</v>
      </c>
      <c r="B185" s="118" t="s">
        <v>1954</v>
      </c>
      <c r="C185" s="119">
        <v>42812</v>
      </c>
      <c r="D185" s="117" t="s">
        <v>2040</v>
      </c>
      <c r="E185" s="120" t="s">
        <v>2042</v>
      </c>
      <c r="F185" s="117" t="str">
        <f>IF(ISNA(VLOOKUP(B185,[2]保固召回!$A:$G,7,FALSE)),"",(VLOOKUP(B185,[2]保固召回!$A:$G,7,FALSE)))</f>
        <v/>
      </c>
      <c r="G185" s="121">
        <f t="shared" ca="1" si="9"/>
        <v>1</v>
      </c>
      <c r="H185" s="121" t="str">
        <f t="shared" si="10"/>
        <v>F1xF2xF3xF4xB47更換EGR控制閥</v>
      </c>
      <c r="I185" s="122">
        <f t="shared" ca="1" si="11"/>
        <v>120</v>
      </c>
      <c r="J185" s="119"/>
      <c r="K185" s="123"/>
      <c r="L185" s="117"/>
      <c r="M185" s="124"/>
      <c r="N185" s="125"/>
      <c r="O185" s="135"/>
      <c r="P185" s="127" t="str">
        <f>IF(B185="","",IF(ISNA(VLOOKUP(U185,[2]NEW!H:H,1,FALSE)),"V",""))</f>
        <v>V</v>
      </c>
      <c r="Q185" s="128"/>
      <c r="R185" s="129"/>
      <c r="S185" s="130">
        <v>42566</v>
      </c>
      <c r="T185" s="132"/>
      <c r="U185" s="132" t="str">
        <f t="shared" si="8"/>
        <v>0011150400P788793</v>
      </c>
      <c r="W185" s="134" t="str">
        <f>IF((ISERROR(VLOOKUP(E185,'[2]Lead Time(覆蓋貼)'!F:F,1,0)))*(P185="v"),"",IF((ISTEXT(VLOOKUP(E185,'[2]Lead Time(覆蓋貼)'!F:F,1,0)))*(P185=""),"未執行",""))</f>
        <v/>
      </c>
    </row>
    <row r="186" spans="1:23" ht="28.5" hidden="1" customHeight="1" x14ac:dyDescent="0.25">
      <c r="A186" s="117">
        <v>181</v>
      </c>
      <c r="B186" s="118" t="s">
        <v>1954</v>
      </c>
      <c r="C186" s="119">
        <v>42812</v>
      </c>
      <c r="D186" s="117" t="s">
        <v>1948</v>
      </c>
      <c r="E186" s="120" t="s">
        <v>2043</v>
      </c>
      <c r="F186" s="117" t="str">
        <f>IF(ISNA(VLOOKUP(B186,[2]保固召回!$A:$G,7,FALSE)),"",(VLOOKUP(B186,[2]保固召回!$A:$G,7,FALSE)))</f>
        <v/>
      </c>
      <c r="G186" s="121">
        <f t="shared" ca="1" si="9"/>
        <v>1</v>
      </c>
      <c r="H186" s="121" t="str">
        <f t="shared" si="10"/>
        <v>F1xF2xF3xF4xB47更換EGR控制閥</v>
      </c>
      <c r="I186" s="122">
        <f t="shared" ca="1" si="11"/>
        <v>120</v>
      </c>
      <c r="J186" s="119"/>
      <c r="K186" s="123"/>
      <c r="L186" s="117"/>
      <c r="M186" s="124"/>
      <c r="N186" s="125"/>
      <c r="O186" s="135"/>
      <c r="P186" s="127" t="str">
        <f>IF(B186="","",IF(ISNA(VLOOKUP(U186,[2]NEW!H:H,1,FALSE)),"V",""))</f>
        <v>V</v>
      </c>
      <c r="Q186" s="128"/>
      <c r="R186" s="129"/>
      <c r="S186" s="130">
        <v>42543</v>
      </c>
      <c r="T186" s="132"/>
      <c r="U186" s="132" t="str">
        <f t="shared" si="8"/>
        <v>0011150400P788724</v>
      </c>
      <c r="W186" s="134" t="str">
        <f>IF((ISERROR(VLOOKUP(E186,'[2]Lead Time(覆蓋貼)'!F:F,1,0)))*(P186="v"),"",IF((ISTEXT(VLOOKUP(E186,'[2]Lead Time(覆蓋貼)'!F:F,1,0)))*(P186=""),"未執行",""))</f>
        <v/>
      </c>
    </row>
    <row r="187" spans="1:23" ht="28.5" hidden="1" customHeight="1" x14ac:dyDescent="0.25">
      <c r="A187" s="117">
        <v>182</v>
      </c>
      <c r="B187" s="118" t="s">
        <v>1954</v>
      </c>
      <c r="C187" s="119">
        <v>42812</v>
      </c>
      <c r="D187" s="117" t="s">
        <v>1948</v>
      </c>
      <c r="E187" s="120" t="s">
        <v>2044</v>
      </c>
      <c r="F187" s="117" t="str">
        <f>IF(ISNA(VLOOKUP(B187,[2]保固召回!$A:$G,7,FALSE)),"",(VLOOKUP(B187,[2]保固召回!$A:$G,7,FALSE)))</f>
        <v/>
      </c>
      <c r="G187" s="121">
        <f t="shared" ca="1" si="9"/>
        <v>1</v>
      </c>
      <c r="H187" s="121" t="str">
        <f t="shared" si="10"/>
        <v>F1xF2xF3xF4xB47更換EGR控制閥</v>
      </c>
      <c r="I187" s="122">
        <f t="shared" ca="1" si="11"/>
        <v>120</v>
      </c>
      <c r="J187" s="119"/>
      <c r="K187" s="123"/>
      <c r="L187" s="117"/>
      <c r="M187" s="124"/>
      <c r="N187" s="125"/>
      <c r="O187" s="135"/>
      <c r="P187" s="127" t="str">
        <f>IF(B187="","",IF(ISNA(VLOOKUP(U187,[2]NEW!H:H,1,FALSE)),"V",""))</f>
        <v>V</v>
      </c>
      <c r="Q187" s="128"/>
      <c r="R187" s="129"/>
      <c r="S187" s="130">
        <v>42520</v>
      </c>
      <c r="T187" s="132"/>
      <c r="U187" s="132" t="str">
        <f t="shared" si="8"/>
        <v>0011150400P788701</v>
      </c>
      <c r="W187" s="134" t="str">
        <f>IF((ISERROR(VLOOKUP(E187,'[2]Lead Time(覆蓋貼)'!F:F,1,0)))*(P187="v"),"",IF((ISTEXT(VLOOKUP(E187,'[2]Lead Time(覆蓋貼)'!F:F,1,0)))*(P187=""),"未執行",""))</f>
        <v/>
      </c>
    </row>
    <row r="188" spans="1:23" ht="28.5" hidden="1" customHeight="1" x14ac:dyDescent="0.25">
      <c r="A188" s="117">
        <v>183</v>
      </c>
      <c r="B188" s="118" t="s">
        <v>1954</v>
      </c>
      <c r="C188" s="119">
        <v>42812</v>
      </c>
      <c r="D188" s="117" t="s">
        <v>1948</v>
      </c>
      <c r="E188" s="120" t="s">
        <v>2045</v>
      </c>
      <c r="F188" s="117" t="str">
        <f>IF(ISNA(VLOOKUP(B188,[2]保固召回!$A:$G,7,FALSE)),"",(VLOOKUP(B188,[2]保固召回!$A:$G,7,FALSE)))</f>
        <v/>
      </c>
      <c r="G188" s="121">
        <f t="shared" ca="1" si="9"/>
        <v>1</v>
      </c>
      <c r="H188" s="121" t="str">
        <f t="shared" si="10"/>
        <v>F1xF2xF3xF4xB47更換EGR控制閥</v>
      </c>
      <c r="I188" s="122">
        <f t="shared" ca="1" si="11"/>
        <v>120</v>
      </c>
      <c r="J188" s="119"/>
      <c r="K188" s="123"/>
      <c r="L188" s="117"/>
      <c r="M188" s="124"/>
      <c r="N188" s="125"/>
      <c r="O188" s="135"/>
      <c r="P188" s="127" t="str">
        <f>IF(B188="","",IF(ISNA(VLOOKUP(U188,[2]NEW!H:H,1,FALSE)),"V",""))</f>
        <v>V</v>
      </c>
      <c r="Q188" s="128"/>
      <c r="R188" s="129"/>
      <c r="S188" s="130">
        <v>42563</v>
      </c>
      <c r="T188" s="132"/>
      <c r="U188" s="132" t="str">
        <f t="shared" si="8"/>
        <v>0011150400P904496</v>
      </c>
      <c r="W188" s="134" t="str">
        <f>IF((ISERROR(VLOOKUP(E188,'[2]Lead Time(覆蓋貼)'!F:F,1,0)))*(P188="v"),"",IF((ISTEXT(VLOOKUP(E188,'[2]Lead Time(覆蓋貼)'!F:F,1,0)))*(P188=""),"未執行",""))</f>
        <v/>
      </c>
    </row>
    <row r="189" spans="1:23" ht="28.5" hidden="1" customHeight="1" x14ac:dyDescent="0.25">
      <c r="A189" s="117">
        <v>184</v>
      </c>
      <c r="B189" s="118" t="s">
        <v>1954</v>
      </c>
      <c r="C189" s="119">
        <v>42812</v>
      </c>
      <c r="D189" s="117" t="s">
        <v>1948</v>
      </c>
      <c r="E189" s="120" t="s">
        <v>2046</v>
      </c>
      <c r="F189" s="117" t="str">
        <f>IF(ISNA(VLOOKUP(B189,[2]保固召回!$A:$G,7,FALSE)),"",(VLOOKUP(B189,[2]保固召回!$A:$G,7,FALSE)))</f>
        <v/>
      </c>
      <c r="G189" s="121">
        <f t="shared" ca="1" si="9"/>
        <v>1</v>
      </c>
      <c r="H189" s="121" t="str">
        <f t="shared" si="10"/>
        <v>F1xF2xF3xF4xB47更換EGR控制閥</v>
      </c>
      <c r="I189" s="122">
        <f t="shared" ca="1" si="11"/>
        <v>120</v>
      </c>
      <c r="J189" s="119"/>
      <c r="K189" s="123"/>
      <c r="L189" s="117"/>
      <c r="M189" s="124"/>
      <c r="N189" s="125"/>
      <c r="O189" s="135"/>
      <c r="P189" s="127" t="str">
        <f>IF(B189="","",IF(ISNA(VLOOKUP(U189,[2]NEW!H:H,1,FALSE)),"V",""))</f>
        <v>V</v>
      </c>
      <c r="Q189" s="128"/>
      <c r="R189" s="129"/>
      <c r="S189" s="130">
        <v>42548</v>
      </c>
      <c r="T189" s="132"/>
      <c r="U189" s="132" t="str">
        <f t="shared" si="8"/>
        <v>0011150400P904474</v>
      </c>
      <c r="W189" s="134" t="str">
        <f>IF((ISERROR(VLOOKUP(E189,'[2]Lead Time(覆蓋貼)'!F:F,1,0)))*(P189="v"),"",IF((ISTEXT(VLOOKUP(E189,'[2]Lead Time(覆蓋貼)'!F:F,1,0)))*(P189=""),"未執行",""))</f>
        <v/>
      </c>
    </row>
    <row r="190" spans="1:23" ht="28.5" hidden="1" customHeight="1" x14ac:dyDescent="0.25">
      <c r="A190" s="117">
        <v>185</v>
      </c>
      <c r="B190" s="118" t="s">
        <v>1954</v>
      </c>
      <c r="C190" s="119">
        <v>42812</v>
      </c>
      <c r="D190" s="117" t="s">
        <v>1948</v>
      </c>
      <c r="E190" s="120" t="s">
        <v>2047</v>
      </c>
      <c r="F190" s="117" t="str">
        <f>IF(ISNA(VLOOKUP(B190,[2]保固召回!$A:$G,7,FALSE)),"",(VLOOKUP(B190,[2]保固召回!$A:$G,7,FALSE)))</f>
        <v/>
      </c>
      <c r="G190" s="121">
        <f t="shared" ca="1" si="9"/>
        <v>1</v>
      </c>
      <c r="H190" s="121" t="str">
        <f t="shared" si="10"/>
        <v>F1xF2xF3xF4xB47更換EGR控制閥</v>
      </c>
      <c r="I190" s="122">
        <f t="shared" ca="1" si="11"/>
        <v>120</v>
      </c>
      <c r="J190" s="119"/>
      <c r="K190" s="123"/>
      <c r="L190" s="117"/>
      <c r="M190" s="124"/>
      <c r="N190" s="125"/>
      <c r="O190" s="135"/>
      <c r="P190" s="127" t="str">
        <f>IF(B190="","",IF(ISNA(VLOOKUP(U190,[2]NEW!H:H,1,FALSE)),"V",""))</f>
        <v>V</v>
      </c>
      <c r="Q190" s="128"/>
      <c r="R190" s="129"/>
      <c r="S190" s="130">
        <v>42581</v>
      </c>
      <c r="T190" s="132"/>
      <c r="U190" s="132" t="str">
        <f t="shared" si="8"/>
        <v>0011150400P904235</v>
      </c>
      <c r="W190" s="134" t="str">
        <f>IF((ISERROR(VLOOKUP(E190,'[2]Lead Time(覆蓋貼)'!F:F,1,0)))*(P190="v"),"",IF((ISTEXT(VLOOKUP(E190,'[2]Lead Time(覆蓋貼)'!F:F,1,0)))*(P190=""),"未執行",""))</f>
        <v/>
      </c>
    </row>
    <row r="191" spans="1:23" ht="28.5" hidden="1" customHeight="1" x14ac:dyDescent="0.25">
      <c r="A191" s="117">
        <v>186</v>
      </c>
      <c r="B191" s="118" t="s">
        <v>1954</v>
      </c>
      <c r="C191" s="119">
        <v>42812</v>
      </c>
      <c r="D191" s="117" t="s">
        <v>1948</v>
      </c>
      <c r="E191" s="120" t="s">
        <v>2048</v>
      </c>
      <c r="F191" s="117" t="str">
        <f>IF(ISNA(VLOOKUP(B191,[2]保固召回!$A:$G,7,FALSE)),"",(VLOOKUP(B191,[2]保固召回!$A:$G,7,FALSE)))</f>
        <v/>
      </c>
      <c r="G191" s="121">
        <f t="shared" ca="1" si="9"/>
        <v>1</v>
      </c>
      <c r="H191" s="121" t="str">
        <f t="shared" si="10"/>
        <v>F1xF2xF3xF4xB47更換EGR控制閥</v>
      </c>
      <c r="I191" s="122">
        <f t="shared" ca="1" si="11"/>
        <v>120</v>
      </c>
      <c r="J191" s="119"/>
      <c r="K191" s="123"/>
      <c r="L191" s="117"/>
      <c r="M191" s="124"/>
      <c r="N191" s="125"/>
      <c r="O191" s="135"/>
      <c r="P191" s="127" t="str">
        <f>IF(B191="","",IF(ISNA(VLOOKUP(U191,[2]NEW!H:H,1,FALSE)),"V",""))</f>
        <v>V</v>
      </c>
      <c r="Q191" s="128"/>
      <c r="R191" s="129"/>
      <c r="S191" s="130">
        <v>42552</v>
      </c>
      <c r="T191" s="132"/>
      <c r="U191" s="132" t="str">
        <f t="shared" si="8"/>
        <v>0011150400P788526</v>
      </c>
      <c r="W191" s="134" t="str">
        <f>IF((ISERROR(VLOOKUP(E191,'[2]Lead Time(覆蓋貼)'!F:F,1,0)))*(P191="v"),"",IF((ISTEXT(VLOOKUP(E191,'[2]Lead Time(覆蓋貼)'!F:F,1,0)))*(P191=""),"未執行",""))</f>
        <v/>
      </c>
    </row>
    <row r="192" spans="1:23" ht="28.5" hidden="1" customHeight="1" x14ac:dyDescent="0.25">
      <c r="A192" s="117">
        <v>187</v>
      </c>
      <c r="B192" s="118" t="s">
        <v>1954</v>
      </c>
      <c r="C192" s="119">
        <v>42812</v>
      </c>
      <c r="D192" s="117" t="s">
        <v>1948</v>
      </c>
      <c r="E192" s="120" t="s">
        <v>2049</v>
      </c>
      <c r="F192" s="117" t="str">
        <f>IF(ISNA(VLOOKUP(B192,[2]保固召回!$A:$G,7,FALSE)),"",(VLOOKUP(B192,[2]保固召回!$A:$G,7,FALSE)))</f>
        <v/>
      </c>
      <c r="G192" s="121">
        <f t="shared" ca="1" si="9"/>
        <v>1</v>
      </c>
      <c r="H192" s="121" t="str">
        <f t="shared" si="10"/>
        <v>F1xF2xF3xF4xB47更換EGR控制閥</v>
      </c>
      <c r="I192" s="122">
        <f t="shared" ca="1" si="11"/>
        <v>120</v>
      </c>
      <c r="J192" s="119"/>
      <c r="K192" s="123"/>
      <c r="L192" s="117"/>
      <c r="M192" s="124"/>
      <c r="N192" s="125"/>
      <c r="O192" s="135"/>
      <c r="P192" s="127" t="str">
        <f>IF(B192="","",IF(ISNA(VLOOKUP(U192,[2]NEW!H:H,1,FALSE)),"V",""))</f>
        <v>V</v>
      </c>
      <c r="Q192" s="128"/>
      <c r="R192" s="129"/>
      <c r="S192" s="130">
        <v>42544</v>
      </c>
      <c r="T192" s="132"/>
      <c r="U192" s="132" t="str">
        <f t="shared" si="8"/>
        <v>0011150400P788277</v>
      </c>
      <c r="W192" s="134" t="str">
        <f>IF((ISERROR(VLOOKUP(E192,'[2]Lead Time(覆蓋貼)'!F:F,1,0)))*(P192="v"),"",IF((ISTEXT(VLOOKUP(E192,'[2]Lead Time(覆蓋貼)'!F:F,1,0)))*(P192=""),"未執行",""))</f>
        <v/>
      </c>
    </row>
    <row r="193" spans="1:23" ht="28.5" hidden="1" customHeight="1" x14ac:dyDescent="0.25">
      <c r="A193" s="117">
        <v>188</v>
      </c>
      <c r="B193" s="118" t="s">
        <v>1954</v>
      </c>
      <c r="C193" s="119">
        <v>42812</v>
      </c>
      <c r="D193" s="117" t="s">
        <v>1948</v>
      </c>
      <c r="E193" s="120" t="s">
        <v>2050</v>
      </c>
      <c r="F193" s="117" t="str">
        <f>IF(ISNA(VLOOKUP(B193,[2]保固召回!$A:$G,7,FALSE)),"",(VLOOKUP(B193,[2]保固召回!$A:$G,7,FALSE)))</f>
        <v/>
      </c>
      <c r="G193" s="121">
        <f t="shared" ca="1" si="9"/>
        <v>1</v>
      </c>
      <c r="H193" s="121" t="str">
        <f t="shared" si="10"/>
        <v>F1xF2xF3xF4xB47更換EGR控制閥</v>
      </c>
      <c r="I193" s="122">
        <f t="shared" ca="1" si="11"/>
        <v>120</v>
      </c>
      <c r="J193" s="119"/>
      <c r="K193" s="123"/>
      <c r="L193" s="117"/>
      <c r="M193" s="124"/>
      <c r="N193" s="125"/>
      <c r="O193" s="135"/>
      <c r="P193" s="127" t="str">
        <f>IF(B193="","",IF(ISNA(VLOOKUP(U193,[2]NEW!H:H,1,FALSE)),"V",""))</f>
        <v>V</v>
      </c>
      <c r="Q193" s="128"/>
      <c r="R193" s="129"/>
      <c r="S193" s="130">
        <v>42549</v>
      </c>
      <c r="T193" s="132"/>
      <c r="U193" s="132" t="str">
        <f t="shared" si="8"/>
        <v>0011150400P788276</v>
      </c>
      <c r="W193" s="134" t="str">
        <f>IF((ISERROR(VLOOKUP(E193,'[2]Lead Time(覆蓋貼)'!F:F,1,0)))*(P193="v"),"",IF((ISTEXT(VLOOKUP(E193,'[2]Lead Time(覆蓋貼)'!F:F,1,0)))*(P193=""),"未執行",""))</f>
        <v/>
      </c>
    </row>
    <row r="194" spans="1:23" ht="28.5" hidden="1" customHeight="1" x14ac:dyDescent="0.25">
      <c r="A194" s="117">
        <v>189</v>
      </c>
      <c r="B194" s="118" t="s">
        <v>1954</v>
      </c>
      <c r="C194" s="119">
        <v>42812</v>
      </c>
      <c r="D194" s="117" t="s">
        <v>1948</v>
      </c>
      <c r="E194" s="120" t="s">
        <v>2051</v>
      </c>
      <c r="F194" s="117" t="str">
        <f>IF(ISNA(VLOOKUP(B194,[2]保固召回!$A:$G,7,FALSE)),"",(VLOOKUP(B194,[2]保固召回!$A:$G,7,FALSE)))</f>
        <v/>
      </c>
      <c r="G194" s="121">
        <f t="shared" ca="1" si="9"/>
        <v>1</v>
      </c>
      <c r="H194" s="121" t="str">
        <f t="shared" si="10"/>
        <v>F1xF2xF3xF4xB47更換EGR控制閥</v>
      </c>
      <c r="I194" s="122">
        <f t="shared" ca="1" si="11"/>
        <v>120</v>
      </c>
      <c r="J194" s="119"/>
      <c r="K194" s="123"/>
      <c r="L194" s="117"/>
      <c r="M194" s="124"/>
      <c r="N194" s="125"/>
      <c r="O194" s="135"/>
      <c r="P194" s="127" t="str">
        <f>IF(B194="","",IF(ISNA(VLOOKUP(U194,[2]NEW!H:H,1,FALSE)),"V",""))</f>
        <v>V</v>
      </c>
      <c r="Q194" s="128"/>
      <c r="R194" s="129"/>
      <c r="S194" s="130">
        <v>42552</v>
      </c>
      <c r="T194" s="132"/>
      <c r="U194" s="132" t="str">
        <f t="shared" si="8"/>
        <v>0011150400P788190</v>
      </c>
      <c r="W194" s="134" t="str">
        <f>IF((ISERROR(VLOOKUP(E194,'[2]Lead Time(覆蓋貼)'!F:F,1,0)))*(P194="v"),"",IF((ISTEXT(VLOOKUP(E194,'[2]Lead Time(覆蓋貼)'!F:F,1,0)))*(P194=""),"未執行",""))</f>
        <v/>
      </c>
    </row>
    <row r="195" spans="1:23" ht="28.5" hidden="1" customHeight="1" x14ac:dyDescent="0.25">
      <c r="A195" s="117">
        <v>190</v>
      </c>
      <c r="B195" s="118" t="s">
        <v>1954</v>
      </c>
      <c r="C195" s="119">
        <v>42812</v>
      </c>
      <c r="D195" s="117" t="s">
        <v>1948</v>
      </c>
      <c r="E195" s="120" t="s">
        <v>2052</v>
      </c>
      <c r="F195" s="117" t="str">
        <f>IF(ISNA(VLOOKUP(B195,[2]保固召回!$A:$G,7,FALSE)),"",(VLOOKUP(B195,[2]保固召回!$A:$G,7,FALSE)))</f>
        <v/>
      </c>
      <c r="G195" s="121">
        <f t="shared" ca="1" si="9"/>
        <v>1</v>
      </c>
      <c r="H195" s="121" t="str">
        <f t="shared" si="10"/>
        <v>F1xF2xF3xF4xB47更換EGR控制閥</v>
      </c>
      <c r="I195" s="122">
        <f t="shared" ca="1" si="11"/>
        <v>120</v>
      </c>
      <c r="J195" s="119"/>
      <c r="K195" s="123"/>
      <c r="L195" s="117"/>
      <c r="M195" s="124"/>
      <c r="N195" s="125"/>
      <c r="O195" s="135"/>
      <c r="P195" s="127" t="str">
        <f>IF(B195="","",IF(ISNA(VLOOKUP(U195,[2]NEW!H:H,1,FALSE)),"V",""))</f>
        <v>V</v>
      </c>
      <c r="Q195" s="128"/>
      <c r="R195" s="129"/>
      <c r="S195" s="130">
        <v>42607</v>
      </c>
      <c r="T195" s="132"/>
      <c r="U195" s="132" t="str">
        <f t="shared" si="8"/>
        <v>00111504005A76824</v>
      </c>
      <c r="W195" s="134" t="str">
        <f>IF((ISERROR(VLOOKUP(E195,'[2]Lead Time(覆蓋貼)'!F:F,1,0)))*(P195="v"),"",IF((ISTEXT(VLOOKUP(E195,'[2]Lead Time(覆蓋貼)'!F:F,1,0)))*(P195=""),"未執行",""))</f>
        <v/>
      </c>
    </row>
    <row r="196" spans="1:23" ht="28.5" hidden="1" customHeight="1" x14ac:dyDescent="0.25">
      <c r="A196" s="117">
        <v>191</v>
      </c>
      <c r="B196" s="118" t="s">
        <v>1954</v>
      </c>
      <c r="C196" s="119">
        <v>42812</v>
      </c>
      <c r="D196" s="117" t="s">
        <v>1948</v>
      </c>
      <c r="E196" s="120" t="s">
        <v>2053</v>
      </c>
      <c r="F196" s="117" t="str">
        <f>IF(ISNA(VLOOKUP(B196,[2]保固召回!$A:$G,7,FALSE)),"",(VLOOKUP(B196,[2]保固召回!$A:$G,7,FALSE)))</f>
        <v/>
      </c>
      <c r="G196" s="121">
        <f t="shared" ca="1" si="9"/>
        <v>1</v>
      </c>
      <c r="H196" s="121" t="str">
        <f t="shared" si="10"/>
        <v>F1xF2xF3xF4xB47更換EGR控制閥</v>
      </c>
      <c r="I196" s="122">
        <f t="shared" ca="1" si="11"/>
        <v>120</v>
      </c>
      <c r="J196" s="119"/>
      <c r="K196" s="123"/>
      <c r="L196" s="117"/>
      <c r="M196" s="124"/>
      <c r="N196" s="125"/>
      <c r="O196" s="135"/>
      <c r="P196" s="127" t="str">
        <f>IF(B196="","",IF(ISNA(VLOOKUP(U196,[2]NEW!H:H,1,FALSE)),"V",""))</f>
        <v>V</v>
      </c>
      <c r="Q196" s="128"/>
      <c r="R196" s="129"/>
      <c r="S196" s="130" t="s">
        <v>1984</v>
      </c>
      <c r="T196" s="132"/>
      <c r="U196" s="132" t="str">
        <f t="shared" si="8"/>
        <v>00111504005A77502</v>
      </c>
      <c r="W196" s="134" t="str">
        <f>IF((ISERROR(VLOOKUP(E196,'[2]Lead Time(覆蓋貼)'!F:F,1,0)))*(P196="v"),"",IF((ISTEXT(VLOOKUP(E196,'[2]Lead Time(覆蓋貼)'!F:F,1,0)))*(P196=""),"未執行",""))</f>
        <v/>
      </c>
    </row>
    <row r="197" spans="1:23" ht="28.5" hidden="1" customHeight="1" x14ac:dyDescent="0.25">
      <c r="A197" s="117">
        <v>192</v>
      </c>
      <c r="B197" s="118" t="s">
        <v>1954</v>
      </c>
      <c r="C197" s="119">
        <v>42812</v>
      </c>
      <c r="D197" s="117" t="s">
        <v>1948</v>
      </c>
      <c r="E197" s="120" t="s">
        <v>2054</v>
      </c>
      <c r="F197" s="117" t="str">
        <f>IF(ISNA(VLOOKUP(B197,[2]保固召回!$A:$G,7,FALSE)),"",(VLOOKUP(B197,[2]保固召回!$A:$G,7,FALSE)))</f>
        <v/>
      </c>
      <c r="G197" s="121">
        <f t="shared" ca="1" si="9"/>
        <v>1</v>
      </c>
      <c r="H197" s="121" t="str">
        <f t="shared" si="10"/>
        <v>F1xF2xF3xF4xB47更換EGR控制閥</v>
      </c>
      <c r="I197" s="122">
        <f t="shared" ca="1" si="11"/>
        <v>120</v>
      </c>
      <c r="J197" s="119"/>
      <c r="K197" s="123"/>
      <c r="L197" s="117"/>
      <c r="M197" s="124"/>
      <c r="N197" s="125"/>
      <c r="O197" s="135"/>
      <c r="P197" s="127" t="str">
        <f>IF(B197="","",IF(ISNA(VLOOKUP(U197,[2]NEW!H:H,1,FALSE)),"V",""))</f>
        <v>V</v>
      </c>
      <c r="Q197" s="128"/>
      <c r="R197" s="129"/>
      <c r="S197" s="130" t="s">
        <v>2055</v>
      </c>
      <c r="T197" s="132"/>
      <c r="U197" s="132" t="str">
        <f t="shared" ref="U197:U260" si="12">B197&amp;E197</f>
        <v>00111504005A76267</v>
      </c>
      <c r="W197" s="134" t="str">
        <f>IF((ISERROR(VLOOKUP(E197,'[2]Lead Time(覆蓋貼)'!F:F,1,0)))*(P197="v"),"",IF((ISTEXT(VLOOKUP(E197,'[2]Lead Time(覆蓋貼)'!F:F,1,0)))*(P197=""),"未執行",""))</f>
        <v/>
      </c>
    </row>
    <row r="198" spans="1:23" ht="28.5" hidden="1" customHeight="1" x14ac:dyDescent="0.25">
      <c r="A198" s="117">
        <v>193</v>
      </c>
      <c r="B198" s="118" t="s">
        <v>1954</v>
      </c>
      <c r="C198" s="119">
        <v>42812</v>
      </c>
      <c r="D198" s="117" t="s">
        <v>2040</v>
      </c>
      <c r="E198" s="120" t="s">
        <v>2056</v>
      </c>
      <c r="F198" s="117" t="str">
        <f>IF(ISNA(VLOOKUP(B198,[2]保固召回!$A:$G,7,FALSE)),"",(VLOOKUP(B198,[2]保固召回!$A:$G,7,FALSE)))</f>
        <v/>
      </c>
      <c r="G198" s="121">
        <f t="shared" ref="G198:G261" ca="1" si="13">COUNTIF(H:H,D198)/COUNTIF(D:D,D198)</f>
        <v>1</v>
      </c>
      <c r="H198" s="121" t="str">
        <f t="shared" ref="H198:H261" si="14">IF(P198="V",D198,"")</f>
        <v>F1xF2xF3xF4xB47更換EGR控制閥</v>
      </c>
      <c r="I198" s="122">
        <f t="shared" ref="I198:I261" ca="1" si="15">COUNTIF(H:H,D198)</f>
        <v>120</v>
      </c>
      <c r="J198" s="119"/>
      <c r="K198" s="123"/>
      <c r="L198" s="117"/>
      <c r="M198" s="124"/>
      <c r="N198" s="125"/>
      <c r="O198" s="135"/>
      <c r="P198" s="127" t="str">
        <f>IF(B198="","",IF(ISNA(VLOOKUP(U198,[2]NEW!H:H,1,FALSE)),"V",""))</f>
        <v>V</v>
      </c>
      <c r="Q198" s="128"/>
      <c r="R198" s="129"/>
      <c r="S198" s="130">
        <v>42605</v>
      </c>
      <c r="T198" s="132"/>
      <c r="U198" s="132" t="str">
        <f t="shared" si="12"/>
        <v>00111504005A74869</v>
      </c>
      <c r="W198" s="134" t="str">
        <f>IF((ISERROR(VLOOKUP(E198,'[2]Lead Time(覆蓋貼)'!F:F,1,0)))*(P198="v"),"",IF((ISTEXT(VLOOKUP(E198,'[2]Lead Time(覆蓋貼)'!F:F,1,0)))*(P198=""),"未執行",""))</f>
        <v/>
      </c>
    </row>
    <row r="199" spans="1:23" ht="28.5" hidden="1" customHeight="1" x14ac:dyDescent="0.25">
      <c r="A199" s="117">
        <v>194</v>
      </c>
      <c r="B199" s="118" t="s">
        <v>1954</v>
      </c>
      <c r="C199" s="119">
        <v>42812</v>
      </c>
      <c r="D199" s="117" t="s">
        <v>1948</v>
      </c>
      <c r="E199" s="120" t="s">
        <v>2057</v>
      </c>
      <c r="F199" s="117" t="str">
        <f>IF(ISNA(VLOOKUP(B199,[2]保固召回!$A:$G,7,FALSE)),"",(VLOOKUP(B199,[2]保固召回!$A:$G,7,FALSE)))</f>
        <v/>
      </c>
      <c r="G199" s="121">
        <f t="shared" ca="1" si="13"/>
        <v>1</v>
      </c>
      <c r="H199" s="121" t="str">
        <f t="shared" si="14"/>
        <v>F1xF2xF3xF4xB47更換EGR控制閥</v>
      </c>
      <c r="I199" s="122">
        <f t="shared" ca="1" si="15"/>
        <v>120</v>
      </c>
      <c r="J199" s="119"/>
      <c r="K199" s="123"/>
      <c r="L199" s="117"/>
      <c r="M199" s="124"/>
      <c r="N199" s="125"/>
      <c r="O199" s="135"/>
      <c r="P199" s="127" t="str">
        <f>IF(B199="","",IF(ISNA(VLOOKUP(U199,[2]NEW!H:H,1,FALSE)),"V",""))</f>
        <v>V</v>
      </c>
      <c r="Q199" s="128"/>
      <c r="R199" s="129"/>
      <c r="S199" s="130">
        <v>42579</v>
      </c>
      <c r="T199" s="132"/>
      <c r="U199" s="132" t="str">
        <f t="shared" si="12"/>
        <v>00111504005A75879</v>
      </c>
      <c r="W199" s="134" t="str">
        <f>IF((ISERROR(VLOOKUP(E199,'[2]Lead Time(覆蓋貼)'!F:F,1,0)))*(P199="v"),"",IF((ISTEXT(VLOOKUP(E199,'[2]Lead Time(覆蓋貼)'!F:F,1,0)))*(P199=""),"未執行",""))</f>
        <v/>
      </c>
    </row>
    <row r="200" spans="1:23" ht="28.5" hidden="1" customHeight="1" x14ac:dyDescent="0.25">
      <c r="A200" s="117">
        <v>195</v>
      </c>
      <c r="B200" s="118" t="s">
        <v>1954</v>
      </c>
      <c r="C200" s="119">
        <v>42812</v>
      </c>
      <c r="D200" s="117" t="s">
        <v>1948</v>
      </c>
      <c r="E200" s="120" t="s">
        <v>2058</v>
      </c>
      <c r="F200" s="117" t="str">
        <f>IF(ISNA(VLOOKUP(B200,[2]保固召回!$A:$G,7,FALSE)),"",(VLOOKUP(B200,[2]保固召回!$A:$G,7,FALSE)))</f>
        <v/>
      </c>
      <c r="G200" s="121">
        <f t="shared" ca="1" si="13"/>
        <v>1</v>
      </c>
      <c r="H200" s="121" t="str">
        <f t="shared" si="14"/>
        <v>F1xF2xF3xF4xB47更換EGR控制閥</v>
      </c>
      <c r="I200" s="122">
        <f t="shared" ca="1" si="15"/>
        <v>120</v>
      </c>
      <c r="J200" s="119"/>
      <c r="K200" s="123"/>
      <c r="L200" s="117"/>
      <c r="M200" s="124"/>
      <c r="N200" s="125"/>
      <c r="O200" s="135"/>
      <c r="P200" s="127" t="str">
        <f>IF(B200="","",IF(ISNA(VLOOKUP(U200,[2]NEW!H:H,1,FALSE)),"V",""))</f>
        <v>V</v>
      </c>
      <c r="Q200" s="128"/>
      <c r="R200" s="129"/>
      <c r="S200" s="130">
        <v>42562</v>
      </c>
      <c r="T200" s="132"/>
      <c r="U200" s="132" t="str">
        <f t="shared" si="12"/>
        <v>00111504005A75432</v>
      </c>
      <c r="W200" s="134" t="str">
        <f>IF((ISERROR(VLOOKUP(E200,'[2]Lead Time(覆蓋貼)'!F:F,1,0)))*(P200="v"),"",IF((ISTEXT(VLOOKUP(E200,'[2]Lead Time(覆蓋貼)'!F:F,1,0)))*(P200=""),"未執行",""))</f>
        <v/>
      </c>
    </row>
    <row r="201" spans="1:23" ht="28.5" hidden="1" customHeight="1" x14ac:dyDescent="0.25">
      <c r="A201" s="117">
        <v>196</v>
      </c>
      <c r="B201" s="118" t="s">
        <v>1954</v>
      </c>
      <c r="C201" s="119">
        <v>42812</v>
      </c>
      <c r="D201" s="117" t="s">
        <v>1948</v>
      </c>
      <c r="E201" s="120" t="s">
        <v>2059</v>
      </c>
      <c r="F201" s="117" t="str">
        <f>IF(ISNA(VLOOKUP(B201,[2]保固召回!$A:$G,7,FALSE)),"",(VLOOKUP(B201,[2]保固召回!$A:$G,7,FALSE)))</f>
        <v/>
      </c>
      <c r="G201" s="121">
        <f t="shared" ca="1" si="13"/>
        <v>1</v>
      </c>
      <c r="H201" s="121" t="str">
        <f t="shared" si="14"/>
        <v>F1xF2xF3xF4xB47更換EGR控制閥</v>
      </c>
      <c r="I201" s="122">
        <f t="shared" ca="1" si="15"/>
        <v>120</v>
      </c>
      <c r="J201" s="119"/>
      <c r="K201" s="123"/>
      <c r="L201" s="117"/>
      <c r="M201" s="124"/>
      <c r="N201" s="125"/>
      <c r="O201" s="135"/>
      <c r="P201" s="127" t="str">
        <f>IF(B201="","",IF(ISNA(VLOOKUP(U201,[2]NEW!H:H,1,FALSE)),"V",""))</f>
        <v>V</v>
      </c>
      <c r="Q201" s="128"/>
      <c r="R201" s="129"/>
      <c r="S201" s="130">
        <v>42566</v>
      </c>
      <c r="T201" s="132"/>
      <c r="U201" s="132" t="str">
        <f t="shared" si="12"/>
        <v>00111504005A74818</v>
      </c>
      <c r="W201" s="134" t="str">
        <f>IF((ISERROR(VLOOKUP(E201,'[2]Lead Time(覆蓋貼)'!F:F,1,0)))*(P201="v"),"",IF((ISTEXT(VLOOKUP(E201,'[2]Lead Time(覆蓋貼)'!F:F,1,0)))*(P201=""),"未執行",""))</f>
        <v/>
      </c>
    </row>
    <row r="202" spans="1:23" ht="28.5" hidden="1" customHeight="1" x14ac:dyDescent="0.25">
      <c r="A202" s="117">
        <v>197</v>
      </c>
      <c r="B202" s="118" t="s">
        <v>1954</v>
      </c>
      <c r="C202" s="119">
        <v>42812</v>
      </c>
      <c r="D202" s="117" t="s">
        <v>1948</v>
      </c>
      <c r="E202" s="120" t="s">
        <v>1596</v>
      </c>
      <c r="F202" s="117" t="str">
        <f>IF(ISNA(VLOOKUP(B202,[2]保固召回!$A:$G,7,FALSE)),"",(VLOOKUP(B202,[2]保固召回!$A:$G,7,FALSE)))</f>
        <v/>
      </c>
      <c r="G202" s="121">
        <f t="shared" ca="1" si="13"/>
        <v>1</v>
      </c>
      <c r="H202" s="121" t="str">
        <f t="shared" si="14"/>
        <v>F1xF2xF3xF4xB47更換EGR控制閥</v>
      </c>
      <c r="I202" s="122">
        <f t="shared" ca="1" si="15"/>
        <v>120</v>
      </c>
      <c r="J202" s="119"/>
      <c r="K202" s="123"/>
      <c r="L202" s="117"/>
      <c r="M202" s="124"/>
      <c r="N202" s="125"/>
      <c r="O202" s="135"/>
      <c r="P202" s="127" t="str">
        <f>IF(B202="","",IF(ISNA(VLOOKUP(U202,[2]NEW!H:H,1,FALSE)),"V",""))</f>
        <v>V</v>
      </c>
      <c r="Q202" s="128"/>
      <c r="R202" s="129"/>
      <c r="S202" s="130">
        <v>42578</v>
      </c>
      <c r="T202" s="132"/>
      <c r="U202" s="132" t="str">
        <f t="shared" si="12"/>
        <v>00111504005A77383</v>
      </c>
      <c r="W202" s="134" t="str">
        <f>IF((ISERROR(VLOOKUP(E202,'[2]Lead Time(覆蓋貼)'!F:F,1,0)))*(P202="v"),"",IF((ISTEXT(VLOOKUP(E202,'[2]Lead Time(覆蓋貼)'!F:F,1,0)))*(P202=""),"未執行",""))</f>
        <v/>
      </c>
    </row>
    <row r="203" spans="1:23" ht="28.5" hidden="1" customHeight="1" x14ac:dyDescent="0.25">
      <c r="A203" s="117">
        <v>198</v>
      </c>
      <c r="B203" s="118" t="s">
        <v>1954</v>
      </c>
      <c r="C203" s="119">
        <v>42812</v>
      </c>
      <c r="D203" s="117" t="s">
        <v>1948</v>
      </c>
      <c r="E203" s="120" t="s">
        <v>2060</v>
      </c>
      <c r="F203" s="117" t="str">
        <f>IF(ISNA(VLOOKUP(B203,[2]保固召回!$A:$G,7,FALSE)),"",(VLOOKUP(B203,[2]保固召回!$A:$G,7,FALSE)))</f>
        <v/>
      </c>
      <c r="G203" s="121">
        <f t="shared" ca="1" si="13"/>
        <v>1</v>
      </c>
      <c r="H203" s="121" t="str">
        <f t="shared" si="14"/>
        <v>F1xF2xF3xF4xB47更換EGR控制閥</v>
      </c>
      <c r="I203" s="122">
        <f t="shared" ca="1" si="15"/>
        <v>120</v>
      </c>
      <c r="J203" s="119"/>
      <c r="K203" s="123"/>
      <c r="L203" s="117"/>
      <c r="M203" s="124"/>
      <c r="N203" s="125"/>
      <c r="O203" s="135"/>
      <c r="P203" s="127" t="str">
        <f>IF(B203="","",IF(ISNA(VLOOKUP(U203,[2]NEW!H:H,1,FALSE)),"V",""))</f>
        <v>V</v>
      </c>
      <c r="Q203" s="128"/>
      <c r="R203" s="129"/>
      <c r="S203" s="130" t="s">
        <v>2061</v>
      </c>
      <c r="T203" s="132"/>
      <c r="U203" s="132" t="str">
        <f t="shared" si="12"/>
        <v>00111504005A74652</v>
      </c>
      <c r="W203" s="134" t="str">
        <f>IF((ISERROR(VLOOKUP(E203,'[2]Lead Time(覆蓋貼)'!F:F,1,0)))*(P203="v"),"",IF((ISTEXT(VLOOKUP(E203,'[2]Lead Time(覆蓋貼)'!F:F,1,0)))*(P203=""),"未執行",""))</f>
        <v/>
      </c>
    </row>
    <row r="204" spans="1:23" ht="28.5" hidden="1" customHeight="1" x14ac:dyDescent="0.25">
      <c r="A204" s="117">
        <v>199</v>
      </c>
      <c r="B204" s="118" t="s">
        <v>1954</v>
      </c>
      <c r="C204" s="119">
        <v>42812</v>
      </c>
      <c r="D204" s="117" t="s">
        <v>1948</v>
      </c>
      <c r="E204" s="120" t="s">
        <v>2062</v>
      </c>
      <c r="F204" s="117" t="str">
        <f>IF(ISNA(VLOOKUP(B204,[2]保固召回!$A:$G,7,FALSE)),"",(VLOOKUP(B204,[2]保固召回!$A:$G,7,FALSE)))</f>
        <v/>
      </c>
      <c r="G204" s="121">
        <f t="shared" ca="1" si="13"/>
        <v>1</v>
      </c>
      <c r="H204" s="121" t="str">
        <f t="shared" si="14"/>
        <v>F1xF2xF3xF4xB47更換EGR控制閥</v>
      </c>
      <c r="I204" s="122">
        <f t="shared" ca="1" si="15"/>
        <v>120</v>
      </c>
      <c r="J204" s="119"/>
      <c r="K204" s="123"/>
      <c r="L204" s="117"/>
      <c r="M204" s="124"/>
      <c r="N204" s="125"/>
      <c r="O204" s="135"/>
      <c r="P204" s="127" t="str">
        <f>IF(B204="","",IF(ISNA(VLOOKUP(U204,[2]NEW!H:H,1,FALSE)),"V",""))</f>
        <v>V</v>
      </c>
      <c r="Q204" s="128"/>
      <c r="R204" s="129"/>
      <c r="S204" s="130" t="s">
        <v>2063</v>
      </c>
      <c r="T204" s="132"/>
      <c r="U204" s="132" t="str">
        <f t="shared" si="12"/>
        <v>00111504005A74491</v>
      </c>
      <c r="W204" s="134" t="str">
        <f>IF((ISERROR(VLOOKUP(E204,'[2]Lead Time(覆蓋貼)'!F:F,1,0)))*(P204="v"),"",IF((ISTEXT(VLOOKUP(E204,'[2]Lead Time(覆蓋貼)'!F:F,1,0)))*(P204=""),"未執行",""))</f>
        <v/>
      </c>
    </row>
    <row r="205" spans="1:23" ht="28.5" hidden="1" customHeight="1" x14ac:dyDescent="0.25">
      <c r="A205" s="117">
        <v>200</v>
      </c>
      <c r="B205" s="118" t="s">
        <v>1954</v>
      </c>
      <c r="C205" s="119">
        <v>42812</v>
      </c>
      <c r="D205" s="117" t="s">
        <v>1948</v>
      </c>
      <c r="E205" s="120" t="s">
        <v>2064</v>
      </c>
      <c r="F205" s="117" t="str">
        <f>IF(ISNA(VLOOKUP(B205,[2]保固召回!$A:$G,7,FALSE)),"",(VLOOKUP(B205,[2]保固召回!$A:$G,7,FALSE)))</f>
        <v/>
      </c>
      <c r="G205" s="121">
        <f t="shared" ca="1" si="13"/>
        <v>1</v>
      </c>
      <c r="H205" s="121" t="str">
        <f t="shared" si="14"/>
        <v>F1xF2xF3xF4xB47更換EGR控制閥</v>
      </c>
      <c r="I205" s="122">
        <f t="shared" ca="1" si="15"/>
        <v>120</v>
      </c>
      <c r="J205" s="119"/>
      <c r="K205" s="123"/>
      <c r="L205" s="117"/>
      <c r="M205" s="124"/>
      <c r="N205" s="125"/>
      <c r="O205" s="135"/>
      <c r="P205" s="127" t="str">
        <f>IF(B205="","",IF(ISNA(VLOOKUP(U205,[2]NEW!H:H,1,FALSE)),"V",""))</f>
        <v>V</v>
      </c>
      <c r="Q205" s="128"/>
      <c r="R205" s="129"/>
      <c r="S205" s="130" t="s">
        <v>2065</v>
      </c>
      <c r="T205" s="132"/>
      <c r="U205" s="132" t="str">
        <f t="shared" si="12"/>
        <v>00111504005A74683</v>
      </c>
      <c r="W205" s="134" t="str">
        <f>IF((ISERROR(VLOOKUP(E205,'[2]Lead Time(覆蓋貼)'!F:F,1,0)))*(P205="v"),"",IF((ISTEXT(VLOOKUP(E205,'[2]Lead Time(覆蓋貼)'!F:F,1,0)))*(P205=""),"未執行",""))</f>
        <v/>
      </c>
    </row>
    <row r="206" spans="1:23" ht="28.5" hidden="1" customHeight="1" x14ac:dyDescent="0.25">
      <c r="A206" s="117">
        <v>201</v>
      </c>
      <c r="B206" s="118" t="s">
        <v>1954</v>
      </c>
      <c r="C206" s="119">
        <v>42812</v>
      </c>
      <c r="D206" s="117" t="s">
        <v>1948</v>
      </c>
      <c r="E206" s="120" t="s">
        <v>2066</v>
      </c>
      <c r="F206" s="117" t="str">
        <f>IF(ISNA(VLOOKUP(B206,[2]保固召回!$A:$G,7,FALSE)),"",(VLOOKUP(B206,[2]保固召回!$A:$G,7,FALSE)))</f>
        <v/>
      </c>
      <c r="G206" s="121">
        <f t="shared" ca="1" si="13"/>
        <v>1</v>
      </c>
      <c r="H206" s="121" t="str">
        <f t="shared" si="14"/>
        <v>F1xF2xF3xF4xB47更換EGR控制閥</v>
      </c>
      <c r="I206" s="122">
        <f t="shared" ca="1" si="15"/>
        <v>120</v>
      </c>
      <c r="J206" s="119"/>
      <c r="K206" s="123"/>
      <c r="L206" s="117"/>
      <c r="M206" s="124"/>
      <c r="N206" s="125"/>
      <c r="O206" s="135"/>
      <c r="P206" s="127" t="str">
        <f>IF(B206="","",IF(ISNA(VLOOKUP(U206,[2]NEW!H:H,1,FALSE)),"V",""))</f>
        <v>V</v>
      </c>
      <c r="Q206" s="128"/>
      <c r="R206" s="129"/>
      <c r="S206" s="130">
        <v>42592</v>
      </c>
      <c r="T206" s="132"/>
      <c r="U206" s="132" t="str">
        <f t="shared" si="12"/>
        <v>00111504005A74489</v>
      </c>
      <c r="W206" s="134" t="str">
        <f>IF((ISERROR(VLOOKUP(E206,'[2]Lead Time(覆蓋貼)'!F:F,1,0)))*(P206="v"),"",IF((ISTEXT(VLOOKUP(E206,'[2]Lead Time(覆蓋貼)'!F:F,1,0)))*(P206=""),"未執行",""))</f>
        <v/>
      </c>
    </row>
    <row r="207" spans="1:23" ht="28.5" hidden="1" customHeight="1" x14ac:dyDescent="0.25">
      <c r="A207" s="117">
        <v>202</v>
      </c>
      <c r="B207" s="118" t="s">
        <v>1954</v>
      </c>
      <c r="C207" s="119">
        <v>42812</v>
      </c>
      <c r="D207" s="117" t="s">
        <v>1948</v>
      </c>
      <c r="E207" s="120" t="s">
        <v>2067</v>
      </c>
      <c r="F207" s="117" t="str">
        <f>IF(ISNA(VLOOKUP(B207,[2]保固召回!$A:$G,7,FALSE)),"",(VLOOKUP(B207,[2]保固召回!$A:$G,7,FALSE)))</f>
        <v/>
      </c>
      <c r="G207" s="121">
        <f t="shared" ca="1" si="13"/>
        <v>1</v>
      </c>
      <c r="H207" s="121" t="str">
        <f t="shared" si="14"/>
        <v>F1xF2xF3xF4xB47更換EGR控制閥</v>
      </c>
      <c r="I207" s="122">
        <f t="shared" ca="1" si="15"/>
        <v>120</v>
      </c>
      <c r="J207" s="119"/>
      <c r="K207" s="123"/>
      <c r="L207" s="117"/>
      <c r="M207" s="124"/>
      <c r="N207" s="125"/>
      <c r="O207" s="135"/>
      <c r="P207" s="127" t="str">
        <f>IF(B207="","",IF(ISNA(VLOOKUP(U207,[2]NEW!H:H,1,FALSE)),"V",""))</f>
        <v>V</v>
      </c>
      <c r="Q207" s="128"/>
      <c r="R207" s="129"/>
      <c r="S207" s="130">
        <v>42597</v>
      </c>
      <c r="T207" s="132"/>
      <c r="U207" s="132" t="str">
        <f t="shared" si="12"/>
        <v>00111504005A74131</v>
      </c>
      <c r="W207" s="134" t="str">
        <f>IF((ISERROR(VLOOKUP(E207,'[2]Lead Time(覆蓋貼)'!F:F,1,0)))*(P207="v"),"",IF((ISTEXT(VLOOKUP(E207,'[2]Lead Time(覆蓋貼)'!F:F,1,0)))*(P207=""),"未執行",""))</f>
        <v/>
      </c>
    </row>
    <row r="208" spans="1:23" ht="28.5" hidden="1" customHeight="1" x14ac:dyDescent="0.25">
      <c r="A208" s="117">
        <v>203</v>
      </c>
      <c r="B208" s="118" t="s">
        <v>1954</v>
      </c>
      <c r="C208" s="119">
        <v>42812</v>
      </c>
      <c r="D208" s="117" t="s">
        <v>1948</v>
      </c>
      <c r="E208" s="120" t="s">
        <v>2068</v>
      </c>
      <c r="F208" s="117" t="str">
        <f>IF(ISNA(VLOOKUP(B208,[2]保固召回!$A:$G,7,FALSE)),"",(VLOOKUP(B208,[2]保固召回!$A:$G,7,FALSE)))</f>
        <v/>
      </c>
      <c r="G208" s="121">
        <f t="shared" ca="1" si="13"/>
        <v>1</v>
      </c>
      <c r="H208" s="121" t="str">
        <f t="shared" si="14"/>
        <v>F1xF2xF3xF4xB47更換EGR控制閥</v>
      </c>
      <c r="I208" s="122">
        <f t="shared" ca="1" si="15"/>
        <v>120</v>
      </c>
      <c r="J208" s="119"/>
      <c r="K208" s="123"/>
      <c r="L208" s="117"/>
      <c r="M208" s="124"/>
      <c r="N208" s="125"/>
      <c r="O208" s="135"/>
      <c r="P208" s="127" t="str">
        <f>IF(B208="","",IF(ISNA(VLOOKUP(U208,[2]NEW!H:H,1,FALSE)),"V",""))</f>
        <v>V</v>
      </c>
      <c r="Q208" s="128"/>
      <c r="R208" s="129"/>
      <c r="S208" s="130">
        <v>42544</v>
      </c>
      <c r="T208" s="132"/>
      <c r="U208" s="132" t="str">
        <f t="shared" si="12"/>
        <v>00111504005A73951</v>
      </c>
      <c r="W208" s="134" t="str">
        <f>IF((ISERROR(VLOOKUP(E208,'[2]Lead Time(覆蓋貼)'!F:F,1,0)))*(P208="v"),"",IF((ISTEXT(VLOOKUP(E208,'[2]Lead Time(覆蓋貼)'!F:F,1,0)))*(P208=""),"未執行",""))</f>
        <v/>
      </c>
    </row>
    <row r="209" spans="1:23" ht="28.5" hidden="1" customHeight="1" x14ac:dyDescent="0.25">
      <c r="A209" s="117">
        <v>204</v>
      </c>
      <c r="B209" s="118" t="s">
        <v>1954</v>
      </c>
      <c r="C209" s="119">
        <v>42812</v>
      </c>
      <c r="D209" s="117" t="s">
        <v>1948</v>
      </c>
      <c r="E209" s="120" t="s">
        <v>2069</v>
      </c>
      <c r="F209" s="117" t="str">
        <f>IF(ISNA(VLOOKUP(B209,[2]保固召回!$A:$G,7,FALSE)),"",(VLOOKUP(B209,[2]保固召回!$A:$G,7,FALSE)))</f>
        <v/>
      </c>
      <c r="G209" s="121">
        <f t="shared" ca="1" si="13"/>
        <v>1</v>
      </c>
      <c r="H209" s="121" t="str">
        <f t="shared" si="14"/>
        <v>F1xF2xF3xF4xB47更換EGR控制閥</v>
      </c>
      <c r="I209" s="122">
        <f t="shared" ca="1" si="15"/>
        <v>120</v>
      </c>
      <c r="J209" s="119"/>
      <c r="K209" s="123"/>
      <c r="L209" s="117"/>
      <c r="M209" s="124"/>
      <c r="N209" s="125"/>
      <c r="O209" s="135"/>
      <c r="P209" s="127" t="str">
        <f>IF(B209="","",IF(ISNA(VLOOKUP(U209,[2]NEW!H:H,1,FALSE)),"V",""))</f>
        <v>V</v>
      </c>
      <c r="Q209" s="128"/>
      <c r="R209" s="129"/>
      <c r="S209" s="130" t="s">
        <v>2070</v>
      </c>
      <c r="T209" s="132"/>
      <c r="U209" s="132" t="str">
        <f t="shared" si="12"/>
        <v>00111504005A73924</v>
      </c>
      <c r="W209" s="134" t="str">
        <f>IF((ISERROR(VLOOKUP(E209,'[2]Lead Time(覆蓋貼)'!F:F,1,0)))*(P209="v"),"",IF((ISTEXT(VLOOKUP(E209,'[2]Lead Time(覆蓋貼)'!F:F,1,0)))*(P209=""),"未執行",""))</f>
        <v/>
      </c>
    </row>
    <row r="210" spans="1:23" ht="28.5" hidden="1" customHeight="1" x14ac:dyDescent="0.25">
      <c r="A210" s="117">
        <v>205</v>
      </c>
      <c r="B210" s="118" t="s">
        <v>1954</v>
      </c>
      <c r="C210" s="119">
        <v>42812</v>
      </c>
      <c r="D210" s="117" t="s">
        <v>1948</v>
      </c>
      <c r="E210" s="120" t="s">
        <v>2071</v>
      </c>
      <c r="F210" s="117" t="str">
        <f>IF(ISNA(VLOOKUP(B210,[2]保固召回!$A:$G,7,FALSE)),"",(VLOOKUP(B210,[2]保固召回!$A:$G,7,FALSE)))</f>
        <v/>
      </c>
      <c r="G210" s="121">
        <f t="shared" ca="1" si="13"/>
        <v>1</v>
      </c>
      <c r="H210" s="121" t="str">
        <f t="shared" si="14"/>
        <v>F1xF2xF3xF4xB47更換EGR控制閥</v>
      </c>
      <c r="I210" s="122">
        <f t="shared" ca="1" si="15"/>
        <v>120</v>
      </c>
      <c r="J210" s="119"/>
      <c r="K210" s="123"/>
      <c r="L210" s="117"/>
      <c r="M210" s="124"/>
      <c r="N210" s="125"/>
      <c r="O210" s="135"/>
      <c r="P210" s="127" t="str">
        <f>IF(B210="","",IF(ISNA(VLOOKUP(U210,[2]NEW!H:H,1,FALSE)),"V",""))</f>
        <v>V</v>
      </c>
      <c r="Q210" s="128"/>
      <c r="R210" s="129"/>
      <c r="S210" s="130" t="s">
        <v>2072</v>
      </c>
      <c r="T210" s="132"/>
      <c r="U210" s="132" t="str">
        <f t="shared" si="12"/>
        <v>00111504005A73945</v>
      </c>
      <c r="W210" s="134" t="str">
        <f>IF((ISERROR(VLOOKUP(E210,'[2]Lead Time(覆蓋貼)'!F:F,1,0)))*(P210="v"),"",IF((ISTEXT(VLOOKUP(E210,'[2]Lead Time(覆蓋貼)'!F:F,1,0)))*(P210=""),"未執行",""))</f>
        <v/>
      </c>
    </row>
    <row r="211" spans="1:23" ht="28.5" hidden="1" customHeight="1" x14ac:dyDescent="0.25">
      <c r="A211" s="117">
        <v>206</v>
      </c>
      <c r="B211" s="118" t="s">
        <v>1954</v>
      </c>
      <c r="C211" s="119">
        <v>42812</v>
      </c>
      <c r="D211" s="117" t="s">
        <v>1948</v>
      </c>
      <c r="E211" s="120" t="s">
        <v>2073</v>
      </c>
      <c r="F211" s="117" t="str">
        <f>IF(ISNA(VLOOKUP(B211,[2]保固召回!$A:$G,7,FALSE)),"",(VLOOKUP(B211,[2]保固召回!$A:$G,7,FALSE)))</f>
        <v/>
      </c>
      <c r="G211" s="121">
        <f t="shared" ca="1" si="13"/>
        <v>1</v>
      </c>
      <c r="H211" s="121" t="str">
        <f t="shared" si="14"/>
        <v>F1xF2xF3xF4xB47更換EGR控制閥</v>
      </c>
      <c r="I211" s="122">
        <f t="shared" ca="1" si="15"/>
        <v>120</v>
      </c>
      <c r="J211" s="119"/>
      <c r="K211" s="123"/>
      <c r="L211" s="117"/>
      <c r="M211" s="124"/>
      <c r="N211" s="125"/>
      <c r="O211" s="135"/>
      <c r="P211" s="127" t="str">
        <f>IF(B211="","",IF(ISNA(VLOOKUP(U211,[2]NEW!H:H,1,FALSE)),"V",""))</f>
        <v>V</v>
      </c>
      <c r="Q211" s="128"/>
      <c r="R211" s="129"/>
      <c r="S211" s="130">
        <v>42569</v>
      </c>
      <c r="T211" s="132"/>
      <c r="U211" s="132" t="str">
        <f t="shared" si="12"/>
        <v>00111504005A73911</v>
      </c>
      <c r="W211" s="134" t="str">
        <f>IF((ISERROR(VLOOKUP(E211,'[2]Lead Time(覆蓋貼)'!F:F,1,0)))*(P211="v"),"",IF((ISTEXT(VLOOKUP(E211,'[2]Lead Time(覆蓋貼)'!F:F,1,0)))*(P211=""),"未執行",""))</f>
        <v/>
      </c>
    </row>
    <row r="212" spans="1:23" ht="28.5" hidden="1" customHeight="1" x14ac:dyDescent="0.25">
      <c r="A212" s="117">
        <v>207</v>
      </c>
      <c r="B212" s="118" t="s">
        <v>1954</v>
      </c>
      <c r="C212" s="119">
        <v>42812</v>
      </c>
      <c r="D212" s="117" t="s">
        <v>1948</v>
      </c>
      <c r="E212" s="120" t="s">
        <v>2074</v>
      </c>
      <c r="F212" s="117" t="str">
        <f>IF(ISNA(VLOOKUP(B212,[2]保固召回!$A:$G,7,FALSE)),"",(VLOOKUP(B212,[2]保固召回!$A:$G,7,FALSE)))</f>
        <v/>
      </c>
      <c r="G212" s="121">
        <f t="shared" ca="1" si="13"/>
        <v>1</v>
      </c>
      <c r="H212" s="121" t="str">
        <f t="shared" si="14"/>
        <v>F1xF2xF3xF4xB47更換EGR控制閥</v>
      </c>
      <c r="I212" s="122">
        <f t="shared" ca="1" si="15"/>
        <v>120</v>
      </c>
      <c r="J212" s="119"/>
      <c r="K212" s="123"/>
      <c r="L212" s="117"/>
      <c r="M212" s="124"/>
      <c r="N212" s="125"/>
      <c r="O212" s="135"/>
      <c r="P212" s="127" t="str">
        <f>IF(B212="","",IF(ISNA(VLOOKUP(U212,[2]NEW!H:H,1,FALSE)),"V",""))</f>
        <v>V</v>
      </c>
      <c r="Q212" s="128"/>
      <c r="R212" s="129"/>
      <c r="S212" s="130">
        <v>42558</v>
      </c>
      <c r="T212" s="132"/>
      <c r="U212" s="132" t="str">
        <f t="shared" si="12"/>
        <v>00111504000M16638</v>
      </c>
      <c r="W212" s="134" t="str">
        <f>IF((ISERROR(VLOOKUP(E212,'[2]Lead Time(覆蓋貼)'!F:F,1,0)))*(P212="v"),"",IF((ISTEXT(VLOOKUP(E212,'[2]Lead Time(覆蓋貼)'!F:F,1,0)))*(P212=""),"未執行",""))</f>
        <v/>
      </c>
    </row>
    <row r="213" spans="1:23" ht="28.5" hidden="1" customHeight="1" x14ac:dyDescent="0.25">
      <c r="A213" s="117">
        <v>208</v>
      </c>
      <c r="B213" s="118" t="s">
        <v>1954</v>
      </c>
      <c r="C213" s="119">
        <v>42812</v>
      </c>
      <c r="D213" s="117" t="s">
        <v>1948</v>
      </c>
      <c r="E213" s="120" t="s">
        <v>2075</v>
      </c>
      <c r="F213" s="117" t="str">
        <f>IF(ISNA(VLOOKUP(B213,[2]保固召回!$A:$G,7,FALSE)),"",(VLOOKUP(B213,[2]保固召回!$A:$G,7,FALSE)))</f>
        <v/>
      </c>
      <c r="G213" s="121">
        <f t="shared" ca="1" si="13"/>
        <v>1</v>
      </c>
      <c r="H213" s="121" t="str">
        <f t="shared" si="14"/>
        <v>F1xF2xF3xF4xB47更換EGR控制閥</v>
      </c>
      <c r="I213" s="122">
        <f t="shared" ca="1" si="15"/>
        <v>120</v>
      </c>
      <c r="J213" s="119"/>
      <c r="K213" s="123"/>
      <c r="L213" s="117"/>
      <c r="M213" s="124"/>
      <c r="N213" s="125"/>
      <c r="O213" s="135"/>
      <c r="P213" s="127" t="str">
        <f>IF(B213="","",IF(ISNA(VLOOKUP(U213,[2]NEW!H:H,1,FALSE)),"V",""))</f>
        <v>V</v>
      </c>
      <c r="Q213" s="128"/>
      <c r="R213" s="129"/>
      <c r="S213" s="130">
        <v>42543</v>
      </c>
      <c r="T213" s="132"/>
      <c r="U213" s="132" t="str">
        <f t="shared" si="12"/>
        <v>00111504000M16546</v>
      </c>
      <c r="W213" s="134" t="str">
        <f>IF((ISERROR(VLOOKUP(E213,'[2]Lead Time(覆蓋貼)'!F:F,1,0)))*(P213="v"),"",IF((ISTEXT(VLOOKUP(E213,'[2]Lead Time(覆蓋貼)'!F:F,1,0)))*(P213=""),"未執行",""))</f>
        <v/>
      </c>
    </row>
    <row r="214" spans="1:23" ht="28.5" hidden="1" customHeight="1" x14ac:dyDescent="0.25">
      <c r="A214" s="117">
        <v>209</v>
      </c>
      <c r="B214" s="118" t="s">
        <v>1954</v>
      </c>
      <c r="C214" s="119">
        <v>42812</v>
      </c>
      <c r="D214" s="117" t="s">
        <v>1948</v>
      </c>
      <c r="E214" s="120" t="s">
        <v>2076</v>
      </c>
      <c r="F214" s="117" t="str">
        <f>IF(ISNA(VLOOKUP(B214,[2]保固召回!$A:$G,7,FALSE)),"",(VLOOKUP(B214,[2]保固召回!$A:$G,7,FALSE)))</f>
        <v/>
      </c>
      <c r="G214" s="121">
        <f t="shared" ca="1" si="13"/>
        <v>1</v>
      </c>
      <c r="H214" s="121" t="str">
        <f t="shared" si="14"/>
        <v>F1xF2xF3xF4xB47更換EGR控制閥</v>
      </c>
      <c r="I214" s="122">
        <f t="shared" ca="1" si="15"/>
        <v>120</v>
      </c>
      <c r="J214" s="119"/>
      <c r="K214" s="123"/>
      <c r="L214" s="117"/>
      <c r="M214" s="124"/>
      <c r="N214" s="125"/>
      <c r="O214" s="135"/>
      <c r="P214" s="127" t="str">
        <f>IF(B214="","",IF(ISNA(VLOOKUP(U214,[2]NEW!H:H,1,FALSE)),"V",""))</f>
        <v>V</v>
      </c>
      <c r="Q214" s="128"/>
      <c r="R214" s="129"/>
      <c r="S214" s="130">
        <v>42578</v>
      </c>
      <c r="T214" s="132"/>
      <c r="U214" s="132" t="str">
        <f t="shared" si="12"/>
        <v>00111504000M17764</v>
      </c>
      <c r="W214" s="134" t="str">
        <f>IF((ISERROR(VLOOKUP(E214,'[2]Lead Time(覆蓋貼)'!F:F,1,0)))*(P214="v"),"",IF((ISTEXT(VLOOKUP(E214,'[2]Lead Time(覆蓋貼)'!F:F,1,0)))*(P214=""),"未執行",""))</f>
        <v/>
      </c>
    </row>
    <row r="215" spans="1:23" ht="28.5" hidden="1" customHeight="1" x14ac:dyDescent="0.25">
      <c r="A215" s="117">
        <v>210</v>
      </c>
      <c r="B215" s="118" t="s">
        <v>1954</v>
      </c>
      <c r="C215" s="119">
        <v>42812</v>
      </c>
      <c r="D215" s="117" t="s">
        <v>1948</v>
      </c>
      <c r="E215" s="120" t="s">
        <v>2077</v>
      </c>
      <c r="F215" s="117" t="str">
        <f>IF(ISNA(VLOOKUP(B215,[2]保固召回!$A:$G,7,FALSE)),"",(VLOOKUP(B215,[2]保固召回!$A:$G,7,FALSE)))</f>
        <v/>
      </c>
      <c r="G215" s="121">
        <f t="shared" ca="1" si="13"/>
        <v>1</v>
      </c>
      <c r="H215" s="121" t="str">
        <f t="shared" si="14"/>
        <v>F1xF2xF3xF4xB47更換EGR控制閥</v>
      </c>
      <c r="I215" s="122">
        <f t="shared" ca="1" si="15"/>
        <v>120</v>
      </c>
      <c r="J215" s="119"/>
      <c r="K215" s="123"/>
      <c r="L215" s="117"/>
      <c r="M215" s="124"/>
      <c r="N215" s="125"/>
      <c r="O215" s="135"/>
      <c r="P215" s="127" t="str">
        <f>IF(B215="","",IF(ISNA(VLOOKUP(U215,[2]NEW!H:H,1,FALSE)),"V",""))</f>
        <v>V</v>
      </c>
      <c r="Q215" s="128"/>
      <c r="R215" s="129"/>
      <c r="S215" s="130">
        <v>42584</v>
      </c>
      <c r="T215" s="132"/>
      <c r="U215" s="132" t="str">
        <f t="shared" si="12"/>
        <v>00111504000M13112</v>
      </c>
      <c r="W215" s="134" t="str">
        <f>IF((ISERROR(VLOOKUP(E215,'[2]Lead Time(覆蓋貼)'!F:F,1,0)))*(P215="v"),"",IF((ISTEXT(VLOOKUP(E215,'[2]Lead Time(覆蓋貼)'!F:F,1,0)))*(P215=""),"未執行",""))</f>
        <v/>
      </c>
    </row>
    <row r="216" spans="1:23" ht="28.5" hidden="1" customHeight="1" x14ac:dyDescent="0.25">
      <c r="A216" s="117">
        <v>211</v>
      </c>
      <c r="B216" s="118" t="s">
        <v>1954</v>
      </c>
      <c r="C216" s="119">
        <v>42812</v>
      </c>
      <c r="D216" s="117" t="s">
        <v>1948</v>
      </c>
      <c r="E216" s="120" t="s">
        <v>2078</v>
      </c>
      <c r="F216" s="117" t="str">
        <f>IF(ISNA(VLOOKUP(B216,[2]保固召回!$A:$G,7,FALSE)),"",(VLOOKUP(B216,[2]保固召回!$A:$G,7,FALSE)))</f>
        <v/>
      </c>
      <c r="G216" s="121">
        <f t="shared" ca="1" si="13"/>
        <v>1</v>
      </c>
      <c r="H216" s="121" t="str">
        <f t="shared" si="14"/>
        <v>F1xF2xF3xF4xB47更換EGR控制閥</v>
      </c>
      <c r="I216" s="122">
        <f t="shared" ca="1" si="15"/>
        <v>120</v>
      </c>
      <c r="J216" s="119"/>
      <c r="K216" s="123"/>
      <c r="L216" s="117"/>
      <c r="M216" s="124"/>
      <c r="N216" s="125"/>
      <c r="O216" s="135"/>
      <c r="P216" s="127" t="str">
        <f>IF(B216="","",IF(ISNA(VLOOKUP(U216,[2]NEW!H:H,1,FALSE)),"V",""))</f>
        <v>V</v>
      </c>
      <c r="Q216" s="128"/>
      <c r="R216" s="129"/>
      <c r="S216" s="130">
        <v>42539</v>
      </c>
      <c r="T216" s="132"/>
      <c r="U216" s="132" t="str">
        <f t="shared" si="12"/>
        <v>00111504000M13186</v>
      </c>
      <c r="W216" s="134" t="str">
        <f>IF((ISERROR(VLOOKUP(E216,'[2]Lead Time(覆蓋貼)'!F:F,1,0)))*(P216="v"),"",IF((ISTEXT(VLOOKUP(E216,'[2]Lead Time(覆蓋貼)'!F:F,1,0)))*(P216=""),"未執行",""))</f>
        <v/>
      </c>
    </row>
    <row r="217" spans="1:23" ht="28.5" hidden="1" customHeight="1" x14ac:dyDescent="0.25">
      <c r="A217" s="117">
        <v>212</v>
      </c>
      <c r="B217" s="118" t="s">
        <v>1954</v>
      </c>
      <c r="C217" s="119">
        <v>42812</v>
      </c>
      <c r="D217" s="117" t="s">
        <v>1948</v>
      </c>
      <c r="E217" s="120" t="s">
        <v>2079</v>
      </c>
      <c r="F217" s="117" t="str">
        <f>IF(ISNA(VLOOKUP(B217,[2]保固召回!$A:$G,7,FALSE)),"",(VLOOKUP(B217,[2]保固召回!$A:$G,7,FALSE)))</f>
        <v/>
      </c>
      <c r="G217" s="121">
        <f t="shared" ca="1" si="13"/>
        <v>1</v>
      </c>
      <c r="H217" s="121" t="str">
        <f t="shared" si="14"/>
        <v>F1xF2xF3xF4xB47更換EGR控制閥</v>
      </c>
      <c r="I217" s="122">
        <f t="shared" ca="1" si="15"/>
        <v>120</v>
      </c>
      <c r="J217" s="119"/>
      <c r="K217" s="123"/>
      <c r="L217" s="117"/>
      <c r="M217" s="124"/>
      <c r="N217" s="125"/>
      <c r="O217" s="135"/>
      <c r="P217" s="127" t="str">
        <f>IF(B217="","",IF(ISNA(VLOOKUP(U217,[2]NEW!H:H,1,FALSE)),"V",""))</f>
        <v>V</v>
      </c>
      <c r="Q217" s="128"/>
      <c r="R217" s="129"/>
      <c r="S217" s="130">
        <v>42573</v>
      </c>
      <c r="T217" s="132"/>
      <c r="U217" s="132" t="str">
        <f t="shared" si="12"/>
        <v>00111504000M12397</v>
      </c>
      <c r="W217" s="134" t="str">
        <f>IF((ISERROR(VLOOKUP(E217,'[2]Lead Time(覆蓋貼)'!F:F,1,0)))*(P217="v"),"",IF((ISTEXT(VLOOKUP(E217,'[2]Lead Time(覆蓋貼)'!F:F,1,0)))*(P217=""),"未執行",""))</f>
        <v/>
      </c>
    </row>
    <row r="218" spans="1:23" ht="28.5" hidden="1" customHeight="1" x14ac:dyDescent="0.25">
      <c r="A218" s="117">
        <v>213</v>
      </c>
      <c r="B218" s="118" t="s">
        <v>1954</v>
      </c>
      <c r="C218" s="119">
        <v>42812</v>
      </c>
      <c r="D218" s="117" t="s">
        <v>1948</v>
      </c>
      <c r="E218" s="120" t="s">
        <v>2080</v>
      </c>
      <c r="F218" s="117" t="str">
        <f>IF(ISNA(VLOOKUP(B218,[2]保固召回!$A:$G,7,FALSE)),"",(VLOOKUP(B218,[2]保固召回!$A:$G,7,FALSE)))</f>
        <v/>
      </c>
      <c r="G218" s="121">
        <f t="shared" ca="1" si="13"/>
        <v>1</v>
      </c>
      <c r="H218" s="121" t="str">
        <f t="shared" si="14"/>
        <v>F1xF2xF3xF4xB47更換EGR控制閥</v>
      </c>
      <c r="I218" s="122">
        <f t="shared" ca="1" si="15"/>
        <v>120</v>
      </c>
      <c r="J218" s="119"/>
      <c r="K218" s="123"/>
      <c r="L218" s="117"/>
      <c r="M218" s="124"/>
      <c r="N218" s="125"/>
      <c r="O218" s="135"/>
      <c r="P218" s="127" t="str">
        <f>IF(B218="","",IF(ISNA(VLOOKUP(U218,[2]NEW!H:H,1,FALSE)),"V",""))</f>
        <v>V</v>
      </c>
      <c r="Q218" s="128"/>
      <c r="R218" s="129"/>
      <c r="S218" s="130">
        <v>42574</v>
      </c>
      <c r="T218" s="132"/>
      <c r="U218" s="132" t="str">
        <f t="shared" si="12"/>
        <v>00111504000M15405</v>
      </c>
      <c r="W218" s="134" t="str">
        <f>IF((ISERROR(VLOOKUP(E218,'[2]Lead Time(覆蓋貼)'!F:F,1,0)))*(P218="v"),"",IF((ISTEXT(VLOOKUP(E218,'[2]Lead Time(覆蓋貼)'!F:F,1,0)))*(P218=""),"未執行",""))</f>
        <v/>
      </c>
    </row>
    <row r="219" spans="1:23" ht="28.5" hidden="1" customHeight="1" x14ac:dyDescent="0.25">
      <c r="A219" s="117">
        <v>214</v>
      </c>
      <c r="B219" s="118" t="s">
        <v>1954</v>
      </c>
      <c r="C219" s="119">
        <v>42812</v>
      </c>
      <c r="D219" s="117" t="s">
        <v>1948</v>
      </c>
      <c r="E219" s="120" t="s">
        <v>2081</v>
      </c>
      <c r="F219" s="117" t="str">
        <f>IF(ISNA(VLOOKUP(B219,[2]保固召回!$A:$G,7,FALSE)),"",(VLOOKUP(B219,[2]保固召回!$A:$G,7,FALSE)))</f>
        <v/>
      </c>
      <c r="G219" s="121">
        <f t="shared" ca="1" si="13"/>
        <v>1</v>
      </c>
      <c r="H219" s="121" t="str">
        <f t="shared" si="14"/>
        <v>F1xF2xF3xF4xB47更換EGR控制閥</v>
      </c>
      <c r="I219" s="122">
        <f t="shared" ca="1" si="15"/>
        <v>120</v>
      </c>
      <c r="J219" s="119"/>
      <c r="K219" s="123"/>
      <c r="L219" s="117"/>
      <c r="M219" s="124"/>
      <c r="N219" s="125"/>
      <c r="O219" s="135"/>
      <c r="P219" s="127" t="str">
        <f>IF(B219="","",IF(ISNA(VLOOKUP(U219,[2]NEW!H:H,1,FALSE)),"V",""))</f>
        <v>V</v>
      </c>
      <c r="Q219" s="128"/>
      <c r="R219" s="129"/>
      <c r="S219" s="130" t="s">
        <v>2082</v>
      </c>
      <c r="T219" s="132"/>
      <c r="U219" s="132" t="str">
        <f t="shared" si="12"/>
        <v>0011150400VZ10844</v>
      </c>
      <c r="W219" s="134" t="str">
        <f>IF((ISERROR(VLOOKUP(E219,'[2]Lead Time(覆蓋貼)'!F:F,1,0)))*(P219="v"),"",IF((ISTEXT(VLOOKUP(E219,'[2]Lead Time(覆蓋貼)'!F:F,1,0)))*(P219=""),"未執行",""))</f>
        <v/>
      </c>
    </row>
    <row r="220" spans="1:23" ht="28.5" hidden="1" customHeight="1" x14ac:dyDescent="0.25">
      <c r="A220" s="117">
        <v>215</v>
      </c>
      <c r="B220" s="118" t="s">
        <v>1954</v>
      </c>
      <c r="C220" s="119">
        <v>42812</v>
      </c>
      <c r="D220" s="117" t="s">
        <v>1948</v>
      </c>
      <c r="E220" s="120" t="s">
        <v>2083</v>
      </c>
      <c r="F220" s="117" t="str">
        <f>IF(ISNA(VLOOKUP(B220,[2]保固召回!$A:$G,7,FALSE)),"",(VLOOKUP(B220,[2]保固召回!$A:$G,7,FALSE)))</f>
        <v/>
      </c>
      <c r="G220" s="121">
        <f t="shared" ca="1" si="13"/>
        <v>1</v>
      </c>
      <c r="H220" s="121" t="str">
        <f t="shared" si="14"/>
        <v>F1xF2xF3xF4xB47更換EGR控制閥</v>
      </c>
      <c r="I220" s="122">
        <f t="shared" ca="1" si="15"/>
        <v>120</v>
      </c>
      <c r="J220" s="119"/>
      <c r="K220" s="123"/>
      <c r="L220" s="117"/>
      <c r="M220" s="124"/>
      <c r="N220" s="125"/>
      <c r="O220" s="135"/>
      <c r="P220" s="127" t="str">
        <f>IF(B220="","",IF(ISNA(VLOOKUP(U220,[2]NEW!H:H,1,FALSE)),"V",""))</f>
        <v>V</v>
      </c>
      <c r="Q220" s="128"/>
      <c r="R220" s="129"/>
      <c r="S220" s="130">
        <v>42576</v>
      </c>
      <c r="T220" s="132"/>
      <c r="U220" s="132" t="str">
        <f t="shared" si="12"/>
        <v>0011150400VZ10643</v>
      </c>
      <c r="W220" s="134" t="str">
        <f>IF((ISERROR(VLOOKUP(E220,'[2]Lead Time(覆蓋貼)'!F:F,1,0)))*(P220="v"),"",IF((ISTEXT(VLOOKUP(E220,'[2]Lead Time(覆蓋貼)'!F:F,1,0)))*(P220=""),"未執行",""))</f>
        <v/>
      </c>
    </row>
    <row r="221" spans="1:23" ht="28.5" hidden="1" customHeight="1" x14ac:dyDescent="0.25">
      <c r="A221" s="117">
        <v>216</v>
      </c>
      <c r="B221" s="118" t="s">
        <v>1954</v>
      </c>
      <c r="C221" s="119">
        <v>42812</v>
      </c>
      <c r="D221" s="117" t="s">
        <v>1948</v>
      </c>
      <c r="E221" s="120" t="s">
        <v>2084</v>
      </c>
      <c r="F221" s="117" t="str">
        <f>IF(ISNA(VLOOKUP(B221,[2]保固召回!$A:$G,7,FALSE)),"",(VLOOKUP(B221,[2]保固召回!$A:$G,7,FALSE)))</f>
        <v/>
      </c>
      <c r="G221" s="121">
        <f t="shared" ca="1" si="13"/>
        <v>1</v>
      </c>
      <c r="H221" s="121" t="str">
        <f t="shared" si="14"/>
        <v>F1xF2xF3xF4xB47更換EGR控制閥</v>
      </c>
      <c r="I221" s="122">
        <f t="shared" ca="1" si="15"/>
        <v>120</v>
      </c>
      <c r="J221" s="119"/>
      <c r="K221" s="123"/>
      <c r="L221" s="117"/>
      <c r="M221" s="124"/>
      <c r="N221" s="125"/>
      <c r="O221" s="135"/>
      <c r="P221" s="127" t="str">
        <f>IF(B221="","",IF(ISNA(VLOOKUP(U221,[2]NEW!H:H,1,FALSE)),"V",""))</f>
        <v>V</v>
      </c>
      <c r="Q221" s="128"/>
      <c r="R221" s="129"/>
      <c r="S221" s="130" t="s">
        <v>2085</v>
      </c>
      <c r="T221" s="132"/>
      <c r="U221" s="132" t="str">
        <f t="shared" si="12"/>
        <v>0011150400VZ10522</v>
      </c>
      <c r="W221" s="134" t="str">
        <f>IF((ISERROR(VLOOKUP(E221,'[2]Lead Time(覆蓋貼)'!F:F,1,0)))*(P221="v"),"",IF((ISTEXT(VLOOKUP(E221,'[2]Lead Time(覆蓋貼)'!F:F,1,0)))*(P221=""),"未執行",""))</f>
        <v/>
      </c>
    </row>
    <row r="222" spans="1:23" ht="28.5" hidden="1" customHeight="1" x14ac:dyDescent="0.25">
      <c r="A222" s="117">
        <v>217</v>
      </c>
      <c r="B222" s="118" t="s">
        <v>1954</v>
      </c>
      <c r="C222" s="119">
        <v>42812</v>
      </c>
      <c r="D222" s="117" t="s">
        <v>1948</v>
      </c>
      <c r="E222" s="120" t="s">
        <v>2086</v>
      </c>
      <c r="F222" s="117" t="str">
        <f>IF(ISNA(VLOOKUP(B222,[2]保固召回!$A:$G,7,FALSE)),"",(VLOOKUP(B222,[2]保固召回!$A:$G,7,FALSE)))</f>
        <v/>
      </c>
      <c r="G222" s="121">
        <f t="shared" ca="1" si="13"/>
        <v>1</v>
      </c>
      <c r="H222" s="121" t="str">
        <f t="shared" si="14"/>
        <v>F1xF2xF3xF4xB47更換EGR控制閥</v>
      </c>
      <c r="I222" s="122">
        <f t="shared" ca="1" si="15"/>
        <v>120</v>
      </c>
      <c r="J222" s="119"/>
      <c r="K222" s="123"/>
      <c r="L222" s="117"/>
      <c r="M222" s="124"/>
      <c r="N222" s="125"/>
      <c r="O222" s="135"/>
      <c r="P222" s="127" t="str">
        <f>IF(B222="","",IF(ISNA(VLOOKUP(U222,[2]NEW!H:H,1,FALSE)),"V",""))</f>
        <v>V</v>
      </c>
      <c r="Q222" s="128"/>
      <c r="R222" s="129"/>
      <c r="S222" s="130">
        <v>42551</v>
      </c>
      <c r="T222" s="132"/>
      <c r="U222" s="132" t="str">
        <f t="shared" si="12"/>
        <v>0011150400V476432</v>
      </c>
      <c r="W222" s="134" t="str">
        <f>IF((ISERROR(VLOOKUP(E222,'[2]Lead Time(覆蓋貼)'!F:F,1,0)))*(P222="v"),"",IF((ISTEXT(VLOOKUP(E222,'[2]Lead Time(覆蓋貼)'!F:F,1,0)))*(P222=""),"未執行",""))</f>
        <v/>
      </c>
    </row>
    <row r="223" spans="1:23" ht="28.5" hidden="1" customHeight="1" x14ac:dyDescent="0.25">
      <c r="A223" s="117">
        <v>218</v>
      </c>
      <c r="B223" s="118" t="s">
        <v>1954</v>
      </c>
      <c r="C223" s="119">
        <v>42812</v>
      </c>
      <c r="D223" s="117" t="s">
        <v>1948</v>
      </c>
      <c r="E223" s="120" t="s">
        <v>2087</v>
      </c>
      <c r="F223" s="117" t="str">
        <f>IF(ISNA(VLOOKUP(B223,[2]保固召回!$A:$G,7,FALSE)),"",(VLOOKUP(B223,[2]保固召回!$A:$G,7,FALSE)))</f>
        <v/>
      </c>
      <c r="G223" s="121">
        <f t="shared" ca="1" si="13"/>
        <v>1</v>
      </c>
      <c r="H223" s="121" t="str">
        <f t="shared" si="14"/>
        <v>F1xF2xF3xF4xB47更換EGR控制閥</v>
      </c>
      <c r="I223" s="122">
        <f t="shared" ca="1" si="15"/>
        <v>120</v>
      </c>
      <c r="J223" s="119"/>
      <c r="K223" s="123"/>
      <c r="L223" s="117"/>
      <c r="M223" s="124"/>
      <c r="N223" s="125"/>
      <c r="O223" s="135"/>
      <c r="P223" s="127" t="str">
        <f>IF(B223="","",IF(ISNA(VLOOKUP(U223,[2]NEW!H:H,1,FALSE)),"V",""))</f>
        <v>V</v>
      </c>
      <c r="Q223" s="128"/>
      <c r="R223" s="129"/>
      <c r="S223" s="130">
        <v>42541</v>
      </c>
      <c r="T223" s="132"/>
      <c r="U223" s="132" t="str">
        <f t="shared" si="12"/>
        <v>00111504005C10822</v>
      </c>
      <c r="W223" s="134" t="str">
        <f>IF((ISERROR(VLOOKUP(E223,'[2]Lead Time(覆蓋貼)'!F:F,1,0)))*(P223="v"),"",IF((ISTEXT(VLOOKUP(E223,'[2]Lead Time(覆蓋貼)'!F:F,1,0)))*(P223=""),"未執行",""))</f>
        <v/>
      </c>
    </row>
    <row r="224" spans="1:23" ht="28.5" hidden="1" customHeight="1" x14ac:dyDescent="0.25">
      <c r="A224" s="117">
        <v>219</v>
      </c>
      <c r="B224" s="118" t="s">
        <v>1954</v>
      </c>
      <c r="C224" s="119">
        <v>42812</v>
      </c>
      <c r="D224" s="117" t="s">
        <v>2088</v>
      </c>
      <c r="E224" s="120" t="s">
        <v>2089</v>
      </c>
      <c r="F224" s="117" t="str">
        <f>IF(ISNA(VLOOKUP(B224,[2]保固召回!$A:$G,7,FALSE)),"",(VLOOKUP(B224,[2]保固召回!$A:$G,7,FALSE)))</f>
        <v/>
      </c>
      <c r="G224" s="121">
        <f t="shared" ca="1" si="13"/>
        <v>1</v>
      </c>
      <c r="H224" s="121" t="str">
        <f t="shared" si="14"/>
        <v>F1xF2xF3xF4xB47更換EGR控制閥</v>
      </c>
      <c r="I224" s="122">
        <f t="shared" ca="1" si="15"/>
        <v>120</v>
      </c>
      <c r="J224" s="119"/>
      <c r="K224" s="123"/>
      <c r="L224" s="117"/>
      <c r="M224" s="124"/>
      <c r="N224" s="125"/>
      <c r="O224" s="135"/>
      <c r="P224" s="127" t="str">
        <f>IF(B224="","",IF(ISNA(VLOOKUP(U224,[2]NEW!H:H,1,FALSE)),"V",""))</f>
        <v>V</v>
      </c>
      <c r="Q224" s="128"/>
      <c r="R224" s="129"/>
      <c r="S224" s="130">
        <v>42556</v>
      </c>
      <c r="T224" s="132"/>
      <c r="U224" s="132" t="str">
        <f t="shared" si="12"/>
        <v>00111504000M13095</v>
      </c>
      <c r="W224" s="134" t="str">
        <f>IF((ISERROR(VLOOKUP(E224,'[2]Lead Time(覆蓋貼)'!F:F,1,0)))*(P224="v"),"",IF((ISTEXT(VLOOKUP(E224,'[2]Lead Time(覆蓋貼)'!F:F,1,0)))*(P224=""),"未執行",""))</f>
        <v/>
      </c>
    </row>
    <row r="225" spans="1:27" ht="28.5" hidden="1" customHeight="1" x14ac:dyDescent="0.25">
      <c r="A225" s="117">
        <v>220</v>
      </c>
      <c r="B225" s="118" t="s">
        <v>1954</v>
      </c>
      <c r="C225" s="119">
        <v>42812</v>
      </c>
      <c r="D225" s="117" t="s">
        <v>1948</v>
      </c>
      <c r="E225" s="120" t="s">
        <v>2090</v>
      </c>
      <c r="F225" s="117" t="str">
        <f>IF(ISNA(VLOOKUP(B225,[2]保固召回!$A:$G,7,FALSE)),"",(VLOOKUP(B225,[2]保固召回!$A:$G,7,FALSE)))</f>
        <v/>
      </c>
      <c r="G225" s="121">
        <f t="shared" ca="1" si="13"/>
        <v>1</v>
      </c>
      <c r="H225" s="121" t="str">
        <f t="shared" si="14"/>
        <v>F1xF2xF3xF4xB47更換EGR控制閥</v>
      </c>
      <c r="I225" s="122">
        <f t="shared" ca="1" si="15"/>
        <v>120</v>
      </c>
      <c r="J225" s="119"/>
      <c r="K225" s="123"/>
      <c r="L225" s="117"/>
      <c r="M225" s="124"/>
      <c r="N225" s="125"/>
      <c r="O225" s="135"/>
      <c r="P225" s="127" t="str">
        <f>IF(B225="","",IF(ISNA(VLOOKUP(U225,[2]NEW!H:H,1,FALSE)),"V",""))</f>
        <v>V</v>
      </c>
      <c r="Q225" s="128"/>
      <c r="R225" s="129"/>
      <c r="S225" s="130">
        <v>42549</v>
      </c>
      <c r="T225" s="132"/>
      <c r="U225" s="132" t="str">
        <f t="shared" si="12"/>
        <v>0011150400VZ10591</v>
      </c>
      <c r="W225" s="134" t="str">
        <f>IF((ISERROR(VLOOKUP(E225,'[2]Lead Time(覆蓋貼)'!F:F,1,0)))*(P225="v"),"",IF((ISTEXT(VLOOKUP(E225,'[2]Lead Time(覆蓋貼)'!F:F,1,0)))*(P225=""),"未執行",""))</f>
        <v/>
      </c>
    </row>
    <row r="226" spans="1:27" ht="28.5" hidden="1" customHeight="1" x14ac:dyDescent="0.25">
      <c r="A226" s="117">
        <v>221</v>
      </c>
      <c r="B226" s="118" t="s">
        <v>1954</v>
      </c>
      <c r="C226" s="119">
        <v>42812</v>
      </c>
      <c r="D226" s="117" t="s">
        <v>1948</v>
      </c>
      <c r="E226" s="120" t="s">
        <v>2091</v>
      </c>
      <c r="F226" s="117" t="str">
        <f>IF(ISNA(VLOOKUP(B226,[2]保固召回!$A:$G,7,FALSE)),"",(VLOOKUP(B226,[2]保固召回!$A:$G,7,FALSE)))</f>
        <v/>
      </c>
      <c r="G226" s="121">
        <f t="shared" ca="1" si="13"/>
        <v>1</v>
      </c>
      <c r="H226" s="121" t="str">
        <f t="shared" si="14"/>
        <v>F1xF2xF3xF4xB47更換EGR控制閥</v>
      </c>
      <c r="I226" s="122">
        <f t="shared" ca="1" si="15"/>
        <v>120</v>
      </c>
      <c r="J226" s="119"/>
      <c r="K226" s="123"/>
      <c r="L226" s="117"/>
      <c r="M226" s="124"/>
      <c r="N226" s="125"/>
      <c r="O226" s="135"/>
      <c r="P226" s="127" t="str">
        <f>IF(B226="","",IF(ISNA(VLOOKUP(U226,[2]NEW!H:H,1,FALSE)),"V",""))</f>
        <v>V</v>
      </c>
      <c r="Q226" s="128"/>
      <c r="R226" s="129"/>
      <c r="S226" s="130" t="s">
        <v>2092</v>
      </c>
      <c r="T226" s="132"/>
      <c r="U226" s="132" t="str">
        <f t="shared" si="12"/>
        <v>00111504000M13288</v>
      </c>
      <c r="W226" s="134" t="str">
        <f>IF((ISERROR(VLOOKUP(E226,'[2]Lead Time(覆蓋貼)'!F:F,1,0)))*(P226="v"),"",IF((ISTEXT(VLOOKUP(E226,'[2]Lead Time(覆蓋貼)'!F:F,1,0)))*(P226=""),"未執行",""))</f>
        <v/>
      </c>
    </row>
    <row r="227" spans="1:27" ht="28.5" hidden="1" customHeight="1" x14ac:dyDescent="0.25">
      <c r="A227" s="117">
        <v>222</v>
      </c>
      <c r="B227" s="118" t="s">
        <v>1954</v>
      </c>
      <c r="C227" s="119">
        <v>42812</v>
      </c>
      <c r="D227" s="117" t="s">
        <v>1948</v>
      </c>
      <c r="E227" s="120" t="s">
        <v>2093</v>
      </c>
      <c r="F227" s="117" t="str">
        <f>IF(ISNA(VLOOKUP(B227,[2]保固召回!$A:$G,7,FALSE)),"",(VLOOKUP(B227,[2]保固召回!$A:$G,7,FALSE)))</f>
        <v/>
      </c>
      <c r="G227" s="121">
        <f t="shared" ca="1" si="13"/>
        <v>1</v>
      </c>
      <c r="H227" s="121" t="str">
        <f t="shared" si="14"/>
        <v>F1xF2xF3xF4xB47更換EGR控制閥</v>
      </c>
      <c r="I227" s="122">
        <f t="shared" ca="1" si="15"/>
        <v>120</v>
      </c>
      <c r="J227" s="119"/>
      <c r="K227" s="123"/>
      <c r="L227" s="117"/>
      <c r="M227" s="124"/>
      <c r="N227" s="125"/>
      <c r="O227" s="135"/>
      <c r="P227" s="127" t="str">
        <f>IF(B227="","",IF(ISNA(VLOOKUP(U227,[2]NEW!H:H,1,FALSE)),"V",""))</f>
        <v>V</v>
      </c>
      <c r="Q227" s="128"/>
      <c r="R227" s="129"/>
      <c r="S227" s="130" t="s">
        <v>2094</v>
      </c>
      <c r="T227" s="132"/>
      <c r="U227" s="132" t="str">
        <f t="shared" si="12"/>
        <v>00111504005C10557</v>
      </c>
      <c r="W227" s="134" t="str">
        <f>IF((ISERROR(VLOOKUP(E227,'[2]Lead Time(覆蓋貼)'!F:F,1,0)))*(P227="v"),"",IF((ISTEXT(VLOOKUP(E227,'[2]Lead Time(覆蓋貼)'!F:F,1,0)))*(P227=""),"未執行",""))</f>
        <v/>
      </c>
    </row>
    <row r="228" spans="1:27" ht="28.5" hidden="1" customHeight="1" x14ac:dyDescent="0.25">
      <c r="A228" s="117">
        <v>223</v>
      </c>
      <c r="B228" s="118" t="s">
        <v>1954</v>
      </c>
      <c r="C228" s="119">
        <v>42812</v>
      </c>
      <c r="D228" s="117" t="s">
        <v>1948</v>
      </c>
      <c r="E228" s="120" t="s">
        <v>2095</v>
      </c>
      <c r="F228" s="117" t="str">
        <f>IF(ISNA(VLOOKUP(B228,[2]保固召回!$A:$G,7,FALSE)),"",(VLOOKUP(B228,[2]保固召回!$A:$G,7,FALSE)))</f>
        <v/>
      </c>
      <c r="G228" s="121">
        <f t="shared" ca="1" si="13"/>
        <v>1</v>
      </c>
      <c r="H228" s="121" t="str">
        <f t="shared" si="14"/>
        <v>F1xF2xF3xF4xB47更換EGR控制閥</v>
      </c>
      <c r="I228" s="122">
        <f t="shared" ca="1" si="15"/>
        <v>120</v>
      </c>
      <c r="J228" s="119"/>
      <c r="K228" s="123"/>
      <c r="L228" s="117"/>
      <c r="M228" s="124"/>
      <c r="N228" s="125"/>
      <c r="O228" s="135"/>
      <c r="P228" s="127" t="str">
        <f>IF(B228="","",IF(ISNA(VLOOKUP(U228,[2]NEW!H:H,1,FALSE)),"V",""))</f>
        <v>V</v>
      </c>
      <c r="Q228" s="128"/>
      <c r="R228" s="129"/>
      <c r="S228" s="130">
        <v>42599</v>
      </c>
      <c r="T228" s="132"/>
      <c r="U228" s="132" t="str">
        <f t="shared" si="12"/>
        <v>0011150400G102468</v>
      </c>
      <c r="W228" s="134" t="str">
        <f>IF((ISERROR(VLOOKUP(E228,'[2]Lead Time(覆蓋貼)'!F:F,1,0)))*(P228="v"),"",IF((ISTEXT(VLOOKUP(E228,'[2]Lead Time(覆蓋貼)'!F:F,1,0)))*(P228=""),"未執行",""))</f>
        <v/>
      </c>
    </row>
    <row r="229" spans="1:27" ht="28.5" hidden="1" customHeight="1" x14ac:dyDescent="0.25">
      <c r="A229" s="117">
        <v>224</v>
      </c>
      <c r="B229" s="118" t="s">
        <v>1954</v>
      </c>
      <c r="C229" s="119">
        <v>42812</v>
      </c>
      <c r="D229" s="117" t="s">
        <v>1948</v>
      </c>
      <c r="E229" s="120" t="s">
        <v>2096</v>
      </c>
      <c r="F229" s="117" t="str">
        <f>IF(ISNA(VLOOKUP(B229,[2]保固召回!$A:$G,7,FALSE)),"",(VLOOKUP(B229,[2]保固召回!$A:$G,7,FALSE)))</f>
        <v/>
      </c>
      <c r="G229" s="121">
        <f t="shared" ca="1" si="13"/>
        <v>1</v>
      </c>
      <c r="H229" s="121" t="str">
        <f t="shared" si="14"/>
        <v>F1xF2xF3xF4xB47更換EGR控制閥</v>
      </c>
      <c r="I229" s="122">
        <f t="shared" ca="1" si="15"/>
        <v>120</v>
      </c>
      <c r="J229" s="119"/>
      <c r="K229" s="123"/>
      <c r="L229" s="117"/>
      <c r="M229" s="124"/>
      <c r="N229" s="125"/>
      <c r="O229" s="135"/>
      <c r="P229" s="127" t="str">
        <f>IF(B229="","",IF(ISNA(VLOOKUP(U229,[2]NEW!H:H,1,FALSE)),"V",""))</f>
        <v>V</v>
      </c>
      <c r="Q229" s="128"/>
      <c r="R229" s="129"/>
      <c r="S229" s="130">
        <v>42606</v>
      </c>
      <c r="T229" s="132"/>
      <c r="U229" s="132" t="str">
        <f t="shared" si="12"/>
        <v>0011150400P904246</v>
      </c>
      <c r="W229" s="134" t="str">
        <f>IF((ISERROR(VLOOKUP(E229,'[2]Lead Time(覆蓋貼)'!F:F,1,0)))*(P229="v"),"",IF((ISTEXT(VLOOKUP(E229,'[2]Lead Time(覆蓋貼)'!F:F,1,0)))*(P229=""),"未執行",""))</f>
        <v/>
      </c>
    </row>
    <row r="230" spans="1:27" ht="28.5" hidden="1" customHeight="1" x14ac:dyDescent="0.25">
      <c r="A230" s="117">
        <v>225</v>
      </c>
      <c r="B230" s="118" t="s">
        <v>1954</v>
      </c>
      <c r="C230" s="119">
        <v>42812</v>
      </c>
      <c r="D230" s="117" t="s">
        <v>1948</v>
      </c>
      <c r="E230" s="120" t="s">
        <v>2097</v>
      </c>
      <c r="F230" s="117" t="str">
        <f>IF(ISNA(VLOOKUP(B230,[2]保固召回!$A:$G,7,FALSE)),"",(VLOOKUP(B230,[2]保固召回!$A:$G,7,FALSE)))</f>
        <v/>
      </c>
      <c r="G230" s="121">
        <f t="shared" ca="1" si="13"/>
        <v>1</v>
      </c>
      <c r="H230" s="121" t="str">
        <f t="shared" si="14"/>
        <v>F1xF2xF3xF4xB47更換EGR控制閥</v>
      </c>
      <c r="I230" s="122">
        <f t="shared" ca="1" si="15"/>
        <v>120</v>
      </c>
      <c r="J230" s="119"/>
      <c r="K230" s="123"/>
      <c r="L230" s="117"/>
      <c r="M230" s="124"/>
      <c r="N230" s="125"/>
      <c r="O230" s="135"/>
      <c r="P230" s="127" t="str">
        <f>IF(B230="","",IF(ISNA(VLOOKUP(U230,[2]NEW!H:H,1,FALSE)),"V",""))</f>
        <v>V</v>
      </c>
      <c r="Q230" s="128"/>
      <c r="R230" s="129"/>
      <c r="S230" s="130" t="s">
        <v>2098</v>
      </c>
      <c r="T230" s="132"/>
      <c r="U230" s="132" t="str">
        <f t="shared" si="12"/>
        <v>0011150400G120535</v>
      </c>
      <c r="W230" s="134" t="str">
        <f>IF((ISERROR(VLOOKUP(E230,'[2]Lead Time(覆蓋貼)'!F:F,1,0)))*(P230="v"),"",IF((ISTEXT(VLOOKUP(E230,'[2]Lead Time(覆蓋貼)'!F:F,1,0)))*(P230=""),"未執行",""))</f>
        <v/>
      </c>
    </row>
    <row r="231" spans="1:27" ht="28.5" hidden="1" customHeight="1" x14ac:dyDescent="0.25">
      <c r="A231" s="117">
        <v>226</v>
      </c>
      <c r="B231" s="118" t="s">
        <v>2099</v>
      </c>
      <c r="C231" s="119">
        <v>42461</v>
      </c>
      <c r="D231" s="117" t="s">
        <v>2100</v>
      </c>
      <c r="E231" s="120" t="s">
        <v>2101</v>
      </c>
      <c r="F231" s="117" t="str">
        <f>IF(ISNA(VLOOKUP(B231,[2]保固召回!$A:$G,7,FALSE)),"",(VLOOKUP(B231,[2]保固召回!$A:$G,7,FALSE)))</f>
        <v/>
      </c>
      <c r="G231" s="121">
        <f t="shared" ca="1" si="13"/>
        <v>1</v>
      </c>
      <c r="H231" s="121" t="str">
        <f t="shared" si="14"/>
        <v>F2xF3xB38M編程控制單元(DME-VANOS)</v>
      </c>
      <c r="I231" s="122">
        <f t="shared" ca="1" si="15"/>
        <v>4</v>
      </c>
      <c r="J231" s="119" t="s">
        <v>2102</v>
      </c>
      <c r="K231" s="123">
        <v>8</v>
      </c>
      <c r="L231" s="117" t="s">
        <v>2103</v>
      </c>
      <c r="M231" s="124"/>
      <c r="N231" s="125"/>
      <c r="O231" s="135"/>
      <c r="P231" s="127" t="str">
        <f>IF(B231="","",IF(ISNA(VLOOKUP(U231,[2]NEW!H:H,1,FALSE)),"V",""))</f>
        <v>V</v>
      </c>
      <c r="Q231" s="128"/>
      <c r="R231" s="129"/>
      <c r="S231" s="130">
        <v>42549</v>
      </c>
      <c r="T231" s="132"/>
      <c r="U231" s="132" t="str">
        <f t="shared" si="12"/>
        <v>0012310400P808272</v>
      </c>
      <c r="W231" s="134" t="str">
        <f>IF((ISERROR(VLOOKUP(E231,'[2]Lead Time(覆蓋貼)'!F:F,1,0)))*(P231="v"),"",IF((ISTEXT(VLOOKUP(E231,'[2]Lead Time(覆蓋貼)'!F:F,1,0)))*(P231=""),"未執行",""))</f>
        <v/>
      </c>
    </row>
    <row r="232" spans="1:27" ht="28.5" hidden="1" customHeight="1" x14ac:dyDescent="0.25">
      <c r="A232" s="117">
        <v>227</v>
      </c>
      <c r="B232" s="118" t="s">
        <v>2104</v>
      </c>
      <c r="C232" s="119">
        <v>42461</v>
      </c>
      <c r="D232" s="117" t="s">
        <v>2100</v>
      </c>
      <c r="E232" s="120" t="s">
        <v>2105</v>
      </c>
      <c r="F232" s="117" t="str">
        <f>IF(ISNA(VLOOKUP(B232,[2]保固召回!$A:$G,7,FALSE)),"",(VLOOKUP(B232,[2]保固召回!$A:$G,7,FALSE)))</f>
        <v/>
      </c>
      <c r="G232" s="121">
        <f t="shared" ca="1" si="13"/>
        <v>1</v>
      </c>
      <c r="H232" s="121" t="str">
        <f t="shared" si="14"/>
        <v>F2xF3xB38M編程控制單元(DME-VANOS)</v>
      </c>
      <c r="I232" s="122">
        <f t="shared" ca="1" si="15"/>
        <v>4</v>
      </c>
      <c r="J232" s="119"/>
      <c r="K232" s="123"/>
      <c r="L232" s="117"/>
      <c r="M232" s="124"/>
      <c r="N232" s="125"/>
      <c r="O232" s="135"/>
      <c r="P232" s="127" t="str">
        <f>IF(B232="","",IF(ISNA(VLOOKUP(U232,[2]NEW!H:H,1,FALSE)),"V",""))</f>
        <v>V</v>
      </c>
      <c r="Q232" s="128"/>
      <c r="R232" s="129"/>
      <c r="S232" s="130" t="s">
        <v>2106</v>
      </c>
      <c r="T232" s="132"/>
      <c r="U232" s="132" t="str">
        <f t="shared" si="12"/>
        <v>0012310400P808271</v>
      </c>
      <c r="W232" s="134" t="str">
        <f>IF((ISERROR(VLOOKUP(E232,'[2]Lead Time(覆蓋貼)'!F:F,1,0)))*(P232="v"),"",IF((ISTEXT(VLOOKUP(E232,'[2]Lead Time(覆蓋貼)'!F:F,1,0)))*(P232=""),"未執行",""))</f>
        <v/>
      </c>
    </row>
    <row r="233" spans="1:27" s="143" customFormat="1" ht="28.5" hidden="1" customHeight="1" x14ac:dyDescent="0.25">
      <c r="A233" s="117">
        <v>228</v>
      </c>
      <c r="B233" s="118" t="s">
        <v>2104</v>
      </c>
      <c r="C233" s="119">
        <v>42461</v>
      </c>
      <c r="D233" s="117" t="s">
        <v>2107</v>
      </c>
      <c r="E233" s="120" t="s">
        <v>2109</v>
      </c>
      <c r="F233" s="117" t="str">
        <f>IF(ISNA(VLOOKUP(B233,[2]保固召回!$A:$G,7,FALSE)),"",(VLOOKUP(B233,[2]保固召回!$A:$G,7,FALSE)))</f>
        <v/>
      </c>
      <c r="G233" s="121">
        <f t="shared" ca="1" si="13"/>
        <v>1</v>
      </c>
      <c r="H233" s="121" t="str">
        <f t="shared" si="14"/>
        <v>F2xF3xB38M編程控制單元(DME-VANOS)</v>
      </c>
      <c r="I233" s="122">
        <f t="shared" ca="1" si="15"/>
        <v>4</v>
      </c>
      <c r="J233" s="119"/>
      <c r="K233" s="123"/>
      <c r="L233" s="117"/>
      <c r="M233" s="124"/>
      <c r="N233" s="125"/>
      <c r="O233" s="135"/>
      <c r="P233" s="127" t="str">
        <f>IF(B233="","",IF(ISNA(VLOOKUP(U233,[2]NEW!H:H,1,FALSE)),"V",""))</f>
        <v>V</v>
      </c>
      <c r="Q233" s="128"/>
      <c r="R233" s="129"/>
      <c r="S233" s="130" t="s">
        <v>1851</v>
      </c>
      <c r="T233" s="132"/>
      <c r="U233" s="132" t="str">
        <f t="shared" si="12"/>
        <v>0012310400P808254</v>
      </c>
      <c r="V233" s="142"/>
      <c r="W233" s="134" t="str">
        <f>IF((ISERROR(VLOOKUP(E233,'[2]Lead Time(覆蓋貼)'!F:F,1,0)))*(P233="v"),"",IF((ISTEXT(VLOOKUP(E233,'[2]Lead Time(覆蓋貼)'!F:F,1,0)))*(P233=""),"未執行",""))</f>
        <v/>
      </c>
      <c r="AA233" s="134"/>
    </row>
    <row r="234" spans="1:27" ht="28.5" hidden="1" customHeight="1" x14ac:dyDescent="0.25">
      <c r="A234" s="117">
        <v>229</v>
      </c>
      <c r="B234" s="118" t="s">
        <v>2111</v>
      </c>
      <c r="C234" s="119">
        <v>42464</v>
      </c>
      <c r="D234" s="117" t="s">
        <v>2112</v>
      </c>
      <c r="E234" s="120" t="s">
        <v>2113</v>
      </c>
      <c r="F234" s="117" t="str">
        <f>IF(ISNA(VLOOKUP(B234,[2]保固召回!$A:$G,7,FALSE)),"",(VLOOKUP(B234,[2]保固召回!$A:$G,7,FALSE)))</f>
        <v/>
      </c>
      <c r="G234" s="121">
        <f t="shared" ca="1" si="13"/>
        <v>1</v>
      </c>
      <c r="H234" s="121" t="str">
        <f t="shared" si="14"/>
        <v>G11G12Airbagsteuerger_x001A_tersetzen</v>
      </c>
      <c r="I234" s="122">
        <f t="shared" ca="1" si="15"/>
        <v>39</v>
      </c>
      <c r="J234" s="119" t="s">
        <v>2114</v>
      </c>
      <c r="K234" s="123">
        <v>41</v>
      </c>
      <c r="L234" s="117" t="s">
        <v>2103</v>
      </c>
      <c r="M234" s="124"/>
      <c r="N234" s="125"/>
      <c r="O234" s="135"/>
      <c r="P234" s="127" t="str">
        <f>IF(B234="","",IF(ISNA(VLOOKUP(U234,[2]NEW!H:H,1,FALSE)),"V",""))</f>
        <v>V</v>
      </c>
      <c r="Q234" s="128"/>
      <c r="R234" s="129"/>
      <c r="S234" s="130">
        <v>42585</v>
      </c>
      <c r="T234" s="132"/>
      <c r="U234" s="132" t="str">
        <f t="shared" si="12"/>
        <v>0065900200G402734</v>
      </c>
      <c r="W234" s="134" t="str">
        <f>IF((ISERROR(VLOOKUP(E234,'[2]Lead Time(覆蓋貼)'!F:F,1,0)))*(P234="v"),"",IF((ISTEXT(VLOOKUP(E234,'[2]Lead Time(覆蓋貼)'!F:F,1,0)))*(P234=""),"未執行",""))</f>
        <v/>
      </c>
    </row>
    <row r="235" spans="1:27" ht="28.5" hidden="1" customHeight="1" x14ac:dyDescent="0.25">
      <c r="A235" s="117">
        <v>230</v>
      </c>
      <c r="B235" s="118" t="s">
        <v>2111</v>
      </c>
      <c r="C235" s="119">
        <v>42464</v>
      </c>
      <c r="D235" s="117" t="s">
        <v>2112</v>
      </c>
      <c r="E235" s="120" t="s">
        <v>2115</v>
      </c>
      <c r="F235" s="117" t="str">
        <f>IF(ISNA(VLOOKUP(B235,[2]保固召回!$A:$G,7,FALSE)),"",(VLOOKUP(B235,[2]保固召回!$A:$G,7,FALSE)))</f>
        <v/>
      </c>
      <c r="G235" s="121">
        <f t="shared" ca="1" si="13"/>
        <v>1</v>
      </c>
      <c r="H235" s="121" t="str">
        <f t="shared" si="14"/>
        <v>G11G12Airbagsteuerger_x001A_tersetzen</v>
      </c>
      <c r="I235" s="122">
        <f t="shared" ca="1" si="15"/>
        <v>39</v>
      </c>
      <c r="J235" s="119"/>
      <c r="K235" s="123"/>
      <c r="L235" s="117"/>
      <c r="M235" s="124"/>
      <c r="N235" s="125"/>
      <c r="O235" s="135"/>
      <c r="P235" s="127" t="str">
        <f>IF(B235="","",IF(ISNA(VLOOKUP(U235,[2]NEW!H:H,1,FALSE)),"V",""))</f>
        <v>V</v>
      </c>
      <c r="Q235" s="128"/>
      <c r="R235" s="129"/>
      <c r="S235" s="130">
        <v>42571</v>
      </c>
      <c r="T235" s="132"/>
      <c r="U235" s="132" t="str">
        <f t="shared" si="12"/>
        <v>0065900200G402697</v>
      </c>
      <c r="W235" s="134" t="str">
        <f>IF((ISERROR(VLOOKUP(E235,'[2]Lead Time(覆蓋貼)'!F:F,1,0)))*(P235="v"),"",IF((ISTEXT(VLOOKUP(E235,'[2]Lead Time(覆蓋貼)'!F:F,1,0)))*(P235=""),"未執行",""))</f>
        <v/>
      </c>
    </row>
    <row r="236" spans="1:27" ht="28.5" hidden="1" customHeight="1" x14ac:dyDescent="0.25">
      <c r="A236" s="117">
        <v>231</v>
      </c>
      <c r="B236" s="118" t="s">
        <v>2111</v>
      </c>
      <c r="C236" s="119">
        <v>42464</v>
      </c>
      <c r="D236" s="117" t="s">
        <v>2112</v>
      </c>
      <c r="E236" s="120" t="s">
        <v>2116</v>
      </c>
      <c r="F236" s="117" t="str">
        <f>IF(ISNA(VLOOKUP(B236,[2]保固召回!$A:$G,7,FALSE)),"",(VLOOKUP(B236,[2]保固召回!$A:$G,7,FALSE)))</f>
        <v/>
      </c>
      <c r="G236" s="121">
        <f t="shared" ca="1" si="13"/>
        <v>1</v>
      </c>
      <c r="H236" s="121" t="str">
        <f t="shared" si="14"/>
        <v>G11G12Airbagsteuerger_x001A_tersetzen</v>
      </c>
      <c r="I236" s="122">
        <f t="shared" ca="1" si="15"/>
        <v>39</v>
      </c>
      <c r="J236" s="119"/>
      <c r="K236" s="123"/>
      <c r="L236" s="117"/>
      <c r="M236" s="124"/>
      <c r="N236" s="125"/>
      <c r="O236" s="135"/>
      <c r="P236" s="127" t="str">
        <f>IF(B236="","",IF(ISNA(VLOOKUP(U236,[2]NEW!H:H,1,FALSE)),"V",""))</f>
        <v>V</v>
      </c>
      <c r="Q236" s="128"/>
      <c r="R236" s="129"/>
      <c r="S236" s="130">
        <v>42600</v>
      </c>
      <c r="T236" s="132"/>
      <c r="U236" s="132" t="str">
        <f t="shared" si="12"/>
        <v>0065900200G404263</v>
      </c>
      <c r="W236" s="134" t="str">
        <f>IF((ISERROR(VLOOKUP(E236,'[2]Lead Time(覆蓋貼)'!F:F,1,0)))*(P236="v"),"",IF((ISTEXT(VLOOKUP(E236,'[2]Lead Time(覆蓋貼)'!F:F,1,0)))*(P236=""),"未執行",""))</f>
        <v/>
      </c>
    </row>
    <row r="237" spans="1:27" ht="28.5" hidden="1" customHeight="1" x14ac:dyDescent="0.25">
      <c r="A237" s="117">
        <v>232</v>
      </c>
      <c r="B237" s="118" t="s">
        <v>2111</v>
      </c>
      <c r="C237" s="119">
        <v>42464</v>
      </c>
      <c r="D237" s="117" t="s">
        <v>2112</v>
      </c>
      <c r="E237" s="120" t="s">
        <v>2117</v>
      </c>
      <c r="F237" s="117" t="str">
        <f>IF(ISNA(VLOOKUP(B237,[2]保固召回!$A:$G,7,FALSE)),"",(VLOOKUP(B237,[2]保固召回!$A:$G,7,FALSE)))</f>
        <v/>
      </c>
      <c r="G237" s="121">
        <f t="shared" ca="1" si="13"/>
        <v>1</v>
      </c>
      <c r="H237" s="121" t="str">
        <f t="shared" si="14"/>
        <v>G11G12Airbagsteuerger_x001A_tersetzen</v>
      </c>
      <c r="I237" s="122">
        <f t="shared" ca="1" si="15"/>
        <v>39</v>
      </c>
      <c r="J237" s="119"/>
      <c r="K237" s="123"/>
      <c r="L237" s="117"/>
      <c r="M237" s="124"/>
      <c r="N237" s="125"/>
      <c r="O237" s="135"/>
      <c r="P237" s="127" t="str">
        <f>IF(B237="","",IF(ISNA(VLOOKUP(U237,[2]NEW!H:H,1,FALSE)),"V",""))</f>
        <v>V</v>
      </c>
      <c r="Q237" s="128"/>
      <c r="R237" s="129"/>
      <c r="S237" s="130">
        <v>42605</v>
      </c>
      <c r="T237" s="132"/>
      <c r="U237" s="132" t="str">
        <f t="shared" si="12"/>
        <v>0065900200G401350</v>
      </c>
      <c r="W237" s="134" t="str">
        <f>IF((ISERROR(VLOOKUP(E237,'[2]Lead Time(覆蓋貼)'!F:F,1,0)))*(P237="v"),"",IF((ISTEXT(VLOOKUP(E237,'[2]Lead Time(覆蓋貼)'!F:F,1,0)))*(P237=""),"未執行",""))</f>
        <v/>
      </c>
    </row>
    <row r="238" spans="1:27" ht="28.5" hidden="1" customHeight="1" x14ac:dyDescent="0.25">
      <c r="A238" s="117">
        <v>233</v>
      </c>
      <c r="B238" s="118" t="s">
        <v>2118</v>
      </c>
      <c r="C238" s="119">
        <v>42464</v>
      </c>
      <c r="D238" s="117" t="s">
        <v>2112</v>
      </c>
      <c r="E238" s="120" t="s">
        <v>2119</v>
      </c>
      <c r="F238" s="117" t="str">
        <f>IF(ISNA(VLOOKUP(B238,[2]保固召回!$A:$G,7,FALSE)),"",(VLOOKUP(B238,[2]保固召回!$A:$G,7,FALSE)))</f>
        <v/>
      </c>
      <c r="G238" s="121">
        <f t="shared" ca="1" si="13"/>
        <v>1</v>
      </c>
      <c r="H238" s="121" t="str">
        <f t="shared" si="14"/>
        <v>G11G12Airbagsteuerger_x001A_tersetzen</v>
      </c>
      <c r="I238" s="122">
        <f t="shared" ca="1" si="15"/>
        <v>39</v>
      </c>
      <c r="J238" s="119"/>
      <c r="K238" s="123"/>
      <c r="L238" s="117"/>
      <c r="M238" s="124"/>
      <c r="N238" s="125"/>
      <c r="O238" s="135"/>
      <c r="P238" s="127" t="str">
        <f>IF(B238="","",IF(ISNA(VLOOKUP(U238,[2]NEW!H:H,1,FALSE)),"V",""))</f>
        <v>V</v>
      </c>
      <c r="Q238" s="128"/>
      <c r="R238" s="129"/>
      <c r="S238" s="130">
        <v>42572</v>
      </c>
      <c r="T238" s="132"/>
      <c r="U238" s="132" t="str">
        <f t="shared" si="12"/>
        <v>0065900200G404273</v>
      </c>
      <c r="W238" s="134" t="str">
        <f>IF((ISERROR(VLOOKUP(E238,'[2]Lead Time(覆蓋貼)'!F:F,1,0)))*(P238="v"),"",IF((ISTEXT(VLOOKUP(E238,'[2]Lead Time(覆蓋貼)'!F:F,1,0)))*(P238=""),"未執行",""))</f>
        <v/>
      </c>
    </row>
    <row r="239" spans="1:27" ht="28.5" hidden="1" customHeight="1" x14ac:dyDescent="0.25">
      <c r="A239" s="117">
        <v>234</v>
      </c>
      <c r="B239" s="118" t="s">
        <v>2111</v>
      </c>
      <c r="C239" s="119">
        <v>42464</v>
      </c>
      <c r="D239" s="117" t="s">
        <v>2112</v>
      </c>
      <c r="E239" s="120" t="s">
        <v>2120</v>
      </c>
      <c r="F239" s="117" t="str">
        <f>IF(ISNA(VLOOKUP(B239,[2]保固召回!$A:$G,7,FALSE)),"",(VLOOKUP(B239,[2]保固召回!$A:$G,7,FALSE)))</f>
        <v/>
      </c>
      <c r="G239" s="121">
        <f t="shared" ca="1" si="13"/>
        <v>1</v>
      </c>
      <c r="H239" s="121" t="str">
        <f t="shared" si="14"/>
        <v>G11G12Airbagsteuerger_x001A_tersetzen</v>
      </c>
      <c r="I239" s="122">
        <f t="shared" ca="1" si="15"/>
        <v>39</v>
      </c>
      <c r="J239" s="119"/>
      <c r="K239" s="123"/>
      <c r="L239" s="117"/>
      <c r="M239" s="124"/>
      <c r="N239" s="125"/>
      <c r="O239" s="135"/>
      <c r="P239" s="127" t="str">
        <f>IF(B239="","",IF(ISNA(VLOOKUP(U239,[2]NEW!H:H,1,FALSE)),"V",""))</f>
        <v>V</v>
      </c>
      <c r="Q239" s="128"/>
      <c r="R239" s="129"/>
      <c r="S239" s="130" t="s">
        <v>2121</v>
      </c>
      <c r="T239" s="132"/>
      <c r="U239" s="132" t="str">
        <f t="shared" si="12"/>
        <v>0065900200G401308</v>
      </c>
      <c r="W239" s="134" t="str">
        <f>IF((ISERROR(VLOOKUP(E239,'[2]Lead Time(覆蓋貼)'!F:F,1,0)))*(P239="v"),"",IF((ISTEXT(VLOOKUP(E239,'[2]Lead Time(覆蓋貼)'!F:F,1,0)))*(P239=""),"未執行",""))</f>
        <v/>
      </c>
    </row>
    <row r="240" spans="1:27" ht="28.5" hidden="1" customHeight="1" x14ac:dyDescent="0.25">
      <c r="A240" s="117">
        <v>235</v>
      </c>
      <c r="B240" s="118" t="s">
        <v>2118</v>
      </c>
      <c r="C240" s="119">
        <v>42464</v>
      </c>
      <c r="D240" s="117" t="s">
        <v>2123</v>
      </c>
      <c r="E240" s="120" t="s">
        <v>2124</v>
      </c>
      <c r="F240" s="117" t="str">
        <f>IF(ISNA(VLOOKUP(B240,[2]保固召回!$A:$G,7,FALSE)),"",(VLOOKUP(B240,[2]保固召回!$A:$G,7,FALSE)))</f>
        <v/>
      </c>
      <c r="G240" s="121">
        <f t="shared" ca="1" si="13"/>
        <v>1</v>
      </c>
      <c r="H240" s="121" t="str">
        <f t="shared" si="14"/>
        <v>G11G12Airbagsteuerger_x001A_tersetzen</v>
      </c>
      <c r="I240" s="122">
        <f t="shared" ca="1" si="15"/>
        <v>39</v>
      </c>
      <c r="J240" s="119"/>
      <c r="K240" s="123"/>
      <c r="L240" s="117"/>
      <c r="M240" s="124"/>
      <c r="N240" s="125"/>
      <c r="O240" s="135"/>
      <c r="P240" s="127" t="str">
        <f>IF(B240="","",IF(ISNA(VLOOKUP(U240,[2]NEW!H:H,1,FALSE)),"V",""))</f>
        <v>V</v>
      </c>
      <c r="Q240" s="128"/>
      <c r="R240" s="129"/>
      <c r="S240" s="130" t="s">
        <v>2125</v>
      </c>
      <c r="T240" s="132"/>
      <c r="U240" s="132" t="str">
        <f t="shared" si="12"/>
        <v>0065900200G401120</v>
      </c>
      <c r="W240" s="134" t="str">
        <f>IF((ISERROR(VLOOKUP(E240,'[2]Lead Time(覆蓋貼)'!F:F,1,0)))*(P240="v"),"",IF((ISTEXT(VLOOKUP(E240,'[2]Lead Time(覆蓋貼)'!F:F,1,0)))*(P240=""),"未執行",""))</f>
        <v/>
      </c>
    </row>
    <row r="241" spans="1:30" ht="28.5" hidden="1" customHeight="1" x14ac:dyDescent="0.25">
      <c r="A241" s="117">
        <v>236</v>
      </c>
      <c r="B241" s="118" t="s">
        <v>2118</v>
      </c>
      <c r="C241" s="119">
        <v>42464</v>
      </c>
      <c r="D241" s="117" t="s">
        <v>2112</v>
      </c>
      <c r="E241" s="120" t="s">
        <v>2126</v>
      </c>
      <c r="F241" s="117" t="str">
        <f>IF(ISNA(VLOOKUP(B241,[2]保固召回!$A:$G,7,FALSE)),"",(VLOOKUP(B241,[2]保固召回!$A:$G,7,FALSE)))</f>
        <v/>
      </c>
      <c r="G241" s="121">
        <f t="shared" ca="1" si="13"/>
        <v>1</v>
      </c>
      <c r="H241" s="121" t="str">
        <f t="shared" si="14"/>
        <v>G11G12Airbagsteuerger_x001A_tersetzen</v>
      </c>
      <c r="I241" s="122">
        <f t="shared" ca="1" si="15"/>
        <v>39</v>
      </c>
      <c r="J241" s="119"/>
      <c r="K241" s="123"/>
      <c r="L241" s="117"/>
      <c r="M241" s="124"/>
      <c r="N241" s="125"/>
      <c r="O241" s="135"/>
      <c r="P241" s="127" t="str">
        <f>IF(B241="","",IF(ISNA(VLOOKUP(U241,[2]NEW!H:H,1,FALSE)),"V",""))</f>
        <v>V</v>
      </c>
      <c r="Q241" s="128"/>
      <c r="R241" s="129"/>
      <c r="S241" s="130">
        <v>42565</v>
      </c>
      <c r="T241" s="132"/>
      <c r="U241" s="132" t="str">
        <f t="shared" si="12"/>
        <v>0065900200G401402</v>
      </c>
      <c r="W241" s="134" t="str">
        <f>IF((ISERROR(VLOOKUP(E241,'[2]Lead Time(覆蓋貼)'!F:F,1,0)))*(P241="v"),"",IF((ISTEXT(VLOOKUP(E241,'[2]Lead Time(覆蓋貼)'!F:F,1,0)))*(P241=""),"未執行",""))</f>
        <v/>
      </c>
    </row>
    <row r="242" spans="1:30" ht="28.5" hidden="1" customHeight="1" x14ac:dyDescent="0.25">
      <c r="A242" s="117">
        <v>237</v>
      </c>
      <c r="B242" s="118" t="s">
        <v>2118</v>
      </c>
      <c r="C242" s="119">
        <v>42464</v>
      </c>
      <c r="D242" s="117" t="s">
        <v>2112</v>
      </c>
      <c r="E242" s="120" t="s">
        <v>1775</v>
      </c>
      <c r="F242" s="117" t="str">
        <f>IF(ISNA(VLOOKUP(B242,[2]保固召回!$A:$G,7,FALSE)),"",(VLOOKUP(B242,[2]保固召回!$A:$G,7,FALSE)))</f>
        <v/>
      </c>
      <c r="G242" s="121">
        <f t="shared" ca="1" si="13"/>
        <v>1</v>
      </c>
      <c r="H242" s="121" t="str">
        <f t="shared" si="14"/>
        <v>G11G12Airbagsteuerger_x001A_tersetzen</v>
      </c>
      <c r="I242" s="122">
        <f t="shared" ca="1" si="15"/>
        <v>39</v>
      </c>
      <c r="J242" s="119"/>
      <c r="K242" s="123"/>
      <c r="L242" s="117"/>
      <c r="M242" s="124"/>
      <c r="N242" s="125"/>
      <c r="O242" s="135"/>
      <c r="P242" s="127" t="str">
        <f>IF(B242="","",IF(ISNA(VLOOKUP(U242,[2]NEW!H:H,1,FALSE)),"V",""))</f>
        <v>V</v>
      </c>
      <c r="Q242" s="128"/>
      <c r="R242" s="129"/>
      <c r="S242" s="130" t="s">
        <v>1789</v>
      </c>
      <c r="T242" s="132"/>
      <c r="U242" s="132" t="str">
        <f t="shared" si="12"/>
        <v>0065900200G401369</v>
      </c>
      <c r="W242" s="134" t="str">
        <f>IF((ISERROR(VLOOKUP(E242,'[2]Lead Time(覆蓋貼)'!F:F,1,0)))*(P242="v"),"",IF((ISTEXT(VLOOKUP(E242,'[2]Lead Time(覆蓋貼)'!F:F,1,0)))*(P242=""),"未執行",""))</f>
        <v/>
      </c>
    </row>
    <row r="243" spans="1:30" ht="28.5" hidden="1" customHeight="1" x14ac:dyDescent="0.25">
      <c r="A243" s="117">
        <v>238</v>
      </c>
      <c r="B243" s="118" t="s">
        <v>2110</v>
      </c>
      <c r="C243" s="119">
        <v>42464</v>
      </c>
      <c r="D243" s="117" t="s">
        <v>2112</v>
      </c>
      <c r="E243" s="120" t="s">
        <v>2127</v>
      </c>
      <c r="F243" s="117" t="str">
        <f>IF(ISNA(VLOOKUP(B243,[2]保固召回!$A:$G,7,FALSE)),"",(VLOOKUP(B243,[2]保固召回!$A:$G,7,FALSE)))</f>
        <v/>
      </c>
      <c r="G243" s="121">
        <f t="shared" ca="1" si="13"/>
        <v>1</v>
      </c>
      <c r="H243" s="121" t="str">
        <f t="shared" si="14"/>
        <v>G11G12Airbagsteuerger_x001A_tersetzen</v>
      </c>
      <c r="I243" s="122">
        <f t="shared" ca="1" si="15"/>
        <v>39</v>
      </c>
      <c r="J243" s="119"/>
      <c r="K243" s="123"/>
      <c r="L243" s="117"/>
      <c r="M243" s="124"/>
      <c r="N243" s="125"/>
      <c r="O243" s="135"/>
      <c r="P243" s="127" t="str">
        <f>IF(B243="","",IF(ISNA(VLOOKUP(U243,[2]NEW!H:H,1,FALSE)),"V",""))</f>
        <v>V</v>
      </c>
      <c r="Q243" s="128"/>
      <c r="R243" s="129"/>
      <c r="S243" s="130">
        <v>42577</v>
      </c>
      <c r="T243" s="132"/>
      <c r="U243" s="132" t="str">
        <f t="shared" si="12"/>
        <v>0065900200G400907</v>
      </c>
      <c r="W243" s="134" t="str">
        <f>IF((ISERROR(VLOOKUP(E243,'[2]Lead Time(覆蓋貼)'!F:F,1,0)))*(P243="v"),"",IF((ISTEXT(VLOOKUP(E243,'[2]Lead Time(覆蓋貼)'!F:F,1,0)))*(P243=""),"未執行",""))</f>
        <v/>
      </c>
    </row>
    <row r="244" spans="1:30" ht="28.5" hidden="1" customHeight="1" x14ac:dyDescent="0.25">
      <c r="A244" s="117">
        <v>239</v>
      </c>
      <c r="B244" s="118" t="s">
        <v>2118</v>
      </c>
      <c r="C244" s="119">
        <v>42464</v>
      </c>
      <c r="D244" s="117" t="s">
        <v>2112</v>
      </c>
      <c r="E244" s="120" t="s">
        <v>2128</v>
      </c>
      <c r="F244" s="117" t="str">
        <f>IF(ISNA(VLOOKUP(B244,[2]保固召回!$A:$G,7,FALSE)),"",(VLOOKUP(B244,[2]保固召回!$A:$G,7,FALSE)))</f>
        <v/>
      </c>
      <c r="G244" s="121">
        <f t="shared" ca="1" si="13"/>
        <v>1</v>
      </c>
      <c r="H244" s="121" t="str">
        <f t="shared" si="14"/>
        <v>G11G12Airbagsteuerger_x001A_tersetzen</v>
      </c>
      <c r="I244" s="122">
        <f t="shared" ca="1" si="15"/>
        <v>39</v>
      </c>
      <c r="J244" s="119"/>
      <c r="K244" s="123"/>
      <c r="L244" s="117"/>
      <c r="M244" s="124"/>
      <c r="N244" s="125"/>
      <c r="O244" s="135"/>
      <c r="P244" s="127" t="str">
        <f>IF(B244="","",IF(ISNA(VLOOKUP(U244,[2]NEW!H:H,1,FALSE)),"V",""))</f>
        <v>V</v>
      </c>
      <c r="Q244" s="128"/>
      <c r="R244" s="129"/>
      <c r="S244" s="130" t="s">
        <v>2129</v>
      </c>
      <c r="T244" s="132"/>
      <c r="U244" s="132" t="str">
        <f t="shared" si="12"/>
        <v>0065900200G400915</v>
      </c>
      <c r="W244" s="134" t="str">
        <f>IF((ISERROR(VLOOKUP(E244,'[2]Lead Time(覆蓋貼)'!F:F,1,0)))*(P244="v"),"",IF((ISTEXT(VLOOKUP(E244,'[2]Lead Time(覆蓋貼)'!F:F,1,0)))*(P244=""),"未執行",""))</f>
        <v/>
      </c>
    </row>
    <row r="245" spans="1:30" ht="28.5" hidden="1" customHeight="1" x14ac:dyDescent="0.25">
      <c r="A245" s="117">
        <v>240</v>
      </c>
      <c r="B245" s="118" t="s">
        <v>2118</v>
      </c>
      <c r="C245" s="119">
        <v>42464</v>
      </c>
      <c r="D245" s="117" t="s">
        <v>2112</v>
      </c>
      <c r="E245" s="120" t="s">
        <v>2130</v>
      </c>
      <c r="F245" s="117" t="str">
        <f>IF(ISNA(VLOOKUP(B245,[2]保固召回!$A:$G,7,FALSE)),"",(VLOOKUP(B245,[2]保固召回!$A:$G,7,FALSE)))</f>
        <v/>
      </c>
      <c r="G245" s="121">
        <f t="shared" ca="1" si="13"/>
        <v>1</v>
      </c>
      <c r="H245" s="121" t="str">
        <f t="shared" si="14"/>
        <v>G11G12Airbagsteuerger_x001A_tersetzen</v>
      </c>
      <c r="I245" s="122">
        <f t="shared" ca="1" si="15"/>
        <v>39</v>
      </c>
      <c r="J245" s="119"/>
      <c r="K245" s="123"/>
      <c r="L245" s="117"/>
      <c r="M245" s="124"/>
      <c r="N245" s="125"/>
      <c r="O245" s="135"/>
      <c r="P245" s="127" t="str">
        <f>IF(B245="","",IF(ISNA(VLOOKUP(U245,[2]NEW!H:H,1,FALSE)),"V",""))</f>
        <v>V</v>
      </c>
      <c r="Q245" s="128"/>
      <c r="R245" s="129"/>
      <c r="S245" s="130">
        <v>42594</v>
      </c>
      <c r="T245" s="132"/>
      <c r="U245" s="132" t="str">
        <f t="shared" si="12"/>
        <v>0065900200G402831</v>
      </c>
      <c r="W245" s="134" t="str">
        <f>IF((ISERROR(VLOOKUP(E245,'[2]Lead Time(覆蓋貼)'!F:F,1,0)))*(P245="v"),"",IF((ISTEXT(VLOOKUP(E245,'[2]Lead Time(覆蓋貼)'!F:F,1,0)))*(P245=""),"未執行",""))</f>
        <v/>
      </c>
    </row>
    <row r="246" spans="1:30" ht="28.5" hidden="1" customHeight="1" x14ac:dyDescent="0.25">
      <c r="A246" s="117">
        <v>241</v>
      </c>
      <c r="B246" s="118" t="s">
        <v>2118</v>
      </c>
      <c r="C246" s="119">
        <v>42464</v>
      </c>
      <c r="D246" s="117" t="s">
        <v>2112</v>
      </c>
      <c r="E246" s="120" t="s">
        <v>2131</v>
      </c>
      <c r="F246" s="117" t="str">
        <f>IF(ISNA(VLOOKUP(B246,[2]保固召回!$A:$G,7,FALSE)),"",(VLOOKUP(B246,[2]保固召回!$A:$G,7,FALSE)))</f>
        <v/>
      </c>
      <c r="G246" s="121">
        <f t="shared" ca="1" si="13"/>
        <v>1</v>
      </c>
      <c r="H246" s="121" t="str">
        <f t="shared" si="14"/>
        <v>G11G12Airbagsteuerger_x001A_tersetzen</v>
      </c>
      <c r="I246" s="122">
        <f t="shared" ca="1" si="15"/>
        <v>39</v>
      </c>
      <c r="J246" s="119"/>
      <c r="K246" s="123"/>
      <c r="L246" s="117"/>
      <c r="M246" s="124"/>
      <c r="N246" s="125"/>
      <c r="O246" s="135"/>
      <c r="P246" s="127" t="str">
        <f>IF(B246="","",IF(ISNA(VLOOKUP(U246,[2]NEW!H:H,1,FALSE)),"V",""))</f>
        <v>V</v>
      </c>
      <c r="Q246" s="128"/>
      <c r="R246" s="129"/>
      <c r="S246" s="130">
        <v>42562</v>
      </c>
      <c r="T246" s="132"/>
      <c r="U246" s="132" t="str">
        <f t="shared" si="12"/>
        <v>0065900200G402008</v>
      </c>
      <c r="W246" s="134" t="str">
        <f>IF((ISERROR(VLOOKUP(E246,'[2]Lead Time(覆蓋貼)'!F:F,1,0)))*(P246="v"),"",IF((ISTEXT(VLOOKUP(E246,'[2]Lead Time(覆蓋貼)'!F:F,1,0)))*(P246=""),"未執行",""))</f>
        <v/>
      </c>
    </row>
    <row r="247" spans="1:30" ht="28.5" hidden="1" customHeight="1" x14ac:dyDescent="0.25">
      <c r="A247" s="117">
        <v>242</v>
      </c>
      <c r="B247" s="118" t="s">
        <v>2118</v>
      </c>
      <c r="C247" s="119">
        <v>42464</v>
      </c>
      <c r="D247" s="117" t="s">
        <v>2112</v>
      </c>
      <c r="E247" s="120" t="s">
        <v>76</v>
      </c>
      <c r="F247" s="117" t="str">
        <f>IF(ISNA(VLOOKUP(B247,[2]保固召回!$A:$G,7,FALSE)),"",(VLOOKUP(B247,[2]保固召回!$A:$G,7,FALSE)))</f>
        <v/>
      </c>
      <c r="G247" s="121">
        <f t="shared" ca="1" si="13"/>
        <v>1</v>
      </c>
      <c r="H247" s="121" t="str">
        <f t="shared" si="14"/>
        <v>G11G12Airbagsteuerger_x001A_tersetzen</v>
      </c>
      <c r="I247" s="122">
        <f t="shared" ca="1" si="15"/>
        <v>39</v>
      </c>
      <c r="J247" s="119"/>
      <c r="K247" s="123"/>
      <c r="L247" s="117"/>
      <c r="M247" s="124"/>
      <c r="N247" s="125"/>
      <c r="O247" s="135"/>
      <c r="P247" s="127" t="str">
        <f>IF(B247="","",IF(ISNA(VLOOKUP(U247,[2]NEW!H:H,1,FALSE)),"V",""))</f>
        <v>V</v>
      </c>
      <c r="Q247" s="128"/>
      <c r="R247" s="129"/>
      <c r="S247" s="130" t="s">
        <v>2132</v>
      </c>
      <c r="T247" s="132"/>
      <c r="U247" s="132" t="str">
        <f t="shared" si="12"/>
        <v>0065900200G402007</v>
      </c>
      <c r="W247" s="134" t="str">
        <f>IF((ISERROR(VLOOKUP(E247,'[2]Lead Time(覆蓋貼)'!F:F,1,0)))*(P247="v"),"",IF((ISTEXT(VLOOKUP(E247,'[2]Lead Time(覆蓋貼)'!F:F,1,0)))*(P247=""),"未執行",""))</f>
        <v/>
      </c>
    </row>
    <row r="248" spans="1:30" ht="28.5" hidden="1" customHeight="1" x14ac:dyDescent="0.25">
      <c r="A248" s="117">
        <v>243</v>
      </c>
      <c r="B248" s="118" t="s">
        <v>2118</v>
      </c>
      <c r="C248" s="119">
        <v>42464</v>
      </c>
      <c r="D248" s="117" t="s">
        <v>2112</v>
      </c>
      <c r="E248" s="120" t="s">
        <v>2133</v>
      </c>
      <c r="F248" s="117" t="str">
        <f>IF(ISNA(VLOOKUP(B248,[2]保固召回!$A:$G,7,FALSE)),"",(VLOOKUP(B248,[2]保固召回!$A:$G,7,FALSE)))</f>
        <v/>
      </c>
      <c r="G248" s="121">
        <f t="shared" ca="1" si="13"/>
        <v>1</v>
      </c>
      <c r="H248" s="121" t="str">
        <f t="shared" si="14"/>
        <v>G11G12Airbagsteuerger_x001A_tersetzen</v>
      </c>
      <c r="I248" s="122">
        <f t="shared" ca="1" si="15"/>
        <v>39</v>
      </c>
      <c r="J248" s="119"/>
      <c r="K248" s="123"/>
      <c r="L248" s="117"/>
      <c r="M248" s="124"/>
      <c r="N248" s="125"/>
      <c r="O248" s="135"/>
      <c r="P248" s="127" t="str">
        <f>IF(B248="","",IF(ISNA(VLOOKUP(U248,[2]NEW!H:H,1,FALSE)),"V",""))</f>
        <v>V</v>
      </c>
      <c r="Q248" s="128"/>
      <c r="R248" s="129"/>
      <c r="S248" s="130">
        <v>42570</v>
      </c>
      <c r="T248" s="132"/>
      <c r="U248" s="132" t="str">
        <f t="shared" si="12"/>
        <v>0065900200G400821</v>
      </c>
      <c r="W248" s="134" t="str">
        <f>IF((ISERROR(VLOOKUP(E248,'[2]Lead Time(覆蓋貼)'!F:F,1,0)))*(P248="v"),"",IF((ISTEXT(VLOOKUP(E248,'[2]Lead Time(覆蓋貼)'!F:F,1,0)))*(P248=""),"未執行",""))</f>
        <v/>
      </c>
    </row>
    <row r="249" spans="1:30" ht="28.5" hidden="1" customHeight="1" x14ac:dyDescent="0.25">
      <c r="A249" s="117">
        <v>244</v>
      </c>
      <c r="B249" s="118" t="s">
        <v>2118</v>
      </c>
      <c r="C249" s="119">
        <v>42464</v>
      </c>
      <c r="D249" s="117" t="s">
        <v>2112</v>
      </c>
      <c r="E249" s="120" t="s">
        <v>2134</v>
      </c>
      <c r="F249" s="117" t="str">
        <f>IF(ISNA(VLOOKUP(B249,[2]保固召回!$A:$G,7,FALSE)),"",(VLOOKUP(B249,[2]保固召回!$A:$G,7,FALSE)))</f>
        <v/>
      </c>
      <c r="G249" s="121">
        <f t="shared" ca="1" si="13"/>
        <v>1</v>
      </c>
      <c r="H249" s="121" t="str">
        <f t="shared" si="14"/>
        <v>G11G12Airbagsteuerger_x001A_tersetzen</v>
      </c>
      <c r="I249" s="122">
        <f t="shared" ca="1" si="15"/>
        <v>39</v>
      </c>
      <c r="J249" s="119"/>
      <c r="K249" s="123"/>
      <c r="L249" s="117"/>
      <c r="M249" s="124"/>
      <c r="N249" s="125"/>
      <c r="O249" s="135"/>
      <c r="P249" s="127" t="str">
        <f>IF(B249="","",IF(ISNA(VLOOKUP(U249,[2]NEW!H:H,1,FALSE)),"V",""))</f>
        <v>V</v>
      </c>
      <c r="Q249" s="128"/>
      <c r="R249" s="129"/>
      <c r="S249" s="130">
        <v>42588</v>
      </c>
      <c r="T249" s="132"/>
      <c r="U249" s="132" t="str">
        <f t="shared" si="12"/>
        <v>0065900200G480192</v>
      </c>
      <c r="W249" s="134" t="str">
        <f>IF((ISERROR(VLOOKUP(E249,'[2]Lead Time(覆蓋貼)'!F:F,1,0)))*(P249="v"),"",IF((ISTEXT(VLOOKUP(E249,'[2]Lead Time(覆蓋貼)'!F:F,1,0)))*(P249=""),"未執行",""))</f>
        <v/>
      </c>
    </row>
    <row r="250" spans="1:30" ht="28.5" hidden="1" customHeight="1" x14ac:dyDescent="0.25">
      <c r="A250" s="117">
        <v>245</v>
      </c>
      <c r="B250" s="118" t="s">
        <v>2118</v>
      </c>
      <c r="C250" s="119">
        <v>42464</v>
      </c>
      <c r="D250" s="117" t="s">
        <v>2112</v>
      </c>
      <c r="E250" s="120" t="s">
        <v>1225</v>
      </c>
      <c r="F250" s="117" t="str">
        <f>IF(ISNA(VLOOKUP(B250,[2]保固召回!$A:$G,7,FALSE)),"",(VLOOKUP(B250,[2]保固召回!$A:$G,7,FALSE)))</f>
        <v/>
      </c>
      <c r="G250" s="121">
        <f t="shared" ca="1" si="13"/>
        <v>1</v>
      </c>
      <c r="H250" s="121" t="str">
        <f t="shared" si="14"/>
        <v>G11G12Airbagsteuerger_x001A_tersetzen</v>
      </c>
      <c r="I250" s="122">
        <f t="shared" ca="1" si="15"/>
        <v>39</v>
      </c>
      <c r="J250" s="119"/>
      <c r="K250" s="123"/>
      <c r="L250" s="117"/>
      <c r="M250" s="124"/>
      <c r="N250" s="125"/>
      <c r="O250" s="135"/>
      <c r="P250" s="127" t="str">
        <f>IF(B250="","",IF(ISNA(VLOOKUP(U250,[2]NEW!H:H,1,FALSE)),"V",""))</f>
        <v>V</v>
      </c>
      <c r="Q250" s="128"/>
      <c r="R250" s="129"/>
      <c r="S250" s="130">
        <v>42506</v>
      </c>
      <c r="T250" s="132"/>
      <c r="U250" s="132" t="str">
        <f t="shared" si="12"/>
        <v>0065900200G480181</v>
      </c>
      <c r="W250" s="134" t="str">
        <f>IF((ISERROR(VLOOKUP(E250,'[2]Lead Time(覆蓋貼)'!F:F,1,0)))*(P250="v"),"",IF((ISTEXT(VLOOKUP(E250,'[2]Lead Time(覆蓋貼)'!F:F,1,0)))*(P250=""),"未執行",""))</f>
        <v/>
      </c>
    </row>
    <row r="251" spans="1:30" ht="28.5" hidden="1" customHeight="1" x14ac:dyDescent="0.25">
      <c r="A251" s="117">
        <v>246</v>
      </c>
      <c r="B251" s="118" t="s">
        <v>2118</v>
      </c>
      <c r="C251" s="119">
        <v>42464</v>
      </c>
      <c r="D251" s="117" t="s">
        <v>2112</v>
      </c>
      <c r="E251" s="120" t="s">
        <v>2135</v>
      </c>
      <c r="F251" s="117" t="str">
        <f>IF(ISNA(VLOOKUP(B251,[2]保固召回!$A:$G,7,FALSE)),"",(VLOOKUP(B251,[2]保固召回!$A:$G,7,FALSE)))</f>
        <v/>
      </c>
      <c r="G251" s="121">
        <f t="shared" ca="1" si="13"/>
        <v>1</v>
      </c>
      <c r="H251" s="121" t="str">
        <f t="shared" si="14"/>
        <v>G11G12Airbagsteuerger_x001A_tersetzen</v>
      </c>
      <c r="I251" s="122">
        <f t="shared" ca="1" si="15"/>
        <v>39</v>
      </c>
      <c r="J251" s="119"/>
      <c r="K251" s="123"/>
      <c r="L251" s="117"/>
      <c r="M251" s="124"/>
      <c r="N251" s="125"/>
      <c r="O251" s="135"/>
      <c r="P251" s="127" t="str">
        <f>IF(B251="","",IF(ISNA(VLOOKUP(U251,[2]NEW!H:H,1,FALSE)),"V",""))</f>
        <v>V</v>
      </c>
      <c r="Q251" s="128"/>
      <c r="R251" s="129"/>
      <c r="S251" s="130" t="s">
        <v>1984</v>
      </c>
      <c r="T251" s="132"/>
      <c r="U251" s="132" t="str">
        <f t="shared" si="12"/>
        <v>0065900200G480194</v>
      </c>
      <c r="W251" s="134" t="str">
        <f>IF((ISERROR(VLOOKUP(E251,'[2]Lead Time(覆蓋貼)'!F:F,1,0)))*(P251="v"),"",IF((ISTEXT(VLOOKUP(E251,'[2]Lead Time(覆蓋貼)'!F:F,1,0)))*(P251=""),"未執行",""))</f>
        <v/>
      </c>
    </row>
    <row r="252" spans="1:30" ht="28.5" hidden="1" customHeight="1" x14ac:dyDescent="0.25">
      <c r="A252" s="117">
        <v>247</v>
      </c>
      <c r="B252" s="118" t="s">
        <v>2110</v>
      </c>
      <c r="C252" s="119">
        <v>42464</v>
      </c>
      <c r="D252" s="117" t="s">
        <v>2112</v>
      </c>
      <c r="E252" s="120" t="s">
        <v>2136</v>
      </c>
      <c r="F252" s="117" t="str">
        <f>IF(ISNA(VLOOKUP(B252,[2]保固召回!$A:$G,7,FALSE)),"",(VLOOKUP(B252,[2]保固召回!$A:$G,7,FALSE)))</f>
        <v/>
      </c>
      <c r="G252" s="121">
        <f t="shared" ca="1" si="13"/>
        <v>1</v>
      </c>
      <c r="H252" s="121" t="str">
        <f t="shared" si="14"/>
        <v>G11G12Airbagsteuerger_x001A_tersetzen</v>
      </c>
      <c r="I252" s="122">
        <f t="shared" ca="1" si="15"/>
        <v>39</v>
      </c>
      <c r="J252" s="119"/>
      <c r="K252" s="123"/>
      <c r="L252" s="117"/>
      <c r="M252" s="124"/>
      <c r="N252" s="125"/>
      <c r="O252" s="135"/>
      <c r="P252" s="127" t="str">
        <f>IF(B252="","",IF(ISNA(VLOOKUP(U252,[2]NEW!H:H,1,FALSE)),"V",""))</f>
        <v>V</v>
      </c>
      <c r="Q252" s="128"/>
      <c r="R252" s="129"/>
      <c r="S252" s="130">
        <v>42613</v>
      </c>
      <c r="T252" s="132"/>
      <c r="U252" s="132" t="str">
        <f t="shared" si="12"/>
        <v>0065900200G480058</v>
      </c>
      <c r="W252" s="134" t="str">
        <f>IF((ISERROR(VLOOKUP(E252,'[2]Lead Time(覆蓋貼)'!F:F,1,0)))*(P252="v"),"",IF((ISTEXT(VLOOKUP(E252,'[2]Lead Time(覆蓋貼)'!F:F,1,0)))*(P252=""),"未執行",""))</f>
        <v/>
      </c>
    </row>
    <row r="253" spans="1:30" ht="28.5" hidden="1" customHeight="1" x14ac:dyDescent="0.25">
      <c r="A253" s="117">
        <v>248</v>
      </c>
      <c r="B253" s="118" t="s">
        <v>2118</v>
      </c>
      <c r="C253" s="119">
        <v>42464</v>
      </c>
      <c r="D253" s="117" t="s">
        <v>2112</v>
      </c>
      <c r="E253" s="120" t="s">
        <v>2137</v>
      </c>
      <c r="F253" s="117" t="str">
        <f>IF(ISNA(VLOOKUP(B253,[2]保固召回!$A:$G,7,FALSE)),"",(VLOOKUP(B253,[2]保固召回!$A:$G,7,FALSE)))</f>
        <v/>
      </c>
      <c r="G253" s="121">
        <f t="shared" ca="1" si="13"/>
        <v>1</v>
      </c>
      <c r="H253" s="121" t="str">
        <f t="shared" si="14"/>
        <v>G11G12Airbagsteuerger_x001A_tersetzen</v>
      </c>
      <c r="I253" s="122">
        <f t="shared" ca="1" si="15"/>
        <v>39</v>
      </c>
      <c r="J253" s="119"/>
      <c r="K253" s="123"/>
      <c r="L253" s="117"/>
      <c r="M253" s="124"/>
      <c r="N253" s="125"/>
      <c r="O253" s="135"/>
      <c r="P253" s="127" t="str">
        <f>IF(B253="","",IF(ISNA(VLOOKUP(U253,[2]NEW!H:H,1,FALSE)),"V",""))</f>
        <v>V</v>
      </c>
      <c r="Q253" s="128"/>
      <c r="R253" s="129"/>
      <c r="S253" s="130" t="s">
        <v>1984</v>
      </c>
      <c r="T253" s="132"/>
      <c r="U253" s="132" t="str">
        <f t="shared" si="12"/>
        <v>0065900200G480056</v>
      </c>
      <c r="W253" s="134" t="str">
        <f>IF((ISERROR(VLOOKUP(E253,'[2]Lead Time(覆蓋貼)'!F:F,1,0)))*(P253="v"),"",IF((ISTEXT(VLOOKUP(E253,'[2]Lead Time(覆蓋貼)'!F:F,1,0)))*(P253=""),"未執行",""))</f>
        <v/>
      </c>
    </row>
    <row r="254" spans="1:30" ht="28.5" hidden="1" customHeight="1" x14ac:dyDescent="0.25">
      <c r="A254" s="117">
        <v>249</v>
      </c>
      <c r="B254" s="118" t="s">
        <v>2118</v>
      </c>
      <c r="C254" s="119">
        <v>42464</v>
      </c>
      <c r="D254" s="117" t="s">
        <v>2122</v>
      </c>
      <c r="E254" s="120" t="s">
        <v>2138</v>
      </c>
      <c r="F254" s="117" t="str">
        <f>IF(ISNA(VLOOKUP(B254,[2]保固召回!$A:$G,7,FALSE)),"",(VLOOKUP(B254,[2]保固召回!$A:$G,7,FALSE)))</f>
        <v/>
      </c>
      <c r="G254" s="121">
        <f t="shared" ca="1" si="13"/>
        <v>1</v>
      </c>
      <c r="H254" s="121" t="str">
        <f t="shared" si="14"/>
        <v>G11G12Airbagsteuerger_x001A_tersetzen</v>
      </c>
      <c r="I254" s="122">
        <f t="shared" ca="1" si="15"/>
        <v>39</v>
      </c>
      <c r="J254" s="119"/>
      <c r="K254" s="123"/>
      <c r="L254" s="117"/>
      <c r="M254" s="124"/>
      <c r="N254" s="125"/>
      <c r="O254" s="135"/>
      <c r="P254" s="127" t="str">
        <f>IF(B254="","",IF(ISNA(VLOOKUP(U254,[2]NEW!H:H,1,FALSE)),"V",""))</f>
        <v>V</v>
      </c>
      <c r="Q254" s="128"/>
      <c r="R254" s="129"/>
      <c r="S254" s="130" t="s">
        <v>2139</v>
      </c>
      <c r="T254" s="132"/>
      <c r="U254" s="132" t="str">
        <f t="shared" si="12"/>
        <v>0065900200G480057</v>
      </c>
      <c r="W254" s="134" t="str">
        <f>IF((ISERROR(VLOOKUP(E254,'[2]Lead Time(覆蓋貼)'!F:F,1,0)))*(P254="v"),"",IF((ISTEXT(VLOOKUP(E254,'[2]Lead Time(覆蓋貼)'!F:F,1,0)))*(P254=""),"未執行",""))</f>
        <v/>
      </c>
      <c r="X254" s="144">
        <v>42632.637499999997</v>
      </c>
      <c r="Y254" s="145">
        <v>50304</v>
      </c>
      <c r="Z254" s="145" t="s">
        <v>2140</v>
      </c>
      <c r="AB254" s="144">
        <v>42613.430555555555</v>
      </c>
      <c r="AC254" s="145">
        <v>50228</v>
      </c>
      <c r="AD254" s="145" t="s">
        <v>2140</v>
      </c>
    </row>
    <row r="255" spans="1:30" ht="28.5" hidden="1" customHeight="1" x14ac:dyDescent="0.25">
      <c r="A255" s="117">
        <v>250</v>
      </c>
      <c r="B255" s="118" t="s">
        <v>2118</v>
      </c>
      <c r="C255" s="119">
        <v>42464</v>
      </c>
      <c r="D255" s="117" t="s">
        <v>2112</v>
      </c>
      <c r="E255" s="120" t="s">
        <v>2141</v>
      </c>
      <c r="F255" s="117" t="str">
        <f>IF(ISNA(VLOOKUP(B255,[2]保固召回!$A:$G,7,FALSE)),"",(VLOOKUP(B255,[2]保固召回!$A:$G,7,FALSE)))</f>
        <v/>
      </c>
      <c r="G255" s="121">
        <f t="shared" ca="1" si="13"/>
        <v>1</v>
      </c>
      <c r="H255" s="121" t="str">
        <f t="shared" si="14"/>
        <v>G11G12Airbagsteuerger_x001A_tersetzen</v>
      </c>
      <c r="I255" s="122">
        <f t="shared" ca="1" si="15"/>
        <v>39</v>
      </c>
      <c r="J255" s="119"/>
      <c r="K255" s="123"/>
      <c r="L255" s="117"/>
      <c r="M255" s="124"/>
      <c r="N255" s="125"/>
      <c r="O255" s="135"/>
      <c r="P255" s="127" t="str">
        <f>IF(B255="","",IF(ISNA(VLOOKUP(U255,[2]NEW!H:H,1,FALSE)),"V",""))</f>
        <v>V</v>
      </c>
      <c r="Q255" s="128"/>
      <c r="R255" s="129"/>
      <c r="S255" s="130">
        <v>42579</v>
      </c>
      <c r="T255" s="132"/>
      <c r="U255" s="132" t="str">
        <f t="shared" si="12"/>
        <v>0065900200G479640</v>
      </c>
      <c r="W255" s="134" t="str">
        <f>IF((ISERROR(VLOOKUP(E255,'[2]Lead Time(覆蓋貼)'!F:F,1,0)))*(P255="v"),"",IF((ISTEXT(VLOOKUP(E255,'[2]Lead Time(覆蓋貼)'!F:F,1,0)))*(P255=""),"未執行",""))</f>
        <v/>
      </c>
    </row>
    <row r="256" spans="1:30" ht="28.5" hidden="1" customHeight="1" x14ac:dyDescent="0.25">
      <c r="A256" s="117">
        <v>251</v>
      </c>
      <c r="B256" s="118" t="s">
        <v>2110</v>
      </c>
      <c r="C256" s="119">
        <v>42464</v>
      </c>
      <c r="D256" s="117" t="s">
        <v>2112</v>
      </c>
      <c r="E256" s="120" t="s">
        <v>2142</v>
      </c>
      <c r="F256" s="117" t="str">
        <f>IF(ISNA(VLOOKUP(B256,[2]保固召回!$A:$G,7,FALSE)),"",(VLOOKUP(B256,[2]保固召回!$A:$G,7,FALSE)))</f>
        <v/>
      </c>
      <c r="G256" s="121">
        <f t="shared" ca="1" si="13"/>
        <v>1</v>
      </c>
      <c r="H256" s="121" t="str">
        <f t="shared" si="14"/>
        <v>G11G12Airbagsteuerger_x001A_tersetzen</v>
      </c>
      <c r="I256" s="122">
        <f t="shared" ca="1" si="15"/>
        <v>39</v>
      </c>
      <c r="J256" s="119"/>
      <c r="K256" s="123"/>
      <c r="L256" s="117"/>
      <c r="M256" s="124"/>
      <c r="N256" s="125"/>
      <c r="O256" s="135"/>
      <c r="P256" s="127" t="str">
        <f>IF(B256="","",IF(ISNA(VLOOKUP(U256,[2]NEW!H:H,1,FALSE)),"V",""))</f>
        <v>V</v>
      </c>
      <c r="Q256" s="128"/>
      <c r="R256" s="129"/>
      <c r="S256" s="130" t="s">
        <v>1789</v>
      </c>
      <c r="T256" s="132"/>
      <c r="U256" s="132" t="str">
        <f t="shared" si="12"/>
        <v>0065900200G479641</v>
      </c>
      <c r="W256" s="134" t="str">
        <f>IF((ISERROR(VLOOKUP(E256,'[2]Lead Time(覆蓋貼)'!F:F,1,0)))*(P256="v"),"",IF((ISTEXT(VLOOKUP(E256,'[2]Lead Time(覆蓋貼)'!F:F,1,0)))*(P256=""),"未執行",""))</f>
        <v/>
      </c>
    </row>
    <row r="257" spans="1:23" ht="28.5" hidden="1" customHeight="1" x14ac:dyDescent="0.25">
      <c r="A257" s="117">
        <v>252</v>
      </c>
      <c r="B257" s="118" t="s">
        <v>2118</v>
      </c>
      <c r="C257" s="119">
        <v>42464</v>
      </c>
      <c r="D257" s="117" t="s">
        <v>2112</v>
      </c>
      <c r="E257" s="120" t="s">
        <v>2143</v>
      </c>
      <c r="F257" s="117" t="str">
        <f>IF(ISNA(VLOOKUP(B257,[2]保固召回!$A:$G,7,FALSE)),"",(VLOOKUP(B257,[2]保固召回!$A:$G,7,FALSE)))</f>
        <v/>
      </c>
      <c r="G257" s="121">
        <f t="shared" ca="1" si="13"/>
        <v>1</v>
      </c>
      <c r="H257" s="121" t="str">
        <f t="shared" si="14"/>
        <v>G11G12Airbagsteuerger_x001A_tersetzen</v>
      </c>
      <c r="I257" s="122">
        <f t="shared" ca="1" si="15"/>
        <v>39</v>
      </c>
      <c r="J257" s="119"/>
      <c r="K257" s="123"/>
      <c r="L257" s="117"/>
      <c r="M257" s="124"/>
      <c r="N257" s="125"/>
      <c r="O257" s="135"/>
      <c r="P257" s="127" t="str">
        <f>IF(B257="","",IF(ISNA(VLOOKUP(U257,[2]NEW!H:H,1,FALSE)),"V",""))</f>
        <v>V</v>
      </c>
      <c r="Q257" s="128"/>
      <c r="R257" s="129"/>
      <c r="S257" s="130">
        <v>42573</v>
      </c>
      <c r="T257" s="132"/>
      <c r="U257" s="132" t="str">
        <f t="shared" si="12"/>
        <v>0065900200G479639</v>
      </c>
      <c r="W257" s="134" t="str">
        <f>IF((ISERROR(VLOOKUP(E257,'[2]Lead Time(覆蓋貼)'!F:F,1,0)))*(P257="v"),"",IF((ISTEXT(VLOOKUP(E257,'[2]Lead Time(覆蓋貼)'!F:F,1,0)))*(P257=""),"未執行",""))</f>
        <v/>
      </c>
    </row>
    <row r="258" spans="1:23" ht="28.5" hidden="1" customHeight="1" x14ac:dyDescent="0.25">
      <c r="A258" s="117">
        <v>253</v>
      </c>
      <c r="B258" s="118" t="s">
        <v>2118</v>
      </c>
      <c r="C258" s="119">
        <v>42464</v>
      </c>
      <c r="D258" s="117" t="s">
        <v>2112</v>
      </c>
      <c r="E258" s="120" t="s">
        <v>2144</v>
      </c>
      <c r="F258" s="117" t="str">
        <f>IF(ISNA(VLOOKUP(B258,[2]保固召回!$A:$G,7,FALSE)),"",(VLOOKUP(B258,[2]保固召回!$A:$G,7,FALSE)))</f>
        <v/>
      </c>
      <c r="G258" s="121">
        <f t="shared" ca="1" si="13"/>
        <v>1</v>
      </c>
      <c r="H258" s="121" t="str">
        <f t="shared" si="14"/>
        <v>G11G12Airbagsteuerger_x001A_tersetzen</v>
      </c>
      <c r="I258" s="122">
        <f t="shared" ca="1" si="15"/>
        <v>39</v>
      </c>
      <c r="J258" s="119"/>
      <c r="K258" s="123"/>
      <c r="L258" s="117"/>
      <c r="M258" s="124"/>
      <c r="N258" s="125"/>
      <c r="O258" s="135"/>
      <c r="P258" s="127" t="str">
        <f>IF(B258="","",IF(ISNA(VLOOKUP(U258,[2]NEW!H:H,1,FALSE)),"V",""))</f>
        <v>V</v>
      </c>
      <c r="Q258" s="128"/>
      <c r="R258" s="129"/>
      <c r="S258" s="130">
        <v>42587</v>
      </c>
      <c r="T258" s="132"/>
      <c r="U258" s="132" t="str">
        <f t="shared" si="12"/>
        <v>0065900200G479611</v>
      </c>
      <c r="W258" s="134" t="str">
        <f>IF((ISERROR(VLOOKUP(E258,'[2]Lead Time(覆蓋貼)'!F:F,1,0)))*(P258="v"),"",IF((ISTEXT(VLOOKUP(E258,'[2]Lead Time(覆蓋貼)'!F:F,1,0)))*(P258=""),"未執行",""))</f>
        <v/>
      </c>
    </row>
    <row r="259" spans="1:23" ht="28.5" hidden="1" customHeight="1" x14ac:dyDescent="0.25">
      <c r="A259" s="117">
        <v>254</v>
      </c>
      <c r="B259" s="118" t="s">
        <v>2118</v>
      </c>
      <c r="C259" s="119">
        <v>42464</v>
      </c>
      <c r="D259" s="117" t="s">
        <v>2112</v>
      </c>
      <c r="E259" s="120" t="s">
        <v>1766</v>
      </c>
      <c r="F259" s="117" t="str">
        <f>IF(ISNA(VLOOKUP(B259,[2]保固召回!$A:$G,7,FALSE)),"",(VLOOKUP(B259,[2]保固召回!$A:$G,7,FALSE)))</f>
        <v/>
      </c>
      <c r="G259" s="121">
        <f t="shared" ca="1" si="13"/>
        <v>1</v>
      </c>
      <c r="H259" s="121" t="str">
        <f t="shared" si="14"/>
        <v>G11G12Airbagsteuerger_x001A_tersetzen</v>
      </c>
      <c r="I259" s="122">
        <f t="shared" ca="1" si="15"/>
        <v>39</v>
      </c>
      <c r="J259" s="119"/>
      <c r="K259" s="123"/>
      <c r="L259" s="117"/>
      <c r="M259" s="124"/>
      <c r="N259" s="125"/>
      <c r="O259" s="135"/>
      <c r="P259" s="127" t="str">
        <f>IF(B259="","",IF(ISNA(VLOOKUP(U259,[2]NEW!H:H,1,FALSE)),"V",""))</f>
        <v>V</v>
      </c>
      <c r="Q259" s="128"/>
      <c r="R259" s="129"/>
      <c r="S259" s="130">
        <v>42489</v>
      </c>
      <c r="T259" s="132"/>
      <c r="U259" s="132" t="str">
        <f t="shared" si="12"/>
        <v>0065900200G400750</v>
      </c>
      <c r="W259" s="134" t="str">
        <f>IF((ISERROR(VLOOKUP(E259,'[2]Lead Time(覆蓋貼)'!F:F,1,0)))*(P259="v"),"",IF((ISTEXT(VLOOKUP(E259,'[2]Lead Time(覆蓋貼)'!F:F,1,0)))*(P259=""),"未執行",""))</f>
        <v/>
      </c>
    </row>
    <row r="260" spans="1:23" ht="28.5" hidden="1" customHeight="1" x14ac:dyDescent="0.25">
      <c r="A260" s="117">
        <v>255</v>
      </c>
      <c r="B260" s="118" t="s">
        <v>2118</v>
      </c>
      <c r="C260" s="119">
        <v>42464</v>
      </c>
      <c r="D260" s="117" t="s">
        <v>2112</v>
      </c>
      <c r="E260" s="120" t="s">
        <v>2145</v>
      </c>
      <c r="F260" s="117" t="str">
        <f>IF(ISNA(VLOOKUP(B260,[2]保固召回!$A:$G,7,FALSE)),"",(VLOOKUP(B260,[2]保固召回!$A:$G,7,FALSE)))</f>
        <v/>
      </c>
      <c r="G260" s="121">
        <f t="shared" ca="1" si="13"/>
        <v>1</v>
      </c>
      <c r="H260" s="121" t="str">
        <f t="shared" si="14"/>
        <v>G11G12Airbagsteuerger_x001A_tersetzen</v>
      </c>
      <c r="I260" s="122">
        <f t="shared" ca="1" si="15"/>
        <v>39</v>
      </c>
      <c r="J260" s="119"/>
      <c r="K260" s="123"/>
      <c r="L260" s="117"/>
      <c r="M260" s="124"/>
      <c r="N260" s="125"/>
      <c r="O260" s="135"/>
      <c r="P260" s="127" t="str">
        <f>IF(B260="","",IF(ISNA(VLOOKUP(U260,[2]NEW!H:H,1,FALSE)),"V",""))</f>
        <v>V</v>
      </c>
      <c r="Q260" s="128"/>
      <c r="R260" s="129"/>
      <c r="S260" s="130">
        <v>42591</v>
      </c>
      <c r="T260" s="132"/>
      <c r="U260" s="132" t="str">
        <f t="shared" si="12"/>
        <v>0065900200GD61677</v>
      </c>
      <c r="W260" s="134" t="str">
        <f>IF((ISERROR(VLOOKUP(E260,'[2]Lead Time(覆蓋貼)'!F:F,1,0)))*(P260="v"),"",IF((ISTEXT(VLOOKUP(E260,'[2]Lead Time(覆蓋貼)'!F:F,1,0)))*(P260=""),"未執行",""))</f>
        <v/>
      </c>
    </row>
    <row r="261" spans="1:23" ht="28.5" hidden="1" customHeight="1" x14ac:dyDescent="0.25">
      <c r="A261" s="117">
        <v>256</v>
      </c>
      <c r="B261" s="118" t="s">
        <v>2118</v>
      </c>
      <c r="C261" s="119">
        <v>42464</v>
      </c>
      <c r="D261" s="117" t="s">
        <v>2112</v>
      </c>
      <c r="E261" s="120" t="s">
        <v>2146</v>
      </c>
      <c r="F261" s="117" t="str">
        <f>IF(ISNA(VLOOKUP(B261,[2]保固召回!$A:$G,7,FALSE)),"",(VLOOKUP(B261,[2]保固召回!$A:$G,7,FALSE)))</f>
        <v/>
      </c>
      <c r="G261" s="121">
        <f t="shared" ca="1" si="13"/>
        <v>1</v>
      </c>
      <c r="H261" s="121" t="str">
        <f t="shared" si="14"/>
        <v>G11G12Airbagsteuerger_x001A_tersetzen</v>
      </c>
      <c r="I261" s="122">
        <f t="shared" ca="1" si="15"/>
        <v>39</v>
      </c>
      <c r="J261" s="119"/>
      <c r="K261" s="123"/>
      <c r="L261" s="117"/>
      <c r="M261" s="124"/>
      <c r="N261" s="125"/>
      <c r="O261" s="135"/>
      <c r="P261" s="127" t="str">
        <f>IF(B261="","",IF(ISNA(VLOOKUP(U261,[2]NEW!H:H,1,FALSE)),"V",""))</f>
        <v>V</v>
      </c>
      <c r="Q261" s="128"/>
      <c r="R261" s="129"/>
      <c r="S261" s="130" t="s">
        <v>1984</v>
      </c>
      <c r="T261" s="132"/>
      <c r="U261" s="132" t="str">
        <f t="shared" ref="U261:U324" si="16">B261&amp;E261</f>
        <v>0065900200GD34930</v>
      </c>
      <c r="W261" s="134" t="str">
        <f>IF((ISERROR(VLOOKUP(E261,'[2]Lead Time(覆蓋貼)'!F:F,1,0)))*(P261="v"),"",IF((ISTEXT(VLOOKUP(E261,'[2]Lead Time(覆蓋貼)'!F:F,1,0)))*(P261=""),"未執行",""))</f>
        <v/>
      </c>
    </row>
    <row r="262" spans="1:23" ht="28.5" hidden="1" customHeight="1" x14ac:dyDescent="0.25">
      <c r="A262" s="117">
        <v>257</v>
      </c>
      <c r="B262" s="118" t="s">
        <v>2118</v>
      </c>
      <c r="C262" s="119">
        <v>42464</v>
      </c>
      <c r="D262" s="117" t="s">
        <v>2112</v>
      </c>
      <c r="E262" s="120" t="s">
        <v>1768</v>
      </c>
      <c r="F262" s="117" t="str">
        <f>IF(ISNA(VLOOKUP(B262,[2]保固召回!$A:$G,7,FALSE)),"",(VLOOKUP(B262,[2]保固召回!$A:$G,7,FALSE)))</f>
        <v/>
      </c>
      <c r="G262" s="121">
        <f t="shared" ref="G262:G325" ca="1" si="17">COUNTIF(H:H,D262)/COUNTIF(D:D,D262)</f>
        <v>1</v>
      </c>
      <c r="H262" s="121" t="str">
        <f t="shared" ref="H262:H325" si="18">IF(P262="V",D262,"")</f>
        <v>G11G12Airbagsteuerger_x001A_tersetzen</v>
      </c>
      <c r="I262" s="122">
        <f t="shared" ref="I262:I325" ca="1" si="19">COUNTIF(H:H,D262)</f>
        <v>39</v>
      </c>
      <c r="J262" s="119"/>
      <c r="K262" s="123"/>
      <c r="L262" s="117"/>
      <c r="M262" s="124"/>
      <c r="N262" s="125"/>
      <c r="O262" s="135"/>
      <c r="P262" s="127" t="str">
        <f>IF(B262="","",IF(ISNA(VLOOKUP(U262,[2]NEW!H:H,1,FALSE)),"V",""))</f>
        <v>V</v>
      </c>
      <c r="Q262" s="128"/>
      <c r="R262" s="129"/>
      <c r="S262" s="130">
        <v>42580</v>
      </c>
      <c r="T262" s="132"/>
      <c r="U262" s="132" t="str">
        <f t="shared" si="16"/>
        <v>0065900200G400678</v>
      </c>
      <c r="W262" s="134" t="str">
        <f>IF((ISERROR(VLOOKUP(E262,'[2]Lead Time(覆蓋貼)'!F:F,1,0)))*(P262="v"),"",IF((ISTEXT(VLOOKUP(E262,'[2]Lead Time(覆蓋貼)'!F:F,1,0)))*(P262=""),"未執行",""))</f>
        <v/>
      </c>
    </row>
    <row r="263" spans="1:23" ht="28.5" hidden="1" customHeight="1" x14ac:dyDescent="0.25">
      <c r="A263" s="117">
        <v>258</v>
      </c>
      <c r="B263" s="118" t="s">
        <v>2118</v>
      </c>
      <c r="C263" s="119">
        <v>42464</v>
      </c>
      <c r="D263" s="117" t="s">
        <v>2112</v>
      </c>
      <c r="E263" s="120" t="s">
        <v>2147</v>
      </c>
      <c r="F263" s="117" t="str">
        <f>IF(ISNA(VLOOKUP(B263,[2]保固召回!$A:$G,7,FALSE)),"",(VLOOKUP(B263,[2]保固召回!$A:$G,7,FALSE)))</f>
        <v/>
      </c>
      <c r="G263" s="121">
        <f t="shared" ca="1" si="17"/>
        <v>1</v>
      </c>
      <c r="H263" s="121" t="str">
        <f t="shared" si="18"/>
        <v>G11G12Airbagsteuerger_x001A_tersetzen</v>
      </c>
      <c r="I263" s="122">
        <f t="shared" ca="1" si="19"/>
        <v>39</v>
      </c>
      <c r="J263" s="119"/>
      <c r="K263" s="123"/>
      <c r="L263" s="117"/>
      <c r="M263" s="124"/>
      <c r="N263" s="125"/>
      <c r="O263" s="135"/>
      <c r="P263" s="127" t="str">
        <f>IF(B263="","",IF(ISNA(VLOOKUP(U263,[2]NEW!H:H,1,FALSE)),"V",""))</f>
        <v>V</v>
      </c>
      <c r="Q263" s="128"/>
      <c r="R263" s="129"/>
      <c r="S263" s="130">
        <v>42577</v>
      </c>
      <c r="T263" s="132"/>
      <c r="U263" s="132" t="str">
        <f t="shared" si="16"/>
        <v>0065900200GD61670</v>
      </c>
      <c r="W263" s="134" t="str">
        <f>IF((ISERROR(VLOOKUP(E263,'[2]Lead Time(覆蓋貼)'!F:F,1,0)))*(P263="v"),"",IF((ISTEXT(VLOOKUP(E263,'[2]Lead Time(覆蓋貼)'!F:F,1,0)))*(P263=""),"未執行",""))</f>
        <v/>
      </c>
    </row>
    <row r="264" spans="1:23" ht="28.5" hidden="1" customHeight="1" x14ac:dyDescent="0.25">
      <c r="A264" s="117">
        <v>259</v>
      </c>
      <c r="B264" s="118" t="s">
        <v>2118</v>
      </c>
      <c r="C264" s="119">
        <v>42464</v>
      </c>
      <c r="D264" s="117" t="s">
        <v>2112</v>
      </c>
      <c r="E264" s="120" t="s">
        <v>2148</v>
      </c>
      <c r="F264" s="117" t="str">
        <f>IF(ISNA(VLOOKUP(B264,[2]保固召回!$A:$G,7,FALSE)),"",(VLOOKUP(B264,[2]保固召回!$A:$G,7,FALSE)))</f>
        <v/>
      </c>
      <c r="G264" s="121">
        <f t="shared" ca="1" si="17"/>
        <v>1</v>
      </c>
      <c r="H264" s="121" t="str">
        <f t="shared" si="18"/>
        <v>G11G12Airbagsteuerger_x001A_tersetzen</v>
      </c>
      <c r="I264" s="122">
        <f t="shared" ca="1" si="19"/>
        <v>39</v>
      </c>
      <c r="J264" s="119"/>
      <c r="K264" s="123"/>
      <c r="L264" s="117"/>
      <c r="M264" s="124"/>
      <c r="N264" s="125"/>
      <c r="O264" s="135"/>
      <c r="P264" s="127" t="str">
        <f>IF(B264="","",IF(ISNA(VLOOKUP(U264,[2]NEW!H:H,1,FALSE)),"V",""))</f>
        <v>V</v>
      </c>
      <c r="Q264" s="128"/>
      <c r="R264" s="129"/>
      <c r="S264" s="130" t="s">
        <v>2149</v>
      </c>
      <c r="T264" s="132"/>
      <c r="U264" s="132" t="str">
        <f t="shared" si="16"/>
        <v>0065900200GD61613</v>
      </c>
      <c r="W264" s="134" t="str">
        <f>IF((ISERROR(VLOOKUP(E264,'[2]Lead Time(覆蓋貼)'!F:F,1,0)))*(P264="v"),"",IF((ISTEXT(VLOOKUP(E264,'[2]Lead Time(覆蓋貼)'!F:F,1,0)))*(P264=""),"未執行",""))</f>
        <v/>
      </c>
    </row>
    <row r="265" spans="1:23" ht="28.5" hidden="1" customHeight="1" x14ac:dyDescent="0.25">
      <c r="A265" s="117">
        <v>260</v>
      </c>
      <c r="B265" s="118" t="s">
        <v>2110</v>
      </c>
      <c r="C265" s="119">
        <v>42464</v>
      </c>
      <c r="D265" s="117" t="s">
        <v>2112</v>
      </c>
      <c r="E265" s="120" t="s">
        <v>2150</v>
      </c>
      <c r="F265" s="117" t="str">
        <f>IF(ISNA(VLOOKUP(B265,[2]保固召回!$A:$G,7,FALSE)),"",(VLOOKUP(B265,[2]保固召回!$A:$G,7,FALSE)))</f>
        <v/>
      </c>
      <c r="G265" s="121">
        <f t="shared" ca="1" si="17"/>
        <v>1</v>
      </c>
      <c r="H265" s="121" t="str">
        <f t="shared" si="18"/>
        <v>G11G12Airbagsteuerger_x001A_tersetzen</v>
      </c>
      <c r="I265" s="122">
        <f t="shared" ca="1" si="19"/>
        <v>39</v>
      </c>
      <c r="J265" s="119"/>
      <c r="K265" s="123"/>
      <c r="L265" s="117"/>
      <c r="M265" s="124"/>
      <c r="N265" s="125"/>
      <c r="O265" s="135"/>
      <c r="P265" s="127" t="str">
        <f>IF(B265="","",IF(ISNA(VLOOKUP(U265,[2]NEW!H:H,1,FALSE)),"V",""))</f>
        <v>V</v>
      </c>
      <c r="Q265" s="128"/>
      <c r="R265" s="129"/>
      <c r="S265" s="130">
        <v>42556</v>
      </c>
      <c r="T265" s="132"/>
      <c r="U265" s="132" t="str">
        <f t="shared" si="16"/>
        <v>0065900200GD61604</v>
      </c>
      <c r="W265" s="134" t="str">
        <f>IF((ISERROR(VLOOKUP(E265,'[2]Lead Time(覆蓋貼)'!F:F,1,0)))*(P265="v"),"",IF((ISTEXT(VLOOKUP(E265,'[2]Lead Time(覆蓋貼)'!F:F,1,0)))*(P265=""),"未執行",""))</f>
        <v/>
      </c>
    </row>
    <row r="266" spans="1:23" ht="28.5" hidden="1" customHeight="1" x14ac:dyDescent="0.25">
      <c r="A266" s="117">
        <v>261</v>
      </c>
      <c r="B266" s="118" t="s">
        <v>2118</v>
      </c>
      <c r="C266" s="119">
        <v>42464</v>
      </c>
      <c r="D266" s="117" t="s">
        <v>2112</v>
      </c>
      <c r="E266" s="120" t="s">
        <v>2151</v>
      </c>
      <c r="F266" s="117" t="str">
        <f>IF(ISNA(VLOOKUP(B266,[2]保固召回!$A:$G,7,FALSE)),"",(VLOOKUP(B266,[2]保固召回!$A:$G,7,FALSE)))</f>
        <v/>
      </c>
      <c r="G266" s="121">
        <f t="shared" ca="1" si="17"/>
        <v>1</v>
      </c>
      <c r="H266" s="121" t="str">
        <f t="shared" si="18"/>
        <v>G11G12Airbagsteuerger_x001A_tersetzen</v>
      </c>
      <c r="I266" s="122">
        <f t="shared" ca="1" si="19"/>
        <v>39</v>
      </c>
      <c r="J266" s="119"/>
      <c r="K266" s="123"/>
      <c r="L266" s="117"/>
      <c r="M266" s="124"/>
      <c r="N266" s="125"/>
      <c r="O266" s="135"/>
      <c r="P266" s="127" t="str">
        <f>IF(B266="","",IF(ISNA(VLOOKUP(U266,[2]NEW!H:H,1,FALSE)),"V",""))</f>
        <v>V</v>
      </c>
      <c r="Q266" s="128"/>
      <c r="R266" s="129"/>
      <c r="S266" s="130">
        <v>42578</v>
      </c>
      <c r="T266" s="132"/>
      <c r="U266" s="132" t="str">
        <f t="shared" si="16"/>
        <v>0065900200GD61605</v>
      </c>
      <c r="W266" s="134" t="str">
        <f>IF((ISERROR(VLOOKUP(E266,'[2]Lead Time(覆蓋貼)'!F:F,1,0)))*(P266="v"),"",IF((ISTEXT(VLOOKUP(E266,'[2]Lead Time(覆蓋貼)'!F:F,1,0)))*(P266=""),"未執行",""))</f>
        <v/>
      </c>
    </row>
    <row r="267" spans="1:23" ht="28.5" hidden="1" customHeight="1" x14ac:dyDescent="0.25">
      <c r="A267" s="117">
        <v>262</v>
      </c>
      <c r="B267" s="118" t="s">
        <v>2118</v>
      </c>
      <c r="C267" s="119">
        <v>42464</v>
      </c>
      <c r="D267" s="117" t="s">
        <v>2112</v>
      </c>
      <c r="E267" s="120" t="s">
        <v>2152</v>
      </c>
      <c r="F267" s="117" t="str">
        <f>IF(ISNA(VLOOKUP(B267,[2]保固召回!$A:$G,7,FALSE)),"",(VLOOKUP(B267,[2]保固召回!$A:$G,7,FALSE)))</f>
        <v/>
      </c>
      <c r="G267" s="121">
        <f t="shared" ca="1" si="17"/>
        <v>1</v>
      </c>
      <c r="H267" s="121" t="str">
        <f t="shared" si="18"/>
        <v>G11G12Airbagsteuerger_x001A_tersetzen</v>
      </c>
      <c r="I267" s="122">
        <f t="shared" ca="1" si="19"/>
        <v>39</v>
      </c>
      <c r="J267" s="119"/>
      <c r="K267" s="123"/>
      <c r="L267" s="117"/>
      <c r="M267" s="124"/>
      <c r="N267" s="125"/>
      <c r="O267" s="135"/>
      <c r="P267" s="127" t="str">
        <f>IF(B267="","",IF(ISNA(VLOOKUP(U267,[2]NEW!H:H,1,FALSE)),"V",""))</f>
        <v>V</v>
      </c>
      <c r="Q267" s="128"/>
      <c r="R267" s="129"/>
      <c r="S267" s="130">
        <v>42586</v>
      </c>
      <c r="T267" s="132"/>
      <c r="U267" s="132" t="str">
        <f t="shared" si="16"/>
        <v>0065900200G400823</v>
      </c>
      <c r="W267" s="134" t="str">
        <f>IF((ISERROR(VLOOKUP(E267,'[2]Lead Time(覆蓋貼)'!F:F,1,0)))*(P267="v"),"",IF((ISTEXT(VLOOKUP(E267,'[2]Lead Time(覆蓋貼)'!F:F,1,0)))*(P267=""),"未執行",""))</f>
        <v/>
      </c>
    </row>
    <row r="268" spans="1:23" ht="28.5" hidden="1" customHeight="1" x14ac:dyDescent="0.25">
      <c r="A268" s="117">
        <v>263</v>
      </c>
      <c r="B268" s="118" t="s">
        <v>2118</v>
      </c>
      <c r="C268" s="119">
        <v>42464</v>
      </c>
      <c r="D268" s="117" t="s">
        <v>2112</v>
      </c>
      <c r="E268" s="120" t="s">
        <v>2153</v>
      </c>
      <c r="F268" s="117" t="str">
        <f>IF(ISNA(VLOOKUP(B268,[2]保固召回!$A:$G,7,FALSE)),"",(VLOOKUP(B268,[2]保固召回!$A:$G,7,FALSE)))</f>
        <v/>
      </c>
      <c r="G268" s="121">
        <f t="shared" ca="1" si="17"/>
        <v>1</v>
      </c>
      <c r="H268" s="121" t="str">
        <f t="shared" si="18"/>
        <v>G11G12Airbagsteuerger_x001A_tersetzen</v>
      </c>
      <c r="I268" s="122">
        <f t="shared" ca="1" si="19"/>
        <v>39</v>
      </c>
      <c r="J268" s="119"/>
      <c r="K268" s="123"/>
      <c r="L268" s="117"/>
      <c r="M268" s="124"/>
      <c r="N268" s="125"/>
      <c r="O268" s="135"/>
      <c r="P268" s="127" t="str">
        <f>IF(B268="","",IF(ISNA(VLOOKUP(U268,[2]NEW!H:H,1,FALSE)),"V",""))</f>
        <v>V</v>
      </c>
      <c r="Q268" s="128"/>
      <c r="R268" s="129"/>
      <c r="S268" s="130" t="s">
        <v>2154</v>
      </c>
      <c r="T268" s="132"/>
      <c r="U268" s="132" t="str">
        <f t="shared" si="16"/>
        <v>0065900200G401754</v>
      </c>
      <c r="W268" s="134" t="str">
        <f>IF((ISERROR(VLOOKUP(E268,'[2]Lead Time(覆蓋貼)'!F:F,1,0)))*(P268="v"),"",IF((ISTEXT(VLOOKUP(E268,'[2]Lead Time(覆蓋貼)'!F:F,1,0)))*(P268=""),"未執行",""))</f>
        <v/>
      </c>
    </row>
    <row r="269" spans="1:23" ht="28.5" hidden="1" customHeight="1" x14ac:dyDescent="0.25">
      <c r="A269" s="117">
        <v>264</v>
      </c>
      <c r="B269" s="118" t="s">
        <v>2118</v>
      </c>
      <c r="C269" s="119">
        <v>42464</v>
      </c>
      <c r="D269" s="117" t="s">
        <v>2112</v>
      </c>
      <c r="E269" s="120" t="s">
        <v>2155</v>
      </c>
      <c r="F269" s="117" t="str">
        <f>IF(ISNA(VLOOKUP(B269,[2]保固召回!$A:$G,7,FALSE)),"",(VLOOKUP(B269,[2]保固召回!$A:$G,7,FALSE)))</f>
        <v/>
      </c>
      <c r="G269" s="121">
        <f t="shared" ca="1" si="17"/>
        <v>1</v>
      </c>
      <c r="H269" s="121" t="str">
        <f t="shared" si="18"/>
        <v>G11G12Airbagsteuerger_x001A_tersetzen</v>
      </c>
      <c r="I269" s="122">
        <f t="shared" ca="1" si="19"/>
        <v>39</v>
      </c>
      <c r="J269" s="119"/>
      <c r="K269" s="123"/>
      <c r="L269" s="117"/>
      <c r="M269" s="124"/>
      <c r="N269" s="125"/>
      <c r="O269" s="135"/>
      <c r="P269" s="127" t="str">
        <f>IF(B269="","",IF(ISNA(VLOOKUP(U269,[2]NEW!H:H,1,FALSE)),"V",""))</f>
        <v>V</v>
      </c>
      <c r="Q269" s="128"/>
      <c r="R269" s="129"/>
      <c r="S269" s="130">
        <v>42601</v>
      </c>
      <c r="T269" s="132"/>
      <c r="U269" s="132" t="str">
        <f t="shared" si="16"/>
        <v>0065900200G401304</v>
      </c>
      <c r="W269" s="134" t="str">
        <f>IF((ISERROR(VLOOKUP(E269,'[2]Lead Time(覆蓋貼)'!F:F,1,0)))*(P269="v"),"",IF((ISTEXT(VLOOKUP(E269,'[2]Lead Time(覆蓋貼)'!F:F,1,0)))*(P269=""),"未執行",""))</f>
        <v/>
      </c>
    </row>
    <row r="270" spans="1:23" ht="28.5" hidden="1" customHeight="1" x14ac:dyDescent="0.25">
      <c r="A270" s="117">
        <v>265</v>
      </c>
      <c r="B270" s="118" t="s">
        <v>2118</v>
      </c>
      <c r="C270" s="119">
        <v>42464</v>
      </c>
      <c r="D270" s="117" t="s">
        <v>2112</v>
      </c>
      <c r="E270" s="120" t="s">
        <v>2156</v>
      </c>
      <c r="F270" s="117" t="str">
        <f>IF(ISNA(VLOOKUP(B270,[2]保固召回!$A:$G,7,FALSE)),"",(VLOOKUP(B270,[2]保固召回!$A:$G,7,FALSE)))</f>
        <v/>
      </c>
      <c r="G270" s="121">
        <f t="shared" ca="1" si="17"/>
        <v>1</v>
      </c>
      <c r="H270" s="121" t="str">
        <f t="shared" si="18"/>
        <v>G11G12Airbagsteuerger_x001A_tersetzen</v>
      </c>
      <c r="I270" s="122">
        <f t="shared" ca="1" si="19"/>
        <v>39</v>
      </c>
      <c r="J270" s="119"/>
      <c r="K270" s="123"/>
      <c r="L270" s="117"/>
      <c r="M270" s="124"/>
      <c r="N270" s="125"/>
      <c r="O270" s="135"/>
      <c r="P270" s="127" t="str">
        <f>IF(B270="","",IF(ISNA(VLOOKUP(U270,[2]NEW!H:H,1,FALSE)),"V",""))</f>
        <v>V</v>
      </c>
      <c r="Q270" s="128"/>
      <c r="R270" s="129"/>
      <c r="S270" s="130" t="s">
        <v>2157</v>
      </c>
      <c r="T270" s="132"/>
      <c r="U270" s="132" t="str">
        <f t="shared" si="16"/>
        <v>0065900200G400812</v>
      </c>
      <c r="W270" s="134" t="str">
        <f>IF((ISERROR(VLOOKUP(E270,'[2]Lead Time(覆蓋貼)'!F:F,1,0)))*(P270="v"),"",IF((ISTEXT(VLOOKUP(E270,'[2]Lead Time(覆蓋貼)'!F:F,1,0)))*(P270=""),"未執行",""))</f>
        <v/>
      </c>
    </row>
    <row r="271" spans="1:23" ht="28.5" hidden="1" customHeight="1" x14ac:dyDescent="0.25">
      <c r="A271" s="117">
        <v>266</v>
      </c>
      <c r="B271" s="118" t="s">
        <v>2118</v>
      </c>
      <c r="C271" s="119">
        <v>42464</v>
      </c>
      <c r="D271" s="117" t="s">
        <v>2112</v>
      </c>
      <c r="E271" s="120" t="s">
        <v>2158</v>
      </c>
      <c r="F271" s="117" t="str">
        <f>IF(ISNA(VLOOKUP(B271,[2]保固召回!$A:$G,7,FALSE)),"",(VLOOKUP(B271,[2]保固召回!$A:$G,7,FALSE)))</f>
        <v/>
      </c>
      <c r="G271" s="121">
        <f t="shared" ca="1" si="17"/>
        <v>1</v>
      </c>
      <c r="H271" s="121" t="str">
        <f t="shared" si="18"/>
        <v>G11G12Airbagsteuerger_x001A_tersetzen</v>
      </c>
      <c r="I271" s="122">
        <f t="shared" ca="1" si="19"/>
        <v>39</v>
      </c>
      <c r="J271" s="119"/>
      <c r="K271" s="123"/>
      <c r="L271" s="117"/>
      <c r="M271" s="124"/>
      <c r="N271" s="125"/>
      <c r="O271" s="135"/>
      <c r="P271" s="127" t="str">
        <f>IF(B271="","",IF(ISNA(VLOOKUP(U271,[2]NEW!H:H,1,FALSE)),"V",""))</f>
        <v>V</v>
      </c>
      <c r="Q271" s="128"/>
      <c r="R271" s="129"/>
      <c r="S271" s="130" t="s">
        <v>2159</v>
      </c>
      <c r="T271" s="132"/>
      <c r="U271" s="132" t="str">
        <f t="shared" si="16"/>
        <v>0065900200G404198</v>
      </c>
      <c r="W271" s="134" t="str">
        <f>IF((ISERROR(VLOOKUP(E271,'[2]Lead Time(覆蓋貼)'!F:F,1,0)))*(P271="v"),"",IF((ISTEXT(VLOOKUP(E271,'[2]Lead Time(覆蓋貼)'!F:F,1,0)))*(P271=""),"未執行",""))</f>
        <v/>
      </c>
    </row>
    <row r="272" spans="1:23" ht="28.5" hidden="1" customHeight="1" x14ac:dyDescent="0.25">
      <c r="A272" s="117">
        <v>267</v>
      </c>
      <c r="B272" s="118" t="s">
        <v>2118</v>
      </c>
      <c r="C272" s="119">
        <v>42464</v>
      </c>
      <c r="D272" s="117" t="s">
        <v>2112</v>
      </c>
      <c r="E272" s="120" t="s">
        <v>2160</v>
      </c>
      <c r="F272" s="117" t="str">
        <f>IF(ISNA(VLOOKUP(B272,[2]保固召回!$A:$G,7,FALSE)),"",(VLOOKUP(B272,[2]保固召回!$A:$G,7,FALSE)))</f>
        <v/>
      </c>
      <c r="G272" s="121">
        <f t="shared" ca="1" si="17"/>
        <v>1</v>
      </c>
      <c r="H272" s="121" t="str">
        <f t="shared" si="18"/>
        <v>G11G12Airbagsteuerger_x001A_tersetzen</v>
      </c>
      <c r="I272" s="122">
        <f t="shared" ca="1" si="19"/>
        <v>39</v>
      </c>
      <c r="J272" s="119"/>
      <c r="K272" s="123"/>
      <c r="L272" s="117"/>
      <c r="M272" s="124"/>
      <c r="N272" s="125"/>
      <c r="O272" s="135"/>
      <c r="P272" s="127" t="str">
        <f>IF(B272="","",IF(ISNA(VLOOKUP(U272,[2]NEW!H:H,1,FALSE)),"V",""))</f>
        <v>V</v>
      </c>
      <c r="Q272" s="128"/>
      <c r="R272" s="129"/>
      <c r="S272" s="130" t="s">
        <v>1990</v>
      </c>
      <c r="T272" s="132"/>
      <c r="U272" s="132" t="str">
        <f t="shared" si="16"/>
        <v>0065900200GD34876</v>
      </c>
      <c r="W272" s="134" t="str">
        <f>IF((ISERROR(VLOOKUP(E272,'[2]Lead Time(覆蓋貼)'!F:F,1,0)))*(P272="v"),"",IF((ISTEXT(VLOOKUP(E272,'[2]Lead Time(覆蓋貼)'!F:F,1,0)))*(P272=""),"未執行",""))</f>
        <v/>
      </c>
    </row>
    <row r="273" spans="1:27" ht="28.5" hidden="1" customHeight="1" x14ac:dyDescent="0.25">
      <c r="A273" s="117">
        <v>268</v>
      </c>
      <c r="B273" s="118" t="s">
        <v>2161</v>
      </c>
      <c r="C273" s="119">
        <v>42440</v>
      </c>
      <c r="D273" s="117" t="s">
        <v>2162</v>
      </c>
      <c r="E273" s="120" t="s">
        <v>1790</v>
      </c>
      <c r="F273" s="117" t="str">
        <f>IF(ISNA(VLOOKUP(B273,[2]保固召回!$A:$G,7,FALSE)),"",(VLOOKUP(B273,[2]保固召回!$A:$G,7,FALSE)))</f>
        <v/>
      </c>
      <c r="G273" s="121">
        <f t="shared" ca="1" si="17"/>
        <v>1</v>
      </c>
      <c r="H273" s="121" t="str">
        <f t="shared" si="18"/>
        <v>I01更換KLE</v>
      </c>
      <c r="I273" s="122">
        <f t="shared" ca="1" si="19"/>
        <v>4</v>
      </c>
      <c r="J273" s="119"/>
      <c r="K273" s="123"/>
      <c r="L273" s="117"/>
      <c r="M273" s="124"/>
      <c r="N273" s="125"/>
      <c r="O273" s="135"/>
      <c r="P273" s="127" t="str">
        <f>IF(B273="","",IF(ISNA(VLOOKUP(U273,[2]NEW!H:H,1,FALSE)),"V",""))</f>
        <v>V</v>
      </c>
      <c r="Q273" s="128"/>
      <c r="R273" s="129"/>
      <c r="S273" s="130">
        <v>42507</v>
      </c>
      <c r="T273" s="132"/>
      <c r="U273" s="132" t="str">
        <f t="shared" si="16"/>
        <v>0061150400VZ61167</v>
      </c>
      <c r="W273" s="134" t="str">
        <f>IF((ISERROR(VLOOKUP(E273,'[2]Lead Time(覆蓋貼)'!F:F,1,0)))*(P273="v"),"",IF((ISTEXT(VLOOKUP(E273,'[2]Lead Time(覆蓋貼)'!F:F,1,0)))*(P273=""),"未執行",""))</f>
        <v/>
      </c>
    </row>
    <row r="274" spans="1:27" ht="28.5" hidden="1" customHeight="1" x14ac:dyDescent="0.25">
      <c r="A274" s="117">
        <v>269</v>
      </c>
      <c r="B274" s="118" t="s">
        <v>2161</v>
      </c>
      <c r="C274" s="119">
        <v>42440</v>
      </c>
      <c r="D274" s="117" t="s">
        <v>2162</v>
      </c>
      <c r="E274" s="120" t="s">
        <v>1785</v>
      </c>
      <c r="F274" s="117" t="str">
        <f>IF(ISNA(VLOOKUP(B274,[2]保固召回!$A:$G,7,FALSE)),"",(VLOOKUP(B274,[2]保固召回!$A:$G,7,FALSE)))</f>
        <v/>
      </c>
      <c r="G274" s="121">
        <f t="shared" ca="1" si="17"/>
        <v>1</v>
      </c>
      <c r="H274" s="121" t="str">
        <f t="shared" si="18"/>
        <v>I01更換KLE</v>
      </c>
      <c r="I274" s="122">
        <f t="shared" ca="1" si="19"/>
        <v>4</v>
      </c>
      <c r="J274" s="119"/>
      <c r="K274" s="123"/>
      <c r="L274" s="117"/>
      <c r="M274" s="124"/>
      <c r="N274" s="125"/>
      <c r="O274" s="135"/>
      <c r="P274" s="127" t="str">
        <f>IF(B274="","",IF(ISNA(VLOOKUP(U274,[2]NEW!H:H,1,FALSE)),"V",""))</f>
        <v>V</v>
      </c>
      <c r="Q274" s="128"/>
      <c r="R274" s="129"/>
      <c r="S274" s="130">
        <v>42541</v>
      </c>
      <c r="T274" s="132"/>
      <c r="U274" s="132" t="str">
        <f t="shared" si="16"/>
        <v>0061150400VZ71413</v>
      </c>
      <c r="W274" s="134" t="str">
        <f>IF((ISERROR(VLOOKUP(E274,'[2]Lead Time(覆蓋貼)'!F:F,1,0)))*(P274="v"),"",IF((ISTEXT(VLOOKUP(E274,'[2]Lead Time(覆蓋貼)'!F:F,1,0)))*(P274=""),"未執行",""))</f>
        <v/>
      </c>
    </row>
    <row r="275" spans="1:27" ht="28.5" hidden="1" customHeight="1" x14ac:dyDescent="0.25">
      <c r="A275" s="117">
        <v>270</v>
      </c>
      <c r="B275" s="118" t="s">
        <v>2163</v>
      </c>
      <c r="C275" s="119">
        <v>42440</v>
      </c>
      <c r="D275" s="117" t="s">
        <v>2162</v>
      </c>
      <c r="E275" s="120" t="s">
        <v>1787</v>
      </c>
      <c r="F275" s="117" t="str">
        <f>IF(ISNA(VLOOKUP(B275,[2]保固召回!$A:$G,7,FALSE)),"",(VLOOKUP(B275,[2]保固召回!$A:$G,7,FALSE)))</f>
        <v/>
      </c>
      <c r="G275" s="121">
        <f t="shared" ca="1" si="17"/>
        <v>1</v>
      </c>
      <c r="H275" s="121" t="str">
        <f t="shared" si="18"/>
        <v>I01更換KLE</v>
      </c>
      <c r="I275" s="122">
        <f t="shared" ca="1" si="19"/>
        <v>4</v>
      </c>
      <c r="J275" s="119"/>
      <c r="K275" s="123"/>
      <c r="L275" s="117"/>
      <c r="M275" s="124"/>
      <c r="N275" s="125"/>
      <c r="O275" s="135"/>
      <c r="P275" s="127" t="str">
        <f>IF(B275="","",IF(ISNA(VLOOKUP(U275,[2]NEW!H:H,1,FALSE)),"V",""))</f>
        <v>V</v>
      </c>
      <c r="Q275" s="128"/>
      <c r="R275" s="129"/>
      <c r="S275" s="130" t="s">
        <v>2164</v>
      </c>
      <c r="T275" s="132"/>
      <c r="U275" s="132" t="str">
        <f t="shared" si="16"/>
        <v>0061150400VZ71441</v>
      </c>
      <c r="W275" s="134" t="str">
        <f>IF((ISERROR(VLOOKUP(E275,'[2]Lead Time(覆蓋貼)'!F:F,1,0)))*(P275="v"),"",IF((ISTEXT(VLOOKUP(E275,'[2]Lead Time(覆蓋貼)'!F:F,1,0)))*(P275=""),"未執行",""))</f>
        <v/>
      </c>
    </row>
    <row r="276" spans="1:27" ht="28.5" hidden="1" customHeight="1" x14ac:dyDescent="0.25">
      <c r="A276" s="117">
        <v>271</v>
      </c>
      <c r="B276" s="118" t="s">
        <v>2161</v>
      </c>
      <c r="C276" s="119">
        <v>42440</v>
      </c>
      <c r="D276" s="117" t="s">
        <v>2162</v>
      </c>
      <c r="E276" s="120" t="s">
        <v>1792</v>
      </c>
      <c r="F276" s="117" t="str">
        <f>IF(ISNA(VLOOKUP(B276,[2]保固召回!$A:$G,7,FALSE)),"",(VLOOKUP(B276,[2]保固召回!$A:$G,7,FALSE)))</f>
        <v/>
      </c>
      <c r="G276" s="121">
        <f t="shared" ca="1" si="17"/>
        <v>1</v>
      </c>
      <c r="H276" s="121" t="str">
        <f t="shared" si="18"/>
        <v>I01更換KLE</v>
      </c>
      <c r="I276" s="122">
        <f t="shared" ca="1" si="19"/>
        <v>4</v>
      </c>
      <c r="J276" s="119"/>
      <c r="K276" s="123"/>
      <c r="L276" s="117"/>
      <c r="M276" s="124"/>
      <c r="N276" s="125"/>
      <c r="O276" s="135"/>
      <c r="P276" s="127" t="str">
        <f>IF(B276="","",IF(ISNA(VLOOKUP(U276,[2]NEW!H:H,1,FALSE)),"V",""))</f>
        <v>V</v>
      </c>
      <c r="Q276" s="128"/>
      <c r="R276" s="129"/>
      <c r="S276" s="130">
        <v>42548</v>
      </c>
      <c r="T276" s="132"/>
      <c r="U276" s="132" t="str">
        <f t="shared" si="16"/>
        <v>0061150400VZ72952</v>
      </c>
      <c r="W276" s="134" t="str">
        <f>IF((ISERROR(VLOOKUP(E276,'[2]Lead Time(覆蓋貼)'!F:F,1,0)))*(P276="v"),"",IF((ISTEXT(VLOOKUP(E276,'[2]Lead Time(覆蓋貼)'!F:F,1,0)))*(P276=""),"未執行",""))</f>
        <v/>
      </c>
    </row>
    <row r="277" spans="1:27" ht="28.5" hidden="1" customHeight="1" x14ac:dyDescent="0.25">
      <c r="A277" s="117">
        <v>272</v>
      </c>
      <c r="B277" s="118" t="s">
        <v>2165</v>
      </c>
      <c r="C277" s="119">
        <v>42208</v>
      </c>
      <c r="D277" s="117" t="s">
        <v>2166</v>
      </c>
      <c r="E277" s="120" t="s">
        <v>1790</v>
      </c>
      <c r="F277" s="117" t="str">
        <f>IF(ISNA(VLOOKUP(B277,[2]保固召回!$A:$G,7,FALSE)),"",(VLOOKUP(B277,[2]保固召回!$A:$G,7,FALSE)))</f>
        <v/>
      </c>
      <c r="G277" s="121">
        <f t="shared" ca="1" si="17"/>
        <v>1</v>
      </c>
      <c r="H277" s="121" t="str">
        <f t="shared" si="18"/>
        <v>I01編程控制單元(操駕品質)</v>
      </c>
      <c r="I277" s="122">
        <f t="shared" ca="1" si="19"/>
        <v>1</v>
      </c>
      <c r="J277" s="119"/>
      <c r="K277" s="123"/>
      <c r="L277" s="117"/>
      <c r="M277" s="124"/>
      <c r="N277" s="125"/>
      <c r="O277" s="135"/>
      <c r="P277" s="127" t="str">
        <f>IF(B277="","",IF(ISNA(VLOOKUP(U277,[2]NEW!H:H,1,FALSE)),"V",""))</f>
        <v>V</v>
      </c>
      <c r="Q277" s="128"/>
      <c r="R277" s="129"/>
      <c r="S277" s="130">
        <v>42506</v>
      </c>
      <c r="U277" s="132" t="str">
        <f t="shared" si="16"/>
        <v>0012780300VZ61167</v>
      </c>
      <c r="W277" s="134" t="str">
        <f>IF((ISERROR(VLOOKUP(E277,'[2]Lead Time(覆蓋貼)'!F:F,1,0)))*(P277="v"),"",IF((ISTEXT(VLOOKUP(E277,'[2]Lead Time(覆蓋貼)'!F:F,1,0)))*(P277=""),"未執行",""))</f>
        <v/>
      </c>
    </row>
    <row r="278" spans="1:27" ht="28.5" hidden="1" customHeight="1" x14ac:dyDescent="0.25">
      <c r="A278" s="117">
        <v>273</v>
      </c>
      <c r="B278" s="118" t="s">
        <v>2167</v>
      </c>
      <c r="C278" s="119"/>
      <c r="D278" s="117" t="s">
        <v>2168</v>
      </c>
      <c r="E278" s="120" t="s">
        <v>2169</v>
      </c>
      <c r="F278" s="117" t="str">
        <f>IF(ISNA(VLOOKUP(B278,[2]保固召回!$A:$G,7,FALSE)),"",(VLOOKUP(B278,[2]保固召回!$A:$G,7,FALSE)))</f>
        <v/>
      </c>
      <c r="G278" s="121">
        <f t="shared" ca="1" si="17"/>
        <v>1</v>
      </c>
      <c r="H278" s="121" t="str">
        <f t="shared" si="18"/>
        <v>F1xF2xF3xN20更換機油濾芯座</v>
      </c>
      <c r="I278" s="122">
        <f t="shared" ca="1" si="19"/>
        <v>3</v>
      </c>
      <c r="J278" s="119"/>
      <c r="K278" s="123"/>
      <c r="L278" s="117"/>
      <c r="M278" s="124"/>
      <c r="N278" s="125"/>
      <c r="O278" s="135"/>
      <c r="P278" s="127" t="str">
        <f>IF(B278="","",IF(ISNA(VLOOKUP(U278,[2]NEW!H:H,1,FALSE)),"V",""))</f>
        <v>V</v>
      </c>
      <c r="Q278" s="128"/>
      <c r="R278" s="129"/>
      <c r="S278" s="130" t="s">
        <v>2170</v>
      </c>
      <c r="T278" s="132"/>
      <c r="U278" s="132" t="str">
        <f t="shared" si="16"/>
        <v>0011600300F230982</v>
      </c>
      <c r="W278" s="134" t="str">
        <f>IF((ISERROR(VLOOKUP(E278,'[2]Lead Time(覆蓋貼)'!F:F,1,0)))*(P278="v"),"",IF((ISTEXT(VLOOKUP(E278,'[2]Lead Time(覆蓋貼)'!F:F,1,0)))*(P278=""),"未執行",""))</f>
        <v/>
      </c>
    </row>
    <row r="279" spans="1:27" ht="28.5" hidden="1" customHeight="1" x14ac:dyDescent="0.25">
      <c r="A279" s="117">
        <v>274</v>
      </c>
      <c r="B279" s="118" t="s">
        <v>2167</v>
      </c>
      <c r="C279" s="119"/>
      <c r="D279" s="117" t="s">
        <v>2168</v>
      </c>
      <c r="E279" s="120" t="s">
        <v>2171</v>
      </c>
      <c r="F279" s="117" t="str">
        <f>IF(ISNA(VLOOKUP(B279,[2]保固召回!$A:$G,7,FALSE)),"",(VLOOKUP(B279,[2]保固召回!$A:$G,7,FALSE)))</f>
        <v/>
      </c>
      <c r="G279" s="121">
        <f t="shared" ca="1" si="17"/>
        <v>1</v>
      </c>
      <c r="H279" s="121" t="str">
        <f t="shared" si="18"/>
        <v>F1xF2xF3xN20更換機油濾芯座</v>
      </c>
      <c r="I279" s="122">
        <f t="shared" ca="1" si="19"/>
        <v>3</v>
      </c>
      <c r="J279" s="119"/>
      <c r="K279" s="123"/>
      <c r="L279" s="117"/>
      <c r="M279" s="124"/>
      <c r="N279" s="125"/>
      <c r="O279" s="135"/>
      <c r="P279" s="127" t="str">
        <f>IF(B279="","",IF(ISNA(VLOOKUP(U279,[2]NEW!H:H,1,FALSE)),"V",""))</f>
        <v>V</v>
      </c>
      <c r="Q279" s="128"/>
      <c r="R279" s="129"/>
      <c r="S279" s="130">
        <v>42609</v>
      </c>
      <c r="T279" s="132"/>
      <c r="U279" s="132" t="str">
        <f t="shared" si="16"/>
        <v>0011600300DW37443</v>
      </c>
      <c r="W279" s="134" t="str">
        <f>IF((ISERROR(VLOOKUP(E279,'[2]Lead Time(覆蓋貼)'!F:F,1,0)))*(P279="v"),"",IF((ISTEXT(VLOOKUP(E279,'[2]Lead Time(覆蓋貼)'!F:F,1,0)))*(P279=""),"未執行",""))</f>
        <v/>
      </c>
    </row>
    <row r="280" spans="1:27" s="143" customFormat="1" ht="28.5" hidden="1" customHeight="1" x14ac:dyDescent="0.25">
      <c r="A280" s="117">
        <v>275</v>
      </c>
      <c r="B280" s="118" t="s">
        <v>2167</v>
      </c>
      <c r="C280" s="119"/>
      <c r="D280" s="117" t="s">
        <v>2172</v>
      </c>
      <c r="E280" s="120" t="s">
        <v>2173</v>
      </c>
      <c r="F280" s="117" t="str">
        <f>IF(ISNA(VLOOKUP(B280,[2]保固召回!$A:$G,7,FALSE)),"",(VLOOKUP(B280,[2]保固召回!$A:$G,7,FALSE)))</f>
        <v/>
      </c>
      <c r="G280" s="121">
        <f t="shared" ca="1" si="17"/>
        <v>1</v>
      </c>
      <c r="H280" s="121" t="str">
        <f t="shared" si="18"/>
        <v>F1xF2xF3xN20更換機油濾芯座</v>
      </c>
      <c r="I280" s="122">
        <f t="shared" ca="1" si="19"/>
        <v>3</v>
      </c>
      <c r="J280" s="119"/>
      <c r="K280" s="123"/>
      <c r="L280" s="117"/>
      <c r="M280" s="124"/>
      <c r="N280" s="125"/>
      <c r="O280" s="135"/>
      <c r="P280" s="127" t="str">
        <f>IF(B280="","",IF(ISNA(VLOOKUP(U280,[2]NEW!H:H,1,FALSE)),"V",""))</f>
        <v>V</v>
      </c>
      <c r="Q280" s="128"/>
      <c r="R280" s="129"/>
      <c r="S280" s="130" t="s">
        <v>1916</v>
      </c>
      <c r="T280" s="132"/>
      <c r="U280" s="132" t="str">
        <f t="shared" si="16"/>
        <v>0011600300C591614</v>
      </c>
      <c r="V280" s="142"/>
      <c r="W280" s="134" t="str">
        <f>IF((ISERROR(VLOOKUP(E280,'[2]Lead Time(覆蓋貼)'!F:F,1,0)))*(P280="v"),"",IF((ISTEXT(VLOOKUP(E280,'[2]Lead Time(覆蓋貼)'!F:F,1,0)))*(P280=""),"未執行",""))</f>
        <v/>
      </c>
      <c r="AA280" s="134"/>
    </row>
    <row r="281" spans="1:27" ht="28.5" hidden="1" customHeight="1" x14ac:dyDescent="0.25">
      <c r="A281" s="117">
        <v>276</v>
      </c>
      <c r="B281" s="118" t="s">
        <v>2174</v>
      </c>
      <c r="C281" s="119">
        <v>42888</v>
      </c>
      <c r="D281" s="117" t="s">
        <v>2175</v>
      </c>
      <c r="E281" s="120" t="s">
        <v>2176</v>
      </c>
      <c r="F281" s="117" t="str">
        <f>IF(ISNA(VLOOKUP(B281,[2]保固召回!$A:$G,7,FALSE)),"",(VLOOKUP(B281,[2]保固召回!$A:$G,7,FALSE)))</f>
        <v/>
      </c>
      <c r="G281" s="121">
        <f t="shared" ca="1" si="17"/>
        <v>1</v>
      </c>
      <c r="H281" s="121" t="str">
        <f t="shared" si="18"/>
        <v>F87重新安裝V支撐橫樑螺栓</v>
      </c>
      <c r="I281" s="122">
        <f t="shared" ca="1" si="19"/>
        <v>14</v>
      </c>
      <c r="J281" s="119" t="s">
        <v>2177</v>
      </c>
      <c r="K281" s="123">
        <v>3</v>
      </c>
      <c r="L281" s="117"/>
      <c r="M281" s="124"/>
      <c r="N281" s="125"/>
      <c r="O281" s="135"/>
      <c r="P281" s="127" t="str">
        <f>IF(B281="","",IF(ISNA(VLOOKUP(U281,[2]NEW!H:H,1,FALSE)),"V",""))</f>
        <v>V</v>
      </c>
      <c r="Q281" s="128"/>
      <c r="R281" s="129"/>
      <c r="S281" s="130">
        <v>42548</v>
      </c>
      <c r="T281" s="132"/>
      <c r="U281" s="132" t="str">
        <f t="shared" si="16"/>
        <v>0033970100V795842</v>
      </c>
      <c r="W281" s="134" t="str">
        <f>IF((ISERROR(VLOOKUP(E281,'[2]Lead Time(覆蓋貼)'!F:F,1,0)))*(P281="v"),"",IF((ISTEXT(VLOOKUP(E281,'[2]Lead Time(覆蓋貼)'!F:F,1,0)))*(P281=""),"未執行",""))</f>
        <v/>
      </c>
    </row>
    <row r="282" spans="1:27" ht="28.5" hidden="1" customHeight="1" x14ac:dyDescent="0.25">
      <c r="A282" s="117">
        <v>277</v>
      </c>
      <c r="B282" s="118" t="s">
        <v>2178</v>
      </c>
      <c r="C282" s="119">
        <v>42888</v>
      </c>
      <c r="D282" s="117" t="s">
        <v>2175</v>
      </c>
      <c r="E282" s="120" t="s">
        <v>2179</v>
      </c>
      <c r="F282" s="117" t="str">
        <f>IF(ISNA(VLOOKUP(B282,[2]保固召回!$A:$G,7,FALSE)),"",(VLOOKUP(B282,[2]保固召回!$A:$G,7,FALSE)))</f>
        <v/>
      </c>
      <c r="G282" s="121">
        <f t="shared" ca="1" si="17"/>
        <v>1</v>
      </c>
      <c r="H282" s="121" t="str">
        <f t="shared" si="18"/>
        <v>F87重新安裝V支撐橫樑螺栓</v>
      </c>
      <c r="I282" s="122">
        <f t="shared" ca="1" si="19"/>
        <v>14</v>
      </c>
      <c r="J282" s="119"/>
      <c r="K282" s="123"/>
      <c r="L282" s="117"/>
      <c r="M282" s="124"/>
      <c r="N282" s="125"/>
      <c r="O282" s="135"/>
      <c r="P282" s="127" t="str">
        <f>IF(B282="","",IF(ISNA(VLOOKUP(U282,[2]NEW!H:H,1,FALSE)),"V",""))</f>
        <v>V</v>
      </c>
      <c r="Q282" s="128"/>
      <c r="R282" s="129"/>
      <c r="S282" s="130">
        <v>42541</v>
      </c>
      <c r="T282" s="132"/>
      <c r="U282" s="132" t="str">
        <f t="shared" si="16"/>
        <v>0033970100V795894</v>
      </c>
      <c r="W282" s="134" t="str">
        <f>IF((ISERROR(VLOOKUP(E282,'[2]Lead Time(覆蓋貼)'!F:F,1,0)))*(P282="v"),"",IF((ISTEXT(VLOOKUP(E282,'[2]Lead Time(覆蓋貼)'!F:F,1,0)))*(P282=""),"未執行",""))</f>
        <v/>
      </c>
    </row>
    <row r="283" spans="1:27" ht="28.5" hidden="1" customHeight="1" x14ac:dyDescent="0.25">
      <c r="A283" s="117">
        <v>278</v>
      </c>
      <c r="B283" s="118" t="s">
        <v>2174</v>
      </c>
      <c r="C283" s="119">
        <v>42888</v>
      </c>
      <c r="D283" s="117" t="s">
        <v>2175</v>
      </c>
      <c r="E283" s="120" t="s">
        <v>2180</v>
      </c>
      <c r="F283" s="117" t="str">
        <f>IF(ISNA(VLOOKUP(B283,[2]保固召回!$A:$G,7,FALSE)),"",(VLOOKUP(B283,[2]保固召回!$A:$G,7,FALSE)))</f>
        <v/>
      </c>
      <c r="G283" s="121">
        <f t="shared" ca="1" si="17"/>
        <v>1</v>
      </c>
      <c r="H283" s="121" t="str">
        <f t="shared" si="18"/>
        <v>F87重新安裝V支撐橫樑螺栓</v>
      </c>
      <c r="I283" s="122">
        <f t="shared" ca="1" si="19"/>
        <v>14</v>
      </c>
      <c r="J283" s="119"/>
      <c r="K283" s="123"/>
      <c r="L283" s="117"/>
      <c r="M283" s="124"/>
      <c r="N283" s="125"/>
      <c r="O283" s="135"/>
      <c r="P283" s="127" t="str">
        <f>IF(B283="","",IF(ISNA(VLOOKUP(U283,[2]NEW!H:H,1,FALSE)),"V",""))</f>
        <v>V</v>
      </c>
      <c r="Q283" s="128"/>
      <c r="R283" s="129"/>
      <c r="S283" s="130">
        <v>42541</v>
      </c>
      <c r="T283" s="132"/>
      <c r="U283" s="132" t="str">
        <f t="shared" si="16"/>
        <v>0033970100V795880</v>
      </c>
      <c r="W283" s="134" t="str">
        <f>IF((ISERROR(VLOOKUP(E283,'[2]Lead Time(覆蓋貼)'!F:F,1,0)))*(P283="v"),"",IF((ISTEXT(VLOOKUP(E283,'[2]Lead Time(覆蓋貼)'!F:F,1,0)))*(P283=""),"未執行",""))</f>
        <v/>
      </c>
    </row>
    <row r="284" spans="1:27" ht="28.5" hidden="1" customHeight="1" x14ac:dyDescent="0.25">
      <c r="A284" s="117">
        <v>279</v>
      </c>
      <c r="B284" s="118" t="s">
        <v>2178</v>
      </c>
      <c r="C284" s="119">
        <v>42888</v>
      </c>
      <c r="D284" s="117" t="s">
        <v>2175</v>
      </c>
      <c r="E284" s="120" t="s">
        <v>2181</v>
      </c>
      <c r="F284" s="117" t="str">
        <f>IF(ISNA(VLOOKUP(B284,[2]保固召回!$A:$G,7,FALSE)),"",(VLOOKUP(B284,[2]保固召回!$A:$G,7,FALSE)))</f>
        <v/>
      </c>
      <c r="G284" s="121">
        <f t="shared" ca="1" si="17"/>
        <v>1</v>
      </c>
      <c r="H284" s="121" t="str">
        <f t="shared" si="18"/>
        <v>F87重新安裝V支撐橫樑螺栓</v>
      </c>
      <c r="I284" s="122">
        <f t="shared" ca="1" si="19"/>
        <v>14</v>
      </c>
      <c r="J284" s="119"/>
      <c r="K284" s="123"/>
      <c r="L284" s="117"/>
      <c r="M284" s="124"/>
      <c r="N284" s="125"/>
      <c r="O284" s="135"/>
      <c r="P284" s="127" t="str">
        <f>IF(B284="","",IF(ISNA(VLOOKUP(U284,[2]NEW!H:H,1,FALSE)),"V",""))</f>
        <v>V</v>
      </c>
      <c r="Q284" s="128"/>
      <c r="R284" s="129"/>
      <c r="S284" s="130">
        <v>42541</v>
      </c>
      <c r="T284" s="132"/>
      <c r="U284" s="132" t="str">
        <f t="shared" si="16"/>
        <v>0033970100V795878</v>
      </c>
      <c r="W284" s="134" t="str">
        <f>IF((ISERROR(VLOOKUP(E284,'[2]Lead Time(覆蓋貼)'!F:F,1,0)))*(P284="v"),"",IF((ISTEXT(VLOOKUP(E284,'[2]Lead Time(覆蓋貼)'!F:F,1,0)))*(P284=""),"未執行",""))</f>
        <v/>
      </c>
    </row>
    <row r="285" spans="1:27" ht="28.5" hidden="1" customHeight="1" x14ac:dyDescent="0.25">
      <c r="A285" s="117">
        <v>280</v>
      </c>
      <c r="B285" s="118" t="s">
        <v>2178</v>
      </c>
      <c r="C285" s="119">
        <v>42888</v>
      </c>
      <c r="D285" s="117" t="s">
        <v>2175</v>
      </c>
      <c r="E285" s="120" t="s">
        <v>2182</v>
      </c>
      <c r="F285" s="117" t="str">
        <f>IF(ISNA(VLOOKUP(B285,[2]保固召回!$A:$G,7,FALSE)),"",(VLOOKUP(B285,[2]保固召回!$A:$G,7,FALSE)))</f>
        <v/>
      </c>
      <c r="G285" s="121">
        <f t="shared" ca="1" si="17"/>
        <v>1</v>
      </c>
      <c r="H285" s="121" t="str">
        <f t="shared" si="18"/>
        <v>F87重新安裝V支撐橫樑螺栓</v>
      </c>
      <c r="I285" s="122">
        <f t="shared" ca="1" si="19"/>
        <v>14</v>
      </c>
      <c r="J285" s="119"/>
      <c r="K285" s="123"/>
      <c r="L285" s="117"/>
      <c r="M285" s="124"/>
      <c r="N285" s="125"/>
      <c r="O285" s="135"/>
      <c r="P285" s="127" t="str">
        <f>IF(B285="","",IF(ISNA(VLOOKUP(U285,[2]NEW!H:H,1,FALSE)),"V",""))</f>
        <v>V</v>
      </c>
      <c r="Q285" s="128"/>
      <c r="R285" s="129"/>
      <c r="S285" s="130">
        <v>42535</v>
      </c>
      <c r="T285" s="132"/>
      <c r="U285" s="132" t="str">
        <f t="shared" si="16"/>
        <v>0033970100V795873</v>
      </c>
      <c r="W285" s="134" t="str">
        <f>IF((ISERROR(VLOOKUP(E285,'[2]Lead Time(覆蓋貼)'!F:F,1,0)))*(P285="v"),"",IF((ISTEXT(VLOOKUP(E285,'[2]Lead Time(覆蓋貼)'!F:F,1,0)))*(P285=""),"未執行",""))</f>
        <v/>
      </c>
    </row>
    <row r="286" spans="1:27" ht="28.5" hidden="1" customHeight="1" x14ac:dyDescent="0.25">
      <c r="A286" s="117">
        <v>281</v>
      </c>
      <c r="B286" s="118" t="s">
        <v>2174</v>
      </c>
      <c r="C286" s="119">
        <v>42888</v>
      </c>
      <c r="D286" s="117" t="s">
        <v>2175</v>
      </c>
      <c r="E286" s="120" t="s">
        <v>2183</v>
      </c>
      <c r="F286" s="117" t="str">
        <f>IF(ISNA(VLOOKUP(B286,[2]保固召回!$A:$G,7,FALSE)),"",(VLOOKUP(B286,[2]保固召回!$A:$G,7,FALSE)))</f>
        <v/>
      </c>
      <c r="G286" s="121">
        <f t="shared" ca="1" si="17"/>
        <v>1</v>
      </c>
      <c r="H286" s="121" t="str">
        <f t="shared" si="18"/>
        <v>F87重新安裝V支撐橫樑螺栓</v>
      </c>
      <c r="I286" s="122">
        <f t="shared" ca="1" si="19"/>
        <v>14</v>
      </c>
      <c r="J286" s="119"/>
      <c r="K286" s="123"/>
      <c r="L286" s="117"/>
      <c r="M286" s="124"/>
      <c r="N286" s="125"/>
      <c r="O286" s="135"/>
      <c r="P286" s="127" t="str">
        <f>IF(B286="","",IF(ISNA(VLOOKUP(U286,[2]NEW!H:H,1,FALSE)),"V",""))</f>
        <v>V</v>
      </c>
      <c r="Q286" s="128"/>
      <c r="R286" s="129"/>
      <c r="S286" s="130">
        <v>42544</v>
      </c>
      <c r="T286" s="132"/>
      <c r="U286" s="132" t="str">
        <f t="shared" si="16"/>
        <v>0033970100V795904</v>
      </c>
      <c r="W286" s="134" t="str">
        <f>IF((ISERROR(VLOOKUP(E286,'[2]Lead Time(覆蓋貼)'!F:F,1,0)))*(P286="v"),"",IF((ISTEXT(VLOOKUP(E286,'[2]Lead Time(覆蓋貼)'!F:F,1,0)))*(P286=""),"未執行",""))</f>
        <v/>
      </c>
    </row>
    <row r="287" spans="1:27" ht="28.5" hidden="1" customHeight="1" x14ac:dyDescent="0.25">
      <c r="A287" s="117">
        <v>282</v>
      </c>
      <c r="B287" s="118" t="s">
        <v>2174</v>
      </c>
      <c r="C287" s="119">
        <v>42888</v>
      </c>
      <c r="D287" s="117" t="s">
        <v>2175</v>
      </c>
      <c r="E287" s="120" t="s">
        <v>2184</v>
      </c>
      <c r="F287" s="117" t="str">
        <f>IF(ISNA(VLOOKUP(B287,[2]保固召回!$A:$G,7,FALSE)),"",(VLOOKUP(B287,[2]保固召回!$A:$G,7,FALSE)))</f>
        <v/>
      </c>
      <c r="G287" s="121">
        <f t="shared" ca="1" si="17"/>
        <v>1</v>
      </c>
      <c r="H287" s="121" t="str">
        <f t="shared" si="18"/>
        <v>F87重新安裝V支撐橫樑螺栓</v>
      </c>
      <c r="I287" s="122">
        <f t="shared" ca="1" si="19"/>
        <v>14</v>
      </c>
      <c r="J287" s="119"/>
      <c r="K287" s="123"/>
      <c r="L287" s="117"/>
      <c r="M287" s="124"/>
      <c r="N287" s="125"/>
      <c r="O287" s="135"/>
      <c r="P287" s="127" t="str">
        <f>IF(B287="","",IF(ISNA(VLOOKUP(U287,[2]NEW!H:H,1,FALSE)),"V",""))</f>
        <v>V</v>
      </c>
      <c r="Q287" s="128"/>
      <c r="R287" s="129"/>
      <c r="S287" s="130">
        <v>42544</v>
      </c>
      <c r="T287" s="132"/>
      <c r="U287" s="132" t="str">
        <f t="shared" si="16"/>
        <v>0033970100V795899</v>
      </c>
      <c r="W287" s="134" t="str">
        <f>IF((ISERROR(VLOOKUP(E287,'[2]Lead Time(覆蓋貼)'!F:F,1,0)))*(P287="v"),"",IF((ISTEXT(VLOOKUP(E287,'[2]Lead Time(覆蓋貼)'!F:F,1,0)))*(P287=""),"未執行",""))</f>
        <v/>
      </c>
    </row>
    <row r="288" spans="1:27" ht="28.5" hidden="1" customHeight="1" x14ac:dyDescent="0.25">
      <c r="A288" s="117">
        <v>283</v>
      </c>
      <c r="B288" s="118" t="s">
        <v>2178</v>
      </c>
      <c r="C288" s="119">
        <v>42888</v>
      </c>
      <c r="D288" s="117" t="s">
        <v>2175</v>
      </c>
      <c r="E288" s="120" t="s">
        <v>2185</v>
      </c>
      <c r="F288" s="117" t="str">
        <f>IF(ISNA(VLOOKUP(B288,[2]保固召回!$A:$G,7,FALSE)),"",(VLOOKUP(B288,[2]保固召回!$A:$G,7,FALSE)))</f>
        <v/>
      </c>
      <c r="G288" s="121">
        <f t="shared" ca="1" si="17"/>
        <v>1</v>
      </c>
      <c r="H288" s="121" t="str">
        <f t="shared" si="18"/>
        <v>F87重新安裝V支撐橫樑螺栓</v>
      </c>
      <c r="I288" s="122">
        <f t="shared" ca="1" si="19"/>
        <v>14</v>
      </c>
      <c r="J288" s="119"/>
      <c r="K288" s="123"/>
      <c r="L288" s="117"/>
      <c r="M288" s="124"/>
      <c r="N288" s="125"/>
      <c r="O288" s="135"/>
      <c r="P288" s="127" t="str">
        <f>IF(B288="","",IF(ISNA(VLOOKUP(U288,[2]NEW!H:H,1,FALSE)),"V",""))</f>
        <v>V</v>
      </c>
      <c r="Q288" s="128"/>
      <c r="R288" s="129"/>
      <c r="S288" s="130">
        <v>42551</v>
      </c>
      <c r="T288" s="132"/>
      <c r="U288" s="132" t="str">
        <f t="shared" si="16"/>
        <v>0033970100V795909</v>
      </c>
      <c r="W288" s="134" t="str">
        <f>IF((ISERROR(VLOOKUP(E288,'[2]Lead Time(覆蓋貼)'!F:F,1,0)))*(P288="v"),"",IF((ISTEXT(VLOOKUP(E288,'[2]Lead Time(覆蓋貼)'!F:F,1,0)))*(P288=""),"未執行",""))</f>
        <v/>
      </c>
    </row>
    <row r="289" spans="1:27" ht="28.5" hidden="1" customHeight="1" x14ac:dyDescent="0.25">
      <c r="A289" s="117">
        <v>284</v>
      </c>
      <c r="B289" s="118" t="s">
        <v>2178</v>
      </c>
      <c r="C289" s="119">
        <v>42888</v>
      </c>
      <c r="D289" s="117" t="s">
        <v>2175</v>
      </c>
      <c r="E289" s="120" t="s">
        <v>2186</v>
      </c>
      <c r="F289" s="117" t="str">
        <f>IF(ISNA(VLOOKUP(B289,[2]保固召回!$A:$G,7,FALSE)),"",(VLOOKUP(B289,[2]保固召回!$A:$G,7,FALSE)))</f>
        <v/>
      </c>
      <c r="G289" s="121">
        <f t="shared" ca="1" si="17"/>
        <v>1</v>
      </c>
      <c r="H289" s="121" t="str">
        <f t="shared" si="18"/>
        <v>F87重新安裝V支撐橫樑螺栓</v>
      </c>
      <c r="I289" s="122">
        <f t="shared" ca="1" si="19"/>
        <v>14</v>
      </c>
      <c r="J289" s="119"/>
      <c r="K289" s="123"/>
      <c r="L289" s="117"/>
      <c r="M289" s="124"/>
      <c r="N289" s="125"/>
      <c r="O289" s="135"/>
      <c r="P289" s="127" t="str">
        <f>IF(B289="","",IF(ISNA(VLOOKUP(U289,[2]NEW!H:H,1,FALSE)),"V",""))</f>
        <v>V</v>
      </c>
      <c r="Q289" s="128"/>
      <c r="R289" s="129"/>
      <c r="S289" s="130">
        <v>42538</v>
      </c>
      <c r="T289" s="132"/>
      <c r="U289" s="132" t="str">
        <f t="shared" si="16"/>
        <v>0033970100V795910</v>
      </c>
      <c r="W289" s="134" t="str">
        <f>IF((ISERROR(VLOOKUP(E289,'[2]Lead Time(覆蓋貼)'!F:F,1,0)))*(P289="v"),"",IF((ISTEXT(VLOOKUP(E289,'[2]Lead Time(覆蓋貼)'!F:F,1,0)))*(P289=""),"未執行",""))</f>
        <v/>
      </c>
    </row>
    <row r="290" spans="1:27" ht="28.5" hidden="1" customHeight="1" x14ac:dyDescent="0.25">
      <c r="A290" s="117">
        <v>285</v>
      </c>
      <c r="B290" s="118" t="s">
        <v>2174</v>
      </c>
      <c r="C290" s="119">
        <v>42888</v>
      </c>
      <c r="D290" s="117" t="s">
        <v>2175</v>
      </c>
      <c r="E290" s="120" t="s">
        <v>2187</v>
      </c>
      <c r="F290" s="117" t="str">
        <f>IF(ISNA(VLOOKUP(B290,[2]保固召回!$A:$G,7,FALSE)),"",(VLOOKUP(B290,[2]保固召回!$A:$G,7,FALSE)))</f>
        <v/>
      </c>
      <c r="G290" s="121">
        <f t="shared" ca="1" si="17"/>
        <v>1</v>
      </c>
      <c r="H290" s="121" t="str">
        <f t="shared" si="18"/>
        <v>F87重新安裝V支撐橫樑螺栓</v>
      </c>
      <c r="I290" s="122">
        <f t="shared" ca="1" si="19"/>
        <v>14</v>
      </c>
      <c r="J290" s="119"/>
      <c r="K290" s="123"/>
      <c r="L290" s="117"/>
      <c r="M290" s="124"/>
      <c r="N290" s="125"/>
      <c r="O290" s="135"/>
      <c r="P290" s="127" t="str">
        <f>IF(B290="","",IF(ISNA(VLOOKUP(U290,[2]NEW!H:H,1,FALSE)),"V",""))</f>
        <v>V</v>
      </c>
      <c r="Q290" s="128"/>
      <c r="R290" s="129"/>
      <c r="S290" s="130">
        <v>42594</v>
      </c>
      <c r="T290" s="132"/>
      <c r="U290" s="132" t="str">
        <f t="shared" si="16"/>
        <v>0033970100V795841</v>
      </c>
      <c r="W290" s="134" t="str">
        <f>IF((ISERROR(VLOOKUP(E290,'[2]Lead Time(覆蓋貼)'!F:F,1,0)))*(P290="v"),"",IF((ISTEXT(VLOOKUP(E290,'[2]Lead Time(覆蓋貼)'!F:F,1,0)))*(P290=""),"未執行",""))</f>
        <v/>
      </c>
    </row>
    <row r="291" spans="1:27" ht="28.5" hidden="1" customHeight="1" x14ac:dyDescent="0.25">
      <c r="A291" s="117">
        <v>286</v>
      </c>
      <c r="B291" s="118" t="s">
        <v>2178</v>
      </c>
      <c r="C291" s="119">
        <v>42888</v>
      </c>
      <c r="D291" s="117" t="s">
        <v>2175</v>
      </c>
      <c r="E291" s="120" t="s">
        <v>2188</v>
      </c>
      <c r="F291" s="117" t="str">
        <f>IF(ISNA(VLOOKUP(B291,[2]保固召回!$A:$G,7,FALSE)),"",(VLOOKUP(B291,[2]保固召回!$A:$G,7,FALSE)))</f>
        <v/>
      </c>
      <c r="G291" s="121">
        <f t="shared" ca="1" si="17"/>
        <v>1</v>
      </c>
      <c r="H291" s="121" t="str">
        <f t="shared" si="18"/>
        <v>F87重新安裝V支撐橫樑螺栓</v>
      </c>
      <c r="I291" s="122">
        <f t="shared" ca="1" si="19"/>
        <v>14</v>
      </c>
      <c r="J291" s="119"/>
      <c r="K291" s="123"/>
      <c r="L291" s="117"/>
      <c r="M291" s="124"/>
      <c r="N291" s="125"/>
      <c r="O291" s="135"/>
      <c r="P291" s="127" t="str">
        <f>IF(B291="","",IF(ISNA(VLOOKUP(U291,[2]NEW!H:H,1,FALSE)),"V",""))</f>
        <v>V</v>
      </c>
      <c r="Q291" s="128"/>
      <c r="R291" s="129"/>
      <c r="S291" s="130">
        <v>42613</v>
      </c>
      <c r="T291" s="132"/>
      <c r="U291" s="132" t="str">
        <f t="shared" si="16"/>
        <v>0033970100V728958</v>
      </c>
      <c r="W291" s="134" t="str">
        <f>IF((ISERROR(VLOOKUP(E291,'[2]Lead Time(覆蓋貼)'!F:F,1,0)))*(P291="v"),"",IF((ISTEXT(VLOOKUP(E291,'[2]Lead Time(覆蓋貼)'!F:F,1,0)))*(P291=""),"未執行",""))</f>
        <v/>
      </c>
    </row>
    <row r="292" spans="1:27" ht="28.5" hidden="1" customHeight="1" x14ac:dyDescent="0.25">
      <c r="A292" s="117">
        <v>287</v>
      </c>
      <c r="B292" s="118" t="s">
        <v>2178</v>
      </c>
      <c r="C292" s="119">
        <v>42888</v>
      </c>
      <c r="D292" s="117" t="s">
        <v>2175</v>
      </c>
      <c r="E292" s="120" t="s">
        <v>2189</v>
      </c>
      <c r="F292" s="117" t="str">
        <f>IF(ISNA(VLOOKUP(B292,[2]保固召回!$A:$G,7,FALSE)),"",(VLOOKUP(B292,[2]保固召回!$A:$G,7,FALSE)))</f>
        <v/>
      </c>
      <c r="G292" s="121">
        <f t="shared" ca="1" si="17"/>
        <v>1</v>
      </c>
      <c r="H292" s="121" t="str">
        <f t="shared" si="18"/>
        <v>F87重新安裝V支撐橫樑螺栓</v>
      </c>
      <c r="I292" s="122">
        <f t="shared" ca="1" si="19"/>
        <v>14</v>
      </c>
      <c r="J292" s="119"/>
      <c r="K292" s="123"/>
      <c r="L292" s="117"/>
      <c r="M292" s="124"/>
      <c r="N292" s="125"/>
      <c r="O292" s="135"/>
      <c r="P292" s="127" t="str">
        <f>IF(B292="","",IF(ISNA(VLOOKUP(U292,[2]NEW!H:H,1,FALSE)),"V",""))</f>
        <v>V</v>
      </c>
      <c r="Q292" s="128"/>
      <c r="R292" s="129"/>
      <c r="S292" s="130">
        <v>42551</v>
      </c>
      <c r="T292" s="132"/>
      <c r="U292" s="132" t="str">
        <f t="shared" si="16"/>
        <v>0033970100V728873</v>
      </c>
      <c r="W292" s="134" t="str">
        <f>IF((ISERROR(VLOOKUP(E292,'[2]Lead Time(覆蓋貼)'!F:F,1,0)))*(P292="v"),"",IF((ISTEXT(VLOOKUP(E292,'[2]Lead Time(覆蓋貼)'!F:F,1,0)))*(P292=""),"未執行",""))</f>
        <v/>
      </c>
    </row>
    <row r="293" spans="1:27" ht="28.5" hidden="1" customHeight="1" x14ac:dyDescent="0.25">
      <c r="A293" s="117">
        <v>288</v>
      </c>
      <c r="B293" s="118" t="s">
        <v>2178</v>
      </c>
      <c r="C293" s="119">
        <v>42888</v>
      </c>
      <c r="D293" s="117" t="s">
        <v>2175</v>
      </c>
      <c r="E293" s="120" t="s">
        <v>2190</v>
      </c>
      <c r="F293" s="117" t="str">
        <f>IF(ISNA(VLOOKUP(B293,[2]保固召回!$A:$G,7,FALSE)),"",(VLOOKUP(B293,[2]保固召回!$A:$G,7,FALSE)))</f>
        <v/>
      </c>
      <c r="G293" s="121">
        <f t="shared" ca="1" si="17"/>
        <v>1</v>
      </c>
      <c r="H293" s="121" t="str">
        <f t="shared" si="18"/>
        <v>F87重新安裝V支撐橫樑螺栓</v>
      </c>
      <c r="I293" s="122">
        <f t="shared" ca="1" si="19"/>
        <v>14</v>
      </c>
      <c r="J293" s="119"/>
      <c r="K293" s="123"/>
      <c r="L293" s="117"/>
      <c r="M293" s="124" t="s">
        <v>1821</v>
      </c>
      <c r="N293" s="125"/>
      <c r="O293" s="135"/>
      <c r="P293" s="127" t="str">
        <f>IF(B293="","",IF(ISNA(VLOOKUP(U293,[2]NEW!H:H,1,FALSE)),"V",""))</f>
        <v>V</v>
      </c>
      <c r="Q293" s="128"/>
      <c r="R293" s="129"/>
      <c r="S293" s="130" t="s">
        <v>1784</v>
      </c>
      <c r="T293" s="132"/>
      <c r="U293" s="132" t="str">
        <f t="shared" si="16"/>
        <v>0033970100V728551</v>
      </c>
      <c r="W293" s="134" t="str">
        <f>IF((ISERROR(VLOOKUP(E293,'[2]Lead Time(覆蓋貼)'!F:F,1,0)))*(P293="v"),"",IF((ISTEXT(VLOOKUP(E293,'[2]Lead Time(覆蓋貼)'!F:F,1,0)))*(P293=""),"未執行",""))</f>
        <v/>
      </c>
    </row>
    <row r="294" spans="1:27" ht="28.5" hidden="1" customHeight="1" x14ac:dyDescent="0.25">
      <c r="A294" s="117">
        <v>289</v>
      </c>
      <c r="B294" s="118" t="s">
        <v>2178</v>
      </c>
      <c r="C294" s="119">
        <v>42888</v>
      </c>
      <c r="D294" s="117" t="s">
        <v>2175</v>
      </c>
      <c r="E294" s="120" t="s">
        <v>2191</v>
      </c>
      <c r="F294" s="117" t="str">
        <f>IF(ISNA(VLOOKUP(B294,[2]保固召回!$A:$G,7,FALSE)),"",(VLOOKUP(B294,[2]保固召回!$A:$G,7,FALSE)))</f>
        <v/>
      </c>
      <c r="G294" s="121">
        <f t="shared" ca="1" si="17"/>
        <v>1</v>
      </c>
      <c r="H294" s="121" t="str">
        <f t="shared" si="18"/>
        <v>F87重新安裝V支撐橫樑螺栓</v>
      </c>
      <c r="I294" s="122">
        <f t="shared" ca="1" si="19"/>
        <v>14</v>
      </c>
      <c r="J294" s="119"/>
      <c r="K294" s="123"/>
      <c r="L294" s="117"/>
      <c r="M294" s="124"/>
      <c r="N294" s="125"/>
      <c r="O294" s="135"/>
      <c r="P294" s="127" t="str">
        <f>IF(B294="","",IF(ISNA(VLOOKUP(U294,[2]NEW!H:H,1,FALSE)),"V",""))</f>
        <v>V</v>
      </c>
      <c r="Q294" s="128"/>
      <c r="R294" s="129"/>
      <c r="S294" s="130">
        <v>42587</v>
      </c>
      <c r="T294" s="132"/>
      <c r="U294" s="132" t="str">
        <f t="shared" si="16"/>
        <v>0033970100V728536</v>
      </c>
      <c r="W294" s="134" t="str">
        <f>IF((ISERROR(VLOOKUP(E294,'[2]Lead Time(覆蓋貼)'!F:F,1,0)))*(P294="v"),"",IF((ISTEXT(VLOOKUP(E294,'[2]Lead Time(覆蓋貼)'!F:F,1,0)))*(P294=""),"未執行",""))</f>
        <v/>
      </c>
    </row>
    <row r="295" spans="1:27" ht="28.5" hidden="1" customHeight="1" x14ac:dyDescent="0.25">
      <c r="A295" s="117">
        <v>290</v>
      </c>
      <c r="B295" s="118" t="s">
        <v>2192</v>
      </c>
      <c r="C295" s="119">
        <v>42888</v>
      </c>
      <c r="D295" s="117" t="s">
        <v>2193</v>
      </c>
      <c r="E295" s="120" t="s">
        <v>2194</v>
      </c>
      <c r="F295" s="117" t="str">
        <f>IF(ISNA(VLOOKUP(B295,[2]保固召回!$A:$G,7,FALSE)),"",(VLOOKUP(B295,[2]保固召回!$A:$G,7,FALSE)))</f>
        <v/>
      </c>
      <c r="G295" s="121">
        <f t="shared" ca="1" si="17"/>
        <v>1</v>
      </c>
      <c r="H295" s="121" t="str">
        <f t="shared" si="18"/>
        <v>F0xF1xN63T檢查，視須要更換曲軸箱通風管</v>
      </c>
      <c r="I295" s="122">
        <f t="shared" ca="1" si="19"/>
        <v>4</v>
      </c>
      <c r="J295" s="119" t="s">
        <v>2177</v>
      </c>
      <c r="K295" s="123">
        <v>8</v>
      </c>
      <c r="L295" s="117" t="s">
        <v>2195</v>
      </c>
      <c r="M295" s="124"/>
      <c r="N295" s="125"/>
      <c r="O295" s="135"/>
      <c r="P295" s="127" t="str">
        <f>IF(B295="","",IF(ISNA(VLOOKUP(U295,[2]NEW!H:H,1,FALSE)),"V",""))</f>
        <v>V</v>
      </c>
      <c r="Q295" s="128"/>
      <c r="R295" s="129"/>
      <c r="S295" s="130">
        <v>42562</v>
      </c>
      <c r="T295" s="141"/>
      <c r="U295" s="132" t="str">
        <f t="shared" si="16"/>
        <v>0011080400D145371</v>
      </c>
      <c r="W295" s="134" t="str">
        <f>IF((ISERROR(VLOOKUP(E295,'[2]Lead Time(覆蓋貼)'!F:F,1,0)))*(P295="v"),"",IF((ISTEXT(VLOOKUP(E295,'[2]Lead Time(覆蓋貼)'!F:F,1,0)))*(P295=""),"未執行",""))</f>
        <v/>
      </c>
    </row>
    <row r="296" spans="1:27" ht="28.5" hidden="1" customHeight="1" x14ac:dyDescent="0.25">
      <c r="A296" s="117">
        <v>291</v>
      </c>
      <c r="B296" s="118" t="s">
        <v>2192</v>
      </c>
      <c r="C296" s="119">
        <v>42888</v>
      </c>
      <c r="D296" s="117" t="s">
        <v>2193</v>
      </c>
      <c r="E296" s="120" t="s">
        <v>2196</v>
      </c>
      <c r="F296" s="117" t="str">
        <f>IF(ISNA(VLOOKUP(B296,[2]保固召回!$A:$G,7,FALSE)),"",(VLOOKUP(B296,[2]保固召回!$A:$G,7,FALSE)))</f>
        <v/>
      </c>
      <c r="G296" s="121">
        <f t="shared" ca="1" si="17"/>
        <v>1</v>
      </c>
      <c r="H296" s="121" t="str">
        <f t="shared" si="18"/>
        <v>F0xF1xN63T檢查，視須要更換曲軸箱通風管</v>
      </c>
      <c r="I296" s="122">
        <f t="shared" ca="1" si="19"/>
        <v>4</v>
      </c>
      <c r="J296" s="119"/>
      <c r="K296" s="123"/>
      <c r="L296" s="117"/>
      <c r="M296" s="124"/>
      <c r="N296" s="125"/>
      <c r="O296" s="135"/>
      <c r="P296" s="127" t="str">
        <f>IF(B296="","",IF(ISNA(VLOOKUP(U296,[2]NEW!H:H,1,FALSE)),"V",""))</f>
        <v>V</v>
      </c>
      <c r="Q296" s="128"/>
      <c r="R296" s="129"/>
      <c r="S296" s="130" t="s">
        <v>2197</v>
      </c>
      <c r="T296" s="132"/>
      <c r="U296" s="132" t="str">
        <f t="shared" si="16"/>
        <v>0011080400D146472</v>
      </c>
      <c r="W296" s="134" t="str">
        <f>IF((ISERROR(VLOOKUP(E296,'[2]Lead Time(覆蓋貼)'!F:F,1,0)))*(P296="v"),"",IF((ISTEXT(VLOOKUP(E296,'[2]Lead Time(覆蓋貼)'!F:F,1,0)))*(P296=""),"未執行",""))</f>
        <v/>
      </c>
    </row>
    <row r="297" spans="1:27" s="143" customFormat="1" ht="28.5" hidden="1" customHeight="1" x14ac:dyDescent="0.25">
      <c r="A297" s="117">
        <v>292</v>
      </c>
      <c r="B297" s="118" t="s">
        <v>2192</v>
      </c>
      <c r="C297" s="119">
        <v>42888</v>
      </c>
      <c r="D297" s="117" t="s">
        <v>2198</v>
      </c>
      <c r="E297" s="120" t="s">
        <v>2199</v>
      </c>
      <c r="F297" s="117" t="str">
        <f>IF(ISNA(VLOOKUP(B297,[2]保固召回!$A:$G,7,FALSE)),"",(VLOOKUP(B297,[2]保固召回!$A:$G,7,FALSE)))</f>
        <v/>
      </c>
      <c r="G297" s="121">
        <f t="shared" ca="1" si="17"/>
        <v>1</v>
      </c>
      <c r="H297" s="121" t="str">
        <f t="shared" si="18"/>
        <v>F0xF1xN63T檢查，視須要更換曲軸箱通風管</v>
      </c>
      <c r="I297" s="122">
        <f t="shared" ca="1" si="19"/>
        <v>4</v>
      </c>
      <c r="J297" s="119"/>
      <c r="K297" s="123"/>
      <c r="L297" s="117"/>
      <c r="M297" s="124"/>
      <c r="N297" s="125"/>
      <c r="O297" s="135"/>
      <c r="P297" s="127" t="str">
        <f>IF(B297="","",IF(ISNA(VLOOKUP(U297,[2]NEW!H:H,1,FALSE)),"V",""))</f>
        <v>V</v>
      </c>
      <c r="Q297" s="128"/>
      <c r="R297" s="129"/>
      <c r="S297" s="130" t="s">
        <v>2200</v>
      </c>
      <c r="T297" s="132"/>
      <c r="U297" s="132" t="str">
        <f t="shared" si="16"/>
        <v>0011080400D145072</v>
      </c>
      <c r="V297" s="142"/>
      <c r="W297" s="134" t="str">
        <f>IF((ISERROR(VLOOKUP(E297,'[2]Lead Time(覆蓋貼)'!F:F,1,0)))*(P297="v"),"",IF((ISTEXT(VLOOKUP(E297,'[2]Lead Time(覆蓋貼)'!F:F,1,0)))*(P297=""),"未執行",""))</f>
        <v/>
      </c>
      <c r="AA297" s="134"/>
    </row>
    <row r="298" spans="1:27" ht="28.5" hidden="1" customHeight="1" x14ac:dyDescent="0.25">
      <c r="A298" s="117">
        <v>293</v>
      </c>
      <c r="B298" s="118" t="s">
        <v>2201</v>
      </c>
      <c r="C298" s="119">
        <v>42888</v>
      </c>
      <c r="D298" s="117" t="s">
        <v>2193</v>
      </c>
      <c r="E298" s="120" t="s">
        <v>2202</v>
      </c>
      <c r="F298" s="117" t="str">
        <f>IF(ISNA(VLOOKUP(B298,[2]保固召回!$A:$G,7,FALSE)),"",(VLOOKUP(B298,[2]保固召回!$A:$G,7,FALSE)))</f>
        <v/>
      </c>
      <c r="G298" s="121">
        <f t="shared" ca="1" si="17"/>
        <v>1</v>
      </c>
      <c r="H298" s="121" t="str">
        <f t="shared" si="18"/>
        <v>F0xF1xN63T檢查，視須要更換曲軸箱通風管</v>
      </c>
      <c r="I298" s="122">
        <f t="shared" ca="1" si="19"/>
        <v>4</v>
      </c>
      <c r="J298" s="119"/>
      <c r="K298" s="123"/>
      <c r="L298" s="117"/>
      <c r="M298" s="124"/>
      <c r="N298" s="125"/>
      <c r="O298" s="135"/>
      <c r="P298" s="127" t="str">
        <f>IF(B298="","",IF(ISNA(VLOOKUP(U298,[2]NEW!H:H,1,FALSE)),"V",""))</f>
        <v>V</v>
      </c>
      <c r="Q298" s="128"/>
      <c r="R298" s="129"/>
      <c r="S298" s="130">
        <v>42594</v>
      </c>
      <c r="T298" s="132"/>
      <c r="U298" s="132" t="str">
        <f t="shared" si="16"/>
        <v>0011080400D146639</v>
      </c>
      <c r="W298" s="134" t="str">
        <f>IF((ISERROR(VLOOKUP(E298,'[2]Lead Time(覆蓋貼)'!F:F,1,0)))*(P298="v"),"",IF((ISTEXT(VLOOKUP(E298,'[2]Lead Time(覆蓋貼)'!F:F,1,0)))*(P298=""),"未執行",""))</f>
        <v/>
      </c>
    </row>
    <row r="299" spans="1:27" ht="28.5" hidden="1" customHeight="1" x14ac:dyDescent="0.25">
      <c r="A299" s="117">
        <v>294</v>
      </c>
      <c r="B299" s="118" t="s">
        <v>2203</v>
      </c>
      <c r="C299" s="119">
        <v>42528</v>
      </c>
      <c r="D299" s="117" t="s">
        <v>2204</v>
      </c>
      <c r="E299" s="120" t="s">
        <v>2205</v>
      </c>
      <c r="F299" s="117" t="str">
        <f>IF(ISNA(VLOOKUP(B299,[2]保固召回!$A:$G,7,FALSE)),"",(VLOOKUP(B299,[2]保固召回!$A:$G,7,FALSE)))</f>
        <v/>
      </c>
      <c r="G299" s="121">
        <f t="shared" ca="1" si="17"/>
        <v>1</v>
      </c>
      <c r="H299" s="121" t="str">
        <f t="shared" si="18"/>
        <v>F15B47T檢查起動馬達之導線，視須要更換</v>
      </c>
      <c r="I299" s="122">
        <f t="shared" ca="1" si="19"/>
        <v>31</v>
      </c>
      <c r="J299" s="119" t="s">
        <v>2206</v>
      </c>
      <c r="K299" s="123">
        <v>5</v>
      </c>
      <c r="L299" s="117" t="s">
        <v>1849</v>
      </c>
      <c r="M299" s="124"/>
      <c r="N299" s="125"/>
      <c r="O299" s="135"/>
      <c r="P299" s="127" t="str">
        <f>IF(B299="","",IF(ISNA(VLOOKUP(U299,[2]NEW!H:H,1,FALSE)),"V",""))</f>
        <v>V</v>
      </c>
      <c r="Q299" s="128"/>
      <c r="R299" s="129"/>
      <c r="S299" s="130">
        <v>42565</v>
      </c>
      <c r="T299" s="132"/>
      <c r="U299" s="132" t="str">
        <f t="shared" si="16"/>
        <v>00123404000S35246</v>
      </c>
      <c r="W299" s="134" t="str">
        <f>IF((ISERROR(VLOOKUP(E299,'[2]Lead Time(覆蓋貼)'!F:F,1,0)))*(P299="v"),"",IF((ISTEXT(VLOOKUP(E299,'[2]Lead Time(覆蓋貼)'!F:F,1,0)))*(P299=""),"未執行",""))</f>
        <v/>
      </c>
    </row>
    <row r="300" spans="1:27" ht="28.5" hidden="1" customHeight="1" x14ac:dyDescent="0.25">
      <c r="A300" s="117">
        <v>295</v>
      </c>
      <c r="B300" s="118" t="s">
        <v>2207</v>
      </c>
      <c r="C300" s="119">
        <v>42528</v>
      </c>
      <c r="D300" s="117" t="s">
        <v>2204</v>
      </c>
      <c r="E300" s="120" t="s">
        <v>2208</v>
      </c>
      <c r="F300" s="117" t="str">
        <f>IF(ISNA(VLOOKUP(B300,[2]保固召回!$A:$G,7,FALSE)),"",(VLOOKUP(B300,[2]保固召回!$A:$G,7,FALSE)))</f>
        <v/>
      </c>
      <c r="G300" s="121">
        <f t="shared" ca="1" si="17"/>
        <v>1</v>
      </c>
      <c r="H300" s="121" t="str">
        <f t="shared" si="18"/>
        <v>F15B47T檢查起動馬達之導線，視須要更換</v>
      </c>
      <c r="I300" s="122">
        <f t="shared" ca="1" si="19"/>
        <v>31</v>
      </c>
      <c r="J300" s="119"/>
      <c r="K300" s="123"/>
      <c r="L300" s="117"/>
      <c r="M300" s="124"/>
      <c r="N300" s="125"/>
      <c r="O300" s="135"/>
      <c r="P300" s="127" t="str">
        <f>IF(B300="","",IF(ISNA(VLOOKUP(U300,[2]NEW!H:H,1,FALSE)),"V",""))</f>
        <v>V</v>
      </c>
      <c r="Q300" s="128"/>
      <c r="R300" s="129"/>
      <c r="S300" s="130">
        <v>42566</v>
      </c>
      <c r="T300" s="132"/>
      <c r="U300" s="132" t="str">
        <f t="shared" si="16"/>
        <v>00123404000S34731</v>
      </c>
      <c r="W300" s="134" t="str">
        <f>IF((ISERROR(VLOOKUP(E300,'[2]Lead Time(覆蓋貼)'!F:F,1,0)))*(P300="v"),"",IF((ISTEXT(VLOOKUP(E300,'[2]Lead Time(覆蓋貼)'!F:F,1,0)))*(P300=""),"未執行",""))</f>
        <v/>
      </c>
    </row>
    <row r="301" spans="1:27" ht="28.5" hidden="1" customHeight="1" x14ac:dyDescent="0.25">
      <c r="A301" s="117">
        <v>296</v>
      </c>
      <c r="B301" s="118" t="s">
        <v>2207</v>
      </c>
      <c r="C301" s="119">
        <v>42528</v>
      </c>
      <c r="D301" s="117" t="s">
        <v>2204</v>
      </c>
      <c r="E301" s="120" t="s">
        <v>2209</v>
      </c>
      <c r="F301" s="117" t="str">
        <f>IF(ISNA(VLOOKUP(B301,[2]保固召回!$A:$G,7,FALSE)),"",(VLOOKUP(B301,[2]保固召回!$A:$G,7,FALSE)))</f>
        <v/>
      </c>
      <c r="G301" s="121">
        <f t="shared" ca="1" si="17"/>
        <v>1</v>
      </c>
      <c r="H301" s="121" t="str">
        <f t="shared" si="18"/>
        <v>F15B47T檢查起動馬達之導線，視須要更換</v>
      </c>
      <c r="I301" s="122">
        <f t="shared" ca="1" si="19"/>
        <v>31</v>
      </c>
      <c r="J301" s="119"/>
      <c r="K301" s="123"/>
      <c r="L301" s="117"/>
      <c r="M301" s="124"/>
      <c r="N301" s="125"/>
      <c r="O301" s="135"/>
      <c r="P301" s="127" t="str">
        <f>IF(B301="","",IF(ISNA(VLOOKUP(U301,[2]NEW!H:H,1,FALSE)),"V",""))</f>
        <v>V</v>
      </c>
      <c r="Q301" s="128"/>
      <c r="R301" s="129"/>
      <c r="S301" s="130">
        <v>42549</v>
      </c>
      <c r="T301" s="132"/>
      <c r="U301" s="132" t="str">
        <f t="shared" si="16"/>
        <v>00123404000S33165</v>
      </c>
      <c r="W301" s="134" t="str">
        <f>IF((ISERROR(VLOOKUP(E301,'[2]Lead Time(覆蓋貼)'!F:F,1,0)))*(P301="v"),"",IF((ISTEXT(VLOOKUP(E301,'[2]Lead Time(覆蓋貼)'!F:F,1,0)))*(P301=""),"未執行",""))</f>
        <v/>
      </c>
    </row>
    <row r="302" spans="1:27" ht="28.5" hidden="1" customHeight="1" x14ac:dyDescent="0.25">
      <c r="A302" s="117">
        <v>297</v>
      </c>
      <c r="B302" s="118" t="s">
        <v>2207</v>
      </c>
      <c r="C302" s="119">
        <v>42528</v>
      </c>
      <c r="D302" s="117" t="s">
        <v>2204</v>
      </c>
      <c r="E302" s="120" t="s">
        <v>2210</v>
      </c>
      <c r="F302" s="117" t="str">
        <f>IF(ISNA(VLOOKUP(B302,[2]保固召回!$A:$G,7,FALSE)),"",(VLOOKUP(B302,[2]保固召回!$A:$G,7,FALSE)))</f>
        <v/>
      </c>
      <c r="G302" s="121">
        <f t="shared" ca="1" si="17"/>
        <v>1</v>
      </c>
      <c r="H302" s="121" t="str">
        <f t="shared" si="18"/>
        <v>F15B47T檢查起動馬達之導線，視須要更換</v>
      </c>
      <c r="I302" s="122">
        <f t="shared" ca="1" si="19"/>
        <v>31</v>
      </c>
      <c r="J302" s="119"/>
      <c r="K302" s="123"/>
      <c r="L302" s="117"/>
      <c r="M302" s="124"/>
      <c r="N302" s="125"/>
      <c r="O302" s="135"/>
      <c r="P302" s="127" t="str">
        <f>IF(B302="","",IF(ISNA(VLOOKUP(U302,[2]NEW!H:H,1,FALSE)),"V",""))</f>
        <v>V</v>
      </c>
      <c r="Q302" s="128"/>
      <c r="R302" s="129"/>
      <c r="S302" s="130">
        <v>42551</v>
      </c>
      <c r="T302" s="132"/>
      <c r="U302" s="132" t="str">
        <f t="shared" si="16"/>
        <v>00123404000S33147</v>
      </c>
      <c r="W302" s="134" t="str">
        <f>IF((ISERROR(VLOOKUP(E302,'[2]Lead Time(覆蓋貼)'!F:F,1,0)))*(P302="v"),"",IF((ISTEXT(VLOOKUP(E302,'[2]Lead Time(覆蓋貼)'!F:F,1,0)))*(P302=""),"未執行",""))</f>
        <v/>
      </c>
    </row>
    <row r="303" spans="1:27" ht="28.5" hidden="1" customHeight="1" x14ac:dyDescent="0.25">
      <c r="A303" s="117">
        <v>298</v>
      </c>
      <c r="B303" s="118" t="s">
        <v>2203</v>
      </c>
      <c r="C303" s="119">
        <v>42528</v>
      </c>
      <c r="D303" s="117" t="s">
        <v>2204</v>
      </c>
      <c r="E303" s="120" t="s">
        <v>1957</v>
      </c>
      <c r="F303" s="117" t="str">
        <f>IF(ISNA(VLOOKUP(B303,[2]保固召回!$A:$G,7,FALSE)),"",(VLOOKUP(B303,[2]保固召回!$A:$G,7,FALSE)))</f>
        <v/>
      </c>
      <c r="G303" s="121">
        <f t="shared" ca="1" si="17"/>
        <v>1</v>
      </c>
      <c r="H303" s="121" t="str">
        <f t="shared" si="18"/>
        <v>F15B47T檢查起動馬達之導線，視須要更換</v>
      </c>
      <c r="I303" s="122">
        <f t="shared" ca="1" si="19"/>
        <v>31</v>
      </c>
      <c r="J303" s="119"/>
      <c r="K303" s="123"/>
      <c r="L303" s="117"/>
      <c r="M303" s="124"/>
      <c r="N303" s="125"/>
      <c r="O303" s="135"/>
      <c r="P303" s="127" t="str">
        <f>IF(B303="","",IF(ISNA(VLOOKUP(U303,[2]NEW!H:H,1,FALSE)),"V",""))</f>
        <v>V</v>
      </c>
      <c r="Q303" s="128"/>
      <c r="R303" s="129"/>
      <c r="S303" s="130">
        <v>42576</v>
      </c>
      <c r="T303" s="132"/>
      <c r="U303" s="132" t="str">
        <f t="shared" si="16"/>
        <v>00123404000S33145</v>
      </c>
      <c r="W303" s="134" t="str">
        <f>IF((ISERROR(VLOOKUP(E303,'[2]Lead Time(覆蓋貼)'!F:F,1,0)))*(P303="v"),"",IF((ISTEXT(VLOOKUP(E303,'[2]Lead Time(覆蓋貼)'!F:F,1,0)))*(P303=""),"未執行",""))</f>
        <v/>
      </c>
    </row>
    <row r="304" spans="1:27" ht="28.5" hidden="1" customHeight="1" x14ac:dyDescent="0.25">
      <c r="A304" s="117">
        <v>299</v>
      </c>
      <c r="B304" s="118" t="s">
        <v>2207</v>
      </c>
      <c r="C304" s="119">
        <v>42528</v>
      </c>
      <c r="D304" s="117" t="s">
        <v>2204</v>
      </c>
      <c r="E304" s="120" t="s">
        <v>1949</v>
      </c>
      <c r="F304" s="117" t="str">
        <f>IF(ISNA(VLOOKUP(B304,[2]保固召回!$A:$G,7,FALSE)),"",(VLOOKUP(B304,[2]保固召回!$A:$G,7,FALSE)))</f>
        <v/>
      </c>
      <c r="G304" s="121">
        <f t="shared" ca="1" si="17"/>
        <v>1</v>
      </c>
      <c r="H304" s="121" t="str">
        <f t="shared" si="18"/>
        <v>F15B47T檢查起動馬達之導線，視須要更換</v>
      </c>
      <c r="I304" s="122">
        <f t="shared" ca="1" si="19"/>
        <v>31</v>
      </c>
      <c r="J304" s="119"/>
      <c r="K304" s="123"/>
      <c r="L304" s="117"/>
      <c r="M304" s="124"/>
      <c r="N304" s="125"/>
      <c r="O304" s="135"/>
      <c r="P304" s="127" t="str">
        <f>IF(B304="","",IF(ISNA(VLOOKUP(U304,[2]NEW!H:H,1,FALSE)),"V",""))</f>
        <v>V</v>
      </c>
      <c r="Q304" s="128"/>
      <c r="R304" s="129"/>
      <c r="S304" s="130">
        <v>42578</v>
      </c>
      <c r="T304" s="132"/>
      <c r="U304" s="132" t="str">
        <f t="shared" si="16"/>
        <v>00123404000S32828</v>
      </c>
      <c r="W304" s="134" t="str">
        <f>IF((ISERROR(VLOOKUP(E304,'[2]Lead Time(覆蓋貼)'!F:F,1,0)))*(P304="v"),"",IF((ISTEXT(VLOOKUP(E304,'[2]Lead Time(覆蓋貼)'!F:F,1,0)))*(P304=""),"未執行",""))</f>
        <v/>
      </c>
    </row>
    <row r="305" spans="1:27" ht="28.5" hidden="1" customHeight="1" x14ac:dyDescent="0.25">
      <c r="A305" s="117">
        <v>300</v>
      </c>
      <c r="B305" s="118" t="s">
        <v>2207</v>
      </c>
      <c r="C305" s="119">
        <v>42528</v>
      </c>
      <c r="D305" s="117" t="s">
        <v>2204</v>
      </c>
      <c r="E305" s="120" t="s">
        <v>263</v>
      </c>
      <c r="F305" s="117" t="str">
        <f>IF(ISNA(VLOOKUP(B305,[2]保固召回!$A:$G,7,FALSE)),"",(VLOOKUP(B305,[2]保固召回!$A:$G,7,FALSE)))</f>
        <v/>
      </c>
      <c r="G305" s="121">
        <f t="shared" ca="1" si="17"/>
        <v>1</v>
      </c>
      <c r="H305" s="121" t="str">
        <f t="shared" si="18"/>
        <v>F15B47T檢查起動馬達之導線，視須要更換</v>
      </c>
      <c r="I305" s="122">
        <f t="shared" ca="1" si="19"/>
        <v>31</v>
      </c>
      <c r="J305" s="119"/>
      <c r="K305" s="123"/>
      <c r="L305" s="117"/>
      <c r="M305" s="124"/>
      <c r="N305" s="125"/>
      <c r="O305" s="135"/>
      <c r="P305" s="127" t="str">
        <f>IF(B305="","",IF(ISNA(VLOOKUP(U305,[2]NEW!H:H,1,FALSE)),"V",""))</f>
        <v>V</v>
      </c>
      <c r="Q305" s="128"/>
      <c r="R305" s="129"/>
      <c r="S305" s="130">
        <v>42587</v>
      </c>
      <c r="T305" s="132"/>
      <c r="U305" s="132" t="str">
        <f t="shared" si="16"/>
        <v>00123404000S32425</v>
      </c>
      <c r="W305" s="134" t="str">
        <f>IF((ISERROR(VLOOKUP(E305,'[2]Lead Time(覆蓋貼)'!F:F,1,0)))*(P305="v"),"",IF((ISTEXT(VLOOKUP(E305,'[2]Lead Time(覆蓋貼)'!F:F,1,0)))*(P305=""),"未執行",""))</f>
        <v/>
      </c>
    </row>
    <row r="306" spans="1:27" ht="28.5" hidden="1" customHeight="1" x14ac:dyDescent="0.25">
      <c r="A306" s="117">
        <v>301</v>
      </c>
      <c r="B306" s="118" t="s">
        <v>2207</v>
      </c>
      <c r="C306" s="119">
        <v>42528</v>
      </c>
      <c r="D306" s="117" t="s">
        <v>2204</v>
      </c>
      <c r="E306" s="120" t="s">
        <v>1961</v>
      </c>
      <c r="F306" s="117" t="str">
        <f>IF(ISNA(VLOOKUP(B306,[2]保固召回!$A:$G,7,FALSE)),"",(VLOOKUP(B306,[2]保固召回!$A:$G,7,FALSE)))</f>
        <v/>
      </c>
      <c r="G306" s="121">
        <f t="shared" ca="1" si="17"/>
        <v>1</v>
      </c>
      <c r="H306" s="121" t="str">
        <f t="shared" si="18"/>
        <v>F15B47T檢查起動馬達之導線，視須要更換</v>
      </c>
      <c r="I306" s="122">
        <f t="shared" ca="1" si="19"/>
        <v>31</v>
      </c>
      <c r="J306" s="119"/>
      <c r="K306" s="123"/>
      <c r="L306" s="117"/>
      <c r="M306" s="124"/>
      <c r="N306" s="125"/>
      <c r="O306" s="135"/>
      <c r="P306" s="127" t="str">
        <f>IF(B306="","",IF(ISNA(VLOOKUP(U306,[2]NEW!H:H,1,FALSE)),"V",""))</f>
        <v>V</v>
      </c>
      <c r="Q306" s="128"/>
      <c r="R306" s="129"/>
      <c r="S306" s="130">
        <v>42587</v>
      </c>
      <c r="T306" s="132"/>
      <c r="U306" s="132" t="str">
        <f t="shared" si="16"/>
        <v>00123404000S32258</v>
      </c>
      <c r="W306" s="134" t="str">
        <f>IF((ISERROR(VLOOKUP(E306,'[2]Lead Time(覆蓋貼)'!F:F,1,0)))*(P306="v"),"",IF((ISTEXT(VLOOKUP(E306,'[2]Lead Time(覆蓋貼)'!F:F,1,0)))*(P306=""),"未執行",""))</f>
        <v/>
      </c>
    </row>
    <row r="307" spans="1:27" ht="28.5" hidden="1" customHeight="1" x14ac:dyDescent="0.25">
      <c r="A307" s="117">
        <v>302</v>
      </c>
      <c r="B307" s="118" t="s">
        <v>2207</v>
      </c>
      <c r="C307" s="119">
        <v>42528</v>
      </c>
      <c r="D307" s="117" t="s">
        <v>2204</v>
      </c>
      <c r="E307" s="120" t="s">
        <v>241</v>
      </c>
      <c r="F307" s="117" t="str">
        <f>IF(ISNA(VLOOKUP(B307,[2]保固召回!$A:$G,7,FALSE)),"",(VLOOKUP(B307,[2]保固召回!$A:$G,7,FALSE)))</f>
        <v/>
      </c>
      <c r="G307" s="121">
        <f t="shared" ca="1" si="17"/>
        <v>1</v>
      </c>
      <c r="H307" s="121" t="str">
        <f t="shared" si="18"/>
        <v>F15B47T檢查起動馬達之導線，視須要更換</v>
      </c>
      <c r="I307" s="122">
        <f t="shared" ca="1" si="19"/>
        <v>31</v>
      </c>
      <c r="J307" s="119"/>
      <c r="K307" s="123"/>
      <c r="L307" s="117"/>
      <c r="M307" s="124"/>
      <c r="N307" s="125"/>
      <c r="O307" s="135"/>
      <c r="P307" s="127" t="str">
        <f>IF(B307="","",IF(ISNA(VLOOKUP(U307,[2]NEW!H:H,1,FALSE)),"V",""))</f>
        <v>V</v>
      </c>
      <c r="Q307" s="128"/>
      <c r="R307" s="129"/>
      <c r="S307" s="130">
        <v>42564</v>
      </c>
      <c r="T307" s="132"/>
      <c r="U307" s="132" t="str">
        <f t="shared" si="16"/>
        <v>00123404000S32222</v>
      </c>
      <c r="W307" s="134" t="str">
        <f>IF((ISERROR(VLOOKUP(E307,'[2]Lead Time(覆蓋貼)'!F:F,1,0)))*(P307="v"),"",IF((ISTEXT(VLOOKUP(E307,'[2]Lead Time(覆蓋貼)'!F:F,1,0)))*(P307=""),"未執行",""))</f>
        <v/>
      </c>
    </row>
    <row r="308" spans="1:27" ht="28.5" hidden="1" customHeight="1" x14ac:dyDescent="0.25">
      <c r="A308" s="117">
        <v>303</v>
      </c>
      <c r="B308" s="118" t="s">
        <v>2207</v>
      </c>
      <c r="C308" s="119">
        <v>42528</v>
      </c>
      <c r="D308" s="117" t="s">
        <v>2204</v>
      </c>
      <c r="E308" s="120" t="s">
        <v>1963</v>
      </c>
      <c r="F308" s="117" t="str">
        <f>IF(ISNA(VLOOKUP(B308,[2]保固召回!$A:$G,7,FALSE)),"",(VLOOKUP(B308,[2]保固召回!$A:$G,7,FALSE)))</f>
        <v/>
      </c>
      <c r="G308" s="121">
        <f t="shared" ca="1" si="17"/>
        <v>1</v>
      </c>
      <c r="H308" s="121" t="str">
        <f t="shared" si="18"/>
        <v>F15B47T檢查起動馬達之導線，視須要更換</v>
      </c>
      <c r="I308" s="122">
        <f t="shared" ca="1" si="19"/>
        <v>31</v>
      </c>
      <c r="J308" s="119"/>
      <c r="K308" s="123"/>
      <c r="L308" s="117"/>
      <c r="M308" s="124"/>
      <c r="N308" s="125"/>
      <c r="O308" s="135"/>
      <c r="P308" s="127" t="str">
        <f>IF(B308="","",IF(ISNA(VLOOKUP(U308,[2]NEW!H:H,1,FALSE)),"V",""))</f>
        <v>V</v>
      </c>
      <c r="Q308" s="128"/>
      <c r="R308" s="129"/>
      <c r="S308" s="130">
        <v>42563</v>
      </c>
      <c r="T308" s="132"/>
      <c r="U308" s="132" t="str">
        <f t="shared" si="16"/>
        <v>00123404000S32223</v>
      </c>
      <c r="W308" s="134" t="str">
        <f>IF((ISERROR(VLOOKUP(E308,'[2]Lead Time(覆蓋貼)'!F:F,1,0)))*(P308="v"),"",IF((ISTEXT(VLOOKUP(E308,'[2]Lead Time(覆蓋貼)'!F:F,1,0)))*(P308=""),"未執行",""))</f>
        <v/>
      </c>
    </row>
    <row r="309" spans="1:27" ht="28.5" hidden="1" customHeight="1" x14ac:dyDescent="0.25">
      <c r="A309" s="117">
        <v>304</v>
      </c>
      <c r="B309" s="118" t="s">
        <v>2207</v>
      </c>
      <c r="C309" s="119">
        <v>42528</v>
      </c>
      <c r="D309" s="117" t="s">
        <v>2204</v>
      </c>
      <c r="E309" s="120" t="s">
        <v>2211</v>
      </c>
      <c r="F309" s="117" t="str">
        <f>IF(ISNA(VLOOKUP(B309,[2]保固召回!$A:$G,7,FALSE)),"",(VLOOKUP(B309,[2]保固召回!$A:$G,7,FALSE)))</f>
        <v/>
      </c>
      <c r="G309" s="121">
        <f t="shared" ca="1" si="17"/>
        <v>1</v>
      </c>
      <c r="H309" s="121" t="str">
        <f t="shared" si="18"/>
        <v>F15B47T檢查起動馬達之導線，視須要更換</v>
      </c>
      <c r="I309" s="122">
        <f t="shared" ca="1" si="19"/>
        <v>31</v>
      </c>
      <c r="J309" s="119"/>
      <c r="K309" s="123"/>
      <c r="L309" s="117"/>
      <c r="M309" s="124"/>
      <c r="N309" s="125"/>
      <c r="O309" s="135"/>
      <c r="P309" s="127" t="str">
        <f>IF(B309="","",IF(ISNA(VLOOKUP(U309,[2]NEW!H:H,1,FALSE)),"V",""))</f>
        <v>V</v>
      </c>
      <c r="Q309" s="128"/>
      <c r="R309" s="129"/>
      <c r="S309" s="130" t="s">
        <v>2212</v>
      </c>
      <c r="T309" s="132"/>
      <c r="U309" s="132" t="str">
        <f t="shared" si="16"/>
        <v>00123404000S36038</v>
      </c>
      <c r="W309" s="134" t="str">
        <f>IF((ISERROR(VLOOKUP(E309,'[2]Lead Time(覆蓋貼)'!F:F,1,0)))*(P309="v"),"",IF((ISTEXT(VLOOKUP(E309,'[2]Lead Time(覆蓋貼)'!F:F,1,0)))*(P309=""),"未執行",""))</f>
        <v/>
      </c>
    </row>
    <row r="310" spans="1:27" ht="28.5" hidden="1" customHeight="1" x14ac:dyDescent="0.25">
      <c r="A310" s="117">
        <v>305</v>
      </c>
      <c r="B310" s="118" t="s">
        <v>2207</v>
      </c>
      <c r="C310" s="119">
        <v>42528</v>
      </c>
      <c r="D310" s="117" t="s">
        <v>2204</v>
      </c>
      <c r="E310" s="120" t="s">
        <v>2213</v>
      </c>
      <c r="F310" s="117" t="str">
        <f>IF(ISNA(VLOOKUP(B310,[2]保固召回!$A:$G,7,FALSE)),"",(VLOOKUP(B310,[2]保固召回!$A:$G,7,FALSE)))</f>
        <v/>
      </c>
      <c r="G310" s="121">
        <f t="shared" ca="1" si="17"/>
        <v>1</v>
      </c>
      <c r="H310" s="121" t="str">
        <f t="shared" si="18"/>
        <v>F15B47T檢查起動馬達之導線，視須要更換</v>
      </c>
      <c r="I310" s="122">
        <f t="shared" ca="1" si="19"/>
        <v>31</v>
      </c>
      <c r="J310" s="119"/>
      <c r="K310" s="123"/>
      <c r="L310" s="117"/>
      <c r="M310" s="124"/>
      <c r="N310" s="125"/>
      <c r="O310" s="135"/>
      <c r="P310" s="127" t="str">
        <f>IF(B310="","",IF(ISNA(VLOOKUP(U310,[2]NEW!H:H,1,FALSE)),"V",""))</f>
        <v>V</v>
      </c>
      <c r="Q310" s="128"/>
      <c r="R310" s="129"/>
      <c r="S310" s="130">
        <v>42590</v>
      </c>
      <c r="T310" s="132"/>
      <c r="U310" s="132" t="str">
        <f t="shared" si="16"/>
        <v>00123404000S36036</v>
      </c>
      <c r="W310" s="134" t="str">
        <f>IF((ISERROR(VLOOKUP(E310,'[2]Lead Time(覆蓋貼)'!F:F,1,0)))*(P310="v"),"",IF((ISTEXT(VLOOKUP(E310,'[2]Lead Time(覆蓋貼)'!F:F,1,0)))*(P310=""),"未執行",""))</f>
        <v/>
      </c>
    </row>
    <row r="311" spans="1:27" ht="28.5" hidden="1" customHeight="1" x14ac:dyDescent="0.25">
      <c r="A311" s="117">
        <v>306</v>
      </c>
      <c r="B311" s="118" t="s">
        <v>2207</v>
      </c>
      <c r="C311" s="119">
        <v>42528</v>
      </c>
      <c r="D311" s="117" t="s">
        <v>2204</v>
      </c>
      <c r="E311" s="120" t="s">
        <v>2214</v>
      </c>
      <c r="F311" s="117" t="str">
        <f>IF(ISNA(VLOOKUP(B311,[2]保固召回!$A:$G,7,FALSE)),"",(VLOOKUP(B311,[2]保固召回!$A:$G,7,FALSE)))</f>
        <v/>
      </c>
      <c r="G311" s="121">
        <f t="shared" ca="1" si="17"/>
        <v>1</v>
      </c>
      <c r="H311" s="121" t="str">
        <f t="shared" si="18"/>
        <v>F15B47T檢查起動馬達之導線，視須要更換</v>
      </c>
      <c r="I311" s="122">
        <f t="shared" ca="1" si="19"/>
        <v>31</v>
      </c>
      <c r="J311" s="119"/>
      <c r="K311" s="123"/>
      <c r="L311" s="117"/>
      <c r="M311" s="124"/>
      <c r="N311" s="125"/>
      <c r="O311" s="135"/>
      <c r="P311" s="127" t="str">
        <f>IF(B311="","",IF(ISNA(VLOOKUP(U311,[2]NEW!H:H,1,FALSE)),"V",""))</f>
        <v>V</v>
      </c>
      <c r="Q311" s="128"/>
      <c r="R311" s="129"/>
      <c r="S311" s="130">
        <v>42611</v>
      </c>
      <c r="T311" s="132"/>
      <c r="U311" s="132" t="str">
        <f t="shared" si="16"/>
        <v>00123404000S35331</v>
      </c>
      <c r="W311" s="134" t="str">
        <f>IF((ISERROR(VLOOKUP(E311,'[2]Lead Time(覆蓋貼)'!F:F,1,0)))*(P311="v"),"",IF((ISTEXT(VLOOKUP(E311,'[2]Lead Time(覆蓋貼)'!F:F,1,0)))*(P311=""),"未執行",""))</f>
        <v/>
      </c>
    </row>
    <row r="312" spans="1:27" ht="28.5" hidden="1" customHeight="1" x14ac:dyDescent="0.25">
      <c r="A312" s="117">
        <v>307</v>
      </c>
      <c r="B312" s="118" t="s">
        <v>2207</v>
      </c>
      <c r="C312" s="119">
        <v>42528</v>
      </c>
      <c r="D312" s="117" t="s">
        <v>2204</v>
      </c>
      <c r="E312" s="120" t="s">
        <v>2215</v>
      </c>
      <c r="F312" s="117" t="str">
        <f>IF(ISNA(VLOOKUP(B312,[2]保固召回!$A:$G,7,FALSE)),"",(VLOOKUP(B312,[2]保固召回!$A:$G,7,FALSE)))</f>
        <v/>
      </c>
      <c r="G312" s="121">
        <f t="shared" ca="1" si="17"/>
        <v>1</v>
      </c>
      <c r="H312" s="121" t="str">
        <f t="shared" si="18"/>
        <v>F15B47T檢查起動馬達之導線，視須要更換</v>
      </c>
      <c r="I312" s="122">
        <f t="shared" ca="1" si="19"/>
        <v>31</v>
      </c>
      <c r="J312" s="119"/>
      <c r="K312" s="123"/>
      <c r="L312" s="117"/>
      <c r="M312" s="124"/>
      <c r="N312" s="125"/>
      <c r="O312" s="135"/>
      <c r="P312" s="127" t="str">
        <f>IF(B312="","",IF(ISNA(VLOOKUP(U312,[2]NEW!H:H,1,FALSE)),"V",""))</f>
        <v>V</v>
      </c>
      <c r="Q312" s="128"/>
      <c r="R312" s="129"/>
      <c r="S312" s="130" t="s">
        <v>2216</v>
      </c>
      <c r="T312" s="132"/>
      <c r="U312" s="132" t="str">
        <f t="shared" si="16"/>
        <v>00123404000S35291</v>
      </c>
      <c r="W312" s="134" t="str">
        <f>IF((ISERROR(VLOOKUP(E312,'[2]Lead Time(覆蓋貼)'!F:F,1,0)))*(P312="v"),"",IF((ISTEXT(VLOOKUP(E312,'[2]Lead Time(覆蓋貼)'!F:F,1,0)))*(P312=""),"未執行",""))</f>
        <v/>
      </c>
    </row>
    <row r="313" spans="1:27" ht="28.5" hidden="1" customHeight="1" x14ac:dyDescent="0.25">
      <c r="A313" s="117">
        <v>308</v>
      </c>
      <c r="B313" s="118" t="s">
        <v>2207</v>
      </c>
      <c r="C313" s="119">
        <v>42528</v>
      </c>
      <c r="D313" s="117" t="s">
        <v>2204</v>
      </c>
      <c r="E313" s="120" t="s">
        <v>2217</v>
      </c>
      <c r="F313" s="117" t="str">
        <f>IF(ISNA(VLOOKUP(B313,[2]保固召回!$A:$G,7,FALSE)),"",(VLOOKUP(B313,[2]保固召回!$A:$G,7,FALSE)))</f>
        <v/>
      </c>
      <c r="G313" s="121">
        <f t="shared" ca="1" si="17"/>
        <v>1</v>
      </c>
      <c r="H313" s="121" t="str">
        <f t="shared" si="18"/>
        <v>F15B47T檢查起動馬達之導線，視須要更換</v>
      </c>
      <c r="I313" s="122">
        <f t="shared" ca="1" si="19"/>
        <v>31</v>
      </c>
      <c r="J313" s="119"/>
      <c r="K313" s="123"/>
      <c r="L313" s="117"/>
      <c r="M313" s="124"/>
      <c r="N313" s="125"/>
      <c r="O313" s="135"/>
      <c r="P313" s="127" t="str">
        <f>IF(B313="","",IF(ISNA(VLOOKUP(U313,[2]NEW!H:H,1,FALSE)),"V",""))</f>
        <v>V</v>
      </c>
      <c r="Q313" s="128"/>
      <c r="R313" s="129"/>
      <c r="S313" s="130" t="s">
        <v>2218</v>
      </c>
      <c r="T313" s="132"/>
      <c r="U313" s="132" t="str">
        <f t="shared" si="16"/>
        <v>00123404000S32389</v>
      </c>
      <c r="W313" s="134" t="str">
        <f>IF((ISERROR(VLOOKUP(E313,'[2]Lead Time(覆蓋貼)'!F:F,1,0)))*(P313="v"),"",IF((ISTEXT(VLOOKUP(E313,'[2]Lead Time(覆蓋貼)'!F:F,1,0)))*(P313=""),"未執行",""))</f>
        <v/>
      </c>
    </row>
    <row r="314" spans="1:27" s="143" customFormat="1" ht="28.5" hidden="1" customHeight="1" x14ac:dyDescent="0.25">
      <c r="A314" s="117">
        <v>309</v>
      </c>
      <c r="B314" s="118" t="s">
        <v>2207</v>
      </c>
      <c r="C314" s="119">
        <v>42528</v>
      </c>
      <c r="D314" s="117" t="s">
        <v>2219</v>
      </c>
      <c r="E314" s="120" t="s">
        <v>1967</v>
      </c>
      <c r="F314" s="117" t="str">
        <f>IF(ISNA(VLOOKUP(B314,[2]保固召回!$A:$G,7,FALSE)),"",(VLOOKUP(B314,[2]保固召回!$A:$G,7,FALSE)))</f>
        <v/>
      </c>
      <c r="G314" s="121">
        <f t="shared" ca="1" si="17"/>
        <v>1</v>
      </c>
      <c r="H314" s="121" t="str">
        <f t="shared" si="18"/>
        <v>F15B47T檢查起動馬達之導線，視須要更換</v>
      </c>
      <c r="I314" s="122">
        <f t="shared" ca="1" si="19"/>
        <v>31</v>
      </c>
      <c r="J314" s="119"/>
      <c r="K314" s="123"/>
      <c r="L314" s="117"/>
      <c r="M314" s="124"/>
      <c r="N314" s="125"/>
      <c r="O314" s="135"/>
      <c r="P314" s="127" t="str">
        <f>IF(B314="","",IF(ISNA(VLOOKUP(U314,[2]NEW!H:H,1,FALSE)),"V",""))</f>
        <v>V</v>
      </c>
      <c r="Q314" s="128"/>
      <c r="R314" s="129"/>
      <c r="S314" s="130" t="s">
        <v>1968</v>
      </c>
      <c r="T314" s="132"/>
      <c r="U314" s="132" t="str">
        <f t="shared" si="16"/>
        <v>00123404000K98934</v>
      </c>
      <c r="V314" s="142"/>
      <c r="W314" s="134" t="str">
        <f>IF((ISERROR(VLOOKUP(E314,'[2]Lead Time(覆蓋貼)'!F:F,1,0)))*(P314="v"),"",IF((ISTEXT(VLOOKUP(E314,'[2]Lead Time(覆蓋貼)'!F:F,1,0)))*(P314=""),"未執行",""))</f>
        <v/>
      </c>
      <c r="AA314" s="134"/>
    </row>
    <row r="315" spans="1:27" ht="28.5" hidden="1" customHeight="1" x14ac:dyDescent="0.25">
      <c r="A315" s="117">
        <v>310</v>
      </c>
      <c r="B315" s="118" t="s">
        <v>2207</v>
      </c>
      <c r="C315" s="119">
        <v>42528</v>
      </c>
      <c r="D315" s="117" t="s">
        <v>2204</v>
      </c>
      <c r="E315" s="120" t="s">
        <v>548</v>
      </c>
      <c r="F315" s="117" t="str">
        <f>IF(ISNA(VLOOKUP(B315,[2]保固召回!$A:$G,7,FALSE)),"",(VLOOKUP(B315,[2]保固召回!$A:$G,7,FALSE)))</f>
        <v/>
      </c>
      <c r="G315" s="121">
        <f t="shared" ca="1" si="17"/>
        <v>1</v>
      </c>
      <c r="H315" s="121" t="str">
        <f t="shared" si="18"/>
        <v>F15B47T檢查起動馬達之導線，視須要更換</v>
      </c>
      <c r="I315" s="122">
        <f t="shared" ca="1" si="19"/>
        <v>31</v>
      </c>
      <c r="J315" s="119"/>
      <c r="K315" s="123"/>
      <c r="L315" s="117"/>
      <c r="M315" s="124"/>
      <c r="N315" s="125"/>
      <c r="O315" s="135"/>
      <c r="P315" s="127" t="str">
        <f>IF(B315="","",IF(ISNA(VLOOKUP(U315,[2]NEW!H:H,1,FALSE)),"V",""))</f>
        <v>V</v>
      </c>
      <c r="Q315" s="128"/>
      <c r="R315" s="129"/>
      <c r="S315" s="130">
        <v>42565</v>
      </c>
      <c r="T315" s="132"/>
      <c r="U315" s="132" t="str">
        <f t="shared" si="16"/>
        <v>00123404000K98937</v>
      </c>
      <c r="W315" s="134" t="str">
        <f>IF((ISERROR(VLOOKUP(E315,'[2]Lead Time(覆蓋貼)'!F:F,1,0)))*(P315="v"),"",IF((ISTEXT(VLOOKUP(E315,'[2]Lead Time(覆蓋貼)'!F:F,1,0)))*(P315=""),"未執行",""))</f>
        <v/>
      </c>
    </row>
    <row r="316" spans="1:27" ht="28.5" hidden="1" customHeight="1" x14ac:dyDescent="0.25">
      <c r="A316" s="117">
        <v>311</v>
      </c>
      <c r="B316" s="118" t="s">
        <v>2207</v>
      </c>
      <c r="C316" s="119">
        <v>42528</v>
      </c>
      <c r="D316" s="117" t="s">
        <v>2204</v>
      </c>
      <c r="E316" s="120" t="s">
        <v>2220</v>
      </c>
      <c r="F316" s="117" t="str">
        <f>IF(ISNA(VLOOKUP(B316,[2]保固召回!$A:$G,7,FALSE)),"",(VLOOKUP(B316,[2]保固召回!$A:$G,7,FALSE)))</f>
        <v/>
      </c>
      <c r="G316" s="121">
        <f t="shared" ca="1" si="17"/>
        <v>1</v>
      </c>
      <c r="H316" s="121" t="str">
        <f t="shared" si="18"/>
        <v>F15B47T檢查起動馬達之導線，視須要更換</v>
      </c>
      <c r="I316" s="122">
        <f t="shared" ca="1" si="19"/>
        <v>31</v>
      </c>
      <c r="J316" s="119"/>
      <c r="K316" s="123"/>
      <c r="L316" s="117"/>
      <c r="M316" s="124"/>
      <c r="N316" s="125"/>
      <c r="O316" s="135"/>
      <c r="P316" s="127" t="str">
        <f>IF(B316="","",IF(ISNA(VLOOKUP(U316,[2]NEW!H:H,1,FALSE)),"V",""))</f>
        <v>V</v>
      </c>
      <c r="Q316" s="128"/>
      <c r="R316" s="129"/>
      <c r="S316" s="130">
        <v>42567</v>
      </c>
      <c r="T316" s="132"/>
      <c r="U316" s="132" t="str">
        <f t="shared" si="16"/>
        <v>00123404000S33984</v>
      </c>
      <c r="W316" s="134" t="str">
        <f>IF((ISERROR(VLOOKUP(E316,'[2]Lead Time(覆蓋貼)'!F:F,1,0)))*(P316="v"),"",IF((ISTEXT(VLOOKUP(E316,'[2]Lead Time(覆蓋貼)'!F:F,1,0)))*(P316=""),"未執行",""))</f>
        <v/>
      </c>
    </row>
    <row r="317" spans="1:27" ht="28.5" hidden="1" customHeight="1" x14ac:dyDescent="0.25">
      <c r="A317" s="117">
        <v>312</v>
      </c>
      <c r="B317" s="118" t="s">
        <v>2207</v>
      </c>
      <c r="C317" s="119">
        <v>42528</v>
      </c>
      <c r="D317" s="117" t="s">
        <v>2204</v>
      </c>
      <c r="E317" s="120" t="s">
        <v>2221</v>
      </c>
      <c r="F317" s="117" t="str">
        <f>IF(ISNA(VLOOKUP(B317,[2]保固召回!$A:$G,7,FALSE)),"",(VLOOKUP(B317,[2]保固召回!$A:$G,7,FALSE)))</f>
        <v/>
      </c>
      <c r="G317" s="121">
        <f t="shared" ca="1" si="17"/>
        <v>1</v>
      </c>
      <c r="H317" s="121" t="str">
        <f t="shared" si="18"/>
        <v>F15B47T檢查起動馬達之導線，視須要更換</v>
      </c>
      <c r="I317" s="122">
        <f t="shared" ca="1" si="19"/>
        <v>31</v>
      </c>
      <c r="J317" s="119"/>
      <c r="K317" s="123"/>
      <c r="L317" s="117"/>
      <c r="M317" s="124"/>
      <c r="N317" s="125"/>
      <c r="O317" s="135"/>
      <c r="P317" s="127" t="str">
        <f>IF(B317="","",IF(ISNA(VLOOKUP(U317,[2]NEW!H:H,1,FALSE)),"V",""))</f>
        <v>V</v>
      </c>
      <c r="Q317" s="128"/>
      <c r="R317" s="129"/>
      <c r="S317" s="130">
        <v>42607</v>
      </c>
      <c r="T317" s="132"/>
      <c r="U317" s="132" t="str">
        <f t="shared" si="16"/>
        <v>00123404000S33686</v>
      </c>
      <c r="W317" s="134" t="str">
        <f>IF((ISERROR(VLOOKUP(E317,'[2]Lead Time(覆蓋貼)'!F:F,1,0)))*(P317="v"),"",IF((ISTEXT(VLOOKUP(E317,'[2]Lead Time(覆蓋貼)'!F:F,1,0)))*(P317=""),"未執行",""))</f>
        <v/>
      </c>
    </row>
    <row r="318" spans="1:27" ht="28.5" hidden="1" customHeight="1" x14ac:dyDescent="0.25">
      <c r="A318" s="117">
        <v>313</v>
      </c>
      <c r="B318" s="118" t="s">
        <v>2207</v>
      </c>
      <c r="C318" s="119">
        <v>42528</v>
      </c>
      <c r="D318" s="117" t="s">
        <v>2204</v>
      </c>
      <c r="E318" s="120" t="s">
        <v>2222</v>
      </c>
      <c r="F318" s="117" t="str">
        <f>IF(ISNA(VLOOKUP(B318,[2]保固召回!$A:$G,7,FALSE)),"",(VLOOKUP(B318,[2]保固召回!$A:$G,7,FALSE)))</f>
        <v/>
      </c>
      <c r="G318" s="121">
        <f t="shared" ca="1" si="17"/>
        <v>1</v>
      </c>
      <c r="H318" s="121" t="str">
        <f t="shared" si="18"/>
        <v>F15B47T檢查起動馬達之導線，視須要更換</v>
      </c>
      <c r="I318" s="122">
        <f t="shared" ca="1" si="19"/>
        <v>31</v>
      </c>
      <c r="J318" s="119"/>
      <c r="K318" s="123"/>
      <c r="L318" s="117"/>
      <c r="M318" s="124"/>
      <c r="N318" s="125"/>
      <c r="O318" s="135"/>
      <c r="P318" s="127" t="str">
        <f>IF(B318="","",IF(ISNA(VLOOKUP(U318,[2]NEW!H:H,1,FALSE)),"V",""))</f>
        <v>V</v>
      </c>
      <c r="Q318" s="128"/>
      <c r="R318" s="129"/>
      <c r="S318" s="130">
        <v>42577</v>
      </c>
      <c r="T318" s="132"/>
      <c r="U318" s="132" t="str">
        <f t="shared" si="16"/>
        <v>00123404000S34073</v>
      </c>
      <c r="W318" s="134" t="str">
        <f>IF((ISERROR(VLOOKUP(E318,'[2]Lead Time(覆蓋貼)'!F:F,1,0)))*(P318="v"),"",IF((ISTEXT(VLOOKUP(E318,'[2]Lead Time(覆蓋貼)'!F:F,1,0)))*(P318=""),"未執行",""))</f>
        <v/>
      </c>
    </row>
    <row r="319" spans="1:27" ht="28.5" hidden="1" customHeight="1" x14ac:dyDescent="0.25">
      <c r="A319" s="117">
        <v>314</v>
      </c>
      <c r="B319" s="118" t="s">
        <v>2207</v>
      </c>
      <c r="C319" s="119">
        <v>42528</v>
      </c>
      <c r="D319" s="117" t="s">
        <v>2204</v>
      </c>
      <c r="E319" s="120" t="s">
        <v>2223</v>
      </c>
      <c r="F319" s="117" t="str">
        <f>IF(ISNA(VLOOKUP(B319,[2]保固召回!$A:$G,7,FALSE)),"",(VLOOKUP(B319,[2]保固召回!$A:$G,7,FALSE)))</f>
        <v/>
      </c>
      <c r="G319" s="121">
        <f t="shared" ca="1" si="17"/>
        <v>1</v>
      </c>
      <c r="H319" s="121" t="str">
        <f t="shared" si="18"/>
        <v>F15B47T檢查起動馬達之導線，視須要更換</v>
      </c>
      <c r="I319" s="122">
        <f t="shared" ca="1" si="19"/>
        <v>31</v>
      </c>
      <c r="J319" s="119"/>
      <c r="K319" s="123"/>
      <c r="L319" s="117"/>
      <c r="M319" s="124"/>
      <c r="N319" s="125"/>
      <c r="O319" s="135"/>
      <c r="P319" s="127" t="str">
        <f>IF(B319="","",IF(ISNA(VLOOKUP(U319,[2]NEW!H:H,1,FALSE)),"V",""))</f>
        <v>V</v>
      </c>
      <c r="Q319" s="128"/>
      <c r="R319" s="129"/>
      <c r="S319" s="130">
        <v>42553</v>
      </c>
      <c r="T319" s="132"/>
      <c r="U319" s="132" t="str">
        <f t="shared" si="16"/>
        <v>00123404000S33313</v>
      </c>
      <c r="W319" s="134" t="str">
        <f>IF((ISERROR(VLOOKUP(E319,'[2]Lead Time(覆蓋貼)'!F:F,1,0)))*(P319="v"),"",IF((ISTEXT(VLOOKUP(E319,'[2]Lead Time(覆蓋貼)'!F:F,1,0)))*(P319=""),"未執行",""))</f>
        <v/>
      </c>
    </row>
    <row r="320" spans="1:27" ht="28.5" hidden="1" customHeight="1" x14ac:dyDescent="0.25">
      <c r="A320" s="117">
        <v>315</v>
      </c>
      <c r="B320" s="118" t="s">
        <v>2207</v>
      </c>
      <c r="C320" s="119">
        <v>42528</v>
      </c>
      <c r="D320" s="117" t="s">
        <v>2204</v>
      </c>
      <c r="E320" s="120" t="s">
        <v>2224</v>
      </c>
      <c r="F320" s="117" t="str">
        <f>IF(ISNA(VLOOKUP(B320,[2]保固召回!$A:$G,7,FALSE)),"",(VLOOKUP(B320,[2]保固召回!$A:$G,7,FALSE)))</f>
        <v/>
      </c>
      <c r="G320" s="121">
        <f t="shared" ca="1" si="17"/>
        <v>1</v>
      </c>
      <c r="H320" s="121" t="str">
        <f t="shared" si="18"/>
        <v>F15B47T檢查起動馬達之導線，視須要更換</v>
      </c>
      <c r="I320" s="122">
        <f t="shared" ca="1" si="19"/>
        <v>31</v>
      </c>
      <c r="J320" s="119"/>
      <c r="K320" s="123"/>
      <c r="L320" s="117"/>
      <c r="M320" s="124"/>
      <c r="N320" s="125"/>
      <c r="O320" s="135"/>
      <c r="P320" s="127" t="str">
        <f>IF(B320="","",IF(ISNA(VLOOKUP(U320,[2]NEW!H:H,1,FALSE)),"V",""))</f>
        <v>V</v>
      </c>
      <c r="Q320" s="128"/>
      <c r="R320" s="129"/>
      <c r="S320" s="130">
        <v>42563</v>
      </c>
      <c r="T320" s="132"/>
      <c r="U320" s="132" t="str">
        <f t="shared" si="16"/>
        <v>00123404000K98788</v>
      </c>
      <c r="W320" s="134" t="str">
        <f>IF((ISERROR(VLOOKUP(E320,'[2]Lead Time(覆蓋貼)'!F:F,1,0)))*(P320="v"),"",IF((ISTEXT(VLOOKUP(E320,'[2]Lead Time(覆蓋貼)'!F:F,1,0)))*(P320=""),"未執行",""))</f>
        <v/>
      </c>
    </row>
    <row r="321" spans="1:23" ht="28.5" hidden="1" customHeight="1" x14ac:dyDescent="0.25">
      <c r="A321" s="117">
        <v>316</v>
      </c>
      <c r="B321" s="118" t="s">
        <v>2225</v>
      </c>
      <c r="C321" s="119">
        <v>42528</v>
      </c>
      <c r="D321" s="117" t="s">
        <v>2204</v>
      </c>
      <c r="E321" s="120" t="s">
        <v>2226</v>
      </c>
      <c r="F321" s="117" t="str">
        <f>IF(ISNA(VLOOKUP(B321,[2]保固召回!$A:$G,7,FALSE)),"",(VLOOKUP(B321,[2]保固召回!$A:$G,7,FALSE)))</f>
        <v/>
      </c>
      <c r="G321" s="121">
        <f t="shared" ca="1" si="17"/>
        <v>1</v>
      </c>
      <c r="H321" s="121" t="str">
        <f t="shared" si="18"/>
        <v>F15B47T檢查起動馬達之導線，視須要更換</v>
      </c>
      <c r="I321" s="122">
        <f t="shared" ca="1" si="19"/>
        <v>31</v>
      </c>
      <c r="J321" s="119"/>
      <c r="K321" s="123"/>
      <c r="L321" s="117"/>
      <c r="M321" s="124"/>
      <c r="N321" s="125"/>
      <c r="O321" s="135"/>
      <c r="P321" s="127" t="str">
        <f>IF(B321="","",IF(ISNA(VLOOKUP(U321,[2]NEW!H:H,1,FALSE)),"V",""))</f>
        <v>V</v>
      </c>
      <c r="Q321" s="128"/>
      <c r="R321" s="129"/>
      <c r="S321" s="130" t="s">
        <v>2227</v>
      </c>
      <c r="T321" s="132"/>
      <c r="U321" s="132" t="str">
        <f t="shared" si="16"/>
        <v>00123404000S35475</v>
      </c>
      <c r="W321" s="134" t="str">
        <f>IF((ISERROR(VLOOKUP(E321,'[2]Lead Time(覆蓋貼)'!F:F,1,0)))*(P321="v"),"",IF((ISTEXT(VLOOKUP(E321,'[2]Lead Time(覆蓋貼)'!F:F,1,0)))*(P321=""),"未執行",""))</f>
        <v/>
      </c>
    </row>
    <row r="322" spans="1:23" ht="28.5" hidden="1" customHeight="1" x14ac:dyDescent="0.25">
      <c r="A322" s="117">
        <v>317</v>
      </c>
      <c r="B322" s="118" t="s">
        <v>2207</v>
      </c>
      <c r="C322" s="119">
        <v>42528</v>
      </c>
      <c r="D322" s="117" t="s">
        <v>2204</v>
      </c>
      <c r="E322" s="120" t="s">
        <v>2228</v>
      </c>
      <c r="F322" s="117" t="str">
        <f>IF(ISNA(VLOOKUP(B322,[2]保固召回!$A:$G,7,FALSE)),"",(VLOOKUP(B322,[2]保固召回!$A:$G,7,FALSE)))</f>
        <v/>
      </c>
      <c r="G322" s="121">
        <f t="shared" ca="1" si="17"/>
        <v>1</v>
      </c>
      <c r="H322" s="121" t="str">
        <f t="shared" si="18"/>
        <v>F15B47T檢查起動馬達之導線，視須要更換</v>
      </c>
      <c r="I322" s="122">
        <f t="shared" ca="1" si="19"/>
        <v>31</v>
      </c>
      <c r="J322" s="119"/>
      <c r="K322" s="123"/>
      <c r="L322" s="117"/>
      <c r="M322" s="124"/>
      <c r="N322" s="125"/>
      <c r="O322" s="135"/>
      <c r="P322" s="127" t="str">
        <f>IF(B322="","",IF(ISNA(VLOOKUP(U322,[2]NEW!H:H,1,FALSE)),"V",""))</f>
        <v>V</v>
      </c>
      <c r="Q322" s="128"/>
      <c r="R322" s="129"/>
      <c r="S322" s="130">
        <v>42565</v>
      </c>
      <c r="T322" s="132"/>
      <c r="U322" s="132" t="str">
        <f t="shared" si="16"/>
        <v>00123404000S35453</v>
      </c>
      <c r="W322" s="134" t="str">
        <f>IF((ISERROR(VLOOKUP(E322,'[2]Lead Time(覆蓋貼)'!F:F,1,0)))*(P322="v"),"",IF((ISTEXT(VLOOKUP(E322,'[2]Lead Time(覆蓋貼)'!F:F,1,0)))*(P322=""),"未執行",""))</f>
        <v/>
      </c>
    </row>
    <row r="323" spans="1:23" ht="28.5" hidden="1" customHeight="1" x14ac:dyDescent="0.25">
      <c r="A323" s="117">
        <v>318</v>
      </c>
      <c r="B323" s="118" t="s">
        <v>2207</v>
      </c>
      <c r="C323" s="119">
        <v>42528</v>
      </c>
      <c r="D323" s="117" t="s">
        <v>2204</v>
      </c>
      <c r="E323" s="120" t="s">
        <v>2229</v>
      </c>
      <c r="F323" s="117" t="str">
        <f>IF(ISNA(VLOOKUP(B323,[2]保固召回!$A:$G,7,FALSE)),"",(VLOOKUP(B323,[2]保固召回!$A:$G,7,FALSE)))</f>
        <v/>
      </c>
      <c r="G323" s="121">
        <f t="shared" ca="1" si="17"/>
        <v>1</v>
      </c>
      <c r="H323" s="121" t="str">
        <f t="shared" si="18"/>
        <v>F15B47T檢查起動馬達之導線，視須要更換</v>
      </c>
      <c r="I323" s="122">
        <f t="shared" ca="1" si="19"/>
        <v>31</v>
      </c>
      <c r="J323" s="119"/>
      <c r="K323" s="123"/>
      <c r="L323" s="117"/>
      <c r="M323" s="124"/>
      <c r="N323" s="125"/>
      <c r="O323" s="135"/>
      <c r="P323" s="127" t="str">
        <f>IF(B323="","",IF(ISNA(VLOOKUP(U323,[2]NEW!H:H,1,FALSE)),"V",""))</f>
        <v>V</v>
      </c>
      <c r="Q323" s="128"/>
      <c r="R323" s="129"/>
      <c r="S323" s="130">
        <v>42584</v>
      </c>
      <c r="T323" s="132"/>
      <c r="U323" s="132" t="str">
        <f t="shared" si="16"/>
        <v>00123404000S34511</v>
      </c>
      <c r="W323" s="134" t="str">
        <f>IF((ISERROR(VLOOKUP(E323,'[2]Lead Time(覆蓋貼)'!F:F,1,0)))*(P323="v"),"",IF((ISTEXT(VLOOKUP(E323,'[2]Lead Time(覆蓋貼)'!F:F,1,0)))*(P323=""),"未執行",""))</f>
        <v/>
      </c>
    </row>
    <row r="324" spans="1:23" ht="28.5" hidden="1" customHeight="1" x14ac:dyDescent="0.25">
      <c r="A324" s="117">
        <v>319</v>
      </c>
      <c r="B324" s="118" t="s">
        <v>2207</v>
      </c>
      <c r="C324" s="119">
        <v>42528</v>
      </c>
      <c r="D324" s="117" t="s">
        <v>2204</v>
      </c>
      <c r="E324" s="120" t="s">
        <v>2230</v>
      </c>
      <c r="F324" s="117" t="str">
        <f>IF(ISNA(VLOOKUP(B324,[2]保固召回!$A:$G,7,FALSE)),"",(VLOOKUP(B324,[2]保固召回!$A:$G,7,FALSE)))</f>
        <v/>
      </c>
      <c r="G324" s="121">
        <f t="shared" ca="1" si="17"/>
        <v>1</v>
      </c>
      <c r="H324" s="121" t="str">
        <f t="shared" si="18"/>
        <v>F15B47T檢查起動馬達之導線，視須要更換</v>
      </c>
      <c r="I324" s="122">
        <f t="shared" ca="1" si="19"/>
        <v>31</v>
      </c>
      <c r="J324" s="119"/>
      <c r="K324" s="123"/>
      <c r="L324" s="117"/>
      <c r="M324" s="124"/>
      <c r="N324" s="125"/>
      <c r="O324" s="135"/>
      <c r="P324" s="127" t="str">
        <f>IF(B324="","",IF(ISNA(VLOOKUP(U324,[2]NEW!H:H,1,FALSE)),"V",""))</f>
        <v>V</v>
      </c>
      <c r="Q324" s="128"/>
      <c r="R324" s="129"/>
      <c r="S324" s="130">
        <v>42553</v>
      </c>
      <c r="T324" s="132"/>
      <c r="U324" s="132" t="str">
        <f t="shared" si="16"/>
        <v>00123404000K98751</v>
      </c>
      <c r="W324" s="134" t="str">
        <f>IF((ISERROR(VLOOKUP(E324,'[2]Lead Time(覆蓋貼)'!F:F,1,0)))*(P324="v"),"",IF((ISTEXT(VLOOKUP(E324,'[2]Lead Time(覆蓋貼)'!F:F,1,0)))*(P324=""),"未執行",""))</f>
        <v/>
      </c>
    </row>
    <row r="325" spans="1:23" ht="28.5" hidden="1" customHeight="1" x14ac:dyDescent="0.25">
      <c r="A325" s="117">
        <v>320</v>
      </c>
      <c r="B325" s="118" t="s">
        <v>2207</v>
      </c>
      <c r="C325" s="119">
        <v>42528</v>
      </c>
      <c r="D325" s="117" t="s">
        <v>2204</v>
      </c>
      <c r="E325" s="120" t="s">
        <v>2231</v>
      </c>
      <c r="F325" s="117" t="str">
        <f>IF(ISNA(VLOOKUP(B325,[2]保固召回!$A:$G,7,FALSE)),"",(VLOOKUP(B325,[2]保固召回!$A:$G,7,FALSE)))</f>
        <v/>
      </c>
      <c r="G325" s="121">
        <f t="shared" ca="1" si="17"/>
        <v>1</v>
      </c>
      <c r="H325" s="121" t="str">
        <f t="shared" si="18"/>
        <v>F15B47T檢查起動馬達之導線，視須要更換</v>
      </c>
      <c r="I325" s="122">
        <f t="shared" ca="1" si="19"/>
        <v>31</v>
      </c>
      <c r="J325" s="119"/>
      <c r="K325" s="123"/>
      <c r="L325" s="117"/>
      <c r="M325" s="124"/>
      <c r="N325" s="125"/>
      <c r="O325" s="135"/>
      <c r="P325" s="127" t="str">
        <f>IF(B325="","",IF(ISNA(VLOOKUP(U325,[2]NEW!H:H,1,FALSE)),"V",""))</f>
        <v>V</v>
      </c>
      <c r="Q325" s="128"/>
      <c r="R325" s="129"/>
      <c r="S325" s="130" t="s">
        <v>2232</v>
      </c>
      <c r="T325" s="132"/>
      <c r="U325" s="132" t="str">
        <f t="shared" ref="U325:U388" si="20">B325&amp;E325</f>
        <v>00123404000S36029</v>
      </c>
      <c r="W325" s="134" t="str">
        <f>IF((ISERROR(VLOOKUP(E325,'[2]Lead Time(覆蓋貼)'!F:F,1,0)))*(P325="v"),"",IF((ISTEXT(VLOOKUP(E325,'[2]Lead Time(覆蓋貼)'!F:F,1,0)))*(P325=""),"未執行",""))</f>
        <v/>
      </c>
    </row>
    <row r="326" spans="1:23" ht="28.5" hidden="1" customHeight="1" x14ac:dyDescent="0.25">
      <c r="A326" s="117">
        <v>321</v>
      </c>
      <c r="B326" s="118" t="s">
        <v>2207</v>
      </c>
      <c r="C326" s="119">
        <v>42528</v>
      </c>
      <c r="D326" s="117" t="s">
        <v>2204</v>
      </c>
      <c r="E326" s="120" t="s">
        <v>2233</v>
      </c>
      <c r="F326" s="117" t="str">
        <f>IF(ISNA(VLOOKUP(B326,[2]保固召回!$A:$G,7,FALSE)),"",(VLOOKUP(B326,[2]保固召回!$A:$G,7,FALSE)))</f>
        <v/>
      </c>
      <c r="G326" s="121">
        <f t="shared" ref="G326:G389" ca="1" si="21">COUNTIF(H:H,D326)/COUNTIF(D:D,D326)</f>
        <v>1</v>
      </c>
      <c r="H326" s="121" t="str">
        <f t="shared" ref="H326:H389" si="22">IF(P326="V",D326,"")</f>
        <v>F15B47T檢查起動馬達之導線，視須要更換</v>
      </c>
      <c r="I326" s="122">
        <f t="shared" ref="I326:I389" ca="1" si="23">COUNTIF(H:H,D326)</f>
        <v>31</v>
      </c>
      <c r="J326" s="119"/>
      <c r="K326" s="123"/>
      <c r="L326" s="117"/>
      <c r="M326" s="124"/>
      <c r="N326" s="125"/>
      <c r="O326" s="135"/>
      <c r="P326" s="127" t="str">
        <f>IF(B326="","",IF(ISNA(VLOOKUP(U326,[2]NEW!H:H,1,FALSE)),"V",""))</f>
        <v>V</v>
      </c>
      <c r="Q326" s="128"/>
      <c r="R326" s="129"/>
      <c r="S326" s="130" t="s">
        <v>2234</v>
      </c>
      <c r="T326" s="132"/>
      <c r="U326" s="132" t="str">
        <f t="shared" si="20"/>
        <v>00123404000S34763</v>
      </c>
      <c r="W326" s="134" t="str">
        <f>IF((ISERROR(VLOOKUP(E326,'[2]Lead Time(覆蓋貼)'!F:F,1,0)))*(P326="v"),"",IF((ISTEXT(VLOOKUP(E326,'[2]Lead Time(覆蓋貼)'!F:F,1,0)))*(P326=""),"未執行",""))</f>
        <v/>
      </c>
    </row>
    <row r="327" spans="1:23" ht="28.5" hidden="1" customHeight="1" x14ac:dyDescent="0.25">
      <c r="A327" s="117">
        <v>322</v>
      </c>
      <c r="B327" s="118" t="s">
        <v>2207</v>
      </c>
      <c r="C327" s="119">
        <v>42528</v>
      </c>
      <c r="D327" s="117" t="s">
        <v>2204</v>
      </c>
      <c r="E327" s="120" t="s">
        <v>2235</v>
      </c>
      <c r="F327" s="117" t="str">
        <f>IF(ISNA(VLOOKUP(B327,[2]保固召回!$A:$G,7,FALSE)),"",(VLOOKUP(B327,[2]保固召回!$A:$G,7,FALSE)))</f>
        <v/>
      </c>
      <c r="G327" s="121">
        <f t="shared" ca="1" si="21"/>
        <v>1</v>
      </c>
      <c r="H327" s="121" t="str">
        <f t="shared" si="22"/>
        <v>F15B47T檢查起動馬達之導線，視須要更換</v>
      </c>
      <c r="I327" s="122">
        <f t="shared" ca="1" si="23"/>
        <v>31</v>
      </c>
      <c r="J327" s="119"/>
      <c r="K327" s="123"/>
      <c r="L327" s="117"/>
      <c r="M327" s="124"/>
      <c r="N327" s="125"/>
      <c r="O327" s="135"/>
      <c r="P327" s="127" t="str">
        <f>IF(B327="","",IF(ISNA(VLOOKUP(U327,[2]NEW!H:H,1,FALSE)),"V",""))</f>
        <v>V</v>
      </c>
      <c r="Q327" s="128"/>
      <c r="R327" s="129"/>
      <c r="S327" s="130">
        <v>42544</v>
      </c>
      <c r="T327" s="132"/>
      <c r="U327" s="132" t="str">
        <f t="shared" si="20"/>
        <v>00123404000K98602</v>
      </c>
      <c r="W327" s="134" t="str">
        <f>IF((ISERROR(VLOOKUP(E327,'[2]Lead Time(覆蓋貼)'!F:F,1,0)))*(P327="v"),"",IF((ISTEXT(VLOOKUP(E327,'[2]Lead Time(覆蓋貼)'!F:F,1,0)))*(P327=""),"未執行",""))</f>
        <v/>
      </c>
    </row>
    <row r="328" spans="1:23" ht="28.5" hidden="1" customHeight="1" x14ac:dyDescent="0.25">
      <c r="A328" s="117">
        <v>323</v>
      </c>
      <c r="B328" s="118" t="s">
        <v>2207</v>
      </c>
      <c r="C328" s="119">
        <v>42528</v>
      </c>
      <c r="D328" s="117" t="s">
        <v>2204</v>
      </c>
      <c r="E328" s="120" t="s">
        <v>2236</v>
      </c>
      <c r="F328" s="117" t="str">
        <f>IF(ISNA(VLOOKUP(B328,[2]保固召回!$A:$G,7,FALSE)),"",(VLOOKUP(B328,[2]保固召回!$A:$G,7,FALSE)))</f>
        <v/>
      </c>
      <c r="G328" s="121">
        <f t="shared" ca="1" si="21"/>
        <v>1</v>
      </c>
      <c r="H328" s="121" t="str">
        <f t="shared" si="22"/>
        <v>F15B47T檢查起動馬達之導線，視須要更換</v>
      </c>
      <c r="I328" s="122">
        <f t="shared" ca="1" si="23"/>
        <v>31</v>
      </c>
      <c r="J328" s="119"/>
      <c r="K328" s="123"/>
      <c r="L328" s="117"/>
      <c r="M328" s="124"/>
      <c r="N328" s="125"/>
      <c r="O328" s="135"/>
      <c r="P328" s="127" t="str">
        <f>IF(B328="","",IF(ISNA(VLOOKUP(U328,[2]NEW!H:H,1,FALSE)),"V",""))</f>
        <v>V</v>
      </c>
      <c r="Q328" s="128"/>
      <c r="R328" s="129"/>
      <c r="S328" s="130">
        <v>42590</v>
      </c>
      <c r="T328" s="132"/>
      <c r="U328" s="132" t="str">
        <f t="shared" si="20"/>
        <v>00123404000S32534</v>
      </c>
      <c r="W328" s="134" t="str">
        <f>IF((ISERROR(VLOOKUP(E328,'[2]Lead Time(覆蓋貼)'!F:F,1,0)))*(P328="v"),"",IF((ISTEXT(VLOOKUP(E328,'[2]Lead Time(覆蓋貼)'!F:F,1,0)))*(P328=""),"未執行",""))</f>
        <v/>
      </c>
    </row>
    <row r="329" spans="1:23" ht="28.5" hidden="1" customHeight="1" x14ac:dyDescent="0.25">
      <c r="A329" s="117">
        <v>324</v>
      </c>
      <c r="B329" s="118" t="s">
        <v>2207</v>
      </c>
      <c r="C329" s="119">
        <v>42528</v>
      </c>
      <c r="D329" s="117" t="s">
        <v>2204</v>
      </c>
      <c r="E329" s="120" t="s">
        <v>2237</v>
      </c>
      <c r="F329" s="117" t="str">
        <f>IF(ISNA(VLOOKUP(B329,[2]保固召回!$A:$G,7,FALSE)),"",(VLOOKUP(B329,[2]保固召回!$A:$G,7,FALSE)))</f>
        <v/>
      </c>
      <c r="G329" s="121">
        <f t="shared" ca="1" si="21"/>
        <v>1</v>
      </c>
      <c r="H329" s="121" t="str">
        <f t="shared" si="22"/>
        <v>F15B47T檢查起動馬達之導線，視須要更換</v>
      </c>
      <c r="I329" s="122">
        <f t="shared" ca="1" si="23"/>
        <v>31</v>
      </c>
      <c r="J329" s="119"/>
      <c r="K329" s="123"/>
      <c r="L329" s="117"/>
      <c r="M329" s="124"/>
      <c r="N329" s="125"/>
      <c r="O329" s="135"/>
      <c r="P329" s="127" t="str">
        <f>IF(B329="","",IF(ISNA(VLOOKUP(U329,[2]NEW!H:H,1,FALSE)),"V",""))</f>
        <v>V</v>
      </c>
      <c r="Q329" s="128"/>
      <c r="R329" s="129"/>
      <c r="S329" s="130">
        <v>42597</v>
      </c>
      <c r="T329" s="132"/>
      <c r="U329" s="132" t="str">
        <f t="shared" si="20"/>
        <v>00123404000K98478</v>
      </c>
      <c r="W329" s="134" t="str">
        <f>IF((ISERROR(VLOOKUP(E329,'[2]Lead Time(覆蓋貼)'!F:F,1,0)))*(P329="v"),"",IF((ISTEXT(VLOOKUP(E329,'[2]Lead Time(覆蓋貼)'!F:F,1,0)))*(P329=""),"未執行",""))</f>
        <v/>
      </c>
    </row>
    <row r="330" spans="1:23" ht="28.5" hidden="1" customHeight="1" x14ac:dyDescent="0.25">
      <c r="A330" s="117">
        <v>325</v>
      </c>
      <c r="B330" s="118" t="s">
        <v>2238</v>
      </c>
      <c r="C330" s="119">
        <v>42900</v>
      </c>
      <c r="D330" s="117" t="s">
        <v>2239</v>
      </c>
      <c r="E330" s="120" t="s">
        <v>2240</v>
      </c>
      <c r="F330" s="117" t="str">
        <f>IF(ISNA(VLOOKUP(B330,[2]保固召回!$A:$G,7,FALSE)),"",(VLOOKUP(B330,[2]保固召回!$A:$G,7,FALSE)))</f>
        <v/>
      </c>
      <c r="G330" s="121">
        <f t="shared" ca="1" si="21"/>
        <v>1</v>
      </c>
      <c r="H330" s="121" t="str">
        <f t="shared" si="22"/>
        <v>F06F10F12F13S63T檢查傳動軸，視須要更換</v>
      </c>
      <c r="I330" s="122">
        <f t="shared" ca="1" si="23"/>
        <v>2</v>
      </c>
      <c r="J330" s="119"/>
      <c r="K330" s="123"/>
      <c r="L330" s="117"/>
      <c r="M330" s="124"/>
      <c r="N330" s="125"/>
      <c r="O330" s="135"/>
      <c r="P330" s="127" t="str">
        <f>IF(B330="","",IF(ISNA(VLOOKUP(U330,[2]NEW!H:H,1,FALSE)),"V",""))</f>
        <v>V</v>
      </c>
      <c r="Q330" s="128"/>
      <c r="R330" s="129"/>
      <c r="S330" s="130">
        <v>42611</v>
      </c>
      <c r="T330" s="132"/>
      <c r="U330" s="132" t="str">
        <f t="shared" si="20"/>
        <v>0026280100D386138</v>
      </c>
      <c r="W330" s="134" t="str">
        <f>IF((ISERROR(VLOOKUP(E330,'[2]Lead Time(覆蓋貼)'!F:F,1,0)))*(P330="v"),"",IF((ISTEXT(VLOOKUP(E330,'[2]Lead Time(覆蓋貼)'!F:F,1,0)))*(P330=""),"未執行",""))</f>
        <v/>
      </c>
    </row>
    <row r="331" spans="1:23" ht="28.5" hidden="1" customHeight="1" x14ac:dyDescent="0.25">
      <c r="A331" s="117">
        <v>326</v>
      </c>
      <c r="B331" s="118" t="s">
        <v>2238</v>
      </c>
      <c r="C331" s="119">
        <v>42900</v>
      </c>
      <c r="D331" s="117" t="s">
        <v>2239</v>
      </c>
      <c r="E331" s="120" t="s">
        <v>2241</v>
      </c>
      <c r="F331" s="117" t="str">
        <f>IF(ISNA(VLOOKUP(B331,[2]保固召回!$A:$G,7,FALSE)),"",(VLOOKUP(B331,[2]保固召回!$A:$G,7,FALSE)))</f>
        <v/>
      </c>
      <c r="G331" s="121">
        <f t="shared" ca="1" si="21"/>
        <v>1</v>
      </c>
      <c r="H331" s="121" t="str">
        <f t="shared" si="22"/>
        <v>F06F10F12F13S63T檢查傳動軸，視須要更換</v>
      </c>
      <c r="I331" s="122">
        <f t="shared" ca="1" si="23"/>
        <v>2</v>
      </c>
      <c r="J331" s="119"/>
      <c r="K331" s="123"/>
      <c r="L331" s="117"/>
      <c r="M331" s="124"/>
      <c r="N331" s="125"/>
      <c r="O331" s="135"/>
      <c r="P331" s="127" t="str">
        <f>IF(B331="","",IF(ISNA(VLOOKUP(U331,[2]NEW!H:H,1,FALSE)),"V",""))</f>
        <v>V</v>
      </c>
      <c r="Q331" s="128"/>
      <c r="R331" s="129"/>
      <c r="S331" s="130" t="s">
        <v>1916</v>
      </c>
      <c r="T331" s="132"/>
      <c r="U331" s="132" t="str">
        <f t="shared" si="20"/>
        <v>0026280100D095085</v>
      </c>
      <c r="W331" s="134" t="str">
        <f>IF((ISERROR(VLOOKUP(E331,'[2]Lead Time(覆蓋貼)'!F:F,1,0)))*(P331="v"),"",IF((ISTEXT(VLOOKUP(E331,'[2]Lead Time(覆蓋貼)'!F:F,1,0)))*(P331=""),"未執行",""))</f>
        <v/>
      </c>
    </row>
    <row r="332" spans="1:23" ht="28.5" hidden="1" customHeight="1" x14ac:dyDescent="0.25">
      <c r="A332" s="117">
        <v>327</v>
      </c>
      <c r="B332" s="118" t="s">
        <v>2242</v>
      </c>
      <c r="C332" s="119">
        <v>42948</v>
      </c>
      <c r="D332" s="117" t="s">
        <v>2243</v>
      </c>
      <c r="E332" s="120" t="s">
        <v>2244</v>
      </c>
      <c r="F332" s="117" t="str">
        <f>IF(ISNA(VLOOKUP(B332,[2]保固召回!$A:$G,7,FALSE)),"",(VLOOKUP(B332,[2]保固召回!$A:$G,7,FALSE)))</f>
        <v/>
      </c>
      <c r="G332" s="121">
        <f t="shared" ca="1" si="21"/>
        <v>1</v>
      </c>
      <c r="H332" s="121" t="str">
        <f t="shared" si="22"/>
        <v>F8x(M-系列)更換後差速器</v>
      </c>
      <c r="I332" s="122">
        <f t="shared" ca="1" si="23"/>
        <v>4</v>
      </c>
      <c r="J332" s="119"/>
      <c r="K332" s="123"/>
      <c r="L332" s="117"/>
      <c r="M332" s="124"/>
      <c r="N332" s="125"/>
      <c r="O332" s="135"/>
      <c r="P332" s="127" t="str">
        <f>IF(B332="","",IF(ISNA(VLOOKUP(U332,[2]NEW!H:H,1,FALSE)),"V",""))</f>
        <v>V</v>
      </c>
      <c r="Q332" s="128"/>
      <c r="R332" s="129"/>
      <c r="S332" s="130" t="s">
        <v>1789</v>
      </c>
      <c r="T332" s="132"/>
      <c r="U332" s="132" t="str">
        <f t="shared" si="20"/>
        <v>0033990100V841767</v>
      </c>
      <c r="W332" s="134" t="str">
        <f>IF((ISERROR(VLOOKUP(E332,'[2]Lead Time(覆蓋貼)'!F:F,1,0)))*(P332="v"),"",IF((ISTEXT(VLOOKUP(E332,'[2]Lead Time(覆蓋貼)'!F:F,1,0)))*(P332=""),"未執行",""))</f>
        <v/>
      </c>
    </row>
    <row r="333" spans="1:23" ht="28.5" hidden="1" customHeight="1" x14ac:dyDescent="0.25">
      <c r="A333" s="117">
        <v>328</v>
      </c>
      <c r="B333" s="118" t="s">
        <v>2245</v>
      </c>
      <c r="C333" s="119">
        <v>42948</v>
      </c>
      <c r="D333" s="117" t="s">
        <v>2243</v>
      </c>
      <c r="E333" s="120" t="s">
        <v>2246</v>
      </c>
      <c r="F333" s="117" t="str">
        <f>IF(ISNA(VLOOKUP(B333,[2]保固召回!$A:$G,7,FALSE)),"",(VLOOKUP(B333,[2]保固召回!$A:$G,7,FALSE)))</f>
        <v/>
      </c>
      <c r="G333" s="121">
        <f t="shared" ca="1" si="21"/>
        <v>1</v>
      </c>
      <c r="H333" s="121" t="str">
        <f t="shared" si="22"/>
        <v>F8x(M-系列)更換後差速器</v>
      </c>
      <c r="I333" s="122">
        <f t="shared" ca="1" si="23"/>
        <v>4</v>
      </c>
      <c r="J333" s="119"/>
      <c r="K333" s="123"/>
      <c r="L333" s="117"/>
      <c r="M333" s="124"/>
      <c r="N333" s="125"/>
      <c r="O333" s="135"/>
      <c r="P333" s="127" t="str">
        <f>IF(B333="","",IF(ISNA(VLOOKUP(U333,[2]NEW!H:H,1,FALSE)),"V",""))</f>
        <v>V</v>
      </c>
      <c r="Q333" s="128"/>
      <c r="R333" s="129"/>
      <c r="S333" s="130" t="s">
        <v>1789</v>
      </c>
      <c r="T333" s="132"/>
      <c r="U333" s="132" t="str">
        <f t="shared" si="20"/>
        <v>0033990100V841769</v>
      </c>
      <c r="W333" s="134" t="str">
        <f>IF((ISERROR(VLOOKUP(E333,'[2]Lead Time(覆蓋貼)'!F:F,1,0)))*(P333="v"),"",IF((ISTEXT(VLOOKUP(E333,'[2]Lead Time(覆蓋貼)'!F:F,1,0)))*(P333=""),"未執行",""))</f>
        <v/>
      </c>
    </row>
    <row r="334" spans="1:23" ht="28.5" hidden="1" customHeight="1" x14ac:dyDescent="0.25">
      <c r="A334" s="117">
        <v>329</v>
      </c>
      <c r="B334" s="118" t="s">
        <v>2245</v>
      </c>
      <c r="C334" s="119">
        <v>42948</v>
      </c>
      <c r="D334" s="117" t="s">
        <v>2243</v>
      </c>
      <c r="E334" s="120" t="s">
        <v>2247</v>
      </c>
      <c r="F334" s="117" t="str">
        <f>IF(ISNA(VLOOKUP(B334,[2]保固召回!$A:$G,7,FALSE)),"",(VLOOKUP(B334,[2]保固召回!$A:$G,7,FALSE)))</f>
        <v/>
      </c>
      <c r="G334" s="121">
        <f t="shared" ca="1" si="21"/>
        <v>1</v>
      </c>
      <c r="H334" s="121" t="str">
        <f t="shared" si="22"/>
        <v>F8x(M-系列)更換後差速器</v>
      </c>
      <c r="I334" s="122">
        <f t="shared" ca="1" si="23"/>
        <v>4</v>
      </c>
      <c r="J334" s="119"/>
      <c r="K334" s="123"/>
      <c r="L334" s="117"/>
      <c r="M334" s="124"/>
      <c r="N334" s="125"/>
      <c r="O334" s="135"/>
      <c r="P334" s="127" t="str">
        <f>IF(B334="","",IF(ISNA(VLOOKUP(U334,[2]NEW!H:H,1,FALSE)),"V",""))</f>
        <v>V</v>
      </c>
      <c r="Q334" s="128"/>
      <c r="R334" s="129"/>
      <c r="S334" s="130" t="s">
        <v>1789</v>
      </c>
      <c r="T334" s="132"/>
      <c r="U334" s="132" t="str">
        <f t="shared" si="20"/>
        <v>0033990100V841649</v>
      </c>
      <c r="W334" s="134" t="str">
        <f>IF((ISERROR(VLOOKUP(E334,'[2]Lead Time(覆蓋貼)'!F:F,1,0)))*(P334="v"),"",IF((ISTEXT(VLOOKUP(E334,'[2]Lead Time(覆蓋貼)'!F:F,1,0)))*(P334=""),"未執行",""))</f>
        <v/>
      </c>
    </row>
    <row r="335" spans="1:23" ht="28.5" hidden="1" customHeight="1" x14ac:dyDescent="0.25">
      <c r="A335" s="117">
        <v>330</v>
      </c>
      <c r="B335" s="118" t="s">
        <v>2245</v>
      </c>
      <c r="C335" s="119">
        <v>42948</v>
      </c>
      <c r="D335" s="117" t="s">
        <v>2243</v>
      </c>
      <c r="E335" s="120" t="s">
        <v>2248</v>
      </c>
      <c r="F335" s="117" t="str">
        <f>IF(ISNA(VLOOKUP(B335,[2]保固召回!$A:$G,7,FALSE)),"",(VLOOKUP(B335,[2]保固召回!$A:$G,7,FALSE)))</f>
        <v/>
      </c>
      <c r="G335" s="121">
        <f t="shared" ca="1" si="21"/>
        <v>1</v>
      </c>
      <c r="H335" s="121" t="str">
        <f t="shared" si="22"/>
        <v>F8x(M-系列)更換後差速器</v>
      </c>
      <c r="I335" s="122">
        <f t="shared" ca="1" si="23"/>
        <v>4</v>
      </c>
      <c r="J335" s="119"/>
      <c r="K335" s="123"/>
      <c r="L335" s="117"/>
      <c r="M335" s="124"/>
      <c r="N335" s="125"/>
      <c r="O335" s="135"/>
      <c r="P335" s="127" t="str">
        <f>IF(B335="","",IF(ISNA(VLOOKUP(U335,[2]NEW!H:H,1,FALSE)),"V",""))</f>
        <v>V</v>
      </c>
      <c r="Q335" s="128"/>
      <c r="R335" s="129"/>
      <c r="S335" s="130" t="s">
        <v>1789</v>
      </c>
      <c r="T335" s="132"/>
      <c r="U335" s="132" t="str">
        <f t="shared" si="20"/>
        <v>0033990100K455977</v>
      </c>
      <c r="W335" s="134" t="str">
        <f>IF((ISERROR(VLOOKUP(E335,'[2]Lead Time(覆蓋貼)'!F:F,1,0)))*(P335="v"),"",IF((ISTEXT(VLOOKUP(E335,'[2]Lead Time(覆蓋貼)'!F:F,1,0)))*(P335=""),"未執行",""))</f>
        <v/>
      </c>
    </row>
    <row r="336" spans="1:23" ht="28.5" hidden="1" customHeight="1" x14ac:dyDescent="0.25">
      <c r="A336" s="117">
        <v>331</v>
      </c>
      <c r="B336" s="118" t="s">
        <v>2249</v>
      </c>
      <c r="C336" s="119"/>
      <c r="D336" s="117" t="s">
        <v>2250</v>
      </c>
      <c r="E336" s="120" t="s">
        <v>2251</v>
      </c>
      <c r="F336" s="117" t="str">
        <f>IF(ISNA(VLOOKUP(B336,[2]保固召回!$A:$G,7,FALSE)),"",(VLOOKUP(B336,[2]保固召回!$A:$G,7,FALSE)))</f>
        <v/>
      </c>
      <c r="G336" s="121">
        <f t="shared" ca="1" si="21"/>
        <v>1</v>
      </c>
      <c r="H336" s="121" t="str">
        <f t="shared" si="22"/>
        <v>S63T加裝水管隔熱墊</v>
      </c>
      <c r="I336" s="122">
        <f t="shared" ca="1" si="23"/>
        <v>1</v>
      </c>
      <c r="J336" s="119"/>
      <c r="K336" s="123"/>
      <c r="L336" s="117"/>
      <c r="M336" s="124"/>
      <c r="N336" s="125"/>
      <c r="O336" s="135"/>
      <c r="P336" s="127" t="str">
        <f>IF(B336="","",IF(ISNA(VLOOKUP(U336,[2]NEW!H:H,1,FALSE)),"V",""))</f>
        <v>V</v>
      </c>
      <c r="Q336" s="128"/>
      <c r="R336" s="129"/>
      <c r="S336" s="130">
        <v>42609</v>
      </c>
      <c r="T336" s="146"/>
      <c r="U336" s="132" t="str">
        <f t="shared" si="20"/>
        <v>0011450300C581792</v>
      </c>
      <c r="W336" s="134" t="str">
        <f>IF((ISERROR(VLOOKUP(E336,'[2]Lead Time(覆蓋貼)'!F:F,1,0)))*(P336="v"),"",IF((ISTEXT(VLOOKUP(E336,'[2]Lead Time(覆蓋貼)'!F:F,1,0)))*(P336=""),"未執行",""))</f>
        <v/>
      </c>
    </row>
    <row r="337" spans="1:27" ht="28.5" hidden="1" customHeight="1" x14ac:dyDescent="0.25">
      <c r="A337" s="117">
        <v>332</v>
      </c>
      <c r="B337" s="118" t="s">
        <v>2252</v>
      </c>
      <c r="C337" s="119">
        <v>42964</v>
      </c>
      <c r="D337" s="117" t="s">
        <v>2253</v>
      </c>
      <c r="E337" s="120" t="s">
        <v>2254</v>
      </c>
      <c r="F337" s="117" t="str">
        <f>IF(ISNA(VLOOKUP(B337,[2]保固召回!$A:$G,7,FALSE)),"",(VLOOKUP(B337,[2]保固召回!$A:$G,7,FALSE)))</f>
        <v/>
      </c>
      <c r="G337" s="121">
        <f t="shared" ca="1" si="21"/>
        <v>1</v>
      </c>
      <c r="H337" s="121" t="str">
        <f t="shared" si="22"/>
        <v>F34F36修整車門外把手拉索</v>
      </c>
      <c r="I337" s="122">
        <f t="shared" ca="1" si="23"/>
        <v>9</v>
      </c>
      <c r="J337" s="119" t="s">
        <v>2255</v>
      </c>
      <c r="K337" s="123">
        <v>21</v>
      </c>
      <c r="L337" s="117" t="s">
        <v>1742</v>
      </c>
      <c r="M337" s="124"/>
      <c r="N337" s="125"/>
      <c r="O337" s="135"/>
      <c r="P337" s="127" t="str">
        <f>IF(B337="","",IF(ISNA(VLOOKUP(U337,[2]NEW!H:H,1,FALSE)),"V",""))</f>
        <v>V</v>
      </c>
      <c r="Q337" s="128"/>
      <c r="R337" s="129"/>
      <c r="S337" s="130" t="s">
        <v>2256</v>
      </c>
      <c r="T337" s="132"/>
      <c r="U337" s="132" t="str">
        <f t="shared" si="20"/>
        <v>0051030400G324972</v>
      </c>
      <c r="W337" s="134" t="str">
        <f>IF((ISERROR(VLOOKUP(E337,'[2]Lead Time(覆蓋貼)'!F:F,1,0)))*(P337="v"),"",IF((ISTEXT(VLOOKUP(E337,'[2]Lead Time(覆蓋貼)'!F:F,1,0)))*(P337=""),"未執行",""))</f>
        <v/>
      </c>
    </row>
    <row r="338" spans="1:27" ht="28.5" hidden="1" customHeight="1" x14ac:dyDescent="0.25">
      <c r="A338" s="117">
        <v>333</v>
      </c>
      <c r="B338" s="118" t="s">
        <v>2252</v>
      </c>
      <c r="C338" s="119">
        <v>42964</v>
      </c>
      <c r="D338" s="117" t="s">
        <v>2253</v>
      </c>
      <c r="E338" s="120" t="s">
        <v>2257</v>
      </c>
      <c r="F338" s="117" t="str">
        <f>IF(ISNA(VLOOKUP(B338,[2]保固召回!$A:$G,7,FALSE)),"",(VLOOKUP(B338,[2]保固召回!$A:$G,7,FALSE)))</f>
        <v/>
      </c>
      <c r="G338" s="121">
        <f t="shared" ca="1" si="21"/>
        <v>1</v>
      </c>
      <c r="H338" s="121" t="str">
        <f t="shared" si="22"/>
        <v>F34F36修整車門外把手拉索</v>
      </c>
      <c r="I338" s="122">
        <f t="shared" ca="1" si="23"/>
        <v>9</v>
      </c>
      <c r="J338" s="119"/>
      <c r="K338" s="123"/>
      <c r="L338" s="117"/>
      <c r="M338" s="124"/>
      <c r="N338" s="125"/>
      <c r="O338" s="135"/>
      <c r="P338" s="127" t="str">
        <f>IF(B338="","",IF(ISNA(VLOOKUP(U338,[2]NEW!H:H,1,FALSE)),"V",""))</f>
        <v>V</v>
      </c>
      <c r="Q338" s="128"/>
      <c r="R338" s="129"/>
      <c r="S338" s="130" t="s">
        <v>2258</v>
      </c>
      <c r="T338" s="132"/>
      <c r="U338" s="132" t="str">
        <f t="shared" si="20"/>
        <v>0051030400G399402</v>
      </c>
      <c r="W338" s="134" t="str">
        <f>IF((ISERROR(VLOOKUP(E338,'[2]Lead Time(覆蓋貼)'!F:F,1,0)))*(P338="v"),"",IF((ISTEXT(VLOOKUP(E338,'[2]Lead Time(覆蓋貼)'!F:F,1,0)))*(P338=""),"未執行",""))</f>
        <v/>
      </c>
    </row>
    <row r="339" spans="1:27" ht="28.5" hidden="1" customHeight="1" x14ac:dyDescent="0.25">
      <c r="A339" s="117">
        <v>334</v>
      </c>
      <c r="B339" s="118" t="s">
        <v>2252</v>
      </c>
      <c r="C339" s="119">
        <v>42964</v>
      </c>
      <c r="D339" s="117" t="s">
        <v>2253</v>
      </c>
      <c r="E339" s="120" t="s">
        <v>2259</v>
      </c>
      <c r="F339" s="117" t="str">
        <f>IF(ISNA(VLOOKUP(B339,[2]保固召回!$A:$G,7,FALSE)),"",(VLOOKUP(B339,[2]保固召回!$A:$G,7,FALSE)))</f>
        <v/>
      </c>
      <c r="G339" s="121">
        <f t="shared" ca="1" si="21"/>
        <v>1</v>
      </c>
      <c r="H339" s="121" t="str">
        <f t="shared" si="22"/>
        <v>F34F36修整車門外把手拉索</v>
      </c>
      <c r="I339" s="122">
        <f t="shared" ca="1" si="23"/>
        <v>9</v>
      </c>
      <c r="J339" s="119"/>
      <c r="K339" s="123"/>
      <c r="L339" s="117"/>
      <c r="M339" s="124"/>
      <c r="N339" s="125"/>
      <c r="O339" s="135"/>
      <c r="P339" s="127" t="str">
        <f>IF(B339="","",IF(ISNA(VLOOKUP(U339,[2]NEW!H:H,1,FALSE)),"V",""))</f>
        <v>V</v>
      </c>
      <c r="Q339" s="128"/>
      <c r="R339" s="129"/>
      <c r="S339" s="130" t="s">
        <v>2260</v>
      </c>
      <c r="T339" s="132"/>
      <c r="U339" s="132" t="str">
        <f t="shared" si="20"/>
        <v>0051030400G337853</v>
      </c>
      <c r="W339" s="134" t="str">
        <f>IF((ISERROR(VLOOKUP(E339,'[2]Lead Time(覆蓋貼)'!F:F,1,0)))*(P339="v"),"",IF((ISTEXT(VLOOKUP(E339,'[2]Lead Time(覆蓋貼)'!F:F,1,0)))*(P339=""),"未執行",""))</f>
        <v/>
      </c>
    </row>
    <row r="340" spans="1:27" ht="28.5" hidden="1" customHeight="1" x14ac:dyDescent="0.25">
      <c r="A340" s="117">
        <v>335</v>
      </c>
      <c r="B340" s="118" t="s">
        <v>2261</v>
      </c>
      <c r="C340" s="119">
        <v>42964</v>
      </c>
      <c r="D340" s="117" t="s">
        <v>2253</v>
      </c>
      <c r="E340" s="120" t="s">
        <v>2262</v>
      </c>
      <c r="F340" s="117" t="str">
        <f>IF(ISNA(VLOOKUP(B340,[2]保固召回!$A:$G,7,FALSE)),"",(VLOOKUP(B340,[2]保固召回!$A:$G,7,FALSE)))</f>
        <v/>
      </c>
      <c r="G340" s="121">
        <f t="shared" ca="1" si="21"/>
        <v>1</v>
      </c>
      <c r="H340" s="121" t="str">
        <f t="shared" si="22"/>
        <v>F34F36修整車門外把手拉索</v>
      </c>
      <c r="I340" s="122">
        <f t="shared" ca="1" si="23"/>
        <v>9</v>
      </c>
      <c r="J340" s="119"/>
      <c r="K340" s="123"/>
      <c r="L340" s="117"/>
      <c r="M340" s="124"/>
      <c r="N340" s="125"/>
      <c r="O340" s="135"/>
      <c r="P340" s="127" t="str">
        <f>IF(B340="","",IF(ISNA(VLOOKUP(U340,[2]NEW!H:H,1,FALSE)),"V",""))</f>
        <v>V</v>
      </c>
      <c r="Q340" s="128"/>
      <c r="R340" s="129"/>
      <c r="S340" s="130" t="s">
        <v>2263</v>
      </c>
      <c r="T340" s="132"/>
      <c r="U340" s="132" t="str">
        <f t="shared" si="20"/>
        <v>0051030400G337514</v>
      </c>
      <c r="W340" s="134" t="str">
        <f>IF((ISERROR(VLOOKUP(E340,'[2]Lead Time(覆蓋貼)'!F:F,1,0)))*(P340="v"),"",IF((ISTEXT(VLOOKUP(E340,'[2]Lead Time(覆蓋貼)'!F:F,1,0)))*(P340=""),"未執行",""))</f>
        <v/>
      </c>
    </row>
    <row r="341" spans="1:27" s="143" customFormat="1" ht="28.5" hidden="1" customHeight="1" x14ac:dyDescent="0.25">
      <c r="A341" s="117">
        <v>336</v>
      </c>
      <c r="B341" s="118" t="s">
        <v>2252</v>
      </c>
      <c r="C341" s="119">
        <v>42964</v>
      </c>
      <c r="D341" s="117" t="s">
        <v>2264</v>
      </c>
      <c r="E341" s="120" t="s">
        <v>2265</v>
      </c>
      <c r="F341" s="117" t="str">
        <f>IF(ISNA(VLOOKUP(B341,[2]保固召回!$A:$G,7,FALSE)),"",(VLOOKUP(B341,[2]保固召回!$A:$G,7,FALSE)))</f>
        <v/>
      </c>
      <c r="G341" s="121">
        <f t="shared" ca="1" si="21"/>
        <v>1</v>
      </c>
      <c r="H341" s="121" t="str">
        <f t="shared" si="22"/>
        <v>F34F36修整車門外把手拉索</v>
      </c>
      <c r="I341" s="122">
        <f t="shared" ca="1" si="23"/>
        <v>9</v>
      </c>
      <c r="J341" s="119"/>
      <c r="K341" s="123"/>
      <c r="L341" s="117"/>
      <c r="M341" s="124"/>
      <c r="N341" s="125"/>
      <c r="O341" s="135"/>
      <c r="P341" s="127" t="str">
        <f>IF(B341="","",IF(ISNA(VLOOKUP(U341,[2]NEW!H:H,1,FALSE)),"V",""))</f>
        <v>V</v>
      </c>
      <c r="Q341" s="128"/>
      <c r="R341" s="129"/>
      <c r="S341" s="130" t="s">
        <v>2266</v>
      </c>
      <c r="T341" s="132"/>
      <c r="U341" s="132" t="str">
        <f t="shared" si="20"/>
        <v>0051030400G337451</v>
      </c>
      <c r="V341" s="142"/>
      <c r="W341" s="134" t="str">
        <f>IF((ISERROR(VLOOKUP(E341,'[2]Lead Time(覆蓋貼)'!F:F,1,0)))*(P341="v"),"",IF((ISTEXT(VLOOKUP(E341,'[2]Lead Time(覆蓋貼)'!F:F,1,0)))*(P341=""),"未執行",""))</f>
        <v/>
      </c>
      <c r="AA341" s="134"/>
    </row>
    <row r="342" spans="1:27" ht="28.5" hidden="1" customHeight="1" x14ac:dyDescent="0.25">
      <c r="A342" s="117">
        <v>337</v>
      </c>
      <c r="B342" s="118" t="s">
        <v>2252</v>
      </c>
      <c r="C342" s="119">
        <v>42964</v>
      </c>
      <c r="D342" s="117" t="s">
        <v>2253</v>
      </c>
      <c r="E342" s="120" t="s">
        <v>2267</v>
      </c>
      <c r="F342" s="117" t="str">
        <f>IF(ISNA(VLOOKUP(B342,[2]保固召回!$A:$G,7,FALSE)),"",(VLOOKUP(B342,[2]保固召回!$A:$G,7,FALSE)))</f>
        <v/>
      </c>
      <c r="G342" s="121">
        <f t="shared" ca="1" si="21"/>
        <v>1</v>
      </c>
      <c r="H342" s="121" t="str">
        <f t="shared" si="22"/>
        <v>F34F36修整車門外把手拉索</v>
      </c>
      <c r="I342" s="122">
        <f t="shared" ca="1" si="23"/>
        <v>9</v>
      </c>
      <c r="J342" s="119"/>
      <c r="K342" s="123"/>
      <c r="L342" s="117"/>
      <c r="M342" s="124"/>
      <c r="N342" s="125"/>
      <c r="O342" s="135"/>
      <c r="P342" s="127" t="str">
        <f>IF(B342="","",IF(ISNA(VLOOKUP(U342,[2]NEW!H:H,1,FALSE)),"V",""))</f>
        <v>V</v>
      </c>
      <c r="Q342" s="128"/>
      <c r="R342" s="129"/>
      <c r="S342" s="130" t="s">
        <v>2268</v>
      </c>
      <c r="T342" s="132"/>
      <c r="U342" s="132" t="str">
        <f t="shared" si="20"/>
        <v>0051030400G324923</v>
      </c>
      <c r="W342" s="134" t="str">
        <f>IF((ISERROR(VLOOKUP(E342,'[2]Lead Time(覆蓋貼)'!F:F,1,0)))*(P342="v"),"",IF((ISTEXT(VLOOKUP(E342,'[2]Lead Time(覆蓋貼)'!F:F,1,0)))*(P342=""),"未執行",""))</f>
        <v/>
      </c>
    </row>
    <row r="343" spans="1:27" s="138" customFormat="1" ht="28.5" hidden="1" customHeight="1" x14ac:dyDescent="0.25">
      <c r="A343" s="117">
        <v>338</v>
      </c>
      <c r="B343" s="118" t="s">
        <v>2252</v>
      </c>
      <c r="C343" s="119">
        <v>42964</v>
      </c>
      <c r="D343" s="117" t="s">
        <v>2253</v>
      </c>
      <c r="E343" s="120" t="s">
        <v>2269</v>
      </c>
      <c r="F343" s="117" t="str">
        <f>IF(ISNA(VLOOKUP(B343,[2]保固召回!$A:$G,7,FALSE)),"",(VLOOKUP(B343,[2]保固召回!$A:$G,7,FALSE)))</f>
        <v/>
      </c>
      <c r="G343" s="121">
        <f t="shared" ca="1" si="21"/>
        <v>1</v>
      </c>
      <c r="H343" s="121" t="str">
        <f t="shared" si="22"/>
        <v>F34F36修整車門外把手拉索</v>
      </c>
      <c r="I343" s="122">
        <f t="shared" ca="1" si="23"/>
        <v>9</v>
      </c>
      <c r="J343" s="119"/>
      <c r="K343" s="123"/>
      <c r="L343" s="117"/>
      <c r="M343" s="124"/>
      <c r="N343" s="125"/>
      <c r="O343" s="135"/>
      <c r="P343" s="127" t="str">
        <f>IF(B343="","",IF(ISNA(VLOOKUP(U343,[2]NEW!H:H,1,FALSE)),"V",""))</f>
        <v>V</v>
      </c>
      <c r="Q343" s="128"/>
      <c r="R343" s="129"/>
      <c r="S343" s="130" t="s">
        <v>2270</v>
      </c>
      <c r="T343" s="132"/>
      <c r="U343" s="132" t="str">
        <f t="shared" si="20"/>
        <v>0051030400G337520</v>
      </c>
      <c r="V343" s="137"/>
      <c r="W343" s="134" t="str">
        <f>IF((ISERROR(VLOOKUP(E343,'[2]Lead Time(覆蓋貼)'!F:F,1,0)))*(P343="v"),"",IF((ISTEXT(VLOOKUP(E343,'[2]Lead Time(覆蓋貼)'!F:F,1,0)))*(P343=""),"未執行",""))</f>
        <v/>
      </c>
      <c r="AA343" s="134"/>
    </row>
    <row r="344" spans="1:27" s="138" customFormat="1" ht="28.5" hidden="1" customHeight="1" x14ac:dyDescent="0.25">
      <c r="A344" s="117">
        <v>339</v>
      </c>
      <c r="B344" s="118" t="s">
        <v>2252</v>
      </c>
      <c r="C344" s="119">
        <v>42964</v>
      </c>
      <c r="D344" s="117" t="s">
        <v>2271</v>
      </c>
      <c r="E344" s="120" t="s">
        <v>2272</v>
      </c>
      <c r="F344" s="117" t="str">
        <f>IF(ISNA(VLOOKUP(B344,[2]保固召回!$A:$G,7,FALSE)),"",(VLOOKUP(B344,[2]保固召回!$A:$G,7,FALSE)))</f>
        <v/>
      </c>
      <c r="G344" s="121">
        <f t="shared" ca="1" si="21"/>
        <v>1</v>
      </c>
      <c r="H344" s="121" t="str">
        <f t="shared" si="22"/>
        <v>F34F36修整車門外把手拉索</v>
      </c>
      <c r="I344" s="122">
        <f t="shared" ca="1" si="23"/>
        <v>9</v>
      </c>
      <c r="J344" s="119"/>
      <c r="K344" s="123"/>
      <c r="L344" s="117"/>
      <c r="M344" s="124"/>
      <c r="N344" s="125"/>
      <c r="O344" s="135"/>
      <c r="P344" s="127" t="str">
        <f>IF(B344="","",IF(ISNA(VLOOKUP(U344,[2]NEW!H:H,1,FALSE)),"V",""))</f>
        <v>V</v>
      </c>
      <c r="Q344" s="128"/>
      <c r="R344" s="129"/>
      <c r="S344" s="130" t="s">
        <v>2273</v>
      </c>
      <c r="T344" s="132"/>
      <c r="U344" s="132" t="str">
        <f t="shared" si="20"/>
        <v>0051030400G337524</v>
      </c>
      <c r="V344" s="137"/>
      <c r="W344" s="134" t="str">
        <f>IF((ISERROR(VLOOKUP(E344,'[2]Lead Time(覆蓋貼)'!F:F,1,0)))*(P344="v"),"",IF((ISTEXT(VLOOKUP(E344,'[2]Lead Time(覆蓋貼)'!F:F,1,0)))*(P344=""),"未執行",""))</f>
        <v/>
      </c>
      <c r="AA344" s="134"/>
    </row>
    <row r="345" spans="1:27" s="138" customFormat="1" ht="28.5" hidden="1" customHeight="1" x14ac:dyDescent="0.25">
      <c r="A345" s="117">
        <v>340</v>
      </c>
      <c r="B345" s="118" t="s">
        <v>2252</v>
      </c>
      <c r="C345" s="119">
        <v>42964</v>
      </c>
      <c r="D345" s="117" t="s">
        <v>2264</v>
      </c>
      <c r="E345" s="120" t="s">
        <v>2274</v>
      </c>
      <c r="F345" s="117" t="str">
        <f>IF(ISNA(VLOOKUP(B345,[2]保固召回!$A:$G,7,FALSE)),"",(VLOOKUP(B345,[2]保固召回!$A:$G,7,FALSE)))</f>
        <v/>
      </c>
      <c r="G345" s="121">
        <f t="shared" ca="1" si="21"/>
        <v>1</v>
      </c>
      <c r="H345" s="121" t="str">
        <f t="shared" si="22"/>
        <v>F34F36修整車門外把手拉索</v>
      </c>
      <c r="I345" s="122">
        <f t="shared" ca="1" si="23"/>
        <v>9</v>
      </c>
      <c r="J345" s="119"/>
      <c r="K345" s="123"/>
      <c r="L345" s="117"/>
      <c r="M345" s="124"/>
      <c r="N345" s="125"/>
      <c r="O345" s="135"/>
      <c r="P345" s="127" t="str">
        <f>IF(B345="","",IF(ISNA(VLOOKUP(U345,[2]NEW!H:H,1,FALSE)),"V",""))</f>
        <v>V</v>
      </c>
      <c r="Q345" s="128"/>
      <c r="R345" s="129"/>
      <c r="S345" s="130" t="s">
        <v>2275</v>
      </c>
      <c r="T345" s="132"/>
      <c r="U345" s="132" t="str">
        <f t="shared" si="20"/>
        <v>0051030400G337948</v>
      </c>
      <c r="V345" s="137"/>
      <c r="W345" s="134" t="str">
        <f>IF((ISERROR(VLOOKUP(E345,'[2]Lead Time(覆蓋貼)'!F:F,1,0)))*(P345="v"),"",IF((ISTEXT(VLOOKUP(E345,'[2]Lead Time(覆蓋貼)'!F:F,1,0)))*(P345=""),"未執行",""))</f>
        <v/>
      </c>
      <c r="AA345" s="134"/>
    </row>
    <row r="346" spans="1:27" s="143" customFormat="1" ht="28.5" hidden="1" customHeight="1" x14ac:dyDescent="0.25">
      <c r="A346" s="117">
        <v>341</v>
      </c>
      <c r="B346" s="118" t="s">
        <v>2276</v>
      </c>
      <c r="C346" s="119">
        <v>42966</v>
      </c>
      <c r="D346" s="117" t="s">
        <v>2277</v>
      </c>
      <c r="E346" s="120" t="s">
        <v>2278</v>
      </c>
      <c r="F346" s="117" t="str">
        <f>IF(ISNA(VLOOKUP(B346,[2]保固召回!$A:$G,7,FALSE)),"",(VLOOKUP(B346,[2]保固召回!$A:$G,7,FALSE)))</f>
        <v/>
      </c>
      <c r="G346" s="121">
        <f t="shared" ca="1" si="21"/>
        <v>1</v>
      </c>
      <c r="H346" s="121" t="str">
        <f t="shared" si="22"/>
        <v>I01編程控制單元</v>
      </c>
      <c r="I346" s="122">
        <f t="shared" ca="1" si="23"/>
        <v>14</v>
      </c>
      <c r="J346" s="119" t="s">
        <v>2279</v>
      </c>
      <c r="K346" s="123">
        <v>12</v>
      </c>
      <c r="L346" s="117" t="s">
        <v>1819</v>
      </c>
      <c r="M346" s="124"/>
      <c r="N346" s="125"/>
      <c r="O346" s="135"/>
      <c r="P346" s="127" t="str">
        <f>IF(B346="","",IF(ISNA(VLOOKUP(U346,[2]NEW!H:H,1,FALSE)),"V",""))</f>
        <v>V</v>
      </c>
      <c r="Q346" s="128"/>
      <c r="R346" s="129"/>
      <c r="S346" s="130" t="s">
        <v>2280</v>
      </c>
      <c r="T346" s="132"/>
      <c r="U346" s="132" t="str">
        <f t="shared" si="20"/>
        <v>0012360400VZ73246</v>
      </c>
      <c r="V346" s="142"/>
      <c r="W346" s="134" t="str">
        <f>IF((ISERROR(VLOOKUP(E346,'[2]Lead Time(覆蓋貼)'!F:F,1,0)))*(P346="v"),"",IF((ISTEXT(VLOOKUP(E346,'[2]Lead Time(覆蓋貼)'!F:F,1,0)))*(P346=""),"未執行",""))</f>
        <v/>
      </c>
      <c r="AA346" s="134"/>
    </row>
    <row r="347" spans="1:27" ht="28.5" hidden="1" customHeight="1" x14ac:dyDescent="0.25">
      <c r="A347" s="117">
        <v>342</v>
      </c>
      <c r="B347" s="118" t="s">
        <v>2276</v>
      </c>
      <c r="C347" s="119">
        <v>42966</v>
      </c>
      <c r="D347" s="117" t="s">
        <v>2281</v>
      </c>
      <c r="E347" s="120" t="s">
        <v>2282</v>
      </c>
      <c r="F347" s="117" t="str">
        <f>IF(ISNA(VLOOKUP(B347,[2]保固召回!$A:$G,7,FALSE)),"",(VLOOKUP(B347,[2]保固召回!$A:$G,7,FALSE)))</f>
        <v/>
      </c>
      <c r="G347" s="121">
        <f t="shared" ca="1" si="21"/>
        <v>1</v>
      </c>
      <c r="H347" s="121" t="str">
        <f t="shared" si="22"/>
        <v>I01編程控制單元</v>
      </c>
      <c r="I347" s="122">
        <f t="shared" ca="1" si="23"/>
        <v>14</v>
      </c>
      <c r="J347" s="119"/>
      <c r="K347" s="123"/>
      <c r="L347" s="117"/>
      <c r="M347" s="124"/>
      <c r="N347" s="125"/>
      <c r="O347" s="135"/>
      <c r="P347" s="127" t="str">
        <f>IF(B347="","",IF(ISNA(VLOOKUP(U347,[2]NEW!H:H,1,FALSE)),"V",""))</f>
        <v>V</v>
      </c>
      <c r="Q347" s="128"/>
      <c r="R347" s="129"/>
      <c r="S347" s="130" t="s">
        <v>2283</v>
      </c>
      <c r="T347" s="132"/>
      <c r="U347" s="132" t="str">
        <f t="shared" si="20"/>
        <v>0012360400VZ73408</v>
      </c>
      <c r="W347" s="134" t="str">
        <f>IF((ISERROR(VLOOKUP(E347,'[2]Lead Time(覆蓋貼)'!F:F,1,0)))*(P347="v"),"",IF((ISTEXT(VLOOKUP(E347,'[2]Lead Time(覆蓋貼)'!F:F,1,0)))*(P347=""),"未執行",""))</f>
        <v/>
      </c>
    </row>
    <row r="348" spans="1:27" ht="28.5" hidden="1" customHeight="1" x14ac:dyDescent="0.25">
      <c r="A348" s="117">
        <v>343</v>
      </c>
      <c r="B348" s="118" t="s">
        <v>2276</v>
      </c>
      <c r="C348" s="119">
        <v>42966</v>
      </c>
      <c r="D348" s="117" t="s">
        <v>2281</v>
      </c>
      <c r="E348" s="120" t="s">
        <v>2284</v>
      </c>
      <c r="F348" s="117" t="str">
        <f>IF(ISNA(VLOOKUP(B348,[2]保固召回!$A:$G,7,FALSE)),"",(VLOOKUP(B348,[2]保固召回!$A:$G,7,FALSE)))</f>
        <v/>
      </c>
      <c r="G348" s="121">
        <f t="shared" ca="1" si="21"/>
        <v>1</v>
      </c>
      <c r="H348" s="121" t="str">
        <f t="shared" si="22"/>
        <v>I01編程控制單元</v>
      </c>
      <c r="I348" s="122">
        <f t="shared" ca="1" si="23"/>
        <v>14</v>
      </c>
      <c r="J348" s="119"/>
      <c r="K348" s="123"/>
      <c r="L348" s="117"/>
      <c r="M348" s="124"/>
      <c r="N348" s="125"/>
      <c r="O348" s="135"/>
      <c r="P348" s="127" t="str">
        <f>IF(B348="","",IF(ISNA(VLOOKUP(U348,[2]NEW!H:H,1,FALSE)),"V",""))</f>
        <v>V</v>
      </c>
      <c r="Q348" s="128"/>
      <c r="R348" s="129"/>
      <c r="S348" s="130" t="s">
        <v>2283</v>
      </c>
      <c r="T348" s="132"/>
      <c r="U348" s="132" t="str">
        <f t="shared" si="20"/>
        <v>0012360400VZ71413</v>
      </c>
      <c r="W348" s="134" t="str">
        <f>IF((ISERROR(VLOOKUP(E348,'[2]Lead Time(覆蓋貼)'!F:F,1,0)))*(P348="v"),"",IF((ISTEXT(VLOOKUP(E348,'[2]Lead Time(覆蓋貼)'!F:F,1,0)))*(P348=""),"未執行",""))</f>
        <v/>
      </c>
    </row>
    <row r="349" spans="1:27" ht="28.5" hidden="1" customHeight="1" x14ac:dyDescent="0.25">
      <c r="A349" s="117">
        <v>344</v>
      </c>
      <c r="B349" s="118" t="s">
        <v>2276</v>
      </c>
      <c r="C349" s="119">
        <v>42966</v>
      </c>
      <c r="D349" s="117" t="s">
        <v>2281</v>
      </c>
      <c r="E349" s="120" t="s">
        <v>2285</v>
      </c>
      <c r="F349" s="117" t="str">
        <f>IF(ISNA(VLOOKUP(B349,[2]保固召回!$A:$G,7,FALSE)),"",(VLOOKUP(B349,[2]保固召回!$A:$G,7,FALSE)))</f>
        <v/>
      </c>
      <c r="G349" s="121">
        <f t="shared" ca="1" si="21"/>
        <v>1</v>
      </c>
      <c r="H349" s="121" t="str">
        <f t="shared" si="22"/>
        <v>I01編程控制單元</v>
      </c>
      <c r="I349" s="122">
        <f t="shared" ca="1" si="23"/>
        <v>14</v>
      </c>
      <c r="J349" s="119"/>
      <c r="K349" s="123"/>
      <c r="L349" s="117"/>
      <c r="M349" s="124"/>
      <c r="N349" s="125"/>
      <c r="O349" s="135"/>
      <c r="P349" s="127" t="str">
        <f>IF(B349="","",IF(ISNA(VLOOKUP(U349,[2]NEW!H:H,1,FALSE)),"V",""))</f>
        <v>V</v>
      </c>
      <c r="Q349" s="128"/>
      <c r="R349" s="129"/>
      <c r="S349" s="130" t="s">
        <v>1800</v>
      </c>
      <c r="T349" s="132"/>
      <c r="U349" s="132" t="str">
        <f t="shared" si="20"/>
        <v>0012360400V305944</v>
      </c>
      <c r="W349" s="134" t="str">
        <f>IF((ISERROR(VLOOKUP(E349,'[2]Lead Time(覆蓋貼)'!F:F,1,0)))*(P349="v"),"",IF((ISTEXT(VLOOKUP(E349,'[2]Lead Time(覆蓋貼)'!F:F,1,0)))*(P349=""),"未執行",""))</f>
        <v/>
      </c>
    </row>
    <row r="350" spans="1:27" ht="28.5" hidden="1" customHeight="1" x14ac:dyDescent="0.25">
      <c r="A350" s="117">
        <v>345</v>
      </c>
      <c r="B350" s="118" t="s">
        <v>2276</v>
      </c>
      <c r="C350" s="119">
        <v>42966</v>
      </c>
      <c r="D350" s="117" t="s">
        <v>2281</v>
      </c>
      <c r="E350" s="120" t="s">
        <v>2286</v>
      </c>
      <c r="F350" s="117" t="str">
        <f>IF(ISNA(VLOOKUP(B350,[2]保固召回!$A:$G,7,FALSE)),"",(VLOOKUP(B350,[2]保固召回!$A:$G,7,FALSE)))</f>
        <v/>
      </c>
      <c r="G350" s="121">
        <f t="shared" ca="1" si="21"/>
        <v>1</v>
      </c>
      <c r="H350" s="121" t="str">
        <f t="shared" si="22"/>
        <v>I01編程控制單元</v>
      </c>
      <c r="I350" s="122">
        <f t="shared" ca="1" si="23"/>
        <v>14</v>
      </c>
      <c r="J350" s="119"/>
      <c r="K350" s="123"/>
      <c r="L350" s="117"/>
      <c r="M350" s="124"/>
      <c r="N350" s="125"/>
      <c r="O350" s="135"/>
      <c r="P350" s="127" t="str">
        <f>IF(B350="","",IF(ISNA(VLOOKUP(U350,[2]NEW!H:H,1,FALSE)),"V",""))</f>
        <v>V</v>
      </c>
      <c r="Q350" s="128"/>
      <c r="R350" s="129"/>
      <c r="S350" s="130" t="s">
        <v>2287</v>
      </c>
      <c r="T350" s="132"/>
      <c r="U350" s="132" t="str">
        <f t="shared" si="20"/>
        <v>0012360400V305584</v>
      </c>
      <c r="W350" s="134" t="str">
        <f>IF((ISERROR(VLOOKUP(E350,'[2]Lead Time(覆蓋貼)'!F:F,1,0)))*(P350="v"),"",IF((ISTEXT(VLOOKUP(E350,'[2]Lead Time(覆蓋貼)'!F:F,1,0)))*(P350=""),"未執行",""))</f>
        <v/>
      </c>
    </row>
    <row r="351" spans="1:27" s="143" customFormat="1" ht="28.5" hidden="1" customHeight="1" x14ac:dyDescent="0.25">
      <c r="A351" s="117">
        <v>346</v>
      </c>
      <c r="B351" s="118" t="s">
        <v>2276</v>
      </c>
      <c r="C351" s="119">
        <v>42966</v>
      </c>
      <c r="D351" s="117" t="s">
        <v>2277</v>
      </c>
      <c r="E351" s="120" t="s">
        <v>2288</v>
      </c>
      <c r="F351" s="117" t="str">
        <f>IF(ISNA(VLOOKUP(B351,[2]保固召回!$A:$G,7,FALSE)),"",(VLOOKUP(B351,[2]保固召回!$A:$G,7,FALSE)))</f>
        <v/>
      </c>
      <c r="G351" s="121">
        <f t="shared" ca="1" si="21"/>
        <v>1</v>
      </c>
      <c r="H351" s="121" t="str">
        <f t="shared" si="22"/>
        <v>I01編程控制單元</v>
      </c>
      <c r="I351" s="122">
        <f t="shared" ca="1" si="23"/>
        <v>14</v>
      </c>
      <c r="J351" s="119"/>
      <c r="K351" s="123"/>
      <c r="L351" s="117"/>
      <c r="M351" s="124"/>
      <c r="N351" s="125"/>
      <c r="O351" s="135"/>
      <c r="P351" s="127" t="str">
        <f>IF(B351="","",IF(ISNA(VLOOKUP(U351,[2]NEW!H:H,1,FALSE)),"V",""))</f>
        <v>V</v>
      </c>
      <c r="Q351" s="128"/>
      <c r="R351" s="129"/>
      <c r="S351" s="130" t="s">
        <v>2289</v>
      </c>
      <c r="T351" s="132"/>
      <c r="U351" s="132" t="str">
        <f t="shared" si="20"/>
        <v>0012360400V305985</v>
      </c>
      <c r="V351" s="142"/>
      <c r="W351" s="134" t="str">
        <f>IF((ISERROR(VLOOKUP(E351,'[2]Lead Time(覆蓋貼)'!F:F,1,0)))*(P351="v"),"",IF((ISTEXT(VLOOKUP(E351,'[2]Lead Time(覆蓋貼)'!F:F,1,0)))*(P351=""),"未執行",""))</f>
        <v/>
      </c>
      <c r="AA351" s="134"/>
    </row>
    <row r="352" spans="1:27" s="143" customFormat="1" ht="28.5" hidden="1" customHeight="1" x14ac:dyDescent="0.25">
      <c r="A352" s="117">
        <v>347</v>
      </c>
      <c r="B352" s="118" t="s">
        <v>2276</v>
      </c>
      <c r="C352" s="119">
        <v>42966</v>
      </c>
      <c r="D352" s="117" t="s">
        <v>2277</v>
      </c>
      <c r="E352" s="120" t="s">
        <v>2290</v>
      </c>
      <c r="F352" s="117" t="str">
        <f>IF(ISNA(VLOOKUP(B352,[2]保固召回!$A:$G,7,FALSE)),"",(VLOOKUP(B352,[2]保固召回!$A:$G,7,FALSE)))</f>
        <v/>
      </c>
      <c r="G352" s="121">
        <f t="shared" ca="1" si="21"/>
        <v>1</v>
      </c>
      <c r="H352" s="121" t="str">
        <f t="shared" si="22"/>
        <v>I01編程控制單元</v>
      </c>
      <c r="I352" s="122">
        <f t="shared" ca="1" si="23"/>
        <v>14</v>
      </c>
      <c r="J352" s="119"/>
      <c r="K352" s="123"/>
      <c r="L352" s="117"/>
      <c r="M352" s="124"/>
      <c r="N352" s="125"/>
      <c r="O352" s="135"/>
      <c r="P352" s="127" t="str">
        <f>IF(B352="","",IF(ISNA(VLOOKUP(U352,[2]NEW!H:H,1,FALSE)),"V",""))</f>
        <v>V</v>
      </c>
      <c r="Q352" s="128"/>
      <c r="R352" s="129"/>
      <c r="S352" s="130" t="s">
        <v>2291</v>
      </c>
      <c r="T352" s="132"/>
      <c r="U352" s="132" t="str">
        <f t="shared" si="20"/>
        <v>0012360400VZ73654</v>
      </c>
      <c r="V352" s="142"/>
      <c r="W352" s="134" t="str">
        <f>IF((ISERROR(VLOOKUP(E352,'[2]Lead Time(覆蓋貼)'!F:F,1,0)))*(P352="v"),"",IF((ISTEXT(VLOOKUP(E352,'[2]Lead Time(覆蓋貼)'!F:F,1,0)))*(P352=""),"未執行",""))</f>
        <v/>
      </c>
      <c r="AA352" s="134"/>
    </row>
    <row r="353" spans="1:27" ht="28.5" hidden="1" customHeight="1" x14ac:dyDescent="0.25">
      <c r="A353" s="117">
        <v>348</v>
      </c>
      <c r="B353" s="118" t="s">
        <v>2276</v>
      </c>
      <c r="C353" s="119">
        <v>42966</v>
      </c>
      <c r="D353" s="117" t="s">
        <v>2281</v>
      </c>
      <c r="E353" s="120" t="s">
        <v>2292</v>
      </c>
      <c r="F353" s="117" t="str">
        <f>IF(ISNA(VLOOKUP(B353,[2]保固召回!$A:$G,7,FALSE)),"",(VLOOKUP(B353,[2]保固召回!$A:$G,7,FALSE)))</f>
        <v/>
      </c>
      <c r="G353" s="121">
        <f t="shared" ca="1" si="21"/>
        <v>1</v>
      </c>
      <c r="H353" s="121" t="str">
        <f t="shared" si="22"/>
        <v>I01編程控制單元</v>
      </c>
      <c r="I353" s="122">
        <f t="shared" ca="1" si="23"/>
        <v>14</v>
      </c>
      <c r="J353" s="119"/>
      <c r="K353" s="123"/>
      <c r="L353" s="117"/>
      <c r="M353" s="124"/>
      <c r="N353" s="125"/>
      <c r="O353" s="135"/>
      <c r="P353" s="127" t="str">
        <f>IF(B353="","",IF(ISNA(VLOOKUP(U353,[2]NEW!H:H,1,FALSE)),"V",""))</f>
        <v>V</v>
      </c>
      <c r="Q353" s="128"/>
      <c r="R353" s="129"/>
      <c r="S353" s="130" t="s">
        <v>2293</v>
      </c>
      <c r="T353" s="132"/>
      <c r="U353" s="132" t="str">
        <f t="shared" si="20"/>
        <v>0012360400VZ73183</v>
      </c>
      <c r="W353" s="134" t="str">
        <f>IF((ISERROR(VLOOKUP(E353,'[2]Lead Time(覆蓋貼)'!F:F,1,0)))*(P353="v"),"",IF((ISTEXT(VLOOKUP(E353,'[2]Lead Time(覆蓋貼)'!F:F,1,0)))*(P353=""),"未執行",""))</f>
        <v/>
      </c>
    </row>
    <row r="354" spans="1:27" ht="28.5" hidden="1" customHeight="1" x14ac:dyDescent="0.25">
      <c r="A354" s="117">
        <v>349</v>
      </c>
      <c r="B354" s="118" t="s">
        <v>2276</v>
      </c>
      <c r="C354" s="119">
        <v>42966</v>
      </c>
      <c r="D354" s="117" t="s">
        <v>2281</v>
      </c>
      <c r="E354" s="120" t="s">
        <v>2294</v>
      </c>
      <c r="F354" s="117" t="str">
        <f>IF(ISNA(VLOOKUP(B354,[2]保固召回!$A:$G,7,FALSE)),"",(VLOOKUP(B354,[2]保固召回!$A:$G,7,FALSE)))</f>
        <v/>
      </c>
      <c r="G354" s="121">
        <f t="shared" ca="1" si="21"/>
        <v>1</v>
      </c>
      <c r="H354" s="121" t="str">
        <f t="shared" si="22"/>
        <v>I01編程控制單元</v>
      </c>
      <c r="I354" s="122">
        <f t="shared" ca="1" si="23"/>
        <v>14</v>
      </c>
      <c r="J354" s="119"/>
      <c r="K354" s="123"/>
      <c r="L354" s="117"/>
      <c r="M354" s="124"/>
      <c r="N354" s="125"/>
      <c r="O354" s="135"/>
      <c r="P354" s="127" t="str">
        <f>IF(B354="","",IF(ISNA(VLOOKUP(U354,[2]NEW!H:H,1,FALSE)),"V",""))</f>
        <v>V</v>
      </c>
      <c r="Q354" s="128"/>
      <c r="R354" s="129"/>
      <c r="S354" s="130" t="s">
        <v>2295</v>
      </c>
      <c r="T354" s="132"/>
      <c r="U354" s="132" t="str">
        <f t="shared" si="20"/>
        <v>0012360400VZ72952</v>
      </c>
      <c r="W354" s="134" t="str">
        <f>IF((ISERROR(VLOOKUP(E354,'[2]Lead Time(覆蓋貼)'!F:F,1,0)))*(P354="v"),"",IF((ISTEXT(VLOOKUP(E354,'[2]Lead Time(覆蓋貼)'!F:F,1,0)))*(P354=""),"未執行",""))</f>
        <v/>
      </c>
    </row>
    <row r="355" spans="1:27" ht="28.5" hidden="1" customHeight="1" x14ac:dyDescent="0.25">
      <c r="A355" s="117">
        <v>350</v>
      </c>
      <c r="B355" s="118" t="s">
        <v>2276</v>
      </c>
      <c r="C355" s="119">
        <v>42966</v>
      </c>
      <c r="D355" s="117" t="s">
        <v>2281</v>
      </c>
      <c r="E355" s="120" t="s">
        <v>2296</v>
      </c>
      <c r="F355" s="117" t="str">
        <f>IF(ISNA(VLOOKUP(B355,[2]保固召回!$A:$G,7,FALSE)),"",(VLOOKUP(B355,[2]保固召回!$A:$G,7,FALSE)))</f>
        <v/>
      </c>
      <c r="G355" s="121">
        <f t="shared" ca="1" si="21"/>
        <v>1</v>
      </c>
      <c r="H355" s="121" t="str">
        <f t="shared" si="22"/>
        <v>I01編程控制單元</v>
      </c>
      <c r="I355" s="122">
        <f t="shared" ca="1" si="23"/>
        <v>14</v>
      </c>
      <c r="J355" s="119"/>
      <c r="K355" s="123"/>
      <c r="L355" s="117"/>
      <c r="M355" s="124"/>
      <c r="N355" s="125"/>
      <c r="O355" s="135"/>
      <c r="P355" s="127" t="str">
        <f>IF(B355="","",IF(ISNA(VLOOKUP(U355,[2]NEW!H:H,1,FALSE)),"V",""))</f>
        <v>V</v>
      </c>
      <c r="Q355" s="128"/>
      <c r="R355" s="129"/>
      <c r="S355" s="130" t="s">
        <v>2297</v>
      </c>
      <c r="T355" s="132"/>
      <c r="U355" s="132" t="str">
        <f t="shared" si="20"/>
        <v>0012360400VZ72627</v>
      </c>
      <c r="W355" s="134" t="str">
        <f>IF((ISERROR(VLOOKUP(E355,'[2]Lead Time(覆蓋貼)'!F:F,1,0)))*(P355="v"),"",IF((ISTEXT(VLOOKUP(E355,'[2]Lead Time(覆蓋貼)'!F:F,1,0)))*(P355=""),"未執行",""))</f>
        <v/>
      </c>
    </row>
    <row r="356" spans="1:27" s="143" customFormat="1" ht="28.5" hidden="1" customHeight="1" x14ac:dyDescent="0.25">
      <c r="A356" s="117">
        <v>351</v>
      </c>
      <c r="B356" s="118" t="s">
        <v>2276</v>
      </c>
      <c r="C356" s="119">
        <v>42966</v>
      </c>
      <c r="D356" s="117" t="s">
        <v>2277</v>
      </c>
      <c r="E356" s="120" t="s">
        <v>2298</v>
      </c>
      <c r="F356" s="117" t="str">
        <f>IF(ISNA(VLOOKUP(B356,[2]保固召回!$A:$G,7,FALSE)),"",(VLOOKUP(B356,[2]保固召回!$A:$G,7,FALSE)))</f>
        <v/>
      </c>
      <c r="G356" s="121">
        <f t="shared" ca="1" si="21"/>
        <v>1</v>
      </c>
      <c r="H356" s="121" t="str">
        <f t="shared" si="22"/>
        <v>I01編程控制單元</v>
      </c>
      <c r="I356" s="122">
        <f t="shared" ca="1" si="23"/>
        <v>14</v>
      </c>
      <c r="J356" s="119"/>
      <c r="K356" s="123"/>
      <c r="L356" s="117"/>
      <c r="M356" s="124"/>
      <c r="N356" s="125"/>
      <c r="O356" s="135"/>
      <c r="P356" s="127" t="str">
        <f>IF(B356="","",IF(ISNA(VLOOKUP(U356,[2]NEW!H:H,1,FALSE)),"V",""))</f>
        <v>V</v>
      </c>
      <c r="Q356" s="128"/>
      <c r="R356" s="129"/>
      <c r="S356" s="130" t="s">
        <v>2299</v>
      </c>
      <c r="T356" s="132"/>
      <c r="U356" s="132" t="str">
        <f t="shared" si="20"/>
        <v>0012360400VZ71441</v>
      </c>
      <c r="V356" s="142"/>
      <c r="W356" s="134" t="str">
        <f>IF((ISERROR(VLOOKUP(E356,'[2]Lead Time(覆蓋貼)'!F:F,1,0)))*(P356="v"),"",IF((ISTEXT(VLOOKUP(E356,'[2]Lead Time(覆蓋貼)'!F:F,1,0)))*(P356=""),"未執行",""))</f>
        <v/>
      </c>
      <c r="AA356" s="134"/>
    </row>
    <row r="357" spans="1:27" ht="28.5" hidden="1" customHeight="1" x14ac:dyDescent="0.25">
      <c r="A357" s="117">
        <v>352</v>
      </c>
      <c r="B357" s="118" t="s">
        <v>2276</v>
      </c>
      <c r="C357" s="119">
        <v>42966</v>
      </c>
      <c r="D357" s="117" t="s">
        <v>2281</v>
      </c>
      <c r="E357" s="120" t="s">
        <v>2300</v>
      </c>
      <c r="F357" s="117" t="str">
        <f>IF(ISNA(VLOOKUP(B357,[2]保固召回!$A:$G,7,FALSE)),"",(VLOOKUP(B357,[2]保固召回!$A:$G,7,FALSE)))</f>
        <v/>
      </c>
      <c r="G357" s="121">
        <f t="shared" ca="1" si="21"/>
        <v>1</v>
      </c>
      <c r="H357" s="121" t="str">
        <f t="shared" si="22"/>
        <v>I01編程控制單元</v>
      </c>
      <c r="I357" s="122">
        <f t="shared" ca="1" si="23"/>
        <v>14</v>
      </c>
      <c r="J357" s="119"/>
      <c r="K357" s="123"/>
      <c r="L357" s="117"/>
      <c r="M357" s="124"/>
      <c r="N357" s="125"/>
      <c r="O357" s="135"/>
      <c r="P357" s="127" t="str">
        <f>IF(B357="","",IF(ISNA(VLOOKUP(U357,[2]NEW!H:H,1,FALSE)),"V",""))</f>
        <v>V</v>
      </c>
      <c r="Q357" s="128"/>
      <c r="R357" s="129"/>
      <c r="S357" s="130" t="s">
        <v>2301</v>
      </c>
      <c r="T357" s="132"/>
      <c r="U357" s="132" t="str">
        <f t="shared" si="20"/>
        <v>0012360400VZ61167</v>
      </c>
      <c r="W357" s="134" t="str">
        <f>IF((ISERROR(VLOOKUP(E357,'[2]Lead Time(覆蓋貼)'!F:F,1,0)))*(P357="v"),"",IF((ISTEXT(VLOOKUP(E357,'[2]Lead Time(覆蓋貼)'!F:F,1,0)))*(P357=""),"未執行",""))</f>
        <v/>
      </c>
    </row>
    <row r="358" spans="1:27" s="143" customFormat="1" ht="28.5" hidden="1" customHeight="1" x14ac:dyDescent="0.25">
      <c r="A358" s="117">
        <v>353</v>
      </c>
      <c r="B358" s="118" t="s">
        <v>2276</v>
      </c>
      <c r="C358" s="119">
        <v>42966</v>
      </c>
      <c r="D358" s="117" t="s">
        <v>2277</v>
      </c>
      <c r="E358" s="120" t="s">
        <v>2302</v>
      </c>
      <c r="F358" s="117" t="str">
        <f>IF(ISNA(VLOOKUP(B358,[2]保固召回!$A:$G,7,FALSE)),"",(VLOOKUP(B358,[2]保固召回!$A:$G,7,FALSE)))</f>
        <v/>
      </c>
      <c r="G358" s="121">
        <f t="shared" ca="1" si="21"/>
        <v>1</v>
      </c>
      <c r="H358" s="121" t="str">
        <f t="shared" si="22"/>
        <v>I01編程控制單元</v>
      </c>
      <c r="I358" s="122">
        <f t="shared" ca="1" si="23"/>
        <v>14</v>
      </c>
      <c r="J358" s="119"/>
      <c r="K358" s="123"/>
      <c r="L358" s="117"/>
      <c r="M358" s="124"/>
      <c r="N358" s="125"/>
      <c r="O358" s="135"/>
      <c r="P358" s="127" t="str">
        <f>IF(B358="","",IF(ISNA(VLOOKUP(U358,[2]NEW!H:H,1,FALSE)),"V",""))</f>
        <v>V</v>
      </c>
      <c r="Q358" s="128"/>
      <c r="R358" s="129"/>
      <c r="S358" s="130" t="s">
        <v>2303</v>
      </c>
      <c r="T358" s="132"/>
      <c r="U358" s="132" t="str">
        <f t="shared" si="20"/>
        <v>0012360400VZ62923</v>
      </c>
      <c r="V358" s="142"/>
      <c r="W358" s="134" t="str">
        <f>IF((ISERROR(VLOOKUP(E358,'[2]Lead Time(覆蓋貼)'!F:F,1,0)))*(P358="v"),"",IF((ISTEXT(VLOOKUP(E358,'[2]Lead Time(覆蓋貼)'!F:F,1,0)))*(P358=""),"未執行",""))</f>
        <v/>
      </c>
      <c r="AA358" s="134"/>
    </row>
    <row r="359" spans="1:27" s="143" customFormat="1" ht="28.5" hidden="1" customHeight="1" x14ac:dyDescent="0.25">
      <c r="A359" s="117">
        <v>354</v>
      </c>
      <c r="B359" s="118" t="s">
        <v>2276</v>
      </c>
      <c r="C359" s="119">
        <v>42966</v>
      </c>
      <c r="D359" s="117" t="s">
        <v>2277</v>
      </c>
      <c r="E359" s="120" t="s">
        <v>2304</v>
      </c>
      <c r="F359" s="117" t="str">
        <f>IF(ISNA(VLOOKUP(B359,[2]保固召回!$A:$G,7,FALSE)),"",(VLOOKUP(B359,[2]保固召回!$A:$G,7,FALSE)))</f>
        <v/>
      </c>
      <c r="G359" s="121">
        <f t="shared" ca="1" si="21"/>
        <v>1</v>
      </c>
      <c r="H359" s="121" t="str">
        <f t="shared" si="22"/>
        <v>I01編程控制單元</v>
      </c>
      <c r="I359" s="122">
        <f t="shared" ca="1" si="23"/>
        <v>14</v>
      </c>
      <c r="J359" s="119"/>
      <c r="K359" s="123"/>
      <c r="L359" s="117"/>
      <c r="M359" s="124"/>
      <c r="N359" s="125"/>
      <c r="O359" s="135"/>
      <c r="P359" s="127" t="str">
        <f>IF(B359="","",IF(ISNA(VLOOKUP(U359,[2]NEW!H:H,1,FALSE)),"V",""))</f>
        <v>V</v>
      </c>
      <c r="Q359" s="128"/>
      <c r="R359" s="129"/>
      <c r="S359" s="130" t="s">
        <v>2305</v>
      </c>
      <c r="T359" s="132"/>
      <c r="U359" s="132" t="str">
        <f t="shared" si="20"/>
        <v>0012360400屋</v>
      </c>
      <c r="V359" s="142"/>
      <c r="W359" s="134" t="str">
        <f>IF((ISERROR(VLOOKUP(E359,'[2]Lead Time(覆蓋貼)'!F:F,1,0)))*(P359="v"),"",IF((ISTEXT(VLOOKUP(E359,'[2]Lead Time(覆蓋貼)'!F:F,1,0)))*(P359=""),"未執行",""))</f>
        <v/>
      </c>
      <c r="AA359" s="134"/>
    </row>
    <row r="360" spans="1:27" ht="28.5" hidden="1" customHeight="1" x14ac:dyDescent="0.25">
      <c r="A360" s="117">
        <v>355</v>
      </c>
      <c r="B360" s="118" t="s">
        <v>2306</v>
      </c>
      <c r="C360" s="119">
        <v>42320</v>
      </c>
      <c r="D360" s="117" t="s">
        <v>2307</v>
      </c>
      <c r="E360" s="120" t="s">
        <v>2308</v>
      </c>
      <c r="F360" s="117" t="str">
        <f>IF(ISNA(VLOOKUP(B360,[2]保固召回!$A:$G,7,FALSE)),"",(VLOOKUP(B360,[2]保固召回!$A:$G,7,FALSE)))</f>
        <v/>
      </c>
      <c r="G360" s="121">
        <f t="shared" ca="1" si="21"/>
        <v>1</v>
      </c>
      <c r="H360" s="121" t="str">
        <f t="shared" si="22"/>
        <v>F55F56B38編程控制單元(DME內部數據)</v>
      </c>
      <c r="I360" s="122">
        <f t="shared" ca="1" si="23"/>
        <v>1</v>
      </c>
      <c r="J360" s="119" t="s">
        <v>2309</v>
      </c>
      <c r="K360" s="123">
        <v>8</v>
      </c>
      <c r="L360" s="117" t="s">
        <v>1819</v>
      </c>
      <c r="M360" s="124"/>
      <c r="N360" s="125"/>
      <c r="O360" s="135"/>
      <c r="P360" s="127" t="str">
        <f>IF(B360="","",IF(ISNA(VLOOKUP(U360,[2]NEW!H:H,1,FALSE)),"V",""))</f>
        <v>V</v>
      </c>
      <c r="Q360" s="128"/>
      <c r="R360" s="129"/>
      <c r="S360" s="130" t="s">
        <v>2310</v>
      </c>
      <c r="T360" s="146"/>
      <c r="U360" s="132" t="str">
        <f t="shared" si="20"/>
        <v>0012880300T925100</v>
      </c>
      <c r="W360" s="134" t="str">
        <f>IF((ISERROR(VLOOKUP(E360,'[2]Lead Time(覆蓋貼)'!F:F,1,0)))*(P360="v"),"",IF((ISTEXT(VLOOKUP(E360,'[2]Lead Time(覆蓋貼)'!F:F,1,0)))*(P360=""),"未執行",""))</f>
        <v/>
      </c>
    </row>
    <row r="361" spans="1:27" s="143" customFormat="1" ht="28.5" hidden="1" customHeight="1" x14ac:dyDescent="0.25">
      <c r="A361" s="117">
        <v>356</v>
      </c>
      <c r="B361" s="118" t="s">
        <v>2104</v>
      </c>
      <c r="C361" s="119">
        <v>42826</v>
      </c>
      <c r="D361" s="117" t="s">
        <v>2107</v>
      </c>
      <c r="E361" s="120" t="s">
        <v>2108</v>
      </c>
      <c r="F361" s="117" t="str">
        <f>IF(ISNA(VLOOKUP(B361,[2]保固召回!$A:$G,7,FALSE)),"",(VLOOKUP(B361,[2]保固召回!$A:$G,7,FALSE)))</f>
        <v/>
      </c>
      <c r="G361" s="121">
        <f t="shared" ca="1" si="21"/>
        <v>1</v>
      </c>
      <c r="H361" s="121" t="str">
        <f t="shared" si="22"/>
        <v>F2xF3xB38M編程控制單元(DME-VANOS)</v>
      </c>
      <c r="I361" s="122">
        <f t="shared" ca="1" si="23"/>
        <v>4</v>
      </c>
      <c r="J361" s="119" t="s">
        <v>2311</v>
      </c>
      <c r="K361" s="123">
        <v>8</v>
      </c>
      <c r="L361" s="117" t="s">
        <v>2312</v>
      </c>
      <c r="M361" s="124"/>
      <c r="N361" s="125"/>
      <c r="O361" s="135"/>
      <c r="P361" s="127" t="str">
        <f>IF(B361="","",IF(ISNA(VLOOKUP(U361,[2]NEW!H:H,1,FALSE)),"V",""))</f>
        <v>V</v>
      </c>
      <c r="Q361" s="128"/>
      <c r="R361" s="129"/>
      <c r="S361" s="130" t="s">
        <v>2313</v>
      </c>
      <c r="T361" s="147"/>
      <c r="U361" s="132" t="str">
        <f t="shared" si="20"/>
        <v>0012310400P808254</v>
      </c>
      <c r="V361" s="142"/>
      <c r="W361" s="134" t="str">
        <f>IF((ISERROR(VLOOKUP(E361,'[2]Lead Time(覆蓋貼)'!F:F,1,0)))*(P361="v"),"",IF((ISTEXT(VLOOKUP(E361,'[2]Lead Time(覆蓋貼)'!F:F,1,0)))*(P361=""),"未執行",""))</f>
        <v/>
      </c>
      <c r="AA361" s="134"/>
    </row>
    <row r="362" spans="1:27" ht="28.5" hidden="1" customHeight="1" x14ac:dyDescent="0.25">
      <c r="A362" s="117">
        <v>357</v>
      </c>
      <c r="B362" s="118" t="s">
        <v>2314</v>
      </c>
      <c r="C362" s="119">
        <v>42970</v>
      </c>
      <c r="D362" s="117" t="s">
        <v>2315</v>
      </c>
      <c r="E362" s="120" t="s">
        <v>2316</v>
      </c>
      <c r="F362" s="117" t="str">
        <f>IF(ISNA(VLOOKUP(B362,[2]保固召回!$A:$G,7,FALSE)),"",(VLOOKUP(B362,[2]保固召回!$A:$G,7,FALSE)))</f>
        <v/>
      </c>
      <c r="G362" s="121">
        <f t="shared" ca="1" si="21"/>
        <v>1</v>
      </c>
      <c r="H362" s="121" t="str">
        <f t="shared" si="22"/>
        <v>F36修整右後輪弧的PVC接縫處</v>
      </c>
      <c r="I362" s="122">
        <f t="shared" ca="1" si="23"/>
        <v>1</v>
      </c>
      <c r="J362" s="119" t="s">
        <v>2317</v>
      </c>
      <c r="K362" s="123">
        <v>5</v>
      </c>
      <c r="L362" s="117"/>
      <c r="M362" s="124"/>
      <c r="N362" s="125"/>
      <c r="O362" s="135"/>
      <c r="P362" s="127" t="str">
        <f>IF(B362="","",IF(ISNA(VLOOKUP(U362,[2]NEW!H:H,1,FALSE)),"V",""))</f>
        <v>V</v>
      </c>
      <c r="Q362" s="128"/>
      <c r="R362" s="129"/>
      <c r="S362" s="130" t="s">
        <v>2318</v>
      </c>
      <c r="T362" s="146"/>
      <c r="U362" s="132" t="str">
        <f t="shared" si="20"/>
        <v>0051050400G192373</v>
      </c>
      <c r="W362" s="134" t="str">
        <f>IF((ISERROR(VLOOKUP(E362,'[2]Lead Time(覆蓋貼)'!F:F,1,0)))*(P362="v"),"",IF((ISTEXT(VLOOKUP(E362,'[2]Lead Time(覆蓋貼)'!F:F,1,0)))*(P362=""),"未執行",""))</f>
        <v/>
      </c>
    </row>
    <row r="363" spans="1:27" ht="28.5" hidden="1" customHeight="1" x14ac:dyDescent="0.25">
      <c r="A363" s="117">
        <v>358</v>
      </c>
      <c r="B363" s="118" t="s">
        <v>2319</v>
      </c>
      <c r="C363" s="119">
        <v>42973</v>
      </c>
      <c r="D363" s="117" t="s">
        <v>2320</v>
      </c>
      <c r="E363" s="120" t="s">
        <v>2321</v>
      </c>
      <c r="F363" s="117" t="str">
        <f>IF(ISNA(VLOOKUP(B363,[2]保固召回!$A:$G,7,FALSE)),"",(VLOOKUP(B363,[2]保固召回!$A:$G,7,FALSE)))</f>
        <v/>
      </c>
      <c r="G363" s="121">
        <f t="shared" ca="1" si="21"/>
        <v>1</v>
      </c>
      <c r="H363" s="121" t="str">
        <f t="shared" si="22"/>
        <v>F34檢查/視須要更換尾燈密封件</v>
      </c>
      <c r="I363" s="122">
        <f t="shared" ca="1" si="23"/>
        <v>3</v>
      </c>
      <c r="J363" s="119" t="s">
        <v>2317</v>
      </c>
      <c r="K363" s="123">
        <v>3</v>
      </c>
      <c r="L363" s="117"/>
      <c r="M363" s="124"/>
      <c r="N363" s="125"/>
      <c r="O363" s="135"/>
      <c r="P363" s="127" t="str">
        <f>IF(B363="","",IF(ISNA(VLOOKUP(U363,[2]NEW!H:H,1,FALSE)),"V",""))</f>
        <v>V</v>
      </c>
      <c r="Q363" s="128"/>
      <c r="R363" s="129"/>
      <c r="S363" s="130" t="s">
        <v>2318</v>
      </c>
      <c r="T363" s="132"/>
      <c r="U363" s="132" t="str">
        <f t="shared" si="20"/>
        <v>0063440100G441846</v>
      </c>
      <c r="W363" s="134" t="str">
        <f>IF((ISERROR(VLOOKUP(E363,'[2]Lead Time(覆蓋貼)'!F:F,1,0)))*(P363="v"),"",IF((ISTEXT(VLOOKUP(E363,'[2]Lead Time(覆蓋貼)'!F:F,1,0)))*(P363=""),"未執行",""))</f>
        <v/>
      </c>
    </row>
    <row r="364" spans="1:27" ht="28.5" hidden="1" customHeight="1" x14ac:dyDescent="0.25">
      <c r="A364" s="117">
        <v>359</v>
      </c>
      <c r="B364" s="118" t="s">
        <v>2322</v>
      </c>
      <c r="C364" s="119">
        <v>42973</v>
      </c>
      <c r="D364" s="117" t="s">
        <v>2320</v>
      </c>
      <c r="E364" s="120" t="s">
        <v>2323</v>
      </c>
      <c r="F364" s="117" t="str">
        <f>IF(ISNA(VLOOKUP(B364,[2]保固召回!$A:$G,7,FALSE)),"",(VLOOKUP(B364,[2]保固召回!$A:$G,7,FALSE)))</f>
        <v/>
      </c>
      <c r="G364" s="121">
        <f t="shared" ca="1" si="21"/>
        <v>1</v>
      </c>
      <c r="H364" s="121" t="str">
        <f t="shared" si="22"/>
        <v>F34檢查/視須要更換尾燈密封件</v>
      </c>
      <c r="I364" s="122">
        <f t="shared" ca="1" si="23"/>
        <v>3</v>
      </c>
      <c r="J364" s="119"/>
      <c r="K364" s="123"/>
      <c r="L364" s="117"/>
      <c r="M364" s="124"/>
      <c r="N364" s="125"/>
      <c r="O364" s="135"/>
      <c r="P364" s="127" t="str">
        <f>IF(B364="","",IF(ISNA(VLOOKUP(U364,[2]NEW!H:H,1,FALSE)),"V",""))</f>
        <v>V</v>
      </c>
      <c r="Q364" s="128"/>
      <c r="R364" s="129"/>
      <c r="S364" s="130" t="s">
        <v>2318</v>
      </c>
      <c r="T364" s="132"/>
      <c r="U364" s="132" t="str">
        <f t="shared" si="20"/>
        <v>0063440100G441845</v>
      </c>
      <c r="W364" s="134" t="str">
        <f>IF((ISERROR(VLOOKUP(E364,'[2]Lead Time(覆蓋貼)'!F:F,1,0)))*(P364="v"),"",IF((ISTEXT(VLOOKUP(E364,'[2]Lead Time(覆蓋貼)'!F:F,1,0)))*(P364=""),"未執行",""))</f>
        <v/>
      </c>
    </row>
    <row r="365" spans="1:27" ht="28.5" hidden="1" customHeight="1" x14ac:dyDescent="0.25">
      <c r="A365" s="117">
        <v>360</v>
      </c>
      <c r="B365" s="118" t="s">
        <v>2322</v>
      </c>
      <c r="C365" s="119">
        <v>42973</v>
      </c>
      <c r="D365" s="117" t="s">
        <v>2320</v>
      </c>
      <c r="E365" s="120" t="s">
        <v>2324</v>
      </c>
      <c r="F365" s="117" t="str">
        <f>IF(ISNA(VLOOKUP(B365,[2]保固召回!$A:$G,7,FALSE)),"",(VLOOKUP(B365,[2]保固召回!$A:$G,7,FALSE)))</f>
        <v/>
      </c>
      <c r="G365" s="121">
        <f t="shared" ca="1" si="21"/>
        <v>1</v>
      </c>
      <c r="H365" s="121" t="str">
        <f t="shared" si="22"/>
        <v>F34檢查/視須要更換尾燈密封件</v>
      </c>
      <c r="I365" s="122">
        <f t="shared" ca="1" si="23"/>
        <v>3</v>
      </c>
      <c r="J365" s="119"/>
      <c r="K365" s="123"/>
      <c r="L365" s="117"/>
      <c r="M365" s="124"/>
      <c r="N365" s="125"/>
      <c r="O365" s="135"/>
      <c r="P365" s="127" t="str">
        <f>IF(B365="","",IF(ISNA(VLOOKUP(U365,[2]NEW!H:H,1,FALSE)),"V",""))</f>
        <v>V</v>
      </c>
      <c r="Q365" s="128"/>
      <c r="R365" s="129"/>
      <c r="S365" s="130" t="s">
        <v>2318</v>
      </c>
      <c r="T365" s="132"/>
      <c r="U365" s="132" t="str">
        <f t="shared" si="20"/>
        <v>0063440100G441905</v>
      </c>
      <c r="W365" s="134" t="str">
        <f>IF((ISERROR(VLOOKUP(E365,'[2]Lead Time(覆蓋貼)'!F:F,1,0)))*(P365="v"),"",IF((ISTEXT(VLOOKUP(E365,'[2]Lead Time(覆蓋貼)'!F:F,1,0)))*(P365=""),"未執行",""))</f>
        <v/>
      </c>
    </row>
    <row r="366" spans="1:27" s="143" customFormat="1" ht="28.5" hidden="1" customHeight="1" x14ac:dyDescent="0.25">
      <c r="A366" s="117">
        <v>361</v>
      </c>
      <c r="B366" s="118" t="s">
        <v>2325</v>
      </c>
      <c r="C366" s="119">
        <v>42995</v>
      </c>
      <c r="D366" s="117" t="s">
        <v>2326</v>
      </c>
      <c r="E366" s="120" t="s">
        <v>2327</v>
      </c>
      <c r="F366" s="117" t="str">
        <f>IF(ISNA(VLOOKUP(B366,[2]保固召回!$A:$G,7,FALSE)),"",(VLOOKUP(B366,[2]保固召回!$A:$G,7,FALSE)))</f>
        <v/>
      </c>
      <c r="G366" s="121">
        <f t="shared" ca="1" si="21"/>
        <v>1</v>
      </c>
      <c r="H366" s="121" t="str">
        <f t="shared" si="22"/>
        <v>F0xF2xF3xF8x編程控制單元(headunit)</v>
      </c>
      <c r="I366" s="122">
        <f t="shared" ca="1" si="23"/>
        <v>29</v>
      </c>
      <c r="J366" s="119" t="s">
        <v>2328</v>
      </c>
      <c r="K366" s="123">
        <v>8</v>
      </c>
      <c r="L366" s="117" t="s">
        <v>1819</v>
      </c>
      <c r="M366" s="124"/>
      <c r="N366" s="125"/>
      <c r="O366" s="135"/>
      <c r="P366" s="127" t="str">
        <f>IF(B366="","",IF(ISNA(VLOOKUP(U366,[2]NEW!H:H,1,FALSE)),"V",""))</f>
        <v>V</v>
      </c>
      <c r="Q366" s="128"/>
      <c r="R366" s="129"/>
      <c r="S366" s="130" t="s">
        <v>2329</v>
      </c>
      <c r="T366" s="132"/>
      <c r="U366" s="132" t="str">
        <f t="shared" si="20"/>
        <v>00659302005D07538</v>
      </c>
      <c r="V366" s="142"/>
      <c r="W366" s="134" t="str">
        <f>IF((ISERROR(VLOOKUP(E366,'[2]Lead Time(覆蓋貼)'!F:F,1,0)))*(P366="v"),"",IF((ISTEXT(VLOOKUP(E366,'[2]Lead Time(覆蓋貼)'!F:F,1,0)))*(P366=""),"未執行",""))</f>
        <v/>
      </c>
      <c r="AA366" s="134"/>
    </row>
    <row r="367" spans="1:27" ht="28.5" hidden="1" customHeight="1" x14ac:dyDescent="0.25">
      <c r="A367" s="117">
        <v>362</v>
      </c>
      <c r="B367" s="118" t="s">
        <v>2325</v>
      </c>
      <c r="C367" s="119">
        <v>42995</v>
      </c>
      <c r="D367" s="117" t="s">
        <v>2330</v>
      </c>
      <c r="E367" s="120" t="s">
        <v>2331</v>
      </c>
      <c r="F367" s="117" t="str">
        <f>IF(ISNA(VLOOKUP(B367,[2]保固召回!$A:$G,7,FALSE)),"",(VLOOKUP(B367,[2]保固召回!$A:$G,7,FALSE)))</f>
        <v/>
      </c>
      <c r="G367" s="121">
        <f t="shared" ca="1" si="21"/>
        <v>1</v>
      </c>
      <c r="H367" s="121" t="str">
        <f t="shared" si="22"/>
        <v>F0xF2xF3xF8x編程控制單元(headunit)</v>
      </c>
      <c r="I367" s="122">
        <f t="shared" ca="1" si="23"/>
        <v>29</v>
      </c>
      <c r="J367" s="119"/>
      <c r="K367" s="123"/>
      <c r="L367" s="117"/>
      <c r="M367" s="124"/>
      <c r="N367" s="125"/>
      <c r="O367" s="135"/>
      <c r="P367" s="127" t="str">
        <f>IF(B367="","",IF(ISNA(VLOOKUP(U367,[2]NEW!H:H,1,FALSE)),"V",""))</f>
        <v>V</v>
      </c>
      <c r="Q367" s="128"/>
      <c r="R367" s="129"/>
      <c r="S367" s="130" t="s">
        <v>2332</v>
      </c>
      <c r="T367" s="132"/>
      <c r="U367" s="132" t="str">
        <f t="shared" si="20"/>
        <v>0065930200G745242</v>
      </c>
      <c r="W367" s="134" t="str">
        <f>IF((ISERROR(VLOOKUP(E367,'[2]Lead Time(覆蓋貼)'!F:F,1,0)))*(P367="v"),"",IF((ISTEXT(VLOOKUP(E367,'[2]Lead Time(覆蓋貼)'!F:F,1,0)))*(P367=""),"未執行",""))</f>
        <v/>
      </c>
    </row>
    <row r="368" spans="1:27" ht="28.5" hidden="1" customHeight="1" x14ac:dyDescent="0.25">
      <c r="A368" s="117">
        <v>363</v>
      </c>
      <c r="B368" s="118" t="s">
        <v>2325</v>
      </c>
      <c r="C368" s="119">
        <v>42995</v>
      </c>
      <c r="D368" s="117" t="s">
        <v>2330</v>
      </c>
      <c r="E368" s="120" t="s">
        <v>2333</v>
      </c>
      <c r="F368" s="117" t="str">
        <f>IF(ISNA(VLOOKUP(B368,[2]保固召回!$A:$G,7,FALSE)),"",(VLOOKUP(B368,[2]保固召回!$A:$G,7,FALSE)))</f>
        <v/>
      </c>
      <c r="G368" s="121">
        <f t="shared" ca="1" si="21"/>
        <v>1</v>
      </c>
      <c r="H368" s="121" t="str">
        <f t="shared" si="22"/>
        <v>F0xF2xF3xF8x編程控制單元(headunit)</v>
      </c>
      <c r="I368" s="122">
        <f t="shared" ca="1" si="23"/>
        <v>29</v>
      </c>
      <c r="J368" s="119"/>
      <c r="K368" s="123"/>
      <c r="L368" s="117"/>
      <c r="M368" s="124"/>
      <c r="N368" s="125"/>
      <c r="O368" s="135"/>
      <c r="P368" s="127" t="str">
        <f>IF(B368="","",IF(ISNA(VLOOKUP(U368,[2]NEW!H:H,1,FALSE)),"V",""))</f>
        <v>V</v>
      </c>
      <c r="Q368" s="128"/>
      <c r="R368" s="129"/>
      <c r="S368" s="130" t="s">
        <v>2334</v>
      </c>
      <c r="T368" s="132"/>
      <c r="U368" s="132" t="str">
        <f t="shared" si="20"/>
        <v>0065930200G745263</v>
      </c>
      <c r="W368" s="134" t="str">
        <f>IF((ISERROR(VLOOKUP(E368,'[2]Lead Time(覆蓋貼)'!F:F,1,0)))*(P368="v"),"",IF((ISTEXT(VLOOKUP(E368,'[2]Lead Time(覆蓋貼)'!F:F,1,0)))*(P368=""),"未執行",""))</f>
        <v/>
      </c>
    </row>
    <row r="369" spans="1:27" s="143" customFormat="1" ht="28.5" hidden="1" customHeight="1" x14ac:dyDescent="0.25">
      <c r="A369" s="117">
        <v>364</v>
      </c>
      <c r="B369" s="118" t="s">
        <v>2325</v>
      </c>
      <c r="C369" s="119">
        <v>42995</v>
      </c>
      <c r="D369" s="117" t="s">
        <v>2326</v>
      </c>
      <c r="E369" s="120" t="s">
        <v>2335</v>
      </c>
      <c r="F369" s="117" t="str">
        <f>IF(ISNA(VLOOKUP(B369,[2]保固召回!$A:$G,7,FALSE)),"",(VLOOKUP(B369,[2]保固召回!$A:$G,7,FALSE)))</f>
        <v/>
      </c>
      <c r="G369" s="121">
        <f t="shared" ca="1" si="21"/>
        <v>1</v>
      </c>
      <c r="H369" s="121" t="str">
        <f t="shared" si="22"/>
        <v>F0xF2xF3xF8x編程控制單元(headunit)</v>
      </c>
      <c r="I369" s="122">
        <f t="shared" ca="1" si="23"/>
        <v>29</v>
      </c>
      <c r="J369" s="119"/>
      <c r="K369" s="123"/>
      <c r="L369" s="117"/>
      <c r="M369" s="124"/>
      <c r="N369" s="125"/>
      <c r="O369" s="135"/>
      <c r="P369" s="127" t="str">
        <f>IF(B369="","",IF(ISNA(VLOOKUP(U369,[2]NEW!H:H,1,FALSE)),"V",""))</f>
        <v>V</v>
      </c>
      <c r="Q369" s="128"/>
      <c r="R369" s="129"/>
      <c r="S369" s="130" t="s">
        <v>2289</v>
      </c>
      <c r="T369" s="132"/>
      <c r="U369" s="132" t="str">
        <f t="shared" si="20"/>
        <v>00659302005D07541</v>
      </c>
      <c r="V369" s="142"/>
      <c r="W369" s="134" t="str">
        <f>IF((ISERROR(VLOOKUP(E369,'[2]Lead Time(覆蓋貼)'!F:F,1,0)))*(P369="v"),"",IF((ISTEXT(VLOOKUP(E369,'[2]Lead Time(覆蓋貼)'!F:F,1,0)))*(P369=""),"未執行",""))</f>
        <v/>
      </c>
      <c r="AA369" s="134"/>
    </row>
    <row r="370" spans="1:27" s="143" customFormat="1" ht="28.5" hidden="1" customHeight="1" x14ac:dyDescent="0.25">
      <c r="A370" s="117">
        <v>365</v>
      </c>
      <c r="B370" s="118" t="s">
        <v>2325</v>
      </c>
      <c r="C370" s="119">
        <v>42995</v>
      </c>
      <c r="D370" s="117" t="s">
        <v>2326</v>
      </c>
      <c r="E370" s="120" t="s">
        <v>2336</v>
      </c>
      <c r="F370" s="117" t="str">
        <f>IF(ISNA(VLOOKUP(B370,[2]保固召回!$A:$G,7,FALSE)),"",(VLOOKUP(B370,[2]保固召回!$A:$G,7,FALSE)))</f>
        <v/>
      </c>
      <c r="G370" s="121">
        <f t="shared" ca="1" si="21"/>
        <v>1</v>
      </c>
      <c r="H370" s="121" t="str">
        <f t="shared" si="22"/>
        <v>F0xF2xF3xF8x編程控制單元(headunit)</v>
      </c>
      <c r="I370" s="122">
        <f t="shared" ca="1" si="23"/>
        <v>29</v>
      </c>
      <c r="J370" s="119"/>
      <c r="K370" s="123"/>
      <c r="L370" s="117"/>
      <c r="M370" s="124"/>
      <c r="N370" s="125"/>
      <c r="O370" s="135"/>
      <c r="P370" s="127" t="str">
        <f>IF(B370="","",IF(ISNA(VLOOKUP(U370,[2]NEW!H:H,1,FALSE)),"V",""))</f>
        <v>V</v>
      </c>
      <c r="Q370" s="128"/>
      <c r="R370" s="129"/>
      <c r="S370" s="130" t="s">
        <v>2289</v>
      </c>
      <c r="T370" s="132"/>
      <c r="U370" s="132" t="str">
        <f t="shared" si="20"/>
        <v>0065930200G446636</v>
      </c>
      <c r="V370" s="142"/>
      <c r="W370" s="134" t="str">
        <f>IF((ISERROR(VLOOKUP(E370,'[2]Lead Time(覆蓋貼)'!F:F,1,0)))*(P370="v"),"",IF((ISTEXT(VLOOKUP(E370,'[2]Lead Time(覆蓋貼)'!F:F,1,0)))*(P370=""),"未執行",""))</f>
        <v/>
      </c>
      <c r="AA370" s="134"/>
    </row>
    <row r="371" spans="1:27" s="143" customFormat="1" ht="28.5" hidden="1" customHeight="1" x14ac:dyDescent="0.25">
      <c r="A371" s="117">
        <v>366</v>
      </c>
      <c r="B371" s="118" t="s">
        <v>2325</v>
      </c>
      <c r="C371" s="119">
        <v>42995</v>
      </c>
      <c r="D371" s="117" t="s">
        <v>2326</v>
      </c>
      <c r="E371" s="120" t="s">
        <v>2337</v>
      </c>
      <c r="F371" s="117" t="str">
        <f>IF(ISNA(VLOOKUP(B371,[2]保固召回!$A:$G,7,FALSE)),"",(VLOOKUP(B371,[2]保固召回!$A:$G,7,FALSE)))</f>
        <v/>
      </c>
      <c r="G371" s="121">
        <f t="shared" ca="1" si="21"/>
        <v>1</v>
      </c>
      <c r="H371" s="121" t="str">
        <f t="shared" si="22"/>
        <v>F0xF2xF3xF8x編程控制單元(headunit)</v>
      </c>
      <c r="I371" s="122">
        <f t="shared" ca="1" si="23"/>
        <v>29</v>
      </c>
      <c r="J371" s="119"/>
      <c r="K371" s="123"/>
      <c r="L371" s="117"/>
      <c r="M371" s="124"/>
      <c r="N371" s="125"/>
      <c r="O371" s="135"/>
      <c r="P371" s="127" t="str">
        <f>IF(B371="","",IF(ISNA(VLOOKUP(U371,[2]NEW!H:H,1,FALSE)),"V",""))</f>
        <v>V</v>
      </c>
      <c r="Q371" s="128"/>
      <c r="R371" s="129"/>
      <c r="S371" s="130" t="s">
        <v>2338</v>
      </c>
      <c r="T371" s="132"/>
      <c r="U371" s="132" t="str">
        <f t="shared" si="20"/>
        <v>0065930200V728873</v>
      </c>
      <c r="V371" s="142"/>
      <c r="W371" s="134" t="str">
        <f>IF((ISERROR(VLOOKUP(E371,'[2]Lead Time(覆蓋貼)'!F:F,1,0)))*(P371="v"),"",IF((ISTEXT(VLOOKUP(E371,'[2]Lead Time(覆蓋貼)'!F:F,1,0)))*(P371=""),"未執行",""))</f>
        <v/>
      </c>
      <c r="AA371" s="134"/>
    </row>
    <row r="372" spans="1:27" ht="28.5" hidden="1" customHeight="1" x14ac:dyDescent="0.25">
      <c r="A372" s="117">
        <v>367</v>
      </c>
      <c r="B372" s="118" t="s">
        <v>2325</v>
      </c>
      <c r="C372" s="119">
        <v>42995</v>
      </c>
      <c r="D372" s="117" t="s">
        <v>2330</v>
      </c>
      <c r="E372" s="120" t="s">
        <v>2339</v>
      </c>
      <c r="F372" s="117" t="str">
        <f>IF(ISNA(VLOOKUP(B372,[2]保固召回!$A:$G,7,FALSE)),"",(VLOOKUP(B372,[2]保固召回!$A:$G,7,FALSE)))</f>
        <v/>
      </c>
      <c r="G372" s="121">
        <f t="shared" ca="1" si="21"/>
        <v>1</v>
      </c>
      <c r="H372" s="121" t="str">
        <f t="shared" si="22"/>
        <v>F0xF2xF3xF8x編程控制單元(headunit)</v>
      </c>
      <c r="I372" s="122">
        <f t="shared" ca="1" si="23"/>
        <v>29</v>
      </c>
      <c r="J372" s="119"/>
      <c r="K372" s="123"/>
      <c r="L372" s="117"/>
      <c r="M372" s="124" t="s">
        <v>1821</v>
      </c>
      <c r="N372" s="125"/>
      <c r="O372" s="135"/>
      <c r="P372" s="127" t="str">
        <f>IF(B372="","",IF(ISNA(VLOOKUP(U372,[2]NEW!H:H,1,FALSE)),"V",""))</f>
        <v>V</v>
      </c>
      <c r="Q372" s="128"/>
      <c r="R372" s="129"/>
      <c r="S372" s="130" t="s">
        <v>2340</v>
      </c>
      <c r="T372" s="132"/>
      <c r="U372" s="132" t="str">
        <f t="shared" si="20"/>
        <v>0065930200K520232</v>
      </c>
      <c r="W372" s="134" t="str">
        <f>IF((ISERROR(VLOOKUP(E372,'[2]Lead Time(覆蓋貼)'!F:F,1,0)))*(P372="v"),"",IF((ISTEXT(VLOOKUP(E372,'[2]Lead Time(覆蓋貼)'!F:F,1,0)))*(P372=""),"未執行",""))</f>
        <v/>
      </c>
    </row>
    <row r="373" spans="1:27" ht="28.5" hidden="1" customHeight="1" x14ac:dyDescent="0.25">
      <c r="A373" s="117">
        <v>368</v>
      </c>
      <c r="B373" s="118" t="s">
        <v>2325</v>
      </c>
      <c r="C373" s="119">
        <v>42995</v>
      </c>
      <c r="D373" s="117" t="s">
        <v>2330</v>
      </c>
      <c r="E373" s="120" t="s">
        <v>2341</v>
      </c>
      <c r="F373" s="117" t="str">
        <f>IF(ISNA(VLOOKUP(B373,[2]保固召回!$A:$G,7,FALSE)),"",(VLOOKUP(B373,[2]保固召回!$A:$G,7,FALSE)))</f>
        <v/>
      </c>
      <c r="G373" s="121">
        <f t="shared" ca="1" si="21"/>
        <v>1</v>
      </c>
      <c r="H373" s="121" t="str">
        <f t="shared" si="22"/>
        <v>F0xF2xF3xF8x編程控制單元(headunit)</v>
      </c>
      <c r="I373" s="122">
        <f t="shared" ca="1" si="23"/>
        <v>29</v>
      </c>
      <c r="J373" s="119"/>
      <c r="K373" s="123"/>
      <c r="L373" s="117"/>
      <c r="M373" s="124"/>
      <c r="N373" s="125"/>
      <c r="O373" s="135"/>
      <c r="P373" s="127" t="str">
        <f>IF(B373="","",IF(ISNA(VLOOKUP(U373,[2]NEW!H:H,1,FALSE)),"V",""))</f>
        <v>V</v>
      </c>
      <c r="Q373" s="128"/>
      <c r="R373" s="129"/>
      <c r="S373" s="130" t="s">
        <v>2342</v>
      </c>
      <c r="T373" s="132"/>
      <c r="U373" s="132" t="str">
        <f t="shared" si="20"/>
        <v>0065930200G448640</v>
      </c>
      <c r="W373" s="134" t="str">
        <f>IF((ISERROR(VLOOKUP(E373,'[2]Lead Time(覆蓋貼)'!F:F,1,0)))*(P373="v"),"",IF((ISTEXT(VLOOKUP(E373,'[2]Lead Time(覆蓋貼)'!F:F,1,0)))*(P373=""),"未執行",""))</f>
        <v/>
      </c>
    </row>
    <row r="374" spans="1:27" s="143" customFormat="1" ht="28.5" hidden="1" customHeight="1" x14ac:dyDescent="0.25">
      <c r="A374" s="117">
        <v>369</v>
      </c>
      <c r="B374" s="118" t="s">
        <v>2325</v>
      </c>
      <c r="C374" s="119">
        <v>42995</v>
      </c>
      <c r="D374" s="117" t="s">
        <v>2326</v>
      </c>
      <c r="E374" s="120" t="s">
        <v>2343</v>
      </c>
      <c r="F374" s="117" t="str">
        <f>IF(ISNA(VLOOKUP(B374,[2]保固召回!$A:$G,7,FALSE)),"",(VLOOKUP(B374,[2]保固召回!$A:$G,7,FALSE)))</f>
        <v/>
      </c>
      <c r="G374" s="121">
        <f t="shared" ca="1" si="21"/>
        <v>1</v>
      </c>
      <c r="H374" s="121" t="str">
        <f t="shared" si="22"/>
        <v>F0xF2xF3xF8x編程控制單元(headunit)</v>
      </c>
      <c r="I374" s="122">
        <f t="shared" ca="1" si="23"/>
        <v>29</v>
      </c>
      <c r="J374" s="119"/>
      <c r="K374" s="123"/>
      <c r="L374" s="117"/>
      <c r="M374" s="124"/>
      <c r="N374" s="125"/>
      <c r="O374" s="135"/>
      <c r="P374" s="127" t="str">
        <f>IF(B374="","",IF(ISNA(VLOOKUP(U374,[2]NEW!H:H,1,FALSE)),"V",""))</f>
        <v>V</v>
      </c>
      <c r="Q374" s="128"/>
      <c r="R374" s="129"/>
      <c r="S374" s="130" t="s">
        <v>2289</v>
      </c>
      <c r="T374" s="132"/>
      <c r="U374" s="132" t="str">
        <f t="shared" si="20"/>
        <v>0065930200G745188</v>
      </c>
      <c r="V374" s="142"/>
      <c r="W374" s="134" t="str">
        <f>IF((ISERROR(VLOOKUP(E374,'[2]Lead Time(覆蓋貼)'!F:F,1,0)))*(P374="v"),"",IF((ISTEXT(VLOOKUP(E374,'[2]Lead Time(覆蓋貼)'!F:F,1,0)))*(P374=""),"未執行",""))</f>
        <v/>
      </c>
      <c r="AA374" s="134"/>
    </row>
    <row r="375" spans="1:27" s="143" customFormat="1" ht="28.5" hidden="1" customHeight="1" x14ac:dyDescent="0.25">
      <c r="A375" s="117">
        <v>370</v>
      </c>
      <c r="B375" s="118" t="s">
        <v>2325</v>
      </c>
      <c r="C375" s="119">
        <v>42995</v>
      </c>
      <c r="D375" s="117" t="s">
        <v>2326</v>
      </c>
      <c r="E375" s="120" t="s">
        <v>2344</v>
      </c>
      <c r="F375" s="117" t="str">
        <f>IF(ISNA(VLOOKUP(B375,[2]保固召回!$A:$G,7,FALSE)),"",(VLOOKUP(B375,[2]保固召回!$A:$G,7,FALSE)))</f>
        <v/>
      </c>
      <c r="G375" s="121">
        <f t="shared" ca="1" si="21"/>
        <v>1</v>
      </c>
      <c r="H375" s="121" t="str">
        <f t="shared" si="22"/>
        <v>F0xF2xF3xF8x編程控制單元(headunit)</v>
      </c>
      <c r="I375" s="122">
        <f t="shared" ca="1" si="23"/>
        <v>29</v>
      </c>
      <c r="J375" s="119"/>
      <c r="K375" s="123"/>
      <c r="L375" s="117"/>
      <c r="M375" s="124"/>
      <c r="N375" s="125"/>
      <c r="O375" s="135"/>
      <c r="P375" s="127" t="str">
        <f>IF(B375="","",IF(ISNA(VLOOKUP(U375,[2]NEW!H:H,1,FALSE)),"V",""))</f>
        <v>V</v>
      </c>
      <c r="Q375" s="128"/>
      <c r="R375" s="129"/>
      <c r="S375" s="130" t="s">
        <v>2289</v>
      </c>
      <c r="T375" s="132"/>
      <c r="U375" s="132" t="str">
        <f t="shared" si="20"/>
        <v>0065930200G680592</v>
      </c>
      <c r="V375" s="142"/>
      <c r="W375" s="134" t="str">
        <f>IF((ISERROR(VLOOKUP(E375,'[2]Lead Time(覆蓋貼)'!F:F,1,0)))*(P375="v"),"",IF((ISTEXT(VLOOKUP(E375,'[2]Lead Time(覆蓋貼)'!F:F,1,0)))*(P375=""),"未執行",""))</f>
        <v/>
      </c>
      <c r="AA375" s="134"/>
    </row>
    <row r="376" spans="1:27" s="138" customFormat="1" ht="28.5" hidden="1" customHeight="1" x14ac:dyDescent="0.25">
      <c r="A376" s="117">
        <v>371</v>
      </c>
      <c r="B376" s="118" t="s">
        <v>2325</v>
      </c>
      <c r="C376" s="119">
        <v>42995</v>
      </c>
      <c r="D376" s="117" t="s">
        <v>2330</v>
      </c>
      <c r="E376" s="120" t="s">
        <v>2345</v>
      </c>
      <c r="F376" s="117" t="str">
        <f>IF(ISNA(VLOOKUP(B376,[2]保固召回!$A:$G,7,FALSE)),"",(VLOOKUP(B376,[2]保固召回!$A:$G,7,FALSE)))</f>
        <v/>
      </c>
      <c r="G376" s="121">
        <f t="shared" ca="1" si="21"/>
        <v>1</v>
      </c>
      <c r="H376" s="121" t="str">
        <f t="shared" si="22"/>
        <v>F0xF2xF3xF8x編程控制單元(headunit)</v>
      </c>
      <c r="I376" s="122">
        <f t="shared" ca="1" si="23"/>
        <v>29</v>
      </c>
      <c r="J376" s="119"/>
      <c r="K376" s="123"/>
      <c r="L376" s="117"/>
      <c r="M376" s="124"/>
      <c r="N376" s="125"/>
      <c r="O376" s="135"/>
      <c r="P376" s="127" t="str">
        <f>IF(B376="","",IF(ISNA(VLOOKUP(U376,[2]NEW!H:H,1,FALSE)),"V",""))</f>
        <v>V</v>
      </c>
      <c r="Q376" s="128"/>
      <c r="R376" s="129"/>
      <c r="S376" s="130" t="s">
        <v>2346</v>
      </c>
      <c r="T376" s="132"/>
      <c r="U376" s="132" t="str">
        <f t="shared" si="20"/>
        <v>0065930200G512161</v>
      </c>
      <c r="V376" s="137"/>
      <c r="W376" s="134" t="str">
        <f>IF((ISERROR(VLOOKUP(E376,'[2]Lead Time(覆蓋貼)'!F:F,1,0)))*(P376="v"),"",IF((ISTEXT(VLOOKUP(E376,'[2]Lead Time(覆蓋貼)'!F:F,1,0)))*(P376=""),"未執行",""))</f>
        <v/>
      </c>
      <c r="AA376" s="134"/>
    </row>
    <row r="377" spans="1:27" s="143" customFormat="1" ht="28.5" hidden="1" customHeight="1" x14ac:dyDescent="0.25">
      <c r="A377" s="117">
        <v>372</v>
      </c>
      <c r="B377" s="118" t="s">
        <v>2325</v>
      </c>
      <c r="C377" s="119">
        <v>42995</v>
      </c>
      <c r="D377" s="117" t="s">
        <v>2326</v>
      </c>
      <c r="E377" s="120" t="s">
        <v>2347</v>
      </c>
      <c r="F377" s="117" t="str">
        <f>IF(ISNA(VLOOKUP(B377,[2]保固召回!$A:$G,7,FALSE)),"",(VLOOKUP(B377,[2]保固召回!$A:$G,7,FALSE)))</f>
        <v/>
      </c>
      <c r="G377" s="121">
        <f t="shared" ca="1" si="21"/>
        <v>1</v>
      </c>
      <c r="H377" s="121" t="str">
        <f t="shared" si="22"/>
        <v>F0xF2xF3xF8x編程控制單元(headunit)</v>
      </c>
      <c r="I377" s="122">
        <f t="shared" ca="1" si="23"/>
        <v>29</v>
      </c>
      <c r="J377" s="119"/>
      <c r="K377" s="123"/>
      <c r="L377" s="117"/>
      <c r="M377" s="124"/>
      <c r="N377" s="125"/>
      <c r="O377" s="135"/>
      <c r="P377" s="127" t="str">
        <f>IF(B377="","",IF(ISNA(VLOOKUP(U377,[2]NEW!H:H,1,FALSE)),"V",""))</f>
        <v>V</v>
      </c>
      <c r="Q377" s="128"/>
      <c r="R377" s="129"/>
      <c r="S377" s="130" t="s">
        <v>2289</v>
      </c>
      <c r="T377" s="132"/>
      <c r="U377" s="132" t="str">
        <f t="shared" si="20"/>
        <v>00659302005F94397</v>
      </c>
      <c r="V377" s="142"/>
      <c r="W377" s="134" t="str">
        <f>IF((ISERROR(VLOOKUP(E377,'[2]Lead Time(覆蓋貼)'!F:F,1,0)))*(P377="v"),"",IF((ISTEXT(VLOOKUP(E377,'[2]Lead Time(覆蓋貼)'!F:F,1,0)))*(P377=""),"未執行",""))</f>
        <v/>
      </c>
      <c r="AA377" s="134"/>
    </row>
    <row r="378" spans="1:27" s="143" customFormat="1" ht="28.5" hidden="1" customHeight="1" x14ac:dyDescent="0.25">
      <c r="A378" s="117">
        <v>373</v>
      </c>
      <c r="B378" s="118" t="s">
        <v>2325</v>
      </c>
      <c r="C378" s="119">
        <v>42995</v>
      </c>
      <c r="D378" s="117" t="s">
        <v>2326</v>
      </c>
      <c r="E378" s="120" t="s">
        <v>2348</v>
      </c>
      <c r="F378" s="117" t="str">
        <f>IF(ISNA(VLOOKUP(B378,[2]保固召回!$A:$G,7,FALSE)),"",(VLOOKUP(B378,[2]保固召回!$A:$G,7,FALSE)))</f>
        <v/>
      </c>
      <c r="G378" s="121">
        <f t="shared" ca="1" si="21"/>
        <v>1</v>
      </c>
      <c r="H378" s="121" t="str">
        <f t="shared" si="22"/>
        <v>F0xF2xF3xF8x編程控制單元(headunit)</v>
      </c>
      <c r="I378" s="122">
        <f t="shared" ca="1" si="23"/>
        <v>29</v>
      </c>
      <c r="J378" s="119"/>
      <c r="K378" s="123"/>
      <c r="L378" s="117"/>
      <c r="M378" s="124"/>
      <c r="N378" s="125"/>
      <c r="O378" s="135"/>
      <c r="P378" s="127" t="str">
        <f>IF(B378="","",IF(ISNA(VLOOKUP(U378,[2]NEW!H:H,1,FALSE)),"V",""))</f>
        <v>V</v>
      </c>
      <c r="Q378" s="128"/>
      <c r="R378" s="129"/>
      <c r="S378" s="130" t="s">
        <v>2289</v>
      </c>
      <c r="T378" s="132"/>
      <c r="U378" s="132" t="str">
        <f t="shared" si="20"/>
        <v>0065930200G446634</v>
      </c>
      <c r="V378" s="142"/>
      <c r="W378" s="134" t="str">
        <f>IF((ISERROR(VLOOKUP(E378,'[2]Lead Time(覆蓋貼)'!F:F,1,0)))*(P378="v"),"",IF((ISTEXT(VLOOKUP(E378,'[2]Lead Time(覆蓋貼)'!F:F,1,0)))*(P378=""),"未執行",""))</f>
        <v/>
      </c>
      <c r="AA378" s="134"/>
    </row>
    <row r="379" spans="1:27" s="143" customFormat="1" ht="28.5" hidden="1" customHeight="1" x14ac:dyDescent="0.25">
      <c r="A379" s="117">
        <v>374</v>
      </c>
      <c r="B379" s="118" t="s">
        <v>2325</v>
      </c>
      <c r="C379" s="119">
        <v>42995</v>
      </c>
      <c r="D379" s="117" t="s">
        <v>2326</v>
      </c>
      <c r="E379" s="120" t="s">
        <v>2349</v>
      </c>
      <c r="F379" s="117" t="str">
        <f>IF(ISNA(VLOOKUP(B379,[2]保固召回!$A:$G,7,FALSE)),"",(VLOOKUP(B379,[2]保固召回!$A:$G,7,FALSE)))</f>
        <v/>
      </c>
      <c r="G379" s="121">
        <f t="shared" ca="1" si="21"/>
        <v>1</v>
      </c>
      <c r="H379" s="121" t="str">
        <f t="shared" si="22"/>
        <v>F0xF2xF3xF8x編程控制單元(headunit)</v>
      </c>
      <c r="I379" s="122">
        <f t="shared" ca="1" si="23"/>
        <v>29</v>
      </c>
      <c r="J379" s="119"/>
      <c r="K379" s="123"/>
      <c r="L379" s="117"/>
      <c r="M379" s="124"/>
      <c r="N379" s="125"/>
      <c r="O379" s="135"/>
      <c r="P379" s="127" t="str">
        <f>IF(B379="","",IF(ISNA(VLOOKUP(U379,[2]NEW!H:H,1,FALSE)),"V",""))</f>
        <v>V</v>
      </c>
      <c r="Q379" s="128"/>
      <c r="R379" s="129"/>
      <c r="S379" s="130" t="s">
        <v>2289</v>
      </c>
      <c r="T379" s="132"/>
      <c r="U379" s="132" t="str">
        <f t="shared" si="20"/>
        <v>0065930200V842059</v>
      </c>
      <c r="V379" s="142"/>
      <c r="W379" s="134" t="str">
        <f>IF((ISERROR(VLOOKUP(E379,'[2]Lead Time(覆蓋貼)'!F:F,1,0)))*(P379="v"),"",IF((ISTEXT(VLOOKUP(E379,'[2]Lead Time(覆蓋貼)'!F:F,1,0)))*(P379=""),"未執行",""))</f>
        <v/>
      </c>
      <c r="AA379" s="134"/>
    </row>
    <row r="380" spans="1:27" s="143" customFormat="1" ht="28.5" hidden="1" customHeight="1" x14ac:dyDescent="0.25">
      <c r="A380" s="117">
        <v>375</v>
      </c>
      <c r="B380" s="118" t="s">
        <v>2325</v>
      </c>
      <c r="C380" s="119">
        <v>42995</v>
      </c>
      <c r="D380" s="117" t="s">
        <v>2326</v>
      </c>
      <c r="E380" s="120" t="s">
        <v>2350</v>
      </c>
      <c r="F380" s="117" t="str">
        <f>IF(ISNA(VLOOKUP(B380,[2]保固召回!$A:$G,7,FALSE)),"",(VLOOKUP(B380,[2]保固召回!$A:$G,7,FALSE)))</f>
        <v/>
      </c>
      <c r="G380" s="121">
        <f t="shared" ca="1" si="21"/>
        <v>1</v>
      </c>
      <c r="H380" s="121" t="str">
        <f t="shared" si="22"/>
        <v>F0xF2xF3xF8x編程控制單元(headunit)</v>
      </c>
      <c r="I380" s="122">
        <f t="shared" ca="1" si="23"/>
        <v>29</v>
      </c>
      <c r="J380" s="119"/>
      <c r="K380" s="123"/>
      <c r="L380" s="117"/>
      <c r="M380" s="124"/>
      <c r="N380" s="125"/>
      <c r="O380" s="135"/>
      <c r="P380" s="127" t="str">
        <f>IF(B380="","",IF(ISNA(VLOOKUP(U380,[2]NEW!H:H,1,FALSE)),"V",""))</f>
        <v>V</v>
      </c>
      <c r="Q380" s="128"/>
      <c r="R380" s="129"/>
      <c r="S380" s="130" t="s">
        <v>2289</v>
      </c>
      <c r="T380" s="132"/>
      <c r="U380" s="132" t="str">
        <f t="shared" si="20"/>
        <v>0065930200D999549</v>
      </c>
      <c r="V380" s="142"/>
      <c r="W380" s="134" t="str">
        <f>IF((ISERROR(VLOOKUP(E380,'[2]Lead Time(覆蓋貼)'!F:F,1,0)))*(P380="v"),"",IF((ISTEXT(VLOOKUP(E380,'[2]Lead Time(覆蓋貼)'!F:F,1,0)))*(P380=""),"未執行",""))</f>
        <v/>
      </c>
      <c r="AA380" s="134"/>
    </row>
    <row r="381" spans="1:27" s="143" customFormat="1" ht="28.5" hidden="1" customHeight="1" x14ac:dyDescent="0.25">
      <c r="A381" s="117">
        <v>376</v>
      </c>
      <c r="B381" s="118" t="s">
        <v>2325</v>
      </c>
      <c r="C381" s="119">
        <v>42995</v>
      </c>
      <c r="D381" s="117" t="s">
        <v>2326</v>
      </c>
      <c r="E381" s="120" t="s">
        <v>2351</v>
      </c>
      <c r="F381" s="117" t="str">
        <f>IF(ISNA(VLOOKUP(B381,[2]保固召回!$A:$G,7,FALSE)),"",(VLOOKUP(B381,[2]保固召回!$A:$G,7,FALSE)))</f>
        <v/>
      </c>
      <c r="G381" s="121">
        <f t="shared" ca="1" si="21"/>
        <v>1</v>
      </c>
      <c r="H381" s="121" t="str">
        <f t="shared" si="22"/>
        <v>F0xF2xF3xF8x編程控制單元(headunit)</v>
      </c>
      <c r="I381" s="122">
        <f t="shared" ca="1" si="23"/>
        <v>29</v>
      </c>
      <c r="J381" s="119"/>
      <c r="K381" s="123"/>
      <c r="L381" s="117"/>
      <c r="M381" s="124"/>
      <c r="N381" s="125"/>
      <c r="O381" s="135"/>
      <c r="P381" s="127" t="str">
        <f>IF(B381="","",IF(ISNA(VLOOKUP(U381,[2]NEW!H:H,1,FALSE)),"V",""))</f>
        <v>V</v>
      </c>
      <c r="Q381" s="128"/>
      <c r="R381" s="129"/>
      <c r="S381" s="130" t="s">
        <v>2289</v>
      </c>
      <c r="T381" s="132"/>
      <c r="U381" s="132" t="str">
        <f t="shared" si="20"/>
        <v>0065930200D999547</v>
      </c>
      <c r="V381" s="142"/>
      <c r="W381" s="134" t="str">
        <f>IF((ISERROR(VLOOKUP(E381,'[2]Lead Time(覆蓋貼)'!F:F,1,0)))*(P381="v"),"",IF((ISTEXT(VLOOKUP(E381,'[2]Lead Time(覆蓋貼)'!F:F,1,0)))*(P381=""),"未執行",""))</f>
        <v/>
      </c>
      <c r="AA381" s="134"/>
    </row>
    <row r="382" spans="1:27" s="143" customFormat="1" ht="28.5" hidden="1" customHeight="1" x14ac:dyDescent="0.25">
      <c r="A382" s="117">
        <v>377</v>
      </c>
      <c r="B382" s="118" t="s">
        <v>2325</v>
      </c>
      <c r="C382" s="119">
        <v>42995</v>
      </c>
      <c r="D382" s="117" t="s">
        <v>2326</v>
      </c>
      <c r="E382" s="120" t="s">
        <v>2352</v>
      </c>
      <c r="F382" s="117" t="str">
        <f>IF(ISNA(VLOOKUP(B382,[2]保固召回!$A:$G,7,FALSE)),"",(VLOOKUP(B382,[2]保固召回!$A:$G,7,FALSE)))</f>
        <v/>
      </c>
      <c r="G382" s="121">
        <f t="shared" ca="1" si="21"/>
        <v>1</v>
      </c>
      <c r="H382" s="121" t="str">
        <f t="shared" si="22"/>
        <v>F0xF2xF3xF8x編程控制單元(headunit)</v>
      </c>
      <c r="I382" s="122">
        <f t="shared" ca="1" si="23"/>
        <v>29</v>
      </c>
      <c r="J382" s="119"/>
      <c r="K382" s="123"/>
      <c r="L382" s="117"/>
      <c r="M382" s="124"/>
      <c r="N382" s="125"/>
      <c r="O382" s="135"/>
      <c r="P382" s="127" t="str">
        <f>IF(B382="","",IF(ISNA(VLOOKUP(U382,[2]NEW!H:H,1,FALSE)),"V",""))</f>
        <v>V</v>
      </c>
      <c r="Q382" s="128"/>
      <c r="R382" s="129"/>
      <c r="S382" s="130" t="s">
        <v>2289</v>
      </c>
      <c r="T382" s="132"/>
      <c r="U382" s="132" t="str">
        <f t="shared" si="20"/>
        <v>0065930200G745264</v>
      </c>
      <c r="V382" s="142"/>
      <c r="W382" s="134" t="str">
        <f>IF((ISERROR(VLOOKUP(E382,'[2]Lead Time(覆蓋貼)'!F:F,1,0)))*(P382="v"),"",IF((ISTEXT(VLOOKUP(E382,'[2]Lead Time(覆蓋貼)'!F:F,1,0)))*(P382=""),"未執行",""))</f>
        <v/>
      </c>
      <c r="AA382" s="134"/>
    </row>
    <row r="383" spans="1:27" ht="28.5" hidden="1" customHeight="1" x14ac:dyDescent="0.25">
      <c r="A383" s="117">
        <v>378</v>
      </c>
      <c r="B383" s="118" t="s">
        <v>2325</v>
      </c>
      <c r="C383" s="119">
        <v>42995</v>
      </c>
      <c r="D383" s="117" t="s">
        <v>2330</v>
      </c>
      <c r="E383" s="120" t="s">
        <v>2353</v>
      </c>
      <c r="F383" s="117" t="str">
        <f>IF(ISNA(VLOOKUP(B383,[2]保固召回!$A:$G,7,FALSE)),"",(VLOOKUP(B383,[2]保固召回!$A:$G,7,FALSE)))</f>
        <v/>
      </c>
      <c r="G383" s="121">
        <f t="shared" ca="1" si="21"/>
        <v>1</v>
      </c>
      <c r="H383" s="121" t="str">
        <f t="shared" si="22"/>
        <v>F0xF2xF3xF8x編程控制單元(headunit)</v>
      </c>
      <c r="I383" s="122">
        <f t="shared" ca="1" si="23"/>
        <v>29</v>
      </c>
      <c r="J383" s="119"/>
      <c r="K383" s="123"/>
      <c r="L383" s="117"/>
      <c r="M383" s="124" t="s">
        <v>58</v>
      </c>
      <c r="N383" s="125"/>
      <c r="O383" s="135"/>
      <c r="P383" s="127" t="str">
        <f>IF(B383="","",IF(ISNA(VLOOKUP(U383,[2]NEW!H:H,1,FALSE)),"V",""))</f>
        <v>V</v>
      </c>
      <c r="Q383" s="128"/>
      <c r="R383" s="129"/>
      <c r="S383" s="130" t="s">
        <v>2354</v>
      </c>
      <c r="T383" s="132"/>
      <c r="U383" s="132" t="str">
        <f t="shared" si="20"/>
        <v>0065930200G745273</v>
      </c>
      <c r="W383" s="134" t="str">
        <f>IF((ISERROR(VLOOKUP(E383,'[2]Lead Time(覆蓋貼)'!F:F,1,0)))*(P383="v"),"",IF((ISTEXT(VLOOKUP(E383,'[2]Lead Time(覆蓋貼)'!F:F,1,0)))*(P383=""),"未執行",""))</f>
        <v/>
      </c>
    </row>
    <row r="384" spans="1:27" ht="28.5" hidden="1" customHeight="1" x14ac:dyDescent="0.25">
      <c r="A384" s="117">
        <v>379</v>
      </c>
      <c r="B384" s="118" t="s">
        <v>2325</v>
      </c>
      <c r="C384" s="119">
        <v>42995</v>
      </c>
      <c r="D384" s="117" t="s">
        <v>2330</v>
      </c>
      <c r="E384" s="120" t="s">
        <v>2355</v>
      </c>
      <c r="F384" s="117" t="str">
        <f>IF(ISNA(VLOOKUP(B384,[2]保固召回!$A:$G,7,FALSE)),"",(VLOOKUP(B384,[2]保固召回!$A:$G,7,FALSE)))</f>
        <v/>
      </c>
      <c r="G384" s="121">
        <f t="shared" ca="1" si="21"/>
        <v>1</v>
      </c>
      <c r="H384" s="121" t="str">
        <f t="shared" si="22"/>
        <v>F0xF2xF3xF8x編程控制單元(headunit)</v>
      </c>
      <c r="I384" s="122">
        <f t="shared" ca="1" si="23"/>
        <v>29</v>
      </c>
      <c r="J384" s="119"/>
      <c r="K384" s="123"/>
      <c r="L384" s="117"/>
      <c r="M384" s="124"/>
      <c r="N384" s="125"/>
      <c r="O384" s="135"/>
      <c r="P384" s="127" t="str">
        <f>IF(B384="","",IF(ISNA(VLOOKUP(U384,[2]NEW!H:H,1,FALSE)),"V",""))</f>
        <v>V</v>
      </c>
      <c r="Q384" s="128"/>
      <c r="R384" s="129"/>
      <c r="S384" s="130" t="s">
        <v>2289</v>
      </c>
      <c r="T384" s="132"/>
      <c r="U384" s="132" t="str">
        <f t="shared" si="20"/>
        <v>0065930200G745267</v>
      </c>
      <c r="W384" s="134" t="str">
        <f>IF((ISERROR(VLOOKUP(E384,'[2]Lead Time(覆蓋貼)'!F:F,1,0)))*(P384="v"),"",IF((ISTEXT(VLOOKUP(E384,'[2]Lead Time(覆蓋貼)'!F:F,1,0)))*(P384=""),"未執行",""))</f>
        <v/>
      </c>
    </row>
    <row r="385" spans="1:27" s="143" customFormat="1" ht="28.5" hidden="1" customHeight="1" x14ac:dyDescent="0.25">
      <c r="A385" s="117">
        <v>380</v>
      </c>
      <c r="B385" s="118" t="s">
        <v>2325</v>
      </c>
      <c r="C385" s="119">
        <v>42995</v>
      </c>
      <c r="D385" s="117" t="s">
        <v>2326</v>
      </c>
      <c r="E385" s="120" t="s">
        <v>2356</v>
      </c>
      <c r="F385" s="117" t="str">
        <f>IF(ISNA(VLOOKUP(B385,[2]保固召回!$A:$G,7,FALSE)),"",(VLOOKUP(B385,[2]保固召回!$A:$G,7,FALSE)))</f>
        <v/>
      </c>
      <c r="G385" s="121">
        <f t="shared" ca="1" si="21"/>
        <v>1</v>
      </c>
      <c r="H385" s="121" t="str">
        <f t="shared" si="22"/>
        <v>F0xF2xF3xF8x編程控制單元(headunit)</v>
      </c>
      <c r="I385" s="122">
        <f t="shared" ca="1" si="23"/>
        <v>29</v>
      </c>
      <c r="J385" s="119"/>
      <c r="K385" s="123"/>
      <c r="L385" s="117"/>
      <c r="M385" s="124"/>
      <c r="N385" s="125"/>
      <c r="O385" s="135"/>
      <c r="P385" s="127" t="str">
        <f>IF(B385="","",IF(ISNA(VLOOKUP(U385,[2]NEW!H:H,1,FALSE)),"V",""))</f>
        <v>V</v>
      </c>
      <c r="Q385" s="128"/>
      <c r="R385" s="129"/>
      <c r="S385" s="130" t="s">
        <v>2289</v>
      </c>
      <c r="T385" s="132"/>
      <c r="U385" s="132" t="str">
        <f t="shared" si="20"/>
        <v>0065930200G446638</v>
      </c>
      <c r="V385" s="142"/>
      <c r="W385" s="134" t="str">
        <f>IF((ISERROR(VLOOKUP(E385,'[2]Lead Time(覆蓋貼)'!F:F,1,0)))*(P385="v"),"",IF((ISTEXT(VLOOKUP(E385,'[2]Lead Time(覆蓋貼)'!F:F,1,0)))*(P385=""),"未執行",""))</f>
        <v/>
      </c>
      <c r="AA385" s="134"/>
    </row>
    <row r="386" spans="1:27" s="143" customFormat="1" ht="28.5" hidden="1" customHeight="1" x14ac:dyDescent="0.25">
      <c r="A386" s="117">
        <v>381</v>
      </c>
      <c r="B386" s="118" t="s">
        <v>2325</v>
      </c>
      <c r="C386" s="119">
        <v>42995</v>
      </c>
      <c r="D386" s="117" t="s">
        <v>2326</v>
      </c>
      <c r="E386" s="120" t="s">
        <v>2357</v>
      </c>
      <c r="F386" s="117" t="str">
        <f>IF(ISNA(VLOOKUP(B386,[2]保固召回!$A:$G,7,FALSE)),"",(VLOOKUP(B386,[2]保固召回!$A:$G,7,FALSE)))</f>
        <v/>
      </c>
      <c r="G386" s="121">
        <f t="shared" ca="1" si="21"/>
        <v>1</v>
      </c>
      <c r="H386" s="121" t="str">
        <f t="shared" si="22"/>
        <v>F0xF2xF3xF8x編程控制單元(headunit)</v>
      </c>
      <c r="I386" s="122">
        <f t="shared" ca="1" si="23"/>
        <v>29</v>
      </c>
      <c r="J386" s="119"/>
      <c r="K386" s="123"/>
      <c r="L386" s="117"/>
      <c r="M386" s="124"/>
      <c r="N386" s="125"/>
      <c r="O386" s="135"/>
      <c r="P386" s="127" t="str">
        <f>IF(B386="","",IF(ISNA(VLOOKUP(U386,[2]NEW!H:H,1,FALSE)),"V",""))</f>
        <v>V</v>
      </c>
      <c r="Q386" s="128"/>
      <c r="R386" s="129"/>
      <c r="S386" s="130" t="s">
        <v>2289</v>
      </c>
      <c r="T386" s="132"/>
      <c r="U386" s="132" t="str">
        <f t="shared" si="20"/>
        <v>0065930200G192394</v>
      </c>
      <c r="V386" s="142"/>
      <c r="W386" s="134" t="str">
        <f>IF((ISERROR(VLOOKUP(E386,'[2]Lead Time(覆蓋貼)'!F:F,1,0)))*(P386="v"),"",IF((ISTEXT(VLOOKUP(E386,'[2]Lead Time(覆蓋貼)'!F:F,1,0)))*(P386=""),"未執行",""))</f>
        <v/>
      </c>
      <c r="AA386" s="134"/>
    </row>
    <row r="387" spans="1:27" s="143" customFormat="1" ht="28.5" hidden="1" customHeight="1" x14ac:dyDescent="0.25">
      <c r="A387" s="117">
        <v>382</v>
      </c>
      <c r="B387" s="118" t="s">
        <v>2325</v>
      </c>
      <c r="C387" s="119">
        <v>42995</v>
      </c>
      <c r="D387" s="117" t="s">
        <v>2326</v>
      </c>
      <c r="E387" s="120" t="s">
        <v>2316</v>
      </c>
      <c r="F387" s="117" t="str">
        <f>IF(ISNA(VLOOKUP(B387,[2]保固召回!$A:$G,7,FALSE)),"",(VLOOKUP(B387,[2]保固召回!$A:$G,7,FALSE)))</f>
        <v/>
      </c>
      <c r="G387" s="121">
        <f t="shared" ca="1" si="21"/>
        <v>1</v>
      </c>
      <c r="H387" s="121" t="str">
        <f t="shared" si="22"/>
        <v>F0xF2xF3xF8x編程控制單元(headunit)</v>
      </c>
      <c r="I387" s="122">
        <f t="shared" ca="1" si="23"/>
        <v>29</v>
      </c>
      <c r="J387" s="119"/>
      <c r="K387" s="123"/>
      <c r="L387" s="117"/>
      <c r="M387" s="124"/>
      <c r="N387" s="125"/>
      <c r="O387" s="135"/>
      <c r="P387" s="127" t="str">
        <f>IF(B387="","",IF(ISNA(VLOOKUP(U387,[2]NEW!H:H,1,FALSE)),"V",""))</f>
        <v>V</v>
      </c>
      <c r="Q387" s="128"/>
      <c r="R387" s="129"/>
      <c r="S387" s="130" t="s">
        <v>2289</v>
      </c>
      <c r="T387" s="132"/>
      <c r="U387" s="132" t="str">
        <f t="shared" si="20"/>
        <v>0065930200G192373</v>
      </c>
      <c r="V387" s="142"/>
      <c r="W387" s="134" t="str">
        <f>IF((ISERROR(VLOOKUP(E387,'[2]Lead Time(覆蓋貼)'!F:F,1,0)))*(P387="v"),"",IF((ISTEXT(VLOOKUP(E387,'[2]Lead Time(覆蓋貼)'!F:F,1,0)))*(P387=""),"未執行",""))</f>
        <v/>
      </c>
      <c r="AA387" s="134"/>
    </row>
    <row r="388" spans="1:27" ht="28.5" hidden="1" customHeight="1" x14ac:dyDescent="0.25">
      <c r="A388" s="117">
        <v>383</v>
      </c>
      <c r="B388" s="118" t="s">
        <v>2358</v>
      </c>
      <c r="C388" s="119">
        <v>42995</v>
      </c>
      <c r="D388" s="117" t="s">
        <v>2330</v>
      </c>
      <c r="E388" s="120" t="s">
        <v>2359</v>
      </c>
      <c r="F388" s="117" t="str">
        <f>IF(ISNA(VLOOKUP(B388,[2]保固召回!$A:$G,7,FALSE)),"",(VLOOKUP(B388,[2]保固召回!$A:$G,7,FALSE)))</f>
        <v/>
      </c>
      <c r="G388" s="121">
        <f t="shared" ca="1" si="21"/>
        <v>1</v>
      </c>
      <c r="H388" s="121" t="str">
        <f t="shared" si="22"/>
        <v>F0xF2xF3xF8x編程控制單元(headunit)</v>
      </c>
      <c r="I388" s="122">
        <f t="shared" ca="1" si="23"/>
        <v>29</v>
      </c>
      <c r="J388" s="119"/>
      <c r="K388" s="123"/>
      <c r="L388" s="117"/>
      <c r="M388" s="124"/>
      <c r="N388" s="125"/>
      <c r="O388" s="135"/>
      <c r="P388" s="127" t="str">
        <f>IF(B388="","",IF(ISNA(VLOOKUP(U388,[2]NEW!H:H,1,FALSE)),"V",""))</f>
        <v>V</v>
      </c>
      <c r="Q388" s="128"/>
      <c r="R388" s="129"/>
      <c r="S388" s="130" t="s">
        <v>2360</v>
      </c>
      <c r="T388" s="132"/>
      <c r="U388" s="132" t="str">
        <f t="shared" si="20"/>
        <v>00659302005D14129</v>
      </c>
      <c r="W388" s="134" t="str">
        <f>IF((ISERROR(VLOOKUP(E388,'[2]Lead Time(覆蓋貼)'!F:F,1,0)))*(P388="v"),"",IF((ISTEXT(VLOOKUP(E388,'[2]Lead Time(覆蓋貼)'!F:F,1,0)))*(P388=""),"未執行",""))</f>
        <v/>
      </c>
    </row>
    <row r="389" spans="1:27" ht="28.5" hidden="1" customHeight="1" x14ac:dyDescent="0.25">
      <c r="A389" s="117">
        <v>384</v>
      </c>
      <c r="B389" s="118" t="s">
        <v>2325</v>
      </c>
      <c r="C389" s="119">
        <v>42995</v>
      </c>
      <c r="D389" s="117" t="s">
        <v>2330</v>
      </c>
      <c r="E389" s="120" t="s">
        <v>2361</v>
      </c>
      <c r="F389" s="117" t="str">
        <f>IF(ISNA(VLOOKUP(B389,[2]保固召回!$A:$G,7,FALSE)),"",(VLOOKUP(B389,[2]保固召回!$A:$G,7,FALSE)))</f>
        <v/>
      </c>
      <c r="G389" s="121">
        <f t="shared" ca="1" si="21"/>
        <v>1</v>
      </c>
      <c r="H389" s="121" t="str">
        <f t="shared" si="22"/>
        <v>F0xF2xF3xF8x編程控制單元(headunit)</v>
      </c>
      <c r="I389" s="122">
        <f t="shared" ca="1" si="23"/>
        <v>29</v>
      </c>
      <c r="J389" s="119"/>
      <c r="K389" s="123"/>
      <c r="L389" s="117"/>
      <c r="M389" s="124" t="s">
        <v>58</v>
      </c>
      <c r="N389" s="125"/>
      <c r="O389" s="135"/>
      <c r="P389" s="127" t="str">
        <f>IF(B389="","",IF(ISNA(VLOOKUP(U389,[2]NEW!H:H,1,FALSE)),"V",""))</f>
        <v>V</v>
      </c>
      <c r="Q389" s="128"/>
      <c r="R389" s="129"/>
      <c r="S389" s="130" t="s">
        <v>2354</v>
      </c>
      <c r="T389" s="132"/>
      <c r="U389" s="132" t="str">
        <f t="shared" ref="U389:U452" si="24">B389&amp;E389</f>
        <v>0065930200G192429</v>
      </c>
      <c r="W389" s="134" t="str">
        <f>IF((ISERROR(VLOOKUP(E389,'[2]Lead Time(覆蓋貼)'!F:F,1,0)))*(P389="v"),"",IF((ISTEXT(VLOOKUP(E389,'[2]Lead Time(覆蓋貼)'!F:F,1,0)))*(P389=""),"未執行",""))</f>
        <v/>
      </c>
    </row>
    <row r="390" spans="1:27" ht="28.5" hidden="1" customHeight="1" x14ac:dyDescent="0.25">
      <c r="A390" s="117">
        <v>385</v>
      </c>
      <c r="B390" s="118" t="s">
        <v>2325</v>
      </c>
      <c r="C390" s="119">
        <v>42995</v>
      </c>
      <c r="D390" s="117" t="s">
        <v>2330</v>
      </c>
      <c r="E390" s="120" t="s">
        <v>2362</v>
      </c>
      <c r="F390" s="117" t="str">
        <f>IF(ISNA(VLOOKUP(B390,[2]保固召回!$A:$G,7,FALSE)),"",(VLOOKUP(B390,[2]保固召回!$A:$G,7,FALSE)))</f>
        <v/>
      </c>
      <c r="G390" s="121">
        <f t="shared" ref="G390:G453" ca="1" si="25">COUNTIF(H:H,D390)/COUNTIF(D:D,D390)</f>
        <v>1</v>
      </c>
      <c r="H390" s="121" t="str">
        <f t="shared" ref="H390:H453" si="26">IF(P390="V",D390,"")</f>
        <v>F0xF2xF3xF8x編程控制單元(headunit)</v>
      </c>
      <c r="I390" s="122">
        <f t="shared" ref="I390:I453" ca="1" si="27">COUNTIF(H:H,D390)</f>
        <v>29</v>
      </c>
      <c r="J390" s="119"/>
      <c r="K390" s="123"/>
      <c r="L390" s="117"/>
      <c r="M390" s="124" t="s">
        <v>1821</v>
      </c>
      <c r="N390" s="125"/>
      <c r="O390" s="135"/>
      <c r="P390" s="127" t="str">
        <f>IF(B390="","",IF(ISNA(VLOOKUP(U390,[2]NEW!H:H,1,FALSE)),"V",""))</f>
        <v>V</v>
      </c>
      <c r="Q390" s="128"/>
      <c r="R390" s="129"/>
      <c r="S390" s="130" t="s">
        <v>2363</v>
      </c>
      <c r="T390" s="132"/>
      <c r="U390" s="132" t="str">
        <f t="shared" si="24"/>
        <v>00659302005A23784</v>
      </c>
      <c r="W390" s="134" t="str">
        <f>IF((ISERROR(VLOOKUP(E390,'[2]Lead Time(覆蓋貼)'!F:F,1,0)))*(P390="v"),"",IF((ISTEXT(VLOOKUP(E390,'[2]Lead Time(覆蓋貼)'!F:F,1,0)))*(P390=""),"未執行",""))</f>
        <v/>
      </c>
    </row>
    <row r="391" spans="1:27" ht="28.5" hidden="1" customHeight="1" x14ac:dyDescent="0.25">
      <c r="A391" s="117">
        <v>386</v>
      </c>
      <c r="B391" s="118" t="s">
        <v>2325</v>
      </c>
      <c r="C391" s="119">
        <v>42995</v>
      </c>
      <c r="D391" s="117" t="s">
        <v>2330</v>
      </c>
      <c r="E391" s="120" t="s">
        <v>2364</v>
      </c>
      <c r="F391" s="117" t="str">
        <f>IF(ISNA(VLOOKUP(B391,[2]保固召回!$A:$G,7,FALSE)),"",(VLOOKUP(B391,[2]保固召回!$A:$G,7,FALSE)))</f>
        <v/>
      </c>
      <c r="G391" s="121">
        <f t="shared" ca="1" si="25"/>
        <v>1</v>
      </c>
      <c r="H391" s="121" t="str">
        <f t="shared" si="26"/>
        <v>F0xF2xF3xF8x編程控制單元(headunit)</v>
      </c>
      <c r="I391" s="122">
        <f t="shared" ca="1" si="27"/>
        <v>29</v>
      </c>
      <c r="J391" s="119"/>
      <c r="K391" s="123"/>
      <c r="L391" s="117"/>
      <c r="M391" s="124" t="s">
        <v>1821</v>
      </c>
      <c r="N391" s="125"/>
      <c r="O391" s="135"/>
      <c r="P391" s="127" t="str">
        <f>IF(B391="","",IF(ISNA(VLOOKUP(U391,[2]NEW!H:H,1,FALSE)),"V",""))</f>
        <v>V</v>
      </c>
      <c r="Q391" s="128"/>
      <c r="R391" s="129"/>
      <c r="S391" s="130" t="s">
        <v>2365</v>
      </c>
      <c r="T391" s="132"/>
      <c r="U391" s="132" t="str">
        <f t="shared" si="24"/>
        <v>0065930200G766735</v>
      </c>
      <c r="W391" s="134" t="str">
        <f>IF((ISERROR(VLOOKUP(E391,'[2]Lead Time(覆蓋貼)'!F:F,1,0)))*(P391="v"),"",IF((ISTEXT(VLOOKUP(E391,'[2]Lead Time(覆蓋貼)'!F:F,1,0)))*(P391=""),"未執行",""))</f>
        <v/>
      </c>
    </row>
    <row r="392" spans="1:27" ht="28.5" hidden="1" customHeight="1" x14ac:dyDescent="0.25">
      <c r="A392" s="117">
        <v>387</v>
      </c>
      <c r="B392" s="118" t="s">
        <v>2325</v>
      </c>
      <c r="C392" s="119">
        <v>42995</v>
      </c>
      <c r="D392" s="117" t="s">
        <v>2330</v>
      </c>
      <c r="E392" s="120" t="s">
        <v>2366</v>
      </c>
      <c r="F392" s="117" t="str">
        <f>IF(ISNA(VLOOKUP(B392,[2]保固召回!$A:$G,7,FALSE)),"",(VLOOKUP(B392,[2]保固召回!$A:$G,7,FALSE)))</f>
        <v/>
      </c>
      <c r="G392" s="121">
        <f t="shared" ca="1" si="25"/>
        <v>1</v>
      </c>
      <c r="H392" s="121" t="str">
        <f t="shared" si="26"/>
        <v>F0xF2xF3xF8x編程控制單元(headunit)</v>
      </c>
      <c r="I392" s="122">
        <f t="shared" ca="1" si="27"/>
        <v>29</v>
      </c>
      <c r="J392" s="119"/>
      <c r="K392" s="123"/>
      <c r="L392" s="117"/>
      <c r="M392" s="124" t="s">
        <v>1821</v>
      </c>
      <c r="N392" s="125"/>
      <c r="O392" s="135"/>
      <c r="P392" s="127" t="str">
        <f>IF(B392="","",IF(ISNA(VLOOKUP(U392,[2]NEW!H:H,1,FALSE)),"V",""))</f>
        <v>V</v>
      </c>
      <c r="Q392" s="128"/>
      <c r="R392" s="129"/>
      <c r="S392" s="130" t="s">
        <v>2367</v>
      </c>
      <c r="T392" s="132"/>
      <c r="U392" s="132" t="str">
        <f t="shared" si="24"/>
        <v>0065930200G766734</v>
      </c>
      <c r="W392" s="134" t="str">
        <f>IF((ISERROR(VLOOKUP(E392,'[2]Lead Time(覆蓋貼)'!F:F,1,0)))*(P392="v"),"",IF((ISTEXT(VLOOKUP(E392,'[2]Lead Time(覆蓋貼)'!F:F,1,0)))*(P392=""),"未執行",""))</f>
        <v/>
      </c>
    </row>
    <row r="393" spans="1:27" ht="28.5" hidden="1" customHeight="1" x14ac:dyDescent="0.25">
      <c r="A393" s="117">
        <v>388</v>
      </c>
      <c r="B393" s="118" t="s">
        <v>2325</v>
      </c>
      <c r="C393" s="119">
        <v>42995</v>
      </c>
      <c r="D393" s="117" t="s">
        <v>2330</v>
      </c>
      <c r="E393" s="120" t="s">
        <v>2368</v>
      </c>
      <c r="F393" s="117" t="str">
        <f>IF(ISNA(VLOOKUP(B393,[2]保固召回!$A:$G,7,FALSE)),"",(VLOOKUP(B393,[2]保固召回!$A:$G,7,FALSE)))</f>
        <v/>
      </c>
      <c r="G393" s="121">
        <f t="shared" ca="1" si="25"/>
        <v>1</v>
      </c>
      <c r="H393" s="121" t="str">
        <f t="shared" si="26"/>
        <v>F0xF2xF3xF8x編程控制單元(headunit)</v>
      </c>
      <c r="I393" s="122">
        <f t="shared" ca="1" si="27"/>
        <v>29</v>
      </c>
      <c r="J393" s="119"/>
      <c r="K393" s="123"/>
      <c r="L393" s="117"/>
      <c r="M393" s="124" t="s">
        <v>1821</v>
      </c>
      <c r="N393" s="125"/>
      <c r="O393" s="135"/>
      <c r="P393" s="127" t="str">
        <f>IF(B393="","",IF(ISNA(VLOOKUP(U393,[2]NEW!H:H,1,FALSE)),"V",""))</f>
        <v>V</v>
      </c>
      <c r="Q393" s="128"/>
      <c r="R393" s="129"/>
      <c r="S393" s="130" t="s">
        <v>2369</v>
      </c>
      <c r="T393" s="132"/>
      <c r="U393" s="132" t="str">
        <f t="shared" si="24"/>
        <v>0065930200D999572</v>
      </c>
      <c r="W393" s="134" t="str">
        <f>IF((ISERROR(VLOOKUP(E393,'[2]Lead Time(覆蓋貼)'!F:F,1,0)))*(P393="v"),"",IF((ISTEXT(VLOOKUP(E393,'[2]Lead Time(覆蓋貼)'!F:F,1,0)))*(P393=""),"未執行",""))</f>
        <v/>
      </c>
    </row>
    <row r="394" spans="1:27" s="143" customFormat="1" ht="28.5" hidden="1" customHeight="1" x14ac:dyDescent="0.25">
      <c r="A394" s="117">
        <v>389</v>
      </c>
      <c r="B394" s="118" t="s">
        <v>2325</v>
      </c>
      <c r="C394" s="119">
        <v>42995</v>
      </c>
      <c r="D394" s="117" t="s">
        <v>2330</v>
      </c>
      <c r="E394" s="120" t="s">
        <v>2370</v>
      </c>
      <c r="F394" s="117" t="str">
        <f>IF(ISNA(VLOOKUP(B394,[2]保固召回!$A:$G,7,FALSE)),"",(VLOOKUP(B394,[2]保固召回!$A:$G,7,FALSE)))</f>
        <v/>
      </c>
      <c r="G394" s="121">
        <f t="shared" ca="1" si="25"/>
        <v>1</v>
      </c>
      <c r="H394" s="121" t="str">
        <f t="shared" si="26"/>
        <v>F0xF2xF3xF8x編程控制單元(headunit)</v>
      </c>
      <c r="I394" s="122">
        <f t="shared" ca="1" si="27"/>
        <v>29</v>
      </c>
      <c r="J394" s="119"/>
      <c r="K394" s="123"/>
      <c r="L394" s="117"/>
      <c r="M394" s="124"/>
      <c r="N394" s="125"/>
      <c r="O394" s="135"/>
      <c r="P394" s="127" t="str">
        <f>IF(B394="","",IF(ISNA(VLOOKUP(U394,[2]NEW!H:H,1,FALSE)),"V",""))</f>
        <v>V</v>
      </c>
      <c r="Q394" s="128"/>
      <c r="R394" s="129"/>
      <c r="S394" s="130" t="s">
        <v>2289</v>
      </c>
      <c r="T394" s="132"/>
      <c r="U394" s="132" t="str">
        <f t="shared" si="24"/>
        <v>0065930200V867111</v>
      </c>
      <c r="V394" s="142"/>
      <c r="W394" s="134" t="str">
        <f>IF((ISERROR(VLOOKUP(E394,'[2]Lead Time(覆蓋貼)'!F:F,1,0)))*(P394="v"),"",IF((ISTEXT(VLOOKUP(E394,'[2]Lead Time(覆蓋貼)'!F:F,1,0)))*(P394=""),"未執行",""))</f>
        <v/>
      </c>
      <c r="AA394" s="134"/>
    </row>
    <row r="395" spans="1:27" s="138" customFormat="1" ht="28.5" hidden="1" customHeight="1" x14ac:dyDescent="0.25">
      <c r="A395" s="117">
        <v>390</v>
      </c>
      <c r="B395" s="118" t="s">
        <v>2371</v>
      </c>
      <c r="C395" s="119">
        <v>43001</v>
      </c>
      <c r="D395" s="117" t="s">
        <v>2372</v>
      </c>
      <c r="E395" s="120" t="s">
        <v>2244</v>
      </c>
      <c r="F395" s="117" t="str">
        <f>IF(ISNA(VLOOKUP(B395,[2]保固召回!$A:$G,7,FALSE)),"",(VLOOKUP(B395,[2]保固召回!$A:$G,7,FALSE)))</f>
        <v/>
      </c>
      <c r="G395" s="121">
        <f t="shared" ca="1" si="25"/>
        <v>1</v>
      </c>
      <c r="H395" s="121" t="str">
        <f t="shared" si="26"/>
        <v>F80F82F83F87更換後軸樑架螺栓</v>
      </c>
      <c r="I395" s="122">
        <f t="shared" ca="1" si="27"/>
        <v>2</v>
      </c>
      <c r="J395" s="119" t="s">
        <v>2373</v>
      </c>
      <c r="K395" s="123">
        <v>2</v>
      </c>
      <c r="L395" s="117"/>
      <c r="M395" s="124"/>
      <c r="N395" s="125"/>
      <c r="O395" s="135"/>
      <c r="P395" s="127" t="str">
        <f>IF(B395="","",IF(ISNA(VLOOKUP(U395,[2]NEW!H:H,1,FALSE)),"V",""))</f>
        <v>V</v>
      </c>
      <c r="Q395" s="128"/>
      <c r="R395" s="129"/>
      <c r="S395" s="130" t="s">
        <v>2374</v>
      </c>
      <c r="T395" s="132"/>
      <c r="U395" s="132" t="str">
        <f t="shared" si="24"/>
        <v>0033030200V841767</v>
      </c>
      <c r="V395" s="137"/>
      <c r="W395" s="134" t="str">
        <f>IF((ISERROR(VLOOKUP(E395,'[2]Lead Time(覆蓋貼)'!F:F,1,0)))*(P395="v"),"",IF((ISTEXT(VLOOKUP(E395,'[2]Lead Time(覆蓋貼)'!F:F,1,0)))*(P395=""),"未執行",""))</f>
        <v/>
      </c>
      <c r="AA395" s="134"/>
    </row>
    <row r="396" spans="1:27" s="138" customFormat="1" ht="28.5" hidden="1" customHeight="1" x14ac:dyDescent="0.25">
      <c r="A396" s="117">
        <v>391</v>
      </c>
      <c r="B396" s="118" t="s">
        <v>2371</v>
      </c>
      <c r="C396" s="119">
        <v>43001</v>
      </c>
      <c r="D396" s="117" t="s">
        <v>2372</v>
      </c>
      <c r="E396" s="120" t="s">
        <v>2246</v>
      </c>
      <c r="F396" s="117" t="str">
        <f>IF(ISNA(VLOOKUP(B396,[2]保固召回!$A:$G,7,FALSE)),"",(VLOOKUP(B396,[2]保固召回!$A:$G,7,FALSE)))</f>
        <v/>
      </c>
      <c r="G396" s="121">
        <f t="shared" ca="1" si="25"/>
        <v>1</v>
      </c>
      <c r="H396" s="121" t="str">
        <f t="shared" si="26"/>
        <v>F80F82F83F87更換後軸樑架螺栓</v>
      </c>
      <c r="I396" s="122">
        <f t="shared" ca="1" si="27"/>
        <v>2</v>
      </c>
      <c r="J396" s="119"/>
      <c r="K396" s="123"/>
      <c r="L396" s="117"/>
      <c r="M396" s="124"/>
      <c r="N396" s="125"/>
      <c r="O396" s="135"/>
      <c r="P396" s="127" t="str">
        <f>IF(B396="","",IF(ISNA(VLOOKUP(U396,[2]NEW!H:H,1,FALSE)),"V",""))</f>
        <v>V</v>
      </c>
      <c r="Q396" s="128"/>
      <c r="R396" s="129"/>
      <c r="S396" s="130" t="s">
        <v>2374</v>
      </c>
      <c r="T396" s="132"/>
      <c r="U396" s="132" t="str">
        <f t="shared" si="24"/>
        <v>0033030200V841769</v>
      </c>
      <c r="V396" s="137"/>
      <c r="W396" s="134" t="str">
        <f>IF((ISERROR(VLOOKUP(E396,'[2]Lead Time(覆蓋貼)'!F:F,1,0)))*(P396="v"),"",IF((ISTEXT(VLOOKUP(E396,'[2]Lead Time(覆蓋貼)'!F:F,1,0)))*(P396=""),"未執行",""))</f>
        <v/>
      </c>
      <c r="AA396" s="134"/>
    </row>
    <row r="397" spans="1:27" ht="28.5" hidden="1" customHeight="1" x14ac:dyDescent="0.25">
      <c r="A397" s="117">
        <v>392</v>
      </c>
      <c r="B397" s="118" t="s">
        <v>2375</v>
      </c>
      <c r="C397" s="119">
        <v>43042</v>
      </c>
      <c r="D397" s="117" t="s">
        <v>2376</v>
      </c>
      <c r="E397" s="120" t="s">
        <v>2377</v>
      </c>
      <c r="F397" s="117" t="str">
        <f>IF(ISNA(VLOOKUP(B397,[2]保固召回!$A:$G,7,FALSE)),"",(VLOOKUP(B397,[2]保固召回!$A:$G,7,FALSE)))</f>
        <v/>
      </c>
      <c r="G397" s="121">
        <f t="shared" ca="1" si="25"/>
        <v>1</v>
      </c>
      <c r="H397" s="121" t="str">
        <f t="shared" si="26"/>
        <v>F13編程控制單元(後窗電熱線)第二部份</v>
      </c>
      <c r="I397" s="122">
        <f t="shared" ca="1" si="27"/>
        <v>3</v>
      </c>
      <c r="J397" s="119" t="s">
        <v>2378</v>
      </c>
      <c r="K397" s="123">
        <v>8</v>
      </c>
      <c r="L397" s="117" t="s">
        <v>1819</v>
      </c>
      <c r="M397" s="124" t="s">
        <v>1821</v>
      </c>
      <c r="N397" s="125"/>
      <c r="O397" s="135"/>
      <c r="P397" s="127" t="str">
        <f>IF(B397="","",IF(ISNA(VLOOKUP(U397,[2]NEW!H:H,1,FALSE)),"V",""))</f>
        <v>V</v>
      </c>
      <c r="Q397" s="128"/>
      <c r="R397" s="129"/>
      <c r="S397" s="130" t="s">
        <v>2379</v>
      </c>
      <c r="T397" s="132"/>
      <c r="U397" s="132" t="str">
        <f t="shared" si="24"/>
        <v>0051070400DX54432</v>
      </c>
      <c r="W397" s="134" t="str">
        <f>IF((ISERROR(VLOOKUP(E397,'[2]Lead Time(覆蓋貼)'!F:F,1,0)))*(P397="v"),"",IF((ISTEXT(VLOOKUP(E397,'[2]Lead Time(覆蓋貼)'!F:F,1,0)))*(P397=""),"未執行",""))</f>
        <v/>
      </c>
    </row>
    <row r="398" spans="1:27" s="138" customFormat="1" ht="28.5" hidden="1" customHeight="1" x14ac:dyDescent="0.25">
      <c r="A398" s="117">
        <v>393</v>
      </c>
      <c r="B398" s="118" t="s">
        <v>2380</v>
      </c>
      <c r="C398" s="119">
        <v>43042</v>
      </c>
      <c r="D398" s="117" t="s">
        <v>2376</v>
      </c>
      <c r="E398" s="120" t="s">
        <v>2381</v>
      </c>
      <c r="F398" s="117" t="str">
        <f>IF(ISNA(VLOOKUP(B398,[2]保固召回!$A:$G,7,FALSE)),"",(VLOOKUP(B398,[2]保固召回!$A:$G,7,FALSE)))</f>
        <v/>
      </c>
      <c r="G398" s="121">
        <f t="shared" ca="1" si="25"/>
        <v>1</v>
      </c>
      <c r="H398" s="121" t="str">
        <f t="shared" si="26"/>
        <v>F13編程控制單元(後窗電熱線)第二部份</v>
      </c>
      <c r="I398" s="122">
        <f t="shared" ca="1" si="27"/>
        <v>3</v>
      </c>
      <c r="J398" s="119"/>
      <c r="K398" s="123"/>
      <c r="L398" s="117"/>
      <c r="M398" s="124" t="s">
        <v>1821</v>
      </c>
      <c r="N398" s="125"/>
      <c r="O398" s="135"/>
      <c r="P398" s="127" t="str">
        <f>IF(B398="","",IF(ISNA(VLOOKUP(U398,[2]NEW!H:H,1,FALSE)),"V",""))</f>
        <v>V</v>
      </c>
      <c r="Q398" s="128"/>
      <c r="R398" s="129"/>
      <c r="S398" s="130" t="s">
        <v>2382</v>
      </c>
      <c r="T398" s="132"/>
      <c r="U398" s="132" t="str">
        <f t="shared" si="24"/>
        <v>0051070400C540564</v>
      </c>
      <c r="V398" s="137"/>
      <c r="W398" s="134" t="str">
        <f>IF((ISERROR(VLOOKUP(E398,'[2]Lead Time(覆蓋貼)'!F:F,1,0)))*(P398="v"),"",IF((ISTEXT(VLOOKUP(E398,'[2]Lead Time(覆蓋貼)'!F:F,1,0)))*(P398=""),"未執行",""))</f>
        <v/>
      </c>
      <c r="AA398" s="134"/>
    </row>
    <row r="399" spans="1:27" ht="28.5" hidden="1" customHeight="1" x14ac:dyDescent="0.25">
      <c r="A399" s="117">
        <v>394</v>
      </c>
      <c r="B399" s="118" t="s">
        <v>2380</v>
      </c>
      <c r="C399" s="119">
        <v>43042</v>
      </c>
      <c r="D399" s="117" t="s">
        <v>2376</v>
      </c>
      <c r="E399" s="120" t="s">
        <v>2383</v>
      </c>
      <c r="F399" s="117" t="str">
        <f>IF(ISNA(VLOOKUP(B399,[2]保固召回!$A:$G,7,FALSE)),"",(VLOOKUP(B399,[2]保固召回!$A:$G,7,FALSE)))</f>
        <v/>
      </c>
      <c r="G399" s="121">
        <f t="shared" ca="1" si="25"/>
        <v>1</v>
      </c>
      <c r="H399" s="121" t="str">
        <f t="shared" si="26"/>
        <v>F13編程控制單元(後窗電熱線)第二部份</v>
      </c>
      <c r="I399" s="122">
        <f t="shared" ca="1" si="27"/>
        <v>3</v>
      </c>
      <c r="J399" s="119"/>
      <c r="K399" s="123"/>
      <c r="L399" s="117"/>
      <c r="M399" s="124"/>
      <c r="N399" s="125"/>
      <c r="O399" s="135"/>
      <c r="P399" s="127" t="str">
        <f>IF(B399="","",IF(ISNA(VLOOKUP(U399,[2]NEW!H:H,1,FALSE)),"V",""))</f>
        <v>V</v>
      </c>
      <c r="Q399" s="128"/>
      <c r="R399" s="129"/>
      <c r="S399" s="130" t="s">
        <v>1789</v>
      </c>
      <c r="T399" s="132"/>
      <c r="U399" s="132" t="str">
        <f t="shared" si="24"/>
        <v>0051070400DW85910</v>
      </c>
      <c r="W399" s="134" t="str">
        <f>IF((ISERROR(VLOOKUP(E399,'[2]Lead Time(覆蓋貼)'!F:F,1,0)))*(P399="v"),"",IF((ISTEXT(VLOOKUP(E399,'[2]Lead Time(覆蓋貼)'!F:F,1,0)))*(P399=""),"未執行",""))</f>
        <v/>
      </c>
    </row>
    <row r="400" spans="1:27" ht="28.5" hidden="1" customHeight="1" x14ac:dyDescent="0.25">
      <c r="A400" s="117">
        <v>395</v>
      </c>
      <c r="B400" s="118" t="s">
        <v>2384</v>
      </c>
      <c r="C400" s="119">
        <v>43044</v>
      </c>
      <c r="D400" s="117" t="s">
        <v>2385</v>
      </c>
      <c r="E400" s="120" t="s">
        <v>2386</v>
      </c>
      <c r="F400" s="117" t="str">
        <f>IF(ISNA(VLOOKUP(B400,[2]保固召回!$A:$G,7,FALSE)),"",(VLOOKUP(B400,[2]保固召回!$A:$G,7,FALSE)))</f>
        <v/>
      </c>
      <c r="G400" s="121">
        <f t="shared" ca="1" si="25"/>
        <v>1</v>
      </c>
      <c r="H400" s="121" t="str">
        <f t="shared" si="26"/>
        <v>E9xS65安裝電瓶正極的維修導線</v>
      </c>
      <c r="I400" s="122">
        <f t="shared" ca="1" si="27"/>
        <v>7</v>
      </c>
      <c r="J400" s="119" t="s">
        <v>2387</v>
      </c>
      <c r="K400" s="123">
        <v>20</v>
      </c>
      <c r="L400" s="117" t="s">
        <v>1819</v>
      </c>
      <c r="M400" s="124" t="s">
        <v>1821</v>
      </c>
      <c r="N400" s="125"/>
      <c r="O400" s="135"/>
      <c r="P400" s="127" t="str">
        <f>IF(B400="","",IF(ISNA(VLOOKUP(U400,[2]NEW!H:H,1,FALSE)),"V",""))</f>
        <v>V</v>
      </c>
      <c r="Q400" s="128"/>
      <c r="R400" s="129"/>
      <c r="S400" s="130" t="s">
        <v>2388</v>
      </c>
      <c r="T400" s="132"/>
      <c r="U400" s="132" t="str">
        <f t="shared" si="24"/>
        <v>0061400400E370586</v>
      </c>
      <c r="W400" s="134" t="str">
        <f>IF((ISERROR(VLOOKUP(E400,'[2]Lead Time(覆蓋貼)'!F:F,1,0)))*(P400="v"),"",IF((ISTEXT(VLOOKUP(E400,'[2]Lead Time(覆蓋貼)'!F:F,1,0)))*(P400=""),"未執行",""))</f>
        <v/>
      </c>
    </row>
    <row r="401" spans="1:27" ht="28.5" hidden="1" customHeight="1" x14ac:dyDescent="0.25">
      <c r="A401" s="117">
        <v>396</v>
      </c>
      <c r="B401" s="118" t="s">
        <v>2384</v>
      </c>
      <c r="C401" s="119">
        <v>43044</v>
      </c>
      <c r="D401" s="117" t="s">
        <v>2385</v>
      </c>
      <c r="E401" s="120" t="s">
        <v>2389</v>
      </c>
      <c r="F401" s="117" t="str">
        <f>IF(ISNA(VLOOKUP(B401,[2]保固召回!$A:$G,7,FALSE)),"",(VLOOKUP(B401,[2]保固召回!$A:$G,7,FALSE)))</f>
        <v/>
      </c>
      <c r="G401" s="121">
        <f t="shared" ca="1" si="25"/>
        <v>1</v>
      </c>
      <c r="H401" s="121" t="str">
        <f t="shared" si="26"/>
        <v>E9xS65安裝電瓶正極的維修導線</v>
      </c>
      <c r="I401" s="122">
        <f t="shared" ca="1" si="27"/>
        <v>7</v>
      </c>
      <c r="J401" s="119"/>
      <c r="K401" s="123"/>
      <c r="L401" s="117"/>
      <c r="M401" s="124" t="s">
        <v>1821</v>
      </c>
      <c r="N401" s="125"/>
      <c r="O401" s="135"/>
      <c r="P401" s="127" t="str">
        <f>IF(B401="","",IF(ISNA(VLOOKUP(U401,[2]NEW!H:H,1,FALSE)),"V",""))</f>
        <v>V</v>
      </c>
      <c r="Q401" s="128"/>
      <c r="R401" s="129"/>
      <c r="S401" s="130" t="s">
        <v>2390</v>
      </c>
      <c r="T401" s="132"/>
      <c r="U401" s="132" t="str">
        <f t="shared" si="24"/>
        <v>0061400400E196104</v>
      </c>
      <c r="W401" s="134" t="str">
        <f>IF((ISERROR(VLOOKUP(E401,'[2]Lead Time(覆蓋貼)'!F:F,1,0)))*(P401="v"),"",IF((ISTEXT(VLOOKUP(E401,'[2]Lead Time(覆蓋貼)'!F:F,1,0)))*(P401=""),"未執行",""))</f>
        <v/>
      </c>
    </row>
    <row r="402" spans="1:27" s="149" customFormat="1" ht="28.5" hidden="1" customHeight="1" x14ac:dyDescent="0.25">
      <c r="A402" s="117">
        <v>397</v>
      </c>
      <c r="B402" s="118" t="s">
        <v>2384</v>
      </c>
      <c r="C402" s="119">
        <v>43044</v>
      </c>
      <c r="D402" s="117" t="s">
        <v>2385</v>
      </c>
      <c r="E402" s="120" t="s">
        <v>2391</v>
      </c>
      <c r="F402" s="117" t="str">
        <f>IF(ISNA(VLOOKUP(B402,[2]保固召回!$A:$G,7,FALSE)),"",(VLOOKUP(B402,[2]保固召回!$A:$G,7,FALSE)))</f>
        <v/>
      </c>
      <c r="G402" s="121">
        <f t="shared" ca="1" si="25"/>
        <v>1</v>
      </c>
      <c r="H402" s="121" t="str">
        <f t="shared" si="26"/>
        <v>E9xS65安裝電瓶正極的維修導線</v>
      </c>
      <c r="I402" s="122">
        <f t="shared" ca="1" si="27"/>
        <v>7</v>
      </c>
      <c r="J402" s="119"/>
      <c r="K402" s="123"/>
      <c r="L402" s="117"/>
      <c r="M402" s="124" t="s">
        <v>1821</v>
      </c>
      <c r="N402" s="125"/>
      <c r="O402" s="135"/>
      <c r="P402" s="127" t="str">
        <f>IF(B402="","",IF(ISNA(VLOOKUP(U402,[2]NEW!H:H,1,FALSE)),"V",""))</f>
        <v>V</v>
      </c>
      <c r="Q402" s="128"/>
      <c r="R402" s="129"/>
      <c r="S402" s="130" t="s">
        <v>2392</v>
      </c>
      <c r="T402" s="132"/>
      <c r="U402" s="132" t="str">
        <f t="shared" si="24"/>
        <v>0061400400E685354</v>
      </c>
      <c r="V402" s="148"/>
      <c r="W402" s="134" t="str">
        <f>IF((ISERROR(VLOOKUP(E402,'[2]Lead Time(覆蓋貼)'!F:F,1,0)))*(P402="v"),"",IF((ISTEXT(VLOOKUP(E402,'[2]Lead Time(覆蓋貼)'!F:F,1,0)))*(P402=""),"未執行",""))</f>
        <v/>
      </c>
      <c r="AA402" s="134"/>
    </row>
    <row r="403" spans="1:27" ht="28.5" hidden="1" customHeight="1" x14ac:dyDescent="0.25">
      <c r="A403" s="117">
        <v>398</v>
      </c>
      <c r="B403" s="118" t="s">
        <v>2384</v>
      </c>
      <c r="C403" s="119">
        <v>43044</v>
      </c>
      <c r="D403" s="117" t="s">
        <v>2385</v>
      </c>
      <c r="E403" s="120" t="s">
        <v>2393</v>
      </c>
      <c r="F403" s="117" t="str">
        <f>IF(ISNA(VLOOKUP(B403,[2]保固召回!$A:$G,7,FALSE)),"",(VLOOKUP(B403,[2]保固召回!$A:$G,7,FALSE)))</f>
        <v/>
      </c>
      <c r="G403" s="121">
        <f t="shared" ca="1" si="25"/>
        <v>1</v>
      </c>
      <c r="H403" s="121" t="str">
        <f t="shared" si="26"/>
        <v>E9xS65安裝電瓶正極的維修導線</v>
      </c>
      <c r="I403" s="122">
        <f t="shared" ca="1" si="27"/>
        <v>7</v>
      </c>
      <c r="J403" s="119"/>
      <c r="K403" s="123"/>
      <c r="L403" s="117"/>
      <c r="M403" s="124" t="s">
        <v>1821</v>
      </c>
      <c r="N403" s="125"/>
      <c r="O403" s="135"/>
      <c r="P403" s="127" t="str">
        <f>IF(B403="","",IF(ISNA(VLOOKUP(U403,[2]NEW!H:H,1,FALSE)),"V",""))</f>
        <v>V</v>
      </c>
      <c r="Q403" s="128"/>
      <c r="R403" s="129"/>
      <c r="S403" s="130" t="s">
        <v>2394</v>
      </c>
      <c r="T403" s="132"/>
      <c r="U403" s="132" t="str">
        <f t="shared" si="24"/>
        <v>0061400400E686339</v>
      </c>
      <c r="W403" s="134" t="str">
        <f>IF((ISERROR(VLOOKUP(E403,'[2]Lead Time(覆蓋貼)'!F:F,1,0)))*(P403="v"),"",IF((ISTEXT(VLOOKUP(E403,'[2]Lead Time(覆蓋貼)'!F:F,1,0)))*(P403=""),"未執行",""))</f>
        <v/>
      </c>
    </row>
    <row r="404" spans="1:27" ht="28.5" hidden="1" customHeight="1" x14ac:dyDescent="0.25">
      <c r="A404" s="117">
        <v>399</v>
      </c>
      <c r="B404" s="118" t="s">
        <v>2384</v>
      </c>
      <c r="C404" s="119">
        <v>43044</v>
      </c>
      <c r="D404" s="117" t="s">
        <v>2385</v>
      </c>
      <c r="E404" s="120" t="s">
        <v>2395</v>
      </c>
      <c r="F404" s="117" t="str">
        <f>IF(ISNA(VLOOKUP(B404,[2]保固召回!$A:$G,7,FALSE)),"",(VLOOKUP(B404,[2]保固召回!$A:$G,7,FALSE)))</f>
        <v/>
      </c>
      <c r="G404" s="121">
        <f t="shared" ca="1" si="25"/>
        <v>1</v>
      </c>
      <c r="H404" s="121" t="str">
        <f t="shared" si="26"/>
        <v>E9xS65安裝電瓶正極的維修導線</v>
      </c>
      <c r="I404" s="122">
        <f t="shared" ca="1" si="27"/>
        <v>7</v>
      </c>
      <c r="J404" s="119"/>
      <c r="K404" s="123"/>
      <c r="L404" s="117"/>
      <c r="M404" s="124" t="s">
        <v>1821</v>
      </c>
      <c r="N404" s="125"/>
      <c r="O404" s="135"/>
      <c r="P404" s="127" t="str">
        <f>IF(B404="","",IF(ISNA(VLOOKUP(U404,[2]NEW!H:H,1,FALSE)),"V",""))</f>
        <v>V</v>
      </c>
      <c r="Q404" s="128"/>
      <c r="R404" s="129"/>
      <c r="S404" s="130" t="s">
        <v>2396</v>
      </c>
      <c r="T404" s="132"/>
      <c r="U404" s="132" t="str">
        <f t="shared" si="24"/>
        <v>0061400400E685825</v>
      </c>
      <c r="W404" s="134" t="str">
        <f>IF((ISERROR(VLOOKUP(E404,'[2]Lead Time(覆蓋貼)'!F:F,1,0)))*(P404="v"),"",IF((ISTEXT(VLOOKUP(E404,'[2]Lead Time(覆蓋貼)'!F:F,1,0)))*(P404=""),"未執行",""))</f>
        <v/>
      </c>
    </row>
    <row r="405" spans="1:27" ht="28.5" hidden="1" customHeight="1" x14ac:dyDescent="0.25">
      <c r="A405" s="117">
        <v>400</v>
      </c>
      <c r="B405" s="118" t="s">
        <v>2384</v>
      </c>
      <c r="C405" s="119">
        <v>43044</v>
      </c>
      <c r="D405" s="117" t="s">
        <v>2385</v>
      </c>
      <c r="E405" s="120" t="s">
        <v>2397</v>
      </c>
      <c r="F405" s="117" t="str">
        <f>IF(ISNA(VLOOKUP(B405,[2]保固召回!$A:$G,7,FALSE)),"",(VLOOKUP(B405,[2]保固召回!$A:$G,7,FALSE)))</f>
        <v/>
      </c>
      <c r="G405" s="121">
        <f t="shared" ca="1" si="25"/>
        <v>1</v>
      </c>
      <c r="H405" s="121" t="str">
        <f t="shared" si="26"/>
        <v>E9xS65安裝電瓶正極的維修導線</v>
      </c>
      <c r="I405" s="122">
        <f t="shared" ca="1" si="27"/>
        <v>7</v>
      </c>
      <c r="J405" s="119"/>
      <c r="K405" s="123"/>
      <c r="L405" s="117"/>
      <c r="M405" s="124"/>
      <c r="N405" s="125"/>
      <c r="O405" s="135"/>
      <c r="P405" s="127" t="str">
        <f>IF(B405="","",IF(ISNA(VLOOKUP(U405,[2]NEW!H:H,1,FALSE)),"V",""))</f>
        <v>V</v>
      </c>
      <c r="Q405" s="128"/>
      <c r="R405" s="129"/>
      <c r="S405" s="130" t="s">
        <v>1789</v>
      </c>
      <c r="T405" s="132"/>
      <c r="U405" s="132" t="str">
        <f t="shared" si="24"/>
        <v>0061400400E686345</v>
      </c>
      <c r="W405" s="134" t="str">
        <f>IF((ISERROR(VLOOKUP(E405,'[2]Lead Time(覆蓋貼)'!F:F,1,0)))*(P405="v"),"",IF((ISTEXT(VLOOKUP(E405,'[2]Lead Time(覆蓋貼)'!F:F,1,0)))*(P405=""),"未執行",""))</f>
        <v/>
      </c>
    </row>
    <row r="406" spans="1:27" ht="28.5" hidden="1" customHeight="1" x14ac:dyDescent="0.25">
      <c r="A406" s="117">
        <v>401</v>
      </c>
      <c r="B406" s="118" t="s">
        <v>2398</v>
      </c>
      <c r="C406" s="119">
        <v>43044</v>
      </c>
      <c r="D406" s="117" t="s">
        <v>2385</v>
      </c>
      <c r="E406" s="120" t="s">
        <v>2399</v>
      </c>
      <c r="F406" s="117" t="str">
        <f>IF(ISNA(VLOOKUP(B406,[2]保固召回!$A:$G,7,FALSE)),"",(VLOOKUP(B406,[2]保固召回!$A:$G,7,FALSE)))</f>
        <v/>
      </c>
      <c r="G406" s="121">
        <f t="shared" ca="1" si="25"/>
        <v>1</v>
      </c>
      <c r="H406" s="121" t="str">
        <f t="shared" si="26"/>
        <v>E9xS65安裝電瓶正極的維修導線</v>
      </c>
      <c r="I406" s="122">
        <f t="shared" ca="1" si="27"/>
        <v>7</v>
      </c>
      <c r="J406" s="119"/>
      <c r="K406" s="123"/>
      <c r="L406" s="117"/>
      <c r="M406" s="124"/>
      <c r="N406" s="125"/>
      <c r="O406" s="135"/>
      <c r="P406" s="127" t="str">
        <f>IF(B406="","",IF(ISNA(VLOOKUP(U406,[2]NEW!H:H,1,FALSE)),"V",""))</f>
        <v>V</v>
      </c>
      <c r="Q406" s="128"/>
      <c r="R406" s="129"/>
      <c r="S406" s="130" t="s">
        <v>1789</v>
      </c>
      <c r="T406" s="132"/>
      <c r="U406" s="132" t="str">
        <f t="shared" si="24"/>
        <v>0061400400E685782</v>
      </c>
      <c r="W406" s="134" t="str">
        <f>IF((ISERROR(VLOOKUP(E406,'[2]Lead Time(覆蓋貼)'!F:F,1,0)))*(P406="v"),"",IF((ISTEXT(VLOOKUP(E406,'[2]Lead Time(覆蓋貼)'!F:F,1,0)))*(P406=""),"未執行",""))</f>
        <v/>
      </c>
    </row>
    <row r="407" spans="1:27" ht="28.5" hidden="1" customHeight="1" x14ac:dyDescent="0.25">
      <c r="A407" s="117">
        <v>402</v>
      </c>
      <c r="B407" s="118" t="s">
        <v>2400</v>
      </c>
      <c r="C407" s="119">
        <v>42220</v>
      </c>
      <c r="D407" s="117" t="s">
        <v>2401</v>
      </c>
      <c r="E407" s="120" t="s">
        <v>2402</v>
      </c>
      <c r="F407" s="117">
        <f>IF(ISNA(VLOOKUP(B407,[2]保固召回!$A:$G,7,FALSE)),"",(VLOOKUP(B407,[2]保固召回!$A:$G,7,FALSE)))</f>
        <v>4</v>
      </c>
      <c r="G407" s="121">
        <f t="shared" ca="1" si="25"/>
        <v>1</v>
      </c>
      <c r="H407" s="121" t="str">
        <f t="shared" si="26"/>
        <v>E46更換前乘客側空氣囊(第二波)</v>
      </c>
      <c r="I407" s="122">
        <f t="shared" ca="1" si="27"/>
        <v>2</v>
      </c>
      <c r="J407" s="119" t="s">
        <v>2403</v>
      </c>
      <c r="K407" s="123">
        <v>6</v>
      </c>
      <c r="L407" s="117" t="s">
        <v>2404</v>
      </c>
      <c r="M407" s="124" t="s">
        <v>1821</v>
      </c>
      <c r="N407" s="125"/>
      <c r="O407" s="135"/>
      <c r="P407" s="127" t="str">
        <f>IF(B407="","",IF(ISNA(VLOOKUP(U407,[2]NEW!H:H,1,FALSE)),"V",""))</f>
        <v>V</v>
      </c>
      <c r="Q407" s="128"/>
      <c r="R407" s="129"/>
      <c r="S407" s="130" t="s">
        <v>2405</v>
      </c>
      <c r="T407" s="132"/>
      <c r="U407" s="132" t="str">
        <f t="shared" si="24"/>
        <v>0072410100NF67412</v>
      </c>
      <c r="W407" s="134" t="str">
        <f>IF((ISERROR(VLOOKUP(E407,'[2]Lead Time(覆蓋貼)'!F:F,1,0)))*(P407="v"),"",IF((ISTEXT(VLOOKUP(E407,'[2]Lead Time(覆蓋貼)'!F:F,1,0)))*(P407=""),"未執行",""))</f>
        <v/>
      </c>
    </row>
    <row r="408" spans="1:27" ht="59.25" customHeight="1" x14ac:dyDescent="0.25">
      <c r="A408" s="117">
        <v>403</v>
      </c>
      <c r="B408" s="118" t="s">
        <v>2406</v>
      </c>
      <c r="C408" s="119">
        <v>42944</v>
      </c>
      <c r="D408" s="117" t="s">
        <v>2407</v>
      </c>
      <c r="E408" s="120" t="s">
        <v>2408</v>
      </c>
      <c r="F408" s="117">
        <f>IF(ISNA(VLOOKUP(B408,[2]保固召回!$A:$G,7,FALSE)),"",(VLOOKUP(B408,[2]保固召回!$A:$G,7,FALSE)))</f>
        <v>0</v>
      </c>
      <c r="G408" s="121">
        <f t="shared" ca="1" si="25"/>
        <v>0.71794871794871795</v>
      </c>
      <c r="H408" s="121" t="str">
        <f t="shared" si="26"/>
        <v/>
      </c>
      <c r="I408" s="122">
        <f t="shared" ca="1" si="27"/>
        <v>28</v>
      </c>
      <c r="J408" s="119" t="s">
        <v>2409</v>
      </c>
      <c r="K408" s="123">
        <v>5</v>
      </c>
      <c r="L408" s="117" t="s">
        <v>2410</v>
      </c>
      <c r="M408" s="124"/>
      <c r="N408" s="125"/>
      <c r="O408" s="126"/>
      <c r="P408" s="127" t="str">
        <f>IF(B408="","",IF(ISNA(VLOOKUP(U408,[2]NEW!H:H,1,FALSE)),"V",""))</f>
        <v/>
      </c>
      <c r="Q408" s="128" t="s">
        <v>2411</v>
      </c>
      <c r="R408" s="129" t="s">
        <v>2412</v>
      </c>
      <c r="S408" s="150" t="s">
        <v>2413</v>
      </c>
      <c r="T408" s="132"/>
      <c r="U408" s="132" t="str">
        <f t="shared" si="24"/>
        <v>0032260200JV72196</v>
      </c>
      <c r="W408" s="134" t="str">
        <f>IF((ISERROR(VLOOKUP(E408,'[2]Lead Time(覆蓋貼)'!F:F,1,0)))*(P408="v"),"",IF((ISTEXT(VLOOKUP(E408,'[2]Lead Time(覆蓋貼)'!F:F,1,0)))*(P408=""),"未執行",""))</f>
        <v/>
      </c>
    </row>
    <row r="409" spans="1:27" s="149" customFormat="1" ht="28.5" hidden="1" customHeight="1" x14ac:dyDescent="0.25">
      <c r="A409" s="117">
        <v>404</v>
      </c>
      <c r="B409" s="118" t="s">
        <v>2414</v>
      </c>
      <c r="C409" s="119">
        <v>42944</v>
      </c>
      <c r="D409" s="117" t="s">
        <v>2407</v>
      </c>
      <c r="E409" s="120" t="s">
        <v>2415</v>
      </c>
      <c r="F409" s="117">
        <f>IF(ISNA(VLOOKUP(B409,[2]保固召回!$A:$G,7,FALSE)),"",(VLOOKUP(B409,[2]保固召回!$A:$G,7,FALSE)))</f>
        <v>0</v>
      </c>
      <c r="G409" s="121">
        <f t="shared" ca="1" si="25"/>
        <v>0.71794871794871795</v>
      </c>
      <c r="H409" s="121" t="str">
        <f t="shared" si="26"/>
        <v>E39E46E53更換駕駛側空氣囊</v>
      </c>
      <c r="I409" s="122">
        <f t="shared" ca="1" si="27"/>
        <v>28</v>
      </c>
      <c r="J409" s="119"/>
      <c r="K409" s="123"/>
      <c r="L409" s="117"/>
      <c r="M409" s="124" t="s">
        <v>1821</v>
      </c>
      <c r="N409" s="125"/>
      <c r="O409" s="135"/>
      <c r="P409" s="127" t="str">
        <f>IF(B409="","",IF(ISNA(VLOOKUP(U409,[2]NEW!H:H,1,FALSE)),"V",""))</f>
        <v>V</v>
      </c>
      <c r="Q409" s="128"/>
      <c r="R409" s="129"/>
      <c r="S409" s="130" t="s">
        <v>2416</v>
      </c>
      <c r="T409" s="132"/>
      <c r="U409" s="132" t="str">
        <f t="shared" si="24"/>
        <v>0032260200NF90167</v>
      </c>
      <c r="V409" s="148"/>
      <c r="W409" s="134" t="str">
        <f>IF((ISERROR(VLOOKUP(E409,'[2]Lead Time(覆蓋貼)'!F:F,1,0)))*(P409="v"),"",IF((ISTEXT(VLOOKUP(E409,'[2]Lead Time(覆蓋貼)'!F:F,1,0)))*(P409=""),"未執行",""))</f>
        <v/>
      </c>
      <c r="AA409" s="134"/>
    </row>
    <row r="410" spans="1:27" ht="57.75" customHeight="1" x14ac:dyDescent="0.25">
      <c r="A410" s="117">
        <v>405</v>
      </c>
      <c r="B410" s="118" t="s">
        <v>2414</v>
      </c>
      <c r="C410" s="119">
        <v>42944</v>
      </c>
      <c r="D410" s="117" t="s">
        <v>2407</v>
      </c>
      <c r="E410" s="120" t="s">
        <v>2417</v>
      </c>
      <c r="F410" s="117">
        <f>IF(ISNA(VLOOKUP(B410,[2]保固召回!$A:$G,7,FALSE)),"",(VLOOKUP(B410,[2]保固召回!$A:$G,7,FALSE)))</f>
        <v>0</v>
      </c>
      <c r="G410" s="121">
        <f t="shared" ca="1" si="25"/>
        <v>0.71794871794871795</v>
      </c>
      <c r="H410" s="121" t="str">
        <f t="shared" si="26"/>
        <v/>
      </c>
      <c r="I410" s="122">
        <f t="shared" ca="1" si="27"/>
        <v>28</v>
      </c>
      <c r="J410" s="119"/>
      <c r="K410" s="123"/>
      <c r="L410" s="117"/>
      <c r="M410" s="124"/>
      <c r="N410" s="125"/>
      <c r="O410" s="126"/>
      <c r="P410" s="127" t="str">
        <f>IF(B410="","",IF(ISNA(VLOOKUP(U410,[2]NEW!H:H,1,FALSE)),"V",""))</f>
        <v/>
      </c>
      <c r="Q410" s="128" t="s">
        <v>2418</v>
      </c>
      <c r="R410" s="129" t="s">
        <v>2412</v>
      </c>
      <c r="S410" s="151" t="s">
        <v>2419</v>
      </c>
      <c r="T410" s="132"/>
      <c r="U410" s="132" t="str">
        <f t="shared" si="24"/>
        <v>0032260200NF90169</v>
      </c>
      <c r="W410" s="134" t="str">
        <f>IF((ISERROR(VLOOKUP(E410,'[2]Lead Time(覆蓋貼)'!F:F,1,0)))*(P410="v"),"",IF((ISTEXT(VLOOKUP(E410,'[2]Lead Time(覆蓋貼)'!F:F,1,0)))*(P410=""),"未執行",""))</f>
        <v/>
      </c>
    </row>
    <row r="411" spans="1:27" ht="28.5" hidden="1" customHeight="1" x14ac:dyDescent="0.25">
      <c r="A411" s="117">
        <v>406</v>
      </c>
      <c r="B411" s="118" t="s">
        <v>2414</v>
      </c>
      <c r="C411" s="119">
        <v>42944</v>
      </c>
      <c r="D411" s="117" t="s">
        <v>2407</v>
      </c>
      <c r="E411" s="120" t="s">
        <v>2420</v>
      </c>
      <c r="F411" s="117">
        <f>IF(ISNA(VLOOKUP(B411,[2]保固召回!$A:$G,7,FALSE)),"",(VLOOKUP(B411,[2]保固召回!$A:$G,7,FALSE)))</f>
        <v>0</v>
      </c>
      <c r="G411" s="121">
        <f t="shared" ca="1" si="25"/>
        <v>0.71794871794871795</v>
      </c>
      <c r="H411" s="121" t="str">
        <f t="shared" si="26"/>
        <v>E39E46E53更換駕駛側空氣囊</v>
      </c>
      <c r="I411" s="122">
        <f t="shared" ca="1" si="27"/>
        <v>28</v>
      </c>
      <c r="J411" s="119"/>
      <c r="K411" s="123"/>
      <c r="L411" s="117"/>
      <c r="M411" s="124" t="s">
        <v>58</v>
      </c>
      <c r="N411" s="125"/>
      <c r="O411" s="135"/>
      <c r="P411" s="127" t="str">
        <f>IF(B411="","",IF(ISNA(VLOOKUP(U411,[2]NEW!H:H,1,FALSE)),"V",""))</f>
        <v>V</v>
      </c>
      <c r="Q411" s="128"/>
      <c r="R411" s="129"/>
      <c r="S411" s="130" t="s">
        <v>2421</v>
      </c>
      <c r="T411" s="132"/>
      <c r="U411" s="132" t="str">
        <f t="shared" si="24"/>
        <v>0032260200NG90406</v>
      </c>
      <c r="W411" s="134" t="str">
        <f>IF((ISERROR(VLOOKUP(E411,'[2]Lead Time(覆蓋貼)'!F:F,1,0)))*(P411="v"),"",IF((ISTEXT(VLOOKUP(E411,'[2]Lead Time(覆蓋貼)'!F:F,1,0)))*(P411=""),"未執行",""))</f>
        <v/>
      </c>
      <c r="X411" s="133"/>
      <c r="Y411" s="133"/>
      <c r="Z411" s="133"/>
    </row>
    <row r="412" spans="1:27" ht="54.75" customHeight="1" x14ac:dyDescent="0.25">
      <c r="A412" s="117">
        <v>407</v>
      </c>
      <c r="B412" s="118" t="s">
        <v>2414</v>
      </c>
      <c r="C412" s="119">
        <v>42944</v>
      </c>
      <c r="D412" s="117" t="s">
        <v>2407</v>
      </c>
      <c r="E412" s="120" t="s">
        <v>2422</v>
      </c>
      <c r="F412" s="117">
        <f>IF(ISNA(VLOOKUP(B412,[2]保固召回!$A:$G,7,FALSE)),"",(VLOOKUP(B412,[2]保固召回!$A:$G,7,FALSE)))</f>
        <v>0</v>
      </c>
      <c r="G412" s="121">
        <f t="shared" ca="1" si="25"/>
        <v>0.71794871794871795</v>
      </c>
      <c r="H412" s="121" t="str">
        <f t="shared" si="26"/>
        <v/>
      </c>
      <c r="I412" s="122">
        <f t="shared" ca="1" si="27"/>
        <v>28</v>
      </c>
      <c r="J412" s="119"/>
      <c r="K412" s="123"/>
      <c r="L412" s="117"/>
      <c r="M412" s="124"/>
      <c r="N412" s="125"/>
      <c r="O412" s="126"/>
      <c r="P412" s="127" t="str">
        <f>IF(B412="","",IF(ISNA(VLOOKUP(U412,[2]NEW!H:H,1,FALSE)),"V",""))</f>
        <v/>
      </c>
      <c r="Q412" s="128" t="s">
        <v>2423</v>
      </c>
      <c r="R412" s="129" t="s">
        <v>2412</v>
      </c>
      <c r="S412" s="151" t="s">
        <v>2424</v>
      </c>
      <c r="T412" s="132"/>
      <c r="U412" s="132" t="str">
        <f t="shared" si="24"/>
        <v>0032260200NA25682</v>
      </c>
      <c r="W412" s="134" t="str">
        <f>IF((ISERROR(VLOOKUP(E412,'[2]Lead Time(覆蓋貼)'!F:F,1,0)))*(P412="v"),"",IF((ISTEXT(VLOOKUP(E412,'[2]Lead Time(覆蓋貼)'!F:F,1,0)))*(P412=""),"未執行",""))</f>
        <v/>
      </c>
    </row>
    <row r="413" spans="1:27" s="149" customFormat="1" ht="28.5" hidden="1" customHeight="1" x14ac:dyDescent="0.25">
      <c r="A413" s="117">
        <v>408</v>
      </c>
      <c r="B413" s="118" t="s">
        <v>2414</v>
      </c>
      <c r="C413" s="119">
        <v>42944</v>
      </c>
      <c r="D413" s="117" t="s">
        <v>2407</v>
      </c>
      <c r="E413" s="120" t="s">
        <v>2425</v>
      </c>
      <c r="F413" s="117">
        <f>IF(ISNA(VLOOKUP(B413,[2]保固召回!$A:$G,7,FALSE)),"",(VLOOKUP(B413,[2]保固召回!$A:$G,7,FALSE)))</f>
        <v>0</v>
      </c>
      <c r="G413" s="121">
        <f t="shared" ca="1" si="25"/>
        <v>0.71794871794871795</v>
      </c>
      <c r="H413" s="121" t="str">
        <f t="shared" si="26"/>
        <v>E39E46E53更換駕駛側空氣囊</v>
      </c>
      <c r="I413" s="122">
        <f t="shared" ca="1" si="27"/>
        <v>28</v>
      </c>
      <c r="J413" s="119"/>
      <c r="K413" s="123"/>
      <c r="L413" s="117"/>
      <c r="M413" s="124" t="s">
        <v>1821</v>
      </c>
      <c r="N413" s="125"/>
      <c r="O413" s="135"/>
      <c r="P413" s="127" t="str">
        <f>IF(B413="","",IF(ISNA(VLOOKUP(U413,[2]NEW!H:H,1,FALSE)),"V",""))</f>
        <v>V</v>
      </c>
      <c r="Q413" s="128"/>
      <c r="R413" s="129"/>
      <c r="S413" s="130" t="s">
        <v>2426</v>
      </c>
      <c r="T413" s="132"/>
      <c r="U413" s="132" t="str">
        <f t="shared" si="24"/>
        <v>0032260200NA25567</v>
      </c>
      <c r="V413" s="148"/>
      <c r="W413" s="134" t="str">
        <f>IF((ISERROR(VLOOKUP(E413,'[2]Lead Time(覆蓋貼)'!F:F,1,0)))*(P413="v"),"",IF((ISTEXT(VLOOKUP(E413,'[2]Lead Time(覆蓋貼)'!F:F,1,0)))*(P413=""),"未執行",""))</f>
        <v/>
      </c>
      <c r="AA413" s="134"/>
    </row>
    <row r="414" spans="1:27" s="149" customFormat="1" ht="28.5" hidden="1" customHeight="1" x14ac:dyDescent="0.25">
      <c r="A414" s="117">
        <v>409</v>
      </c>
      <c r="B414" s="118" t="s">
        <v>2414</v>
      </c>
      <c r="C414" s="119">
        <v>42944</v>
      </c>
      <c r="D414" s="117" t="s">
        <v>2407</v>
      </c>
      <c r="E414" s="120" t="s">
        <v>2427</v>
      </c>
      <c r="F414" s="117">
        <f>IF(ISNA(VLOOKUP(B414,[2]保固召回!$A:$G,7,FALSE)),"",(VLOOKUP(B414,[2]保固召回!$A:$G,7,FALSE)))</f>
        <v>0</v>
      </c>
      <c r="G414" s="121">
        <f t="shared" ca="1" si="25"/>
        <v>0.71794871794871795</v>
      </c>
      <c r="H414" s="121" t="str">
        <f t="shared" si="26"/>
        <v>E39E46E53更換駕駛側空氣囊</v>
      </c>
      <c r="I414" s="122">
        <f t="shared" ca="1" si="27"/>
        <v>28</v>
      </c>
      <c r="J414" s="119"/>
      <c r="K414" s="123"/>
      <c r="L414" s="117"/>
      <c r="M414" s="124" t="s">
        <v>1821</v>
      </c>
      <c r="N414" s="125"/>
      <c r="O414" s="135"/>
      <c r="P414" s="127" t="str">
        <f>IF(B414="","",IF(ISNA(VLOOKUP(U414,[2]NEW!H:H,1,FALSE)),"V",""))</f>
        <v>V</v>
      </c>
      <c r="Q414" s="128"/>
      <c r="R414" s="129"/>
      <c r="S414" s="130" t="s">
        <v>2428</v>
      </c>
      <c r="T414" s="132"/>
      <c r="U414" s="132" t="str">
        <f t="shared" si="24"/>
        <v>0032260200NF89089</v>
      </c>
      <c r="V414" s="148"/>
      <c r="W414" s="134" t="str">
        <f>IF((ISERROR(VLOOKUP(E414,'[2]Lead Time(覆蓋貼)'!F:F,1,0)))*(P414="v"),"",IF((ISTEXT(VLOOKUP(E414,'[2]Lead Time(覆蓋貼)'!F:F,1,0)))*(P414=""),"未執行",""))</f>
        <v/>
      </c>
      <c r="AA414" s="134"/>
    </row>
    <row r="415" spans="1:27" ht="28.5" hidden="1" customHeight="1" x14ac:dyDescent="0.25">
      <c r="A415" s="117">
        <v>410</v>
      </c>
      <c r="B415" s="118" t="s">
        <v>2414</v>
      </c>
      <c r="C415" s="119">
        <v>42944</v>
      </c>
      <c r="D415" s="117" t="s">
        <v>2407</v>
      </c>
      <c r="E415" s="120" t="s">
        <v>2429</v>
      </c>
      <c r="F415" s="117">
        <f>IF(ISNA(VLOOKUP(B415,[2]保固召回!$A:$G,7,FALSE)),"",(VLOOKUP(B415,[2]保固召回!$A:$G,7,FALSE)))</f>
        <v>0</v>
      </c>
      <c r="G415" s="121">
        <f t="shared" ca="1" si="25"/>
        <v>0.71794871794871795</v>
      </c>
      <c r="H415" s="121" t="str">
        <f t="shared" si="26"/>
        <v>E39E46E53更換駕駛側空氣囊</v>
      </c>
      <c r="I415" s="122">
        <f t="shared" ca="1" si="27"/>
        <v>28</v>
      </c>
      <c r="J415" s="119"/>
      <c r="K415" s="123"/>
      <c r="L415" s="117"/>
      <c r="M415" s="124" t="s">
        <v>1821</v>
      </c>
      <c r="N415" s="125"/>
      <c r="O415" s="135"/>
      <c r="P415" s="127" t="str">
        <f>IF(B415="","",IF(ISNA(VLOOKUP(U415,[2]NEW!H:H,1,FALSE)),"V",""))</f>
        <v>V</v>
      </c>
      <c r="Q415" s="128"/>
      <c r="R415" s="129"/>
      <c r="S415" s="130" t="s">
        <v>2430</v>
      </c>
      <c r="T415" s="132"/>
      <c r="U415" s="132" t="str">
        <f t="shared" si="24"/>
        <v>0032260200NF89347</v>
      </c>
      <c r="W415" s="134" t="str">
        <f>IF((ISERROR(VLOOKUP(E415,'[2]Lead Time(覆蓋貼)'!F:F,1,0)))*(P415="v"),"",IF((ISTEXT(VLOOKUP(E415,'[2]Lead Time(覆蓋貼)'!F:F,1,0)))*(P415=""),"未執行",""))</f>
        <v/>
      </c>
    </row>
    <row r="416" spans="1:27" ht="28.5" hidden="1" customHeight="1" x14ac:dyDescent="0.25">
      <c r="A416" s="117">
        <v>411</v>
      </c>
      <c r="B416" s="118" t="s">
        <v>2414</v>
      </c>
      <c r="C416" s="119">
        <v>42944</v>
      </c>
      <c r="D416" s="117" t="s">
        <v>2407</v>
      </c>
      <c r="E416" s="120" t="s">
        <v>2402</v>
      </c>
      <c r="F416" s="117">
        <f>IF(ISNA(VLOOKUP(B416,[2]保固召回!$A:$G,7,FALSE)),"",(VLOOKUP(B416,[2]保固召回!$A:$G,7,FALSE)))</f>
        <v>0</v>
      </c>
      <c r="G416" s="121">
        <f t="shared" ca="1" si="25"/>
        <v>0.71794871794871795</v>
      </c>
      <c r="H416" s="121" t="str">
        <f t="shared" si="26"/>
        <v>E39E46E53更換駕駛側空氣囊</v>
      </c>
      <c r="I416" s="122">
        <f t="shared" ca="1" si="27"/>
        <v>28</v>
      </c>
      <c r="J416" s="119"/>
      <c r="K416" s="123"/>
      <c r="L416" s="117"/>
      <c r="M416" s="124" t="s">
        <v>1821</v>
      </c>
      <c r="N416" s="125"/>
      <c r="O416" s="135"/>
      <c r="P416" s="127" t="str">
        <f>IF(B416="","",IF(ISNA(VLOOKUP(U416,[2]NEW!H:H,1,FALSE)),"V",""))</f>
        <v>V</v>
      </c>
      <c r="Q416" s="128"/>
      <c r="R416" s="129"/>
      <c r="S416" s="130" t="s">
        <v>2405</v>
      </c>
      <c r="T416" s="132"/>
      <c r="U416" s="132" t="str">
        <f t="shared" si="24"/>
        <v>0032260200NF67412</v>
      </c>
      <c r="W416" s="134" t="str">
        <f>IF((ISERROR(VLOOKUP(E416,'[2]Lead Time(覆蓋貼)'!F:F,1,0)))*(P416="v"),"",IF((ISTEXT(VLOOKUP(E416,'[2]Lead Time(覆蓋貼)'!F:F,1,0)))*(P416=""),"未執行",""))</f>
        <v/>
      </c>
    </row>
    <row r="417" spans="1:27" s="149" customFormat="1" ht="28.5" hidden="1" customHeight="1" x14ac:dyDescent="0.25">
      <c r="A417" s="117">
        <v>412</v>
      </c>
      <c r="B417" s="118" t="s">
        <v>2414</v>
      </c>
      <c r="C417" s="119">
        <v>42944</v>
      </c>
      <c r="D417" s="117" t="s">
        <v>2407</v>
      </c>
      <c r="E417" s="120" t="s">
        <v>2431</v>
      </c>
      <c r="F417" s="117">
        <f>IF(ISNA(VLOOKUP(B417,[2]保固召回!$A:$G,7,FALSE)),"",(VLOOKUP(B417,[2]保固召回!$A:$G,7,FALSE)))</f>
        <v>0</v>
      </c>
      <c r="G417" s="121">
        <f t="shared" ca="1" si="25"/>
        <v>0.71794871794871795</v>
      </c>
      <c r="H417" s="121" t="str">
        <f t="shared" si="26"/>
        <v>E39E46E53更換駕駛側空氣囊</v>
      </c>
      <c r="I417" s="122">
        <f t="shared" ca="1" si="27"/>
        <v>28</v>
      </c>
      <c r="J417" s="119"/>
      <c r="K417" s="123"/>
      <c r="L417" s="117"/>
      <c r="M417" s="124" t="s">
        <v>1821</v>
      </c>
      <c r="N417" s="125"/>
      <c r="O417" s="135"/>
      <c r="P417" s="127" t="str">
        <f>IF(B417="","",IF(ISNA(VLOOKUP(U417,[2]NEW!H:H,1,FALSE)),"V",""))</f>
        <v>V</v>
      </c>
      <c r="Q417" s="128"/>
      <c r="R417" s="129"/>
      <c r="S417" s="130" t="s">
        <v>2432</v>
      </c>
      <c r="T417" s="132"/>
      <c r="U417" s="132" t="str">
        <f t="shared" si="24"/>
        <v>0032260200GZ09447</v>
      </c>
      <c r="V417" s="148"/>
      <c r="W417" s="134" t="str">
        <f>IF((ISERROR(VLOOKUP(E417,'[2]Lead Time(覆蓋貼)'!F:F,1,0)))*(P417="v"),"",IF((ISTEXT(VLOOKUP(E417,'[2]Lead Time(覆蓋貼)'!F:F,1,0)))*(P417=""),"未執行",""))</f>
        <v/>
      </c>
      <c r="AA417" s="134"/>
    </row>
    <row r="418" spans="1:27" ht="28.5" hidden="1" customHeight="1" x14ac:dyDescent="0.25">
      <c r="A418" s="117">
        <v>413</v>
      </c>
      <c r="B418" s="118" t="s">
        <v>2414</v>
      </c>
      <c r="C418" s="119">
        <v>42944</v>
      </c>
      <c r="D418" s="117" t="s">
        <v>2407</v>
      </c>
      <c r="E418" s="120" t="s">
        <v>2433</v>
      </c>
      <c r="F418" s="117">
        <f>IF(ISNA(VLOOKUP(B418,[2]保固召回!$A:$G,7,FALSE)),"",(VLOOKUP(B418,[2]保固召回!$A:$G,7,FALSE)))</f>
        <v>0</v>
      </c>
      <c r="G418" s="121">
        <f t="shared" ca="1" si="25"/>
        <v>0.71794871794871795</v>
      </c>
      <c r="H418" s="121" t="str">
        <f t="shared" si="26"/>
        <v>E39E46E53更換駕駛側空氣囊</v>
      </c>
      <c r="I418" s="122">
        <f t="shared" ca="1" si="27"/>
        <v>28</v>
      </c>
      <c r="J418" s="119"/>
      <c r="K418" s="123"/>
      <c r="L418" s="117"/>
      <c r="M418" s="124" t="s">
        <v>1821</v>
      </c>
      <c r="N418" s="125"/>
      <c r="O418" s="135"/>
      <c r="P418" s="127" t="str">
        <f>IF(B418="","",IF(ISNA(VLOOKUP(U418,[2]NEW!H:H,1,FALSE)),"V",""))</f>
        <v>V</v>
      </c>
      <c r="Q418" s="128"/>
      <c r="R418" s="129"/>
      <c r="S418" s="130" t="s">
        <v>2434</v>
      </c>
      <c r="T418" s="132"/>
      <c r="U418" s="132" t="str">
        <f t="shared" si="24"/>
        <v>0032260200NF88928</v>
      </c>
      <c r="W418" s="134" t="str">
        <f>IF((ISERROR(VLOOKUP(E418,'[2]Lead Time(覆蓋貼)'!F:F,1,0)))*(P418="v"),"",IF((ISTEXT(VLOOKUP(E418,'[2]Lead Time(覆蓋貼)'!F:F,1,0)))*(P418=""),"未執行",""))</f>
        <v/>
      </c>
    </row>
    <row r="419" spans="1:27" ht="28.5" hidden="1" customHeight="1" x14ac:dyDescent="0.25">
      <c r="A419" s="117">
        <v>414</v>
      </c>
      <c r="B419" s="118" t="s">
        <v>2406</v>
      </c>
      <c r="C419" s="119">
        <v>42944</v>
      </c>
      <c r="D419" s="117" t="s">
        <v>2407</v>
      </c>
      <c r="E419" s="120" t="s">
        <v>2435</v>
      </c>
      <c r="F419" s="117">
        <f>IF(ISNA(VLOOKUP(B419,[2]保固召回!$A:$G,7,FALSE)),"",(VLOOKUP(B419,[2]保固召回!$A:$G,7,FALSE)))</f>
        <v>0</v>
      </c>
      <c r="G419" s="121">
        <f t="shared" ca="1" si="25"/>
        <v>0.71794871794871795</v>
      </c>
      <c r="H419" s="121" t="str">
        <f t="shared" si="26"/>
        <v>E39E46E53更換駕駛側空氣囊</v>
      </c>
      <c r="I419" s="122">
        <f t="shared" ca="1" si="27"/>
        <v>28</v>
      </c>
      <c r="J419" s="119"/>
      <c r="K419" s="123"/>
      <c r="L419" s="117"/>
      <c r="M419" s="124" t="s">
        <v>1821</v>
      </c>
      <c r="N419" s="125"/>
      <c r="O419" s="135"/>
      <c r="P419" s="127" t="str">
        <f>IF(B419="","",IF(ISNA(VLOOKUP(U419,[2]NEW!H:H,1,FALSE)),"V",""))</f>
        <v>V</v>
      </c>
      <c r="Q419" s="128"/>
      <c r="R419" s="129"/>
      <c r="S419" s="130" t="s">
        <v>2428</v>
      </c>
      <c r="T419" s="132"/>
      <c r="U419" s="132" t="str">
        <f t="shared" si="24"/>
        <v>0032260200EW78104</v>
      </c>
      <c r="W419" s="134" t="str">
        <f>IF((ISERROR(VLOOKUP(E419,'[2]Lead Time(覆蓋貼)'!F:F,1,0)))*(P419="v"),"",IF((ISTEXT(VLOOKUP(E419,'[2]Lead Time(覆蓋貼)'!F:F,1,0)))*(P419=""),"未執行",""))</f>
        <v/>
      </c>
      <c r="X419" s="133"/>
      <c r="Y419" s="133"/>
      <c r="Z419" s="133"/>
    </row>
    <row r="420" spans="1:27" s="138" customFormat="1" ht="28.5" hidden="1" customHeight="1" x14ac:dyDescent="0.25">
      <c r="A420" s="117">
        <v>415</v>
      </c>
      <c r="B420" s="118" t="s">
        <v>2414</v>
      </c>
      <c r="C420" s="119">
        <v>42944</v>
      </c>
      <c r="D420" s="117" t="s">
        <v>2407</v>
      </c>
      <c r="E420" s="120" t="s">
        <v>2436</v>
      </c>
      <c r="F420" s="117">
        <f>IF(ISNA(VLOOKUP(B420,[2]保固召回!$A:$G,7,FALSE)),"",(VLOOKUP(B420,[2]保固召回!$A:$G,7,FALSE)))</f>
        <v>0</v>
      </c>
      <c r="G420" s="121">
        <f t="shared" ca="1" si="25"/>
        <v>0.71794871794871795</v>
      </c>
      <c r="H420" s="121" t="str">
        <f t="shared" si="26"/>
        <v>E39E46E53更換駕駛側空氣囊</v>
      </c>
      <c r="I420" s="122">
        <f t="shared" ca="1" si="27"/>
        <v>28</v>
      </c>
      <c r="J420" s="119"/>
      <c r="K420" s="123"/>
      <c r="L420" s="117"/>
      <c r="M420" s="124" t="s">
        <v>1821</v>
      </c>
      <c r="N420" s="125"/>
      <c r="O420" s="135"/>
      <c r="P420" s="127" t="str">
        <f>IF(B420="","",IF(ISNA(VLOOKUP(U420,[2]NEW!H:H,1,FALSE)),"V",""))</f>
        <v>V</v>
      </c>
      <c r="Q420" s="128"/>
      <c r="R420" s="129"/>
      <c r="S420" s="130" t="s">
        <v>2437</v>
      </c>
      <c r="T420" s="132"/>
      <c r="U420" s="132" t="str">
        <f t="shared" si="24"/>
        <v>0032260200PK91736</v>
      </c>
      <c r="V420" s="137"/>
      <c r="W420" s="134" t="str">
        <f>IF((ISERROR(VLOOKUP(E420,'[2]Lead Time(覆蓋貼)'!F:F,1,0)))*(P420="v"),"",IF((ISTEXT(VLOOKUP(E420,'[2]Lead Time(覆蓋貼)'!F:F,1,0)))*(P420=""),"未執行",""))</f>
        <v/>
      </c>
      <c r="AA420" s="134"/>
    </row>
    <row r="421" spans="1:27" ht="28.5" hidden="1" customHeight="1" x14ac:dyDescent="0.25">
      <c r="A421" s="117">
        <v>416</v>
      </c>
      <c r="B421" s="118" t="s">
        <v>2414</v>
      </c>
      <c r="C421" s="119">
        <v>42944</v>
      </c>
      <c r="D421" s="117" t="s">
        <v>2407</v>
      </c>
      <c r="E421" s="120" t="s">
        <v>2438</v>
      </c>
      <c r="F421" s="117">
        <f>IF(ISNA(VLOOKUP(B421,[2]保固召回!$A:$G,7,FALSE)),"",(VLOOKUP(B421,[2]保固召回!$A:$G,7,FALSE)))</f>
        <v>0</v>
      </c>
      <c r="G421" s="121">
        <f t="shared" ca="1" si="25"/>
        <v>0.71794871794871795</v>
      </c>
      <c r="H421" s="121" t="str">
        <f t="shared" si="26"/>
        <v>E39E46E53更換駕駛側空氣囊</v>
      </c>
      <c r="I421" s="122">
        <f t="shared" ca="1" si="27"/>
        <v>28</v>
      </c>
      <c r="J421" s="119"/>
      <c r="K421" s="123"/>
      <c r="L421" s="117"/>
      <c r="M421" s="124" t="s">
        <v>1821</v>
      </c>
      <c r="N421" s="125"/>
      <c r="O421" s="135"/>
      <c r="P421" s="127" t="str">
        <f>IF(B421="","",IF(ISNA(VLOOKUP(U421,[2]NEW!H:H,1,FALSE)),"V",""))</f>
        <v>V</v>
      </c>
      <c r="Q421" s="128"/>
      <c r="R421" s="129"/>
      <c r="S421" s="130" t="s">
        <v>1843</v>
      </c>
      <c r="T421" s="132"/>
      <c r="U421" s="132" t="str">
        <f t="shared" si="24"/>
        <v>0032260200PK91798</v>
      </c>
      <c r="W421" s="134" t="str">
        <f>IF((ISERROR(VLOOKUP(E421,'[2]Lead Time(覆蓋貼)'!F:F,1,0)))*(P421="v"),"",IF((ISTEXT(VLOOKUP(E421,'[2]Lead Time(覆蓋貼)'!F:F,1,0)))*(P421=""),"未執行",""))</f>
        <v/>
      </c>
    </row>
    <row r="422" spans="1:27" ht="58.5" customHeight="1" x14ac:dyDescent="0.25">
      <c r="A422" s="117">
        <v>417</v>
      </c>
      <c r="B422" s="118" t="s">
        <v>2414</v>
      </c>
      <c r="C422" s="119">
        <v>42944</v>
      </c>
      <c r="D422" s="117" t="s">
        <v>2407</v>
      </c>
      <c r="E422" s="120" t="s">
        <v>2439</v>
      </c>
      <c r="F422" s="117">
        <f>IF(ISNA(VLOOKUP(B422,[2]保固召回!$A:$G,7,FALSE)),"",(VLOOKUP(B422,[2]保固召回!$A:$G,7,FALSE)))</f>
        <v>0</v>
      </c>
      <c r="G422" s="121">
        <f t="shared" ca="1" si="25"/>
        <v>0.71794871794871795</v>
      </c>
      <c r="H422" s="121" t="str">
        <f t="shared" si="26"/>
        <v/>
      </c>
      <c r="I422" s="122">
        <f t="shared" ca="1" si="27"/>
        <v>28</v>
      </c>
      <c r="J422" s="119"/>
      <c r="K422" s="123"/>
      <c r="L422" s="117"/>
      <c r="M422" s="124"/>
      <c r="N422" s="125"/>
      <c r="O422" s="126"/>
      <c r="P422" s="127" t="str">
        <f>IF(B422="","",IF(ISNA(VLOOKUP(U422,[2]NEW!H:H,1,FALSE)),"V",""))</f>
        <v/>
      </c>
      <c r="Q422" s="128" t="s">
        <v>2411</v>
      </c>
      <c r="R422" s="129" t="s">
        <v>2412</v>
      </c>
      <c r="S422" s="130" t="s">
        <v>2440</v>
      </c>
      <c r="T422" s="132"/>
      <c r="U422" s="132" t="str">
        <f t="shared" si="24"/>
        <v>0032260200NF87670</v>
      </c>
      <c r="W422" s="134" t="str">
        <f>IF((ISERROR(VLOOKUP(E422,'[2]Lead Time(覆蓋貼)'!F:F,1,0)))*(P422="v"),"",IF((ISTEXT(VLOOKUP(E422,'[2]Lead Time(覆蓋貼)'!F:F,1,0)))*(P422=""),"未執行",""))</f>
        <v/>
      </c>
    </row>
    <row r="423" spans="1:27" ht="52.5" customHeight="1" x14ac:dyDescent="0.25">
      <c r="A423" s="117">
        <v>418</v>
      </c>
      <c r="B423" s="118" t="s">
        <v>2414</v>
      </c>
      <c r="C423" s="119">
        <v>42944</v>
      </c>
      <c r="D423" s="117" t="s">
        <v>2407</v>
      </c>
      <c r="E423" s="120" t="s">
        <v>2441</v>
      </c>
      <c r="F423" s="117">
        <f>IF(ISNA(VLOOKUP(B423,[2]保固召回!$A:$G,7,FALSE)),"",(VLOOKUP(B423,[2]保固召回!$A:$G,7,FALSE)))</f>
        <v>0</v>
      </c>
      <c r="G423" s="121">
        <f t="shared" ca="1" si="25"/>
        <v>0.71794871794871795</v>
      </c>
      <c r="H423" s="121" t="str">
        <f t="shared" si="26"/>
        <v/>
      </c>
      <c r="I423" s="122">
        <f t="shared" ca="1" si="27"/>
        <v>28</v>
      </c>
      <c r="J423" s="119"/>
      <c r="K423" s="123"/>
      <c r="L423" s="117"/>
      <c r="M423" s="124"/>
      <c r="N423" s="125"/>
      <c r="O423" s="126"/>
      <c r="P423" s="127" t="str">
        <f>IF(B423="","",IF(ISNA(VLOOKUP(U423,[2]NEW!H:H,1,FALSE)),"V",""))</f>
        <v/>
      </c>
      <c r="Q423" s="128" t="s">
        <v>2418</v>
      </c>
      <c r="R423" s="129" t="s">
        <v>2412</v>
      </c>
      <c r="S423" s="151" t="s">
        <v>2419</v>
      </c>
      <c r="T423" s="132"/>
      <c r="U423" s="132" t="str">
        <f t="shared" si="24"/>
        <v>0032260200NG90106</v>
      </c>
      <c r="W423" s="134" t="str">
        <f>IF((ISERROR(VLOOKUP(E423,'[2]Lead Time(覆蓋貼)'!F:F,1,0)))*(P423="v"),"",IF((ISTEXT(VLOOKUP(E423,'[2]Lead Time(覆蓋貼)'!F:F,1,0)))*(P423=""),"未執行",""))</f>
        <v/>
      </c>
    </row>
    <row r="424" spans="1:27" ht="53.25" customHeight="1" x14ac:dyDescent="0.25">
      <c r="A424" s="117">
        <v>419</v>
      </c>
      <c r="B424" s="118" t="s">
        <v>2414</v>
      </c>
      <c r="C424" s="119">
        <v>42944</v>
      </c>
      <c r="D424" s="117" t="s">
        <v>2407</v>
      </c>
      <c r="E424" s="120" t="s">
        <v>2442</v>
      </c>
      <c r="F424" s="117">
        <f>IF(ISNA(VLOOKUP(B424,[2]保固召回!$A:$G,7,FALSE)),"",(VLOOKUP(B424,[2]保固召回!$A:$G,7,FALSE)))</f>
        <v>0</v>
      </c>
      <c r="G424" s="121">
        <f t="shared" ca="1" si="25"/>
        <v>0.71794871794871795</v>
      </c>
      <c r="H424" s="121" t="str">
        <f t="shared" si="26"/>
        <v/>
      </c>
      <c r="I424" s="122">
        <f t="shared" ca="1" si="27"/>
        <v>28</v>
      </c>
      <c r="J424" s="119"/>
      <c r="K424" s="123"/>
      <c r="L424" s="117"/>
      <c r="M424" s="124"/>
      <c r="N424" s="125"/>
      <c r="O424" s="126"/>
      <c r="P424" s="127" t="str">
        <f>IF(B424="","",IF(ISNA(VLOOKUP(U424,[2]NEW!H:H,1,FALSE)),"V",""))</f>
        <v/>
      </c>
      <c r="Q424" s="128" t="s">
        <v>2418</v>
      </c>
      <c r="R424" s="129" t="s">
        <v>2412</v>
      </c>
      <c r="S424" s="130" t="s">
        <v>2443</v>
      </c>
      <c r="T424" s="132"/>
      <c r="U424" s="132" t="str">
        <f t="shared" si="24"/>
        <v>0032260200PK15219</v>
      </c>
      <c r="W424" s="134" t="str">
        <f>IF((ISERROR(VLOOKUP(E424,'[2]Lead Time(覆蓋貼)'!F:F,1,0)))*(P424="v"),"",IF((ISTEXT(VLOOKUP(E424,'[2]Lead Time(覆蓋貼)'!F:F,1,0)))*(P424=""),"未執行",""))</f>
        <v/>
      </c>
    </row>
    <row r="425" spans="1:27" s="149" customFormat="1" ht="28.5" hidden="1" customHeight="1" x14ac:dyDescent="0.25">
      <c r="A425" s="117">
        <v>420</v>
      </c>
      <c r="B425" s="118" t="s">
        <v>2414</v>
      </c>
      <c r="C425" s="119">
        <v>42944</v>
      </c>
      <c r="D425" s="117" t="s">
        <v>2407</v>
      </c>
      <c r="E425" s="120" t="s">
        <v>2444</v>
      </c>
      <c r="F425" s="117">
        <f>IF(ISNA(VLOOKUP(B425,[2]保固召回!$A:$G,7,FALSE)),"",(VLOOKUP(B425,[2]保固召回!$A:$G,7,FALSE)))</f>
        <v>0</v>
      </c>
      <c r="G425" s="121">
        <f t="shared" ca="1" si="25"/>
        <v>0.71794871794871795</v>
      </c>
      <c r="H425" s="121" t="str">
        <f t="shared" si="26"/>
        <v>E39E46E53更換駕駛側空氣囊</v>
      </c>
      <c r="I425" s="122">
        <f t="shared" ca="1" si="27"/>
        <v>28</v>
      </c>
      <c r="J425" s="119"/>
      <c r="K425" s="123"/>
      <c r="L425" s="117"/>
      <c r="M425" s="124" t="s">
        <v>1821</v>
      </c>
      <c r="N425" s="125"/>
      <c r="O425" s="135"/>
      <c r="P425" s="127" t="str">
        <f>IF(B425="","",IF(ISNA(VLOOKUP(U425,[2]NEW!H:H,1,FALSE)),"V",""))</f>
        <v>V</v>
      </c>
      <c r="Q425" s="128"/>
      <c r="R425" s="129"/>
      <c r="S425" s="130" t="s">
        <v>2445</v>
      </c>
      <c r="T425" s="132"/>
      <c r="U425" s="132" t="str">
        <f t="shared" si="24"/>
        <v>0032260200NG90346</v>
      </c>
      <c r="V425" s="148"/>
      <c r="W425" s="134" t="str">
        <f>IF((ISERROR(VLOOKUP(E425,'[2]Lead Time(覆蓋貼)'!F:F,1,0)))*(P425="v"),"",IF((ISTEXT(VLOOKUP(E425,'[2]Lead Time(覆蓋貼)'!F:F,1,0)))*(P425=""),"未執行",""))</f>
        <v/>
      </c>
      <c r="AA425" s="134"/>
    </row>
    <row r="426" spans="1:27" ht="28.5" hidden="1" customHeight="1" x14ac:dyDescent="0.25">
      <c r="A426" s="117">
        <v>421</v>
      </c>
      <c r="B426" s="118" t="s">
        <v>2414</v>
      </c>
      <c r="C426" s="119">
        <v>42944</v>
      </c>
      <c r="D426" s="117" t="s">
        <v>2407</v>
      </c>
      <c r="E426" s="120" t="s">
        <v>2446</v>
      </c>
      <c r="F426" s="117">
        <f>IF(ISNA(VLOOKUP(B426,[2]保固召回!$A:$G,7,FALSE)),"",(VLOOKUP(B426,[2]保固召回!$A:$G,7,FALSE)))</f>
        <v>0</v>
      </c>
      <c r="G426" s="121">
        <f t="shared" ca="1" si="25"/>
        <v>0.71794871794871795</v>
      </c>
      <c r="H426" s="121" t="str">
        <f t="shared" si="26"/>
        <v>E39E46E53更換駕駛側空氣囊</v>
      </c>
      <c r="I426" s="122">
        <f t="shared" ca="1" si="27"/>
        <v>28</v>
      </c>
      <c r="J426" s="119"/>
      <c r="K426" s="123"/>
      <c r="L426" s="117"/>
      <c r="M426" s="124" t="s">
        <v>1821</v>
      </c>
      <c r="N426" s="125"/>
      <c r="O426" s="135"/>
      <c r="P426" s="127" t="str">
        <f>IF(B426="","",IF(ISNA(VLOOKUP(U426,[2]NEW!H:H,1,FALSE)),"V",""))</f>
        <v>V</v>
      </c>
      <c r="Q426" s="128"/>
      <c r="R426" s="129"/>
      <c r="S426" s="130" t="s">
        <v>2447</v>
      </c>
      <c r="T426" s="132"/>
      <c r="U426" s="132" t="str">
        <f t="shared" si="24"/>
        <v>0032260200NA25355</v>
      </c>
      <c r="W426" s="134" t="str">
        <f>IF((ISERROR(VLOOKUP(E426,'[2]Lead Time(覆蓋貼)'!F:F,1,0)))*(P426="v"),"",IF((ISTEXT(VLOOKUP(E426,'[2]Lead Time(覆蓋貼)'!F:F,1,0)))*(P426=""),"未執行",""))</f>
        <v/>
      </c>
    </row>
    <row r="427" spans="1:27" ht="48.75" customHeight="1" x14ac:dyDescent="0.25">
      <c r="A427" s="117">
        <v>422</v>
      </c>
      <c r="B427" s="118" t="s">
        <v>2414</v>
      </c>
      <c r="C427" s="119">
        <v>42944</v>
      </c>
      <c r="D427" s="117" t="s">
        <v>2407</v>
      </c>
      <c r="E427" s="120" t="s">
        <v>2448</v>
      </c>
      <c r="F427" s="117">
        <f>IF(ISNA(VLOOKUP(B427,[2]保固召回!$A:$G,7,FALSE)),"",(VLOOKUP(B427,[2]保固召回!$A:$G,7,FALSE)))</f>
        <v>0</v>
      </c>
      <c r="G427" s="121">
        <f t="shared" ca="1" si="25"/>
        <v>0.71794871794871795</v>
      </c>
      <c r="H427" s="121" t="str">
        <f t="shared" si="26"/>
        <v/>
      </c>
      <c r="I427" s="122">
        <f t="shared" ca="1" si="27"/>
        <v>28</v>
      </c>
      <c r="J427" s="119"/>
      <c r="K427" s="123"/>
      <c r="L427" s="117"/>
      <c r="M427" s="124" t="s">
        <v>58</v>
      </c>
      <c r="N427" s="125"/>
      <c r="O427" s="126"/>
      <c r="P427" s="127" t="str">
        <f>IF(B427="","",IF(ISNA(VLOOKUP(U427,[2]NEW!H:H,1,FALSE)),"V",""))</f>
        <v/>
      </c>
      <c r="Q427" s="128" t="s">
        <v>2411</v>
      </c>
      <c r="R427" s="129" t="s">
        <v>2412</v>
      </c>
      <c r="S427" s="130" t="s">
        <v>2449</v>
      </c>
      <c r="T427" s="132"/>
      <c r="U427" s="132" t="str">
        <f t="shared" si="24"/>
        <v>0032260200PK27820</v>
      </c>
      <c r="W427" s="134" t="str">
        <f>IF((ISERROR(VLOOKUP(E427,'[2]Lead Time(覆蓋貼)'!F:F,1,0)))*(P427="v"),"",IF((ISTEXT(VLOOKUP(E427,'[2]Lead Time(覆蓋貼)'!F:F,1,0)))*(P427=""),"未執行",""))</f>
        <v/>
      </c>
    </row>
    <row r="428" spans="1:27" ht="28.5" hidden="1" customHeight="1" x14ac:dyDescent="0.25">
      <c r="A428" s="117">
        <v>423</v>
      </c>
      <c r="B428" s="118" t="s">
        <v>2414</v>
      </c>
      <c r="C428" s="119">
        <v>42944</v>
      </c>
      <c r="D428" s="117" t="s">
        <v>2407</v>
      </c>
      <c r="E428" s="120" t="s">
        <v>2450</v>
      </c>
      <c r="F428" s="117">
        <f>IF(ISNA(VLOOKUP(B428,[2]保固召回!$A:$G,7,FALSE)),"",(VLOOKUP(B428,[2]保固召回!$A:$G,7,FALSE)))</f>
        <v>0</v>
      </c>
      <c r="G428" s="121">
        <f t="shared" ca="1" si="25"/>
        <v>0.71794871794871795</v>
      </c>
      <c r="H428" s="121" t="str">
        <f t="shared" si="26"/>
        <v>E39E46E53更換駕駛側空氣囊</v>
      </c>
      <c r="I428" s="122">
        <f t="shared" ca="1" si="27"/>
        <v>28</v>
      </c>
      <c r="J428" s="119"/>
      <c r="K428" s="123"/>
      <c r="L428" s="117"/>
      <c r="M428" s="124" t="s">
        <v>1821</v>
      </c>
      <c r="N428" s="125"/>
      <c r="O428" s="135"/>
      <c r="P428" s="127" t="str">
        <f>IF(B428="","",IF(ISNA(VLOOKUP(U428,[2]NEW!H:H,1,FALSE)),"V",""))</f>
        <v>V</v>
      </c>
      <c r="Q428" s="128"/>
      <c r="R428" s="129"/>
      <c r="S428" s="130" t="s">
        <v>1789</v>
      </c>
      <c r="T428" s="132"/>
      <c r="U428" s="132" t="str">
        <f t="shared" si="24"/>
        <v>0032260200NG90263</v>
      </c>
      <c r="W428" s="134" t="str">
        <f>IF((ISERROR(VLOOKUP(E428,'[2]Lead Time(覆蓋貼)'!F:F,1,0)))*(P428="v"),"",IF((ISTEXT(VLOOKUP(E428,'[2]Lead Time(覆蓋貼)'!F:F,1,0)))*(P428=""),"未執行",""))</f>
        <v/>
      </c>
    </row>
    <row r="429" spans="1:27" ht="28.5" hidden="1" customHeight="1" x14ac:dyDescent="0.25">
      <c r="A429" s="117">
        <v>424</v>
      </c>
      <c r="B429" s="118" t="s">
        <v>2414</v>
      </c>
      <c r="C429" s="119">
        <v>42944</v>
      </c>
      <c r="D429" s="117" t="s">
        <v>2407</v>
      </c>
      <c r="E429" s="120" t="s">
        <v>2451</v>
      </c>
      <c r="F429" s="117">
        <f>IF(ISNA(VLOOKUP(B429,[2]保固召回!$A:$G,7,FALSE)),"",(VLOOKUP(B429,[2]保固召回!$A:$G,7,FALSE)))</f>
        <v>0</v>
      </c>
      <c r="G429" s="121">
        <f t="shared" ca="1" si="25"/>
        <v>0.71794871794871795</v>
      </c>
      <c r="H429" s="121" t="str">
        <f t="shared" si="26"/>
        <v>E39E46E53更換駕駛側空氣囊</v>
      </c>
      <c r="I429" s="122">
        <f t="shared" ca="1" si="27"/>
        <v>28</v>
      </c>
      <c r="J429" s="119"/>
      <c r="K429" s="123"/>
      <c r="L429" s="117"/>
      <c r="M429" s="124"/>
      <c r="N429" s="125"/>
      <c r="O429" s="135"/>
      <c r="P429" s="127" t="str">
        <f>IF(B429="","",IF(ISNA(VLOOKUP(U429,[2]NEW!H:H,1,FALSE)),"V",""))</f>
        <v>V</v>
      </c>
      <c r="Q429" s="128"/>
      <c r="R429" s="129"/>
      <c r="S429" s="130" t="s">
        <v>2452</v>
      </c>
      <c r="T429" s="132"/>
      <c r="U429" s="132" t="str">
        <f t="shared" si="24"/>
        <v>0032260200JT85714</v>
      </c>
      <c r="W429" s="134" t="str">
        <f>IF((ISERROR(VLOOKUP(E429,'[2]Lead Time(覆蓋貼)'!F:F,1,0)))*(P429="v"),"",IF((ISTEXT(VLOOKUP(E429,'[2]Lead Time(覆蓋貼)'!F:F,1,0)))*(P429=""),"未執行",""))</f>
        <v/>
      </c>
    </row>
    <row r="430" spans="1:27" ht="62.25" customHeight="1" x14ac:dyDescent="0.25">
      <c r="A430" s="117">
        <v>425</v>
      </c>
      <c r="B430" s="118" t="s">
        <v>2414</v>
      </c>
      <c r="C430" s="119">
        <v>42944</v>
      </c>
      <c r="D430" s="117" t="s">
        <v>2407</v>
      </c>
      <c r="E430" s="120" t="s">
        <v>2453</v>
      </c>
      <c r="F430" s="117">
        <f>IF(ISNA(VLOOKUP(B430,[2]保固召回!$A:$G,7,FALSE)),"",(VLOOKUP(B430,[2]保固召回!$A:$G,7,FALSE)))</f>
        <v>0</v>
      </c>
      <c r="G430" s="121">
        <f t="shared" ca="1" si="25"/>
        <v>0.71794871794871795</v>
      </c>
      <c r="H430" s="121" t="str">
        <f t="shared" si="26"/>
        <v/>
      </c>
      <c r="I430" s="122">
        <f t="shared" ca="1" si="27"/>
        <v>28</v>
      </c>
      <c r="J430" s="119"/>
      <c r="K430" s="123"/>
      <c r="L430" s="117"/>
      <c r="M430" s="124"/>
      <c r="N430" s="125"/>
      <c r="O430" s="126"/>
      <c r="P430" s="127" t="str">
        <f>IF(B430="","",IF(ISNA(VLOOKUP(U430,[2]NEW!H:H,1,FALSE)),"V",""))</f>
        <v/>
      </c>
      <c r="Q430" s="128"/>
      <c r="R430" s="129" t="s">
        <v>2412</v>
      </c>
      <c r="S430" s="150" t="s">
        <v>2454</v>
      </c>
      <c r="T430" s="132"/>
      <c r="U430" s="132" t="str">
        <f t="shared" si="24"/>
        <v>0032260200NF66874</v>
      </c>
      <c r="W430" s="134" t="str">
        <f>IF((ISERROR(VLOOKUP(E430,'[2]Lead Time(覆蓋貼)'!F:F,1,0)))*(P430="v"),"",IF((ISTEXT(VLOOKUP(E430,'[2]Lead Time(覆蓋貼)'!F:F,1,0)))*(P430=""),"未執行",""))</f>
        <v/>
      </c>
    </row>
    <row r="431" spans="1:27" ht="28.5" hidden="1" customHeight="1" x14ac:dyDescent="0.25">
      <c r="A431" s="117">
        <v>426</v>
      </c>
      <c r="B431" s="118" t="s">
        <v>2414</v>
      </c>
      <c r="C431" s="119">
        <v>42944</v>
      </c>
      <c r="D431" s="117" t="s">
        <v>2407</v>
      </c>
      <c r="E431" s="120" t="s">
        <v>2455</v>
      </c>
      <c r="F431" s="117">
        <f>IF(ISNA(VLOOKUP(B431,[2]保固召回!$A:$G,7,FALSE)),"",(VLOOKUP(B431,[2]保固召回!$A:$G,7,FALSE)))</f>
        <v>0</v>
      </c>
      <c r="G431" s="121">
        <f t="shared" ca="1" si="25"/>
        <v>0.71794871794871795</v>
      </c>
      <c r="H431" s="121" t="str">
        <f t="shared" si="26"/>
        <v>E39E46E53更換駕駛側空氣囊</v>
      </c>
      <c r="I431" s="122">
        <f t="shared" ca="1" si="27"/>
        <v>28</v>
      </c>
      <c r="J431" s="119"/>
      <c r="K431" s="123"/>
      <c r="L431" s="117"/>
      <c r="M431" s="124" t="s">
        <v>1821</v>
      </c>
      <c r="N431" s="125"/>
      <c r="O431" s="126"/>
      <c r="P431" s="127" t="str">
        <f>IF(B431="","",IF(ISNA(VLOOKUP(U431,[2]NEW!H:H,1,FALSE)),"V",""))</f>
        <v>V</v>
      </c>
      <c r="Q431" s="128"/>
      <c r="R431" s="129"/>
      <c r="S431" s="130" t="s">
        <v>2456</v>
      </c>
      <c r="T431" s="132"/>
      <c r="U431" s="132" t="str">
        <f t="shared" si="24"/>
        <v>0032260200NF66236</v>
      </c>
      <c r="W431" s="134" t="str">
        <f>IF((ISERROR(VLOOKUP(E431,'[2]Lead Time(覆蓋貼)'!F:F,1,0)))*(P431="v"),"",IF((ISTEXT(VLOOKUP(E431,'[2]Lead Time(覆蓋貼)'!F:F,1,0)))*(P431=""),"未執行",""))</f>
        <v/>
      </c>
    </row>
    <row r="432" spans="1:27" ht="57.75" customHeight="1" x14ac:dyDescent="0.25">
      <c r="A432" s="117">
        <v>427</v>
      </c>
      <c r="B432" s="118" t="s">
        <v>2414</v>
      </c>
      <c r="C432" s="119">
        <v>42944</v>
      </c>
      <c r="D432" s="117" t="s">
        <v>2407</v>
      </c>
      <c r="E432" s="120" t="s">
        <v>2457</v>
      </c>
      <c r="F432" s="117">
        <f>IF(ISNA(VLOOKUP(B432,[2]保固召回!$A:$G,7,FALSE)),"",(VLOOKUP(B432,[2]保固召回!$A:$G,7,FALSE)))</f>
        <v>0</v>
      </c>
      <c r="G432" s="121">
        <f t="shared" ca="1" si="25"/>
        <v>0.71794871794871795</v>
      </c>
      <c r="H432" s="121" t="str">
        <f t="shared" si="26"/>
        <v/>
      </c>
      <c r="I432" s="122">
        <f t="shared" ca="1" si="27"/>
        <v>28</v>
      </c>
      <c r="J432" s="119"/>
      <c r="K432" s="123"/>
      <c r="L432" s="117"/>
      <c r="M432" s="124"/>
      <c r="N432" s="125"/>
      <c r="O432" s="126"/>
      <c r="P432" s="127" t="str">
        <f>IF(B432="","",IF(ISNA(VLOOKUP(U432,[2]NEW!H:H,1,FALSE)),"V",""))</f>
        <v/>
      </c>
      <c r="Q432" s="128"/>
      <c r="R432" s="129" t="s">
        <v>2412</v>
      </c>
      <c r="S432" s="151" t="s">
        <v>2419</v>
      </c>
      <c r="T432" s="132"/>
      <c r="U432" s="132" t="str">
        <f t="shared" si="24"/>
        <v>0032260200NA25538</v>
      </c>
      <c r="W432" s="134" t="str">
        <f>IF((ISERROR(VLOOKUP(E432,'[2]Lead Time(覆蓋貼)'!F:F,1,0)))*(P432="v"),"",IF((ISTEXT(VLOOKUP(E432,'[2]Lead Time(覆蓋貼)'!F:F,1,0)))*(P432=""),"未執行",""))</f>
        <v/>
      </c>
    </row>
    <row r="433" spans="1:27" s="138" customFormat="1" ht="28.5" hidden="1" customHeight="1" x14ac:dyDescent="0.25">
      <c r="A433" s="117">
        <v>428</v>
      </c>
      <c r="B433" s="118" t="s">
        <v>2414</v>
      </c>
      <c r="C433" s="119">
        <v>42944</v>
      </c>
      <c r="D433" s="117" t="s">
        <v>2407</v>
      </c>
      <c r="E433" s="120" t="s">
        <v>2458</v>
      </c>
      <c r="F433" s="117">
        <f>IF(ISNA(VLOOKUP(B433,[2]保固召回!$A:$G,7,FALSE)),"",(VLOOKUP(B433,[2]保固召回!$A:$G,7,FALSE)))</f>
        <v>0</v>
      </c>
      <c r="G433" s="121">
        <f t="shared" ca="1" si="25"/>
        <v>0.71794871794871795</v>
      </c>
      <c r="H433" s="121" t="str">
        <f t="shared" si="26"/>
        <v>E39E46E53更換駕駛側空氣囊</v>
      </c>
      <c r="I433" s="122">
        <f t="shared" ca="1" si="27"/>
        <v>28</v>
      </c>
      <c r="J433" s="119"/>
      <c r="K433" s="123"/>
      <c r="L433" s="117"/>
      <c r="M433" s="124" t="s">
        <v>1821</v>
      </c>
      <c r="N433" s="125"/>
      <c r="O433" s="126"/>
      <c r="P433" s="127" t="str">
        <f>IF(B433="","",IF(ISNA(VLOOKUP(U433,[2]NEW!H:H,1,FALSE)),"V",""))</f>
        <v>V</v>
      </c>
      <c r="Q433" s="128"/>
      <c r="R433" s="129"/>
      <c r="S433" s="130" t="s">
        <v>2459</v>
      </c>
      <c r="T433" s="132"/>
      <c r="U433" s="132" t="str">
        <f t="shared" si="24"/>
        <v>0032260200NA25534</v>
      </c>
      <c r="V433" s="137"/>
      <c r="W433" s="134" t="str">
        <f>IF((ISERROR(VLOOKUP(E433,'[2]Lead Time(覆蓋貼)'!F:F,1,0)))*(P433="v"),"",IF((ISTEXT(VLOOKUP(E433,'[2]Lead Time(覆蓋貼)'!F:F,1,0)))*(P433=""),"未執行",""))</f>
        <v/>
      </c>
      <c r="AA433" s="134"/>
    </row>
    <row r="434" spans="1:27" ht="28.5" hidden="1" customHeight="1" x14ac:dyDescent="0.25">
      <c r="A434" s="117">
        <v>429</v>
      </c>
      <c r="B434" s="118" t="s">
        <v>2414</v>
      </c>
      <c r="C434" s="119">
        <v>42944</v>
      </c>
      <c r="D434" s="117" t="s">
        <v>2407</v>
      </c>
      <c r="E434" s="120" t="s">
        <v>2460</v>
      </c>
      <c r="F434" s="117">
        <f>IF(ISNA(VLOOKUP(B434,[2]保固召回!$A:$G,7,FALSE)),"",(VLOOKUP(B434,[2]保固召回!$A:$G,7,FALSE)))</f>
        <v>0</v>
      </c>
      <c r="G434" s="121">
        <f t="shared" ca="1" si="25"/>
        <v>0.71794871794871795</v>
      </c>
      <c r="H434" s="121" t="str">
        <f t="shared" si="26"/>
        <v>E39E46E53更換駕駛側空氣囊</v>
      </c>
      <c r="I434" s="122">
        <f t="shared" ca="1" si="27"/>
        <v>28</v>
      </c>
      <c r="J434" s="119"/>
      <c r="K434" s="123"/>
      <c r="L434" s="117"/>
      <c r="M434" s="124" t="s">
        <v>1821</v>
      </c>
      <c r="N434" s="125"/>
      <c r="O434" s="126"/>
      <c r="P434" s="127" t="str">
        <f>IF(B434="","",IF(ISNA(VLOOKUP(U434,[2]NEW!H:H,1,FALSE)),"V",""))</f>
        <v>V</v>
      </c>
      <c r="Q434" s="128"/>
      <c r="R434" s="129"/>
      <c r="S434" s="130" t="s">
        <v>2461</v>
      </c>
      <c r="T434" s="132"/>
      <c r="U434" s="132" t="str">
        <f t="shared" si="24"/>
        <v>0032260200NF67232</v>
      </c>
      <c r="W434" s="134" t="str">
        <f>IF((ISERROR(VLOOKUP(E434,'[2]Lead Time(覆蓋貼)'!F:F,1,0)))*(P434="v"),"",IF((ISTEXT(VLOOKUP(E434,'[2]Lead Time(覆蓋貼)'!F:F,1,0)))*(P434=""),"未執行",""))</f>
        <v/>
      </c>
    </row>
    <row r="435" spans="1:27" ht="28.5" hidden="1" customHeight="1" x14ac:dyDescent="0.25">
      <c r="A435" s="117">
        <v>430</v>
      </c>
      <c r="B435" s="118" t="s">
        <v>2414</v>
      </c>
      <c r="C435" s="119">
        <v>42944</v>
      </c>
      <c r="D435" s="117" t="s">
        <v>2407</v>
      </c>
      <c r="E435" s="120" t="s">
        <v>2462</v>
      </c>
      <c r="F435" s="117">
        <f>IF(ISNA(VLOOKUP(B435,[2]保固召回!$A:$G,7,FALSE)),"",(VLOOKUP(B435,[2]保固召回!$A:$G,7,FALSE)))</f>
        <v>0</v>
      </c>
      <c r="G435" s="121">
        <f t="shared" ca="1" si="25"/>
        <v>0.71794871794871795</v>
      </c>
      <c r="H435" s="121" t="str">
        <f t="shared" si="26"/>
        <v>E39E46E53更換駕駛側空氣囊</v>
      </c>
      <c r="I435" s="122">
        <f t="shared" ca="1" si="27"/>
        <v>28</v>
      </c>
      <c r="J435" s="119"/>
      <c r="K435" s="123"/>
      <c r="L435" s="117"/>
      <c r="M435" s="124" t="s">
        <v>1821</v>
      </c>
      <c r="N435" s="125"/>
      <c r="O435" s="126"/>
      <c r="P435" s="127" t="str">
        <f>IF(B435="","",IF(ISNA(VLOOKUP(U435,[2]NEW!H:H,1,FALSE)),"V",""))</f>
        <v>V</v>
      </c>
      <c r="Q435" s="128"/>
      <c r="R435" s="129"/>
      <c r="S435" s="130" t="s">
        <v>1789</v>
      </c>
      <c r="T435" s="132"/>
      <c r="U435" s="132" t="str">
        <f t="shared" si="24"/>
        <v>0032260200NF67295</v>
      </c>
      <c r="V435" s="152"/>
      <c r="W435" s="134" t="str">
        <f>IF((ISERROR(VLOOKUP(E435,'[2]Lead Time(覆蓋貼)'!F:F,1,0)))*(P435="v"),"",IF((ISTEXT(VLOOKUP(E435,'[2]Lead Time(覆蓋貼)'!F:F,1,0)))*(P435=""),"未執行",""))</f>
        <v/>
      </c>
    </row>
    <row r="436" spans="1:27" ht="28.5" hidden="1" customHeight="1" x14ac:dyDescent="0.25">
      <c r="A436" s="117">
        <v>431</v>
      </c>
      <c r="B436" s="118" t="s">
        <v>2414</v>
      </c>
      <c r="C436" s="119">
        <v>42944</v>
      </c>
      <c r="D436" s="117" t="s">
        <v>2407</v>
      </c>
      <c r="E436" s="120" t="s">
        <v>2463</v>
      </c>
      <c r="F436" s="117">
        <f>IF(ISNA(VLOOKUP(B436,[2]保固召回!$A:$G,7,FALSE)),"",(VLOOKUP(B436,[2]保固召回!$A:$G,7,FALSE)))</f>
        <v>0</v>
      </c>
      <c r="G436" s="121">
        <f t="shared" ca="1" si="25"/>
        <v>0.71794871794871795</v>
      </c>
      <c r="H436" s="121" t="str">
        <f t="shared" si="26"/>
        <v>E39E46E53更換駕駛側空氣囊</v>
      </c>
      <c r="I436" s="122">
        <f t="shared" ca="1" si="27"/>
        <v>28</v>
      </c>
      <c r="J436" s="119"/>
      <c r="K436" s="123"/>
      <c r="L436" s="117"/>
      <c r="M436" s="124" t="s">
        <v>1821</v>
      </c>
      <c r="N436" s="125"/>
      <c r="O436" s="126"/>
      <c r="P436" s="127" t="str">
        <f>IF(B436="","",IF(ISNA(VLOOKUP(U436,[2]NEW!H:H,1,FALSE)),"V",""))</f>
        <v>V</v>
      </c>
      <c r="Q436" s="128"/>
      <c r="R436" s="129"/>
      <c r="S436" s="130" t="s">
        <v>2464</v>
      </c>
      <c r="T436" s="132"/>
      <c r="U436" s="132" t="str">
        <f t="shared" si="24"/>
        <v>0032260200NA25746</v>
      </c>
      <c r="W436" s="134" t="str">
        <f>IF((ISERROR(VLOOKUP(E436,'[2]Lead Time(覆蓋貼)'!F:F,1,0)))*(P436="v"),"",IF((ISTEXT(VLOOKUP(E436,'[2]Lead Time(覆蓋貼)'!F:F,1,0)))*(P436=""),"未執行",""))</f>
        <v/>
      </c>
    </row>
    <row r="437" spans="1:27" ht="28.5" hidden="1" customHeight="1" x14ac:dyDescent="0.25">
      <c r="A437" s="117">
        <v>432</v>
      </c>
      <c r="B437" s="118" t="s">
        <v>2414</v>
      </c>
      <c r="C437" s="119">
        <v>42944</v>
      </c>
      <c r="D437" s="117" t="s">
        <v>2407</v>
      </c>
      <c r="E437" s="120" t="s">
        <v>2465</v>
      </c>
      <c r="F437" s="117">
        <f>IF(ISNA(VLOOKUP(B437,[2]保固召回!$A:$G,7,FALSE)),"",(VLOOKUP(B437,[2]保固召回!$A:$G,7,FALSE)))</f>
        <v>0</v>
      </c>
      <c r="G437" s="121">
        <f t="shared" ca="1" si="25"/>
        <v>0.71794871794871795</v>
      </c>
      <c r="H437" s="121" t="str">
        <f t="shared" si="26"/>
        <v>E39E46E53更換駕駛側空氣囊</v>
      </c>
      <c r="I437" s="122">
        <f t="shared" ca="1" si="27"/>
        <v>28</v>
      </c>
      <c r="J437" s="119"/>
      <c r="K437" s="123"/>
      <c r="L437" s="117"/>
      <c r="M437" s="124" t="s">
        <v>1821</v>
      </c>
      <c r="N437" s="125"/>
      <c r="O437" s="126"/>
      <c r="P437" s="127" t="str">
        <f>IF(B437="","",IF(ISNA(VLOOKUP(U437,[2]NEW!H:H,1,FALSE)),"V",""))</f>
        <v>V</v>
      </c>
      <c r="Q437" s="128"/>
      <c r="R437" s="129"/>
      <c r="S437" s="130" t="s">
        <v>2466</v>
      </c>
      <c r="T437" s="132"/>
      <c r="U437" s="132" t="str">
        <f t="shared" si="24"/>
        <v>0032260200NF88411</v>
      </c>
      <c r="W437" s="134" t="str">
        <f>IF((ISERROR(VLOOKUP(E437,'[2]Lead Time(覆蓋貼)'!F:F,1,0)))*(P437="v"),"",IF((ISTEXT(VLOOKUP(E437,'[2]Lead Time(覆蓋貼)'!F:F,1,0)))*(P437=""),"未執行",""))</f>
        <v/>
      </c>
    </row>
    <row r="438" spans="1:27" s="149" customFormat="1" ht="28.5" hidden="1" customHeight="1" x14ac:dyDescent="0.25">
      <c r="A438" s="117">
        <v>433</v>
      </c>
      <c r="B438" s="118" t="s">
        <v>2414</v>
      </c>
      <c r="C438" s="119">
        <v>42944</v>
      </c>
      <c r="D438" s="117" t="s">
        <v>2407</v>
      </c>
      <c r="E438" s="120" t="s">
        <v>2467</v>
      </c>
      <c r="F438" s="117">
        <f>IF(ISNA(VLOOKUP(B438,[2]保固召回!$A:$G,7,FALSE)),"",(VLOOKUP(B438,[2]保固召回!$A:$G,7,FALSE)))</f>
        <v>0</v>
      </c>
      <c r="G438" s="121">
        <f t="shared" ca="1" si="25"/>
        <v>0.71794871794871795</v>
      </c>
      <c r="H438" s="121" t="str">
        <f t="shared" si="26"/>
        <v>E39E46E53更換駕駛側空氣囊</v>
      </c>
      <c r="I438" s="122">
        <f t="shared" ca="1" si="27"/>
        <v>28</v>
      </c>
      <c r="J438" s="119"/>
      <c r="K438" s="123"/>
      <c r="L438" s="117"/>
      <c r="M438" s="124" t="s">
        <v>58</v>
      </c>
      <c r="N438" s="125"/>
      <c r="O438" s="126"/>
      <c r="P438" s="127" t="str">
        <f>IF(B438="","",IF(ISNA(VLOOKUP(U438,[2]NEW!H:H,1,FALSE)),"V",""))</f>
        <v>V</v>
      </c>
      <c r="Q438" s="128"/>
      <c r="R438" s="129"/>
      <c r="S438" s="130" t="s">
        <v>2468</v>
      </c>
      <c r="T438" s="132"/>
      <c r="U438" s="132" t="str">
        <f t="shared" si="24"/>
        <v>0032260200NF87286</v>
      </c>
      <c r="V438" s="148"/>
      <c r="W438" s="134" t="str">
        <f>IF((ISERROR(VLOOKUP(E438,'[2]Lead Time(覆蓋貼)'!F:F,1,0)))*(P438="v"),"",IF((ISTEXT(VLOOKUP(E438,'[2]Lead Time(覆蓋貼)'!F:F,1,0)))*(P438=""),"未執行",""))</f>
        <v/>
      </c>
      <c r="AA438" s="134"/>
    </row>
    <row r="439" spans="1:27" ht="59.25" customHeight="1" x14ac:dyDescent="0.25">
      <c r="A439" s="117">
        <v>434</v>
      </c>
      <c r="B439" s="118" t="s">
        <v>2414</v>
      </c>
      <c r="C439" s="119">
        <v>42944</v>
      </c>
      <c r="D439" s="117" t="s">
        <v>2407</v>
      </c>
      <c r="E439" s="120" t="s">
        <v>2469</v>
      </c>
      <c r="F439" s="117">
        <f>IF(ISNA(VLOOKUP(B439,[2]保固召回!$A:$G,7,FALSE)),"",(VLOOKUP(B439,[2]保固召回!$A:$G,7,FALSE)))</f>
        <v>0</v>
      </c>
      <c r="G439" s="121">
        <f t="shared" ca="1" si="25"/>
        <v>0.71794871794871795</v>
      </c>
      <c r="H439" s="121" t="str">
        <f t="shared" si="26"/>
        <v/>
      </c>
      <c r="I439" s="122">
        <f t="shared" ca="1" si="27"/>
        <v>28</v>
      </c>
      <c r="J439" s="119"/>
      <c r="K439" s="123"/>
      <c r="L439" s="117"/>
      <c r="M439" s="124"/>
      <c r="N439" s="125"/>
      <c r="O439" s="126"/>
      <c r="P439" s="127" t="str">
        <f>IF(B439="","",IF(ISNA(VLOOKUP(U439,[2]NEW!H:H,1,FALSE)),"V",""))</f>
        <v/>
      </c>
      <c r="Q439" s="128"/>
      <c r="R439" s="129" t="s">
        <v>2412</v>
      </c>
      <c r="S439" s="150" t="s">
        <v>2470</v>
      </c>
      <c r="T439" s="132"/>
      <c r="U439" s="132" t="str">
        <f t="shared" si="24"/>
        <v>0032260200NF66326</v>
      </c>
      <c r="W439" s="134" t="str">
        <f>IF((ISERROR(VLOOKUP(E439,'[2]Lead Time(覆蓋貼)'!F:F,1,0)))*(P439="v"),"",IF((ISTEXT(VLOOKUP(E439,'[2]Lead Time(覆蓋貼)'!F:F,1,0)))*(P439=""),"未執行",""))</f>
        <v/>
      </c>
    </row>
    <row r="440" spans="1:27" ht="28.5" hidden="1" customHeight="1" x14ac:dyDescent="0.25">
      <c r="A440" s="117">
        <v>435</v>
      </c>
      <c r="B440" s="118" t="s">
        <v>2414</v>
      </c>
      <c r="C440" s="119">
        <v>42944</v>
      </c>
      <c r="D440" s="117" t="s">
        <v>2407</v>
      </c>
      <c r="E440" s="120" t="s">
        <v>2471</v>
      </c>
      <c r="F440" s="117">
        <f>IF(ISNA(VLOOKUP(B440,[2]保固召回!$A:$G,7,FALSE)),"",(VLOOKUP(B440,[2]保固召回!$A:$G,7,FALSE)))</f>
        <v>0</v>
      </c>
      <c r="G440" s="121">
        <f t="shared" ca="1" si="25"/>
        <v>0.71794871794871795</v>
      </c>
      <c r="H440" s="121" t="str">
        <f t="shared" si="26"/>
        <v>E39E46E53更換駕駛側空氣囊</v>
      </c>
      <c r="I440" s="122">
        <f t="shared" ca="1" si="27"/>
        <v>28</v>
      </c>
      <c r="J440" s="119"/>
      <c r="K440" s="123"/>
      <c r="L440" s="117"/>
      <c r="M440" s="124" t="s">
        <v>1821</v>
      </c>
      <c r="N440" s="125"/>
      <c r="O440" s="126"/>
      <c r="P440" s="127" t="str">
        <f>IF(B440="","",IF(ISNA(VLOOKUP(U440,[2]NEW!H:H,1,FALSE)),"V",""))</f>
        <v>V</v>
      </c>
      <c r="Q440" s="128"/>
      <c r="R440" s="129"/>
      <c r="S440" s="130" t="s">
        <v>2472</v>
      </c>
      <c r="T440" s="132"/>
      <c r="U440" s="132" t="str">
        <f t="shared" si="24"/>
        <v>0032260200PK28156</v>
      </c>
      <c r="W440" s="134" t="str">
        <f>IF((ISERROR(VLOOKUP(E440,'[2]Lead Time(覆蓋貼)'!F:F,1,0)))*(P440="v"),"",IF((ISTEXT(VLOOKUP(E440,'[2]Lead Time(覆蓋貼)'!F:F,1,0)))*(P440=""),"未執行",""))</f>
        <v/>
      </c>
    </row>
    <row r="441" spans="1:27" ht="28.5" hidden="1" customHeight="1" x14ac:dyDescent="0.25">
      <c r="A441" s="117">
        <v>436</v>
      </c>
      <c r="B441" s="118" t="s">
        <v>2414</v>
      </c>
      <c r="C441" s="119">
        <v>42944</v>
      </c>
      <c r="D441" s="117" t="s">
        <v>2407</v>
      </c>
      <c r="E441" s="120" t="s">
        <v>2473</v>
      </c>
      <c r="F441" s="117">
        <f>IF(ISNA(VLOOKUP(B441,[2]保固召回!$A:$G,7,FALSE)),"",(VLOOKUP(B441,[2]保固召回!$A:$G,7,FALSE)))</f>
        <v>0</v>
      </c>
      <c r="G441" s="121">
        <f t="shared" ca="1" si="25"/>
        <v>0.71794871794871795</v>
      </c>
      <c r="H441" s="121" t="str">
        <f t="shared" si="26"/>
        <v>E39E46E53更換駕駛側空氣囊</v>
      </c>
      <c r="I441" s="122">
        <f t="shared" ca="1" si="27"/>
        <v>28</v>
      </c>
      <c r="J441" s="119"/>
      <c r="K441" s="123"/>
      <c r="L441" s="117"/>
      <c r="M441" s="124" t="s">
        <v>1821</v>
      </c>
      <c r="N441" s="125"/>
      <c r="O441" s="126"/>
      <c r="P441" s="127" t="str">
        <f>IF(B441="","",IF(ISNA(VLOOKUP(U441,[2]NEW!H:H,1,FALSE)),"V",""))</f>
        <v>V</v>
      </c>
      <c r="Q441" s="128"/>
      <c r="R441" s="129"/>
      <c r="S441" s="130" t="s">
        <v>2474</v>
      </c>
      <c r="T441" s="132"/>
      <c r="U441" s="132" t="str">
        <f t="shared" si="24"/>
        <v>0032260200NA25353</v>
      </c>
      <c r="W441" s="134" t="str">
        <f>IF((ISERROR(VLOOKUP(E441,'[2]Lead Time(覆蓋貼)'!F:F,1,0)))*(P441="v"),"",IF((ISTEXT(VLOOKUP(E441,'[2]Lead Time(覆蓋貼)'!F:F,1,0)))*(P441=""),"未執行",""))</f>
        <v/>
      </c>
    </row>
    <row r="442" spans="1:27" ht="53.25" hidden="1" customHeight="1" x14ac:dyDescent="0.25">
      <c r="A442" s="117">
        <v>437</v>
      </c>
      <c r="B442" s="118" t="s">
        <v>2414</v>
      </c>
      <c r="C442" s="119">
        <v>42944</v>
      </c>
      <c r="D442" s="117" t="s">
        <v>2407</v>
      </c>
      <c r="E442" s="120" t="s">
        <v>2475</v>
      </c>
      <c r="F442" s="117">
        <f>IF(ISNA(VLOOKUP(B442,[2]保固召回!$A:$G,7,FALSE)),"",(VLOOKUP(B442,[2]保固召回!$A:$G,7,FALSE)))</f>
        <v>0</v>
      </c>
      <c r="G442" s="121">
        <f t="shared" ca="1" si="25"/>
        <v>0.71794871794871795</v>
      </c>
      <c r="H442" s="121" t="str">
        <f t="shared" si="26"/>
        <v>E39E46E53更換駕駛側空氣囊</v>
      </c>
      <c r="I442" s="122">
        <f t="shared" ca="1" si="27"/>
        <v>28</v>
      </c>
      <c r="J442" s="119"/>
      <c r="K442" s="123"/>
      <c r="L442" s="117"/>
      <c r="M442" s="124"/>
      <c r="N442" s="125"/>
      <c r="O442" s="126"/>
      <c r="P442" s="127" t="str">
        <f>IF(B442="","",IF(ISNA(VLOOKUP(U442,[2]NEW!H:H,1,FALSE)),"V",""))</f>
        <v>V</v>
      </c>
      <c r="Q442" s="128"/>
      <c r="R442" s="129" t="s">
        <v>2412</v>
      </c>
      <c r="S442" s="130" t="s">
        <v>2476</v>
      </c>
      <c r="T442" s="132"/>
      <c r="U442" s="132" t="str">
        <f t="shared" si="24"/>
        <v>0032260200NF89911</v>
      </c>
      <c r="W442" s="134" t="str">
        <f>IF((ISERROR(VLOOKUP(E442,'[2]Lead Time(覆蓋貼)'!F:F,1,0)))*(P442="v"),"",IF((ISTEXT(VLOOKUP(E442,'[2]Lead Time(覆蓋貼)'!F:F,1,0)))*(P442=""),"未執行",""))</f>
        <v/>
      </c>
    </row>
    <row r="443" spans="1:27" ht="28.5" hidden="1" customHeight="1" x14ac:dyDescent="0.25">
      <c r="A443" s="117">
        <v>438</v>
      </c>
      <c r="B443" s="118" t="s">
        <v>2414</v>
      </c>
      <c r="C443" s="119">
        <v>42944</v>
      </c>
      <c r="D443" s="117" t="s">
        <v>2407</v>
      </c>
      <c r="E443" s="120" t="s">
        <v>2477</v>
      </c>
      <c r="F443" s="117">
        <f>IF(ISNA(VLOOKUP(B443,[2]保固召回!$A:$G,7,FALSE)),"",(VLOOKUP(B443,[2]保固召回!$A:$G,7,FALSE)))</f>
        <v>0</v>
      </c>
      <c r="G443" s="121">
        <f t="shared" ca="1" si="25"/>
        <v>0.71794871794871795</v>
      </c>
      <c r="H443" s="121" t="str">
        <f t="shared" si="26"/>
        <v>E39E46E53更換駕駛側空氣囊</v>
      </c>
      <c r="I443" s="122">
        <f t="shared" ca="1" si="27"/>
        <v>28</v>
      </c>
      <c r="J443" s="119"/>
      <c r="K443" s="123"/>
      <c r="L443" s="117"/>
      <c r="M443" s="124" t="s">
        <v>1821</v>
      </c>
      <c r="N443" s="125"/>
      <c r="O443" s="126"/>
      <c r="P443" s="127" t="str">
        <f>IF(B443="","",IF(ISNA(VLOOKUP(U443,[2]NEW!H:H,1,FALSE)),"V",""))</f>
        <v>V</v>
      </c>
      <c r="Q443" s="128"/>
      <c r="R443" s="129"/>
      <c r="S443" s="130" t="s">
        <v>2478</v>
      </c>
      <c r="T443" s="132"/>
      <c r="U443" s="132" t="str">
        <f t="shared" si="24"/>
        <v>0032260200NA25554</v>
      </c>
      <c r="W443" s="134" t="str">
        <f>IF((ISERROR(VLOOKUP(E443,'[2]Lead Time(覆蓋貼)'!F:F,1,0)))*(P443="v"),"",IF((ISTEXT(VLOOKUP(E443,'[2]Lead Time(覆蓋貼)'!F:F,1,0)))*(P443=""),"未執行",""))</f>
        <v/>
      </c>
    </row>
    <row r="444" spans="1:27" ht="28.5" hidden="1" customHeight="1" x14ac:dyDescent="0.25">
      <c r="A444" s="117">
        <v>439</v>
      </c>
      <c r="B444" s="118" t="s">
        <v>2414</v>
      </c>
      <c r="C444" s="119">
        <v>42944</v>
      </c>
      <c r="D444" s="117" t="s">
        <v>2407</v>
      </c>
      <c r="E444" s="120" t="s">
        <v>2479</v>
      </c>
      <c r="F444" s="117">
        <f>IF(ISNA(VLOOKUP(B444,[2]保固召回!$A:$G,7,FALSE)),"",(VLOOKUP(B444,[2]保固召回!$A:$G,7,FALSE)))</f>
        <v>0</v>
      </c>
      <c r="G444" s="121">
        <f t="shared" ca="1" si="25"/>
        <v>0.71794871794871795</v>
      </c>
      <c r="H444" s="121" t="str">
        <f t="shared" si="26"/>
        <v>E39E46E53更換駕駛側空氣囊</v>
      </c>
      <c r="I444" s="122">
        <f t="shared" ca="1" si="27"/>
        <v>28</v>
      </c>
      <c r="J444" s="119"/>
      <c r="K444" s="123"/>
      <c r="L444" s="117"/>
      <c r="M444" s="124" t="s">
        <v>1821</v>
      </c>
      <c r="N444" s="125"/>
      <c r="O444" s="126"/>
      <c r="P444" s="127" t="str">
        <f>IF(B444="","",IF(ISNA(VLOOKUP(U444,[2]NEW!H:H,1,FALSE)),"V",""))</f>
        <v>V</v>
      </c>
      <c r="Q444" s="128"/>
      <c r="R444" s="129"/>
      <c r="S444" s="130" t="s">
        <v>2480</v>
      </c>
      <c r="T444" s="132"/>
      <c r="U444" s="132" t="str">
        <f t="shared" si="24"/>
        <v>0032260200NA25304</v>
      </c>
      <c r="W444" s="134" t="str">
        <f>IF((ISERROR(VLOOKUP(E444,'[2]Lead Time(覆蓋貼)'!F:F,1,0)))*(P444="v"),"",IF((ISTEXT(VLOOKUP(E444,'[2]Lead Time(覆蓋貼)'!F:F,1,0)))*(P444=""),"未執行",""))</f>
        <v/>
      </c>
    </row>
    <row r="445" spans="1:27" ht="28.5" hidden="1" customHeight="1" x14ac:dyDescent="0.25">
      <c r="A445" s="117">
        <v>440</v>
      </c>
      <c r="B445" s="118" t="s">
        <v>2414</v>
      </c>
      <c r="C445" s="119">
        <v>42944</v>
      </c>
      <c r="D445" s="117" t="s">
        <v>2407</v>
      </c>
      <c r="E445" s="120" t="s">
        <v>2481</v>
      </c>
      <c r="F445" s="117">
        <f>IF(ISNA(VLOOKUP(B445,[2]保固召回!$A:$G,7,FALSE)),"",(VLOOKUP(B445,[2]保固召回!$A:$G,7,FALSE)))</f>
        <v>0</v>
      </c>
      <c r="G445" s="121">
        <f t="shared" ca="1" si="25"/>
        <v>0.71794871794871795</v>
      </c>
      <c r="H445" s="121" t="str">
        <f t="shared" si="26"/>
        <v>E39E46E53更換駕駛側空氣囊</v>
      </c>
      <c r="I445" s="122">
        <f t="shared" ca="1" si="27"/>
        <v>28</v>
      </c>
      <c r="J445" s="119"/>
      <c r="K445" s="123"/>
      <c r="L445" s="117"/>
      <c r="M445" s="124" t="s">
        <v>1821</v>
      </c>
      <c r="N445" s="125"/>
      <c r="O445" s="126"/>
      <c r="P445" s="127" t="str">
        <f>IF(B445="","",IF(ISNA(VLOOKUP(U445,[2]NEW!H:H,1,FALSE)),"V",""))</f>
        <v>V</v>
      </c>
      <c r="Q445" s="128"/>
      <c r="R445" s="129"/>
      <c r="S445" s="130" t="s">
        <v>2482</v>
      </c>
      <c r="T445" s="132"/>
      <c r="U445" s="132" t="str">
        <f t="shared" si="24"/>
        <v>0032260200NA25662</v>
      </c>
      <c r="W445" s="134" t="str">
        <f>IF((ISERROR(VLOOKUP(E445,'[2]Lead Time(覆蓋貼)'!F:F,1,0)))*(P445="v"),"",IF((ISTEXT(VLOOKUP(E445,'[2]Lead Time(覆蓋貼)'!F:F,1,0)))*(P445=""),"未執行",""))</f>
        <v/>
      </c>
    </row>
    <row r="446" spans="1:27" ht="49.5" customHeight="1" x14ac:dyDescent="0.25">
      <c r="A446" s="117">
        <v>441</v>
      </c>
      <c r="B446" s="118" t="s">
        <v>2414</v>
      </c>
      <c r="C446" s="119">
        <v>42944</v>
      </c>
      <c r="D446" s="117" t="s">
        <v>2407</v>
      </c>
      <c r="E446" s="120" t="s">
        <v>2483</v>
      </c>
      <c r="F446" s="117">
        <f>IF(ISNA(VLOOKUP(B446,[2]保固召回!$A:$G,7,FALSE)),"",(VLOOKUP(B446,[2]保固召回!$A:$G,7,FALSE)))</f>
        <v>0</v>
      </c>
      <c r="G446" s="121">
        <f t="shared" ca="1" si="25"/>
        <v>0.71794871794871795</v>
      </c>
      <c r="H446" s="121" t="str">
        <f t="shared" si="26"/>
        <v/>
      </c>
      <c r="I446" s="122">
        <f t="shared" ca="1" si="27"/>
        <v>28</v>
      </c>
      <c r="J446" s="119"/>
      <c r="K446" s="123"/>
      <c r="L446" s="117"/>
      <c r="M446" s="124"/>
      <c r="N446" s="125"/>
      <c r="O446" s="126"/>
      <c r="P446" s="127" t="str">
        <f>IF(B446="","",IF(ISNA(VLOOKUP(U446,[2]NEW!H:H,1,FALSE)),"V",""))</f>
        <v/>
      </c>
      <c r="Q446" s="128"/>
      <c r="R446" s="129" t="s">
        <v>2412</v>
      </c>
      <c r="S446" s="130" t="s">
        <v>2484</v>
      </c>
      <c r="T446" s="132"/>
      <c r="U446" s="132" t="str">
        <f t="shared" si="24"/>
        <v>0032260200NF67096</v>
      </c>
      <c r="W446" s="134" t="str">
        <f>IF((ISERROR(VLOOKUP(E446,'[2]Lead Time(覆蓋貼)'!F:F,1,0)))*(P446="v"),"",IF((ISTEXT(VLOOKUP(E446,'[2]Lead Time(覆蓋貼)'!F:F,1,0)))*(P446=""),"未執行",""))</f>
        <v/>
      </c>
    </row>
    <row r="447" spans="1:27" ht="60.75" hidden="1" customHeight="1" x14ac:dyDescent="0.25">
      <c r="A447" s="117">
        <v>442</v>
      </c>
      <c r="B447" s="118" t="s">
        <v>2485</v>
      </c>
      <c r="C447" s="119">
        <v>42950</v>
      </c>
      <c r="D447" s="117" t="s">
        <v>2486</v>
      </c>
      <c r="E447" s="120" t="s">
        <v>2487</v>
      </c>
      <c r="F447" s="117">
        <f>IF(ISNA(VLOOKUP(B447,[2]保固召回!$A:$G,7,FALSE)),"",(VLOOKUP(B447,[2]保固召回!$A:$G,7,FALSE)))</f>
        <v>0</v>
      </c>
      <c r="G447" s="121">
        <f t="shared" ca="1" si="25"/>
        <v>0.9285714285714286</v>
      </c>
      <c r="H447" s="121" t="str">
        <f t="shared" si="26"/>
        <v>F25F26修整ISOFIX固定夾(第二部份)</v>
      </c>
      <c r="I447" s="122">
        <f t="shared" ca="1" si="27"/>
        <v>78</v>
      </c>
      <c r="J447" s="119" t="s">
        <v>2488</v>
      </c>
      <c r="K447" s="123">
        <v>19</v>
      </c>
      <c r="L447" s="117" t="s">
        <v>2410</v>
      </c>
      <c r="M447" s="124"/>
      <c r="N447" s="125"/>
      <c r="O447" s="126"/>
      <c r="P447" s="127" t="str">
        <f>IF(B447="","",IF(ISNA(VLOOKUP(U447,[2]NEW!H:H,1,FALSE)),"V",""))</f>
        <v>V</v>
      </c>
      <c r="Q447" s="128"/>
      <c r="R447" s="129" t="s">
        <v>2489</v>
      </c>
      <c r="S447" s="130" t="s">
        <v>2490</v>
      </c>
      <c r="T447" s="132"/>
      <c r="U447" s="132" t="str">
        <f t="shared" si="24"/>
        <v>0041770100L773090</v>
      </c>
      <c r="W447" s="134" t="str">
        <f>IF((ISERROR(VLOOKUP(E447,'[2]Lead Time(覆蓋貼)'!F:F,1,0)))*(P447="v"),"",IF((ISTEXT(VLOOKUP(E447,'[2]Lead Time(覆蓋貼)'!F:F,1,0)))*(P447=""),"未執行",""))</f>
        <v/>
      </c>
    </row>
    <row r="448" spans="1:27" ht="28.5" hidden="1" customHeight="1" x14ac:dyDescent="0.25">
      <c r="A448" s="117">
        <v>443</v>
      </c>
      <c r="B448" s="118" t="s">
        <v>2485</v>
      </c>
      <c r="C448" s="119">
        <v>42950</v>
      </c>
      <c r="D448" s="117" t="s">
        <v>2486</v>
      </c>
      <c r="E448" s="120" t="s">
        <v>2491</v>
      </c>
      <c r="F448" s="117">
        <f>IF(ISNA(VLOOKUP(B448,[2]保固召回!$A:$G,7,FALSE)),"",(VLOOKUP(B448,[2]保固召回!$A:$G,7,FALSE)))</f>
        <v>0</v>
      </c>
      <c r="G448" s="121">
        <f t="shared" ca="1" si="25"/>
        <v>0.9285714285714286</v>
      </c>
      <c r="H448" s="121" t="str">
        <f t="shared" si="26"/>
        <v>F25F26修整ISOFIX固定夾(第二部份)</v>
      </c>
      <c r="I448" s="122">
        <f t="shared" ca="1" si="27"/>
        <v>78</v>
      </c>
      <c r="J448" s="119"/>
      <c r="K448" s="123"/>
      <c r="L448" s="117"/>
      <c r="M448" s="124" t="s">
        <v>1821</v>
      </c>
      <c r="N448" s="125"/>
      <c r="O448" s="126"/>
      <c r="P448" s="127" t="str">
        <f>IF(B448="","",IF(ISNA(VLOOKUP(U448,[2]NEW!H:H,1,FALSE)),"V",""))</f>
        <v>V</v>
      </c>
      <c r="Q448" s="128"/>
      <c r="R448" s="129"/>
      <c r="S448" s="130" t="s">
        <v>2492</v>
      </c>
      <c r="T448" s="132"/>
      <c r="U448" s="132" t="str">
        <f t="shared" si="24"/>
        <v>00417701000A59534</v>
      </c>
      <c r="W448" s="134" t="str">
        <f>IF((ISERROR(VLOOKUP(E448,'[2]Lead Time(覆蓋貼)'!F:F,1,0)))*(P448="v"),"",IF((ISTEXT(VLOOKUP(E448,'[2]Lead Time(覆蓋貼)'!F:F,1,0)))*(P448=""),"未執行",""))</f>
        <v/>
      </c>
    </row>
    <row r="449" spans="1:23" ht="28.5" hidden="1" customHeight="1" x14ac:dyDescent="0.25">
      <c r="A449" s="117">
        <v>444</v>
      </c>
      <c r="B449" s="118" t="s">
        <v>2485</v>
      </c>
      <c r="C449" s="119">
        <v>42950</v>
      </c>
      <c r="D449" s="117" t="s">
        <v>2486</v>
      </c>
      <c r="E449" s="120" t="s">
        <v>2493</v>
      </c>
      <c r="F449" s="117">
        <f>IF(ISNA(VLOOKUP(B449,[2]保固召回!$A:$G,7,FALSE)),"",(VLOOKUP(B449,[2]保固召回!$A:$G,7,FALSE)))</f>
        <v>0</v>
      </c>
      <c r="G449" s="121">
        <f t="shared" ca="1" si="25"/>
        <v>0.9285714285714286</v>
      </c>
      <c r="H449" s="121" t="str">
        <f t="shared" si="26"/>
        <v>F25F26修整ISOFIX固定夾(第二部份)</v>
      </c>
      <c r="I449" s="122">
        <f t="shared" ca="1" si="27"/>
        <v>78</v>
      </c>
      <c r="J449" s="119"/>
      <c r="K449" s="123"/>
      <c r="L449" s="117"/>
      <c r="M449" s="124" t="s">
        <v>1821</v>
      </c>
      <c r="N449" s="125"/>
      <c r="O449" s="126"/>
      <c r="P449" s="127" t="str">
        <f>IF(B449="","",IF(ISNA(VLOOKUP(U449,[2]NEW!H:H,1,FALSE)),"V",""))</f>
        <v>V</v>
      </c>
      <c r="Q449" s="128"/>
      <c r="R449" s="129"/>
      <c r="S449" s="130" t="s">
        <v>2492</v>
      </c>
      <c r="T449" s="132"/>
      <c r="U449" s="132" t="str">
        <f t="shared" si="24"/>
        <v>00417701000A58506</v>
      </c>
      <c r="W449" s="134" t="str">
        <f>IF((ISERROR(VLOOKUP(E449,'[2]Lead Time(覆蓋貼)'!F:F,1,0)))*(P449="v"),"",IF((ISTEXT(VLOOKUP(E449,'[2]Lead Time(覆蓋貼)'!F:F,1,0)))*(P449=""),"未執行",""))</f>
        <v/>
      </c>
    </row>
    <row r="450" spans="1:23" ht="28.5" hidden="1" customHeight="1" x14ac:dyDescent="0.25">
      <c r="A450" s="117">
        <v>445</v>
      </c>
      <c r="B450" s="118" t="s">
        <v>2485</v>
      </c>
      <c r="C450" s="119">
        <v>42950</v>
      </c>
      <c r="D450" s="117" t="s">
        <v>2486</v>
      </c>
      <c r="E450" s="120" t="s">
        <v>2494</v>
      </c>
      <c r="F450" s="117">
        <f>IF(ISNA(VLOOKUP(B450,[2]保固召回!$A:$G,7,FALSE)),"",(VLOOKUP(B450,[2]保固召回!$A:$G,7,FALSE)))</f>
        <v>0</v>
      </c>
      <c r="G450" s="121">
        <f t="shared" ca="1" si="25"/>
        <v>0.9285714285714286</v>
      </c>
      <c r="H450" s="121" t="str">
        <f t="shared" si="26"/>
        <v>F25F26修整ISOFIX固定夾(第二部份)</v>
      </c>
      <c r="I450" s="122">
        <f t="shared" ca="1" si="27"/>
        <v>78</v>
      </c>
      <c r="J450" s="119"/>
      <c r="K450" s="123"/>
      <c r="L450" s="117"/>
      <c r="M450" s="124" t="s">
        <v>1821</v>
      </c>
      <c r="N450" s="125"/>
      <c r="O450" s="126"/>
      <c r="P450" s="127" t="str">
        <f>IF(B450="","",IF(ISNA(VLOOKUP(U450,[2]NEW!H:H,1,FALSE)),"V",""))</f>
        <v>V</v>
      </c>
      <c r="Q450" s="128"/>
      <c r="R450" s="129"/>
      <c r="S450" s="130" t="s">
        <v>2495</v>
      </c>
      <c r="T450" s="132"/>
      <c r="U450" s="132" t="str">
        <f t="shared" si="24"/>
        <v>00417701000G09473</v>
      </c>
      <c r="W450" s="134" t="str">
        <f>IF((ISERROR(VLOOKUP(E450,'[2]Lead Time(覆蓋貼)'!F:F,1,0)))*(P450="v"),"",IF((ISTEXT(VLOOKUP(E450,'[2]Lead Time(覆蓋貼)'!F:F,1,0)))*(P450=""),"未執行",""))</f>
        <v/>
      </c>
    </row>
    <row r="451" spans="1:23" ht="28.5" hidden="1" customHeight="1" x14ac:dyDescent="0.25">
      <c r="A451" s="117">
        <v>446</v>
      </c>
      <c r="B451" s="118" t="s">
        <v>2485</v>
      </c>
      <c r="C451" s="119">
        <v>42950</v>
      </c>
      <c r="D451" s="117" t="s">
        <v>2486</v>
      </c>
      <c r="E451" s="120" t="s">
        <v>2496</v>
      </c>
      <c r="F451" s="117">
        <f>IF(ISNA(VLOOKUP(B451,[2]保固召回!$A:$G,7,FALSE)),"",(VLOOKUP(B451,[2]保固召回!$A:$G,7,FALSE)))</f>
        <v>0</v>
      </c>
      <c r="G451" s="121">
        <f t="shared" ca="1" si="25"/>
        <v>0.9285714285714286</v>
      </c>
      <c r="H451" s="121" t="str">
        <f t="shared" si="26"/>
        <v>F25F26修整ISOFIX固定夾(第二部份)</v>
      </c>
      <c r="I451" s="122">
        <f t="shared" ca="1" si="27"/>
        <v>78</v>
      </c>
      <c r="J451" s="119"/>
      <c r="K451" s="123"/>
      <c r="L451" s="117"/>
      <c r="M451" s="124"/>
      <c r="N451" s="125"/>
      <c r="O451" s="126"/>
      <c r="P451" s="127" t="str">
        <f>IF(B451="","",IF(ISNA(VLOOKUP(U451,[2]NEW!H:H,1,FALSE)),"V",""))</f>
        <v>V</v>
      </c>
      <c r="Q451" s="128"/>
      <c r="R451" s="129"/>
      <c r="S451" s="130" t="s">
        <v>2497</v>
      </c>
      <c r="T451" s="132"/>
      <c r="U451" s="132" t="str">
        <f t="shared" si="24"/>
        <v>00417701000R47865</v>
      </c>
      <c r="W451" s="134" t="str">
        <f>IF((ISERROR(VLOOKUP(E451,'[2]Lead Time(覆蓋貼)'!F:F,1,0)))*(P451="v"),"",IF((ISTEXT(VLOOKUP(E451,'[2]Lead Time(覆蓋貼)'!F:F,1,0)))*(P451=""),"未執行",""))</f>
        <v/>
      </c>
    </row>
    <row r="452" spans="1:23" ht="28.5" hidden="1" customHeight="1" x14ac:dyDescent="0.25">
      <c r="A452" s="117">
        <v>447</v>
      </c>
      <c r="B452" s="118" t="s">
        <v>2498</v>
      </c>
      <c r="C452" s="119">
        <v>42950</v>
      </c>
      <c r="D452" s="117" t="s">
        <v>2486</v>
      </c>
      <c r="E452" s="120" t="s">
        <v>2499</v>
      </c>
      <c r="F452" s="117">
        <f>IF(ISNA(VLOOKUP(B452,[2]保固召回!$A:$G,7,FALSE)),"",(VLOOKUP(B452,[2]保固召回!$A:$G,7,FALSE)))</f>
        <v>0</v>
      </c>
      <c r="G452" s="121">
        <f t="shared" ca="1" si="25"/>
        <v>0.9285714285714286</v>
      </c>
      <c r="H452" s="121" t="str">
        <f t="shared" si="26"/>
        <v>F25F26修整ISOFIX固定夾(第二部份)</v>
      </c>
      <c r="I452" s="122">
        <f t="shared" ca="1" si="27"/>
        <v>78</v>
      </c>
      <c r="J452" s="119"/>
      <c r="K452" s="123"/>
      <c r="L452" s="117"/>
      <c r="M452" s="124"/>
      <c r="N452" s="125"/>
      <c r="O452" s="126"/>
      <c r="P452" s="127" t="str">
        <f>IF(B452="","",IF(ISNA(VLOOKUP(U452,[2]NEW!H:H,1,FALSE)),"V",""))</f>
        <v>V</v>
      </c>
      <c r="Q452" s="128"/>
      <c r="R452" s="129"/>
      <c r="S452" s="130" t="s">
        <v>2500</v>
      </c>
      <c r="T452" s="132"/>
      <c r="U452" s="132" t="str">
        <f t="shared" si="24"/>
        <v>00417701000R47976</v>
      </c>
      <c r="W452" s="134" t="str">
        <f>IF((ISERROR(VLOOKUP(E452,'[2]Lead Time(覆蓋貼)'!F:F,1,0)))*(P452="v"),"",IF((ISTEXT(VLOOKUP(E452,'[2]Lead Time(覆蓋貼)'!F:F,1,0)))*(P452=""),"未執行",""))</f>
        <v/>
      </c>
    </row>
    <row r="453" spans="1:23" ht="28.5" hidden="1" customHeight="1" x14ac:dyDescent="0.25">
      <c r="A453" s="117">
        <v>448</v>
      </c>
      <c r="B453" s="118" t="s">
        <v>2485</v>
      </c>
      <c r="C453" s="119">
        <v>42950</v>
      </c>
      <c r="D453" s="117" t="s">
        <v>2486</v>
      </c>
      <c r="E453" s="120" t="s">
        <v>2501</v>
      </c>
      <c r="F453" s="117">
        <f>IF(ISNA(VLOOKUP(B453,[2]保固召回!$A:$G,7,FALSE)),"",(VLOOKUP(B453,[2]保固召回!$A:$G,7,FALSE)))</f>
        <v>0</v>
      </c>
      <c r="G453" s="121">
        <f t="shared" ca="1" si="25"/>
        <v>0.9285714285714286</v>
      </c>
      <c r="H453" s="121" t="str">
        <f t="shared" si="26"/>
        <v>F25F26修整ISOFIX固定夾(第二部份)</v>
      </c>
      <c r="I453" s="122">
        <f t="shared" ca="1" si="27"/>
        <v>78</v>
      </c>
      <c r="J453" s="119"/>
      <c r="K453" s="123"/>
      <c r="L453" s="117"/>
      <c r="M453" s="124" t="s">
        <v>1821</v>
      </c>
      <c r="N453" s="125"/>
      <c r="O453" s="126"/>
      <c r="P453" s="127" t="str">
        <f>IF(B453="","",IF(ISNA(VLOOKUP(U453,[2]NEW!H:H,1,FALSE)),"V",""))</f>
        <v>V</v>
      </c>
      <c r="Q453" s="128"/>
      <c r="R453" s="129"/>
      <c r="S453" s="130" t="s">
        <v>2502</v>
      </c>
      <c r="T453" s="132"/>
      <c r="U453" s="132" t="str">
        <f t="shared" ref="U453:U516" si="28">B453&amp;E453</f>
        <v>00417701000B70497</v>
      </c>
      <c r="W453" s="134" t="str">
        <f>IF((ISERROR(VLOOKUP(E453,'[2]Lead Time(覆蓋貼)'!F:F,1,0)))*(P453="v"),"",IF((ISTEXT(VLOOKUP(E453,'[2]Lead Time(覆蓋貼)'!F:F,1,0)))*(P453=""),"未執行",""))</f>
        <v/>
      </c>
    </row>
    <row r="454" spans="1:23" ht="28.5" hidden="1" customHeight="1" x14ac:dyDescent="0.25">
      <c r="A454" s="117">
        <v>449</v>
      </c>
      <c r="B454" s="118" t="s">
        <v>2485</v>
      </c>
      <c r="C454" s="119">
        <v>42950</v>
      </c>
      <c r="D454" s="117" t="s">
        <v>2486</v>
      </c>
      <c r="E454" s="120" t="s">
        <v>2503</v>
      </c>
      <c r="F454" s="117">
        <f>IF(ISNA(VLOOKUP(B454,[2]保固召回!$A:$G,7,FALSE)),"",(VLOOKUP(B454,[2]保固召回!$A:$G,7,FALSE)))</f>
        <v>0</v>
      </c>
      <c r="G454" s="121">
        <f t="shared" ref="G454:G517" ca="1" si="29">COUNTIF(H:H,D454)/COUNTIF(D:D,D454)</f>
        <v>0.9285714285714286</v>
      </c>
      <c r="H454" s="121" t="str">
        <f t="shared" ref="H454:H517" si="30">IF(P454="V",D454,"")</f>
        <v>F25F26修整ISOFIX固定夾(第二部份)</v>
      </c>
      <c r="I454" s="122">
        <f t="shared" ref="I454:I517" ca="1" si="31">COUNTIF(H:H,D454)</f>
        <v>78</v>
      </c>
      <c r="J454" s="119"/>
      <c r="K454" s="123"/>
      <c r="L454" s="117"/>
      <c r="M454" s="124" t="s">
        <v>2504</v>
      </c>
      <c r="N454" s="125"/>
      <c r="O454" s="126"/>
      <c r="P454" s="127" t="str">
        <f>IF(B454="","",IF(ISNA(VLOOKUP(U454,[2]NEW!H:H,1,FALSE)),"V",""))</f>
        <v>V</v>
      </c>
      <c r="Q454" s="128"/>
      <c r="R454" s="129"/>
      <c r="S454" s="130" t="s">
        <v>2505</v>
      </c>
      <c r="T454" s="132"/>
      <c r="U454" s="132" t="str">
        <f t="shared" si="28"/>
        <v>00417701000M94721</v>
      </c>
      <c r="W454" s="134" t="str">
        <f>IF((ISERROR(VLOOKUP(E454,'[2]Lead Time(覆蓋貼)'!F:F,1,0)))*(P454="v"),"",IF((ISTEXT(VLOOKUP(E454,'[2]Lead Time(覆蓋貼)'!F:F,1,0)))*(P454=""),"未執行",""))</f>
        <v/>
      </c>
    </row>
    <row r="455" spans="1:23" ht="28.5" hidden="1" customHeight="1" x14ac:dyDescent="0.25">
      <c r="A455" s="117">
        <v>450</v>
      </c>
      <c r="B455" s="118" t="s">
        <v>2485</v>
      </c>
      <c r="C455" s="119">
        <v>42950</v>
      </c>
      <c r="D455" s="117" t="s">
        <v>2486</v>
      </c>
      <c r="E455" s="120" t="s">
        <v>2506</v>
      </c>
      <c r="F455" s="117">
        <f>IF(ISNA(VLOOKUP(B455,[2]保固召回!$A:$G,7,FALSE)),"",(VLOOKUP(B455,[2]保固召回!$A:$G,7,FALSE)))</f>
        <v>0</v>
      </c>
      <c r="G455" s="121">
        <f t="shared" ca="1" si="29"/>
        <v>0.9285714285714286</v>
      </c>
      <c r="H455" s="121" t="str">
        <f t="shared" si="30"/>
        <v>F25F26修整ISOFIX固定夾(第二部份)</v>
      </c>
      <c r="I455" s="122">
        <f t="shared" ca="1" si="31"/>
        <v>78</v>
      </c>
      <c r="J455" s="119"/>
      <c r="K455" s="123"/>
      <c r="L455" s="117"/>
      <c r="M455" s="124" t="s">
        <v>58</v>
      </c>
      <c r="N455" s="125"/>
      <c r="O455" s="126"/>
      <c r="P455" s="127" t="str">
        <f>IF(B455="","",IF(ISNA(VLOOKUP(U455,[2]NEW!H:H,1,FALSE)),"V",""))</f>
        <v>V</v>
      </c>
      <c r="Q455" s="128"/>
      <c r="R455" s="129"/>
      <c r="S455" s="130" t="s">
        <v>2507</v>
      </c>
      <c r="T455" s="132"/>
      <c r="U455" s="132" t="str">
        <f t="shared" si="28"/>
        <v>00417701000B70951</v>
      </c>
      <c r="W455" s="134" t="str">
        <f>IF((ISERROR(VLOOKUP(E455,'[2]Lead Time(覆蓋貼)'!F:F,1,0)))*(P455="v"),"",IF((ISTEXT(VLOOKUP(E455,'[2]Lead Time(覆蓋貼)'!F:F,1,0)))*(P455=""),"未執行",""))</f>
        <v/>
      </c>
    </row>
    <row r="456" spans="1:23" ht="28.5" hidden="1" customHeight="1" x14ac:dyDescent="0.25">
      <c r="A456" s="117">
        <v>451</v>
      </c>
      <c r="B456" s="118" t="s">
        <v>2485</v>
      </c>
      <c r="C456" s="119">
        <v>42950</v>
      </c>
      <c r="D456" s="117" t="s">
        <v>2486</v>
      </c>
      <c r="E456" s="120" t="s">
        <v>2508</v>
      </c>
      <c r="F456" s="117">
        <f>IF(ISNA(VLOOKUP(B456,[2]保固召回!$A:$G,7,FALSE)),"",(VLOOKUP(B456,[2]保固召回!$A:$G,7,FALSE)))</f>
        <v>0</v>
      </c>
      <c r="G456" s="121">
        <f t="shared" ca="1" si="29"/>
        <v>0.9285714285714286</v>
      </c>
      <c r="H456" s="121" t="str">
        <f t="shared" si="30"/>
        <v>F25F26修整ISOFIX固定夾(第二部份)</v>
      </c>
      <c r="I456" s="122">
        <f t="shared" ca="1" si="31"/>
        <v>78</v>
      </c>
      <c r="J456" s="119"/>
      <c r="K456" s="123"/>
      <c r="L456" s="117"/>
      <c r="M456" s="124" t="s">
        <v>1821</v>
      </c>
      <c r="N456" s="125"/>
      <c r="O456" s="126"/>
      <c r="P456" s="127" t="str">
        <f>IF(B456="","",IF(ISNA(VLOOKUP(U456,[2]NEW!H:H,1,FALSE)),"V",""))</f>
        <v>V</v>
      </c>
      <c r="Q456" s="128"/>
      <c r="R456" s="129"/>
      <c r="S456" s="130" t="s">
        <v>2509</v>
      </c>
      <c r="T456" s="132"/>
      <c r="U456" s="132" t="str">
        <f t="shared" si="28"/>
        <v>00417701000B71797</v>
      </c>
      <c r="W456" s="134" t="str">
        <f>IF((ISERROR(VLOOKUP(E456,'[2]Lead Time(覆蓋貼)'!F:F,1,0)))*(P456="v"),"",IF((ISTEXT(VLOOKUP(E456,'[2]Lead Time(覆蓋貼)'!F:F,1,0)))*(P456=""),"未執行",""))</f>
        <v/>
      </c>
    </row>
    <row r="457" spans="1:23" ht="28.5" hidden="1" customHeight="1" x14ac:dyDescent="0.25">
      <c r="A457" s="117">
        <v>452</v>
      </c>
      <c r="B457" s="118" t="s">
        <v>2485</v>
      </c>
      <c r="C457" s="119">
        <v>42950</v>
      </c>
      <c r="D457" s="117" t="s">
        <v>2486</v>
      </c>
      <c r="E457" s="120" t="s">
        <v>2510</v>
      </c>
      <c r="F457" s="117">
        <f>IF(ISNA(VLOOKUP(B457,[2]保固召回!$A:$G,7,FALSE)),"",(VLOOKUP(B457,[2]保固召回!$A:$G,7,FALSE)))</f>
        <v>0</v>
      </c>
      <c r="G457" s="121">
        <f t="shared" ca="1" si="29"/>
        <v>0.9285714285714286</v>
      </c>
      <c r="H457" s="121" t="str">
        <f t="shared" si="30"/>
        <v>F25F26修整ISOFIX固定夾(第二部份)</v>
      </c>
      <c r="I457" s="122">
        <f t="shared" ca="1" si="31"/>
        <v>78</v>
      </c>
      <c r="J457" s="119"/>
      <c r="K457" s="123"/>
      <c r="L457" s="117"/>
      <c r="M457" s="124"/>
      <c r="N457" s="125"/>
      <c r="O457" s="126"/>
      <c r="P457" s="127" t="str">
        <f>IF(B457="","",IF(ISNA(VLOOKUP(U457,[2]NEW!H:H,1,FALSE)),"V",""))</f>
        <v>V</v>
      </c>
      <c r="Q457" s="128"/>
      <c r="R457" s="129"/>
      <c r="S457" s="130" t="s">
        <v>2511</v>
      </c>
      <c r="T457" s="132"/>
      <c r="U457" s="132" t="str">
        <f t="shared" si="28"/>
        <v>00417701000B69493</v>
      </c>
      <c r="W457" s="134" t="str">
        <f>IF((ISERROR(VLOOKUP(E457,'[2]Lead Time(覆蓋貼)'!F:F,1,0)))*(P457="v"),"",IF((ISTEXT(VLOOKUP(E457,'[2]Lead Time(覆蓋貼)'!F:F,1,0)))*(P457=""),"未執行",""))</f>
        <v/>
      </c>
    </row>
    <row r="458" spans="1:23" ht="28.5" hidden="1" customHeight="1" x14ac:dyDescent="0.25">
      <c r="A458" s="117">
        <v>453</v>
      </c>
      <c r="B458" s="118" t="s">
        <v>2485</v>
      </c>
      <c r="C458" s="119">
        <v>42950</v>
      </c>
      <c r="D458" s="117" t="s">
        <v>2486</v>
      </c>
      <c r="E458" s="120" t="s">
        <v>2512</v>
      </c>
      <c r="F458" s="117">
        <f>IF(ISNA(VLOOKUP(B458,[2]保固召回!$A:$G,7,FALSE)),"",(VLOOKUP(B458,[2]保固召回!$A:$G,7,FALSE)))</f>
        <v>0</v>
      </c>
      <c r="G458" s="121">
        <f t="shared" ca="1" si="29"/>
        <v>0.9285714285714286</v>
      </c>
      <c r="H458" s="121" t="str">
        <f t="shared" si="30"/>
        <v>F25F26修整ISOFIX固定夾(第二部份)</v>
      </c>
      <c r="I458" s="122">
        <f t="shared" ca="1" si="31"/>
        <v>78</v>
      </c>
      <c r="J458" s="119"/>
      <c r="K458" s="123"/>
      <c r="L458" s="117"/>
      <c r="M458" s="124" t="s">
        <v>1821</v>
      </c>
      <c r="N458" s="125"/>
      <c r="O458" s="126"/>
      <c r="P458" s="127" t="str">
        <f>IF(B458="","",IF(ISNA(VLOOKUP(U458,[2]NEW!H:H,1,FALSE)),"V",""))</f>
        <v>V</v>
      </c>
      <c r="Q458" s="128"/>
      <c r="R458" s="129"/>
      <c r="S458" s="130" t="s">
        <v>2513</v>
      </c>
      <c r="T458" s="132"/>
      <c r="U458" s="132" t="str">
        <f t="shared" si="28"/>
        <v>00417701000B68723</v>
      </c>
      <c r="W458" s="134" t="str">
        <f>IF((ISERROR(VLOOKUP(E458,'[2]Lead Time(覆蓋貼)'!F:F,1,0)))*(P458="v"),"",IF((ISTEXT(VLOOKUP(E458,'[2]Lead Time(覆蓋貼)'!F:F,1,0)))*(P458=""),"未執行",""))</f>
        <v/>
      </c>
    </row>
    <row r="459" spans="1:23" ht="28.5" hidden="1" customHeight="1" x14ac:dyDescent="0.25">
      <c r="A459" s="117">
        <v>454</v>
      </c>
      <c r="B459" s="118" t="s">
        <v>2485</v>
      </c>
      <c r="C459" s="119">
        <v>42950</v>
      </c>
      <c r="D459" s="117" t="s">
        <v>2486</v>
      </c>
      <c r="E459" s="120" t="s">
        <v>2514</v>
      </c>
      <c r="F459" s="117">
        <f>IF(ISNA(VLOOKUP(B459,[2]保固召回!$A:$G,7,FALSE)),"",(VLOOKUP(B459,[2]保固召回!$A:$G,7,FALSE)))</f>
        <v>0</v>
      </c>
      <c r="G459" s="121">
        <f t="shared" ca="1" si="29"/>
        <v>0.9285714285714286</v>
      </c>
      <c r="H459" s="121" t="str">
        <f t="shared" si="30"/>
        <v>F25F26修整ISOFIX固定夾(第二部份)</v>
      </c>
      <c r="I459" s="122">
        <f t="shared" ca="1" si="31"/>
        <v>78</v>
      </c>
      <c r="J459" s="119"/>
      <c r="K459" s="123"/>
      <c r="L459" s="117"/>
      <c r="M459" s="124" t="s">
        <v>1821</v>
      </c>
      <c r="N459" s="125"/>
      <c r="O459" s="126"/>
      <c r="P459" s="127" t="str">
        <f>IF(B459="","",IF(ISNA(VLOOKUP(U459,[2]NEW!H:H,1,FALSE)),"V",""))</f>
        <v>V</v>
      </c>
      <c r="Q459" s="128"/>
      <c r="R459" s="129"/>
      <c r="S459" s="130" t="s">
        <v>2515</v>
      </c>
      <c r="T459" s="132"/>
      <c r="U459" s="132" t="str">
        <f t="shared" si="28"/>
        <v>00417701000E85866</v>
      </c>
      <c r="W459" s="134" t="str">
        <f>IF((ISERROR(VLOOKUP(E459,'[2]Lead Time(覆蓋貼)'!F:F,1,0)))*(P459="v"),"",IF((ISTEXT(VLOOKUP(E459,'[2]Lead Time(覆蓋貼)'!F:F,1,0)))*(P459=""),"未執行",""))</f>
        <v/>
      </c>
    </row>
    <row r="460" spans="1:23" ht="43.5" hidden="1" customHeight="1" x14ac:dyDescent="0.25">
      <c r="A460" s="117">
        <v>455</v>
      </c>
      <c r="B460" s="118" t="s">
        <v>2485</v>
      </c>
      <c r="C460" s="119">
        <v>42950</v>
      </c>
      <c r="D460" s="117" t="s">
        <v>2486</v>
      </c>
      <c r="E460" s="120" t="s">
        <v>2516</v>
      </c>
      <c r="F460" s="117">
        <f>IF(ISNA(VLOOKUP(B460,[2]保固召回!$A:$G,7,FALSE)),"",(VLOOKUP(B460,[2]保固召回!$A:$G,7,FALSE)))</f>
        <v>0</v>
      </c>
      <c r="G460" s="121">
        <f t="shared" ca="1" si="29"/>
        <v>0.9285714285714286</v>
      </c>
      <c r="H460" s="121" t="str">
        <f t="shared" si="30"/>
        <v>F25F26修整ISOFIX固定夾(第二部份)</v>
      </c>
      <c r="I460" s="122">
        <f t="shared" ca="1" si="31"/>
        <v>78</v>
      </c>
      <c r="J460" s="119"/>
      <c r="K460" s="123"/>
      <c r="L460" s="117"/>
      <c r="M460" s="124"/>
      <c r="N460" s="125"/>
      <c r="O460" s="126"/>
      <c r="P460" s="127" t="str">
        <f>IF(B460="","",IF(ISNA(VLOOKUP(U460,[2]NEW!H:H,1,FALSE)),"V",""))</f>
        <v>V</v>
      </c>
      <c r="Q460" s="128"/>
      <c r="R460" s="129" t="s">
        <v>2517</v>
      </c>
      <c r="S460" s="150" t="s">
        <v>2518</v>
      </c>
      <c r="T460" s="132"/>
      <c r="U460" s="132" t="str">
        <f t="shared" si="28"/>
        <v>00417701000E85699</v>
      </c>
      <c r="W460" s="134" t="str">
        <f>IF((ISERROR(VLOOKUP(E460,'[2]Lead Time(覆蓋貼)'!F:F,1,0)))*(P460="v"),"",IF((ISTEXT(VLOOKUP(E460,'[2]Lead Time(覆蓋貼)'!F:F,1,0)))*(P460=""),"未執行",""))</f>
        <v/>
      </c>
    </row>
    <row r="461" spans="1:23" ht="11.25" hidden="1" customHeight="1" x14ac:dyDescent="0.25">
      <c r="A461" s="117">
        <v>456</v>
      </c>
      <c r="B461" s="118" t="s">
        <v>2485</v>
      </c>
      <c r="C461" s="119">
        <v>42950</v>
      </c>
      <c r="D461" s="117" t="s">
        <v>2486</v>
      </c>
      <c r="E461" s="120" t="s">
        <v>2519</v>
      </c>
      <c r="F461" s="117">
        <f>IF(ISNA(VLOOKUP(B461,[2]保固召回!$A:$G,7,FALSE)),"",(VLOOKUP(B461,[2]保固召回!$A:$G,7,FALSE)))</f>
        <v>0</v>
      </c>
      <c r="G461" s="121">
        <f t="shared" ca="1" si="29"/>
        <v>0.9285714285714286</v>
      </c>
      <c r="H461" s="121" t="str">
        <f t="shared" si="30"/>
        <v>F25F26修整ISOFIX固定夾(第二部份)</v>
      </c>
      <c r="I461" s="122">
        <f t="shared" ca="1" si="31"/>
        <v>78</v>
      </c>
      <c r="J461" s="119"/>
      <c r="K461" s="123"/>
      <c r="L461" s="117"/>
      <c r="M461" s="124" t="s">
        <v>1821</v>
      </c>
      <c r="N461" s="125"/>
      <c r="O461" s="126"/>
      <c r="P461" s="127" t="str">
        <f>IF(B461="","",IF(ISNA(VLOOKUP(U461,[2]NEW!H:H,1,FALSE)),"V",""))</f>
        <v>V</v>
      </c>
      <c r="Q461" s="128"/>
      <c r="R461" s="129"/>
      <c r="S461" s="130" t="s">
        <v>2520</v>
      </c>
      <c r="T461" s="132"/>
      <c r="U461" s="132" t="str">
        <f t="shared" si="28"/>
        <v>00417701000C87414</v>
      </c>
      <c r="W461" s="134" t="str">
        <f>IF((ISERROR(VLOOKUP(E461,'[2]Lead Time(覆蓋貼)'!F:F,1,0)))*(P461="v"),"",IF((ISTEXT(VLOOKUP(E461,'[2]Lead Time(覆蓋貼)'!F:F,1,0)))*(P461=""),"未執行",""))</f>
        <v/>
      </c>
    </row>
    <row r="462" spans="1:23" ht="64.5" hidden="1" customHeight="1" x14ac:dyDescent="0.25">
      <c r="A462" s="117">
        <v>457</v>
      </c>
      <c r="B462" s="118" t="s">
        <v>2485</v>
      </c>
      <c r="C462" s="119">
        <v>42950</v>
      </c>
      <c r="D462" s="117" t="s">
        <v>2486</v>
      </c>
      <c r="E462" s="120" t="s">
        <v>2521</v>
      </c>
      <c r="F462" s="117">
        <f>IF(ISNA(VLOOKUP(B462,[2]保固召回!$A:$G,7,FALSE)),"",(VLOOKUP(B462,[2]保固召回!$A:$G,7,FALSE)))</f>
        <v>0</v>
      </c>
      <c r="G462" s="121">
        <f t="shared" ca="1" si="29"/>
        <v>0.9285714285714286</v>
      </c>
      <c r="H462" s="121" t="str">
        <f t="shared" si="30"/>
        <v>F25F26修整ISOFIX固定夾(第二部份)</v>
      </c>
      <c r="I462" s="122">
        <f t="shared" ca="1" si="31"/>
        <v>78</v>
      </c>
      <c r="J462" s="119"/>
      <c r="K462" s="123"/>
      <c r="L462" s="117"/>
      <c r="M462" s="124"/>
      <c r="N462" s="125"/>
      <c r="O462" s="126"/>
      <c r="P462" s="127" t="str">
        <f>IF(B462="","",IF(ISNA(VLOOKUP(U462,[2]NEW!H:H,1,FALSE)),"V",""))</f>
        <v>V</v>
      </c>
      <c r="Q462" s="128"/>
      <c r="R462" s="129" t="s">
        <v>2522</v>
      </c>
      <c r="S462" s="150" t="s">
        <v>2523</v>
      </c>
      <c r="T462" s="132"/>
      <c r="U462" s="132" t="str">
        <f t="shared" si="28"/>
        <v>00417701000E85834</v>
      </c>
      <c r="W462" s="134" t="str">
        <f>IF((ISERROR(VLOOKUP(E462,'[2]Lead Time(覆蓋貼)'!F:F,1,0)))*(P462="v"),"",IF((ISTEXT(VLOOKUP(E462,'[2]Lead Time(覆蓋貼)'!F:F,1,0)))*(P462=""),"未執行",""))</f>
        <v/>
      </c>
    </row>
    <row r="463" spans="1:23" ht="28.5" hidden="1" customHeight="1" x14ac:dyDescent="0.25">
      <c r="A463" s="117">
        <v>458</v>
      </c>
      <c r="B463" s="118" t="s">
        <v>2485</v>
      </c>
      <c r="C463" s="119">
        <v>42950</v>
      </c>
      <c r="D463" s="117" t="s">
        <v>2486</v>
      </c>
      <c r="E463" s="120" t="s">
        <v>2524</v>
      </c>
      <c r="F463" s="117">
        <f>IF(ISNA(VLOOKUP(B463,[2]保固召回!$A:$G,7,FALSE)),"",(VLOOKUP(B463,[2]保固召回!$A:$G,7,FALSE)))</f>
        <v>0</v>
      </c>
      <c r="G463" s="121">
        <f t="shared" ca="1" si="29"/>
        <v>0.9285714285714286</v>
      </c>
      <c r="H463" s="121" t="str">
        <f t="shared" si="30"/>
        <v>F25F26修整ISOFIX固定夾(第二部份)</v>
      </c>
      <c r="I463" s="122">
        <f t="shared" ca="1" si="31"/>
        <v>78</v>
      </c>
      <c r="J463" s="119"/>
      <c r="K463" s="123"/>
      <c r="L463" s="117"/>
      <c r="M463" s="124"/>
      <c r="N463" s="125"/>
      <c r="O463" s="126"/>
      <c r="P463" s="127" t="str">
        <f>IF(B463="","",IF(ISNA(VLOOKUP(U463,[2]NEW!H:H,1,FALSE)),"V",""))</f>
        <v>V</v>
      </c>
      <c r="Q463" s="128"/>
      <c r="R463" s="129"/>
      <c r="S463" s="130" t="s">
        <v>1843</v>
      </c>
      <c r="T463" s="132"/>
      <c r="U463" s="132" t="str">
        <f t="shared" si="28"/>
        <v>00417701000G28981</v>
      </c>
      <c r="W463" s="134" t="str">
        <f>IF((ISERROR(VLOOKUP(E463,'[2]Lead Time(覆蓋貼)'!F:F,1,0)))*(P463="v"),"",IF((ISTEXT(VLOOKUP(E463,'[2]Lead Time(覆蓋貼)'!F:F,1,0)))*(P463=""),"未執行",""))</f>
        <v/>
      </c>
    </row>
    <row r="464" spans="1:23" ht="28.5" hidden="1" customHeight="1" x14ac:dyDescent="0.25">
      <c r="A464" s="117">
        <v>459</v>
      </c>
      <c r="B464" s="118" t="s">
        <v>2485</v>
      </c>
      <c r="C464" s="119">
        <v>42950</v>
      </c>
      <c r="D464" s="117" t="s">
        <v>2486</v>
      </c>
      <c r="E464" s="120" t="s">
        <v>2525</v>
      </c>
      <c r="F464" s="117">
        <f>IF(ISNA(VLOOKUP(B464,[2]保固召回!$A:$G,7,FALSE)),"",(VLOOKUP(B464,[2]保固召回!$A:$G,7,FALSE)))</f>
        <v>0</v>
      </c>
      <c r="G464" s="121">
        <f t="shared" ca="1" si="29"/>
        <v>0.9285714285714286</v>
      </c>
      <c r="H464" s="121" t="str">
        <f t="shared" si="30"/>
        <v>F25F26修整ISOFIX固定夾(第二部份)</v>
      </c>
      <c r="I464" s="122">
        <f t="shared" ca="1" si="31"/>
        <v>78</v>
      </c>
      <c r="J464" s="119"/>
      <c r="K464" s="123"/>
      <c r="L464" s="117"/>
      <c r="M464" s="124" t="s">
        <v>58</v>
      </c>
      <c r="N464" s="125"/>
      <c r="O464" s="126"/>
      <c r="P464" s="127" t="str">
        <f>IF(B464="","",IF(ISNA(VLOOKUP(U464,[2]NEW!H:H,1,FALSE)),"V",""))</f>
        <v>V</v>
      </c>
      <c r="Q464" s="128"/>
      <c r="R464" s="129"/>
      <c r="S464" s="130" t="s">
        <v>2526</v>
      </c>
      <c r="T464" s="132"/>
      <c r="U464" s="132" t="str">
        <f t="shared" si="28"/>
        <v>00417701000F66611</v>
      </c>
      <c r="W464" s="134" t="str">
        <f>IF((ISERROR(VLOOKUP(E464,'[2]Lead Time(覆蓋貼)'!F:F,1,0)))*(P464="v"),"",IF((ISTEXT(VLOOKUP(E464,'[2]Lead Time(覆蓋貼)'!F:F,1,0)))*(P464=""),"未執行",""))</f>
        <v/>
      </c>
    </row>
    <row r="465" spans="1:23" ht="28.5" hidden="1" customHeight="1" x14ac:dyDescent="0.25">
      <c r="A465" s="117">
        <v>460</v>
      </c>
      <c r="B465" s="118" t="s">
        <v>2485</v>
      </c>
      <c r="C465" s="119">
        <v>42950</v>
      </c>
      <c r="D465" s="117" t="s">
        <v>2486</v>
      </c>
      <c r="E465" s="120" t="s">
        <v>2527</v>
      </c>
      <c r="F465" s="117">
        <f>IF(ISNA(VLOOKUP(B465,[2]保固召回!$A:$G,7,FALSE)),"",(VLOOKUP(B465,[2]保固召回!$A:$G,7,FALSE)))</f>
        <v>0</v>
      </c>
      <c r="G465" s="121">
        <f t="shared" ca="1" si="29"/>
        <v>0.9285714285714286</v>
      </c>
      <c r="H465" s="121" t="str">
        <f t="shared" si="30"/>
        <v>F25F26修整ISOFIX固定夾(第二部份)</v>
      </c>
      <c r="I465" s="122">
        <f t="shared" ca="1" si="31"/>
        <v>78</v>
      </c>
      <c r="J465" s="119"/>
      <c r="K465" s="123"/>
      <c r="L465" s="117"/>
      <c r="M465" s="124" t="s">
        <v>1821</v>
      </c>
      <c r="N465" s="125"/>
      <c r="O465" s="126"/>
      <c r="P465" s="127" t="str">
        <f>IF(B465="","",IF(ISNA(VLOOKUP(U465,[2]NEW!H:H,1,FALSE)),"V",""))</f>
        <v>V</v>
      </c>
      <c r="Q465" s="128"/>
      <c r="R465" s="129"/>
      <c r="S465" s="130">
        <v>42888</v>
      </c>
      <c r="T465" s="132"/>
      <c r="U465" s="132" t="str">
        <f t="shared" si="28"/>
        <v>00417701000M07958</v>
      </c>
      <c r="W465" s="134" t="str">
        <f>IF((ISERROR(VLOOKUP(E465,'[2]Lead Time(覆蓋貼)'!F:F,1,0)))*(P465="v"),"",IF((ISTEXT(VLOOKUP(E465,'[2]Lead Time(覆蓋貼)'!F:F,1,0)))*(P465=""),"未執行",""))</f>
        <v/>
      </c>
    </row>
    <row r="466" spans="1:23" ht="28.5" hidden="1" customHeight="1" x14ac:dyDescent="0.25">
      <c r="A466" s="117">
        <v>461</v>
      </c>
      <c r="B466" s="118" t="s">
        <v>2485</v>
      </c>
      <c r="C466" s="119">
        <v>42950</v>
      </c>
      <c r="D466" s="117" t="s">
        <v>2486</v>
      </c>
      <c r="E466" s="120" t="s">
        <v>2528</v>
      </c>
      <c r="F466" s="117">
        <f>IF(ISNA(VLOOKUP(B466,[2]保固召回!$A:$G,7,FALSE)),"",(VLOOKUP(B466,[2]保固召回!$A:$G,7,FALSE)))</f>
        <v>0</v>
      </c>
      <c r="G466" s="121">
        <f t="shared" ca="1" si="29"/>
        <v>0.9285714285714286</v>
      </c>
      <c r="H466" s="121" t="str">
        <f t="shared" si="30"/>
        <v>F25F26修整ISOFIX固定夾(第二部份)</v>
      </c>
      <c r="I466" s="122">
        <f t="shared" ca="1" si="31"/>
        <v>78</v>
      </c>
      <c r="J466" s="119"/>
      <c r="K466" s="123"/>
      <c r="L466" s="117"/>
      <c r="M466" s="124" t="s">
        <v>1821</v>
      </c>
      <c r="N466" s="125"/>
      <c r="O466" s="126"/>
      <c r="P466" s="127" t="str">
        <f>IF(B466="","",IF(ISNA(VLOOKUP(U466,[2]NEW!H:H,1,FALSE)),"V",""))</f>
        <v>V</v>
      </c>
      <c r="Q466" s="128"/>
      <c r="R466" s="129"/>
      <c r="S466" s="130" t="s">
        <v>2492</v>
      </c>
      <c r="T466" s="132"/>
      <c r="U466" s="132" t="str">
        <f t="shared" si="28"/>
        <v>0041770100L908471</v>
      </c>
      <c r="W466" s="134" t="str">
        <f>IF((ISERROR(VLOOKUP(E466,'[2]Lead Time(覆蓋貼)'!F:F,1,0)))*(P466="v"),"",IF((ISTEXT(VLOOKUP(E466,'[2]Lead Time(覆蓋貼)'!F:F,1,0)))*(P466=""),"未執行",""))</f>
        <v/>
      </c>
    </row>
    <row r="467" spans="1:23" ht="28.5" hidden="1" customHeight="1" x14ac:dyDescent="0.25">
      <c r="A467" s="117">
        <v>462</v>
      </c>
      <c r="B467" s="118" t="s">
        <v>2485</v>
      </c>
      <c r="C467" s="119">
        <v>42950</v>
      </c>
      <c r="D467" s="117" t="s">
        <v>2486</v>
      </c>
      <c r="E467" s="120" t="s">
        <v>2529</v>
      </c>
      <c r="F467" s="117">
        <f>IF(ISNA(VLOOKUP(B467,[2]保固召回!$A:$G,7,FALSE)),"",(VLOOKUP(B467,[2]保固召回!$A:$G,7,FALSE)))</f>
        <v>0</v>
      </c>
      <c r="G467" s="121">
        <f t="shared" ca="1" si="29"/>
        <v>0.9285714285714286</v>
      </c>
      <c r="H467" s="121" t="str">
        <f t="shared" si="30"/>
        <v>F25F26修整ISOFIX固定夾(第二部份)</v>
      </c>
      <c r="I467" s="122">
        <f t="shared" ca="1" si="31"/>
        <v>78</v>
      </c>
      <c r="J467" s="119"/>
      <c r="K467" s="123"/>
      <c r="L467" s="117"/>
      <c r="M467" s="124" t="s">
        <v>1821</v>
      </c>
      <c r="N467" s="125"/>
      <c r="O467" s="126"/>
      <c r="P467" s="127" t="str">
        <f>IF(B467="","",IF(ISNA(VLOOKUP(U467,[2]NEW!H:H,1,FALSE)),"V",""))</f>
        <v>V</v>
      </c>
      <c r="Q467" s="128"/>
      <c r="R467" s="129"/>
      <c r="S467" s="130" t="s">
        <v>2530</v>
      </c>
      <c r="T467" s="132"/>
      <c r="U467" s="132" t="str">
        <f t="shared" si="28"/>
        <v>00417701000A77260</v>
      </c>
      <c r="W467" s="134" t="str">
        <f>IF((ISERROR(VLOOKUP(E467,'[2]Lead Time(覆蓋貼)'!F:F,1,0)))*(P467="v"),"",IF((ISTEXT(VLOOKUP(E467,'[2]Lead Time(覆蓋貼)'!F:F,1,0)))*(P467=""),"未執行",""))</f>
        <v/>
      </c>
    </row>
    <row r="468" spans="1:23" ht="28.5" hidden="1" customHeight="1" x14ac:dyDescent="0.25">
      <c r="A468" s="117">
        <v>463</v>
      </c>
      <c r="B468" s="118" t="s">
        <v>2485</v>
      </c>
      <c r="C468" s="119">
        <v>42950</v>
      </c>
      <c r="D468" s="117" t="s">
        <v>2486</v>
      </c>
      <c r="E468" s="120" t="s">
        <v>2531</v>
      </c>
      <c r="F468" s="117">
        <f>IF(ISNA(VLOOKUP(B468,[2]保固召回!$A:$G,7,FALSE)),"",(VLOOKUP(B468,[2]保固召回!$A:$G,7,FALSE)))</f>
        <v>0</v>
      </c>
      <c r="G468" s="121">
        <f t="shared" ca="1" si="29"/>
        <v>0.9285714285714286</v>
      </c>
      <c r="H468" s="121" t="str">
        <f t="shared" si="30"/>
        <v>F25F26修整ISOFIX固定夾(第二部份)</v>
      </c>
      <c r="I468" s="122">
        <f t="shared" ca="1" si="31"/>
        <v>78</v>
      </c>
      <c r="J468" s="119"/>
      <c r="K468" s="123"/>
      <c r="L468" s="117"/>
      <c r="M468" s="124" t="s">
        <v>1821</v>
      </c>
      <c r="N468" s="125"/>
      <c r="O468" s="126"/>
      <c r="P468" s="127" t="str">
        <f>IF(B468="","",IF(ISNA(VLOOKUP(U468,[2]NEW!H:H,1,FALSE)),"V",""))</f>
        <v>V</v>
      </c>
      <c r="Q468" s="128"/>
      <c r="R468" s="129"/>
      <c r="S468" s="130" t="s">
        <v>2532</v>
      </c>
      <c r="T468" s="132"/>
      <c r="U468" s="132" t="str">
        <f t="shared" si="28"/>
        <v>00417701000A81873</v>
      </c>
      <c r="W468" s="134" t="str">
        <f>IF((ISERROR(VLOOKUP(E468,'[2]Lead Time(覆蓋貼)'!F:F,1,0)))*(P468="v"),"",IF((ISTEXT(VLOOKUP(E468,'[2]Lead Time(覆蓋貼)'!F:F,1,0)))*(P468=""),"未執行",""))</f>
        <v/>
      </c>
    </row>
    <row r="469" spans="1:23" ht="28.5" hidden="1" customHeight="1" x14ac:dyDescent="0.25">
      <c r="A469" s="117">
        <v>464</v>
      </c>
      <c r="B469" s="118" t="s">
        <v>2485</v>
      </c>
      <c r="C469" s="119">
        <v>42950</v>
      </c>
      <c r="D469" s="117" t="s">
        <v>2486</v>
      </c>
      <c r="E469" s="120" t="s">
        <v>2533</v>
      </c>
      <c r="F469" s="117">
        <f>IF(ISNA(VLOOKUP(B469,[2]保固召回!$A:$G,7,FALSE)),"",(VLOOKUP(B469,[2]保固召回!$A:$G,7,FALSE)))</f>
        <v>0</v>
      </c>
      <c r="G469" s="121">
        <f t="shared" ca="1" si="29"/>
        <v>0.9285714285714286</v>
      </c>
      <c r="H469" s="121" t="str">
        <f t="shared" si="30"/>
        <v>F25F26修整ISOFIX固定夾(第二部份)</v>
      </c>
      <c r="I469" s="122">
        <f t="shared" ca="1" si="31"/>
        <v>78</v>
      </c>
      <c r="J469" s="119"/>
      <c r="K469" s="123"/>
      <c r="L469" s="117"/>
      <c r="M469" s="124" t="s">
        <v>1821</v>
      </c>
      <c r="N469" s="125"/>
      <c r="O469" s="126"/>
      <c r="P469" s="127" t="str">
        <f>IF(B469="","",IF(ISNA(VLOOKUP(U469,[2]NEW!H:H,1,FALSE)),"V",""))</f>
        <v>V</v>
      </c>
      <c r="Q469" s="128"/>
      <c r="R469" s="129"/>
      <c r="S469" s="130" t="s">
        <v>2534</v>
      </c>
      <c r="T469" s="132"/>
      <c r="U469" s="132" t="str">
        <f t="shared" si="28"/>
        <v>00417701000B70352</v>
      </c>
      <c r="W469" s="134" t="str">
        <f>IF((ISERROR(VLOOKUP(E469,'[2]Lead Time(覆蓋貼)'!F:F,1,0)))*(P469="v"),"",IF((ISTEXT(VLOOKUP(E469,'[2]Lead Time(覆蓋貼)'!F:F,1,0)))*(P469=""),"未執行",""))</f>
        <v/>
      </c>
    </row>
    <row r="470" spans="1:23" ht="28.5" hidden="1" customHeight="1" x14ac:dyDescent="0.25">
      <c r="A470" s="117">
        <v>465</v>
      </c>
      <c r="B470" s="118" t="s">
        <v>2485</v>
      </c>
      <c r="C470" s="119">
        <v>42950</v>
      </c>
      <c r="D470" s="117" t="s">
        <v>2486</v>
      </c>
      <c r="E470" s="120" t="s">
        <v>2535</v>
      </c>
      <c r="F470" s="117">
        <f>IF(ISNA(VLOOKUP(B470,[2]保固召回!$A:$G,7,FALSE)),"",(VLOOKUP(B470,[2]保固召回!$A:$G,7,FALSE)))</f>
        <v>0</v>
      </c>
      <c r="G470" s="121">
        <f t="shared" ca="1" si="29"/>
        <v>0.9285714285714286</v>
      </c>
      <c r="H470" s="121" t="str">
        <f t="shared" si="30"/>
        <v>F25F26修整ISOFIX固定夾(第二部份)</v>
      </c>
      <c r="I470" s="122">
        <f t="shared" ca="1" si="31"/>
        <v>78</v>
      </c>
      <c r="J470" s="119"/>
      <c r="K470" s="123"/>
      <c r="L470" s="117"/>
      <c r="M470" s="124"/>
      <c r="N470" s="125"/>
      <c r="O470" s="126"/>
      <c r="P470" s="127" t="str">
        <f>IF(B470="","",IF(ISNA(VLOOKUP(U470,[2]NEW!H:H,1,FALSE)),"V",""))</f>
        <v>V</v>
      </c>
      <c r="Q470" s="128"/>
      <c r="R470" s="129"/>
      <c r="S470" s="130" t="s">
        <v>2536</v>
      </c>
      <c r="T470" s="132"/>
      <c r="U470" s="132" t="str">
        <f t="shared" si="28"/>
        <v>00417701000M08739</v>
      </c>
      <c r="W470" s="134" t="str">
        <f>IF((ISERROR(VLOOKUP(E470,'[2]Lead Time(覆蓋貼)'!F:F,1,0)))*(P470="v"),"",IF((ISTEXT(VLOOKUP(E470,'[2]Lead Time(覆蓋貼)'!F:F,1,0)))*(P470=""),"未執行",""))</f>
        <v/>
      </c>
    </row>
    <row r="471" spans="1:23" ht="60.75" hidden="1" customHeight="1" x14ac:dyDescent="0.25">
      <c r="A471" s="117">
        <v>466</v>
      </c>
      <c r="B471" s="118" t="s">
        <v>2485</v>
      </c>
      <c r="C471" s="119">
        <v>42950</v>
      </c>
      <c r="D471" s="117" t="s">
        <v>2486</v>
      </c>
      <c r="E471" s="120" t="s">
        <v>2537</v>
      </c>
      <c r="F471" s="117">
        <f>IF(ISNA(VLOOKUP(B471,[2]保固召回!$A:$G,7,FALSE)),"",(VLOOKUP(B471,[2]保固召回!$A:$G,7,FALSE)))</f>
        <v>0</v>
      </c>
      <c r="G471" s="121">
        <f t="shared" ca="1" si="29"/>
        <v>0.9285714285714286</v>
      </c>
      <c r="H471" s="121" t="str">
        <f t="shared" si="30"/>
        <v>F25F26修整ISOFIX固定夾(第二部份)</v>
      </c>
      <c r="I471" s="122">
        <f t="shared" ca="1" si="31"/>
        <v>78</v>
      </c>
      <c r="J471" s="119"/>
      <c r="K471" s="123"/>
      <c r="L471" s="117"/>
      <c r="M471" s="124"/>
      <c r="N471" s="125"/>
      <c r="O471" s="126"/>
      <c r="P471" s="127" t="str">
        <f>IF(B471="","",IF(ISNA(VLOOKUP(U471,[2]NEW!H:H,1,FALSE)),"V",""))</f>
        <v>V</v>
      </c>
      <c r="Q471" s="128"/>
      <c r="R471" s="129" t="s">
        <v>2522</v>
      </c>
      <c r="S471" s="130" t="s">
        <v>2538</v>
      </c>
      <c r="T471" s="132"/>
      <c r="U471" s="132" t="str">
        <f t="shared" si="28"/>
        <v>00417701000M93061</v>
      </c>
      <c r="W471" s="134" t="str">
        <f>IF((ISERROR(VLOOKUP(E471,'[2]Lead Time(覆蓋貼)'!F:F,1,0)))*(P471="v"),"",IF((ISTEXT(VLOOKUP(E471,'[2]Lead Time(覆蓋貼)'!F:F,1,0)))*(P471=""),"未執行",""))</f>
        <v/>
      </c>
    </row>
    <row r="472" spans="1:23" ht="28.5" hidden="1" customHeight="1" x14ac:dyDescent="0.25">
      <c r="A472" s="117">
        <v>467</v>
      </c>
      <c r="B472" s="118" t="s">
        <v>2485</v>
      </c>
      <c r="C472" s="119">
        <v>42950</v>
      </c>
      <c r="D472" s="117" t="s">
        <v>2486</v>
      </c>
      <c r="E472" s="120" t="s">
        <v>2539</v>
      </c>
      <c r="F472" s="117">
        <f>IF(ISNA(VLOOKUP(B472,[2]保固召回!$A:$G,7,FALSE)),"",(VLOOKUP(B472,[2]保固召回!$A:$G,7,FALSE)))</f>
        <v>0</v>
      </c>
      <c r="G472" s="121">
        <f t="shared" ca="1" si="29"/>
        <v>0.9285714285714286</v>
      </c>
      <c r="H472" s="121" t="str">
        <f t="shared" si="30"/>
        <v>F25F26修整ISOFIX固定夾(第二部份)</v>
      </c>
      <c r="I472" s="122">
        <f t="shared" ca="1" si="31"/>
        <v>78</v>
      </c>
      <c r="J472" s="119"/>
      <c r="K472" s="123"/>
      <c r="L472" s="117"/>
      <c r="M472" s="124" t="s">
        <v>1821</v>
      </c>
      <c r="N472" s="125"/>
      <c r="O472" s="126"/>
      <c r="P472" s="127" t="str">
        <f>IF(B472="","",IF(ISNA(VLOOKUP(U472,[2]NEW!H:H,1,FALSE)),"V",""))</f>
        <v>V</v>
      </c>
      <c r="Q472" s="128"/>
      <c r="R472" s="129"/>
      <c r="S472" s="130" t="s">
        <v>2540</v>
      </c>
      <c r="T472" s="132"/>
      <c r="U472" s="132" t="str">
        <f t="shared" si="28"/>
        <v>00417701000M93241</v>
      </c>
      <c r="W472" s="134" t="str">
        <f>IF((ISERROR(VLOOKUP(E472,'[2]Lead Time(覆蓋貼)'!F:F,1,0)))*(P472="v"),"",IF((ISTEXT(VLOOKUP(E472,'[2]Lead Time(覆蓋貼)'!F:F,1,0)))*(P472=""),"未執行",""))</f>
        <v/>
      </c>
    </row>
    <row r="473" spans="1:23" ht="28.5" hidden="1" customHeight="1" x14ac:dyDescent="0.25">
      <c r="A473" s="117">
        <v>468</v>
      </c>
      <c r="B473" s="118" t="s">
        <v>2485</v>
      </c>
      <c r="C473" s="119">
        <v>42950</v>
      </c>
      <c r="D473" s="117" t="s">
        <v>2486</v>
      </c>
      <c r="E473" s="120" t="s">
        <v>2541</v>
      </c>
      <c r="F473" s="117">
        <f>IF(ISNA(VLOOKUP(B473,[2]保固召回!$A:$G,7,FALSE)),"",(VLOOKUP(B473,[2]保固召回!$A:$G,7,FALSE)))</f>
        <v>0</v>
      </c>
      <c r="G473" s="121">
        <f t="shared" ca="1" si="29"/>
        <v>0.9285714285714286</v>
      </c>
      <c r="H473" s="121" t="str">
        <f t="shared" si="30"/>
        <v>F25F26修整ISOFIX固定夾(第二部份)</v>
      </c>
      <c r="I473" s="122">
        <f t="shared" ca="1" si="31"/>
        <v>78</v>
      </c>
      <c r="J473" s="119"/>
      <c r="K473" s="123"/>
      <c r="L473" s="117"/>
      <c r="M473" s="124" t="s">
        <v>1821</v>
      </c>
      <c r="N473" s="125"/>
      <c r="O473" s="126"/>
      <c r="P473" s="127" t="str">
        <f>IF(B473="","",IF(ISNA(VLOOKUP(U473,[2]NEW!H:H,1,FALSE)),"V",""))</f>
        <v>V</v>
      </c>
      <c r="Q473" s="128"/>
      <c r="R473" s="129"/>
      <c r="S473" s="130" t="s">
        <v>2542</v>
      </c>
      <c r="T473" s="132"/>
      <c r="U473" s="132" t="str">
        <f t="shared" si="28"/>
        <v>00417701000K10166</v>
      </c>
      <c r="W473" s="134" t="str">
        <f>IF((ISERROR(VLOOKUP(E473,'[2]Lead Time(覆蓋貼)'!F:F,1,0)))*(P473="v"),"",IF((ISTEXT(VLOOKUP(E473,'[2]Lead Time(覆蓋貼)'!F:F,1,0)))*(P473=""),"未執行",""))</f>
        <v/>
      </c>
    </row>
    <row r="474" spans="1:23" ht="28.5" hidden="1" customHeight="1" x14ac:dyDescent="0.25">
      <c r="A474" s="117">
        <v>469</v>
      </c>
      <c r="B474" s="118" t="s">
        <v>2485</v>
      </c>
      <c r="C474" s="119">
        <v>42950</v>
      </c>
      <c r="D474" s="117" t="s">
        <v>2486</v>
      </c>
      <c r="E474" s="120" t="s">
        <v>2543</v>
      </c>
      <c r="F474" s="117">
        <f>IF(ISNA(VLOOKUP(B474,[2]保固召回!$A:$G,7,FALSE)),"",(VLOOKUP(B474,[2]保固召回!$A:$G,7,FALSE)))</f>
        <v>0</v>
      </c>
      <c r="G474" s="121">
        <f t="shared" ca="1" si="29"/>
        <v>0.9285714285714286</v>
      </c>
      <c r="H474" s="121" t="str">
        <f t="shared" si="30"/>
        <v>F25F26修整ISOFIX固定夾(第二部份)</v>
      </c>
      <c r="I474" s="122">
        <f t="shared" ca="1" si="31"/>
        <v>78</v>
      </c>
      <c r="J474" s="119"/>
      <c r="K474" s="123"/>
      <c r="L474" s="117"/>
      <c r="M474" s="124" t="s">
        <v>1821</v>
      </c>
      <c r="N474" s="125"/>
      <c r="O474" s="126"/>
      <c r="P474" s="127" t="str">
        <f>IF(B474="","",IF(ISNA(VLOOKUP(U474,[2]NEW!H:H,1,FALSE)),"V",""))</f>
        <v>V</v>
      </c>
      <c r="Q474" s="128"/>
      <c r="R474" s="129"/>
      <c r="S474" s="130" t="s">
        <v>2544</v>
      </c>
      <c r="T474" s="132"/>
      <c r="U474" s="132" t="str">
        <f t="shared" si="28"/>
        <v>00417701000G16857</v>
      </c>
      <c r="W474" s="134" t="str">
        <f>IF((ISERROR(VLOOKUP(E474,'[2]Lead Time(覆蓋貼)'!F:F,1,0)))*(P474="v"),"",IF((ISTEXT(VLOOKUP(E474,'[2]Lead Time(覆蓋貼)'!F:F,1,0)))*(P474=""),"未執行",""))</f>
        <v/>
      </c>
    </row>
    <row r="475" spans="1:23" ht="69" hidden="1" customHeight="1" x14ac:dyDescent="0.25">
      <c r="A475" s="117">
        <v>470</v>
      </c>
      <c r="B475" s="118" t="s">
        <v>2485</v>
      </c>
      <c r="C475" s="119">
        <v>42950</v>
      </c>
      <c r="D475" s="117" t="s">
        <v>2486</v>
      </c>
      <c r="E475" s="120" t="s">
        <v>2545</v>
      </c>
      <c r="F475" s="117">
        <f>IF(ISNA(VLOOKUP(B475,[2]保固召回!$A:$G,7,FALSE)),"",(VLOOKUP(B475,[2]保固召回!$A:$G,7,FALSE)))</f>
        <v>0</v>
      </c>
      <c r="G475" s="121">
        <f t="shared" ca="1" si="29"/>
        <v>0.9285714285714286</v>
      </c>
      <c r="H475" s="121" t="str">
        <f t="shared" si="30"/>
        <v>F25F26修整ISOFIX固定夾(第二部份)</v>
      </c>
      <c r="I475" s="122">
        <f t="shared" ca="1" si="31"/>
        <v>78</v>
      </c>
      <c r="J475" s="119"/>
      <c r="K475" s="123"/>
      <c r="L475" s="117"/>
      <c r="M475" s="124"/>
      <c r="N475" s="125"/>
      <c r="O475" s="126"/>
      <c r="P475" s="127" t="str">
        <f>IF(B475="","",IF(ISNA(VLOOKUP(U475,[2]NEW!H:H,1,FALSE)),"V",""))</f>
        <v>V</v>
      </c>
      <c r="Q475" s="128"/>
      <c r="R475" s="129" t="s">
        <v>2489</v>
      </c>
      <c r="S475" s="150" t="s">
        <v>2546</v>
      </c>
      <c r="T475" s="132"/>
      <c r="U475" s="132" t="str">
        <f t="shared" si="28"/>
        <v>00417701000G09974</v>
      </c>
      <c r="W475" s="134" t="str">
        <f>IF((ISERROR(VLOOKUP(E475,'[2]Lead Time(覆蓋貼)'!F:F,1,0)))*(P475="v"),"",IF((ISTEXT(VLOOKUP(E475,'[2]Lead Time(覆蓋貼)'!F:F,1,0)))*(P475=""),"未執行",""))</f>
        <v/>
      </c>
    </row>
    <row r="476" spans="1:23" ht="28.5" hidden="1" customHeight="1" x14ac:dyDescent="0.25">
      <c r="A476" s="117">
        <v>471</v>
      </c>
      <c r="B476" s="118" t="s">
        <v>2485</v>
      </c>
      <c r="C476" s="119">
        <v>42950</v>
      </c>
      <c r="D476" s="117" t="s">
        <v>2486</v>
      </c>
      <c r="E476" s="120" t="s">
        <v>2547</v>
      </c>
      <c r="F476" s="117">
        <f>IF(ISNA(VLOOKUP(B476,[2]保固召回!$A:$G,7,FALSE)),"",(VLOOKUP(B476,[2]保固召回!$A:$G,7,FALSE)))</f>
        <v>0</v>
      </c>
      <c r="G476" s="121">
        <f t="shared" ca="1" si="29"/>
        <v>0.9285714285714286</v>
      </c>
      <c r="H476" s="121" t="str">
        <f t="shared" si="30"/>
        <v>F25F26修整ISOFIX固定夾(第二部份)</v>
      </c>
      <c r="I476" s="122">
        <f t="shared" ca="1" si="31"/>
        <v>78</v>
      </c>
      <c r="J476" s="119"/>
      <c r="K476" s="123"/>
      <c r="L476" s="117"/>
      <c r="M476" s="124"/>
      <c r="N476" s="125"/>
      <c r="O476" s="126"/>
      <c r="P476" s="127" t="str">
        <f>IF(B476="","",IF(ISNA(VLOOKUP(U476,[2]NEW!H:H,1,FALSE)),"V",""))</f>
        <v>V</v>
      </c>
      <c r="Q476" s="128"/>
      <c r="R476" s="129"/>
      <c r="S476" s="130" t="s">
        <v>2548</v>
      </c>
      <c r="T476" s="132"/>
      <c r="U476" s="132" t="str">
        <f t="shared" si="28"/>
        <v>00417701000G01388</v>
      </c>
      <c r="W476" s="134" t="str">
        <f>IF((ISERROR(VLOOKUP(E476,'[2]Lead Time(覆蓋貼)'!F:F,1,0)))*(P476="v"),"",IF((ISTEXT(VLOOKUP(E476,'[2]Lead Time(覆蓋貼)'!F:F,1,0)))*(P476=""),"未執行",""))</f>
        <v/>
      </c>
    </row>
    <row r="477" spans="1:23" ht="28.5" hidden="1" customHeight="1" x14ac:dyDescent="0.25">
      <c r="A477" s="117">
        <v>472</v>
      </c>
      <c r="B477" s="118" t="s">
        <v>2485</v>
      </c>
      <c r="C477" s="119">
        <v>42950</v>
      </c>
      <c r="D477" s="117" t="s">
        <v>2486</v>
      </c>
      <c r="E477" s="120" t="s">
        <v>2549</v>
      </c>
      <c r="F477" s="117">
        <f>IF(ISNA(VLOOKUP(B477,[2]保固召回!$A:$G,7,FALSE)),"",(VLOOKUP(B477,[2]保固召回!$A:$G,7,FALSE)))</f>
        <v>0</v>
      </c>
      <c r="G477" s="121">
        <f t="shared" ca="1" si="29"/>
        <v>0.9285714285714286</v>
      </c>
      <c r="H477" s="121" t="str">
        <f t="shared" si="30"/>
        <v>F25F26修整ISOFIX固定夾(第二部份)</v>
      </c>
      <c r="I477" s="122">
        <f t="shared" ca="1" si="31"/>
        <v>78</v>
      </c>
      <c r="J477" s="119"/>
      <c r="K477" s="123"/>
      <c r="L477" s="117"/>
      <c r="M477" s="124" t="s">
        <v>1821</v>
      </c>
      <c r="N477" s="125"/>
      <c r="O477" s="126"/>
      <c r="P477" s="127" t="str">
        <f>IF(B477="","",IF(ISNA(VLOOKUP(U477,[2]NEW!H:H,1,FALSE)),"V",""))</f>
        <v>V</v>
      </c>
      <c r="Q477" s="128"/>
      <c r="R477" s="129"/>
      <c r="S477" s="130" t="s">
        <v>1723</v>
      </c>
      <c r="T477" s="132"/>
      <c r="U477" s="132" t="str">
        <f t="shared" si="28"/>
        <v>00417701000C75231</v>
      </c>
      <c r="W477" s="134" t="str">
        <f>IF((ISERROR(VLOOKUP(E477,'[2]Lead Time(覆蓋貼)'!F:F,1,0)))*(P477="v"),"",IF((ISTEXT(VLOOKUP(E477,'[2]Lead Time(覆蓋貼)'!F:F,1,0)))*(P477=""),"未執行",""))</f>
        <v/>
      </c>
    </row>
    <row r="478" spans="1:23" ht="28.5" hidden="1" customHeight="1" x14ac:dyDescent="0.25">
      <c r="A478" s="117">
        <v>473</v>
      </c>
      <c r="B478" s="118" t="s">
        <v>2485</v>
      </c>
      <c r="C478" s="119">
        <v>42950</v>
      </c>
      <c r="D478" s="117" t="s">
        <v>2486</v>
      </c>
      <c r="E478" s="120" t="s">
        <v>2550</v>
      </c>
      <c r="F478" s="117">
        <f>IF(ISNA(VLOOKUP(B478,[2]保固召回!$A:$G,7,FALSE)),"",(VLOOKUP(B478,[2]保固召回!$A:$G,7,FALSE)))</f>
        <v>0</v>
      </c>
      <c r="G478" s="121">
        <f t="shared" ca="1" si="29"/>
        <v>0.9285714285714286</v>
      </c>
      <c r="H478" s="121" t="str">
        <f t="shared" si="30"/>
        <v>F25F26修整ISOFIX固定夾(第二部份)</v>
      </c>
      <c r="I478" s="122">
        <f t="shared" ca="1" si="31"/>
        <v>78</v>
      </c>
      <c r="J478" s="119"/>
      <c r="K478" s="123"/>
      <c r="L478" s="117"/>
      <c r="M478" s="124"/>
      <c r="N478" s="125"/>
      <c r="O478" s="126"/>
      <c r="P478" s="127" t="str">
        <f>IF(B478="","",IF(ISNA(VLOOKUP(U478,[2]NEW!H:H,1,FALSE)),"V",""))</f>
        <v>V</v>
      </c>
      <c r="Q478" s="128"/>
      <c r="R478" s="129"/>
      <c r="S478" s="130" t="s">
        <v>2551</v>
      </c>
      <c r="T478" s="132"/>
      <c r="U478" s="132" t="str">
        <f t="shared" si="28"/>
        <v>00417701000C85049</v>
      </c>
      <c r="W478" s="134" t="str">
        <f>IF((ISERROR(VLOOKUP(E478,'[2]Lead Time(覆蓋貼)'!F:F,1,0)))*(P478="v"),"",IF((ISTEXT(VLOOKUP(E478,'[2]Lead Time(覆蓋貼)'!F:F,1,0)))*(P478=""),"未執行",""))</f>
        <v/>
      </c>
    </row>
    <row r="479" spans="1:23" ht="54.75" hidden="1" customHeight="1" x14ac:dyDescent="0.25">
      <c r="A479" s="117">
        <v>474</v>
      </c>
      <c r="B479" s="118" t="s">
        <v>2485</v>
      </c>
      <c r="C479" s="119">
        <v>42950</v>
      </c>
      <c r="D479" s="117" t="s">
        <v>2486</v>
      </c>
      <c r="E479" s="120" t="s">
        <v>2552</v>
      </c>
      <c r="F479" s="117">
        <f>IF(ISNA(VLOOKUP(B479,[2]保固召回!$A:$G,7,FALSE)),"",(VLOOKUP(B479,[2]保固召回!$A:$G,7,FALSE)))</f>
        <v>0</v>
      </c>
      <c r="G479" s="121">
        <f t="shared" ca="1" si="29"/>
        <v>0.9285714285714286</v>
      </c>
      <c r="H479" s="121" t="str">
        <f t="shared" si="30"/>
        <v>F25F26修整ISOFIX固定夾(第二部份)</v>
      </c>
      <c r="I479" s="122">
        <f t="shared" ca="1" si="31"/>
        <v>78</v>
      </c>
      <c r="J479" s="119"/>
      <c r="K479" s="123"/>
      <c r="L479" s="117"/>
      <c r="M479" s="124"/>
      <c r="N479" s="125"/>
      <c r="O479" s="126"/>
      <c r="P479" s="127" t="str">
        <f>IF(B479="","",IF(ISNA(VLOOKUP(U479,[2]NEW!H:H,1,FALSE)),"V",""))</f>
        <v>V</v>
      </c>
      <c r="Q479" s="128"/>
      <c r="R479" s="129" t="s">
        <v>2489</v>
      </c>
      <c r="S479" s="150" t="s">
        <v>2553</v>
      </c>
      <c r="T479" s="132"/>
      <c r="U479" s="132" t="str">
        <f t="shared" si="28"/>
        <v>00417701000E85795</v>
      </c>
      <c r="W479" s="134" t="str">
        <f>IF((ISERROR(VLOOKUP(E479,'[2]Lead Time(覆蓋貼)'!F:F,1,0)))*(P479="v"),"",IF((ISTEXT(VLOOKUP(E479,'[2]Lead Time(覆蓋貼)'!F:F,1,0)))*(P479=""),"未執行",""))</f>
        <v/>
      </c>
    </row>
    <row r="480" spans="1:23" ht="28.5" hidden="1" customHeight="1" x14ac:dyDescent="0.25">
      <c r="A480" s="117">
        <v>475</v>
      </c>
      <c r="B480" s="118" t="s">
        <v>2485</v>
      </c>
      <c r="C480" s="119">
        <v>42950</v>
      </c>
      <c r="D480" s="117" t="s">
        <v>2486</v>
      </c>
      <c r="E480" s="120" t="s">
        <v>2554</v>
      </c>
      <c r="F480" s="117">
        <f>IF(ISNA(VLOOKUP(B480,[2]保固召回!$A:$G,7,FALSE)),"",(VLOOKUP(B480,[2]保固召回!$A:$G,7,FALSE)))</f>
        <v>0</v>
      </c>
      <c r="G480" s="121">
        <f t="shared" ca="1" si="29"/>
        <v>0.9285714285714286</v>
      </c>
      <c r="H480" s="121" t="str">
        <f t="shared" si="30"/>
        <v>F25F26修整ISOFIX固定夾(第二部份)</v>
      </c>
      <c r="I480" s="122">
        <f t="shared" ca="1" si="31"/>
        <v>78</v>
      </c>
      <c r="J480" s="119"/>
      <c r="K480" s="123"/>
      <c r="L480" s="117"/>
      <c r="M480" s="124" t="s">
        <v>1821</v>
      </c>
      <c r="N480" s="125"/>
      <c r="O480" s="126"/>
      <c r="P480" s="127" t="str">
        <f>IF(B480="","",IF(ISNA(VLOOKUP(U480,[2]NEW!H:H,1,FALSE)),"V",""))</f>
        <v>V</v>
      </c>
      <c r="Q480" s="128"/>
      <c r="R480" s="129"/>
      <c r="S480" s="130" t="s">
        <v>2555</v>
      </c>
      <c r="T480" s="132"/>
      <c r="U480" s="132" t="str">
        <f t="shared" si="28"/>
        <v>00417701000B69772</v>
      </c>
      <c r="W480" s="134" t="str">
        <f>IF((ISERROR(VLOOKUP(E480,'[2]Lead Time(覆蓋貼)'!F:F,1,0)))*(P480="v"),"",IF((ISTEXT(VLOOKUP(E480,'[2]Lead Time(覆蓋貼)'!F:F,1,0)))*(P480=""),"未執行",""))</f>
        <v/>
      </c>
    </row>
    <row r="481" spans="1:27" ht="28.5" hidden="1" customHeight="1" x14ac:dyDescent="0.25">
      <c r="A481" s="117">
        <v>476</v>
      </c>
      <c r="B481" s="118" t="s">
        <v>2485</v>
      </c>
      <c r="C481" s="119">
        <v>42950</v>
      </c>
      <c r="D481" s="117" t="s">
        <v>2486</v>
      </c>
      <c r="E481" s="120" t="s">
        <v>2556</v>
      </c>
      <c r="F481" s="117">
        <f>IF(ISNA(VLOOKUP(B481,[2]保固召回!$A:$G,7,FALSE)),"",(VLOOKUP(B481,[2]保固召回!$A:$G,7,FALSE)))</f>
        <v>0</v>
      </c>
      <c r="G481" s="121">
        <f t="shared" ca="1" si="29"/>
        <v>0.9285714285714286</v>
      </c>
      <c r="H481" s="121" t="str">
        <f t="shared" si="30"/>
        <v>F25F26修整ISOFIX固定夾(第二部份)</v>
      </c>
      <c r="I481" s="122">
        <f t="shared" ca="1" si="31"/>
        <v>78</v>
      </c>
      <c r="J481" s="119"/>
      <c r="K481" s="123"/>
      <c r="L481" s="117"/>
      <c r="M481" s="124" t="s">
        <v>1821</v>
      </c>
      <c r="N481" s="125"/>
      <c r="O481" s="126"/>
      <c r="P481" s="127" t="str">
        <f>IF(B481="","",IF(ISNA(VLOOKUP(U481,[2]NEW!H:H,1,FALSE)),"V",""))</f>
        <v>V</v>
      </c>
      <c r="Q481" s="128"/>
      <c r="R481" s="129"/>
      <c r="S481" s="130" t="s">
        <v>2557</v>
      </c>
      <c r="T481" s="132"/>
      <c r="U481" s="132" t="str">
        <f t="shared" si="28"/>
        <v>00417701000M92088</v>
      </c>
      <c r="W481" s="134" t="str">
        <f>IF((ISERROR(VLOOKUP(E481,'[2]Lead Time(覆蓋貼)'!F:F,1,0)))*(P481="v"),"",IF((ISTEXT(VLOOKUP(E481,'[2]Lead Time(覆蓋貼)'!F:F,1,0)))*(P481=""),"未執行",""))</f>
        <v/>
      </c>
    </row>
    <row r="482" spans="1:27" ht="28.5" hidden="1" customHeight="1" x14ac:dyDescent="0.25">
      <c r="A482" s="117">
        <v>477</v>
      </c>
      <c r="B482" s="118" t="s">
        <v>2485</v>
      </c>
      <c r="C482" s="119">
        <v>42950</v>
      </c>
      <c r="D482" s="117" t="s">
        <v>2486</v>
      </c>
      <c r="E482" s="120" t="s">
        <v>2558</v>
      </c>
      <c r="F482" s="117">
        <f>IF(ISNA(VLOOKUP(B482,[2]保固召回!$A:$G,7,FALSE)),"",(VLOOKUP(B482,[2]保固召回!$A:$G,7,FALSE)))</f>
        <v>0</v>
      </c>
      <c r="G482" s="121">
        <f t="shared" ca="1" si="29"/>
        <v>0.9285714285714286</v>
      </c>
      <c r="H482" s="121" t="str">
        <f t="shared" si="30"/>
        <v>F25F26修整ISOFIX固定夾(第二部份)</v>
      </c>
      <c r="I482" s="122">
        <f t="shared" ca="1" si="31"/>
        <v>78</v>
      </c>
      <c r="J482" s="119"/>
      <c r="K482" s="123"/>
      <c r="L482" s="117"/>
      <c r="M482" s="124" t="s">
        <v>1821</v>
      </c>
      <c r="N482" s="125"/>
      <c r="O482" s="135"/>
      <c r="P482" s="127" t="str">
        <f>IF(B482="","",IF(ISNA(VLOOKUP(U482,[2]NEW!H:H,1,FALSE)),"V",""))</f>
        <v>V</v>
      </c>
      <c r="Q482" s="128"/>
      <c r="R482" s="129"/>
      <c r="S482" s="130" t="s">
        <v>2559</v>
      </c>
      <c r="T482" s="132"/>
      <c r="U482" s="132" t="str">
        <f t="shared" si="28"/>
        <v>00417701000R48059</v>
      </c>
      <c r="W482" s="134" t="str">
        <f>IF((ISERROR(VLOOKUP(E482,'[2]Lead Time(覆蓋貼)'!F:F,1,0)))*(P482="v"),"",IF((ISTEXT(VLOOKUP(E482,'[2]Lead Time(覆蓋貼)'!F:F,1,0)))*(P482=""),"未執行",""))</f>
        <v/>
      </c>
    </row>
    <row r="483" spans="1:27" ht="28.5" hidden="1" customHeight="1" x14ac:dyDescent="0.25">
      <c r="A483" s="117">
        <v>478</v>
      </c>
      <c r="B483" s="118" t="s">
        <v>2485</v>
      </c>
      <c r="C483" s="119">
        <v>42950</v>
      </c>
      <c r="D483" s="117" t="s">
        <v>2486</v>
      </c>
      <c r="E483" s="120" t="s">
        <v>2560</v>
      </c>
      <c r="F483" s="117">
        <f>IF(ISNA(VLOOKUP(B483,[2]保固召回!$A:$G,7,FALSE)),"",(VLOOKUP(B483,[2]保固召回!$A:$G,7,FALSE)))</f>
        <v>0</v>
      </c>
      <c r="G483" s="121">
        <f t="shared" ca="1" si="29"/>
        <v>0.9285714285714286</v>
      </c>
      <c r="H483" s="121" t="str">
        <f t="shared" si="30"/>
        <v>F25F26修整ISOFIX固定夾(第二部份)</v>
      </c>
      <c r="I483" s="122">
        <f t="shared" ca="1" si="31"/>
        <v>78</v>
      </c>
      <c r="J483" s="119"/>
      <c r="K483" s="123"/>
      <c r="L483" s="117"/>
      <c r="M483" s="124" t="s">
        <v>1821</v>
      </c>
      <c r="N483" s="125"/>
      <c r="O483" s="135"/>
      <c r="P483" s="127" t="str">
        <f>IF(B483="","",IF(ISNA(VLOOKUP(U483,[2]NEW!H:H,1,FALSE)),"V",""))</f>
        <v>V</v>
      </c>
      <c r="Q483" s="128"/>
      <c r="R483" s="129"/>
      <c r="S483" s="130" t="s">
        <v>2561</v>
      </c>
      <c r="T483" s="132"/>
      <c r="U483" s="132" t="str">
        <f t="shared" si="28"/>
        <v>00417701000R49223</v>
      </c>
      <c r="W483" s="134" t="str">
        <f>IF((ISERROR(VLOOKUP(E483,'[2]Lead Time(覆蓋貼)'!F:F,1,0)))*(P483="v"),"",IF((ISTEXT(VLOOKUP(E483,'[2]Lead Time(覆蓋貼)'!F:F,1,0)))*(P483=""),"未執行",""))</f>
        <v/>
      </c>
    </row>
    <row r="484" spans="1:27" ht="28.5" hidden="1" customHeight="1" x14ac:dyDescent="0.25">
      <c r="A484" s="117">
        <v>479</v>
      </c>
      <c r="B484" s="118" t="s">
        <v>2485</v>
      </c>
      <c r="C484" s="119">
        <v>42950</v>
      </c>
      <c r="D484" s="117" t="s">
        <v>2486</v>
      </c>
      <c r="E484" s="120" t="s">
        <v>2562</v>
      </c>
      <c r="F484" s="117">
        <f>IF(ISNA(VLOOKUP(B484,[2]保固召回!$A:$G,7,FALSE)),"",(VLOOKUP(B484,[2]保固召回!$A:$G,7,FALSE)))</f>
        <v>0</v>
      </c>
      <c r="G484" s="121">
        <f t="shared" ca="1" si="29"/>
        <v>0.9285714285714286</v>
      </c>
      <c r="H484" s="121" t="str">
        <f t="shared" si="30"/>
        <v>F25F26修整ISOFIX固定夾(第二部份)</v>
      </c>
      <c r="I484" s="122">
        <f t="shared" ca="1" si="31"/>
        <v>78</v>
      </c>
      <c r="J484" s="119"/>
      <c r="K484" s="123"/>
      <c r="L484" s="117"/>
      <c r="M484" s="124" t="s">
        <v>1821</v>
      </c>
      <c r="N484" s="125"/>
      <c r="O484" s="135"/>
      <c r="P484" s="127" t="str">
        <f>IF(B484="","",IF(ISNA(VLOOKUP(U484,[2]NEW!H:H,1,FALSE)),"V",""))</f>
        <v>V</v>
      </c>
      <c r="Q484" s="128"/>
      <c r="R484" s="129"/>
      <c r="S484" s="130" t="s">
        <v>2563</v>
      </c>
      <c r="T484" s="132"/>
      <c r="U484" s="132" t="str">
        <f t="shared" si="28"/>
        <v>00417701000A05705</v>
      </c>
      <c r="W484" s="134" t="str">
        <f>IF((ISERROR(VLOOKUP(E484,'[2]Lead Time(覆蓋貼)'!F:F,1,0)))*(P484="v"),"",IF((ISTEXT(VLOOKUP(E484,'[2]Lead Time(覆蓋貼)'!F:F,1,0)))*(P484=""),"未執行",""))</f>
        <v/>
      </c>
    </row>
    <row r="485" spans="1:27" ht="28.5" hidden="1" customHeight="1" x14ac:dyDescent="0.25">
      <c r="A485" s="117">
        <v>480</v>
      </c>
      <c r="B485" s="118" t="s">
        <v>2485</v>
      </c>
      <c r="C485" s="119">
        <v>42950</v>
      </c>
      <c r="D485" s="117" t="s">
        <v>2486</v>
      </c>
      <c r="E485" s="120" t="s">
        <v>2564</v>
      </c>
      <c r="F485" s="117">
        <f>IF(ISNA(VLOOKUP(B485,[2]保固召回!$A:$G,7,FALSE)),"",(VLOOKUP(B485,[2]保固召回!$A:$G,7,FALSE)))</f>
        <v>0</v>
      </c>
      <c r="G485" s="121">
        <f t="shared" ca="1" si="29"/>
        <v>0.9285714285714286</v>
      </c>
      <c r="H485" s="121" t="str">
        <f t="shared" si="30"/>
        <v>F25F26修整ISOFIX固定夾(第二部份)</v>
      </c>
      <c r="I485" s="122">
        <f t="shared" ca="1" si="31"/>
        <v>78</v>
      </c>
      <c r="J485" s="119"/>
      <c r="K485" s="123"/>
      <c r="L485" s="117"/>
      <c r="M485" s="124" t="s">
        <v>1821</v>
      </c>
      <c r="N485" s="125"/>
      <c r="O485" s="135"/>
      <c r="P485" s="127" t="str">
        <f>IF(B485="","",IF(ISNA(VLOOKUP(U485,[2]NEW!H:H,1,FALSE)),"V",""))</f>
        <v>V</v>
      </c>
      <c r="Q485" s="128"/>
      <c r="R485" s="129"/>
      <c r="S485" s="130" t="s">
        <v>2565</v>
      </c>
      <c r="T485" s="132"/>
      <c r="U485" s="132" t="str">
        <f t="shared" si="28"/>
        <v>00417701000A54903</v>
      </c>
      <c r="W485" s="134" t="str">
        <f>IF((ISERROR(VLOOKUP(E485,'[2]Lead Time(覆蓋貼)'!F:F,1,0)))*(P485="v"),"",IF((ISTEXT(VLOOKUP(E485,'[2]Lead Time(覆蓋貼)'!F:F,1,0)))*(P485=""),"未執行",""))</f>
        <v/>
      </c>
    </row>
    <row r="486" spans="1:27" ht="28.5" hidden="1" customHeight="1" x14ac:dyDescent="0.25">
      <c r="A486" s="117">
        <v>481</v>
      </c>
      <c r="B486" s="118" t="s">
        <v>2485</v>
      </c>
      <c r="C486" s="119">
        <v>42950</v>
      </c>
      <c r="D486" s="117" t="s">
        <v>2486</v>
      </c>
      <c r="E486" s="120" t="s">
        <v>2566</v>
      </c>
      <c r="F486" s="117">
        <f>IF(ISNA(VLOOKUP(B486,[2]保固召回!$A:$G,7,FALSE)),"",(VLOOKUP(B486,[2]保固召回!$A:$G,7,FALSE)))</f>
        <v>0</v>
      </c>
      <c r="G486" s="121">
        <f t="shared" ca="1" si="29"/>
        <v>0.9285714285714286</v>
      </c>
      <c r="H486" s="121" t="str">
        <f t="shared" si="30"/>
        <v>F25F26修整ISOFIX固定夾(第二部份)</v>
      </c>
      <c r="I486" s="122">
        <f t="shared" ca="1" si="31"/>
        <v>78</v>
      </c>
      <c r="J486" s="119"/>
      <c r="K486" s="123"/>
      <c r="L486" s="117"/>
      <c r="M486" s="124"/>
      <c r="N486" s="125"/>
      <c r="O486" s="135"/>
      <c r="P486" s="127" t="str">
        <f>IF(B486="","",IF(ISNA(VLOOKUP(U486,[2]NEW!H:H,1,FALSE)),"V",""))</f>
        <v>V</v>
      </c>
      <c r="Q486" s="128"/>
      <c r="R486" s="129"/>
      <c r="S486" s="130" t="s">
        <v>2567</v>
      </c>
      <c r="T486" s="132"/>
      <c r="U486" s="132" t="str">
        <f t="shared" si="28"/>
        <v>00417701000A71770</v>
      </c>
      <c r="W486" s="134" t="str">
        <f>IF((ISERROR(VLOOKUP(E486,'[2]Lead Time(覆蓋貼)'!F:F,1,0)))*(P486="v"),"",IF((ISTEXT(VLOOKUP(E486,'[2]Lead Time(覆蓋貼)'!F:F,1,0)))*(P486=""),"未執行",""))</f>
        <v/>
      </c>
    </row>
    <row r="487" spans="1:27" ht="28.5" hidden="1" customHeight="1" x14ac:dyDescent="0.25">
      <c r="A487" s="117">
        <v>482</v>
      </c>
      <c r="B487" s="118" t="s">
        <v>2485</v>
      </c>
      <c r="C487" s="119">
        <v>42950</v>
      </c>
      <c r="D487" s="117" t="s">
        <v>2486</v>
      </c>
      <c r="E487" s="120" t="s">
        <v>2568</v>
      </c>
      <c r="F487" s="117">
        <f>IF(ISNA(VLOOKUP(B487,[2]保固召回!$A:$G,7,FALSE)),"",(VLOOKUP(B487,[2]保固召回!$A:$G,7,FALSE)))</f>
        <v>0</v>
      </c>
      <c r="G487" s="121">
        <f t="shared" ca="1" si="29"/>
        <v>0.9285714285714286</v>
      </c>
      <c r="H487" s="121" t="str">
        <f t="shared" si="30"/>
        <v>F25F26修整ISOFIX固定夾(第二部份)</v>
      </c>
      <c r="I487" s="122">
        <f t="shared" ca="1" si="31"/>
        <v>78</v>
      </c>
      <c r="J487" s="119"/>
      <c r="K487" s="123"/>
      <c r="L487" s="117"/>
      <c r="M487" s="124" t="s">
        <v>1821</v>
      </c>
      <c r="N487" s="125"/>
      <c r="O487" s="135"/>
      <c r="P487" s="127" t="str">
        <f>IF(B487="","",IF(ISNA(VLOOKUP(U487,[2]NEW!H:H,1,FALSE)),"V",""))</f>
        <v>V</v>
      </c>
      <c r="Q487" s="128"/>
      <c r="R487" s="129"/>
      <c r="S487" s="130" t="s">
        <v>2569</v>
      </c>
      <c r="T487" s="132"/>
      <c r="U487" s="132" t="str">
        <f t="shared" si="28"/>
        <v>00417701000B71897</v>
      </c>
      <c r="W487" s="134" t="str">
        <f>IF((ISERROR(VLOOKUP(E487,'[2]Lead Time(覆蓋貼)'!F:F,1,0)))*(P487="v"),"",IF((ISTEXT(VLOOKUP(E487,'[2]Lead Time(覆蓋貼)'!F:F,1,0)))*(P487=""),"未執行",""))</f>
        <v/>
      </c>
    </row>
    <row r="488" spans="1:27" ht="28.5" hidden="1" customHeight="1" x14ac:dyDescent="0.25">
      <c r="A488" s="117">
        <v>483</v>
      </c>
      <c r="B488" s="118" t="s">
        <v>2485</v>
      </c>
      <c r="C488" s="119">
        <v>42950</v>
      </c>
      <c r="D488" s="117" t="s">
        <v>2486</v>
      </c>
      <c r="E488" s="120" t="s">
        <v>2570</v>
      </c>
      <c r="F488" s="117">
        <f>IF(ISNA(VLOOKUP(B488,[2]保固召回!$A:$G,7,FALSE)),"",(VLOOKUP(B488,[2]保固召回!$A:$G,7,FALSE)))</f>
        <v>0</v>
      </c>
      <c r="G488" s="121">
        <f t="shared" ca="1" si="29"/>
        <v>0.9285714285714286</v>
      </c>
      <c r="H488" s="121" t="str">
        <f t="shared" si="30"/>
        <v>F25F26修整ISOFIX固定夾(第二部份)</v>
      </c>
      <c r="I488" s="122">
        <f t="shared" ca="1" si="31"/>
        <v>78</v>
      </c>
      <c r="J488" s="119"/>
      <c r="K488" s="123"/>
      <c r="L488" s="117"/>
      <c r="M488" s="124" t="s">
        <v>1821</v>
      </c>
      <c r="N488" s="125"/>
      <c r="O488" s="135"/>
      <c r="P488" s="127" t="str">
        <f>IF(B488="","",IF(ISNA(VLOOKUP(U488,[2]NEW!H:H,1,FALSE)),"V",""))</f>
        <v>V</v>
      </c>
      <c r="Q488" s="128"/>
      <c r="R488" s="129"/>
      <c r="S488" s="130" t="s">
        <v>2571</v>
      </c>
      <c r="T488" s="132"/>
      <c r="U488" s="132" t="str">
        <f t="shared" si="28"/>
        <v>00417701000K00107</v>
      </c>
      <c r="W488" s="134" t="str">
        <f>IF((ISERROR(VLOOKUP(E488,'[2]Lead Time(覆蓋貼)'!F:F,1,0)))*(P488="v"),"",IF((ISTEXT(VLOOKUP(E488,'[2]Lead Time(覆蓋貼)'!F:F,1,0)))*(P488=""),"未執行",""))</f>
        <v/>
      </c>
    </row>
    <row r="489" spans="1:27" ht="28.5" hidden="1" customHeight="1" x14ac:dyDescent="0.25">
      <c r="A489" s="117">
        <v>484</v>
      </c>
      <c r="B489" s="118" t="s">
        <v>2485</v>
      </c>
      <c r="C489" s="119">
        <v>42950</v>
      </c>
      <c r="D489" s="117" t="s">
        <v>2486</v>
      </c>
      <c r="E489" s="120" t="s">
        <v>2572</v>
      </c>
      <c r="F489" s="117">
        <f>IF(ISNA(VLOOKUP(B489,[2]保固召回!$A:$G,7,FALSE)),"",(VLOOKUP(B489,[2]保固召回!$A:$G,7,FALSE)))</f>
        <v>0</v>
      </c>
      <c r="G489" s="121">
        <f t="shared" ca="1" si="29"/>
        <v>0.9285714285714286</v>
      </c>
      <c r="H489" s="121" t="str">
        <f t="shared" si="30"/>
        <v>F25F26修整ISOFIX固定夾(第二部份)</v>
      </c>
      <c r="I489" s="122">
        <f t="shared" ca="1" si="31"/>
        <v>78</v>
      </c>
      <c r="J489" s="119"/>
      <c r="K489" s="123"/>
      <c r="L489" s="117"/>
      <c r="M489" s="124" t="s">
        <v>1821</v>
      </c>
      <c r="N489" s="125"/>
      <c r="O489" s="135"/>
      <c r="P489" s="127" t="str">
        <f>IF(B489="","",IF(ISNA(VLOOKUP(U489,[2]NEW!H:H,1,FALSE)),"V",""))</f>
        <v>V</v>
      </c>
      <c r="Q489" s="128"/>
      <c r="R489" s="129"/>
      <c r="S489" s="130" t="s">
        <v>2573</v>
      </c>
      <c r="T489" s="132"/>
      <c r="U489" s="132" t="str">
        <f t="shared" si="28"/>
        <v>00417701000K80393</v>
      </c>
      <c r="W489" s="134" t="str">
        <f>IF((ISERROR(VLOOKUP(E489,'[2]Lead Time(覆蓋貼)'!F:F,1,0)))*(P489="v"),"",IF((ISTEXT(VLOOKUP(E489,'[2]Lead Time(覆蓋貼)'!F:F,1,0)))*(P489=""),"未執行",""))</f>
        <v/>
      </c>
    </row>
    <row r="490" spans="1:27" ht="28.5" hidden="1" customHeight="1" x14ac:dyDescent="0.25">
      <c r="A490" s="117">
        <v>485</v>
      </c>
      <c r="B490" s="118" t="s">
        <v>2485</v>
      </c>
      <c r="C490" s="119">
        <v>42950</v>
      </c>
      <c r="D490" s="117" t="s">
        <v>2486</v>
      </c>
      <c r="E490" s="120" t="s">
        <v>2574</v>
      </c>
      <c r="F490" s="117">
        <f>IF(ISNA(VLOOKUP(B490,[2]保固召回!$A:$G,7,FALSE)),"",(VLOOKUP(B490,[2]保固召回!$A:$G,7,FALSE)))</f>
        <v>0</v>
      </c>
      <c r="G490" s="121">
        <f t="shared" ca="1" si="29"/>
        <v>0.9285714285714286</v>
      </c>
      <c r="H490" s="121" t="str">
        <f t="shared" si="30"/>
        <v>F25F26修整ISOFIX固定夾(第二部份)</v>
      </c>
      <c r="I490" s="122">
        <f t="shared" ca="1" si="31"/>
        <v>78</v>
      </c>
      <c r="J490" s="119"/>
      <c r="K490" s="123"/>
      <c r="L490" s="117"/>
      <c r="M490" s="124" t="s">
        <v>1821</v>
      </c>
      <c r="N490" s="125"/>
      <c r="O490" s="135"/>
      <c r="P490" s="127" t="str">
        <f>IF(B490="","",IF(ISNA(VLOOKUP(U490,[2]NEW!H:H,1,FALSE)),"V",""))</f>
        <v>V</v>
      </c>
      <c r="Q490" s="128"/>
      <c r="R490" s="129"/>
      <c r="S490" s="130" t="s">
        <v>2575</v>
      </c>
      <c r="T490" s="132"/>
      <c r="U490" s="132" t="str">
        <f t="shared" si="28"/>
        <v>00417701000K80333</v>
      </c>
      <c r="W490" s="134" t="str">
        <f>IF((ISERROR(VLOOKUP(E490,'[2]Lead Time(覆蓋貼)'!F:F,1,0)))*(P490="v"),"",IF((ISTEXT(VLOOKUP(E490,'[2]Lead Time(覆蓋貼)'!F:F,1,0)))*(P490=""),"未執行",""))</f>
        <v/>
      </c>
    </row>
    <row r="491" spans="1:27" ht="28.5" hidden="1" customHeight="1" x14ac:dyDescent="0.25">
      <c r="A491" s="117">
        <v>486</v>
      </c>
      <c r="B491" s="118" t="s">
        <v>2485</v>
      </c>
      <c r="C491" s="119">
        <v>42950</v>
      </c>
      <c r="D491" s="117" t="s">
        <v>2486</v>
      </c>
      <c r="E491" s="120" t="s">
        <v>2576</v>
      </c>
      <c r="F491" s="117">
        <f>IF(ISNA(VLOOKUP(B491,[2]保固召回!$A:$G,7,FALSE)),"",(VLOOKUP(B491,[2]保固召回!$A:$G,7,FALSE)))</f>
        <v>0</v>
      </c>
      <c r="G491" s="121">
        <f t="shared" ca="1" si="29"/>
        <v>0.9285714285714286</v>
      </c>
      <c r="H491" s="121" t="str">
        <f t="shared" si="30"/>
        <v>F25F26修整ISOFIX固定夾(第二部份)</v>
      </c>
      <c r="I491" s="122">
        <f t="shared" ca="1" si="31"/>
        <v>78</v>
      </c>
      <c r="J491" s="119"/>
      <c r="K491" s="123"/>
      <c r="L491" s="117"/>
      <c r="M491" s="124" t="s">
        <v>1821</v>
      </c>
      <c r="N491" s="125"/>
      <c r="O491" s="135"/>
      <c r="P491" s="127" t="str">
        <f>IF(B491="","",IF(ISNA(VLOOKUP(U491,[2]NEW!H:H,1,FALSE)),"V",""))</f>
        <v>V</v>
      </c>
      <c r="Q491" s="128"/>
      <c r="R491" s="129"/>
      <c r="S491" s="130" t="s">
        <v>2577</v>
      </c>
      <c r="T491" s="132"/>
      <c r="U491" s="132" t="str">
        <f t="shared" si="28"/>
        <v>00417701000K01733</v>
      </c>
      <c r="W491" s="134" t="str">
        <f>IF((ISERROR(VLOOKUP(E491,'[2]Lead Time(覆蓋貼)'!F:F,1,0)))*(P491="v"),"",IF((ISTEXT(VLOOKUP(E491,'[2]Lead Time(覆蓋貼)'!F:F,1,0)))*(P491=""),"未執行",""))</f>
        <v/>
      </c>
    </row>
    <row r="492" spans="1:27" ht="28.5" hidden="1" customHeight="1" x14ac:dyDescent="0.25">
      <c r="A492" s="117">
        <v>487</v>
      </c>
      <c r="B492" s="118" t="s">
        <v>2485</v>
      </c>
      <c r="C492" s="119">
        <v>42950</v>
      </c>
      <c r="D492" s="117" t="s">
        <v>2486</v>
      </c>
      <c r="E492" s="120" t="s">
        <v>2578</v>
      </c>
      <c r="F492" s="117">
        <f>IF(ISNA(VLOOKUP(B492,[2]保固召回!$A:$G,7,FALSE)),"",(VLOOKUP(B492,[2]保固召回!$A:$G,7,FALSE)))</f>
        <v>0</v>
      </c>
      <c r="G492" s="121">
        <f t="shared" ca="1" si="29"/>
        <v>0.9285714285714286</v>
      </c>
      <c r="H492" s="121" t="str">
        <f t="shared" si="30"/>
        <v>F25F26修整ISOFIX固定夾(第二部份)</v>
      </c>
      <c r="I492" s="122">
        <f t="shared" ca="1" si="31"/>
        <v>78</v>
      </c>
      <c r="J492" s="119"/>
      <c r="K492" s="123"/>
      <c r="L492" s="117"/>
      <c r="M492" s="124" t="s">
        <v>1821</v>
      </c>
      <c r="N492" s="125"/>
      <c r="O492" s="135"/>
      <c r="P492" s="127" t="str">
        <f>IF(B492="","",IF(ISNA(VLOOKUP(U492,[2]NEW!H:H,1,FALSE)),"V",""))</f>
        <v>V</v>
      </c>
      <c r="Q492" s="128"/>
      <c r="R492" s="129"/>
      <c r="S492" s="130" t="s">
        <v>1789</v>
      </c>
      <c r="T492" s="132"/>
      <c r="U492" s="132" t="str">
        <f t="shared" si="28"/>
        <v>00417701000M02529</v>
      </c>
      <c r="W492" s="134" t="str">
        <f>IF((ISERROR(VLOOKUP(E492,'[2]Lead Time(覆蓋貼)'!F:F,1,0)))*(P492="v"),"",IF((ISTEXT(VLOOKUP(E492,'[2]Lead Time(覆蓋貼)'!F:F,1,0)))*(P492=""),"未執行",""))</f>
        <v/>
      </c>
    </row>
    <row r="493" spans="1:27" ht="28.5" hidden="1" customHeight="1" x14ac:dyDescent="0.25">
      <c r="A493" s="117">
        <v>488</v>
      </c>
      <c r="B493" s="118" t="s">
        <v>2485</v>
      </c>
      <c r="C493" s="119">
        <v>42950</v>
      </c>
      <c r="D493" s="117" t="s">
        <v>2486</v>
      </c>
      <c r="E493" s="120" t="s">
        <v>2579</v>
      </c>
      <c r="F493" s="117">
        <f>IF(ISNA(VLOOKUP(B493,[2]保固召回!$A:$G,7,FALSE)),"",(VLOOKUP(B493,[2]保固召回!$A:$G,7,FALSE)))</f>
        <v>0</v>
      </c>
      <c r="G493" s="121">
        <f t="shared" ca="1" si="29"/>
        <v>0.9285714285714286</v>
      </c>
      <c r="H493" s="121" t="str">
        <f t="shared" si="30"/>
        <v>F25F26修整ISOFIX固定夾(第二部份)</v>
      </c>
      <c r="I493" s="122">
        <f t="shared" ca="1" si="31"/>
        <v>78</v>
      </c>
      <c r="J493" s="119"/>
      <c r="K493" s="123"/>
      <c r="L493" s="117"/>
      <c r="M493" s="124" t="s">
        <v>1821</v>
      </c>
      <c r="N493" s="125"/>
      <c r="O493" s="135"/>
      <c r="P493" s="127" t="str">
        <f>IF(B493="","",IF(ISNA(VLOOKUP(U493,[2]NEW!H:H,1,FALSE)),"V",""))</f>
        <v>V</v>
      </c>
      <c r="Q493" s="128"/>
      <c r="R493" s="129"/>
      <c r="S493" s="130" t="s">
        <v>1789</v>
      </c>
      <c r="T493" s="132"/>
      <c r="U493" s="132" t="str">
        <f t="shared" si="28"/>
        <v>00417701000G33568</v>
      </c>
      <c r="W493" s="134" t="str">
        <f>IF((ISERROR(VLOOKUP(E493,'[2]Lead Time(覆蓋貼)'!F:F,1,0)))*(P493="v"),"",IF((ISTEXT(VLOOKUP(E493,'[2]Lead Time(覆蓋貼)'!F:F,1,0)))*(P493=""),"未執行",""))</f>
        <v/>
      </c>
    </row>
    <row r="494" spans="1:27" ht="28.5" hidden="1" customHeight="1" x14ac:dyDescent="0.25">
      <c r="A494" s="117">
        <v>489</v>
      </c>
      <c r="B494" s="118" t="s">
        <v>2485</v>
      </c>
      <c r="C494" s="119">
        <v>42950</v>
      </c>
      <c r="D494" s="117" t="s">
        <v>2486</v>
      </c>
      <c r="E494" s="120" t="s">
        <v>2580</v>
      </c>
      <c r="F494" s="117">
        <f>IF(ISNA(VLOOKUP(B494,[2]保固召回!$A:$G,7,FALSE)),"",(VLOOKUP(B494,[2]保固召回!$A:$G,7,FALSE)))</f>
        <v>0</v>
      </c>
      <c r="G494" s="121">
        <f t="shared" ca="1" si="29"/>
        <v>0.9285714285714286</v>
      </c>
      <c r="H494" s="121" t="str">
        <f t="shared" si="30"/>
        <v>F25F26修整ISOFIX固定夾(第二部份)</v>
      </c>
      <c r="I494" s="122">
        <f t="shared" ca="1" si="31"/>
        <v>78</v>
      </c>
      <c r="J494" s="119"/>
      <c r="K494" s="123"/>
      <c r="L494" s="117"/>
      <c r="M494" s="124"/>
      <c r="N494" s="125"/>
      <c r="O494" s="135"/>
      <c r="P494" s="127" t="str">
        <f>IF(B494="","",IF(ISNA(VLOOKUP(U494,[2]NEW!H:H,1,FALSE)),"V",""))</f>
        <v>V</v>
      </c>
      <c r="Q494" s="128"/>
      <c r="R494" s="129"/>
      <c r="S494" s="130" t="s">
        <v>2548</v>
      </c>
      <c r="T494" s="132"/>
      <c r="U494" s="132" t="str">
        <f t="shared" si="28"/>
        <v>00417701000G03197</v>
      </c>
      <c r="W494" s="134" t="str">
        <f>IF((ISERROR(VLOOKUP(E494,'[2]Lead Time(覆蓋貼)'!F:F,1,0)))*(P494="v"),"",IF((ISTEXT(VLOOKUP(E494,'[2]Lead Time(覆蓋貼)'!F:F,1,0)))*(P494=""),"未執行",""))</f>
        <v/>
      </c>
    </row>
    <row r="495" spans="1:27" ht="28.5" hidden="1" customHeight="1" x14ac:dyDescent="0.25">
      <c r="A495" s="117">
        <v>490</v>
      </c>
      <c r="B495" s="118" t="s">
        <v>2485</v>
      </c>
      <c r="C495" s="119">
        <v>42950</v>
      </c>
      <c r="D495" s="117" t="s">
        <v>2486</v>
      </c>
      <c r="E495" s="120" t="s">
        <v>2581</v>
      </c>
      <c r="F495" s="117">
        <f>IF(ISNA(VLOOKUP(B495,[2]保固召回!$A:$G,7,FALSE)),"",(VLOOKUP(B495,[2]保固召回!$A:$G,7,FALSE)))</f>
        <v>0</v>
      </c>
      <c r="G495" s="121">
        <f t="shared" ca="1" si="29"/>
        <v>0.9285714285714286</v>
      </c>
      <c r="H495" s="121" t="str">
        <f t="shared" si="30"/>
        <v>F25F26修整ISOFIX固定夾(第二部份)</v>
      </c>
      <c r="I495" s="122">
        <f t="shared" ca="1" si="31"/>
        <v>78</v>
      </c>
      <c r="J495" s="119"/>
      <c r="K495" s="123"/>
      <c r="L495" s="117"/>
      <c r="M495" s="124" t="s">
        <v>1821</v>
      </c>
      <c r="N495" s="125"/>
      <c r="O495" s="135"/>
      <c r="P495" s="127" t="str">
        <f>IF(B495="","",IF(ISNA(VLOOKUP(U495,[2]NEW!H:H,1,FALSE)),"V",""))</f>
        <v>V</v>
      </c>
      <c r="Q495" s="128"/>
      <c r="R495" s="129"/>
      <c r="S495" s="130" t="s">
        <v>1789</v>
      </c>
      <c r="T495" s="132"/>
      <c r="U495" s="132" t="str">
        <f t="shared" si="28"/>
        <v>00417701000C52190</v>
      </c>
      <c r="W495" s="134" t="str">
        <f>IF((ISERROR(VLOOKUP(E495,'[2]Lead Time(覆蓋貼)'!F:F,1,0)))*(P495="v"),"",IF((ISTEXT(VLOOKUP(E495,'[2]Lead Time(覆蓋貼)'!F:F,1,0)))*(P495=""),"未執行",""))</f>
        <v/>
      </c>
    </row>
    <row r="496" spans="1:27" s="138" customFormat="1" ht="28.5" hidden="1" customHeight="1" x14ac:dyDescent="0.25">
      <c r="A496" s="117">
        <v>491</v>
      </c>
      <c r="B496" s="118" t="s">
        <v>2485</v>
      </c>
      <c r="C496" s="119">
        <v>42950</v>
      </c>
      <c r="D496" s="117" t="s">
        <v>2486</v>
      </c>
      <c r="E496" s="120" t="s">
        <v>2582</v>
      </c>
      <c r="F496" s="117">
        <f>IF(ISNA(VLOOKUP(B496,[2]保固召回!$A:$G,7,FALSE)),"",(VLOOKUP(B496,[2]保固召回!$A:$G,7,FALSE)))</f>
        <v>0</v>
      </c>
      <c r="G496" s="121">
        <f t="shared" ca="1" si="29"/>
        <v>0.9285714285714286</v>
      </c>
      <c r="H496" s="121" t="str">
        <f t="shared" si="30"/>
        <v>F25F26修整ISOFIX固定夾(第二部份)</v>
      </c>
      <c r="I496" s="122">
        <f t="shared" ca="1" si="31"/>
        <v>78</v>
      </c>
      <c r="J496" s="119"/>
      <c r="K496" s="123"/>
      <c r="L496" s="117"/>
      <c r="M496" s="124" t="s">
        <v>1821</v>
      </c>
      <c r="N496" s="125"/>
      <c r="O496" s="135"/>
      <c r="P496" s="127" t="str">
        <f>IF(B496="","",IF(ISNA(VLOOKUP(U496,[2]NEW!H:H,1,FALSE)),"V",""))</f>
        <v>V</v>
      </c>
      <c r="Q496" s="128"/>
      <c r="R496" s="129"/>
      <c r="S496" s="130" t="s">
        <v>2583</v>
      </c>
      <c r="T496" s="132"/>
      <c r="U496" s="132" t="str">
        <f t="shared" si="28"/>
        <v>00417701000A71885</v>
      </c>
      <c r="V496" s="137"/>
      <c r="W496" s="134" t="str">
        <f>IF((ISERROR(VLOOKUP(E496,'[2]Lead Time(覆蓋貼)'!F:F,1,0)))*(P496="v"),"",IF((ISTEXT(VLOOKUP(E496,'[2]Lead Time(覆蓋貼)'!F:F,1,0)))*(P496=""),"未執行",""))</f>
        <v/>
      </c>
      <c r="AA496" s="134"/>
    </row>
    <row r="497" spans="1:23" ht="61.5" customHeight="1" x14ac:dyDescent="0.25">
      <c r="A497" s="117">
        <v>492</v>
      </c>
      <c r="B497" s="118" t="s">
        <v>2485</v>
      </c>
      <c r="C497" s="119">
        <v>42950</v>
      </c>
      <c r="D497" s="117" t="s">
        <v>2486</v>
      </c>
      <c r="E497" s="120" t="s">
        <v>2584</v>
      </c>
      <c r="F497" s="117">
        <f>IF(ISNA(VLOOKUP(B497,[2]保固召回!$A:$G,7,FALSE)),"",(VLOOKUP(B497,[2]保固召回!$A:$G,7,FALSE)))</f>
        <v>0</v>
      </c>
      <c r="G497" s="121">
        <f t="shared" ca="1" si="29"/>
        <v>0.9285714285714286</v>
      </c>
      <c r="H497" s="121" t="str">
        <f t="shared" si="30"/>
        <v/>
      </c>
      <c r="I497" s="122">
        <f t="shared" ca="1" si="31"/>
        <v>78</v>
      </c>
      <c r="J497" s="119"/>
      <c r="K497" s="123"/>
      <c r="L497" s="117"/>
      <c r="M497" s="124"/>
      <c r="N497" s="125"/>
      <c r="O497" s="126"/>
      <c r="P497" s="127" t="str">
        <f>IF(B497="","",IF(ISNA(VLOOKUP(U497,[2]NEW!H:H,1,FALSE)),"V",""))</f>
        <v/>
      </c>
      <c r="Q497" s="128" t="s">
        <v>2585</v>
      </c>
      <c r="R497" s="129" t="s">
        <v>2586</v>
      </c>
      <c r="S497" s="150" t="s">
        <v>2587</v>
      </c>
      <c r="T497" s="132"/>
      <c r="U497" s="132" t="str">
        <f t="shared" si="28"/>
        <v>00417701000A73617</v>
      </c>
      <c r="W497" s="134" t="str">
        <f>IF((ISERROR(VLOOKUP(E497,'[2]Lead Time(覆蓋貼)'!F:F,1,0)))*(P497="v"),"",IF((ISTEXT(VLOOKUP(E497,'[2]Lead Time(覆蓋貼)'!F:F,1,0)))*(P497=""),"未執行",""))</f>
        <v/>
      </c>
    </row>
    <row r="498" spans="1:23" ht="28.5" hidden="1" customHeight="1" x14ac:dyDescent="0.25">
      <c r="A498" s="117">
        <v>493</v>
      </c>
      <c r="B498" s="118" t="s">
        <v>2485</v>
      </c>
      <c r="C498" s="119">
        <v>42950</v>
      </c>
      <c r="D498" s="117" t="s">
        <v>2486</v>
      </c>
      <c r="E498" s="120" t="s">
        <v>2588</v>
      </c>
      <c r="F498" s="117">
        <f>IF(ISNA(VLOOKUP(B498,[2]保固召回!$A:$G,7,FALSE)),"",(VLOOKUP(B498,[2]保固召回!$A:$G,7,FALSE)))</f>
        <v>0</v>
      </c>
      <c r="G498" s="121">
        <f t="shared" ca="1" si="29"/>
        <v>0.9285714285714286</v>
      </c>
      <c r="H498" s="121" t="str">
        <f t="shared" si="30"/>
        <v>F25F26修整ISOFIX固定夾(第二部份)</v>
      </c>
      <c r="I498" s="122">
        <f t="shared" ca="1" si="31"/>
        <v>78</v>
      </c>
      <c r="J498" s="119"/>
      <c r="K498" s="123"/>
      <c r="L498" s="117"/>
      <c r="M498" s="124" t="s">
        <v>1821</v>
      </c>
      <c r="N498" s="125"/>
      <c r="O498" s="135"/>
      <c r="P498" s="127" t="str">
        <f>IF(B498="","",IF(ISNA(VLOOKUP(U498,[2]NEW!H:H,1,FALSE)),"V",""))</f>
        <v>V</v>
      </c>
      <c r="Q498" s="128"/>
      <c r="R498" s="129"/>
      <c r="S498" s="130" t="s">
        <v>2589</v>
      </c>
      <c r="T498" s="132"/>
      <c r="U498" s="132" t="str">
        <f t="shared" si="28"/>
        <v>00417701000C51721</v>
      </c>
      <c r="W498" s="134" t="str">
        <f>IF((ISERROR(VLOOKUP(E498,'[2]Lead Time(覆蓋貼)'!F:F,1,0)))*(P498="v"),"",IF((ISTEXT(VLOOKUP(E498,'[2]Lead Time(覆蓋貼)'!F:F,1,0)))*(P498=""),"未執行",""))</f>
        <v/>
      </c>
    </row>
    <row r="499" spans="1:23" ht="28.5" hidden="1" customHeight="1" x14ac:dyDescent="0.25">
      <c r="A499" s="117">
        <v>494</v>
      </c>
      <c r="B499" s="118" t="s">
        <v>2485</v>
      </c>
      <c r="C499" s="119">
        <v>42950</v>
      </c>
      <c r="D499" s="117" t="s">
        <v>2486</v>
      </c>
      <c r="E499" s="120" t="s">
        <v>2590</v>
      </c>
      <c r="F499" s="117">
        <f>IF(ISNA(VLOOKUP(B499,[2]保固召回!$A:$G,7,FALSE)),"",(VLOOKUP(B499,[2]保固召回!$A:$G,7,FALSE)))</f>
        <v>0</v>
      </c>
      <c r="G499" s="121">
        <f t="shared" ca="1" si="29"/>
        <v>0.9285714285714286</v>
      </c>
      <c r="H499" s="121" t="str">
        <f t="shared" si="30"/>
        <v>F25F26修整ISOFIX固定夾(第二部份)</v>
      </c>
      <c r="I499" s="122">
        <f t="shared" ca="1" si="31"/>
        <v>78</v>
      </c>
      <c r="J499" s="119"/>
      <c r="K499" s="123"/>
      <c r="L499" s="117"/>
      <c r="M499" s="124"/>
      <c r="N499" s="125"/>
      <c r="O499" s="135"/>
      <c r="P499" s="127" t="str">
        <f>IF(B499="","",IF(ISNA(VLOOKUP(U499,[2]NEW!H:H,1,FALSE)),"V",""))</f>
        <v>V</v>
      </c>
      <c r="Q499" s="128"/>
      <c r="R499" s="129"/>
      <c r="S499" s="130" t="s">
        <v>1843</v>
      </c>
      <c r="T499" s="132"/>
      <c r="U499" s="132" t="str">
        <f t="shared" si="28"/>
        <v>00417701000A69491</v>
      </c>
      <c r="W499" s="134" t="str">
        <f>IF((ISERROR(VLOOKUP(E499,'[2]Lead Time(覆蓋貼)'!F:F,1,0)))*(P499="v"),"",IF((ISTEXT(VLOOKUP(E499,'[2]Lead Time(覆蓋貼)'!F:F,1,0)))*(P499=""),"未執行",""))</f>
        <v/>
      </c>
    </row>
    <row r="500" spans="1:23" ht="28.5" hidden="1" customHeight="1" x14ac:dyDescent="0.25">
      <c r="A500" s="117">
        <v>495</v>
      </c>
      <c r="B500" s="118" t="s">
        <v>2485</v>
      </c>
      <c r="C500" s="119">
        <v>42950</v>
      </c>
      <c r="D500" s="117" t="s">
        <v>2486</v>
      </c>
      <c r="E500" s="120" t="s">
        <v>2591</v>
      </c>
      <c r="F500" s="117">
        <f>IF(ISNA(VLOOKUP(B500,[2]保固召回!$A:$G,7,FALSE)),"",(VLOOKUP(B500,[2]保固召回!$A:$G,7,FALSE)))</f>
        <v>0</v>
      </c>
      <c r="G500" s="121">
        <f t="shared" ca="1" si="29"/>
        <v>0.9285714285714286</v>
      </c>
      <c r="H500" s="121" t="str">
        <f t="shared" si="30"/>
        <v>F25F26修整ISOFIX固定夾(第二部份)</v>
      </c>
      <c r="I500" s="122">
        <f t="shared" ca="1" si="31"/>
        <v>78</v>
      </c>
      <c r="J500" s="119"/>
      <c r="K500" s="123"/>
      <c r="L500" s="117"/>
      <c r="M500" s="124" t="s">
        <v>1821</v>
      </c>
      <c r="N500" s="125"/>
      <c r="O500" s="135"/>
      <c r="P500" s="127" t="str">
        <f>IF(B500="","",IF(ISNA(VLOOKUP(U500,[2]NEW!H:H,1,FALSE)),"V",""))</f>
        <v>V</v>
      </c>
      <c r="Q500" s="128"/>
      <c r="R500" s="129"/>
      <c r="S500" s="130" t="s">
        <v>1789</v>
      </c>
      <c r="T500" s="132"/>
      <c r="U500" s="132" t="str">
        <f t="shared" si="28"/>
        <v>00417701000K05214</v>
      </c>
      <c r="W500" s="134" t="str">
        <f>IF((ISERROR(VLOOKUP(E500,'[2]Lead Time(覆蓋貼)'!F:F,1,0)))*(P500="v"),"",IF((ISTEXT(VLOOKUP(E500,'[2]Lead Time(覆蓋貼)'!F:F,1,0)))*(P500=""),"未執行",""))</f>
        <v/>
      </c>
    </row>
    <row r="501" spans="1:23" ht="28.5" hidden="1" customHeight="1" x14ac:dyDescent="0.25">
      <c r="A501" s="117">
        <v>496</v>
      </c>
      <c r="B501" s="118" t="s">
        <v>2485</v>
      </c>
      <c r="C501" s="119">
        <v>42950</v>
      </c>
      <c r="D501" s="117" t="s">
        <v>2486</v>
      </c>
      <c r="E501" s="120" t="s">
        <v>2592</v>
      </c>
      <c r="F501" s="117">
        <f>IF(ISNA(VLOOKUP(B501,[2]保固召回!$A:$G,7,FALSE)),"",(VLOOKUP(B501,[2]保固召回!$A:$G,7,FALSE)))</f>
        <v>0</v>
      </c>
      <c r="G501" s="121">
        <f t="shared" ca="1" si="29"/>
        <v>0.9285714285714286</v>
      </c>
      <c r="H501" s="121" t="str">
        <f t="shared" si="30"/>
        <v>F25F26修整ISOFIX固定夾(第二部份)</v>
      </c>
      <c r="I501" s="122">
        <f t="shared" ca="1" si="31"/>
        <v>78</v>
      </c>
      <c r="J501" s="119"/>
      <c r="K501" s="123"/>
      <c r="L501" s="117"/>
      <c r="M501" s="124" t="s">
        <v>1821</v>
      </c>
      <c r="N501" s="125"/>
      <c r="O501" s="135"/>
      <c r="P501" s="127" t="str">
        <f>IF(B501="","",IF(ISNA(VLOOKUP(U501,[2]NEW!H:H,1,FALSE)),"V",""))</f>
        <v>V</v>
      </c>
      <c r="Q501" s="128"/>
      <c r="R501" s="129"/>
      <c r="S501" s="130" t="s">
        <v>2593</v>
      </c>
      <c r="T501" s="132"/>
      <c r="U501" s="132" t="str">
        <f t="shared" si="28"/>
        <v>00417701000M93308</v>
      </c>
      <c r="W501" s="134" t="str">
        <f>IF((ISERROR(VLOOKUP(E501,'[2]Lead Time(覆蓋貼)'!F:F,1,0)))*(P501="v"),"",IF((ISTEXT(VLOOKUP(E501,'[2]Lead Time(覆蓋貼)'!F:F,1,0)))*(P501=""),"未執行",""))</f>
        <v/>
      </c>
    </row>
    <row r="502" spans="1:23" ht="28.5" hidden="1" customHeight="1" x14ac:dyDescent="0.25">
      <c r="A502" s="117">
        <v>497</v>
      </c>
      <c r="B502" s="118" t="s">
        <v>2485</v>
      </c>
      <c r="C502" s="119">
        <v>42950</v>
      </c>
      <c r="D502" s="117" t="s">
        <v>2486</v>
      </c>
      <c r="E502" s="120" t="s">
        <v>2594</v>
      </c>
      <c r="F502" s="117">
        <f>IF(ISNA(VLOOKUP(B502,[2]保固召回!$A:$G,7,FALSE)),"",(VLOOKUP(B502,[2]保固召回!$A:$G,7,FALSE)))</f>
        <v>0</v>
      </c>
      <c r="G502" s="121">
        <f t="shared" ca="1" si="29"/>
        <v>0.9285714285714286</v>
      </c>
      <c r="H502" s="121" t="str">
        <f t="shared" si="30"/>
        <v>F25F26修整ISOFIX固定夾(第二部份)</v>
      </c>
      <c r="I502" s="122">
        <f t="shared" ca="1" si="31"/>
        <v>78</v>
      </c>
      <c r="J502" s="119"/>
      <c r="K502" s="123"/>
      <c r="L502" s="117"/>
      <c r="M502" s="124" t="s">
        <v>1821</v>
      </c>
      <c r="N502" s="125"/>
      <c r="O502" s="135"/>
      <c r="P502" s="127" t="str">
        <f>IF(B502="","",IF(ISNA(VLOOKUP(U502,[2]NEW!H:H,1,FALSE)),"V",""))</f>
        <v>V</v>
      </c>
      <c r="Q502" s="128"/>
      <c r="R502" s="129"/>
      <c r="S502" s="130" t="s">
        <v>1789</v>
      </c>
      <c r="T502" s="132"/>
      <c r="U502" s="132" t="str">
        <f t="shared" si="28"/>
        <v>00417701000B71837</v>
      </c>
      <c r="W502" s="134" t="str">
        <f>IF((ISERROR(VLOOKUP(E502,'[2]Lead Time(覆蓋貼)'!F:F,1,0)))*(P502="v"),"",IF((ISTEXT(VLOOKUP(E502,'[2]Lead Time(覆蓋貼)'!F:F,1,0)))*(P502=""),"未執行",""))</f>
        <v/>
      </c>
    </row>
    <row r="503" spans="1:23" ht="28.5" hidden="1" customHeight="1" x14ac:dyDescent="0.25">
      <c r="A503" s="117">
        <v>498</v>
      </c>
      <c r="B503" s="118" t="s">
        <v>2485</v>
      </c>
      <c r="C503" s="119">
        <v>42950</v>
      </c>
      <c r="D503" s="117" t="s">
        <v>2486</v>
      </c>
      <c r="E503" s="120" t="s">
        <v>2595</v>
      </c>
      <c r="F503" s="117">
        <f>IF(ISNA(VLOOKUP(B503,[2]保固召回!$A:$G,7,FALSE)),"",(VLOOKUP(B503,[2]保固召回!$A:$G,7,FALSE)))</f>
        <v>0</v>
      </c>
      <c r="G503" s="121">
        <f t="shared" ca="1" si="29"/>
        <v>0.9285714285714286</v>
      </c>
      <c r="H503" s="121" t="str">
        <f t="shared" si="30"/>
        <v>F25F26修整ISOFIX固定夾(第二部份)</v>
      </c>
      <c r="I503" s="122">
        <f t="shared" ca="1" si="31"/>
        <v>78</v>
      </c>
      <c r="J503" s="119"/>
      <c r="K503" s="123"/>
      <c r="L503" s="117"/>
      <c r="M503" s="124" t="s">
        <v>1821</v>
      </c>
      <c r="N503" s="125"/>
      <c r="O503" s="135"/>
      <c r="P503" s="127" t="str">
        <f>IF(B503="","",IF(ISNA(VLOOKUP(U503,[2]NEW!H:H,1,FALSE)),"V",""))</f>
        <v>V</v>
      </c>
      <c r="Q503" s="128"/>
      <c r="R503" s="129"/>
      <c r="S503" s="130" t="s">
        <v>1789</v>
      </c>
      <c r="T503" s="132"/>
      <c r="U503" s="132" t="str">
        <f t="shared" si="28"/>
        <v>00417701000B71725</v>
      </c>
      <c r="W503" s="134" t="str">
        <f>IF((ISERROR(VLOOKUP(E503,'[2]Lead Time(覆蓋貼)'!F:F,1,0)))*(P503="v"),"",IF((ISTEXT(VLOOKUP(E503,'[2]Lead Time(覆蓋貼)'!F:F,1,0)))*(P503=""),"未執行",""))</f>
        <v/>
      </c>
    </row>
    <row r="504" spans="1:23" ht="28.5" hidden="1" customHeight="1" x14ac:dyDescent="0.25">
      <c r="A504" s="117">
        <v>499</v>
      </c>
      <c r="B504" s="118" t="s">
        <v>2485</v>
      </c>
      <c r="C504" s="119">
        <v>42950</v>
      </c>
      <c r="D504" s="117" t="s">
        <v>2486</v>
      </c>
      <c r="E504" s="120" t="s">
        <v>2596</v>
      </c>
      <c r="F504" s="117">
        <f>IF(ISNA(VLOOKUP(B504,[2]保固召回!$A:$G,7,FALSE)),"",(VLOOKUP(B504,[2]保固召回!$A:$G,7,FALSE)))</f>
        <v>0</v>
      </c>
      <c r="G504" s="121">
        <f t="shared" ca="1" si="29"/>
        <v>0.9285714285714286</v>
      </c>
      <c r="H504" s="121" t="str">
        <f t="shared" si="30"/>
        <v>F25F26修整ISOFIX固定夾(第二部份)</v>
      </c>
      <c r="I504" s="122">
        <f t="shared" ca="1" si="31"/>
        <v>78</v>
      </c>
      <c r="J504" s="119"/>
      <c r="K504" s="123"/>
      <c r="L504" s="117"/>
      <c r="M504" s="124" t="s">
        <v>1821</v>
      </c>
      <c r="N504" s="125"/>
      <c r="O504" s="135"/>
      <c r="P504" s="127" t="str">
        <f>IF(B504="","",IF(ISNA(VLOOKUP(U504,[2]NEW!H:H,1,FALSE)),"V",""))</f>
        <v>V</v>
      </c>
      <c r="Q504" s="128"/>
      <c r="R504" s="129"/>
      <c r="S504" s="130" t="s">
        <v>2597</v>
      </c>
      <c r="T504" s="132"/>
      <c r="U504" s="132" t="str">
        <f t="shared" si="28"/>
        <v>00417701000B70423</v>
      </c>
      <c r="W504" s="134" t="str">
        <f>IF((ISERROR(VLOOKUP(E504,'[2]Lead Time(覆蓋貼)'!F:F,1,0)))*(P504="v"),"",IF((ISTEXT(VLOOKUP(E504,'[2]Lead Time(覆蓋貼)'!F:F,1,0)))*(P504=""),"未執行",""))</f>
        <v/>
      </c>
    </row>
    <row r="505" spans="1:23" ht="28.5" hidden="1" customHeight="1" x14ac:dyDescent="0.25">
      <c r="A505" s="117">
        <v>500</v>
      </c>
      <c r="B505" s="118" t="s">
        <v>2485</v>
      </c>
      <c r="C505" s="119">
        <v>42950</v>
      </c>
      <c r="D505" s="117" t="s">
        <v>2486</v>
      </c>
      <c r="E505" s="120" t="s">
        <v>2598</v>
      </c>
      <c r="F505" s="117">
        <f>IF(ISNA(VLOOKUP(B505,[2]保固召回!$A:$G,7,FALSE)),"",(VLOOKUP(B505,[2]保固召回!$A:$G,7,FALSE)))</f>
        <v>0</v>
      </c>
      <c r="G505" s="121">
        <f t="shared" ca="1" si="29"/>
        <v>0.9285714285714286</v>
      </c>
      <c r="H505" s="121" t="str">
        <f t="shared" si="30"/>
        <v>F25F26修整ISOFIX固定夾(第二部份)</v>
      </c>
      <c r="I505" s="122">
        <f t="shared" ca="1" si="31"/>
        <v>78</v>
      </c>
      <c r="J505" s="119"/>
      <c r="K505" s="123"/>
      <c r="L505" s="117"/>
      <c r="M505" s="124" t="s">
        <v>1821</v>
      </c>
      <c r="N505" s="125"/>
      <c r="O505" s="135"/>
      <c r="P505" s="127" t="str">
        <f>IF(B505="","",IF(ISNA(VLOOKUP(U505,[2]NEW!H:H,1,FALSE)),"V",""))</f>
        <v>V</v>
      </c>
      <c r="Q505" s="128"/>
      <c r="R505" s="129"/>
      <c r="S505" s="130" t="s">
        <v>2599</v>
      </c>
      <c r="T505" s="132"/>
      <c r="U505" s="132" t="str">
        <f t="shared" si="28"/>
        <v>00417701000K83425</v>
      </c>
      <c r="W505" s="134" t="str">
        <f>IF((ISERROR(VLOOKUP(E505,'[2]Lead Time(覆蓋貼)'!F:F,1,0)))*(P505="v"),"",IF((ISTEXT(VLOOKUP(E505,'[2]Lead Time(覆蓋貼)'!F:F,1,0)))*(P505=""),"未執行",""))</f>
        <v/>
      </c>
    </row>
    <row r="506" spans="1:23" ht="28.5" hidden="1" customHeight="1" x14ac:dyDescent="0.25">
      <c r="A506" s="117">
        <v>501</v>
      </c>
      <c r="B506" s="118" t="s">
        <v>2485</v>
      </c>
      <c r="C506" s="119">
        <v>42950</v>
      </c>
      <c r="D506" s="117" t="s">
        <v>2486</v>
      </c>
      <c r="E506" s="120" t="s">
        <v>2600</v>
      </c>
      <c r="F506" s="117">
        <f>IF(ISNA(VLOOKUP(B506,[2]保固召回!$A:$G,7,FALSE)),"",(VLOOKUP(B506,[2]保固召回!$A:$G,7,FALSE)))</f>
        <v>0</v>
      </c>
      <c r="G506" s="121">
        <f t="shared" ca="1" si="29"/>
        <v>0.9285714285714286</v>
      </c>
      <c r="H506" s="121" t="str">
        <f t="shared" si="30"/>
        <v>F25F26修整ISOFIX固定夾(第二部份)</v>
      </c>
      <c r="I506" s="122">
        <f t="shared" ca="1" si="31"/>
        <v>78</v>
      </c>
      <c r="J506" s="119"/>
      <c r="K506" s="123"/>
      <c r="L506" s="117"/>
      <c r="M506" s="124" t="s">
        <v>58</v>
      </c>
      <c r="N506" s="125"/>
      <c r="O506" s="135"/>
      <c r="P506" s="127" t="str">
        <f>IF(B506="","",IF(ISNA(VLOOKUP(U506,[2]NEW!H:H,1,FALSE)),"V",""))</f>
        <v>V</v>
      </c>
      <c r="Q506" s="128"/>
      <c r="R506" s="129"/>
      <c r="S506" s="130" t="s">
        <v>2601</v>
      </c>
      <c r="T506" s="132"/>
      <c r="U506" s="132" t="str">
        <f t="shared" si="28"/>
        <v>00417701000B70432</v>
      </c>
      <c r="W506" s="134" t="str">
        <f>IF((ISERROR(VLOOKUP(E506,'[2]Lead Time(覆蓋貼)'!F:F,1,0)))*(P506="v"),"",IF((ISTEXT(VLOOKUP(E506,'[2]Lead Time(覆蓋貼)'!F:F,1,0)))*(P506=""),"未執行",""))</f>
        <v/>
      </c>
    </row>
    <row r="507" spans="1:23" ht="28.5" hidden="1" customHeight="1" x14ac:dyDescent="0.25">
      <c r="A507" s="117">
        <v>502</v>
      </c>
      <c r="B507" s="118" t="s">
        <v>2485</v>
      </c>
      <c r="C507" s="119">
        <v>42950</v>
      </c>
      <c r="D507" s="117" t="s">
        <v>2486</v>
      </c>
      <c r="E507" s="120" t="s">
        <v>2602</v>
      </c>
      <c r="F507" s="117">
        <f>IF(ISNA(VLOOKUP(B507,[2]保固召回!$A:$G,7,FALSE)),"",(VLOOKUP(B507,[2]保固召回!$A:$G,7,FALSE)))</f>
        <v>0</v>
      </c>
      <c r="G507" s="121">
        <f t="shared" ca="1" si="29"/>
        <v>0.9285714285714286</v>
      </c>
      <c r="H507" s="121" t="str">
        <f t="shared" si="30"/>
        <v>F25F26修整ISOFIX固定夾(第二部份)</v>
      </c>
      <c r="I507" s="122">
        <f t="shared" ca="1" si="31"/>
        <v>78</v>
      </c>
      <c r="J507" s="119"/>
      <c r="K507" s="123"/>
      <c r="L507" s="117"/>
      <c r="M507" s="124" t="s">
        <v>58</v>
      </c>
      <c r="N507" s="125"/>
      <c r="O507" s="135"/>
      <c r="P507" s="127" t="str">
        <f>IF(B507="","",IF(ISNA(VLOOKUP(U507,[2]NEW!H:H,1,FALSE)),"V",""))</f>
        <v>V</v>
      </c>
      <c r="Q507" s="128"/>
      <c r="R507" s="129"/>
      <c r="S507" s="130" t="s">
        <v>2603</v>
      </c>
      <c r="T507" s="132"/>
      <c r="U507" s="132" t="str">
        <f t="shared" si="28"/>
        <v>00417701000B70310</v>
      </c>
      <c r="W507" s="134" t="str">
        <f>IF((ISERROR(VLOOKUP(E507,'[2]Lead Time(覆蓋貼)'!F:F,1,0)))*(P507="v"),"",IF((ISTEXT(VLOOKUP(E507,'[2]Lead Time(覆蓋貼)'!F:F,1,0)))*(P507=""),"未執行",""))</f>
        <v/>
      </c>
    </row>
    <row r="508" spans="1:23" ht="55.5" customHeight="1" x14ac:dyDescent="0.25">
      <c r="A508" s="117">
        <v>503</v>
      </c>
      <c r="B508" s="118" t="s">
        <v>2485</v>
      </c>
      <c r="C508" s="119">
        <v>42950</v>
      </c>
      <c r="D508" s="117" t="s">
        <v>2486</v>
      </c>
      <c r="E508" s="120" t="s">
        <v>2604</v>
      </c>
      <c r="F508" s="117">
        <f>IF(ISNA(VLOOKUP(B508,[2]保固召回!$A:$G,7,FALSE)),"",(VLOOKUP(B508,[2]保固召回!$A:$G,7,FALSE)))</f>
        <v>0</v>
      </c>
      <c r="G508" s="121">
        <f t="shared" ca="1" si="29"/>
        <v>0.9285714285714286</v>
      </c>
      <c r="H508" s="121" t="str">
        <f t="shared" si="30"/>
        <v/>
      </c>
      <c r="I508" s="122">
        <f t="shared" ca="1" si="31"/>
        <v>78</v>
      </c>
      <c r="J508" s="119"/>
      <c r="K508" s="123"/>
      <c r="L508" s="117"/>
      <c r="M508" s="124"/>
      <c r="N508" s="125"/>
      <c r="O508" s="126"/>
      <c r="P508" s="127" t="str">
        <f>IF(B508="","",IF(ISNA(VLOOKUP(U508,[2]NEW!H:H,1,FALSE)),"V",""))</f>
        <v/>
      </c>
      <c r="Q508" s="128" t="s">
        <v>2423</v>
      </c>
      <c r="R508" s="129" t="s">
        <v>2412</v>
      </c>
      <c r="S508" s="150" t="s">
        <v>2605</v>
      </c>
      <c r="T508" s="132"/>
      <c r="U508" s="132" t="str">
        <f t="shared" si="28"/>
        <v>00417701000M92931</v>
      </c>
      <c r="W508" s="134" t="str">
        <f>IF((ISERROR(VLOOKUP(E508,'[2]Lead Time(覆蓋貼)'!F:F,1,0)))*(P508="v"),"",IF((ISTEXT(VLOOKUP(E508,'[2]Lead Time(覆蓋貼)'!F:F,1,0)))*(P508=""),"未執行",""))</f>
        <v/>
      </c>
    </row>
    <row r="509" spans="1:23" ht="28.5" hidden="1" customHeight="1" x14ac:dyDescent="0.25">
      <c r="A509" s="117">
        <v>504</v>
      </c>
      <c r="B509" s="118" t="s">
        <v>2485</v>
      </c>
      <c r="C509" s="119">
        <v>42950</v>
      </c>
      <c r="D509" s="117" t="s">
        <v>2486</v>
      </c>
      <c r="E509" s="120" t="s">
        <v>2606</v>
      </c>
      <c r="F509" s="117">
        <f>IF(ISNA(VLOOKUP(B509,[2]保固召回!$A:$G,7,FALSE)),"",(VLOOKUP(B509,[2]保固召回!$A:$G,7,FALSE)))</f>
        <v>0</v>
      </c>
      <c r="G509" s="121">
        <f t="shared" ca="1" si="29"/>
        <v>0.9285714285714286</v>
      </c>
      <c r="H509" s="121" t="str">
        <f t="shared" si="30"/>
        <v>F25F26修整ISOFIX固定夾(第二部份)</v>
      </c>
      <c r="I509" s="122">
        <f t="shared" ca="1" si="31"/>
        <v>78</v>
      </c>
      <c r="J509" s="119"/>
      <c r="K509" s="123"/>
      <c r="L509" s="117"/>
      <c r="M509" s="124"/>
      <c r="N509" s="125"/>
      <c r="O509" s="135"/>
      <c r="P509" s="127" t="str">
        <f>IF(B509="","",IF(ISNA(VLOOKUP(U509,[2]NEW!H:H,1,FALSE)),"V",""))</f>
        <v>V</v>
      </c>
      <c r="Q509" s="128"/>
      <c r="R509" s="129"/>
      <c r="S509" s="130" t="s">
        <v>2607</v>
      </c>
      <c r="T509" s="132"/>
      <c r="U509" s="132" t="str">
        <f t="shared" si="28"/>
        <v>0041770100L907393</v>
      </c>
      <c r="W509" s="134" t="str">
        <f>IF((ISERROR(VLOOKUP(E509,'[2]Lead Time(覆蓋貼)'!F:F,1,0)))*(P509="v"),"",IF((ISTEXT(VLOOKUP(E509,'[2]Lead Time(覆蓋貼)'!F:F,1,0)))*(P509=""),"未執行",""))</f>
        <v/>
      </c>
    </row>
    <row r="510" spans="1:23" ht="28.5" hidden="1" customHeight="1" x14ac:dyDescent="0.25">
      <c r="A510" s="117">
        <v>505</v>
      </c>
      <c r="B510" s="118" t="s">
        <v>2485</v>
      </c>
      <c r="C510" s="119">
        <v>42950</v>
      </c>
      <c r="D510" s="117" t="s">
        <v>2486</v>
      </c>
      <c r="E510" s="120" t="s">
        <v>2608</v>
      </c>
      <c r="F510" s="117">
        <f>IF(ISNA(VLOOKUP(B510,[2]保固召回!$A:$G,7,FALSE)),"",(VLOOKUP(B510,[2]保固召回!$A:$G,7,FALSE)))</f>
        <v>0</v>
      </c>
      <c r="G510" s="121">
        <f t="shared" ca="1" si="29"/>
        <v>0.9285714285714286</v>
      </c>
      <c r="H510" s="121" t="str">
        <f t="shared" si="30"/>
        <v>F25F26修整ISOFIX固定夾(第二部份)</v>
      </c>
      <c r="I510" s="122">
        <f t="shared" ca="1" si="31"/>
        <v>78</v>
      </c>
      <c r="J510" s="119"/>
      <c r="K510" s="123"/>
      <c r="L510" s="117"/>
      <c r="M510" s="124"/>
      <c r="N510" s="125"/>
      <c r="O510" s="135"/>
      <c r="P510" s="127" t="str">
        <f>IF(B510="","",IF(ISNA(VLOOKUP(U510,[2]NEW!H:H,1,FALSE)),"V",""))</f>
        <v>V</v>
      </c>
      <c r="Q510" s="128"/>
      <c r="R510" s="129"/>
      <c r="S510" s="130" t="s">
        <v>2609</v>
      </c>
      <c r="T510" s="132"/>
      <c r="U510" s="132" t="str">
        <f t="shared" si="28"/>
        <v>0041770100L876681</v>
      </c>
      <c r="W510" s="134" t="str">
        <f>IF((ISERROR(VLOOKUP(E510,'[2]Lead Time(覆蓋貼)'!F:F,1,0)))*(P510="v"),"",IF((ISTEXT(VLOOKUP(E510,'[2]Lead Time(覆蓋貼)'!F:F,1,0)))*(P510=""),"未執行",""))</f>
        <v/>
      </c>
    </row>
    <row r="511" spans="1:23" ht="28.5" hidden="1" customHeight="1" x14ac:dyDescent="0.25">
      <c r="A511" s="117">
        <v>506</v>
      </c>
      <c r="B511" s="118" t="s">
        <v>2485</v>
      </c>
      <c r="C511" s="119">
        <v>42950</v>
      </c>
      <c r="D511" s="117" t="s">
        <v>2486</v>
      </c>
      <c r="E511" s="120" t="s">
        <v>2610</v>
      </c>
      <c r="F511" s="117">
        <f>IF(ISNA(VLOOKUP(B511,[2]保固召回!$A:$G,7,FALSE)),"",(VLOOKUP(B511,[2]保固召回!$A:$G,7,FALSE)))</f>
        <v>0</v>
      </c>
      <c r="G511" s="121">
        <f t="shared" ca="1" si="29"/>
        <v>0.9285714285714286</v>
      </c>
      <c r="H511" s="121" t="str">
        <f t="shared" si="30"/>
        <v>F25F26修整ISOFIX固定夾(第二部份)</v>
      </c>
      <c r="I511" s="122">
        <f t="shared" ca="1" si="31"/>
        <v>78</v>
      </c>
      <c r="J511" s="119"/>
      <c r="K511" s="123"/>
      <c r="L511" s="117"/>
      <c r="M511" s="124" t="s">
        <v>1821</v>
      </c>
      <c r="N511" s="125"/>
      <c r="O511" s="135"/>
      <c r="P511" s="127" t="str">
        <f>IF(B511="","",IF(ISNA(VLOOKUP(U511,[2]NEW!H:H,1,FALSE)),"V",""))</f>
        <v>V</v>
      </c>
      <c r="Q511" s="128"/>
      <c r="R511" s="129"/>
      <c r="S511" s="130" t="s">
        <v>1789</v>
      </c>
      <c r="T511" s="132"/>
      <c r="U511" s="132" t="str">
        <f t="shared" si="28"/>
        <v>00417701000K82174</v>
      </c>
      <c r="W511" s="134" t="str">
        <f>IF((ISERROR(VLOOKUP(E511,'[2]Lead Time(覆蓋貼)'!F:F,1,0)))*(P511="v"),"",IF((ISTEXT(VLOOKUP(E511,'[2]Lead Time(覆蓋貼)'!F:F,1,0)))*(P511=""),"未執行",""))</f>
        <v/>
      </c>
    </row>
    <row r="512" spans="1:23" ht="28.5" hidden="1" customHeight="1" x14ac:dyDescent="0.25">
      <c r="A512" s="117">
        <v>507</v>
      </c>
      <c r="B512" s="118" t="s">
        <v>2485</v>
      </c>
      <c r="C512" s="119">
        <v>42950</v>
      </c>
      <c r="D512" s="117" t="s">
        <v>2486</v>
      </c>
      <c r="E512" s="120" t="s">
        <v>2611</v>
      </c>
      <c r="F512" s="117">
        <f>IF(ISNA(VLOOKUP(B512,[2]保固召回!$A:$G,7,FALSE)),"",(VLOOKUP(B512,[2]保固召回!$A:$G,7,FALSE)))</f>
        <v>0</v>
      </c>
      <c r="G512" s="121">
        <f t="shared" ca="1" si="29"/>
        <v>0.9285714285714286</v>
      </c>
      <c r="H512" s="121" t="str">
        <f t="shared" si="30"/>
        <v>F25F26修整ISOFIX固定夾(第二部份)</v>
      </c>
      <c r="I512" s="122">
        <f t="shared" ca="1" si="31"/>
        <v>78</v>
      </c>
      <c r="J512" s="119"/>
      <c r="K512" s="123"/>
      <c r="L512" s="117"/>
      <c r="M512" s="124" t="s">
        <v>1821</v>
      </c>
      <c r="N512" s="125"/>
      <c r="O512" s="135"/>
      <c r="P512" s="127" t="str">
        <f>IF(B512="","",IF(ISNA(VLOOKUP(U512,[2]NEW!H:H,1,FALSE)),"V",""))</f>
        <v>V</v>
      </c>
      <c r="Q512" s="128"/>
      <c r="R512" s="129"/>
      <c r="S512" s="130" t="s">
        <v>1916</v>
      </c>
      <c r="T512" s="132"/>
      <c r="U512" s="132" t="str">
        <f t="shared" si="28"/>
        <v>00417701000B68895</v>
      </c>
      <c r="W512" s="134" t="str">
        <f>IF((ISERROR(VLOOKUP(E512,'[2]Lead Time(覆蓋貼)'!F:F,1,0)))*(P512="v"),"",IF((ISTEXT(VLOOKUP(E512,'[2]Lead Time(覆蓋貼)'!F:F,1,0)))*(P512=""),"未執行",""))</f>
        <v/>
      </c>
    </row>
    <row r="513" spans="1:23" ht="28.5" hidden="1" customHeight="1" x14ac:dyDescent="0.25">
      <c r="A513" s="117">
        <v>508</v>
      </c>
      <c r="B513" s="118" t="s">
        <v>2485</v>
      </c>
      <c r="C513" s="119">
        <v>42950</v>
      </c>
      <c r="D513" s="117" t="s">
        <v>2486</v>
      </c>
      <c r="E513" s="120" t="s">
        <v>2612</v>
      </c>
      <c r="F513" s="117">
        <f>IF(ISNA(VLOOKUP(B513,[2]保固召回!$A:$G,7,FALSE)),"",(VLOOKUP(B513,[2]保固召回!$A:$G,7,FALSE)))</f>
        <v>0</v>
      </c>
      <c r="G513" s="121">
        <f t="shared" ca="1" si="29"/>
        <v>0.9285714285714286</v>
      </c>
      <c r="H513" s="121" t="str">
        <f t="shared" si="30"/>
        <v>F25F26修整ISOFIX固定夾(第二部份)</v>
      </c>
      <c r="I513" s="122">
        <f t="shared" ca="1" si="31"/>
        <v>78</v>
      </c>
      <c r="J513" s="119"/>
      <c r="K513" s="123"/>
      <c r="L513" s="117"/>
      <c r="M513" s="124"/>
      <c r="N513" s="125"/>
      <c r="O513" s="135"/>
      <c r="P513" s="127" t="str">
        <f>IF(B513="","",IF(ISNA(VLOOKUP(U513,[2]NEW!H:H,1,FALSE)),"V",""))</f>
        <v>V</v>
      </c>
      <c r="Q513" s="128"/>
      <c r="R513" s="129"/>
      <c r="S513" s="130" t="s">
        <v>2613</v>
      </c>
      <c r="T513" s="132"/>
      <c r="U513" s="132" t="str">
        <f t="shared" si="28"/>
        <v>00417701000K07767</v>
      </c>
      <c r="W513" s="134" t="str">
        <f>IF((ISERROR(VLOOKUP(E513,'[2]Lead Time(覆蓋貼)'!F:F,1,0)))*(P513="v"),"",IF((ISTEXT(VLOOKUP(E513,'[2]Lead Time(覆蓋貼)'!F:F,1,0)))*(P513=""),"未執行",""))</f>
        <v/>
      </c>
    </row>
    <row r="514" spans="1:23" ht="28.5" hidden="1" customHeight="1" x14ac:dyDescent="0.25">
      <c r="A514" s="117">
        <v>509</v>
      </c>
      <c r="B514" s="118" t="s">
        <v>2485</v>
      </c>
      <c r="C514" s="119">
        <v>42950</v>
      </c>
      <c r="D514" s="117" t="s">
        <v>2486</v>
      </c>
      <c r="E514" s="120" t="s">
        <v>2614</v>
      </c>
      <c r="F514" s="117">
        <f>IF(ISNA(VLOOKUP(B514,[2]保固召回!$A:$G,7,FALSE)),"",(VLOOKUP(B514,[2]保固召回!$A:$G,7,FALSE)))</f>
        <v>0</v>
      </c>
      <c r="G514" s="121">
        <f t="shared" ca="1" si="29"/>
        <v>0.9285714285714286</v>
      </c>
      <c r="H514" s="121" t="str">
        <f t="shared" si="30"/>
        <v>F25F26修整ISOFIX固定夾(第二部份)</v>
      </c>
      <c r="I514" s="122">
        <f t="shared" ca="1" si="31"/>
        <v>78</v>
      </c>
      <c r="J514" s="119"/>
      <c r="K514" s="123"/>
      <c r="L514" s="117"/>
      <c r="M514" s="124"/>
      <c r="N514" s="125"/>
      <c r="O514" s="135"/>
      <c r="P514" s="127" t="str">
        <f>IF(B514="","",IF(ISNA(VLOOKUP(U514,[2]NEW!H:H,1,FALSE)),"V",""))</f>
        <v>V</v>
      </c>
      <c r="Q514" s="128"/>
      <c r="R514" s="129"/>
      <c r="S514" s="130" t="s">
        <v>2615</v>
      </c>
      <c r="T514" s="132"/>
      <c r="U514" s="132" t="str">
        <f t="shared" si="28"/>
        <v>00417701000B71544</v>
      </c>
      <c r="W514" s="134" t="str">
        <f>IF((ISERROR(VLOOKUP(E514,'[2]Lead Time(覆蓋貼)'!F:F,1,0)))*(P514="v"),"",IF((ISTEXT(VLOOKUP(E514,'[2]Lead Time(覆蓋貼)'!F:F,1,0)))*(P514=""),"未執行",""))</f>
        <v/>
      </c>
    </row>
    <row r="515" spans="1:23" ht="28.5" hidden="1" customHeight="1" x14ac:dyDescent="0.25">
      <c r="A515" s="117">
        <v>510</v>
      </c>
      <c r="B515" s="118" t="s">
        <v>2485</v>
      </c>
      <c r="C515" s="119">
        <v>42950</v>
      </c>
      <c r="D515" s="117" t="s">
        <v>2486</v>
      </c>
      <c r="E515" s="120" t="s">
        <v>2616</v>
      </c>
      <c r="F515" s="117">
        <f>IF(ISNA(VLOOKUP(B515,[2]保固召回!$A:$G,7,FALSE)),"",(VLOOKUP(B515,[2]保固召回!$A:$G,7,FALSE)))</f>
        <v>0</v>
      </c>
      <c r="G515" s="121">
        <f t="shared" ca="1" si="29"/>
        <v>0.9285714285714286</v>
      </c>
      <c r="H515" s="121" t="str">
        <f t="shared" si="30"/>
        <v>F25F26修整ISOFIX固定夾(第二部份)</v>
      </c>
      <c r="I515" s="122">
        <f t="shared" ca="1" si="31"/>
        <v>78</v>
      </c>
      <c r="J515" s="119"/>
      <c r="K515" s="123"/>
      <c r="L515" s="117"/>
      <c r="M515" s="124" t="s">
        <v>1821</v>
      </c>
      <c r="N515" s="125"/>
      <c r="O515" s="135"/>
      <c r="P515" s="127" t="str">
        <f>IF(B515="","",IF(ISNA(VLOOKUP(U515,[2]NEW!H:H,1,FALSE)),"V",""))</f>
        <v>V</v>
      </c>
      <c r="Q515" s="128"/>
      <c r="R515" s="129"/>
      <c r="S515" s="130" t="s">
        <v>1789</v>
      </c>
      <c r="T515" s="132"/>
      <c r="U515" s="132" t="str">
        <f t="shared" si="28"/>
        <v>00417701000A05548</v>
      </c>
      <c r="W515" s="134" t="str">
        <f>IF((ISERROR(VLOOKUP(E515,'[2]Lead Time(覆蓋貼)'!F:F,1,0)))*(P515="v"),"",IF((ISTEXT(VLOOKUP(E515,'[2]Lead Time(覆蓋貼)'!F:F,1,0)))*(P515=""),"未執行",""))</f>
        <v/>
      </c>
    </row>
    <row r="516" spans="1:23" ht="28.5" hidden="1" customHeight="1" x14ac:dyDescent="0.25">
      <c r="A516" s="117">
        <v>511</v>
      </c>
      <c r="B516" s="118" t="s">
        <v>2485</v>
      </c>
      <c r="C516" s="119">
        <v>42950</v>
      </c>
      <c r="D516" s="117" t="s">
        <v>2486</v>
      </c>
      <c r="E516" s="120" t="s">
        <v>2617</v>
      </c>
      <c r="F516" s="117">
        <f>IF(ISNA(VLOOKUP(B516,[2]保固召回!$A:$G,7,FALSE)),"",(VLOOKUP(B516,[2]保固召回!$A:$G,7,FALSE)))</f>
        <v>0</v>
      </c>
      <c r="G516" s="121">
        <f t="shared" ca="1" si="29"/>
        <v>0.9285714285714286</v>
      </c>
      <c r="H516" s="121" t="str">
        <f t="shared" si="30"/>
        <v>F25F26修整ISOFIX固定夾(第二部份)</v>
      </c>
      <c r="I516" s="122">
        <f t="shared" ca="1" si="31"/>
        <v>78</v>
      </c>
      <c r="J516" s="119"/>
      <c r="K516" s="123"/>
      <c r="L516" s="117"/>
      <c r="M516" s="124"/>
      <c r="N516" s="125"/>
      <c r="O516" s="135"/>
      <c r="P516" s="127" t="str">
        <f>IF(B516="","",IF(ISNA(VLOOKUP(U516,[2]NEW!H:H,1,FALSE)),"V",""))</f>
        <v>V</v>
      </c>
      <c r="Q516" s="128"/>
      <c r="R516" s="129"/>
      <c r="S516" s="130" t="s">
        <v>2618</v>
      </c>
      <c r="T516" s="132"/>
      <c r="U516" s="132" t="str">
        <f t="shared" si="28"/>
        <v>00417701000G29656</v>
      </c>
      <c r="W516" s="134" t="str">
        <f>IF((ISERROR(VLOOKUP(E516,'[2]Lead Time(覆蓋貼)'!F:F,1,0)))*(P516="v"),"",IF((ISTEXT(VLOOKUP(E516,'[2]Lead Time(覆蓋貼)'!F:F,1,0)))*(P516=""),"未執行",""))</f>
        <v/>
      </c>
    </row>
    <row r="517" spans="1:23" ht="28.5" hidden="1" customHeight="1" x14ac:dyDescent="0.25">
      <c r="A517" s="117">
        <v>512</v>
      </c>
      <c r="B517" s="118" t="s">
        <v>2485</v>
      </c>
      <c r="C517" s="119">
        <v>42950</v>
      </c>
      <c r="D517" s="117" t="s">
        <v>2486</v>
      </c>
      <c r="E517" s="120" t="s">
        <v>2619</v>
      </c>
      <c r="F517" s="117">
        <f>IF(ISNA(VLOOKUP(B517,[2]保固召回!$A:$G,7,FALSE)),"",(VLOOKUP(B517,[2]保固召回!$A:$G,7,FALSE)))</f>
        <v>0</v>
      </c>
      <c r="G517" s="121">
        <f t="shared" ca="1" si="29"/>
        <v>0.9285714285714286</v>
      </c>
      <c r="H517" s="121" t="str">
        <f t="shared" si="30"/>
        <v>F25F26修整ISOFIX固定夾(第二部份)</v>
      </c>
      <c r="I517" s="122">
        <f t="shared" ca="1" si="31"/>
        <v>78</v>
      </c>
      <c r="J517" s="119"/>
      <c r="K517" s="123"/>
      <c r="L517" s="117"/>
      <c r="M517" s="124" t="s">
        <v>1821</v>
      </c>
      <c r="N517" s="125"/>
      <c r="O517" s="135"/>
      <c r="P517" s="127" t="str">
        <f>IF(B517="","",IF(ISNA(VLOOKUP(U517,[2]NEW!H:H,1,FALSE)),"V",""))</f>
        <v>V</v>
      </c>
      <c r="Q517" s="128"/>
      <c r="R517" s="129"/>
      <c r="S517" s="130" t="s">
        <v>2620</v>
      </c>
      <c r="T517" s="132"/>
      <c r="U517" s="132" t="str">
        <f t="shared" ref="U517:U580" si="32">B517&amp;E517</f>
        <v>00417701000K02792</v>
      </c>
      <c r="W517" s="134" t="str">
        <f>IF((ISERROR(VLOOKUP(E517,'[2]Lead Time(覆蓋貼)'!F:F,1,0)))*(P517="v"),"",IF((ISTEXT(VLOOKUP(E517,'[2]Lead Time(覆蓋貼)'!F:F,1,0)))*(P517=""),"未執行",""))</f>
        <v/>
      </c>
    </row>
    <row r="518" spans="1:23" ht="28.5" hidden="1" customHeight="1" x14ac:dyDescent="0.25">
      <c r="A518" s="117">
        <v>513</v>
      </c>
      <c r="B518" s="118" t="s">
        <v>2485</v>
      </c>
      <c r="C518" s="119">
        <v>42950</v>
      </c>
      <c r="D518" s="117" t="s">
        <v>2486</v>
      </c>
      <c r="E518" s="120" t="s">
        <v>2621</v>
      </c>
      <c r="F518" s="117">
        <f>IF(ISNA(VLOOKUP(B518,[2]保固召回!$A:$G,7,FALSE)),"",(VLOOKUP(B518,[2]保固召回!$A:$G,7,FALSE)))</f>
        <v>0</v>
      </c>
      <c r="G518" s="121">
        <f t="shared" ref="G518:G581" ca="1" si="33">COUNTIF(H:H,D518)/COUNTIF(D:D,D518)</f>
        <v>0.9285714285714286</v>
      </c>
      <c r="H518" s="121" t="str">
        <f t="shared" ref="H518:H581" si="34">IF(P518="V",D518,"")</f>
        <v>F25F26修整ISOFIX固定夾(第二部份)</v>
      </c>
      <c r="I518" s="122">
        <f t="shared" ref="I518:I581" ca="1" si="35">COUNTIF(H:H,D518)</f>
        <v>78</v>
      </c>
      <c r="J518" s="119"/>
      <c r="K518" s="123"/>
      <c r="L518" s="117"/>
      <c r="M518" s="124" t="s">
        <v>1821</v>
      </c>
      <c r="N518" s="125"/>
      <c r="O518" s="135"/>
      <c r="P518" s="127" t="str">
        <f>IF(B518="","",IF(ISNA(VLOOKUP(U518,[2]NEW!H:H,1,FALSE)),"V",""))</f>
        <v>V</v>
      </c>
      <c r="Q518" s="128"/>
      <c r="R518" s="129"/>
      <c r="S518" s="130" t="s">
        <v>2622</v>
      </c>
      <c r="T518" s="132"/>
      <c r="U518" s="132" t="str">
        <f t="shared" si="32"/>
        <v>00417701000E27237</v>
      </c>
      <c r="W518" s="134" t="str">
        <f>IF((ISERROR(VLOOKUP(E518,'[2]Lead Time(覆蓋貼)'!F:F,1,0)))*(P518="v"),"",IF((ISTEXT(VLOOKUP(E518,'[2]Lead Time(覆蓋貼)'!F:F,1,0)))*(P518=""),"未執行",""))</f>
        <v/>
      </c>
    </row>
    <row r="519" spans="1:23" ht="28.5" hidden="1" customHeight="1" x14ac:dyDescent="0.25">
      <c r="A519" s="117">
        <v>514</v>
      </c>
      <c r="B519" s="118" t="s">
        <v>2485</v>
      </c>
      <c r="C519" s="119">
        <v>42950</v>
      </c>
      <c r="D519" s="117" t="s">
        <v>2486</v>
      </c>
      <c r="E519" s="120" t="s">
        <v>2623</v>
      </c>
      <c r="F519" s="117">
        <f>IF(ISNA(VLOOKUP(B519,[2]保固召回!$A:$G,7,FALSE)),"",(VLOOKUP(B519,[2]保固召回!$A:$G,7,FALSE)))</f>
        <v>0</v>
      </c>
      <c r="G519" s="121">
        <f t="shared" ca="1" si="33"/>
        <v>0.9285714285714286</v>
      </c>
      <c r="H519" s="121" t="str">
        <f t="shared" si="34"/>
        <v>F25F26修整ISOFIX固定夾(第二部份)</v>
      </c>
      <c r="I519" s="122">
        <f t="shared" ca="1" si="35"/>
        <v>78</v>
      </c>
      <c r="J519" s="119"/>
      <c r="K519" s="123"/>
      <c r="L519" s="117"/>
      <c r="M519" s="124" t="s">
        <v>1821</v>
      </c>
      <c r="N519" s="125"/>
      <c r="O519" s="135"/>
      <c r="P519" s="127" t="str">
        <f>IF(B519="","",IF(ISNA(VLOOKUP(U519,[2]NEW!H:H,1,FALSE)),"V",""))</f>
        <v>V</v>
      </c>
      <c r="Q519" s="128"/>
      <c r="R519" s="129"/>
      <c r="S519" s="130" t="s">
        <v>2492</v>
      </c>
      <c r="T519" s="132"/>
      <c r="U519" s="132" t="str">
        <f t="shared" si="32"/>
        <v>00417701000M13112</v>
      </c>
      <c r="W519" s="134" t="str">
        <f>IF((ISERROR(VLOOKUP(E519,'[2]Lead Time(覆蓋貼)'!F:F,1,0)))*(P519="v"),"",IF((ISTEXT(VLOOKUP(E519,'[2]Lead Time(覆蓋貼)'!F:F,1,0)))*(P519=""),"未執行",""))</f>
        <v/>
      </c>
    </row>
    <row r="520" spans="1:23" ht="28.5" hidden="1" customHeight="1" x14ac:dyDescent="0.25">
      <c r="A520" s="117">
        <v>515</v>
      </c>
      <c r="B520" s="118" t="s">
        <v>2485</v>
      </c>
      <c r="C520" s="119">
        <v>42950</v>
      </c>
      <c r="D520" s="117" t="s">
        <v>2486</v>
      </c>
      <c r="E520" s="120" t="s">
        <v>2624</v>
      </c>
      <c r="F520" s="117">
        <f>IF(ISNA(VLOOKUP(B520,[2]保固召回!$A:$G,7,FALSE)),"",(VLOOKUP(B520,[2]保固召回!$A:$G,7,FALSE)))</f>
        <v>0</v>
      </c>
      <c r="G520" s="121">
        <f t="shared" ca="1" si="33"/>
        <v>0.9285714285714286</v>
      </c>
      <c r="H520" s="121" t="str">
        <f t="shared" si="34"/>
        <v>F25F26修整ISOFIX固定夾(第二部份)</v>
      </c>
      <c r="I520" s="122">
        <f t="shared" ca="1" si="35"/>
        <v>78</v>
      </c>
      <c r="J520" s="119"/>
      <c r="K520" s="123"/>
      <c r="L520" s="117"/>
      <c r="M520" s="124" t="s">
        <v>1821</v>
      </c>
      <c r="N520" s="125"/>
      <c r="O520" s="135"/>
      <c r="P520" s="127" t="str">
        <f>IF(B520="","",IF(ISNA(VLOOKUP(U520,[2]NEW!H:H,1,FALSE)),"V",""))</f>
        <v>V</v>
      </c>
      <c r="Q520" s="128"/>
      <c r="R520" s="129"/>
      <c r="S520" s="130" t="s">
        <v>2625</v>
      </c>
      <c r="T520" s="132"/>
      <c r="U520" s="132" t="str">
        <f t="shared" si="32"/>
        <v>00417701000M12397</v>
      </c>
      <c r="W520" s="134" t="str">
        <f>IF((ISERROR(VLOOKUP(E520,'[2]Lead Time(覆蓋貼)'!F:F,1,0)))*(P520="v"),"",IF((ISTEXT(VLOOKUP(E520,'[2]Lead Time(覆蓋貼)'!F:F,1,0)))*(P520=""),"未執行",""))</f>
        <v/>
      </c>
    </row>
    <row r="521" spans="1:23" ht="54.75" hidden="1" customHeight="1" x14ac:dyDescent="0.25">
      <c r="A521" s="117">
        <v>516</v>
      </c>
      <c r="B521" s="118" t="s">
        <v>2485</v>
      </c>
      <c r="C521" s="119">
        <v>42950</v>
      </c>
      <c r="D521" s="117" t="s">
        <v>2486</v>
      </c>
      <c r="E521" s="120" t="s">
        <v>2626</v>
      </c>
      <c r="F521" s="117">
        <f>IF(ISNA(VLOOKUP(B521,[2]保固召回!$A:$G,7,FALSE)),"",(VLOOKUP(B521,[2]保固召回!$A:$G,7,FALSE)))</f>
        <v>0</v>
      </c>
      <c r="G521" s="121">
        <f t="shared" ca="1" si="33"/>
        <v>0.9285714285714286</v>
      </c>
      <c r="H521" s="121" t="str">
        <f t="shared" si="34"/>
        <v>F25F26修整ISOFIX固定夾(第二部份)</v>
      </c>
      <c r="I521" s="122">
        <f t="shared" ca="1" si="35"/>
        <v>78</v>
      </c>
      <c r="J521" s="119"/>
      <c r="K521" s="123"/>
      <c r="L521" s="117"/>
      <c r="M521" s="124"/>
      <c r="N521" s="125"/>
      <c r="O521" s="126"/>
      <c r="P521" s="127" t="str">
        <f>IF(B521="","",IF(ISNA(VLOOKUP(U521,[2]NEW!H:H,1,FALSE)),"V",""))</f>
        <v>V</v>
      </c>
      <c r="Q521" s="128" t="s">
        <v>2411</v>
      </c>
      <c r="R521" s="129" t="s">
        <v>2412</v>
      </c>
      <c r="S521" s="150" t="s">
        <v>2627</v>
      </c>
      <c r="T521" s="132"/>
      <c r="U521" s="132" t="str">
        <f t="shared" si="32"/>
        <v>00417701000B71319</v>
      </c>
      <c r="W521" s="134" t="str">
        <f>IF((ISERROR(VLOOKUP(E521,'[2]Lead Time(覆蓋貼)'!F:F,1,0)))*(P521="v"),"",IF((ISTEXT(VLOOKUP(E521,'[2]Lead Time(覆蓋貼)'!F:F,1,0)))*(P521=""),"未執行",""))</f>
        <v/>
      </c>
    </row>
    <row r="522" spans="1:23" ht="28.5" hidden="1" customHeight="1" x14ac:dyDescent="0.25">
      <c r="A522" s="117">
        <v>517</v>
      </c>
      <c r="B522" s="118" t="s">
        <v>2485</v>
      </c>
      <c r="C522" s="119">
        <v>42950</v>
      </c>
      <c r="D522" s="117" t="s">
        <v>2486</v>
      </c>
      <c r="E522" s="120" t="s">
        <v>2628</v>
      </c>
      <c r="F522" s="117">
        <f>IF(ISNA(VLOOKUP(B522,[2]保固召回!$A:$G,7,FALSE)),"",(VLOOKUP(B522,[2]保固召回!$A:$G,7,FALSE)))</f>
        <v>0</v>
      </c>
      <c r="G522" s="121">
        <f t="shared" ca="1" si="33"/>
        <v>0.9285714285714286</v>
      </c>
      <c r="H522" s="121" t="str">
        <f t="shared" si="34"/>
        <v>F25F26修整ISOFIX固定夾(第二部份)</v>
      </c>
      <c r="I522" s="122">
        <f t="shared" ca="1" si="35"/>
        <v>78</v>
      </c>
      <c r="J522" s="119"/>
      <c r="K522" s="123"/>
      <c r="L522" s="117"/>
      <c r="M522" s="124" t="s">
        <v>1821</v>
      </c>
      <c r="N522" s="125"/>
      <c r="O522" s="135"/>
      <c r="P522" s="127" t="str">
        <f>IF(B522="","",IF(ISNA(VLOOKUP(U522,[2]NEW!H:H,1,FALSE)),"V",""))</f>
        <v>V</v>
      </c>
      <c r="Q522" s="128"/>
      <c r="R522" s="129"/>
      <c r="S522" s="130" t="s">
        <v>1789</v>
      </c>
      <c r="T522" s="132"/>
      <c r="U522" s="132" t="str">
        <f t="shared" si="32"/>
        <v>00417701000R48110</v>
      </c>
      <c r="W522" s="134" t="str">
        <f>IF((ISERROR(VLOOKUP(E522,'[2]Lead Time(覆蓋貼)'!F:F,1,0)))*(P522="v"),"",IF((ISTEXT(VLOOKUP(E522,'[2]Lead Time(覆蓋貼)'!F:F,1,0)))*(P522=""),"未執行",""))</f>
        <v/>
      </c>
    </row>
    <row r="523" spans="1:23" ht="28.5" hidden="1" customHeight="1" x14ac:dyDescent="0.25">
      <c r="A523" s="117">
        <v>518</v>
      </c>
      <c r="B523" s="118" t="s">
        <v>2485</v>
      </c>
      <c r="C523" s="119">
        <v>42950</v>
      </c>
      <c r="D523" s="117" t="s">
        <v>2486</v>
      </c>
      <c r="E523" s="120" t="s">
        <v>2629</v>
      </c>
      <c r="F523" s="117">
        <f>IF(ISNA(VLOOKUP(B523,[2]保固召回!$A:$G,7,FALSE)),"",(VLOOKUP(B523,[2]保固召回!$A:$G,7,FALSE)))</f>
        <v>0</v>
      </c>
      <c r="G523" s="121">
        <f t="shared" ca="1" si="33"/>
        <v>0.9285714285714286</v>
      </c>
      <c r="H523" s="121" t="str">
        <f t="shared" si="34"/>
        <v>F25F26修整ISOFIX固定夾(第二部份)</v>
      </c>
      <c r="I523" s="122">
        <f t="shared" ca="1" si="35"/>
        <v>78</v>
      </c>
      <c r="J523" s="119"/>
      <c r="K523" s="123"/>
      <c r="L523" s="117"/>
      <c r="M523" s="124" t="s">
        <v>1821</v>
      </c>
      <c r="N523" s="125"/>
      <c r="O523" s="135"/>
      <c r="P523" s="127" t="str">
        <f>IF(B523="","",IF(ISNA(VLOOKUP(U523,[2]NEW!H:H,1,FALSE)),"V",""))</f>
        <v>V</v>
      </c>
      <c r="Q523" s="128"/>
      <c r="R523" s="129"/>
      <c r="S523" s="130" t="s">
        <v>1789</v>
      </c>
      <c r="T523" s="132"/>
      <c r="U523" s="132" t="str">
        <f t="shared" si="32"/>
        <v>00417701000R47961</v>
      </c>
      <c r="W523" s="134" t="str">
        <f>IF((ISERROR(VLOOKUP(E523,'[2]Lead Time(覆蓋貼)'!F:F,1,0)))*(P523="v"),"",IF((ISTEXT(VLOOKUP(E523,'[2]Lead Time(覆蓋貼)'!F:F,1,0)))*(P523=""),"未執行",""))</f>
        <v/>
      </c>
    </row>
    <row r="524" spans="1:23" ht="56.25" customHeight="1" x14ac:dyDescent="0.25">
      <c r="A524" s="117">
        <v>519</v>
      </c>
      <c r="B524" s="118" t="s">
        <v>2485</v>
      </c>
      <c r="C524" s="119">
        <v>42950</v>
      </c>
      <c r="D524" s="117" t="s">
        <v>2486</v>
      </c>
      <c r="E524" s="120" t="s">
        <v>2630</v>
      </c>
      <c r="F524" s="117">
        <f>IF(ISNA(VLOOKUP(B524,[2]保固召回!$A:$G,7,FALSE)),"",(VLOOKUP(B524,[2]保固召回!$A:$G,7,FALSE)))</f>
        <v>0</v>
      </c>
      <c r="G524" s="121">
        <f t="shared" ca="1" si="33"/>
        <v>0.9285714285714286</v>
      </c>
      <c r="H524" s="121" t="str">
        <f t="shared" si="34"/>
        <v/>
      </c>
      <c r="I524" s="122">
        <f t="shared" ca="1" si="35"/>
        <v>78</v>
      </c>
      <c r="J524" s="119"/>
      <c r="K524" s="123"/>
      <c r="L524" s="117"/>
      <c r="M524" s="124"/>
      <c r="N524" s="125"/>
      <c r="O524" s="126"/>
      <c r="P524" s="127" t="str">
        <f>IF(B524="","",IF(ISNA(VLOOKUP(U524,[2]NEW!H:H,1,FALSE)),"V",""))</f>
        <v/>
      </c>
      <c r="Q524" s="128" t="s">
        <v>2423</v>
      </c>
      <c r="R524" s="129" t="s">
        <v>2412</v>
      </c>
      <c r="S524" s="150" t="s">
        <v>2631</v>
      </c>
      <c r="T524" s="132"/>
      <c r="U524" s="132" t="str">
        <f t="shared" si="32"/>
        <v>00417701000B71097</v>
      </c>
      <c r="W524" s="134" t="str">
        <f>IF((ISERROR(VLOOKUP(E524,'[2]Lead Time(覆蓋貼)'!F:F,1,0)))*(P524="v"),"",IF((ISTEXT(VLOOKUP(E524,'[2]Lead Time(覆蓋貼)'!F:F,1,0)))*(P524=""),"未執行",""))</f>
        <v/>
      </c>
    </row>
    <row r="525" spans="1:23" ht="28.5" hidden="1" customHeight="1" x14ac:dyDescent="0.25">
      <c r="A525" s="117">
        <v>520</v>
      </c>
      <c r="B525" s="118" t="s">
        <v>2485</v>
      </c>
      <c r="C525" s="119">
        <v>42950</v>
      </c>
      <c r="D525" s="117" t="s">
        <v>2486</v>
      </c>
      <c r="E525" s="120" t="s">
        <v>2632</v>
      </c>
      <c r="F525" s="117">
        <f>IF(ISNA(VLOOKUP(B525,[2]保固召回!$A:$G,7,FALSE)),"",(VLOOKUP(B525,[2]保固召回!$A:$G,7,FALSE)))</f>
        <v>0</v>
      </c>
      <c r="G525" s="121">
        <f t="shared" ca="1" si="33"/>
        <v>0.9285714285714286</v>
      </c>
      <c r="H525" s="121" t="str">
        <f t="shared" si="34"/>
        <v>F25F26修整ISOFIX固定夾(第二部份)</v>
      </c>
      <c r="I525" s="122">
        <f t="shared" ca="1" si="35"/>
        <v>78</v>
      </c>
      <c r="J525" s="119"/>
      <c r="K525" s="123"/>
      <c r="L525" s="117"/>
      <c r="M525" s="124" t="s">
        <v>1821</v>
      </c>
      <c r="N525" s="125"/>
      <c r="O525" s="135"/>
      <c r="P525" s="127" t="str">
        <f>IF(B525="","",IF(ISNA(VLOOKUP(U525,[2]NEW!H:H,1,FALSE)),"V",""))</f>
        <v>V</v>
      </c>
      <c r="Q525" s="128"/>
      <c r="R525" s="129"/>
      <c r="S525" s="130" t="s">
        <v>1789</v>
      </c>
      <c r="T525" s="132"/>
      <c r="U525" s="132" t="str">
        <f t="shared" si="32"/>
        <v>00417701000M92464</v>
      </c>
      <c r="W525" s="134" t="str">
        <f>IF((ISERROR(VLOOKUP(E525,'[2]Lead Time(覆蓋貼)'!F:F,1,0)))*(P525="v"),"",IF((ISTEXT(VLOOKUP(E525,'[2]Lead Time(覆蓋貼)'!F:F,1,0)))*(P525=""),"未執行",""))</f>
        <v/>
      </c>
    </row>
    <row r="526" spans="1:23" ht="17.25" hidden="1" customHeight="1" x14ac:dyDescent="0.25">
      <c r="A526" s="117">
        <v>521</v>
      </c>
      <c r="B526" s="118" t="s">
        <v>2485</v>
      </c>
      <c r="C526" s="119">
        <v>42950</v>
      </c>
      <c r="D526" s="117" t="s">
        <v>2486</v>
      </c>
      <c r="E526" s="120" t="s">
        <v>2633</v>
      </c>
      <c r="F526" s="117">
        <f>IF(ISNA(VLOOKUP(B526,[2]保固召回!$A:$G,7,FALSE)),"",(VLOOKUP(B526,[2]保固召回!$A:$G,7,FALSE)))</f>
        <v>0</v>
      </c>
      <c r="G526" s="121">
        <f t="shared" ca="1" si="33"/>
        <v>0.9285714285714286</v>
      </c>
      <c r="H526" s="121" t="str">
        <f t="shared" si="34"/>
        <v>F25F26修整ISOFIX固定夾(第二部份)</v>
      </c>
      <c r="I526" s="122">
        <f t="shared" ca="1" si="35"/>
        <v>78</v>
      </c>
      <c r="J526" s="119"/>
      <c r="K526" s="123"/>
      <c r="L526" s="117"/>
      <c r="M526" s="124" t="s">
        <v>1821</v>
      </c>
      <c r="N526" s="125"/>
      <c r="O526" s="135"/>
      <c r="P526" s="127" t="str">
        <f>IF(B526="","",IF(ISNA(VLOOKUP(U526,[2]NEW!H:H,1,FALSE)),"V",""))</f>
        <v>V</v>
      </c>
      <c r="Q526" s="128"/>
      <c r="R526" s="129"/>
      <c r="S526" s="130" t="s">
        <v>1916</v>
      </c>
      <c r="T526" s="132"/>
      <c r="U526" s="132" t="str">
        <f t="shared" si="32"/>
        <v>00417701000K00035</v>
      </c>
      <c r="W526" s="134" t="str">
        <f>IF((ISERROR(VLOOKUP(E526,'[2]Lead Time(覆蓋貼)'!F:F,1,0)))*(P526="v"),"",IF((ISTEXT(VLOOKUP(E526,'[2]Lead Time(覆蓋貼)'!F:F,1,0)))*(P526=""),"未執行",""))</f>
        <v/>
      </c>
    </row>
    <row r="527" spans="1:23" ht="54" customHeight="1" x14ac:dyDescent="0.25">
      <c r="A527" s="117">
        <v>522</v>
      </c>
      <c r="B527" s="118" t="s">
        <v>2485</v>
      </c>
      <c r="C527" s="119">
        <v>42950</v>
      </c>
      <c r="D527" s="117" t="s">
        <v>2486</v>
      </c>
      <c r="E527" s="120" t="s">
        <v>2634</v>
      </c>
      <c r="F527" s="117">
        <f>IF(ISNA(VLOOKUP(B527,[2]保固召回!$A:$G,7,FALSE)),"",(VLOOKUP(B527,[2]保固召回!$A:$G,7,FALSE)))</f>
        <v>0</v>
      </c>
      <c r="G527" s="121">
        <f t="shared" ca="1" si="33"/>
        <v>0.9285714285714286</v>
      </c>
      <c r="H527" s="121" t="str">
        <f t="shared" si="34"/>
        <v/>
      </c>
      <c r="I527" s="122">
        <f t="shared" ca="1" si="35"/>
        <v>78</v>
      </c>
      <c r="J527" s="119"/>
      <c r="K527" s="123"/>
      <c r="L527" s="117"/>
      <c r="M527" s="124"/>
      <c r="N527" s="125"/>
      <c r="O527" s="126"/>
      <c r="P527" s="127" t="str">
        <f>IF(B527="","",IF(ISNA(VLOOKUP(U527,[2]NEW!H:H,1,FALSE)),"V",""))</f>
        <v/>
      </c>
      <c r="Q527" s="128" t="s">
        <v>2635</v>
      </c>
      <c r="R527" s="129" t="s">
        <v>2636</v>
      </c>
      <c r="S527" s="151" t="s">
        <v>2637</v>
      </c>
      <c r="T527" s="132"/>
      <c r="U527" s="132" t="str">
        <f t="shared" si="32"/>
        <v>00417701000A62385</v>
      </c>
      <c r="W527" s="134" t="str">
        <f>IF((ISERROR(VLOOKUP(E527,'[2]Lead Time(覆蓋貼)'!F:F,1,0)))*(P527="v"),"",IF((ISTEXT(VLOOKUP(E527,'[2]Lead Time(覆蓋貼)'!F:F,1,0)))*(P527=""),"未執行",""))</f>
        <v/>
      </c>
    </row>
    <row r="528" spans="1:23" ht="28.5" hidden="1" customHeight="1" x14ac:dyDescent="0.25">
      <c r="A528" s="117">
        <v>523</v>
      </c>
      <c r="B528" s="118" t="s">
        <v>2485</v>
      </c>
      <c r="C528" s="119">
        <v>42950</v>
      </c>
      <c r="D528" s="117" t="s">
        <v>2486</v>
      </c>
      <c r="E528" s="120" t="s">
        <v>2638</v>
      </c>
      <c r="F528" s="117">
        <f>IF(ISNA(VLOOKUP(B528,[2]保固召回!$A:$G,7,FALSE)),"",(VLOOKUP(B528,[2]保固召回!$A:$G,7,FALSE)))</f>
        <v>0</v>
      </c>
      <c r="G528" s="121">
        <f t="shared" ca="1" si="33"/>
        <v>0.9285714285714286</v>
      </c>
      <c r="H528" s="121" t="str">
        <f t="shared" si="34"/>
        <v>F25F26修整ISOFIX固定夾(第二部份)</v>
      </c>
      <c r="I528" s="122">
        <f t="shared" ca="1" si="35"/>
        <v>78</v>
      </c>
      <c r="J528" s="119"/>
      <c r="K528" s="123"/>
      <c r="L528" s="117"/>
      <c r="M528" s="124"/>
      <c r="N528" s="125"/>
      <c r="O528" s="135"/>
      <c r="P528" s="127" t="str">
        <f>IF(B528="","",IF(ISNA(VLOOKUP(U528,[2]NEW!H:H,1,FALSE)),"V",""))</f>
        <v>V</v>
      </c>
      <c r="Q528" s="128"/>
      <c r="R528" s="129"/>
      <c r="S528" s="130" t="s">
        <v>1789</v>
      </c>
      <c r="T528" s="132"/>
      <c r="U528" s="132" t="str">
        <f t="shared" si="32"/>
        <v>00417701000A70440</v>
      </c>
      <c r="W528" s="134" t="str">
        <f>IF((ISERROR(VLOOKUP(E528,'[2]Lead Time(覆蓋貼)'!F:F,1,0)))*(P528="v"),"",IF((ISTEXT(VLOOKUP(E528,'[2]Lead Time(覆蓋貼)'!F:F,1,0)))*(P528=""),"未執行",""))</f>
        <v/>
      </c>
    </row>
    <row r="529" spans="1:27" ht="52.5" customHeight="1" x14ac:dyDescent="0.25">
      <c r="A529" s="117">
        <v>524</v>
      </c>
      <c r="B529" s="118" t="s">
        <v>2485</v>
      </c>
      <c r="C529" s="119">
        <v>42950</v>
      </c>
      <c r="D529" s="117" t="s">
        <v>2486</v>
      </c>
      <c r="E529" s="120" t="s">
        <v>2639</v>
      </c>
      <c r="F529" s="117">
        <f>IF(ISNA(VLOOKUP(B529,[2]保固召回!$A:$G,7,FALSE)),"",(VLOOKUP(B529,[2]保固召回!$A:$G,7,FALSE)))</f>
        <v>0</v>
      </c>
      <c r="G529" s="121">
        <f t="shared" ca="1" si="33"/>
        <v>0.9285714285714286</v>
      </c>
      <c r="H529" s="121" t="str">
        <f t="shared" si="34"/>
        <v/>
      </c>
      <c r="I529" s="122">
        <f t="shared" ca="1" si="35"/>
        <v>78</v>
      </c>
      <c r="J529" s="119"/>
      <c r="K529" s="123"/>
      <c r="L529" s="117"/>
      <c r="M529" s="124"/>
      <c r="N529" s="125"/>
      <c r="O529" s="126"/>
      <c r="P529" s="127" t="str">
        <f>IF(B529="","",IF(ISNA(VLOOKUP(U529,[2]NEW!H:H,1,FALSE)),"V",""))</f>
        <v/>
      </c>
      <c r="Q529" s="128" t="s">
        <v>2418</v>
      </c>
      <c r="R529" s="129" t="s">
        <v>2412</v>
      </c>
      <c r="S529" s="151" t="s">
        <v>2419</v>
      </c>
      <c r="T529" s="132"/>
      <c r="U529" s="132" t="str">
        <f t="shared" si="32"/>
        <v>00417701000A65049</v>
      </c>
      <c r="W529" s="134" t="str">
        <f>IF((ISERROR(VLOOKUP(E529,'[2]Lead Time(覆蓋貼)'!F:F,1,0)))*(P529="v"),"",IF((ISTEXT(VLOOKUP(E529,'[2]Lead Time(覆蓋貼)'!F:F,1,0)))*(P529=""),"未執行",""))</f>
        <v/>
      </c>
    </row>
    <row r="530" spans="1:27" ht="57.75" customHeight="1" x14ac:dyDescent="0.25">
      <c r="A530" s="117">
        <v>525</v>
      </c>
      <c r="B530" s="118" t="s">
        <v>2485</v>
      </c>
      <c r="C530" s="119">
        <v>42950</v>
      </c>
      <c r="D530" s="117" t="s">
        <v>2486</v>
      </c>
      <c r="E530" s="120" t="s">
        <v>2640</v>
      </c>
      <c r="F530" s="117">
        <f>IF(ISNA(VLOOKUP(B530,[2]保固召回!$A:$G,7,FALSE)),"",(VLOOKUP(B530,[2]保固召回!$A:$G,7,FALSE)))</f>
        <v>0</v>
      </c>
      <c r="G530" s="121">
        <f t="shared" ca="1" si="33"/>
        <v>0.9285714285714286</v>
      </c>
      <c r="H530" s="121" t="str">
        <f t="shared" si="34"/>
        <v/>
      </c>
      <c r="I530" s="122">
        <f t="shared" ca="1" si="35"/>
        <v>78</v>
      </c>
      <c r="J530" s="119"/>
      <c r="K530" s="123"/>
      <c r="L530" s="117"/>
      <c r="M530" s="124"/>
      <c r="N530" s="125"/>
      <c r="O530" s="126"/>
      <c r="P530" s="127" t="str">
        <f>IF(B530="","",IF(ISNA(VLOOKUP(U530,[2]NEW!H:H,1,FALSE)),"V",""))</f>
        <v/>
      </c>
      <c r="Q530" s="128" t="s">
        <v>2418</v>
      </c>
      <c r="R530" s="129" t="s">
        <v>2412</v>
      </c>
      <c r="S530" s="151" t="s">
        <v>2419</v>
      </c>
      <c r="T530" s="132"/>
      <c r="U530" s="132" t="str">
        <f t="shared" si="32"/>
        <v>0041770100L882182</v>
      </c>
      <c r="W530" s="134" t="str">
        <f>IF((ISERROR(VLOOKUP(E530,'[2]Lead Time(覆蓋貼)'!F:F,1,0)))*(P530="v"),"",IF((ISTEXT(VLOOKUP(E530,'[2]Lead Time(覆蓋貼)'!F:F,1,0)))*(P530=""),"未執行",""))</f>
        <v/>
      </c>
    </row>
    <row r="531" spans="1:27" s="149" customFormat="1" ht="28.5" hidden="1" customHeight="1" x14ac:dyDescent="0.25">
      <c r="A531" s="117">
        <v>526</v>
      </c>
      <c r="B531" s="118" t="s">
        <v>2641</v>
      </c>
      <c r="C531" s="119">
        <v>43061</v>
      </c>
      <c r="D531" s="117" t="s">
        <v>2642</v>
      </c>
      <c r="E531" s="120" t="s">
        <v>2643</v>
      </c>
      <c r="F531" s="117">
        <f>IF(ISNA(VLOOKUP(B531,[2]保固召回!$A:$G,7,FALSE)),"",(VLOOKUP(B531,[2]保固召回!$A:$G,7,FALSE)))</f>
        <v>0</v>
      </c>
      <c r="G531" s="121">
        <f t="shared" ca="1" si="33"/>
        <v>1</v>
      </c>
      <c r="H531" s="121" t="str">
        <f t="shared" si="34"/>
        <v>F02F07更換空氣囊中央感應器(2月列入計算)</v>
      </c>
      <c r="I531" s="122">
        <f t="shared" ca="1" si="35"/>
        <v>1</v>
      </c>
      <c r="J531" s="119" t="s">
        <v>2644</v>
      </c>
      <c r="K531" s="123" t="s">
        <v>2645</v>
      </c>
      <c r="L531" s="117" t="s">
        <v>1819</v>
      </c>
      <c r="M531" s="124" t="s">
        <v>1821</v>
      </c>
      <c r="N531" s="125"/>
      <c r="O531" s="135"/>
      <c r="P531" s="127" t="str">
        <f>IF(B531="","",IF(ISNA(VLOOKUP(U531,[2]NEW!H:H,1,FALSE)),"V",""))</f>
        <v>V</v>
      </c>
      <c r="Q531" s="128"/>
      <c r="R531" s="129"/>
      <c r="S531" s="130" t="s">
        <v>2646</v>
      </c>
      <c r="T531" s="132"/>
      <c r="U531" s="132" t="str">
        <f t="shared" si="32"/>
        <v>0065940200DX67604</v>
      </c>
      <c r="V531" s="148"/>
      <c r="W531" s="134" t="str">
        <f>IF((ISERROR(VLOOKUP(E531,'[2]Lead Time(覆蓋貼)'!F:F,1,0)))*(P531="v"),"",IF((ISTEXT(VLOOKUP(E531,'[2]Lead Time(覆蓋貼)'!F:F,1,0)))*(P531=""),"未執行",""))</f>
        <v/>
      </c>
      <c r="AA531" s="134"/>
    </row>
    <row r="532" spans="1:27" ht="28.5" hidden="1" customHeight="1" x14ac:dyDescent="0.25">
      <c r="A532" s="117">
        <v>527</v>
      </c>
      <c r="B532" s="118" t="s">
        <v>2641</v>
      </c>
      <c r="C532" s="119">
        <v>43061</v>
      </c>
      <c r="D532" s="117" t="s">
        <v>2647</v>
      </c>
      <c r="E532" s="120" t="s">
        <v>2648</v>
      </c>
      <c r="F532" s="117">
        <f>IF(ISNA(VLOOKUP(B532,[2]保固召回!$A:$G,7,FALSE)),"",(VLOOKUP(B532,[2]保固召回!$A:$G,7,FALSE)))</f>
        <v>0</v>
      </c>
      <c r="G532" s="121">
        <f t="shared" ca="1" si="33"/>
        <v>1</v>
      </c>
      <c r="H532" s="121" t="str">
        <f t="shared" si="34"/>
        <v>F02F07更換空氣囊中央感應器</v>
      </c>
      <c r="I532" s="122">
        <f t="shared" ca="1" si="35"/>
        <v>8</v>
      </c>
      <c r="J532" s="119"/>
      <c r="K532" s="123"/>
      <c r="L532" s="117"/>
      <c r="M532" s="124" t="s">
        <v>58</v>
      </c>
      <c r="N532" s="125"/>
      <c r="O532" s="135"/>
      <c r="P532" s="127" t="str">
        <f>IF(B532="","",IF(ISNA(VLOOKUP(U532,[2]NEW!H:H,1,FALSE)),"V",""))</f>
        <v>V</v>
      </c>
      <c r="Q532" s="128"/>
      <c r="R532" s="129"/>
      <c r="S532" s="130" t="s">
        <v>2649</v>
      </c>
      <c r="T532" s="132"/>
      <c r="U532" s="132" t="str">
        <f t="shared" si="32"/>
        <v>0065940200DX72404</v>
      </c>
      <c r="W532" s="134" t="str">
        <f>IF((ISERROR(VLOOKUP(E532,'[2]Lead Time(覆蓋貼)'!F:F,1,0)))*(P532="v"),"",IF((ISTEXT(VLOOKUP(E532,'[2]Lead Time(覆蓋貼)'!F:F,1,0)))*(P532=""),"未執行",""))</f>
        <v/>
      </c>
    </row>
    <row r="533" spans="1:27" ht="28.5" hidden="1" customHeight="1" x14ac:dyDescent="0.25">
      <c r="A533" s="117">
        <v>528</v>
      </c>
      <c r="B533" s="118" t="s">
        <v>2641</v>
      </c>
      <c r="C533" s="119">
        <v>43061</v>
      </c>
      <c r="D533" s="117" t="s">
        <v>2647</v>
      </c>
      <c r="E533" s="120" t="s">
        <v>2650</v>
      </c>
      <c r="F533" s="117">
        <f>IF(ISNA(VLOOKUP(B533,[2]保固召回!$A:$G,7,FALSE)),"",(VLOOKUP(B533,[2]保固召回!$A:$G,7,FALSE)))</f>
        <v>0</v>
      </c>
      <c r="G533" s="121">
        <f t="shared" ca="1" si="33"/>
        <v>1</v>
      </c>
      <c r="H533" s="121" t="str">
        <f t="shared" si="34"/>
        <v>F02F07更換空氣囊中央感應器</v>
      </c>
      <c r="I533" s="122">
        <f t="shared" ca="1" si="35"/>
        <v>8</v>
      </c>
      <c r="J533" s="119"/>
      <c r="K533" s="123"/>
      <c r="L533" s="117"/>
      <c r="M533" s="124" t="s">
        <v>1821</v>
      </c>
      <c r="N533" s="125"/>
      <c r="O533" s="135"/>
      <c r="P533" s="127" t="str">
        <f>IF(B533="","",IF(ISNA(VLOOKUP(U533,[2]NEW!H:H,1,FALSE)),"V",""))</f>
        <v>V</v>
      </c>
      <c r="Q533" s="128"/>
      <c r="R533" s="129"/>
      <c r="S533" s="130" t="s">
        <v>2651</v>
      </c>
      <c r="T533" s="132"/>
      <c r="U533" s="132" t="str">
        <f t="shared" si="32"/>
        <v>0065940200DX72507</v>
      </c>
      <c r="W533" s="134" t="str">
        <f>IF((ISERROR(VLOOKUP(E533,'[2]Lead Time(覆蓋貼)'!F:F,1,0)))*(P533="v"),"",IF((ISTEXT(VLOOKUP(E533,'[2]Lead Time(覆蓋貼)'!F:F,1,0)))*(P533=""),"未執行",""))</f>
        <v/>
      </c>
    </row>
    <row r="534" spans="1:27" s="149" customFormat="1" ht="28.5" hidden="1" customHeight="1" x14ac:dyDescent="0.25">
      <c r="A534" s="117">
        <v>529</v>
      </c>
      <c r="B534" s="118" t="s">
        <v>2641</v>
      </c>
      <c r="C534" s="119">
        <v>43061</v>
      </c>
      <c r="D534" s="117" t="s">
        <v>2647</v>
      </c>
      <c r="E534" s="120" t="s">
        <v>2652</v>
      </c>
      <c r="F534" s="117">
        <f>IF(ISNA(VLOOKUP(B534,[2]保固召回!$A:$G,7,FALSE)),"",(VLOOKUP(B534,[2]保固召回!$A:$G,7,FALSE)))</f>
        <v>0</v>
      </c>
      <c r="G534" s="121">
        <f t="shared" ca="1" si="33"/>
        <v>1</v>
      </c>
      <c r="H534" s="121" t="str">
        <f t="shared" si="34"/>
        <v>F02F07更換空氣囊中央感應器</v>
      </c>
      <c r="I534" s="122">
        <f t="shared" ca="1" si="35"/>
        <v>8</v>
      </c>
      <c r="J534" s="119"/>
      <c r="K534" s="123"/>
      <c r="L534" s="117"/>
      <c r="M534" s="124" t="s">
        <v>1821</v>
      </c>
      <c r="N534" s="125"/>
      <c r="O534" s="135"/>
      <c r="P534" s="127" t="str">
        <f>IF(B534="","",IF(ISNA(VLOOKUP(U534,[2]NEW!H:H,1,FALSE)),"V",""))</f>
        <v>V</v>
      </c>
      <c r="Q534" s="128"/>
      <c r="R534" s="129"/>
      <c r="S534" s="130" t="s">
        <v>2653</v>
      </c>
      <c r="T534" s="132"/>
      <c r="U534" s="132" t="str">
        <f t="shared" si="32"/>
        <v>0065940200DY21004</v>
      </c>
      <c r="V534" s="148"/>
      <c r="W534" s="134" t="str">
        <f>IF((ISERROR(VLOOKUP(E534,'[2]Lead Time(覆蓋貼)'!F:F,1,0)))*(P534="v"),"",IF((ISTEXT(VLOOKUP(E534,'[2]Lead Time(覆蓋貼)'!F:F,1,0)))*(P534=""),"未執行",""))</f>
        <v/>
      </c>
      <c r="AA534" s="134"/>
    </row>
    <row r="535" spans="1:27" ht="28.5" hidden="1" customHeight="1" x14ac:dyDescent="0.25">
      <c r="A535" s="117">
        <v>530</v>
      </c>
      <c r="B535" s="118" t="s">
        <v>2641</v>
      </c>
      <c r="C535" s="119">
        <v>43061</v>
      </c>
      <c r="D535" s="117" t="s">
        <v>2647</v>
      </c>
      <c r="E535" s="120" t="s">
        <v>2654</v>
      </c>
      <c r="F535" s="117">
        <f>IF(ISNA(VLOOKUP(B535,[2]保固召回!$A:$G,7,FALSE)),"",(VLOOKUP(B535,[2]保固召回!$A:$G,7,FALSE)))</f>
        <v>0</v>
      </c>
      <c r="G535" s="121">
        <f t="shared" ca="1" si="33"/>
        <v>1</v>
      </c>
      <c r="H535" s="121" t="str">
        <f t="shared" si="34"/>
        <v>F02F07更換空氣囊中央感應器</v>
      </c>
      <c r="I535" s="122">
        <f t="shared" ca="1" si="35"/>
        <v>8</v>
      </c>
      <c r="J535" s="119"/>
      <c r="K535" s="123"/>
      <c r="L535" s="117"/>
      <c r="M535" s="124" t="s">
        <v>1821</v>
      </c>
      <c r="N535" s="125"/>
      <c r="O535" s="135"/>
      <c r="P535" s="127" t="str">
        <f>IF(B535="","",IF(ISNA(VLOOKUP(U535,[2]NEW!H:H,1,FALSE)),"V",""))</f>
        <v>V</v>
      </c>
      <c r="Q535" s="128"/>
      <c r="R535" s="129"/>
      <c r="S535" s="130" t="s">
        <v>2655</v>
      </c>
      <c r="T535" s="132"/>
      <c r="U535" s="132" t="str">
        <f t="shared" si="32"/>
        <v>0065940200DX72600</v>
      </c>
      <c r="W535" s="134" t="str">
        <f>IF((ISERROR(VLOOKUP(E535,'[2]Lead Time(覆蓋貼)'!F:F,1,0)))*(P535="v"),"",IF((ISTEXT(VLOOKUP(E535,'[2]Lead Time(覆蓋貼)'!F:F,1,0)))*(P535=""),"未執行",""))</f>
        <v/>
      </c>
    </row>
    <row r="536" spans="1:27" s="149" customFormat="1" ht="28.5" hidden="1" customHeight="1" x14ac:dyDescent="0.25">
      <c r="A536" s="117">
        <v>531</v>
      </c>
      <c r="B536" s="118" t="s">
        <v>2641</v>
      </c>
      <c r="C536" s="119">
        <v>43061</v>
      </c>
      <c r="D536" s="117" t="s">
        <v>2647</v>
      </c>
      <c r="E536" s="120" t="s">
        <v>2656</v>
      </c>
      <c r="F536" s="117">
        <f>IF(ISNA(VLOOKUP(B536,[2]保固召回!$A:$G,7,FALSE)),"",(VLOOKUP(B536,[2]保固召回!$A:$G,7,FALSE)))</f>
        <v>0</v>
      </c>
      <c r="G536" s="121">
        <f t="shared" ca="1" si="33"/>
        <v>1</v>
      </c>
      <c r="H536" s="121" t="str">
        <f t="shared" si="34"/>
        <v>F02F07更換空氣囊中央感應器</v>
      </c>
      <c r="I536" s="122">
        <f t="shared" ca="1" si="35"/>
        <v>8</v>
      </c>
      <c r="J536" s="119"/>
      <c r="K536" s="123"/>
      <c r="L536" s="117"/>
      <c r="M536" s="124" t="s">
        <v>1821</v>
      </c>
      <c r="N536" s="125"/>
      <c r="O536" s="135"/>
      <c r="P536" s="127" t="str">
        <f>IF(B536="","",IF(ISNA(VLOOKUP(U536,[2]NEW!H:H,1,FALSE)),"V",""))</f>
        <v>V</v>
      </c>
      <c r="Q536" s="128"/>
      <c r="R536" s="129"/>
      <c r="S536" s="130" t="s">
        <v>2646</v>
      </c>
      <c r="T536" s="132"/>
      <c r="U536" s="132" t="str">
        <f t="shared" si="32"/>
        <v>0065940200DX70806</v>
      </c>
      <c r="V536" s="148"/>
      <c r="W536" s="134" t="str">
        <f>IF((ISERROR(VLOOKUP(E536,'[2]Lead Time(覆蓋貼)'!F:F,1,0)))*(P536="v"),"",IF((ISTEXT(VLOOKUP(E536,'[2]Lead Time(覆蓋貼)'!F:F,1,0)))*(P536=""),"未執行",""))</f>
        <v/>
      </c>
      <c r="AA536" s="134"/>
    </row>
    <row r="537" spans="1:27" s="149" customFormat="1" ht="28.5" hidden="1" customHeight="1" x14ac:dyDescent="0.25">
      <c r="A537" s="117">
        <v>532</v>
      </c>
      <c r="B537" s="118" t="s">
        <v>2641</v>
      </c>
      <c r="C537" s="119">
        <v>43061</v>
      </c>
      <c r="D537" s="117" t="s">
        <v>2647</v>
      </c>
      <c r="E537" s="120" t="s">
        <v>2657</v>
      </c>
      <c r="F537" s="117">
        <f>IF(ISNA(VLOOKUP(B537,[2]保固召回!$A:$G,7,FALSE)),"",(VLOOKUP(B537,[2]保固召回!$A:$G,7,FALSE)))</f>
        <v>0</v>
      </c>
      <c r="G537" s="121">
        <f t="shared" ca="1" si="33"/>
        <v>1</v>
      </c>
      <c r="H537" s="121" t="str">
        <f t="shared" si="34"/>
        <v>F02F07更換空氣囊中央感應器</v>
      </c>
      <c r="I537" s="122">
        <f t="shared" ca="1" si="35"/>
        <v>8</v>
      </c>
      <c r="J537" s="119"/>
      <c r="K537" s="123"/>
      <c r="L537" s="117"/>
      <c r="M537" s="124" t="s">
        <v>1821</v>
      </c>
      <c r="N537" s="125"/>
      <c r="O537" s="135"/>
      <c r="P537" s="127" t="str">
        <f>IF(B537="","",IF(ISNA(VLOOKUP(U537,[2]NEW!H:H,1,FALSE)),"V",""))</f>
        <v>V</v>
      </c>
      <c r="Q537" s="128"/>
      <c r="R537" s="129"/>
      <c r="S537" s="130" t="s">
        <v>2658</v>
      </c>
      <c r="T537" s="132"/>
      <c r="U537" s="132" t="str">
        <f t="shared" si="32"/>
        <v>0065940200DX21530</v>
      </c>
      <c r="V537" s="148"/>
      <c r="W537" s="134" t="str">
        <f>IF((ISERROR(VLOOKUP(E537,'[2]Lead Time(覆蓋貼)'!F:F,1,0)))*(P537="v"),"",IF((ISTEXT(VLOOKUP(E537,'[2]Lead Time(覆蓋貼)'!F:F,1,0)))*(P537=""),"未執行",""))</f>
        <v/>
      </c>
      <c r="AA537" s="134"/>
    </row>
    <row r="538" spans="1:27" ht="28.5" hidden="1" customHeight="1" x14ac:dyDescent="0.25">
      <c r="A538" s="117">
        <v>533</v>
      </c>
      <c r="B538" s="118" t="s">
        <v>2641</v>
      </c>
      <c r="C538" s="119">
        <v>43061</v>
      </c>
      <c r="D538" s="117" t="s">
        <v>2647</v>
      </c>
      <c r="E538" s="120" t="s">
        <v>2659</v>
      </c>
      <c r="F538" s="117">
        <f>IF(ISNA(VLOOKUP(B538,[2]保固召回!$A:$G,7,FALSE)),"",(VLOOKUP(B538,[2]保固召回!$A:$G,7,FALSE)))</f>
        <v>0</v>
      </c>
      <c r="G538" s="121">
        <f t="shared" ca="1" si="33"/>
        <v>1</v>
      </c>
      <c r="H538" s="121" t="str">
        <f t="shared" si="34"/>
        <v>F02F07更換空氣囊中央感應器</v>
      </c>
      <c r="I538" s="122">
        <f t="shared" ca="1" si="35"/>
        <v>8</v>
      </c>
      <c r="J538" s="119"/>
      <c r="K538" s="123"/>
      <c r="L538" s="117"/>
      <c r="M538" s="124"/>
      <c r="N538" s="125"/>
      <c r="O538" s="135"/>
      <c r="P538" s="127" t="str">
        <f>IF(B538="","",IF(ISNA(VLOOKUP(U538,[2]NEW!H:H,1,FALSE)),"V",""))</f>
        <v>V</v>
      </c>
      <c r="Q538" s="128"/>
      <c r="R538" s="129"/>
      <c r="S538" s="130" t="s">
        <v>1916</v>
      </c>
      <c r="T538" s="132"/>
      <c r="U538" s="132" t="str">
        <f t="shared" si="32"/>
        <v>0065940200DX08114</v>
      </c>
      <c r="W538" s="134" t="str">
        <f>IF((ISERROR(VLOOKUP(E538,'[2]Lead Time(覆蓋貼)'!F:F,1,0)))*(P538="v"),"",IF((ISTEXT(VLOOKUP(E538,'[2]Lead Time(覆蓋貼)'!F:F,1,0)))*(P538=""),"未執行",""))</f>
        <v/>
      </c>
    </row>
    <row r="539" spans="1:27" s="149" customFormat="1" ht="28.5" hidden="1" customHeight="1" x14ac:dyDescent="0.25">
      <c r="A539" s="117">
        <v>534</v>
      </c>
      <c r="B539" s="118" t="s">
        <v>2641</v>
      </c>
      <c r="C539" s="119">
        <v>43061</v>
      </c>
      <c r="D539" s="117" t="s">
        <v>2647</v>
      </c>
      <c r="E539" s="120" t="s">
        <v>2660</v>
      </c>
      <c r="F539" s="117">
        <f>IF(ISNA(VLOOKUP(B539,[2]保固召回!$A:$G,7,FALSE)),"",(VLOOKUP(B539,[2]保固召回!$A:$G,7,FALSE)))</f>
        <v>0</v>
      </c>
      <c r="G539" s="121">
        <f t="shared" ca="1" si="33"/>
        <v>1</v>
      </c>
      <c r="H539" s="121" t="str">
        <f t="shared" si="34"/>
        <v>F02F07更換空氣囊中央感應器</v>
      </c>
      <c r="I539" s="122">
        <f t="shared" ca="1" si="35"/>
        <v>8</v>
      </c>
      <c r="J539" s="119"/>
      <c r="K539" s="123"/>
      <c r="L539" s="117"/>
      <c r="M539" s="124" t="s">
        <v>1821</v>
      </c>
      <c r="N539" s="125"/>
      <c r="O539" s="135"/>
      <c r="P539" s="127" t="str">
        <f>IF(B539="","",IF(ISNA(VLOOKUP(U539,[2]NEW!H:H,1,FALSE)),"V",""))</f>
        <v>V</v>
      </c>
      <c r="Q539" s="128"/>
      <c r="R539" s="129"/>
      <c r="S539" s="130" t="s">
        <v>2661</v>
      </c>
      <c r="T539" s="132"/>
      <c r="U539" s="132" t="str">
        <f t="shared" si="32"/>
        <v>0065940200C934493</v>
      </c>
      <c r="V539" s="148"/>
      <c r="W539" s="134" t="str">
        <f>IF((ISERROR(VLOOKUP(E539,'[2]Lead Time(覆蓋貼)'!F:F,1,0)))*(P539="v"),"",IF((ISTEXT(VLOOKUP(E539,'[2]Lead Time(覆蓋貼)'!F:F,1,0)))*(P539=""),"未執行",""))</f>
        <v/>
      </c>
      <c r="AA539" s="134"/>
    </row>
    <row r="540" spans="1:27" s="149" customFormat="1" ht="28.5" hidden="1" customHeight="1" x14ac:dyDescent="0.25">
      <c r="A540" s="117">
        <v>535</v>
      </c>
      <c r="B540" s="118" t="s">
        <v>2662</v>
      </c>
      <c r="C540" s="119">
        <v>43092</v>
      </c>
      <c r="D540" s="117" t="s">
        <v>2663</v>
      </c>
      <c r="E540" s="120" t="s">
        <v>2664</v>
      </c>
      <c r="F540" s="117" t="str">
        <f>IF(ISNA(VLOOKUP(B540,[2]保固召回!$A:$G,7,FALSE)),"",(VLOOKUP(B540,[2]保固召回!$A:$G,7,FALSE)))</f>
        <v/>
      </c>
      <c r="G540" s="121">
        <f t="shared" ca="1" si="33"/>
        <v>1</v>
      </c>
      <c r="H540" s="121" t="str">
        <f t="shared" si="34"/>
        <v>F1xF3xF8x更換空氣囊</v>
      </c>
      <c r="I540" s="122">
        <f t="shared" ca="1" si="35"/>
        <v>1</v>
      </c>
      <c r="J540" s="119" t="s">
        <v>2665</v>
      </c>
      <c r="K540" s="123">
        <v>44</v>
      </c>
      <c r="L540" s="117" t="s">
        <v>2410</v>
      </c>
      <c r="M540" s="124" t="s">
        <v>1821</v>
      </c>
      <c r="N540" s="125"/>
      <c r="O540" s="135"/>
      <c r="P540" s="127" t="str">
        <f>IF(B540="","",IF(ISNA(VLOOKUP(U540,[2]NEW!H:H,1,FALSE)),"V",""))</f>
        <v>V</v>
      </c>
      <c r="Q540" s="128"/>
      <c r="R540" s="129"/>
      <c r="S540" s="130" t="s">
        <v>2666</v>
      </c>
      <c r="T540" s="132"/>
      <c r="U540" s="132" t="str">
        <f t="shared" si="32"/>
        <v>0072780100G369105</v>
      </c>
      <c r="V540" s="148"/>
      <c r="W540" s="134" t="str">
        <f>IF((ISERROR(VLOOKUP(E540,'[2]Lead Time(覆蓋貼)'!F:F,1,0)))*(P540="v"),"",IF((ISTEXT(VLOOKUP(E540,'[2]Lead Time(覆蓋貼)'!F:F,1,0)))*(P540=""),"未執行",""))</f>
        <v/>
      </c>
      <c r="AA540" s="134"/>
    </row>
    <row r="541" spans="1:27" ht="28.5" hidden="1" customHeight="1" x14ac:dyDescent="0.25">
      <c r="A541" s="117">
        <v>536</v>
      </c>
      <c r="B541" s="118" t="s">
        <v>2667</v>
      </c>
      <c r="C541" s="119">
        <v>43119</v>
      </c>
      <c r="D541" s="117" t="s">
        <v>2668</v>
      </c>
      <c r="E541" s="120" t="s">
        <v>2669</v>
      </c>
      <c r="F541" s="117" t="str">
        <f>IF(ISNA(VLOOKUP(B541,[2]保固召回!$A:$G,7,FALSE)),"",(VLOOKUP(B541,[2]保固召回!$A:$G,7,FALSE)))</f>
        <v/>
      </c>
      <c r="G541" s="121">
        <f t="shared" ca="1" si="33"/>
        <v>1</v>
      </c>
      <c r="H541" s="121" t="str">
        <f t="shared" si="34"/>
        <v>F0xF1xF86編程，視須要更換(動態投射輔助燈)</v>
      </c>
      <c r="I541" s="122">
        <f t="shared" ca="1" si="35"/>
        <v>3</v>
      </c>
      <c r="J541" s="119" t="s">
        <v>2670</v>
      </c>
      <c r="K541" s="123" t="s">
        <v>2671</v>
      </c>
      <c r="L541" s="117" t="s">
        <v>1819</v>
      </c>
      <c r="M541" s="124" t="s">
        <v>1821</v>
      </c>
      <c r="N541" s="125"/>
      <c r="O541" s="135"/>
      <c r="P541" s="127" t="str">
        <f>IF(B541="","",IF(ISNA(VLOOKUP(U541,[2]NEW!H:H,1,FALSE)),"V",""))</f>
        <v>V</v>
      </c>
      <c r="Q541" s="128"/>
      <c r="R541" s="129"/>
      <c r="S541" s="130" t="s">
        <v>2672</v>
      </c>
      <c r="T541" s="132"/>
      <c r="U541" s="132" t="str">
        <f t="shared" si="32"/>
        <v>00634601000P68732</v>
      </c>
      <c r="W541" s="134" t="str">
        <f>IF((ISERROR(VLOOKUP(E541,'[2]Lead Time(覆蓋貼)'!F:F,1,0)))*(P541="v"),"",IF((ISTEXT(VLOOKUP(E541,'[2]Lead Time(覆蓋貼)'!F:F,1,0)))*(P541=""),"未執行",""))</f>
        <v/>
      </c>
    </row>
    <row r="542" spans="1:27" ht="28.5" hidden="1" customHeight="1" x14ac:dyDescent="0.25">
      <c r="A542" s="117">
        <v>537</v>
      </c>
      <c r="B542" s="118" t="s">
        <v>2667</v>
      </c>
      <c r="C542" s="119">
        <v>43119</v>
      </c>
      <c r="D542" s="117" t="s">
        <v>2668</v>
      </c>
      <c r="E542" s="120" t="s">
        <v>2673</v>
      </c>
      <c r="F542" s="117" t="str">
        <f>IF(ISNA(VLOOKUP(B542,[2]保固召回!$A:$G,7,FALSE)),"",(VLOOKUP(B542,[2]保固召回!$A:$G,7,FALSE)))</f>
        <v/>
      </c>
      <c r="G542" s="121">
        <f t="shared" ca="1" si="33"/>
        <v>1</v>
      </c>
      <c r="H542" s="121" t="str">
        <f t="shared" si="34"/>
        <v>F0xF1xF86編程，視須要更換(動態投射輔助燈)</v>
      </c>
      <c r="I542" s="122">
        <f t="shared" ca="1" si="35"/>
        <v>3</v>
      </c>
      <c r="J542" s="119"/>
      <c r="K542" s="123"/>
      <c r="L542" s="117"/>
      <c r="M542" s="124" t="s">
        <v>1821</v>
      </c>
      <c r="N542" s="125"/>
      <c r="O542" s="135"/>
      <c r="P542" s="127" t="str">
        <f>IF(B542="","",IF(ISNA(VLOOKUP(U542,[2]NEW!H:H,1,FALSE)),"V",""))</f>
        <v>V</v>
      </c>
      <c r="Q542" s="128"/>
      <c r="R542" s="129"/>
      <c r="S542" s="130" t="s">
        <v>2674</v>
      </c>
      <c r="T542" s="132"/>
      <c r="U542" s="132" t="str">
        <f t="shared" si="32"/>
        <v>00634601000P67963</v>
      </c>
      <c r="W542" s="134" t="str">
        <f>IF((ISERROR(VLOOKUP(E542,'[2]Lead Time(覆蓋貼)'!F:F,1,0)))*(P542="v"),"",IF((ISTEXT(VLOOKUP(E542,'[2]Lead Time(覆蓋貼)'!F:F,1,0)))*(P542=""),"未執行",""))</f>
        <v/>
      </c>
    </row>
    <row r="543" spans="1:27" ht="28.5" hidden="1" customHeight="1" x14ac:dyDescent="0.25">
      <c r="A543" s="117">
        <v>538</v>
      </c>
      <c r="B543" s="118" t="s">
        <v>2667</v>
      </c>
      <c r="C543" s="119">
        <v>43119</v>
      </c>
      <c r="D543" s="117" t="s">
        <v>2668</v>
      </c>
      <c r="E543" s="120" t="s">
        <v>2675</v>
      </c>
      <c r="F543" s="117" t="str">
        <f>IF(ISNA(VLOOKUP(B543,[2]保固召回!$A:$G,7,FALSE)),"",(VLOOKUP(B543,[2]保固召回!$A:$G,7,FALSE)))</f>
        <v/>
      </c>
      <c r="G543" s="121">
        <f t="shared" ca="1" si="33"/>
        <v>1</v>
      </c>
      <c r="H543" s="121" t="str">
        <f t="shared" si="34"/>
        <v>F0xF1xF86編程，視須要更換(動態投射輔助燈)</v>
      </c>
      <c r="I543" s="122">
        <f t="shared" ca="1" si="35"/>
        <v>3</v>
      </c>
      <c r="J543" s="119"/>
      <c r="K543" s="123"/>
      <c r="L543" s="117"/>
      <c r="M543" s="124" t="s">
        <v>1821</v>
      </c>
      <c r="N543" s="125"/>
      <c r="O543" s="135"/>
      <c r="P543" s="127" t="str">
        <f>IF(B543="","",IF(ISNA(VLOOKUP(U543,[2]NEW!H:H,1,FALSE)),"V",""))</f>
        <v>V</v>
      </c>
      <c r="Q543" s="128"/>
      <c r="R543" s="129"/>
      <c r="S543" s="130" t="s">
        <v>2676</v>
      </c>
      <c r="T543" s="132"/>
      <c r="U543" s="132" t="str">
        <f t="shared" si="32"/>
        <v>0063460100D808948</v>
      </c>
      <c r="W543" s="134" t="str">
        <f>IF((ISERROR(VLOOKUP(E543,'[2]Lead Time(覆蓋貼)'!F:F,1,0)))*(P543="v"),"",IF((ISTEXT(VLOOKUP(E543,'[2]Lead Time(覆蓋貼)'!F:F,1,0)))*(P543=""),"未執行",""))</f>
        <v/>
      </c>
    </row>
    <row r="544" spans="1:27" ht="28.5" hidden="1" customHeight="1" x14ac:dyDescent="0.25">
      <c r="A544" s="117">
        <v>539</v>
      </c>
      <c r="B544" s="118" t="s">
        <v>2677</v>
      </c>
      <c r="C544" s="119">
        <v>43124</v>
      </c>
      <c r="D544" s="117" t="s">
        <v>2678</v>
      </c>
      <c r="E544" s="120" t="s">
        <v>2679</v>
      </c>
      <c r="F544" s="117" t="str">
        <f>IF(ISNA(VLOOKUP(B544,[2]保固召回!$A:$G,7,FALSE)),"",(VLOOKUP(B544,[2]保固召回!$A:$G,7,FALSE)))</f>
        <v/>
      </c>
      <c r="G544" s="121">
        <f t="shared" ca="1" si="33"/>
        <v>1</v>
      </c>
      <c r="H544" s="121" t="str">
        <f t="shared" si="34"/>
        <v>F80F82檢查主動式座椅背之空氣Pump，視須要更換</v>
      </c>
      <c r="I544" s="122">
        <f t="shared" ca="1" si="35"/>
        <v>2</v>
      </c>
      <c r="J544" s="119" t="s">
        <v>2670</v>
      </c>
      <c r="K544" s="123" t="s">
        <v>2680</v>
      </c>
      <c r="L544" s="117"/>
      <c r="M544" s="124" t="s">
        <v>1821</v>
      </c>
      <c r="N544" s="125"/>
      <c r="O544" s="135"/>
      <c r="P544" s="127" t="str">
        <f>IF(B544="","",IF(ISNA(VLOOKUP(U544,[2]NEW!H:H,1,FALSE)),"V",""))</f>
        <v>V</v>
      </c>
      <c r="Q544" s="128"/>
      <c r="R544" s="129"/>
      <c r="S544" s="130" t="s">
        <v>1789</v>
      </c>
      <c r="T544" s="132"/>
      <c r="U544" s="132" t="str">
        <f t="shared" si="32"/>
        <v>00527901005F94727</v>
      </c>
      <c r="W544" s="134" t="str">
        <f>IF((ISERROR(VLOOKUP(E544,'[2]Lead Time(覆蓋貼)'!F:F,1,0)))*(P544="v"),"",IF((ISTEXT(VLOOKUP(E544,'[2]Lead Time(覆蓋貼)'!F:F,1,0)))*(P544=""),"未執行",""))</f>
        <v/>
      </c>
    </row>
    <row r="545" spans="1:23" ht="28.5" hidden="1" customHeight="1" x14ac:dyDescent="0.25">
      <c r="A545" s="117">
        <v>540</v>
      </c>
      <c r="B545" s="118" t="s">
        <v>2677</v>
      </c>
      <c r="C545" s="119">
        <v>43124</v>
      </c>
      <c r="D545" s="117" t="s">
        <v>2678</v>
      </c>
      <c r="E545" s="120" t="s">
        <v>2681</v>
      </c>
      <c r="F545" s="117" t="str">
        <f>IF(ISNA(VLOOKUP(B545,[2]保固召回!$A:$G,7,FALSE)),"",(VLOOKUP(B545,[2]保固召回!$A:$G,7,FALSE)))</f>
        <v/>
      </c>
      <c r="G545" s="121">
        <f t="shared" ca="1" si="33"/>
        <v>1</v>
      </c>
      <c r="H545" s="121" t="str">
        <f t="shared" si="34"/>
        <v>F80F82檢查主動式座椅背之空氣Pump，視須要更換</v>
      </c>
      <c r="I545" s="122">
        <f t="shared" ca="1" si="35"/>
        <v>2</v>
      </c>
      <c r="J545" s="119"/>
      <c r="K545" s="123"/>
      <c r="L545" s="117"/>
      <c r="M545" s="124"/>
      <c r="N545" s="125"/>
      <c r="O545" s="135"/>
      <c r="P545" s="127" t="str">
        <f>IF(B545="","",IF(ISNA(VLOOKUP(U545,[2]NEW!H:H,1,FALSE)),"V",""))</f>
        <v>V</v>
      </c>
      <c r="Q545" s="128"/>
      <c r="R545" s="129"/>
      <c r="S545" s="130" t="s">
        <v>2682</v>
      </c>
      <c r="T545" s="132"/>
      <c r="U545" s="132" t="str">
        <f t="shared" si="32"/>
        <v>00527901005F94787</v>
      </c>
      <c r="W545" s="134" t="str">
        <f>IF((ISERROR(VLOOKUP(E545,'[2]Lead Time(覆蓋貼)'!F:F,1,0)))*(P545="v"),"",IF((ISTEXT(VLOOKUP(E545,'[2]Lead Time(覆蓋貼)'!F:F,1,0)))*(P545=""),"未執行",""))</f>
        <v/>
      </c>
    </row>
    <row r="546" spans="1:23" ht="28.5" hidden="1" customHeight="1" x14ac:dyDescent="0.25">
      <c r="A546" s="117">
        <v>541</v>
      </c>
      <c r="B546" s="118" t="s">
        <v>2683</v>
      </c>
      <c r="C546" s="119">
        <v>43125</v>
      </c>
      <c r="D546" s="117" t="s">
        <v>2684</v>
      </c>
      <c r="E546" s="120" t="s">
        <v>2210</v>
      </c>
      <c r="F546" s="117">
        <f>IF(ISNA(VLOOKUP(B546,[2]保固召回!$A:$G,7,FALSE)),"",(VLOOKUP(B546,[2]保固召回!$A:$G,7,FALSE)))</f>
        <v>0</v>
      </c>
      <c r="G546" s="121">
        <f t="shared" ca="1" si="33"/>
        <v>1</v>
      </c>
      <c r="H546" s="121" t="str">
        <f t="shared" si="34"/>
        <v>F1xB47編程控制單元，視須要更換廢氣再循環控制閥</v>
      </c>
      <c r="I546" s="122">
        <f t="shared" ca="1" si="35"/>
        <v>66</v>
      </c>
      <c r="J546" s="119" t="s">
        <v>2685</v>
      </c>
      <c r="K546" s="123"/>
      <c r="L546" s="117" t="s">
        <v>1819</v>
      </c>
      <c r="M546" s="124" t="s">
        <v>1821</v>
      </c>
      <c r="N546" s="125"/>
      <c r="O546" s="135"/>
      <c r="P546" s="127" t="str">
        <f>IF(B546="","",IF(ISNA(VLOOKUP(U546,[2]NEW!H:H,1,FALSE)),"V",""))</f>
        <v>V</v>
      </c>
      <c r="Q546" s="128"/>
      <c r="R546" s="129"/>
      <c r="S546" s="130" t="s">
        <v>1789</v>
      </c>
      <c r="T546" s="132"/>
      <c r="U546" s="132" t="str">
        <f t="shared" si="32"/>
        <v>00114504000S33147</v>
      </c>
      <c r="W546" s="134" t="str">
        <f>IF((ISERROR(VLOOKUP(E546,'[2]Lead Time(覆蓋貼)'!F:F,1,0)))*(P546="v"),"",IF((ISTEXT(VLOOKUP(E546,'[2]Lead Time(覆蓋貼)'!F:F,1,0)))*(P546=""),"未執行",""))</f>
        <v/>
      </c>
    </row>
    <row r="547" spans="1:23" ht="28.5" hidden="1" customHeight="1" x14ac:dyDescent="0.25">
      <c r="A547" s="117">
        <v>542</v>
      </c>
      <c r="B547" s="118" t="s">
        <v>2683</v>
      </c>
      <c r="C547" s="119">
        <v>43125</v>
      </c>
      <c r="D547" s="117" t="s">
        <v>2684</v>
      </c>
      <c r="E547" s="120" t="s">
        <v>2686</v>
      </c>
      <c r="F547" s="117">
        <f>IF(ISNA(VLOOKUP(B547,[2]保固召回!$A:$G,7,FALSE)),"",(VLOOKUP(B547,[2]保固召回!$A:$G,7,FALSE)))</f>
        <v>0</v>
      </c>
      <c r="G547" s="121">
        <f t="shared" ca="1" si="33"/>
        <v>1</v>
      </c>
      <c r="H547" s="121" t="str">
        <f t="shared" si="34"/>
        <v>F1xB47編程控制單元，視須要更換廢氣再循環控制閥</v>
      </c>
      <c r="I547" s="122">
        <f t="shared" ca="1" si="35"/>
        <v>66</v>
      </c>
      <c r="J547" s="119"/>
      <c r="K547" s="123"/>
      <c r="L547" s="117"/>
      <c r="M547" s="124" t="s">
        <v>1821</v>
      </c>
      <c r="N547" s="125"/>
      <c r="O547" s="135"/>
      <c r="P547" s="127" t="str">
        <f>IF(B547="","",IF(ISNA(VLOOKUP(U547,[2]NEW!H:H,1,FALSE)),"V",""))</f>
        <v>V</v>
      </c>
      <c r="Q547" s="128"/>
      <c r="R547" s="129"/>
      <c r="S547" s="130" t="s">
        <v>1789</v>
      </c>
      <c r="T547" s="132"/>
      <c r="U547" s="132" t="str">
        <f t="shared" si="32"/>
        <v>00114504000K98602</v>
      </c>
      <c r="W547" s="134" t="str">
        <f>IF((ISERROR(VLOOKUP(E547,'[2]Lead Time(覆蓋貼)'!F:F,1,0)))*(P547="v"),"",IF((ISTEXT(VLOOKUP(E547,'[2]Lead Time(覆蓋貼)'!F:F,1,0)))*(P547=""),"未執行",""))</f>
        <v/>
      </c>
    </row>
    <row r="548" spans="1:23" ht="28.5" hidden="1" customHeight="1" x14ac:dyDescent="0.25">
      <c r="A548" s="117">
        <v>543</v>
      </c>
      <c r="B548" s="118" t="s">
        <v>2683</v>
      </c>
      <c r="C548" s="119">
        <v>43125</v>
      </c>
      <c r="D548" s="117" t="s">
        <v>2687</v>
      </c>
      <c r="E548" s="120" t="s">
        <v>2688</v>
      </c>
      <c r="F548" s="117">
        <f>IF(ISNA(VLOOKUP(B548,[2]保固召回!$A:$G,7,FALSE)),"",(VLOOKUP(B548,[2]保固召回!$A:$G,7,FALSE)))</f>
        <v>0</v>
      </c>
      <c r="G548" s="121">
        <f t="shared" ca="1" si="33"/>
        <v>1</v>
      </c>
      <c r="H548" s="121" t="str">
        <f t="shared" si="34"/>
        <v>F1xB47編程控制單元，視須要更換廢氣再循環控制閥(EGR)</v>
      </c>
      <c r="I548" s="122">
        <f t="shared" ca="1" si="35"/>
        <v>1</v>
      </c>
      <c r="J548" s="119"/>
      <c r="K548" s="123"/>
      <c r="L548" s="117"/>
      <c r="M548" s="124" t="s">
        <v>1821</v>
      </c>
      <c r="N548" s="125"/>
      <c r="O548" s="135"/>
      <c r="P548" s="127" t="str">
        <f>IF(B548="","",IF(ISNA(VLOOKUP(U548,[2]NEW!H:H,1,FALSE)),"V",""))</f>
        <v>V</v>
      </c>
      <c r="Q548" s="128"/>
      <c r="R548" s="129"/>
      <c r="S548" s="130" t="s">
        <v>2689</v>
      </c>
      <c r="T548" s="132"/>
      <c r="U548" s="132" t="str">
        <f t="shared" si="32"/>
        <v>00114504000S34467</v>
      </c>
      <c r="W548" s="134" t="str">
        <f>IF((ISERROR(VLOOKUP(E548,'[2]Lead Time(覆蓋貼)'!F:F,1,0)))*(P548="v"),"",IF((ISTEXT(VLOOKUP(E548,'[2]Lead Time(覆蓋貼)'!F:F,1,0)))*(P548=""),"未執行",""))</f>
        <v/>
      </c>
    </row>
    <row r="549" spans="1:23" ht="28.5" hidden="1" customHeight="1" x14ac:dyDescent="0.25">
      <c r="A549" s="117">
        <v>544</v>
      </c>
      <c r="B549" s="118" t="s">
        <v>2683</v>
      </c>
      <c r="C549" s="119">
        <v>43125</v>
      </c>
      <c r="D549" s="117" t="s">
        <v>2684</v>
      </c>
      <c r="E549" s="120" t="s">
        <v>2690</v>
      </c>
      <c r="F549" s="117">
        <f>IF(ISNA(VLOOKUP(B549,[2]保固召回!$A:$G,7,FALSE)),"",(VLOOKUP(B549,[2]保固召回!$A:$G,7,FALSE)))</f>
        <v>0</v>
      </c>
      <c r="G549" s="121">
        <f t="shared" ca="1" si="33"/>
        <v>1</v>
      </c>
      <c r="H549" s="121" t="str">
        <f t="shared" si="34"/>
        <v>F1xB47編程控制單元，視須要更換廢氣再循環控制閥</v>
      </c>
      <c r="I549" s="122">
        <f t="shared" ca="1" si="35"/>
        <v>66</v>
      </c>
      <c r="J549" s="119"/>
      <c r="K549" s="123"/>
      <c r="L549" s="117"/>
      <c r="M549" s="124"/>
      <c r="N549" s="125"/>
      <c r="O549" s="135"/>
      <c r="P549" s="127" t="str">
        <f>IF(B549="","",IF(ISNA(VLOOKUP(U549,[2]NEW!H:H,1,FALSE)),"V",""))</f>
        <v>V</v>
      </c>
      <c r="Q549" s="128"/>
      <c r="R549" s="129"/>
      <c r="S549" s="130" t="s">
        <v>2691</v>
      </c>
      <c r="T549" s="132"/>
      <c r="U549" s="132" t="str">
        <f t="shared" si="32"/>
        <v>00114504000S33145</v>
      </c>
      <c r="W549" s="134" t="str">
        <f>IF((ISERROR(VLOOKUP(E549,'[2]Lead Time(覆蓋貼)'!F:F,1,0)))*(P549="v"),"",IF((ISTEXT(VLOOKUP(E549,'[2]Lead Time(覆蓋貼)'!F:F,1,0)))*(P549=""),"未執行",""))</f>
        <v/>
      </c>
    </row>
    <row r="550" spans="1:23" ht="28.5" hidden="1" customHeight="1" x14ac:dyDescent="0.25">
      <c r="A550" s="117">
        <v>545</v>
      </c>
      <c r="B550" s="118" t="s">
        <v>2683</v>
      </c>
      <c r="C550" s="119">
        <v>43125</v>
      </c>
      <c r="D550" s="117" t="s">
        <v>2684</v>
      </c>
      <c r="E550" s="120" t="s">
        <v>2692</v>
      </c>
      <c r="F550" s="117">
        <f>IF(ISNA(VLOOKUP(B550,[2]保固召回!$A:$G,7,FALSE)),"",(VLOOKUP(B550,[2]保固召回!$A:$G,7,FALSE)))</f>
        <v>0</v>
      </c>
      <c r="G550" s="121">
        <f t="shared" ca="1" si="33"/>
        <v>1</v>
      </c>
      <c r="H550" s="121" t="str">
        <f t="shared" si="34"/>
        <v>F1xB47編程控制單元，視須要更換廢氣再循環控制閥</v>
      </c>
      <c r="I550" s="122">
        <f t="shared" ca="1" si="35"/>
        <v>66</v>
      </c>
      <c r="J550" s="119"/>
      <c r="K550" s="123"/>
      <c r="L550" s="117"/>
      <c r="M550" s="124" t="s">
        <v>1821</v>
      </c>
      <c r="N550" s="125"/>
      <c r="O550" s="135"/>
      <c r="P550" s="127" t="str">
        <f>IF(B550="","",IF(ISNA(VLOOKUP(U550,[2]NEW!H:H,1,FALSE)),"V",""))</f>
        <v>V</v>
      </c>
      <c r="Q550" s="128"/>
      <c r="R550" s="129"/>
      <c r="S550" s="130" t="s">
        <v>1789</v>
      </c>
      <c r="T550" s="132"/>
      <c r="U550" s="132" t="str">
        <f t="shared" si="32"/>
        <v>00114504000S33686</v>
      </c>
      <c r="W550" s="134" t="str">
        <f>IF((ISERROR(VLOOKUP(E550,'[2]Lead Time(覆蓋貼)'!F:F,1,0)))*(P550="v"),"",IF((ISTEXT(VLOOKUP(E550,'[2]Lead Time(覆蓋貼)'!F:F,1,0)))*(P550=""),"未執行",""))</f>
        <v/>
      </c>
    </row>
    <row r="551" spans="1:23" ht="28.5" hidden="1" customHeight="1" x14ac:dyDescent="0.25">
      <c r="A551" s="117">
        <v>546</v>
      </c>
      <c r="B551" s="118" t="s">
        <v>2683</v>
      </c>
      <c r="C551" s="119">
        <v>43125</v>
      </c>
      <c r="D551" s="117" t="s">
        <v>2684</v>
      </c>
      <c r="E551" s="120" t="s">
        <v>2693</v>
      </c>
      <c r="F551" s="117">
        <f>IF(ISNA(VLOOKUP(B551,[2]保固召回!$A:$G,7,FALSE)),"",(VLOOKUP(B551,[2]保固召回!$A:$G,7,FALSE)))</f>
        <v>0</v>
      </c>
      <c r="G551" s="121">
        <f t="shared" ca="1" si="33"/>
        <v>1</v>
      </c>
      <c r="H551" s="121" t="str">
        <f t="shared" si="34"/>
        <v>F1xB47編程控制單元，視須要更換廢氣再循環控制閥</v>
      </c>
      <c r="I551" s="122">
        <f t="shared" ca="1" si="35"/>
        <v>66</v>
      </c>
      <c r="J551" s="119"/>
      <c r="K551" s="123"/>
      <c r="L551" s="117"/>
      <c r="M551" s="124" t="s">
        <v>1821</v>
      </c>
      <c r="N551" s="125"/>
      <c r="O551" s="135"/>
      <c r="P551" s="127" t="str">
        <f>IF(B551="","",IF(ISNA(VLOOKUP(U551,[2]NEW!H:H,1,FALSE)),"V",""))</f>
        <v>V</v>
      </c>
      <c r="Q551" s="128"/>
      <c r="R551" s="129"/>
      <c r="S551" s="130" t="s">
        <v>2694</v>
      </c>
      <c r="T551" s="132"/>
      <c r="U551" s="132" t="str">
        <f t="shared" si="32"/>
        <v>00114504000S35291</v>
      </c>
      <c r="W551" s="134" t="str">
        <f>IF((ISERROR(VLOOKUP(E551,'[2]Lead Time(覆蓋貼)'!F:F,1,0)))*(P551="v"),"",IF((ISTEXT(VLOOKUP(E551,'[2]Lead Time(覆蓋貼)'!F:F,1,0)))*(P551=""),"未執行",""))</f>
        <v/>
      </c>
    </row>
    <row r="552" spans="1:23" ht="28.5" hidden="1" customHeight="1" x14ac:dyDescent="0.25">
      <c r="A552" s="117">
        <v>547</v>
      </c>
      <c r="B552" s="118" t="s">
        <v>2683</v>
      </c>
      <c r="C552" s="119">
        <v>43125</v>
      </c>
      <c r="D552" s="117" t="s">
        <v>2684</v>
      </c>
      <c r="E552" s="120" t="s">
        <v>2695</v>
      </c>
      <c r="F552" s="117">
        <f>IF(ISNA(VLOOKUP(B552,[2]保固召回!$A:$G,7,FALSE)),"",(VLOOKUP(B552,[2]保固召回!$A:$G,7,FALSE)))</f>
        <v>0</v>
      </c>
      <c r="G552" s="121">
        <f t="shared" ca="1" si="33"/>
        <v>1</v>
      </c>
      <c r="H552" s="121" t="str">
        <f t="shared" si="34"/>
        <v>F1xB47編程控制單元，視須要更換廢氣再循環控制閥</v>
      </c>
      <c r="I552" s="122">
        <f t="shared" ca="1" si="35"/>
        <v>66</v>
      </c>
      <c r="J552" s="119"/>
      <c r="K552" s="123"/>
      <c r="L552" s="117"/>
      <c r="M552" s="124" t="s">
        <v>1821</v>
      </c>
      <c r="N552" s="125"/>
      <c r="O552" s="135"/>
      <c r="P552" s="127" t="str">
        <f>IF(B552="","",IF(ISNA(VLOOKUP(U552,[2]NEW!H:H,1,FALSE)),"V",""))</f>
        <v>V</v>
      </c>
      <c r="Q552" s="128"/>
      <c r="R552" s="129"/>
      <c r="S552" s="130" t="s">
        <v>1789</v>
      </c>
      <c r="T552" s="132"/>
      <c r="U552" s="132" t="str">
        <f t="shared" si="32"/>
        <v>00114504000S32258</v>
      </c>
      <c r="W552" s="134" t="str">
        <f>IF((ISERROR(VLOOKUP(E552,'[2]Lead Time(覆蓋貼)'!F:F,1,0)))*(P552="v"),"",IF((ISTEXT(VLOOKUP(E552,'[2]Lead Time(覆蓋貼)'!F:F,1,0)))*(P552=""),"未執行",""))</f>
        <v/>
      </c>
    </row>
    <row r="553" spans="1:23" ht="45.75" hidden="1" customHeight="1" x14ac:dyDescent="0.25">
      <c r="A553" s="117">
        <v>548</v>
      </c>
      <c r="B553" s="118" t="s">
        <v>2683</v>
      </c>
      <c r="C553" s="119">
        <v>43125</v>
      </c>
      <c r="D553" s="117" t="s">
        <v>2684</v>
      </c>
      <c r="E553" s="120" t="s">
        <v>2696</v>
      </c>
      <c r="F553" s="117">
        <f>IF(ISNA(VLOOKUP(B553,[2]保固召回!$A:$G,7,FALSE)),"",(VLOOKUP(B553,[2]保固召回!$A:$G,7,FALSE)))</f>
        <v>0</v>
      </c>
      <c r="G553" s="121">
        <f t="shared" ca="1" si="33"/>
        <v>1</v>
      </c>
      <c r="H553" s="121" t="str">
        <f t="shared" si="34"/>
        <v>F1xB47編程控制單元，視須要更換廢氣再循環控制閥</v>
      </c>
      <c r="I553" s="122">
        <f t="shared" ca="1" si="35"/>
        <v>66</v>
      </c>
      <c r="J553" s="119"/>
      <c r="K553" s="123"/>
      <c r="L553" s="117"/>
      <c r="M553" s="124"/>
      <c r="N553" s="125"/>
      <c r="O553" s="126"/>
      <c r="P553" s="127" t="str">
        <f>IF(B553="","",IF(ISNA(VLOOKUP(U553,[2]NEW!H:H,1,FALSE)),"V",""))</f>
        <v>V</v>
      </c>
      <c r="Q553" s="128" t="s">
        <v>2697</v>
      </c>
      <c r="R553" s="129" t="s">
        <v>2698</v>
      </c>
      <c r="S553" s="130" t="s">
        <v>2699</v>
      </c>
      <c r="T553" s="132"/>
      <c r="U553" s="132" t="str">
        <f t="shared" si="32"/>
        <v>00114504000T84937</v>
      </c>
      <c r="W553" s="134" t="str">
        <f>IF((ISERROR(VLOOKUP(E553,'[2]Lead Time(覆蓋貼)'!F:F,1,0)))*(P553="v"),"",IF((ISTEXT(VLOOKUP(E553,'[2]Lead Time(覆蓋貼)'!F:F,1,0)))*(P553=""),"未執行",""))</f>
        <v/>
      </c>
    </row>
    <row r="554" spans="1:23" ht="28.5" hidden="1" customHeight="1" x14ac:dyDescent="0.25">
      <c r="A554" s="117">
        <v>549</v>
      </c>
      <c r="B554" s="118" t="s">
        <v>2683</v>
      </c>
      <c r="C554" s="119">
        <v>43125</v>
      </c>
      <c r="D554" s="117" t="s">
        <v>2684</v>
      </c>
      <c r="E554" s="120" t="s">
        <v>2700</v>
      </c>
      <c r="F554" s="117">
        <f>IF(ISNA(VLOOKUP(B554,[2]保固召回!$A:$G,7,FALSE)),"",(VLOOKUP(B554,[2]保固召回!$A:$G,7,FALSE)))</f>
        <v>0</v>
      </c>
      <c r="G554" s="121">
        <f t="shared" ca="1" si="33"/>
        <v>1</v>
      </c>
      <c r="H554" s="121" t="str">
        <f t="shared" si="34"/>
        <v>F1xB47編程控制單元，視須要更換廢氣再循環控制閥</v>
      </c>
      <c r="I554" s="122">
        <f t="shared" ca="1" si="35"/>
        <v>66</v>
      </c>
      <c r="J554" s="119"/>
      <c r="K554" s="123"/>
      <c r="L554" s="117"/>
      <c r="M554" s="124" t="s">
        <v>1821</v>
      </c>
      <c r="N554" s="125"/>
      <c r="O554" s="135"/>
      <c r="P554" s="127" t="str">
        <f>IF(B554="","",IF(ISNA(VLOOKUP(U554,[2]NEW!H:H,1,FALSE)),"V",""))</f>
        <v>V</v>
      </c>
      <c r="Q554" s="128"/>
      <c r="R554" s="129"/>
      <c r="S554" s="130" t="s">
        <v>2701</v>
      </c>
      <c r="T554" s="132"/>
      <c r="U554" s="132" t="str">
        <f t="shared" si="32"/>
        <v>00114504000T84942</v>
      </c>
      <c r="W554" s="134" t="str">
        <f>IF((ISERROR(VLOOKUP(E554,'[2]Lead Time(覆蓋貼)'!F:F,1,0)))*(P554="v"),"",IF((ISTEXT(VLOOKUP(E554,'[2]Lead Time(覆蓋貼)'!F:F,1,0)))*(P554=""),"未執行",""))</f>
        <v/>
      </c>
    </row>
    <row r="555" spans="1:23" ht="28.5" hidden="1" customHeight="1" x14ac:dyDescent="0.25">
      <c r="A555" s="117">
        <v>550</v>
      </c>
      <c r="B555" s="118" t="s">
        <v>2683</v>
      </c>
      <c r="C555" s="119">
        <v>43125</v>
      </c>
      <c r="D555" s="117" t="s">
        <v>2684</v>
      </c>
      <c r="E555" s="120" t="s">
        <v>2223</v>
      </c>
      <c r="F555" s="117">
        <f>IF(ISNA(VLOOKUP(B555,[2]保固召回!$A:$G,7,FALSE)),"",(VLOOKUP(B555,[2]保固召回!$A:$G,7,FALSE)))</f>
        <v>0</v>
      </c>
      <c r="G555" s="121">
        <f t="shared" ca="1" si="33"/>
        <v>1</v>
      </c>
      <c r="H555" s="121" t="str">
        <f t="shared" si="34"/>
        <v>F1xB47編程控制單元，視須要更換廢氣再循環控制閥</v>
      </c>
      <c r="I555" s="122">
        <f t="shared" ca="1" si="35"/>
        <v>66</v>
      </c>
      <c r="J555" s="119"/>
      <c r="K555" s="123"/>
      <c r="L555" s="117"/>
      <c r="M555" s="124" t="s">
        <v>1821</v>
      </c>
      <c r="N555" s="125"/>
      <c r="O555" s="135"/>
      <c r="P555" s="127" t="str">
        <f>IF(B555="","",IF(ISNA(VLOOKUP(U555,[2]NEW!H:H,1,FALSE)),"V",""))</f>
        <v>V</v>
      </c>
      <c r="Q555" s="128"/>
      <c r="R555" s="129"/>
      <c r="S555" s="130" t="s">
        <v>2702</v>
      </c>
      <c r="T555" s="132"/>
      <c r="U555" s="132" t="str">
        <f t="shared" si="32"/>
        <v>00114504000S33313</v>
      </c>
      <c r="W555" s="134" t="str">
        <f>IF((ISERROR(VLOOKUP(E555,'[2]Lead Time(覆蓋貼)'!F:F,1,0)))*(P555="v"),"",IF((ISTEXT(VLOOKUP(E555,'[2]Lead Time(覆蓋貼)'!F:F,1,0)))*(P555=""),"未執行",""))</f>
        <v/>
      </c>
    </row>
    <row r="556" spans="1:23" ht="28.5" hidden="1" customHeight="1" x14ac:dyDescent="0.25">
      <c r="A556" s="117">
        <v>551</v>
      </c>
      <c r="B556" s="118" t="s">
        <v>2683</v>
      </c>
      <c r="C556" s="119">
        <v>43125</v>
      </c>
      <c r="D556" s="117" t="s">
        <v>2684</v>
      </c>
      <c r="E556" s="120" t="s">
        <v>2703</v>
      </c>
      <c r="F556" s="117">
        <f>IF(ISNA(VLOOKUP(B556,[2]保固召回!$A:$G,7,FALSE)),"",(VLOOKUP(B556,[2]保固召回!$A:$G,7,FALSE)))</f>
        <v>0</v>
      </c>
      <c r="G556" s="121">
        <f t="shared" ca="1" si="33"/>
        <v>1</v>
      </c>
      <c r="H556" s="121" t="str">
        <f t="shared" si="34"/>
        <v>F1xB47編程控制單元，視須要更換廢氣再循環控制閥</v>
      </c>
      <c r="I556" s="122">
        <f t="shared" ca="1" si="35"/>
        <v>66</v>
      </c>
      <c r="J556" s="119"/>
      <c r="K556" s="123"/>
      <c r="L556" s="117"/>
      <c r="M556" s="124" t="s">
        <v>1821</v>
      </c>
      <c r="N556" s="125"/>
      <c r="O556" s="135"/>
      <c r="P556" s="127" t="str">
        <f>IF(B556="","",IF(ISNA(VLOOKUP(U556,[2]NEW!H:H,1,FALSE)),"V",""))</f>
        <v>V</v>
      </c>
      <c r="Q556" s="128"/>
      <c r="R556" s="129"/>
      <c r="S556" s="130" t="s">
        <v>1789</v>
      </c>
      <c r="T556" s="132"/>
      <c r="U556" s="132" t="str">
        <f t="shared" si="32"/>
        <v>00114504000S32222</v>
      </c>
      <c r="W556" s="134" t="str">
        <f>IF((ISERROR(VLOOKUP(E556,'[2]Lead Time(覆蓋貼)'!F:F,1,0)))*(P556="v"),"",IF((ISTEXT(VLOOKUP(E556,'[2]Lead Time(覆蓋貼)'!F:F,1,0)))*(P556=""),"未執行",""))</f>
        <v/>
      </c>
    </row>
    <row r="557" spans="1:23" ht="28.5" hidden="1" customHeight="1" x14ac:dyDescent="0.25">
      <c r="A557" s="117">
        <v>552</v>
      </c>
      <c r="B557" s="118" t="s">
        <v>2683</v>
      </c>
      <c r="C557" s="119">
        <v>43125</v>
      </c>
      <c r="D557" s="117" t="s">
        <v>2684</v>
      </c>
      <c r="E557" s="120" t="s">
        <v>2704</v>
      </c>
      <c r="F557" s="117">
        <f>IF(ISNA(VLOOKUP(B557,[2]保固召回!$A:$G,7,FALSE)),"",(VLOOKUP(B557,[2]保固召回!$A:$G,7,FALSE)))</f>
        <v>0</v>
      </c>
      <c r="G557" s="121">
        <f t="shared" ca="1" si="33"/>
        <v>1</v>
      </c>
      <c r="H557" s="121" t="str">
        <f t="shared" si="34"/>
        <v>F1xB47編程控制單元，視須要更換廢氣再循環控制閥</v>
      </c>
      <c r="I557" s="122">
        <f t="shared" ca="1" si="35"/>
        <v>66</v>
      </c>
      <c r="J557" s="119"/>
      <c r="K557" s="123"/>
      <c r="L557" s="117"/>
      <c r="M557" s="124" t="s">
        <v>1821</v>
      </c>
      <c r="N557" s="125"/>
      <c r="O557" s="135"/>
      <c r="P557" s="127" t="str">
        <f>IF(B557="","",IF(ISNA(VLOOKUP(U557,[2]NEW!H:H,1,FALSE)),"V",""))</f>
        <v>V</v>
      </c>
      <c r="Q557" s="128"/>
      <c r="R557" s="129"/>
      <c r="S557" s="130" t="s">
        <v>2705</v>
      </c>
      <c r="T557" s="132"/>
      <c r="U557" s="132" t="str">
        <f t="shared" si="32"/>
        <v>00114504000S32223</v>
      </c>
      <c r="W557" s="134" t="str">
        <f>IF((ISERROR(VLOOKUP(E557,'[2]Lead Time(覆蓋貼)'!F:F,1,0)))*(P557="v"),"",IF((ISTEXT(VLOOKUP(E557,'[2]Lead Time(覆蓋貼)'!F:F,1,0)))*(P557=""),"未執行",""))</f>
        <v/>
      </c>
    </row>
    <row r="558" spans="1:23" ht="28.5" hidden="1" customHeight="1" x14ac:dyDescent="0.25">
      <c r="A558" s="117">
        <v>553</v>
      </c>
      <c r="B558" s="118" t="s">
        <v>2683</v>
      </c>
      <c r="C558" s="119">
        <v>43125</v>
      </c>
      <c r="D558" s="117" t="s">
        <v>2684</v>
      </c>
      <c r="E558" s="120" t="s">
        <v>2706</v>
      </c>
      <c r="F558" s="117">
        <f>IF(ISNA(VLOOKUP(B558,[2]保固召回!$A:$G,7,FALSE)),"",(VLOOKUP(B558,[2]保固召回!$A:$G,7,FALSE)))</f>
        <v>0</v>
      </c>
      <c r="G558" s="121">
        <f t="shared" ca="1" si="33"/>
        <v>1</v>
      </c>
      <c r="H558" s="121" t="str">
        <f t="shared" si="34"/>
        <v>F1xB47編程控制單元，視須要更換廢氣再循環控制閥</v>
      </c>
      <c r="I558" s="122">
        <f t="shared" ca="1" si="35"/>
        <v>66</v>
      </c>
      <c r="J558" s="119"/>
      <c r="K558" s="123"/>
      <c r="L558" s="117"/>
      <c r="M558" s="124" t="s">
        <v>1821</v>
      </c>
      <c r="N558" s="125"/>
      <c r="O558" s="135"/>
      <c r="P558" s="127" t="str">
        <f>IF(B558="","",IF(ISNA(VLOOKUP(U558,[2]NEW!H:H,1,FALSE)),"V",""))</f>
        <v>V</v>
      </c>
      <c r="Q558" s="128"/>
      <c r="R558" s="129"/>
      <c r="S558" s="130" t="s">
        <v>2707</v>
      </c>
      <c r="T558" s="132"/>
      <c r="U558" s="132" t="str">
        <f t="shared" si="32"/>
        <v>00114504000V45145</v>
      </c>
      <c r="W558" s="134" t="str">
        <f>IF((ISERROR(VLOOKUP(E558,'[2]Lead Time(覆蓋貼)'!F:F,1,0)))*(P558="v"),"",IF((ISTEXT(VLOOKUP(E558,'[2]Lead Time(覆蓋貼)'!F:F,1,0)))*(P558=""),"未執行",""))</f>
        <v/>
      </c>
    </row>
    <row r="559" spans="1:23" ht="28.5" hidden="1" customHeight="1" x14ac:dyDescent="0.25">
      <c r="A559" s="117">
        <v>554</v>
      </c>
      <c r="B559" s="118" t="s">
        <v>2683</v>
      </c>
      <c r="C559" s="119">
        <v>43125</v>
      </c>
      <c r="D559" s="117" t="s">
        <v>2684</v>
      </c>
      <c r="E559" s="120" t="s">
        <v>2708</v>
      </c>
      <c r="F559" s="117">
        <f>IF(ISNA(VLOOKUP(B559,[2]保固召回!$A:$G,7,FALSE)),"",(VLOOKUP(B559,[2]保固召回!$A:$G,7,FALSE)))</f>
        <v>0</v>
      </c>
      <c r="G559" s="121">
        <f t="shared" ca="1" si="33"/>
        <v>1</v>
      </c>
      <c r="H559" s="121" t="str">
        <f t="shared" si="34"/>
        <v>F1xB47編程控制單元，視須要更換廢氣再循環控制閥</v>
      </c>
      <c r="I559" s="122">
        <f t="shared" ca="1" si="35"/>
        <v>66</v>
      </c>
      <c r="J559" s="119"/>
      <c r="K559" s="123"/>
      <c r="L559" s="117"/>
      <c r="M559" s="124" t="s">
        <v>1821</v>
      </c>
      <c r="N559" s="125"/>
      <c r="O559" s="135"/>
      <c r="P559" s="127" t="str">
        <f>IF(B559="","",IF(ISNA(VLOOKUP(U559,[2]NEW!H:H,1,FALSE)),"V",""))</f>
        <v>V</v>
      </c>
      <c r="Q559" s="128"/>
      <c r="R559" s="129"/>
      <c r="S559" s="130" t="s">
        <v>2709</v>
      </c>
      <c r="T559" s="132"/>
      <c r="U559" s="132" t="str">
        <f t="shared" si="32"/>
        <v>00114504000T84332</v>
      </c>
      <c r="W559" s="134" t="str">
        <f>IF((ISERROR(VLOOKUP(E559,'[2]Lead Time(覆蓋貼)'!F:F,1,0)))*(P559="v"),"",IF((ISTEXT(VLOOKUP(E559,'[2]Lead Time(覆蓋貼)'!F:F,1,0)))*(P559=""),"未執行",""))</f>
        <v/>
      </c>
    </row>
    <row r="560" spans="1:23" ht="28.5" hidden="1" customHeight="1" x14ac:dyDescent="0.25">
      <c r="A560" s="117">
        <v>555</v>
      </c>
      <c r="B560" s="118" t="s">
        <v>2683</v>
      </c>
      <c r="C560" s="119">
        <v>43125</v>
      </c>
      <c r="D560" s="117" t="s">
        <v>2684</v>
      </c>
      <c r="E560" s="120" t="s">
        <v>2710</v>
      </c>
      <c r="F560" s="117">
        <f>IF(ISNA(VLOOKUP(B560,[2]保固召回!$A:$G,7,FALSE)),"",(VLOOKUP(B560,[2]保固召回!$A:$G,7,FALSE)))</f>
        <v>0</v>
      </c>
      <c r="G560" s="121">
        <f t="shared" ca="1" si="33"/>
        <v>1</v>
      </c>
      <c r="H560" s="121" t="str">
        <f t="shared" si="34"/>
        <v>F1xB47編程控制單元，視須要更換廢氣再循環控制閥</v>
      </c>
      <c r="I560" s="122">
        <f t="shared" ca="1" si="35"/>
        <v>66</v>
      </c>
      <c r="J560" s="119"/>
      <c r="K560" s="123"/>
      <c r="L560" s="117"/>
      <c r="M560" s="124"/>
      <c r="N560" s="125"/>
      <c r="O560" s="135"/>
      <c r="P560" s="127" t="str">
        <f>IF(B560="","",IF(ISNA(VLOOKUP(U560,[2]NEW!H:H,1,FALSE)),"V",""))</f>
        <v>V</v>
      </c>
      <c r="Q560" s="128"/>
      <c r="R560" s="129"/>
      <c r="S560" s="130" t="s">
        <v>2707</v>
      </c>
      <c r="T560" s="132"/>
      <c r="U560" s="132" t="str">
        <f t="shared" si="32"/>
        <v>00114504000S36036</v>
      </c>
      <c r="W560" s="134" t="str">
        <f>IF((ISERROR(VLOOKUP(E560,'[2]Lead Time(覆蓋貼)'!F:F,1,0)))*(P560="v"),"",IF((ISTEXT(VLOOKUP(E560,'[2]Lead Time(覆蓋貼)'!F:F,1,0)))*(P560=""),"未執行",""))</f>
        <v/>
      </c>
    </row>
    <row r="561" spans="1:23" ht="28.5" hidden="1" customHeight="1" x14ac:dyDescent="0.25">
      <c r="A561" s="117">
        <v>556</v>
      </c>
      <c r="B561" s="118" t="s">
        <v>2683</v>
      </c>
      <c r="C561" s="119">
        <v>43125</v>
      </c>
      <c r="D561" s="117" t="s">
        <v>2684</v>
      </c>
      <c r="E561" s="120" t="s">
        <v>2209</v>
      </c>
      <c r="F561" s="117">
        <f>IF(ISNA(VLOOKUP(B561,[2]保固召回!$A:$G,7,FALSE)),"",(VLOOKUP(B561,[2]保固召回!$A:$G,7,FALSE)))</f>
        <v>0</v>
      </c>
      <c r="G561" s="121">
        <f t="shared" ca="1" si="33"/>
        <v>1</v>
      </c>
      <c r="H561" s="121" t="str">
        <f t="shared" si="34"/>
        <v>F1xB47編程控制單元，視須要更換廢氣再循環控制閥</v>
      </c>
      <c r="I561" s="122">
        <f t="shared" ca="1" si="35"/>
        <v>66</v>
      </c>
      <c r="J561" s="119"/>
      <c r="K561" s="123"/>
      <c r="L561" s="117"/>
      <c r="M561" s="124" t="s">
        <v>1821</v>
      </c>
      <c r="N561" s="125"/>
      <c r="O561" s="135"/>
      <c r="P561" s="127" t="str">
        <f>IF(B561="","",IF(ISNA(VLOOKUP(U561,[2]NEW!H:H,1,FALSE)),"V",""))</f>
        <v>V</v>
      </c>
      <c r="Q561" s="128"/>
      <c r="R561" s="129"/>
      <c r="S561" s="130" t="s">
        <v>2711</v>
      </c>
      <c r="T561" s="132"/>
      <c r="U561" s="132" t="str">
        <f t="shared" si="32"/>
        <v>00114504000S33165</v>
      </c>
      <c r="W561" s="134" t="str">
        <f>IF((ISERROR(VLOOKUP(E561,'[2]Lead Time(覆蓋貼)'!F:F,1,0)))*(P561="v"),"",IF((ISTEXT(VLOOKUP(E561,'[2]Lead Time(覆蓋貼)'!F:F,1,0)))*(P561=""),"未執行",""))</f>
        <v/>
      </c>
    </row>
    <row r="562" spans="1:23" ht="28.5" hidden="1" customHeight="1" x14ac:dyDescent="0.25">
      <c r="A562" s="117">
        <v>557</v>
      </c>
      <c r="B562" s="118" t="s">
        <v>2683</v>
      </c>
      <c r="C562" s="119">
        <v>43125</v>
      </c>
      <c r="D562" s="117" t="s">
        <v>2684</v>
      </c>
      <c r="E562" s="120" t="s">
        <v>2712</v>
      </c>
      <c r="F562" s="117">
        <f>IF(ISNA(VLOOKUP(B562,[2]保固召回!$A:$G,7,FALSE)),"",(VLOOKUP(B562,[2]保固召回!$A:$G,7,FALSE)))</f>
        <v>0</v>
      </c>
      <c r="G562" s="121">
        <f t="shared" ca="1" si="33"/>
        <v>1</v>
      </c>
      <c r="H562" s="121" t="str">
        <f t="shared" si="34"/>
        <v>F1xB47編程控制單元，視須要更換廢氣再循環控制閥</v>
      </c>
      <c r="I562" s="122">
        <f t="shared" ca="1" si="35"/>
        <v>66</v>
      </c>
      <c r="J562" s="119"/>
      <c r="K562" s="123"/>
      <c r="L562" s="117"/>
      <c r="M562" s="124" t="s">
        <v>1821</v>
      </c>
      <c r="N562" s="125"/>
      <c r="O562" s="135"/>
      <c r="P562" s="127" t="str">
        <f>IF(B562="","",IF(ISNA(VLOOKUP(U562,[2]NEW!H:H,1,FALSE)),"V",""))</f>
        <v>V</v>
      </c>
      <c r="Q562" s="128"/>
      <c r="R562" s="129"/>
      <c r="S562" s="130" t="s">
        <v>2713</v>
      </c>
      <c r="T562" s="132"/>
      <c r="U562" s="132" t="str">
        <f t="shared" si="32"/>
        <v>00114504000K98788</v>
      </c>
      <c r="W562" s="134" t="str">
        <f>IF((ISERROR(VLOOKUP(E562,'[2]Lead Time(覆蓋貼)'!F:F,1,0)))*(P562="v"),"",IF((ISTEXT(VLOOKUP(E562,'[2]Lead Time(覆蓋貼)'!F:F,1,0)))*(P562=""),"未執行",""))</f>
        <v/>
      </c>
    </row>
    <row r="563" spans="1:23" ht="28.5" hidden="1" customHeight="1" x14ac:dyDescent="0.25">
      <c r="A563" s="117">
        <v>558</v>
      </c>
      <c r="B563" s="118" t="s">
        <v>2683</v>
      </c>
      <c r="C563" s="119">
        <v>43125</v>
      </c>
      <c r="D563" s="117" t="s">
        <v>2684</v>
      </c>
      <c r="E563" s="120" t="s">
        <v>2714</v>
      </c>
      <c r="F563" s="117">
        <f>IF(ISNA(VLOOKUP(B563,[2]保固召回!$A:$G,7,FALSE)),"",(VLOOKUP(B563,[2]保固召回!$A:$G,7,FALSE)))</f>
        <v>0</v>
      </c>
      <c r="G563" s="121">
        <f t="shared" ca="1" si="33"/>
        <v>1</v>
      </c>
      <c r="H563" s="121" t="str">
        <f t="shared" si="34"/>
        <v>F1xB47編程控制單元，視須要更換廢氣再循環控制閥</v>
      </c>
      <c r="I563" s="122">
        <f t="shared" ca="1" si="35"/>
        <v>66</v>
      </c>
      <c r="J563" s="119"/>
      <c r="K563" s="123"/>
      <c r="L563" s="117"/>
      <c r="M563" s="124" t="s">
        <v>1821</v>
      </c>
      <c r="N563" s="125"/>
      <c r="O563" s="135"/>
      <c r="P563" s="127" t="str">
        <f>IF(B563="","",IF(ISNA(VLOOKUP(U563,[2]NEW!H:H,1,FALSE)),"V",""))</f>
        <v>V</v>
      </c>
      <c r="Q563" s="128"/>
      <c r="R563" s="129"/>
      <c r="S563" s="130" t="s">
        <v>2715</v>
      </c>
      <c r="T563" s="132"/>
      <c r="U563" s="132" t="str">
        <f t="shared" si="32"/>
        <v>00114504005E45172</v>
      </c>
      <c r="W563" s="134" t="str">
        <f>IF((ISERROR(VLOOKUP(E563,'[2]Lead Time(覆蓋貼)'!F:F,1,0)))*(P563="v"),"",IF((ISTEXT(VLOOKUP(E563,'[2]Lead Time(覆蓋貼)'!F:F,1,0)))*(P563=""),"未執行",""))</f>
        <v/>
      </c>
    </row>
    <row r="564" spans="1:23" ht="28.5" hidden="1" customHeight="1" x14ac:dyDescent="0.25">
      <c r="A564" s="117">
        <v>559</v>
      </c>
      <c r="B564" s="118" t="s">
        <v>2683</v>
      </c>
      <c r="C564" s="119">
        <v>43125</v>
      </c>
      <c r="D564" s="117" t="s">
        <v>2684</v>
      </c>
      <c r="E564" s="120" t="s">
        <v>2716</v>
      </c>
      <c r="F564" s="117">
        <f>IF(ISNA(VLOOKUP(B564,[2]保固召回!$A:$G,7,FALSE)),"",(VLOOKUP(B564,[2]保固召回!$A:$G,7,FALSE)))</f>
        <v>0</v>
      </c>
      <c r="G564" s="121">
        <f t="shared" ca="1" si="33"/>
        <v>1</v>
      </c>
      <c r="H564" s="121" t="str">
        <f t="shared" si="34"/>
        <v>F1xB47編程控制單元，視須要更換廢氣再循環控制閥</v>
      </c>
      <c r="I564" s="122">
        <f t="shared" ca="1" si="35"/>
        <v>66</v>
      </c>
      <c r="J564" s="119"/>
      <c r="K564" s="123"/>
      <c r="L564" s="117"/>
      <c r="M564" s="124" t="s">
        <v>1821</v>
      </c>
      <c r="N564" s="125"/>
      <c r="O564" s="135"/>
      <c r="P564" s="127" t="str">
        <f>IF(B564="","",IF(ISNA(VLOOKUP(U564,[2]NEW!H:H,1,FALSE)),"V",""))</f>
        <v>V</v>
      </c>
      <c r="Q564" s="128"/>
      <c r="R564" s="129"/>
      <c r="S564" s="130" t="s">
        <v>2717</v>
      </c>
      <c r="T564" s="132"/>
      <c r="U564" s="132" t="str">
        <f t="shared" si="32"/>
        <v>00114504000V45114</v>
      </c>
      <c r="W564" s="134" t="str">
        <f>IF((ISERROR(VLOOKUP(E564,'[2]Lead Time(覆蓋貼)'!F:F,1,0)))*(P564="v"),"",IF((ISTEXT(VLOOKUP(E564,'[2]Lead Time(覆蓋貼)'!F:F,1,0)))*(P564=""),"未執行",""))</f>
        <v/>
      </c>
    </row>
    <row r="565" spans="1:23" ht="28.5" hidden="1" customHeight="1" x14ac:dyDescent="0.25">
      <c r="A565" s="117">
        <v>560</v>
      </c>
      <c r="B565" s="118" t="s">
        <v>2683</v>
      </c>
      <c r="C565" s="119">
        <v>43125</v>
      </c>
      <c r="D565" s="117" t="s">
        <v>2684</v>
      </c>
      <c r="E565" s="120" t="s">
        <v>2718</v>
      </c>
      <c r="F565" s="117">
        <f>IF(ISNA(VLOOKUP(B565,[2]保固召回!$A:$G,7,FALSE)),"",(VLOOKUP(B565,[2]保固召回!$A:$G,7,FALSE)))</f>
        <v>0</v>
      </c>
      <c r="G565" s="121">
        <f t="shared" ca="1" si="33"/>
        <v>1</v>
      </c>
      <c r="H565" s="121" t="str">
        <f t="shared" si="34"/>
        <v>F1xB47編程控制單元，視須要更換廢氣再循環控制閥</v>
      </c>
      <c r="I565" s="122">
        <f t="shared" ca="1" si="35"/>
        <v>66</v>
      </c>
      <c r="J565" s="119"/>
      <c r="K565" s="123"/>
      <c r="L565" s="117"/>
      <c r="M565" s="124" t="s">
        <v>1821</v>
      </c>
      <c r="N565" s="125"/>
      <c r="O565" s="135"/>
      <c r="P565" s="127" t="str">
        <f>IF(B565="","",IF(ISNA(VLOOKUP(U565,[2]NEW!H:H,1,FALSE)),"V",""))</f>
        <v>V</v>
      </c>
      <c r="Q565" s="128"/>
      <c r="R565" s="129"/>
      <c r="S565" s="130" t="s">
        <v>2719</v>
      </c>
      <c r="T565" s="132"/>
      <c r="U565" s="132" t="str">
        <f t="shared" si="32"/>
        <v>00114504000T84333</v>
      </c>
      <c r="W565" s="134" t="str">
        <f>IF((ISERROR(VLOOKUP(E565,'[2]Lead Time(覆蓋貼)'!F:F,1,0)))*(P565="v"),"",IF((ISTEXT(VLOOKUP(E565,'[2]Lead Time(覆蓋貼)'!F:F,1,0)))*(P565=""),"未執行",""))</f>
        <v/>
      </c>
    </row>
    <row r="566" spans="1:23" ht="28.5" hidden="1" customHeight="1" x14ac:dyDescent="0.25">
      <c r="A566" s="117">
        <v>561</v>
      </c>
      <c r="B566" s="118" t="s">
        <v>2683</v>
      </c>
      <c r="C566" s="119">
        <v>43125</v>
      </c>
      <c r="D566" s="117" t="s">
        <v>2684</v>
      </c>
      <c r="E566" s="120" t="s">
        <v>2720</v>
      </c>
      <c r="F566" s="117">
        <f>IF(ISNA(VLOOKUP(B566,[2]保固召回!$A:$G,7,FALSE)),"",(VLOOKUP(B566,[2]保固召回!$A:$G,7,FALSE)))</f>
        <v>0</v>
      </c>
      <c r="G566" s="121">
        <f t="shared" ca="1" si="33"/>
        <v>1</v>
      </c>
      <c r="H566" s="121" t="str">
        <f t="shared" si="34"/>
        <v>F1xB47編程控制單元，視須要更換廢氣再循環控制閥</v>
      </c>
      <c r="I566" s="122">
        <f t="shared" ca="1" si="35"/>
        <v>66</v>
      </c>
      <c r="J566" s="119"/>
      <c r="K566" s="123"/>
      <c r="L566" s="117"/>
      <c r="M566" s="124" t="s">
        <v>1821</v>
      </c>
      <c r="N566" s="125"/>
      <c r="O566" s="135"/>
      <c r="P566" s="127" t="str">
        <f>IF(B566="","",IF(ISNA(VLOOKUP(U566,[2]NEW!H:H,1,FALSE)),"V",""))</f>
        <v>V</v>
      </c>
      <c r="Q566" s="128"/>
      <c r="R566" s="129"/>
      <c r="S566" s="130" t="s">
        <v>2721</v>
      </c>
      <c r="T566" s="132"/>
      <c r="U566" s="132" t="str">
        <f t="shared" si="32"/>
        <v>00114504000T86573</v>
      </c>
      <c r="W566" s="134" t="str">
        <f>IF((ISERROR(VLOOKUP(E566,'[2]Lead Time(覆蓋貼)'!F:F,1,0)))*(P566="v"),"",IF((ISTEXT(VLOOKUP(E566,'[2]Lead Time(覆蓋貼)'!F:F,1,0)))*(P566=""),"未執行",""))</f>
        <v/>
      </c>
    </row>
    <row r="567" spans="1:23" ht="28.5" hidden="1" customHeight="1" x14ac:dyDescent="0.25">
      <c r="A567" s="117">
        <v>562</v>
      </c>
      <c r="B567" s="118" t="s">
        <v>2683</v>
      </c>
      <c r="C567" s="119">
        <v>43125</v>
      </c>
      <c r="D567" s="117" t="s">
        <v>2684</v>
      </c>
      <c r="E567" s="120" t="s">
        <v>2722</v>
      </c>
      <c r="F567" s="117">
        <f>IF(ISNA(VLOOKUP(B567,[2]保固召回!$A:$G,7,FALSE)),"",(VLOOKUP(B567,[2]保固召回!$A:$G,7,FALSE)))</f>
        <v>0</v>
      </c>
      <c r="G567" s="121">
        <f t="shared" ca="1" si="33"/>
        <v>1</v>
      </c>
      <c r="H567" s="121" t="str">
        <f t="shared" si="34"/>
        <v>F1xB47編程控制單元，視須要更換廢氣再循環控制閥</v>
      </c>
      <c r="I567" s="122">
        <f t="shared" ca="1" si="35"/>
        <v>66</v>
      </c>
      <c r="J567" s="119"/>
      <c r="K567" s="123"/>
      <c r="L567" s="117"/>
      <c r="M567" s="124" t="s">
        <v>1821</v>
      </c>
      <c r="N567" s="125"/>
      <c r="O567" s="135"/>
      <c r="P567" s="127" t="str">
        <f>IF(B567="","",IF(ISNA(VLOOKUP(U567,[2]NEW!H:H,1,FALSE)),"V",""))</f>
        <v>V</v>
      </c>
      <c r="Q567" s="128"/>
      <c r="R567" s="129"/>
      <c r="S567" s="130" t="s">
        <v>2723</v>
      </c>
      <c r="T567" s="132"/>
      <c r="U567" s="132" t="str">
        <f t="shared" si="32"/>
        <v>00114504000K98751</v>
      </c>
      <c r="W567" s="134" t="str">
        <f>IF((ISERROR(VLOOKUP(E567,'[2]Lead Time(覆蓋貼)'!F:F,1,0)))*(P567="v"),"",IF((ISTEXT(VLOOKUP(E567,'[2]Lead Time(覆蓋貼)'!F:F,1,0)))*(P567=""),"未執行",""))</f>
        <v/>
      </c>
    </row>
    <row r="568" spans="1:23" ht="28.5" hidden="1" customHeight="1" x14ac:dyDescent="0.25">
      <c r="A568" s="117">
        <v>563</v>
      </c>
      <c r="B568" s="118" t="s">
        <v>2683</v>
      </c>
      <c r="C568" s="119">
        <v>43125</v>
      </c>
      <c r="D568" s="117" t="s">
        <v>2684</v>
      </c>
      <c r="E568" s="120" t="s">
        <v>2724</v>
      </c>
      <c r="F568" s="117">
        <f>IF(ISNA(VLOOKUP(B568,[2]保固召回!$A:$G,7,FALSE)),"",(VLOOKUP(B568,[2]保固召回!$A:$G,7,FALSE)))</f>
        <v>0</v>
      </c>
      <c r="G568" s="121">
        <f t="shared" ca="1" si="33"/>
        <v>1</v>
      </c>
      <c r="H568" s="121" t="str">
        <f t="shared" si="34"/>
        <v>F1xB47編程控制單元，視須要更換廢氣再循環控制閥</v>
      </c>
      <c r="I568" s="122">
        <f t="shared" ca="1" si="35"/>
        <v>66</v>
      </c>
      <c r="J568" s="119"/>
      <c r="K568" s="123"/>
      <c r="L568" s="117"/>
      <c r="M568" s="124" t="s">
        <v>1821</v>
      </c>
      <c r="N568" s="125"/>
      <c r="O568" s="135"/>
      <c r="P568" s="127" t="str">
        <f>IF(B568="","",IF(ISNA(VLOOKUP(U568,[2]NEW!H:H,1,FALSE)),"V",""))</f>
        <v>V</v>
      </c>
      <c r="Q568" s="128"/>
      <c r="R568" s="129"/>
      <c r="S568" s="130" t="s">
        <v>2725</v>
      </c>
      <c r="T568" s="132"/>
      <c r="U568" s="132" t="str">
        <f t="shared" si="32"/>
        <v>00114504000T83913</v>
      </c>
      <c r="W568" s="134" t="str">
        <f>IF((ISERROR(VLOOKUP(E568,'[2]Lead Time(覆蓋貼)'!F:F,1,0)))*(P568="v"),"",IF((ISTEXT(VLOOKUP(E568,'[2]Lead Time(覆蓋貼)'!F:F,1,0)))*(P568=""),"未執行",""))</f>
        <v/>
      </c>
    </row>
    <row r="569" spans="1:23" ht="28.5" hidden="1" customHeight="1" x14ac:dyDescent="0.25">
      <c r="A569" s="117">
        <v>564</v>
      </c>
      <c r="B569" s="118" t="s">
        <v>2683</v>
      </c>
      <c r="C569" s="119">
        <v>43125</v>
      </c>
      <c r="D569" s="117" t="s">
        <v>2684</v>
      </c>
      <c r="E569" s="120" t="s">
        <v>2726</v>
      </c>
      <c r="F569" s="117">
        <f>IF(ISNA(VLOOKUP(B569,[2]保固召回!$A:$G,7,FALSE)),"",(VLOOKUP(B569,[2]保固召回!$A:$G,7,FALSE)))</f>
        <v>0</v>
      </c>
      <c r="G569" s="121">
        <f t="shared" ca="1" si="33"/>
        <v>1</v>
      </c>
      <c r="H569" s="121" t="str">
        <f t="shared" si="34"/>
        <v>F1xB47編程控制單元，視須要更換廢氣再循環控制閥</v>
      </c>
      <c r="I569" s="122">
        <f t="shared" ca="1" si="35"/>
        <v>66</v>
      </c>
      <c r="J569" s="119"/>
      <c r="K569" s="123"/>
      <c r="L569" s="117"/>
      <c r="M569" s="124" t="s">
        <v>1821</v>
      </c>
      <c r="N569" s="125"/>
      <c r="O569" s="135"/>
      <c r="P569" s="127" t="str">
        <f>IF(B569="","",IF(ISNA(VLOOKUP(U569,[2]NEW!H:H,1,FALSE)),"V",""))</f>
        <v>V</v>
      </c>
      <c r="Q569" s="128"/>
      <c r="R569" s="129"/>
      <c r="S569" s="130" t="s">
        <v>2727</v>
      </c>
      <c r="T569" s="132"/>
      <c r="U569" s="132" t="str">
        <f t="shared" si="32"/>
        <v>00114504000T84936</v>
      </c>
      <c r="W569" s="134" t="str">
        <f>IF((ISERROR(VLOOKUP(E569,'[2]Lead Time(覆蓋貼)'!F:F,1,0)))*(P569="v"),"",IF((ISTEXT(VLOOKUP(E569,'[2]Lead Time(覆蓋貼)'!F:F,1,0)))*(P569=""),"未執行",""))</f>
        <v/>
      </c>
    </row>
    <row r="570" spans="1:23" ht="28.5" hidden="1" customHeight="1" x14ac:dyDescent="0.25">
      <c r="A570" s="117">
        <v>565</v>
      </c>
      <c r="B570" s="118" t="s">
        <v>2683</v>
      </c>
      <c r="C570" s="119">
        <v>43125</v>
      </c>
      <c r="D570" s="117" t="s">
        <v>2684</v>
      </c>
      <c r="E570" s="120" t="s">
        <v>2728</v>
      </c>
      <c r="F570" s="117">
        <f>IF(ISNA(VLOOKUP(B570,[2]保固召回!$A:$G,7,FALSE)),"",(VLOOKUP(B570,[2]保固召回!$A:$G,7,FALSE)))</f>
        <v>0</v>
      </c>
      <c r="G570" s="121">
        <f t="shared" ca="1" si="33"/>
        <v>1</v>
      </c>
      <c r="H570" s="121" t="str">
        <f t="shared" si="34"/>
        <v>F1xB47編程控制單元，視須要更換廢氣再循環控制閥</v>
      </c>
      <c r="I570" s="122">
        <f t="shared" ca="1" si="35"/>
        <v>66</v>
      </c>
      <c r="J570" s="119"/>
      <c r="K570" s="123"/>
      <c r="L570" s="117"/>
      <c r="M570" s="124" t="s">
        <v>1822</v>
      </c>
      <c r="N570" s="125"/>
      <c r="O570" s="135"/>
      <c r="P570" s="127" t="str">
        <f>IF(B570="","",IF(ISNA(VLOOKUP(U570,[2]NEW!H:H,1,FALSE)),"V",""))</f>
        <v>V</v>
      </c>
      <c r="Q570" s="128"/>
      <c r="R570" s="129"/>
      <c r="S570" s="130" t="s">
        <v>2729</v>
      </c>
      <c r="T570" s="132"/>
      <c r="U570" s="132" t="str">
        <f t="shared" si="32"/>
        <v>00114504000T85061</v>
      </c>
      <c r="W570" s="134" t="str">
        <f>IF((ISERROR(VLOOKUP(E570,'[2]Lead Time(覆蓋貼)'!F:F,1,0)))*(P570="v"),"",IF((ISTEXT(VLOOKUP(E570,'[2]Lead Time(覆蓋貼)'!F:F,1,0)))*(P570=""),"未執行",""))</f>
        <v/>
      </c>
    </row>
    <row r="571" spans="1:23" ht="28.5" hidden="1" customHeight="1" x14ac:dyDescent="0.25">
      <c r="A571" s="117">
        <v>566</v>
      </c>
      <c r="B571" s="118" t="s">
        <v>2683</v>
      </c>
      <c r="C571" s="119">
        <v>43125</v>
      </c>
      <c r="D571" s="117" t="s">
        <v>2684</v>
      </c>
      <c r="E571" s="120" t="s">
        <v>2730</v>
      </c>
      <c r="F571" s="117">
        <f>IF(ISNA(VLOOKUP(B571,[2]保固召回!$A:$G,7,FALSE)),"",(VLOOKUP(B571,[2]保固召回!$A:$G,7,FALSE)))</f>
        <v>0</v>
      </c>
      <c r="G571" s="121">
        <f t="shared" ca="1" si="33"/>
        <v>1</v>
      </c>
      <c r="H571" s="121" t="str">
        <f t="shared" si="34"/>
        <v>F1xB47編程控制單元，視須要更換廢氣再循環控制閥</v>
      </c>
      <c r="I571" s="122">
        <f t="shared" ca="1" si="35"/>
        <v>66</v>
      </c>
      <c r="J571" s="119"/>
      <c r="K571" s="123"/>
      <c r="L571" s="117"/>
      <c r="M571" s="124" t="s">
        <v>1822</v>
      </c>
      <c r="N571" s="125"/>
      <c r="O571" s="135"/>
      <c r="P571" s="127" t="str">
        <f>IF(B571="","",IF(ISNA(VLOOKUP(U571,[2]NEW!H:H,1,FALSE)),"V",""))</f>
        <v>V</v>
      </c>
      <c r="Q571" s="128"/>
      <c r="R571" s="129"/>
      <c r="S571" s="130" t="s">
        <v>2731</v>
      </c>
      <c r="T571" s="132"/>
      <c r="U571" s="132" t="str">
        <f t="shared" si="32"/>
        <v>00114504000T85560</v>
      </c>
      <c r="W571" s="134" t="str">
        <f>IF((ISERROR(VLOOKUP(E571,'[2]Lead Time(覆蓋貼)'!F:F,1,0)))*(P571="v"),"",IF((ISTEXT(VLOOKUP(E571,'[2]Lead Time(覆蓋貼)'!F:F,1,0)))*(P571=""),"未執行",""))</f>
        <v/>
      </c>
    </row>
    <row r="572" spans="1:23" ht="28.5" hidden="1" customHeight="1" x14ac:dyDescent="0.25">
      <c r="A572" s="117">
        <v>567</v>
      </c>
      <c r="B572" s="118" t="s">
        <v>2683</v>
      </c>
      <c r="C572" s="119">
        <v>43125</v>
      </c>
      <c r="D572" s="117" t="s">
        <v>2684</v>
      </c>
      <c r="E572" s="120" t="s">
        <v>2732</v>
      </c>
      <c r="F572" s="117">
        <f>IF(ISNA(VLOOKUP(B572,[2]保固召回!$A:$G,7,FALSE)),"",(VLOOKUP(B572,[2]保固召回!$A:$G,7,FALSE)))</f>
        <v>0</v>
      </c>
      <c r="G572" s="121">
        <f t="shared" ca="1" si="33"/>
        <v>1</v>
      </c>
      <c r="H572" s="121" t="str">
        <f t="shared" si="34"/>
        <v>F1xB47編程控制單元，視須要更換廢氣再循環控制閥</v>
      </c>
      <c r="I572" s="122">
        <f t="shared" ca="1" si="35"/>
        <v>66</v>
      </c>
      <c r="J572" s="119"/>
      <c r="K572" s="123"/>
      <c r="L572" s="117"/>
      <c r="M572" s="124" t="s">
        <v>1822</v>
      </c>
      <c r="N572" s="125"/>
      <c r="O572" s="135"/>
      <c r="P572" s="127" t="str">
        <f>IF(B572="","",IF(ISNA(VLOOKUP(U572,[2]NEW!H:H,1,FALSE)),"V",""))</f>
        <v>V</v>
      </c>
      <c r="Q572" s="128"/>
      <c r="R572" s="129"/>
      <c r="S572" s="130" t="s">
        <v>2733</v>
      </c>
      <c r="T572" s="132"/>
      <c r="U572" s="132" t="str">
        <f t="shared" si="32"/>
        <v>00114504000T83194</v>
      </c>
      <c r="W572" s="134" t="str">
        <f>IF((ISERROR(VLOOKUP(E572,'[2]Lead Time(覆蓋貼)'!F:F,1,0)))*(P572="v"),"",IF((ISTEXT(VLOOKUP(E572,'[2]Lead Time(覆蓋貼)'!F:F,1,0)))*(P572=""),"未執行",""))</f>
        <v/>
      </c>
    </row>
    <row r="573" spans="1:23" ht="28.5" hidden="1" customHeight="1" x14ac:dyDescent="0.25">
      <c r="A573" s="117">
        <v>568</v>
      </c>
      <c r="B573" s="118" t="s">
        <v>2683</v>
      </c>
      <c r="C573" s="119">
        <v>43125</v>
      </c>
      <c r="D573" s="117" t="s">
        <v>2684</v>
      </c>
      <c r="E573" s="120" t="s">
        <v>2734</v>
      </c>
      <c r="F573" s="117">
        <f>IF(ISNA(VLOOKUP(B573,[2]保固召回!$A:$G,7,FALSE)),"",(VLOOKUP(B573,[2]保固召回!$A:$G,7,FALSE)))</f>
        <v>0</v>
      </c>
      <c r="G573" s="121">
        <f t="shared" ca="1" si="33"/>
        <v>1</v>
      </c>
      <c r="H573" s="121" t="str">
        <f t="shared" si="34"/>
        <v>F1xB47編程控制單元，視須要更換廢氣再循環控制閥</v>
      </c>
      <c r="I573" s="122">
        <f t="shared" ca="1" si="35"/>
        <v>66</v>
      </c>
      <c r="J573" s="119"/>
      <c r="K573" s="123"/>
      <c r="L573" s="117"/>
      <c r="M573" s="124" t="s">
        <v>1822</v>
      </c>
      <c r="N573" s="125"/>
      <c r="O573" s="135"/>
      <c r="P573" s="127" t="str">
        <f>IF(B573="","",IF(ISNA(VLOOKUP(U573,[2]NEW!H:H,1,FALSE)),"V",""))</f>
        <v>V</v>
      </c>
      <c r="Q573" s="128"/>
      <c r="R573" s="129"/>
      <c r="S573" s="130" t="s">
        <v>2735</v>
      </c>
      <c r="T573" s="132"/>
      <c r="U573" s="132" t="str">
        <f t="shared" si="32"/>
        <v>00114504000S33359</v>
      </c>
      <c r="W573" s="134" t="str">
        <f>IF((ISERROR(VLOOKUP(E573,'[2]Lead Time(覆蓋貼)'!F:F,1,0)))*(P573="v"),"",IF((ISTEXT(VLOOKUP(E573,'[2]Lead Time(覆蓋貼)'!F:F,1,0)))*(P573=""),"未執行",""))</f>
        <v/>
      </c>
    </row>
    <row r="574" spans="1:23" ht="28.5" hidden="1" customHeight="1" x14ac:dyDescent="0.25">
      <c r="A574" s="117">
        <v>569</v>
      </c>
      <c r="B574" s="118" t="s">
        <v>2683</v>
      </c>
      <c r="C574" s="119">
        <v>43125</v>
      </c>
      <c r="D574" s="117" t="s">
        <v>2684</v>
      </c>
      <c r="E574" s="120" t="s">
        <v>2736</v>
      </c>
      <c r="F574" s="117">
        <f>IF(ISNA(VLOOKUP(B574,[2]保固召回!$A:$G,7,FALSE)),"",(VLOOKUP(B574,[2]保固召回!$A:$G,7,FALSE)))</f>
        <v>0</v>
      </c>
      <c r="G574" s="121">
        <f t="shared" ca="1" si="33"/>
        <v>1</v>
      </c>
      <c r="H574" s="121" t="str">
        <f t="shared" si="34"/>
        <v>F1xB47編程控制單元，視須要更換廢氣再循環控制閥</v>
      </c>
      <c r="I574" s="122">
        <f t="shared" ca="1" si="35"/>
        <v>66</v>
      </c>
      <c r="J574" s="119"/>
      <c r="K574" s="123"/>
      <c r="L574" s="117"/>
      <c r="M574" s="124"/>
      <c r="N574" s="125"/>
      <c r="O574" s="135"/>
      <c r="P574" s="127" t="str">
        <f>IF(B574="","",IF(ISNA(VLOOKUP(U574,[2]NEW!H:H,1,FALSE)),"V",""))</f>
        <v>V</v>
      </c>
      <c r="Q574" s="128"/>
      <c r="R574" s="129"/>
      <c r="S574" s="130" t="s">
        <v>2737</v>
      </c>
      <c r="T574" s="132"/>
      <c r="U574" s="132" t="str">
        <f t="shared" si="32"/>
        <v>00114504000T84438</v>
      </c>
      <c r="W574" s="134" t="str">
        <f>IF((ISERROR(VLOOKUP(E574,'[2]Lead Time(覆蓋貼)'!F:F,1,0)))*(P574="v"),"",IF((ISTEXT(VLOOKUP(E574,'[2]Lead Time(覆蓋貼)'!F:F,1,0)))*(P574=""),"未執行",""))</f>
        <v/>
      </c>
    </row>
    <row r="575" spans="1:23" ht="28.5" hidden="1" customHeight="1" x14ac:dyDescent="0.25">
      <c r="A575" s="117">
        <v>570</v>
      </c>
      <c r="B575" s="118" t="s">
        <v>2683</v>
      </c>
      <c r="C575" s="119">
        <v>43125</v>
      </c>
      <c r="D575" s="117" t="s">
        <v>2684</v>
      </c>
      <c r="E575" s="120" t="s">
        <v>2738</v>
      </c>
      <c r="F575" s="117">
        <f>IF(ISNA(VLOOKUP(B575,[2]保固召回!$A:$G,7,FALSE)),"",(VLOOKUP(B575,[2]保固召回!$A:$G,7,FALSE)))</f>
        <v>0</v>
      </c>
      <c r="G575" s="121">
        <f t="shared" ca="1" si="33"/>
        <v>1</v>
      </c>
      <c r="H575" s="121" t="str">
        <f t="shared" si="34"/>
        <v>F1xB47編程控制單元，視須要更換廢氣再循環控制閥</v>
      </c>
      <c r="I575" s="122">
        <f t="shared" ca="1" si="35"/>
        <v>66</v>
      </c>
      <c r="J575" s="119"/>
      <c r="K575" s="123"/>
      <c r="L575" s="117"/>
      <c r="M575" s="124" t="s">
        <v>1822</v>
      </c>
      <c r="N575" s="125"/>
      <c r="O575" s="135"/>
      <c r="P575" s="127" t="str">
        <f>IF(B575="","",IF(ISNA(VLOOKUP(U575,[2]NEW!H:H,1,FALSE)),"V",""))</f>
        <v>V</v>
      </c>
      <c r="Q575" s="128"/>
      <c r="R575" s="129"/>
      <c r="S575" s="130" t="s">
        <v>2739</v>
      </c>
      <c r="T575" s="132"/>
      <c r="U575" s="132" t="str">
        <f t="shared" si="32"/>
        <v>00114504000S35246</v>
      </c>
      <c r="W575" s="134" t="str">
        <f>IF((ISERROR(VLOOKUP(E575,'[2]Lead Time(覆蓋貼)'!F:F,1,0)))*(P575="v"),"",IF((ISTEXT(VLOOKUP(E575,'[2]Lead Time(覆蓋貼)'!F:F,1,0)))*(P575=""),"未執行",""))</f>
        <v/>
      </c>
    </row>
    <row r="576" spans="1:23" ht="28.5" hidden="1" customHeight="1" x14ac:dyDescent="0.25">
      <c r="A576" s="117">
        <v>571</v>
      </c>
      <c r="B576" s="118" t="s">
        <v>2683</v>
      </c>
      <c r="C576" s="119">
        <v>43125</v>
      </c>
      <c r="D576" s="117" t="s">
        <v>2684</v>
      </c>
      <c r="E576" s="120" t="s">
        <v>2740</v>
      </c>
      <c r="F576" s="117">
        <f>IF(ISNA(VLOOKUP(B576,[2]保固召回!$A:$G,7,FALSE)),"",(VLOOKUP(B576,[2]保固召回!$A:$G,7,FALSE)))</f>
        <v>0</v>
      </c>
      <c r="G576" s="121">
        <f t="shared" ca="1" si="33"/>
        <v>1</v>
      </c>
      <c r="H576" s="121" t="str">
        <f t="shared" si="34"/>
        <v>F1xB47編程控制單元，視須要更換廢氣再循環控制閥</v>
      </c>
      <c r="I576" s="122">
        <f t="shared" ca="1" si="35"/>
        <v>66</v>
      </c>
      <c r="J576" s="119"/>
      <c r="K576" s="123"/>
      <c r="L576" s="117"/>
      <c r="M576" s="124" t="s">
        <v>1822</v>
      </c>
      <c r="N576" s="125"/>
      <c r="O576" s="135"/>
      <c r="P576" s="127" t="str">
        <f>IF(B576="","",IF(ISNA(VLOOKUP(U576,[2]NEW!H:H,1,FALSE)),"V",""))</f>
        <v>V</v>
      </c>
      <c r="Q576" s="128"/>
      <c r="R576" s="129"/>
      <c r="S576" s="130" t="s">
        <v>2741</v>
      </c>
      <c r="T576" s="132"/>
      <c r="U576" s="132" t="str">
        <f t="shared" si="32"/>
        <v>00114504000V45695</v>
      </c>
      <c r="W576" s="134" t="str">
        <f>IF((ISERROR(VLOOKUP(E576,'[2]Lead Time(覆蓋貼)'!F:F,1,0)))*(P576="v"),"",IF((ISTEXT(VLOOKUP(E576,'[2]Lead Time(覆蓋貼)'!F:F,1,0)))*(P576=""),"未執行",""))</f>
        <v/>
      </c>
    </row>
    <row r="577" spans="1:23" ht="28.5" hidden="1" customHeight="1" x14ac:dyDescent="0.25">
      <c r="A577" s="117">
        <v>572</v>
      </c>
      <c r="B577" s="118" t="s">
        <v>2683</v>
      </c>
      <c r="C577" s="119">
        <v>43125</v>
      </c>
      <c r="D577" s="117" t="s">
        <v>2684</v>
      </c>
      <c r="E577" s="120" t="s">
        <v>2742</v>
      </c>
      <c r="F577" s="117">
        <f>IF(ISNA(VLOOKUP(B577,[2]保固召回!$A:$G,7,FALSE)),"",(VLOOKUP(B577,[2]保固召回!$A:$G,7,FALSE)))</f>
        <v>0</v>
      </c>
      <c r="G577" s="121">
        <f t="shared" ca="1" si="33"/>
        <v>1</v>
      </c>
      <c r="H577" s="121" t="str">
        <f t="shared" si="34"/>
        <v>F1xB47編程控制單元，視須要更換廢氣再循環控制閥</v>
      </c>
      <c r="I577" s="122">
        <f t="shared" ca="1" si="35"/>
        <v>66</v>
      </c>
      <c r="J577" s="119"/>
      <c r="K577" s="123"/>
      <c r="L577" s="117"/>
      <c r="M577" s="124" t="s">
        <v>1822</v>
      </c>
      <c r="N577" s="125"/>
      <c r="O577" s="135"/>
      <c r="P577" s="127" t="str">
        <f>IF(B577="","",IF(ISNA(VLOOKUP(U577,[2]NEW!H:H,1,FALSE)),"V",""))</f>
        <v>V</v>
      </c>
      <c r="Q577" s="128"/>
      <c r="R577" s="129"/>
      <c r="S577" s="130" t="s">
        <v>2743</v>
      </c>
      <c r="T577" s="132"/>
      <c r="U577" s="132" t="str">
        <f t="shared" si="32"/>
        <v>00114504000S34731</v>
      </c>
      <c r="W577" s="134" t="str">
        <f>IF((ISERROR(VLOOKUP(E577,'[2]Lead Time(覆蓋貼)'!F:F,1,0)))*(P577="v"),"",IF((ISTEXT(VLOOKUP(E577,'[2]Lead Time(覆蓋貼)'!F:F,1,0)))*(P577=""),"未執行",""))</f>
        <v/>
      </c>
    </row>
    <row r="578" spans="1:23" ht="28.5" hidden="1" customHeight="1" x14ac:dyDescent="0.25">
      <c r="A578" s="117">
        <v>573</v>
      </c>
      <c r="B578" s="118" t="s">
        <v>2683</v>
      </c>
      <c r="C578" s="119">
        <v>43125</v>
      </c>
      <c r="D578" s="117" t="s">
        <v>2684</v>
      </c>
      <c r="E578" s="120" t="s">
        <v>2744</v>
      </c>
      <c r="F578" s="117">
        <f>IF(ISNA(VLOOKUP(B578,[2]保固召回!$A:$G,7,FALSE)),"",(VLOOKUP(B578,[2]保固召回!$A:$G,7,FALSE)))</f>
        <v>0</v>
      </c>
      <c r="G578" s="121">
        <f t="shared" ca="1" si="33"/>
        <v>1</v>
      </c>
      <c r="H578" s="121" t="str">
        <f t="shared" si="34"/>
        <v>F1xB47編程控制單元，視須要更換廢氣再循環控制閥</v>
      </c>
      <c r="I578" s="122">
        <f t="shared" ca="1" si="35"/>
        <v>66</v>
      </c>
      <c r="J578" s="119"/>
      <c r="K578" s="123"/>
      <c r="L578" s="117"/>
      <c r="M578" s="124" t="s">
        <v>1822</v>
      </c>
      <c r="N578" s="125"/>
      <c r="O578" s="135"/>
      <c r="P578" s="127" t="str">
        <f>IF(B578="","",IF(ISNA(VLOOKUP(U578,[2]NEW!H:H,1,FALSE)),"V",""))</f>
        <v>V</v>
      </c>
      <c r="Q578" s="128"/>
      <c r="R578" s="129"/>
      <c r="S578" s="130" t="s">
        <v>1723</v>
      </c>
      <c r="T578" s="132"/>
      <c r="U578" s="132" t="str">
        <f t="shared" si="32"/>
        <v>00114504000T85426</v>
      </c>
      <c r="W578" s="134" t="str">
        <f>IF((ISERROR(VLOOKUP(E578,'[2]Lead Time(覆蓋貼)'!F:F,1,0)))*(P578="v"),"",IF((ISTEXT(VLOOKUP(E578,'[2]Lead Time(覆蓋貼)'!F:F,1,0)))*(P578=""),"未執行",""))</f>
        <v/>
      </c>
    </row>
    <row r="579" spans="1:23" ht="28.5" hidden="1" customHeight="1" x14ac:dyDescent="0.25">
      <c r="A579" s="117">
        <v>574</v>
      </c>
      <c r="B579" s="118" t="s">
        <v>2683</v>
      </c>
      <c r="C579" s="119">
        <v>43125</v>
      </c>
      <c r="D579" s="117" t="s">
        <v>2684</v>
      </c>
      <c r="E579" s="120" t="s">
        <v>2745</v>
      </c>
      <c r="F579" s="117">
        <f>IF(ISNA(VLOOKUP(B579,[2]保固召回!$A:$G,7,FALSE)),"",(VLOOKUP(B579,[2]保固召回!$A:$G,7,FALSE)))</f>
        <v>0</v>
      </c>
      <c r="G579" s="121">
        <f t="shared" ca="1" si="33"/>
        <v>1</v>
      </c>
      <c r="H579" s="121" t="str">
        <f t="shared" si="34"/>
        <v>F1xB47編程控制單元，視須要更換廢氣再循環控制閥</v>
      </c>
      <c r="I579" s="122">
        <f t="shared" ca="1" si="35"/>
        <v>66</v>
      </c>
      <c r="J579" s="119"/>
      <c r="K579" s="123"/>
      <c r="L579" s="117"/>
      <c r="M579" s="124" t="s">
        <v>2746</v>
      </c>
      <c r="N579" s="125"/>
      <c r="O579" s="135"/>
      <c r="P579" s="127" t="str">
        <f>IF(B579="","",IF(ISNA(VLOOKUP(U579,[2]NEW!H:H,1,FALSE)),"V",""))</f>
        <v>V</v>
      </c>
      <c r="Q579" s="128"/>
      <c r="R579" s="129"/>
      <c r="S579" s="130" t="s">
        <v>2747</v>
      </c>
      <c r="T579" s="132"/>
      <c r="U579" s="132" t="str">
        <f t="shared" si="32"/>
        <v>00114504000T83630</v>
      </c>
      <c r="W579" s="134" t="str">
        <f>IF((ISERROR(VLOOKUP(E579,'[2]Lead Time(覆蓋貼)'!F:F,1,0)))*(P579="v"),"",IF((ISTEXT(VLOOKUP(E579,'[2]Lead Time(覆蓋貼)'!F:F,1,0)))*(P579=""),"未執行",""))</f>
        <v/>
      </c>
    </row>
    <row r="580" spans="1:23" ht="28.5" hidden="1" customHeight="1" x14ac:dyDescent="0.25">
      <c r="A580" s="117">
        <v>575</v>
      </c>
      <c r="B580" s="118" t="s">
        <v>2683</v>
      </c>
      <c r="C580" s="119">
        <v>43125</v>
      </c>
      <c r="D580" s="117" t="s">
        <v>2684</v>
      </c>
      <c r="E580" s="120" t="s">
        <v>2748</v>
      </c>
      <c r="F580" s="117">
        <f>IF(ISNA(VLOOKUP(B580,[2]保固召回!$A:$G,7,FALSE)),"",(VLOOKUP(B580,[2]保固召回!$A:$G,7,FALSE)))</f>
        <v>0</v>
      </c>
      <c r="G580" s="121">
        <f t="shared" ca="1" si="33"/>
        <v>1</v>
      </c>
      <c r="H580" s="121" t="str">
        <f t="shared" si="34"/>
        <v>F1xB47編程控制單元，視須要更換廢氣再循環控制閥</v>
      </c>
      <c r="I580" s="122">
        <f t="shared" ca="1" si="35"/>
        <v>66</v>
      </c>
      <c r="J580" s="119"/>
      <c r="K580" s="123"/>
      <c r="L580" s="117"/>
      <c r="M580" s="124"/>
      <c r="N580" s="125"/>
      <c r="O580" s="135"/>
      <c r="P580" s="127" t="str">
        <f>IF(B580="","",IF(ISNA(VLOOKUP(U580,[2]NEW!H:H,1,FALSE)),"V",""))</f>
        <v>V</v>
      </c>
      <c r="Q580" s="128"/>
      <c r="R580" s="129"/>
      <c r="S580" s="130" t="s">
        <v>2749</v>
      </c>
      <c r="T580" s="132"/>
      <c r="U580" s="132" t="str">
        <f t="shared" si="32"/>
        <v>00114504000T83631</v>
      </c>
      <c r="W580" s="134" t="str">
        <f>IF((ISERROR(VLOOKUP(E580,'[2]Lead Time(覆蓋貼)'!F:F,1,0)))*(P580="v"),"",IF((ISTEXT(VLOOKUP(E580,'[2]Lead Time(覆蓋貼)'!F:F,1,0)))*(P580=""),"未執行",""))</f>
        <v/>
      </c>
    </row>
    <row r="581" spans="1:23" ht="28.5" hidden="1" customHeight="1" x14ac:dyDescent="0.25">
      <c r="A581" s="117">
        <v>576</v>
      </c>
      <c r="B581" s="118" t="s">
        <v>2683</v>
      </c>
      <c r="C581" s="119">
        <v>43125</v>
      </c>
      <c r="D581" s="117" t="s">
        <v>2684</v>
      </c>
      <c r="E581" s="120" t="s">
        <v>2750</v>
      </c>
      <c r="F581" s="117">
        <f>IF(ISNA(VLOOKUP(B581,[2]保固召回!$A:$G,7,FALSE)),"",(VLOOKUP(B581,[2]保固召回!$A:$G,7,FALSE)))</f>
        <v>0</v>
      </c>
      <c r="G581" s="121">
        <f t="shared" ca="1" si="33"/>
        <v>1</v>
      </c>
      <c r="H581" s="121" t="str">
        <f t="shared" si="34"/>
        <v>F1xB47編程控制單元，視須要更換廢氣再循環控制閥</v>
      </c>
      <c r="I581" s="122">
        <f t="shared" ca="1" si="35"/>
        <v>66</v>
      </c>
      <c r="J581" s="119"/>
      <c r="K581" s="123"/>
      <c r="L581" s="117"/>
      <c r="M581" s="124" t="s">
        <v>2751</v>
      </c>
      <c r="N581" s="125"/>
      <c r="O581" s="135"/>
      <c r="P581" s="127" t="str">
        <f>IF(B581="","",IF(ISNA(VLOOKUP(U581,[2]NEW!H:H,1,FALSE)),"V",""))</f>
        <v>V</v>
      </c>
      <c r="Q581" s="128"/>
      <c r="R581" s="129"/>
      <c r="S581" s="130" t="s">
        <v>2752</v>
      </c>
      <c r="T581" s="132"/>
      <c r="U581" s="132" t="str">
        <f t="shared" ref="U581:U644" si="36">B581&amp;E581</f>
        <v>00114504000V45694</v>
      </c>
      <c r="W581" s="134" t="str">
        <f>IF((ISERROR(VLOOKUP(E581,'[2]Lead Time(覆蓋貼)'!F:F,1,0)))*(P581="v"),"",IF((ISTEXT(VLOOKUP(E581,'[2]Lead Time(覆蓋貼)'!F:F,1,0)))*(P581=""),"未執行",""))</f>
        <v/>
      </c>
    </row>
    <row r="582" spans="1:23" ht="28.5" hidden="1" customHeight="1" x14ac:dyDescent="0.25">
      <c r="A582" s="117">
        <v>577</v>
      </c>
      <c r="B582" s="118" t="s">
        <v>2683</v>
      </c>
      <c r="C582" s="119">
        <v>43125</v>
      </c>
      <c r="D582" s="117" t="s">
        <v>2684</v>
      </c>
      <c r="E582" s="120" t="s">
        <v>2753</v>
      </c>
      <c r="F582" s="117">
        <f>IF(ISNA(VLOOKUP(B582,[2]保固召回!$A:$G,7,FALSE)),"",(VLOOKUP(B582,[2]保固召回!$A:$G,7,FALSE)))</f>
        <v>0</v>
      </c>
      <c r="G582" s="121">
        <f t="shared" ref="G582:G645" ca="1" si="37">COUNTIF(H:H,D582)/COUNTIF(D:D,D582)</f>
        <v>1</v>
      </c>
      <c r="H582" s="121" t="str">
        <f t="shared" ref="H582:H645" si="38">IF(P582="V",D582,"")</f>
        <v>F1xB47編程控制單元，視須要更換廢氣再循環控制閥</v>
      </c>
      <c r="I582" s="122">
        <f t="shared" ref="I582:I645" ca="1" si="39">COUNTIF(H:H,D582)</f>
        <v>66</v>
      </c>
      <c r="J582" s="119"/>
      <c r="K582" s="123"/>
      <c r="L582" s="117"/>
      <c r="M582" s="124" t="s">
        <v>1822</v>
      </c>
      <c r="N582" s="125"/>
      <c r="O582" s="135"/>
      <c r="P582" s="127" t="str">
        <f>IF(B582="","",IF(ISNA(VLOOKUP(U582,[2]NEW!H:H,1,FALSE)),"V",""))</f>
        <v>V</v>
      </c>
      <c r="Q582" s="128"/>
      <c r="R582" s="129"/>
      <c r="S582" s="130" t="s">
        <v>1789</v>
      </c>
      <c r="T582" s="132"/>
      <c r="U582" s="132" t="str">
        <f t="shared" si="36"/>
        <v>00114504000T85434</v>
      </c>
      <c r="W582" s="134" t="str">
        <f>IF((ISERROR(VLOOKUP(E582,'[2]Lead Time(覆蓋貼)'!F:F,1,0)))*(P582="v"),"",IF((ISTEXT(VLOOKUP(E582,'[2]Lead Time(覆蓋貼)'!F:F,1,0)))*(P582=""),"未執行",""))</f>
        <v/>
      </c>
    </row>
    <row r="583" spans="1:23" ht="28.5" hidden="1" customHeight="1" x14ac:dyDescent="0.25">
      <c r="A583" s="117">
        <v>578</v>
      </c>
      <c r="B583" s="118" t="s">
        <v>2683</v>
      </c>
      <c r="C583" s="119">
        <v>43125</v>
      </c>
      <c r="D583" s="117" t="s">
        <v>2684</v>
      </c>
      <c r="E583" s="120" t="s">
        <v>2754</v>
      </c>
      <c r="F583" s="117">
        <f>IF(ISNA(VLOOKUP(B583,[2]保固召回!$A:$G,7,FALSE)),"",(VLOOKUP(B583,[2]保固召回!$A:$G,7,FALSE)))</f>
        <v>0</v>
      </c>
      <c r="G583" s="121">
        <f t="shared" ca="1" si="37"/>
        <v>1</v>
      </c>
      <c r="H583" s="121" t="str">
        <f t="shared" si="38"/>
        <v>F1xB47編程控制單元，視須要更換廢氣再循環控制閥</v>
      </c>
      <c r="I583" s="122">
        <f t="shared" ca="1" si="39"/>
        <v>66</v>
      </c>
      <c r="J583" s="119"/>
      <c r="K583" s="123"/>
      <c r="L583" s="117"/>
      <c r="M583" s="124" t="s">
        <v>1822</v>
      </c>
      <c r="N583" s="125"/>
      <c r="O583" s="135"/>
      <c r="P583" s="127" t="str">
        <f>IF(B583="","",IF(ISNA(VLOOKUP(U583,[2]NEW!H:H,1,FALSE)),"V",""))</f>
        <v>V</v>
      </c>
      <c r="Q583" s="128"/>
      <c r="R583" s="129"/>
      <c r="S583" s="130" t="s">
        <v>2755</v>
      </c>
      <c r="T583" s="132"/>
      <c r="U583" s="132" t="str">
        <f t="shared" si="36"/>
        <v>00114504000S35453</v>
      </c>
      <c r="W583" s="134" t="str">
        <f>IF((ISERROR(VLOOKUP(E583,'[2]Lead Time(覆蓋貼)'!F:F,1,0)))*(P583="v"),"",IF((ISTEXT(VLOOKUP(E583,'[2]Lead Time(覆蓋貼)'!F:F,1,0)))*(P583=""),"未執行",""))</f>
        <v/>
      </c>
    </row>
    <row r="584" spans="1:23" ht="28.5" hidden="1" customHeight="1" x14ac:dyDescent="0.25">
      <c r="A584" s="117">
        <v>579</v>
      </c>
      <c r="B584" s="118" t="s">
        <v>2683</v>
      </c>
      <c r="C584" s="119">
        <v>43125</v>
      </c>
      <c r="D584" s="117" t="s">
        <v>2684</v>
      </c>
      <c r="E584" s="120" t="s">
        <v>2756</v>
      </c>
      <c r="F584" s="117">
        <f>IF(ISNA(VLOOKUP(B584,[2]保固召回!$A:$G,7,FALSE)),"",(VLOOKUP(B584,[2]保固召回!$A:$G,7,FALSE)))</f>
        <v>0</v>
      </c>
      <c r="G584" s="121">
        <f t="shared" ca="1" si="37"/>
        <v>1</v>
      </c>
      <c r="H584" s="121" t="str">
        <f t="shared" si="38"/>
        <v>F1xB47編程控制單元，視須要更換廢氣再循環控制閥</v>
      </c>
      <c r="I584" s="122">
        <f t="shared" ca="1" si="39"/>
        <v>66</v>
      </c>
      <c r="J584" s="119"/>
      <c r="K584" s="123"/>
      <c r="L584" s="117"/>
      <c r="M584" s="124" t="s">
        <v>1822</v>
      </c>
      <c r="N584" s="125"/>
      <c r="O584" s="135"/>
      <c r="P584" s="127" t="str">
        <f>IF(B584="","",IF(ISNA(VLOOKUP(U584,[2]NEW!H:H,1,FALSE)),"V",""))</f>
        <v>V</v>
      </c>
      <c r="Q584" s="128"/>
      <c r="R584" s="129"/>
      <c r="S584" s="130" t="s">
        <v>2757</v>
      </c>
      <c r="T584" s="132"/>
      <c r="U584" s="132" t="str">
        <f t="shared" si="36"/>
        <v>00114504000S33984</v>
      </c>
      <c r="W584" s="134" t="str">
        <f>IF((ISERROR(VLOOKUP(E584,'[2]Lead Time(覆蓋貼)'!F:F,1,0)))*(P584="v"),"",IF((ISTEXT(VLOOKUP(E584,'[2]Lead Time(覆蓋貼)'!F:F,1,0)))*(P584=""),"未執行",""))</f>
        <v/>
      </c>
    </row>
    <row r="585" spans="1:23" ht="28.5" hidden="1" customHeight="1" x14ac:dyDescent="0.25">
      <c r="A585" s="117">
        <v>580</v>
      </c>
      <c r="B585" s="118" t="s">
        <v>2683</v>
      </c>
      <c r="C585" s="119">
        <v>43125</v>
      </c>
      <c r="D585" s="117" t="s">
        <v>2684</v>
      </c>
      <c r="E585" s="120" t="s">
        <v>2758</v>
      </c>
      <c r="F585" s="117">
        <f>IF(ISNA(VLOOKUP(B585,[2]保固召回!$A:$G,7,FALSE)),"",(VLOOKUP(B585,[2]保固召回!$A:$G,7,FALSE)))</f>
        <v>0</v>
      </c>
      <c r="G585" s="121">
        <f t="shared" ca="1" si="37"/>
        <v>1</v>
      </c>
      <c r="H585" s="121" t="str">
        <f t="shared" si="38"/>
        <v>F1xB47編程控制單元，視須要更換廢氣再循環控制閥</v>
      </c>
      <c r="I585" s="122">
        <f t="shared" ca="1" si="39"/>
        <v>66</v>
      </c>
      <c r="J585" s="119"/>
      <c r="K585" s="123"/>
      <c r="L585" s="117"/>
      <c r="M585" s="124" t="s">
        <v>2746</v>
      </c>
      <c r="N585" s="125"/>
      <c r="O585" s="135"/>
      <c r="P585" s="127" t="str">
        <f>IF(B585="","",IF(ISNA(VLOOKUP(U585,[2]NEW!H:H,1,FALSE)),"V",""))</f>
        <v>V</v>
      </c>
      <c r="Q585" s="128"/>
      <c r="R585" s="129"/>
      <c r="S585" s="130" t="s">
        <v>2759</v>
      </c>
      <c r="T585" s="132"/>
      <c r="U585" s="132" t="str">
        <f t="shared" si="36"/>
        <v>00114504000S35475</v>
      </c>
      <c r="W585" s="134" t="str">
        <f>IF((ISERROR(VLOOKUP(E585,'[2]Lead Time(覆蓋貼)'!F:F,1,0)))*(P585="v"),"",IF((ISTEXT(VLOOKUP(E585,'[2]Lead Time(覆蓋貼)'!F:F,1,0)))*(P585=""),"未執行",""))</f>
        <v/>
      </c>
    </row>
    <row r="586" spans="1:23" ht="28.5" hidden="1" customHeight="1" x14ac:dyDescent="0.25">
      <c r="A586" s="117">
        <v>581</v>
      </c>
      <c r="B586" s="118" t="s">
        <v>2683</v>
      </c>
      <c r="C586" s="119">
        <v>43125</v>
      </c>
      <c r="D586" s="117" t="s">
        <v>2684</v>
      </c>
      <c r="E586" s="120" t="s">
        <v>2760</v>
      </c>
      <c r="F586" s="117">
        <f>IF(ISNA(VLOOKUP(B586,[2]保固召回!$A:$G,7,FALSE)),"",(VLOOKUP(B586,[2]保固召回!$A:$G,7,FALSE)))</f>
        <v>0</v>
      </c>
      <c r="G586" s="121">
        <f t="shared" ca="1" si="37"/>
        <v>1</v>
      </c>
      <c r="H586" s="121" t="str">
        <f t="shared" si="38"/>
        <v>F1xB47編程控制單元，視須要更換廢氣再循環控制閥</v>
      </c>
      <c r="I586" s="122">
        <f t="shared" ca="1" si="39"/>
        <v>66</v>
      </c>
      <c r="J586" s="119"/>
      <c r="K586" s="123"/>
      <c r="L586" s="117"/>
      <c r="M586" s="124" t="s">
        <v>1822</v>
      </c>
      <c r="N586" s="125"/>
      <c r="O586" s="135"/>
      <c r="P586" s="127" t="str">
        <f>IF(B586="","",IF(ISNA(VLOOKUP(U586,[2]NEW!H:H,1,FALSE)),"V",""))</f>
        <v>V</v>
      </c>
      <c r="Q586" s="128"/>
      <c r="R586" s="129"/>
      <c r="S586" s="130" t="s">
        <v>2761</v>
      </c>
      <c r="T586" s="132"/>
      <c r="U586" s="132" t="str">
        <f t="shared" si="36"/>
        <v>00114504000V45425</v>
      </c>
      <c r="W586" s="134" t="str">
        <f>IF((ISERROR(VLOOKUP(E586,'[2]Lead Time(覆蓋貼)'!F:F,1,0)))*(P586="v"),"",IF((ISTEXT(VLOOKUP(E586,'[2]Lead Time(覆蓋貼)'!F:F,1,0)))*(P586=""),"未執行",""))</f>
        <v/>
      </c>
    </row>
    <row r="587" spans="1:23" ht="28.5" hidden="1" customHeight="1" x14ac:dyDescent="0.25">
      <c r="A587" s="117">
        <v>582</v>
      </c>
      <c r="B587" s="118" t="s">
        <v>2683</v>
      </c>
      <c r="C587" s="119">
        <v>43125</v>
      </c>
      <c r="D587" s="117" t="s">
        <v>2684</v>
      </c>
      <c r="E587" s="120" t="s">
        <v>2762</v>
      </c>
      <c r="F587" s="117">
        <f>IF(ISNA(VLOOKUP(B587,[2]保固召回!$A:$G,7,FALSE)),"",(VLOOKUP(B587,[2]保固召回!$A:$G,7,FALSE)))</f>
        <v>0</v>
      </c>
      <c r="G587" s="121">
        <f t="shared" ca="1" si="37"/>
        <v>1</v>
      </c>
      <c r="H587" s="121" t="str">
        <f t="shared" si="38"/>
        <v>F1xB47編程控制單元，視須要更換廢氣再循環控制閥</v>
      </c>
      <c r="I587" s="122">
        <f t="shared" ca="1" si="39"/>
        <v>66</v>
      </c>
      <c r="J587" s="119"/>
      <c r="K587" s="123"/>
      <c r="L587" s="117"/>
      <c r="M587" s="124"/>
      <c r="N587" s="125"/>
      <c r="O587" s="135"/>
      <c r="P587" s="127" t="str">
        <f>IF(B587="","",IF(ISNA(VLOOKUP(U587,[2]NEW!H:H,1,FALSE)),"V",""))</f>
        <v>V</v>
      </c>
      <c r="Q587" s="128"/>
      <c r="R587" s="129"/>
      <c r="S587" s="130" t="s">
        <v>1789</v>
      </c>
      <c r="T587" s="132"/>
      <c r="U587" s="132" t="str">
        <f t="shared" si="36"/>
        <v>00114504005E45117</v>
      </c>
      <c r="W587" s="134" t="str">
        <f>IF((ISERROR(VLOOKUP(E587,'[2]Lead Time(覆蓋貼)'!F:F,1,0)))*(P587="v"),"",IF((ISTEXT(VLOOKUP(E587,'[2]Lead Time(覆蓋貼)'!F:F,1,0)))*(P587=""),"未執行",""))</f>
        <v/>
      </c>
    </row>
    <row r="588" spans="1:23" ht="28.5" hidden="1" customHeight="1" x14ac:dyDescent="0.25">
      <c r="A588" s="117">
        <v>583</v>
      </c>
      <c r="B588" s="118" t="s">
        <v>2683</v>
      </c>
      <c r="C588" s="119">
        <v>43125</v>
      </c>
      <c r="D588" s="117" t="s">
        <v>2684</v>
      </c>
      <c r="E588" s="120" t="s">
        <v>2763</v>
      </c>
      <c r="F588" s="117">
        <f>IF(ISNA(VLOOKUP(B588,[2]保固召回!$A:$G,7,FALSE)),"",(VLOOKUP(B588,[2]保固召回!$A:$G,7,FALSE)))</f>
        <v>0</v>
      </c>
      <c r="G588" s="121">
        <f t="shared" ca="1" si="37"/>
        <v>1</v>
      </c>
      <c r="H588" s="121" t="str">
        <f t="shared" si="38"/>
        <v>F1xB47編程控制單元，視須要更換廢氣再循環控制閥</v>
      </c>
      <c r="I588" s="122">
        <f t="shared" ca="1" si="39"/>
        <v>66</v>
      </c>
      <c r="J588" s="119"/>
      <c r="K588" s="123"/>
      <c r="L588" s="117"/>
      <c r="M588" s="124" t="s">
        <v>2746</v>
      </c>
      <c r="N588" s="125"/>
      <c r="O588" s="135"/>
      <c r="P588" s="127" t="str">
        <f>IF(B588="","",IF(ISNA(VLOOKUP(U588,[2]NEW!H:H,1,FALSE)),"V",""))</f>
        <v>V</v>
      </c>
      <c r="Q588" s="128"/>
      <c r="R588" s="129"/>
      <c r="S588" s="130" t="s">
        <v>2764</v>
      </c>
      <c r="T588" s="132"/>
      <c r="U588" s="132" t="str">
        <f t="shared" si="36"/>
        <v>00114504000K98937</v>
      </c>
      <c r="W588" s="134" t="str">
        <f>IF((ISERROR(VLOOKUP(E588,'[2]Lead Time(覆蓋貼)'!F:F,1,0)))*(P588="v"),"",IF((ISTEXT(VLOOKUP(E588,'[2]Lead Time(覆蓋貼)'!F:F,1,0)))*(P588=""),"未執行",""))</f>
        <v/>
      </c>
    </row>
    <row r="589" spans="1:23" ht="28.5" hidden="1" customHeight="1" x14ac:dyDescent="0.25">
      <c r="A589" s="117">
        <v>584</v>
      </c>
      <c r="B589" s="118" t="s">
        <v>2683</v>
      </c>
      <c r="C589" s="119">
        <v>43125</v>
      </c>
      <c r="D589" s="117" t="s">
        <v>2684</v>
      </c>
      <c r="E589" s="120" t="s">
        <v>2765</v>
      </c>
      <c r="F589" s="117">
        <f>IF(ISNA(VLOOKUP(B589,[2]保固召回!$A:$G,7,FALSE)),"",(VLOOKUP(B589,[2]保固召回!$A:$G,7,FALSE)))</f>
        <v>0</v>
      </c>
      <c r="G589" s="121">
        <f t="shared" ca="1" si="37"/>
        <v>1</v>
      </c>
      <c r="H589" s="121" t="str">
        <f t="shared" si="38"/>
        <v>F1xB47編程控制單元，視須要更換廢氣再循環控制閥</v>
      </c>
      <c r="I589" s="122">
        <f t="shared" ca="1" si="39"/>
        <v>66</v>
      </c>
      <c r="J589" s="119"/>
      <c r="K589" s="123"/>
      <c r="L589" s="117"/>
      <c r="M589" s="124"/>
      <c r="N589" s="125"/>
      <c r="O589" s="135"/>
      <c r="P589" s="127" t="str">
        <f>IF(B589="","",IF(ISNA(VLOOKUP(U589,[2]NEW!H:H,1,FALSE)),"V",""))</f>
        <v>V</v>
      </c>
      <c r="Q589" s="128"/>
      <c r="R589" s="129"/>
      <c r="S589" s="130" t="s">
        <v>2766</v>
      </c>
      <c r="T589" s="132"/>
      <c r="U589" s="132" t="str">
        <f t="shared" si="36"/>
        <v>00114504000K98894</v>
      </c>
      <c r="W589" s="134" t="str">
        <f>IF((ISERROR(VLOOKUP(E589,'[2]Lead Time(覆蓋貼)'!F:F,1,0)))*(P589="v"),"",IF((ISTEXT(VLOOKUP(E589,'[2]Lead Time(覆蓋貼)'!F:F,1,0)))*(P589=""),"未執行",""))</f>
        <v/>
      </c>
    </row>
    <row r="590" spans="1:23" ht="28.5" hidden="1" customHeight="1" x14ac:dyDescent="0.25">
      <c r="A590" s="117">
        <v>585</v>
      </c>
      <c r="B590" s="118" t="s">
        <v>2683</v>
      </c>
      <c r="C590" s="119">
        <v>43125</v>
      </c>
      <c r="D590" s="117" t="s">
        <v>2684</v>
      </c>
      <c r="E590" s="120" t="s">
        <v>2767</v>
      </c>
      <c r="F590" s="117">
        <f>IF(ISNA(VLOOKUP(B590,[2]保固召回!$A:$G,7,FALSE)),"",(VLOOKUP(B590,[2]保固召回!$A:$G,7,FALSE)))</f>
        <v>0</v>
      </c>
      <c r="G590" s="121">
        <f t="shared" ca="1" si="37"/>
        <v>1</v>
      </c>
      <c r="H590" s="121" t="str">
        <f t="shared" si="38"/>
        <v>F1xB47編程控制單元，視須要更換廢氣再循環控制閥</v>
      </c>
      <c r="I590" s="122">
        <f t="shared" ca="1" si="39"/>
        <v>66</v>
      </c>
      <c r="J590" s="119"/>
      <c r="K590" s="123"/>
      <c r="L590" s="117"/>
      <c r="M590" s="124"/>
      <c r="N590" s="125"/>
      <c r="O590" s="135"/>
      <c r="P590" s="127" t="str">
        <f>IF(B590="","",IF(ISNA(VLOOKUP(U590,[2]NEW!H:H,1,FALSE)),"V",""))</f>
        <v>V</v>
      </c>
      <c r="Q590" s="128"/>
      <c r="R590" s="129"/>
      <c r="S590" s="130" t="s">
        <v>1789</v>
      </c>
      <c r="T590" s="132"/>
      <c r="U590" s="132" t="str">
        <f t="shared" si="36"/>
        <v>00114504000K98904</v>
      </c>
      <c r="W590" s="134" t="str">
        <f>IF((ISERROR(VLOOKUP(E590,'[2]Lead Time(覆蓋貼)'!F:F,1,0)))*(P590="v"),"",IF((ISTEXT(VLOOKUP(E590,'[2]Lead Time(覆蓋貼)'!F:F,1,0)))*(P590=""),"未執行",""))</f>
        <v/>
      </c>
    </row>
    <row r="591" spans="1:23" ht="28.5" hidden="1" customHeight="1" x14ac:dyDescent="0.25">
      <c r="A591" s="117">
        <v>586</v>
      </c>
      <c r="B591" s="118" t="s">
        <v>2683</v>
      </c>
      <c r="C591" s="119">
        <v>43125</v>
      </c>
      <c r="D591" s="117" t="s">
        <v>2684</v>
      </c>
      <c r="E591" s="120" t="s">
        <v>2768</v>
      </c>
      <c r="F591" s="117">
        <f>IF(ISNA(VLOOKUP(B591,[2]保固召回!$A:$G,7,FALSE)),"",(VLOOKUP(B591,[2]保固召回!$A:$G,7,FALSE)))</f>
        <v>0</v>
      </c>
      <c r="G591" s="121">
        <f t="shared" ca="1" si="37"/>
        <v>1</v>
      </c>
      <c r="H591" s="121" t="str">
        <f t="shared" si="38"/>
        <v>F1xB47編程控制單元，視須要更換廢氣再循環控制閥</v>
      </c>
      <c r="I591" s="122">
        <f t="shared" ca="1" si="39"/>
        <v>66</v>
      </c>
      <c r="J591" s="119"/>
      <c r="K591" s="123"/>
      <c r="L591" s="117"/>
      <c r="M591" s="124" t="s">
        <v>1822</v>
      </c>
      <c r="N591" s="125"/>
      <c r="O591" s="135"/>
      <c r="P591" s="127" t="str">
        <f>IF(B591="","",IF(ISNA(VLOOKUP(U591,[2]NEW!H:H,1,FALSE)),"V",""))</f>
        <v>V</v>
      </c>
      <c r="Q591" s="128"/>
      <c r="R591" s="129"/>
      <c r="S591" s="130" t="s">
        <v>2769</v>
      </c>
      <c r="T591" s="132"/>
      <c r="U591" s="132" t="str">
        <f t="shared" si="36"/>
        <v>00114504000K98478</v>
      </c>
      <c r="W591" s="134" t="str">
        <f>IF((ISERROR(VLOOKUP(E591,'[2]Lead Time(覆蓋貼)'!F:F,1,0)))*(P591="v"),"",IF((ISTEXT(VLOOKUP(E591,'[2]Lead Time(覆蓋貼)'!F:F,1,0)))*(P591=""),"未執行",""))</f>
        <v/>
      </c>
    </row>
    <row r="592" spans="1:23" ht="28.5" hidden="1" customHeight="1" x14ac:dyDescent="0.25">
      <c r="A592" s="117">
        <v>587</v>
      </c>
      <c r="B592" s="118" t="s">
        <v>2683</v>
      </c>
      <c r="C592" s="119">
        <v>43125</v>
      </c>
      <c r="D592" s="117" t="s">
        <v>2770</v>
      </c>
      <c r="E592" s="120" t="s">
        <v>2771</v>
      </c>
      <c r="F592" s="117">
        <f>IF(ISNA(VLOOKUP(B592,[2]保固召回!$A:$G,7,FALSE)),"",(VLOOKUP(B592,[2]保固召回!$A:$G,7,FALSE)))</f>
        <v>0</v>
      </c>
      <c r="G592" s="121">
        <f t="shared" ca="1" si="37"/>
        <v>1</v>
      </c>
      <c r="H592" s="121" t="str">
        <f t="shared" si="38"/>
        <v>F1xB47編程控制單元，視須要更換廢氣再循環控制閥</v>
      </c>
      <c r="I592" s="122">
        <f t="shared" ca="1" si="39"/>
        <v>66</v>
      </c>
      <c r="J592" s="119"/>
      <c r="K592" s="123"/>
      <c r="L592" s="117"/>
      <c r="M592" s="124" t="s">
        <v>1822</v>
      </c>
      <c r="N592" s="125"/>
      <c r="O592" s="135"/>
      <c r="P592" s="127" t="str">
        <f>IF(B592="","",IF(ISNA(VLOOKUP(U592,[2]NEW!H:H,1,FALSE)),"V",""))</f>
        <v>V</v>
      </c>
      <c r="Q592" s="128"/>
      <c r="R592" s="129"/>
      <c r="S592" s="130" t="s">
        <v>2289</v>
      </c>
      <c r="T592" s="132"/>
      <c r="U592" s="132" t="str">
        <f t="shared" si="36"/>
        <v>00114504000V45895</v>
      </c>
      <c r="W592" s="134" t="str">
        <f>IF((ISERROR(VLOOKUP(E592,'[2]Lead Time(覆蓋貼)'!F:F,1,0)))*(P592="v"),"",IF((ISTEXT(VLOOKUP(E592,'[2]Lead Time(覆蓋貼)'!F:F,1,0)))*(P592=""),"未執行",""))</f>
        <v/>
      </c>
    </row>
    <row r="593" spans="1:23" ht="28.5" hidden="1" customHeight="1" x14ac:dyDescent="0.25">
      <c r="A593" s="117">
        <v>588</v>
      </c>
      <c r="B593" s="118" t="s">
        <v>2683</v>
      </c>
      <c r="C593" s="119">
        <v>43125</v>
      </c>
      <c r="D593" s="117" t="s">
        <v>2684</v>
      </c>
      <c r="E593" s="120" t="s">
        <v>2772</v>
      </c>
      <c r="F593" s="117">
        <f>IF(ISNA(VLOOKUP(B593,[2]保固召回!$A:$G,7,FALSE)),"",(VLOOKUP(B593,[2]保固召回!$A:$G,7,FALSE)))</f>
        <v>0</v>
      </c>
      <c r="G593" s="121">
        <f t="shared" ca="1" si="37"/>
        <v>1</v>
      </c>
      <c r="H593" s="121" t="str">
        <f t="shared" si="38"/>
        <v>F1xB47編程控制單元，視須要更換廢氣再循環控制閥</v>
      </c>
      <c r="I593" s="122">
        <f t="shared" ca="1" si="39"/>
        <v>66</v>
      </c>
      <c r="J593" s="119"/>
      <c r="K593" s="123"/>
      <c r="L593" s="117"/>
      <c r="M593" s="124" t="s">
        <v>2746</v>
      </c>
      <c r="N593" s="125"/>
      <c r="O593" s="135"/>
      <c r="P593" s="127" t="str">
        <f>IF(B593="","",IF(ISNA(VLOOKUP(U593,[2]NEW!H:H,1,FALSE)),"V",""))</f>
        <v>V</v>
      </c>
      <c r="Q593" s="128"/>
      <c r="R593" s="129"/>
      <c r="S593" s="130" t="s">
        <v>2773</v>
      </c>
      <c r="T593" s="132"/>
      <c r="U593" s="132" t="str">
        <f t="shared" si="36"/>
        <v>00114504000S32534</v>
      </c>
      <c r="W593" s="134" t="str">
        <f>IF((ISERROR(VLOOKUP(E593,'[2]Lead Time(覆蓋貼)'!F:F,1,0)))*(P593="v"),"",IF((ISTEXT(VLOOKUP(E593,'[2]Lead Time(覆蓋貼)'!F:F,1,0)))*(P593=""),"未執行",""))</f>
        <v/>
      </c>
    </row>
    <row r="594" spans="1:23" ht="28.5" hidden="1" customHeight="1" x14ac:dyDescent="0.25">
      <c r="A594" s="117">
        <v>589</v>
      </c>
      <c r="B594" s="118" t="s">
        <v>2683</v>
      </c>
      <c r="C594" s="119">
        <v>43125</v>
      </c>
      <c r="D594" s="117" t="s">
        <v>2684</v>
      </c>
      <c r="E594" s="120" t="s">
        <v>2774</v>
      </c>
      <c r="F594" s="117">
        <f>IF(ISNA(VLOOKUP(B594,[2]保固召回!$A:$G,7,FALSE)),"",(VLOOKUP(B594,[2]保固召回!$A:$G,7,FALSE)))</f>
        <v>0</v>
      </c>
      <c r="G594" s="121">
        <f t="shared" ca="1" si="37"/>
        <v>1</v>
      </c>
      <c r="H594" s="121" t="str">
        <f t="shared" si="38"/>
        <v>F1xB47編程控制單元，視須要更換廢氣再循環控制閥</v>
      </c>
      <c r="I594" s="122">
        <f t="shared" ca="1" si="39"/>
        <v>66</v>
      </c>
      <c r="J594" s="119"/>
      <c r="K594" s="123"/>
      <c r="L594" s="117"/>
      <c r="M594" s="124" t="s">
        <v>1822</v>
      </c>
      <c r="N594" s="125"/>
      <c r="O594" s="135"/>
      <c r="P594" s="127" t="str">
        <f>IF(B594="","",IF(ISNA(VLOOKUP(U594,[2]NEW!H:H,1,FALSE)),"V",""))</f>
        <v>V</v>
      </c>
      <c r="Q594" s="128"/>
      <c r="R594" s="129"/>
      <c r="S594" s="130" t="s">
        <v>2739</v>
      </c>
      <c r="T594" s="132"/>
      <c r="U594" s="132" t="str">
        <f t="shared" si="36"/>
        <v>00114504000K98934</v>
      </c>
      <c r="W594" s="134" t="str">
        <f>IF((ISERROR(VLOOKUP(E594,'[2]Lead Time(覆蓋貼)'!F:F,1,0)))*(P594="v"),"",IF((ISTEXT(VLOOKUP(E594,'[2]Lead Time(覆蓋貼)'!F:F,1,0)))*(P594=""),"未執行",""))</f>
        <v/>
      </c>
    </row>
    <row r="595" spans="1:23" ht="28.5" hidden="1" customHeight="1" x14ac:dyDescent="0.25">
      <c r="A595" s="117">
        <v>590</v>
      </c>
      <c r="B595" s="118" t="s">
        <v>2683</v>
      </c>
      <c r="C595" s="119">
        <v>43125</v>
      </c>
      <c r="D595" s="117" t="s">
        <v>2684</v>
      </c>
      <c r="E595" s="120" t="s">
        <v>2775</v>
      </c>
      <c r="F595" s="117">
        <f>IF(ISNA(VLOOKUP(B595,[2]保固召回!$A:$G,7,FALSE)),"",(VLOOKUP(B595,[2]保固召回!$A:$G,7,FALSE)))</f>
        <v>0</v>
      </c>
      <c r="G595" s="121">
        <f t="shared" ca="1" si="37"/>
        <v>1</v>
      </c>
      <c r="H595" s="121" t="str">
        <f t="shared" si="38"/>
        <v>F1xB47編程控制單元，視須要更換廢氣再循環控制閥</v>
      </c>
      <c r="I595" s="122">
        <f t="shared" ca="1" si="39"/>
        <v>66</v>
      </c>
      <c r="J595" s="119"/>
      <c r="K595" s="123"/>
      <c r="L595" s="117"/>
      <c r="M595" s="124"/>
      <c r="N595" s="125"/>
      <c r="O595" s="135"/>
      <c r="P595" s="127" t="str">
        <f>IF(B595="","",IF(ISNA(VLOOKUP(U595,[2]NEW!H:H,1,FALSE)),"V",""))</f>
        <v>V</v>
      </c>
      <c r="Q595" s="128"/>
      <c r="R595" s="129"/>
      <c r="S595" s="130" t="s">
        <v>2776</v>
      </c>
      <c r="T595" s="132"/>
      <c r="U595" s="132" t="str">
        <f t="shared" si="36"/>
        <v>00114504000S34942</v>
      </c>
      <c r="W595" s="134" t="str">
        <f>IF((ISERROR(VLOOKUP(E595,'[2]Lead Time(覆蓋貼)'!F:F,1,0)))*(P595="v"),"",IF((ISTEXT(VLOOKUP(E595,'[2]Lead Time(覆蓋貼)'!F:F,1,0)))*(P595=""),"未執行",""))</f>
        <v/>
      </c>
    </row>
    <row r="596" spans="1:23" ht="28.5" hidden="1" customHeight="1" x14ac:dyDescent="0.25">
      <c r="A596" s="117">
        <v>591</v>
      </c>
      <c r="B596" s="118" t="s">
        <v>2683</v>
      </c>
      <c r="C596" s="119">
        <v>43125</v>
      </c>
      <c r="D596" s="117" t="s">
        <v>2684</v>
      </c>
      <c r="E596" s="120" t="s">
        <v>2777</v>
      </c>
      <c r="F596" s="117">
        <f>IF(ISNA(VLOOKUP(B596,[2]保固召回!$A:$G,7,FALSE)),"",(VLOOKUP(B596,[2]保固召回!$A:$G,7,FALSE)))</f>
        <v>0</v>
      </c>
      <c r="G596" s="121">
        <f t="shared" ca="1" si="37"/>
        <v>1</v>
      </c>
      <c r="H596" s="121" t="str">
        <f t="shared" si="38"/>
        <v>F1xB47編程控制單元，視須要更換廢氣再循環控制閥</v>
      </c>
      <c r="I596" s="122">
        <f t="shared" ca="1" si="39"/>
        <v>66</v>
      </c>
      <c r="J596" s="119"/>
      <c r="K596" s="123"/>
      <c r="L596" s="117"/>
      <c r="M596" s="124"/>
      <c r="N596" s="125"/>
      <c r="O596" s="135"/>
      <c r="P596" s="127" t="str">
        <f>IF(B596="","",IF(ISNA(VLOOKUP(U596,[2]NEW!H:H,1,FALSE)),"V",""))</f>
        <v>V</v>
      </c>
      <c r="Q596" s="128"/>
      <c r="R596" s="129"/>
      <c r="S596" s="130" t="s">
        <v>2778</v>
      </c>
      <c r="T596" s="132"/>
      <c r="U596" s="132" t="str">
        <f t="shared" si="36"/>
        <v>00114504000T84933</v>
      </c>
      <c r="W596" s="134" t="str">
        <f>IF((ISERROR(VLOOKUP(E596,'[2]Lead Time(覆蓋貼)'!F:F,1,0)))*(P596="v"),"",IF((ISTEXT(VLOOKUP(E596,'[2]Lead Time(覆蓋貼)'!F:F,1,0)))*(P596=""),"未執行",""))</f>
        <v/>
      </c>
    </row>
    <row r="597" spans="1:23" ht="28.5" hidden="1" customHeight="1" x14ac:dyDescent="0.25">
      <c r="A597" s="117">
        <v>592</v>
      </c>
      <c r="B597" s="118" t="s">
        <v>2683</v>
      </c>
      <c r="C597" s="119">
        <v>43125</v>
      </c>
      <c r="D597" s="117" t="s">
        <v>2684</v>
      </c>
      <c r="E597" s="120" t="s">
        <v>2779</v>
      </c>
      <c r="F597" s="117">
        <f>IF(ISNA(VLOOKUP(B597,[2]保固召回!$A:$G,7,FALSE)),"",(VLOOKUP(B597,[2]保固召回!$A:$G,7,FALSE)))</f>
        <v>0</v>
      </c>
      <c r="G597" s="121">
        <f t="shared" ca="1" si="37"/>
        <v>1</v>
      </c>
      <c r="H597" s="121" t="str">
        <f t="shared" si="38"/>
        <v>F1xB47編程控制單元，視須要更換廢氣再循環控制閥</v>
      </c>
      <c r="I597" s="122">
        <f t="shared" ca="1" si="39"/>
        <v>66</v>
      </c>
      <c r="J597" s="119"/>
      <c r="K597" s="123"/>
      <c r="L597" s="117"/>
      <c r="M597" s="124"/>
      <c r="N597" s="125"/>
      <c r="O597" s="135"/>
      <c r="P597" s="127" t="str">
        <f>IF(B597="","",IF(ISNA(VLOOKUP(U597,[2]NEW!H:H,1,FALSE)),"V",""))</f>
        <v>V</v>
      </c>
      <c r="Q597" s="128"/>
      <c r="R597" s="129"/>
      <c r="S597" s="130" t="s">
        <v>1789</v>
      </c>
      <c r="T597" s="132"/>
      <c r="U597" s="132" t="str">
        <f t="shared" si="36"/>
        <v>00114504000S34763</v>
      </c>
      <c r="W597" s="134" t="str">
        <f>IF((ISERROR(VLOOKUP(E597,'[2]Lead Time(覆蓋貼)'!F:F,1,0)))*(P597="v"),"",IF((ISTEXT(VLOOKUP(E597,'[2]Lead Time(覆蓋貼)'!F:F,1,0)))*(P597=""),"未執行",""))</f>
        <v/>
      </c>
    </row>
    <row r="598" spans="1:23" ht="28.5" hidden="1" customHeight="1" x14ac:dyDescent="0.25">
      <c r="A598" s="117">
        <v>593</v>
      </c>
      <c r="B598" s="118" t="s">
        <v>2683</v>
      </c>
      <c r="C598" s="119">
        <v>43125</v>
      </c>
      <c r="D598" s="117" t="s">
        <v>2684</v>
      </c>
      <c r="E598" s="120" t="s">
        <v>2780</v>
      </c>
      <c r="F598" s="117">
        <f>IF(ISNA(VLOOKUP(B598,[2]保固召回!$A:$G,7,FALSE)),"",(VLOOKUP(B598,[2]保固召回!$A:$G,7,FALSE)))</f>
        <v>0</v>
      </c>
      <c r="G598" s="121">
        <f t="shared" ca="1" si="37"/>
        <v>1</v>
      </c>
      <c r="H598" s="121" t="str">
        <f t="shared" si="38"/>
        <v>F1xB47編程控制單元，視須要更換廢氣再循環控制閥</v>
      </c>
      <c r="I598" s="122">
        <f t="shared" ca="1" si="39"/>
        <v>66</v>
      </c>
      <c r="J598" s="119"/>
      <c r="K598" s="123"/>
      <c r="L598" s="117"/>
      <c r="M598" s="124" t="s">
        <v>2746</v>
      </c>
      <c r="N598" s="125"/>
      <c r="O598" s="135"/>
      <c r="P598" s="127" t="str">
        <f>IF(B598="","",IF(ISNA(VLOOKUP(U598,[2]NEW!H:H,1,FALSE)),"V",""))</f>
        <v>V</v>
      </c>
      <c r="Q598" s="128"/>
      <c r="R598" s="129"/>
      <c r="S598" s="130" t="s">
        <v>2781</v>
      </c>
      <c r="T598" s="132"/>
      <c r="U598" s="132" t="str">
        <f t="shared" si="36"/>
        <v>00114504000T86758</v>
      </c>
      <c r="W598" s="134" t="str">
        <f>IF((ISERROR(VLOOKUP(E598,'[2]Lead Time(覆蓋貼)'!F:F,1,0)))*(P598="v"),"",IF((ISTEXT(VLOOKUP(E598,'[2]Lead Time(覆蓋貼)'!F:F,1,0)))*(P598=""),"未執行",""))</f>
        <v/>
      </c>
    </row>
    <row r="599" spans="1:23" ht="28.5" hidden="1" customHeight="1" x14ac:dyDescent="0.25">
      <c r="A599" s="117">
        <v>594</v>
      </c>
      <c r="B599" s="118" t="s">
        <v>2683</v>
      </c>
      <c r="C599" s="119">
        <v>43125</v>
      </c>
      <c r="D599" s="117" t="s">
        <v>2684</v>
      </c>
      <c r="E599" s="120" t="s">
        <v>2782</v>
      </c>
      <c r="F599" s="117">
        <f>IF(ISNA(VLOOKUP(B599,[2]保固召回!$A:$G,7,FALSE)),"",(VLOOKUP(B599,[2]保固召回!$A:$G,7,FALSE)))</f>
        <v>0</v>
      </c>
      <c r="G599" s="121">
        <f t="shared" ca="1" si="37"/>
        <v>1</v>
      </c>
      <c r="H599" s="121" t="str">
        <f t="shared" si="38"/>
        <v>F1xB47編程控制單元，視須要更換廢氣再循環控制閥</v>
      </c>
      <c r="I599" s="122">
        <f t="shared" ca="1" si="39"/>
        <v>66</v>
      </c>
      <c r="J599" s="119"/>
      <c r="K599" s="123"/>
      <c r="L599" s="117"/>
      <c r="M599" s="124" t="s">
        <v>1822</v>
      </c>
      <c r="N599" s="125"/>
      <c r="O599" s="135"/>
      <c r="P599" s="127" t="str">
        <f>IF(B599="","",IF(ISNA(VLOOKUP(U599,[2]NEW!H:H,1,FALSE)),"V",""))</f>
        <v>V</v>
      </c>
      <c r="Q599" s="128"/>
      <c r="R599" s="129"/>
      <c r="S599" s="130" t="s">
        <v>2783</v>
      </c>
      <c r="T599" s="132"/>
      <c r="U599" s="132" t="str">
        <f t="shared" si="36"/>
        <v>00114504000T86119</v>
      </c>
      <c r="W599" s="134" t="str">
        <f>IF((ISERROR(VLOOKUP(E599,'[2]Lead Time(覆蓋貼)'!F:F,1,0)))*(P599="v"),"",IF((ISTEXT(VLOOKUP(E599,'[2]Lead Time(覆蓋貼)'!F:F,1,0)))*(P599=""),"未執行",""))</f>
        <v/>
      </c>
    </row>
    <row r="600" spans="1:23" ht="28.5" hidden="1" customHeight="1" x14ac:dyDescent="0.25">
      <c r="A600" s="117">
        <v>595</v>
      </c>
      <c r="B600" s="118" t="s">
        <v>2683</v>
      </c>
      <c r="C600" s="119">
        <v>43125</v>
      </c>
      <c r="D600" s="117" t="s">
        <v>2684</v>
      </c>
      <c r="E600" s="120" t="s">
        <v>2784</v>
      </c>
      <c r="F600" s="117">
        <f>IF(ISNA(VLOOKUP(B600,[2]保固召回!$A:$G,7,FALSE)),"",(VLOOKUP(B600,[2]保固召回!$A:$G,7,FALSE)))</f>
        <v>0</v>
      </c>
      <c r="G600" s="121">
        <f t="shared" ca="1" si="37"/>
        <v>1</v>
      </c>
      <c r="H600" s="121" t="str">
        <f t="shared" si="38"/>
        <v>F1xB47編程控制單元，視須要更換廢氣再循環控制閥</v>
      </c>
      <c r="I600" s="122">
        <f t="shared" ca="1" si="39"/>
        <v>66</v>
      </c>
      <c r="J600" s="119"/>
      <c r="K600" s="123"/>
      <c r="L600" s="117"/>
      <c r="M600" s="124"/>
      <c r="N600" s="125"/>
      <c r="O600" s="135"/>
      <c r="P600" s="127" t="str">
        <f>IF(B600="","",IF(ISNA(VLOOKUP(U600,[2]NEW!H:H,1,FALSE)),"V",""))</f>
        <v>V</v>
      </c>
      <c r="Q600" s="128"/>
      <c r="R600" s="129"/>
      <c r="S600" s="130" t="s">
        <v>2785</v>
      </c>
      <c r="T600" s="132"/>
      <c r="U600" s="132" t="str">
        <f t="shared" si="36"/>
        <v>00114504000T85869</v>
      </c>
      <c r="W600" s="134" t="str">
        <f>IF((ISERROR(VLOOKUP(E600,'[2]Lead Time(覆蓋貼)'!F:F,1,0)))*(P600="v"),"",IF((ISTEXT(VLOOKUP(E600,'[2]Lead Time(覆蓋貼)'!F:F,1,0)))*(P600=""),"未執行",""))</f>
        <v/>
      </c>
    </row>
    <row r="601" spans="1:23" ht="28.5" hidden="1" customHeight="1" x14ac:dyDescent="0.25">
      <c r="A601" s="117">
        <v>596</v>
      </c>
      <c r="B601" s="118" t="s">
        <v>2683</v>
      </c>
      <c r="C601" s="119">
        <v>43125</v>
      </c>
      <c r="D601" s="117" t="s">
        <v>2684</v>
      </c>
      <c r="E601" s="120" t="s">
        <v>2786</v>
      </c>
      <c r="F601" s="117">
        <f>IF(ISNA(VLOOKUP(B601,[2]保固召回!$A:$G,7,FALSE)),"",(VLOOKUP(B601,[2]保固召回!$A:$G,7,FALSE)))</f>
        <v>0</v>
      </c>
      <c r="G601" s="121">
        <f t="shared" ca="1" si="37"/>
        <v>1</v>
      </c>
      <c r="H601" s="121" t="str">
        <f t="shared" si="38"/>
        <v>F1xB47編程控制單元，視須要更換廢氣再循環控制閥</v>
      </c>
      <c r="I601" s="122">
        <f t="shared" ca="1" si="39"/>
        <v>66</v>
      </c>
      <c r="J601" s="119"/>
      <c r="K601" s="123"/>
      <c r="L601" s="117"/>
      <c r="M601" s="124"/>
      <c r="N601" s="125"/>
      <c r="O601" s="135"/>
      <c r="P601" s="127" t="str">
        <f>IF(B601="","",IF(ISNA(VLOOKUP(U601,[2]NEW!H:H,1,FALSE)),"V",""))</f>
        <v>V</v>
      </c>
      <c r="Q601" s="128"/>
      <c r="R601" s="129"/>
      <c r="S601" s="130" t="s">
        <v>1789</v>
      </c>
      <c r="T601" s="132"/>
      <c r="U601" s="132" t="str">
        <f t="shared" si="36"/>
        <v>00114504000T85846</v>
      </c>
      <c r="W601" s="134" t="str">
        <f>IF((ISERROR(VLOOKUP(E601,'[2]Lead Time(覆蓋貼)'!F:F,1,0)))*(P601="v"),"",IF((ISTEXT(VLOOKUP(E601,'[2]Lead Time(覆蓋貼)'!F:F,1,0)))*(P601=""),"未執行",""))</f>
        <v/>
      </c>
    </row>
    <row r="602" spans="1:23" ht="28.5" hidden="1" customHeight="1" x14ac:dyDescent="0.25">
      <c r="A602" s="117">
        <v>597</v>
      </c>
      <c r="B602" s="118" t="s">
        <v>2683</v>
      </c>
      <c r="C602" s="119">
        <v>43125</v>
      </c>
      <c r="D602" s="117" t="s">
        <v>2684</v>
      </c>
      <c r="E602" s="120" t="s">
        <v>2787</v>
      </c>
      <c r="F602" s="117">
        <f>IF(ISNA(VLOOKUP(B602,[2]保固召回!$A:$G,7,FALSE)),"",(VLOOKUP(B602,[2]保固召回!$A:$G,7,FALSE)))</f>
        <v>0</v>
      </c>
      <c r="G602" s="121">
        <f t="shared" ca="1" si="37"/>
        <v>1</v>
      </c>
      <c r="H602" s="121" t="str">
        <f t="shared" si="38"/>
        <v>F1xB47編程控制單元，視須要更換廢氣再循環控制閥</v>
      </c>
      <c r="I602" s="122">
        <f t="shared" ca="1" si="39"/>
        <v>66</v>
      </c>
      <c r="J602" s="119"/>
      <c r="K602" s="123"/>
      <c r="L602" s="117"/>
      <c r="M602" s="124" t="s">
        <v>1822</v>
      </c>
      <c r="N602" s="125"/>
      <c r="O602" s="135"/>
      <c r="P602" s="127" t="str">
        <f>IF(B602="","",IF(ISNA(VLOOKUP(U602,[2]NEW!H:H,1,FALSE)),"V",""))</f>
        <v>V</v>
      </c>
      <c r="Q602" s="128"/>
      <c r="R602" s="129"/>
      <c r="S602" s="130" t="s">
        <v>2788</v>
      </c>
      <c r="T602" s="132"/>
      <c r="U602" s="132" t="str">
        <f t="shared" si="36"/>
        <v>00114504000V45696</v>
      </c>
      <c r="W602" s="134" t="str">
        <f>IF((ISERROR(VLOOKUP(E602,'[2]Lead Time(覆蓋貼)'!F:F,1,0)))*(P602="v"),"",IF((ISTEXT(VLOOKUP(E602,'[2]Lead Time(覆蓋貼)'!F:F,1,0)))*(P602=""),"未執行",""))</f>
        <v/>
      </c>
    </row>
    <row r="603" spans="1:23" ht="28.5" hidden="1" customHeight="1" x14ac:dyDescent="0.25">
      <c r="A603" s="117">
        <v>598</v>
      </c>
      <c r="B603" s="118" t="s">
        <v>2683</v>
      </c>
      <c r="C603" s="119">
        <v>43125</v>
      </c>
      <c r="D603" s="117" t="s">
        <v>2684</v>
      </c>
      <c r="E603" s="120" t="s">
        <v>2789</v>
      </c>
      <c r="F603" s="117">
        <f>IF(ISNA(VLOOKUP(B603,[2]保固召回!$A:$G,7,FALSE)),"",(VLOOKUP(B603,[2]保固召回!$A:$G,7,FALSE)))</f>
        <v>0</v>
      </c>
      <c r="G603" s="121">
        <f t="shared" ca="1" si="37"/>
        <v>1</v>
      </c>
      <c r="H603" s="121" t="str">
        <f t="shared" si="38"/>
        <v>F1xB47編程控制單元，視須要更換廢氣再循環控制閥</v>
      </c>
      <c r="I603" s="122">
        <f t="shared" ca="1" si="39"/>
        <v>66</v>
      </c>
      <c r="J603" s="119"/>
      <c r="K603" s="123"/>
      <c r="L603" s="117"/>
      <c r="M603" s="124" t="s">
        <v>1822</v>
      </c>
      <c r="N603" s="125"/>
      <c r="O603" s="135"/>
      <c r="P603" s="127" t="str">
        <f>IF(B603="","",IF(ISNA(VLOOKUP(U603,[2]NEW!H:H,1,FALSE)),"V",""))</f>
        <v>V</v>
      </c>
      <c r="Q603" s="128"/>
      <c r="R603" s="129"/>
      <c r="S603" s="130" t="s">
        <v>2790</v>
      </c>
      <c r="T603" s="132"/>
      <c r="U603" s="132" t="str">
        <f t="shared" si="36"/>
        <v>00114504000T84343</v>
      </c>
      <c r="W603" s="134" t="str">
        <f>IF((ISERROR(VLOOKUP(E603,'[2]Lead Time(覆蓋貼)'!F:F,1,0)))*(P603="v"),"",IF((ISTEXT(VLOOKUP(E603,'[2]Lead Time(覆蓋貼)'!F:F,1,0)))*(P603=""),"未執行",""))</f>
        <v/>
      </c>
    </row>
    <row r="604" spans="1:23" ht="28.5" hidden="1" customHeight="1" x14ac:dyDescent="0.25">
      <c r="A604" s="117">
        <v>599</v>
      </c>
      <c r="B604" s="118" t="s">
        <v>2683</v>
      </c>
      <c r="C604" s="119">
        <v>43125</v>
      </c>
      <c r="D604" s="117" t="s">
        <v>2684</v>
      </c>
      <c r="E604" s="120" t="s">
        <v>2791</v>
      </c>
      <c r="F604" s="117">
        <f>IF(ISNA(VLOOKUP(B604,[2]保固召回!$A:$G,7,FALSE)),"",(VLOOKUP(B604,[2]保固召回!$A:$G,7,FALSE)))</f>
        <v>0</v>
      </c>
      <c r="G604" s="121">
        <f t="shared" ca="1" si="37"/>
        <v>1</v>
      </c>
      <c r="H604" s="121" t="str">
        <f t="shared" si="38"/>
        <v>F1xB47編程控制單元，視須要更換廢氣再循環控制閥</v>
      </c>
      <c r="I604" s="122">
        <f t="shared" ca="1" si="39"/>
        <v>66</v>
      </c>
      <c r="J604" s="119"/>
      <c r="K604" s="123"/>
      <c r="L604" s="117"/>
      <c r="M604" s="124" t="s">
        <v>1822</v>
      </c>
      <c r="N604" s="125"/>
      <c r="O604" s="135"/>
      <c r="P604" s="127" t="str">
        <f>IF(B604="","",IF(ISNA(VLOOKUP(U604,[2]NEW!H:H,1,FALSE)),"V",""))</f>
        <v>V</v>
      </c>
      <c r="Q604" s="128"/>
      <c r="R604" s="129"/>
      <c r="S604" s="130" t="s">
        <v>2792</v>
      </c>
      <c r="T604" s="132"/>
      <c r="U604" s="132" t="str">
        <f t="shared" si="36"/>
        <v>00114504000T83920</v>
      </c>
      <c r="W604" s="134" t="str">
        <f>IF((ISERROR(VLOOKUP(E604,'[2]Lead Time(覆蓋貼)'!F:F,1,0)))*(P604="v"),"",IF((ISTEXT(VLOOKUP(E604,'[2]Lead Time(覆蓋貼)'!F:F,1,0)))*(P604=""),"未執行",""))</f>
        <v/>
      </c>
    </row>
    <row r="605" spans="1:23" ht="28.5" hidden="1" customHeight="1" x14ac:dyDescent="0.25">
      <c r="A605" s="117">
        <v>600</v>
      </c>
      <c r="B605" s="118" t="s">
        <v>2683</v>
      </c>
      <c r="C605" s="119">
        <v>43125</v>
      </c>
      <c r="D605" s="117" t="s">
        <v>2684</v>
      </c>
      <c r="E605" s="120" t="s">
        <v>2793</v>
      </c>
      <c r="F605" s="117">
        <f>IF(ISNA(VLOOKUP(B605,[2]保固召回!$A:$G,7,FALSE)),"",(VLOOKUP(B605,[2]保固召回!$A:$G,7,FALSE)))</f>
        <v>0</v>
      </c>
      <c r="G605" s="121">
        <f t="shared" ca="1" si="37"/>
        <v>1</v>
      </c>
      <c r="H605" s="121" t="str">
        <f t="shared" si="38"/>
        <v>F1xB47編程控制單元，視須要更換廢氣再循環控制閥</v>
      </c>
      <c r="I605" s="122">
        <f t="shared" ca="1" si="39"/>
        <v>66</v>
      </c>
      <c r="J605" s="119"/>
      <c r="K605" s="123"/>
      <c r="L605" s="117"/>
      <c r="M605" s="124" t="s">
        <v>2746</v>
      </c>
      <c r="N605" s="125"/>
      <c r="O605" s="135"/>
      <c r="P605" s="127" t="str">
        <f>IF(B605="","",IF(ISNA(VLOOKUP(U605,[2]NEW!H:H,1,FALSE)),"V",""))</f>
        <v>V</v>
      </c>
      <c r="Q605" s="128"/>
      <c r="R605" s="129"/>
      <c r="S605" s="130" t="s">
        <v>2794</v>
      </c>
      <c r="T605" s="132"/>
      <c r="U605" s="132" t="str">
        <f t="shared" si="36"/>
        <v>00114504000T84568</v>
      </c>
      <c r="W605" s="134" t="str">
        <f>IF((ISERROR(VLOOKUP(E605,'[2]Lead Time(覆蓋貼)'!F:F,1,0)))*(P605="v"),"",IF((ISTEXT(VLOOKUP(E605,'[2]Lead Time(覆蓋貼)'!F:F,1,0)))*(P605=""),"未執行",""))</f>
        <v/>
      </c>
    </row>
    <row r="606" spans="1:23" ht="28.5" hidden="1" customHeight="1" x14ac:dyDescent="0.25">
      <c r="A606" s="117">
        <v>601</v>
      </c>
      <c r="B606" s="118" t="s">
        <v>2683</v>
      </c>
      <c r="C606" s="119">
        <v>43125</v>
      </c>
      <c r="D606" s="117" t="s">
        <v>2684</v>
      </c>
      <c r="E606" s="120" t="s">
        <v>2795</v>
      </c>
      <c r="F606" s="117">
        <f>IF(ISNA(VLOOKUP(B606,[2]保固召回!$A:$G,7,FALSE)),"",(VLOOKUP(B606,[2]保固召回!$A:$G,7,FALSE)))</f>
        <v>0</v>
      </c>
      <c r="G606" s="121">
        <f t="shared" ca="1" si="37"/>
        <v>1</v>
      </c>
      <c r="H606" s="121" t="str">
        <f t="shared" si="38"/>
        <v>F1xB47編程控制單元，視須要更換廢氣再循環控制閥</v>
      </c>
      <c r="I606" s="122">
        <f t="shared" ca="1" si="39"/>
        <v>66</v>
      </c>
      <c r="J606" s="119"/>
      <c r="K606" s="123"/>
      <c r="L606" s="117"/>
      <c r="M606" s="124"/>
      <c r="N606" s="125"/>
      <c r="O606" s="135"/>
      <c r="P606" s="127" t="str">
        <f>IF(B606="","",IF(ISNA(VLOOKUP(U606,[2]NEW!H:H,1,FALSE)),"V",""))</f>
        <v>V</v>
      </c>
      <c r="Q606" s="128"/>
      <c r="R606" s="129"/>
      <c r="S606" s="130" t="s">
        <v>2796</v>
      </c>
      <c r="T606" s="132"/>
      <c r="U606" s="132" t="str">
        <f t="shared" si="36"/>
        <v>00114504000S32425</v>
      </c>
      <c r="W606" s="134" t="str">
        <f>IF((ISERROR(VLOOKUP(E606,'[2]Lead Time(覆蓋貼)'!F:F,1,0)))*(P606="v"),"",IF((ISTEXT(VLOOKUP(E606,'[2]Lead Time(覆蓋貼)'!F:F,1,0)))*(P606=""),"未執行",""))</f>
        <v/>
      </c>
    </row>
    <row r="607" spans="1:23" ht="28.5" hidden="1" customHeight="1" x14ac:dyDescent="0.25">
      <c r="A607" s="117">
        <v>602</v>
      </c>
      <c r="B607" s="118" t="s">
        <v>2683</v>
      </c>
      <c r="C607" s="119">
        <v>43125</v>
      </c>
      <c r="D607" s="117" t="s">
        <v>2684</v>
      </c>
      <c r="E607" s="120" t="s">
        <v>2797</v>
      </c>
      <c r="F607" s="117">
        <f>IF(ISNA(VLOOKUP(B607,[2]保固召回!$A:$G,7,FALSE)),"",(VLOOKUP(B607,[2]保固召回!$A:$G,7,FALSE)))</f>
        <v>0</v>
      </c>
      <c r="G607" s="121">
        <f t="shared" ca="1" si="37"/>
        <v>1</v>
      </c>
      <c r="H607" s="121" t="str">
        <f t="shared" si="38"/>
        <v>F1xB47編程控制單元，視須要更換廢氣再循環控制閥</v>
      </c>
      <c r="I607" s="122">
        <f t="shared" ca="1" si="39"/>
        <v>66</v>
      </c>
      <c r="J607" s="119"/>
      <c r="K607" s="123"/>
      <c r="L607" s="117"/>
      <c r="M607" s="124" t="s">
        <v>1822</v>
      </c>
      <c r="N607" s="125"/>
      <c r="O607" s="135"/>
      <c r="P607" s="127" t="str">
        <f>IF(B607="","",IF(ISNA(VLOOKUP(U607,[2]NEW!H:H,1,FALSE)),"V",""))</f>
        <v>V</v>
      </c>
      <c r="Q607" s="128"/>
      <c r="R607" s="129"/>
      <c r="S607" s="130" t="s">
        <v>2798</v>
      </c>
      <c r="T607" s="132"/>
      <c r="U607" s="132" t="str">
        <f t="shared" si="36"/>
        <v>00114504005E98843</v>
      </c>
      <c r="W607" s="134" t="str">
        <f>IF((ISERROR(VLOOKUP(E607,'[2]Lead Time(覆蓋貼)'!F:F,1,0)))*(P607="v"),"",IF((ISTEXT(VLOOKUP(E607,'[2]Lead Time(覆蓋貼)'!F:F,1,0)))*(P607=""),"未執行",""))</f>
        <v/>
      </c>
    </row>
    <row r="608" spans="1:23" ht="28.5" hidden="1" customHeight="1" x14ac:dyDescent="0.25">
      <c r="A608" s="117">
        <v>603</v>
      </c>
      <c r="B608" s="118" t="s">
        <v>2683</v>
      </c>
      <c r="C608" s="119">
        <v>43125</v>
      </c>
      <c r="D608" s="117" t="s">
        <v>2684</v>
      </c>
      <c r="E608" s="120" t="s">
        <v>2799</v>
      </c>
      <c r="F608" s="117">
        <f>IF(ISNA(VLOOKUP(B608,[2]保固召回!$A:$G,7,FALSE)),"",(VLOOKUP(B608,[2]保固召回!$A:$G,7,FALSE)))</f>
        <v>0</v>
      </c>
      <c r="G608" s="121">
        <f t="shared" ca="1" si="37"/>
        <v>1</v>
      </c>
      <c r="H608" s="121" t="str">
        <f t="shared" si="38"/>
        <v>F1xB47編程控制單元，視須要更換廢氣再循環控制閥</v>
      </c>
      <c r="I608" s="122">
        <f t="shared" ca="1" si="39"/>
        <v>66</v>
      </c>
      <c r="J608" s="119"/>
      <c r="K608" s="123"/>
      <c r="L608" s="117"/>
      <c r="M608" s="124"/>
      <c r="N608" s="125"/>
      <c r="O608" s="135"/>
      <c r="P608" s="127" t="str">
        <f>IF(B608="","",IF(ISNA(VLOOKUP(U608,[2]NEW!H:H,1,FALSE)),"V",""))</f>
        <v>V</v>
      </c>
      <c r="Q608" s="128"/>
      <c r="R608" s="129"/>
      <c r="S608" s="130" t="s">
        <v>2796</v>
      </c>
      <c r="T608" s="132"/>
      <c r="U608" s="132" t="str">
        <f t="shared" si="36"/>
        <v>00114504000S35331</v>
      </c>
      <c r="W608" s="134" t="str">
        <f>IF((ISERROR(VLOOKUP(E608,'[2]Lead Time(覆蓋貼)'!F:F,1,0)))*(P608="v"),"",IF((ISTEXT(VLOOKUP(E608,'[2]Lead Time(覆蓋貼)'!F:F,1,0)))*(P608=""),"未執行",""))</f>
        <v/>
      </c>
    </row>
    <row r="609" spans="1:23" ht="28.5" hidden="1" customHeight="1" x14ac:dyDescent="0.25">
      <c r="A609" s="117">
        <v>604</v>
      </c>
      <c r="B609" s="118" t="s">
        <v>2683</v>
      </c>
      <c r="C609" s="119">
        <v>43125</v>
      </c>
      <c r="D609" s="117" t="s">
        <v>2684</v>
      </c>
      <c r="E609" s="120" t="s">
        <v>2800</v>
      </c>
      <c r="F609" s="117">
        <f>IF(ISNA(VLOOKUP(B609,[2]保固召回!$A:$G,7,FALSE)),"",(VLOOKUP(B609,[2]保固召回!$A:$G,7,FALSE)))</f>
        <v>0</v>
      </c>
      <c r="G609" s="121">
        <f t="shared" ca="1" si="37"/>
        <v>1</v>
      </c>
      <c r="H609" s="121" t="str">
        <f t="shared" si="38"/>
        <v>F1xB47編程控制單元，視須要更換廢氣再循環控制閥</v>
      </c>
      <c r="I609" s="122">
        <f t="shared" ca="1" si="39"/>
        <v>66</v>
      </c>
      <c r="J609" s="119"/>
      <c r="K609" s="123"/>
      <c r="L609" s="117"/>
      <c r="M609" s="124" t="s">
        <v>1822</v>
      </c>
      <c r="N609" s="125"/>
      <c r="O609" s="135"/>
      <c r="P609" s="127" t="str">
        <f>IF(B609="","",IF(ISNA(VLOOKUP(U609,[2]NEW!H:H,1,FALSE)),"V",""))</f>
        <v>V</v>
      </c>
      <c r="Q609" s="128"/>
      <c r="R609" s="129"/>
      <c r="S609" s="130" t="s">
        <v>1789</v>
      </c>
      <c r="T609" s="132"/>
      <c r="U609" s="132" t="str">
        <f t="shared" si="36"/>
        <v>00114504000T83292</v>
      </c>
      <c r="W609" s="134" t="str">
        <f>IF((ISERROR(VLOOKUP(E609,'[2]Lead Time(覆蓋貼)'!F:F,1,0)))*(P609="v"),"",IF((ISTEXT(VLOOKUP(E609,'[2]Lead Time(覆蓋貼)'!F:F,1,0)))*(P609=""),"未執行",""))</f>
        <v/>
      </c>
    </row>
    <row r="610" spans="1:23" ht="28.5" hidden="1" customHeight="1" x14ac:dyDescent="0.25">
      <c r="A610" s="117">
        <v>605</v>
      </c>
      <c r="B610" s="118" t="s">
        <v>2683</v>
      </c>
      <c r="C610" s="119">
        <v>43125</v>
      </c>
      <c r="D610" s="117" t="s">
        <v>2684</v>
      </c>
      <c r="E610" s="120" t="s">
        <v>2801</v>
      </c>
      <c r="F610" s="117">
        <f>IF(ISNA(VLOOKUP(B610,[2]保固召回!$A:$G,7,FALSE)),"",(VLOOKUP(B610,[2]保固召回!$A:$G,7,FALSE)))</f>
        <v>0</v>
      </c>
      <c r="G610" s="121">
        <f t="shared" ca="1" si="37"/>
        <v>1</v>
      </c>
      <c r="H610" s="121" t="str">
        <f t="shared" si="38"/>
        <v>F1xB47編程控制單元，視須要更換廢氣再循環控制閥</v>
      </c>
      <c r="I610" s="122">
        <f t="shared" ca="1" si="39"/>
        <v>66</v>
      </c>
      <c r="J610" s="119"/>
      <c r="K610" s="123"/>
      <c r="L610" s="117"/>
      <c r="M610" s="124" t="s">
        <v>1821</v>
      </c>
      <c r="N610" s="125"/>
      <c r="O610" s="135"/>
      <c r="P610" s="127" t="str">
        <f>IF(B610="","",IF(ISNA(VLOOKUP(U610,[2]NEW!H:H,1,FALSE)),"V",""))</f>
        <v>V</v>
      </c>
      <c r="Q610" s="128"/>
      <c r="R610" s="129"/>
      <c r="S610" s="130" t="s">
        <v>2802</v>
      </c>
      <c r="T610" s="132"/>
      <c r="U610" s="132" t="str">
        <f t="shared" si="36"/>
        <v>0011450400P849945</v>
      </c>
      <c r="W610" s="134" t="str">
        <f>IF((ISERROR(VLOOKUP(E610,'[2]Lead Time(覆蓋貼)'!F:F,1,0)))*(P610="v"),"",IF((ISTEXT(VLOOKUP(E610,'[2]Lead Time(覆蓋貼)'!F:F,1,0)))*(P610=""),"未執行",""))</f>
        <v/>
      </c>
    </row>
    <row r="611" spans="1:23" ht="28.5" hidden="1" customHeight="1" x14ac:dyDescent="0.25">
      <c r="A611" s="117">
        <v>606</v>
      </c>
      <c r="B611" s="118" t="s">
        <v>2683</v>
      </c>
      <c r="C611" s="119">
        <v>43125</v>
      </c>
      <c r="D611" s="117" t="s">
        <v>2684</v>
      </c>
      <c r="E611" s="120" t="s">
        <v>2803</v>
      </c>
      <c r="F611" s="117">
        <f>IF(ISNA(VLOOKUP(B611,[2]保固召回!$A:$G,7,FALSE)),"",(VLOOKUP(B611,[2]保固召回!$A:$G,7,FALSE)))</f>
        <v>0</v>
      </c>
      <c r="G611" s="121">
        <f t="shared" ca="1" si="37"/>
        <v>1</v>
      </c>
      <c r="H611" s="121" t="str">
        <f t="shared" si="38"/>
        <v>F1xB47編程控制單元，視須要更換廢氣再循環控制閥</v>
      </c>
      <c r="I611" s="122">
        <f t="shared" ca="1" si="39"/>
        <v>66</v>
      </c>
      <c r="J611" s="119"/>
      <c r="K611" s="123"/>
      <c r="L611" s="117"/>
      <c r="M611" s="124" t="s">
        <v>1821</v>
      </c>
      <c r="N611" s="125"/>
      <c r="O611" s="135"/>
      <c r="P611" s="127" t="str">
        <f>IF(B611="","",IF(ISNA(VLOOKUP(U611,[2]NEW!H:H,1,FALSE)),"V",""))</f>
        <v>V</v>
      </c>
      <c r="Q611" s="128"/>
      <c r="R611" s="129"/>
      <c r="S611" s="130" t="s">
        <v>2804</v>
      </c>
      <c r="T611" s="132"/>
      <c r="U611" s="132" t="str">
        <f t="shared" si="36"/>
        <v>00114504000S34511</v>
      </c>
      <c r="W611" s="134" t="str">
        <f>IF((ISERROR(VLOOKUP(E611,'[2]Lead Time(覆蓋貼)'!F:F,1,0)))*(P611="v"),"",IF((ISTEXT(VLOOKUP(E611,'[2]Lead Time(覆蓋貼)'!F:F,1,0)))*(P611=""),"未執行",""))</f>
        <v/>
      </c>
    </row>
    <row r="612" spans="1:23" ht="28.5" hidden="1" customHeight="1" x14ac:dyDescent="0.25">
      <c r="A612" s="117">
        <v>607</v>
      </c>
      <c r="B612" s="118" t="s">
        <v>2683</v>
      </c>
      <c r="C612" s="119">
        <v>43125</v>
      </c>
      <c r="D612" s="117" t="s">
        <v>2684</v>
      </c>
      <c r="E612" s="120" t="s">
        <v>2805</v>
      </c>
      <c r="F612" s="117">
        <f>IF(ISNA(VLOOKUP(B612,[2]保固召回!$A:$G,7,FALSE)),"",(VLOOKUP(B612,[2]保固召回!$A:$G,7,FALSE)))</f>
        <v>0</v>
      </c>
      <c r="G612" s="121">
        <f t="shared" ca="1" si="37"/>
        <v>1</v>
      </c>
      <c r="H612" s="121" t="str">
        <f t="shared" si="38"/>
        <v>F1xB47編程控制單元，視須要更換廢氣再循環控制閥</v>
      </c>
      <c r="I612" s="122">
        <f t="shared" ca="1" si="39"/>
        <v>66</v>
      </c>
      <c r="J612" s="119"/>
      <c r="K612" s="123"/>
      <c r="L612" s="117"/>
      <c r="M612" s="124" t="s">
        <v>1821</v>
      </c>
      <c r="N612" s="125"/>
      <c r="O612" s="135"/>
      <c r="P612" s="127" t="str">
        <f>IF(B612="","",IF(ISNA(VLOOKUP(U612,[2]NEW!H:H,1,FALSE)),"V",""))</f>
        <v>V</v>
      </c>
      <c r="Q612" s="128"/>
      <c r="R612" s="129"/>
      <c r="S612" s="130" t="s">
        <v>2806</v>
      </c>
      <c r="T612" s="132"/>
      <c r="U612" s="132" t="str">
        <f t="shared" si="36"/>
        <v>00114504000S32828</v>
      </c>
      <c r="W612" s="134" t="str">
        <f>IF((ISERROR(VLOOKUP(E612,'[2]Lead Time(覆蓋貼)'!F:F,1,0)))*(P612="v"),"",IF((ISTEXT(VLOOKUP(E612,'[2]Lead Time(覆蓋貼)'!F:F,1,0)))*(P612=""),"未執行",""))</f>
        <v/>
      </c>
    </row>
    <row r="613" spans="1:23" ht="60.75" customHeight="1" x14ac:dyDescent="0.25">
      <c r="A613" s="117">
        <v>608</v>
      </c>
      <c r="B613" s="118" t="s">
        <v>2807</v>
      </c>
      <c r="C613" s="119">
        <v>43131</v>
      </c>
      <c r="D613" s="117" t="s">
        <v>2808</v>
      </c>
      <c r="E613" s="120" t="s">
        <v>2809</v>
      </c>
      <c r="F613" s="117" t="str">
        <f>IF(ISNA(VLOOKUP(B613,[2]保固召回!$A:$G,7,FALSE)),"",(VLOOKUP(B613,[2]保固召回!$A:$G,7,FALSE)))</f>
        <v/>
      </c>
      <c r="G613" s="121">
        <f t="shared" ca="1" si="37"/>
        <v>0.76271186440677963</v>
      </c>
      <c r="H613" s="121" t="str">
        <f t="shared" si="38"/>
        <v/>
      </c>
      <c r="I613" s="122">
        <f t="shared" ca="1" si="39"/>
        <v>45</v>
      </c>
      <c r="J613" s="119" t="s">
        <v>2810</v>
      </c>
      <c r="K613" s="123">
        <v>5</v>
      </c>
      <c r="L613" s="117" t="s">
        <v>2811</v>
      </c>
      <c r="M613" s="124"/>
      <c r="N613" s="125"/>
      <c r="O613" s="126"/>
      <c r="P613" s="127" t="str">
        <f>IF(B613="","",IF(ISNA(VLOOKUP(U613,[2]NEW!H:H,1,FALSE)),"V",""))</f>
        <v/>
      </c>
      <c r="Q613" s="128" t="s">
        <v>2423</v>
      </c>
      <c r="R613" s="129" t="s">
        <v>2412</v>
      </c>
      <c r="S613" s="150" t="s">
        <v>2812</v>
      </c>
      <c r="T613" s="132"/>
      <c r="U613" s="132" t="str">
        <f t="shared" si="36"/>
        <v>0032480200JV71732</v>
      </c>
      <c r="W613" s="134" t="str">
        <f>IF((ISERROR(VLOOKUP(E613,'[2]Lead Time(覆蓋貼)'!F:F,1,0)))*(P613="v"),"",IF((ISTEXT(VLOOKUP(E613,'[2]Lead Time(覆蓋貼)'!F:F,1,0)))*(P613=""),"未執行",""))</f>
        <v/>
      </c>
    </row>
    <row r="614" spans="1:23" ht="28.5" hidden="1" customHeight="1" x14ac:dyDescent="0.25">
      <c r="A614" s="117">
        <v>609</v>
      </c>
      <c r="B614" s="118" t="s">
        <v>2807</v>
      </c>
      <c r="C614" s="119">
        <v>43131</v>
      </c>
      <c r="D614" s="117" t="s">
        <v>2808</v>
      </c>
      <c r="E614" s="120" t="s">
        <v>2813</v>
      </c>
      <c r="F614" s="117" t="str">
        <f>IF(ISNA(VLOOKUP(B614,[2]保固召回!$A:$G,7,FALSE)),"",(VLOOKUP(B614,[2]保固召回!$A:$G,7,FALSE)))</f>
        <v/>
      </c>
      <c r="G614" s="121">
        <f t="shared" ca="1" si="37"/>
        <v>0.76271186440677963</v>
      </c>
      <c r="H614" s="121" t="str">
        <f t="shared" si="38"/>
        <v>E39E46E53檢查，視須要更換駕駛側空氣囊</v>
      </c>
      <c r="I614" s="122">
        <f t="shared" ca="1" si="39"/>
        <v>45</v>
      </c>
      <c r="J614" s="119"/>
      <c r="K614" s="123"/>
      <c r="L614" s="117"/>
      <c r="M614" s="124" t="s">
        <v>58</v>
      </c>
      <c r="N614" s="125"/>
      <c r="O614" s="135"/>
      <c r="P614" s="127" t="str">
        <f>IF(B614="","",IF(ISNA(VLOOKUP(U614,[2]NEW!H:H,1,FALSE)),"V",""))</f>
        <v>V</v>
      </c>
      <c r="Q614" s="128"/>
      <c r="R614" s="129"/>
      <c r="S614" s="130" t="s">
        <v>2814</v>
      </c>
      <c r="T614" s="132"/>
      <c r="U614" s="132" t="str">
        <f t="shared" si="36"/>
        <v>0032480200GZ05363</v>
      </c>
      <c r="W614" s="134" t="str">
        <f>IF((ISERROR(VLOOKUP(E614,'[2]Lead Time(覆蓋貼)'!F:F,1,0)))*(P614="v"),"",IF((ISTEXT(VLOOKUP(E614,'[2]Lead Time(覆蓋貼)'!F:F,1,0)))*(P614=""),"未執行",""))</f>
        <v/>
      </c>
    </row>
    <row r="615" spans="1:23" ht="64.5" customHeight="1" x14ac:dyDescent="0.25">
      <c r="A615" s="117">
        <v>610</v>
      </c>
      <c r="B615" s="118" t="s">
        <v>2807</v>
      </c>
      <c r="C615" s="119">
        <v>43131</v>
      </c>
      <c r="D615" s="117" t="s">
        <v>2808</v>
      </c>
      <c r="E615" s="120" t="s">
        <v>2815</v>
      </c>
      <c r="F615" s="117" t="str">
        <f>IF(ISNA(VLOOKUP(B615,[2]保固召回!$A:$G,7,FALSE)),"",(VLOOKUP(B615,[2]保固召回!$A:$G,7,FALSE)))</f>
        <v/>
      </c>
      <c r="G615" s="121">
        <f t="shared" ca="1" si="37"/>
        <v>0.76271186440677963</v>
      </c>
      <c r="H615" s="121" t="str">
        <f t="shared" si="38"/>
        <v/>
      </c>
      <c r="I615" s="122">
        <f t="shared" ca="1" si="39"/>
        <v>45</v>
      </c>
      <c r="J615" s="119"/>
      <c r="K615" s="123"/>
      <c r="L615" s="117"/>
      <c r="M615" s="124"/>
      <c r="N615" s="125"/>
      <c r="O615" s="126"/>
      <c r="P615" s="127" t="str">
        <f>IF(B615="","",IF(ISNA(VLOOKUP(U615,[2]NEW!H:H,1,FALSE)),"V",""))</f>
        <v/>
      </c>
      <c r="Q615" s="128" t="s">
        <v>2418</v>
      </c>
      <c r="R615" s="129" t="s">
        <v>2412</v>
      </c>
      <c r="S615" s="150" t="s">
        <v>2816</v>
      </c>
      <c r="T615" s="132"/>
      <c r="U615" s="132" t="str">
        <f t="shared" si="36"/>
        <v>0032480200GZ06419</v>
      </c>
      <c r="W615" s="134" t="str">
        <f>IF((ISERROR(VLOOKUP(E615,'[2]Lead Time(覆蓋貼)'!F:F,1,0)))*(P615="v"),"",IF((ISTEXT(VLOOKUP(E615,'[2]Lead Time(覆蓋貼)'!F:F,1,0)))*(P615=""),"未執行",""))</f>
        <v/>
      </c>
    </row>
    <row r="616" spans="1:23" ht="28.5" hidden="1" customHeight="1" x14ac:dyDescent="0.25">
      <c r="A616" s="117">
        <v>611</v>
      </c>
      <c r="B616" s="118" t="s">
        <v>2807</v>
      </c>
      <c r="C616" s="119">
        <v>43131</v>
      </c>
      <c r="D616" s="117" t="s">
        <v>2808</v>
      </c>
      <c r="E616" s="120" t="s">
        <v>2817</v>
      </c>
      <c r="F616" s="117" t="str">
        <f>IF(ISNA(VLOOKUP(B616,[2]保固召回!$A:$G,7,FALSE)),"",(VLOOKUP(B616,[2]保固召回!$A:$G,7,FALSE)))</f>
        <v/>
      </c>
      <c r="G616" s="121">
        <f t="shared" ca="1" si="37"/>
        <v>0.76271186440677963</v>
      </c>
      <c r="H616" s="121" t="str">
        <f t="shared" si="38"/>
        <v>E39E46E53檢查，視須要更換駕駛側空氣囊</v>
      </c>
      <c r="I616" s="122">
        <f t="shared" ca="1" si="39"/>
        <v>45</v>
      </c>
      <c r="J616" s="119"/>
      <c r="K616" s="123"/>
      <c r="L616" s="117"/>
      <c r="M616" s="124" t="s">
        <v>1821</v>
      </c>
      <c r="N616" s="125"/>
      <c r="O616" s="135"/>
      <c r="P616" s="127" t="str">
        <f>IF(B616="","",IF(ISNA(VLOOKUP(U616,[2]NEW!H:H,1,FALSE)),"V",""))</f>
        <v>V</v>
      </c>
      <c r="Q616" s="128"/>
      <c r="R616" s="129"/>
      <c r="S616" s="130" t="s">
        <v>2818</v>
      </c>
      <c r="T616" s="132"/>
      <c r="U616" s="132" t="str">
        <f t="shared" si="36"/>
        <v>0032480200GR73636</v>
      </c>
      <c r="W616" s="134" t="str">
        <f>IF((ISERROR(VLOOKUP(E616,'[2]Lead Time(覆蓋貼)'!F:F,1,0)))*(P616="v"),"",IF((ISTEXT(VLOOKUP(E616,'[2]Lead Time(覆蓋貼)'!F:F,1,0)))*(P616=""),"未執行",""))</f>
        <v/>
      </c>
    </row>
    <row r="617" spans="1:23" ht="60" customHeight="1" x14ac:dyDescent="0.25">
      <c r="A617" s="117">
        <v>612</v>
      </c>
      <c r="B617" s="118" t="s">
        <v>2807</v>
      </c>
      <c r="C617" s="119">
        <v>43131</v>
      </c>
      <c r="D617" s="117" t="s">
        <v>2808</v>
      </c>
      <c r="E617" s="120" t="s">
        <v>2819</v>
      </c>
      <c r="F617" s="117" t="str">
        <f>IF(ISNA(VLOOKUP(B617,[2]保固召回!$A:$G,7,FALSE)),"",(VLOOKUP(B617,[2]保固召回!$A:$G,7,FALSE)))</f>
        <v/>
      </c>
      <c r="G617" s="121">
        <f t="shared" ca="1" si="37"/>
        <v>0.76271186440677963</v>
      </c>
      <c r="H617" s="121" t="str">
        <f t="shared" si="38"/>
        <v/>
      </c>
      <c r="I617" s="122">
        <f t="shared" ca="1" si="39"/>
        <v>45</v>
      </c>
      <c r="J617" s="119"/>
      <c r="K617" s="123"/>
      <c r="L617" s="117"/>
      <c r="M617" s="124"/>
      <c r="N617" s="125"/>
      <c r="O617" s="126"/>
      <c r="P617" s="127" t="str">
        <f>IF(B617="","",IF(ISNA(VLOOKUP(U617,[2]NEW!H:H,1,FALSE)),"V",""))</f>
        <v/>
      </c>
      <c r="Q617" s="128" t="s">
        <v>2423</v>
      </c>
      <c r="R617" s="129" t="s">
        <v>2412</v>
      </c>
      <c r="S617" s="150" t="s">
        <v>2820</v>
      </c>
      <c r="T617" s="132"/>
      <c r="U617" s="132" t="str">
        <f t="shared" si="36"/>
        <v>0032480200JT82244</v>
      </c>
      <c r="W617" s="134" t="str">
        <f>IF((ISERROR(VLOOKUP(E617,'[2]Lead Time(覆蓋貼)'!F:F,1,0)))*(P617="v"),"",IF((ISTEXT(VLOOKUP(E617,'[2]Lead Time(覆蓋貼)'!F:F,1,0)))*(P617=""),"未執行",""))</f>
        <v/>
      </c>
    </row>
    <row r="618" spans="1:23" ht="28.5" hidden="1" customHeight="1" x14ac:dyDescent="0.25">
      <c r="A618" s="117">
        <v>613</v>
      </c>
      <c r="B618" s="118" t="s">
        <v>2807</v>
      </c>
      <c r="C618" s="119">
        <v>43131</v>
      </c>
      <c r="D618" s="117" t="s">
        <v>2808</v>
      </c>
      <c r="E618" s="120" t="s">
        <v>2821</v>
      </c>
      <c r="F618" s="117" t="str">
        <f>IF(ISNA(VLOOKUP(B618,[2]保固召回!$A:$G,7,FALSE)),"",(VLOOKUP(B618,[2]保固召回!$A:$G,7,FALSE)))</f>
        <v/>
      </c>
      <c r="G618" s="121">
        <f t="shared" ca="1" si="37"/>
        <v>0.76271186440677963</v>
      </c>
      <c r="H618" s="121" t="str">
        <f t="shared" si="38"/>
        <v>E39E46E53檢查，視須要更換駕駛側空氣囊</v>
      </c>
      <c r="I618" s="122">
        <f t="shared" ca="1" si="39"/>
        <v>45</v>
      </c>
      <c r="J618" s="119"/>
      <c r="K618" s="123"/>
      <c r="L618" s="117"/>
      <c r="M618" s="124" t="s">
        <v>1821</v>
      </c>
      <c r="N618" s="125"/>
      <c r="O618" s="135"/>
      <c r="P618" s="127" t="str">
        <f>IF(B618="","",IF(ISNA(VLOOKUP(U618,[2]NEW!H:H,1,FALSE)),"V",""))</f>
        <v>V</v>
      </c>
      <c r="Q618" s="128"/>
      <c r="R618" s="129"/>
      <c r="S618" s="130" t="s">
        <v>2822</v>
      </c>
      <c r="T618" s="132"/>
      <c r="U618" s="132" t="str">
        <f t="shared" si="36"/>
        <v>0032480200GZ04401</v>
      </c>
      <c r="W618" s="134" t="str">
        <f>IF((ISERROR(VLOOKUP(E618,'[2]Lead Time(覆蓋貼)'!F:F,1,0)))*(P618="v"),"",IF((ISTEXT(VLOOKUP(E618,'[2]Lead Time(覆蓋貼)'!F:F,1,0)))*(P618=""),"未執行",""))</f>
        <v/>
      </c>
    </row>
    <row r="619" spans="1:23" ht="28.5" hidden="1" customHeight="1" x14ac:dyDescent="0.25">
      <c r="A619" s="117">
        <v>614</v>
      </c>
      <c r="B619" s="118" t="s">
        <v>2807</v>
      </c>
      <c r="C619" s="119">
        <v>43131</v>
      </c>
      <c r="D619" s="117" t="s">
        <v>2808</v>
      </c>
      <c r="E619" s="120" t="s">
        <v>2823</v>
      </c>
      <c r="F619" s="117" t="str">
        <f>IF(ISNA(VLOOKUP(B619,[2]保固召回!$A:$G,7,FALSE)),"",(VLOOKUP(B619,[2]保固召回!$A:$G,7,FALSE)))</f>
        <v/>
      </c>
      <c r="G619" s="121">
        <f t="shared" ca="1" si="37"/>
        <v>0.76271186440677963</v>
      </c>
      <c r="H619" s="121" t="str">
        <f t="shared" si="38"/>
        <v>E39E46E53檢查，視須要更換駕駛側空氣囊</v>
      </c>
      <c r="I619" s="122">
        <f t="shared" ca="1" si="39"/>
        <v>45</v>
      </c>
      <c r="J619" s="119"/>
      <c r="K619" s="123"/>
      <c r="L619" s="117"/>
      <c r="M619" s="124" t="s">
        <v>1821</v>
      </c>
      <c r="N619" s="125"/>
      <c r="O619" s="135"/>
      <c r="P619" s="127" t="str">
        <f>IF(B619="","",IF(ISNA(VLOOKUP(U619,[2]NEW!H:H,1,FALSE)),"V",""))</f>
        <v>V</v>
      </c>
      <c r="Q619" s="128"/>
      <c r="R619" s="129"/>
      <c r="S619" s="130" t="s">
        <v>2456</v>
      </c>
      <c r="T619" s="132"/>
      <c r="U619" s="132" t="str">
        <f t="shared" si="36"/>
        <v>0032480200NE30069</v>
      </c>
      <c r="W619" s="134" t="str">
        <f>IF((ISERROR(VLOOKUP(E619,'[2]Lead Time(覆蓋貼)'!F:F,1,0)))*(P619="v"),"",IF((ISTEXT(VLOOKUP(E619,'[2]Lead Time(覆蓋貼)'!F:F,1,0)))*(P619=""),"未執行",""))</f>
        <v/>
      </c>
    </row>
    <row r="620" spans="1:23" ht="28.5" hidden="1" customHeight="1" x14ac:dyDescent="0.25">
      <c r="A620" s="117">
        <v>615</v>
      </c>
      <c r="B620" s="118" t="s">
        <v>2807</v>
      </c>
      <c r="C620" s="119">
        <v>43131</v>
      </c>
      <c r="D620" s="117" t="s">
        <v>2808</v>
      </c>
      <c r="E620" s="120" t="s">
        <v>2824</v>
      </c>
      <c r="F620" s="117" t="str">
        <f>IF(ISNA(VLOOKUP(B620,[2]保固召回!$A:$G,7,FALSE)),"",(VLOOKUP(B620,[2]保固召回!$A:$G,7,FALSE)))</f>
        <v/>
      </c>
      <c r="G620" s="121">
        <f t="shared" ca="1" si="37"/>
        <v>0.76271186440677963</v>
      </c>
      <c r="H620" s="121" t="str">
        <f t="shared" si="38"/>
        <v>E39E46E53檢查，視須要更換駕駛側空氣囊</v>
      </c>
      <c r="I620" s="122">
        <f t="shared" ca="1" si="39"/>
        <v>45</v>
      </c>
      <c r="J620" s="119"/>
      <c r="K620" s="123"/>
      <c r="L620" s="117"/>
      <c r="M620" s="124" t="s">
        <v>1821</v>
      </c>
      <c r="N620" s="125"/>
      <c r="O620" s="135"/>
      <c r="P620" s="127" t="str">
        <f>IF(B620="","",IF(ISNA(VLOOKUP(U620,[2]NEW!H:H,1,FALSE)),"V",""))</f>
        <v>V</v>
      </c>
      <c r="Q620" s="128"/>
      <c r="R620" s="129"/>
      <c r="S620" s="130" t="s">
        <v>2825</v>
      </c>
      <c r="T620" s="132"/>
      <c r="U620" s="132" t="str">
        <f t="shared" si="36"/>
        <v>0032480200GZ08878</v>
      </c>
      <c r="W620" s="134" t="str">
        <f>IF((ISERROR(VLOOKUP(E620,'[2]Lead Time(覆蓋貼)'!F:F,1,0)))*(P620="v"),"",IF((ISTEXT(VLOOKUP(E620,'[2]Lead Time(覆蓋貼)'!F:F,1,0)))*(P620=""),"未執行",""))</f>
        <v/>
      </c>
    </row>
    <row r="621" spans="1:23" ht="28.5" hidden="1" customHeight="1" x14ac:dyDescent="0.25">
      <c r="A621" s="117">
        <v>616</v>
      </c>
      <c r="B621" s="118" t="s">
        <v>2807</v>
      </c>
      <c r="C621" s="119">
        <v>43131</v>
      </c>
      <c r="D621" s="117" t="s">
        <v>2808</v>
      </c>
      <c r="E621" s="120" t="s">
        <v>2826</v>
      </c>
      <c r="F621" s="117" t="str">
        <f>IF(ISNA(VLOOKUP(B621,[2]保固召回!$A:$G,7,FALSE)),"",(VLOOKUP(B621,[2]保固召回!$A:$G,7,FALSE)))</f>
        <v/>
      </c>
      <c r="G621" s="121">
        <f t="shared" ca="1" si="37"/>
        <v>0.76271186440677963</v>
      </c>
      <c r="H621" s="121" t="str">
        <f t="shared" si="38"/>
        <v>E39E46E53檢查，視須要更換駕駛側空氣囊</v>
      </c>
      <c r="I621" s="122">
        <f t="shared" ca="1" si="39"/>
        <v>45</v>
      </c>
      <c r="J621" s="119"/>
      <c r="K621" s="123"/>
      <c r="L621" s="117"/>
      <c r="M621" s="124" t="s">
        <v>1821</v>
      </c>
      <c r="N621" s="125"/>
      <c r="O621" s="135"/>
      <c r="P621" s="127" t="str">
        <f>IF(B621="","",IF(ISNA(VLOOKUP(U621,[2]NEW!H:H,1,FALSE)),"V",""))</f>
        <v>V</v>
      </c>
      <c r="Q621" s="128"/>
      <c r="R621" s="129"/>
      <c r="S621" s="130" t="s">
        <v>2827</v>
      </c>
      <c r="T621" s="132"/>
      <c r="U621" s="132" t="str">
        <f t="shared" si="36"/>
        <v>0032480200ND31820</v>
      </c>
      <c r="W621" s="134" t="str">
        <f>IF((ISERROR(VLOOKUP(E621,'[2]Lead Time(覆蓋貼)'!F:F,1,0)))*(P621="v"),"",IF((ISTEXT(VLOOKUP(E621,'[2]Lead Time(覆蓋貼)'!F:F,1,0)))*(P621=""),"未執行",""))</f>
        <v/>
      </c>
    </row>
    <row r="622" spans="1:23" ht="28.5" hidden="1" customHeight="1" x14ac:dyDescent="0.25">
      <c r="A622" s="117">
        <v>617</v>
      </c>
      <c r="B622" s="118" t="s">
        <v>2807</v>
      </c>
      <c r="C622" s="119">
        <v>43131</v>
      </c>
      <c r="D622" s="117" t="s">
        <v>2808</v>
      </c>
      <c r="E622" s="120" t="s">
        <v>2828</v>
      </c>
      <c r="F622" s="117" t="str">
        <f>IF(ISNA(VLOOKUP(B622,[2]保固召回!$A:$G,7,FALSE)),"",(VLOOKUP(B622,[2]保固召回!$A:$G,7,FALSE)))</f>
        <v/>
      </c>
      <c r="G622" s="121">
        <f t="shared" ca="1" si="37"/>
        <v>0.76271186440677963</v>
      </c>
      <c r="H622" s="121" t="str">
        <f t="shared" si="38"/>
        <v>E39E46E53檢查，視須要更換駕駛側空氣囊</v>
      </c>
      <c r="I622" s="122">
        <f t="shared" ca="1" si="39"/>
        <v>45</v>
      </c>
      <c r="J622" s="119"/>
      <c r="K622" s="123"/>
      <c r="L622" s="117"/>
      <c r="M622" s="124" t="s">
        <v>1821</v>
      </c>
      <c r="N622" s="125"/>
      <c r="O622" s="135"/>
      <c r="P622" s="127" t="str">
        <f>IF(B622="","",IF(ISNA(VLOOKUP(U622,[2]NEW!H:H,1,FALSE)),"V",""))</f>
        <v>V</v>
      </c>
      <c r="Q622" s="128"/>
      <c r="R622" s="129"/>
      <c r="S622" s="130" t="s">
        <v>1916</v>
      </c>
      <c r="T622" s="132"/>
      <c r="U622" s="132" t="str">
        <f t="shared" si="36"/>
        <v>0032480200LM39909</v>
      </c>
      <c r="W622" s="134" t="str">
        <f>IF((ISERROR(VLOOKUP(E622,'[2]Lead Time(覆蓋貼)'!F:F,1,0)))*(P622="v"),"",IF((ISTEXT(VLOOKUP(E622,'[2]Lead Time(覆蓋貼)'!F:F,1,0)))*(P622=""),"未執行",""))</f>
        <v/>
      </c>
    </row>
    <row r="623" spans="1:23" ht="28.5" hidden="1" customHeight="1" x14ac:dyDescent="0.25">
      <c r="A623" s="117">
        <v>618</v>
      </c>
      <c r="B623" s="118" t="s">
        <v>2807</v>
      </c>
      <c r="C623" s="119">
        <v>43131</v>
      </c>
      <c r="D623" s="117" t="s">
        <v>2808</v>
      </c>
      <c r="E623" s="120" t="s">
        <v>2829</v>
      </c>
      <c r="F623" s="117" t="str">
        <f>IF(ISNA(VLOOKUP(B623,[2]保固召回!$A:$G,7,FALSE)),"",(VLOOKUP(B623,[2]保固召回!$A:$G,7,FALSE)))</f>
        <v/>
      </c>
      <c r="G623" s="121">
        <f t="shared" ca="1" si="37"/>
        <v>0.76271186440677963</v>
      </c>
      <c r="H623" s="121" t="str">
        <f t="shared" si="38"/>
        <v>E39E46E53檢查，視須要更換駕駛側空氣囊</v>
      </c>
      <c r="I623" s="122">
        <f t="shared" ca="1" si="39"/>
        <v>45</v>
      </c>
      <c r="J623" s="119"/>
      <c r="K623" s="123"/>
      <c r="L623" s="117"/>
      <c r="M623" s="124" t="s">
        <v>1821</v>
      </c>
      <c r="N623" s="125"/>
      <c r="O623" s="135"/>
      <c r="P623" s="127" t="str">
        <f>IF(B623="","",IF(ISNA(VLOOKUP(U623,[2]NEW!H:H,1,FALSE)),"V",""))</f>
        <v>V</v>
      </c>
      <c r="Q623" s="128"/>
      <c r="R623" s="129"/>
      <c r="S623" s="130" t="s">
        <v>2830</v>
      </c>
      <c r="T623" s="132"/>
      <c r="U623" s="132" t="str">
        <f t="shared" si="36"/>
        <v>0032480200ND31705</v>
      </c>
      <c r="W623" s="134" t="str">
        <f>IF((ISERROR(VLOOKUP(E623,'[2]Lead Time(覆蓋貼)'!F:F,1,0)))*(P623="v"),"",IF((ISTEXT(VLOOKUP(E623,'[2]Lead Time(覆蓋貼)'!F:F,1,0)))*(P623=""),"未執行",""))</f>
        <v/>
      </c>
    </row>
    <row r="624" spans="1:23" ht="28.5" hidden="1" customHeight="1" x14ac:dyDescent="0.25">
      <c r="A624" s="117">
        <v>619</v>
      </c>
      <c r="B624" s="118" t="s">
        <v>2807</v>
      </c>
      <c r="C624" s="119">
        <v>43131</v>
      </c>
      <c r="D624" s="117" t="s">
        <v>2808</v>
      </c>
      <c r="E624" s="120" t="s">
        <v>2831</v>
      </c>
      <c r="F624" s="117" t="str">
        <f>IF(ISNA(VLOOKUP(B624,[2]保固召回!$A:$G,7,FALSE)),"",(VLOOKUP(B624,[2]保固召回!$A:$G,7,FALSE)))</f>
        <v/>
      </c>
      <c r="G624" s="121">
        <f t="shared" ca="1" si="37"/>
        <v>0.76271186440677963</v>
      </c>
      <c r="H624" s="121" t="str">
        <f t="shared" si="38"/>
        <v>E39E46E53檢查，視須要更換駕駛側空氣囊</v>
      </c>
      <c r="I624" s="122">
        <f t="shared" ca="1" si="39"/>
        <v>45</v>
      </c>
      <c r="J624" s="119"/>
      <c r="K624" s="123"/>
      <c r="L624" s="117"/>
      <c r="M624" s="124" t="s">
        <v>1821</v>
      </c>
      <c r="N624" s="125"/>
      <c r="O624" s="135"/>
      <c r="P624" s="127" t="str">
        <f>IF(B624="","",IF(ISNA(VLOOKUP(U624,[2]NEW!H:H,1,FALSE)),"V",""))</f>
        <v>V</v>
      </c>
      <c r="Q624" s="128"/>
      <c r="R624" s="129"/>
      <c r="S624" s="130" t="s">
        <v>2509</v>
      </c>
      <c r="T624" s="132"/>
      <c r="U624" s="132" t="str">
        <f t="shared" si="36"/>
        <v>0032480200NE30097</v>
      </c>
      <c r="W624" s="134" t="str">
        <f>IF((ISERROR(VLOOKUP(E624,'[2]Lead Time(覆蓋貼)'!F:F,1,0)))*(P624="v"),"",IF((ISTEXT(VLOOKUP(E624,'[2]Lead Time(覆蓋貼)'!F:F,1,0)))*(P624=""),"未執行",""))</f>
        <v/>
      </c>
    </row>
    <row r="625" spans="1:27" s="138" customFormat="1" ht="28.5" hidden="1" customHeight="1" x14ac:dyDescent="0.25">
      <c r="A625" s="117">
        <v>620</v>
      </c>
      <c r="B625" s="118" t="s">
        <v>2807</v>
      </c>
      <c r="C625" s="119">
        <v>43131</v>
      </c>
      <c r="D625" s="117" t="s">
        <v>2808</v>
      </c>
      <c r="E625" s="120" t="s">
        <v>2832</v>
      </c>
      <c r="F625" s="117" t="str">
        <f>IF(ISNA(VLOOKUP(B625,[2]保固召回!$A:$G,7,FALSE)),"",(VLOOKUP(B625,[2]保固召回!$A:$G,7,FALSE)))</f>
        <v/>
      </c>
      <c r="G625" s="121">
        <f t="shared" ca="1" si="37"/>
        <v>0.76271186440677963</v>
      </c>
      <c r="H625" s="121" t="str">
        <f t="shared" si="38"/>
        <v>E39E46E53檢查，視須要更換駕駛側空氣囊</v>
      </c>
      <c r="I625" s="122">
        <f t="shared" ca="1" si="39"/>
        <v>45</v>
      </c>
      <c r="J625" s="119"/>
      <c r="K625" s="123"/>
      <c r="L625" s="117"/>
      <c r="M625" s="124" t="s">
        <v>58</v>
      </c>
      <c r="N625" s="125"/>
      <c r="O625" s="135"/>
      <c r="P625" s="127" t="str">
        <f>IF(B625="","",IF(ISNA(VLOOKUP(U625,[2]NEW!H:H,1,FALSE)),"V",""))</f>
        <v>V</v>
      </c>
      <c r="Q625" s="128"/>
      <c r="R625" s="129"/>
      <c r="S625" s="130" t="s">
        <v>2833</v>
      </c>
      <c r="T625" s="132"/>
      <c r="U625" s="132" t="str">
        <f t="shared" si="36"/>
        <v>0032480200LN73532</v>
      </c>
      <c r="V625" s="137"/>
      <c r="W625" s="134" t="str">
        <f>IF((ISERROR(VLOOKUP(E625,'[2]Lead Time(覆蓋貼)'!F:F,1,0)))*(P625="v"),"",IF((ISTEXT(VLOOKUP(E625,'[2]Lead Time(覆蓋貼)'!F:F,1,0)))*(P625=""),"未執行",""))</f>
        <v/>
      </c>
      <c r="AA625" s="134"/>
    </row>
    <row r="626" spans="1:27" ht="28.5" hidden="1" customHeight="1" x14ac:dyDescent="0.25">
      <c r="A626" s="117">
        <v>621</v>
      </c>
      <c r="B626" s="118" t="s">
        <v>2807</v>
      </c>
      <c r="C626" s="119">
        <v>43131</v>
      </c>
      <c r="D626" s="117" t="s">
        <v>2808</v>
      </c>
      <c r="E626" s="120" t="s">
        <v>2834</v>
      </c>
      <c r="F626" s="117" t="str">
        <f>IF(ISNA(VLOOKUP(B626,[2]保固召回!$A:$G,7,FALSE)),"",(VLOOKUP(B626,[2]保固召回!$A:$G,7,FALSE)))</f>
        <v/>
      </c>
      <c r="G626" s="121">
        <f t="shared" ca="1" si="37"/>
        <v>0.76271186440677963</v>
      </c>
      <c r="H626" s="121" t="str">
        <f t="shared" si="38"/>
        <v>E39E46E53檢查，視須要更換駕駛側空氣囊</v>
      </c>
      <c r="I626" s="122">
        <f t="shared" ca="1" si="39"/>
        <v>45</v>
      </c>
      <c r="J626" s="119"/>
      <c r="K626" s="123"/>
      <c r="L626" s="117"/>
      <c r="M626" s="124"/>
      <c r="N626" s="125"/>
      <c r="O626" s="135"/>
      <c r="P626" s="127" t="str">
        <f>IF(B626="","",IF(ISNA(VLOOKUP(U626,[2]NEW!H:H,1,FALSE)),"V",""))</f>
        <v>V</v>
      </c>
      <c r="Q626" s="128"/>
      <c r="R626" s="129"/>
      <c r="S626" s="130" t="s">
        <v>1843</v>
      </c>
      <c r="T626" s="132"/>
      <c r="U626" s="132" t="str">
        <f t="shared" si="36"/>
        <v>0032480200LM38343</v>
      </c>
      <c r="W626" s="134" t="str">
        <f>IF((ISERROR(VLOOKUP(E626,'[2]Lead Time(覆蓋貼)'!F:F,1,0)))*(P626="v"),"",IF((ISTEXT(VLOOKUP(E626,'[2]Lead Time(覆蓋貼)'!F:F,1,0)))*(P626=""),"未執行",""))</f>
        <v/>
      </c>
    </row>
    <row r="627" spans="1:27" ht="28.5" hidden="1" customHeight="1" x14ac:dyDescent="0.25">
      <c r="A627" s="117">
        <v>622</v>
      </c>
      <c r="B627" s="118" t="s">
        <v>2807</v>
      </c>
      <c r="C627" s="119">
        <v>43131</v>
      </c>
      <c r="D627" s="117" t="s">
        <v>2808</v>
      </c>
      <c r="E627" s="120" t="s">
        <v>2835</v>
      </c>
      <c r="F627" s="117" t="str">
        <f>IF(ISNA(VLOOKUP(B627,[2]保固召回!$A:$G,7,FALSE)),"",(VLOOKUP(B627,[2]保固召回!$A:$G,7,FALSE)))</f>
        <v/>
      </c>
      <c r="G627" s="121">
        <f t="shared" ca="1" si="37"/>
        <v>0.76271186440677963</v>
      </c>
      <c r="H627" s="121" t="str">
        <f t="shared" si="38"/>
        <v>E39E46E53檢查，視須要更換駕駛側空氣囊</v>
      </c>
      <c r="I627" s="122">
        <f t="shared" ca="1" si="39"/>
        <v>45</v>
      </c>
      <c r="J627" s="119"/>
      <c r="K627" s="123"/>
      <c r="L627" s="117"/>
      <c r="M627" s="124"/>
      <c r="N627" s="125"/>
      <c r="O627" s="135"/>
      <c r="P627" s="127" t="str">
        <f>IF(B627="","",IF(ISNA(VLOOKUP(U627,[2]NEW!H:H,1,FALSE)),"V",""))</f>
        <v>V</v>
      </c>
      <c r="Q627" s="128"/>
      <c r="R627" s="129"/>
      <c r="S627" s="130" t="s">
        <v>2836</v>
      </c>
      <c r="T627" s="132"/>
      <c r="U627" s="132" t="str">
        <f t="shared" si="36"/>
        <v>0032480200GZ08879</v>
      </c>
      <c r="W627" s="134" t="str">
        <f>IF((ISERROR(VLOOKUP(E627,'[2]Lead Time(覆蓋貼)'!F:F,1,0)))*(P627="v"),"",IF((ISTEXT(VLOOKUP(E627,'[2]Lead Time(覆蓋貼)'!F:F,1,0)))*(P627=""),"未執行",""))</f>
        <v/>
      </c>
    </row>
    <row r="628" spans="1:27" ht="28.5" hidden="1" customHeight="1" x14ac:dyDescent="0.25">
      <c r="A628" s="117">
        <v>623</v>
      </c>
      <c r="B628" s="118" t="s">
        <v>2807</v>
      </c>
      <c r="C628" s="119">
        <v>43131</v>
      </c>
      <c r="D628" s="117" t="s">
        <v>2808</v>
      </c>
      <c r="E628" s="120" t="s">
        <v>2837</v>
      </c>
      <c r="F628" s="117" t="str">
        <f>IF(ISNA(VLOOKUP(B628,[2]保固召回!$A:$G,7,FALSE)),"",(VLOOKUP(B628,[2]保固召回!$A:$G,7,FALSE)))</f>
        <v/>
      </c>
      <c r="G628" s="121">
        <f t="shared" ca="1" si="37"/>
        <v>0.76271186440677963</v>
      </c>
      <c r="H628" s="121" t="str">
        <f t="shared" si="38"/>
        <v>E39E46E53檢查，視須要更換駕駛側空氣囊</v>
      </c>
      <c r="I628" s="122">
        <f t="shared" ca="1" si="39"/>
        <v>45</v>
      </c>
      <c r="J628" s="119"/>
      <c r="K628" s="123"/>
      <c r="L628" s="117"/>
      <c r="M628" s="124"/>
      <c r="N628" s="125"/>
      <c r="O628" s="135"/>
      <c r="P628" s="127" t="str">
        <f>IF(B628="","",IF(ISNA(VLOOKUP(U628,[2]NEW!H:H,1,FALSE)),"V",""))</f>
        <v>V</v>
      </c>
      <c r="Q628" s="128"/>
      <c r="R628" s="129"/>
      <c r="S628" s="130" t="s">
        <v>2838</v>
      </c>
      <c r="T628" s="132"/>
      <c r="U628" s="132" t="str">
        <f t="shared" si="36"/>
        <v>0032480200LM31076</v>
      </c>
      <c r="W628" s="134" t="str">
        <f>IF((ISERROR(VLOOKUP(E628,'[2]Lead Time(覆蓋貼)'!F:F,1,0)))*(P628="v"),"",IF((ISTEXT(VLOOKUP(E628,'[2]Lead Time(覆蓋貼)'!F:F,1,0)))*(P628=""),"未執行",""))</f>
        <v/>
      </c>
    </row>
    <row r="629" spans="1:27" ht="28.5" hidden="1" customHeight="1" x14ac:dyDescent="0.25">
      <c r="A629" s="117">
        <v>624</v>
      </c>
      <c r="B629" s="118" t="s">
        <v>2807</v>
      </c>
      <c r="C629" s="119">
        <v>43131</v>
      </c>
      <c r="D629" s="117" t="s">
        <v>2808</v>
      </c>
      <c r="E629" s="120" t="s">
        <v>2839</v>
      </c>
      <c r="F629" s="117" t="str">
        <f>IF(ISNA(VLOOKUP(B629,[2]保固召回!$A:$G,7,FALSE)),"",(VLOOKUP(B629,[2]保固召回!$A:$G,7,FALSE)))</f>
        <v/>
      </c>
      <c r="G629" s="121">
        <f t="shared" ca="1" si="37"/>
        <v>0.76271186440677963</v>
      </c>
      <c r="H629" s="121" t="str">
        <f t="shared" si="38"/>
        <v>E39E46E53檢查，視須要更換駕駛側空氣囊</v>
      </c>
      <c r="I629" s="122">
        <f t="shared" ca="1" si="39"/>
        <v>45</v>
      </c>
      <c r="J629" s="119"/>
      <c r="K629" s="123"/>
      <c r="L629" s="117"/>
      <c r="M629" s="124" t="s">
        <v>1821</v>
      </c>
      <c r="N629" s="125"/>
      <c r="O629" s="135"/>
      <c r="P629" s="127" t="str">
        <f>IF(B629="","",IF(ISNA(VLOOKUP(U629,[2]NEW!H:H,1,FALSE)),"V",""))</f>
        <v>V</v>
      </c>
      <c r="Q629" s="128"/>
      <c r="R629" s="129"/>
      <c r="S629" s="130" t="s">
        <v>2840</v>
      </c>
      <c r="T629" s="132"/>
      <c r="U629" s="132" t="str">
        <f t="shared" si="36"/>
        <v>0032480200LP11933</v>
      </c>
      <c r="W629" s="134" t="str">
        <f>IF((ISERROR(VLOOKUP(E629,'[2]Lead Time(覆蓋貼)'!F:F,1,0)))*(P629="v"),"",IF((ISTEXT(VLOOKUP(E629,'[2]Lead Time(覆蓋貼)'!F:F,1,0)))*(P629=""),"未執行",""))</f>
        <v/>
      </c>
    </row>
    <row r="630" spans="1:27" ht="62.25" customHeight="1" x14ac:dyDescent="0.25">
      <c r="A630" s="117">
        <v>625</v>
      </c>
      <c r="B630" s="118" t="s">
        <v>2807</v>
      </c>
      <c r="C630" s="119">
        <v>43131</v>
      </c>
      <c r="D630" s="117" t="s">
        <v>2808</v>
      </c>
      <c r="E630" s="120" t="s">
        <v>2841</v>
      </c>
      <c r="F630" s="117" t="str">
        <f>IF(ISNA(VLOOKUP(B630,[2]保固召回!$A:$G,7,FALSE)),"",(VLOOKUP(B630,[2]保固召回!$A:$G,7,FALSE)))</f>
        <v/>
      </c>
      <c r="G630" s="121">
        <f t="shared" ca="1" si="37"/>
        <v>0.76271186440677963</v>
      </c>
      <c r="H630" s="121" t="str">
        <f t="shared" si="38"/>
        <v/>
      </c>
      <c r="I630" s="122">
        <f t="shared" ca="1" si="39"/>
        <v>45</v>
      </c>
      <c r="J630" s="119"/>
      <c r="K630" s="123"/>
      <c r="L630" s="117"/>
      <c r="M630" s="124" t="s">
        <v>58</v>
      </c>
      <c r="N630" s="125"/>
      <c r="O630" s="126"/>
      <c r="P630" s="127" t="str">
        <f>IF(B630="","",IF(ISNA(VLOOKUP(U630,[2]NEW!H:H,1,FALSE)),"V",""))</f>
        <v/>
      </c>
      <c r="Q630" s="128" t="s">
        <v>2423</v>
      </c>
      <c r="R630" s="129" t="s">
        <v>2412</v>
      </c>
      <c r="S630" s="130" t="s">
        <v>2842</v>
      </c>
      <c r="T630" s="132"/>
      <c r="U630" s="132" t="str">
        <f t="shared" si="36"/>
        <v>0032480200NC94168</v>
      </c>
      <c r="W630" s="134" t="str">
        <f>IF((ISERROR(VLOOKUP(E630,'[2]Lead Time(覆蓋貼)'!F:F,1,0)))*(P630="v"),"",IF((ISTEXT(VLOOKUP(E630,'[2]Lead Time(覆蓋貼)'!F:F,1,0)))*(P630=""),"未執行",""))</f>
        <v/>
      </c>
    </row>
    <row r="631" spans="1:27" ht="28.5" hidden="1" customHeight="1" x14ac:dyDescent="0.25">
      <c r="A631" s="117">
        <v>626</v>
      </c>
      <c r="B631" s="118" t="s">
        <v>2807</v>
      </c>
      <c r="C631" s="119">
        <v>43131</v>
      </c>
      <c r="D631" s="117" t="s">
        <v>2808</v>
      </c>
      <c r="E631" s="120" t="s">
        <v>2843</v>
      </c>
      <c r="F631" s="117" t="str">
        <f>IF(ISNA(VLOOKUP(B631,[2]保固召回!$A:$G,7,FALSE)),"",(VLOOKUP(B631,[2]保固召回!$A:$G,7,FALSE)))</f>
        <v/>
      </c>
      <c r="G631" s="121">
        <f t="shared" ca="1" si="37"/>
        <v>0.76271186440677963</v>
      </c>
      <c r="H631" s="121" t="str">
        <f t="shared" si="38"/>
        <v>E39E46E53檢查，視須要更換駕駛側空氣囊</v>
      </c>
      <c r="I631" s="122">
        <f t="shared" ca="1" si="39"/>
        <v>45</v>
      </c>
      <c r="J631" s="119"/>
      <c r="K631" s="123"/>
      <c r="L631" s="117"/>
      <c r="M631" s="124"/>
      <c r="N631" s="125"/>
      <c r="O631" s="135"/>
      <c r="P631" s="127" t="str">
        <f>IF(B631="","",IF(ISNA(VLOOKUP(U631,[2]NEW!H:H,1,FALSE)),"V",""))</f>
        <v>V</v>
      </c>
      <c r="Q631" s="128"/>
      <c r="R631" s="129"/>
      <c r="S631" s="130" t="s">
        <v>2844</v>
      </c>
      <c r="T631" s="132"/>
      <c r="U631" s="132" t="str">
        <f t="shared" si="36"/>
        <v>0032480200NE30188</v>
      </c>
      <c r="W631" s="134" t="str">
        <f>IF((ISERROR(VLOOKUP(E631,'[2]Lead Time(覆蓋貼)'!F:F,1,0)))*(P631="v"),"",IF((ISTEXT(VLOOKUP(E631,'[2]Lead Time(覆蓋貼)'!F:F,1,0)))*(P631=""),"未執行",""))</f>
        <v/>
      </c>
    </row>
    <row r="632" spans="1:27" ht="28.5" hidden="1" customHeight="1" x14ac:dyDescent="0.25">
      <c r="A632" s="117">
        <v>627</v>
      </c>
      <c r="B632" s="118" t="s">
        <v>2807</v>
      </c>
      <c r="C632" s="119">
        <v>43131</v>
      </c>
      <c r="D632" s="117" t="s">
        <v>2808</v>
      </c>
      <c r="E632" s="120" t="s">
        <v>2845</v>
      </c>
      <c r="F632" s="117" t="str">
        <f>IF(ISNA(VLOOKUP(B632,[2]保固召回!$A:$G,7,FALSE)),"",(VLOOKUP(B632,[2]保固召回!$A:$G,7,FALSE)))</f>
        <v/>
      </c>
      <c r="G632" s="121">
        <f t="shared" ca="1" si="37"/>
        <v>0.76271186440677963</v>
      </c>
      <c r="H632" s="121" t="str">
        <f t="shared" si="38"/>
        <v>E39E46E53檢查，視須要更換駕駛側空氣囊</v>
      </c>
      <c r="I632" s="122">
        <f t="shared" ca="1" si="39"/>
        <v>45</v>
      </c>
      <c r="J632" s="119"/>
      <c r="K632" s="123"/>
      <c r="L632" s="117"/>
      <c r="M632" s="124" t="s">
        <v>1821</v>
      </c>
      <c r="N632" s="125"/>
      <c r="O632" s="135"/>
      <c r="P632" s="127" t="str">
        <f>IF(B632="","",IF(ISNA(VLOOKUP(U632,[2]NEW!H:H,1,FALSE)),"V",""))</f>
        <v>V</v>
      </c>
      <c r="Q632" s="128"/>
      <c r="R632" s="129"/>
      <c r="S632" s="130" t="s">
        <v>2846</v>
      </c>
      <c r="T632" s="132"/>
      <c r="U632" s="132" t="str">
        <f t="shared" si="36"/>
        <v>0032480200ND31951</v>
      </c>
      <c r="W632" s="134" t="str">
        <f>IF((ISERROR(VLOOKUP(E632,'[2]Lead Time(覆蓋貼)'!F:F,1,0)))*(P632="v"),"",IF((ISTEXT(VLOOKUP(E632,'[2]Lead Time(覆蓋貼)'!F:F,1,0)))*(P632=""),"未執行",""))</f>
        <v/>
      </c>
    </row>
    <row r="633" spans="1:27" ht="51" customHeight="1" x14ac:dyDescent="0.25">
      <c r="A633" s="117">
        <v>628</v>
      </c>
      <c r="B633" s="118" t="s">
        <v>2807</v>
      </c>
      <c r="C633" s="119">
        <v>43131</v>
      </c>
      <c r="D633" s="117" t="s">
        <v>2808</v>
      </c>
      <c r="E633" s="120" t="s">
        <v>2847</v>
      </c>
      <c r="F633" s="117" t="str">
        <f>IF(ISNA(VLOOKUP(B633,[2]保固召回!$A:$G,7,FALSE)),"",(VLOOKUP(B633,[2]保固召回!$A:$G,7,FALSE)))</f>
        <v/>
      </c>
      <c r="G633" s="121">
        <f t="shared" ca="1" si="37"/>
        <v>0.76271186440677963</v>
      </c>
      <c r="H633" s="121" t="str">
        <f t="shared" si="38"/>
        <v/>
      </c>
      <c r="I633" s="122">
        <f t="shared" ca="1" si="39"/>
        <v>45</v>
      </c>
      <c r="J633" s="119"/>
      <c r="K633" s="123"/>
      <c r="L633" s="117"/>
      <c r="M633" s="124"/>
      <c r="N633" s="125"/>
      <c r="O633" s="126"/>
      <c r="P633" s="127" t="str">
        <f>IF(B633="","",IF(ISNA(VLOOKUP(U633,[2]NEW!H:H,1,FALSE)),"V",""))</f>
        <v/>
      </c>
      <c r="Q633" s="128" t="s">
        <v>2423</v>
      </c>
      <c r="R633" s="129" t="s">
        <v>2412</v>
      </c>
      <c r="S633" s="150" t="s">
        <v>2820</v>
      </c>
      <c r="T633" s="132"/>
      <c r="U633" s="132" t="str">
        <f t="shared" si="36"/>
        <v>0032480200NC81179</v>
      </c>
      <c r="W633" s="134" t="str">
        <f>IF((ISERROR(VLOOKUP(E633,'[2]Lead Time(覆蓋貼)'!F:F,1,0)))*(P633="v"),"",IF((ISTEXT(VLOOKUP(E633,'[2]Lead Time(覆蓋貼)'!F:F,1,0)))*(P633=""),"未執行",""))</f>
        <v/>
      </c>
    </row>
    <row r="634" spans="1:27" ht="28.5" hidden="1" customHeight="1" x14ac:dyDescent="0.25">
      <c r="A634" s="117">
        <v>629</v>
      </c>
      <c r="B634" s="118" t="s">
        <v>2807</v>
      </c>
      <c r="C634" s="119">
        <v>43131</v>
      </c>
      <c r="D634" s="117" t="s">
        <v>2808</v>
      </c>
      <c r="E634" s="120" t="s">
        <v>2848</v>
      </c>
      <c r="F634" s="117" t="str">
        <f>IF(ISNA(VLOOKUP(B634,[2]保固召回!$A:$G,7,FALSE)),"",(VLOOKUP(B634,[2]保固召回!$A:$G,7,FALSE)))</f>
        <v/>
      </c>
      <c r="G634" s="121">
        <f t="shared" ca="1" si="37"/>
        <v>0.76271186440677963</v>
      </c>
      <c r="H634" s="121" t="str">
        <f t="shared" si="38"/>
        <v>E39E46E53檢查，視須要更換駕駛側空氣囊</v>
      </c>
      <c r="I634" s="122">
        <f t="shared" ca="1" si="39"/>
        <v>45</v>
      </c>
      <c r="J634" s="119"/>
      <c r="K634" s="123"/>
      <c r="L634" s="117"/>
      <c r="M634" s="124" t="s">
        <v>1821</v>
      </c>
      <c r="N634" s="125"/>
      <c r="O634" s="135"/>
      <c r="P634" s="127" t="str">
        <f>IF(B634="","",IF(ISNA(VLOOKUP(U634,[2]NEW!H:H,1,FALSE)),"V",""))</f>
        <v>V</v>
      </c>
      <c r="Q634" s="128"/>
      <c r="R634" s="129"/>
      <c r="S634" s="130" t="s">
        <v>2849</v>
      </c>
      <c r="T634" s="132"/>
      <c r="U634" s="132" t="str">
        <f t="shared" si="36"/>
        <v>0032480200NC94116</v>
      </c>
      <c r="W634" s="134" t="str">
        <f>IF((ISERROR(VLOOKUP(E634,'[2]Lead Time(覆蓋貼)'!F:F,1,0)))*(P634="v"),"",IF((ISTEXT(VLOOKUP(E634,'[2]Lead Time(覆蓋貼)'!F:F,1,0)))*(P634=""),"未執行",""))</f>
        <v/>
      </c>
    </row>
    <row r="635" spans="1:27" ht="62.25" customHeight="1" x14ac:dyDescent="0.25">
      <c r="A635" s="117">
        <v>630</v>
      </c>
      <c r="B635" s="118" t="s">
        <v>2807</v>
      </c>
      <c r="C635" s="119">
        <v>43131</v>
      </c>
      <c r="D635" s="117" t="s">
        <v>2808</v>
      </c>
      <c r="E635" s="120" t="s">
        <v>2850</v>
      </c>
      <c r="F635" s="117" t="str">
        <f>IF(ISNA(VLOOKUP(B635,[2]保固召回!$A:$G,7,FALSE)),"",(VLOOKUP(B635,[2]保固召回!$A:$G,7,FALSE)))</f>
        <v/>
      </c>
      <c r="G635" s="121">
        <f t="shared" ca="1" si="37"/>
        <v>0.76271186440677963</v>
      </c>
      <c r="H635" s="121" t="str">
        <f t="shared" si="38"/>
        <v/>
      </c>
      <c r="I635" s="122">
        <f t="shared" ca="1" si="39"/>
        <v>45</v>
      </c>
      <c r="J635" s="119"/>
      <c r="K635" s="123"/>
      <c r="L635" s="117"/>
      <c r="M635" s="124"/>
      <c r="N635" s="125"/>
      <c r="O635" s="126"/>
      <c r="P635" s="127" t="str">
        <f>IF(B635="","",IF(ISNA(VLOOKUP(U635,[2]NEW!H:H,1,FALSE)),"V",""))</f>
        <v/>
      </c>
      <c r="Q635" s="128" t="s">
        <v>2411</v>
      </c>
      <c r="R635" s="129" t="s">
        <v>2412</v>
      </c>
      <c r="S635" s="130" t="s">
        <v>2851</v>
      </c>
      <c r="T635" s="132"/>
      <c r="U635" s="132" t="str">
        <f t="shared" si="36"/>
        <v>0032480200ND32248</v>
      </c>
      <c r="W635" s="134" t="str">
        <f>IF((ISERROR(VLOOKUP(E635,'[2]Lead Time(覆蓋貼)'!F:F,1,0)))*(P635="v"),"",IF((ISTEXT(VLOOKUP(E635,'[2]Lead Time(覆蓋貼)'!F:F,1,0)))*(P635=""),"未執行",""))</f>
        <v/>
      </c>
    </row>
    <row r="636" spans="1:27" ht="28.5" hidden="1" customHeight="1" x14ac:dyDescent="0.25">
      <c r="A636" s="117">
        <v>631</v>
      </c>
      <c r="B636" s="118" t="s">
        <v>2807</v>
      </c>
      <c r="C636" s="119">
        <v>43131</v>
      </c>
      <c r="D636" s="117" t="s">
        <v>2808</v>
      </c>
      <c r="E636" s="120" t="s">
        <v>2852</v>
      </c>
      <c r="F636" s="117" t="str">
        <f>IF(ISNA(VLOOKUP(B636,[2]保固召回!$A:$G,7,FALSE)),"",(VLOOKUP(B636,[2]保固召回!$A:$G,7,FALSE)))</f>
        <v/>
      </c>
      <c r="G636" s="121">
        <f t="shared" ca="1" si="37"/>
        <v>0.76271186440677963</v>
      </c>
      <c r="H636" s="121" t="str">
        <f t="shared" si="38"/>
        <v>E39E46E53檢查，視須要更換駕駛側空氣囊</v>
      </c>
      <c r="I636" s="122">
        <f t="shared" ca="1" si="39"/>
        <v>45</v>
      </c>
      <c r="J636" s="119"/>
      <c r="K636" s="123"/>
      <c r="L636" s="117"/>
      <c r="M636" s="124" t="s">
        <v>1821</v>
      </c>
      <c r="N636" s="125"/>
      <c r="O636" s="135"/>
      <c r="P636" s="127" t="str">
        <f>IF(B636="","",IF(ISNA(VLOOKUP(U636,[2]NEW!H:H,1,FALSE)),"V",""))</f>
        <v>V</v>
      </c>
      <c r="Q636" s="128"/>
      <c r="R636" s="129"/>
      <c r="S636" s="130" t="s">
        <v>2853</v>
      </c>
      <c r="T636" s="132"/>
      <c r="U636" s="132" t="str">
        <f t="shared" si="36"/>
        <v>0032480200ND32891</v>
      </c>
      <c r="W636" s="134" t="str">
        <f>IF((ISERROR(VLOOKUP(E636,'[2]Lead Time(覆蓋貼)'!F:F,1,0)))*(P636="v"),"",IF((ISTEXT(VLOOKUP(E636,'[2]Lead Time(覆蓋貼)'!F:F,1,0)))*(P636=""),"未執行",""))</f>
        <v/>
      </c>
    </row>
    <row r="637" spans="1:27" ht="28.5" hidden="1" customHeight="1" x14ac:dyDescent="0.25">
      <c r="A637" s="117">
        <v>632</v>
      </c>
      <c r="B637" s="118" t="s">
        <v>2807</v>
      </c>
      <c r="C637" s="119">
        <v>43131</v>
      </c>
      <c r="D637" s="117" t="s">
        <v>2808</v>
      </c>
      <c r="E637" s="120" t="s">
        <v>2854</v>
      </c>
      <c r="F637" s="117" t="str">
        <f>IF(ISNA(VLOOKUP(B637,[2]保固召回!$A:$G,7,FALSE)),"",(VLOOKUP(B637,[2]保固召回!$A:$G,7,FALSE)))</f>
        <v/>
      </c>
      <c r="G637" s="121">
        <f t="shared" ca="1" si="37"/>
        <v>0.76271186440677963</v>
      </c>
      <c r="H637" s="121" t="str">
        <f t="shared" si="38"/>
        <v>E39E46E53檢查，視須要更換駕駛側空氣囊</v>
      </c>
      <c r="I637" s="122">
        <f t="shared" ca="1" si="39"/>
        <v>45</v>
      </c>
      <c r="J637" s="119"/>
      <c r="K637" s="123"/>
      <c r="L637" s="117"/>
      <c r="M637" s="124" t="s">
        <v>58</v>
      </c>
      <c r="N637" s="125"/>
      <c r="O637" s="135"/>
      <c r="P637" s="127" t="str">
        <f>IF(B637="","",IF(ISNA(VLOOKUP(U637,[2]NEW!H:H,1,FALSE)),"V",""))</f>
        <v>V</v>
      </c>
      <c r="Q637" s="128"/>
      <c r="R637" s="129"/>
      <c r="S637" s="130" t="s">
        <v>2855</v>
      </c>
      <c r="T637" s="132"/>
      <c r="U637" s="132" t="str">
        <f t="shared" si="36"/>
        <v>0032480200ND31155</v>
      </c>
      <c r="W637" s="134" t="str">
        <f>IF((ISERROR(VLOOKUP(E637,'[2]Lead Time(覆蓋貼)'!F:F,1,0)))*(P637="v"),"",IF((ISTEXT(VLOOKUP(E637,'[2]Lead Time(覆蓋貼)'!F:F,1,0)))*(P637=""),"未執行",""))</f>
        <v/>
      </c>
    </row>
    <row r="638" spans="1:27" ht="28.5" hidden="1" customHeight="1" x14ac:dyDescent="0.25">
      <c r="A638" s="117">
        <v>633</v>
      </c>
      <c r="B638" s="118" t="s">
        <v>2807</v>
      </c>
      <c r="C638" s="119">
        <v>43131</v>
      </c>
      <c r="D638" s="117" t="s">
        <v>2808</v>
      </c>
      <c r="E638" s="120" t="s">
        <v>2856</v>
      </c>
      <c r="F638" s="117" t="str">
        <f>IF(ISNA(VLOOKUP(B638,[2]保固召回!$A:$G,7,FALSE)),"",(VLOOKUP(B638,[2]保固召回!$A:$G,7,FALSE)))</f>
        <v/>
      </c>
      <c r="G638" s="121">
        <f t="shared" ca="1" si="37"/>
        <v>0.76271186440677963</v>
      </c>
      <c r="H638" s="121" t="str">
        <f t="shared" si="38"/>
        <v>E39E46E53檢查，視須要更換駕駛側空氣囊</v>
      </c>
      <c r="I638" s="122">
        <f t="shared" ca="1" si="39"/>
        <v>45</v>
      </c>
      <c r="J638" s="119"/>
      <c r="K638" s="123"/>
      <c r="L638" s="117"/>
      <c r="M638" s="124" t="s">
        <v>1821</v>
      </c>
      <c r="N638" s="125"/>
      <c r="O638" s="135"/>
      <c r="P638" s="127" t="str">
        <f>IF(B638="","",IF(ISNA(VLOOKUP(U638,[2]NEW!H:H,1,FALSE)),"V",""))</f>
        <v>V</v>
      </c>
      <c r="Q638" s="128"/>
      <c r="R638" s="129"/>
      <c r="S638" s="130" t="s">
        <v>2857</v>
      </c>
      <c r="T638" s="132"/>
      <c r="U638" s="132" t="str">
        <f t="shared" si="36"/>
        <v>0032480200GZ08560</v>
      </c>
      <c r="W638" s="134" t="str">
        <f>IF((ISERROR(VLOOKUP(E638,'[2]Lead Time(覆蓋貼)'!F:F,1,0)))*(P638="v"),"",IF((ISTEXT(VLOOKUP(E638,'[2]Lead Time(覆蓋貼)'!F:F,1,0)))*(P638=""),"未執行",""))</f>
        <v/>
      </c>
    </row>
    <row r="639" spans="1:27" ht="28.5" hidden="1" customHeight="1" x14ac:dyDescent="0.25">
      <c r="A639" s="117">
        <v>634</v>
      </c>
      <c r="B639" s="118" t="s">
        <v>2807</v>
      </c>
      <c r="C639" s="119">
        <v>43131</v>
      </c>
      <c r="D639" s="117" t="s">
        <v>2808</v>
      </c>
      <c r="E639" s="120" t="s">
        <v>2858</v>
      </c>
      <c r="F639" s="117" t="str">
        <f>IF(ISNA(VLOOKUP(B639,[2]保固召回!$A:$G,7,FALSE)),"",(VLOOKUP(B639,[2]保固召回!$A:$G,7,FALSE)))</f>
        <v/>
      </c>
      <c r="G639" s="121">
        <f t="shared" ca="1" si="37"/>
        <v>0.76271186440677963</v>
      </c>
      <c r="H639" s="121" t="str">
        <f t="shared" si="38"/>
        <v>E39E46E53檢查，視須要更換駕駛側空氣囊</v>
      </c>
      <c r="I639" s="122">
        <f t="shared" ca="1" si="39"/>
        <v>45</v>
      </c>
      <c r="J639" s="119"/>
      <c r="K639" s="123"/>
      <c r="L639" s="117"/>
      <c r="M639" s="124" t="s">
        <v>1821</v>
      </c>
      <c r="N639" s="125"/>
      <c r="O639" s="135"/>
      <c r="P639" s="127" t="str">
        <f>IF(B639="","",IF(ISNA(VLOOKUP(U639,[2]NEW!H:H,1,FALSE)),"V",""))</f>
        <v>V</v>
      </c>
      <c r="Q639" s="128"/>
      <c r="R639" s="129"/>
      <c r="S639" s="130" t="s">
        <v>1789</v>
      </c>
      <c r="T639" s="132"/>
      <c r="U639" s="132" t="str">
        <f t="shared" si="36"/>
        <v>0032480200NC81038</v>
      </c>
      <c r="W639" s="134" t="str">
        <f>IF((ISERROR(VLOOKUP(E639,'[2]Lead Time(覆蓋貼)'!F:F,1,0)))*(P639="v"),"",IF((ISTEXT(VLOOKUP(E639,'[2]Lead Time(覆蓋貼)'!F:F,1,0)))*(P639=""),"未執行",""))</f>
        <v/>
      </c>
    </row>
    <row r="640" spans="1:27" ht="55.5" customHeight="1" x14ac:dyDescent="0.25">
      <c r="A640" s="117">
        <v>635</v>
      </c>
      <c r="B640" s="118" t="s">
        <v>2807</v>
      </c>
      <c r="C640" s="119">
        <v>43131</v>
      </c>
      <c r="D640" s="117" t="s">
        <v>2808</v>
      </c>
      <c r="E640" s="120" t="s">
        <v>2859</v>
      </c>
      <c r="F640" s="117" t="str">
        <f>IF(ISNA(VLOOKUP(B640,[2]保固召回!$A:$G,7,FALSE)),"",(VLOOKUP(B640,[2]保固召回!$A:$G,7,FALSE)))</f>
        <v/>
      </c>
      <c r="G640" s="121">
        <f t="shared" ca="1" si="37"/>
        <v>0.76271186440677963</v>
      </c>
      <c r="H640" s="121" t="str">
        <f t="shared" si="38"/>
        <v/>
      </c>
      <c r="I640" s="122">
        <f t="shared" ca="1" si="39"/>
        <v>45</v>
      </c>
      <c r="J640" s="119"/>
      <c r="K640" s="123"/>
      <c r="L640" s="117"/>
      <c r="M640" s="124"/>
      <c r="N640" s="125"/>
      <c r="O640" s="126"/>
      <c r="P640" s="127" t="str">
        <f>IF(B640="","",IF(ISNA(VLOOKUP(U640,[2]NEW!H:H,1,FALSE)),"V",""))</f>
        <v/>
      </c>
      <c r="Q640" s="128" t="s">
        <v>2411</v>
      </c>
      <c r="R640" s="129" t="s">
        <v>2412</v>
      </c>
      <c r="S640" s="150" t="s">
        <v>2820</v>
      </c>
      <c r="T640" s="132"/>
      <c r="U640" s="132" t="str">
        <f t="shared" si="36"/>
        <v>0032480200NC81115</v>
      </c>
      <c r="W640" s="134" t="str">
        <f>IF((ISERROR(VLOOKUP(E640,'[2]Lead Time(覆蓋貼)'!F:F,1,0)))*(P640="v"),"",IF((ISTEXT(VLOOKUP(E640,'[2]Lead Time(覆蓋貼)'!F:F,1,0)))*(P640=""),"未執行",""))</f>
        <v/>
      </c>
    </row>
    <row r="641" spans="1:23" ht="28.5" hidden="1" customHeight="1" x14ac:dyDescent="0.25">
      <c r="A641" s="117">
        <v>636</v>
      </c>
      <c r="B641" s="118" t="s">
        <v>2807</v>
      </c>
      <c r="C641" s="119">
        <v>43131</v>
      </c>
      <c r="D641" s="117" t="s">
        <v>2808</v>
      </c>
      <c r="E641" s="120" t="s">
        <v>2860</v>
      </c>
      <c r="F641" s="117" t="str">
        <f>IF(ISNA(VLOOKUP(B641,[2]保固召回!$A:$G,7,FALSE)),"",(VLOOKUP(B641,[2]保固召回!$A:$G,7,FALSE)))</f>
        <v/>
      </c>
      <c r="G641" s="121">
        <f t="shared" ca="1" si="37"/>
        <v>0.76271186440677963</v>
      </c>
      <c r="H641" s="121" t="str">
        <f t="shared" si="38"/>
        <v>E39E46E53檢查，視須要更換駕駛側空氣囊</v>
      </c>
      <c r="I641" s="122">
        <f t="shared" ca="1" si="39"/>
        <v>45</v>
      </c>
      <c r="J641" s="119"/>
      <c r="K641" s="123"/>
      <c r="L641" s="117"/>
      <c r="M641" s="124" t="s">
        <v>1821</v>
      </c>
      <c r="N641" s="125"/>
      <c r="O641" s="135"/>
      <c r="P641" s="127" t="str">
        <f>IF(B641="","",IF(ISNA(VLOOKUP(U641,[2]NEW!H:H,1,FALSE)),"V",""))</f>
        <v>V</v>
      </c>
      <c r="Q641" s="128"/>
      <c r="R641" s="129"/>
      <c r="S641" s="130" t="s">
        <v>2861</v>
      </c>
      <c r="T641" s="132"/>
      <c r="U641" s="132" t="str">
        <f t="shared" si="36"/>
        <v>0032480200NC80852</v>
      </c>
      <c r="W641" s="134" t="str">
        <f>IF((ISERROR(VLOOKUP(E641,'[2]Lead Time(覆蓋貼)'!F:F,1,0)))*(P641="v"),"",IF((ISTEXT(VLOOKUP(E641,'[2]Lead Time(覆蓋貼)'!F:F,1,0)))*(P641=""),"未執行",""))</f>
        <v/>
      </c>
    </row>
    <row r="642" spans="1:23" ht="28.5" hidden="1" customHeight="1" x14ac:dyDescent="0.25">
      <c r="A642" s="117">
        <v>637</v>
      </c>
      <c r="B642" s="118" t="s">
        <v>2807</v>
      </c>
      <c r="C642" s="119">
        <v>43131</v>
      </c>
      <c r="D642" s="117" t="s">
        <v>2808</v>
      </c>
      <c r="E642" s="120" t="s">
        <v>2862</v>
      </c>
      <c r="F642" s="117" t="str">
        <f>IF(ISNA(VLOOKUP(B642,[2]保固召回!$A:$G,7,FALSE)),"",(VLOOKUP(B642,[2]保固召回!$A:$G,7,FALSE)))</f>
        <v/>
      </c>
      <c r="G642" s="121">
        <f t="shared" ca="1" si="37"/>
        <v>0.76271186440677963</v>
      </c>
      <c r="H642" s="121" t="str">
        <f t="shared" si="38"/>
        <v>E39E46E53檢查，視須要更換駕駛側空氣囊</v>
      </c>
      <c r="I642" s="122">
        <f t="shared" ca="1" si="39"/>
        <v>45</v>
      </c>
      <c r="J642" s="119"/>
      <c r="K642" s="123"/>
      <c r="L642" s="117"/>
      <c r="M642" s="124" t="s">
        <v>1821</v>
      </c>
      <c r="N642" s="125"/>
      <c r="O642" s="135"/>
      <c r="P642" s="127" t="str">
        <f>IF(B642="","",IF(ISNA(VLOOKUP(U642,[2]NEW!H:H,1,FALSE)),"V",""))</f>
        <v>V</v>
      </c>
      <c r="Q642" s="128"/>
      <c r="R642" s="129"/>
      <c r="S642" s="130" t="s">
        <v>2863</v>
      </c>
      <c r="T642" s="132"/>
      <c r="U642" s="132" t="str">
        <f t="shared" si="36"/>
        <v>0032480200NC80826</v>
      </c>
      <c r="W642" s="134" t="str">
        <f>IF((ISERROR(VLOOKUP(E642,'[2]Lead Time(覆蓋貼)'!F:F,1,0)))*(P642="v"),"",IF((ISTEXT(VLOOKUP(E642,'[2]Lead Time(覆蓋貼)'!F:F,1,0)))*(P642=""),"未執行",""))</f>
        <v/>
      </c>
    </row>
    <row r="643" spans="1:23" ht="28.5" hidden="1" customHeight="1" x14ac:dyDescent="0.25">
      <c r="A643" s="117">
        <v>638</v>
      </c>
      <c r="B643" s="118" t="s">
        <v>2807</v>
      </c>
      <c r="C643" s="119">
        <v>43131</v>
      </c>
      <c r="D643" s="117" t="s">
        <v>2808</v>
      </c>
      <c r="E643" s="120" t="s">
        <v>2864</v>
      </c>
      <c r="F643" s="117" t="str">
        <f>IF(ISNA(VLOOKUP(B643,[2]保固召回!$A:$G,7,FALSE)),"",(VLOOKUP(B643,[2]保固召回!$A:$G,7,FALSE)))</f>
        <v/>
      </c>
      <c r="G643" s="121">
        <f t="shared" ca="1" si="37"/>
        <v>0.76271186440677963</v>
      </c>
      <c r="H643" s="121" t="str">
        <f t="shared" si="38"/>
        <v>E39E46E53檢查，視須要更換駕駛側空氣囊</v>
      </c>
      <c r="I643" s="122">
        <f t="shared" ca="1" si="39"/>
        <v>45</v>
      </c>
      <c r="J643" s="119"/>
      <c r="K643" s="123"/>
      <c r="L643" s="117"/>
      <c r="M643" s="124" t="s">
        <v>1821</v>
      </c>
      <c r="N643" s="125"/>
      <c r="O643" s="135"/>
      <c r="P643" s="127" t="str">
        <f>IF(B643="","",IF(ISNA(VLOOKUP(U643,[2]NEW!H:H,1,FALSE)),"V",""))</f>
        <v>V</v>
      </c>
      <c r="Q643" s="128"/>
      <c r="R643" s="129"/>
      <c r="S643" s="130" t="s">
        <v>2865</v>
      </c>
      <c r="T643" s="132"/>
      <c r="U643" s="132" t="str">
        <f t="shared" si="36"/>
        <v>0032480200NC81020</v>
      </c>
      <c r="W643" s="134" t="str">
        <f>IF((ISERROR(VLOOKUP(E643,'[2]Lead Time(覆蓋貼)'!F:F,1,0)))*(P643="v"),"",IF((ISTEXT(VLOOKUP(E643,'[2]Lead Time(覆蓋貼)'!F:F,1,0)))*(P643=""),"未執行",""))</f>
        <v/>
      </c>
    </row>
    <row r="644" spans="1:23" ht="28.5" hidden="1" customHeight="1" x14ac:dyDescent="0.25">
      <c r="A644" s="117">
        <v>639</v>
      </c>
      <c r="B644" s="118" t="s">
        <v>2807</v>
      </c>
      <c r="C644" s="119">
        <v>43131</v>
      </c>
      <c r="D644" s="117" t="s">
        <v>2808</v>
      </c>
      <c r="E644" s="120" t="s">
        <v>2866</v>
      </c>
      <c r="F644" s="117" t="str">
        <f>IF(ISNA(VLOOKUP(B644,[2]保固召回!$A:$G,7,FALSE)),"",(VLOOKUP(B644,[2]保固召回!$A:$G,7,FALSE)))</f>
        <v/>
      </c>
      <c r="G644" s="121">
        <f t="shared" ca="1" si="37"/>
        <v>0.76271186440677963</v>
      </c>
      <c r="H644" s="121" t="str">
        <f t="shared" si="38"/>
        <v>E39E46E53檢查，視須要更換駕駛側空氣囊</v>
      </c>
      <c r="I644" s="122">
        <f t="shared" ca="1" si="39"/>
        <v>45</v>
      </c>
      <c r="J644" s="119"/>
      <c r="K644" s="123"/>
      <c r="L644" s="117"/>
      <c r="M644" s="124"/>
      <c r="N644" s="125"/>
      <c r="O644" s="135"/>
      <c r="P644" s="127" t="str">
        <f>IF(B644="","",IF(ISNA(VLOOKUP(U644,[2]NEW!H:H,1,FALSE)),"V",""))</f>
        <v>V</v>
      </c>
      <c r="Q644" s="128"/>
      <c r="R644" s="129"/>
      <c r="S644" s="130" t="s">
        <v>2838</v>
      </c>
      <c r="T644" s="132"/>
      <c r="U644" s="132" t="str">
        <f t="shared" si="36"/>
        <v>0032480200ND31807</v>
      </c>
      <c r="W644" s="134" t="str">
        <f>IF((ISERROR(VLOOKUP(E644,'[2]Lead Time(覆蓋貼)'!F:F,1,0)))*(P644="v"),"",IF((ISTEXT(VLOOKUP(E644,'[2]Lead Time(覆蓋貼)'!F:F,1,0)))*(P644=""),"未執行",""))</f>
        <v/>
      </c>
    </row>
    <row r="645" spans="1:23" ht="27.75" hidden="1" customHeight="1" x14ac:dyDescent="0.25">
      <c r="A645" s="117">
        <v>640</v>
      </c>
      <c r="B645" s="118" t="s">
        <v>2807</v>
      </c>
      <c r="C645" s="119">
        <v>43131</v>
      </c>
      <c r="D645" s="117" t="s">
        <v>2808</v>
      </c>
      <c r="E645" s="120" t="s">
        <v>2867</v>
      </c>
      <c r="F645" s="117" t="str">
        <f>IF(ISNA(VLOOKUP(B645,[2]保固召回!$A:$G,7,FALSE)),"",(VLOOKUP(B645,[2]保固召回!$A:$G,7,FALSE)))</f>
        <v/>
      </c>
      <c r="G645" s="121">
        <f t="shared" ca="1" si="37"/>
        <v>0.76271186440677963</v>
      </c>
      <c r="H645" s="121" t="str">
        <f t="shared" si="38"/>
        <v>E39E46E53檢查，視須要更換駕駛側空氣囊</v>
      </c>
      <c r="I645" s="122">
        <f t="shared" ca="1" si="39"/>
        <v>45</v>
      </c>
      <c r="J645" s="119"/>
      <c r="K645" s="123"/>
      <c r="L645" s="117"/>
      <c r="M645" s="124" t="s">
        <v>1821</v>
      </c>
      <c r="N645" s="125"/>
      <c r="O645" s="135"/>
      <c r="P645" s="127" t="str">
        <f>IF(B645="","",IF(ISNA(VLOOKUP(U645,[2]NEW!H:H,1,FALSE)),"V",""))</f>
        <v>V</v>
      </c>
      <c r="Q645" s="128"/>
      <c r="R645" s="129"/>
      <c r="S645" s="130" t="s">
        <v>2868</v>
      </c>
      <c r="T645" s="132"/>
      <c r="U645" s="132" t="str">
        <f t="shared" ref="U645:U708" si="40">B645&amp;E645</f>
        <v>0032480200ND31179</v>
      </c>
      <c r="W645" s="134" t="str">
        <f>IF((ISERROR(VLOOKUP(E645,'[2]Lead Time(覆蓋貼)'!F:F,1,0)))*(P645="v"),"",IF((ISTEXT(VLOOKUP(E645,'[2]Lead Time(覆蓋貼)'!F:F,1,0)))*(P645=""),"未執行",""))</f>
        <v/>
      </c>
    </row>
    <row r="646" spans="1:23" ht="67.5" customHeight="1" x14ac:dyDescent="0.25">
      <c r="A646" s="117">
        <v>641</v>
      </c>
      <c r="B646" s="118" t="s">
        <v>2807</v>
      </c>
      <c r="C646" s="119">
        <v>43131</v>
      </c>
      <c r="D646" s="117" t="s">
        <v>2808</v>
      </c>
      <c r="E646" s="120" t="s">
        <v>2869</v>
      </c>
      <c r="F646" s="117" t="str">
        <f>IF(ISNA(VLOOKUP(B646,[2]保固召回!$A:$G,7,FALSE)),"",(VLOOKUP(B646,[2]保固召回!$A:$G,7,FALSE)))</f>
        <v/>
      </c>
      <c r="G646" s="121">
        <f t="shared" ref="G646:G709" ca="1" si="41">COUNTIF(H:H,D646)/COUNTIF(D:D,D646)</f>
        <v>0.76271186440677963</v>
      </c>
      <c r="H646" s="121" t="str">
        <f t="shared" ref="H646:H709" si="42">IF(P646="V",D646,"")</f>
        <v/>
      </c>
      <c r="I646" s="122">
        <f t="shared" ref="I646:I709" ca="1" si="43">COUNTIF(H:H,D646)</f>
        <v>45</v>
      </c>
      <c r="J646" s="119"/>
      <c r="K646" s="123"/>
      <c r="L646" s="117"/>
      <c r="M646" s="124"/>
      <c r="N646" s="125"/>
      <c r="O646" s="126"/>
      <c r="P646" s="127" t="str">
        <f>IF(B646="","",IF(ISNA(VLOOKUP(U646,[2]NEW!H:H,1,FALSE)),"V",""))</f>
        <v/>
      </c>
      <c r="Q646" s="128" t="s">
        <v>2411</v>
      </c>
      <c r="R646" s="129" t="s">
        <v>2412</v>
      </c>
      <c r="S646" s="150" t="s">
        <v>2870</v>
      </c>
      <c r="T646" s="132"/>
      <c r="U646" s="132" t="str">
        <f t="shared" si="40"/>
        <v>0032480200ND31194</v>
      </c>
      <c r="W646" s="134" t="str">
        <f>IF((ISERROR(VLOOKUP(E646,'[2]Lead Time(覆蓋貼)'!F:F,1,0)))*(P646="v"),"",IF((ISTEXT(VLOOKUP(E646,'[2]Lead Time(覆蓋貼)'!F:F,1,0)))*(P646=""),"未執行",""))</f>
        <v/>
      </c>
    </row>
    <row r="647" spans="1:23" ht="54.75" customHeight="1" x14ac:dyDescent="0.25">
      <c r="A647" s="117">
        <v>642</v>
      </c>
      <c r="B647" s="118" t="s">
        <v>2807</v>
      </c>
      <c r="C647" s="119">
        <v>43131</v>
      </c>
      <c r="D647" s="117" t="s">
        <v>2808</v>
      </c>
      <c r="E647" s="120" t="s">
        <v>2871</v>
      </c>
      <c r="F647" s="117" t="str">
        <f>IF(ISNA(VLOOKUP(B647,[2]保固召回!$A:$G,7,FALSE)),"",(VLOOKUP(B647,[2]保固召回!$A:$G,7,FALSE)))</f>
        <v/>
      </c>
      <c r="G647" s="121">
        <f t="shared" ca="1" si="41"/>
        <v>0.76271186440677963</v>
      </c>
      <c r="H647" s="121" t="str">
        <f t="shared" si="42"/>
        <v/>
      </c>
      <c r="I647" s="122">
        <f t="shared" ca="1" si="43"/>
        <v>45</v>
      </c>
      <c r="J647" s="119"/>
      <c r="K647" s="123"/>
      <c r="L647" s="117"/>
      <c r="M647" s="124"/>
      <c r="N647" s="125"/>
      <c r="O647" s="126"/>
      <c r="P647" s="127" t="str">
        <f>IF(B647="","",IF(ISNA(VLOOKUP(U647,[2]NEW!H:H,1,FALSE)),"V",""))</f>
        <v/>
      </c>
      <c r="Q647" s="128" t="s">
        <v>2411</v>
      </c>
      <c r="R647" s="129" t="s">
        <v>2412</v>
      </c>
      <c r="S647" s="130" t="s">
        <v>2872</v>
      </c>
      <c r="T647" s="132"/>
      <c r="U647" s="132" t="str">
        <f t="shared" si="40"/>
        <v>0032480200NC94195</v>
      </c>
      <c r="W647" s="134" t="str">
        <f>IF((ISERROR(VLOOKUP(E647,'[2]Lead Time(覆蓋貼)'!F:F,1,0)))*(P647="v"),"",IF((ISTEXT(VLOOKUP(E647,'[2]Lead Time(覆蓋貼)'!F:F,1,0)))*(P647=""),"未執行",""))</f>
        <v/>
      </c>
    </row>
    <row r="648" spans="1:23" ht="28.5" hidden="1" customHeight="1" x14ac:dyDescent="0.25">
      <c r="A648" s="117">
        <v>643</v>
      </c>
      <c r="B648" s="118" t="s">
        <v>2807</v>
      </c>
      <c r="C648" s="119">
        <v>43131</v>
      </c>
      <c r="D648" s="117" t="s">
        <v>2808</v>
      </c>
      <c r="E648" s="120" t="s">
        <v>2873</v>
      </c>
      <c r="F648" s="117" t="str">
        <f>IF(ISNA(VLOOKUP(B648,[2]保固召回!$A:$G,7,FALSE)),"",(VLOOKUP(B648,[2]保固召回!$A:$G,7,FALSE)))</f>
        <v/>
      </c>
      <c r="G648" s="121">
        <f t="shared" ca="1" si="41"/>
        <v>0.76271186440677963</v>
      </c>
      <c r="H648" s="121" t="str">
        <f t="shared" si="42"/>
        <v>E39E46E53檢查，視須要更換駕駛側空氣囊</v>
      </c>
      <c r="I648" s="122">
        <f t="shared" ca="1" si="43"/>
        <v>45</v>
      </c>
      <c r="J648" s="119"/>
      <c r="K648" s="123"/>
      <c r="L648" s="117"/>
      <c r="M648" s="124" t="s">
        <v>1821</v>
      </c>
      <c r="N648" s="125"/>
      <c r="O648" s="135"/>
      <c r="P648" s="127" t="str">
        <f>IF(B648="","",IF(ISNA(VLOOKUP(U648,[2]NEW!H:H,1,FALSE)),"V",""))</f>
        <v>V</v>
      </c>
      <c r="Q648" s="128"/>
      <c r="R648" s="129"/>
      <c r="S648" s="130" t="s">
        <v>2874</v>
      </c>
      <c r="T648" s="132"/>
      <c r="U648" s="132" t="str">
        <f t="shared" si="40"/>
        <v>0032480200ND31971</v>
      </c>
      <c r="W648" s="134" t="str">
        <f>IF((ISERROR(VLOOKUP(E648,'[2]Lead Time(覆蓋貼)'!F:F,1,0)))*(P648="v"),"",IF((ISTEXT(VLOOKUP(E648,'[2]Lead Time(覆蓋貼)'!F:F,1,0)))*(P648=""),"未執行",""))</f>
        <v/>
      </c>
    </row>
    <row r="649" spans="1:23" ht="28.5" hidden="1" customHeight="1" x14ac:dyDescent="0.25">
      <c r="A649" s="117">
        <v>644</v>
      </c>
      <c r="B649" s="118" t="s">
        <v>2807</v>
      </c>
      <c r="C649" s="119">
        <v>43131</v>
      </c>
      <c r="D649" s="117" t="s">
        <v>2808</v>
      </c>
      <c r="E649" s="120" t="s">
        <v>2875</v>
      </c>
      <c r="F649" s="117" t="str">
        <f>IF(ISNA(VLOOKUP(B649,[2]保固召回!$A:$G,7,FALSE)),"",(VLOOKUP(B649,[2]保固召回!$A:$G,7,FALSE)))</f>
        <v/>
      </c>
      <c r="G649" s="121">
        <f t="shared" ca="1" si="41"/>
        <v>0.76271186440677963</v>
      </c>
      <c r="H649" s="121" t="str">
        <f t="shared" si="42"/>
        <v>E39E46E53檢查，視須要更換駕駛側空氣囊</v>
      </c>
      <c r="I649" s="122">
        <f t="shared" ca="1" si="43"/>
        <v>45</v>
      </c>
      <c r="J649" s="119"/>
      <c r="K649" s="123"/>
      <c r="L649" s="117"/>
      <c r="M649" s="124" t="s">
        <v>1821</v>
      </c>
      <c r="N649" s="125"/>
      <c r="O649" s="135"/>
      <c r="P649" s="127" t="str">
        <f>IF(B649="","",IF(ISNA(VLOOKUP(U649,[2]NEW!H:H,1,FALSE)),"V",""))</f>
        <v>V</v>
      </c>
      <c r="Q649" s="128"/>
      <c r="R649" s="129"/>
      <c r="S649" s="130" t="s">
        <v>2876</v>
      </c>
      <c r="T649" s="132"/>
      <c r="U649" s="132" t="str">
        <f t="shared" si="40"/>
        <v>0032480200NC81235</v>
      </c>
      <c r="W649" s="134" t="str">
        <f>IF((ISERROR(VLOOKUP(E649,'[2]Lead Time(覆蓋貼)'!F:F,1,0)))*(P649="v"),"",IF((ISTEXT(VLOOKUP(E649,'[2]Lead Time(覆蓋貼)'!F:F,1,0)))*(P649=""),"未執行",""))</f>
        <v/>
      </c>
    </row>
    <row r="650" spans="1:23" ht="28.5" hidden="1" customHeight="1" x14ac:dyDescent="0.25">
      <c r="A650" s="117">
        <v>645</v>
      </c>
      <c r="B650" s="118" t="s">
        <v>2807</v>
      </c>
      <c r="C650" s="119">
        <v>43131</v>
      </c>
      <c r="D650" s="117" t="s">
        <v>2808</v>
      </c>
      <c r="E650" s="120" t="s">
        <v>2877</v>
      </c>
      <c r="F650" s="117" t="str">
        <f>IF(ISNA(VLOOKUP(B650,[2]保固召回!$A:$G,7,FALSE)),"",(VLOOKUP(B650,[2]保固召回!$A:$G,7,FALSE)))</f>
        <v/>
      </c>
      <c r="G650" s="121">
        <f t="shared" ca="1" si="41"/>
        <v>0.76271186440677963</v>
      </c>
      <c r="H650" s="121" t="str">
        <f t="shared" si="42"/>
        <v>E39E46E53檢查，視須要更換駕駛側空氣囊</v>
      </c>
      <c r="I650" s="122">
        <f t="shared" ca="1" si="43"/>
        <v>45</v>
      </c>
      <c r="J650" s="119"/>
      <c r="K650" s="123"/>
      <c r="L650" s="117"/>
      <c r="M650" s="124" t="s">
        <v>1821</v>
      </c>
      <c r="N650" s="125"/>
      <c r="O650" s="135"/>
      <c r="P650" s="127" t="str">
        <f>IF(B650="","",IF(ISNA(VLOOKUP(U650,[2]NEW!H:H,1,FALSE)),"V",""))</f>
        <v>V</v>
      </c>
      <c r="Q650" s="128"/>
      <c r="R650" s="129"/>
      <c r="S650" s="130" t="s">
        <v>2876</v>
      </c>
      <c r="T650" s="132"/>
      <c r="U650" s="132" t="str">
        <f t="shared" si="40"/>
        <v>0032480200ND32600</v>
      </c>
      <c r="W650" s="134" t="str">
        <f>IF((ISERROR(VLOOKUP(E650,'[2]Lead Time(覆蓋貼)'!F:F,1,0)))*(P650="v"),"",IF((ISTEXT(VLOOKUP(E650,'[2]Lead Time(覆蓋貼)'!F:F,1,0)))*(P650=""),"未執行",""))</f>
        <v/>
      </c>
    </row>
    <row r="651" spans="1:23" ht="54.75" customHeight="1" x14ac:dyDescent="0.25">
      <c r="A651" s="117">
        <v>646</v>
      </c>
      <c r="B651" s="118" t="s">
        <v>2807</v>
      </c>
      <c r="C651" s="119">
        <v>43131</v>
      </c>
      <c r="D651" s="117" t="s">
        <v>2808</v>
      </c>
      <c r="E651" s="120" t="s">
        <v>2878</v>
      </c>
      <c r="F651" s="117" t="str">
        <f>IF(ISNA(VLOOKUP(B651,[2]保固召回!$A:$G,7,FALSE)),"",(VLOOKUP(B651,[2]保固召回!$A:$G,7,FALSE)))</f>
        <v/>
      </c>
      <c r="G651" s="121">
        <f t="shared" ca="1" si="41"/>
        <v>0.76271186440677963</v>
      </c>
      <c r="H651" s="121" t="str">
        <f t="shared" si="42"/>
        <v/>
      </c>
      <c r="I651" s="122">
        <f t="shared" ca="1" si="43"/>
        <v>45</v>
      </c>
      <c r="J651" s="119"/>
      <c r="K651" s="123"/>
      <c r="L651" s="117"/>
      <c r="M651" s="124"/>
      <c r="N651" s="125"/>
      <c r="O651" s="126"/>
      <c r="P651" s="127" t="str">
        <f>IF(B651="","",IF(ISNA(VLOOKUP(U651,[2]NEW!H:H,1,FALSE)),"V",""))</f>
        <v/>
      </c>
      <c r="Q651" s="128" t="s">
        <v>2423</v>
      </c>
      <c r="R651" s="129" t="s">
        <v>2412</v>
      </c>
      <c r="S651" s="150" t="s">
        <v>2820</v>
      </c>
      <c r="T651" s="132"/>
      <c r="U651" s="132" t="str">
        <f t="shared" si="40"/>
        <v>0032480200ND31994</v>
      </c>
      <c r="W651" s="134" t="str">
        <f>IF((ISERROR(VLOOKUP(E651,'[2]Lead Time(覆蓋貼)'!F:F,1,0)))*(P651="v"),"",IF((ISTEXT(VLOOKUP(E651,'[2]Lead Time(覆蓋貼)'!F:F,1,0)))*(P651=""),"未執行",""))</f>
        <v/>
      </c>
    </row>
    <row r="652" spans="1:23" ht="28.5" hidden="1" customHeight="1" x14ac:dyDescent="0.25">
      <c r="A652" s="117">
        <v>647</v>
      </c>
      <c r="B652" s="118" t="s">
        <v>2807</v>
      </c>
      <c r="C652" s="119">
        <v>43131</v>
      </c>
      <c r="D652" s="117" t="s">
        <v>2808</v>
      </c>
      <c r="E652" s="120" t="s">
        <v>2879</v>
      </c>
      <c r="F652" s="117" t="str">
        <f>IF(ISNA(VLOOKUP(B652,[2]保固召回!$A:$G,7,FALSE)),"",(VLOOKUP(B652,[2]保固召回!$A:$G,7,FALSE)))</f>
        <v/>
      </c>
      <c r="G652" s="121">
        <f t="shared" ca="1" si="41"/>
        <v>0.76271186440677963</v>
      </c>
      <c r="H652" s="121" t="str">
        <f t="shared" si="42"/>
        <v>E39E46E53檢查，視須要更換駕駛側空氣囊</v>
      </c>
      <c r="I652" s="122">
        <f t="shared" ca="1" si="43"/>
        <v>45</v>
      </c>
      <c r="J652" s="119"/>
      <c r="K652" s="123"/>
      <c r="L652" s="117"/>
      <c r="M652" s="124" t="s">
        <v>2880</v>
      </c>
      <c r="N652" s="125"/>
      <c r="O652" s="135"/>
      <c r="P652" s="127" t="str">
        <f>IF(B652="","",IF(ISNA(VLOOKUP(U652,[2]NEW!H:H,1,FALSE)),"V",""))</f>
        <v>V</v>
      </c>
      <c r="Q652" s="128"/>
      <c r="R652" s="129"/>
      <c r="S652" s="130" t="s">
        <v>2881</v>
      </c>
      <c r="T652" s="132"/>
      <c r="U652" s="132" t="str">
        <f t="shared" si="40"/>
        <v>0032480200ND32901</v>
      </c>
      <c r="W652" s="134" t="str">
        <f>IF((ISERROR(VLOOKUP(E652,'[2]Lead Time(覆蓋貼)'!F:F,1,0)))*(P652="v"),"",IF((ISTEXT(VLOOKUP(E652,'[2]Lead Time(覆蓋貼)'!F:F,1,0)))*(P652=""),"未執行",""))</f>
        <v/>
      </c>
    </row>
    <row r="653" spans="1:23" ht="28.5" hidden="1" customHeight="1" x14ac:dyDescent="0.25">
      <c r="A653" s="117">
        <v>648</v>
      </c>
      <c r="B653" s="118" t="s">
        <v>2807</v>
      </c>
      <c r="C653" s="119">
        <v>43131</v>
      </c>
      <c r="D653" s="117" t="s">
        <v>2808</v>
      </c>
      <c r="E653" s="120" t="s">
        <v>2882</v>
      </c>
      <c r="F653" s="117" t="str">
        <f>IF(ISNA(VLOOKUP(B653,[2]保固召回!$A:$G,7,FALSE)),"",(VLOOKUP(B653,[2]保固召回!$A:$G,7,FALSE)))</f>
        <v/>
      </c>
      <c r="G653" s="121">
        <f t="shared" ca="1" si="41"/>
        <v>0.76271186440677963</v>
      </c>
      <c r="H653" s="121" t="str">
        <f t="shared" si="42"/>
        <v>E39E46E53檢查，視須要更換駕駛側空氣囊</v>
      </c>
      <c r="I653" s="122">
        <f t="shared" ca="1" si="43"/>
        <v>45</v>
      </c>
      <c r="J653" s="119"/>
      <c r="K653" s="123"/>
      <c r="L653" s="117"/>
      <c r="M653" s="124" t="s">
        <v>2880</v>
      </c>
      <c r="N653" s="125"/>
      <c r="O653" s="135"/>
      <c r="P653" s="127" t="str">
        <f>IF(B653="","",IF(ISNA(VLOOKUP(U653,[2]NEW!H:H,1,FALSE)),"V",""))</f>
        <v>V</v>
      </c>
      <c r="Q653" s="128"/>
      <c r="R653" s="129"/>
      <c r="S653" s="130" t="s">
        <v>2836</v>
      </c>
      <c r="T653" s="132"/>
      <c r="U653" s="132" t="str">
        <f t="shared" si="40"/>
        <v>0032480200ND32940</v>
      </c>
      <c r="W653" s="134" t="str">
        <f>IF((ISERROR(VLOOKUP(E653,'[2]Lead Time(覆蓋貼)'!F:F,1,0)))*(P653="v"),"",IF((ISTEXT(VLOOKUP(E653,'[2]Lead Time(覆蓋貼)'!F:F,1,0)))*(P653=""),"未執行",""))</f>
        <v/>
      </c>
    </row>
    <row r="654" spans="1:23" ht="28.5" hidden="1" customHeight="1" x14ac:dyDescent="0.25">
      <c r="A654" s="117">
        <v>649</v>
      </c>
      <c r="B654" s="118" t="s">
        <v>2807</v>
      </c>
      <c r="C654" s="119">
        <v>43131</v>
      </c>
      <c r="D654" s="117" t="s">
        <v>2808</v>
      </c>
      <c r="E654" s="120" t="s">
        <v>2883</v>
      </c>
      <c r="F654" s="117" t="str">
        <f>IF(ISNA(VLOOKUP(B654,[2]保固召回!$A:$G,7,FALSE)),"",(VLOOKUP(B654,[2]保固召回!$A:$G,7,FALSE)))</f>
        <v/>
      </c>
      <c r="G654" s="121">
        <f t="shared" ca="1" si="41"/>
        <v>0.76271186440677963</v>
      </c>
      <c r="H654" s="121" t="str">
        <f t="shared" si="42"/>
        <v>E39E46E53檢查，視須要更換駕駛側空氣囊</v>
      </c>
      <c r="I654" s="122">
        <f t="shared" ca="1" si="43"/>
        <v>45</v>
      </c>
      <c r="J654" s="119"/>
      <c r="K654" s="123"/>
      <c r="L654" s="117"/>
      <c r="M654" s="124"/>
      <c r="N654" s="125"/>
      <c r="O654" s="135"/>
      <c r="P654" s="127" t="str">
        <f>IF(B654="","",IF(ISNA(VLOOKUP(U654,[2]NEW!H:H,1,FALSE)),"V",""))</f>
        <v>V</v>
      </c>
      <c r="Q654" s="128"/>
      <c r="R654" s="129"/>
      <c r="S654" s="130" t="s">
        <v>1789</v>
      </c>
      <c r="T654" s="132"/>
      <c r="U654" s="132" t="str">
        <f t="shared" si="40"/>
        <v>0032480200ND32938</v>
      </c>
      <c r="W654" s="134" t="str">
        <f>IF((ISERROR(VLOOKUP(E654,'[2]Lead Time(覆蓋貼)'!F:F,1,0)))*(P654="v"),"",IF((ISTEXT(VLOOKUP(E654,'[2]Lead Time(覆蓋貼)'!F:F,1,0)))*(P654=""),"未執行",""))</f>
        <v/>
      </c>
    </row>
    <row r="655" spans="1:23" ht="60.75" customHeight="1" x14ac:dyDescent="0.25">
      <c r="A655" s="117">
        <v>650</v>
      </c>
      <c r="B655" s="118" t="s">
        <v>2807</v>
      </c>
      <c r="C655" s="119">
        <v>43131</v>
      </c>
      <c r="D655" s="117" t="s">
        <v>2808</v>
      </c>
      <c r="E655" s="120" t="s">
        <v>2884</v>
      </c>
      <c r="F655" s="117" t="str">
        <f>IF(ISNA(VLOOKUP(B655,[2]保固召回!$A:$G,7,FALSE)),"",(VLOOKUP(B655,[2]保固召回!$A:$G,7,FALSE)))</f>
        <v/>
      </c>
      <c r="G655" s="121">
        <f t="shared" ca="1" si="41"/>
        <v>0.76271186440677963</v>
      </c>
      <c r="H655" s="121" t="str">
        <f t="shared" si="42"/>
        <v/>
      </c>
      <c r="I655" s="122">
        <f t="shared" ca="1" si="43"/>
        <v>45</v>
      </c>
      <c r="J655" s="119"/>
      <c r="K655" s="123"/>
      <c r="L655" s="117"/>
      <c r="M655" s="124"/>
      <c r="N655" s="125"/>
      <c r="O655" s="126"/>
      <c r="P655" s="127" t="str">
        <f>IF(B655="","",IF(ISNA(VLOOKUP(U655,[2]NEW!H:H,1,FALSE)),"V",""))</f>
        <v/>
      </c>
      <c r="Q655" s="128" t="s">
        <v>2885</v>
      </c>
      <c r="R655" s="129" t="s">
        <v>2886</v>
      </c>
      <c r="S655" s="130" t="s">
        <v>2887</v>
      </c>
      <c r="T655" s="132"/>
      <c r="U655" s="132" t="str">
        <f t="shared" si="40"/>
        <v>0032480200NF66192</v>
      </c>
      <c r="W655" s="134" t="str">
        <f>IF((ISERROR(VLOOKUP(E655,'[2]Lead Time(覆蓋貼)'!F:F,1,0)))*(P655="v"),"",IF((ISTEXT(VLOOKUP(E655,'[2]Lead Time(覆蓋貼)'!F:F,1,0)))*(P655=""),"未執行",""))</f>
        <v/>
      </c>
    </row>
    <row r="656" spans="1:23" ht="60.75" customHeight="1" x14ac:dyDescent="0.25">
      <c r="A656" s="117">
        <v>651</v>
      </c>
      <c r="B656" s="118" t="s">
        <v>2807</v>
      </c>
      <c r="C656" s="119">
        <v>43131</v>
      </c>
      <c r="D656" s="117" t="s">
        <v>2808</v>
      </c>
      <c r="E656" s="120" t="s">
        <v>2888</v>
      </c>
      <c r="F656" s="117" t="str">
        <f>IF(ISNA(VLOOKUP(B656,[2]保固召回!$A:$G,7,FALSE)),"",(VLOOKUP(B656,[2]保固召回!$A:$G,7,FALSE)))</f>
        <v/>
      </c>
      <c r="G656" s="121">
        <f t="shared" ca="1" si="41"/>
        <v>0.76271186440677963</v>
      </c>
      <c r="H656" s="121" t="str">
        <f t="shared" si="42"/>
        <v/>
      </c>
      <c r="I656" s="122">
        <f t="shared" ca="1" si="43"/>
        <v>45</v>
      </c>
      <c r="J656" s="119"/>
      <c r="K656" s="123"/>
      <c r="L656" s="117"/>
      <c r="M656" s="124"/>
      <c r="N656" s="125"/>
      <c r="O656" s="126"/>
      <c r="P656" s="127" t="str">
        <f>IF(B656="","",IF(ISNA(VLOOKUP(U656,[2]NEW!H:H,1,FALSE)),"V",""))</f>
        <v/>
      </c>
      <c r="Q656" s="128" t="s">
        <v>2885</v>
      </c>
      <c r="R656" s="129" t="s">
        <v>2886</v>
      </c>
      <c r="S656" s="150" t="s">
        <v>2889</v>
      </c>
      <c r="T656" s="132"/>
      <c r="U656" s="132" t="str">
        <f t="shared" si="40"/>
        <v>0032480200ND32649</v>
      </c>
      <c r="W656" s="134" t="str">
        <f>IF((ISERROR(VLOOKUP(E656,'[2]Lead Time(覆蓋貼)'!F:F,1,0)))*(P656="v"),"",IF((ISTEXT(VLOOKUP(E656,'[2]Lead Time(覆蓋貼)'!F:F,1,0)))*(P656=""),"未執行",""))</f>
        <v/>
      </c>
    </row>
    <row r="657" spans="1:23" ht="28.5" hidden="1" customHeight="1" x14ac:dyDescent="0.25">
      <c r="A657" s="117">
        <v>652</v>
      </c>
      <c r="B657" s="118" t="s">
        <v>2807</v>
      </c>
      <c r="C657" s="119">
        <v>43131</v>
      </c>
      <c r="D657" s="117" t="s">
        <v>2808</v>
      </c>
      <c r="E657" s="120" t="s">
        <v>2890</v>
      </c>
      <c r="F657" s="117" t="str">
        <f>IF(ISNA(VLOOKUP(B657,[2]保固召回!$A:$G,7,FALSE)),"",(VLOOKUP(B657,[2]保固召回!$A:$G,7,FALSE)))</f>
        <v/>
      </c>
      <c r="G657" s="121">
        <f t="shared" ca="1" si="41"/>
        <v>0.76271186440677963</v>
      </c>
      <c r="H657" s="121" t="str">
        <f t="shared" si="42"/>
        <v>E39E46E53檢查，視須要更換駕駛側空氣囊</v>
      </c>
      <c r="I657" s="122">
        <f t="shared" ca="1" si="43"/>
        <v>45</v>
      </c>
      <c r="J657" s="119"/>
      <c r="K657" s="123"/>
      <c r="L657" s="117"/>
      <c r="M657" s="124" t="s">
        <v>2891</v>
      </c>
      <c r="N657" s="125"/>
      <c r="O657" s="135"/>
      <c r="P657" s="127" t="str">
        <f>IF(B657="","",IF(ISNA(VLOOKUP(U657,[2]NEW!H:H,1,FALSE)),"V",""))</f>
        <v>V</v>
      </c>
      <c r="Q657" s="128"/>
      <c r="R657" s="129"/>
      <c r="S657" s="130" t="s">
        <v>2892</v>
      </c>
      <c r="T657" s="132"/>
      <c r="U657" s="132" t="str">
        <f t="shared" si="40"/>
        <v>0032480200ND32790</v>
      </c>
      <c r="W657" s="134" t="str">
        <f>IF((ISERROR(VLOOKUP(E657,'[2]Lead Time(覆蓋貼)'!F:F,1,0)))*(P657="v"),"",IF((ISTEXT(VLOOKUP(E657,'[2]Lead Time(覆蓋貼)'!F:F,1,0)))*(P657=""),"未執行",""))</f>
        <v/>
      </c>
    </row>
    <row r="658" spans="1:23" ht="28.5" hidden="1" customHeight="1" x14ac:dyDescent="0.25">
      <c r="A658" s="117">
        <v>653</v>
      </c>
      <c r="B658" s="118" t="s">
        <v>2807</v>
      </c>
      <c r="C658" s="119">
        <v>43131</v>
      </c>
      <c r="D658" s="117" t="s">
        <v>2808</v>
      </c>
      <c r="E658" s="120" t="s">
        <v>2893</v>
      </c>
      <c r="F658" s="117" t="str">
        <f>IF(ISNA(VLOOKUP(B658,[2]保固召回!$A:$G,7,FALSE)),"",(VLOOKUP(B658,[2]保固召回!$A:$G,7,FALSE)))</f>
        <v/>
      </c>
      <c r="G658" s="121">
        <f t="shared" ca="1" si="41"/>
        <v>0.76271186440677963</v>
      </c>
      <c r="H658" s="121" t="str">
        <f t="shared" si="42"/>
        <v>E39E46E53檢查，視須要更換駕駛側空氣囊</v>
      </c>
      <c r="I658" s="122">
        <f t="shared" ca="1" si="43"/>
        <v>45</v>
      </c>
      <c r="J658" s="119"/>
      <c r="K658" s="123"/>
      <c r="L658" s="117"/>
      <c r="M658" s="124" t="s">
        <v>2880</v>
      </c>
      <c r="N658" s="125"/>
      <c r="O658" s="135"/>
      <c r="P658" s="127" t="str">
        <f>IF(B658="","",IF(ISNA(VLOOKUP(U658,[2]NEW!H:H,1,FALSE)),"V",""))</f>
        <v>V</v>
      </c>
      <c r="Q658" s="128"/>
      <c r="R658" s="129"/>
      <c r="S658" s="130" t="s">
        <v>2894</v>
      </c>
      <c r="T658" s="132"/>
      <c r="U658" s="132" t="str">
        <f t="shared" si="40"/>
        <v>0032480200LM34072</v>
      </c>
      <c r="W658" s="134" t="str">
        <f>IF((ISERROR(VLOOKUP(E658,'[2]Lead Time(覆蓋貼)'!F:F,1,0)))*(P658="v"),"",IF((ISTEXT(VLOOKUP(E658,'[2]Lead Time(覆蓋貼)'!F:F,1,0)))*(P658=""),"未執行",""))</f>
        <v/>
      </c>
    </row>
    <row r="659" spans="1:23" ht="28.5" hidden="1" customHeight="1" x14ac:dyDescent="0.25">
      <c r="A659" s="117">
        <v>654</v>
      </c>
      <c r="B659" s="118" t="s">
        <v>2807</v>
      </c>
      <c r="C659" s="119">
        <v>43131</v>
      </c>
      <c r="D659" s="117" t="s">
        <v>2808</v>
      </c>
      <c r="E659" s="120" t="s">
        <v>2895</v>
      </c>
      <c r="F659" s="117" t="str">
        <f>IF(ISNA(VLOOKUP(B659,[2]保固召回!$A:$G,7,FALSE)),"",(VLOOKUP(B659,[2]保固召回!$A:$G,7,FALSE)))</f>
        <v/>
      </c>
      <c r="G659" s="121">
        <f t="shared" ca="1" si="41"/>
        <v>0.76271186440677963</v>
      </c>
      <c r="H659" s="121" t="str">
        <f t="shared" si="42"/>
        <v>E39E46E53檢查，視須要更換駕駛側空氣囊</v>
      </c>
      <c r="I659" s="122">
        <f t="shared" ca="1" si="43"/>
        <v>45</v>
      </c>
      <c r="J659" s="119"/>
      <c r="K659" s="123"/>
      <c r="L659" s="117"/>
      <c r="M659" s="124" t="s">
        <v>2880</v>
      </c>
      <c r="N659" s="125"/>
      <c r="O659" s="135"/>
      <c r="P659" s="127" t="str">
        <f>IF(B659="","",IF(ISNA(VLOOKUP(U659,[2]NEW!H:H,1,FALSE)),"V",""))</f>
        <v>V</v>
      </c>
      <c r="Q659" s="128"/>
      <c r="R659" s="129"/>
      <c r="S659" s="130" t="s">
        <v>2796</v>
      </c>
      <c r="T659" s="132"/>
      <c r="U659" s="132" t="str">
        <f t="shared" si="40"/>
        <v>0032480200JT80413</v>
      </c>
      <c r="W659" s="134" t="str">
        <f>IF((ISERROR(VLOOKUP(E659,'[2]Lead Time(覆蓋貼)'!F:F,1,0)))*(P659="v"),"",IF((ISTEXT(VLOOKUP(E659,'[2]Lead Time(覆蓋貼)'!F:F,1,0)))*(P659=""),"未執行",""))</f>
        <v/>
      </c>
    </row>
    <row r="660" spans="1:23" ht="28.5" hidden="1" customHeight="1" x14ac:dyDescent="0.25">
      <c r="A660" s="117">
        <v>655</v>
      </c>
      <c r="B660" s="118" t="s">
        <v>2807</v>
      </c>
      <c r="C660" s="119">
        <v>43131</v>
      </c>
      <c r="D660" s="117" t="s">
        <v>2808</v>
      </c>
      <c r="E660" s="120" t="s">
        <v>2896</v>
      </c>
      <c r="F660" s="117" t="str">
        <f>IF(ISNA(VLOOKUP(B660,[2]保固召回!$A:$G,7,FALSE)),"",(VLOOKUP(B660,[2]保固召回!$A:$G,7,FALSE)))</f>
        <v/>
      </c>
      <c r="G660" s="121">
        <f t="shared" ca="1" si="41"/>
        <v>0.76271186440677963</v>
      </c>
      <c r="H660" s="121" t="str">
        <f t="shared" si="42"/>
        <v>E39E46E53檢查，視須要更換駕駛側空氣囊</v>
      </c>
      <c r="I660" s="122">
        <f t="shared" ca="1" si="43"/>
        <v>45</v>
      </c>
      <c r="J660" s="119"/>
      <c r="K660" s="123"/>
      <c r="L660" s="117"/>
      <c r="M660" s="124" t="s">
        <v>2880</v>
      </c>
      <c r="N660" s="125"/>
      <c r="O660" s="135"/>
      <c r="P660" s="127" t="str">
        <f>IF(B660="","",IF(ISNA(VLOOKUP(U660,[2]NEW!H:H,1,FALSE)),"V",""))</f>
        <v>V</v>
      </c>
      <c r="Q660" s="128"/>
      <c r="R660" s="129"/>
      <c r="S660" s="130" t="s">
        <v>2897</v>
      </c>
      <c r="T660" s="132"/>
      <c r="U660" s="132" t="str">
        <f t="shared" si="40"/>
        <v>0032480200JR35981</v>
      </c>
      <c r="W660" s="134" t="str">
        <f>IF((ISERROR(VLOOKUP(E660,'[2]Lead Time(覆蓋貼)'!F:F,1,0)))*(P660="v"),"",IF((ISTEXT(VLOOKUP(E660,'[2]Lead Time(覆蓋貼)'!F:F,1,0)))*(P660=""),"未執行",""))</f>
        <v/>
      </c>
    </row>
    <row r="661" spans="1:23" ht="28.5" hidden="1" customHeight="1" x14ac:dyDescent="0.25">
      <c r="A661" s="117">
        <v>656</v>
      </c>
      <c r="B661" s="118" t="s">
        <v>2807</v>
      </c>
      <c r="C661" s="119">
        <v>43131</v>
      </c>
      <c r="D661" s="117" t="s">
        <v>2808</v>
      </c>
      <c r="E661" s="120" t="s">
        <v>2898</v>
      </c>
      <c r="F661" s="117" t="str">
        <f>IF(ISNA(VLOOKUP(B661,[2]保固召回!$A:$G,7,FALSE)),"",(VLOOKUP(B661,[2]保固召回!$A:$G,7,FALSE)))</f>
        <v/>
      </c>
      <c r="G661" s="121">
        <f t="shared" ca="1" si="41"/>
        <v>0.76271186440677963</v>
      </c>
      <c r="H661" s="121" t="str">
        <f t="shared" si="42"/>
        <v>E39E46E53檢查，視須要更換駕駛側空氣囊</v>
      </c>
      <c r="I661" s="122">
        <f t="shared" ca="1" si="43"/>
        <v>45</v>
      </c>
      <c r="J661" s="119"/>
      <c r="K661" s="123"/>
      <c r="L661" s="117"/>
      <c r="M661" s="124" t="s">
        <v>2880</v>
      </c>
      <c r="N661" s="125"/>
      <c r="O661" s="135"/>
      <c r="P661" s="127" t="str">
        <f>IF(B661="","",IF(ISNA(VLOOKUP(U661,[2]NEW!H:H,1,FALSE)),"V",""))</f>
        <v>V</v>
      </c>
      <c r="Q661" s="128"/>
      <c r="R661" s="129"/>
      <c r="S661" s="130" t="s">
        <v>2899</v>
      </c>
      <c r="T661" s="132"/>
      <c r="U661" s="132" t="str">
        <f t="shared" si="40"/>
        <v>0032480200NC94077</v>
      </c>
      <c r="W661" s="134" t="str">
        <f>IF((ISERROR(VLOOKUP(E661,'[2]Lead Time(覆蓋貼)'!F:F,1,0)))*(P661="v"),"",IF((ISTEXT(VLOOKUP(E661,'[2]Lead Time(覆蓋貼)'!F:F,1,0)))*(P661=""),"未執行",""))</f>
        <v/>
      </c>
    </row>
    <row r="662" spans="1:23" ht="28.5" hidden="1" customHeight="1" x14ac:dyDescent="0.25">
      <c r="A662" s="117">
        <v>657</v>
      </c>
      <c r="B662" s="118" t="s">
        <v>2807</v>
      </c>
      <c r="C662" s="119">
        <v>43131</v>
      </c>
      <c r="D662" s="117" t="s">
        <v>2808</v>
      </c>
      <c r="E662" s="120" t="s">
        <v>2900</v>
      </c>
      <c r="F662" s="117" t="str">
        <f>IF(ISNA(VLOOKUP(B662,[2]保固召回!$A:$G,7,FALSE)),"",(VLOOKUP(B662,[2]保固召回!$A:$G,7,FALSE)))</f>
        <v/>
      </c>
      <c r="G662" s="121">
        <f t="shared" ca="1" si="41"/>
        <v>0.76271186440677963</v>
      </c>
      <c r="H662" s="121" t="str">
        <f t="shared" si="42"/>
        <v>E39E46E53檢查，視須要更換駕駛側空氣囊</v>
      </c>
      <c r="I662" s="122">
        <f t="shared" ca="1" si="43"/>
        <v>45</v>
      </c>
      <c r="J662" s="119"/>
      <c r="K662" s="123"/>
      <c r="L662" s="117"/>
      <c r="M662" s="124" t="s">
        <v>2880</v>
      </c>
      <c r="N662" s="125"/>
      <c r="O662" s="135"/>
      <c r="P662" s="127" t="str">
        <f>IF(B662="","",IF(ISNA(VLOOKUP(U662,[2]NEW!H:H,1,FALSE)),"V",""))</f>
        <v>V</v>
      </c>
      <c r="Q662" s="128"/>
      <c r="R662" s="129"/>
      <c r="S662" s="130" t="s">
        <v>2901</v>
      </c>
      <c r="T662" s="132"/>
      <c r="U662" s="132" t="str">
        <f t="shared" si="40"/>
        <v>0032480200JW20049</v>
      </c>
      <c r="W662" s="134" t="str">
        <f>IF((ISERROR(VLOOKUP(E662,'[2]Lead Time(覆蓋貼)'!F:F,1,0)))*(P662="v"),"",IF((ISTEXT(VLOOKUP(E662,'[2]Lead Time(覆蓋貼)'!F:F,1,0)))*(P662=""),"未執行",""))</f>
        <v/>
      </c>
    </row>
    <row r="663" spans="1:23" ht="28.5" hidden="1" customHeight="1" x14ac:dyDescent="0.25">
      <c r="A663" s="117">
        <v>658</v>
      </c>
      <c r="B663" s="118" t="s">
        <v>2807</v>
      </c>
      <c r="C663" s="119">
        <v>43131</v>
      </c>
      <c r="D663" s="117" t="s">
        <v>2808</v>
      </c>
      <c r="E663" s="120" t="s">
        <v>2902</v>
      </c>
      <c r="F663" s="117" t="str">
        <f>IF(ISNA(VLOOKUP(B663,[2]保固召回!$A:$G,7,FALSE)),"",(VLOOKUP(B663,[2]保固召回!$A:$G,7,FALSE)))</f>
        <v/>
      </c>
      <c r="G663" s="121">
        <f t="shared" ca="1" si="41"/>
        <v>0.76271186440677963</v>
      </c>
      <c r="H663" s="121" t="str">
        <f t="shared" si="42"/>
        <v>E39E46E53檢查，視須要更換駕駛側空氣囊</v>
      </c>
      <c r="I663" s="122">
        <f t="shared" ca="1" si="43"/>
        <v>45</v>
      </c>
      <c r="J663" s="119"/>
      <c r="K663" s="123"/>
      <c r="L663" s="117"/>
      <c r="M663" s="124"/>
      <c r="N663" s="125"/>
      <c r="O663" s="135"/>
      <c r="P663" s="127" t="str">
        <f>IF(B663="","",IF(ISNA(VLOOKUP(U663,[2]NEW!H:H,1,FALSE)),"V",""))</f>
        <v>V</v>
      </c>
      <c r="Q663" s="128"/>
      <c r="R663" s="129"/>
      <c r="S663" s="130" t="s">
        <v>2492</v>
      </c>
      <c r="T663" s="132"/>
      <c r="U663" s="132" t="str">
        <f t="shared" si="40"/>
        <v>0032480200NC94147</v>
      </c>
      <c r="W663" s="134" t="str">
        <f>IF((ISERROR(VLOOKUP(E663,'[2]Lead Time(覆蓋貼)'!F:F,1,0)))*(P663="v"),"",IF((ISTEXT(VLOOKUP(E663,'[2]Lead Time(覆蓋貼)'!F:F,1,0)))*(P663=""),"未執行",""))</f>
        <v/>
      </c>
    </row>
    <row r="664" spans="1:23" ht="28.5" hidden="1" customHeight="1" x14ac:dyDescent="0.25">
      <c r="A664" s="117">
        <v>659</v>
      </c>
      <c r="B664" s="118" t="s">
        <v>2807</v>
      </c>
      <c r="C664" s="119">
        <v>43131</v>
      </c>
      <c r="D664" s="117" t="s">
        <v>2808</v>
      </c>
      <c r="E664" s="120" t="s">
        <v>2903</v>
      </c>
      <c r="F664" s="117" t="str">
        <f>IF(ISNA(VLOOKUP(B664,[2]保固召回!$A:$G,7,FALSE)),"",(VLOOKUP(B664,[2]保固召回!$A:$G,7,FALSE)))</f>
        <v/>
      </c>
      <c r="G664" s="121">
        <f t="shared" ca="1" si="41"/>
        <v>0.76271186440677963</v>
      </c>
      <c r="H664" s="121" t="str">
        <f t="shared" si="42"/>
        <v>E39E46E53檢查，視須要更換駕駛側空氣囊</v>
      </c>
      <c r="I664" s="122">
        <f t="shared" ca="1" si="43"/>
        <v>45</v>
      </c>
      <c r="J664" s="119"/>
      <c r="K664" s="123"/>
      <c r="L664" s="117"/>
      <c r="M664" s="124" t="s">
        <v>2880</v>
      </c>
      <c r="N664" s="125"/>
      <c r="O664" s="135"/>
      <c r="P664" s="127" t="str">
        <f>IF(B664="","",IF(ISNA(VLOOKUP(U664,[2]NEW!H:H,1,FALSE)),"V",""))</f>
        <v>V</v>
      </c>
      <c r="Q664" s="128"/>
      <c r="R664" s="129"/>
      <c r="S664" s="130" t="s">
        <v>2904</v>
      </c>
      <c r="T664" s="132"/>
      <c r="U664" s="132" t="str">
        <f t="shared" si="40"/>
        <v>0032480200ND32070</v>
      </c>
      <c r="W664" s="134" t="str">
        <f>IF((ISERROR(VLOOKUP(E664,'[2]Lead Time(覆蓋貼)'!F:F,1,0)))*(P664="v"),"",IF((ISTEXT(VLOOKUP(E664,'[2]Lead Time(覆蓋貼)'!F:F,1,0)))*(P664=""),"未執行",""))</f>
        <v/>
      </c>
    </row>
    <row r="665" spans="1:23" ht="28.5" hidden="1" customHeight="1" x14ac:dyDescent="0.25">
      <c r="A665" s="117">
        <v>660</v>
      </c>
      <c r="B665" s="118" t="s">
        <v>2807</v>
      </c>
      <c r="C665" s="119">
        <v>43131</v>
      </c>
      <c r="D665" s="117" t="s">
        <v>2808</v>
      </c>
      <c r="E665" s="120" t="s">
        <v>2905</v>
      </c>
      <c r="F665" s="117" t="str">
        <f>IF(ISNA(VLOOKUP(B665,[2]保固召回!$A:$G,7,FALSE)),"",(VLOOKUP(B665,[2]保固召回!$A:$G,7,FALSE)))</f>
        <v/>
      </c>
      <c r="G665" s="121">
        <f t="shared" ca="1" si="41"/>
        <v>0.76271186440677963</v>
      </c>
      <c r="H665" s="121" t="str">
        <f t="shared" si="42"/>
        <v>E39E46E53檢查，視須要更換駕駛側空氣囊</v>
      </c>
      <c r="I665" s="122">
        <f t="shared" ca="1" si="43"/>
        <v>45</v>
      </c>
      <c r="J665" s="119"/>
      <c r="K665" s="123"/>
      <c r="L665" s="117"/>
      <c r="M665" s="124"/>
      <c r="N665" s="125"/>
      <c r="O665" s="135"/>
      <c r="P665" s="127" t="str">
        <f>IF(B665="","",IF(ISNA(VLOOKUP(U665,[2]NEW!H:H,1,FALSE)),"V",""))</f>
        <v>V</v>
      </c>
      <c r="Q665" s="128"/>
      <c r="R665" s="129"/>
      <c r="S665" s="130" t="s">
        <v>1789</v>
      </c>
      <c r="T665" s="132"/>
      <c r="U665" s="132" t="str">
        <f t="shared" si="40"/>
        <v>0032480200NC93665</v>
      </c>
      <c r="W665" s="134" t="str">
        <f>IF((ISERROR(VLOOKUP(E665,'[2]Lead Time(覆蓋貼)'!F:F,1,0)))*(P665="v"),"",IF((ISTEXT(VLOOKUP(E665,'[2]Lead Time(覆蓋貼)'!F:F,1,0)))*(P665=""),"未執行",""))</f>
        <v/>
      </c>
    </row>
    <row r="666" spans="1:23" ht="60" customHeight="1" x14ac:dyDescent="0.25">
      <c r="A666" s="117">
        <v>661</v>
      </c>
      <c r="B666" s="118" t="s">
        <v>2807</v>
      </c>
      <c r="C666" s="119">
        <v>43131</v>
      </c>
      <c r="D666" s="117" t="s">
        <v>2808</v>
      </c>
      <c r="E666" s="120" t="s">
        <v>2906</v>
      </c>
      <c r="F666" s="117" t="str">
        <f>IF(ISNA(VLOOKUP(B666,[2]保固召回!$A:$G,7,FALSE)),"",(VLOOKUP(B666,[2]保固召回!$A:$G,7,FALSE)))</f>
        <v/>
      </c>
      <c r="G666" s="121">
        <f t="shared" ca="1" si="41"/>
        <v>0.76271186440677963</v>
      </c>
      <c r="H666" s="121" t="str">
        <f t="shared" si="42"/>
        <v/>
      </c>
      <c r="I666" s="122">
        <f t="shared" ca="1" si="43"/>
        <v>45</v>
      </c>
      <c r="J666" s="119"/>
      <c r="K666" s="123"/>
      <c r="L666" s="117"/>
      <c r="M666" s="124"/>
      <c r="N666" s="125"/>
      <c r="O666" s="126"/>
      <c r="P666" s="127" t="str">
        <f>IF(B666="","",IF(ISNA(VLOOKUP(U666,[2]NEW!H:H,1,FALSE)),"V",""))</f>
        <v/>
      </c>
      <c r="Q666" s="128" t="s">
        <v>2885</v>
      </c>
      <c r="R666" s="129" t="s">
        <v>2886</v>
      </c>
      <c r="S666" s="150" t="s">
        <v>2907</v>
      </c>
      <c r="T666" s="132"/>
      <c r="U666" s="132" t="str">
        <f t="shared" si="40"/>
        <v>0032480200NC94224</v>
      </c>
      <c r="W666" s="134" t="str">
        <f>IF((ISERROR(VLOOKUP(E666,'[2]Lead Time(覆蓋貼)'!F:F,1,0)))*(P666="v"),"",IF((ISTEXT(VLOOKUP(E666,'[2]Lead Time(覆蓋貼)'!F:F,1,0)))*(P666=""),"未執行",""))</f>
        <v/>
      </c>
    </row>
    <row r="667" spans="1:23" ht="66" customHeight="1" x14ac:dyDescent="0.25">
      <c r="A667" s="117">
        <v>662</v>
      </c>
      <c r="B667" s="118" t="s">
        <v>2807</v>
      </c>
      <c r="C667" s="119">
        <v>43131</v>
      </c>
      <c r="D667" s="117" t="s">
        <v>2808</v>
      </c>
      <c r="E667" s="120" t="s">
        <v>2908</v>
      </c>
      <c r="F667" s="117" t="str">
        <f>IF(ISNA(VLOOKUP(B667,[2]保固召回!$A:$G,7,FALSE)),"",(VLOOKUP(B667,[2]保固召回!$A:$G,7,FALSE)))</f>
        <v/>
      </c>
      <c r="G667" s="121">
        <f t="shared" ca="1" si="41"/>
        <v>0.76271186440677963</v>
      </c>
      <c r="H667" s="121" t="str">
        <f t="shared" si="42"/>
        <v/>
      </c>
      <c r="I667" s="122">
        <f t="shared" ca="1" si="43"/>
        <v>45</v>
      </c>
      <c r="J667" s="119"/>
      <c r="K667" s="123"/>
      <c r="L667" s="117"/>
      <c r="M667" s="124"/>
      <c r="N667" s="125"/>
      <c r="O667" s="126"/>
      <c r="P667" s="127" t="str">
        <f>IF(B667="","",IF(ISNA(VLOOKUP(U667,[2]NEW!H:H,1,FALSE)),"V",""))</f>
        <v/>
      </c>
      <c r="Q667" s="128" t="s">
        <v>2885</v>
      </c>
      <c r="R667" s="129" t="s">
        <v>2886</v>
      </c>
      <c r="S667" s="150" t="s">
        <v>2909</v>
      </c>
      <c r="T667" s="132"/>
      <c r="U667" s="132" t="str">
        <f t="shared" si="40"/>
        <v>0032480200ND32829</v>
      </c>
      <c r="W667" s="134" t="str">
        <f>IF((ISERROR(VLOOKUP(E667,'[2]Lead Time(覆蓋貼)'!F:F,1,0)))*(P667="v"),"",IF((ISTEXT(VLOOKUP(E667,'[2]Lead Time(覆蓋貼)'!F:F,1,0)))*(P667=""),"未執行",""))</f>
        <v/>
      </c>
    </row>
    <row r="668" spans="1:23" ht="28.5" hidden="1" customHeight="1" x14ac:dyDescent="0.25">
      <c r="A668" s="117">
        <v>663</v>
      </c>
      <c r="B668" s="118" t="s">
        <v>2807</v>
      </c>
      <c r="C668" s="119">
        <v>43131</v>
      </c>
      <c r="D668" s="117" t="s">
        <v>2808</v>
      </c>
      <c r="E668" s="120" t="s">
        <v>2910</v>
      </c>
      <c r="F668" s="117" t="str">
        <f>IF(ISNA(VLOOKUP(B668,[2]保固召回!$A:$G,7,FALSE)),"",(VLOOKUP(B668,[2]保固召回!$A:$G,7,FALSE)))</f>
        <v/>
      </c>
      <c r="G668" s="121">
        <f t="shared" ca="1" si="41"/>
        <v>0.76271186440677963</v>
      </c>
      <c r="H668" s="121" t="str">
        <f t="shared" si="42"/>
        <v>E39E46E53檢查，視須要更換駕駛側空氣囊</v>
      </c>
      <c r="I668" s="122">
        <f t="shared" ca="1" si="43"/>
        <v>45</v>
      </c>
      <c r="J668" s="119"/>
      <c r="K668" s="123"/>
      <c r="L668" s="117"/>
      <c r="M668" s="124" t="s">
        <v>2880</v>
      </c>
      <c r="N668" s="125"/>
      <c r="O668" s="135"/>
      <c r="P668" s="127" t="str">
        <f>IF(B668="","",IF(ISNA(VLOOKUP(U668,[2]NEW!H:H,1,FALSE)),"V",""))</f>
        <v>V</v>
      </c>
      <c r="Q668" s="128"/>
      <c r="R668" s="129"/>
      <c r="S668" s="130" t="s">
        <v>2911</v>
      </c>
      <c r="T668" s="132"/>
      <c r="U668" s="132" t="str">
        <f t="shared" si="40"/>
        <v>0032480200ND32931</v>
      </c>
      <c r="W668" s="134" t="str">
        <f>IF((ISERROR(VLOOKUP(E668,'[2]Lead Time(覆蓋貼)'!F:F,1,0)))*(P668="v"),"",IF((ISTEXT(VLOOKUP(E668,'[2]Lead Time(覆蓋貼)'!F:F,1,0)))*(P668=""),"未執行",""))</f>
        <v/>
      </c>
    </row>
    <row r="669" spans="1:23" ht="193.5" customHeight="1" x14ac:dyDescent="0.25">
      <c r="A669" s="117">
        <v>663</v>
      </c>
      <c r="B669" s="118" t="s">
        <v>2683</v>
      </c>
      <c r="C669" s="119">
        <v>43125</v>
      </c>
      <c r="D669" s="117" t="s">
        <v>2912</v>
      </c>
      <c r="E669" s="120" t="s">
        <v>2913</v>
      </c>
      <c r="F669" s="117">
        <f>IF(ISNA(VLOOKUP(B669,[2]保固召回!$A:$G,7,FALSE)),"",(VLOOKUP(B669,[2]保固召回!$A:$G,7,FALSE)))</f>
        <v>0</v>
      </c>
      <c r="G669" s="121">
        <f t="shared" ca="1" si="41"/>
        <v>0.97278911564625847</v>
      </c>
      <c r="H669" s="121" t="str">
        <f t="shared" si="42"/>
        <v/>
      </c>
      <c r="I669" s="122">
        <f t="shared" ca="1" si="43"/>
        <v>143</v>
      </c>
      <c r="J669" s="153"/>
      <c r="K669" s="135"/>
      <c r="L669" s="154"/>
      <c r="M669" s="155"/>
      <c r="N669" s="125"/>
      <c r="O669" s="126"/>
      <c r="P669" s="127" t="str">
        <f>IF(B669="","",IF(ISNA(VLOOKUP(U669,[2]NEW!H:H,1,FALSE)),"V",""))</f>
        <v/>
      </c>
      <c r="Q669" s="156" t="s">
        <v>2914</v>
      </c>
      <c r="R669" s="129" t="s">
        <v>2915</v>
      </c>
      <c r="S669" s="157" t="s">
        <v>2916</v>
      </c>
      <c r="T669" s="132"/>
      <c r="U669" s="132" t="str">
        <f t="shared" si="40"/>
        <v>00114504000M26072</v>
      </c>
      <c r="W669" s="134" t="str">
        <f>IF((ISERROR(VLOOKUP(E669,'[2]Lead Time(覆蓋貼)'!F:F,1,0)))*(P669="v"),"",IF((ISTEXT(VLOOKUP(E669,'[2]Lead Time(覆蓋貼)'!F:F,1,0)))*(P669=""),"未執行",""))</f>
        <v/>
      </c>
    </row>
    <row r="670" spans="1:23" ht="28.5" hidden="1" customHeight="1" x14ac:dyDescent="0.25">
      <c r="A670" s="117">
        <v>664</v>
      </c>
      <c r="B670" s="118" t="s">
        <v>2807</v>
      </c>
      <c r="C670" s="119">
        <v>43131</v>
      </c>
      <c r="D670" s="117" t="s">
        <v>2808</v>
      </c>
      <c r="E670" s="120" t="s">
        <v>2917</v>
      </c>
      <c r="F670" s="117" t="str">
        <f>IF(ISNA(VLOOKUP(B670,[2]保固召回!$A:$G,7,FALSE)),"",(VLOOKUP(B670,[2]保固召回!$A:$G,7,FALSE)))</f>
        <v/>
      </c>
      <c r="G670" s="121">
        <f t="shared" ca="1" si="41"/>
        <v>0.76271186440677963</v>
      </c>
      <c r="H670" s="121" t="str">
        <f t="shared" si="42"/>
        <v>E39E46E53檢查，視須要更換駕駛側空氣囊</v>
      </c>
      <c r="I670" s="122">
        <f t="shared" ca="1" si="43"/>
        <v>45</v>
      </c>
      <c r="J670" s="119"/>
      <c r="K670" s="123"/>
      <c r="L670" s="117"/>
      <c r="M670" s="124" t="s">
        <v>2891</v>
      </c>
      <c r="N670" s="125"/>
      <c r="O670" s="135"/>
      <c r="P670" s="127" t="str">
        <f>IF(B670="","",IF(ISNA(VLOOKUP(U670,[2]NEW!H:H,1,FALSE)),"V",""))</f>
        <v>V</v>
      </c>
      <c r="Q670" s="128"/>
      <c r="R670" s="129"/>
      <c r="S670" s="130" t="s">
        <v>2918</v>
      </c>
      <c r="T670" s="132"/>
      <c r="U670" s="132" t="str">
        <f t="shared" si="40"/>
        <v>0032480200NF66091</v>
      </c>
      <c r="W670" s="134" t="str">
        <f>IF((ISERROR(VLOOKUP(E670,'[2]Lead Time(覆蓋貼)'!F:F,1,0)))*(P670="v"),"",IF((ISTEXT(VLOOKUP(E670,'[2]Lead Time(覆蓋貼)'!F:F,1,0)))*(P670=""),"未執行",""))</f>
        <v/>
      </c>
    </row>
    <row r="671" spans="1:23" ht="150" customHeight="1" x14ac:dyDescent="0.25">
      <c r="A671" s="117">
        <v>664</v>
      </c>
      <c r="B671" s="118" t="s">
        <v>2683</v>
      </c>
      <c r="C671" s="119">
        <v>43125</v>
      </c>
      <c r="D671" s="117" t="s">
        <v>2912</v>
      </c>
      <c r="E671" s="120" t="s">
        <v>2919</v>
      </c>
      <c r="F671" s="117">
        <f>IF(ISNA(VLOOKUP(B671,[2]保固召回!$A:$G,7,FALSE)),"",(VLOOKUP(B671,[2]保固召回!$A:$G,7,FALSE)))</f>
        <v>0</v>
      </c>
      <c r="G671" s="121">
        <f t="shared" ca="1" si="41"/>
        <v>0.97278911564625847</v>
      </c>
      <c r="H671" s="121" t="str">
        <f t="shared" si="42"/>
        <v/>
      </c>
      <c r="I671" s="122">
        <f t="shared" ca="1" si="43"/>
        <v>143</v>
      </c>
      <c r="J671" s="153"/>
      <c r="K671" s="135"/>
      <c r="L671" s="154"/>
      <c r="M671" s="155"/>
      <c r="N671" s="125"/>
      <c r="O671" s="126"/>
      <c r="P671" s="127" t="str">
        <f>IF(B671="","",IF(ISNA(VLOOKUP(U671,[2]NEW!H:H,1,FALSE)),"V",""))</f>
        <v/>
      </c>
      <c r="Q671" s="156" t="s">
        <v>2920</v>
      </c>
      <c r="R671" s="129" t="s">
        <v>2921</v>
      </c>
      <c r="S671" s="157" t="s">
        <v>2922</v>
      </c>
      <c r="T671" s="132"/>
      <c r="U671" s="132" t="str">
        <f t="shared" si="40"/>
        <v>0011450400G102278</v>
      </c>
      <c r="W671" s="134" t="str">
        <f>IF((ISERROR(VLOOKUP(E671,'[2]Lead Time(覆蓋貼)'!F:F,1,0)))*(P671="v"),"",IF((ISTEXT(VLOOKUP(E671,'[2]Lead Time(覆蓋貼)'!F:F,1,0)))*(P671=""),"未執行",""))</f>
        <v/>
      </c>
    </row>
    <row r="672" spans="1:23" ht="28.5" hidden="1" customHeight="1" x14ac:dyDescent="0.25">
      <c r="A672" s="117">
        <v>665</v>
      </c>
      <c r="B672" s="118" t="s">
        <v>2807</v>
      </c>
      <c r="C672" s="119">
        <v>43131</v>
      </c>
      <c r="D672" s="117" t="s">
        <v>2808</v>
      </c>
      <c r="E672" s="120" t="s">
        <v>2923</v>
      </c>
      <c r="F672" s="117" t="str">
        <f>IF(ISNA(VLOOKUP(B672,[2]保固召回!$A:$G,7,FALSE)),"",(VLOOKUP(B672,[2]保固召回!$A:$G,7,FALSE)))</f>
        <v/>
      </c>
      <c r="G672" s="121">
        <f t="shared" ca="1" si="41"/>
        <v>0.76271186440677963</v>
      </c>
      <c r="H672" s="121" t="str">
        <f t="shared" si="42"/>
        <v>E39E46E53檢查，視須要更換駕駛側空氣囊</v>
      </c>
      <c r="I672" s="122">
        <f t="shared" ca="1" si="43"/>
        <v>45</v>
      </c>
      <c r="J672" s="119"/>
      <c r="K672" s="123"/>
      <c r="L672" s="117"/>
      <c r="M672" s="124" t="s">
        <v>2880</v>
      </c>
      <c r="N672" s="125"/>
      <c r="O672" s="135"/>
      <c r="P672" s="127" t="str">
        <f>IF(B672="","",IF(ISNA(VLOOKUP(U672,[2]NEW!H:H,1,FALSE)),"V",""))</f>
        <v>V</v>
      </c>
      <c r="Q672" s="128"/>
      <c r="R672" s="129"/>
      <c r="S672" s="130" t="s">
        <v>2924</v>
      </c>
      <c r="T672" s="132"/>
      <c r="U672" s="132" t="str">
        <f t="shared" si="40"/>
        <v>0032480200GZ06422</v>
      </c>
      <c r="W672" s="134" t="str">
        <f>IF((ISERROR(VLOOKUP(E672,'[2]Lead Time(覆蓋貼)'!F:F,1,0)))*(P672="v"),"",IF((ISTEXT(VLOOKUP(E672,'[2]Lead Time(覆蓋貼)'!F:F,1,0)))*(P672=""),"未執行",""))</f>
        <v/>
      </c>
    </row>
    <row r="673" spans="1:23" ht="28.5" hidden="1" customHeight="1" x14ac:dyDescent="0.25">
      <c r="A673" s="117">
        <v>665</v>
      </c>
      <c r="B673" s="118" t="s">
        <v>2925</v>
      </c>
      <c r="C673" s="119">
        <v>43033</v>
      </c>
      <c r="D673" s="117" t="s">
        <v>2926</v>
      </c>
      <c r="E673" s="120" t="s">
        <v>2927</v>
      </c>
      <c r="F673" s="117" t="str">
        <f>IF(ISNA(VLOOKUP(B673,[2]保固召回!$A:$G,7,FALSE)),"",(VLOOKUP(B673,[2]保固召回!$A:$G,7,FALSE)))</f>
        <v/>
      </c>
      <c r="G673" s="121">
        <f t="shared" ca="1" si="41"/>
        <v>1</v>
      </c>
      <c r="H673" s="121" t="str">
        <f t="shared" si="42"/>
        <v>G11G12G3x檢查車道警示系統之警示傳感器，視需要更換</v>
      </c>
      <c r="I673" s="122">
        <f t="shared" ca="1" si="43"/>
        <v>18</v>
      </c>
      <c r="J673" s="154"/>
      <c r="K673" s="158"/>
      <c r="L673" s="129"/>
      <c r="M673" s="159"/>
      <c r="N673" s="125"/>
      <c r="O673" s="126"/>
      <c r="P673" s="127" t="str">
        <f>IF(B673="","",IF(ISNA(VLOOKUP(U673,[2]NEW!H:H,1,FALSE)),"V",""))</f>
        <v>V</v>
      </c>
      <c r="Q673" s="156" t="s">
        <v>2928</v>
      </c>
      <c r="R673" s="129" t="s">
        <v>2929</v>
      </c>
      <c r="S673" s="157" t="s">
        <v>2930</v>
      </c>
      <c r="T673" s="132"/>
      <c r="U673" s="132" t="str">
        <f t="shared" si="40"/>
        <v>0066240100G941859</v>
      </c>
      <c r="W673" s="134" t="str">
        <f>IF((ISERROR(VLOOKUP(E673,'[2]Lead Time(覆蓋貼)'!F:F,1,0)))*(P673="v"),"",IF((ISTEXT(VLOOKUP(E673,'[2]Lead Time(覆蓋貼)'!F:F,1,0)))*(P673=""),"未執行",""))</f>
        <v/>
      </c>
    </row>
    <row r="674" spans="1:23" ht="15" hidden="1" customHeight="1" x14ac:dyDescent="0.25">
      <c r="A674" s="117">
        <v>666</v>
      </c>
      <c r="B674" s="118" t="s">
        <v>2807</v>
      </c>
      <c r="C674" s="119">
        <v>43131</v>
      </c>
      <c r="D674" s="117" t="s">
        <v>2808</v>
      </c>
      <c r="E674" s="120" t="s">
        <v>2931</v>
      </c>
      <c r="F674" s="117" t="str">
        <f>IF(ISNA(VLOOKUP(B674,[2]保固召回!$A:$G,7,FALSE)),"",(VLOOKUP(B674,[2]保固召回!$A:$G,7,FALSE)))</f>
        <v/>
      </c>
      <c r="G674" s="121">
        <f t="shared" ca="1" si="41"/>
        <v>0.76271186440677963</v>
      </c>
      <c r="H674" s="121" t="str">
        <f t="shared" si="42"/>
        <v>E39E46E53檢查，視須要更換駕駛側空氣囊</v>
      </c>
      <c r="I674" s="122">
        <f t="shared" ca="1" si="43"/>
        <v>45</v>
      </c>
      <c r="J674" s="119"/>
      <c r="K674" s="123"/>
      <c r="L674" s="117"/>
      <c r="M674" s="124"/>
      <c r="N674" s="125"/>
      <c r="O674" s="135"/>
      <c r="P674" s="127" t="str">
        <f>IF(B674="","",IF(ISNA(VLOOKUP(U674,[2]NEW!H:H,1,FALSE)),"V",""))</f>
        <v>V</v>
      </c>
      <c r="Q674" s="128"/>
      <c r="R674" s="129"/>
      <c r="S674" s="130" t="s">
        <v>1789</v>
      </c>
      <c r="T674" s="132"/>
      <c r="U674" s="132" t="str">
        <f t="shared" si="40"/>
        <v>0032480200GZ03583</v>
      </c>
      <c r="W674" s="134" t="str">
        <f>IF((ISERROR(VLOOKUP(E674,'[2]Lead Time(覆蓋貼)'!F:F,1,0)))*(P674="v"),"",IF((ISTEXT(VLOOKUP(E674,'[2]Lead Time(覆蓋貼)'!F:F,1,0)))*(P674=""),"未執行",""))</f>
        <v/>
      </c>
    </row>
    <row r="675" spans="1:23" ht="28.5" hidden="1" customHeight="1" x14ac:dyDescent="0.25">
      <c r="A675" s="117">
        <v>666</v>
      </c>
      <c r="B675" s="118" t="s">
        <v>2932</v>
      </c>
      <c r="C675" s="119">
        <v>43062</v>
      </c>
      <c r="D675" s="117" t="s">
        <v>2933</v>
      </c>
      <c r="E675" s="120" t="s">
        <v>2934</v>
      </c>
      <c r="F675" s="117"/>
      <c r="G675" s="121">
        <f t="shared" ca="1" si="41"/>
        <v>1</v>
      </c>
      <c r="H675" s="121" t="str">
        <f t="shared" si="42"/>
        <v>F2xF87F52G3xG01編程控制單元(Kombi)</v>
      </c>
      <c r="I675" s="122">
        <f t="shared" ca="1" si="43"/>
        <v>96</v>
      </c>
      <c r="J675" s="117"/>
      <c r="K675" s="120"/>
      <c r="L675" s="117"/>
      <c r="M675" s="160"/>
      <c r="N675" s="125"/>
      <c r="O675" s="126"/>
      <c r="P675" s="127" t="str">
        <f>IF(B675="","",IF(ISNA(VLOOKUP(U675,[2]NEW!H:H,1,FALSE)),"V",""))</f>
        <v>V</v>
      </c>
      <c r="Q675" s="156" t="s">
        <v>2935</v>
      </c>
      <c r="R675" s="129" t="s">
        <v>2936</v>
      </c>
      <c r="S675" s="157" t="s">
        <v>2937</v>
      </c>
      <c r="T675" s="132"/>
      <c r="U675" s="132" t="str">
        <f t="shared" si="40"/>
        <v>00624501005J32191</v>
      </c>
      <c r="W675" s="134" t="str">
        <f>IF((ISERROR(VLOOKUP(E675,'[2]Lead Time(覆蓋貼)'!F:F,1,0)))*(P675="v"),"",IF((ISTEXT(VLOOKUP(E675,'[2]Lead Time(覆蓋貼)'!F:F,1,0)))*(P675=""),"未執行",""))</f>
        <v/>
      </c>
    </row>
    <row r="676" spans="1:23" ht="28.5" hidden="1" customHeight="1" x14ac:dyDescent="0.25">
      <c r="A676" s="117">
        <v>667</v>
      </c>
      <c r="B676" s="118" t="s">
        <v>2938</v>
      </c>
      <c r="C676" s="119">
        <v>43141</v>
      </c>
      <c r="D676" s="117" t="s">
        <v>2939</v>
      </c>
      <c r="E676" s="120" t="s">
        <v>2940</v>
      </c>
      <c r="F676" s="117">
        <f>IF(ISNA(VLOOKUP(B676,[2]保固召回!$A:$G,7,FALSE)),"",(VLOOKUP(B676,[2]保固召回!$A:$G,7,FALSE)))</f>
        <v>0</v>
      </c>
      <c r="G676" s="121">
        <f t="shared" ca="1" si="41"/>
        <v>1</v>
      </c>
      <c r="H676" s="121" t="str">
        <f t="shared" si="42"/>
        <v>F45B38更換曲軸皮帶盤/減震器</v>
      </c>
      <c r="I676" s="122">
        <f t="shared" ca="1" si="43"/>
        <v>92</v>
      </c>
      <c r="J676" s="119" t="s">
        <v>2941</v>
      </c>
      <c r="K676" s="123">
        <v>14</v>
      </c>
      <c r="L676" s="117" t="s">
        <v>2942</v>
      </c>
      <c r="M676" s="124" t="s">
        <v>1821</v>
      </c>
      <c r="N676" s="125"/>
      <c r="O676" s="135"/>
      <c r="P676" s="127" t="str">
        <f>IF(B676="","",IF(ISNA(VLOOKUP(U676,[2]NEW!H:H,1,FALSE)),"V",""))</f>
        <v>V</v>
      </c>
      <c r="Q676" s="128"/>
      <c r="R676" s="129"/>
      <c r="S676" s="130" t="s">
        <v>2943</v>
      </c>
      <c r="T676" s="132"/>
      <c r="U676" s="132" t="str">
        <f t="shared" si="40"/>
        <v>0011500400V401255</v>
      </c>
      <c r="W676" s="134" t="str">
        <f>IF((ISERROR(VLOOKUP(E676,'[2]Lead Time(覆蓋貼)'!F:F,1,0)))*(P676="v"),"",IF((ISTEXT(VLOOKUP(E676,'[2]Lead Time(覆蓋貼)'!F:F,1,0)))*(P676=""),"未執行",""))</f>
        <v/>
      </c>
    </row>
    <row r="677" spans="1:23" ht="114" hidden="1" customHeight="1" x14ac:dyDescent="0.25">
      <c r="A677" s="117">
        <v>667</v>
      </c>
      <c r="B677" s="118" t="s">
        <v>2932</v>
      </c>
      <c r="C677" s="119">
        <v>43062</v>
      </c>
      <c r="D677" s="117" t="s">
        <v>2933</v>
      </c>
      <c r="E677" s="120" t="s">
        <v>2944</v>
      </c>
      <c r="F677" s="117" t="str">
        <f>IF(ISNA(VLOOKUP(B677,[2]保固召回!$A:$G,7,FALSE)),"",(VLOOKUP(B677,[2]保固召回!$A:$G,7,FALSE)))</f>
        <v/>
      </c>
      <c r="G677" s="121">
        <f t="shared" ca="1" si="41"/>
        <v>1</v>
      </c>
      <c r="H677" s="121" t="str">
        <f t="shared" si="42"/>
        <v>F2xF87F52G3xG01編程控制單元(Kombi)</v>
      </c>
      <c r="I677" s="122">
        <f t="shared" ca="1" si="43"/>
        <v>96</v>
      </c>
      <c r="J677" s="117"/>
      <c r="K677" s="120"/>
      <c r="L677" s="117"/>
      <c r="M677" s="160"/>
      <c r="N677" s="125"/>
      <c r="O677" s="126"/>
      <c r="P677" s="127" t="str">
        <f>IF(B677="","",IF(ISNA(VLOOKUP(U677,[2]NEW!H:H,1,FALSE)),"V",""))</f>
        <v>V</v>
      </c>
      <c r="Q677" s="156" t="s">
        <v>2945</v>
      </c>
      <c r="R677" s="129" t="s">
        <v>2946</v>
      </c>
      <c r="S677" s="157" t="s">
        <v>2947</v>
      </c>
      <c r="T677" s="132"/>
      <c r="U677" s="132" t="str">
        <f t="shared" si="40"/>
        <v>0062450100G996564</v>
      </c>
      <c r="W677" s="134" t="str">
        <f>IF((ISERROR(VLOOKUP(E677,'[2]Lead Time(覆蓋貼)'!F:F,1,0)))*(P677="v"),"",IF((ISTEXT(VLOOKUP(E677,'[2]Lead Time(覆蓋貼)'!F:F,1,0)))*(P677=""),"未執行",""))</f>
        <v/>
      </c>
    </row>
    <row r="678" spans="1:23" ht="28.5" hidden="1" customHeight="1" x14ac:dyDescent="0.25">
      <c r="A678" s="117">
        <v>668</v>
      </c>
      <c r="B678" s="118" t="s">
        <v>2948</v>
      </c>
      <c r="C678" s="119">
        <v>43141</v>
      </c>
      <c r="D678" s="117" t="s">
        <v>2939</v>
      </c>
      <c r="E678" s="120" t="s">
        <v>2949</v>
      </c>
      <c r="F678" s="117">
        <f>IF(ISNA(VLOOKUP(B678,[2]保固召回!$A:$G,7,FALSE)),"",(VLOOKUP(B678,[2]保固召回!$A:$G,7,FALSE)))</f>
        <v>0</v>
      </c>
      <c r="G678" s="121">
        <f t="shared" ca="1" si="41"/>
        <v>1</v>
      </c>
      <c r="H678" s="121" t="str">
        <f t="shared" si="42"/>
        <v>F45B38更換曲軸皮帶盤/減震器</v>
      </c>
      <c r="I678" s="122">
        <f t="shared" ca="1" si="43"/>
        <v>92</v>
      </c>
      <c r="J678" s="119"/>
      <c r="K678" s="123"/>
      <c r="L678" s="117"/>
      <c r="M678" s="124" t="s">
        <v>1821</v>
      </c>
      <c r="N678" s="125"/>
      <c r="O678" s="135"/>
      <c r="P678" s="127" t="str">
        <f>IF(B678="","",IF(ISNA(VLOOKUP(U678,[2]NEW!H:H,1,FALSE)),"V",""))</f>
        <v>V</v>
      </c>
      <c r="Q678" s="128"/>
      <c r="R678" s="129"/>
      <c r="S678" s="130" t="s">
        <v>2597</v>
      </c>
      <c r="T678" s="132"/>
      <c r="U678" s="132" t="str">
        <f t="shared" si="40"/>
        <v>0011500400V404030</v>
      </c>
      <c r="W678" s="134" t="str">
        <f>IF((ISERROR(VLOOKUP(E678,'[2]Lead Time(覆蓋貼)'!F:F,1,0)))*(P678="v"),"",IF((ISTEXT(VLOOKUP(E678,'[2]Lead Time(覆蓋貼)'!F:F,1,0)))*(P678=""),"未執行",""))</f>
        <v/>
      </c>
    </row>
    <row r="679" spans="1:23" ht="28.5" hidden="1" customHeight="1" x14ac:dyDescent="0.25">
      <c r="A679" s="117">
        <v>668</v>
      </c>
      <c r="B679" s="118" t="s">
        <v>2932</v>
      </c>
      <c r="C679" s="119">
        <v>43062</v>
      </c>
      <c r="D679" s="117" t="s">
        <v>2933</v>
      </c>
      <c r="E679" s="120" t="s">
        <v>2950</v>
      </c>
      <c r="F679" s="117"/>
      <c r="G679" s="121">
        <f t="shared" ca="1" si="41"/>
        <v>1</v>
      </c>
      <c r="H679" s="121" t="str">
        <f t="shared" si="42"/>
        <v>F2xF87F52G3xG01編程控制單元(Kombi)</v>
      </c>
      <c r="I679" s="122">
        <f t="shared" ca="1" si="43"/>
        <v>96</v>
      </c>
      <c r="J679" s="117"/>
      <c r="K679" s="120"/>
      <c r="L679" s="117"/>
      <c r="M679" s="160"/>
      <c r="N679" s="125"/>
      <c r="O679" s="126"/>
      <c r="P679" s="127" t="str">
        <f>IF(B679="","",IF(ISNA(VLOOKUP(U679,[2]NEW!H:H,1,FALSE)),"V",""))</f>
        <v>V</v>
      </c>
      <c r="Q679" s="156" t="s">
        <v>2935</v>
      </c>
      <c r="R679" s="129" t="s">
        <v>2936</v>
      </c>
      <c r="S679" s="157" t="s">
        <v>2951</v>
      </c>
      <c r="T679" s="132"/>
      <c r="U679" s="132" t="str">
        <f t="shared" si="40"/>
        <v>0062450100G994369</v>
      </c>
      <c r="W679" s="134" t="str">
        <f>IF((ISERROR(VLOOKUP(E679,'[2]Lead Time(覆蓋貼)'!F:F,1,0)))*(P679="v"),"",IF((ISTEXT(VLOOKUP(E679,'[2]Lead Time(覆蓋貼)'!F:F,1,0)))*(P679=""),"未執行",""))</f>
        <v/>
      </c>
    </row>
    <row r="680" spans="1:23" ht="28.5" hidden="1" customHeight="1" x14ac:dyDescent="0.25">
      <c r="A680" s="117">
        <v>669</v>
      </c>
      <c r="B680" s="118" t="s">
        <v>2948</v>
      </c>
      <c r="C680" s="119">
        <v>43141</v>
      </c>
      <c r="D680" s="117" t="s">
        <v>2939</v>
      </c>
      <c r="E680" s="120" t="s">
        <v>2952</v>
      </c>
      <c r="F680" s="117">
        <f>IF(ISNA(VLOOKUP(B680,[2]保固召回!$A:$G,7,FALSE)),"",(VLOOKUP(B680,[2]保固召回!$A:$G,7,FALSE)))</f>
        <v>0</v>
      </c>
      <c r="G680" s="121">
        <f t="shared" ca="1" si="41"/>
        <v>1</v>
      </c>
      <c r="H680" s="121" t="str">
        <f t="shared" si="42"/>
        <v>F45B38更換曲軸皮帶盤/減震器</v>
      </c>
      <c r="I680" s="122">
        <f t="shared" ca="1" si="43"/>
        <v>92</v>
      </c>
      <c r="J680" s="119"/>
      <c r="K680" s="123"/>
      <c r="L680" s="117"/>
      <c r="M680" s="124"/>
      <c r="N680" s="125"/>
      <c r="O680" s="135"/>
      <c r="P680" s="127" t="str">
        <f>IF(B680="","",IF(ISNA(VLOOKUP(U680,[2]NEW!H:H,1,FALSE)),"V",""))</f>
        <v>V</v>
      </c>
      <c r="Q680" s="128">
        <v>42989.392361111109</v>
      </c>
      <c r="R680" s="129"/>
      <c r="S680" s="130" t="s">
        <v>2953</v>
      </c>
      <c r="T680" s="132"/>
      <c r="U680" s="132" t="str">
        <f t="shared" si="40"/>
        <v>0011500400VZ42656</v>
      </c>
      <c r="W680" s="134" t="str">
        <f>IF((ISERROR(VLOOKUP(E680,'[2]Lead Time(覆蓋貼)'!F:F,1,0)))*(P680="v"),"",IF((ISTEXT(VLOOKUP(E680,'[2]Lead Time(覆蓋貼)'!F:F,1,0)))*(P680=""),"未執行",""))</f>
        <v/>
      </c>
    </row>
    <row r="681" spans="1:23" ht="123" hidden="1" customHeight="1" x14ac:dyDescent="0.25">
      <c r="A681" s="117">
        <v>669</v>
      </c>
      <c r="B681" s="118" t="s">
        <v>2932</v>
      </c>
      <c r="C681" s="119">
        <v>43062</v>
      </c>
      <c r="D681" s="117" t="s">
        <v>2933</v>
      </c>
      <c r="E681" s="120" t="s">
        <v>2954</v>
      </c>
      <c r="F681" s="117" t="str">
        <f>IF(ISNA(VLOOKUP(B681,[2]保固召回!$A:$G,7,FALSE)),"",(VLOOKUP(B681,[2]保固召回!$A:$G,7,FALSE)))</f>
        <v/>
      </c>
      <c r="G681" s="121">
        <f t="shared" ca="1" si="41"/>
        <v>1</v>
      </c>
      <c r="H681" s="121" t="str">
        <f t="shared" si="42"/>
        <v>F2xF87F52G3xG01編程控制單元(Kombi)</v>
      </c>
      <c r="I681" s="122">
        <f t="shared" ca="1" si="43"/>
        <v>96</v>
      </c>
      <c r="J681" s="117"/>
      <c r="K681" s="120"/>
      <c r="L681" s="117"/>
      <c r="M681" s="160"/>
      <c r="N681" s="125"/>
      <c r="O681" s="126"/>
      <c r="P681" s="127" t="str">
        <f>IF(B681="","",IF(ISNA(VLOOKUP(U681,[2]NEW!H:H,1,FALSE)),"V",""))</f>
        <v>V</v>
      </c>
      <c r="Q681" s="156" t="s">
        <v>2955</v>
      </c>
      <c r="R681" s="129" t="s">
        <v>2946</v>
      </c>
      <c r="S681" s="157" t="s">
        <v>2956</v>
      </c>
      <c r="T681" s="132"/>
      <c r="U681" s="132" t="str">
        <f t="shared" si="40"/>
        <v>0062450100G956763</v>
      </c>
      <c r="W681" s="134" t="str">
        <f>IF((ISERROR(VLOOKUP(E681,'[2]Lead Time(覆蓋貼)'!F:F,1,0)))*(P681="v"),"",IF((ISTEXT(VLOOKUP(E681,'[2]Lead Time(覆蓋貼)'!F:F,1,0)))*(P681=""),"未執行",""))</f>
        <v/>
      </c>
    </row>
    <row r="682" spans="1:23" ht="28.5" hidden="1" customHeight="1" x14ac:dyDescent="0.25">
      <c r="A682" s="117">
        <v>670</v>
      </c>
      <c r="B682" s="118" t="s">
        <v>2948</v>
      </c>
      <c r="C682" s="119">
        <v>43141</v>
      </c>
      <c r="D682" s="117" t="s">
        <v>2939</v>
      </c>
      <c r="E682" s="120" t="s">
        <v>2957</v>
      </c>
      <c r="F682" s="117">
        <f>IF(ISNA(VLOOKUP(B682,[2]保固召回!$A:$G,7,FALSE)),"",(VLOOKUP(B682,[2]保固召回!$A:$G,7,FALSE)))</f>
        <v>0</v>
      </c>
      <c r="G682" s="121">
        <f t="shared" ca="1" si="41"/>
        <v>1</v>
      </c>
      <c r="H682" s="121" t="str">
        <f t="shared" si="42"/>
        <v>F45B38更換曲軸皮帶盤/減震器</v>
      </c>
      <c r="I682" s="122">
        <f t="shared" ca="1" si="43"/>
        <v>92</v>
      </c>
      <c r="J682" s="119"/>
      <c r="K682" s="123"/>
      <c r="L682" s="117"/>
      <c r="M682" s="124" t="s">
        <v>1821</v>
      </c>
      <c r="N682" s="125"/>
      <c r="O682" s="135"/>
      <c r="P682" s="127" t="str">
        <f>IF(B682="","",IF(ISNA(VLOOKUP(U682,[2]NEW!H:H,1,FALSE)),"V",""))</f>
        <v>V</v>
      </c>
      <c r="Q682" s="128"/>
      <c r="R682" s="129"/>
      <c r="S682" s="130" t="s">
        <v>2958</v>
      </c>
      <c r="T682" s="132"/>
      <c r="U682" s="132" t="str">
        <f t="shared" si="40"/>
        <v>0011500400V406103</v>
      </c>
      <c r="W682" s="134" t="str">
        <f>IF((ISERROR(VLOOKUP(E682,'[2]Lead Time(覆蓋貼)'!F:F,1,0)))*(P682="v"),"",IF((ISTEXT(VLOOKUP(E682,'[2]Lead Time(覆蓋貼)'!F:F,1,0)))*(P682=""),"未執行",""))</f>
        <v/>
      </c>
    </row>
    <row r="683" spans="1:23" ht="28.5" hidden="1" customHeight="1" x14ac:dyDescent="0.25">
      <c r="A683" s="117">
        <v>671</v>
      </c>
      <c r="B683" s="118" t="s">
        <v>2948</v>
      </c>
      <c r="C683" s="119">
        <v>43141</v>
      </c>
      <c r="D683" s="117" t="s">
        <v>2939</v>
      </c>
      <c r="E683" s="120" t="s">
        <v>2959</v>
      </c>
      <c r="F683" s="117">
        <f>IF(ISNA(VLOOKUP(B683,[2]保固召回!$A:$G,7,FALSE)),"",(VLOOKUP(B683,[2]保固召回!$A:$G,7,FALSE)))</f>
        <v>0</v>
      </c>
      <c r="G683" s="121">
        <f t="shared" ca="1" si="41"/>
        <v>1</v>
      </c>
      <c r="H683" s="121" t="str">
        <f t="shared" si="42"/>
        <v>F45B38更換曲軸皮帶盤/減震器</v>
      </c>
      <c r="I683" s="122">
        <f t="shared" ca="1" si="43"/>
        <v>92</v>
      </c>
      <c r="J683" s="119"/>
      <c r="K683" s="123"/>
      <c r="L683" s="117"/>
      <c r="M683" s="124" t="s">
        <v>1821</v>
      </c>
      <c r="N683" s="125"/>
      <c r="O683" s="135"/>
      <c r="P683" s="127" t="str">
        <f>IF(B683="","",IF(ISNA(VLOOKUP(U683,[2]NEW!H:H,1,FALSE)),"V",""))</f>
        <v>V</v>
      </c>
      <c r="Q683" s="128"/>
      <c r="R683" s="129"/>
      <c r="S683" s="130" t="s">
        <v>2960</v>
      </c>
      <c r="T683" s="132"/>
      <c r="U683" s="132" t="str">
        <f t="shared" si="40"/>
        <v>0011500400VZ42564</v>
      </c>
      <c r="W683" s="134" t="str">
        <f>IF((ISERROR(VLOOKUP(E683,'[2]Lead Time(覆蓋貼)'!F:F,1,0)))*(P683="v"),"",IF((ISTEXT(VLOOKUP(E683,'[2]Lead Time(覆蓋貼)'!F:F,1,0)))*(P683=""),"未執行",""))</f>
        <v/>
      </c>
    </row>
    <row r="684" spans="1:23" ht="28.5" hidden="1" customHeight="1" x14ac:dyDescent="0.25">
      <c r="A684" s="117">
        <v>672</v>
      </c>
      <c r="B684" s="118" t="s">
        <v>2948</v>
      </c>
      <c r="C684" s="119">
        <v>43141</v>
      </c>
      <c r="D684" s="117" t="s">
        <v>2939</v>
      </c>
      <c r="E684" s="120" t="s">
        <v>2961</v>
      </c>
      <c r="F684" s="117">
        <f>IF(ISNA(VLOOKUP(B684,[2]保固召回!$A:$G,7,FALSE)),"",(VLOOKUP(B684,[2]保固召回!$A:$G,7,FALSE)))</f>
        <v>0</v>
      </c>
      <c r="G684" s="121">
        <f t="shared" ca="1" si="41"/>
        <v>1</v>
      </c>
      <c r="H684" s="121" t="str">
        <f t="shared" si="42"/>
        <v>F45B38更換曲軸皮帶盤/減震器</v>
      </c>
      <c r="I684" s="122">
        <f t="shared" ca="1" si="43"/>
        <v>92</v>
      </c>
      <c r="J684" s="119"/>
      <c r="K684" s="123"/>
      <c r="L684" s="117"/>
      <c r="M684" s="124" t="s">
        <v>1821</v>
      </c>
      <c r="N684" s="125"/>
      <c r="O684" s="135"/>
      <c r="P684" s="127" t="str">
        <f>IF(B684="","",IF(ISNA(VLOOKUP(U684,[2]NEW!H:H,1,FALSE)),"V",""))</f>
        <v>V</v>
      </c>
      <c r="Q684" s="128"/>
      <c r="R684" s="129"/>
      <c r="S684" s="130" t="s">
        <v>2962</v>
      </c>
      <c r="T684" s="132"/>
      <c r="U684" s="132" t="str">
        <f t="shared" si="40"/>
        <v>0011500400VZ38895</v>
      </c>
      <c r="W684" s="134" t="str">
        <f>IF((ISERROR(VLOOKUP(E684,'[2]Lead Time(覆蓋貼)'!F:F,1,0)))*(P684="v"),"",IF((ISTEXT(VLOOKUP(E684,'[2]Lead Time(覆蓋貼)'!F:F,1,0)))*(P684=""),"未執行",""))</f>
        <v/>
      </c>
    </row>
    <row r="685" spans="1:23" ht="28.5" hidden="1" customHeight="1" x14ac:dyDescent="0.25">
      <c r="A685" s="117">
        <v>673</v>
      </c>
      <c r="B685" s="118" t="s">
        <v>2948</v>
      </c>
      <c r="C685" s="119">
        <v>43141</v>
      </c>
      <c r="D685" s="117" t="s">
        <v>2939</v>
      </c>
      <c r="E685" s="120" t="s">
        <v>2963</v>
      </c>
      <c r="F685" s="117">
        <f>IF(ISNA(VLOOKUP(B685,[2]保固召回!$A:$G,7,FALSE)),"",(VLOOKUP(B685,[2]保固召回!$A:$G,7,FALSE)))</f>
        <v>0</v>
      </c>
      <c r="G685" s="121">
        <f t="shared" ca="1" si="41"/>
        <v>1</v>
      </c>
      <c r="H685" s="121" t="str">
        <f t="shared" si="42"/>
        <v>F45B38更換曲軸皮帶盤/減震器</v>
      </c>
      <c r="I685" s="122">
        <f t="shared" ca="1" si="43"/>
        <v>92</v>
      </c>
      <c r="J685" s="119"/>
      <c r="K685" s="123"/>
      <c r="L685" s="117"/>
      <c r="M685" s="124" t="s">
        <v>1821</v>
      </c>
      <c r="N685" s="125"/>
      <c r="O685" s="135"/>
      <c r="P685" s="127" t="str">
        <f>IF(B685="","",IF(ISNA(VLOOKUP(U685,[2]NEW!H:H,1,FALSE)),"V",""))</f>
        <v>V</v>
      </c>
      <c r="Q685" s="128"/>
      <c r="R685" s="129"/>
      <c r="S685" s="130" t="s">
        <v>2964</v>
      </c>
      <c r="T685" s="132"/>
      <c r="U685" s="132" t="str">
        <f t="shared" si="40"/>
        <v>0011500400VZ38873</v>
      </c>
      <c r="W685" s="134" t="str">
        <f>IF((ISERROR(VLOOKUP(E685,'[2]Lead Time(覆蓋貼)'!F:F,1,0)))*(P685="v"),"",IF((ISTEXT(VLOOKUP(E685,'[2]Lead Time(覆蓋貼)'!F:F,1,0)))*(P685=""),"未執行",""))</f>
        <v/>
      </c>
    </row>
    <row r="686" spans="1:23" ht="28.5" hidden="1" customHeight="1" x14ac:dyDescent="0.25">
      <c r="A686" s="117">
        <v>674</v>
      </c>
      <c r="B686" s="118" t="s">
        <v>2948</v>
      </c>
      <c r="C686" s="119">
        <v>43141</v>
      </c>
      <c r="D686" s="117" t="s">
        <v>2939</v>
      </c>
      <c r="E686" s="120" t="s">
        <v>2965</v>
      </c>
      <c r="F686" s="117">
        <f>IF(ISNA(VLOOKUP(B686,[2]保固召回!$A:$G,7,FALSE)),"",(VLOOKUP(B686,[2]保固召回!$A:$G,7,FALSE)))</f>
        <v>0</v>
      </c>
      <c r="G686" s="121">
        <f t="shared" ca="1" si="41"/>
        <v>1</v>
      </c>
      <c r="H686" s="121" t="str">
        <f t="shared" si="42"/>
        <v>F45B38更換曲軸皮帶盤/減震器</v>
      </c>
      <c r="I686" s="122">
        <f t="shared" ca="1" si="43"/>
        <v>92</v>
      </c>
      <c r="J686" s="119"/>
      <c r="K686" s="123"/>
      <c r="L686" s="117"/>
      <c r="M686" s="124" t="s">
        <v>1821</v>
      </c>
      <c r="N686" s="125"/>
      <c r="O686" s="135"/>
      <c r="P686" s="127" t="str">
        <f>IF(B686="","",IF(ISNA(VLOOKUP(U686,[2]NEW!H:H,1,FALSE)),"V",""))</f>
        <v>V</v>
      </c>
      <c r="Q686" s="128"/>
      <c r="R686" s="129"/>
      <c r="S686" s="130" t="s">
        <v>1789</v>
      </c>
      <c r="T686" s="132"/>
      <c r="U686" s="132" t="str">
        <f t="shared" si="40"/>
        <v>0011500400VZ38875</v>
      </c>
      <c r="W686" s="134" t="str">
        <f>IF((ISERROR(VLOOKUP(E686,'[2]Lead Time(覆蓋貼)'!F:F,1,0)))*(P686="v"),"",IF((ISTEXT(VLOOKUP(E686,'[2]Lead Time(覆蓋貼)'!F:F,1,0)))*(P686=""),"未執行",""))</f>
        <v/>
      </c>
    </row>
    <row r="687" spans="1:23" ht="28.5" hidden="1" customHeight="1" x14ac:dyDescent="0.25">
      <c r="A687" s="117">
        <v>675</v>
      </c>
      <c r="B687" s="118" t="s">
        <v>2948</v>
      </c>
      <c r="C687" s="119">
        <v>43141</v>
      </c>
      <c r="D687" s="117" t="s">
        <v>2939</v>
      </c>
      <c r="E687" s="120" t="s">
        <v>2966</v>
      </c>
      <c r="F687" s="117">
        <f>IF(ISNA(VLOOKUP(B687,[2]保固召回!$A:$G,7,FALSE)),"",(VLOOKUP(B687,[2]保固召回!$A:$G,7,FALSE)))</f>
        <v>0</v>
      </c>
      <c r="G687" s="121">
        <f t="shared" ca="1" si="41"/>
        <v>1</v>
      </c>
      <c r="H687" s="121" t="str">
        <f t="shared" si="42"/>
        <v>F45B38更換曲軸皮帶盤/減震器</v>
      </c>
      <c r="I687" s="122">
        <f t="shared" ca="1" si="43"/>
        <v>92</v>
      </c>
      <c r="J687" s="119"/>
      <c r="K687" s="123"/>
      <c r="L687" s="117"/>
      <c r="M687" s="124" t="s">
        <v>1821</v>
      </c>
      <c r="N687" s="125"/>
      <c r="O687" s="135"/>
      <c r="P687" s="127" t="str">
        <f>IF(B687="","",IF(ISNA(VLOOKUP(U687,[2]NEW!H:H,1,FALSE)),"V",""))</f>
        <v>V</v>
      </c>
      <c r="Q687" s="128"/>
      <c r="R687" s="129"/>
      <c r="S687" s="130" t="s">
        <v>2967</v>
      </c>
      <c r="T687" s="132"/>
      <c r="U687" s="132" t="str">
        <f t="shared" si="40"/>
        <v>0011500400VZ39092</v>
      </c>
      <c r="W687" s="134" t="str">
        <f>IF((ISERROR(VLOOKUP(E687,'[2]Lead Time(覆蓋貼)'!F:F,1,0)))*(P687="v"),"",IF((ISTEXT(VLOOKUP(E687,'[2]Lead Time(覆蓋貼)'!F:F,1,0)))*(P687=""),"未執行",""))</f>
        <v/>
      </c>
    </row>
    <row r="688" spans="1:23" ht="28.5" hidden="1" customHeight="1" x14ac:dyDescent="0.25">
      <c r="A688" s="117">
        <v>676</v>
      </c>
      <c r="B688" s="118" t="s">
        <v>2948</v>
      </c>
      <c r="C688" s="119">
        <v>43141</v>
      </c>
      <c r="D688" s="117" t="s">
        <v>2939</v>
      </c>
      <c r="E688" s="120" t="s">
        <v>2968</v>
      </c>
      <c r="F688" s="117">
        <f>IF(ISNA(VLOOKUP(B688,[2]保固召回!$A:$G,7,FALSE)),"",(VLOOKUP(B688,[2]保固召回!$A:$G,7,FALSE)))</f>
        <v>0</v>
      </c>
      <c r="G688" s="121">
        <f t="shared" ca="1" si="41"/>
        <v>1</v>
      </c>
      <c r="H688" s="121" t="str">
        <f t="shared" si="42"/>
        <v>F45B38更換曲軸皮帶盤/減震器</v>
      </c>
      <c r="I688" s="122">
        <f t="shared" ca="1" si="43"/>
        <v>92</v>
      </c>
      <c r="J688" s="119"/>
      <c r="K688" s="123"/>
      <c r="L688" s="117"/>
      <c r="M688" s="124" t="s">
        <v>1821</v>
      </c>
      <c r="N688" s="125"/>
      <c r="O688" s="135"/>
      <c r="P688" s="127" t="str">
        <f>IF(B688="","",IF(ISNA(VLOOKUP(U688,[2]NEW!H:H,1,FALSE)),"V",""))</f>
        <v>V</v>
      </c>
      <c r="Q688" s="128"/>
      <c r="R688" s="129"/>
      <c r="S688" s="130">
        <v>42912</v>
      </c>
      <c r="T688" s="132"/>
      <c r="U688" s="132" t="str">
        <f t="shared" si="40"/>
        <v>0011500400VZ38712</v>
      </c>
      <c r="W688" s="134" t="str">
        <f>IF((ISERROR(VLOOKUP(E688,'[2]Lead Time(覆蓋貼)'!F:F,1,0)))*(P688="v"),"",IF((ISTEXT(VLOOKUP(E688,'[2]Lead Time(覆蓋貼)'!F:F,1,0)))*(P688=""),"未執行",""))</f>
        <v/>
      </c>
    </row>
    <row r="689" spans="1:23" ht="28.5" hidden="1" customHeight="1" x14ac:dyDescent="0.25">
      <c r="A689" s="117">
        <v>677</v>
      </c>
      <c r="B689" s="118" t="s">
        <v>2948</v>
      </c>
      <c r="C689" s="119">
        <v>43141</v>
      </c>
      <c r="D689" s="117" t="s">
        <v>2939</v>
      </c>
      <c r="E689" s="120" t="s">
        <v>1737</v>
      </c>
      <c r="F689" s="117">
        <f>IF(ISNA(VLOOKUP(B689,[2]保固召回!$A:$G,7,FALSE)),"",(VLOOKUP(B689,[2]保固召回!$A:$G,7,FALSE)))</f>
        <v>0</v>
      </c>
      <c r="G689" s="121">
        <f t="shared" ca="1" si="41"/>
        <v>1</v>
      </c>
      <c r="H689" s="121" t="str">
        <f t="shared" si="42"/>
        <v>F45B38更換曲軸皮帶盤/減震器</v>
      </c>
      <c r="I689" s="122">
        <f t="shared" ca="1" si="43"/>
        <v>92</v>
      </c>
      <c r="J689" s="119"/>
      <c r="K689" s="123"/>
      <c r="L689" s="117"/>
      <c r="M689" s="124"/>
      <c r="N689" s="125">
        <v>42993.458333333336</v>
      </c>
      <c r="O689" s="135"/>
      <c r="P689" s="127" t="str">
        <f>IF(B689="","",IF(ISNA(VLOOKUP(U689,[2]NEW!H:H,1,FALSE)),"V",""))</f>
        <v>V</v>
      </c>
      <c r="Q689" s="128">
        <v>42989</v>
      </c>
      <c r="R689" s="129"/>
      <c r="S689" s="130" t="s">
        <v>2969</v>
      </c>
      <c r="T689" s="132"/>
      <c r="U689" s="132" t="str">
        <f t="shared" si="40"/>
        <v>0011500400VZ41114</v>
      </c>
      <c r="W689" s="134" t="str">
        <f>IF((ISERROR(VLOOKUP(E689,'[2]Lead Time(覆蓋貼)'!F:F,1,0)))*(P689="v"),"",IF((ISTEXT(VLOOKUP(E689,'[2]Lead Time(覆蓋貼)'!F:F,1,0)))*(P689=""),"未執行",""))</f>
        <v/>
      </c>
    </row>
    <row r="690" spans="1:23" ht="28.5" hidden="1" customHeight="1" x14ac:dyDescent="0.25">
      <c r="A690" s="117">
        <v>678</v>
      </c>
      <c r="B690" s="118" t="s">
        <v>2948</v>
      </c>
      <c r="C690" s="119">
        <v>43141</v>
      </c>
      <c r="D690" s="117" t="s">
        <v>2939</v>
      </c>
      <c r="E690" s="120" t="s">
        <v>2970</v>
      </c>
      <c r="F690" s="117">
        <f>IF(ISNA(VLOOKUP(B690,[2]保固召回!$A:$G,7,FALSE)),"",(VLOOKUP(B690,[2]保固召回!$A:$G,7,FALSE)))</f>
        <v>0</v>
      </c>
      <c r="G690" s="121">
        <f t="shared" ca="1" si="41"/>
        <v>1</v>
      </c>
      <c r="H690" s="121" t="str">
        <f t="shared" si="42"/>
        <v>F45B38更換曲軸皮帶盤/減震器</v>
      </c>
      <c r="I690" s="122">
        <f t="shared" ca="1" si="43"/>
        <v>92</v>
      </c>
      <c r="J690" s="119"/>
      <c r="K690" s="123"/>
      <c r="L690" s="117"/>
      <c r="M690" s="124" t="s">
        <v>1821</v>
      </c>
      <c r="N690" s="125"/>
      <c r="O690" s="135"/>
      <c r="P690" s="127" t="str">
        <f>IF(B690="","",IF(ISNA(VLOOKUP(U690,[2]NEW!H:H,1,FALSE)),"V",""))</f>
        <v>V</v>
      </c>
      <c r="Q690" s="128"/>
      <c r="R690" s="129"/>
      <c r="S690" s="130" t="s">
        <v>2971</v>
      </c>
      <c r="T690" s="132"/>
      <c r="U690" s="132" t="str">
        <f t="shared" si="40"/>
        <v>0011500400VZ39094</v>
      </c>
      <c r="W690" s="134" t="str">
        <f>IF((ISERROR(VLOOKUP(E690,'[2]Lead Time(覆蓋貼)'!F:F,1,0)))*(P690="v"),"",IF((ISTEXT(VLOOKUP(E690,'[2]Lead Time(覆蓋貼)'!F:F,1,0)))*(P690=""),"未執行",""))</f>
        <v/>
      </c>
    </row>
    <row r="691" spans="1:23" ht="28.5" hidden="1" customHeight="1" x14ac:dyDescent="0.25">
      <c r="A691" s="117">
        <v>679</v>
      </c>
      <c r="B691" s="118" t="s">
        <v>2948</v>
      </c>
      <c r="C691" s="119">
        <v>43141</v>
      </c>
      <c r="D691" s="117" t="s">
        <v>2939</v>
      </c>
      <c r="E691" s="120" t="s">
        <v>2972</v>
      </c>
      <c r="F691" s="117">
        <f>IF(ISNA(VLOOKUP(B691,[2]保固召回!$A:$G,7,FALSE)),"",(VLOOKUP(B691,[2]保固召回!$A:$G,7,FALSE)))</f>
        <v>0</v>
      </c>
      <c r="G691" s="121">
        <f t="shared" ca="1" si="41"/>
        <v>1</v>
      </c>
      <c r="H691" s="121" t="str">
        <f t="shared" si="42"/>
        <v>F45B38更換曲軸皮帶盤/減震器</v>
      </c>
      <c r="I691" s="122">
        <f t="shared" ca="1" si="43"/>
        <v>92</v>
      </c>
      <c r="J691" s="119"/>
      <c r="K691" s="123"/>
      <c r="L691" s="117"/>
      <c r="M691" s="124" t="s">
        <v>1821</v>
      </c>
      <c r="N691" s="125"/>
      <c r="O691" s="135"/>
      <c r="P691" s="127" t="str">
        <f>IF(B691="","",IF(ISNA(VLOOKUP(U691,[2]NEW!H:H,1,FALSE)),"V",""))</f>
        <v>V</v>
      </c>
      <c r="Q691" s="128"/>
      <c r="R691" s="129"/>
      <c r="S691" s="130" t="s">
        <v>2973</v>
      </c>
      <c r="T691" s="132"/>
      <c r="U691" s="132" t="str">
        <f t="shared" si="40"/>
        <v>0011500400VZ39118</v>
      </c>
      <c r="W691" s="134" t="str">
        <f>IF((ISERROR(VLOOKUP(E691,'[2]Lead Time(覆蓋貼)'!F:F,1,0)))*(P691="v"),"",IF((ISTEXT(VLOOKUP(E691,'[2]Lead Time(覆蓋貼)'!F:F,1,0)))*(P691=""),"未執行",""))</f>
        <v/>
      </c>
    </row>
    <row r="692" spans="1:23" ht="28.5" hidden="1" customHeight="1" x14ac:dyDescent="0.25">
      <c r="A692" s="117">
        <v>680</v>
      </c>
      <c r="B692" s="118" t="s">
        <v>2948</v>
      </c>
      <c r="C692" s="119">
        <v>43141</v>
      </c>
      <c r="D692" s="117" t="s">
        <v>2939</v>
      </c>
      <c r="E692" s="120" t="s">
        <v>2974</v>
      </c>
      <c r="F692" s="117">
        <f>IF(ISNA(VLOOKUP(B692,[2]保固召回!$A:$G,7,FALSE)),"",(VLOOKUP(B692,[2]保固召回!$A:$G,7,FALSE)))</f>
        <v>0</v>
      </c>
      <c r="G692" s="121">
        <f t="shared" ca="1" si="41"/>
        <v>1</v>
      </c>
      <c r="H692" s="121" t="str">
        <f t="shared" si="42"/>
        <v>F45B38更換曲軸皮帶盤/減震器</v>
      </c>
      <c r="I692" s="122">
        <f t="shared" ca="1" si="43"/>
        <v>92</v>
      </c>
      <c r="J692" s="119"/>
      <c r="K692" s="123"/>
      <c r="L692" s="117"/>
      <c r="M692" s="124" t="s">
        <v>1821</v>
      </c>
      <c r="N692" s="125"/>
      <c r="O692" s="135"/>
      <c r="P692" s="127" t="str">
        <f>IF(B692="","",IF(ISNA(VLOOKUP(U692,[2]NEW!H:H,1,FALSE)),"V",""))</f>
        <v>V</v>
      </c>
      <c r="Q692" s="128"/>
      <c r="R692" s="129"/>
      <c r="S692" s="130" t="s">
        <v>1789</v>
      </c>
      <c r="T692" s="132"/>
      <c r="U692" s="132" t="str">
        <f t="shared" si="40"/>
        <v>0011500400VZ41264</v>
      </c>
      <c r="W692" s="134" t="str">
        <f>IF((ISERROR(VLOOKUP(E692,'[2]Lead Time(覆蓋貼)'!F:F,1,0)))*(P692="v"),"",IF((ISTEXT(VLOOKUP(E692,'[2]Lead Time(覆蓋貼)'!F:F,1,0)))*(P692=""),"未執行",""))</f>
        <v/>
      </c>
    </row>
    <row r="693" spans="1:23" ht="28.5" hidden="1" customHeight="1" x14ac:dyDescent="0.25">
      <c r="A693" s="117">
        <v>681</v>
      </c>
      <c r="B693" s="118" t="s">
        <v>2948</v>
      </c>
      <c r="C693" s="119">
        <v>43141</v>
      </c>
      <c r="D693" s="117" t="s">
        <v>2939</v>
      </c>
      <c r="E693" s="120" t="s">
        <v>2975</v>
      </c>
      <c r="F693" s="117">
        <f>IF(ISNA(VLOOKUP(B693,[2]保固召回!$A:$G,7,FALSE)),"",(VLOOKUP(B693,[2]保固召回!$A:$G,7,FALSE)))</f>
        <v>0</v>
      </c>
      <c r="G693" s="121">
        <f t="shared" ca="1" si="41"/>
        <v>1</v>
      </c>
      <c r="H693" s="121" t="str">
        <f t="shared" si="42"/>
        <v>F45B38更換曲軸皮帶盤/減震器</v>
      </c>
      <c r="I693" s="122">
        <f t="shared" ca="1" si="43"/>
        <v>92</v>
      </c>
      <c r="J693" s="119"/>
      <c r="K693" s="123"/>
      <c r="L693" s="117"/>
      <c r="M693" s="124" t="s">
        <v>1821</v>
      </c>
      <c r="N693" s="125"/>
      <c r="O693" s="135"/>
      <c r="P693" s="127" t="str">
        <f>IF(B693="","",IF(ISNA(VLOOKUP(U693,[2]NEW!H:H,1,FALSE)),"V",""))</f>
        <v>V</v>
      </c>
      <c r="Q693" s="128"/>
      <c r="R693" s="129"/>
      <c r="S693" s="130">
        <v>42903</v>
      </c>
      <c r="T693" s="132"/>
      <c r="U693" s="132" t="str">
        <f t="shared" si="40"/>
        <v>0011500400V404269</v>
      </c>
      <c r="W693" s="134" t="str">
        <f>IF((ISERROR(VLOOKUP(E693,'[2]Lead Time(覆蓋貼)'!F:F,1,0)))*(P693="v"),"",IF((ISTEXT(VLOOKUP(E693,'[2]Lead Time(覆蓋貼)'!F:F,1,0)))*(P693=""),"未執行",""))</f>
        <v/>
      </c>
    </row>
    <row r="694" spans="1:23" ht="28.5" hidden="1" customHeight="1" x14ac:dyDescent="0.25">
      <c r="A694" s="117">
        <v>682</v>
      </c>
      <c r="B694" s="118" t="s">
        <v>2948</v>
      </c>
      <c r="C694" s="119">
        <v>43141</v>
      </c>
      <c r="D694" s="117" t="s">
        <v>2939</v>
      </c>
      <c r="E694" s="120" t="s">
        <v>2976</v>
      </c>
      <c r="F694" s="117">
        <f>IF(ISNA(VLOOKUP(B694,[2]保固召回!$A:$G,7,FALSE)),"",(VLOOKUP(B694,[2]保固召回!$A:$G,7,FALSE)))</f>
        <v>0</v>
      </c>
      <c r="G694" s="121">
        <f t="shared" ca="1" si="41"/>
        <v>1</v>
      </c>
      <c r="H694" s="121" t="str">
        <f t="shared" si="42"/>
        <v>F45B38更換曲軸皮帶盤/減震器</v>
      </c>
      <c r="I694" s="122">
        <f t="shared" ca="1" si="43"/>
        <v>92</v>
      </c>
      <c r="J694" s="119"/>
      <c r="K694" s="123"/>
      <c r="L694" s="117"/>
      <c r="M694" s="124" t="s">
        <v>1821</v>
      </c>
      <c r="N694" s="125"/>
      <c r="O694" s="135"/>
      <c r="P694" s="127" t="str">
        <f>IF(B694="","",IF(ISNA(VLOOKUP(U694,[2]NEW!H:H,1,FALSE)),"V",""))</f>
        <v>V</v>
      </c>
      <c r="Q694" s="128"/>
      <c r="R694" s="129"/>
      <c r="S694" s="130" t="s">
        <v>2977</v>
      </c>
      <c r="T694" s="132"/>
      <c r="U694" s="132" t="str">
        <f t="shared" si="40"/>
        <v>0011500400V404200</v>
      </c>
      <c r="W694" s="134" t="str">
        <f>IF((ISERROR(VLOOKUP(E694,'[2]Lead Time(覆蓋貼)'!F:F,1,0)))*(P694="v"),"",IF((ISTEXT(VLOOKUP(E694,'[2]Lead Time(覆蓋貼)'!F:F,1,0)))*(P694=""),"未執行",""))</f>
        <v/>
      </c>
    </row>
    <row r="695" spans="1:23" ht="28.5" hidden="1" customHeight="1" x14ac:dyDescent="0.25">
      <c r="A695" s="117">
        <v>683</v>
      </c>
      <c r="B695" s="118" t="s">
        <v>2948</v>
      </c>
      <c r="C695" s="119">
        <v>43141</v>
      </c>
      <c r="D695" s="117" t="s">
        <v>2939</v>
      </c>
      <c r="E695" s="120" t="s">
        <v>2978</v>
      </c>
      <c r="F695" s="117">
        <f>IF(ISNA(VLOOKUP(B695,[2]保固召回!$A:$G,7,FALSE)),"",(VLOOKUP(B695,[2]保固召回!$A:$G,7,FALSE)))</f>
        <v>0</v>
      </c>
      <c r="G695" s="121">
        <f t="shared" ca="1" si="41"/>
        <v>1</v>
      </c>
      <c r="H695" s="121" t="str">
        <f t="shared" si="42"/>
        <v>F45B38更換曲軸皮帶盤/減震器</v>
      </c>
      <c r="I695" s="122">
        <f t="shared" ca="1" si="43"/>
        <v>92</v>
      </c>
      <c r="J695" s="119"/>
      <c r="K695" s="123"/>
      <c r="L695" s="117"/>
      <c r="M695" s="124" t="s">
        <v>1821</v>
      </c>
      <c r="N695" s="125"/>
      <c r="O695" s="135"/>
      <c r="P695" s="127" t="str">
        <f>IF(B695="","",IF(ISNA(VLOOKUP(U695,[2]NEW!H:H,1,FALSE)),"V",""))</f>
        <v>V</v>
      </c>
      <c r="Q695" s="128"/>
      <c r="R695" s="129"/>
      <c r="S695" s="130" t="s">
        <v>1789</v>
      </c>
      <c r="T695" s="132"/>
      <c r="U695" s="132" t="str">
        <f t="shared" si="40"/>
        <v>0011500400VZ40249</v>
      </c>
      <c r="W695" s="134" t="str">
        <f>IF((ISERROR(VLOOKUP(E695,'[2]Lead Time(覆蓋貼)'!F:F,1,0)))*(P695="v"),"",IF((ISTEXT(VLOOKUP(E695,'[2]Lead Time(覆蓋貼)'!F:F,1,0)))*(P695=""),"未執行",""))</f>
        <v/>
      </c>
    </row>
    <row r="696" spans="1:23" ht="28.5" hidden="1" customHeight="1" x14ac:dyDescent="0.25">
      <c r="A696" s="117">
        <v>684</v>
      </c>
      <c r="B696" s="118" t="s">
        <v>2948</v>
      </c>
      <c r="C696" s="119">
        <v>43141</v>
      </c>
      <c r="D696" s="117" t="s">
        <v>2939</v>
      </c>
      <c r="E696" s="120" t="s">
        <v>2979</v>
      </c>
      <c r="F696" s="117">
        <f>IF(ISNA(VLOOKUP(B696,[2]保固召回!$A:$G,7,FALSE)),"",(VLOOKUP(B696,[2]保固召回!$A:$G,7,FALSE)))</f>
        <v>0</v>
      </c>
      <c r="G696" s="121">
        <f t="shared" ca="1" si="41"/>
        <v>1</v>
      </c>
      <c r="H696" s="121" t="str">
        <f t="shared" si="42"/>
        <v>F45B38更換曲軸皮帶盤/減震器</v>
      </c>
      <c r="I696" s="122">
        <f t="shared" ca="1" si="43"/>
        <v>92</v>
      </c>
      <c r="J696" s="119"/>
      <c r="K696" s="123"/>
      <c r="L696" s="117"/>
      <c r="M696" s="124" t="s">
        <v>1821</v>
      </c>
      <c r="N696" s="125"/>
      <c r="O696" s="135"/>
      <c r="P696" s="127" t="str">
        <f>IF(B696="","",IF(ISNA(VLOOKUP(U696,[2]NEW!H:H,1,FALSE)),"V",""))</f>
        <v>V</v>
      </c>
      <c r="Q696" s="128"/>
      <c r="R696" s="129"/>
      <c r="S696" s="130">
        <v>42905</v>
      </c>
      <c r="T696" s="132"/>
      <c r="U696" s="132" t="str">
        <f t="shared" si="40"/>
        <v>0011500400V402959</v>
      </c>
      <c r="W696" s="134" t="str">
        <f>IF((ISERROR(VLOOKUP(E696,'[2]Lead Time(覆蓋貼)'!F:F,1,0)))*(P696="v"),"",IF((ISTEXT(VLOOKUP(E696,'[2]Lead Time(覆蓋貼)'!F:F,1,0)))*(P696=""),"未執行",""))</f>
        <v/>
      </c>
    </row>
    <row r="697" spans="1:23" ht="28.5" hidden="1" customHeight="1" x14ac:dyDescent="0.25">
      <c r="A697" s="117">
        <v>685</v>
      </c>
      <c r="B697" s="118" t="s">
        <v>2948</v>
      </c>
      <c r="C697" s="119">
        <v>43141</v>
      </c>
      <c r="D697" s="117" t="s">
        <v>2939</v>
      </c>
      <c r="E697" s="120" t="s">
        <v>2980</v>
      </c>
      <c r="F697" s="117">
        <f>IF(ISNA(VLOOKUP(B697,[2]保固召回!$A:$G,7,FALSE)),"",(VLOOKUP(B697,[2]保固召回!$A:$G,7,FALSE)))</f>
        <v>0</v>
      </c>
      <c r="G697" s="121">
        <f t="shared" ca="1" si="41"/>
        <v>1</v>
      </c>
      <c r="H697" s="121" t="str">
        <f t="shared" si="42"/>
        <v>F45B38更換曲軸皮帶盤/減震器</v>
      </c>
      <c r="I697" s="122">
        <f t="shared" ca="1" si="43"/>
        <v>92</v>
      </c>
      <c r="J697" s="119"/>
      <c r="K697" s="123"/>
      <c r="L697" s="117"/>
      <c r="M697" s="124" t="s">
        <v>1821</v>
      </c>
      <c r="N697" s="125"/>
      <c r="O697" s="135"/>
      <c r="P697" s="127" t="str">
        <f>IF(B697="","",IF(ISNA(VLOOKUP(U697,[2]NEW!H:H,1,FALSE)),"V",""))</f>
        <v>V</v>
      </c>
      <c r="Q697" s="128"/>
      <c r="R697" s="129"/>
      <c r="S697" s="130" t="s">
        <v>2981</v>
      </c>
      <c r="T697" s="132"/>
      <c r="U697" s="132" t="str">
        <f t="shared" si="40"/>
        <v>0011500400VZ40377</v>
      </c>
      <c r="W697" s="134" t="str">
        <f>IF((ISERROR(VLOOKUP(E697,'[2]Lead Time(覆蓋貼)'!F:F,1,0)))*(P697="v"),"",IF((ISTEXT(VLOOKUP(E697,'[2]Lead Time(覆蓋貼)'!F:F,1,0)))*(P697=""),"未執行",""))</f>
        <v/>
      </c>
    </row>
    <row r="698" spans="1:23" ht="28.5" hidden="1" customHeight="1" x14ac:dyDescent="0.25">
      <c r="A698" s="117">
        <v>686</v>
      </c>
      <c r="B698" s="118" t="s">
        <v>2948</v>
      </c>
      <c r="C698" s="119">
        <v>43141</v>
      </c>
      <c r="D698" s="117" t="s">
        <v>2939</v>
      </c>
      <c r="E698" s="120" t="s">
        <v>2982</v>
      </c>
      <c r="F698" s="117">
        <f>IF(ISNA(VLOOKUP(B698,[2]保固召回!$A:$G,7,FALSE)),"",(VLOOKUP(B698,[2]保固召回!$A:$G,7,FALSE)))</f>
        <v>0</v>
      </c>
      <c r="G698" s="121">
        <f t="shared" ca="1" si="41"/>
        <v>1</v>
      </c>
      <c r="H698" s="121" t="str">
        <f t="shared" si="42"/>
        <v>F45B38更換曲軸皮帶盤/減震器</v>
      </c>
      <c r="I698" s="122">
        <f t="shared" ca="1" si="43"/>
        <v>92</v>
      </c>
      <c r="J698" s="119"/>
      <c r="K698" s="123"/>
      <c r="L698" s="117"/>
      <c r="M698" s="124"/>
      <c r="N698" s="125"/>
      <c r="O698" s="135"/>
      <c r="P698" s="127" t="str">
        <f>IF(B698="","",IF(ISNA(VLOOKUP(U698,[2]NEW!H:H,1,FALSE)),"V",""))</f>
        <v>V</v>
      </c>
      <c r="Q698" s="128"/>
      <c r="R698" s="129"/>
      <c r="S698" s="130" t="s">
        <v>2983</v>
      </c>
      <c r="T698" s="132"/>
      <c r="U698" s="132" t="str">
        <f t="shared" si="40"/>
        <v>0011500400VZ41088</v>
      </c>
      <c r="W698" s="134" t="str">
        <f>IF((ISERROR(VLOOKUP(E698,'[2]Lead Time(覆蓋貼)'!F:F,1,0)))*(P698="v"),"",IF((ISTEXT(VLOOKUP(E698,'[2]Lead Time(覆蓋貼)'!F:F,1,0)))*(P698=""),"未執行",""))</f>
        <v/>
      </c>
    </row>
    <row r="699" spans="1:23" ht="28.5" hidden="1" customHeight="1" x14ac:dyDescent="0.25">
      <c r="A699" s="117">
        <v>687</v>
      </c>
      <c r="B699" s="118" t="s">
        <v>2948</v>
      </c>
      <c r="C699" s="119">
        <v>43141</v>
      </c>
      <c r="D699" s="117" t="s">
        <v>2939</v>
      </c>
      <c r="E699" s="120" t="s">
        <v>2984</v>
      </c>
      <c r="F699" s="117">
        <f>IF(ISNA(VLOOKUP(B699,[2]保固召回!$A:$G,7,FALSE)),"",(VLOOKUP(B699,[2]保固召回!$A:$G,7,FALSE)))</f>
        <v>0</v>
      </c>
      <c r="G699" s="121">
        <f t="shared" ca="1" si="41"/>
        <v>1</v>
      </c>
      <c r="H699" s="121" t="str">
        <f t="shared" si="42"/>
        <v>F45B38更換曲軸皮帶盤/減震器</v>
      </c>
      <c r="I699" s="122">
        <f t="shared" ca="1" si="43"/>
        <v>92</v>
      </c>
      <c r="J699" s="119"/>
      <c r="K699" s="123"/>
      <c r="L699" s="117"/>
      <c r="M699" s="124" t="s">
        <v>1821</v>
      </c>
      <c r="N699" s="125"/>
      <c r="O699" s="135"/>
      <c r="P699" s="127" t="str">
        <f>IF(B699="","",IF(ISNA(VLOOKUP(U699,[2]NEW!H:H,1,FALSE)),"V",""))</f>
        <v>V</v>
      </c>
      <c r="Q699" s="128"/>
      <c r="R699" s="129"/>
      <c r="S699" s="130" t="s">
        <v>1789</v>
      </c>
      <c r="T699" s="132"/>
      <c r="U699" s="132" t="str">
        <f t="shared" si="40"/>
        <v>0011500400VZ41240</v>
      </c>
      <c r="W699" s="134" t="str">
        <f>IF((ISERROR(VLOOKUP(E699,'[2]Lead Time(覆蓋貼)'!F:F,1,0)))*(P699="v"),"",IF((ISTEXT(VLOOKUP(E699,'[2]Lead Time(覆蓋貼)'!F:F,1,0)))*(P699=""),"未執行",""))</f>
        <v/>
      </c>
    </row>
    <row r="700" spans="1:23" ht="28.5" hidden="1" customHeight="1" x14ac:dyDescent="0.25">
      <c r="A700" s="117">
        <v>688</v>
      </c>
      <c r="B700" s="118" t="s">
        <v>2948</v>
      </c>
      <c r="C700" s="119">
        <v>43141</v>
      </c>
      <c r="D700" s="117" t="s">
        <v>2939</v>
      </c>
      <c r="E700" s="120" t="s">
        <v>2985</v>
      </c>
      <c r="F700" s="117">
        <f>IF(ISNA(VLOOKUP(B700,[2]保固召回!$A:$G,7,FALSE)),"",(VLOOKUP(B700,[2]保固召回!$A:$G,7,FALSE)))</f>
        <v>0</v>
      </c>
      <c r="G700" s="121">
        <f t="shared" ca="1" si="41"/>
        <v>1</v>
      </c>
      <c r="H700" s="121" t="str">
        <f t="shared" si="42"/>
        <v>F45B38更換曲軸皮帶盤/減震器</v>
      </c>
      <c r="I700" s="122">
        <f t="shared" ca="1" si="43"/>
        <v>92</v>
      </c>
      <c r="J700" s="119"/>
      <c r="K700" s="123"/>
      <c r="L700" s="117"/>
      <c r="M700" s="124" t="s">
        <v>1821</v>
      </c>
      <c r="N700" s="125"/>
      <c r="O700" s="135"/>
      <c r="P700" s="127" t="str">
        <f>IF(B700="","",IF(ISNA(VLOOKUP(U700,[2]NEW!H:H,1,FALSE)),"V",""))</f>
        <v>V</v>
      </c>
      <c r="Q700" s="128"/>
      <c r="R700" s="129"/>
      <c r="S700" s="130" t="s">
        <v>2986</v>
      </c>
      <c r="T700" s="132"/>
      <c r="U700" s="132" t="str">
        <f t="shared" si="40"/>
        <v>0011500400VZ41194</v>
      </c>
      <c r="W700" s="134" t="str">
        <f>IF((ISERROR(VLOOKUP(E700,'[2]Lead Time(覆蓋貼)'!F:F,1,0)))*(P700="v"),"",IF((ISTEXT(VLOOKUP(E700,'[2]Lead Time(覆蓋貼)'!F:F,1,0)))*(P700=""),"未執行",""))</f>
        <v/>
      </c>
    </row>
    <row r="701" spans="1:23" ht="34.35" hidden="1" customHeight="1" x14ac:dyDescent="0.25">
      <c r="A701" s="117">
        <v>689</v>
      </c>
      <c r="B701" s="118" t="s">
        <v>2948</v>
      </c>
      <c r="C701" s="119">
        <v>43141</v>
      </c>
      <c r="D701" s="117" t="s">
        <v>2939</v>
      </c>
      <c r="E701" s="120" t="s">
        <v>2987</v>
      </c>
      <c r="F701" s="117">
        <f>IF(ISNA(VLOOKUP(B701,[2]保固召回!$A:$G,7,FALSE)),"",(VLOOKUP(B701,[2]保固召回!$A:$G,7,FALSE)))</f>
        <v>0</v>
      </c>
      <c r="G701" s="121">
        <f t="shared" ca="1" si="41"/>
        <v>1</v>
      </c>
      <c r="H701" s="121" t="str">
        <f t="shared" si="42"/>
        <v>F45B38更換曲軸皮帶盤/減震器</v>
      </c>
      <c r="I701" s="122">
        <f t="shared" ca="1" si="43"/>
        <v>92</v>
      </c>
      <c r="J701" s="119"/>
      <c r="K701" s="123"/>
      <c r="L701" s="117"/>
      <c r="M701" s="124" t="s">
        <v>1821</v>
      </c>
      <c r="N701" s="125"/>
      <c r="O701" s="135"/>
      <c r="P701" s="127" t="str">
        <f>IF(B701="","",IF(ISNA(VLOOKUP(U701,[2]NEW!H:H,1,FALSE)),"V",""))</f>
        <v>V</v>
      </c>
      <c r="Q701" s="128"/>
      <c r="R701" s="129"/>
      <c r="S701" s="130" t="s">
        <v>1789</v>
      </c>
      <c r="T701" s="132"/>
      <c r="U701" s="132" t="str">
        <f t="shared" si="40"/>
        <v>0011500400VZ39182</v>
      </c>
      <c r="W701" s="134" t="str">
        <f>IF((ISERROR(VLOOKUP(E701,'[2]Lead Time(覆蓋貼)'!F:F,1,0)))*(P701="v"),"",IF((ISTEXT(VLOOKUP(E701,'[2]Lead Time(覆蓋貼)'!F:F,1,0)))*(P701=""),"未執行",""))</f>
        <v/>
      </c>
    </row>
    <row r="702" spans="1:23" ht="28.5" hidden="1" customHeight="1" x14ac:dyDescent="0.25">
      <c r="A702" s="117">
        <v>690</v>
      </c>
      <c r="B702" s="118" t="s">
        <v>2948</v>
      </c>
      <c r="C702" s="119">
        <v>43141</v>
      </c>
      <c r="D702" s="117" t="s">
        <v>2939</v>
      </c>
      <c r="E702" s="120" t="s">
        <v>2988</v>
      </c>
      <c r="F702" s="117">
        <f>IF(ISNA(VLOOKUP(B702,[2]保固召回!$A:$G,7,FALSE)),"",(VLOOKUP(B702,[2]保固召回!$A:$G,7,FALSE)))</f>
        <v>0</v>
      </c>
      <c r="G702" s="121">
        <f t="shared" ca="1" si="41"/>
        <v>1</v>
      </c>
      <c r="H702" s="121" t="str">
        <f t="shared" si="42"/>
        <v>F45B38更換曲軸皮帶盤/減震器</v>
      </c>
      <c r="I702" s="122">
        <f t="shared" ca="1" si="43"/>
        <v>92</v>
      </c>
      <c r="J702" s="119"/>
      <c r="K702" s="123"/>
      <c r="L702" s="117"/>
      <c r="M702" s="124" t="s">
        <v>1821</v>
      </c>
      <c r="N702" s="125"/>
      <c r="O702" s="135"/>
      <c r="P702" s="127" t="str">
        <f>IF(B702="","",IF(ISNA(VLOOKUP(U702,[2]NEW!H:H,1,FALSE)),"V",""))</f>
        <v>V</v>
      </c>
      <c r="Q702" s="128"/>
      <c r="R702" s="129"/>
      <c r="S702" s="130" t="s">
        <v>1789</v>
      </c>
      <c r="T702" s="132"/>
      <c r="U702" s="132" t="str">
        <f t="shared" si="40"/>
        <v>0011500400VZ41218</v>
      </c>
      <c r="W702" s="134" t="str">
        <f>IF((ISERROR(VLOOKUP(E702,'[2]Lead Time(覆蓋貼)'!F:F,1,0)))*(P702="v"),"",IF((ISTEXT(VLOOKUP(E702,'[2]Lead Time(覆蓋貼)'!F:F,1,0)))*(P702=""),"未執行",""))</f>
        <v/>
      </c>
    </row>
    <row r="703" spans="1:23" ht="28.5" hidden="1" customHeight="1" x14ac:dyDescent="0.25">
      <c r="A703" s="117">
        <v>691</v>
      </c>
      <c r="B703" s="118" t="s">
        <v>2948</v>
      </c>
      <c r="C703" s="119">
        <v>43141</v>
      </c>
      <c r="D703" s="117" t="s">
        <v>2939</v>
      </c>
      <c r="E703" s="120" t="s">
        <v>2989</v>
      </c>
      <c r="F703" s="117">
        <f>IF(ISNA(VLOOKUP(B703,[2]保固召回!$A:$G,7,FALSE)),"",(VLOOKUP(B703,[2]保固召回!$A:$G,7,FALSE)))</f>
        <v>0</v>
      </c>
      <c r="G703" s="121">
        <f t="shared" ca="1" si="41"/>
        <v>1</v>
      </c>
      <c r="H703" s="121" t="str">
        <f t="shared" si="42"/>
        <v>F45B38更換曲軸皮帶盤/減震器</v>
      </c>
      <c r="I703" s="122">
        <f t="shared" ca="1" si="43"/>
        <v>92</v>
      </c>
      <c r="J703" s="119"/>
      <c r="K703" s="123"/>
      <c r="L703" s="117"/>
      <c r="M703" s="124" t="s">
        <v>1821</v>
      </c>
      <c r="N703" s="125"/>
      <c r="O703" s="135"/>
      <c r="P703" s="127" t="str">
        <f>IF(B703="","",IF(ISNA(VLOOKUP(U703,[2]NEW!H:H,1,FALSE)),"V",""))</f>
        <v>V</v>
      </c>
      <c r="Q703" s="128"/>
      <c r="R703" s="129"/>
      <c r="S703" s="130" t="s">
        <v>1789</v>
      </c>
      <c r="T703" s="132"/>
      <c r="U703" s="132" t="str">
        <f t="shared" si="40"/>
        <v>0011500400VZ40603</v>
      </c>
      <c r="W703" s="134" t="str">
        <f>IF((ISERROR(VLOOKUP(E703,'[2]Lead Time(覆蓋貼)'!F:F,1,0)))*(P703="v"),"",IF((ISTEXT(VLOOKUP(E703,'[2]Lead Time(覆蓋貼)'!F:F,1,0)))*(P703=""),"未執行",""))</f>
        <v/>
      </c>
    </row>
    <row r="704" spans="1:23" ht="28.5" hidden="1" customHeight="1" x14ac:dyDescent="0.25">
      <c r="A704" s="117">
        <v>692</v>
      </c>
      <c r="B704" s="118" t="s">
        <v>2948</v>
      </c>
      <c r="C704" s="119">
        <v>43141</v>
      </c>
      <c r="D704" s="117" t="s">
        <v>2939</v>
      </c>
      <c r="E704" s="120" t="s">
        <v>2990</v>
      </c>
      <c r="F704" s="117">
        <f>IF(ISNA(VLOOKUP(B704,[2]保固召回!$A:$G,7,FALSE)),"",(VLOOKUP(B704,[2]保固召回!$A:$G,7,FALSE)))</f>
        <v>0</v>
      </c>
      <c r="G704" s="121">
        <f t="shared" ca="1" si="41"/>
        <v>1</v>
      </c>
      <c r="H704" s="121" t="str">
        <f t="shared" si="42"/>
        <v>F45B38更換曲軸皮帶盤/減震器</v>
      </c>
      <c r="I704" s="122">
        <f t="shared" ca="1" si="43"/>
        <v>92</v>
      </c>
      <c r="J704" s="119"/>
      <c r="K704" s="123"/>
      <c r="L704" s="117"/>
      <c r="M704" s="124" t="s">
        <v>1821</v>
      </c>
      <c r="N704" s="125"/>
      <c r="O704" s="135"/>
      <c r="P704" s="127" t="str">
        <f>IF(B704="","",IF(ISNA(VLOOKUP(U704,[2]NEW!H:H,1,FALSE)),"V",""))</f>
        <v>V</v>
      </c>
      <c r="Q704" s="128"/>
      <c r="R704" s="129"/>
      <c r="S704" s="130" t="s">
        <v>2991</v>
      </c>
      <c r="T704" s="132"/>
      <c r="U704" s="132" t="str">
        <f t="shared" si="40"/>
        <v>0011500400VZ39257</v>
      </c>
      <c r="W704" s="134" t="str">
        <f>IF((ISERROR(VLOOKUP(E704,'[2]Lead Time(覆蓋貼)'!F:F,1,0)))*(P704="v"),"",IF((ISTEXT(VLOOKUP(E704,'[2]Lead Time(覆蓋貼)'!F:F,1,0)))*(P704=""),"未執行",""))</f>
        <v/>
      </c>
    </row>
    <row r="705" spans="1:23" ht="28.5" hidden="1" customHeight="1" x14ac:dyDescent="0.25">
      <c r="A705" s="117">
        <v>693</v>
      </c>
      <c r="B705" s="118" t="s">
        <v>2948</v>
      </c>
      <c r="C705" s="119">
        <v>43141</v>
      </c>
      <c r="D705" s="117" t="s">
        <v>2939</v>
      </c>
      <c r="E705" s="120" t="s">
        <v>2992</v>
      </c>
      <c r="F705" s="117">
        <f>IF(ISNA(VLOOKUP(B705,[2]保固召回!$A:$G,7,FALSE)),"",(VLOOKUP(B705,[2]保固召回!$A:$G,7,FALSE)))</f>
        <v>0</v>
      </c>
      <c r="G705" s="121">
        <f t="shared" ca="1" si="41"/>
        <v>1</v>
      </c>
      <c r="H705" s="121" t="str">
        <f t="shared" si="42"/>
        <v>F45B38更換曲軸皮帶盤/減震器</v>
      </c>
      <c r="I705" s="122">
        <f t="shared" ca="1" si="43"/>
        <v>92</v>
      </c>
      <c r="J705" s="119"/>
      <c r="K705" s="123"/>
      <c r="L705" s="117"/>
      <c r="M705" s="124" t="s">
        <v>1821</v>
      </c>
      <c r="N705" s="125"/>
      <c r="O705" s="135"/>
      <c r="P705" s="127" t="str">
        <f>IF(B705="","",IF(ISNA(VLOOKUP(U705,[2]NEW!H:H,1,FALSE)),"V",""))</f>
        <v>V</v>
      </c>
      <c r="Q705" s="128"/>
      <c r="R705" s="129"/>
      <c r="S705" s="130" t="s">
        <v>2993</v>
      </c>
      <c r="T705" s="132"/>
      <c r="U705" s="132" t="str">
        <f t="shared" si="40"/>
        <v>0011500400VZ40576</v>
      </c>
      <c r="W705" s="134" t="str">
        <f>IF((ISERROR(VLOOKUP(E705,'[2]Lead Time(覆蓋貼)'!F:F,1,0)))*(P705="v"),"",IF((ISTEXT(VLOOKUP(E705,'[2]Lead Time(覆蓋貼)'!F:F,1,0)))*(P705=""),"未執行",""))</f>
        <v/>
      </c>
    </row>
    <row r="706" spans="1:23" ht="28.5" hidden="1" customHeight="1" x14ac:dyDescent="0.25">
      <c r="A706" s="117">
        <v>694</v>
      </c>
      <c r="B706" s="118" t="s">
        <v>2948</v>
      </c>
      <c r="C706" s="119">
        <v>43141</v>
      </c>
      <c r="D706" s="117" t="s">
        <v>2939</v>
      </c>
      <c r="E706" s="120" t="s">
        <v>2994</v>
      </c>
      <c r="F706" s="117">
        <f>IF(ISNA(VLOOKUP(B706,[2]保固召回!$A:$G,7,FALSE)),"",(VLOOKUP(B706,[2]保固召回!$A:$G,7,FALSE)))</f>
        <v>0</v>
      </c>
      <c r="G706" s="121">
        <f t="shared" ca="1" si="41"/>
        <v>1</v>
      </c>
      <c r="H706" s="121" t="str">
        <f t="shared" si="42"/>
        <v>F45B38更換曲軸皮帶盤/減震器</v>
      </c>
      <c r="I706" s="122">
        <f t="shared" ca="1" si="43"/>
        <v>92</v>
      </c>
      <c r="J706" s="119"/>
      <c r="K706" s="123"/>
      <c r="L706" s="117"/>
      <c r="M706" s="124" t="s">
        <v>1822</v>
      </c>
      <c r="N706" s="125"/>
      <c r="O706" s="135"/>
      <c r="P706" s="127" t="str">
        <f>IF(B706="","",IF(ISNA(VLOOKUP(U706,[2]NEW!H:H,1,FALSE)),"V",""))</f>
        <v>V</v>
      </c>
      <c r="Q706" s="128"/>
      <c r="R706" s="129"/>
      <c r="S706" s="130" t="s">
        <v>2995</v>
      </c>
      <c r="T706" s="132"/>
      <c r="U706" s="132" t="str">
        <f t="shared" si="40"/>
        <v>0011500400VZ41251</v>
      </c>
      <c r="W706" s="134" t="str">
        <f>IF((ISERROR(VLOOKUP(E706,'[2]Lead Time(覆蓋貼)'!F:F,1,0)))*(P706="v"),"",IF((ISTEXT(VLOOKUP(E706,'[2]Lead Time(覆蓋貼)'!F:F,1,0)))*(P706=""),"未執行",""))</f>
        <v/>
      </c>
    </row>
    <row r="707" spans="1:23" ht="28.5" hidden="1" customHeight="1" x14ac:dyDescent="0.25">
      <c r="A707" s="117">
        <v>695</v>
      </c>
      <c r="B707" s="118" t="s">
        <v>2948</v>
      </c>
      <c r="C707" s="119">
        <v>43141</v>
      </c>
      <c r="D707" s="117" t="s">
        <v>2939</v>
      </c>
      <c r="E707" s="120" t="s">
        <v>2996</v>
      </c>
      <c r="F707" s="117">
        <f>IF(ISNA(VLOOKUP(B707,[2]保固召回!$A:$G,7,FALSE)),"",(VLOOKUP(B707,[2]保固召回!$A:$G,7,FALSE)))</f>
        <v>0</v>
      </c>
      <c r="G707" s="121">
        <f t="shared" ca="1" si="41"/>
        <v>1</v>
      </c>
      <c r="H707" s="121" t="str">
        <f t="shared" si="42"/>
        <v>F45B38更換曲軸皮帶盤/減震器</v>
      </c>
      <c r="I707" s="122">
        <f t="shared" ca="1" si="43"/>
        <v>92</v>
      </c>
      <c r="J707" s="119"/>
      <c r="K707" s="123"/>
      <c r="L707" s="117"/>
      <c r="M707" s="124" t="s">
        <v>1822</v>
      </c>
      <c r="N707" s="125"/>
      <c r="O707" s="135"/>
      <c r="P707" s="127" t="str">
        <f>IF(B707="","",IF(ISNA(VLOOKUP(U707,[2]NEW!H:H,1,FALSE)),"V",""))</f>
        <v>V</v>
      </c>
      <c r="Q707" s="128"/>
      <c r="R707" s="129"/>
      <c r="S707" s="130" t="s">
        <v>1789</v>
      </c>
      <c r="T707" s="132"/>
      <c r="U707" s="132" t="str">
        <f t="shared" si="40"/>
        <v>0011500400VZ40731</v>
      </c>
      <c r="W707" s="134" t="str">
        <f>IF((ISERROR(VLOOKUP(E707,'[2]Lead Time(覆蓋貼)'!F:F,1,0)))*(P707="v"),"",IF((ISTEXT(VLOOKUP(E707,'[2]Lead Time(覆蓋貼)'!F:F,1,0)))*(P707=""),"未執行",""))</f>
        <v/>
      </c>
    </row>
    <row r="708" spans="1:23" ht="28.5" hidden="1" customHeight="1" x14ac:dyDescent="0.25">
      <c r="A708" s="117">
        <v>696</v>
      </c>
      <c r="B708" s="118" t="s">
        <v>2948</v>
      </c>
      <c r="C708" s="119">
        <v>43141</v>
      </c>
      <c r="D708" s="117" t="s">
        <v>2939</v>
      </c>
      <c r="E708" s="120" t="s">
        <v>2997</v>
      </c>
      <c r="F708" s="117">
        <f>IF(ISNA(VLOOKUP(B708,[2]保固召回!$A:$G,7,FALSE)),"",(VLOOKUP(B708,[2]保固召回!$A:$G,7,FALSE)))</f>
        <v>0</v>
      </c>
      <c r="G708" s="121">
        <f t="shared" ca="1" si="41"/>
        <v>1</v>
      </c>
      <c r="H708" s="121" t="str">
        <f t="shared" si="42"/>
        <v>F45B38更換曲軸皮帶盤/減震器</v>
      </c>
      <c r="I708" s="122">
        <f t="shared" ca="1" si="43"/>
        <v>92</v>
      </c>
      <c r="J708" s="119"/>
      <c r="K708" s="123"/>
      <c r="L708" s="117"/>
      <c r="M708" s="124"/>
      <c r="N708" s="125"/>
      <c r="O708" s="135"/>
      <c r="P708" s="127" t="str">
        <f>IF(B708="","",IF(ISNA(VLOOKUP(U708,[2]NEW!H:H,1,FALSE)),"V",""))</f>
        <v>V</v>
      </c>
      <c r="Q708" s="128" t="s">
        <v>2998</v>
      </c>
      <c r="R708" s="129" t="s">
        <v>3000</v>
      </c>
      <c r="S708" s="130" t="s">
        <v>3001</v>
      </c>
      <c r="T708" s="132"/>
      <c r="U708" s="132" t="str">
        <f t="shared" si="40"/>
        <v>0011500400VZ38850</v>
      </c>
      <c r="W708" s="134" t="str">
        <f>IF((ISERROR(VLOOKUP(E708,'[2]Lead Time(覆蓋貼)'!F:F,1,0)))*(P708="v"),"",IF((ISTEXT(VLOOKUP(E708,'[2]Lead Time(覆蓋貼)'!F:F,1,0)))*(P708=""),"未執行",""))</f>
        <v/>
      </c>
    </row>
    <row r="709" spans="1:23" ht="28.5" hidden="1" customHeight="1" x14ac:dyDescent="0.25">
      <c r="A709" s="117">
        <v>697</v>
      </c>
      <c r="B709" s="118" t="s">
        <v>2948</v>
      </c>
      <c r="C709" s="119">
        <v>43141</v>
      </c>
      <c r="D709" s="117" t="s">
        <v>2939</v>
      </c>
      <c r="E709" s="120" t="s">
        <v>3002</v>
      </c>
      <c r="F709" s="117">
        <f>IF(ISNA(VLOOKUP(B709,[2]保固召回!$A:$G,7,FALSE)),"",(VLOOKUP(B709,[2]保固召回!$A:$G,7,FALSE)))</f>
        <v>0</v>
      </c>
      <c r="G709" s="121">
        <f t="shared" ca="1" si="41"/>
        <v>1</v>
      </c>
      <c r="H709" s="121" t="str">
        <f t="shared" si="42"/>
        <v>F45B38更換曲軸皮帶盤/減震器</v>
      </c>
      <c r="I709" s="122">
        <f t="shared" ca="1" si="43"/>
        <v>92</v>
      </c>
      <c r="J709" s="119"/>
      <c r="K709" s="123"/>
      <c r="L709" s="117"/>
      <c r="M709" s="124" t="s">
        <v>1822</v>
      </c>
      <c r="N709" s="125"/>
      <c r="O709" s="135"/>
      <c r="P709" s="127" t="str">
        <f>IF(B709="","",IF(ISNA(VLOOKUP(U709,[2]NEW!H:H,1,FALSE)),"V",""))</f>
        <v>V</v>
      </c>
      <c r="Q709" s="128"/>
      <c r="R709" s="129"/>
      <c r="S709" s="130" t="s">
        <v>3003</v>
      </c>
      <c r="T709" s="132"/>
      <c r="U709" s="132" t="str">
        <f t="shared" ref="U709:U772" si="44">B709&amp;E709</f>
        <v>0011500400VZ38656</v>
      </c>
      <c r="W709" s="134" t="str">
        <f>IF((ISERROR(VLOOKUP(E709,'[2]Lead Time(覆蓋貼)'!F:F,1,0)))*(P709="v"),"",IF((ISTEXT(VLOOKUP(E709,'[2]Lead Time(覆蓋貼)'!F:F,1,0)))*(P709=""),"未執行",""))</f>
        <v/>
      </c>
    </row>
    <row r="710" spans="1:23" ht="28.5" hidden="1" customHeight="1" x14ac:dyDescent="0.25">
      <c r="A710" s="117">
        <v>698</v>
      </c>
      <c r="B710" s="118" t="s">
        <v>2948</v>
      </c>
      <c r="C710" s="119">
        <v>43141</v>
      </c>
      <c r="D710" s="117" t="s">
        <v>2939</v>
      </c>
      <c r="E710" s="120" t="s">
        <v>3004</v>
      </c>
      <c r="F710" s="117">
        <f>IF(ISNA(VLOOKUP(B710,[2]保固召回!$A:$G,7,FALSE)),"",(VLOOKUP(B710,[2]保固召回!$A:$G,7,FALSE)))</f>
        <v>0</v>
      </c>
      <c r="G710" s="121">
        <f t="shared" ref="G710:G773" ca="1" si="45">COUNTIF(H:H,D710)/COUNTIF(D:D,D710)</f>
        <v>1</v>
      </c>
      <c r="H710" s="121" t="str">
        <f t="shared" ref="H710:H773" si="46">IF(P710="V",D710,"")</f>
        <v>F45B38更換曲軸皮帶盤/減震器</v>
      </c>
      <c r="I710" s="122">
        <f t="shared" ref="I710:I773" ca="1" si="47">COUNTIF(H:H,D710)</f>
        <v>92</v>
      </c>
      <c r="J710" s="119"/>
      <c r="K710" s="123"/>
      <c r="L710" s="117"/>
      <c r="M710" s="124" t="s">
        <v>1822</v>
      </c>
      <c r="N710" s="125"/>
      <c r="O710" s="135"/>
      <c r="P710" s="127" t="str">
        <f>IF(B710="","",IF(ISNA(VLOOKUP(U710,[2]NEW!H:H,1,FALSE)),"V",""))</f>
        <v>V</v>
      </c>
      <c r="Q710" s="128"/>
      <c r="R710" s="129"/>
      <c r="S710" s="130" t="s">
        <v>1789</v>
      </c>
      <c r="T710" s="132"/>
      <c r="U710" s="132" t="str">
        <f t="shared" si="44"/>
        <v>0011500400VZ39225</v>
      </c>
      <c r="W710" s="134" t="str">
        <f>IF((ISERROR(VLOOKUP(E710,'[2]Lead Time(覆蓋貼)'!F:F,1,0)))*(P710="v"),"",IF((ISTEXT(VLOOKUP(E710,'[2]Lead Time(覆蓋貼)'!F:F,1,0)))*(P710=""),"未執行",""))</f>
        <v/>
      </c>
    </row>
    <row r="711" spans="1:23" ht="28.5" hidden="1" customHeight="1" x14ac:dyDescent="0.25">
      <c r="A711" s="117">
        <v>699</v>
      </c>
      <c r="B711" s="118" t="s">
        <v>2948</v>
      </c>
      <c r="C711" s="119">
        <v>43141</v>
      </c>
      <c r="D711" s="117" t="s">
        <v>2939</v>
      </c>
      <c r="E711" s="120" t="s">
        <v>3005</v>
      </c>
      <c r="F711" s="117">
        <f>IF(ISNA(VLOOKUP(B711,[2]保固召回!$A:$G,7,FALSE)),"",(VLOOKUP(B711,[2]保固召回!$A:$G,7,FALSE)))</f>
        <v>0</v>
      </c>
      <c r="G711" s="121">
        <f t="shared" ca="1" si="45"/>
        <v>1</v>
      </c>
      <c r="H711" s="121" t="str">
        <f t="shared" si="46"/>
        <v>F45B38更換曲軸皮帶盤/減震器</v>
      </c>
      <c r="I711" s="122">
        <f t="shared" ca="1" si="47"/>
        <v>92</v>
      </c>
      <c r="J711" s="119"/>
      <c r="K711" s="123"/>
      <c r="L711" s="117"/>
      <c r="M711" s="124" t="s">
        <v>1822</v>
      </c>
      <c r="N711" s="125"/>
      <c r="O711" s="135"/>
      <c r="P711" s="127" t="str">
        <f>IF(B711="","",IF(ISNA(VLOOKUP(U711,[2]NEW!H:H,1,FALSE)),"V",""))</f>
        <v>V</v>
      </c>
      <c r="Q711" s="128"/>
      <c r="R711" s="129"/>
      <c r="S711" s="130" t="s">
        <v>3006</v>
      </c>
      <c r="T711" s="132"/>
      <c r="U711" s="132" t="str">
        <f t="shared" si="44"/>
        <v>0011500400VZ38653</v>
      </c>
      <c r="W711" s="134" t="str">
        <f>IF((ISERROR(VLOOKUP(E711,'[2]Lead Time(覆蓋貼)'!F:F,1,0)))*(P711="v"),"",IF((ISTEXT(VLOOKUP(E711,'[2]Lead Time(覆蓋貼)'!F:F,1,0)))*(P711=""),"未執行",""))</f>
        <v/>
      </c>
    </row>
    <row r="712" spans="1:23" ht="28.5" hidden="1" customHeight="1" x14ac:dyDescent="0.25">
      <c r="A712" s="117">
        <v>700</v>
      </c>
      <c r="B712" s="118" t="s">
        <v>2948</v>
      </c>
      <c r="C712" s="119">
        <v>43141</v>
      </c>
      <c r="D712" s="117" t="s">
        <v>2939</v>
      </c>
      <c r="E712" s="120" t="s">
        <v>3007</v>
      </c>
      <c r="F712" s="117">
        <f>IF(ISNA(VLOOKUP(B712,[2]保固召回!$A:$G,7,FALSE)),"",(VLOOKUP(B712,[2]保固召回!$A:$G,7,FALSE)))</f>
        <v>0</v>
      </c>
      <c r="G712" s="121">
        <f t="shared" ca="1" si="45"/>
        <v>1</v>
      </c>
      <c r="H712" s="121" t="str">
        <f t="shared" si="46"/>
        <v>F45B38更換曲軸皮帶盤/減震器</v>
      </c>
      <c r="I712" s="122">
        <f t="shared" ca="1" si="47"/>
        <v>92</v>
      </c>
      <c r="J712" s="119"/>
      <c r="K712" s="123"/>
      <c r="L712" s="117"/>
      <c r="M712" s="124" t="s">
        <v>1822</v>
      </c>
      <c r="N712" s="125"/>
      <c r="O712" s="135"/>
      <c r="P712" s="127" t="str">
        <f>IF(B712="","",IF(ISNA(VLOOKUP(U712,[2]NEW!H:H,1,FALSE)),"V",""))</f>
        <v>V</v>
      </c>
      <c r="Q712" s="128"/>
      <c r="R712" s="129"/>
      <c r="S712" s="130" t="s">
        <v>3008</v>
      </c>
      <c r="T712" s="132"/>
      <c r="U712" s="132" t="str">
        <f t="shared" si="44"/>
        <v>0011500400V406365</v>
      </c>
      <c r="W712" s="134" t="str">
        <f>IF((ISERROR(VLOOKUP(E712,'[2]Lead Time(覆蓋貼)'!F:F,1,0)))*(P712="v"),"",IF((ISTEXT(VLOOKUP(E712,'[2]Lead Time(覆蓋貼)'!F:F,1,0)))*(P712=""),"未執行",""))</f>
        <v/>
      </c>
    </row>
    <row r="713" spans="1:23" ht="93" hidden="1" customHeight="1" x14ac:dyDescent="0.25">
      <c r="A713" s="117">
        <v>700</v>
      </c>
      <c r="B713" s="118" t="s">
        <v>2932</v>
      </c>
      <c r="C713" s="119">
        <v>43062</v>
      </c>
      <c r="D713" s="117" t="s">
        <v>2933</v>
      </c>
      <c r="E713" s="120" t="s">
        <v>3009</v>
      </c>
      <c r="F713" s="117" t="str">
        <f>IF(ISNA(VLOOKUP(B713,[2]保固召回!$A:$G,7,FALSE)),"",(VLOOKUP(B713,[2]保固召回!$A:$G,7,FALSE)))</f>
        <v/>
      </c>
      <c r="G713" s="121">
        <f t="shared" ca="1" si="45"/>
        <v>1</v>
      </c>
      <c r="H713" s="121" t="str">
        <f t="shared" si="46"/>
        <v>F2xF87F52G3xG01編程控制單元(Kombi)</v>
      </c>
      <c r="I713" s="122">
        <f t="shared" ca="1" si="47"/>
        <v>96</v>
      </c>
      <c r="J713" s="117"/>
      <c r="K713" s="120"/>
      <c r="L713" s="117"/>
      <c r="M713" s="160"/>
      <c r="N713" s="125"/>
      <c r="O713" s="126"/>
      <c r="P713" s="127" t="str">
        <f>IF(B713="","",IF(ISNA(VLOOKUP(U713,[2]NEW!H:H,1,FALSE)),"V",""))</f>
        <v>V</v>
      </c>
      <c r="Q713" s="156" t="s">
        <v>3010</v>
      </c>
      <c r="R713" s="129" t="s">
        <v>3011</v>
      </c>
      <c r="S713" s="157" t="s">
        <v>3012</v>
      </c>
      <c r="T713" s="132"/>
      <c r="U713" s="132" t="str">
        <f t="shared" si="44"/>
        <v>0062450100G995692</v>
      </c>
      <c r="W713" s="134" t="str">
        <f>IF((ISERROR(VLOOKUP(E713,'[2]Lead Time(覆蓋貼)'!F:F,1,0)))*(P713="v"),"",IF((ISTEXT(VLOOKUP(E713,'[2]Lead Time(覆蓋貼)'!F:F,1,0)))*(P713=""),"未執行",""))</f>
        <v/>
      </c>
    </row>
    <row r="714" spans="1:23" ht="28.5" hidden="1" customHeight="1" x14ac:dyDescent="0.25">
      <c r="A714" s="117">
        <v>701</v>
      </c>
      <c r="B714" s="118" t="s">
        <v>2948</v>
      </c>
      <c r="C714" s="119">
        <v>43141</v>
      </c>
      <c r="D714" s="117" t="s">
        <v>2939</v>
      </c>
      <c r="E714" s="120" t="s">
        <v>3013</v>
      </c>
      <c r="F714" s="117">
        <f>IF(ISNA(VLOOKUP(B714,[2]保固召回!$A:$G,7,FALSE)),"",(VLOOKUP(B714,[2]保固召回!$A:$G,7,FALSE)))</f>
        <v>0</v>
      </c>
      <c r="G714" s="121">
        <f t="shared" ca="1" si="45"/>
        <v>1</v>
      </c>
      <c r="H714" s="121" t="str">
        <f t="shared" si="46"/>
        <v>F45B38更換曲軸皮帶盤/減震器</v>
      </c>
      <c r="I714" s="122">
        <f t="shared" ca="1" si="47"/>
        <v>92</v>
      </c>
      <c r="J714" s="119"/>
      <c r="K714" s="123"/>
      <c r="L714" s="117"/>
      <c r="M714" s="124" t="s">
        <v>1822</v>
      </c>
      <c r="N714" s="125"/>
      <c r="O714" s="135"/>
      <c r="P714" s="127" t="str">
        <f>IF(B714="","",IF(ISNA(VLOOKUP(U714,[2]NEW!H:H,1,FALSE)),"V",""))</f>
        <v>V</v>
      </c>
      <c r="Q714" s="128"/>
      <c r="R714" s="129"/>
      <c r="S714" s="130">
        <v>42962</v>
      </c>
      <c r="T714" s="132"/>
      <c r="U714" s="132" t="str">
        <f t="shared" si="44"/>
        <v>0011500400V406670</v>
      </c>
      <c r="W714" s="134" t="str">
        <f>IF((ISERROR(VLOOKUP(E714,'[2]Lead Time(覆蓋貼)'!F:F,1,0)))*(P714="v"),"",IF((ISTEXT(VLOOKUP(E714,'[2]Lead Time(覆蓋貼)'!F:F,1,0)))*(P714=""),"未執行",""))</f>
        <v/>
      </c>
    </row>
    <row r="715" spans="1:23" ht="93" hidden="1" customHeight="1" x14ac:dyDescent="0.25">
      <c r="A715" s="117">
        <v>701</v>
      </c>
      <c r="B715" s="118" t="s">
        <v>2932</v>
      </c>
      <c r="C715" s="119">
        <v>43062</v>
      </c>
      <c r="D715" s="117" t="s">
        <v>2933</v>
      </c>
      <c r="E715" s="120" t="s">
        <v>3014</v>
      </c>
      <c r="F715" s="117" t="str">
        <f>IF(ISNA(VLOOKUP(B715,[2]保固召回!$A:$G,7,FALSE)),"",(VLOOKUP(B715,[2]保固召回!$A:$G,7,FALSE)))</f>
        <v/>
      </c>
      <c r="G715" s="121">
        <f t="shared" ca="1" si="45"/>
        <v>1</v>
      </c>
      <c r="H715" s="121" t="str">
        <f t="shared" si="46"/>
        <v>F2xF87F52G3xG01編程控制單元(Kombi)</v>
      </c>
      <c r="I715" s="122">
        <f t="shared" ca="1" si="47"/>
        <v>96</v>
      </c>
      <c r="J715" s="117"/>
      <c r="K715" s="120"/>
      <c r="L715" s="117"/>
      <c r="M715" s="160"/>
      <c r="N715" s="125"/>
      <c r="O715" s="126"/>
      <c r="P715" s="127" t="str">
        <f>IF(B715="","",IF(ISNA(VLOOKUP(U715,[2]NEW!H:H,1,FALSE)),"V",""))</f>
        <v>V</v>
      </c>
      <c r="Q715" s="156" t="s">
        <v>3015</v>
      </c>
      <c r="R715" s="129" t="s">
        <v>3011</v>
      </c>
      <c r="S715" s="157" t="s">
        <v>3012</v>
      </c>
      <c r="T715" s="132"/>
      <c r="U715" s="132" t="str">
        <f t="shared" si="44"/>
        <v>0062450100G995858</v>
      </c>
      <c r="W715" s="134" t="str">
        <f>IF((ISERROR(VLOOKUP(E715,'[2]Lead Time(覆蓋貼)'!F:F,1,0)))*(P715="v"),"",IF((ISTEXT(VLOOKUP(E715,'[2]Lead Time(覆蓋貼)'!F:F,1,0)))*(P715=""),"未執行",""))</f>
        <v/>
      </c>
    </row>
    <row r="716" spans="1:23" ht="28.5" hidden="1" customHeight="1" x14ac:dyDescent="0.25">
      <c r="A716" s="117">
        <v>702</v>
      </c>
      <c r="B716" s="118" t="s">
        <v>2948</v>
      </c>
      <c r="C716" s="119">
        <v>43141</v>
      </c>
      <c r="D716" s="117" t="s">
        <v>2939</v>
      </c>
      <c r="E716" s="120" t="s">
        <v>3016</v>
      </c>
      <c r="F716" s="117">
        <f>IF(ISNA(VLOOKUP(B716,[2]保固召回!$A:$G,7,FALSE)),"",(VLOOKUP(B716,[2]保固召回!$A:$G,7,FALSE)))</f>
        <v>0</v>
      </c>
      <c r="G716" s="121">
        <f t="shared" ca="1" si="45"/>
        <v>1</v>
      </c>
      <c r="H716" s="121" t="str">
        <f t="shared" si="46"/>
        <v>F45B38更換曲軸皮帶盤/減震器</v>
      </c>
      <c r="I716" s="122">
        <f t="shared" ca="1" si="47"/>
        <v>92</v>
      </c>
      <c r="J716" s="119"/>
      <c r="K716" s="123"/>
      <c r="L716" s="117"/>
      <c r="M716" s="124" t="s">
        <v>1822</v>
      </c>
      <c r="N716" s="125"/>
      <c r="O716" s="135"/>
      <c r="P716" s="127" t="str">
        <f>IF(B716="","",IF(ISNA(VLOOKUP(U716,[2]NEW!H:H,1,FALSE)),"V",""))</f>
        <v>V</v>
      </c>
      <c r="Q716" s="128"/>
      <c r="R716" s="129"/>
      <c r="S716" s="130" t="s">
        <v>3017</v>
      </c>
      <c r="T716" s="132"/>
      <c r="U716" s="132" t="str">
        <f t="shared" si="44"/>
        <v>0011500400VZ38711</v>
      </c>
      <c r="W716" s="134" t="str">
        <f>IF((ISERROR(VLOOKUP(E716,'[2]Lead Time(覆蓋貼)'!F:F,1,0)))*(P716="v"),"",IF((ISTEXT(VLOOKUP(E716,'[2]Lead Time(覆蓋貼)'!F:F,1,0)))*(P716=""),"未執行",""))</f>
        <v/>
      </c>
    </row>
    <row r="717" spans="1:23" ht="28.5" hidden="1" customHeight="1" x14ac:dyDescent="0.25">
      <c r="A717" s="117">
        <v>703</v>
      </c>
      <c r="B717" s="118" t="s">
        <v>2948</v>
      </c>
      <c r="C717" s="119">
        <v>43141</v>
      </c>
      <c r="D717" s="117" t="s">
        <v>2939</v>
      </c>
      <c r="E717" s="120" t="s">
        <v>3018</v>
      </c>
      <c r="F717" s="117">
        <f>IF(ISNA(VLOOKUP(B717,[2]保固召回!$A:$G,7,FALSE)),"",(VLOOKUP(B717,[2]保固召回!$A:$G,7,FALSE)))</f>
        <v>0</v>
      </c>
      <c r="G717" s="121">
        <f t="shared" ca="1" si="45"/>
        <v>1</v>
      </c>
      <c r="H717" s="121" t="str">
        <f t="shared" si="46"/>
        <v>F45B38更換曲軸皮帶盤/減震器</v>
      </c>
      <c r="I717" s="122">
        <f t="shared" ca="1" si="47"/>
        <v>92</v>
      </c>
      <c r="J717" s="119"/>
      <c r="K717" s="123"/>
      <c r="L717" s="117"/>
      <c r="M717" s="124" t="s">
        <v>1822</v>
      </c>
      <c r="N717" s="125"/>
      <c r="O717" s="135"/>
      <c r="P717" s="127" t="str">
        <f>IF(B717="","",IF(ISNA(VLOOKUP(U717,[2]NEW!H:H,1,FALSE)),"V",""))</f>
        <v>V</v>
      </c>
      <c r="Q717" s="128"/>
      <c r="R717" s="129"/>
      <c r="S717" s="130" t="s">
        <v>3019</v>
      </c>
      <c r="T717" s="132"/>
      <c r="U717" s="132" t="str">
        <f t="shared" si="44"/>
        <v>0011500400VZ38815</v>
      </c>
      <c r="W717" s="134" t="str">
        <f>IF((ISERROR(VLOOKUP(E717,'[2]Lead Time(覆蓋貼)'!F:F,1,0)))*(P717="v"),"",IF((ISTEXT(VLOOKUP(E717,'[2]Lead Time(覆蓋貼)'!F:F,1,0)))*(P717=""),"未執行",""))</f>
        <v/>
      </c>
    </row>
    <row r="718" spans="1:23" ht="28.5" hidden="1" customHeight="1" x14ac:dyDescent="0.25">
      <c r="A718" s="117">
        <v>704</v>
      </c>
      <c r="B718" s="118" t="s">
        <v>2948</v>
      </c>
      <c r="C718" s="119">
        <v>43141</v>
      </c>
      <c r="D718" s="117" t="s">
        <v>2939</v>
      </c>
      <c r="E718" s="120" t="s">
        <v>3020</v>
      </c>
      <c r="F718" s="117">
        <f>IF(ISNA(VLOOKUP(B718,[2]保固召回!$A:$G,7,FALSE)),"",(VLOOKUP(B718,[2]保固召回!$A:$G,7,FALSE)))</f>
        <v>0</v>
      </c>
      <c r="G718" s="121">
        <f t="shared" ca="1" si="45"/>
        <v>1</v>
      </c>
      <c r="H718" s="121" t="str">
        <f t="shared" si="46"/>
        <v>F45B38更換曲軸皮帶盤/減震器</v>
      </c>
      <c r="I718" s="122">
        <f t="shared" ca="1" si="47"/>
        <v>92</v>
      </c>
      <c r="J718" s="119"/>
      <c r="K718" s="123"/>
      <c r="L718" s="117"/>
      <c r="M718" s="124" t="s">
        <v>1822</v>
      </c>
      <c r="N718" s="125"/>
      <c r="O718" s="135"/>
      <c r="P718" s="127" t="str">
        <f>IF(B718="","",IF(ISNA(VLOOKUP(U718,[2]NEW!H:H,1,FALSE)),"V",""))</f>
        <v>V</v>
      </c>
      <c r="Q718" s="128"/>
      <c r="R718" s="129"/>
      <c r="S718" s="130" t="s">
        <v>3021</v>
      </c>
      <c r="T718" s="132"/>
      <c r="U718" s="132" t="str">
        <f t="shared" si="44"/>
        <v>0011500400VZ39101</v>
      </c>
      <c r="W718" s="134" t="str">
        <f>IF((ISERROR(VLOOKUP(E718,'[2]Lead Time(覆蓋貼)'!F:F,1,0)))*(P718="v"),"",IF((ISTEXT(VLOOKUP(E718,'[2]Lead Time(覆蓋貼)'!F:F,1,0)))*(P718=""),"未執行",""))</f>
        <v/>
      </c>
    </row>
    <row r="719" spans="1:23" ht="28.5" hidden="1" customHeight="1" x14ac:dyDescent="0.25">
      <c r="A719" s="117">
        <v>705</v>
      </c>
      <c r="B719" s="118" t="s">
        <v>2948</v>
      </c>
      <c r="C719" s="119">
        <v>43141</v>
      </c>
      <c r="D719" s="117" t="s">
        <v>2939</v>
      </c>
      <c r="E719" s="120" t="s">
        <v>3022</v>
      </c>
      <c r="F719" s="117">
        <f>IF(ISNA(VLOOKUP(B719,[2]保固召回!$A:$G,7,FALSE)),"",(VLOOKUP(B719,[2]保固召回!$A:$G,7,FALSE)))</f>
        <v>0</v>
      </c>
      <c r="G719" s="121">
        <f t="shared" ca="1" si="45"/>
        <v>1</v>
      </c>
      <c r="H719" s="121" t="str">
        <f t="shared" si="46"/>
        <v>F45B38更換曲軸皮帶盤/減震器</v>
      </c>
      <c r="I719" s="122">
        <f t="shared" ca="1" si="47"/>
        <v>92</v>
      </c>
      <c r="J719" s="119"/>
      <c r="K719" s="123"/>
      <c r="L719" s="117"/>
      <c r="M719" s="124" t="s">
        <v>1822</v>
      </c>
      <c r="N719" s="125"/>
      <c r="O719" s="135"/>
      <c r="P719" s="127" t="str">
        <f>IF(B719="","",IF(ISNA(VLOOKUP(U719,[2]NEW!H:H,1,FALSE)),"V",""))</f>
        <v>V</v>
      </c>
      <c r="Q719" s="128"/>
      <c r="R719" s="129"/>
      <c r="S719" s="130" t="s">
        <v>3023</v>
      </c>
      <c r="T719" s="132"/>
      <c r="U719" s="132" t="str">
        <f t="shared" si="44"/>
        <v>0011500400V406729</v>
      </c>
      <c r="W719" s="134" t="str">
        <f>IF((ISERROR(VLOOKUP(E719,'[2]Lead Time(覆蓋貼)'!F:F,1,0)))*(P719="v"),"",IF((ISTEXT(VLOOKUP(E719,'[2]Lead Time(覆蓋貼)'!F:F,1,0)))*(P719=""),"未執行",""))</f>
        <v/>
      </c>
    </row>
    <row r="720" spans="1:23" ht="28.5" hidden="1" customHeight="1" x14ac:dyDescent="0.25">
      <c r="A720" s="117">
        <v>706</v>
      </c>
      <c r="B720" s="118" t="s">
        <v>2948</v>
      </c>
      <c r="C720" s="119">
        <v>43141</v>
      </c>
      <c r="D720" s="117" t="s">
        <v>2939</v>
      </c>
      <c r="E720" s="120" t="s">
        <v>3024</v>
      </c>
      <c r="F720" s="117">
        <f>IF(ISNA(VLOOKUP(B720,[2]保固召回!$A:$G,7,FALSE)),"",(VLOOKUP(B720,[2]保固召回!$A:$G,7,FALSE)))</f>
        <v>0</v>
      </c>
      <c r="G720" s="121">
        <f t="shared" ca="1" si="45"/>
        <v>1</v>
      </c>
      <c r="H720" s="121" t="str">
        <f t="shared" si="46"/>
        <v>F45B38更換曲軸皮帶盤/減震器</v>
      </c>
      <c r="I720" s="122">
        <f t="shared" ca="1" si="47"/>
        <v>92</v>
      </c>
      <c r="J720" s="119"/>
      <c r="K720" s="123"/>
      <c r="L720" s="117"/>
      <c r="M720" s="124" t="s">
        <v>1822</v>
      </c>
      <c r="N720" s="125"/>
      <c r="O720" s="135"/>
      <c r="P720" s="127" t="str">
        <f>IF(B720="","",IF(ISNA(VLOOKUP(U720,[2]NEW!H:H,1,FALSE)),"V",""))</f>
        <v>V</v>
      </c>
      <c r="Q720" s="128"/>
      <c r="R720" s="129"/>
      <c r="S720" s="130">
        <v>42912</v>
      </c>
      <c r="T720" s="132"/>
      <c r="U720" s="132" t="str">
        <f t="shared" si="44"/>
        <v>0011500400VZ38661</v>
      </c>
      <c r="W720" s="134" t="str">
        <f>IF((ISERROR(VLOOKUP(E720,'[2]Lead Time(覆蓋貼)'!F:F,1,0)))*(P720="v"),"",IF((ISTEXT(VLOOKUP(E720,'[2]Lead Time(覆蓋貼)'!F:F,1,0)))*(P720=""),"未執行",""))</f>
        <v/>
      </c>
    </row>
    <row r="721" spans="1:23" ht="28.5" hidden="1" customHeight="1" x14ac:dyDescent="0.25">
      <c r="A721" s="117">
        <v>707</v>
      </c>
      <c r="B721" s="118" t="s">
        <v>2948</v>
      </c>
      <c r="C721" s="119">
        <v>43141</v>
      </c>
      <c r="D721" s="117" t="s">
        <v>2939</v>
      </c>
      <c r="E721" s="120" t="s">
        <v>3025</v>
      </c>
      <c r="F721" s="117">
        <f>IF(ISNA(VLOOKUP(B721,[2]保固召回!$A:$G,7,FALSE)),"",(VLOOKUP(B721,[2]保固召回!$A:$G,7,FALSE)))</f>
        <v>0</v>
      </c>
      <c r="G721" s="121">
        <f t="shared" ca="1" si="45"/>
        <v>1</v>
      </c>
      <c r="H721" s="121" t="str">
        <f t="shared" si="46"/>
        <v>F45B38更換曲軸皮帶盤/減震器</v>
      </c>
      <c r="I721" s="122">
        <f t="shared" ca="1" si="47"/>
        <v>92</v>
      </c>
      <c r="J721" s="119"/>
      <c r="K721" s="123"/>
      <c r="L721" s="117"/>
      <c r="M721" s="124" t="s">
        <v>1822</v>
      </c>
      <c r="N721" s="125"/>
      <c r="O721" s="135"/>
      <c r="P721" s="127" t="str">
        <f>IF(B721="","",IF(ISNA(VLOOKUP(U721,[2]NEW!H:H,1,FALSE)),"V",""))</f>
        <v>V</v>
      </c>
      <c r="Q721" s="128"/>
      <c r="R721" s="129"/>
      <c r="S721" s="130" t="s">
        <v>3026</v>
      </c>
      <c r="T721" s="132"/>
      <c r="U721" s="132" t="str">
        <f t="shared" si="44"/>
        <v>0011500400V406663</v>
      </c>
      <c r="W721" s="134" t="str">
        <f>IF((ISERROR(VLOOKUP(E721,'[2]Lead Time(覆蓋貼)'!F:F,1,0)))*(P721="v"),"",IF((ISTEXT(VLOOKUP(E721,'[2]Lead Time(覆蓋貼)'!F:F,1,0)))*(P721=""),"未執行",""))</f>
        <v/>
      </c>
    </row>
    <row r="722" spans="1:23" ht="28.5" hidden="1" customHeight="1" x14ac:dyDescent="0.25">
      <c r="A722" s="117">
        <v>708</v>
      </c>
      <c r="B722" s="118" t="s">
        <v>2948</v>
      </c>
      <c r="C722" s="119">
        <v>43141</v>
      </c>
      <c r="D722" s="117" t="s">
        <v>2939</v>
      </c>
      <c r="E722" s="120" t="s">
        <v>3027</v>
      </c>
      <c r="F722" s="117">
        <f>IF(ISNA(VLOOKUP(B722,[2]保固召回!$A:$G,7,FALSE)),"",(VLOOKUP(B722,[2]保固召回!$A:$G,7,FALSE)))</f>
        <v>0</v>
      </c>
      <c r="G722" s="121">
        <f t="shared" ca="1" si="45"/>
        <v>1</v>
      </c>
      <c r="H722" s="121" t="str">
        <f t="shared" si="46"/>
        <v>F45B38更換曲軸皮帶盤/減震器</v>
      </c>
      <c r="I722" s="122">
        <f t="shared" ca="1" si="47"/>
        <v>92</v>
      </c>
      <c r="J722" s="119"/>
      <c r="K722" s="123"/>
      <c r="L722" s="117"/>
      <c r="M722" s="124" t="s">
        <v>1822</v>
      </c>
      <c r="N722" s="125"/>
      <c r="O722" s="135"/>
      <c r="P722" s="127" t="str">
        <f>IF(B722="","",IF(ISNA(VLOOKUP(U722,[2]NEW!H:H,1,FALSE)),"V",""))</f>
        <v>V</v>
      </c>
      <c r="Q722" s="128"/>
      <c r="R722" s="129"/>
      <c r="S722" s="130" t="s">
        <v>3028</v>
      </c>
      <c r="T722" s="132"/>
      <c r="U722" s="132" t="str">
        <f t="shared" si="44"/>
        <v>0011500400VZ38709</v>
      </c>
      <c r="W722" s="134" t="str">
        <f>IF((ISERROR(VLOOKUP(E722,'[2]Lead Time(覆蓋貼)'!F:F,1,0)))*(P722="v"),"",IF((ISTEXT(VLOOKUP(E722,'[2]Lead Time(覆蓋貼)'!F:F,1,0)))*(P722=""),"未執行",""))</f>
        <v/>
      </c>
    </row>
    <row r="723" spans="1:23" ht="28.5" hidden="1" customHeight="1" x14ac:dyDescent="0.25">
      <c r="A723" s="117">
        <v>709</v>
      </c>
      <c r="B723" s="118" t="s">
        <v>2948</v>
      </c>
      <c r="C723" s="119">
        <v>43141</v>
      </c>
      <c r="D723" s="117" t="s">
        <v>2939</v>
      </c>
      <c r="E723" s="120" t="s">
        <v>3029</v>
      </c>
      <c r="F723" s="117">
        <f>IF(ISNA(VLOOKUP(B723,[2]保固召回!$A:$G,7,FALSE)),"",(VLOOKUP(B723,[2]保固召回!$A:$G,7,FALSE)))</f>
        <v>0</v>
      </c>
      <c r="G723" s="121">
        <f t="shared" ca="1" si="45"/>
        <v>1</v>
      </c>
      <c r="H723" s="121" t="str">
        <f t="shared" si="46"/>
        <v>F45B38更換曲軸皮帶盤/減震器</v>
      </c>
      <c r="I723" s="122">
        <f t="shared" ca="1" si="47"/>
        <v>92</v>
      </c>
      <c r="J723" s="119"/>
      <c r="K723" s="123"/>
      <c r="L723" s="117"/>
      <c r="M723" s="124" t="s">
        <v>1822</v>
      </c>
      <c r="N723" s="125"/>
      <c r="O723" s="135"/>
      <c r="P723" s="127" t="str">
        <f>IF(B723="","",IF(ISNA(VLOOKUP(U723,[2]NEW!H:H,1,FALSE)),"V",""))</f>
        <v>V</v>
      </c>
      <c r="Q723" s="128"/>
      <c r="R723" s="129"/>
      <c r="S723" s="130" t="s">
        <v>2597</v>
      </c>
      <c r="T723" s="132"/>
      <c r="U723" s="132" t="str">
        <f t="shared" si="44"/>
        <v>0011500400V406295</v>
      </c>
      <c r="W723" s="134" t="str">
        <f>IF((ISERROR(VLOOKUP(E723,'[2]Lead Time(覆蓋貼)'!F:F,1,0)))*(P723="v"),"",IF((ISTEXT(VLOOKUP(E723,'[2]Lead Time(覆蓋貼)'!F:F,1,0)))*(P723=""),"未執行",""))</f>
        <v/>
      </c>
    </row>
    <row r="724" spans="1:23" ht="28.5" hidden="1" customHeight="1" x14ac:dyDescent="0.25">
      <c r="A724" s="117">
        <v>710</v>
      </c>
      <c r="B724" s="118" t="s">
        <v>2948</v>
      </c>
      <c r="C724" s="119">
        <v>43141</v>
      </c>
      <c r="D724" s="117" t="s">
        <v>2939</v>
      </c>
      <c r="E724" s="120" t="s">
        <v>3030</v>
      </c>
      <c r="F724" s="117">
        <f>IF(ISNA(VLOOKUP(B724,[2]保固召回!$A:$G,7,FALSE)),"",(VLOOKUP(B724,[2]保固召回!$A:$G,7,FALSE)))</f>
        <v>0</v>
      </c>
      <c r="G724" s="121">
        <f t="shared" ca="1" si="45"/>
        <v>1</v>
      </c>
      <c r="H724" s="121" t="str">
        <f t="shared" si="46"/>
        <v>F45B38更換曲軸皮帶盤/減震器</v>
      </c>
      <c r="I724" s="122">
        <f t="shared" ca="1" si="47"/>
        <v>92</v>
      </c>
      <c r="J724" s="119"/>
      <c r="K724" s="123"/>
      <c r="L724" s="117"/>
      <c r="M724" s="124" t="s">
        <v>1822</v>
      </c>
      <c r="N724" s="125"/>
      <c r="O724" s="135"/>
      <c r="P724" s="127" t="str">
        <f>IF(B724="","",IF(ISNA(VLOOKUP(U724,[2]NEW!H:H,1,FALSE)),"V",""))</f>
        <v>V</v>
      </c>
      <c r="Q724" s="128"/>
      <c r="R724" s="129"/>
      <c r="S724" s="130" t="s">
        <v>3031</v>
      </c>
      <c r="T724" s="132"/>
      <c r="U724" s="132" t="str">
        <f t="shared" si="44"/>
        <v>0011500400V406424</v>
      </c>
      <c r="W724" s="134" t="str">
        <f>IF((ISERROR(VLOOKUP(E724,'[2]Lead Time(覆蓋貼)'!F:F,1,0)))*(P724="v"),"",IF((ISTEXT(VLOOKUP(E724,'[2]Lead Time(覆蓋貼)'!F:F,1,0)))*(P724=""),"未執行",""))</f>
        <v/>
      </c>
    </row>
    <row r="725" spans="1:23" ht="28.5" hidden="1" customHeight="1" x14ac:dyDescent="0.25">
      <c r="A725" s="117">
        <v>711</v>
      </c>
      <c r="B725" s="118" t="s">
        <v>2948</v>
      </c>
      <c r="C725" s="119">
        <v>43141</v>
      </c>
      <c r="D725" s="117" t="s">
        <v>2939</v>
      </c>
      <c r="E725" s="120" t="s">
        <v>3032</v>
      </c>
      <c r="F725" s="117">
        <f>IF(ISNA(VLOOKUP(B725,[2]保固召回!$A:$G,7,FALSE)),"",(VLOOKUP(B725,[2]保固召回!$A:$G,7,FALSE)))</f>
        <v>0</v>
      </c>
      <c r="G725" s="121">
        <f t="shared" ca="1" si="45"/>
        <v>1</v>
      </c>
      <c r="H725" s="121" t="str">
        <f t="shared" si="46"/>
        <v>F45B38更換曲軸皮帶盤/減震器</v>
      </c>
      <c r="I725" s="122">
        <f t="shared" ca="1" si="47"/>
        <v>92</v>
      </c>
      <c r="J725" s="119"/>
      <c r="K725" s="123"/>
      <c r="L725" s="117"/>
      <c r="M725" s="124" t="s">
        <v>1822</v>
      </c>
      <c r="N725" s="125"/>
      <c r="O725" s="135"/>
      <c r="P725" s="127" t="str">
        <f>IF(B725="","",IF(ISNA(VLOOKUP(U725,[2]NEW!H:H,1,FALSE)),"V",""))</f>
        <v>V</v>
      </c>
      <c r="Q725" s="128"/>
      <c r="R725" s="129"/>
      <c r="S725" s="130" t="s">
        <v>3033</v>
      </c>
      <c r="T725" s="132"/>
      <c r="U725" s="132" t="str">
        <f t="shared" si="44"/>
        <v>0011500400V405954</v>
      </c>
      <c r="W725" s="134" t="str">
        <f>IF((ISERROR(VLOOKUP(E725,'[2]Lead Time(覆蓋貼)'!F:F,1,0)))*(P725="v"),"",IF((ISTEXT(VLOOKUP(E725,'[2]Lead Time(覆蓋貼)'!F:F,1,0)))*(P725=""),"未執行",""))</f>
        <v/>
      </c>
    </row>
    <row r="726" spans="1:23" ht="28.5" hidden="1" customHeight="1" x14ac:dyDescent="0.25">
      <c r="A726" s="117">
        <v>712</v>
      </c>
      <c r="B726" s="118" t="s">
        <v>2948</v>
      </c>
      <c r="C726" s="119">
        <v>43141</v>
      </c>
      <c r="D726" s="117" t="s">
        <v>2939</v>
      </c>
      <c r="E726" s="120" t="s">
        <v>3034</v>
      </c>
      <c r="F726" s="117">
        <f>IF(ISNA(VLOOKUP(B726,[2]保固召回!$A:$G,7,FALSE)),"",(VLOOKUP(B726,[2]保固召回!$A:$G,7,FALSE)))</f>
        <v>0</v>
      </c>
      <c r="G726" s="121">
        <f t="shared" ca="1" si="45"/>
        <v>1</v>
      </c>
      <c r="H726" s="121" t="str">
        <f t="shared" si="46"/>
        <v>F45B38更換曲軸皮帶盤/減震器</v>
      </c>
      <c r="I726" s="122">
        <f t="shared" ca="1" si="47"/>
        <v>92</v>
      </c>
      <c r="J726" s="119"/>
      <c r="K726" s="123"/>
      <c r="L726" s="117"/>
      <c r="M726" s="124" t="s">
        <v>1822</v>
      </c>
      <c r="N726" s="125"/>
      <c r="O726" s="135"/>
      <c r="P726" s="127" t="str">
        <f>IF(B726="","",IF(ISNA(VLOOKUP(U726,[2]NEW!H:H,1,FALSE)),"V",""))</f>
        <v>V</v>
      </c>
      <c r="Q726" s="128"/>
      <c r="R726" s="129"/>
      <c r="S726" s="130" t="s">
        <v>3035</v>
      </c>
      <c r="T726" s="132"/>
      <c r="U726" s="132" t="str">
        <f t="shared" si="44"/>
        <v>0011500400VZ38542</v>
      </c>
      <c r="W726" s="134" t="str">
        <f>IF((ISERROR(VLOOKUP(E726,'[2]Lead Time(覆蓋貼)'!F:F,1,0)))*(P726="v"),"",IF((ISTEXT(VLOOKUP(E726,'[2]Lead Time(覆蓋貼)'!F:F,1,0)))*(P726=""),"未執行",""))</f>
        <v/>
      </c>
    </row>
    <row r="727" spans="1:23" ht="28.5" hidden="1" customHeight="1" x14ac:dyDescent="0.25">
      <c r="A727" s="117">
        <v>713</v>
      </c>
      <c r="B727" s="118" t="s">
        <v>2948</v>
      </c>
      <c r="C727" s="119">
        <v>43141</v>
      </c>
      <c r="D727" s="117" t="s">
        <v>2939</v>
      </c>
      <c r="E727" s="120" t="s">
        <v>3036</v>
      </c>
      <c r="F727" s="117">
        <f>IF(ISNA(VLOOKUP(B727,[2]保固召回!$A:$G,7,FALSE)),"",(VLOOKUP(B727,[2]保固召回!$A:$G,7,FALSE)))</f>
        <v>0</v>
      </c>
      <c r="G727" s="121">
        <f t="shared" ca="1" si="45"/>
        <v>1</v>
      </c>
      <c r="H727" s="121" t="str">
        <f t="shared" si="46"/>
        <v>F45B38更換曲軸皮帶盤/減震器</v>
      </c>
      <c r="I727" s="122">
        <f t="shared" ca="1" si="47"/>
        <v>92</v>
      </c>
      <c r="J727" s="119"/>
      <c r="K727" s="123"/>
      <c r="L727" s="117"/>
      <c r="M727" s="124" t="s">
        <v>1822</v>
      </c>
      <c r="N727" s="125"/>
      <c r="O727" s="135"/>
      <c r="P727" s="127" t="str">
        <f>IF(B727="","",IF(ISNA(VLOOKUP(U727,[2]NEW!H:H,1,FALSE)),"V",""))</f>
        <v>V</v>
      </c>
      <c r="Q727" s="128"/>
      <c r="R727" s="129"/>
      <c r="S727" s="130" t="s">
        <v>3037</v>
      </c>
      <c r="T727" s="132"/>
      <c r="U727" s="132" t="str">
        <f t="shared" si="44"/>
        <v>0011500400VZ38654</v>
      </c>
      <c r="W727" s="134" t="str">
        <f>IF((ISERROR(VLOOKUP(E727,'[2]Lead Time(覆蓋貼)'!F:F,1,0)))*(P727="v"),"",IF((ISTEXT(VLOOKUP(E727,'[2]Lead Time(覆蓋貼)'!F:F,1,0)))*(P727=""),"未執行",""))</f>
        <v/>
      </c>
    </row>
    <row r="728" spans="1:23" ht="28.5" hidden="1" customHeight="1" x14ac:dyDescent="0.25">
      <c r="A728" s="117">
        <v>714</v>
      </c>
      <c r="B728" s="118" t="s">
        <v>2948</v>
      </c>
      <c r="C728" s="119">
        <v>43141</v>
      </c>
      <c r="D728" s="117" t="s">
        <v>2939</v>
      </c>
      <c r="E728" s="120" t="s">
        <v>3038</v>
      </c>
      <c r="F728" s="117">
        <f>IF(ISNA(VLOOKUP(B728,[2]保固召回!$A:$G,7,FALSE)),"",(VLOOKUP(B728,[2]保固召回!$A:$G,7,FALSE)))</f>
        <v>0</v>
      </c>
      <c r="G728" s="121">
        <f t="shared" ca="1" si="45"/>
        <v>1</v>
      </c>
      <c r="H728" s="121" t="str">
        <f t="shared" si="46"/>
        <v>F45B38更換曲軸皮帶盤/減震器</v>
      </c>
      <c r="I728" s="122">
        <f t="shared" ca="1" si="47"/>
        <v>92</v>
      </c>
      <c r="J728" s="119"/>
      <c r="K728" s="123"/>
      <c r="L728" s="117"/>
      <c r="M728" s="124" t="s">
        <v>1822</v>
      </c>
      <c r="N728" s="125"/>
      <c r="O728" s="135"/>
      <c r="P728" s="127" t="str">
        <f>IF(B728="","",IF(ISNA(VLOOKUP(U728,[2]NEW!H:H,1,FALSE)),"V",""))</f>
        <v>V</v>
      </c>
      <c r="Q728" s="128"/>
      <c r="R728" s="129"/>
      <c r="S728" s="130" t="s">
        <v>3039</v>
      </c>
      <c r="T728" s="132"/>
      <c r="U728" s="132" t="str">
        <f t="shared" si="44"/>
        <v>0011500400V403258</v>
      </c>
      <c r="W728" s="134" t="str">
        <f>IF((ISERROR(VLOOKUP(E728,'[2]Lead Time(覆蓋貼)'!F:F,1,0)))*(P728="v"),"",IF((ISTEXT(VLOOKUP(E728,'[2]Lead Time(覆蓋貼)'!F:F,1,0)))*(P728=""),"未執行",""))</f>
        <v/>
      </c>
    </row>
    <row r="729" spans="1:23" ht="57.75" hidden="1" customHeight="1" x14ac:dyDescent="0.25">
      <c r="A729" s="117">
        <v>715</v>
      </c>
      <c r="B729" s="118" t="s">
        <v>2948</v>
      </c>
      <c r="C729" s="119">
        <v>43141</v>
      </c>
      <c r="D729" s="117" t="s">
        <v>2939</v>
      </c>
      <c r="E729" s="120" t="s">
        <v>3040</v>
      </c>
      <c r="F729" s="117">
        <f>IF(ISNA(VLOOKUP(B729,[2]保固召回!$A:$G,7,FALSE)),"",(VLOOKUP(B729,[2]保固召回!$A:$G,7,FALSE)))</f>
        <v>0</v>
      </c>
      <c r="G729" s="121">
        <f t="shared" ca="1" si="45"/>
        <v>1</v>
      </c>
      <c r="H729" s="121" t="str">
        <f t="shared" si="46"/>
        <v>F45B38更換曲軸皮帶盤/減震器</v>
      </c>
      <c r="I729" s="122">
        <f t="shared" ca="1" si="47"/>
        <v>92</v>
      </c>
      <c r="J729" s="119"/>
      <c r="K729" s="123"/>
      <c r="L729" s="117"/>
      <c r="M729" s="124" t="s">
        <v>1822</v>
      </c>
      <c r="N729" s="125"/>
      <c r="O729" s="135"/>
      <c r="P729" s="127" t="str">
        <f>IF(B729="","",IF(ISNA(VLOOKUP(U729,[2]NEW!H:H,1,FALSE)),"V",""))</f>
        <v>V</v>
      </c>
      <c r="Q729" s="128"/>
      <c r="R729" s="129"/>
      <c r="S729" s="130" t="s">
        <v>1789</v>
      </c>
      <c r="T729" s="132"/>
      <c r="U729" s="132" t="str">
        <f t="shared" si="44"/>
        <v>0011500400V404917</v>
      </c>
      <c r="W729" s="134" t="str">
        <f>IF((ISERROR(VLOOKUP(E729,'[2]Lead Time(覆蓋貼)'!F:F,1,0)))*(P729="v"),"",IF((ISTEXT(VLOOKUP(E729,'[2]Lead Time(覆蓋貼)'!F:F,1,0)))*(P729=""),"未執行",""))</f>
        <v/>
      </c>
    </row>
    <row r="730" spans="1:23" ht="28.5" hidden="1" customHeight="1" x14ac:dyDescent="0.25">
      <c r="A730" s="117">
        <v>716</v>
      </c>
      <c r="B730" s="118" t="s">
        <v>2948</v>
      </c>
      <c r="C730" s="119">
        <v>43141</v>
      </c>
      <c r="D730" s="117" t="s">
        <v>2939</v>
      </c>
      <c r="E730" s="120" t="s">
        <v>3041</v>
      </c>
      <c r="F730" s="117">
        <f>IF(ISNA(VLOOKUP(B730,[2]保固召回!$A:$G,7,FALSE)),"",(VLOOKUP(B730,[2]保固召回!$A:$G,7,FALSE)))</f>
        <v>0</v>
      </c>
      <c r="G730" s="121">
        <f t="shared" ca="1" si="45"/>
        <v>1</v>
      </c>
      <c r="H730" s="121" t="str">
        <f t="shared" si="46"/>
        <v>F45B38更換曲軸皮帶盤/減震器</v>
      </c>
      <c r="I730" s="122">
        <f t="shared" ca="1" si="47"/>
        <v>92</v>
      </c>
      <c r="J730" s="119"/>
      <c r="K730" s="123"/>
      <c r="L730" s="117"/>
      <c r="M730" s="124" t="s">
        <v>1822</v>
      </c>
      <c r="N730" s="125"/>
      <c r="O730" s="135"/>
      <c r="P730" s="127" t="str">
        <f>IF(B730="","",IF(ISNA(VLOOKUP(U730,[2]NEW!H:H,1,FALSE)),"V",""))</f>
        <v>V</v>
      </c>
      <c r="Q730" s="128"/>
      <c r="R730" s="129"/>
      <c r="S730" s="130">
        <v>42962</v>
      </c>
      <c r="T730" s="132"/>
      <c r="U730" s="132" t="str">
        <f t="shared" si="44"/>
        <v>0011500400VZ38957</v>
      </c>
      <c r="W730" s="134" t="str">
        <f>IF((ISERROR(VLOOKUP(E730,'[2]Lead Time(覆蓋貼)'!F:F,1,0)))*(P730="v"),"",IF((ISTEXT(VLOOKUP(E730,'[2]Lead Time(覆蓋貼)'!F:F,1,0)))*(P730=""),"未執行",""))</f>
        <v/>
      </c>
    </row>
    <row r="731" spans="1:23" ht="28.5" hidden="1" customHeight="1" x14ac:dyDescent="0.25">
      <c r="A731" s="117">
        <v>717</v>
      </c>
      <c r="B731" s="118" t="s">
        <v>2948</v>
      </c>
      <c r="C731" s="119">
        <v>43141</v>
      </c>
      <c r="D731" s="117" t="s">
        <v>2939</v>
      </c>
      <c r="E731" s="120" t="s">
        <v>3042</v>
      </c>
      <c r="F731" s="117">
        <f>IF(ISNA(VLOOKUP(B731,[2]保固召回!$A:$G,7,FALSE)),"",(VLOOKUP(B731,[2]保固召回!$A:$G,7,FALSE)))</f>
        <v>0</v>
      </c>
      <c r="G731" s="121">
        <f t="shared" ca="1" si="45"/>
        <v>1</v>
      </c>
      <c r="H731" s="121" t="str">
        <f t="shared" si="46"/>
        <v>F45B38更換曲軸皮帶盤/減震器</v>
      </c>
      <c r="I731" s="122">
        <f t="shared" ca="1" si="47"/>
        <v>92</v>
      </c>
      <c r="J731" s="119"/>
      <c r="K731" s="123"/>
      <c r="L731" s="117"/>
      <c r="M731" s="124" t="s">
        <v>1822</v>
      </c>
      <c r="N731" s="125"/>
      <c r="O731" s="135"/>
      <c r="P731" s="127" t="str">
        <f>IF(B731="","",IF(ISNA(VLOOKUP(U731,[2]NEW!H:H,1,FALSE)),"V",""))</f>
        <v>V</v>
      </c>
      <c r="Q731" s="128"/>
      <c r="R731" s="129"/>
      <c r="S731" s="130" t="s">
        <v>3043</v>
      </c>
      <c r="T731" s="132"/>
      <c r="U731" s="132" t="str">
        <f t="shared" si="44"/>
        <v>0011500400VZ39000</v>
      </c>
      <c r="W731" s="134" t="str">
        <f>IF((ISERROR(VLOOKUP(E731,'[2]Lead Time(覆蓋貼)'!F:F,1,0)))*(P731="v"),"",IF((ISTEXT(VLOOKUP(E731,'[2]Lead Time(覆蓋貼)'!F:F,1,0)))*(P731=""),"未執行",""))</f>
        <v/>
      </c>
    </row>
    <row r="732" spans="1:23" ht="28.5" hidden="1" customHeight="1" x14ac:dyDescent="0.25">
      <c r="A732" s="117">
        <v>718</v>
      </c>
      <c r="B732" s="118" t="s">
        <v>2948</v>
      </c>
      <c r="C732" s="119">
        <v>43141</v>
      </c>
      <c r="D732" s="117" t="s">
        <v>2939</v>
      </c>
      <c r="E732" s="120" t="s">
        <v>3044</v>
      </c>
      <c r="F732" s="117">
        <f>IF(ISNA(VLOOKUP(B732,[2]保固召回!$A:$G,7,FALSE)),"",(VLOOKUP(B732,[2]保固召回!$A:$G,7,FALSE)))</f>
        <v>0</v>
      </c>
      <c r="G732" s="121">
        <f t="shared" ca="1" si="45"/>
        <v>1</v>
      </c>
      <c r="H732" s="121" t="str">
        <f t="shared" si="46"/>
        <v>F45B38更換曲軸皮帶盤/減震器</v>
      </c>
      <c r="I732" s="122">
        <f t="shared" ca="1" si="47"/>
        <v>92</v>
      </c>
      <c r="J732" s="119"/>
      <c r="K732" s="123"/>
      <c r="L732" s="117"/>
      <c r="M732" s="124" t="s">
        <v>1822</v>
      </c>
      <c r="N732" s="125"/>
      <c r="O732" s="135"/>
      <c r="P732" s="127" t="str">
        <f>IF(B732="","",IF(ISNA(VLOOKUP(U732,[2]NEW!H:H,1,FALSE)),"V",""))</f>
        <v>V</v>
      </c>
      <c r="Q732" s="128"/>
      <c r="R732" s="129"/>
      <c r="S732" s="130" t="s">
        <v>1789</v>
      </c>
      <c r="T732" s="132"/>
      <c r="U732" s="132" t="str">
        <f t="shared" si="44"/>
        <v>0011500400VZ39001</v>
      </c>
      <c r="W732" s="134" t="str">
        <f>IF((ISERROR(VLOOKUP(E732,'[2]Lead Time(覆蓋貼)'!F:F,1,0)))*(P732="v"),"",IF((ISTEXT(VLOOKUP(E732,'[2]Lead Time(覆蓋貼)'!F:F,1,0)))*(P732=""),"未執行",""))</f>
        <v/>
      </c>
    </row>
    <row r="733" spans="1:23" ht="28.5" hidden="1" customHeight="1" x14ac:dyDescent="0.25">
      <c r="A733" s="117">
        <v>719</v>
      </c>
      <c r="B733" s="118" t="s">
        <v>2948</v>
      </c>
      <c r="C733" s="119">
        <v>43141</v>
      </c>
      <c r="D733" s="117" t="s">
        <v>2939</v>
      </c>
      <c r="E733" s="120" t="s">
        <v>3045</v>
      </c>
      <c r="F733" s="117">
        <f>IF(ISNA(VLOOKUP(B733,[2]保固召回!$A:$G,7,FALSE)),"",(VLOOKUP(B733,[2]保固召回!$A:$G,7,FALSE)))</f>
        <v>0</v>
      </c>
      <c r="G733" s="121">
        <f t="shared" ca="1" si="45"/>
        <v>1</v>
      </c>
      <c r="H733" s="121" t="str">
        <f t="shared" si="46"/>
        <v>F45B38更換曲軸皮帶盤/減震器</v>
      </c>
      <c r="I733" s="122">
        <f t="shared" ca="1" si="47"/>
        <v>92</v>
      </c>
      <c r="J733" s="119"/>
      <c r="K733" s="123"/>
      <c r="L733" s="117"/>
      <c r="M733" s="124" t="s">
        <v>1822</v>
      </c>
      <c r="N733" s="125"/>
      <c r="O733" s="135"/>
      <c r="P733" s="127" t="str">
        <f>IF(B733="","",IF(ISNA(VLOOKUP(U733,[2]NEW!H:H,1,FALSE)),"V",""))</f>
        <v>V</v>
      </c>
      <c r="Q733" s="128"/>
      <c r="R733" s="129"/>
      <c r="S733" s="130" t="s">
        <v>3046</v>
      </c>
      <c r="T733" s="132"/>
      <c r="U733" s="132" t="str">
        <f t="shared" si="44"/>
        <v>0011500400VZ40284</v>
      </c>
      <c r="W733" s="134" t="str">
        <f>IF((ISERROR(VLOOKUP(E733,'[2]Lead Time(覆蓋貼)'!F:F,1,0)))*(P733="v"),"",IF((ISTEXT(VLOOKUP(E733,'[2]Lead Time(覆蓋貼)'!F:F,1,0)))*(P733=""),"未執行",""))</f>
        <v/>
      </c>
    </row>
    <row r="734" spans="1:23" ht="28.5" hidden="1" customHeight="1" x14ac:dyDescent="0.25">
      <c r="A734" s="117">
        <v>720</v>
      </c>
      <c r="B734" s="118" t="s">
        <v>2948</v>
      </c>
      <c r="C734" s="119">
        <v>43141</v>
      </c>
      <c r="D734" s="117" t="s">
        <v>2939</v>
      </c>
      <c r="E734" s="120" t="s">
        <v>3047</v>
      </c>
      <c r="F734" s="117">
        <f>IF(ISNA(VLOOKUP(B734,[2]保固召回!$A:$G,7,FALSE)),"",(VLOOKUP(B734,[2]保固召回!$A:$G,7,FALSE)))</f>
        <v>0</v>
      </c>
      <c r="G734" s="121">
        <f t="shared" ca="1" si="45"/>
        <v>1</v>
      </c>
      <c r="H734" s="121" t="str">
        <f t="shared" si="46"/>
        <v>F45B38更換曲軸皮帶盤/減震器</v>
      </c>
      <c r="I734" s="122">
        <f t="shared" ca="1" si="47"/>
        <v>92</v>
      </c>
      <c r="J734" s="119"/>
      <c r="K734" s="123"/>
      <c r="L734" s="117"/>
      <c r="M734" s="124" t="s">
        <v>1822</v>
      </c>
      <c r="N734" s="125"/>
      <c r="O734" s="135"/>
      <c r="P734" s="127" t="str">
        <f>IF(B734="","",IF(ISNA(VLOOKUP(U734,[2]NEW!H:H,1,FALSE)),"V",""))</f>
        <v>V</v>
      </c>
      <c r="Q734" s="128"/>
      <c r="R734" s="129"/>
      <c r="S734" s="130" t="s">
        <v>1789</v>
      </c>
      <c r="T734" s="132"/>
      <c r="U734" s="132" t="str">
        <f t="shared" si="44"/>
        <v>0011500400V406672</v>
      </c>
      <c r="W734" s="134" t="str">
        <f>IF((ISERROR(VLOOKUP(E734,'[2]Lead Time(覆蓋貼)'!F:F,1,0)))*(P734="v"),"",IF((ISTEXT(VLOOKUP(E734,'[2]Lead Time(覆蓋貼)'!F:F,1,0)))*(P734=""),"未執行",""))</f>
        <v/>
      </c>
    </row>
    <row r="735" spans="1:23" ht="28.5" hidden="1" customHeight="1" x14ac:dyDescent="0.25">
      <c r="A735" s="117">
        <v>721</v>
      </c>
      <c r="B735" s="118" t="s">
        <v>2948</v>
      </c>
      <c r="C735" s="119">
        <v>43141</v>
      </c>
      <c r="D735" s="117" t="s">
        <v>2939</v>
      </c>
      <c r="E735" s="120" t="s">
        <v>3048</v>
      </c>
      <c r="F735" s="117">
        <f>IF(ISNA(VLOOKUP(B735,[2]保固召回!$A:$G,7,FALSE)),"",(VLOOKUP(B735,[2]保固召回!$A:$G,7,FALSE)))</f>
        <v>0</v>
      </c>
      <c r="G735" s="121">
        <f t="shared" ca="1" si="45"/>
        <v>1</v>
      </c>
      <c r="H735" s="121" t="str">
        <f t="shared" si="46"/>
        <v>F45B38更換曲軸皮帶盤/減震器</v>
      </c>
      <c r="I735" s="122">
        <f t="shared" ca="1" si="47"/>
        <v>92</v>
      </c>
      <c r="J735" s="119"/>
      <c r="K735" s="123"/>
      <c r="L735" s="117"/>
      <c r="M735" s="124" t="s">
        <v>1822</v>
      </c>
      <c r="N735" s="125"/>
      <c r="O735" s="135"/>
      <c r="P735" s="127" t="str">
        <f>IF(B735="","",IF(ISNA(VLOOKUP(U735,[2]NEW!H:H,1,FALSE)),"V",""))</f>
        <v>V</v>
      </c>
      <c r="Q735" s="128"/>
      <c r="R735" s="129"/>
      <c r="S735" s="130" t="s">
        <v>3049</v>
      </c>
      <c r="T735" s="132"/>
      <c r="U735" s="132" t="str">
        <f t="shared" si="44"/>
        <v>0011500400VZ40487</v>
      </c>
      <c r="W735" s="134" t="str">
        <f>IF((ISERROR(VLOOKUP(E735,'[2]Lead Time(覆蓋貼)'!F:F,1,0)))*(P735="v"),"",IF((ISTEXT(VLOOKUP(E735,'[2]Lead Time(覆蓋貼)'!F:F,1,0)))*(P735=""),"未執行",""))</f>
        <v/>
      </c>
    </row>
    <row r="736" spans="1:23" ht="28.5" hidden="1" customHeight="1" x14ac:dyDescent="0.25">
      <c r="A736" s="117">
        <v>722</v>
      </c>
      <c r="B736" s="118" t="s">
        <v>2948</v>
      </c>
      <c r="C736" s="119">
        <v>43141</v>
      </c>
      <c r="D736" s="117" t="s">
        <v>2939</v>
      </c>
      <c r="E736" s="120" t="s">
        <v>3050</v>
      </c>
      <c r="F736" s="117">
        <f>IF(ISNA(VLOOKUP(B736,[2]保固召回!$A:$G,7,FALSE)),"",(VLOOKUP(B736,[2]保固召回!$A:$G,7,FALSE)))</f>
        <v>0</v>
      </c>
      <c r="G736" s="121">
        <f t="shared" ca="1" si="45"/>
        <v>1</v>
      </c>
      <c r="H736" s="121" t="str">
        <f t="shared" si="46"/>
        <v>F45B38更換曲軸皮帶盤/減震器</v>
      </c>
      <c r="I736" s="122">
        <f t="shared" ca="1" si="47"/>
        <v>92</v>
      </c>
      <c r="J736" s="119"/>
      <c r="K736" s="123"/>
      <c r="L736" s="117"/>
      <c r="M736" s="124"/>
      <c r="N736" s="125">
        <v>42993.354166666664</v>
      </c>
      <c r="O736" s="135"/>
      <c r="P736" s="127" t="str">
        <f>IF(B736="","",IF(ISNA(VLOOKUP(U736,[2]NEW!H:H,1,FALSE)),"V",""))</f>
        <v>V</v>
      </c>
      <c r="Q736" s="128">
        <v>42989</v>
      </c>
      <c r="R736" s="129"/>
      <c r="S736" s="130" t="s">
        <v>3051</v>
      </c>
      <c r="T736" s="132"/>
      <c r="U736" s="132" t="str">
        <f t="shared" si="44"/>
        <v>0011500400VZ40994</v>
      </c>
      <c r="W736" s="134" t="str">
        <f>IF((ISERROR(VLOOKUP(E736,'[2]Lead Time(覆蓋貼)'!F:F,1,0)))*(P736="v"),"",IF((ISTEXT(VLOOKUP(E736,'[2]Lead Time(覆蓋貼)'!F:F,1,0)))*(P736=""),"未執行",""))</f>
        <v/>
      </c>
    </row>
    <row r="737" spans="1:23" ht="28.5" hidden="1" customHeight="1" x14ac:dyDescent="0.25">
      <c r="A737" s="117">
        <v>723</v>
      </c>
      <c r="B737" s="118" t="s">
        <v>2948</v>
      </c>
      <c r="C737" s="119">
        <v>43141</v>
      </c>
      <c r="D737" s="117" t="s">
        <v>2939</v>
      </c>
      <c r="E737" s="120" t="s">
        <v>3052</v>
      </c>
      <c r="F737" s="117">
        <f>IF(ISNA(VLOOKUP(B737,[2]保固召回!$A:$G,7,FALSE)),"",(VLOOKUP(B737,[2]保固召回!$A:$G,7,FALSE)))</f>
        <v>0</v>
      </c>
      <c r="G737" s="121">
        <f t="shared" ca="1" si="45"/>
        <v>1</v>
      </c>
      <c r="H737" s="121" t="str">
        <f t="shared" si="46"/>
        <v>F45B38更換曲軸皮帶盤/減震器</v>
      </c>
      <c r="I737" s="122">
        <f t="shared" ca="1" si="47"/>
        <v>92</v>
      </c>
      <c r="J737" s="119"/>
      <c r="K737" s="123"/>
      <c r="L737" s="117"/>
      <c r="M737" s="124" t="s">
        <v>1822</v>
      </c>
      <c r="N737" s="125"/>
      <c r="O737" s="135"/>
      <c r="P737" s="127" t="str">
        <f>IF(B737="","",IF(ISNA(VLOOKUP(U737,[2]NEW!H:H,1,FALSE)),"V",""))</f>
        <v>V</v>
      </c>
      <c r="Q737" s="128"/>
      <c r="R737" s="129"/>
      <c r="S737" s="130" t="s">
        <v>3053</v>
      </c>
      <c r="T737" s="132"/>
      <c r="U737" s="132" t="str">
        <f t="shared" si="44"/>
        <v>0011500400VZ42604</v>
      </c>
      <c r="W737" s="134" t="str">
        <f>IF((ISERROR(VLOOKUP(E737,'[2]Lead Time(覆蓋貼)'!F:F,1,0)))*(P737="v"),"",IF((ISTEXT(VLOOKUP(E737,'[2]Lead Time(覆蓋貼)'!F:F,1,0)))*(P737=""),"未執行",""))</f>
        <v/>
      </c>
    </row>
    <row r="738" spans="1:23" ht="28.5" hidden="1" customHeight="1" x14ac:dyDescent="0.25">
      <c r="A738" s="117">
        <v>724</v>
      </c>
      <c r="B738" s="118" t="s">
        <v>2948</v>
      </c>
      <c r="C738" s="119">
        <v>43141</v>
      </c>
      <c r="D738" s="117" t="s">
        <v>2939</v>
      </c>
      <c r="E738" s="120" t="s">
        <v>3054</v>
      </c>
      <c r="F738" s="117">
        <f>IF(ISNA(VLOOKUP(B738,[2]保固召回!$A:$G,7,FALSE)),"",(VLOOKUP(B738,[2]保固召回!$A:$G,7,FALSE)))</f>
        <v>0</v>
      </c>
      <c r="G738" s="121">
        <f t="shared" ca="1" si="45"/>
        <v>1</v>
      </c>
      <c r="H738" s="121" t="str">
        <f t="shared" si="46"/>
        <v>F45B38更換曲軸皮帶盤/減震器</v>
      </c>
      <c r="I738" s="122">
        <f t="shared" ca="1" si="47"/>
        <v>92</v>
      </c>
      <c r="J738" s="119"/>
      <c r="K738" s="123"/>
      <c r="L738" s="117"/>
      <c r="M738" s="124"/>
      <c r="N738" s="125">
        <v>43004</v>
      </c>
      <c r="O738" s="135"/>
      <c r="P738" s="127" t="str">
        <f>IF(B738="","",IF(ISNA(VLOOKUP(U738,[2]NEW!H:H,1,FALSE)),"V",""))</f>
        <v>V</v>
      </c>
      <c r="Q738" s="128" t="s">
        <v>3055</v>
      </c>
      <c r="R738" s="129" t="s">
        <v>3056</v>
      </c>
      <c r="S738" s="150" t="s">
        <v>3057</v>
      </c>
      <c r="T738" s="132"/>
      <c r="U738" s="132" t="str">
        <f t="shared" si="44"/>
        <v>0011500400VZ39170</v>
      </c>
      <c r="W738" s="134" t="str">
        <f>IF((ISERROR(VLOOKUP(E738,'[2]Lead Time(覆蓋貼)'!F:F,1,0)))*(P738="v"),"",IF((ISTEXT(VLOOKUP(E738,'[2]Lead Time(覆蓋貼)'!F:F,1,0)))*(P738=""),"未執行",""))</f>
        <v/>
      </c>
    </row>
    <row r="739" spans="1:23" ht="28.5" hidden="1" customHeight="1" x14ac:dyDescent="0.25">
      <c r="A739" s="117">
        <v>725</v>
      </c>
      <c r="B739" s="118" t="s">
        <v>2948</v>
      </c>
      <c r="C739" s="119">
        <v>43141</v>
      </c>
      <c r="D739" s="117" t="s">
        <v>2939</v>
      </c>
      <c r="E739" s="120" t="s">
        <v>3058</v>
      </c>
      <c r="F739" s="117">
        <f>IF(ISNA(VLOOKUP(B739,[2]保固召回!$A:$G,7,FALSE)),"",(VLOOKUP(B739,[2]保固召回!$A:$G,7,FALSE)))</f>
        <v>0</v>
      </c>
      <c r="G739" s="121">
        <f t="shared" ca="1" si="45"/>
        <v>1</v>
      </c>
      <c r="H739" s="121" t="str">
        <f t="shared" si="46"/>
        <v>F45B38更換曲軸皮帶盤/減震器</v>
      </c>
      <c r="I739" s="122">
        <f t="shared" ca="1" si="47"/>
        <v>92</v>
      </c>
      <c r="J739" s="119"/>
      <c r="K739" s="123"/>
      <c r="L739" s="117"/>
      <c r="M739" s="124" t="s">
        <v>1822</v>
      </c>
      <c r="N739" s="125"/>
      <c r="O739" s="135"/>
      <c r="P739" s="127" t="str">
        <f>IF(B739="","",IF(ISNA(VLOOKUP(U739,[2]NEW!H:H,1,FALSE)),"V",""))</f>
        <v>V</v>
      </c>
      <c r="Q739" s="128"/>
      <c r="R739" s="129"/>
      <c r="S739" s="130" t="s">
        <v>1789</v>
      </c>
      <c r="T739" s="132"/>
      <c r="U739" s="132" t="str">
        <f t="shared" si="44"/>
        <v>0011500400VZ39273</v>
      </c>
      <c r="W739" s="134" t="str">
        <f>IF((ISERROR(VLOOKUP(E739,'[2]Lead Time(覆蓋貼)'!F:F,1,0)))*(P739="v"),"",IF((ISTEXT(VLOOKUP(E739,'[2]Lead Time(覆蓋貼)'!F:F,1,0)))*(P739=""),"未執行",""))</f>
        <v/>
      </c>
    </row>
    <row r="740" spans="1:23" ht="28.5" hidden="1" customHeight="1" x14ac:dyDescent="0.25">
      <c r="A740" s="117">
        <v>726</v>
      </c>
      <c r="B740" s="118" t="s">
        <v>2948</v>
      </c>
      <c r="C740" s="119">
        <v>43141</v>
      </c>
      <c r="D740" s="117" t="s">
        <v>2939</v>
      </c>
      <c r="E740" s="120" t="s">
        <v>3059</v>
      </c>
      <c r="F740" s="117">
        <f>IF(ISNA(VLOOKUP(B740,[2]保固召回!$A:$G,7,FALSE)),"",(VLOOKUP(B740,[2]保固召回!$A:$G,7,FALSE)))</f>
        <v>0</v>
      </c>
      <c r="G740" s="121">
        <f t="shared" ca="1" si="45"/>
        <v>1</v>
      </c>
      <c r="H740" s="121" t="str">
        <f t="shared" si="46"/>
        <v>F45B38更換曲軸皮帶盤/減震器</v>
      </c>
      <c r="I740" s="122">
        <f t="shared" ca="1" si="47"/>
        <v>92</v>
      </c>
      <c r="J740" s="119"/>
      <c r="K740" s="123"/>
      <c r="L740" s="117"/>
      <c r="M740" s="124" t="s">
        <v>1822</v>
      </c>
      <c r="N740" s="125"/>
      <c r="O740" s="135"/>
      <c r="P740" s="127" t="str">
        <f>IF(B740="","",IF(ISNA(VLOOKUP(U740,[2]NEW!H:H,1,FALSE)),"V",""))</f>
        <v>V</v>
      </c>
      <c r="Q740" s="128"/>
      <c r="R740" s="129"/>
      <c r="S740" s="130">
        <v>42899</v>
      </c>
      <c r="T740" s="132"/>
      <c r="U740" s="132" t="str">
        <f t="shared" si="44"/>
        <v>0011500400VZ40200</v>
      </c>
      <c r="W740" s="134" t="str">
        <f>IF((ISERROR(VLOOKUP(E740,'[2]Lead Time(覆蓋貼)'!F:F,1,0)))*(P740="v"),"",IF((ISTEXT(VLOOKUP(E740,'[2]Lead Time(覆蓋貼)'!F:F,1,0)))*(P740=""),"未執行",""))</f>
        <v/>
      </c>
    </row>
    <row r="741" spans="1:23" ht="28.5" hidden="1" customHeight="1" x14ac:dyDescent="0.25">
      <c r="A741" s="117">
        <v>727</v>
      </c>
      <c r="B741" s="118" t="s">
        <v>2948</v>
      </c>
      <c r="C741" s="119">
        <v>43141</v>
      </c>
      <c r="D741" s="117" t="s">
        <v>2939</v>
      </c>
      <c r="E741" s="120" t="s">
        <v>3060</v>
      </c>
      <c r="F741" s="117">
        <f>IF(ISNA(VLOOKUP(B741,[2]保固召回!$A:$G,7,FALSE)),"",(VLOOKUP(B741,[2]保固召回!$A:$G,7,FALSE)))</f>
        <v>0</v>
      </c>
      <c r="G741" s="121">
        <f t="shared" ca="1" si="45"/>
        <v>1</v>
      </c>
      <c r="H741" s="121" t="str">
        <f t="shared" si="46"/>
        <v>F45B38更換曲軸皮帶盤/減震器</v>
      </c>
      <c r="I741" s="122">
        <f t="shared" ca="1" si="47"/>
        <v>92</v>
      </c>
      <c r="J741" s="119"/>
      <c r="K741" s="123"/>
      <c r="L741" s="117"/>
      <c r="M741" s="124" t="s">
        <v>1822</v>
      </c>
      <c r="N741" s="125"/>
      <c r="O741" s="135"/>
      <c r="P741" s="127" t="str">
        <f>IF(B741="","",IF(ISNA(VLOOKUP(U741,[2]NEW!H:H,1,FALSE)),"V",""))</f>
        <v>V</v>
      </c>
      <c r="Q741" s="128"/>
      <c r="R741" s="129"/>
      <c r="S741" s="130" t="s">
        <v>3061</v>
      </c>
      <c r="T741" s="132"/>
      <c r="U741" s="132" t="str">
        <f t="shared" si="44"/>
        <v>0011500400VZ40736</v>
      </c>
      <c r="W741" s="134" t="str">
        <f>IF((ISERROR(VLOOKUP(E741,'[2]Lead Time(覆蓋貼)'!F:F,1,0)))*(P741="v"),"",IF((ISTEXT(VLOOKUP(E741,'[2]Lead Time(覆蓋貼)'!F:F,1,0)))*(P741=""),"未執行",""))</f>
        <v/>
      </c>
    </row>
    <row r="742" spans="1:23" ht="45" hidden="1" customHeight="1" x14ac:dyDescent="0.25">
      <c r="A742" s="117">
        <v>728</v>
      </c>
      <c r="B742" s="118" t="s">
        <v>2948</v>
      </c>
      <c r="C742" s="119">
        <v>43141</v>
      </c>
      <c r="D742" s="117" t="s">
        <v>2939</v>
      </c>
      <c r="E742" s="120" t="s">
        <v>3062</v>
      </c>
      <c r="F742" s="117">
        <f>IF(ISNA(VLOOKUP(B742,[2]保固召回!$A:$G,7,FALSE)),"",(VLOOKUP(B742,[2]保固召回!$A:$G,7,FALSE)))</f>
        <v>0</v>
      </c>
      <c r="G742" s="121">
        <f t="shared" ca="1" si="45"/>
        <v>1</v>
      </c>
      <c r="H742" s="121" t="str">
        <f t="shared" si="46"/>
        <v>F45B38更換曲軸皮帶盤/減震器</v>
      </c>
      <c r="I742" s="122">
        <f t="shared" ca="1" si="47"/>
        <v>92</v>
      </c>
      <c r="J742" s="119"/>
      <c r="K742" s="123"/>
      <c r="L742" s="117"/>
      <c r="M742" s="124" t="s">
        <v>1822</v>
      </c>
      <c r="N742" s="125"/>
      <c r="O742" s="135"/>
      <c r="P742" s="127" t="str">
        <f>IF(B742="","",IF(ISNA(VLOOKUP(U742,[2]NEW!H:H,1,FALSE)),"V",""))</f>
        <v>V</v>
      </c>
      <c r="Q742" s="128"/>
      <c r="R742" s="129"/>
      <c r="S742" s="130" t="s">
        <v>1789</v>
      </c>
      <c r="T742" s="132"/>
      <c r="U742" s="132" t="str">
        <f t="shared" si="44"/>
        <v>0011500400VZ38954</v>
      </c>
      <c r="W742" s="134" t="str">
        <f>IF((ISERROR(VLOOKUP(E742,'[2]Lead Time(覆蓋貼)'!F:F,1,0)))*(P742="v"),"",IF((ISTEXT(VLOOKUP(E742,'[2]Lead Time(覆蓋貼)'!F:F,1,0)))*(P742=""),"未執行",""))</f>
        <v/>
      </c>
    </row>
    <row r="743" spans="1:23" ht="28.5" hidden="1" customHeight="1" x14ac:dyDescent="0.25">
      <c r="A743" s="117">
        <v>729</v>
      </c>
      <c r="B743" s="118" t="s">
        <v>2948</v>
      </c>
      <c r="C743" s="119">
        <v>43141</v>
      </c>
      <c r="D743" s="117" t="s">
        <v>2939</v>
      </c>
      <c r="E743" s="120" t="s">
        <v>3063</v>
      </c>
      <c r="F743" s="117">
        <f>IF(ISNA(VLOOKUP(B743,[2]保固召回!$A:$G,7,FALSE)),"",(VLOOKUP(B743,[2]保固召回!$A:$G,7,FALSE)))</f>
        <v>0</v>
      </c>
      <c r="G743" s="121">
        <f t="shared" ca="1" si="45"/>
        <v>1</v>
      </c>
      <c r="H743" s="121" t="str">
        <f t="shared" si="46"/>
        <v>F45B38更換曲軸皮帶盤/減震器</v>
      </c>
      <c r="I743" s="122">
        <f t="shared" ca="1" si="47"/>
        <v>92</v>
      </c>
      <c r="J743" s="119"/>
      <c r="K743" s="123"/>
      <c r="L743" s="117"/>
      <c r="M743" s="124" t="s">
        <v>1822</v>
      </c>
      <c r="N743" s="125"/>
      <c r="O743" s="135"/>
      <c r="P743" s="127" t="str">
        <f>IF(B743="","",IF(ISNA(VLOOKUP(U743,[2]NEW!H:H,1,FALSE)),"V",""))</f>
        <v>V</v>
      </c>
      <c r="Q743" s="128"/>
      <c r="R743" s="129"/>
      <c r="S743" s="130" t="s">
        <v>3064</v>
      </c>
      <c r="T743" s="132"/>
      <c r="U743" s="132" t="str">
        <f t="shared" si="44"/>
        <v>0011500400VZ39029</v>
      </c>
      <c r="W743" s="134" t="str">
        <f>IF((ISERROR(VLOOKUP(E743,'[2]Lead Time(覆蓋貼)'!F:F,1,0)))*(P743="v"),"",IF((ISTEXT(VLOOKUP(E743,'[2]Lead Time(覆蓋貼)'!F:F,1,0)))*(P743=""),"未執行",""))</f>
        <v/>
      </c>
    </row>
    <row r="744" spans="1:23" ht="28.5" hidden="1" customHeight="1" x14ac:dyDescent="0.25">
      <c r="A744" s="117">
        <v>730</v>
      </c>
      <c r="B744" s="118" t="s">
        <v>2948</v>
      </c>
      <c r="C744" s="119">
        <v>43141</v>
      </c>
      <c r="D744" s="117" t="s">
        <v>2939</v>
      </c>
      <c r="E744" s="120" t="s">
        <v>3065</v>
      </c>
      <c r="F744" s="117">
        <f>IF(ISNA(VLOOKUP(B744,[2]保固召回!$A:$G,7,FALSE)),"",(VLOOKUP(B744,[2]保固召回!$A:$G,7,FALSE)))</f>
        <v>0</v>
      </c>
      <c r="G744" s="121">
        <f t="shared" ca="1" si="45"/>
        <v>1</v>
      </c>
      <c r="H744" s="121" t="str">
        <f t="shared" si="46"/>
        <v>F45B38更換曲軸皮帶盤/減震器</v>
      </c>
      <c r="I744" s="122">
        <f t="shared" ca="1" si="47"/>
        <v>92</v>
      </c>
      <c r="J744" s="119"/>
      <c r="K744" s="123"/>
      <c r="L744" s="117"/>
      <c r="M744" s="124" t="s">
        <v>1822</v>
      </c>
      <c r="N744" s="125"/>
      <c r="O744" s="135"/>
      <c r="P744" s="127" t="str">
        <f>IF(B744="","",IF(ISNA(VLOOKUP(U744,[2]NEW!H:H,1,FALSE)),"V",""))</f>
        <v>V</v>
      </c>
      <c r="Q744" s="128"/>
      <c r="R744" s="129"/>
      <c r="S744" s="130" t="s">
        <v>1843</v>
      </c>
      <c r="T744" s="132"/>
      <c r="U744" s="132" t="str">
        <f t="shared" si="44"/>
        <v>0011500400VZ39028</v>
      </c>
      <c r="W744" s="134" t="str">
        <f>IF((ISERROR(VLOOKUP(E744,'[2]Lead Time(覆蓋貼)'!F:F,1,0)))*(P744="v"),"",IF((ISTEXT(VLOOKUP(E744,'[2]Lead Time(覆蓋貼)'!F:F,1,0)))*(P744=""),"未執行",""))</f>
        <v/>
      </c>
    </row>
    <row r="745" spans="1:23" ht="28.5" hidden="1" customHeight="1" x14ac:dyDescent="0.25">
      <c r="A745" s="117">
        <v>731</v>
      </c>
      <c r="B745" s="118" t="s">
        <v>2948</v>
      </c>
      <c r="C745" s="119">
        <v>43141</v>
      </c>
      <c r="D745" s="117" t="s">
        <v>2939</v>
      </c>
      <c r="E745" s="120" t="s">
        <v>3066</v>
      </c>
      <c r="F745" s="117">
        <f>IF(ISNA(VLOOKUP(B745,[2]保固召回!$A:$G,7,FALSE)),"",(VLOOKUP(B745,[2]保固召回!$A:$G,7,FALSE)))</f>
        <v>0</v>
      </c>
      <c r="G745" s="121">
        <f t="shared" ca="1" si="45"/>
        <v>1</v>
      </c>
      <c r="H745" s="121" t="str">
        <f t="shared" si="46"/>
        <v>F45B38更換曲軸皮帶盤/減震器</v>
      </c>
      <c r="I745" s="122">
        <f t="shared" ca="1" si="47"/>
        <v>92</v>
      </c>
      <c r="J745" s="119"/>
      <c r="K745" s="123"/>
      <c r="L745" s="117"/>
      <c r="M745" s="124" t="s">
        <v>1822</v>
      </c>
      <c r="N745" s="125"/>
      <c r="O745" s="135"/>
      <c r="P745" s="127" t="str">
        <f>IF(B745="","",IF(ISNA(VLOOKUP(U745,[2]NEW!H:H,1,FALSE)),"V",""))</f>
        <v>V</v>
      </c>
      <c r="Q745" s="128"/>
      <c r="R745" s="129"/>
      <c r="S745" s="130" t="s">
        <v>3067</v>
      </c>
      <c r="T745" s="132"/>
      <c r="U745" s="132" t="str">
        <f t="shared" si="44"/>
        <v>0011500400VZ39039</v>
      </c>
      <c r="W745" s="134" t="str">
        <f>IF((ISERROR(VLOOKUP(E745,'[2]Lead Time(覆蓋貼)'!F:F,1,0)))*(P745="v"),"",IF((ISTEXT(VLOOKUP(E745,'[2]Lead Time(覆蓋貼)'!F:F,1,0)))*(P745=""),"未執行",""))</f>
        <v/>
      </c>
    </row>
    <row r="746" spans="1:23" ht="28.5" hidden="1" customHeight="1" x14ac:dyDescent="0.25">
      <c r="A746" s="117">
        <v>732</v>
      </c>
      <c r="B746" s="118" t="s">
        <v>2948</v>
      </c>
      <c r="C746" s="119">
        <v>43141</v>
      </c>
      <c r="D746" s="117" t="s">
        <v>2939</v>
      </c>
      <c r="E746" s="120" t="s">
        <v>3068</v>
      </c>
      <c r="F746" s="117">
        <f>IF(ISNA(VLOOKUP(B746,[2]保固召回!$A:$G,7,FALSE)),"",(VLOOKUP(B746,[2]保固召回!$A:$G,7,FALSE)))</f>
        <v>0</v>
      </c>
      <c r="G746" s="121">
        <f t="shared" ca="1" si="45"/>
        <v>1</v>
      </c>
      <c r="H746" s="121" t="str">
        <f t="shared" si="46"/>
        <v>F45B38更換曲軸皮帶盤/減震器</v>
      </c>
      <c r="I746" s="122">
        <f t="shared" ca="1" si="47"/>
        <v>92</v>
      </c>
      <c r="J746" s="119"/>
      <c r="K746" s="123"/>
      <c r="L746" s="117"/>
      <c r="M746" s="124" t="s">
        <v>1822</v>
      </c>
      <c r="N746" s="125"/>
      <c r="O746" s="135"/>
      <c r="P746" s="127" t="str">
        <f>IF(B746="","",IF(ISNA(VLOOKUP(U746,[2]NEW!H:H,1,FALSE)),"V",""))</f>
        <v>V</v>
      </c>
      <c r="Q746" s="128"/>
      <c r="R746" s="129"/>
      <c r="S746" s="130" t="s">
        <v>1789</v>
      </c>
      <c r="T746" s="132"/>
      <c r="U746" s="132" t="str">
        <f t="shared" si="44"/>
        <v>0011500400VZ39263</v>
      </c>
      <c r="W746" s="134" t="str">
        <f>IF((ISERROR(VLOOKUP(E746,'[2]Lead Time(覆蓋貼)'!F:F,1,0)))*(P746="v"),"",IF((ISTEXT(VLOOKUP(E746,'[2]Lead Time(覆蓋貼)'!F:F,1,0)))*(P746=""),"未執行",""))</f>
        <v/>
      </c>
    </row>
    <row r="747" spans="1:23" ht="28.5" hidden="1" customHeight="1" x14ac:dyDescent="0.25">
      <c r="A747" s="117">
        <v>733</v>
      </c>
      <c r="B747" s="118" t="s">
        <v>2948</v>
      </c>
      <c r="C747" s="119">
        <v>43141</v>
      </c>
      <c r="D747" s="117" t="s">
        <v>2939</v>
      </c>
      <c r="E747" s="120" t="s">
        <v>3069</v>
      </c>
      <c r="F747" s="117">
        <f>IF(ISNA(VLOOKUP(B747,[2]保固召回!$A:$G,7,FALSE)),"",(VLOOKUP(B747,[2]保固召回!$A:$G,7,FALSE)))</f>
        <v>0</v>
      </c>
      <c r="G747" s="121">
        <f t="shared" ca="1" si="45"/>
        <v>1</v>
      </c>
      <c r="H747" s="121" t="str">
        <f t="shared" si="46"/>
        <v>F45B38更換曲軸皮帶盤/減震器</v>
      </c>
      <c r="I747" s="122">
        <f t="shared" ca="1" si="47"/>
        <v>92</v>
      </c>
      <c r="J747" s="119"/>
      <c r="K747" s="123"/>
      <c r="L747" s="117"/>
      <c r="M747" s="124" t="s">
        <v>1822</v>
      </c>
      <c r="N747" s="125"/>
      <c r="O747" s="135"/>
      <c r="P747" s="127" t="str">
        <f>IF(B747="","",IF(ISNA(VLOOKUP(U747,[2]NEW!H:H,1,FALSE)),"V",""))</f>
        <v>V</v>
      </c>
      <c r="Q747" s="128"/>
      <c r="R747" s="129"/>
      <c r="S747" s="130">
        <v>42962</v>
      </c>
      <c r="T747" s="132"/>
      <c r="U747" s="132" t="str">
        <f t="shared" si="44"/>
        <v>0011500400V404197</v>
      </c>
      <c r="W747" s="134" t="str">
        <f>IF((ISERROR(VLOOKUP(E747,'[2]Lead Time(覆蓋貼)'!F:F,1,0)))*(P747="v"),"",IF((ISTEXT(VLOOKUP(E747,'[2]Lead Time(覆蓋貼)'!F:F,1,0)))*(P747=""),"未執行",""))</f>
        <v/>
      </c>
    </row>
    <row r="748" spans="1:23" ht="28.5" hidden="1" customHeight="1" x14ac:dyDescent="0.25">
      <c r="A748" s="117">
        <v>734</v>
      </c>
      <c r="B748" s="118" t="s">
        <v>2948</v>
      </c>
      <c r="C748" s="119">
        <v>43141</v>
      </c>
      <c r="D748" s="117" t="s">
        <v>2939</v>
      </c>
      <c r="E748" s="120" t="s">
        <v>3070</v>
      </c>
      <c r="F748" s="117">
        <f>IF(ISNA(VLOOKUP(B748,[2]保固召回!$A:$G,7,FALSE)),"",(VLOOKUP(B748,[2]保固召回!$A:$G,7,FALSE)))</f>
        <v>0</v>
      </c>
      <c r="G748" s="121">
        <f t="shared" ca="1" si="45"/>
        <v>1</v>
      </c>
      <c r="H748" s="121" t="str">
        <f t="shared" si="46"/>
        <v>F45B38更換曲軸皮帶盤/減震器</v>
      </c>
      <c r="I748" s="122">
        <f t="shared" ca="1" si="47"/>
        <v>92</v>
      </c>
      <c r="J748" s="119"/>
      <c r="K748" s="123"/>
      <c r="L748" s="117"/>
      <c r="M748" s="124" t="s">
        <v>1822</v>
      </c>
      <c r="N748" s="125"/>
      <c r="O748" s="135"/>
      <c r="P748" s="127" t="str">
        <f>IF(B748="","",IF(ISNA(VLOOKUP(U748,[2]NEW!H:H,1,FALSE)),"V",""))</f>
        <v>V</v>
      </c>
      <c r="Q748" s="128"/>
      <c r="R748" s="129"/>
      <c r="S748" s="130" t="s">
        <v>1789</v>
      </c>
      <c r="T748" s="132"/>
      <c r="U748" s="132" t="str">
        <f t="shared" si="44"/>
        <v>0011500400V404272</v>
      </c>
      <c r="W748" s="134" t="str">
        <f>IF((ISERROR(VLOOKUP(E748,'[2]Lead Time(覆蓋貼)'!F:F,1,0)))*(P748="v"),"",IF((ISTEXT(VLOOKUP(E748,'[2]Lead Time(覆蓋貼)'!F:F,1,0)))*(P748=""),"未執行",""))</f>
        <v/>
      </c>
    </row>
    <row r="749" spans="1:23" ht="28.5" hidden="1" customHeight="1" x14ac:dyDescent="0.25">
      <c r="A749" s="117">
        <v>735</v>
      </c>
      <c r="B749" s="118" t="s">
        <v>2948</v>
      </c>
      <c r="C749" s="119">
        <v>43141</v>
      </c>
      <c r="D749" s="117" t="s">
        <v>2939</v>
      </c>
      <c r="E749" s="120" t="s">
        <v>3071</v>
      </c>
      <c r="F749" s="117">
        <f>IF(ISNA(VLOOKUP(B749,[2]保固召回!$A:$G,7,FALSE)),"",(VLOOKUP(B749,[2]保固召回!$A:$G,7,FALSE)))</f>
        <v>0</v>
      </c>
      <c r="G749" s="121">
        <f t="shared" ca="1" si="45"/>
        <v>1</v>
      </c>
      <c r="H749" s="121" t="str">
        <f t="shared" si="46"/>
        <v>F45B38更換曲軸皮帶盤/減震器</v>
      </c>
      <c r="I749" s="122">
        <f t="shared" ca="1" si="47"/>
        <v>92</v>
      </c>
      <c r="J749" s="119"/>
      <c r="K749" s="123"/>
      <c r="L749" s="117"/>
      <c r="M749" s="124" t="s">
        <v>1822</v>
      </c>
      <c r="N749" s="125"/>
      <c r="O749" s="135"/>
      <c r="P749" s="127" t="str">
        <f>IF(B749="","",IF(ISNA(VLOOKUP(U749,[2]NEW!H:H,1,FALSE)),"V",""))</f>
        <v>V</v>
      </c>
      <c r="Q749" s="128"/>
      <c r="R749" s="129"/>
      <c r="S749" s="130" t="s">
        <v>1789</v>
      </c>
      <c r="T749" s="132"/>
      <c r="U749" s="132" t="str">
        <f t="shared" si="44"/>
        <v>0011500400VZ38887</v>
      </c>
      <c r="W749" s="134" t="str">
        <f>IF((ISERROR(VLOOKUP(E749,'[2]Lead Time(覆蓋貼)'!F:F,1,0)))*(P749="v"),"",IF((ISTEXT(VLOOKUP(E749,'[2]Lead Time(覆蓋貼)'!F:F,1,0)))*(P749=""),"未執行",""))</f>
        <v/>
      </c>
    </row>
    <row r="750" spans="1:23" ht="28.5" hidden="1" customHeight="1" x14ac:dyDescent="0.25">
      <c r="A750" s="117">
        <v>736</v>
      </c>
      <c r="B750" s="118" t="s">
        <v>2948</v>
      </c>
      <c r="C750" s="119">
        <v>43141</v>
      </c>
      <c r="D750" s="117" t="s">
        <v>2939</v>
      </c>
      <c r="E750" s="120" t="s">
        <v>3072</v>
      </c>
      <c r="F750" s="117">
        <f>IF(ISNA(VLOOKUP(B750,[2]保固召回!$A:$G,7,FALSE)),"",(VLOOKUP(B750,[2]保固召回!$A:$G,7,FALSE)))</f>
        <v>0</v>
      </c>
      <c r="G750" s="121">
        <f t="shared" ca="1" si="45"/>
        <v>1</v>
      </c>
      <c r="H750" s="121" t="str">
        <f t="shared" si="46"/>
        <v>F45B38更換曲軸皮帶盤/減震器</v>
      </c>
      <c r="I750" s="122">
        <f t="shared" ca="1" si="47"/>
        <v>92</v>
      </c>
      <c r="J750" s="119"/>
      <c r="K750" s="123"/>
      <c r="L750" s="117"/>
      <c r="M750" s="124" t="s">
        <v>1822</v>
      </c>
      <c r="N750" s="125"/>
      <c r="O750" s="135"/>
      <c r="P750" s="127" t="str">
        <f>IF(B750="","",IF(ISNA(VLOOKUP(U750,[2]NEW!H:H,1,FALSE)),"V",""))</f>
        <v>V</v>
      </c>
      <c r="Q750" s="128"/>
      <c r="R750" s="129"/>
      <c r="S750" s="130" t="s">
        <v>3073</v>
      </c>
      <c r="T750" s="132"/>
      <c r="U750" s="132" t="str">
        <f t="shared" si="44"/>
        <v>0011500400V401716</v>
      </c>
      <c r="W750" s="134" t="str">
        <f>IF((ISERROR(VLOOKUP(E750,'[2]Lead Time(覆蓋貼)'!F:F,1,0)))*(P750="v"),"",IF((ISTEXT(VLOOKUP(E750,'[2]Lead Time(覆蓋貼)'!F:F,1,0)))*(P750=""),"未執行",""))</f>
        <v/>
      </c>
    </row>
    <row r="751" spans="1:23" ht="28.5" hidden="1" customHeight="1" x14ac:dyDescent="0.25">
      <c r="A751" s="117">
        <v>737</v>
      </c>
      <c r="B751" s="118" t="s">
        <v>2948</v>
      </c>
      <c r="C751" s="119">
        <v>43141</v>
      </c>
      <c r="D751" s="117" t="s">
        <v>2939</v>
      </c>
      <c r="E751" s="120" t="s">
        <v>3074</v>
      </c>
      <c r="F751" s="117">
        <f>IF(ISNA(VLOOKUP(B751,[2]保固召回!$A:$G,7,FALSE)),"",(VLOOKUP(B751,[2]保固召回!$A:$G,7,FALSE)))</f>
        <v>0</v>
      </c>
      <c r="G751" s="121">
        <f t="shared" ca="1" si="45"/>
        <v>1</v>
      </c>
      <c r="H751" s="121" t="str">
        <f t="shared" si="46"/>
        <v>F45B38更換曲軸皮帶盤/減震器</v>
      </c>
      <c r="I751" s="122">
        <f t="shared" ca="1" si="47"/>
        <v>92</v>
      </c>
      <c r="J751" s="119"/>
      <c r="K751" s="123"/>
      <c r="L751" s="117"/>
      <c r="M751" s="124"/>
      <c r="N751" s="125">
        <v>43004</v>
      </c>
      <c r="O751" s="135">
        <v>50126</v>
      </c>
      <c r="P751" s="127" t="str">
        <f>IF(B751="","",IF(ISNA(VLOOKUP(U751,[2]NEW!H:H,1,FALSE)),"V",""))</f>
        <v>V</v>
      </c>
      <c r="Q751" s="128" t="s">
        <v>3075</v>
      </c>
      <c r="R751" s="129" t="s">
        <v>3076</v>
      </c>
      <c r="S751" s="130" t="s">
        <v>3077</v>
      </c>
      <c r="T751" s="132"/>
      <c r="U751" s="132" t="str">
        <f t="shared" si="44"/>
        <v>0011500400V403716</v>
      </c>
      <c r="W751" s="134" t="str">
        <f>IF((ISERROR(VLOOKUP(E751,'[2]Lead Time(覆蓋貼)'!F:F,1,0)))*(P751="v"),"",IF((ISTEXT(VLOOKUP(E751,'[2]Lead Time(覆蓋貼)'!F:F,1,0)))*(P751=""),"未執行",""))</f>
        <v/>
      </c>
    </row>
    <row r="752" spans="1:23" ht="28.5" hidden="1" customHeight="1" x14ac:dyDescent="0.25">
      <c r="A752" s="117">
        <v>738</v>
      </c>
      <c r="B752" s="118" t="s">
        <v>2948</v>
      </c>
      <c r="C752" s="119">
        <v>43141</v>
      </c>
      <c r="D752" s="117" t="s">
        <v>2939</v>
      </c>
      <c r="E752" s="120" t="s">
        <v>3078</v>
      </c>
      <c r="F752" s="117">
        <f>IF(ISNA(VLOOKUP(B752,[2]保固召回!$A:$G,7,FALSE)),"",(VLOOKUP(B752,[2]保固召回!$A:$G,7,FALSE)))</f>
        <v>0</v>
      </c>
      <c r="G752" s="121">
        <f t="shared" ca="1" si="45"/>
        <v>1</v>
      </c>
      <c r="H752" s="121" t="str">
        <f t="shared" si="46"/>
        <v>F45B38更換曲軸皮帶盤/減震器</v>
      </c>
      <c r="I752" s="122">
        <f t="shared" ca="1" si="47"/>
        <v>92</v>
      </c>
      <c r="J752" s="119"/>
      <c r="K752" s="123"/>
      <c r="L752" s="117"/>
      <c r="M752" s="124" t="s">
        <v>1822</v>
      </c>
      <c r="N752" s="125"/>
      <c r="O752" s="135"/>
      <c r="P752" s="127" t="str">
        <f>IF(B752="","",IF(ISNA(VLOOKUP(U752,[2]NEW!H:H,1,FALSE)),"V",""))</f>
        <v>V</v>
      </c>
      <c r="Q752" s="128"/>
      <c r="R752" s="129"/>
      <c r="S752" s="130" t="s">
        <v>2971</v>
      </c>
      <c r="T752" s="132"/>
      <c r="U752" s="132" t="str">
        <f t="shared" si="44"/>
        <v>0011500400V406358</v>
      </c>
      <c r="W752" s="134" t="str">
        <f>IF((ISERROR(VLOOKUP(E752,'[2]Lead Time(覆蓋貼)'!F:F,1,0)))*(P752="v"),"",IF((ISTEXT(VLOOKUP(E752,'[2]Lead Time(覆蓋貼)'!F:F,1,0)))*(P752=""),"未執行",""))</f>
        <v/>
      </c>
    </row>
    <row r="753" spans="1:23" ht="28.5" hidden="1" customHeight="1" x14ac:dyDescent="0.25">
      <c r="A753" s="117">
        <v>739</v>
      </c>
      <c r="B753" s="118" t="s">
        <v>2948</v>
      </c>
      <c r="C753" s="119">
        <v>43141</v>
      </c>
      <c r="D753" s="117" t="s">
        <v>2939</v>
      </c>
      <c r="E753" s="120" t="s">
        <v>3079</v>
      </c>
      <c r="F753" s="117">
        <f>IF(ISNA(VLOOKUP(B753,[2]保固召回!$A:$G,7,FALSE)),"",(VLOOKUP(B753,[2]保固召回!$A:$G,7,FALSE)))</f>
        <v>0</v>
      </c>
      <c r="G753" s="121">
        <f t="shared" ca="1" si="45"/>
        <v>1</v>
      </c>
      <c r="H753" s="121" t="str">
        <f t="shared" si="46"/>
        <v>F45B38更換曲軸皮帶盤/減震器</v>
      </c>
      <c r="I753" s="122">
        <f t="shared" ca="1" si="47"/>
        <v>92</v>
      </c>
      <c r="J753" s="119"/>
      <c r="K753" s="123"/>
      <c r="L753" s="117"/>
      <c r="M753" s="124" t="s">
        <v>2746</v>
      </c>
      <c r="N753" s="125"/>
      <c r="O753" s="135"/>
      <c r="P753" s="127" t="str">
        <f>IF(B753="","",IF(ISNA(VLOOKUP(U753,[2]NEW!H:H,1,FALSE)),"V",""))</f>
        <v>V</v>
      </c>
      <c r="Q753" s="128"/>
      <c r="R753" s="129"/>
      <c r="S753" s="130" t="s">
        <v>3080</v>
      </c>
      <c r="T753" s="132"/>
      <c r="U753" s="132" t="str">
        <f t="shared" si="44"/>
        <v>0011500400V406359</v>
      </c>
      <c r="W753" s="134" t="str">
        <f>IF((ISERROR(VLOOKUP(E753,'[2]Lead Time(覆蓋貼)'!F:F,1,0)))*(P753="v"),"",IF((ISTEXT(VLOOKUP(E753,'[2]Lead Time(覆蓋貼)'!F:F,1,0)))*(P753=""),"未執行",""))</f>
        <v/>
      </c>
    </row>
    <row r="754" spans="1:23" ht="28.5" hidden="1" customHeight="1" x14ac:dyDescent="0.25">
      <c r="A754" s="117">
        <v>740</v>
      </c>
      <c r="B754" s="118" t="s">
        <v>2948</v>
      </c>
      <c r="C754" s="119">
        <v>43141</v>
      </c>
      <c r="D754" s="117" t="s">
        <v>2939</v>
      </c>
      <c r="E754" s="120" t="s">
        <v>3081</v>
      </c>
      <c r="F754" s="117">
        <f>IF(ISNA(VLOOKUP(B754,[2]保固召回!$A:$G,7,FALSE)),"",(VLOOKUP(B754,[2]保固召回!$A:$G,7,FALSE)))</f>
        <v>0</v>
      </c>
      <c r="G754" s="121">
        <f t="shared" ca="1" si="45"/>
        <v>1</v>
      </c>
      <c r="H754" s="121" t="str">
        <f t="shared" si="46"/>
        <v>F45B38更換曲軸皮帶盤/減震器</v>
      </c>
      <c r="I754" s="122">
        <f t="shared" ca="1" si="47"/>
        <v>92</v>
      </c>
      <c r="J754" s="119"/>
      <c r="K754" s="123"/>
      <c r="L754" s="117"/>
      <c r="M754" s="124" t="s">
        <v>1822</v>
      </c>
      <c r="N754" s="125"/>
      <c r="O754" s="135"/>
      <c r="P754" s="127" t="str">
        <f>IF(B754="","",IF(ISNA(VLOOKUP(U754,[2]NEW!H:H,1,FALSE)),"V",""))</f>
        <v>V</v>
      </c>
      <c r="Q754" s="128"/>
      <c r="R754" s="129"/>
      <c r="S754" s="130" t="s">
        <v>1789</v>
      </c>
      <c r="T754" s="132"/>
      <c r="U754" s="132" t="str">
        <f t="shared" si="44"/>
        <v>0011500400V404729</v>
      </c>
      <c r="W754" s="134" t="str">
        <f>IF((ISERROR(VLOOKUP(E754,'[2]Lead Time(覆蓋貼)'!F:F,1,0)))*(P754="v"),"",IF((ISTEXT(VLOOKUP(E754,'[2]Lead Time(覆蓋貼)'!F:F,1,0)))*(P754=""),"未執行",""))</f>
        <v/>
      </c>
    </row>
    <row r="755" spans="1:23" ht="28.5" hidden="1" customHeight="1" x14ac:dyDescent="0.25">
      <c r="A755" s="117">
        <v>741</v>
      </c>
      <c r="B755" s="118" t="s">
        <v>2948</v>
      </c>
      <c r="C755" s="119">
        <v>43141</v>
      </c>
      <c r="D755" s="117" t="s">
        <v>2939</v>
      </c>
      <c r="E755" s="120" t="s">
        <v>3082</v>
      </c>
      <c r="F755" s="117">
        <f>IF(ISNA(VLOOKUP(B755,[2]保固召回!$A:$G,7,FALSE)),"",(VLOOKUP(B755,[2]保固召回!$A:$G,7,FALSE)))</f>
        <v>0</v>
      </c>
      <c r="G755" s="121">
        <f t="shared" ca="1" si="45"/>
        <v>1</v>
      </c>
      <c r="H755" s="121" t="str">
        <f t="shared" si="46"/>
        <v>F45B38更換曲軸皮帶盤/減震器</v>
      </c>
      <c r="I755" s="122">
        <f t="shared" ca="1" si="47"/>
        <v>92</v>
      </c>
      <c r="J755" s="119"/>
      <c r="K755" s="123"/>
      <c r="L755" s="117"/>
      <c r="M755" s="124" t="s">
        <v>1822</v>
      </c>
      <c r="N755" s="125"/>
      <c r="O755" s="135"/>
      <c r="P755" s="127" t="str">
        <f>IF(B755="","",IF(ISNA(VLOOKUP(U755,[2]NEW!H:H,1,FALSE)),"V",""))</f>
        <v>V</v>
      </c>
      <c r="Q755" s="128"/>
      <c r="R755" s="129"/>
      <c r="S755" s="130" t="s">
        <v>3023</v>
      </c>
      <c r="T755" s="132"/>
      <c r="U755" s="132" t="str">
        <f t="shared" si="44"/>
        <v>0011500400VZ40009</v>
      </c>
      <c r="W755" s="134" t="str">
        <f>IF((ISERROR(VLOOKUP(E755,'[2]Lead Time(覆蓋貼)'!F:F,1,0)))*(P755="v"),"",IF((ISTEXT(VLOOKUP(E755,'[2]Lead Time(覆蓋貼)'!F:F,1,0)))*(P755=""),"未執行",""))</f>
        <v/>
      </c>
    </row>
    <row r="756" spans="1:23" ht="28.5" hidden="1" customHeight="1" x14ac:dyDescent="0.25">
      <c r="A756" s="117">
        <v>742</v>
      </c>
      <c r="B756" s="118" t="s">
        <v>2948</v>
      </c>
      <c r="C756" s="119">
        <v>43141</v>
      </c>
      <c r="D756" s="117" t="s">
        <v>2939</v>
      </c>
      <c r="E756" s="120" t="s">
        <v>3083</v>
      </c>
      <c r="F756" s="117">
        <f>IF(ISNA(VLOOKUP(B756,[2]保固召回!$A:$G,7,FALSE)),"",(VLOOKUP(B756,[2]保固召回!$A:$G,7,FALSE)))</f>
        <v>0</v>
      </c>
      <c r="G756" s="121">
        <f t="shared" ca="1" si="45"/>
        <v>1</v>
      </c>
      <c r="H756" s="121" t="str">
        <f t="shared" si="46"/>
        <v>F45B38更換曲軸皮帶盤/減震器</v>
      </c>
      <c r="I756" s="122">
        <f t="shared" ca="1" si="47"/>
        <v>92</v>
      </c>
      <c r="J756" s="119"/>
      <c r="K756" s="123"/>
      <c r="L756" s="117"/>
      <c r="M756" s="124" t="s">
        <v>1822</v>
      </c>
      <c r="N756" s="125"/>
      <c r="O756" s="135"/>
      <c r="P756" s="127" t="str">
        <f>IF(B756="","",IF(ISNA(VLOOKUP(U756,[2]NEW!H:H,1,FALSE)),"V",""))</f>
        <v>V</v>
      </c>
      <c r="Q756" s="128"/>
      <c r="R756" s="129"/>
      <c r="S756" s="130" t="s">
        <v>1789</v>
      </c>
      <c r="T756" s="132"/>
      <c r="U756" s="132" t="str">
        <f t="shared" si="44"/>
        <v>0011500400VZ39287</v>
      </c>
      <c r="W756" s="134" t="str">
        <f>IF((ISERROR(VLOOKUP(E756,'[2]Lead Time(覆蓋貼)'!F:F,1,0)))*(P756="v"),"",IF((ISTEXT(VLOOKUP(E756,'[2]Lead Time(覆蓋貼)'!F:F,1,0)))*(P756=""),"未執行",""))</f>
        <v/>
      </c>
    </row>
    <row r="757" spans="1:23" ht="28.5" hidden="1" customHeight="1" x14ac:dyDescent="0.25">
      <c r="A757" s="117">
        <v>743</v>
      </c>
      <c r="B757" s="118" t="s">
        <v>2948</v>
      </c>
      <c r="C757" s="119">
        <v>43141</v>
      </c>
      <c r="D757" s="117" t="s">
        <v>2939</v>
      </c>
      <c r="E757" s="120" t="s">
        <v>3084</v>
      </c>
      <c r="F757" s="117">
        <f>IF(ISNA(VLOOKUP(B757,[2]保固召回!$A:$G,7,FALSE)),"",(VLOOKUP(B757,[2]保固召回!$A:$G,7,FALSE)))</f>
        <v>0</v>
      </c>
      <c r="G757" s="121">
        <f t="shared" ca="1" si="45"/>
        <v>1</v>
      </c>
      <c r="H757" s="121" t="str">
        <f t="shared" si="46"/>
        <v>F45B38更換曲軸皮帶盤/減震器</v>
      </c>
      <c r="I757" s="122">
        <f t="shared" ca="1" si="47"/>
        <v>92</v>
      </c>
      <c r="J757" s="119"/>
      <c r="K757" s="123"/>
      <c r="L757" s="117"/>
      <c r="M757" s="124"/>
      <c r="N757" s="125">
        <v>42992.354166666664</v>
      </c>
      <c r="O757" s="135"/>
      <c r="P757" s="127" t="str">
        <f>IF(B757="","",IF(ISNA(VLOOKUP(U757,[2]NEW!H:H,1,FALSE)),"V",""))</f>
        <v>V</v>
      </c>
      <c r="Q757" s="128">
        <v>42989</v>
      </c>
      <c r="R757" s="129"/>
      <c r="S757" s="130" t="s">
        <v>3085</v>
      </c>
      <c r="T757" s="132"/>
      <c r="U757" s="132" t="str">
        <f t="shared" si="44"/>
        <v>0011500400VZ38912</v>
      </c>
      <c r="W757" s="134" t="str">
        <f>IF((ISERROR(VLOOKUP(E757,'[2]Lead Time(覆蓋貼)'!F:F,1,0)))*(P757="v"),"",IF((ISTEXT(VLOOKUP(E757,'[2]Lead Time(覆蓋貼)'!F:F,1,0)))*(P757=""),"未執行",""))</f>
        <v/>
      </c>
    </row>
    <row r="758" spans="1:23" ht="28.5" hidden="1" customHeight="1" x14ac:dyDescent="0.25">
      <c r="A758" s="117">
        <v>744</v>
      </c>
      <c r="B758" s="118" t="s">
        <v>2948</v>
      </c>
      <c r="C758" s="119">
        <v>43141</v>
      </c>
      <c r="D758" s="117" t="s">
        <v>2939</v>
      </c>
      <c r="E758" s="120" t="s">
        <v>3086</v>
      </c>
      <c r="F758" s="117">
        <f>IF(ISNA(VLOOKUP(B758,[2]保固召回!$A:$G,7,FALSE)),"",(VLOOKUP(B758,[2]保固召回!$A:$G,7,FALSE)))</f>
        <v>0</v>
      </c>
      <c r="G758" s="121">
        <f t="shared" ca="1" si="45"/>
        <v>1</v>
      </c>
      <c r="H758" s="121" t="str">
        <f t="shared" si="46"/>
        <v>F45B38更換曲軸皮帶盤/減震器</v>
      </c>
      <c r="I758" s="122">
        <f t="shared" ca="1" si="47"/>
        <v>92</v>
      </c>
      <c r="J758" s="119"/>
      <c r="K758" s="123"/>
      <c r="L758" s="117"/>
      <c r="M758" s="124" t="s">
        <v>1822</v>
      </c>
      <c r="N758" s="125"/>
      <c r="O758" s="135"/>
      <c r="P758" s="127" t="str">
        <f>IF(B758="","",IF(ISNA(VLOOKUP(U758,[2]NEW!H:H,1,FALSE)),"V",""))</f>
        <v>V</v>
      </c>
      <c r="Q758" s="128"/>
      <c r="R758" s="129"/>
      <c r="S758" s="130" t="s">
        <v>3087</v>
      </c>
      <c r="T758" s="132"/>
      <c r="U758" s="132" t="str">
        <f t="shared" si="44"/>
        <v>0011500400VZ39063</v>
      </c>
      <c r="W758" s="134" t="str">
        <f>IF((ISERROR(VLOOKUP(E758,'[2]Lead Time(覆蓋貼)'!F:F,1,0)))*(P758="v"),"",IF((ISTEXT(VLOOKUP(E758,'[2]Lead Time(覆蓋貼)'!F:F,1,0)))*(P758=""),"未執行",""))</f>
        <v/>
      </c>
    </row>
    <row r="759" spans="1:23" ht="28.5" hidden="1" customHeight="1" x14ac:dyDescent="0.25">
      <c r="A759" s="117">
        <v>745</v>
      </c>
      <c r="B759" s="118" t="s">
        <v>2948</v>
      </c>
      <c r="C759" s="119">
        <v>43141</v>
      </c>
      <c r="D759" s="117" t="s">
        <v>2939</v>
      </c>
      <c r="E759" s="120" t="s">
        <v>3088</v>
      </c>
      <c r="F759" s="117">
        <f>IF(ISNA(VLOOKUP(B759,[2]保固召回!$A:$G,7,FALSE)),"",(VLOOKUP(B759,[2]保固召回!$A:$G,7,FALSE)))</f>
        <v>0</v>
      </c>
      <c r="G759" s="121">
        <f t="shared" ca="1" si="45"/>
        <v>1</v>
      </c>
      <c r="H759" s="121" t="str">
        <f t="shared" si="46"/>
        <v>F45B38更換曲軸皮帶盤/減震器</v>
      </c>
      <c r="I759" s="122">
        <f t="shared" ca="1" si="47"/>
        <v>92</v>
      </c>
      <c r="J759" s="119"/>
      <c r="K759" s="123"/>
      <c r="L759" s="117"/>
      <c r="M759" s="124" t="s">
        <v>1822</v>
      </c>
      <c r="N759" s="125"/>
      <c r="O759" s="135"/>
      <c r="P759" s="127" t="str">
        <f>IF(B759="","",IF(ISNA(VLOOKUP(U759,[2]NEW!H:H,1,FALSE)),"V",""))</f>
        <v>V</v>
      </c>
      <c r="Q759" s="128"/>
      <c r="R759" s="129"/>
      <c r="S759" s="130" t="s">
        <v>3089</v>
      </c>
      <c r="T759" s="132"/>
      <c r="U759" s="132" t="str">
        <f t="shared" si="44"/>
        <v>0011500400VZ39086</v>
      </c>
      <c r="W759" s="134" t="str">
        <f>IF((ISERROR(VLOOKUP(E759,'[2]Lead Time(覆蓋貼)'!F:F,1,0)))*(P759="v"),"",IF((ISTEXT(VLOOKUP(E759,'[2]Lead Time(覆蓋貼)'!F:F,1,0)))*(P759=""),"未執行",""))</f>
        <v/>
      </c>
    </row>
    <row r="760" spans="1:23" ht="49.35" hidden="1" customHeight="1" x14ac:dyDescent="0.25">
      <c r="A760" s="117">
        <v>746</v>
      </c>
      <c r="B760" s="118" t="s">
        <v>2948</v>
      </c>
      <c r="C760" s="119">
        <v>43141</v>
      </c>
      <c r="D760" s="117" t="s">
        <v>2939</v>
      </c>
      <c r="E760" s="120" t="s">
        <v>3090</v>
      </c>
      <c r="F760" s="117">
        <f>IF(ISNA(VLOOKUP(B760,[2]保固召回!$A:$G,7,FALSE)),"",(VLOOKUP(B760,[2]保固召回!$A:$G,7,FALSE)))</f>
        <v>0</v>
      </c>
      <c r="G760" s="121">
        <f t="shared" ca="1" si="45"/>
        <v>1</v>
      </c>
      <c r="H760" s="121" t="str">
        <f t="shared" si="46"/>
        <v>F45B38更換曲軸皮帶盤/減震器</v>
      </c>
      <c r="I760" s="122">
        <f t="shared" ca="1" si="47"/>
        <v>92</v>
      </c>
      <c r="J760" s="119"/>
      <c r="K760" s="123"/>
      <c r="L760" s="117"/>
      <c r="M760" s="124"/>
      <c r="N760" s="125"/>
      <c r="O760" s="135"/>
      <c r="P760" s="127" t="str">
        <f>IF(B760="","",IF(ISNA(VLOOKUP(U760,[2]NEW!H:H,1,FALSE)),"V",""))</f>
        <v>V</v>
      </c>
      <c r="Q760" s="128"/>
      <c r="R760" s="129"/>
      <c r="S760" s="130" t="s">
        <v>1916</v>
      </c>
      <c r="T760" s="132"/>
      <c r="U760" s="132" t="str">
        <f t="shared" si="44"/>
        <v>0011500400V402532</v>
      </c>
      <c r="W760" s="134" t="str">
        <f>IF((ISERROR(VLOOKUP(E760,'[2]Lead Time(覆蓋貼)'!F:F,1,0)))*(P760="v"),"",IF((ISTEXT(VLOOKUP(E760,'[2]Lead Time(覆蓋貼)'!F:F,1,0)))*(P760=""),"未執行",""))</f>
        <v/>
      </c>
    </row>
    <row r="761" spans="1:23" ht="40.35" hidden="1" customHeight="1" x14ac:dyDescent="0.25">
      <c r="A761" s="117">
        <v>747</v>
      </c>
      <c r="B761" s="118" t="s">
        <v>2948</v>
      </c>
      <c r="C761" s="119">
        <v>43141</v>
      </c>
      <c r="D761" s="117" t="s">
        <v>2939</v>
      </c>
      <c r="E761" s="120" t="s">
        <v>3091</v>
      </c>
      <c r="F761" s="117">
        <f>IF(ISNA(VLOOKUP(B761,[2]保固召回!$A:$G,7,FALSE)),"",(VLOOKUP(B761,[2]保固召回!$A:$G,7,FALSE)))</f>
        <v>0</v>
      </c>
      <c r="G761" s="121">
        <f t="shared" ca="1" si="45"/>
        <v>1</v>
      </c>
      <c r="H761" s="121" t="str">
        <f t="shared" si="46"/>
        <v>F45B38更換曲軸皮帶盤/減震器</v>
      </c>
      <c r="I761" s="122">
        <f t="shared" ca="1" si="47"/>
        <v>92</v>
      </c>
      <c r="J761" s="119"/>
      <c r="K761" s="123"/>
      <c r="L761" s="117"/>
      <c r="M761" s="124" t="s">
        <v>1822</v>
      </c>
      <c r="N761" s="125"/>
      <c r="O761" s="135"/>
      <c r="P761" s="127" t="str">
        <f>IF(B761="","",IF(ISNA(VLOOKUP(U761,[2]NEW!H:H,1,FALSE)),"V",""))</f>
        <v>V</v>
      </c>
      <c r="Q761" s="128"/>
      <c r="R761" s="129"/>
      <c r="S761" s="130" t="s">
        <v>3092</v>
      </c>
      <c r="T761" s="132"/>
      <c r="U761" s="132" t="str">
        <f t="shared" si="44"/>
        <v>0011500400V402960</v>
      </c>
      <c r="W761" s="134" t="str">
        <f>IF((ISERROR(VLOOKUP(E761,'[2]Lead Time(覆蓋貼)'!F:F,1,0)))*(P761="v"),"",IF((ISTEXT(VLOOKUP(E761,'[2]Lead Time(覆蓋貼)'!F:F,1,0)))*(P761=""),"未執行",""))</f>
        <v/>
      </c>
    </row>
    <row r="762" spans="1:23" ht="28.5" hidden="1" customHeight="1" x14ac:dyDescent="0.25">
      <c r="A762" s="117">
        <v>748</v>
      </c>
      <c r="B762" s="118" t="s">
        <v>2948</v>
      </c>
      <c r="C762" s="119">
        <v>43141</v>
      </c>
      <c r="D762" s="117" t="s">
        <v>2939</v>
      </c>
      <c r="E762" s="120" t="s">
        <v>3093</v>
      </c>
      <c r="F762" s="117">
        <f>IF(ISNA(VLOOKUP(B762,[2]保固召回!$A:$G,7,FALSE)),"",(VLOOKUP(B762,[2]保固召回!$A:$G,7,FALSE)))</f>
        <v>0</v>
      </c>
      <c r="G762" s="121">
        <f t="shared" ca="1" si="45"/>
        <v>1</v>
      </c>
      <c r="H762" s="121" t="str">
        <f t="shared" si="46"/>
        <v>F45B38更換曲軸皮帶盤/減震器</v>
      </c>
      <c r="I762" s="122">
        <f t="shared" ca="1" si="47"/>
        <v>92</v>
      </c>
      <c r="J762" s="119"/>
      <c r="K762" s="123"/>
      <c r="L762" s="117"/>
      <c r="M762" s="124" t="s">
        <v>1822</v>
      </c>
      <c r="N762" s="125"/>
      <c r="O762" s="135"/>
      <c r="P762" s="127" t="str">
        <f>IF(B762="","",IF(ISNA(VLOOKUP(U762,[2]NEW!H:H,1,FALSE)),"V",""))</f>
        <v>V</v>
      </c>
      <c r="Q762" s="128"/>
      <c r="R762" s="129"/>
      <c r="S762" s="130" t="s">
        <v>3094</v>
      </c>
      <c r="T762" s="132"/>
      <c r="U762" s="132" t="str">
        <f t="shared" si="44"/>
        <v>0011500400VZ41205</v>
      </c>
      <c r="W762" s="134" t="str">
        <f>IF((ISERROR(VLOOKUP(E762,'[2]Lead Time(覆蓋貼)'!F:F,1,0)))*(P762="v"),"",IF((ISTEXT(VLOOKUP(E762,'[2]Lead Time(覆蓋貼)'!F:F,1,0)))*(P762=""),"未執行",""))</f>
        <v/>
      </c>
    </row>
    <row r="763" spans="1:23" ht="28.5" hidden="1" customHeight="1" x14ac:dyDescent="0.25">
      <c r="A763" s="117">
        <v>749</v>
      </c>
      <c r="B763" s="118" t="s">
        <v>2948</v>
      </c>
      <c r="C763" s="119">
        <v>43141</v>
      </c>
      <c r="D763" s="117" t="s">
        <v>2939</v>
      </c>
      <c r="E763" s="120" t="s">
        <v>3095</v>
      </c>
      <c r="F763" s="117">
        <f>IF(ISNA(VLOOKUP(B763,[2]保固召回!$A:$G,7,FALSE)),"",(VLOOKUP(B763,[2]保固召回!$A:$G,7,FALSE)))</f>
        <v>0</v>
      </c>
      <c r="G763" s="121">
        <f t="shared" ca="1" si="45"/>
        <v>1</v>
      </c>
      <c r="H763" s="121" t="str">
        <f t="shared" si="46"/>
        <v>F45B38更換曲軸皮帶盤/減震器</v>
      </c>
      <c r="I763" s="122">
        <f t="shared" ca="1" si="47"/>
        <v>92</v>
      </c>
      <c r="J763" s="119"/>
      <c r="K763" s="123"/>
      <c r="L763" s="117"/>
      <c r="M763" s="124"/>
      <c r="N763" s="125"/>
      <c r="O763" s="135"/>
      <c r="P763" s="127" t="str">
        <f>IF(B763="","",IF(ISNA(VLOOKUP(U763,[2]NEW!H:H,1,FALSE)),"V",""))</f>
        <v>V</v>
      </c>
      <c r="Q763" s="128">
        <v>42989.451388888891</v>
      </c>
      <c r="R763" s="129"/>
      <c r="S763" s="130" t="s">
        <v>3096</v>
      </c>
      <c r="T763" s="132"/>
      <c r="U763" s="132" t="str">
        <f t="shared" si="44"/>
        <v>0011500400VZ41221</v>
      </c>
      <c r="W763" s="134" t="str">
        <f>IF((ISERROR(VLOOKUP(E763,'[2]Lead Time(覆蓋貼)'!F:F,1,0)))*(P763="v"),"",IF((ISTEXT(VLOOKUP(E763,'[2]Lead Time(覆蓋貼)'!F:F,1,0)))*(P763=""),"未執行",""))</f>
        <v/>
      </c>
    </row>
    <row r="764" spans="1:23" ht="28.5" hidden="1" customHeight="1" x14ac:dyDescent="0.25">
      <c r="A764" s="117">
        <v>750</v>
      </c>
      <c r="B764" s="118" t="s">
        <v>2948</v>
      </c>
      <c r="C764" s="119">
        <v>43141</v>
      </c>
      <c r="D764" s="117" t="s">
        <v>2939</v>
      </c>
      <c r="E764" s="120" t="s">
        <v>3097</v>
      </c>
      <c r="F764" s="117">
        <f>IF(ISNA(VLOOKUP(B764,[2]保固召回!$A:$G,7,FALSE)),"",(VLOOKUP(B764,[2]保固召回!$A:$G,7,FALSE)))</f>
        <v>0</v>
      </c>
      <c r="G764" s="121">
        <f t="shared" ca="1" si="45"/>
        <v>1</v>
      </c>
      <c r="H764" s="121" t="str">
        <f t="shared" si="46"/>
        <v>F45B38更換曲軸皮帶盤/減震器</v>
      </c>
      <c r="I764" s="122">
        <f t="shared" ca="1" si="47"/>
        <v>92</v>
      </c>
      <c r="J764" s="119"/>
      <c r="K764" s="123"/>
      <c r="L764" s="117"/>
      <c r="M764" s="124"/>
      <c r="N764" s="125"/>
      <c r="O764" s="135"/>
      <c r="P764" s="127" t="str">
        <f>IF(B764="","",IF(ISNA(VLOOKUP(U764,[2]NEW!H:H,1,FALSE)),"V",""))</f>
        <v>V</v>
      </c>
      <c r="Q764" s="128">
        <v>42989.604166666664</v>
      </c>
      <c r="R764" s="129"/>
      <c r="S764" s="130" t="s">
        <v>3098</v>
      </c>
      <c r="T764" s="132"/>
      <c r="U764" s="132" t="str">
        <f t="shared" si="44"/>
        <v>0011500400V405694</v>
      </c>
      <c r="W764" s="134" t="str">
        <f>IF((ISERROR(VLOOKUP(E764,'[2]Lead Time(覆蓋貼)'!F:F,1,0)))*(P764="v"),"",IF((ISTEXT(VLOOKUP(E764,'[2]Lead Time(覆蓋貼)'!F:F,1,0)))*(P764=""),"未執行",""))</f>
        <v/>
      </c>
    </row>
    <row r="765" spans="1:23" ht="58.5" hidden="1" customHeight="1" x14ac:dyDescent="0.25">
      <c r="A765" s="117">
        <v>751</v>
      </c>
      <c r="B765" s="118" t="s">
        <v>2948</v>
      </c>
      <c r="C765" s="119">
        <v>43141</v>
      </c>
      <c r="D765" s="117" t="s">
        <v>2939</v>
      </c>
      <c r="E765" s="120" t="s">
        <v>3099</v>
      </c>
      <c r="F765" s="117">
        <f>IF(ISNA(VLOOKUP(B765,[2]保固召回!$A:$G,7,FALSE)),"",(VLOOKUP(B765,[2]保固召回!$A:$G,7,FALSE)))</f>
        <v>0</v>
      </c>
      <c r="G765" s="121">
        <f t="shared" ca="1" si="45"/>
        <v>1</v>
      </c>
      <c r="H765" s="121" t="str">
        <f t="shared" si="46"/>
        <v>F45B38更換曲軸皮帶盤/減震器</v>
      </c>
      <c r="I765" s="122">
        <f t="shared" ca="1" si="47"/>
        <v>92</v>
      </c>
      <c r="J765" s="119"/>
      <c r="K765" s="123"/>
      <c r="L765" s="117"/>
      <c r="M765" s="124" t="s">
        <v>1822</v>
      </c>
      <c r="N765" s="125"/>
      <c r="O765" s="135"/>
      <c r="P765" s="127" t="str">
        <f>IF(B765="","",IF(ISNA(VLOOKUP(U765,[2]NEW!H:H,1,FALSE)),"V",""))</f>
        <v>V</v>
      </c>
      <c r="Q765" s="128"/>
      <c r="R765" s="129"/>
      <c r="S765" s="130" t="s">
        <v>1789</v>
      </c>
      <c r="T765" s="132"/>
      <c r="U765" s="132" t="str">
        <f t="shared" si="44"/>
        <v>0011500400V402736</v>
      </c>
      <c r="W765" s="134" t="str">
        <f>IF((ISERROR(VLOOKUP(E765,'[2]Lead Time(覆蓋貼)'!F:F,1,0)))*(P765="v"),"",IF((ISTEXT(VLOOKUP(E765,'[2]Lead Time(覆蓋貼)'!F:F,1,0)))*(P765=""),"未執行",""))</f>
        <v/>
      </c>
    </row>
    <row r="766" spans="1:23" ht="28.5" hidden="1" customHeight="1" x14ac:dyDescent="0.25">
      <c r="A766" s="117">
        <v>752</v>
      </c>
      <c r="B766" s="118" t="s">
        <v>2948</v>
      </c>
      <c r="C766" s="119">
        <v>43141</v>
      </c>
      <c r="D766" s="117" t="s">
        <v>2939</v>
      </c>
      <c r="E766" s="120" t="s">
        <v>3100</v>
      </c>
      <c r="F766" s="117">
        <f>IF(ISNA(VLOOKUP(B766,[2]保固召回!$A:$G,7,FALSE)),"",(VLOOKUP(B766,[2]保固召回!$A:$G,7,FALSE)))</f>
        <v>0</v>
      </c>
      <c r="G766" s="121">
        <f t="shared" ca="1" si="45"/>
        <v>1</v>
      </c>
      <c r="H766" s="121" t="str">
        <f t="shared" si="46"/>
        <v>F45B38更換曲軸皮帶盤/減震器</v>
      </c>
      <c r="I766" s="122">
        <f t="shared" ca="1" si="47"/>
        <v>92</v>
      </c>
      <c r="J766" s="119"/>
      <c r="K766" s="123"/>
      <c r="L766" s="117"/>
      <c r="M766" s="124" t="s">
        <v>1822</v>
      </c>
      <c r="N766" s="125"/>
      <c r="O766" s="135"/>
      <c r="P766" s="127" t="str">
        <f>IF(B766="","",IF(ISNA(VLOOKUP(U766,[2]NEW!H:H,1,FALSE)),"V",""))</f>
        <v>V</v>
      </c>
      <c r="Q766" s="128"/>
      <c r="R766" s="129"/>
      <c r="S766" s="130" t="s">
        <v>2492</v>
      </c>
      <c r="T766" s="132"/>
      <c r="U766" s="132" t="str">
        <f t="shared" si="44"/>
        <v>0011500400V401257</v>
      </c>
      <c r="W766" s="134" t="str">
        <f>IF((ISERROR(VLOOKUP(E766,'[2]Lead Time(覆蓋貼)'!F:F,1,0)))*(P766="v"),"",IF((ISTEXT(VLOOKUP(E766,'[2]Lead Time(覆蓋貼)'!F:F,1,0)))*(P766=""),"未執行",""))</f>
        <v/>
      </c>
    </row>
    <row r="767" spans="1:23" ht="28.5" hidden="1" customHeight="1" x14ac:dyDescent="0.25">
      <c r="A767" s="117">
        <v>753</v>
      </c>
      <c r="B767" s="118" t="s">
        <v>2948</v>
      </c>
      <c r="C767" s="119">
        <v>43141</v>
      </c>
      <c r="D767" s="117" t="s">
        <v>2939</v>
      </c>
      <c r="E767" s="120" t="s">
        <v>3101</v>
      </c>
      <c r="F767" s="117">
        <f>IF(ISNA(VLOOKUP(B767,[2]保固召回!$A:$G,7,FALSE)),"",(VLOOKUP(B767,[2]保固召回!$A:$G,7,FALSE)))</f>
        <v>0</v>
      </c>
      <c r="G767" s="121">
        <f t="shared" ca="1" si="45"/>
        <v>1</v>
      </c>
      <c r="H767" s="121" t="str">
        <f t="shared" si="46"/>
        <v>F45B38更換曲軸皮帶盤/減震器</v>
      </c>
      <c r="I767" s="122">
        <f t="shared" ca="1" si="47"/>
        <v>92</v>
      </c>
      <c r="J767" s="119"/>
      <c r="K767" s="123"/>
      <c r="L767" s="117"/>
      <c r="M767" s="124" t="s">
        <v>1822</v>
      </c>
      <c r="N767" s="125"/>
      <c r="O767" s="135"/>
      <c r="P767" s="127" t="str">
        <f>IF(B767="","",IF(ISNA(VLOOKUP(U767,[2]NEW!H:H,1,FALSE)),"V",""))</f>
        <v>V</v>
      </c>
      <c r="Q767" s="128"/>
      <c r="R767" s="129"/>
      <c r="S767" s="130" t="s">
        <v>3102</v>
      </c>
      <c r="T767" s="132"/>
      <c r="U767" s="132" t="str">
        <f t="shared" si="44"/>
        <v>0011500400V402304</v>
      </c>
      <c r="W767" s="134" t="str">
        <f>IF((ISERROR(VLOOKUP(E767,'[2]Lead Time(覆蓋貼)'!F:F,1,0)))*(P767="v"),"",IF((ISTEXT(VLOOKUP(E767,'[2]Lead Time(覆蓋貼)'!F:F,1,0)))*(P767=""),"未執行",""))</f>
        <v/>
      </c>
    </row>
    <row r="768" spans="1:23" ht="28.5" hidden="1" customHeight="1" x14ac:dyDescent="0.25">
      <c r="A768" s="117">
        <v>754</v>
      </c>
      <c r="B768" s="118" t="s">
        <v>2948</v>
      </c>
      <c r="C768" s="119">
        <v>43141</v>
      </c>
      <c r="D768" s="117" t="s">
        <v>2939</v>
      </c>
      <c r="E768" s="120" t="s">
        <v>3103</v>
      </c>
      <c r="F768" s="117">
        <f>IF(ISNA(VLOOKUP(B768,[2]保固召回!$A:$G,7,FALSE)),"",(VLOOKUP(B768,[2]保固召回!$A:$G,7,FALSE)))</f>
        <v>0</v>
      </c>
      <c r="G768" s="121">
        <f t="shared" ca="1" si="45"/>
        <v>1</v>
      </c>
      <c r="H768" s="121" t="str">
        <f t="shared" si="46"/>
        <v>F45B38更換曲軸皮帶盤/減震器</v>
      </c>
      <c r="I768" s="122">
        <f t="shared" ca="1" si="47"/>
        <v>92</v>
      </c>
      <c r="J768" s="119"/>
      <c r="K768" s="123"/>
      <c r="L768" s="117"/>
      <c r="M768" s="124"/>
      <c r="N768" s="125"/>
      <c r="O768" s="135"/>
      <c r="P768" s="127" t="str">
        <f>IF(B768="","",IF(ISNA(VLOOKUP(U768,[2]NEW!H:H,1,FALSE)),"V",""))</f>
        <v>V</v>
      </c>
      <c r="Q768" s="128"/>
      <c r="R768" s="129"/>
      <c r="S768" s="130" t="s">
        <v>1789</v>
      </c>
      <c r="T768" s="132"/>
      <c r="U768" s="132" t="str">
        <f t="shared" si="44"/>
        <v>0011500400V404364</v>
      </c>
      <c r="W768" s="134" t="str">
        <f>IF((ISERROR(VLOOKUP(E768,'[2]Lead Time(覆蓋貼)'!F:F,1,0)))*(P768="v"),"",IF((ISTEXT(VLOOKUP(E768,'[2]Lead Time(覆蓋貼)'!F:F,1,0)))*(P768=""),"未執行",""))</f>
        <v/>
      </c>
    </row>
    <row r="769" spans="1:23" ht="28.5" hidden="1" customHeight="1" x14ac:dyDescent="0.25">
      <c r="A769" s="117">
        <v>755</v>
      </c>
      <c r="B769" s="118" t="s">
        <v>2948</v>
      </c>
      <c r="C769" s="119">
        <v>43141</v>
      </c>
      <c r="D769" s="117" t="s">
        <v>2939</v>
      </c>
      <c r="E769" s="120" t="s">
        <v>3104</v>
      </c>
      <c r="F769" s="117">
        <f>IF(ISNA(VLOOKUP(B769,[2]保固召回!$A:$G,7,FALSE)),"",(VLOOKUP(B769,[2]保固召回!$A:$G,7,FALSE)))</f>
        <v>0</v>
      </c>
      <c r="G769" s="121">
        <f t="shared" ca="1" si="45"/>
        <v>1</v>
      </c>
      <c r="H769" s="121" t="str">
        <f t="shared" si="46"/>
        <v>F45B38更換曲軸皮帶盤/減震器</v>
      </c>
      <c r="I769" s="122">
        <f t="shared" ca="1" si="47"/>
        <v>92</v>
      </c>
      <c r="J769" s="119"/>
      <c r="K769" s="123"/>
      <c r="L769" s="117"/>
      <c r="M769" s="124"/>
      <c r="N769" s="125"/>
      <c r="O769" s="135"/>
      <c r="P769" s="127" t="str">
        <f>IF(B769="","",IF(ISNA(VLOOKUP(U769,[2]NEW!H:H,1,FALSE)),"V",""))</f>
        <v>V</v>
      </c>
      <c r="Q769" s="128" t="s">
        <v>3105</v>
      </c>
      <c r="R769" s="129" t="s">
        <v>3000</v>
      </c>
      <c r="S769" s="150" t="s">
        <v>3106</v>
      </c>
      <c r="T769" s="132"/>
      <c r="U769" s="132" t="str">
        <f t="shared" si="44"/>
        <v>0011500400VZ42578</v>
      </c>
      <c r="W769" s="134" t="str">
        <f>IF((ISERROR(VLOOKUP(E769,'[2]Lead Time(覆蓋貼)'!F:F,1,0)))*(P769="v"),"",IF((ISTEXT(VLOOKUP(E769,'[2]Lead Time(覆蓋貼)'!F:F,1,0)))*(P769=""),"未執行",""))</f>
        <v/>
      </c>
    </row>
    <row r="770" spans="1:23" ht="28.5" hidden="1" customHeight="1" x14ac:dyDescent="0.25">
      <c r="A770" s="117">
        <v>756</v>
      </c>
      <c r="B770" s="118" t="s">
        <v>2948</v>
      </c>
      <c r="C770" s="119">
        <v>43141</v>
      </c>
      <c r="D770" s="117" t="s">
        <v>2939</v>
      </c>
      <c r="E770" s="120" t="s">
        <v>3107</v>
      </c>
      <c r="F770" s="117">
        <f>IF(ISNA(VLOOKUP(B770,[2]保固召回!$A:$G,7,FALSE)),"",(VLOOKUP(B770,[2]保固召回!$A:$G,7,FALSE)))</f>
        <v>0</v>
      </c>
      <c r="G770" s="121">
        <f t="shared" ca="1" si="45"/>
        <v>1</v>
      </c>
      <c r="H770" s="121" t="str">
        <f t="shared" si="46"/>
        <v>F45B38更換曲軸皮帶盤/減震器</v>
      </c>
      <c r="I770" s="122">
        <f t="shared" ca="1" si="47"/>
        <v>92</v>
      </c>
      <c r="J770" s="119"/>
      <c r="K770" s="123"/>
      <c r="L770" s="117"/>
      <c r="M770" s="124"/>
      <c r="N770" s="125"/>
      <c r="O770" s="135"/>
      <c r="P770" s="127" t="str">
        <f>IF(B770="","",IF(ISNA(VLOOKUP(U770,[2]NEW!H:H,1,FALSE)),"V",""))</f>
        <v>V</v>
      </c>
      <c r="Q770" s="128" t="s">
        <v>3105</v>
      </c>
      <c r="R770" s="129" t="s">
        <v>3000</v>
      </c>
      <c r="S770" s="150" t="s">
        <v>3108</v>
      </c>
      <c r="T770" s="132"/>
      <c r="U770" s="132" t="str">
        <f t="shared" si="44"/>
        <v>0011500400V405146</v>
      </c>
      <c r="W770" s="134" t="str">
        <f>IF((ISERROR(VLOOKUP(E770,'[2]Lead Time(覆蓋貼)'!F:F,1,0)))*(P770="v"),"",IF((ISTEXT(VLOOKUP(E770,'[2]Lead Time(覆蓋貼)'!F:F,1,0)))*(P770=""),"未執行",""))</f>
        <v/>
      </c>
    </row>
    <row r="771" spans="1:23" ht="28.5" hidden="1" customHeight="1" x14ac:dyDescent="0.25">
      <c r="A771" s="117">
        <v>757</v>
      </c>
      <c r="B771" s="118" t="s">
        <v>2948</v>
      </c>
      <c r="C771" s="119">
        <v>43141</v>
      </c>
      <c r="D771" s="117" t="s">
        <v>2939</v>
      </c>
      <c r="E771" s="120" t="s">
        <v>3109</v>
      </c>
      <c r="F771" s="117">
        <f>IF(ISNA(VLOOKUP(B771,[2]保固召回!$A:$G,7,FALSE)),"",(VLOOKUP(B771,[2]保固召回!$A:$G,7,FALSE)))</f>
        <v>0</v>
      </c>
      <c r="G771" s="121">
        <f t="shared" ca="1" si="45"/>
        <v>1</v>
      </c>
      <c r="H771" s="121" t="str">
        <f t="shared" si="46"/>
        <v>F45B38更換曲軸皮帶盤/減震器</v>
      </c>
      <c r="I771" s="122">
        <f t="shared" ca="1" si="47"/>
        <v>92</v>
      </c>
      <c r="J771" s="119"/>
      <c r="K771" s="123"/>
      <c r="L771" s="117"/>
      <c r="M771" s="124" t="s">
        <v>1822</v>
      </c>
      <c r="N771" s="125"/>
      <c r="O771" s="135"/>
      <c r="P771" s="127" t="str">
        <f>IF(B771="","",IF(ISNA(VLOOKUP(U771,[2]NEW!H:H,1,FALSE)),"V",""))</f>
        <v>V</v>
      </c>
      <c r="Q771" s="128"/>
      <c r="R771" s="129"/>
      <c r="S771" s="130" t="s">
        <v>3110</v>
      </c>
      <c r="T771" s="132"/>
      <c r="U771" s="132" t="str">
        <f t="shared" si="44"/>
        <v>0011500400V404828</v>
      </c>
      <c r="W771" s="134" t="str">
        <f>IF((ISERROR(VLOOKUP(E771,'[2]Lead Time(覆蓋貼)'!F:F,1,0)))*(P771="v"),"",IF((ISTEXT(VLOOKUP(E771,'[2]Lead Time(覆蓋貼)'!F:F,1,0)))*(P771=""),"未執行",""))</f>
        <v/>
      </c>
    </row>
    <row r="772" spans="1:23" ht="28.5" hidden="1" customHeight="1" x14ac:dyDescent="0.25">
      <c r="A772" s="117">
        <v>758</v>
      </c>
      <c r="B772" s="118" t="s">
        <v>3111</v>
      </c>
      <c r="C772" s="119">
        <v>43142</v>
      </c>
      <c r="D772" s="117" t="s">
        <v>3112</v>
      </c>
      <c r="E772" s="120" t="s">
        <v>3113</v>
      </c>
      <c r="F772" s="117">
        <f>IF(ISNA(VLOOKUP(B772,[2]保固召回!$A:$G,7,FALSE)),"",(VLOOKUP(B772,[2]保固召回!$A:$G,7,FALSE)))</f>
        <v>0</v>
      </c>
      <c r="G772" s="121">
        <f t="shared" ca="1" si="45"/>
        <v>1</v>
      </c>
      <c r="H772" s="121" t="str">
        <f t="shared" si="46"/>
        <v>F5xB36B38更換曲軸皮帶盤/減震器</v>
      </c>
      <c r="I772" s="122">
        <f t="shared" ca="1" si="47"/>
        <v>46</v>
      </c>
      <c r="J772" s="119" t="s">
        <v>3114</v>
      </c>
      <c r="K772" s="123">
        <v>16</v>
      </c>
      <c r="L772" s="117"/>
      <c r="M772" s="124" t="s">
        <v>1822</v>
      </c>
      <c r="N772" s="125"/>
      <c r="O772" s="135"/>
      <c r="P772" s="127" t="str">
        <f>IF(B772="","",IF(ISNA(VLOOKUP(U772,[2]NEW!H:H,1,FALSE)),"V",""))</f>
        <v>V</v>
      </c>
      <c r="Q772" s="128"/>
      <c r="R772" s="129"/>
      <c r="S772" s="130" t="s">
        <v>3115</v>
      </c>
      <c r="T772" s="132"/>
      <c r="U772" s="132" t="str">
        <f t="shared" si="44"/>
        <v>00115104002A65854</v>
      </c>
      <c r="W772" s="134" t="str">
        <f>IF((ISERROR(VLOOKUP(E772,'[2]Lead Time(覆蓋貼)'!F:F,1,0)))*(P772="v"),"",IF((ISTEXT(VLOOKUP(E772,'[2]Lead Time(覆蓋貼)'!F:F,1,0)))*(P772=""),"未執行",""))</f>
        <v/>
      </c>
    </row>
    <row r="773" spans="1:23" ht="28.5" hidden="1" customHeight="1" x14ac:dyDescent="0.25">
      <c r="A773" s="117">
        <v>759</v>
      </c>
      <c r="B773" s="118" t="s">
        <v>3111</v>
      </c>
      <c r="C773" s="119">
        <v>43142</v>
      </c>
      <c r="D773" s="117" t="s">
        <v>3112</v>
      </c>
      <c r="E773" s="120" t="s">
        <v>3116</v>
      </c>
      <c r="F773" s="117">
        <f>IF(ISNA(VLOOKUP(B773,[2]保固召回!$A:$G,7,FALSE)),"",(VLOOKUP(B773,[2]保固召回!$A:$G,7,FALSE)))</f>
        <v>0</v>
      </c>
      <c r="G773" s="121">
        <f t="shared" ca="1" si="45"/>
        <v>1</v>
      </c>
      <c r="H773" s="121" t="str">
        <f t="shared" si="46"/>
        <v>F5xB36B38更換曲軸皮帶盤/減震器</v>
      </c>
      <c r="I773" s="122">
        <f t="shared" ca="1" si="47"/>
        <v>46</v>
      </c>
      <c r="J773" s="119"/>
      <c r="K773" s="123"/>
      <c r="L773" s="117"/>
      <c r="M773" s="124" t="s">
        <v>1822</v>
      </c>
      <c r="N773" s="125"/>
      <c r="O773" s="135"/>
      <c r="P773" s="127" t="str">
        <f>IF(B773="","",IF(ISNA(VLOOKUP(U773,[2]NEW!H:H,1,FALSE)),"V",""))</f>
        <v>V</v>
      </c>
      <c r="Q773" s="128"/>
      <c r="R773" s="129"/>
      <c r="S773" s="130" t="s">
        <v>3117</v>
      </c>
      <c r="T773" s="132"/>
      <c r="U773" s="132" t="str">
        <f t="shared" ref="U773:U836" si="48">B773&amp;E773</f>
        <v>00115104002A66709</v>
      </c>
      <c r="W773" s="134" t="str">
        <f>IF((ISERROR(VLOOKUP(E773,'[2]Lead Time(覆蓋貼)'!F:F,1,0)))*(P773="v"),"",IF((ISTEXT(VLOOKUP(E773,'[2]Lead Time(覆蓋貼)'!F:F,1,0)))*(P773=""),"未執行",""))</f>
        <v/>
      </c>
    </row>
    <row r="774" spans="1:23" ht="28.5" hidden="1" customHeight="1" x14ac:dyDescent="0.25">
      <c r="A774" s="117">
        <v>760</v>
      </c>
      <c r="B774" s="118" t="s">
        <v>3111</v>
      </c>
      <c r="C774" s="119">
        <v>43142</v>
      </c>
      <c r="D774" s="161" t="s">
        <v>3118</v>
      </c>
      <c r="E774" s="120" t="s">
        <v>3119</v>
      </c>
      <c r="F774" s="117">
        <f>IF(ISNA(VLOOKUP(B774,[2]保固召回!$A:$G,7,FALSE)),"",(VLOOKUP(B774,[2]保固召回!$A:$G,7,FALSE)))</f>
        <v>0</v>
      </c>
      <c r="G774" s="121">
        <f t="shared" ref="G774:G837" ca="1" si="49">COUNTIF(H:H,D774)/COUNTIF(D:D,D774)</f>
        <v>1</v>
      </c>
      <c r="H774" s="121" t="str">
        <f t="shared" ref="H774:H837" si="50">IF(P774="V",D774,"")</f>
        <v>F5xB36B38更換曲軸皮帶盤/減震器</v>
      </c>
      <c r="I774" s="122">
        <f t="shared" ref="I774:I837" ca="1" si="51">COUNTIF(H:H,D774)</f>
        <v>46</v>
      </c>
      <c r="J774" s="119"/>
      <c r="K774" s="123"/>
      <c r="L774" s="117"/>
      <c r="M774" s="124"/>
      <c r="N774" s="125"/>
      <c r="O774" s="135"/>
      <c r="P774" s="127" t="str">
        <f>IF(B774="","",IF(ISNA(VLOOKUP(U774,[2]NEW!H:H,1,FALSE)),"V",""))</f>
        <v>V</v>
      </c>
      <c r="Q774" s="128" t="s">
        <v>3120</v>
      </c>
      <c r="R774" s="129" t="s">
        <v>3121</v>
      </c>
      <c r="S774" s="162" t="s">
        <v>3122</v>
      </c>
      <c r="T774" s="132"/>
      <c r="U774" s="132" t="str">
        <f t="shared" si="48"/>
        <v>0011510400T920619</v>
      </c>
      <c r="W774" s="134" t="str">
        <f>IF((ISERROR(VLOOKUP(E774,'[2]Lead Time(覆蓋貼)'!F:F,1,0)))*(P774="v"),"",IF((ISTEXT(VLOOKUP(E774,'[2]Lead Time(覆蓋貼)'!F:F,1,0)))*(P774=""),"未執行",""))</f>
        <v/>
      </c>
    </row>
    <row r="775" spans="1:23" ht="28.5" hidden="1" customHeight="1" x14ac:dyDescent="0.25">
      <c r="A775" s="117">
        <v>761</v>
      </c>
      <c r="B775" s="118" t="s">
        <v>3111</v>
      </c>
      <c r="C775" s="119">
        <v>43142</v>
      </c>
      <c r="D775" s="117" t="s">
        <v>3112</v>
      </c>
      <c r="E775" s="120" t="s">
        <v>3123</v>
      </c>
      <c r="F775" s="117">
        <f>IF(ISNA(VLOOKUP(B775,[2]保固召回!$A:$G,7,FALSE)),"",(VLOOKUP(B775,[2]保固召回!$A:$G,7,FALSE)))</f>
        <v>0</v>
      </c>
      <c r="G775" s="121">
        <f t="shared" ca="1" si="49"/>
        <v>1</v>
      </c>
      <c r="H775" s="121" t="str">
        <f t="shared" si="50"/>
        <v>F5xB36B38更換曲軸皮帶盤/減震器</v>
      </c>
      <c r="I775" s="122">
        <f t="shared" ca="1" si="51"/>
        <v>46</v>
      </c>
      <c r="J775" s="119"/>
      <c r="K775" s="123"/>
      <c r="L775" s="117"/>
      <c r="M775" s="124" t="s">
        <v>1822</v>
      </c>
      <c r="N775" s="125"/>
      <c r="O775" s="135"/>
      <c r="P775" s="127" t="str">
        <f>IF(B775="","",IF(ISNA(VLOOKUP(U775,[2]NEW!H:H,1,FALSE)),"V",""))</f>
        <v>V</v>
      </c>
      <c r="Q775" s="128"/>
      <c r="R775" s="129"/>
      <c r="S775" s="130" t="s">
        <v>3124</v>
      </c>
      <c r="T775" s="132"/>
      <c r="U775" s="132" t="str">
        <f t="shared" si="48"/>
        <v>0011510400T920635</v>
      </c>
      <c r="W775" s="134" t="str">
        <f>IF((ISERROR(VLOOKUP(E775,'[2]Lead Time(覆蓋貼)'!F:F,1,0)))*(P775="v"),"",IF((ISTEXT(VLOOKUP(E775,'[2]Lead Time(覆蓋貼)'!F:F,1,0)))*(P775=""),"未執行",""))</f>
        <v/>
      </c>
    </row>
    <row r="776" spans="1:23" ht="28.5" hidden="1" customHeight="1" x14ac:dyDescent="0.25">
      <c r="A776" s="117">
        <v>762</v>
      </c>
      <c r="B776" s="118" t="s">
        <v>3111</v>
      </c>
      <c r="C776" s="119">
        <v>43142</v>
      </c>
      <c r="D776" s="117" t="s">
        <v>3112</v>
      </c>
      <c r="E776" s="120" t="s">
        <v>3125</v>
      </c>
      <c r="F776" s="117">
        <f>IF(ISNA(VLOOKUP(B776,[2]保固召回!$A:$G,7,FALSE)),"",(VLOOKUP(B776,[2]保固召回!$A:$G,7,FALSE)))</f>
        <v>0</v>
      </c>
      <c r="G776" s="121">
        <f t="shared" ca="1" si="49"/>
        <v>1</v>
      </c>
      <c r="H776" s="121" t="str">
        <f t="shared" si="50"/>
        <v>F5xB36B38更換曲軸皮帶盤/減震器</v>
      </c>
      <c r="I776" s="122">
        <f t="shared" ca="1" si="51"/>
        <v>46</v>
      </c>
      <c r="J776" s="119"/>
      <c r="K776" s="123"/>
      <c r="L776" s="117"/>
      <c r="M776" s="124" t="s">
        <v>1822</v>
      </c>
      <c r="N776" s="125"/>
      <c r="O776" s="135"/>
      <c r="P776" s="127" t="str">
        <f>IF(B776="","",IF(ISNA(VLOOKUP(U776,[2]NEW!H:H,1,FALSE)),"V",""))</f>
        <v>V</v>
      </c>
      <c r="Q776" s="128"/>
      <c r="R776" s="129"/>
      <c r="S776" s="130" t="s">
        <v>3126</v>
      </c>
      <c r="T776" s="132"/>
      <c r="U776" s="132" t="str">
        <f t="shared" si="48"/>
        <v>0011510400T925243</v>
      </c>
      <c r="W776" s="134" t="str">
        <f>IF((ISERROR(VLOOKUP(E776,'[2]Lead Time(覆蓋貼)'!F:F,1,0)))*(P776="v"),"",IF((ISTEXT(VLOOKUP(E776,'[2]Lead Time(覆蓋貼)'!F:F,1,0)))*(P776=""),"未執行",""))</f>
        <v/>
      </c>
    </row>
    <row r="777" spans="1:23" ht="28.5" hidden="1" customHeight="1" x14ac:dyDescent="0.25">
      <c r="A777" s="117">
        <v>763</v>
      </c>
      <c r="B777" s="118" t="s">
        <v>3111</v>
      </c>
      <c r="C777" s="119">
        <v>43142</v>
      </c>
      <c r="D777" s="117" t="s">
        <v>3112</v>
      </c>
      <c r="E777" s="120" t="s">
        <v>3127</v>
      </c>
      <c r="F777" s="117">
        <f>IF(ISNA(VLOOKUP(B777,[2]保固召回!$A:$G,7,FALSE)),"",(VLOOKUP(B777,[2]保固召回!$A:$G,7,FALSE)))</f>
        <v>0</v>
      </c>
      <c r="G777" s="121">
        <f t="shared" ca="1" si="49"/>
        <v>1</v>
      </c>
      <c r="H777" s="121" t="str">
        <f t="shared" si="50"/>
        <v>F5xB36B38更換曲軸皮帶盤/減震器</v>
      </c>
      <c r="I777" s="122">
        <f t="shared" ca="1" si="51"/>
        <v>46</v>
      </c>
      <c r="J777" s="119"/>
      <c r="K777" s="123"/>
      <c r="L777" s="117"/>
      <c r="M777" s="124" t="s">
        <v>1822</v>
      </c>
      <c r="N777" s="125"/>
      <c r="O777" s="135"/>
      <c r="P777" s="127" t="str">
        <f>IF(B777="","",IF(ISNA(VLOOKUP(U777,[2]NEW!H:H,1,FALSE)),"V",""))</f>
        <v>V</v>
      </c>
      <c r="Q777" s="128"/>
      <c r="R777" s="129"/>
      <c r="S777" s="130" t="s">
        <v>2492</v>
      </c>
      <c r="T777" s="132"/>
      <c r="U777" s="132" t="str">
        <f t="shared" si="48"/>
        <v>00115104002A63510</v>
      </c>
      <c r="W777" s="134" t="str">
        <f>IF((ISERROR(VLOOKUP(E777,'[2]Lead Time(覆蓋貼)'!F:F,1,0)))*(P777="v"),"",IF((ISTEXT(VLOOKUP(E777,'[2]Lead Time(覆蓋貼)'!F:F,1,0)))*(P777=""),"未執行",""))</f>
        <v/>
      </c>
    </row>
    <row r="778" spans="1:23" ht="28.5" hidden="1" customHeight="1" x14ac:dyDescent="0.25">
      <c r="A778" s="117">
        <v>764</v>
      </c>
      <c r="B778" s="118" t="s">
        <v>3111</v>
      </c>
      <c r="C778" s="119">
        <v>43142</v>
      </c>
      <c r="D778" s="117" t="s">
        <v>3112</v>
      </c>
      <c r="E778" s="120" t="s">
        <v>3128</v>
      </c>
      <c r="F778" s="117">
        <f>IF(ISNA(VLOOKUP(B778,[2]保固召回!$A:$G,7,FALSE)),"",(VLOOKUP(B778,[2]保固召回!$A:$G,7,FALSE)))</f>
        <v>0</v>
      </c>
      <c r="G778" s="121">
        <f t="shared" ca="1" si="49"/>
        <v>1</v>
      </c>
      <c r="H778" s="121" t="str">
        <f t="shared" si="50"/>
        <v>F5xB36B38更換曲軸皮帶盤/減震器</v>
      </c>
      <c r="I778" s="122">
        <f t="shared" ca="1" si="51"/>
        <v>46</v>
      </c>
      <c r="J778" s="119"/>
      <c r="K778" s="123"/>
      <c r="L778" s="117"/>
      <c r="M778" s="124" t="s">
        <v>1822</v>
      </c>
      <c r="N778" s="125"/>
      <c r="O778" s="135"/>
      <c r="P778" s="127" t="str">
        <f>IF(B778="","",IF(ISNA(VLOOKUP(U778,[2]NEW!H:H,1,FALSE)),"V",""))</f>
        <v>V</v>
      </c>
      <c r="Q778" s="128"/>
      <c r="R778" s="129"/>
      <c r="S778" s="130" t="s">
        <v>3129</v>
      </c>
      <c r="T778" s="132"/>
      <c r="U778" s="132" t="str">
        <f t="shared" si="48"/>
        <v>00115104002C31983</v>
      </c>
      <c r="W778" s="134" t="str">
        <f>IF((ISERROR(VLOOKUP(E778,'[2]Lead Time(覆蓋貼)'!F:F,1,0)))*(P778="v"),"",IF((ISTEXT(VLOOKUP(E778,'[2]Lead Time(覆蓋貼)'!F:F,1,0)))*(P778=""),"未執行",""))</f>
        <v/>
      </c>
    </row>
    <row r="779" spans="1:23" ht="28.5" hidden="1" customHeight="1" x14ac:dyDescent="0.25">
      <c r="A779" s="117">
        <v>765</v>
      </c>
      <c r="B779" s="118" t="s">
        <v>3111</v>
      </c>
      <c r="C779" s="119">
        <v>43142</v>
      </c>
      <c r="D779" s="117" t="s">
        <v>3112</v>
      </c>
      <c r="E779" s="120" t="s">
        <v>3130</v>
      </c>
      <c r="F779" s="117">
        <f>IF(ISNA(VLOOKUP(B779,[2]保固召回!$A:$G,7,FALSE)),"",(VLOOKUP(B779,[2]保固召回!$A:$G,7,FALSE)))</f>
        <v>0</v>
      </c>
      <c r="G779" s="121">
        <f t="shared" ca="1" si="49"/>
        <v>1</v>
      </c>
      <c r="H779" s="121" t="str">
        <f t="shared" si="50"/>
        <v>F5xB36B38更換曲軸皮帶盤/減震器</v>
      </c>
      <c r="I779" s="122">
        <f t="shared" ca="1" si="51"/>
        <v>46</v>
      </c>
      <c r="J779" s="119"/>
      <c r="K779" s="123"/>
      <c r="L779" s="117"/>
      <c r="M779" s="124" t="s">
        <v>1822</v>
      </c>
      <c r="N779" s="125"/>
      <c r="O779" s="135"/>
      <c r="P779" s="127" t="str">
        <f>IF(B779="","",IF(ISNA(VLOOKUP(U779,[2]NEW!H:H,1,FALSE)),"V",""))</f>
        <v>V</v>
      </c>
      <c r="Q779" s="128"/>
      <c r="R779" s="129"/>
      <c r="S779" s="130" t="s">
        <v>3131</v>
      </c>
      <c r="T779" s="132"/>
      <c r="U779" s="132" t="str">
        <f t="shared" si="48"/>
        <v>0011510400T816909</v>
      </c>
      <c r="W779" s="134" t="str">
        <f>IF((ISERROR(VLOOKUP(E779,'[2]Lead Time(覆蓋貼)'!F:F,1,0)))*(P779="v"),"",IF((ISTEXT(VLOOKUP(E779,'[2]Lead Time(覆蓋貼)'!F:F,1,0)))*(P779=""),"未執行",""))</f>
        <v/>
      </c>
    </row>
    <row r="780" spans="1:23" ht="28.5" hidden="1" customHeight="1" x14ac:dyDescent="0.25">
      <c r="A780" s="117">
        <v>766</v>
      </c>
      <c r="B780" s="118" t="s">
        <v>3111</v>
      </c>
      <c r="C780" s="119">
        <v>43142</v>
      </c>
      <c r="D780" s="117" t="s">
        <v>3112</v>
      </c>
      <c r="E780" s="120" t="s">
        <v>3132</v>
      </c>
      <c r="F780" s="117">
        <f>IF(ISNA(VLOOKUP(B780,[2]保固召回!$A:$G,7,FALSE)),"",(VLOOKUP(B780,[2]保固召回!$A:$G,7,FALSE)))</f>
        <v>0</v>
      </c>
      <c r="G780" s="121">
        <f t="shared" ca="1" si="49"/>
        <v>1</v>
      </c>
      <c r="H780" s="121" t="str">
        <f t="shared" si="50"/>
        <v>F5xB36B38更換曲軸皮帶盤/減震器</v>
      </c>
      <c r="I780" s="122">
        <f t="shared" ca="1" si="51"/>
        <v>46</v>
      </c>
      <c r="J780" s="119"/>
      <c r="K780" s="123"/>
      <c r="L780" s="117"/>
      <c r="M780" s="124" t="s">
        <v>1822</v>
      </c>
      <c r="N780" s="125"/>
      <c r="O780" s="135"/>
      <c r="P780" s="127" t="str">
        <f>IF(B780="","",IF(ISNA(VLOOKUP(U780,[2]NEW!H:H,1,FALSE)),"V",""))</f>
        <v>V</v>
      </c>
      <c r="Q780" s="128"/>
      <c r="R780" s="129"/>
      <c r="S780" s="130" t="s">
        <v>1789</v>
      </c>
      <c r="T780" s="132"/>
      <c r="U780" s="132" t="str">
        <f t="shared" si="48"/>
        <v>00115104002A65315</v>
      </c>
      <c r="W780" s="134" t="str">
        <f>IF((ISERROR(VLOOKUP(E780,'[2]Lead Time(覆蓋貼)'!F:F,1,0)))*(P780="v"),"",IF((ISTEXT(VLOOKUP(E780,'[2]Lead Time(覆蓋貼)'!F:F,1,0)))*(P780=""),"未執行",""))</f>
        <v/>
      </c>
    </row>
    <row r="781" spans="1:23" ht="28.5" hidden="1" customHeight="1" x14ac:dyDescent="0.25">
      <c r="A781" s="117">
        <v>767</v>
      </c>
      <c r="B781" s="118" t="s">
        <v>3111</v>
      </c>
      <c r="C781" s="119">
        <v>43142</v>
      </c>
      <c r="D781" s="117" t="s">
        <v>3112</v>
      </c>
      <c r="E781" s="120" t="s">
        <v>3133</v>
      </c>
      <c r="F781" s="117">
        <f>IF(ISNA(VLOOKUP(B781,[2]保固召回!$A:$G,7,FALSE)),"",(VLOOKUP(B781,[2]保固召回!$A:$G,7,FALSE)))</f>
        <v>0</v>
      </c>
      <c r="G781" s="121">
        <f t="shared" ca="1" si="49"/>
        <v>1</v>
      </c>
      <c r="H781" s="121" t="str">
        <f t="shared" si="50"/>
        <v>F5xB36B38更換曲軸皮帶盤/減震器</v>
      </c>
      <c r="I781" s="122">
        <f t="shared" ca="1" si="51"/>
        <v>46</v>
      </c>
      <c r="J781" s="119"/>
      <c r="K781" s="123"/>
      <c r="L781" s="117"/>
      <c r="M781" s="124" t="s">
        <v>1822</v>
      </c>
      <c r="N781" s="125"/>
      <c r="O781" s="135"/>
      <c r="P781" s="127" t="str">
        <f>IF(B781="","",IF(ISNA(VLOOKUP(U781,[2]NEW!H:H,1,FALSE)),"V",""))</f>
        <v>V</v>
      </c>
      <c r="Q781" s="128"/>
      <c r="R781" s="129"/>
      <c r="S781" s="130" t="s">
        <v>3134</v>
      </c>
      <c r="T781" s="132"/>
      <c r="U781" s="132" t="str">
        <f t="shared" si="48"/>
        <v>00115104002B09281</v>
      </c>
      <c r="W781" s="134" t="str">
        <f>IF((ISERROR(VLOOKUP(E781,'[2]Lead Time(覆蓋貼)'!F:F,1,0)))*(P781="v"),"",IF((ISTEXT(VLOOKUP(E781,'[2]Lead Time(覆蓋貼)'!F:F,1,0)))*(P781=""),"未執行",""))</f>
        <v/>
      </c>
    </row>
    <row r="782" spans="1:23" ht="28.5" hidden="1" customHeight="1" x14ac:dyDescent="0.25">
      <c r="A782" s="117">
        <v>768</v>
      </c>
      <c r="B782" s="118" t="s">
        <v>3111</v>
      </c>
      <c r="C782" s="119">
        <v>43142</v>
      </c>
      <c r="D782" s="117" t="s">
        <v>3112</v>
      </c>
      <c r="E782" s="120" t="s">
        <v>3135</v>
      </c>
      <c r="F782" s="117">
        <f>IF(ISNA(VLOOKUP(B782,[2]保固召回!$A:$G,7,FALSE)),"",(VLOOKUP(B782,[2]保固召回!$A:$G,7,FALSE)))</f>
        <v>0</v>
      </c>
      <c r="G782" s="121">
        <f t="shared" ca="1" si="49"/>
        <v>1</v>
      </c>
      <c r="H782" s="121" t="str">
        <f t="shared" si="50"/>
        <v>F5xB36B38更換曲軸皮帶盤/減震器</v>
      </c>
      <c r="I782" s="122">
        <f t="shared" ca="1" si="51"/>
        <v>46</v>
      </c>
      <c r="J782" s="119"/>
      <c r="K782" s="123"/>
      <c r="L782" s="117"/>
      <c r="M782" s="124" t="s">
        <v>1822</v>
      </c>
      <c r="N782" s="125"/>
      <c r="O782" s="135"/>
      <c r="P782" s="127" t="str">
        <f>IF(B782="","",IF(ISNA(VLOOKUP(U782,[2]NEW!H:H,1,FALSE)),"V",""))</f>
        <v>V</v>
      </c>
      <c r="Q782" s="128"/>
      <c r="R782" s="129"/>
      <c r="S782" s="130" t="s">
        <v>3136</v>
      </c>
      <c r="T782" s="132"/>
      <c r="U782" s="132" t="str">
        <f t="shared" si="48"/>
        <v>0011510400T921597</v>
      </c>
      <c r="W782" s="134" t="str">
        <f>IF((ISERROR(VLOOKUP(E782,'[2]Lead Time(覆蓋貼)'!F:F,1,0)))*(P782="v"),"",IF((ISTEXT(VLOOKUP(E782,'[2]Lead Time(覆蓋貼)'!F:F,1,0)))*(P782=""),"未執行",""))</f>
        <v/>
      </c>
    </row>
    <row r="783" spans="1:23" ht="28.5" hidden="1" customHeight="1" x14ac:dyDescent="0.25">
      <c r="A783" s="117">
        <v>769</v>
      </c>
      <c r="B783" s="118" t="s">
        <v>3111</v>
      </c>
      <c r="C783" s="119">
        <v>43142</v>
      </c>
      <c r="D783" s="117" t="s">
        <v>3112</v>
      </c>
      <c r="E783" s="120" t="s">
        <v>3137</v>
      </c>
      <c r="F783" s="117">
        <f>IF(ISNA(VLOOKUP(B783,[2]保固召回!$A:$G,7,FALSE)),"",(VLOOKUP(B783,[2]保固召回!$A:$G,7,FALSE)))</f>
        <v>0</v>
      </c>
      <c r="G783" s="121">
        <f t="shared" ca="1" si="49"/>
        <v>1</v>
      </c>
      <c r="H783" s="121" t="str">
        <f t="shared" si="50"/>
        <v>F5xB36B38更換曲軸皮帶盤/減震器</v>
      </c>
      <c r="I783" s="122">
        <f t="shared" ca="1" si="51"/>
        <v>46</v>
      </c>
      <c r="J783" s="119"/>
      <c r="K783" s="123"/>
      <c r="L783" s="117"/>
      <c r="M783" s="124" t="s">
        <v>1822</v>
      </c>
      <c r="N783" s="125"/>
      <c r="O783" s="135"/>
      <c r="P783" s="127" t="str">
        <f>IF(B783="","",IF(ISNA(VLOOKUP(U783,[2]NEW!H:H,1,FALSE)),"V",""))</f>
        <v>V</v>
      </c>
      <c r="Q783" s="128"/>
      <c r="R783" s="129"/>
      <c r="S783" s="130" t="s">
        <v>3138</v>
      </c>
      <c r="T783" s="132"/>
      <c r="U783" s="132" t="str">
        <f t="shared" si="48"/>
        <v>00115104002A65373</v>
      </c>
      <c r="W783" s="134" t="str">
        <f>IF((ISERROR(VLOOKUP(E783,'[2]Lead Time(覆蓋貼)'!F:F,1,0)))*(P783="v"),"",IF((ISTEXT(VLOOKUP(E783,'[2]Lead Time(覆蓋貼)'!F:F,1,0)))*(P783=""),"未執行",""))</f>
        <v/>
      </c>
    </row>
    <row r="784" spans="1:23" ht="28.5" hidden="1" customHeight="1" x14ac:dyDescent="0.25">
      <c r="A784" s="117">
        <v>770</v>
      </c>
      <c r="B784" s="118" t="s">
        <v>3111</v>
      </c>
      <c r="C784" s="119">
        <v>43142</v>
      </c>
      <c r="D784" s="117" t="s">
        <v>3112</v>
      </c>
      <c r="E784" s="120" t="s">
        <v>3139</v>
      </c>
      <c r="F784" s="117">
        <f>IF(ISNA(VLOOKUP(B784,[2]保固召回!$A:$G,7,FALSE)),"",(VLOOKUP(B784,[2]保固召回!$A:$G,7,FALSE)))</f>
        <v>0</v>
      </c>
      <c r="G784" s="121">
        <f t="shared" ca="1" si="49"/>
        <v>1</v>
      </c>
      <c r="H784" s="121" t="str">
        <f t="shared" si="50"/>
        <v>F5xB36B38更換曲軸皮帶盤/減震器</v>
      </c>
      <c r="I784" s="122">
        <f t="shared" ca="1" si="51"/>
        <v>46</v>
      </c>
      <c r="J784" s="119"/>
      <c r="K784" s="123"/>
      <c r="L784" s="117"/>
      <c r="M784" s="124" t="s">
        <v>1822</v>
      </c>
      <c r="N784" s="125"/>
      <c r="O784" s="135"/>
      <c r="P784" s="127" t="str">
        <f>IF(B784="","",IF(ISNA(VLOOKUP(U784,[2]NEW!H:H,1,FALSE)),"V",""))</f>
        <v>V</v>
      </c>
      <c r="Q784" s="128"/>
      <c r="R784" s="129"/>
      <c r="S784" s="130" t="s">
        <v>3023</v>
      </c>
      <c r="T784" s="132"/>
      <c r="U784" s="132" t="str">
        <f t="shared" si="48"/>
        <v>00115104002B13648</v>
      </c>
      <c r="W784" s="134" t="str">
        <f>IF((ISERROR(VLOOKUP(E784,'[2]Lead Time(覆蓋貼)'!F:F,1,0)))*(P784="v"),"",IF((ISTEXT(VLOOKUP(E784,'[2]Lead Time(覆蓋貼)'!F:F,1,0)))*(P784=""),"未執行",""))</f>
        <v/>
      </c>
    </row>
    <row r="785" spans="1:23" ht="28.5" hidden="1" customHeight="1" x14ac:dyDescent="0.25">
      <c r="A785" s="117">
        <v>771</v>
      </c>
      <c r="B785" s="118" t="s">
        <v>3140</v>
      </c>
      <c r="C785" s="119">
        <v>43142</v>
      </c>
      <c r="D785" s="117" t="s">
        <v>3112</v>
      </c>
      <c r="E785" s="120" t="s">
        <v>3141</v>
      </c>
      <c r="F785" s="117">
        <f>IF(ISNA(VLOOKUP(B785,[2]保固召回!$A:$G,7,FALSE)),"",(VLOOKUP(B785,[2]保固召回!$A:$G,7,FALSE)))</f>
        <v>0</v>
      </c>
      <c r="G785" s="121">
        <f t="shared" ca="1" si="49"/>
        <v>1</v>
      </c>
      <c r="H785" s="121" t="str">
        <f t="shared" si="50"/>
        <v>F5xB36B38更換曲軸皮帶盤/減震器</v>
      </c>
      <c r="I785" s="122">
        <f t="shared" ca="1" si="51"/>
        <v>46</v>
      </c>
      <c r="J785" s="119"/>
      <c r="K785" s="123"/>
      <c r="L785" s="117"/>
      <c r="M785" s="124" t="s">
        <v>1822</v>
      </c>
      <c r="N785" s="125"/>
      <c r="O785" s="135"/>
      <c r="P785" s="127" t="str">
        <f>IF(B785="","",IF(ISNA(VLOOKUP(U785,[2]NEW!H:H,1,FALSE)),"V",""))</f>
        <v>V</v>
      </c>
      <c r="Q785" s="128"/>
      <c r="R785" s="129"/>
      <c r="S785" s="130" t="s">
        <v>2991</v>
      </c>
      <c r="T785" s="132"/>
      <c r="U785" s="132" t="str">
        <f t="shared" si="48"/>
        <v>00115104002B13647</v>
      </c>
      <c r="W785" s="134" t="str">
        <f>IF((ISERROR(VLOOKUP(E785,'[2]Lead Time(覆蓋貼)'!F:F,1,0)))*(P785="v"),"",IF((ISTEXT(VLOOKUP(E785,'[2]Lead Time(覆蓋貼)'!F:F,1,0)))*(P785=""),"未執行",""))</f>
        <v/>
      </c>
    </row>
    <row r="786" spans="1:23" ht="28.5" hidden="1" customHeight="1" x14ac:dyDescent="0.25">
      <c r="A786" s="117">
        <v>772</v>
      </c>
      <c r="B786" s="118" t="s">
        <v>3111</v>
      </c>
      <c r="C786" s="119">
        <v>43142</v>
      </c>
      <c r="D786" s="117" t="s">
        <v>3112</v>
      </c>
      <c r="E786" s="120" t="s">
        <v>3142</v>
      </c>
      <c r="F786" s="117">
        <f>IF(ISNA(VLOOKUP(B786,[2]保固召回!$A:$G,7,FALSE)),"",(VLOOKUP(B786,[2]保固召回!$A:$G,7,FALSE)))</f>
        <v>0</v>
      </c>
      <c r="G786" s="121">
        <f t="shared" ca="1" si="49"/>
        <v>1</v>
      </c>
      <c r="H786" s="121" t="str">
        <f t="shared" si="50"/>
        <v>F5xB36B38更換曲軸皮帶盤/減震器</v>
      </c>
      <c r="I786" s="122">
        <f t="shared" ca="1" si="51"/>
        <v>46</v>
      </c>
      <c r="J786" s="119"/>
      <c r="K786" s="123"/>
      <c r="L786" s="117"/>
      <c r="M786" s="124" t="s">
        <v>1822</v>
      </c>
      <c r="N786" s="125"/>
      <c r="O786" s="135"/>
      <c r="P786" s="127" t="str">
        <f>IF(B786="","",IF(ISNA(VLOOKUP(U786,[2]NEW!H:H,1,FALSE)),"V",""))</f>
        <v>V</v>
      </c>
      <c r="Q786" s="128"/>
      <c r="R786" s="129"/>
      <c r="S786" s="130" t="s">
        <v>3143</v>
      </c>
      <c r="T786" s="132"/>
      <c r="U786" s="132" t="str">
        <f t="shared" si="48"/>
        <v>0011510400T735300</v>
      </c>
      <c r="W786" s="134" t="str">
        <f>IF((ISERROR(VLOOKUP(E786,'[2]Lead Time(覆蓋貼)'!F:F,1,0)))*(P786="v"),"",IF((ISTEXT(VLOOKUP(E786,'[2]Lead Time(覆蓋貼)'!F:F,1,0)))*(P786=""),"未執行",""))</f>
        <v/>
      </c>
    </row>
    <row r="787" spans="1:23" ht="28.5" hidden="1" customHeight="1" x14ac:dyDescent="0.25">
      <c r="A787" s="117">
        <v>773</v>
      </c>
      <c r="B787" s="118" t="s">
        <v>3111</v>
      </c>
      <c r="C787" s="119">
        <v>43142</v>
      </c>
      <c r="D787" s="117" t="s">
        <v>3112</v>
      </c>
      <c r="E787" s="120" t="s">
        <v>3144</v>
      </c>
      <c r="F787" s="117">
        <f>IF(ISNA(VLOOKUP(B787,[2]保固召回!$A:$G,7,FALSE)),"",(VLOOKUP(B787,[2]保固召回!$A:$G,7,FALSE)))</f>
        <v>0</v>
      </c>
      <c r="G787" s="121">
        <f t="shared" ca="1" si="49"/>
        <v>1</v>
      </c>
      <c r="H787" s="121" t="str">
        <f t="shared" si="50"/>
        <v>F5xB36B38更換曲軸皮帶盤/減震器</v>
      </c>
      <c r="I787" s="122">
        <f t="shared" ca="1" si="51"/>
        <v>46</v>
      </c>
      <c r="J787" s="119"/>
      <c r="K787" s="123"/>
      <c r="L787" s="117"/>
      <c r="M787" s="124" t="s">
        <v>1822</v>
      </c>
      <c r="N787" s="125"/>
      <c r="O787" s="135"/>
      <c r="P787" s="127" t="str">
        <f>IF(B787="","",IF(ISNA(VLOOKUP(U787,[2]NEW!H:H,1,FALSE)),"V",""))</f>
        <v>V</v>
      </c>
      <c r="Q787" s="128"/>
      <c r="R787" s="129"/>
      <c r="S787" s="130" t="s">
        <v>3117</v>
      </c>
      <c r="T787" s="132"/>
      <c r="U787" s="132" t="str">
        <f t="shared" si="48"/>
        <v>0011510400T735311</v>
      </c>
      <c r="W787" s="134" t="str">
        <f>IF((ISERROR(VLOOKUP(E787,'[2]Lead Time(覆蓋貼)'!F:F,1,0)))*(P787="v"),"",IF((ISTEXT(VLOOKUP(E787,'[2]Lead Time(覆蓋貼)'!F:F,1,0)))*(P787=""),"未執行",""))</f>
        <v/>
      </c>
    </row>
    <row r="788" spans="1:23" ht="28.5" hidden="1" customHeight="1" x14ac:dyDescent="0.25">
      <c r="A788" s="117">
        <v>774</v>
      </c>
      <c r="B788" s="118" t="s">
        <v>3111</v>
      </c>
      <c r="C788" s="119">
        <v>43142</v>
      </c>
      <c r="D788" s="117" t="s">
        <v>3112</v>
      </c>
      <c r="E788" s="120" t="s">
        <v>3145</v>
      </c>
      <c r="F788" s="117">
        <f>IF(ISNA(VLOOKUP(B788,[2]保固召回!$A:$G,7,FALSE)),"",(VLOOKUP(B788,[2]保固召回!$A:$G,7,FALSE)))</f>
        <v>0</v>
      </c>
      <c r="G788" s="121">
        <f t="shared" ca="1" si="49"/>
        <v>1</v>
      </c>
      <c r="H788" s="121" t="str">
        <f t="shared" si="50"/>
        <v>F5xB36B38更換曲軸皮帶盤/減震器</v>
      </c>
      <c r="I788" s="122">
        <f t="shared" ca="1" si="51"/>
        <v>46</v>
      </c>
      <c r="J788" s="119"/>
      <c r="K788" s="123"/>
      <c r="L788" s="117"/>
      <c r="M788" s="124" t="s">
        <v>1822</v>
      </c>
      <c r="N788" s="125"/>
      <c r="O788" s="135"/>
      <c r="P788" s="127" t="str">
        <f>IF(B788="","",IF(ISNA(VLOOKUP(U788,[2]NEW!H:H,1,FALSE)),"V",""))</f>
        <v>V</v>
      </c>
      <c r="Q788" s="128"/>
      <c r="R788" s="129"/>
      <c r="S788" s="130" t="s">
        <v>2707</v>
      </c>
      <c r="T788" s="132"/>
      <c r="U788" s="132" t="str">
        <f t="shared" si="48"/>
        <v>00115104002B08734</v>
      </c>
      <c r="W788" s="134" t="str">
        <f>IF((ISERROR(VLOOKUP(E788,'[2]Lead Time(覆蓋貼)'!F:F,1,0)))*(P788="v"),"",IF((ISTEXT(VLOOKUP(E788,'[2]Lead Time(覆蓋貼)'!F:F,1,0)))*(P788=""),"未執行",""))</f>
        <v/>
      </c>
    </row>
    <row r="789" spans="1:23" ht="28.5" hidden="1" customHeight="1" x14ac:dyDescent="0.25">
      <c r="A789" s="117">
        <v>775</v>
      </c>
      <c r="B789" s="118" t="s">
        <v>3111</v>
      </c>
      <c r="C789" s="119">
        <v>43142</v>
      </c>
      <c r="D789" s="117" t="s">
        <v>3112</v>
      </c>
      <c r="E789" s="120" t="s">
        <v>3146</v>
      </c>
      <c r="F789" s="117">
        <f>IF(ISNA(VLOOKUP(B789,[2]保固召回!$A:$G,7,FALSE)),"",(VLOOKUP(B789,[2]保固召回!$A:$G,7,FALSE)))</f>
        <v>0</v>
      </c>
      <c r="G789" s="121">
        <f t="shared" ca="1" si="49"/>
        <v>1</v>
      </c>
      <c r="H789" s="121" t="str">
        <f t="shared" si="50"/>
        <v>F5xB36B38更換曲軸皮帶盤/減震器</v>
      </c>
      <c r="I789" s="122">
        <f t="shared" ca="1" si="51"/>
        <v>46</v>
      </c>
      <c r="J789" s="119"/>
      <c r="K789" s="123"/>
      <c r="L789" s="117"/>
      <c r="M789" s="124" t="s">
        <v>1822</v>
      </c>
      <c r="N789" s="125"/>
      <c r="O789" s="135"/>
      <c r="P789" s="127" t="str">
        <f>IF(B789="","",IF(ISNA(VLOOKUP(U789,[2]NEW!H:H,1,FALSE)),"V",""))</f>
        <v>V</v>
      </c>
      <c r="Q789" s="128"/>
      <c r="R789" s="129"/>
      <c r="S789" s="130" t="s">
        <v>3147</v>
      </c>
      <c r="T789" s="132"/>
      <c r="U789" s="132" t="str">
        <f t="shared" si="48"/>
        <v>00115104002B03889</v>
      </c>
      <c r="W789" s="134" t="str">
        <f>IF((ISERROR(VLOOKUP(E789,'[2]Lead Time(覆蓋貼)'!F:F,1,0)))*(P789="v"),"",IF((ISTEXT(VLOOKUP(E789,'[2]Lead Time(覆蓋貼)'!F:F,1,0)))*(P789=""),"未執行",""))</f>
        <v/>
      </c>
    </row>
    <row r="790" spans="1:23" ht="28.5" hidden="1" customHeight="1" x14ac:dyDescent="0.25">
      <c r="A790" s="117">
        <v>776</v>
      </c>
      <c r="B790" s="118" t="s">
        <v>3111</v>
      </c>
      <c r="C790" s="119">
        <v>43142</v>
      </c>
      <c r="D790" s="117" t="s">
        <v>3112</v>
      </c>
      <c r="E790" s="120" t="s">
        <v>3148</v>
      </c>
      <c r="F790" s="117">
        <f>IF(ISNA(VLOOKUP(B790,[2]保固召回!$A:$G,7,FALSE)),"",(VLOOKUP(B790,[2]保固召回!$A:$G,7,FALSE)))</f>
        <v>0</v>
      </c>
      <c r="G790" s="121">
        <f t="shared" ca="1" si="49"/>
        <v>1</v>
      </c>
      <c r="H790" s="121" t="str">
        <f t="shared" si="50"/>
        <v>F5xB36B38更換曲軸皮帶盤/減震器</v>
      </c>
      <c r="I790" s="122">
        <f t="shared" ca="1" si="51"/>
        <v>46</v>
      </c>
      <c r="J790" s="119"/>
      <c r="K790" s="123"/>
      <c r="L790" s="117"/>
      <c r="M790" s="124" t="s">
        <v>1822</v>
      </c>
      <c r="N790" s="125"/>
      <c r="O790" s="135"/>
      <c r="P790" s="127" t="str">
        <f>IF(B790="","",IF(ISNA(VLOOKUP(U790,[2]NEW!H:H,1,FALSE)),"V",""))</f>
        <v>V</v>
      </c>
      <c r="Q790" s="128"/>
      <c r="R790" s="129"/>
      <c r="S790" s="130" t="s">
        <v>1789</v>
      </c>
      <c r="T790" s="132"/>
      <c r="U790" s="132" t="str">
        <f t="shared" si="48"/>
        <v>00115104002A03449</v>
      </c>
      <c r="W790" s="134" t="str">
        <f>IF((ISERROR(VLOOKUP(E790,'[2]Lead Time(覆蓋貼)'!F:F,1,0)))*(P790="v"),"",IF((ISTEXT(VLOOKUP(E790,'[2]Lead Time(覆蓋貼)'!F:F,1,0)))*(P790=""),"未執行",""))</f>
        <v/>
      </c>
    </row>
    <row r="791" spans="1:23" ht="28.5" hidden="1" customHeight="1" x14ac:dyDescent="0.25">
      <c r="A791" s="117">
        <v>777</v>
      </c>
      <c r="B791" s="118" t="s">
        <v>3111</v>
      </c>
      <c r="C791" s="119">
        <v>43142</v>
      </c>
      <c r="D791" s="117" t="s">
        <v>3112</v>
      </c>
      <c r="E791" s="120" t="s">
        <v>3149</v>
      </c>
      <c r="F791" s="117">
        <f>IF(ISNA(VLOOKUP(B791,[2]保固召回!$A:$G,7,FALSE)),"",(VLOOKUP(B791,[2]保固召回!$A:$G,7,FALSE)))</f>
        <v>0</v>
      </c>
      <c r="G791" s="121">
        <f t="shared" ca="1" si="49"/>
        <v>1</v>
      </c>
      <c r="H791" s="121" t="str">
        <f t="shared" si="50"/>
        <v>F5xB36B38更換曲軸皮帶盤/減震器</v>
      </c>
      <c r="I791" s="122">
        <f t="shared" ca="1" si="51"/>
        <v>46</v>
      </c>
      <c r="J791" s="119"/>
      <c r="K791" s="123"/>
      <c r="L791" s="117"/>
      <c r="M791" s="124" t="s">
        <v>1822</v>
      </c>
      <c r="N791" s="125"/>
      <c r="O791" s="135"/>
      <c r="P791" s="127" t="str">
        <f>IF(B791="","",IF(ISNA(VLOOKUP(U791,[2]NEW!H:H,1,FALSE)),"V",""))</f>
        <v>V</v>
      </c>
      <c r="Q791" s="128"/>
      <c r="R791" s="129"/>
      <c r="S791" s="130" t="s">
        <v>3150</v>
      </c>
      <c r="T791" s="132"/>
      <c r="U791" s="132" t="str">
        <f t="shared" si="48"/>
        <v>00115104002B03806</v>
      </c>
      <c r="W791" s="134" t="str">
        <f>IF((ISERROR(VLOOKUP(E791,'[2]Lead Time(覆蓋貼)'!F:F,1,0)))*(P791="v"),"",IF((ISTEXT(VLOOKUP(E791,'[2]Lead Time(覆蓋貼)'!F:F,1,0)))*(P791=""),"未執行",""))</f>
        <v/>
      </c>
    </row>
    <row r="792" spans="1:23" ht="28.5" hidden="1" customHeight="1" x14ac:dyDescent="0.25">
      <c r="A792" s="117">
        <v>778</v>
      </c>
      <c r="B792" s="118" t="s">
        <v>3111</v>
      </c>
      <c r="C792" s="119">
        <v>43142</v>
      </c>
      <c r="D792" s="117" t="s">
        <v>3112</v>
      </c>
      <c r="E792" s="120" t="s">
        <v>3151</v>
      </c>
      <c r="F792" s="117">
        <f>IF(ISNA(VLOOKUP(B792,[2]保固召回!$A:$G,7,FALSE)),"",(VLOOKUP(B792,[2]保固召回!$A:$G,7,FALSE)))</f>
        <v>0</v>
      </c>
      <c r="G792" s="121">
        <f t="shared" ca="1" si="49"/>
        <v>1</v>
      </c>
      <c r="H792" s="121" t="str">
        <f t="shared" si="50"/>
        <v>F5xB36B38更換曲軸皮帶盤/減震器</v>
      </c>
      <c r="I792" s="122">
        <f t="shared" ca="1" si="51"/>
        <v>46</v>
      </c>
      <c r="J792" s="119"/>
      <c r="K792" s="123"/>
      <c r="L792" s="117"/>
      <c r="M792" s="124" t="s">
        <v>1822</v>
      </c>
      <c r="N792" s="125"/>
      <c r="O792" s="135"/>
      <c r="P792" s="127" t="str">
        <f>IF(B792="","",IF(ISNA(VLOOKUP(U792,[2]NEW!H:H,1,FALSE)),"V",""))</f>
        <v>V</v>
      </c>
      <c r="Q792" s="128"/>
      <c r="R792" s="129"/>
      <c r="S792" s="130" t="s">
        <v>3152</v>
      </c>
      <c r="T792" s="132"/>
      <c r="U792" s="132" t="str">
        <f t="shared" si="48"/>
        <v>00115104002A04967</v>
      </c>
      <c r="W792" s="134" t="str">
        <f>IF((ISERROR(VLOOKUP(E792,'[2]Lead Time(覆蓋貼)'!F:F,1,0)))*(P792="v"),"",IF((ISTEXT(VLOOKUP(E792,'[2]Lead Time(覆蓋貼)'!F:F,1,0)))*(P792=""),"未執行",""))</f>
        <v/>
      </c>
    </row>
    <row r="793" spans="1:23" ht="28.5" hidden="1" customHeight="1" x14ac:dyDescent="0.25">
      <c r="A793" s="117">
        <v>779</v>
      </c>
      <c r="B793" s="118" t="s">
        <v>3111</v>
      </c>
      <c r="C793" s="119">
        <v>43142</v>
      </c>
      <c r="D793" s="117" t="s">
        <v>3112</v>
      </c>
      <c r="E793" s="120" t="s">
        <v>3153</v>
      </c>
      <c r="F793" s="117">
        <f>IF(ISNA(VLOOKUP(B793,[2]保固召回!$A:$G,7,FALSE)),"",(VLOOKUP(B793,[2]保固召回!$A:$G,7,FALSE)))</f>
        <v>0</v>
      </c>
      <c r="G793" s="121">
        <f t="shared" ca="1" si="49"/>
        <v>1</v>
      </c>
      <c r="H793" s="121" t="str">
        <f t="shared" si="50"/>
        <v>F5xB36B38更換曲軸皮帶盤/減震器</v>
      </c>
      <c r="I793" s="122">
        <f t="shared" ca="1" si="51"/>
        <v>46</v>
      </c>
      <c r="J793" s="119"/>
      <c r="K793" s="123"/>
      <c r="L793" s="117"/>
      <c r="M793" s="124" t="s">
        <v>2746</v>
      </c>
      <c r="N793" s="125"/>
      <c r="O793" s="135"/>
      <c r="P793" s="127" t="str">
        <f>IF(B793="","",IF(ISNA(VLOOKUP(U793,[2]NEW!H:H,1,FALSE)),"V",""))</f>
        <v>V</v>
      </c>
      <c r="Q793" s="128"/>
      <c r="R793" s="129"/>
      <c r="S793" s="130" t="s">
        <v>1789</v>
      </c>
      <c r="T793" s="132"/>
      <c r="U793" s="132" t="str">
        <f t="shared" si="48"/>
        <v>00115104002B05550</v>
      </c>
      <c r="W793" s="134" t="str">
        <f>IF((ISERROR(VLOOKUP(E793,'[2]Lead Time(覆蓋貼)'!F:F,1,0)))*(P793="v"),"",IF((ISTEXT(VLOOKUP(E793,'[2]Lead Time(覆蓋貼)'!F:F,1,0)))*(P793=""),"未執行",""))</f>
        <v/>
      </c>
    </row>
    <row r="794" spans="1:23" ht="28.5" hidden="1" customHeight="1" x14ac:dyDescent="0.25">
      <c r="A794" s="117">
        <v>780</v>
      </c>
      <c r="B794" s="118" t="s">
        <v>3111</v>
      </c>
      <c r="C794" s="119">
        <v>43142</v>
      </c>
      <c r="D794" s="117" t="s">
        <v>3112</v>
      </c>
      <c r="E794" s="120" t="s">
        <v>3154</v>
      </c>
      <c r="F794" s="117">
        <f>IF(ISNA(VLOOKUP(B794,[2]保固召回!$A:$G,7,FALSE)),"",(VLOOKUP(B794,[2]保固召回!$A:$G,7,FALSE)))</f>
        <v>0</v>
      </c>
      <c r="G794" s="121">
        <f t="shared" ca="1" si="49"/>
        <v>1</v>
      </c>
      <c r="H794" s="121" t="str">
        <f t="shared" si="50"/>
        <v>F5xB36B38更換曲軸皮帶盤/減震器</v>
      </c>
      <c r="I794" s="122">
        <f t="shared" ca="1" si="51"/>
        <v>46</v>
      </c>
      <c r="J794" s="119"/>
      <c r="K794" s="123"/>
      <c r="L794" s="117"/>
      <c r="M794" s="124" t="s">
        <v>1822</v>
      </c>
      <c r="N794" s="125"/>
      <c r="O794" s="135"/>
      <c r="P794" s="127" t="str">
        <f>IF(B794="","",IF(ISNA(VLOOKUP(U794,[2]NEW!H:H,1,FALSE)),"V",""))</f>
        <v>V</v>
      </c>
      <c r="Q794" s="128"/>
      <c r="R794" s="129"/>
      <c r="S794" s="130" t="s">
        <v>3155</v>
      </c>
      <c r="T794" s="132"/>
      <c r="U794" s="132" t="str">
        <f t="shared" si="48"/>
        <v>00115104002A65192</v>
      </c>
      <c r="W794" s="134" t="str">
        <f>IF((ISERROR(VLOOKUP(E794,'[2]Lead Time(覆蓋貼)'!F:F,1,0)))*(P794="v"),"",IF((ISTEXT(VLOOKUP(E794,'[2]Lead Time(覆蓋貼)'!F:F,1,0)))*(P794=""),"未執行",""))</f>
        <v/>
      </c>
    </row>
    <row r="795" spans="1:23" ht="28.5" hidden="1" customHeight="1" x14ac:dyDescent="0.25">
      <c r="A795" s="117">
        <v>781</v>
      </c>
      <c r="B795" s="118" t="s">
        <v>3111</v>
      </c>
      <c r="C795" s="119">
        <v>43142</v>
      </c>
      <c r="D795" s="117" t="s">
        <v>3112</v>
      </c>
      <c r="E795" s="120" t="s">
        <v>3156</v>
      </c>
      <c r="F795" s="117">
        <f>IF(ISNA(VLOOKUP(B795,[2]保固召回!$A:$G,7,FALSE)),"",(VLOOKUP(B795,[2]保固召回!$A:$G,7,FALSE)))</f>
        <v>0</v>
      </c>
      <c r="G795" s="121">
        <f t="shared" ca="1" si="49"/>
        <v>1</v>
      </c>
      <c r="H795" s="121" t="str">
        <f t="shared" si="50"/>
        <v>F5xB36B38更換曲軸皮帶盤/減震器</v>
      </c>
      <c r="I795" s="122">
        <f t="shared" ca="1" si="51"/>
        <v>46</v>
      </c>
      <c r="J795" s="119"/>
      <c r="K795" s="123"/>
      <c r="L795" s="117"/>
      <c r="M795" s="124" t="s">
        <v>1822</v>
      </c>
      <c r="N795" s="125"/>
      <c r="O795" s="135"/>
      <c r="P795" s="127" t="str">
        <f>IF(B795="","",IF(ISNA(VLOOKUP(U795,[2]NEW!H:H,1,FALSE)),"V",""))</f>
        <v>V</v>
      </c>
      <c r="Q795" s="128"/>
      <c r="R795" s="129"/>
      <c r="S795" s="130" t="s">
        <v>2991</v>
      </c>
      <c r="T795" s="132"/>
      <c r="U795" s="132" t="str">
        <f t="shared" si="48"/>
        <v>00115104002A64633</v>
      </c>
      <c r="W795" s="134" t="str">
        <f>IF((ISERROR(VLOOKUP(E795,'[2]Lead Time(覆蓋貼)'!F:F,1,0)))*(P795="v"),"",IF((ISTEXT(VLOOKUP(E795,'[2]Lead Time(覆蓋貼)'!F:F,1,0)))*(P795=""),"未執行",""))</f>
        <v/>
      </c>
    </row>
    <row r="796" spans="1:23" ht="56.25" hidden="1" customHeight="1" x14ac:dyDescent="0.25">
      <c r="A796" s="117">
        <v>782</v>
      </c>
      <c r="B796" s="118" t="s">
        <v>3111</v>
      </c>
      <c r="C796" s="119">
        <v>43142</v>
      </c>
      <c r="D796" s="117" t="s">
        <v>3112</v>
      </c>
      <c r="E796" s="120" t="s">
        <v>3157</v>
      </c>
      <c r="F796" s="117">
        <f>IF(ISNA(VLOOKUP(B796,[2]保固召回!$A:$G,7,FALSE)),"",(VLOOKUP(B796,[2]保固召回!$A:$G,7,FALSE)))</f>
        <v>0</v>
      </c>
      <c r="G796" s="121">
        <f t="shared" ca="1" si="49"/>
        <v>1</v>
      </c>
      <c r="H796" s="121" t="str">
        <f t="shared" si="50"/>
        <v>F5xB36B38更換曲軸皮帶盤/減震器</v>
      </c>
      <c r="I796" s="122">
        <f t="shared" ca="1" si="51"/>
        <v>46</v>
      </c>
      <c r="J796" s="119"/>
      <c r="K796" s="123"/>
      <c r="L796" s="117"/>
      <c r="M796" s="124" t="s">
        <v>1822</v>
      </c>
      <c r="N796" s="125"/>
      <c r="O796" s="135"/>
      <c r="P796" s="127" t="str">
        <f>IF(B796="","",IF(ISNA(VLOOKUP(U796,[2]NEW!H:H,1,FALSE)),"V",""))</f>
        <v>V</v>
      </c>
      <c r="Q796" s="128"/>
      <c r="R796" s="129"/>
      <c r="S796" s="130" t="s">
        <v>3158</v>
      </c>
      <c r="T796" s="132"/>
      <c r="U796" s="132" t="str">
        <f t="shared" si="48"/>
        <v>00115104002C33956</v>
      </c>
      <c r="W796" s="134" t="str">
        <f>IF((ISERROR(VLOOKUP(E796,'[2]Lead Time(覆蓋貼)'!F:F,1,0)))*(P796="v"),"",IF((ISTEXT(VLOOKUP(E796,'[2]Lead Time(覆蓋貼)'!F:F,1,0)))*(P796=""),"未執行",""))</f>
        <v/>
      </c>
    </row>
    <row r="797" spans="1:23" ht="7.5" hidden="1" customHeight="1" x14ac:dyDescent="0.25">
      <c r="A797" s="117">
        <v>783</v>
      </c>
      <c r="B797" s="118" t="s">
        <v>3111</v>
      </c>
      <c r="C797" s="119">
        <v>43142</v>
      </c>
      <c r="D797" s="117" t="s">
        <v>3112</v>
      </c>
      <c r="E797" s="120" t="s">
        <v>3159</v>
      </c>
      <c r="F797" s="117">
        <f>IF(ISNA(VLOOKUP(B797,[2]保固召回!$A:$G,7,FALSE)),"",(VLOOKUP(B797,[2]保固召回!$A:$G,7,FALSE)))</f>
        <v>0</v>
      </c>
      <c r="G797" s="121">
        <f t="shared" ca="1" si="49"/>
        <v>1</v>
      </c>
      <c r="H797" s="121" t="str">
        <f t="shared" si="50"/>
        <v>F5xB36B38更換曲軸皮帶盤/減震器</v>
      </c>
      <c r="I797" s="122">
        <f t="shared" ca="1" si="51"/>
        <v>46</v>
      </c>
      <c r="J797" s="119"/>
      <c r="K797" s="123"/>
      <c r="L797" s="117"/>
      <c r="M797" s="124"/>
      <c r="N797" s="125">
        <v>42993.5625</v>
      </c>
      <c r="O797" s="135"/>
      <c r="P797" s="127" t="str">
        <f>IF(B797="","",IF(ISNA(VLOOKUP(U797,[2]NEW!H:H,1,FALSE)),"V",""))</f>
        <v>V</v>
      </c>
      <c r="Q797" s="128">
        <v>42989.618055555555</v>
      </c>
      <c r="R797" s="129"/>
      <c r="S797" s="130" t="s">
        <v>3085</v>
      </c>
      <c r="T797" s="132"/>
      <c r="U797" s="132" t="str">
        <f t="shared" si="48"/>
        <v>0011510400T999691</v>
      </c>
      <c r="W797" s="134" t="str">
        <f>IF((ISERROR(VLOOKUP(E797,'[2]Lead Time(覆蓋貼)'!F:F,1,0)))*(P797="v"),"",IF((ISTEXT(VLOOKUP(E797,'[2]Lead Time(覆蓋貼)'!F:F,1,0)))*(P797=""),"未執行",""))</f>
        <v/>
      </c>
    </row>
    <row r="798" spans="1:23" ht="28.5" hidden="1" customHeight="1" x14ac:dyDescent="0.25">
      <c r="A798" s="117">
        <v>784</v>
      </c>
      <c r="B798" s="118" t="s">
        <v>3111</v>
      </c>
      <c r="C798" s="119">
        <v>43142</v>
      </c>
      <c r="D798" s="117" t="s">
        <v>3112</v>
      </c>
      <c r="E798" s="120" t="s">
        <v>3160</v>
      </c>
      <c r="F798" s="117">
        <f>IF(ISNA(VLOOKUP(B798,[2]保固召回!$A:$G,7,FALSE)),"",(VLOOKUP(B798,[2]保固召回!$A:$G,7,FALSE)))</f>
        <v>0</v>
      </c>
      <c r="G798" s="121">
        <f t="shared" ca="1" si="49"/>
        <v>1</v>
      </c>
      <c r="H798" s="121" t="str">
        <f t="shared" si="50"/>
        <v>F5xB36B38更換曲軸皮帶盤/減震器</v>
      </c>
      <c r="I798" s="122">
        <f t="shared" ca="1" si="51"/>
        <v>46</v>
      </c>
      <c r="J798" s="119"/>
      <c r="K798" s="123"/>
      <c r="L798" s="117"/>
      <c r="M798" s="124" t="s">
        <v>1822</v>
      </c>
      <c r="N798" s="125"/>
      <c r="O798" s="135"/>
      <c r="P798" s="127" t="str">
        <f>IF(B798="","",IF(ISNA(VLOOKUP(U798,[2]NEW!H:H,1,FALSE)),"V",""))</f>
        <v>V</v>
      </c>
      <c r="Q798" s="128"/>
      <c r="R798" s="129"/>
      <c r="S798" s="130" t="s">
        <v>2991</v>
      </c>
      <c r="T798" s="132"/>
      <c r="U798" s="132" t="str">
        <f t="shared" si="48"/>
        <v>0011510400T925100</v>
      </c>
      <c r="W798" s="134" t="str">
        <f>IF((ISERROR(VLOOKUP(E798,'[2]Lead Time(覆蓋貼)'!F:F,1,0)))*(P798="v"),"",IF((ISTEXT(VLOOKUP(E798,'[2]Lead Time(覆蓋貼)'!F:F,1,0)))*(P798=""),"未執行",""))</f>
        <v/>
      </c>
    </row>
    <row r="799" spans="1:23" ht="28.5" hidden="1" customHeight="1" x14ac:dyDescent="0.25">
      <c r="A799" s="117">
        <v>785</v>
      </c>
      <c r="B799" s="118" t="s">
        <v>3111</v>
      </c>
      <c r="C799" s="119">
        <v>43142</v>
      </c>
      <c r="D799" s="117" t="s">
        <v>3112</v>
      </c>
      <c r="E799" s="120" t="s">
        <v>3161</v>
      </c>
      <c r="F799" s="117">
        <f>IF(ISNA(VLOOKUP(B799,[2]保固召回!$A:$G,7,FALSE)),"",(VLOOKUP(B799,[2]保固召回!$A:$G,7,FALSE)))</f>
        <v>0</v>
      </c>
      <c r="G799" s="121">
        <f t="shared" ca="1" si="49"/>
        <v>1</v>
      </c>
      <c r="H799" s="121" t="str">
        <f t="shared" si="50"/>
        <v>F5xB36B38更換曲軸皮帶盤/減震器</v>
      </c>
      <c r="I799" s="122">
        <f t="shared" ca="1" si="51"/>
        <v>46</v>
      </c>
      <c r="J799" s="119"/>
      <c r="K799" s="123"/>
      <c r="L799" s="117"/>
      <c r="M799" s="124" t="s">
        <v>1822</v>
      </c>
      <c r="N799" s="125"/>
      <c r="O799" s="135"/>
      <c r="P799" s="127" t="str">
        <f>IF(B799="","",IF(ISNA(VLOOKUP(U799,[2]NEW!H:H,1,FALSE)),"V",""))</f>
        <v>V</v>
      </c>
      <c r="Q799" s="128"/>
      <c r="R799" s="129"/>
      <c r="S799" s="130" t="s">
        <v>1789</v>
      </c>
      <c r="T799" s="132"/>
      <c r="U799" s="132" t="str">
        <f t="shared" si="48"/>
        <v>00115104002B07440</v>
      </c>
      <c r="W799" s="134" t="str">
        <f>IF((ISERROR(VLOOKUP(E799,'[2]Lead Time(覆蓋貼)'!F:F,1,0)))*(P799="v"),"",IF((ISTEXT(VLOOKUP(E799,'[2]Lead Time(覆蓋貼)'!F:F,1,0)))*(P799=""),"未執行",""))</f>
        <v/>
      </c>
    </row>
    <row r="800" spans="1:23" ht="28.5" hidden="1" customHeight="1" x14ac:dyDescent="0.25">
      <c r="A800" s="117">
        <v>786</v>
      </c>
      <c r="B800" s="118" t="s">
        <v>3111</v>
      </c>
      <c r="C800" s="119">
        <v>43142</v>
      </c>
      <c r="D800" s="117" t="s">
        <v>3112</v>
      </c>
      <c r="E800" s="120" t="s">
        <v>3162</v>
      </c>
      <c r="F800" s="117">
        <f>IF(ISNA(VLOOKUP(B800,[2]保固召回!$A:$G,7,FALSE)),"",(VLOOKUP(B800,[2]保固召回!$A:$G,7,FALSE)))</f>
        <v>0</v>
      </c>
      <c r="G800" s="121">
        <f t="shared" ca="1" si="49"/>
        <v>1</v>
      </c>
      <c r="H800" s="121" t="str">
        <f t="shared" si="50"/>
        <v>F5xB36B38更換曲軸皮帶盤/減震器</v>
      </c>
      <c r="I800" s="122">
        <f t="shared" ca="1" si="51"/>
        <v>46</v>
      </c>
      <c r="J800" s="119"/>
      <c r="K800" s="123"/>
      <c r="L800" s="117"/>
      <c r="M800" s="124" t="s">
        <v>1822</v>
      </c>
      <c r="N800" s="125"/>
      <c r="O800" s="135"/>
      <c r="P800" s="127" t="str">
        <f>IF(B800="","",IF(ISNA(VLOOKUP(U800,[2]NEW!H:H,1,FALSE)),"V",""))</f>
        <v>V</v>
      </c>
      <c r="Q800" s="128"/>
      <c r="R800" s="129"/>
      <c r="S800" s="130" t="s">
        <v>1789</v>
      </c>
      <c r="T800" s="132"/>
      <c r="U800" s="132" t="str">
        <f t="shared" si="48"/>
        <v>00115104002C32246</v>
      </c>
      <c r="W800" s="134" t="str">
        <f>IF((ISERROR(VLOOKUP(E800,'[2]Lead Time(覆蓋貼)'!F:F,1,0)))*(P800="v"),"",IF((ISTEXT(VLOOKUP(E800,'[2]Lead Time(覆蓋貼)'!F:F,1,0)))*(P800=""),"未執行",""))</f>
        <v/>
      </c>
    </row>
    <row r="801" spans="1:23" ht="48" hidden="1" customHeight="1" x14ac:dyDescent="0.25">
      <c r="A801" s="117">
        <v>787</v>
      </c>
      <c r="B801" s="118" t="s">
        <v>3111</v>
      </c>
      <c r="C801" s="119">
        <v>43142</v>
      </c>
      <c r="D801" s="117" t="s">
        <v>3112</v>
      </c>
      <c r="E801" s="120" t="s">
        <v>3163</v>
      </c>
      <c r="F801" s="117">
        <f>IF(ISNA(VLOOKUP(B801,[2]保固召回!$A:$G,7,FALSE)),"",(VLOOKUP(B801,[2]保固召回!$A:$G,7,FALSE)))</f>
        <v>0</v>
      </c>
      <c r="G801" s="121">
        <f t="shared" ca="1" si="49"/>
        <v>1</v>
      </c>
      <c r="H801" s="121" t="str">
        <f t="shared" si="50"/>
        <v>F5xB36B38更換曲軸皮帶盤/減震器</v>
      </c>
      <c r="I801" s="122">
        <f t="shared" ca="1" si="51"/>
        <v>46</v>
      </c>
      <c r="J801" s="119"/>
      <c r="K801" s="123"/>
      <c r="L801" s="117"/>
      <c r="M801" s="124" t="s">
        <v>1822</v>
      </c>
      <c r="N801" s="125"/>
      <c r="O801" s="135"/>
      <c r="P801" s="127" t="str">
        <f>IF(B801="","",IF(ISNA(VLOOKUP(U801,[2]NEW!H:H,1,FALSE)),"V",""))</f>
        <v>V</v>
      </c>
      <c r="Q801" s="128"/>
      <c r="R801" s="129"/>
      <c r="S801" s="130" t="s">
        <v>3164</v>
      </c>
      <c r="T801" s="132"/>
      <c r="U801" s="132" t="str">
        <f t="shared" si="48"/>
        <v>00115104002B07446</v>
      </c>
      <c r="W801" s="134" t="str">
        <f>IF((ISERROR(VLOOKUP(E801,'[2]Lead Time(覆蓋貼)'!F:F,1,0)))*(P801="v"),"",IF((ISTEXT(VLOOKUP(E801,'[2]Lead Time(覆蓋貼)'!F:F,1,0)))*(P801=""),"未執行",""))</f>
        <v/>
      </c>
    </row>
    <row r="802" spans="1:23" ht="28.5" hidden="1" customHeight="1" x14ac:dyDescent="0.25">
      <c r="A802" s="117">
        <v>788</v>
      </c>
      <c r="B802" s="118" t="s">
        <v>3111</v>
      </c>
      <c r="C802" s="119">
        <v>43142</v>
      </c>
      <c r="D802" s="117" t="s">
        <v>3112</v>
      </c>
      <c r="E802" s="120" t="s">
        <v>3165</v>
      </c>
      <c r="F802" s="117">
        <f>IF(ISNA(VLOOKUP(B802,[2]保固召回!$A:$G,7,FALSE)),"",(VLOOKUP(B802,[2]保固召回!$A:$G,7,FALSE)))</f>
        <v>0</v>
      </c>
      <c r="G802" s="121">
        <f t="shared" ca="1" si="49"/>
        <v>1</v>
      </c>
      <c r="H802" s="121" t="str">
        <f t="shared" si="50"/>
        <v>F5xB36B38更換曲軸皮帶盤/減震器</v>
      </c>
      <c r="I802" s="122">
        <f t="shared" ca="1" si="51"/>
        <v>46</v>
      </c>
      <c r="J802" s="119"/>
      <c r="K802" s="123"/>
      <c r="L802" s="117"/>
      <c r="M802" s="124" t="s">
        <v>1822</v>
      </c>
      <c r="N802" s="125"/>
      <c r="O802" s="135"/>
      <c r="P802" s="127" t="str">
        <f>IF(B802="","",IF(ISNA(VLOOKUP(U802,[2]NEW!H:H,1,FALSE)),"V",""))</f>
        <v>V</v>
      </c>
      <c r="Q802" s="128"/>
      <c r="R802" s="129"/>
      <c r="S802" s="130" t="s">
        <v>3166</v>
      </c>
      <c r="T802" s="132"/>
      <c r="U802" s="132" t="str">
        <f t="shared" si="48"/>
        <v>00115104002A03573</v>
      </c>
      <c r="W802" s="134" t="str">
        <f>IF((ISERROR(VLOOKUP(E802,'[2]Lead Time(覆蓋貼)'!F:F,1,0)))*(P802="v"),"",IF((ISTEXT(VLOOKUP(E802,'[2]Lead Time(覆蓋貼)'!F:F,1,0)))*(P802=""),"未執行",""))</f>
        <v/>
      </c>
    </row>
    <row r="803" spans="1:23" ht="28.5" hidden="1" customHeight="1" x14ac:dyDescent="0.25">
      <c r="A803" s="117">
        <v>789</v>
      </c>
      <c r="B803" s="118" t="s">
        <v>3111</v>
      </c>
      <c r="C803" s="119">
        <v>43142</v>
      </c>
      <c r="D803" s="117" t="s">
        <v>3112</v>
      </c>
      <c r="E803" s="120" t="s">
        <v>3167</v>
      </c>
      <c r="F803" s="117">
        <f>IF(ISNA(VLOOKUP(B803,[2]保固召回!$A:$G,7,FALSE)),"",(VLOOKUP(B803,[2]保固召回!$A:$G,7,FALSE)))</f>
        <v>0</v>
      </c>
      <c r="G803" s="121">
        <f t="shared" ca="1" si="49"/>
        <v>1</v>
      </c>
      <c r="H803" s="121" t="str">
        <f t="shared" si="50"/>
        <v>F5xB36B38更換曲軸皮帶盤/減震器</v>
      </c>
      <c r="I803" s="122">
        <f t="shared" ca="1" si="51"/>
        <v>46</v>
      </c>
      <c r="J803" s="119"/>
      <c r="K803" s="123"/>
      <c r="L803" s="117"/>
      <c r="M803" s="124" t="s">
        <v>1822</v>
      </c>
      <c r="N803" s="125"/>
      <c r="O803" s="135"/>
      <c r="P803" s="127" t="str">
        <f>IF(B803="","",IF(ISNA(VLOOKUP(U803,[2]NEW!H:H,1,FALSE)),"V",""))</f>
        <v>V</v>
      </c>
      <c r="Q803" s="128"/>
      <c r="R803" s="129"/>
      <c r="S803" s="130" t="s">
        <v>1789</v>
      </c>
      <c r="T803" s="132"/>
      <c r="U803" s="132" t="str">
        <f t="shared" si="48"/>
        <v>00115104002A64653</v>
      </c>
      <c r="W803" s="134" t="str">
        <f>IF((ISERROR(VLOOKUP(E803,'[2]Lead Time(覆蓋貼)'!F:F,1,0)))*(P803="v"),"",IF((ISTEXT(VLOOKUP(E803,'[2]Lead Time(覆蓋貼)'!F:F,1,0)))*(P803=""),"未執行",""))</f>
        <v/>
      </c>
    </row>
    <row r="804" spans="1:23" ht="28.5" hidden="1" customHeight="1" x14ac:dyDescent="0.25">
      <c r="A804" s="117">
        <v>790</v>
      </c>
      <c r="B804" s="118" t="s">
        <v>3111</v>
      </c>
      <c r="C804" s="119">
        <v>43142</v>
      </c>
      <c r="D804" s="117" t="s">
        <v>3112</v>
      </c>
      <c r="E804" s="120" t="s">
        <v>3168</v>
      </c>
      <c r="F804" s="117">
        <f>IF(ISNA(VLOOKUP(B804,[2]保固召回!$A:$G,7,FALSE)),"",(VLOOKUP(B804,[2]保固召回!$A:$G,7,FALSE)))</f>
        <v>0</v>
      </c>
      <c r="G804" s="121">
        <f t="shared" ca="1" si="49"/>
        <v>1</v>
      </c>
      <c r="H804" s="121" t="str">
        <f t="shared" si="50"/>
        <v>F5xB36B38更換曲軸皮帶盤/減震器</v>
      </c>
      <c r="I804" s="122">
        <f t="shared" ca="1" si="51"/>
        <v>46</v>
      </c>
      <c r="J804" s="119"/>
      <c r="K804" s="123"/>
      <c r="L804" s="117"/>
      <c r="M804" s="124" t="s">
        <v>1822</v>
      </c>
      <c r="N804" s="125"/>
      <c r="O804" s="135"/>
      <c r="P804" s="127" t="str">
        <f>IF(B804="","",IF(ISNA(VLOOKUP(U804,[2]NEW!H:H,1,FALSE)),"V",""))</f>
        <v>V</v>
      </c>
      <c r="Q804" s="128"/>
      <c r="R804" s="129"/>
      <c r="S804" s="130" t="s">
        <v>3023</v>
      </c>
      <c r="T804" s="132"/>
      <c r="U804" s="132" t="str">
        <f t="shared" si="48"/>
        <v>00115104002B09106</v>
      </c>
      <c r="W804" s="134" t="str">
        <f>IF((ISERROR(VLOOKUP(E804,'[2]Lead Time(覆蓋貼)'!F:F,1,0)))*(P804="v"),"",IF((ISTEXT(VLOOKUP(E804,'[2]Lead Time(覆蓋貼)'!F:F,1,0)))*(P804=""),"未執行",""))</f>
        <v/>
      </c>
    </row>
    <row r="805" spans="1:23" ht="28.5" hidden="1" customHeight="1" x14ac:dyDescent="0.25">
      <c r="A805" s="117">
        <v>791</v>
      </c>
      <c r="B805" s="118" t="s">
        <v>3111</v>
      </c>
      <c r="C805" s="119">
        <v>43142</v>
      </c>
      <c r="D805" s="161" t="s">
        <v>3118</v>
      </c>
      <c r="E805" s="120" t="s">
        <v>3169</v>
      </c>
      <c r="F805" s="117">
        <f>IF(ISNA(VLOOKUP(B805,[2]保固召回!$A:$G,7,FALSE)),"",(VLOOKUP(B805,[2]保固召回!$A:$G,7,FALSE)))</f>
        <v>0</v>
      </c>
      <c r="G805" s="121">
        <f t="shared" ca="1" si="49"/>
        <v>1</v>
      </c>
      <c r="H805" s="121" t="str">
        <f t="shared" si="50"/>
        <v>F5xB36B38更換曲軸皮帶盤/減震器</v>
      </c>
      <c r="I805" s="122">
        <f t="shared" ca="1" si="51"/>
        <v>46</v>
      </c>
      <c r="J805" s="119"/>
      <c r="K805" s="123"/>
      <c r="L805" s="117"/>
      <c r="M805" s="124"/>
      <c r="N805" s="125"/>
      <c r="O805" s="135"/>
      <c r="P805" s="127" t="str">
        <f>IF(B805="","",IF(ISNA(VLOOKUP(U805,[2]NEW!H:H,1,FALSE)),"V",""))</f>
        <v>V</v>
      </c>
      <c r="Q805" s="128" t="s">
        <v>3170</v>
      </c>
      <c r="R805" s="129" t="s">
        <v>3171</v>
      </c>
      <c r="S805" s="162" t="s">
        <v>3172</v>
      </c>
      <c r="T805" s="132"/>
      <c r="U805" s="132" t="str">
        <f t="shared" si="48"/>
        <v>00115104002A65097</v>
      </c>
      <c r="W805" s="134" t="str">
        <f>IF((ISERROR(VLOOKUP(E805,'[2]Lead Time(覆蓋貼)'!F:F,1,0)))*(P805="v"),"",IF((ISTEXT(VLOOKUP(E805,'[2]Lead Time(覆蓋貼)'!F:F,1,0)))*(P805=""),"未執行",""))</f>
        <v/>
      </c>
    </row>
    <row r="806" spans="1:23" ht="28.5" hidden="1" customHeight="1" x14ac:dyDescent="0.25">
      <c r="A806" s="117">
        <v>792</v>
      </c>
      <c r="B806" s="118" t="s">
        <v>3111</v>
      </c>
      <c r="C806" s="119">
        <v>43142</v>
      </c>
      <c r="D806" s="117" t="s">
        <v>3112</v>
      </c>
      <c r="E806" s="120" t="s">
        <v>3173</v>
      </c>
      <c r="F806" s="117">
        <f>IF(ISNA(VLOOKUP(B806,[2]保固召回!$A:$G,7,FALSE)),"",(VLOOKUP(B806,[2]保固召回!$A:$G,7,FALSE)))</f>
        <v>0</v>
      </c>
      <c r="G806" s="121">
        <f t="shared" ca="1" si="49"/>
        <v>1</v>
      </c>
      <c r="H806" s="121" t="str">
        <f t="shared" si="50"/>
        <v>F5xB36B38更換曲軸皮帶盤/減震器</v>
      </c>
      <c r="I806" s="122">
        <f t="shared" ca="1" si="51"/>
        <v>46</v>
      </c>
      <c r="J806" s="119"/>
      <c r="K806" s="123"/>
      <c r="L806" s="117"/>
      <c r="M806" s="124"/>
      <c r="N806" s="125"/>
      <c r="O806" s="135"/>
      <c r="P806" s="127" t="str">
        <f>IF(B806="","",IF(ISNA(VLOOKUP(U806,[2]NEW!H:H,1,FALSE)),"V",""))</f>
        <v>V</v>
      </c>
      <c r="Q806" s="128"/>
      <c r="R806" s="129"/>
      <c r="S806" s="130" t="s">
        <v>3174</v>
      </c>
      <c r="T806" s="132"/>
      <c r="U806" s="132" t="str">
        <f t="shared" si="48"/>
        <v>00115104002B13680</v>
      </c>
      <c r="W806" s="134" t="str">
        <f>IF((ISERROR(VLOOKUP(E806,'[2]Lead Time(覆蓋貼)'!F:F,1,0)))*(P806="v"),"",IF((ISTEXT(VLOOKUP(E806,'[2]Lead Time(覆蓋貼)'!F:F,1,0)))*(P806=""),"未執行",""))</f>
        <v/>
      </c>
    </row>
    <row r="807" spans="1:23" ht="28.5" hidden="1" customHeight="1" x14ac:dyDescent="0.25">
      <c r="A807" s="117">
        <v>793</v>
      </c>
      <c r="B807" s="118" t="s">
        <v>3111</v>
      </c>
      <c r="C807" s="119">
        <v>43142</v>
      </c>
      <c r="D807" s="117" t="s">
        <v>3112</v>
      </c>
      <c r="E807" s="120" t="s">
        <v>3175</v>
      </c>
      <c r="F807" s="117">
        <f>IF(ISNA(VLOOKUP(B807,[2]保固召回!$A:$G,7,FALSE)),"",(VLOOKUP(B807,[2]保固召回!$A:$G,7,FALSE)))</f>
        <v>0</v>
      </c>
      <c r="G807" s="121">
        <f t="shared" ca="1" si="49"/>
        <v>1</v>
      </c>
      <c r="H807" s="121" t="str">
        <f t="shared" si="50"/>
        <v>F5xB36B38更換曲軸皮帶盤/減震器</v>
      </c>
      <c r="I807" s="122">
        <f t="shared" ca="1" si="51"/>
        <v>46</v>
      </c>
      <c r="J807" s="119"/>
      <c r="K807" s="123"/>
      <c r="L807" s="117"/>
      <c r="M807" s="124"/>
      <c r="N807" s="125"/>
      <c r="O807" s="135"/>
      <c r="P807" s="127" t="str">
        <f>IF(B807="","",IF(ISNA(VLOOKUP(U807,[2]NEW!H:H,1,FALSE)),"V",""))</f>
        <v>V</v>
      </c>
      <c r="Q807" s="128"/>
      <c r="R807" s="129"/>
      <c r="S807" s="150" t="s">
        <v>3176</v>
      </c>
      <c r="T807" s="132"/>
      <c r="U807" s="132" t="str">
        <f t="shared" si="48"/>
        <v>00115104002B06075</v>
      </c>
      <c r="W807" s="134" t="str">
        <f>IF((ISERROR(VLOOKUP(E807,'[2]Lead Time(覆蓋貼)'!F:F,1,0)))*(P807="v"),"",IF((ISTEXT(VLOOKUP(E807,'[2]Lead Time(覆蓋貼)'!F:F,1,0)))*(P807=""),"未執行",""))</f>
        <v/>
      </c>
    </row>
    <row r="808" spans="1:23" ht="28.5" hidden="1" customHeight="1" x14ac:dyDescent="0.25">
      <c r="A808" s="117">
        <v>794</v>
      </c>
      <c r="B808" s="118" t="s">
        <v>3111</v>
      </c>
      <c r="C808" s="119">
        <v>43142</v>
      </c>
      <c r="D808" s="117" t="s">
        <v>3112</v>
      </c>
      <c r="E808" s="120" t="s">
        <v>3177</v>
      </c>
      <c r="F808" s="117">
        <f>IF(ISNA(VLOOKUP(B808,[2]保固召回!$A:$G,7,FALSE)),"",(VLOOKUP(B808,[2]保固召回!$A:$G,7,FALSE)))</f>
        <v>0</v>
      </c>
      <c r="G808" s="121">
        <f t="shared" ca="1" si="49"/>
        <v>1</v>
      </c>
      <c r="H808" s="121" t="str">
        <f t="shared" si="50"/>
        <v>F5xB36B38更換曲軸皮帶盤/減震器</v>
      </c>
      <c r="I808" s="122">
        <f t="shared" ca="1" si="51"/>
        <v>46</v>
      </c>
      <c r="J808" s="119"/>
      <c r="K808" s="123"/>
      <c r="L808" s="117"/>
      <c r="M808" s="124" t="s">
        <v>1822</v>
      </c>
      <c r="N808" s="125"/>
      <c r="O808" s="135"/>
      <c r="P808" s="127" t="str">
        <f>IF(B808="","",IF(ISNA(VLOOKUP(U808,[2]NEW!H:H,1,FALSE)),"V",""))</f>
        <v>V</v>
      </c>
      <c r="Q808" s="128"/>
      <c r="R808" s="129"/>
      <c r="S808" s="130" t="s">
        <v>3178</v>
      </c>
      <c r="T808" s="141"/>
      <c r="U808" s="132" t="str">
        <f t="shared" si="48"/>
        <v>00115104002B03888</v>
      </c>
      <c r="W808" s="134" t="str">
        <f>IF((ISERROR(VLOOKUP(E808,'[2]Lead Time(覆蓋貼)'!F:F,1,0)))*(P808="v"),"",IF((ISTEXT(VLOOKUP(E808,'[2]Lead Time(覆蓋貼)'!F:F,1,0)))*(P808=""),"未執行",""))</f>
        <v/>
      </c>
    </row>
    <row r="809" spans="1:23" ht="28.5" hidden="1" customHeight="1" x14ac:dyDescent="0.25">
      <c r="A809" s="117">
        <v>795</v>
      </c>
      <c r="B809" s="118" t="s">
        <v>3111</v>
      </c>
      <c r="C809" s="119">
        <v>43142</v>
      </c>
      <c r="D809" s="117" t="s">
        <v>3112</v>
      </c>
      <c r="E809" s="120" t="s">
        <v>3179</v>
      </c>
      <c r="F809" s="117">
        <f>IF(ISNA(VLOOKUP(B809,[2]保固召回!$A:$G,7,FALSE)),"",(VLOOKUP(B809,[2]保固召回!$A:$G,7,FALSE)))</f>
        <v>0</v>
      </c>
      <c r="G809" s="121">
        <f t="shared" ca="1" si="49"/>
        <v>1</v>
      </c>
      <c r="H809" s="121" t="str">
        <f t="shared" si="50"/>
        <v>F5xB36B38更換曲軸皮帶盤/減震器</v>
      </c>
      <c r="I809" s="122">
        <f t="shared" ca="1" si="51"/>
        <v>46</v>
      </c>
      <c r="J809" s="119"/>
      <c r="K809" s="123"/>
      <c r="L809" s="117"/>
      <c r="M809" s="124" t="s">
        <v>1822</v>
      </c>
      <c r="N809" s="125"/>
      <c r="O809" s="135"/>
      <c r="P809" s="127" t="str">
        <f>IF(B809="","",IF(ISNA(VLOOKUP(U809,[2]NEW!H:H,1,FALSE)),"V",""))</f>
        <v>V</v>
      </c>
      <c r="Q809" s="128"/>
      <c r="R809" s="129"/>
      <c r="S809" s="130" t="s">
        <v>3180</v>
      </c>
      <c r="T809" s="132"/>
      <c r="U809" s="132" t="str">
        <f t="shared" si="48"/>
        <v>00115104002B08782</v>
      </c>
      <c r="W809" s="134" t="str">
        <f>IF((ISERROR(VLOOKUP(E809,'[2]Lead Time(覆蓋貼)'!F:F,1,0)))*(P809="v"),"",IF((ISTEXT(VLOOKUP(E809,'[2]Lead Time(覆蓋貼)'!F:F,1,0)))*(P809=""),"未執行",""))</f>
        <v/>
      </c>
    </row>
    <row r="810" spans="1:23" ht="28.5" hidden="1" customHeight="1" x14ac:dyDescent="0.25">
      <c r="A810" s="117">
        <v>796</v>
      </c>
      <c r="B810" s="118" t="s">
        <v>3111</v>
      </c>
      <c r="C810" s="119">
        <v>43142</v>
      </c>
      <c r="D810" s="117" t="s">
        <v>3112</v>
      </c>
      <c r="E810" s="120" t="s">
        <v>3181</v>
      </c>
      <c r="F810" s="117">
        <f>IF(ISNA(VLOOKUP(B810,[2]保固召回!$A:$G,7,FALSE)),"",(VLOOKUP(B810,[2]保固召回!$A:$G,7,FALSE)))</f>
        <v>0</v>
      </c>
      <c r="G810" s="121">
        <f t="shared" ca="1" si="49"/>
        <v>1</v>
      </c>
      <c r="H810" s="121" t="str">
        <f t="shared" si="50"/>
        <v>F5xB36B38更換曲軸皮帶盤/減震器</v>
      </c>
      <c r="I810" s="122">
        <f t="shared" ca="1" si="51"/>
        <v>46</v>
      </c>
      <c r="J810" s="119"/>
      <c r="K810" s="123"/>
      <c r="L810" s="117"/>
      <c r="M810" s="124"/>
      <c r="N810" s="125">
        <v>43001.458333333336</v>
      </c>
      <c r="O810" s="135"/>
      <c r="P810" s="127" t="str">
        <f>IF(B810="","",IF(ISNA(VLOOKUP(U810,[2]NEW!H:H,1,FALSE)),"V",""))</f>
        <v>V</v>
      </c>
      <c r="Q810" s="128" t="s">
        <v>3105</v>
      </c>
      <c r="R810" s="129" t="s">
        <v>3182</v>
      </c>
      <c r="S810" s="150" t="s">
        <v>3183</v>
      </c>
      <c r="T810" s="132"/>
      <c r="U810" s="132" t="str">
        <f t="shared" si="48"/>
        <v>00115104002A64412</v>
      </c>
      <c r="W810" s="134" t="str">
        <f>IF((ISERROR(VLOOKUP(E810,'[2]Lead Time(覆蓋貼)'!F:F,1,0)))*(P810="v"),"",IF((ISTEXT(VLOOKUP(E810,'[2]Lead Time(覆蓋貼)'!F:F,1,0)))*(P810=""),"未執行",""))</f>
        <v/>
      </c>
    </row>
    <row r="811" spans="1:23" ht="28.5" hidden="1" customHeight="1" x14ac:dyDescent="0.25">
      <c r="A811" s="117">
        <v>797</v>
      </c>
      <c r="B811" s="118" t="s">
        <v>3111</v>
      </c>
      <c r="C811" s="119">
        <v>43142</v>
      </c>
      <c r="D811" s="117" t="s">
        <v>3112</v>
      </c>
      <c r="E811" s="120" t="s">
        <v>3184</v>
      </c>
      <c r="F811" s="117">
        <f>IF(ISNA(VLOOKUP(B811,[2]保固召回!$A:$G,7,FALSE)),"",(VLOOKUP(B811,[2]保固召回!$A:$G,7,FALSE)))</f>
        <v>0</v>
      </c>
      <c r="G811" s="121">
        <f t="shared" ca="1" si="49"/>
        <v>1</v>
      </c>
      <c r="H811" s="121" t="str">
        <f t="shared" si="50"/>
        <v>F5xB36B38更換曲軸皮帶盤/減震器</v>
      </c>
      <c r="I811" s="122">
        <f t="shared" ca="1" si="51"/>
        <v>46</v>
      </c>
      <c r="J811" s="119"/>
      <c r="K811" s="123"/>
      <c r="L811" s="117"/>
      <c r="M811" s="124" t="s">
        <v>1821</v>
      </c>
      <c r="N811" s="125"/>
      <c r="O811" s="135"/>
      <c r="P811" s="127" t="str">
        <f>IF(B811="","",IF(ISNA(VLOOKUP(U811,[2]NEW!H:H,1,FALSE)),"V",""))</f>
        <v>V</v>
      </c>
      <c r="Q811" s="128"/>
      <c r="R811" s="129"/>
      <c r="S811" s="130" t="s">
        <v>3185</v>
      </c>
      <c r="T811" s="132"/>
      <c r="U811" s="132" t="str">
        <f t="shared" si="48"/>
        <v>00115104002A65172</v>
      </c>
      <c r="W811" s="134" t="str">
        <f>IF((ISERROR(VLOOKUP(E811,'[2]Lead Time(覆蓋貼)'!F:F,1,0)))*(P811="v"),"",IF((ISTEXT(VLOOKUP(E811,'[2]Lead Time(覆蓋貼)'!F:F,1,0)))*(P811=""),"未執行",""))</f>
        <v/>
      </c>
    </row>
    <row r="812" spans="1:23" ht="28.5" hidden="1" customHeight="1" x14ac:dyDescent="0.25">
      <c r="A812" s="117">
        <v>798</v>
      </c>
      <c r="B812" s="118" t="s">
        <v>3111</v>
      </c>
      <c r="C812" s="119">
        <v>43142</v>
      </c>
      <c r="D812" s="117" t="s">
        <v>3112</v>
      </c>
      <c r="E812" s="120" t="s">
        <v>3186</v>
      </c>
      <c r="F812" s="117">
        <f>IF(ISNA(VLOOKUP(B812,[2]保固召回!$A:$G,7,FALSE)),"",(VLOOKUP(B812,[2]保固召回!$A:$G,7,FALSE)))</f>
        <v>0</v>
      </c>
      <c r="G812" s="121">
        <f t="shared" ca="1" si="49"/>
        <v>1</v>
      </c>
      <c r="H812" s="121" t="str">
        <f t="shared" si="50"/>
        <v>F5xB36B38更換曲軸皮帶盤/減震器</v>
      </c>
      <c r="I812" s="122">
        <f t="shared" ca="1" si="51"/>
        <v>46</v>
      </c>
      <c r="J812" s="119"/>
      <c r="K812" s="123"/>
      <c r="L812" s="117"/>
      <c r="M812" s="124" t="s">
        <v>1821</v>
      </c>
      <c r="N812" s="125"/>
      <c r="O812" s="135"/>
      <c r="P812" s="127" t="str">
        <f>IF(B812="","",IF(ISNA(VLOOKUP(U812,[2]NEW!H:H,1,FALSE)),"V",""))</f>
        <v>V</v>
      </c>
      <c r="Q812" s="128"/>
      <c r="R812" s="129"/>
      <c r="S812" s="130" t="s">
        <v>3187</v>
      </c>
      <c r="T812" s="132"/>
      <c r="U812" s="132" t="str">
        <f t="shared" si="48"/>
        <v>0011510400T725436</v>
      </c>
      <c r="W812" s="134" t="str">
        <f>IF((ISERROR(VLOOKUP(E812,'[2]Lead Time(覆蓋貼)'!F:F,1,0)))*(P812="v"),"",IF((ISTEXT(VLOOKUP(E812,'[2]Lead Time(覆蓋貼)'!F:F,1,0)))*(P812=""),"未執行",""))</f>
        <v/>
      </c>
    </row>
    <row r="813" spans="1:23" ht="28.5" hidden="1" customHeight="1" x14ac:dyDescent="0.25">
      <c r="A813" s="117">
        <v>799</v>
      </c>
      <c r="B813" s="118" t="s">
        <v>3111</v>
      </c>
      <c r="C813" s="119">
        <v>43142</v>
      </c>
      <c r="D813" s="117" t="s">
        <v>3112</v>
      </c>
      <c r="E813" s="120" t="s">
        <v>3188</v>
      </c>
      <c r="F813" s="117">
        <f>IF(ISNA(VLOOKUP(B813,[2]保固召回!$A:$G,7,FALSE)),"",(VLOOKUP(B813,[2]保固召回!$A:$G,7,FALSE)))</f>
        <v>0</v>
      </c>
      <c r="G813" s="121">
        <f t="shared" ca="1" si="49"/>
        <v>1</v>
      </c>
      <c r="H813" s="121" t="str">
        <f t="shared" si="50"/>
        <v>F5xB36B38更換曲軸皮帶盤/減震器</v>
      </c>
      <c r="I813" s="122">
        <f t="shared" ca="1" si="51"/>
        <v>46</v>
      </c>
      <c r="J813" s="119"/>
      <c r="K813" s="123"/>
      <c r="L813" s="117"/>
      <c r="M813" s="124"/>
      <c r="N813" s="125"/>
      <c r="O813" s="135"/>
      <c r="P813" s="127" t="str">
        <f>IF(B813="","",IF(ISNA(VLOOKUP(U813,[2]NEW!H:H,1,FALSE)),"V",""))</f>
        <v>V</v>
      </c>
      <c r="Q813" s="128"/>
      <c r="R813" s="129"/>
      <c r="S813" s="130" t="s">
        <v>3189</v>
      </c>
      <c r="T813" s="132"/>
      <c r="U813" s="132" t="str">
        <f t="shared" si="48"/>
        <v>00115104002B07822</v>
      </c>
      <c r="W813" s="134" t="str">
        <f>IF((ISERROR(VLOOKUP(E813,'[2]Lead Time(覆蓋貼)'!F:F,1,0)))*(P813="v"),"",IF((ISTEXT(VLOOKUP(E813,'[2]Lead Time(覆蓋貼)'!F:F,1,0)))*(P813=""),"未執行",""))</f>
        <v/>
      </c>
    </row>
    <row r="814" spans="1:23" ht="28.5" hidden="1" customHeight="1" x14ac:dyDescent="0.25">
      <c r="A814" s="117">
        <v>800</v>
      </c>
      <c r="B814" s="118" t="s">
        <v>3111</v>
      </c>
      <c r="C814" s="119">
        <v>43142</v>
      </c>
      <c r="D814" s="117" t="s">
        <v>3112</v>
      </c>
      <c r="E814" s="120" t="s">
        <v>3190</v>
      </c>
      <c r="F814" s="117">
        <f>IF(ISNA(VLOOKUP(B814,[2]保固召回!$A:$G,7,FALSE)),"",(VLOOKUP(B814,[2]保固召回!$A:$G,7,FALSE)))</f>
        <v>0</v>
      </c>
      <c r="G814" s="121">
        <f t="shared" ca="1" si="49"/>
        <v>1</v>
      </c>
      <c r="H814" s="121" t="str">
        <f t="shared" si="50"/>
        <v>F5xB36B38更換曲軸皮帶盤/減震器</v>
      </c>
      <c r="I814" s="122">
        <f t="shared" ca="1" si="51"/>
        <v>46</v>
      </c>
      <c r="J814" s="119"/>
      <c r="K814" s="123"/>
      <c r="L814" s="117"/>
      <c r="M814" s="124" t="s">
        <v>1821</v>
      </c>
      <c r="N814" s="125"/>
      <c r="O814" s="135"/>
      <c r="P814" s="127" t="str">
        <f>IF(B814="","",IF(ISNA(VLOOKUP(U814,[2]NEW!H:H,1,FALSE)),"V",""))</f>
        <v>V</v>
      </c>
      <c r="Q814" s="128"/>
      <c r="R814" s="129"/>
      <c r="S814" s="130" t="s">
        <v>3191</v>
      </c>
      <c r="T814" s="132"/>
      <c r="U814" s="132" t="str">
        <f t="shared" si="48"/>
        <v>00115104002C31914</v>
      </c>
      <c r="W814" s="134" t="str">
        <f>IF((ISERROR(VLOOKUP(E814,'[2]Lead Time(覆蓋貼)'!F:F,1,0)))*(P814="v"),"",IF((ISTEXT(VLOOKUP(E814,'[2]Lead Time(覆蓋貼)'!F:F,1,0)))*(P814=""),"未執行",""))</f>
        <v/>
      </c>
    </row>
    <row r="815" spans="1:23" ht="28.5" hidden="1" customHeight="1" x14ac:dyDescent="0.25">
      <c r="A815" s="117">
        <v>801</v>
      </c>
      <c r="B815" s="118" t="s">
        <v>3111</v>
      </c>
      <c r="C815" s="119">
        <v>43142</v>
      </c>
      <c r="D815" s="117" t="s">
        <v>3112</v>
      </c>
      <c r="E815" s="120" t="s">
        <v>3192</v>
      </c>
      <c r="F815" s="117">
        <f>IF(ISNA(VLOOKUP(B815,[2]保固召回!$A:$G,7,FALSE)),"",(VLOOKUP(B815,[2]保固召回!$A:$G,7,FALSE)))</f>
        <v>0</v>
      </c>
      <c r="G815" s="121">
        <f t="shared" ca="1" si="49"/>
        <v>1</v>
      </c>
      <c r="H815" s="121" t="str">
        <f t="shared" si="50"/>
        <v>F5xB36B38更換曲軸皮帶盤/減震器</v>
      </c>
      <c r="I815" s="122">
        <f t="shared" ca="1" si="51"/>
        <v>46</v>
      </c>
      <c r="J815" s="119"/>
      <c r="K815" s="123"/>
      <c r="L815" s="117"/>
      <c r="M815" s="124" t="s">
        <v>1821</v>
      </c>
      <c r="N815" s="125"/>
      <c r="O815" s="135"/>
      <c r="P815" s="127" t="str">
        <f>IF(B815="","",IF(ISNA(VLOOKUP(U815,[2]NEW!H:H,1,FALSE)),"V",""))</f>
        <v>V</v>
      </c>
      <c r="Q815" s="128"/>
      <c r="R815" s="129"/>
      <c r="S815" s="130" t="s">
        <v>3193</v>
      </c>
      <c r="T815" s="132"/>
      <c r="U815" s="132" t="str">
        <f t="shared" si="48"/>
        <v>00115104002B09824</v>
      </c>
      <c r="W815" s="134" t="str">
        <f>IF((ISERROR(VLOOKUP(E815,'[2]Lead Time(覆蓋貼)'!F:F,1,0)))*(P815="v"),"",IF((ISTEXT(VLOOKUP(E815,'[2]Lead Time(覆蓋貼)'!F:F,1,0)))*(P815=""),"未執行",""))</f>
        <v/>
      </c>
    </row>
    <row r="816" spans="1:23" ht="28.5" hidden="1" customHeight="1" x14ac:dyDescent="0.25">
      <c r="A816" s="117">
        <v>802</v>
      </c>
      <c r="B816" s="118" t="s">
        <v>3111</v>
      </c>
      <c r="C816" s="119">
        <v>43142</v>
      </c>
      <c r="D816" s="117" t="s">
        <v>3112</v>
      </c>
      <c r="E816" s="120" t="s">
        <v>3194</v>
      </c>
      <c r="F816" s="117">
        <f>IF(ISNA(VLOOKUP(B816,[2]保固召回!$A:$G,7,FALSE)),"",(VLOOKUP(B816,[2]保固召回!$A:$G,7,FALSE)))</f>
        <v>0</v>
      </c>
      <c r="G816" s="121">
        <f t="shared" ca="1" si="49"/>
        <v>1</v>
      </c>
      <c r="H816" s="121" t="str">
        <f t="shared" si="50"/>
        <v>F5xB36B38更換曲軸皮帶盤/減震器</v>
      </c>
      <c r="I816" s="122">
        <f t="shared" ca="1" si="51"/>
        <v>46</v>
      </c>
      <c r="J816" s="119"/>
      <c r="K816" s="123"/>
      <c r="L816" s="117"/>
      <c r="M816" s="124" t="s">
        <v>1821</v>
      </c>
      <c r="N816" s="125"/>
      <c r="O816" s="135"/>
      <c r="P816" s="127" t="str">
        <f>IF(B816="","",IF(ISNA(VLOOKUP(U816,[2]NEW!H:H,1,FALSE)),"V",""))</f>
        <v>V</v>
      </c>
      <c r="Q816" s="128"/>
      <c r="R816" s="129"/>
      <c r="S816" s="130" t="s">
        <v>3195</v>
      </c>
      <c r="T816" s="141"/>
      <c r="U816" s="132" t="str">
        <f t="shared" si="48"/>
        <v>00115104002B03320</v>
      </c>
      <c r="W816" s="134" t="str">
        <f>IF((ISERROR(VLOOKUP(E816,'[2]Lead Time(覆蓋貼)'!F:F,1,0)))*(P816="v"),"",IF((ISTEXT(VLOOKUP(E816,'[2]Lead Time(覆蓋貼)'!F:F,1,0)))*(P816=""),"未執行",""))</f>
        <v/>
      </c>
    </row>
    <row r="817" spans="1:23" ht="28.5" hidden="1" customHeight="1" x14ac:dyDescent="0.25">
      <c r="A817" s="117">
        <v>803</v>
      </c>
      <c r="B817" s="118" t="s">
        <v>3196</v>
      </c>
      <c r="C817" s="119">
        <v>43148</v>
      </c>
      <c r="D817" s="117" t="s">
        <v>3197</v>
      </c>
      <c r="E817" s="120" t="s">
        <v>3198</v>
      </c>
      <c r="F817" s="117" t="str">
        <f>IF(ISNA(VLOOKUP(B817,[2]保固召回!$A:$G,7,FALSE)),"",(VLOOKUP(B817,[2]保固召回!$A:$G,7,FALSE)))</f>
        <v/>
      </c>
      <c r="G817" s="121">
        <f t="shared" ca="1" si="49"/>
        <v>1</v>
      </c>
      <c r="H817" s="121" t="str">
        <f t="shared" si="50"/>
        <v>G11G12N63R更換渦輪增壓器冷卻水管</v>
      </c>
      <c r="I817" s="122">
        <f t="shared" ca="1" si="51"/>
        <v>8</v>
      </c>
      <c r="J817" s="119" t="s">
        <v>3199</v>
      </c>
      <c r="K817" s="123">
        <v>12</v>
      </c>
      <c r="L817" s="117" t="s">
        <v>1819</v>
      </c>
      <c r="M817" s="124" t="s">
        <v>1821</v>
      </c>
      <c r="N817" s="125"/>
      <c r="O817" s="135"/>
      <c r="P817" s="127" t="str">
        <f>IF(B817="","",IF(ISNA(VLOOKUP(U817,[2]NEW!H:H,1,FALSE)),"V",""))</f>
        <v>V</v>
      </c>
      <c r="Q817" s="128"/>
      <c r="R817" s="129"/>
      <c r="S817" s="130" t="s">
        <v>3200</v>
      </c>
      <c r="T817" s="132"/>
      <c r="U817" s="132" t="str">
        <f t="shared" si="48"/>
        <v>0011530400GJ35714</v>
      </c>
      <c r="W817" s="134" t="str">
        <f>IF((ISERROR(VLOOKUP(E817,'[2]Lead Time(覆蓋貼)'!F:F,1,0)))*(P817="v"),"",IF((ISTEXT(VLOOKUP(E817,'[2]Lead Time(覆蓋貼)'!F:F,1,0)))*(P817=""),"未執行",""))</f>
        <v/>
      </c>
    </row>
    <row r="818" spans="1:23" ht="28.5" hidden="1" customHeight="1" x14ac:dyDescent="0.25">
      <c r="A818" s="117">
        <v>804</v>
      </c>
      <c r="B818" s="118" t="s">
        <v>3196</v>
      </c>
      <c r="C818" s="119">
        <v>43148</v>
      </c>
      <c r="D818" s="117" t="s">
        <v>3197</v>
      </c>
      <c r="E818" s="120" t="s">
        <v>3201</v>
      </c>
      <c r="F818" s="117" t="str">
        <f>IF(ISNA(VLOOKUP(B818,[2]保固召回!$A:$G,7,FALSE)),"",(VLOOKUP(B818,[2]保固召回!$A:$G,7,FALSE)))</f>
        <v/>
      </c>
      <c r="G818" s="121">
        <f t="shared" ca="1" si="49"/>
        <v>1</v>
      </c>
      <c r="H818" s="121" t="str">
        <f t="shared" si="50"/>
        <v>G11G12N63R更換渦輪增壓器冷卻水管</v>
      </c>
      <c r="I818" s="122">
        <f t="shared" ca="1" si="51"/>
        <v>8</v>
      </c>
      <c r="J818" s="119"/>
      <c r="K818" s="123"/>
      <c r="L818" s="117"/>
      <c r="M818" s="124" t="s">
        <v>1821</v>
      </c>
      <c r="N818" s="125"/>
      <c r="O818" s="135"/>
      <c r="P818" s="127" t="str">
        <f>IF(B818="","",IF(ISNA(VLOOKUP(U818,[2]NEW!H:H,1,FALSE)),"V",""))</f>
        <v>V</v>
      </c>
      <c r="Q818" s="128"/>
      <c r="R818" s="129"/>
      <c r="S818" s="130" t="s">
        <v>3202</v>
      </c>
      <c r="T818" s="132"/>
      <c r="U818" s="132" t="str">
        <f t="shared" si="48"/>
        <v>0011530400GJ44143</v>
      </c>
      <c r="W818" s="134" t="str">
        <f>IF((ISERROR(VLOOKUP(E818,'[2]Lead Time(覆蓋貼)'!F:F,1,0)))*(P818="v"),"",IF((ISTEXT(VLOOKUP(E818,'[2]Lead Time(覆蓋貼)'!F:F,1,0)))*(P818=""),"未執行",""))</f>
        <v/>
      </c>
    </row>
    <row r="819" spans="1:23" ht="28.5" hidden="1" customHeight="1" x14ac:dyDescent="0.25">
      <c r="A819" s="117">
        <v>805</v>
      </c>
      <c r="B819" s="118" t="s">
        <v>3196</v>
      </c>
      <c r="C819" s="119">
        <v>43148</v>
      </c>
      <c r="D819" s="117" t="s">
        <v>3197</v>
      </c>
      <c r="E819" s="120" t="s">
        <v>3203</v>
      </c>
      <c r="F819" s="117" t="str">
        <f>IF(ISNA(VLOOKUP(B819,[2]保固召回!$A:$G,7,FALSE)),"",(VLOOKUP(B819,[2]保固召回!$A:$G,7,FALSE)))</f>
        <v/>
      </c>
      <c r="G819" s="121">
        <f t="shared" ca="1" si="49"/>
        <v>1</v>
      </c>
      <c r="H819" s="121" t="str">
        <f t="shared" si="50"/>
        <v>G11G12N63R更換渦輪增壓器冷卻水管</v>
      </c>
      <c r="I819" s="122">
        <f t="shared" ca="1" si="51"/>
        <v>8</v>
      </c>
      <c r="J819" s="119"/>
      <c r="K819" s="123"/>
      <c r="L819" s="117"/>
      <c r="M819" s="124" t="s">
        <v>1821</v>
      </c>
      <c r="N819" s="125"/>
      <c r="O819" s="135"/>
      <c r="P819" s="127" t="str">
        <f>IF(B819="","",IF(ISNA(VLOOKUP(U819,[2]NEW!H:H,1,FALSE)),"V",""))</f>
        <v>V</v>
      </c>
      <c r="Q819" s="128"/>
      <c r="R819" s="129"/>
      <c r="S819" s="130" t="s">
        <v>1789</v>
      </c>
      <c r="T819" s="132"/>
      <c r="U819" s="132" t="str">
        <f t="shared" si="48"/>
        <v>0011530400GJ43965</v>
      </c>
      <c r="W819" s="134" t="str">
        <f>IF((ISERROR(VLOOKUP(E819,'[2]Lead Time(覆蓋貼)'!F:F,1,0)))*(P819="v"),"",IF((ISTEXT(VLOOKUP(E819,'[2]Lead Time(覆蓋貼)'!F:F,1,0)))*(P819=""),"未執行",""))</f>
        <v/>
      </c>
    </row>
    <row r="820" spans="1:23" ht="28.5" hidden="1" customHeight="1" x14ac:dyDescent="0.25">
      <c r="A820" s="117">
        <v>806</v>
      </c>
      <c r="B820" s="118" t="s">
        <v>3196</v>
      </c>
      <c r="C820" s="119">
        <v>43148</v>
      </c>
      <c r="D820" s="117" t="s">
        <v>3197</v>
      </c>
      <c r="E820" s="120" t="s">
        <v>3204</v>
      </c>
      <c r="F820" s="117" t="str">
        <f>IF(ISNA(VLOOKUP(B820,[2]保固召回!$A:$G,7,FALSE)),"",(VLOOKUP(B820,[2]保固召回!$A:$G,7,FALSE)))</f>
        <v/>
      </c>
      <c r="G820" s="121">
        <f t="shared" ca="1" si="49"/>
        <v>1</v>
      </c>
      <c r="H820" s="121" t="str">
        <f t="shared" si="50"/>
        <v>G11G12N63R更換渦輪增壓器冷卻水管</v>
      </c>
      <c r="I820" s="122">
        <f t="shared" ca="1" si="51"/>
        <v>8</v>
      </c>
      <c r="J820" s="119"/>
      <c r="K820" s="123"/>
      <c r="L820" s="117"/>
      <c r="M820" s="124" t="s">
        <v>1821</v>
      </c>
      <c r="N820" s="125"/>
      <c r="O820" s="135"/>
      <c r="P820" s="127" t="str">
        <f>IF(B820="","",IF(ISNA(VLOOKUP(U820,[2]NEW!H:H,1,FALSE)),"V",""))</f>
        <v>V</v>
      </c>
      <c r="Q820" s="128"/>
      <c r="R820" s="129"/>
      <c r="S820" s="130" t="s">
        <v>3205</v>
      </c>
      <c r="T820" s="132"/>
      <c r="U820" s="132" t="str">
        <f t="shared" si="48"/>
        <v>0011530400GJ35765</v>
      </c>
      <c r="W820" s="134" t="str">
        <f>IF((ISERROR(VLOOKUP(E820,'[2]Lead Time(覆蓋貼)'!F:F,1,0)))*(P820="v"),"",IF((ISTEXT(VLOOKUP(E820,'[2]Lead Time(覆蓋貼)'!F:F,1,0)))*(P820=""),"未執行",""))</f>
        <v/>
      </c>
    </row>
    <row r="821" spans="1:23" ht="28.5" hidden="1" customHeight="1" x14ac:dyDescent="0.25">
      <c r="A821" s="117">
        <v>807</v>
      </c>
      <c r="B821" s="118" t="s">
        <v>3196</v>
      </c>
      <c r="C821" s="119">
        <v>43148</v>
      </c>
      <c r="D821" s="117" t="s">
        <v>3197</v>
      </c>
      <c r="E821" s="120" t="s">
        <v>3206</v>
      </c>
      <c r="F821" s="117" t="str">
        <f>IF(ISNA(VLOOKUP(B821,[2]保固召回!$A:$G,7,FALSE)),"",(VLOOKUP(B821,[2]保固召回!$A:$G,7,FALSE)))</f>
        <v/>
      </c>
      <c r="G821" s="121">
        <f t="shared" ca="1" si="49"/>
        <v>1</v>
      </c>
      <c r="H821" s="121" t="str">
        <f t="shared" si="50"/>
        <v>G11G12N63R更換渦輪增壓器冷卻水管</v>
      </c>
      <c r="I821" s="122">
        <f t="shared" ca="1" si="51"/>
        <v>8</v>
      </c>
      <c r="J821" s="119"/>
      <c r="K821" s="123"/>
      <c r="L821" s="117"/>
      <c r="M821" s="124" t="s">
        <v>1821</v>
      </c>
      <c r="N821" s="125"/>
      <c r="O821" s="135"/>
      <c r="P821" s="127" t="str">
        <f>IF(B821="","",IF(ISNA(VLOOKUP(U821,[2]NEW!H:H,1,FALSE)),"V",""))</f>
        <v>V</v>
      </c>
      <c r="Q821" s="128"/>
      <c r="R821" s="129"/>
      <c r="S821" s="130" t="s">
        <v>3207</v>
      </c>
      <c r="T821" s="132"/>
      <c r="U821" s="132" t="str">
        <f t="shared" si="48"/>
        <v>0011530400GJ43973</v>
      </c>
      <c r="W821" s="134" t="str">
        <f>IF((ISERROR(VLOOKUP(E821,'[2]Lead Time(覆蓋貼)'!F:F,1,0)))*(P821="v"),"",IF((ISTEXT(VLOOKUP(E821,'[2]Lead Time(覆蓋貼)'!F:F,1,0)))*(P821=""),"未執行",""))</f>
        <v/>
      </c>
    </row>
    <row r="822" spans="1:23" ht="28.5" hidden="1" customHeight="1" x14ac:dyDescent="0.25">
      <c r="A822" s="117">
        <v>808</v>
      </c>
      <c r="B822" s="118" t="s">
        <v>3196</v>
      </c>
      <c r="C822" s="119">
        <v>43148</v>
      </c>
      <c r="D822" s="117" t="s">
        <v>3197</v>
      </c>
      <c r="E822" s="120" t="s">
        <v>3208</v>
      </c>
      <c r="F822" s="117" t="str">
        <f>IF(ISNA(VLOOKUP(B822,[2]保固召回!$A:$G,7,FALSE)),"",(VLOOKUP(B822,[2]保固召回!$A:$G,7,FALSE)))</f>
        <v/>
      </c>
      <c r="G822" s="121">
        <f t="shared" ca="1" si="49"/>
        <v>1</v>
      </c>
      <c r="H822" s="121" t="str">
        <f t="shared" si="50"/>
        <v>G11G12N63R更換渦輪增壓器冷卻水管</v>
      </c>
      <c r="I822" s="122">
        <f t="shared" ca="1" si="51"/>
        <v>8</v>
      </c>
      <c r="J822" s="119"/>
      <c r="K822" s="123"/>
      <c r="L822" s="117"/>
      <c r="M822" s="124" t="s">
        <v>1821</v>
      </c>
      <c r="N822" s="125"/>
      <c r="O822" s="135"/>
      <c r="P822" s="127" t="str">
        <f>IF(B822="","",IF(ISNA(VLOOKUP(U822,[2]NEW!H:H,1,FALSE)),"V",""))</f>
        <v>V</v>
      </c>
      <c r="Q822" s="128"/>
      <c r="R822" s="129"/>
      <c r="S822" s="130" t="s">
        <v>1789</v>
      </c>
      <c r="T822" s="132"/>
      <c r="U822" s="132" t="str">
        <f t="shared" si="48"/>
        <v>0011530400GJ35753</v>
      </c>
      <c r="W822" s="134" t="str">
        <f>IF((ISERROR(VLOOKUP(E822,'[2]Lead Time(覆蓋貼)'!F:F,1,0)))*(P822="v"),"",IF((ISTEXT(VLOOKUP(E822,'[2]Lead Time(覆蓋貼)'!F:F,1,0)))*(P822=""),"未執行",""))</f>
        <v/>
      </c>
    </row>
    <row r="823" spans="1:23" ht="28.5" hidden="1" customHeight="1" x14ac:dyDescent="0.25">
      <c r="A823" s="117">
        <v>809</v>
      </c>
      <c r="B823" s="118" t="s">
        <v>3196</v>
      </c>
      <c r="C823" s="119">
        <v>43148</v>
      </c>
      <c r="D823" s="117" t="s">
        <v>3197</v>
      </c>
      <c r="E823" s="120" t="s">
        <v>3209</v>
      </c>
      <c r="F823" s="117" t="str">
        <f>IF(ISNA(VLOOKUP(B823,[2]保固召回!$A:$G,7,FALSE)),"",(VLOOKUP(B823,[2]保固召回!$A:$G,7,FALSE)))</f>
        <v/>
      </c>
      <c r="G823" s="121">
        <f t="shared" ca="1" si="49"/>
        <v>1</v>
      </c>
      <c r="H823" s="121" t="str">
        <f t="shared" si="50"/>
        <v>G11G12N63R更換渦輪增壓器冷卻水管</v>
      </c>
      <c r="I823" s="122">
        <f t="shared" ca="1" si="51"/>
        <v>8</v>
      </c>
      <c r="J823" s="119"/>
      <c r="K823" s="123"/>
      <c r="L823" s="117"/>
      <c r="M823" s="124" t="s">
        <v>1821</v>
      </c>
      <c r="N823" s="125"/>
      <c r="O823" s="135"/>
      <c r="P823" s="127" t="str">
        <f>IF(B823="","",IF(ISNA(VLOOKUP(U823,[2]NEW!H:H,1,FALSE)),"V",""))</f>
        <v>V</v>
      </c>
      <c r="Q823" s="128"/>
      <c r="R823" s="129"/>
      <c r="S823" s="130" t="s">
        <v>3210</v>
      </c>
      <c r="T823" s="132"/>
      <c r="U823" s="132" t="str">
        <f t="shared" si="48"/>
        <v>0011530400GJ44038</v>
      </c>
      <c r="W823" s="134" t="str">
        <f>IF((ISERROR(VLOOKUP(E823,'[2]Lead Time(覆蓋貼)'!F:F,1,0)))*(P823="v"),"",IF((ISTEXT(VLOOKUP(E823,'[2]Lead Time(覆蓋貼)'!F:F,1,0)))*(P823=""),"未執行",""))</f>
        <v/>
      </c>
    </row>
    <row r="824" spans="1:23" ht="28.5" hidden="1" customHeight="1" x14ac:dyDescent="0.25">
      <c r="A824" s="117">
        <v>810</v>
      </c>
      <c r="B824" s="118" t="s">
        <v>3196</v>
      </c>
      <c r="C824" s="119">
        <v>43148</v>
      </c>
      <c r="D824" s="117" t="s">
        <v>3197</v>
      </c>
      <c r="E824" s="120" t="s">
        <v>3211</v>
      </c>
      <c r="F824" s="117" t="str">
        <f>IF(ISNA(VLOOKUP(B824,[2]保固召回!$A:$G,7,FALSE)),"",(VLOOKUP(B824,[2]保固召回!$A:$G,7,FALSE)))</f>
        <v/>
      </c>
      <c r="G824" s="121">
        <f t="shared" ca="1" si="49"/>
        <v>1</v>
      </c>
      <c r="H824" s="121" t="str">
        <f t="shared" si="50"/>
        <v>G11G12N63R更換渦輪增壓器冷卻水管</v>
      </c>
      <c r="I824" s="122">
        <f t="shared" ca="1" si="51"/>
        <v>8</v>
      </c>
      <c r="J824" s="119"/>
      <c r="K824" s="123"/>
      <c r="L824" s="117"/>
      <c r="M824" s="124" t="s">
        <v>1821</v>
      </c>
      <c r="N824" s="125"/>
      <c r="O824" s="135"/>
      <c r="P824" s="127" t="str">
        <f>IF(B824="","",IF(ISNA(VLOOKUP(U824,[2]NEW!H:H,1,FALSE)),"V",""))</f>
        <v>V</v>
      </c>
      <c r="Q824" s="128"/>
      <c r="R824" s="129"/>
      <c r="S824" s="130" t="s">
        <v>3212</v>
      </c>
      <c r="T824" s="132"/>
      <c r="U824" s="132" t="str">
        <f t="shared" si="48"/>
        <v>0011530400GJ44112</v>
      </c>
      <c r="W824" s="134" t="str">
        <f>IF((ISERROR(VLOOKUP(E824,'[2]Lead Time(覆蓋貼)'!F:F,1,0)))*(P824="v"),"",IF((ISTEXT(VLOOKUP(E824,'[2]Lead Time(覆蓋貼)'!F:F,1,0)))*(P824=""),"未執行",""))</f>
        <v/>
      </c>
    </row>
    <row r="825" spans="1:23" ht="28.5" hidden="1" customHeight="1" x14ac:dyDescent="0.25">
      <c r="A825" s="117">
        <v>811</v>
      </c>
      <c r="B825" s="118" t="s">
        <v>3213</v>
      </c>
      <c r="C825" s="119">
        <v>43155</v>
      </c>
      <c r="D825" s="117" t="s">
        <v>3214</v>
      </c>
      <c r="E825" s="120" t="s">
        <v>2294</v>
      </c>
      <c r="F825" s="117" t="str">
        <f>IF(ISNA(VLOOKUP(B825,[2]保固召回!$A:$G,7,FALSE)),"",(VLOOKUP(B825,[2]保固召回!$A:$G,7,FALSE)))</f>
        <v/>
      </c>
      <c r="G825" s="121">
        <f t="shared" ca="1" si="49"/>
        <v>1</v>
      </c>
      <c r="H825" s="121" t="str">
        <f t="shared" si="50"/>
        <v>I01REX檢查，視須要更換燃油箱排氣管</v>
      </c>
      <c r="I825" s="122">
        <f t="shared" ca="1" si="51"/>
        <v>8</v>
      </c>
      <c r="J825" s="119" t="s">
        <v>3215</v>
      </c>
      <c r="K825" s="123" t="s">
        <v>3216</v>
      </c>
      <c r="L825" s="117" t="s">
        <v>3217</v>
      </c>
      <c r="M825" s="124"/>
      <c r="N825" s="125"/>
      <c r="O825" s="135"/>
      <c r="P825" s="127" t="str">
        <f>IF(B825="","",IF(ISNA(VLOOKUP(U825,[2]NEW!H:H,1,FALSE)),"V",""))</f>
        <v>V</v>
      </c>
      <c r="Q825" s="128"/>
      <c r="R825" s="129"/>
      <c r="S825" s="130" t="s">
        <v>3218</v>
      </c>
      <c r="T825" s="132"/>
      <c r="U825" s="132" t="str">
        <f t="shared" si="48"/>
        <v>0013690200VZ72952</v>
      </c>
      <c r="W825" s="134" t="str">
        <f>IF((ISERROR(VLOOKUP(E825,'[2]Lead Time(覆蓋貼)'!F:F,1,0)))*(P825="v"),"",IF((ISTEXT(VLOOKUP(E825,'[2]Lead Time(覆蓋貼)'!F:F,1,0)))*(P825=""),"未執行",""))</f>
        <v/>
      </c>
    </row>
    <row r="826" spans="1:23" ht="28.5" hidden="1" customHeight="1" x14ac:dyDescent="0.25">
      <c r="A826" s="117">
        <v>812</v>
      </c>
      <c r="B826" s="118" t="s">
        <v>3213</v>
      </c>
      <c r="C826" s="119">
        <v>43155</v>
      </c>
      <c r="D826" s="117" t="s">
        <v>3214</v>
      </c>
      <c r="E826" s="120" t="s">
        <v>3219</v>
      </c>
      <c r="F826" s="117" t="str">
        <f>IF(ISNA(VLOOKUP(B826,[2]保固召回!$A:$G,7,FALSE)),"",(VLOOKUP(B826,[2]保固召回!$A:$G,7,FALSE)))</f>
        <v/>
      </c>
      <c r="G826" s="121">
        <f t="shared" ca="1" si="49"/>
        <v>1</v>
      </c>
      <c r="H826" s="121" t="str">
        <f t="shared" si="50"/>
        <v>I01REX檢查，視須要更換燃油箱排氣管</v>
      </c>
      <c r="I826" s="122">
        <f t="shared" ca="1" si="51"/>
        <v>8</v>
      </c>
      <c r="J826" s="119"/>
      <c r="K826" s="123"/>
      <c r="L826" s="117"/>
      <c r="M826" s="124"/>
      <c r="N826" s="125"/>
      <c r="O826" s="135"/>
      <c r="P826" s="127" t="str">
        <f>IF(B826="","",IF(ISNA(VLOOKUP(U826,[2]NEW!H:H,1,FALSE)),"V",""))</f>
        <v>V</v>
      </c>
      <c r="Q826" s="128"/>
      <c r="R826" s="129"/>
      <c r="S826" s="130" t="s">
        <v>3220</v>
      </c>
      <c r="T826" s="132"/>
      <c r="U826" s="132" t="str">
        <f t="shared" si="48"/>
        <v>0013690200VZ72627</v>
      </c>
      <c r="W826" s="134" t="str">
        <f>IF((ISERROR(VLOOKUP(E826,'[2]Lead Time(覆蓋貼)'!F:F,1,0)))*(P826="v"),"",IF((ISTEXT(VLOOKUP(E826,'[2]Lead Time(覆蓋貼)'!F:F,1,0)))*(P826=""),"未執行",""))</f>
        <v/>
      </c>
    </row>
    <row r="827" spans="1:23" ht="28.5" hidden="1" customHeight="1" x14ac:dyDescent="0.25">
      <c r="A827" s="117">
        <v>813</v>
      </c>
      <c r="B827" s="118" t="s">
        <v>3213</v>
      </c>
      <c r="C827" s="119">
        <v>43155</v>
      </c>
      <c r="D827" s="117" t="s">
        <v>3214</v>
      </c>
      <c r="E827" s="120" t="s">
        <v>1797</v>
      </c>
      <c r="F827" s="117" t="str">
        <f>IF(ISNA(VLOOKUP(B827,[2]保固召回!$A:$G,7,FALSE)),"",(VLOOKUP(B827,[2]保固召回!$A:$G,7,FALSE)))</f>
        <v/>
      </c>
      <c r="G827" s="121">
        <f t="shared" ca="1" si="49"/>
        <v>1</v>
      </c>
      <c r="H827" s="121" t="str">
        <f t="shared" si="50"/>
        <v>I01REX檢查，視須要更換燃油箱排氣管</v>
      </c>
      <c r="I827" s="122">
        <f t="shared" ca="1" si="51"/>
        <v>8</v>
      </c>
      <c r="J827" s="119"/>
      <c r="K827" s="123"/>
      <c r="L827" s="117"/>
      <c r="M827" s="124" t="s">
        <v>1821</v>
      </c>
      <c r="N827" s="125"/>
      <c r="O827" s="135"/>
      <c r="P827" s="127" t="str">
        <f>IF(B827="","",IF(ISNA(VLOOKUP(U827,[2]NEW!H:H,1,FALSE)),"V",""))</f>
        <v>V</v>
      </c>
      <c r="Q827" s="128"/>
      <c r="R827" s="129"/>
      <c r="S827" s="130" t="s">
        <v>3221</v>
      </c>
      <c r="T827" s="132"/>
      <c r="U827" s="132" t="str">
        <f t="shared" si="48"/>
        <v>0013690200VZ73408</v>
      </c>
      <c r="W827" s="134" t="str">
        <f>IF((ISERROR(VLOOKUP(E827,'[2]Lead Time(覆蓋貼)'!F:F,1,0)))*(P827="v"),"",IF((ISTEXT(VLOOKUP(E827,'[2]Lead Time(覆蓋貼)'!F:F,1,0)))*(P827=""),"未執行",""))</f>
        <v/>
      </c>
    </row>
    <row r="828" spans="1:23" ht="28.5" hidden="1" customHeight="1" x14ac:dyDescent="0.25">
      <c r="A828" s="117">
        <v>814</v>
      </c>
      <c r="B828" s="118" t="s">
        <v>3213</v>
      </c>
      <c r="C828" s="119">
        <v>43155</v>
      </c>
      <c r="D828" s="117" t="s">
        <v>3214</v>
      </c>
      <c r="E828" s="120" t="s">
        <v>2278</v>
      </c>
      <c r="F828" s="117" t="str">
        <f>IF(ISNA(VLOOKUP(B828,[2]保固召回!$A:$G,7,FALSE)),"",(VLOOKUP(B828,[2]保固召回!$A:$G,7,FALSE)))</f>
        <v/>
      </c>
      <c r="G828" s="121">
        <f t="shared" ca="1" si="49"/>
        <v>1</v>
      </c>
      <c r="H828" s="121" t="str">
        <f t="shared" si="50"/>
        <v>I01REX檢查，視須要更換燃油箱排氣管</v>
      </c>
      <c r="I828" s="122">
        <f t="shared" ca="1" si="51"/>
        <v>8</v>
      </c>
      <c r="J828" s="119"/>
      <c r="K828" s="123"/>
      <c r="L828" s="117"/>
      <c r="M828" s="124"/>
      <c r="N828" s="125"/>
      <c r="O828" s="135"/>
      <c r="P828" s="127" t="str">
        <f>IF(B828="","",IF(ISNA(VLOOKUP(U828,[2]NEW!H:H,1,FALSE)),"V",""))</f>
        <v>V</v>
      </c>
      <c r="Q828" s="128"/>
      <c r="R828" s="129"/>
      <c r="S828" s="130" t="s">
        <v>1789</v>
      </c>
      <c r="T828" s="132"/>
      <c r="U828" s="132" t="str">
        <f t="shared" si="48"/>
        <v>0013690200VZ73246</v>
      </c>
      <c r="W828" s="134" t="str">
        <f>IF((ISERROR(VLOOKUP(E828,'[2]Lead Time(覆蓋貼)'!F:F,1,0)))*(P828="v"),"",IF((ISTEXT(VLOOKUP(E828,'[2]Lead Time(覆蓋貼)'!F:F,1,0)))*(P828=""),"未執行",""))</f>
        <v/>
      </c>
    </row>
    <row r="829" spans="1:23" ht="28.5" hidden="1" customHeight="1" x14ac:dyDescent="0.25">
      <c r="A829" s="117">
        <v>815</v>
      </c>
      <c r="B829" s="118" t="s">
        <v>3213</v>
      </c>
      <c r="C829" s="119">
        <v>43155</v>
      </c>
      <c r="D829" s="117" t="s">
        <v>3214</v>
      </c>
      <c r="E829" s="120" t="s">
        <v>2290</v>
      </c>
      <c r="F829" s="117" t="str">
        <f>IF(ISNA(VLOOKUP(B829,[2]保固召回!$A:$G,7,FALSE)),"",(VLOOKUP(B829,[2]保固召回!$A:$G,7,FALSE)))</f>
        <v/>
      </c>
      <c r="G829" s="121">
        <f t="shared" ca="1" si="49"/>
        <v>1</v>
      </c>
      <c r="H829" s="121" t="str">
        <f t="shared" si="50"/>
        <v>I01REX檢查，視須要更換燃油箱排氣管</v>
      </c>
      <c r="I829" s="122">
        <f t="shared" ca="1" si="51"/>
        <v>8</v>
      </c>
      <c r="J829" s="119"/>
      <c r="K829" s="123"/>
      <c r="L829" s="117"/>
      <c r="M829" s="124"/>
      <c r="N829" s="125"/>
      <c r="O829" s="135"/>
      <c r="P829" s="127" t="str">
        <f>IF(B829="","",IF(ISNA(VLOOKUP(U829,[2]NEW!H:H,1,FALSE)),"V",""))</f>
        <v>V</v>
      </c>
      <c r="Q829" s="128"/>
      <c r="R829" s="129"/>
      <c r="S829" s="130" t="s">
        <v>1789</v>
      </c>
      <c r="T829" s="132"/>
      <c r="U829" s="132" t="str">
        <f t="shared" si="48"/>
        <v>0013690200VZ73654</v>
      </c>
      <c r="W829" s="134" t="str">
        <f>IF((ISERROR(VLOOKUP(E829,'[2]Lead Time(覆蓋貼)'!F:F,1,0)))*(P829="v"),"",IF((ISTEXT(VLOOKUP(E829,'[2]Lead Time(覆蓋貼)'!F:F,1,0)))*(P829=""),"未執行",""))</f>
        <v/>
      </c>
    </row>
    <row r="830" spans="1:23" ht="28.5" hidden="1" customHeight="1" x14ac:dyDescent="0.25">
      <c r="A830" s="117">
        <v>816</v>
      </c>
      <c r="B830" s="118" t="s">
        <v>3213</v>
      </c>
      <c r="C830" s="119">
        <v>43155</v>
      </c>
      <c r="D830" s="117" t="s">
        <v>3214</v>
      </c>
      <c r="E830" s="120" t="s">
        <v>2292</v>
      </c>
      <c r="F830" s="117" t="str">
        <f>IF(ISNA(VLOOKUP(B830,[2]保固召回!$A:$G,7,FALSE)),"",(VLOOKUP(B830,[2]保固召回!$A:$G,7,FALSE)))</f>
        <v/>
      </c>
      <c r="G830" s="121">
        <f t="shared" ca="1" si="49"/>
        <v>1</v>
      </c>
      <c r="H830" s="121" t="str">
        <f t="shared" si="50"/>
        <v>I01REX檢查，視須要更換燃油箱排氣管</v>
      </c>
      <c r="I830" s="122">
        <f t="shared" ca="1" si="51"/>
        <v>8</v>
      </c>
      <c r="J830" s="119"/>
      <c r="K830" s="123"/>
      <c r="L830" s="117"/>
      <c r="M830" s="124" t="s">
        <v>1821</v>
      </c>
      <c r="N830" s="125"/>
      <c r="O830" s="135"/>
      <c r="P830" s="127" t="str">
        <f>IF(B830="","",IF(ISNA(VLOOKUP(U830,[2]NEW!H:H,1,FALSE)),"V",""))</f>
        <v>V</v>
      </c>
      <c r="Q830" s="128"/>
      <c r="R830" s="129"/>
      <c r="S830" s="130" t="s">
        <v>1843</v>
      </c>
      <c r="T830" s="132"/>
      <c r="U830" s="132" t="str">
        <f t="shared" si="48"/>
        <v>0013690200VZ73183</v>
      </c>
      <c r="W830" s="134" t="str">
        <f>IF((ISERROR(VLOOKUP(E830,'[2]Lead Time(覆蓋貼)'!F:F,1,0)))*(P830="v"),"",IF((ISTEXT(VLOOKUP(E830,'[2]Lead Time(覆蓋貼)'!F:F,1,0)))*(P830=""),"未執行",""))</f>
        <v/>
      </c>
    </row>
    <row r="831" spans="1:23" ht="28.5" hidden="1" customHeight="1" x14ac:dyDescent="0.25">
      <c r="A831" s="117">
        <v>817</v>
      </c>
      <c r="B831" s="118" t="s">
        <v>3213</v>
      </c>
      <c r="C831" s="119">
        <v>43155</v>
      </c>
      <c r="D831" s="117" t="s">
        <v>3214</v>
      </c>
      <c r="E831" s="120" t="s">
        <v>2298</v>
      </c>
      <c r="F831" s="117" t="str">
        <f>IF(ISNA(VLOOKUP(B831,[2]保固召回!$A:$G,7,FALSE)),"",(VLOOKUP(B831,[2]保固召回!$A:$G,7,FALSE)))</f>
        <v/>
      </c>
      <c r="G831" s="121">
        <f t="shared" ca="1" si="49"/>
        <v>1</v>
      </c>
      <c r="H831" s="121" t="str">
        <f t="shared" si="50"/>
        <v>I01REX檢查，視須要更換燃油箱排氣管</v>
      </c>
      <c r="I831" s="122">
        <f t="shared" ca="1" si="51"/>
        <v>8</v>
      </c>
      <c r="J831" s="119"/>
      <c r="K831" s="123"/>
      <c r="L831" s="117"/>
      <c r="M831" s="124" t="s">
        <v>1821</v>
      </c>
      <c r="N831" s="125"/>
      <c r="O831" s="135"/>
      <c r="P831" s="127" t="str">
        <f>IF(B831="","",IF(ISNA(VLOOKUP(U831,[2]NEW!H:H,1,FALSE)),"V",""))</f>
        <v>V</v>
      </c>
      <c r="Q831" s="128"/>
      <c r="R831" s="129"/>
      <c r="S831" s="130" t="s">
        <v>3222</v>
      </c>
      <c r="T831" s="132"/>
      <c r="U831" s="132" t="str">
        <f t="shared" si="48"/>
        <v>0013690200VZ71441</v>
      </c>
      <c r="W831" s="134" t="str">
        <f>IF((ISERROR(VLOOKUP(E831,'[2]Lead Time(覆蓋貼)'!F:F,1,0)))*(P831="v"),"",IF((ISTEXT(VLOOKUP(E831,'[2]Lead Time(覆蓋貼)'!F:F,1,0)))*(P831=""),"未執行",""))</f>
        <v/>
      </c>
    </row>
    <row r="832" spans="1:23" ht="28.5" hidden="1" customHeight="1" x14ac:dyDescent="0.25">
      <c r="A832" s="117">
        <v>818</v>
      </c>
      <c r="B832" s="118" t="s">
        <v>3213</v>
      </c>
      <c r="C832" s="119">
        <v>43155</v>
      </c>
      <c r="D832" s="117" t="s">
        <v>3214</v>
      </c>
      <c r="E832" s="120" t="s">
        <v>1786</v>
      </c>
      <c r="F832" s="117" t="str">
        <f>IF(ISNA(VLOOKUP(B832,[2]保固召回!$A:$G,7,FALSE)),"",(VLOOKUP(B832,[2]保固召回!$A:$G,7,FALSE)))</f>
        <v/>
      </c>
      <c r="G832" s="121">
        <f t="shared" ca="1" si="49"/>
        <v>1</v>
      </c>
      <c r="H832" s="121" t="str">
        <f t="shared" si="50"/>
        <v>I01REX檢查，視須要更換燃油箱排氣管</v>
      </c>
      <c r="I832" s="122">
        <f t="shared" ca="1" si="51"/>
        <v>8</v>
      </c>
      <c r="J832" s="119"/>
      <c r="K832" s="123"/>
      <c r="L832" s="117"/>
      <c r="M832" s="124" t="s">
        <v>1822</v>
      </c>
      <c r="N832" s="125"/>
      <c r="O832" s="135"/>
      <c r="P832" s="127" t="str">
        <f>IF(B832="","",IF(ISNA(VLOOKUP(U832,[2]NEW!H:H,1,FALSE)),"V",""))</f>
        <v>V</v>
      </c>
      <c r="Q832" s="128"/>
      <c r="R832" s="129"/>
      <c r="S832" s="130" t="s">
        <v>3223</v>
      </c>
      <c r="T832" s="132"/>
      <c r="U832" s="132" t="str">
        <f t="shared" si="48"/>
        <v>0013690200VZ71413</v>
      </c>
      <c r="W832" s="134" t="str">
        <f>IF((ISERROR(VLOOKUP(E832,'[2]Lead Time(覆蓋貼)'!F:F,1,0)))*(P832="v"),"",IF((ISTEXT(VLOOKUP(E832,'[2]Lead Time(覆蓋貼)'!F:F,1,0)))*(P832=""),"未執行",""))</f>
        <v/>
      </c>
    </row>
    <row r="833" spans="1:23" ht="78.75" hidden="1" customHeight="1" x14ac:dyDescent="0.25">
      <c r="A833" s="117">
        <v>819</v>
      </c>
      <c r="B833" s="118" t="s">
        <v>3224</v>
      </c>
      <c r="C833" s="119">
        <v>43154</v>
      </c>
      <c r="D833" s="117" t="s">
        <v>3225</v>
      </c>
      <c r="E833" s="120" t="s">
        <v>3226</v>
      </c>
      <c r="F833" s="117" t="str">
        <f>IF(ISNA(VLOOKUP(B833,[2]保固召回!$A:$G,7,FALSE)),"",(VLOOKUP(B833,[2]保固召回!$A:$G,7,FALSE)))</f>
        <v/>
      </c>
      <c r="G833" s="121">
        <f t="shared" ca="1" si="49"/>
        <v>1</v>
      </c>
      <c r="H833" s="121" t="str">
        <f t="shared" si="50"/>
        <v>G12N63R更換引擎機油</v>
      </c>
      <c r="I833" s="122">
        <f t="shared" ca="1" si="51"/>
        <v>8</v>
      </c>
      <c r="J833" s="119" t="s">
        <v>3227</v>
      </c>
      <c r="K833" s="123">
        <v>3</v>
      </c>
      <c r="L833" s="117"/>
      <c r="M833" s="124" t="s">
        <v>1822</v>
      </c>
      <c r="N833" s="125"/>
      <c r="O833" s="135"/>
      <c r="P833" s="127" t="str">
        <f>IF(B833="","",IF(ISNA(VLOOKUP(U833,[2]NEW!H:H,1,FALSE)),"V",""))</f>
        <v>V</v>
      </c>
      <c r="Q833" s="128"/>
      <c r="R833" s="129"/>
      <c r="S833" s="130" t="s">
        <v>3228</v>
      </c>
      <c r="T833" s="132"/>
      <c r="U833" s="132" t="str">
        <f t="shared" si="48"/>
        <v>0011540400GJ44112</v>
      </c>
      <c r="W833" s="134" t="str">
        <f>IF((ISERROR(VLOOKUP(E833,'[2]Lead Time(覆蓋貼)'!F:F,1,0)))*(P833="v"),"",IF((ISTEXT(VLOOKUP(E833,'[2]Lead Time(覆蓋貼)'!F:F,1,0)))*(P833=""),"未執行",""))</f>
        <v/>
      </c>
    </row>
    <row r="834" spans="1:23" ht="63" hidden="1" customHeight="1" x14ac:dyDescent="0.25">
      <c r="A834" s="117">
        <v>820</v>
      </c>
      <c r="B834" s="118" t="s">
        <v>3224</v>
      </c>
      <c r="C834" s="119">
        <v>43154</v>
      </c>
      <c r="D834" s="117" t="s">
        <v>3225</v>
      </c>
      <c r="E834" s="120" t="s">
        <v>3229</v>
      </c>
      <c r="F834" s="117" t="str">
        <f>IF(ISNA(VLOOKUP(B834,[2]保固召回!$A:$G,7,FALSE)),"",(VLOOKUP(B834,[2]保固召回!$A:$G,7,FALSE)))</f>
        <v/>
      </c>
      <c r="G834" s="121">
        <f t="shared" ca="1" si="49"/>
        <v>1</v>
      </c>
      <c r="H834" s="121" t="str">
        <f t="shared" si="50"/>
        <v>G12N63R更換引擎機油</v>
      </c>
      <c r="I834" s="122">
        <f t="shared" ca="1" si="51"/>
        <v>8</v>
      </c>
      <c r="J834" s="119"/>
      <c r="K834" s="123"/>
      <c r="L834" s="117"/>
      <c r="M834" s="124" t="s">
        <v>1822</v>
      </c>
      <c r="N834" s="125"/>
      <c r="O834" s="135"/>
      <c r="P834" s="127" t="str">
        <f>IF(B834="","",IF(ISNA(VLOOKUP(U834,[2]NEW!H:H,1,FALSE)),"V",""))</f>
        <v>V</v>
      </c>
      <c r="Q834" s="128"/>
      <c r="R834" s="129"/>
      <c r="S834" s="130" t="s">
        <v>3210</v>
      </c>
      <c r="T834" s="132"/>
      <c r="U834" s="132" t="str">
        <f t="shared" si="48"/>
        <v>0011540400GJ44038</v>
      </c>
      <c r="W834" s="134" t="str">
        <f>IF((ISERROR(VLOOKUP(E834,'[2]Lead Time(覆蓋貼)'!F:F,1,0)))*(P834="v"),"",IF((ISTEXT(VLOOKUP(E834,'[2]Lead Time(覆蓋貼)'!F:F,1,0)))*(P834=""),"未執行",""))</f>
        <v/>
      </c>
    </row>
    <row r="835" spans="1:23" ht="28.5" hidden="1" customHeight="1" x14ac:dyDescent="0.25">
      <c r="A835" s="117">
        <v>821</v>
      </c>
      <c r="B835" s="118" t="s">
        <v>3224</v>
      </c>
      <c r="C835" s="119">
        <v>43154</v>
      </c>
      <c r="D835" s="117" t="s">
        <v>3225</v>
      </c>
      <c r="E835" s="120" t="s">
        <v>3230</v>
      </c>
      <c r="F835" s="117" t="str">
        <f>IF(ISNA(VLOOKUP(B835,[2]保固召回!$A:$G,7,FALSE)),"",(VLOOKUP(B835,[2]保固召回!$A:$G,7,FALSE)))</f>
        <v/>
      </c>
      <c r="G835" s="121">
        <f t="shared" ca="1" si="49"/>
        <v>1</v>
      </c>
      <c r="H835" s="121" t="str">
        <f t="shared" si="50"/>
        <v>G12N63R更換引擎機油</v>
      </c>
      <c r="I835" s="122">
        <f t="shared" ca="1" si="51"/>
        <v>8</v>
      </c>
      <c r="J835" s="119"/>
      <c r="K835" s="123"/>
      <c r="L835" s="117"/>
      <c r="M835" s="124" t="s">
        <v>1822</v>
      </c>
      <c r="N835" s="125"/>
      <c r="O835" s="135"/>
      <c r="P835" s="127" t="str">
        <f>IF(B835="","",IF(ISNA(VLOOKUP(U835,[2]NEW!H:H,1,FALSE)),"V",""))</f>
        <v>V</v>
      </c>
      <c r="Q835" s="128"/>
      <c r="R835" s="129"/>
      <c r="S835" s="130" t="s">
        <v>3231</v>
      </c>
      <c r="T835" s="132"/>
      <c r="U835" s="132" t="str">
        <f t="shared" si="48"/>
        <v>0011540400GJ44143</v>
      </c>
      <c r="W835" s="134" t="str">
        <f>IF((ISERROR(VLOOKUP(E835,'[2]Lead Time(覆蓋貼)'!F:F,1,0)))*(P835="v"),"",IF((ISTEXT(VLOOKUP(E835,'[2]Lead Time(覆蓋貼)'!F:F,1,0)))*(P835=""),"未執行",""))</f>
        <v/>
      </c>
    </row>
    <row r="836" spans="1:23" ht="28.5" hidden="1" customHeight="1" x14ac:dyDescent="0.25">
      <c r="A836" s="117">
        <v>822</v>
      </c>
      <c r="B836" s="118" t="s">
        <v>3224</v>
      </c>
      <c r="C836" s="119">
        <v>43154</v>
      </c>
      <c r="D836" s="117" t="s">
        <v>3225</v>
      </c>
      <c r="E836" s="120" t="s">
        <v>3198</v>
      </c>
      <c r="F836" s="117" t="str">
        <f>IF(ISNA(VLOOKUP(B836,[2]保固召回!$A:$G,7,FALSE)),"",(VLOOKUP(B836,[2]保固召回!$A:$G,7,FALSE)))</f>
        <v/>
      </c>
      <c r="G836" s="121">
        <f t="shared" ca="1" si="49"/>
        <v>1</v>
      </c>
      <c r="H836" s="121" t="str">
        <f t="shared" si="50"/>
        <v>G12N63R更換引擎機油</v>
      </c>
      <c r="I836" s="122">
        <f t="shared" ca="1" si="51"/>
        <v>8</v>
      </c>
      <c r="J836" s="119"/>
      <c r="K836" s="123"/>
      <c r="L836" s="117"/>
      <c r="M836" s="124" t="s">
        <v>1822</v>
      </c>
      <c r="N836" s="125"/>
      <c r="O836" s="135"/>
      <c r="P836" s="127" t="str">
        <f>IF(B836="","",IF(ISNA(VLOOKUP(U836,[2]NEW!H:H,1,FALSE)),"V",""))</f>
        <v>V</v>
      </c>
      <c r="Q836" s="128"/>
      <c r="R836" s="129"/>
      <c r="S836" s="130" t="s">
        <v>3200</v>
      </c>
      <c r="T836" s="132"/>
      <c r="U836" s="132" t="str">
        <f t="shared" si="48"/>
        <v>0011540400GJ35714</v>
      </c>
      <c r="W836" s="134" t="str">
        <f>IF((ISERROR(VLOOKUP(E836,'[2]Lead Time(覆蓋貼)'!F:F,1,0)))*(P836="v"),"",IF((ISTEXT(VLOOKUP(E836,'[2]Lead Time(覆蓋貼)'!F:F,1,0)))*(P836=""),"未執行",""))</f>
        <v/>
      </c>
    </row>
    <row r="837" spans="1:23" ht="28.5" hidden="1" customHeight="1" x14ac:dyDescent="0.25">
      <c r="A837" s="117">
        <v>823</v>
      </c>
      <c r="B837" s="118" t="s">
        <v>3224</v>
      </c>
      <c r="C837" s="119">
        <v>43154</v>
      </c>
      <c r="D837" s="117" t="s">
        <v>3225</v>
      </c>
      <c r="E837" s="120" t="s">
        <v>3232</v>
      </c>
      <c r="F837" s="117" t="str">
        <f>IF(ISNA(VLOOKUP(B837,[2]保固召回!$A:$G,7,FALSE)),"",(VLOOKUP(B837,[2]保固召回!$A:$G,7,FALSE)))</f>
        <v/>
      </c>
      <c r="G837" s="121">
        <f t="shared" ca="1" si="49"/>
        <v>1</v>
      </c>
      <c r="H837" s="121" t="str">
        <f t="shared" si="50"/>
        <v>G12N63R更換引擎機油</v>
      </c>
      <c r="I837" s="122">
        <f t="shared" ca="1" si="51"/>
        <v>8</v>
      </c>
      <c r="J837" s="119"/>
      <c r="K837" s="123"/>
      <c r="L837" s="117"/>
      <c r="M837" s="124" t="s">
        <v>1822</v>
      </c>
      <c r="N837" s="125"/>
      <c r="O837" s="135"/>
      <c r="P837" s="127" t="str">
        <f>IF(B837="","",IF(ISNA(VLOOKUP(U837,[2]NEW!H:H,1,FALSE)),"V",""))</f>
        <v>V</v>
      </c>
      <c r="Q837" s="128"/>
      <c r="R837" s="129"/>
      <c r="S837" s="130" t="s">
        <v>3233</v>
      </c>
      <c r="T837" s="132"/>
      <c r="U837" s="132" t="str">
        <f t="shared" ref="U837:U900" si="52">B837&amp;E837</f>
        <v>0011540400GJ35776</v>
      </c>
      <c r="W837" s="134" t="str">
        <f>IF((ISERROR(VLOOKUP(E837,'[2]Lead Time(覆蓋貼)'!F:F,1,0)))*(P837="v"),"",IF((ISTEXT(VLOOKUP(E837,'[2]Lead Time(覆蓋貼)'!F:F,1,0)))*(P837=""),"未執行",""))</f>
        <v/>
      </c>
    </row>
    <row r="838" spans="1:23" ht="28.5" hidden="1" customHeight="1" x14ac:dyDescent="0.25">
      <c r="A838" s="117">
        <v>824</v>
      </c>
      <c r="B838" s="118" t="s">
        <v>3224</v>
      </c>
      <c r="C838" s="119">
        <v>43154</v>
      </c>
      <c r="D838" s="117" t="s">
        <v>3225</v>
      </c>
      <c r="E838" s="120" t="s">
        <v>3206</v>
      </c>
      <c r="F838" s="117" t="str">
        <f>IF(ISNA(VLOOKUP(B838,[2]保固召回!$A:$G,7,FALSE)),"",(VLOOKUP(B838,[2]保固召回!$A:$G,7,FALSE)))</f>
        <v/>
      </c>
      <c r="G838" s="121">
        <f t="shared" ref="G838:G901" ca="1" si="53">COUNTIF(H:H,D838)/COUNTIF(D:D,D838)</f>
        <v>1</v>
      </c>
      <c r="H838" s="121" t="str">
        <f t="shared" ref="H838:H901" si="54">IF(P838="V",D838,"")</f>
        <v>G12N63R更換引擎機油</v>
      </c>
      <c r="I838" s="122">
        <f t="shared" ref="I838:I901" ca="1" si="55">COUNTIF(H:H,D838)</f>
        <v>8</v>
      </c>
      <c r="J838" s="119"/>
      <c r="K838" s="123"/>
      <c r="L838" s="117"/>
      <c r="M838" s="124" t="s">
        <v>1822</v>
      </c>
      <c r="N838" s="125"/>
      <c r="O838" s="135"/>
      <c r="P838" s="127" t="str">
        <f>IF(B838="","",IF(ISNA(VLOOKUP(U838,[2]NEW!H:H,1,FALSE)),"V",""))</f>
        <v>V</v>
      </c>
      <c r="Q838" s="128"/>
      <c r="R838" s="129"/>
      <c r="S838" s="130" t="s">
        <v>3207</v>
      </c>
      <c r="T838" s="132"/>
      <c r="U838" s="132" t="str">
        <f t="shared" si="52"/>
        <v>0011540400GJ43973</v>
      </c>
      <c r="W838" s="134" t="str">
        <f>IF((ISERROR(VLOOKUP(E838,'[2]Lead Time(覆蓋貼)'!F:F,1,0)))*(P838="v"),"",IF((ISTEXT(VLOOKUP(E838,'[2]Lead Time(覆蓋貼)'!F:F,1,0)))*(P838=""),"未執行",""))</f>
        <v/>
      </c>
    </row>
    <row r="839" spans="1:23" ht="28.5" hidden="1" customHeight="1" x14ac:dyDescent="0.25">
      <c r="A839" s="117">
        <v>825</v>
      </c>
      <c r="B839" s="118" t="s">
        <v>3224</v>
      </c>
      <c r="C839" s="119">
        <v>43154</v>
      </c>
      <c r="D839" s="117" t="s">
        <v>3225</v>
      </c>
      <c r="E839" s="120" t="s">
        <v>3208</v>
      </c>
      <c r="F839" s="117" t="str">
        <f>IF(ISNA(VLOOKUP(B839,[2]保固召回!$A:$G,7,FALSE)),"",(VLOOKUP(B839,[2]保固召回!$A:$G,7,FALSE)))</f>
        <v/>
      </c>
      <c r="G839" s="121">
        <f t="shared" ca="1" si="53"/>
        <v>1</v>
      </c>
      <c r="H839" s="121" t="str">
        <f t="shared" si="54"/>
        <v>G12N63R更換引擎機油</v>
      </c>
      <c r="I839" s="122">
        <f t="shared" ca="1" si="55"/>
        <v>8</v>
      </c>
      <c r="J839" s="119"/>
      <c r="K839" s="123"/>
      <c r="L839" s="117"/>
      <c r="M839" s="124" t="s">
        <v>1822</v>
      </c>
      <c r="N839" s="125"/>
      <c r="O839" s="135"/>
      <c r="P839" s="127" t="str">
        <f>IF(B839="","",IF(ISNA(VLOOKUP(U839,[2]NEW!H:H,1,FALSE)),"V",""))</f>
        <v>V</v>
      </c>
      <c r="Q839" s="128"/>
      <c r="R839" s="129"/>
      <c r="S839" s="130" t="s">
        <v>1789</v>
      </c>
      <c r="T839" s="132"/>
      <c r="U839" s="132" t="str">
        <f t="shared" si="52"/>
        <v>0011540400GJ35753</v>
      </c>
      <c r="W839" s="134" t="str">
        <f>IF((ISERROR(VLOOKUP(E839,'[2]Lead Time(覆蓋貼)'!F:F,1,0)))*(P839="v"),"",IF((ISTEXT(VLOOKUP(E839,'[2]Lead Time(覆蓋貼)'!F:F,1,0)))*(P839=""),"未執行",""))</f>
        <v/>
      </c>
    </row>
    <row r="840" spans="1:23" ht="72.75" hidden="1" customHeight="1" x14ac:dyDescent="0.25">
      <c r="A840" s="117">
        <v>826</v>
      </c>
      <c r="B840" s="118" t="s">
        <v>3224</v>
      </c>
      <c r="C840" s="119">
        <v>43154</v>
      </c>
      <c r="D840" s="117" t="s">
        <v>3225</v>
      </c>
      <c r="E840" s="120" t="s">
        <v>3204</v>
      </c>
      <c r="F840" s="117" t="str">
        <f>IF(ISNA(VLOOKUP(B840,[2]保固召回!$A:$G,7,FALSE)),"",(VLOOKUP(B840,[2]保固召回!$A:$G,7,FALSE)))</f>
        <v/>
      </c>
      <c r="G840" s="121">
        <f t="shared" ca="1" si="53"/>
        <v>1</v>
      </c>
      <c r="H840" s="121" t="str">
        <f t="shared" si="54"/>
        <v>G12N63R更換引擎機油</v>
      </c>
      <c r="I840" s="122">
        <f t="shared" ca="1" si="55"/>
        <v>8</v>
      </c>
      <c r="J840" s="119"/>
      <c r="K840" s="123"/>
      <c r="L840" s="117"/>
      <c r="M840" s="124" t="s">
        <v>1822</v>
      </c>
      <c r="N840" s="125"/>
      <c r="O840" s="135"/>
      <c r="P840" s="127" t="str">
        <f>IF(B840="","",IF(ISNA(VLOOKUP(U840,[2]NEW!H:H,1,FALSE)),"V",""))</f>
        <v>V</v>
      </c>
      <c r="Q840" s="128"/>
      <c r="R840" s="129"/>
      <c r="S840" s="130" t="s">
        <v>3234</v>
      </c>
      <c r="T840" s="132"/>
      <c r="U840" s="132" t="str">
        <f t="shared" si="52"/>
        <v>0011540400GJ35765</v>
      </c>
      <c r="W840" s="134" t="str">
        <f>IF((ISERROR(VLOOKUP(E840,'[2]Lead Time(覆蓋貼)'!F:F,1,0)))*(P840="v"),"",IF((ISTEXT(VLOOKUP(E840,'[2]Lead Time(覆蓋貼)'!F:F,1,0)))*(P840=""),"未執行",""))</f>
        <v/>
      </c>
    </row>
    <row r="841" spans="1:23" ht="28.5" hidden="1" customHeight="1" x14ac:dyDescent="0.25">
      <c r="A841" s="117">
        <v>827</v>
      </c>
      <c r="B841" s="118" t="s">
        <v>3235</v>
      </c>
      <c r="C841" s="119">
        <v>43154</v>
      </c>
      <c r="D841" s="117" t="s">
        <v>3236</v>
      </c>
      <c r="E841" s="120" t="s">
        <v>3237</v>
      </c>
      <c r="F841" s="117">
        <f>IF(ISNA(VLOOKUP(B841,[2]保固召回!$A:$G,7,FALSE)),"",(VLOOKUP(B841,[2]保固召回!$A:$G,7,FALSE)))</f>
        <v>0</v>
      </c>
      <c r="G841" s="121">
        <f t="shared" ca="1" si="53"/>
        <v>1</v>
      </c>
      <c r="H841" s="121" t="str">
        <f t="shared" si="54"/>
        <v>E8xE9xF0xF1x檢查，視須要更換萬向接頭</v>
      </c>
      <c r="I841" s="122">
        <f t="shared" ca="1" si="55"/>
        <v>34</v>
      </c>
      <c r="J841" s="119" t="s">
        <v>3215</v>
      </c>
      <c r="K841" s="123" t="s">
        <v>3238</v>
      </c>
      <c r="L841" s="117" t="s">
        <v>3239</v>
      </c>
      <c r="M841" s="124" t="s">
        <v>1821</v>
      </c>
      <c r="N841" s="125"/>
      <c r="O841" s="135"/>
      <c r="P841" s="127" t="str">
        <f>IF(B841="","",IF(ISNA(VLOOKUP(U841,[2]NEW!H:H,1,FALSE)),"V",""))</f>
        <v>V</v>
      </c>
      <c r="Q841" s="128"/>
      <c r="R841" s="129"/>
      <c r="S841" s="130" t="s">
        <v>3240</v>
      </c>
      <c r="T841" s="132"/>
      <c r="U841" s="132" t="str">
        <f t="shared" si="52"/>
        <v>0026330100C660832</v>
      </c>
      <c r="W841" s="134" t="str">
        <f>IF((ISERROR(VLOOKUP(E841,'[2]Lead Time(覆蓋貼)'!F:F,1,0)))*(P841="v"),"",IF((ISTEXT(VLOOKUP(E841,'[2]Lead Time(覆蓋貼)'!F:F,1,0)))*(P841=""),"未執行",""))</f>
        <v/>
      </c>
    </row>
    <row r="842" spans="1:23" ht="28.5" hidden="1" customHeight="1" x14ac:dyDescent="0.25">
      <c r="A842" s="117">
        <v>828</v>
      </c>
      <c r="B842" s="118" t="s">
        <v>3235</v>
      </c>
      <c r="C842" s="119">
        <v>43154</v>
      </c>
      <c r="D842" s="117" t="s">
        <v>3236</v>
      </c>
      <c r="E842" s="120" t="s">
        <v>3241</v>
      </c>
      <c r="F842" s="117">
        <f>IF(ISNA(VLOOKUP(B842,[2]保固召回!$A:$G,7,FALSE)),"",(VLOOKUP(B842,[2]保固召回!$A:$G,7,FALSE)))</f>
        <v>0</v>
      </c>
      <c r="G842" s="121">
        <f t="shared" ca="1" si="53"/>
        <v>1</v>
      </c>
      <c r="H842" s="121" t="str">
        <f t="shared" si="54"/>
        <v>E8xE9xF0xF1x檢查，視須要更換萬向接頭</v>
      </c>
      <c r="I842" s="122">
        <f t="shared" ca="1" si="55"/>
        <v>34</v>
      </c>
      <c r="J842" s="119"/>
      <c r="K842" s="123"/>
      <c r="L842" s="117"/>
      <c r="M842" s="124"/>
      <c r="N842" s="125"/>
      <c r="O842" s="135"/>
      <c r="P842" s="127" t="str">
        <f>IF(B842="","",IF(ISNA(VLOOKUP(U842,[2]NEW!H:H,1,FALSE)),"V",""))</f>
        <v>V</v>
      </c>
      <c r="Q842" s="128" t="s">
        <v>3242</v>
      </c>
      <c r="R842" s="129" t="s">
        <v>3243</v>
      </c>
      <c r="S842" s="150" t="s">
        <v>3244</v>
      </c>
      <c r="T842" s="132"/>
      <c r="U842" s="132" t="str">
        <f t="shared" si="52"/>
        <v>0026330100C660700</v>
      </c>
      <c r="W842" s="134" t="str">
        <f>IF((ISERROR(VLOOKUP(E842,'[2]Lead Time(覆蓋貼)'!F:F,1,0)))*(P842="v"),"",IF((ISTEXT(VLOOKUP(E842,'[2]Lead Time(覆蓋貼)'!F:F,1,0)))*(P842=""),"未執行",""))</f>
        <v/>
      </c>
    </row>
    <row r="843" spans="1:23" ht="28.5" hidden="1" customHeight="1" x14ac:dyDescent="0.25">
      <c r="A843" s="117">
        <v>829</v>
      </c>
      <c r="B843" s="118" t="s">
        <v>3235</v>
      </c>
      <c r="C843" s="119">
        <v>43154</v>
      </c>
      <c r="D843" s="117" t="s">
        <v>3236</v>
      </c>
      <c r="E843" s="120" t="s">
        <v>3245</v>
      </c>
      <c r="F843" s="117">
        <f>IF(ISNA(VLOOKUP(B843,[2]保固召回!$A:$G,7,FALSE)),"",(VLOOKUP(B843,[2]保固召回!$A:$G,7,FALSE)))</f>
        <v>0</v>
      </c>
      <c r="G843" s="121">
        <f t="shared" ca="1" si="53"/>
        <v>1</v>
      </c>
      <c r="H843" s="121" t="str">
        <f t="shared" si="54"/>
        <v>E8xE9xF0xF1x檢查，視須要更換萬向接頭</v>
      </c>
      <c r="I843" s="122">
        <f t="shared" ca="1" si="55"/>
        <v>34</v>
      </c>
      <c r="J843" s="119"/>
      <c r="K843" s="123"/>
      <c r="L843" s="117"/>
      <c r="M843" s="124"/>
      <c r="N843" s="125"/>
      <c r="O843" s="135"/>
      <c r="P843" s="127" t="str">
        <f>IF(B843="","",IF(ISNA(VLOOKUP(U843,[2]NEW!H:H,1,FALSE)),"V",""))</f>
        <v>V</v>
      </c>
      <c r="Q843" s="128" t="s">
        <v>3246</v>
      </c>
      <c r="R843" s="129" t="s">
        <v>3247</v>
      </c>
      <c r="S843" s="150" t="s">
        <v>3248</v>
      </c>
      <c r="T843" s="132"/>
      <c r="U843" s="132" t="str">
        <f t="shared" si="52"/>
        <v>0026330100C664282</v>
      </c>
      <c r="W843" s="134" t="str">
        <f>IF((ISERROR(VLOOKUP(E843,'[2]Lead Time(覆蓋貼)'!F:F,1,0)))*(P843="v"),"",IF((ISTEXT(VLOOKUP(E843,'[2]Lead Time(覆蓋貼)'!F:F,1,0)))*(P843=""),"未執行",""))</f>
        <v/>
      </c>
    </row>
    <row r="844" spans="1:23" ht="28.5" hidden="1" customHeight="1" x14ac:dyDescent="0.25">
      <c r="A844" s="117">
        <v>830</v>
      </c>
      <c r="B844" s="118" t="s">
        <v>3235</v>
      </c>
      <c r="C844" s="119">
        <v>43154</v>
      </c>
      <c r="D844" s="117" t="s">
        <v>3236</v>
      </c>
      <c r="E844" s="120" t="s">
        <v>3249</v>
      </c>
      <c r="F844" s="117">
        <f>IF(ISNA(VLOOKUP(B844,[2]保固召回!$A:$G,7,FALSE)),"",(VLOOKUP(B844,[2]保固召回!$A:$G,7,FALSE)))</f>
        <v>0</v>
      </c>
      <c r="G844" s="121">
        <f t="shared" ca="1" si="53"/>
        <v>1</v>
      </c>
      <c r="H844" s="121" t="str">
        <f t="shared" si="54"/>
        <v>E8xE9xF0xF1x檢查，視須要更換萬向接頭</v>
      </c>
      <c r="I844" s="122">
        <f t="shared" ca="1" si="55"/>
        <v>34</v>
      </c>
      <c r="J844" s="119"/>
      <c r="K844" s="123"/>
      <c r="L844" s="117"/>
      <c r="M844" s="124" t="s">
        <v>1821</v>
      </c>
      <c r="N844" s="125"/>
      <c r="O844" s="135"/>
      <c r="P844" s="127" t="str">
        <f>IF(B844="","",IF(ISNA(VLOOKUP(U844,[2]NEW!H:H,1,FALSE)),"V",""))</f>
        <v>V</v>
      </c>
      <c r="Q844" s="128"/>
      <c r="R844" s="129"/>
      <c r="S844" s="130" t="s">
        <v>3250</v>
      </c>
      <c r="T844" s="132"/>
      <c r="U844" s="132" t="str">
        <f t="shared" si="52"/>
        <v>0026330100VM04091</v>
      </c>
      <c r="W844" s="134" t="str">
        <f>IF((ISERROR(VLOOKUP(E844,'[2]Lead Time(覆蓋貼)'!F:F,1,0)))*(P844="v"),"",IF((ISTEXT(VLOOKUP(E844,'[2]Lead Time(覆蓋貼)'!F:F,1,0)))*(P844=""),"未執行",""))</f>
        <v/>
      </c>
    </row>
    <row r="845" spans="1:23" ht="28.5" hidden="1" customHeight="1" x14ac:dyDescent="0.25">
      <c r="A845" s="117">
        <v>831</v>
      </c>
      <c r="B845" s="118" t="s">
        <v>3235</v>
      </c>
      <c r="C845" s="119">
        <v>43154</v>
      </c>
      <c r="D845" s="117" t="s">
        <v>3236</v>
      </c>
      <c r="E845" s="120" t="s">
        <v>3251</v>
      </c>
      <c r="F845" s="117">
        <f>IF(ISNA(VLOOKUP(B845,[2]保固召回!$A:$G,7,FALSE)),"",(VLOOKUP(B845,[2]保固召回!$A:$G,7,FALSE)))</f>
        <v>0</v>
      </c>
      <c r="G845" s="121">
        <f t="shared" ca="1" si="53"/>
        <v>1</v>
      </c>
      <c r="H845" s="121" t="str">
        <f t="shared" si="54"/>
        <v>E8xE9xF0xF1x檢查，視須要更換萬向接頭</v>
      </c>
      <c r="I845" s="122">
        <f t="shared" ca="1" si="55"/>
        <v>34</v>
      </c>
      <c r="J845" s="119"/>
      <c r="K845" s="123"/>
      <c r="L845" s="117"/>
      <c r="M845" s="124"/>
      <c r="N845" s="125"/>
      <c r="O845" s="135"/>
      <c r="P845" s="127" t="str">
        <f>IF(B845="","",IF(ISNA(VLOOKUP(U845,[2]NEW!H:H,1,FALSE)),"V",""))</f>
        <v>V</v>
      </c>
      <c r="Q845" s="128"/>
      <c r="R845" s="129"/>
      <c r="S845" s="130" t="s">
        <v>3252</v>
      </c>
      <c r="T845" s="132"/>
      <c r="U845" s="132" t="str">
        <f t="shared" si="52"/>
        <v>0026330100C664564</v>
      </c>
      <c r="W845" s="134" t="str">
        <f>IF((ISERROR(VLOOKUP(E845,'[2]Lead Time(覆蓋貼)'!F:F,1,0)))*(P845="v"),"",IF((ISTEXT(VLOOKUP(E845,'[2]Lead Time(覆蓋貼)'!F:F,1,0)))*(P845=""),"未執行",""))</f>
        <v/>
      </c>
    </row>
    <row r="846" spans="1:23" ht="28.5" hidden="1" customHeight="1" x14ac:dyDescent="0.25">
      <c r="A846" s="117">
        <v>832</v>
      </c>
      <c r="B846" s="118" t="s">
        <v>3235</v>
      </c>
      <c r="C846" s="119">
        <v>43154</v>
      </c>
      <c r="D846" s="117" t="s">
        <v>3236</v>
      </c>
      <c r="E846" s="120" t="s">
        <v>3253</v>
      </c>
      <c r="F846" s="117">
        <f>IF(ISNA(VLOOKUP(B846,[2]保固召回!$A:$G,7,FALSE)),"",(VLOOKUP(B846,[2]保固召回!$A:$G,7,FALSE)))</f>
        <v>0</v>
      </c>
      <c r="G846" s="121">
        <f t="shared" ca="1" si="53"/>
        <v>1</v>
      </c>
      <c r="H846" s="121" t="str">
        <f t="shared" si="54"/>
        <v>E8xE9xF0xF1x檢查，視須要更換萬向接頭</v>
      </c>
      <c r="I846" s="122">
        <f t="shared" ca="1" si="55"/>
        <v>34</v>
      </c>
      <c r="J846" s="119"/>
      <c r="K846" s="123"/>
      <c r="L846" s="117"/>
      <c r="M846" s="124" t="s">
        <v>58</v>
      </c>
      <c r="N846" s="125"/>
      <c r="O846" s="135"/>
      <c r="P846" s="127" t="str">
        <f>IF(B846="","",IF(ISNA(VLOOKUP(U846,[2]NEW!H:H,1,FALSE)),"V",""))</f>
        <v>V</v>
      </c>
      <c r="Q846" s="128"/>
      <c r="R846" s="129"/>
      <c r="S846" s="130" t="s">
        <v>3254</v>
      </c>
      <c r="T846" s="132"/>
      <c r="U846" s="132" t="str">
        <f t="shared" si="52"/>
        <v>0026330100C659889</v>
      </c>
      <c r="W846" s="134" t="str">
        <f>IF((ISERROR(VLOOKUP(E846,'[2]Lead Time(覆蓋貼)'!F:F,1,0)))*(P846="v"),"",IF((ISTEXT(VLOOKUP(E846,'[2]Lead Time(覆蓋貼)'!F:F,1,0)))*(P846=""),"未執行",""))</f>
        <v/>
      </c>
    </row>
    <row r="847" spans="1:23" ht="28.5" hidden="1" customHeight="1" x14ac:dyDescent="0.25">
      <c r="A847" s="117">
        <v>833</v>
      </c>
      <c r="B847" s="118" t="s">
        <v>3235</v>
      </c>
      <c r="C847" s="119">
        <v>43154</v>
      </c>
      <c r="D847" s="117" t="s">
        <v>3236</v>
      </c>
      <c r="E847" s="120" t="s">
        <v>3255</v>
      </c>
      <c r="F847" s="117">
        <f>IF(ISNA(VLOOKUP(B847,[2]保固召回!$A:$G,7,FALSE)),"",(VLOOKUP(B847,[2]保固召回!$A:$G,7,FALSE)))</f>
        <v>0</v>
      </c>
      <c r="G847" s="121">
        <f t="shared" ca="1" si="53"/>
        <v>1</v>
      </c>
      <c r="H847" s="121" t="str">
        <f t="shared" si="54"/>
        <v>E8xE9xF0xF1x檢查，視須要更換萬向接頭</v>
      </c>
      <c r="I847" s="122">
        <f t="shared" ca="1" si="55"/>
        <v>34</v>
      </c>
      <c r="J847" s="119"/>
      <c r="K847" s="123"/>
      <c r="L847" s="117"/>
      <c r="M847" s="124" t="s">
        <v>58</v>
      </c>
      <c r="N847" s="125"/>
      <c r="O847" s="135"/>
      <c r="P847" s="127" t="str">
        <f>IF(B847="","",IF(ISNA(VLOOKUP(U847,[2]NEW!H:H,1,FALSE)),"V",""))</f>
        <v>V</v>
      </c>
      <c r="Q847" s="128"/>
      <c r="R847" s="129"/>
      <c r="S847" s="130" t="s">
        <v>3256</v>
      </c>
      <c r="T847" s="132"/>
      <c r="U847" s="132" t="str">
        <f t="shared" si="52"/>
        <v>0026330100CN71402</v>
      </c>
      <c r="W847" s="134" t="str">
        <f>IF((ISERROR(VLOOKUP(E847,'[2]Lead Time(覆蓋貼)'!F:F,1,0)))*(P847="v"),"",IF((ISTEXT(VLOOKUP(E847,'[2]Lead Time(覆蓋貼)'!F:F,1,0)))*(P847=""),"未執行",""))</f>
        <v/>
      </c>
    </row>
    <row r="848" spans="1:23" ht="28.5" hidden="1" customHeight="1" x14ac:dyDescent="0.25">
      <c r="A848" s="117">
        <v>834</v>
      </c>
      <c r="B848" s="118" t="s">
        <v>3235</v>
      </c>
      <c r="C848" s="119">
        <v>43154</v>
      </c>
      <c r="D848" s="117" t="s">
        <v>3236</v>
      </c>
      <c r="E848" s="120" t="s">
        <v>3257</v>
      </c>
      <c r="F848" s="117">
        <f>IF(ISNA(VLOOKUP(B848,[2]保固召回!$A:$G,7,FALSE)),"",(VLOOKUP(B848,[2]保固召回!$A:$G,7,FALSE)))</f>
        <v>0</v>
      </c>
      <c r="G848" s="121">
        <f t="shared" ca="1" si="53"/>
        <v>1</v>
      </c>
      <c r="H848" s="121" t="str">
        <f t="shared" si="54"/>
        <v>E8xE9xF0xF1x檢查，視須要更換萬向接頭</v>
      </c>
      <c r="I848" s="122">
        <f t="shared" ca="1" si="55"/>
        <v>34</v>
      </c>
      <c r="J848" s="119"/>
      <c r="K848" s="123"/>
      <c r="L848" s="117"/>
      <c r="M848" s="124" t="s">
        <v>1821</v>
      </c>
      <c r="N848" s="125"/>
      <c r="O848" s="135"/>
      <c r="P848" s="127" t="str">
        <f>IF(B848="","",IF(ISNA(VLOOKUP(U848,[2]NEW!H:H,1,FALSE)),"V",""))</f>
        <v>V</v>
      </c>
      <c r="Q848" s="128"/>
      <c r="R848" s="129"/>
      <c r="S848" s="130" t="s">
        <v>3258</v>
      </c>
      <c r="T848" s="132"/>
      <c r="U848" s="132" t="str">
        <f t="shared" si="52"/>
        <v>0026330100CN71413</v>
      </c>
      <c r="W848" s="134" t="str">
        <f>IF((ISERROR(VLOOKUP(E848,'[2]Lead Time(覆蓋貼)'!F:F,1,0)))*(P848="v"),"",IF((ISTEXT(VLOOKUP(E848,'[2]Lead Time(覆蓋貼)'!F:F,1,0)))*(P848=""),"未執行",""))</f>
        <v/>
      </c>
    </row>
    <row r="849" spans="1:23" ht="39.75" hidden="1" customHeight="1" x14ac:dyDescent="0.25">
      <c r="A849" s="117">
        <v>835</v>
      </c>
      <c r="B849" s="118" t="s">
        <v>3235</v>
      </c>
      <c r="C849" s="119">
        <v>43154</v>
      </c>
      <c r="D849" s="163" t="s">
        <v>3259</v>
      </c>
      <c r="E849" s="120" t="s">
        <v>3260</v>
      </c>
      <c r="F849" s="117">
        <f>IF(ISNA(VLOOKUP(B849,[2]保固召回!$A:$G,7,FALSE)),"",(VLOOKUP(B849,[2]保固召回!$A:$G,7,FALSE)))</f>
        <v>0</v>
      </c>
      <c r="G849" s="121">
        <f t="shared" ca="1" si="53"/>
        <v>1</v>
      </c>
      <c r="H849" s="121" t="str">
        <f t="shared" si="54"/>
        <v>E8xE9xF0xF1x檢查，視須要更換萬向接頭</v>
      </c>
      <c r="I849" s="122">
        <f t="shared" ca="1" si="55"/>
        <v>34</v>
      </c>
      <c r="J849" s="119"/>
      <c r="K849" s="123"/>
      <c r="L849" s="117"/>
      <c r="M849" s="124"/>
      <c r="N849" s="125"/>
      <c r="O849" s="135"/>
      <c r="P849" s="127" t="str">
        <f>IF(B849="","",IF(ISNA(VLOOKUP(U849,[2]NEW!H:H,1,FALSE)),"V",""))</f>
        <v>V</v>
      </c>
      <c r="Q849" s="128" t="s">
        <v>3261</v>
      </c>
      <c r="R849" s="129" t="s">
        <v>3262</v>
      </c>
      <c r="S849" s="150" t="s">
        <v>3263</v>
      </c>
      <c r="T849" s="132"/>
      <c r="U849" s="132" t="str">
        <f t="shared" si="52"/>
        <v>0026330100CN71424</v>
      </c>
      <c r="W849" s="134" t="str">
        <f>IF((ISERROR(VLOOKUP(E849,'[2]Lead Time(覆蓋貼)'!F:F,1,0)))*(P849="v"),"",IF((ISTEXT(VLOOKUP(E849,'[2]Lead Time(覆蓋貼)'!F:F,1,0)))*(P849=""),"未執行",""))</f>
        <v/>
      </c>
    </row>
    <row r="850" spans="1:23" ht="28.5" hidden="1" customHeight="1" x14ac:dyDescent="0.25">
      <c r="A850" s="117">
        <v>836</v>
      </c>
      <c r="B850" s="118" t="s">
        <v>3235</v>
      </c>
      <c r="C850" s="119">
        <v>43154</v>
      </c>
      <c r="D850" s="117" t="s">
        <v>3236</v>
      </c>
      <c r="E850" s="120" t="s">
        <v>3264</v>
      </c>
      <c r="F850" s="117">
        <f>IF(ISNA(VLOOKUP(B850,[2]保固召回!$A:$G,7,FALSE)),"",(VLOOKUP(B850,[2]保固召回!$A:$G,7,FALSE)))</f>
        <v>0</v>
      </c>
      <c r="G850" s="121">
        <f t="shared" ca="1" si="53"/>
        <v>1</v>
      </c>
      <c r="H850" s="121" t="str">
        <f t="shared" si="54"/>
        <v>E8xE9xF0xF1x檢查，視須要更換萬向接頭</v>
      </c>
      <c r="I850" s="122">
        <f t="shared" ca="1" si="55"/>
        <v>34</v>
      </c>
      <c r="J850" s="119"/>
      <c r="K850" s="123"/>
      <c r="L850" s="117"/>
      <c r="M850" s="124" t="s">
        <v>1821</v>
      </c>
      <c r="N850" s="125"/>
      <c r="O850" s="135"/>
      <c r="P850" s="127" t="str">
        <f>IF(B850="","",IF(ISNA(VLOOKUP(U850,[2]NEW!H:H,1,FALSE)),"V",""))</f>
        <v>V</v>
      </c>
      <c r="Q850" s="128"/>
      <c r="R850" s="129"/>
      <c r="S850" s="130" t="s">
        <v>3265</v>
      </c>
      <c r="T850" s="132"/>
      <c r="U850" s="132" t="str">
        <f t="shared" si="52"/>
        <v>0026330100C661217</v>
      </c>
      <c r="W850" s="134" t="str">
        <f>IF((ISERROR(VLOOKUP(E850,'[2]Lead Time(覆蓋貼)'!F:F,1,0)))*(P850="v"),"",IF((ISTEXT(VLOOKUP(E850,'[2]Lead Time(覆蓋貼)'!F:F,1,0)))*(P850=""),"未執行",""))</f>
        <v/>
      </c>
    </row>
    <row r="851" spans="1:23" ht="28.5" hidden="1" customHeight="1" x14ac:dyDescent="0.25">
      <c r="A851" s="117">
        <v>837</v>
      </c>
      <c r="B851" s="118" t="s">
        <v>3235</v>
      </c>
      <c r="C851" s="119">
        <v>43154</v>
      </c>
      <c r="D851" s="117" t="s">
        <v>3236</v>
      </c>
      <c r="E851" s="120" t="s">
        <v>3266</v>
      </c>
      <c r="F851" s="117">
        <f>IF(ISNA(VLOOKUP(B851,[2]保固召回!$A:$G,7,FALSE)),"",(VLOOKUP(B851,[2]保固召回!$A:$G,7,FALSE)))</f>
        <v>0</v>
      </c>
      <c r="G851" s="121">
        <f t="shared" ca="1" si="53"/>
        <v>1</v>
      </c>
      <c r="H851" s="121" t="str">
        <f t="shared" si="54"/>
        <v>E8xE9xF0xF1x檢查，視須要更換萬向接頭</v>
      </c>
      <c r="I851" s="122">
        <f t="shared" ca="1" si="55"/>
        <v>34</v>
      </c>
      <c r="J851" s="119"/>
      <c r="K851" s="123"/>
      <c r="L851" s="117"/>
      <c r="M851" s="124"/>
      <c r="N851" s="125"/>
      <c r="O851" s="135"/>
      <c r="P851" s="127" t="str">
        <f>IF(B851="","",IF(ISNA(VLOOKUP(U851,[2]NEW!H:H,1,FALSE)),"V",""))</f>
        <v>V</v>
      </c>
      <c r="Q851" s="128"/>
      <c r="R851" s="129"/>
      <c r="S851" s="130" t="s">
        <v>2548</v>
      </c>
      <c r="T851" s="132"/>
      <c r="U851" s="132" t="str">
        <f t="shared" si="52"/>
        <v>0026330100C663362</v>
      </c>
      <c r="W851" s="134" t="str">
        <f>IF((ISERROR(VLOOKUP(E851,'[2]Lead Time(覆蓋貼)'!F:F,1,0)))*(P851="v"),"",IF((ISTEXT(VLOOKUP(E851,'[2]Lead Time(覆蓋貼)'!F:F,1,0)))*(P851=""),"未執行",""))</f>
        <v/>
      </c>
    </row>
    <row r="852" spans="1:23" ht="28.5" hidden="1" customHeight="1" x14ac:dyDescent="0.25">
      <c r="A852" s="117">
        <v>838</v>
      </c>
      <c r="B852" s="118" t="s">
        <v>3235</v>
      </c>
      <c r="C852" s="119">
        <v>43154</v>
      </c>
      <c r="D852" s="117" t="s">
        <v>3236</v>
      </c>
      <c r="E852" s="120" t="s">
        <v>3267</v>
      </c>
      <c r="F852" s="117">
        <f>IF(ISNA(VLOOKUP(B852,[2]保固召回!$A:$G,7,FALSE)),"",(VLOOKUP(B852,[2]保固召回!$A:$G,7,FALSE)))</f>
        <v>0</v>
      </c>
      <c r="G852" s="121">
        <f t="shared" ca="1" si="53"/>
        <v>1</v>
      </c>
      <c r="H852" s="121" t="str">
        <f t="shared" si="54"/>
        <v>E8xE9xF0xF1x檢查，視須要更換萬向接頭</v>
      </c>
      <c r="I852" s="122">
        <f t="shared" ca="1" si="55"/>
        <v>34</v>
      </c>
      <c r="J852" s="119"/>
      <c r="K852" s="123"/>
      <c r="L852" s="117"/>
      <c r="M852" s="124"/>
      <c r="N852" s="125"/>
      <c r="O852" s="135"/>
      <c r="P852" s="127" t="str">
        <f>IF(B852="","",IF(ISNA(VLOOKUP(U852,[2]NEW!H:H,1,FALSE)),"V",""))</f>
        <v>V</v>
      </c>
      <c r="Q852" s="128"/>
      <c r="R852" s="129"/>
      <c r="S852" s="130" t="s">
        <v>2548</v>
      </c>
      <c r="T852" s="132"/>
      <c r="U852" s="132" t="str">
        <f t="shared" si="52"/>
        <v>0026330100C368480</v>
      </c>
      <c r="W852" s="134" t="str">
        <f>IF((ISERROR(VLOOKUP(E852,'[2]Lead Time(覆蓋貼)'!F:F,1,0)))*(P852="v"),"",IF((ISTEXT(VLOOKUP(E852,'[2]Lead Time(覆蓋貼)'!F:F,1,0)))*(P852=""),"未執行",""))</f>
        <v/>
      </c>
    </row>
    <row r="853" spans="1:23" ht="28.5" hidden="1" customHeight="1" x14ac:dyDescent="0.25">
      <c r="A853" s="117">
        <v>839</v>
      </c>
      <c r="B853" s="118" t="s">
        <v>3235</v>
      </c>
      <c r="C853" s="119">
        <v>43154</v>
      </c>
      <c r="D853" s="117" t="s">
        <v>3236</v>
      </c>
      <c r="E853" s="120" t="s">
        <v>3268</v>
      </c>
      <c r="F853" s="117">
        <f>IF(ISNA(VLOOKUP(B853,[2]保固召回!$A:$G,7,FALSE)),"",(VLOOKUP(B853,[2]保固召回!$A:$G,7,FALSE)))</f>
        <v>0</v>
      </c>
      <c r="G853" s="121">
        <f t="shared" ca="1" si="53"/>
        <v>1</v>
      </c>
      <c r="H853" s="121" t="str">
        <f t="shared" si="54"/>
        <v>E8xE9xF0xF1x檢查，視須要更換萬向接頭</v>
      </c>
      <c r="I853" s="122">
        <f t="shared" ca="1" si="55"/>
        <v>34</v>
      </c>
      <c r="J853" s="119"/>
      <c r="K853" s="123"/>
      <c r="L853" s="117"/>
      <c r="M853" s="124" t="s">
        <v>1821</v>
      </c>
      <c r="N853" s="125"/>
      <c r="O853" s="135"/>
      <c r="P853" s="127" t="str">
        <f>IF(B853="","",IF(ISNA(VLOOKUP(U853,[2]NEW!H:H,1,FALSE)),"V",""))</f>
        <v>V</v>
      </c>
      <c r="Q853" s="128"/>
      <c r="R853" s="129"/>
      <c r="S853" s="130" t="s">
        <v>3269</v>
      </c>
      <c r="T853" s="132"/>
      <c r="U853" s="132" t="str">
        <f t="shared" si="52"/>
        <v>0026330100CN71426</v>
      </c>
      <c r="W853" s="134" t="str">
        <f>IF((ISERROR(VLOOKUP(E853,'[2]Lead Time(覆蓋貼)'!F:F,1,0)))*(P853="v"),"",IF((ISTEXT(VLOOKUP(E853,'[2]Lead Time(覆蓋貼)'!F:F,1,0)))*(P853=""),"未執行",""))</f>
        <v/>
      </c>
    </row>
    <row r="854" spans="1:23" ht="28.5" hidden="1" customHeight="1" x14ac:dyDescent="0.25">
      <c r="A854" s="117">
        <v>840</v>
      </c>
      <c r="B854" s="118" t="s">
        <v>3235</v>
      </c>
      <c r="C854" s="119">
        <v>43154</v>
      </c>
      <c r="D854" s="117" t="s">
        <v>3236</v>
      </c>
      <c r="E854" s="120" t="s">
        <v>3270</v>
      </c>
      <c r="F854" s="117">
        <f>IF(ISNA(VLOOKUP(B854,[2]保固召回!$A:$G,7,FALSE)),"",(VLOOKUP(B854,[2]保固召回!$A:$G,7,FALSE)))</f>
        <v>0</v>
      </c>
      <c r="G854" s="121">
        <f t="shared" ca="1" si="53"/>
        <v>1</v>
      </c>
      <c r="H854" s="121" t="str">
        <f t="shared" si="54"/>
        <v>E8xE9xF0xF1x檢查，視須要更換萬向接頭</v>
      </c>
      <c r="I854" s="122">
        <f t="shared" ca="1" si="55"/>
        <v>34</v>
      </c>
      <c r="J854" s="119"/>
      <c r="K854" s="123"/>
      <c r="L854" s="117"/>
      <c r="M854" s="124"/>
      <c r="N854" s="125"/>
      <c r="O854" s="135"/>
      <c r="P854" s="127" t="str">
        <f>IF(B854="","",IF(ISNA(VLOOKUP(U854,[2]NEW!H:H,1,FALSE)),"V",""))</f>
        <v>V</v>
      </c>
      <c r="Q854" s="128"/>
      <c r="R854" s="129"/>
      <c r="S854" s="130" t="s">
        <v>3271</v>
      </c>
      <c r="T854" s="132"/>
      <c r="U854" s="132" t="str">
        <f t="shared" si="52"/>
        <v>0026330100C919798</v>
      </c>
      <c r="W854" s="134" t="str">
        <f>IF((ISERROR(VLOOKUP(E854,'[2]Lead Time(覆蓋貼)'!F:F,1,0)))*(P854="v"),"",IF((ISTEXT(VLOOKUP(E854,'[2]Lead Time(覆蓋貼)'!F:F,1,0)))*(P854=""),"未執行",""))</f>
        <v/>
      </c>
    </row>
    <row r="855" spans="1:23" ht="28.5" hidden="1" customHeight="1" x14ac:dyDescent="0.25">
      <c r="A855" s="117">
        <v>841</v>
      </c>
      <c r="B855" s="118" t="s">
        <v>3235</v>
      </c>
      <c r="C855" s="119">
        <v>43154</v>
      </c>
      <c r="D855" s="117" t="s">
        <v>3236</v>
      </c>
      <c r="E855" s="120" t="s">
        <v>3272</v>
      </c>
      <c r="F855" s="117">
        <f>IF(ISNA(VLOOKUP(B855,[2]保固召回!$A:$G,7,FALSE)),"",(VLOOKUP(B855,[2]保固召回!$A:$G,7,FALSE)))</f>
        <v>0</v>
      </c>
      <c r="G855" s="121">
        <f t="shared" ca="1" si="53"/>
        <v>1</v>
      </c>
      <c r="H855" s="121" t="str">
        <f t="shared" si="54"/>
        <v>E8xE9xF0xF1x檢查，視須要更換萬向接頭</v>
      </c>
      <c r="I855" s="122">
        <f t="shared" ca="1" si="55"/>
        <v>34</v>
      </c>
      <c r="J855" s="119"/>
      <c r="K855" s="123"/>
      <c r="L855" s="117"/>
      <c r="M855" s="124" t="s">
        <v>58</v>
      </c>
      <c r="N855" s="125"/>
      <c r="O855" s="135"/>
      <c r="P855" s="127" t="str">
        <f>IF(B855="","",IF(ISNA(VLOOKUP(U855,[2]NEW!H:H,1,FALSE)),"V",""))</f>
        <v>V</v>
      </c>
      <c r="Q855" s="128"/>
      <c r="R855" s="129"/>
      <c r="S855" s="130" t="s">
        <v>3273</v>
      </c>
      <c r="T855" s="132"/>
      <c r="U855" s="132" t="str">
        <f t="shared" si="52"/>
        <v>0026330100C903180</v>
      </c>
      <c r="W855" s="134" t="str">
        <f>IF((ISERROR(VLOOKUP(E855,'[2]Lead Time(覆蓋貼)'!F:F,1,0)))*(P855="v"),"",IF((ISTEXT(VLOOKUP(E855,'[2]Lead Time(覆蓋貼)'!F:F,1,0)))*(P855=""),"未執行",""))</f>
        <v/>
      </c>
    </row>
    <row r="856" spans="1:23" ht="28.5" hidden="1" customHeight="1" x14ac:dyDescent="0.25">
      <c r="A856" s="117">
        <v>842</v>
      </c>
      <c r="B856" s="118" t="s">
        <v>3235</v>
      </c>
      <c r="C856" s="119">
        <v>43154</v>
      </c>
      <c r="D856" s="117" t="s">
        <v>3236</v>
      </c>
      <c r="E856" s="120" t="s">
        <v>3274</v>
      </c>
      <c r="F856" s="117">
        <f>IF(ISNA(VLOOKUP(B856,[2]保固召回!$A:$G,7,FALSE)),"",(VLOOKUP(B856,[2]保固召回!$A:$G,7,FALSE)))</f>
        <v>0</v>
      </c>
      <c r="G856" s="121">
        <f t="shared" ca="1" si="53"/>
        <v>1</v>
      </c>
      <c r="H856" s="121" t="str">
        <f t="shared" si="54"/>
        <v>E8xE9xF0xF1x檢查，視須要更換萬向接頭</v>
      </c>
      <c r="I856" s="122">
        <f t="shared" ca="1" si="55"/>
        <v>34</v>
      </c>
      <c r="J856" s="119"/>
      <c r="K856" s="123"/>
      <c r="L856" s="117"/>
      <c r="M856" s="124" t="s">
        <v>58</v>
      </c>
      <c r="N856" s="125"/>
      <c r="O856" s="135"/>
      <c r="P856" s="127" t="str">
        <f>IF(B856="","",IF(ISNA(VLOOKUP(U856,[2]NEW!H:H,1,FALSE)),"V",""))</f>
        <v>V</v>
      </c>
      <c r="Q856" s="128"/>
      <c r="R856" s="129"/>
      <c r="S856" s="130" t="s">
        <v>3275</v>
      </c>
      <c r="T856" s="132"/>
      <c r="U856" s="132" t="str">
        <f t="shared" si="52"/>
        <v>0026330100C920146</v>
      </c>
      <c r="W856" s="134" t="str">
        <f>IF((ISERROR(VLOOKUP(E856,'[2]Lead Time(覆蓋貼)'!F:F,1,0)))*(P856="v"),"",IF((ISTEXT(VLOOKUP(E856,'[2]Lead Time(覆蓋貼)'!F:F,1,0)))*(P856=""),"未執行",""))</f>
        <v/>
      </c>
    </row>
    <row r="857" spans="1:23" ht="28.5" hidden="1" customHeight="1" x14ac:dyDescent="0.25">
      <c r="A857" s="117">
        <v>843</v>
      </c>
      <c r="B857" s="118" t="s">
        <v>3235</v>
      </c>
      <c r="C857" s="119">
        <v>43154</v>
      </c>
      <c r="D857" s="117" t="s">
        <v>3236</v>
      </c>
      <c r="E857" s="120" t="s">
        <v>3276</v>
      </c>
      <c r="F857" s="117">
        <f>IF(ISNA(VLOOKUP(B857,[2]保固召回!$A:$G,7,FALSE)),"",(VLOOKUP(B857,[2]保固召回!$A:$G,7,FALSE)))</f>
        <v>0</v>
      </c>
      <c r="G857" s="121">
        <f t="shared" ca="1" si="53"/>
        <v>1</v>
      </c>
      <c r="H857" s="121" t="str">
        <f t="shared" si="54"/>
        <v>E8xE9xF0xF1x檢查，視須要更換萬向接頭</v>
      </c>
      <c r="I857" s="122">
        <f t="shared" ca="1" si="55"/>
        <v>34</v>
      </c>
      <c r="J857" s="119"/>
      <c r="K857" s="123"/>
      <c r="L857" s="117"/>
      <c r="M857" s="124"/>
      <c r="N857" s="125"/>
      <c r="O857" s="135"/>
      <c r="P857" s="127" t="str">
        <f>IF(B857="","",IF(ISNA(VLOOKUP(U857,[2]NEW!H:H,1,FALSE)),"V",""))</f>
        <v>V</v>
      </c>
      <c r="Q857" s="128"/>
      <c r="R857" s="129"/>
      <c r="S857" s="130" t="s">
        <v>2548</v>
      </c>
      <c r="T857" s="132"/>
      <c r="U857" s="132" t="str">
        <f t="shared" si="52"/>
        <v>0026330100E050479</v>
      </c>
      <c r="W857" s="134" t="str">
        <f>IF((ISERROR(VLOOKUP(E857,'[2]Lead Time(覆蓋貼)'!F:F,1,0)))*(P857="v"),"",IF((ISTEXT(VLOOKUP(E857,'[2]Lead Time(覆蓋貼)'!F:F,1,0)))*(P857=""),"未執行",""))</f>
        <v/>
      </c>
    </row>
    <row r="858" spans="1:23" ht="28.5" hidden="1" customHeight="1" x14ac:dyDescent="0.25">
      <c r="A858" s="117">
        <v>844</v>
      </c>
      <c r="B858" s="118" t="s">
        <v>3235</v>
      </c>
      <c r="C858" s="119">
        <v>43154</v>
      </c>
      <c r="D858" s="117" t="s">
        <v>3236</v>
      </c>
      <c r="E858" s="120" t="s">
        <v>3277</v>
      </c>
      <c r="F858" s="117">
        <f>IF(ISNA(VLOOKUP(B858,[2]保固召回!$A:$G,7,FALSE)),"",(VLOOKUP(B858,[2]保固召回!$A:$G,7,FALSE)))</f>
        <v>0</v>
      </c>
      <c r="G858" s="121">
        <f t="shared" ca="1" si="53"/>
        <v>1</v>
      </c>
      <c r="H858" s="121" t="str">
        <f t="shared" si="54"/>
        <v>E8xE9xF0xF1x檢查，視須要更換萬向接頭</v>
      </c>
      <c r="I858" s="122">
        <f t="shared" ca="1" si="55"/>
        <v>34</v>
      </c>
      <c r="J858" s="119"/>
      <c r="K858" s="123"/>
      <c r="L858" s="117"/>
      <c r="M858" s="124" t="s">
        <v>58</v>
      </c>
      <c r="N858" s="125">
        <v>43014</v>
      </c>
      <c r="O858" s="135"/>
      <c r="P858" s="127" t="str">
        <f>IF(B858="","",IF(ISNA(VLOOKUP(U858,[2]NEW!H:H,1,FALSE)),"V",""))</f>
        <v>V</v>
      </c>
      <c r="Q858" s="128" t="s">
        <v>3278</v>
      </c>
      <c r="R858" s="129" t="s">
        <v>3279</v>
      </c>
      <c r="S858" s="150" t="s">
        <v>3280</v>
      </c>
      <c r="T858" s="132"/>
      <c r="U858" s="132" t="str">
        <f t="shared" si="52"/>
        <v>0026330100C887968</v>
      </c>
      <c r="W858" s="134" t="str">
        <f>IF((ISERROR(VLOOKUP(E858,'[2]Lead Time(覆蓋貼)'!F:F,1,0)))*(P858="v"),"",IF((ISTEXT(VLOOKUP(E858,'[2]Lead Time(覆蓋貼)'!F:F,1,0)))*(P858=""),"未執行",""))</f>
        <v/>
      </c>
    </row>
    <row r="859" spans="1:23" ht="28.5" hidden="1" customHeight="1" x14ac:dyDescent="0.25">
      <c r="A859" s="117">
        <v>845</v>
      </c>
      <c r="B859" s="118" t="s">
        <v>3235</v>
      </c>
      <c r="C859" s="119">
        <v>43154</v>
      </c>
      <c r="D859" s="117" t="s">
        <v>3236</v>
      </c>
      <c r="E859" s="120" t="s">
        <v>3281</v>
      </c>
      <c r="F859" s="117">
        <f>IF(ISNA(VLOOKUP(B859,[2]保固召回!$A:$G,7,FALSE)),"",(VLOOKUP(B859,[2]保固召回!$A:$G,7,FALSE)))</f>
        <v>0</v>
      </c>
      <c r="G859" s="121">
        <f t="shared" ca="1" si="53"/>
        <v>1</v>
      </c>
      <c r="H859" s="121" t="str">
        <f t="shared" si="54"/>
        <v>E8xE9xF0xF1x檢查，視須要更換萬向接頭</v>
      </c>
      <c r="I859" s="122">
        <f t="shared" ca="1" si="55"/>
        <v>34</v>
      </c>
      <c r="J859" s="119"/>
      <c r="K859" s="123"/>
      <c r="L859" s="117"/>
      <c r="M859" s="124" t="s">
        <v>58</v>
      </c>
      <c r="N859" s="125"/>
      <c r="O859" s="135"/>
      <c r="P859" s="127" t="str">
        <f>IF(B859="","",IF(ISNA(VLOOKUP(U859,[2]NEW!H:H,1,FALSE)),"V",""))</f>
        <v>V</v>
      </c>
      <c r="Q859" s="128"/>
      <c r="R859" s="129"/>
      <c r="S859" s="130" t="s">
        <v>3282</v>
      </c>
      <c r="T859" s="132"/>
      <c r="U859" s="132" t="str">
        <f t="shared" si="52"/>
        <v>0026330100C943997</v>
      </c>
      <c r="W859" s="134" t="str">
        <f>IF((ISERROR(VLOOKUP(E859,'[2]Lead Time(覆蓋貼)'!F:F,1,0)))*(P859="v"),"",IF((ISTEXT(VLOOKUP(E859,'[2]Lead Time(覆蓋貼)'!F:F,1,0)))*(P859=""),"未執行",""))</f>
        <v/>
      </c>
    </row>
    <row r="860" spans="1:23" ht="28.5" hidden="1" customHeight="1" x14ac:dyDescent="0.25">
      <c r="A860" s="117">
        <v>846</v>
      </c>
      <c r="B860" s="118" t="s">
        <v>3235</v>
      </c>
      <c r="C860" s="119">
        <v>43154</v>
      </c>
      <c r="D860" s="117" t="s">
        <v>3236</v>
      </c>
      <c r="E860" s="120" t="s">
        <v>3283</v>
      </c>
      <c r="F860" s="117">
        <f>IF(ISNA(VLOOKUP(B860,[2]保固召回!$A:$G,7,FALSE)),"",(VLOOKUP(B860,[2]保固召回!$A:$G,7,FALSE)))</f>
        <v>0</v>
      </c>
      <c r="G860" s="121">
        <f t="shared" ca="1" si="53"/>
        <v>1</v>
      </c>
      <c r="H860" s="121" t="str">
        <f t="shared" si="54"/>
        <v>E8xE9xF0xF1x檢查，視須要更換萬向接頭</v>
      </c>
      <c r="I860" s="122">
        <f t="shared" ca="1" si="55"/>
        <v>34</v>
      </c>
      <c r="J860" s="119"/>
      <c r="K860" s="123"/>
      <c r="L860" s="117"/>
      <c r="M860" s="124" t="s">
        <v>1821</v>
      </c>
      <c r="N860" s="125"/>
      <c r="O860" s="135"/>
      <c r="P860" s="127" t="str">
        <f>IF(B860="","",IF(ISNA(VLOOKUP(U860,[2]NEW!H:H,1,FALSE)),"V",""))</f>
        <v>V</v>
      </c>
      <c r="Q860" s="128"/>
      <c r="R860" s="129"/>
      <c r="S860" s="130" t="s">
        <v>3284</v>
      </c>
      <c r="T860" s="132"/>
      <c r="U860" s="132" t="str">
        <f t="shared" si="52"/>
        <v>0026330100C615349</v>
      </c>
      <c r="W860" s="134" t="str">
        <f>IF((ISERROR(VLOOKUP(E860,'[2]Lead Time(覆蓋貼)'!F:F,1,0)))*(P860="v"),"",IF((ISTEXT(VLOOKUP(E860,'[2]Lead Time(覆蓋貼)'!F:F,1,0)))*(P860=""),"未執行",""))</f>
        <v/>
      </c>
    </row>
    <row r="861" spans="1:23" ht="28.5" hidden="1" customHeight="1" x14ac:dyDescent="0.25">
      <c r="A861" s="117">
        <v>847</v>
      </c>
      <c r="B861" s="118" t="s">
        <v>3235</v>
      </c>
      <c r="C861" s="119">
        <v>43154</v>
      </c>
      <c r="D861" s="117" t="s">
        <v>3236</v>
      </c>
      <c r="E861" s="120" t="s">
        <v>3285</v>
      </c>
      <c r="F861" s="117">
        <f>IF(ISNA(VLOOKUP(B861,[2]保固召回!$A:$G,7,FALSE)),"",(VLOOKUP(B861,[2]保固召回!$A:$G,7,FALSE)))</f>
        <v>0</v>
      </c>
      <c r="G861" s="121">
        <f t="shared" ca="1" si="53"/>
        <v>1</v>
      </c>
      <c r="H861" s="121" t="str">
        <f t="shared" si="54"/>
        <v>E8xE9xF0xF1x檢查，視須要更換萬向接頭</v>
      </c>
      <c r="I861" s="122">
        <f t="shared" ca="1" si="55"/>
        <v>34</v>
      </c>
      <c r="J861" s="119"/>
      <c r="K861" s="123"/>
      <c r="L861" s="117"/>
      <c r="M861" s="124" t="s">
        <v>1821</v>
      </c>
      <c r="N861" s="125"/>
      <c r="O861" s="135"/>
      <c r="P861" s="127" t="str">
        <f>IF(B861="","",IF(ISNA(VLOOKUP(U861,[2]NEW!H:H,1,FALSE)),"V",""))</f>
        <v>V</v>
      </c>
      <c r="Q861" s="128"/>
      <c r="R861" s="129"/>
      <c r="S861" s="130" t="s">
        <v>3286</v>
      </c>
      <c r="T861" s="132"/>
      <c r="U861" s="132" t="str">
        <f t="shared" si="52"/>
        <v>0026330100E050341</v>
      </c>
      <c r="W861" s="134" t="str">
        <f>IF((ISERROR(VLOOKUP(E861,'[2]Lead Time(覆蓋貼)'!F:F,1,0)))*(P861="v"),"",IF((ISTEXT(VLOOKUP(E861,'[2]Lead Time(覆蓋貼)'!F:F,1,0)))*(P861=""),"未執行",""))</f>
        <v/>
      </c>
    </row>
    <row r="862" spans="1:23" ht="28.5" hidden="1" customHeight="1" x14ac:dyDescent="0.25">
      <c r="A862" s="117">
        <v>848</v>
      </c>
      <c r="B862" s="118" t="s">
        <v>3235</v>
      </c>
      <c r="C862" s="119">
        <v>43154</v>
      </c>
      <c r="D862" s="117" t="s">
        <v>3236</v>
      </c>
      <c r="E862" s="120" t="s">
        <v>3287</v>
      </c>
      <c r="F862" s="117">
        <f>IF(ISNA(VLOOKUP(B862,[2]保固召回!$A:$G,7,FALSE)),"",(VLOOKUP(B862,[2]保固召回!$A:$G,7,FALSE)))</f>
        <v>0</v>
      </c>
      <c r="G862" s="121">
        <f t="shared" ca="1" si="53"/>
        <v>1</v>
      </c>
      <c r="H862" s="121" t="str">
        <f t="shared" si="54"/>
        <v>E8xE9xF0xF1x檢查，視須要更換萬向接頭</v>
      </c>
      <c r="I862" s="122">
        <f t="shared" ca="1" si="55"/>
        <v>34</v>
      </c>
      <c r="J862" s="119"/>
      <c r="K862" s="123"/>
      <c r="L862" s="117"/>
      <c r="M862" s="124" t="s">
        <v>58</v>
      </c>
      <c r="N862" s="125"/>
      <c r="O862" s="135"/>
      <c r="P862" s="127" t="str">
        <f>IF(B862="","",IF(ISNA(VLOOKUP(U862,[2]NEW!H:H,1,FALSE)),"V",""))</f>
        <v>V</v>
      </c>
      <c r="Q862" s="128"/>
      <c r="R862" s="129"/>
      <c r="S862" s="130" t="s">
        <v>3288</v>
      </c>
      <c r="T862" s="132"/>
      <c r="U862" s="132" t="str">
        <f t="shared" si="52"/>
        <v>0026330100C948440</v>
      </c>
      <c r="W862" s="134" t="str">
        <f>IF((ISERROR(VLOOKUP(E862,'[2]Lead Time(覆蓋貼)'!F:F,1,0)))*(P862="v"),"",IF((ISTEXT(VLOOKUP(E862,'[2]Lead Time(覆蓋貼)'!F:F,1,0)))*(P862=""),"未執行",""))</f>
        <v/>
      </c>
    </row>
    <row r="863" spans="1:23" ht="28.5" hidden="1" customHeight="1" x14ac:dyDescent="0.25">
      <c r="A863" s="117">
        <v>849</v>
      </c>
      <c r="B863" s="118" t="s">
        <v>3235</v>
      </c>
      <c r="C863" s="119">
        <v>43154</v>
      </c>
      <c r="D863" s="117" t="s">
        <v>3236</v>
      </c>
      <c r="E863" s="120" t="s">
        <v>3289</v>
      </c>
      <c r="F863" s="117">
        <f>IF(ISNA(VLOOKUP(B863,[2]保固召回!$A:$G,7,FALSE)),"",(VLOOKUP(B863,[2]保固召回!$A:$G,7,FALSE)))</f>
        <v>0</v>
      </c>
      <c r="G863" s="121">
        <f t="shared" ca="1" si="53"/>
        <v>1</v>
      </c>
      <c r="H863" s="121" t="str">
        <f t="shared" si="54"/>
        <v>E8xE9xF0xF1x檢查，視須要更換萬向接頭</v>
      </c>
      <c r="I863" s="122">
        <f t="shared" ca="1" si="55"/>
        <v>34</v>
      </c>
      <c r="J863" s="119"/>
      <c r="K863" s="123"/>
      <c r="L863" s="117"/>
      <c r="M863" s="124" t="s">
        <v>1821</v>
      </c>
      <c r="N863" s="125"/>
      <c r="O863" s="135"/>
      <c r="P863" s="127" t="str">
        <f>IF(B863="","",IF(ISNA(VLOOKUP(U863,[2]NEW!H:H,1,FALSE)),"V",""))</f>
        <v>V</v>
      </c>
      <c r="Q863" s="128"/>
      <c r="R863" s="129"/>
      <c r="S863" s="130" t="s">
        <v>2597</v>
      </c>
      <c r="T863" s="132"/>
      <c r="U863" s="132" t="str">
        <f t="shared" si="52"/>
        <v>0026330100E050411</v>
      </c>
      <c r="W863" s="134" t="str">
        <f>IF((ISERROR(VLOOKUP(E863,'[2]Lead Time(覆蓋貼)'!F:F,1,0)))*(P863="v"),"",IF((ISTEXT(VLOOKUP(E863,'[2]Lead Time(覆蓋貼)'!F:F,1,0)))*(P863=""),"未執行",""))</f>
        <v/>
      </c>
    </row>
    <row r="864" spans="1:23" ht="28.5" hidden="1" customHeight="1" x14ac:dyDescent="0.25">
      <c r="A864" s="117">
        <v>850</v>
      </c>
      <c r="B864" s="118" t="s">
        <v>3235</v>
      </c>
      <c r="C864" s="119">
        <v>43154</v>
      </c>
      <c r="D864" s="117" t="s">
        <v>3236</v>
      </c>
      <c r="E864" s="120" t="s">
        <v>3290</v>
      </c>
      <c r="F864" s="117">
        <f>IF(ISNA(VLOOKUP(B864,[2]保固召回!$A:$G,7,FALSE)),"",(VLOOKUP(B864,[2]保固召回!$A:$G,7,FALSE)))</f>
        <v>0</v>
      </c>
      <c r="G864" s="121">
        <f t="shared" ca="1" si="53"/>
        <v>1</v>
      </c>
      <c r="H864" s="121" t="str">
        <f t="shared" si="54"/>
        <v>E8xE9xF0xF1x檢查，視須要更換萬向接頭</v>
      </c>
      <c r="I864" s="122">
        <f t="shared" ca="1" si="55"/>
        <v>34</v>
      </c>
      <c r="J864" s="119"/>
      <c r="K864" s="123"/>
      <c r="L864" s="117"/>
      <c r="M864" s="124"/>
      <c r="N864" s="125"/>
      <c r="O864" s="135"/>
      <c r="P864" s="127" t="str">
        <f>IF(B864="","",IF(ISNA(VLOOKUP(U864,[2]NEW!H:H,1,FALSE)),"V",""))</f>
        <v>V</v>
      </c>
      <c r="Q864" s="128"/>
      <c r="R864" s="129"/>
      <c r="S864" s="130" t="s">
        <v>1789</v>
      </c>
      <c r="T864" s="132"/>
      <c r="U864" s="132" t="str">
        <f t="shared" si="52"/>
        <v>0026330100C948083</v>
      </c>
      <c r="W864" s="134" t="str">
        <f>IF((ISERROR(VLOOKUP(E864,'[2]Lead Time(覆蓋貼)'!F:F,1,0)))*(P864="v"),"",IF((ISTEXT(VLOOKUP(E864,'[2]Lead Time(覆蓋貼)'!F:F,1,0)))*(P864=""),"未執行",""))</f>
        <v/>
      </c>
    </row>
    <row r="865" spans="1:27" ht="28.5" hidden="1" customHeight="1" x14ac:dyDescent="0.25">
      <c r="A865" s="117">
        <v>851</v>
      </c>
      <c r="B865" s="118" t="s">
        <v>3235</v>
      </c>
      <c r="C865" s="119">
        <v>43154</v>
      </c>
      <c r="D865" s="117" t="s">
        <v>3236</v>
      </c>
      <c r="E865" s="120" t="s">
        <v>3291</v>
      </c>
      <c r="F865" s="117">
        <f>IF(ISNA(VLOOKUP(B865,[2]保固召回!$A:$G,7,FALSE)),"",(VLOOKUP(B865,[2]保固召回!$A:$G,7,FALSE)))</f>
        <v>0</v>
      </c>
      <c r="G865" s="121">
        <f t="shared" ca="1" si="53"/>
        <v>1</v>
      </c>
      <c r="H865" s="121" t="str">
        <f t="shared" si="54"/>
        <v>E8xE9xF0xF1x檢查，視須要更換萬向接頭</v>
      </c>
      <c r="I865" s="122">
        <f t="shared" ca="1" si="55"/>
        <v>34</v>
      </c>
      <c r="J865" s="119"/>
      <c r="K865" s="123"/>
      <c r="L865" s="117"/>
      <c r="M865" s="124" t="s">
        <v>1821</v>
      </c>
      <c r="N865" s="125"/>
      <c r="O865" s="135"/>
      <c r="P865" s="127" t="str">
        <f>IF(B865="","",IF(ISNA(VLOOKUP(U865,[2]NEW!H:H,1,FALSE)),"V",""))</f>
        <v>V</v>
      </c>
      <c r="Q865" s="128"/>
      <c r="R865" s="129"/>
      <c r="S865" s="130" t="s">
        <v>3292</v>
      </c>
      <c r="T865" s="132"/>
      <c r="U865" s="132" t="str">
        <f t="shared" si="52"/>
        <v>0026330100C919813</v>
      </c>
      <c r="W865" s="134" t="str">
        <f>IF((ISERROR(VLOOKUP(E865,'[2]Lead Time(覆蓋貼)'!F:F,1,0)))*(P865="v"),"",IF((ISTEXT(VLOOKUP(E865,'[2]Lead Time(覆蓋貼)'!F:F,1,0)))*(P865=""),"未執行",""))</f>
        <v/>
      </c>
    </row>
    <row r="866" spans="1:27" ht="28.5" hidden="1" customHeight="1" x14ac:dyDescent="0.25">
      <c r="A866" s="117">
        <v>852</v>
      </c>
      <c r="B866" s="118" t="s">
        <v>3235</v>
      </c>
      <c r="C866" s="119">
        <v>43154</v>
      </c>
      <c r="D866" s="117" t="s">
        <v>3236</v>
      </c>
      <c r="E866" s="120" t="s">
        <v>3293</v>
      </c>
      <c r="F866" s="117">
        <f>IF(ISNA(VLOOKUP(B866,[2]保固召回!$A:$G,7,FALSE)),"",(VLOOKUP(B866,[2]保固召回!$A:$G,7,FALSE)))</f>
        <v>0</v>
      </c>
      <c r="G866" s="121">
        <f t="shared" ca="1" si="53"/>
        <v>1</v>
      </c>
      <c r="H866" s="121" t="str">
        <f t="shared" si="54"/>
        <v>E8xE9xF0xF1x檢查，視須要更換萬向接頭</v>
      </c>
      <c r="I866" s="122">
        <f t="shared" ca="1" si="55"/>
        <v>34</v>
      </c>
      <c r="J866" s="119"/>
      <c r="K866" s="123"/>
      <c r="L866" s="117"/>
      <c r="M866" s="124" t="s">
        <v>58</v>
      </c>
      <c r="N866" s="125"/>
      <c r="O866" s="135"/>
      <c r="P866" s="127" t="str">
        <f>IF(B866="","",IF(ISNA(VLOOKUP(U866,[2]NEW!H:H,1,FALSE)),"V",""))</f>
        <v>V</v>
      </c>
      <c r="Q866" s="128"/>
      <c r="R866" s="129"/>
      <c r="S866" s="130" t="s">
        <v>3294</v>
      </c>
      <c r="T866" s="132"/>
      <c r="U866" s="132" t="str">
        <f t="shared" si="52"/>
        <v>0026330100C920646</v>
      </c>
      <c r="W866" s="134" t="str">
        <f>IF((ISERROR(VLOOKUP(E866,'[2]Lead Time(覆蓋貼)'!F:F,1,0)))*(P866="v"),"",IF((ISTEXT(VLOOKUP(E866,'[2]Lead Time(覆蓋貼)'!F:F,1,0)))*(P866=""),"未執行",""))</f>
        <v/>
      </c>
    </row>
    <row r="867" spans="1:27" ht="28.5" hidden="1" customHeight="1" x14ac:dyDescent="0.25">
      <c r="A867" s="117">
        <v>853</v>
      </c>
      <c r="B867" s="118" t="s">
        <v>3235</v>
      </c>
      <c r="C867" s="119">
        <v>43154</v>
      </c>
      <c r="D867" s="117" t="s">
        <v>3236</v>
      </c>
      <c r="E867" s="120" t="s">
        <v>3295</v>
      </c>
      <c r="F867" s="117">
        <f>IF(ISNA(VLOOKUP(B867,[2]保固召回!$A:$G,7,FALSE)),"",(VLOOKUP(B867,[2]保固召回!$A:$G,7,FALSE)))</f>
        <v>0</v>
      </c>
      <c r="G867" s="121">
        <f t="shared" ca="1" si="53"/>
        <v>1</v>
      </c>
      <c r="H867" s="121" t="str">
        <f t="shared" si="54"/>
        <v>E8xE9xF0xF1x檢查，視須要更換萬向接頭</v>
      </c>
      <c r="I867" s="122">
        <f t="shared" ca="1" si="55"/>
        <v>34</v>
      </c>
      <c r="J867" s="119"/>
      <c r="K867" s="123"/>
      <c r="L867" s="117"/>
      <c r="M867" s="124"/>
      <c r="N867" s="125"/>
      <c r="O867" s="135"/>
      <c r="P867" s="127" t="str">
        <f>IF(B867="","",IF(ISNA(VLOOKUP(U867,[2]NEW!H:H,1,FALSE)),"V",""))</f>
        <v>V</v>
      </c>
      <c r="Q867" s="128"/>
      <c r="R867" s="129"/>
      <c r="S867" s="130" t="s">
        <v>3296</v>
      </c>
      <c r="T867" s="132"/>
      <c r="U867" s="132" t="str">
        <f t="shared" si="52"/>
        <v>0026330100C919807</v>
      </c>
      <c r="W867" s="134" t="str">
        <f>IF((ISERROR(VLOOKUP(E867,'[2]Lead Time(覆蓋貼)'!F:F,1,0)))*(P867="v"),"",IF((ISTEXT(VLOOKUP(E867,'[2]Lead Time(覆蓋貼)'!F:F,1,0)))*(P867=""),"未執行",""))</f>
        <v/>
      </c>
    </row>
    <row r="868" spans="1:27" ht="28.5" hidden="1" customHeight="1" x14ac:dyDescent="0.25">
      <c r="A868" s="117">
        <v>854</v>
      </c>
      <c r="B868" s="118" t="s">
        <v>3235</v>
      </c>
      <c r="C868" s="119">
        <v>43154</v>
      </c>
      <c r="D868" s="117" t="s">
        <v>3236</v>
      </c>
      <c r="E868" s="120" t="s">
        <v>3297</v>
      </c>
      <c r="F868" s="117">
        <f>IF(ISNA(VLOOKUP(B868,[2]保固召回!$A:$G,7,FALSE)),"",(VLOOKUP(B868,[2]保固召回!$A:$G,7,FALSE)))</f>
        <v>0</v>
      </c>
      <c r="G868" s="121">
        <f t="shared" ca="1" si="53"/>
        <v>1</v>
      </c>
      <c r="H868" s="121" t="str">
        <f t="shared" si="54"/>
        <v>E8xE9xF0xF1x檢查，視須要更換萬向接頭</v>
      </c>
      <c r="I868" s="122">
        <f t="shared" ca="1" si="55"/>
        <v>34</v>
      </c>
      <c r="J868" s="119"/>
      <c r="K868" s="123"/>
      <c r="L868" s="117"/>
      <c r="M868" s="124" t="s">
        <v>58</v>
      </c>
      <c r="N868" s="125"/>
      <c r="O868" s="135"/>
      <c r="P868" s="127" t="str">
        <f>IF(B868="","",IF(ISNA(VLOOKUP(U868,[2]NEW!H:H,1,FALSE)),"V",""))</f>
        <v>V</v>
      </c>
      <c r="Q868" s="128"/>
      <c r="R868" s="129"/>
      <c r="S868" s="130" t="s">
        <v>3298</v>
      </c>
      <c r="T868" s="132"/>
      <c r="U868" s="132" t="str">
        <f t="shared" si="52"/>
        <v>0026330100C921002</v>
      </c>
      <c r="W868" s="134" t="str">
        <f>IF((ISERROR(VLOOKUP(E868,'[2]Lead Time(覆蓋貼)'!F:F,1,0)))*(P868="v"),"",IF((ISTEXT(VLOOKUP(E868,'[2]Lead Time(覆蓋貼)'!F:F,1,0)))*(P868=""),"未執行",""))</f>
        <v/>
      </c>
    </row>
    <row r="869" spans="1:27" ht="28.5" hidden="1" customHeight="1" x14ac:dyDescent="0.25">
      <c r="A869" s="117">
        <v>855</v>
      </c>
      <c r="B869" s="118" t="s">
        <v>3235</v>
      </c>
      <c r="C869" s="119">
        <v>43154</v>
      </c>
      <c r="D869" s="117" t="s">
        <v>3236</v>
      </c>
      <c r="E869" s="120" t="s">
        <v>3299</v>
      </c>
      <c r="F869" s="117">
        <f>IF(ISNA(VLOOKUP(B869,[2]保固召回!$A:$G,7,FALSE)),"",(VLOOKUP(B869,[2]保固召回!$A:$G,7,FALSE)))</f>
        <v>0</v>
      </c>
      <c r="G869" s="121">
        <f t="shared" ca="1" si="53"/>
        <v>1</v>
      </c>
      <c r="H869" s="121" t="str">
        <f t="shared" si="54"/>
        <v>E8xE9xF0xF1x檢查，視須要更換萬向接頭</v>
      </c>
      <c r="I869" s="122">
        <f t="shared" ca="1" si="55"/>
        <v>34</v>
      </c>
      <c r="J869" s="119"/>
      <c r="K869" s="123"/>
      <c r="L869" s="117"/>
      <c r="M869" s="124"/>
      <c r="N869" s="125"/>
      <c r="O869" s="135"/>
      <c r="P869" s="127" t="str">
        <f>IF(B869="","",IF(ISNA(VLOOKUP(U869,[2]NEW!H:H,1,FALSE)),"V",""))</f>
        <v>V</v>
      </c>
      <c r="Q869" s="128"/>
      <c r="R869" s="129"/>
      <c r="S869" s="130" t="s">
        <v>1843</v>
      </c>
      <c r="T869" s="132"/>
      <c r="U869" s="132" t="str">
        <f t="shared" si="52"/>
        <v>0026330100E050477</v>
      </c>
      <c r="W869" s="134" t="str">
        <f>IF((ISERROR(VLOOKUP(E869,'[2]Lead Time(覆蓋貼)'!F:F,1,0)))*(P869="v"),"",IF((ISTEXT(VLOOKUP(E869,'[2]Lead Time(覆蓋貼)'!F:F,1,0)))*(P869=""),"未執行",""))</f>
        <v/>
      </c>
    </row>
    <row r="870" spans="1:27" ht="28.5" hidden="1" customHeight="1" x14ac:dyDescent="0.25">
      <c r="A870" s="117">
        <v>856</v>
      </c>
      <c r="B870" s="118" t="s">
        <v>3235</v>
      </c>
      <c r="C870" s="119">
        <v>43154</v>
      </c>
      <c r="D870" s="117" t="s">
        <v>3236</v>
      </c>
      <c r="E870" s="120" t="s">
        <v>3300</v>
      </c>
      <c r="F870" s="117">
        <f>IF(ISNA(VLOOKUP(B870,[2]保固召回!$A:$G,7,FALSE)),"",(VLOOKUP(B870,[2]保固召回!$A:$G,7,FALSE)))</f>
        <v>0</v>
      </c>
      <c r="G870" s="121">
        <f t="shared" ca="1" si="53"/>
        <v>1</v>
      </c>
      <c r="H870" s="121" t="str">
        <f t="shared" si="54"/>
        <v>E8xE9xF0xF1x檢查，視須要更換萬向接頭</v>
      </c>
      <c r="I870" s="122">
        <f t="shared" ca="1" si="55"/>
        <v>34</v>
      </c>
      <c r="J870" s="119"/>
      <c r="K870" s="123"/>
      <c r="L870" s="117"/>
      <c r="M870" s="124" t="s">
        <v>58</v>
      </c>
      <c r="N870" s="125"/>
      <c r="O870" s="135"/>
      <c r="P870" s="127" t="str">
        <f>IF(B870="","",IF(ISNA(VLOOKUP(U870,[2]NEW!H:H,1,FALSE)),"V",""))</f>
        <v>V</v>
      </c>
      <c r="Q870" s="128"/>
      <c r="R870" s="129"/>
      <c r="S870" s="130" t="s">
        <v>3301</v>
      </c>
      <c r="T870" s="132"/>
      <c r="U870" s="132" t="str">
        <f t="shared" si="52"/>
        <v>0026330100E050343</v>
      </c>
      <c r="W870" s="134" t="str">
        <f>IF((ISERROR(VLOOKUP(E870,'[2]Lead Time(覆蓋貼)'!F:F,1,0)))*(P870="v"),"",IF((ISTEXT(VLOOKUP(E870,'[2]Lead Time(覆蓋貼)'!F:F,1,0)))*(P870=""),"未執行",""))</f>
        <v/>
      </c>
    </row>
    <row r="871" spans="1:27" ht="28.5" hidden="1" customHeight="1" x14ac:dyDescent="0.25">
      <c r="A871" s="117">
        <v>857</v>
      </c>
      <c r="B871" s="118" t="s">
        <v>3235</v>
      </c>
      <c r="C871" s="119">
        <v>43154</v>
      </c>
      <c r="D871" s="117" t="s">
        <v>3236</v>
      </c>
      <c r="E871" s="120" t="s">
        <v>3302</v>
      </c>
      <c r="F871" s="117">
        <f>IF(ISNA(VLOOKUP(B871,[2]保固召回!$A:$G,7,FALSE)),"",(VLOOKUP(B871,[2]保固召回!$A:$G,7,FALSE)))</f>
        <v>0</v>
      </c>
      <c r="G871" s="121">
        <f t="shared" ca="1" si="53"/>
        <v>1</v>
      </c>
      <c r="H871" s="121" t="str">
        <f t="shared" si="54"/>
        <v>E8xE9xF0xF1x檢查，視須要更換萬向接頭</v>
      </c>
      <c r="I871" s="122">
        <f t="shared" ca="1" si="55"/>
        <v>34</v>
      </c>
      <c r="J871" s="119"/>
      <c r="K871" s="123"/>
      <c r="L871" s="117"/>
      <c r="M871" s="124" t="s">
        <v>1821</v>
      </c>
      <c r="N871" s="125"/>
      <c r="O871" s="135"/>
      <c r="P871" s="127" t="str">
        <f>IF(B871="","",IF(ISNA(VLOOKUP(U871,[2]NEW!H:H,1,FALSE)),"V",""))</f>
        <v>V</v>
      </c>
      <c r="Q871" s="128"/>
      <c r="R871" s="129"/>
      <c r="S871" s="130" t="s">
        <v>3303</v>
      </c>
      <c r="T871" s="132"/>
      <c r="U871" s="132" t="str">
        <f t="shared" si="52"/>
        <v>0026330100E375337</v>
      </c>
      <c r="W871" s="134" t="str">
        <f>IF((ISERROR(VLOOKUP(E871,'[2]Lead Time(覆蓋貼)'!F:F,1,0)))*(P871="v"),"",IF((ISTEXT(VLOOKUP(E871,'[2]Lead Time(覆蓋貼)'!F:F,1,0)))*(P871=""),"未執行",""))</f>
        <v/>
      </c>
    </row>
    <row r="872" spans="1:27" s="138" customFormat="1" ht="28.5" hidden="1" customHeight="1" x14ac:dyDescent="0.25">
      <c r="A872" s="117">
        <v>858</v>
      </c>
      <c r="B872" s="118" t="s">
        <v>3235</v>
      </c>
      <c r="C872" s="119">
        <v>43154</v>
      </c>
      <c r="D872" s="117" t="s">
        <v>3236</v>
      </c>
      <c r="E872" s="120" t="s">
        <v>3304</v>
      </c>
      <c r="F872" s="117">
        <f>IF(ISNA(VLOOKUP(B872,[2]保固召回!$A:$G,7,FALSE)),"",(VLOOKUP(B872,[2]保固召回!$A:$G,7,FALSE)))</f>
        <v>0</v>
      </c>
      <c r="G872" s="121">
        <f t="shared" ca="1" si="53"/>
        <v>1</v>
      </c>
      <c r="H872" s="121" t="str">
        <f t="shared" si="54"/>
        <v>E8xE9xF0xF1x檢查，視須要更換萬向接頭</v>
      </c>
      <c r="I872" s="122">
        <f t="shared" ca="1" si="55"/>
        <v>34</v>
      </c>
      <c r="J872" s="119"/>
      <c r="K872" s="123"/>
      <c r="L872" s="117"/>
      <c r="M872" s="124" t="s">
        <v>1821</v>
      </c>
      <c r="N872" s="125"/>
      <c r="O872" s="135"/>
      <c r="P872" s="127" t="str">
        <f>IF(B872="","",IF(ISNA(VLOOKUP(U872,[2]NEW!H:H,1,FALSE)),"V",""))</f>
        <v>V</v>
      </c>
      <c r="Q872" s="128"/>
      <c r="R872" s="129"/>
      <c r="S872" s="130" t="s">
        <v>3305</v>
      </c>
      <c r="T872" s="132"/>
      <c r="U872" s="132" t="str">
        <f t="shared" si="52"/>
        <v>0026330100C948270</v>
      </c>
      <c r="V872" s="137"/>
      <c r="W872" s="134" t="str">
        <f>IF((ISERROR(VLOOKUP(E872,'[2]Lead Time(覆蓋貼)'!F:F,1,0)))*(P872="v"),"",IF((ISTEXT(VLOOKUP(E872,'[2]Lead Time(覆蓋貼)'!F:F,1,0)))*(P872=""),"未執行",""))</f>
        <v/>
      </c>
      <c r="AA872" s="134"/>
    </row>
    <row r="873" spans="1:27" ht="28.5" hidden="1" customHeight="1" x14ac:dyDescent="0.25">
      <c r="A873" s="117">
        <v>859</v>
      </c>
      <c r="B873" s="118" t="s">
        <v>3235</v>
      </c>
      <c r="C873" s="119">
        <v>43154</v>
      </c>
      <c r="D873" s="117" t="s">
        <v>3236</v>
      </c>
      <c r="E873" s="120" t="s">
        <v>3306</v>
      </c>
      <c r="F873" s="117">
        <f>IF(ISNA(VLOOKUP(B873,[2]保固召回!$A:$G,7,FALSE)),"",(VLOOKUP(B873,[2]保固召回!$A:$G,7,FALSE)))</f>
        <v>0</v>
      </c>
      <c r="G873" s="121">
        <f t="shared" ca="1" si="53"/>
        <v>1</v>
      </c>
      <c r="H873" s="121" t="str">
        <f t="shared" si="54"/>
        <v>E8xE9xF0xF1x檢查，視須要更換萬向接頭</v>
      </c>
      <c r="I873" s="122">
        <f t="shared" ca="1" si="55"/>
        <v>34</v>
      </c>
      <c r="J873" s="119"/>
      <c r="K873" s="123"/>
      <c r="L873" s="117"/>
      <c r="M873" s="124" t="s">
        <v>58</v>
      </c>
      <c r="N873" s="125"/>
      <c r="O873" s="135"/>
      <c r="P873" s="127" t="str">
        <f>IF(B873="","",IF(ISNA(VLOOKUP(U873,[2]NEW!H:H,1,FALSE)),"V",""))</f>
        <v>V</v>
      </c>
      <c r="Q873" s="128"/>
      <c r="R873" s="129"/>
      <c r="S873" s="130" t="s">
        <v>3307</v>
      </c>
      <c r="T873" s="132"/>
      <c r="U873" s="132" t="str">
        <f t="shared" si="52"/>
        <v>0026330100E766747</v>
      </c>
      <c r="W873" s="134" t="str">
        <f>IF((ISERROR(VLOOKUP(E873,'[2]Lead Time(覆蓋貼)'!F:F,1,0)))*(P873="v"),"",IF((ISTEXT(VLOOKUP(E873,'[2]Lead Time(覆蓋貼)'!F:F,1,0)))*(P873=""),"未執行",""))</f>
        <v/>
      </c>
    </row>
    <row r="874" spans="1:27" ht="28.5" hidden="1" customHeight="1" x14ac:dyDescent="0.25">
      <c r="A874" s="117">
        <v>860</v>
      </c>
      <c r="B874" s="118" t="s">
        <v>3235</v>
      </c>
      <c r="C874" s="119">
        <v>43154</v>
      </c>
      <c r="D874" s="117" t="s">
        <v>3236</v>
      </c>
      <c r="E874" s="120" t="s">
        <v>3308</v>
      </c>
      <c r="F874" s="117">
        <f>IF(ISNA(VLOOKUP(B874,[2]保固召回!$A:$G,7,FALSE)),"",(VLOOKUP(B874,[2]保固召回!$A:$G,7,FALSE)))</f>
        <v>0</v>
      </c>
      <c r="G874" s="121">
        <f t="shared" ca="1" si="53"/>
        <v>1</v>
      </c>
      <c r="H874" s="121" t="str">
        <f t="shared" si="54"/>
        <v>E8xE9xF0xF1x檢查，視須要更換萬向接頭</v>
      </c>
      <c r="I874" s="122">
        <f t="shared" ca="1" si="55"/>
        <v>34</v>
      </c>
      <c r="J874" s="119"/>
      <c r="K874" s="123"/>
      <c r="L874" s="117"/>
      <c r="M874" s="124" t="s">
        <v>1821</v>
      </c>
      <c r="N874" s="125"/>
      <c r="O874" s="135"/>
      <c r="P874" s="127" t="str">
        <f>IF(B874="","",IF(ISNA(VLOOKUP(U874,[2]NEW!H:H,1,FALSE)),"V",""))</f>
        <v>V</v>
      </c>
      <c r="Q874" s="128"/>
      <c r="R874" s="129"/>
      <c r="S874" s="130" t="s">
        <v>3309</v>
      </c>
      <c r="T874" s="132"/>
      <c r="U874" s="132" t="str">
        <f t="shared" si="52"/>
        <v>0026330100C368452</v>
      </c>
      <c r="W874" s="134" t="str">
        <f>IF((ISERROR(VLOOKUP(E874,'[2]Lead Time(覆蓋貼)'!F:F,1,0)))*(P874="v"),"",IF((ISTEXT(VLOOKUP(E874,'[2]Lead Time(覆蓋貼)'!F:F,1,0)))*(P874=""),"未執行",""))</f>
        <v/>
      </c>
    </row>
    <row r="875" spans="1:27" ht="28.5" hidden="1" customHeight="1" x14ac:dyDescent="0.25">
      <c r="A875" s="117">
        <v>861</v>
      </c>
      <c r="B875" s="118" t="s">
        <v>3310</v>
      </c>
      <c r="C875" s="119">
        <v>43162</v>
      </c>
      <c r="D875" s="117" t="s">
        <v>3311</v>
      </c>
      <c r="E875" s="120" t="s">
        <v>3312</v>
      </c>
      <c r="F875" s="117" t="str">
        <f>IF(ISNA(VLOOKUP(B875,[2]保固召回!$A:$G,7,FALSE)),"",(VLOOKUP(B875,[2]保固召回!$A:$G,7,FALSE)))</f>
        <v/>
      </c>
      <c r="G875" s="121">
        <f t="shared" ca="1" si="53"/>
        <v>1</v>
      </c>
      <c r="H875" s="121" t="str">
        <f t="shared" si="54"/>
        <v>F1xF33F4x更換空氣囊</v>
      </c>
      <c r="I875" s="122">
        <f t="shared" ca="1" si="55"/>
        <v>1</v>
      </c>
      <c r="J875" s="119"/>
      <c r="K875" s="123">
        <v>42</v>
      </c>
      <c r="L875" s="117"/>
      <c r="M875" s="124" t="s">
        <v>58</v>
      </c>
      <c r="N875" s="125"/>
      <c r="O875" s="135"/>
      <c r="P875" s="127" t="str">
        <f>IF(B875="","",IF(ISNA(VLOOKUP(U875,[2]NEW!H:H,1,FALSE)),"V",""))</f>
        <v>V</v>
      </c>
      <c r="Q875" s="128"/>
      <c r="R875" s="129"/>
      <c r="S875" s="130" t="s">
        <v>3313</v>
      </c>
      <c r="T875" s="132"/>
      <c r="U875" s="132" t="str">
        <f t="shared" si="52"/>
        <v>0072820100G369542</v>
      </c>
      <c r="W875" s="134" t="str">
        <f>IF((ISERROR(VLOOKUP(E875,'[2]Lead Time(覆蓋貼)'!F:F,1,0)))*(P875="v"),"",IF((ISTEXT(VLOOKUP(E875,'[2]Lead Time(覆蓋貼)'!F:F,1,0)))*(P875=""),"未執行",""))</f>
        <v/>
      </c>
    </row>
    <row r="876" spans="1:27" ht="28.5" hidden="1" customHeight="1" x14ac:dyDescent="0.25">
      <c r="A876" s="117">
        <v>862</v>
      </c>
      <c r="B876" s="118" t="s">
        <v>3314</v>
      </c>
      <c r="C876" s="119">
        <v>43163</v>
      </c>
      <c r="D876" s="117" t="s">
        <v>3315</v>
      </c>
      <c r="E876" s="120" t="s">
        <v>3316</v>
      </c>
      <c r="F876" s="117" t="str">
        <f>IF(ISNA(VLOOKUP(B876,[2]保固召回!$A:$G,7,FALSE)),"",(VLOOKUP(B876,[2]保固召回!$A:$G,7,FALSE)))</f>
        <v/>
      </c>
      <c r="G876" s="121">
        <f t="shared" ca="1" si="53"/>
        <v>1</v>
      </c>
      <c r="H876" s="121" t="str">
        <f t="shared" si="54"/>
        <v>F4x編程控制單元(DSC)</v>
      </c>
      <c r="I876" s="122">
        <f t="shared" ca="1" si="55"/>
        <v>86</v>
      </c>
      <c r="J876" s="119" t="s">
        <v>3317</v>
      </c>
      <c r="K876" s="123">
        <v>8</v>
      </c>
      <c r="L876" s="117" t="s">
        <v>1819</v>
      </c>
      <c r="M876" s="124" t="s">
        <v>1821</v>
      </c>
      <c r="N876" s="125"/>
      <c r="O876" s="135"/>
      <c r="P876" s="127" t="str">
        <f>IF(B876="","",IF(ISNA(VLOOKUP(U876,[2]NEW!H:H,1,FALSE)),"V",""))</f>
        <v>V</v>
      </c>
      <c r="Q876" s="128"/>
      <c r="R876" s="129"/>
      <c r="S876" s="130" t="s">
        <v>3318</v>
      </c>
      <c r="T876" s="132"/>
      <c r="U876" s="132" t="str">
        <f t="shared" si="52"/>
        <v>00342702005G29127</v>
      </c>
      <c r="W876" s="134" t="str">
        <f>IF((ISERROR(VLOOKUP(E876,'[2]Lead Time(覆蓋貼)'!F:F,1,0)))*(P876="v"),"",IF((ISTEXT(VLOOKUP(E876,'[2]Lead Time(覆蓋貼)'!F:F,1,0)))*(P876=""),"未執行",""))</f>
        <v/>
      </c>
    </row>
    <row r="877" spans="1:27" ht="28.5" hidden="1" customHeight="1" x14ac:dyDescent="0.25">
      <c r="A877" s="117">
        <v>863</v>
      </c>
      <c r="B877" s="118" t="s">
        <v>3314</v>
      </c>
      <c r="C877" s="119">
        <v>43163</v>
      </c>
      <c r="D877" s="117" t="s">
        <v>3315</v>
      </c>
      <c r="E877" s="120" t="s">
        <v>3319</v>
      </c>
      <c r="F877" s="117" t="str">
        <f>IF(ISNA(VLOOKUP(B877,[2]保固召回!$A:$G,7,FALSE)),"",(VLOOKUP(B877,[2]保固召回!$A:$G,7,FALSE)))</f>
        <v/>
      </c>
      <c r="G877" s="121">
        <f t="shared" ca="1" si="53"/>
        <v>1</v>
      </c>
      <c r="H877" s="121" t="str">
        <f t="shared" si="54"/>
        <v>F4x編程控制單元(DSC)</v>
      </c>
      <c r="I877" s="122">
        <f t="shared" ca="1" si="55"/>
        <v>86</v>
      </c>
      <c r="J877" s="119"/>
      <c r="K877" s="123"/>
      <c r="L877" s="117"/>
      <c r="M877" s="124" t="s">
        <v>1821</v>
      </c>
      <c r="N877" s="125"/>
      <c r="O877" s="135"/>
      <c r="P877" s="127" t="str">
        <f>IF(B877="","",IF(ISNA(VLOOKUP(U877,[2]NEW!H:H,1,FALSE)),"V",""))</f>
        <v>V</v>
      </c>
      <c r="Q877" s="128"/>
      <c r="R877" s="129"/>
      <c r="S877" s="130" t="s">
        <v>3320</v>
      </c>
      <c r="T877" s="132"/>
      <c r="U877" s="132" t="str">
        <f t="shared" si="52"/>
        <v>00342702005H07816</v>
      </c>
      <c r="W877" s="134" t="str">
        <f>IF((ISERROR(VLOOKUP(E877,'[2]Lead Time(覆蓋貼)'!F:F,1,0)))*(P877="v"),"",IF((ISTEXT(VLOOKUP(E877,'[2]Lead Time(覆蓋貼)'!F:F,1,0)))*(P877=""),"未執行",""))</f>
        <v/>
      </c>
    </row>
    <row r="878" spans="1:27" ht="28.5" hidden="1" customHeight="1" x14ac:dyDescent="0.25">
      <c r="A878" s="117">
        <v>864</v>
      </c>
      <c r="B878" s="118" t="s">
        <v>3314</v>
      </c>
      <c r="C878" s="119">
        <v>43163</v>
      </c>
      <c r="D878" s="117" t="s">
        <v>3315</v>
      </c>
      <c r="E878" s="120" t="s">
        <v>3321</v>
      </c>
      <c r="F878" s="117" t="str">
        <f>IF(ISNA(VLOOKUP(B878,[2]保固召回!$A:$G,7,FALSE)),"",(VLOOKUP(B878,[2]保固召回!$A:$G,7,FALSE)))</f>
        <v/>
      </c>
      <c r="G878" s="121">
        <f t="shared" ca="1" si="53"/>
        <v>1</v>
      </c>
      <c r="H878" s="121" t="str">
        <f t="shared" si="54"/>
        <v>F4x編程控制單元(DSC)</v>
      </c>
      <c r="I878" s="122">
        <f t="shared" ca="1" si="55"/>
        <v>86</v>
      </c>
      <c r="J878" s="119"/>
      <c r="K878" s="123"/>
      <c r="L878" s="117"/>
      <c r="M878" s="124"/>
      <c r="N878" s="125"/>
      <c r="O878" s="135"/>
      <c r="P878" s="127" t="str">
        <f>IF(B878="","",IF(ISNA(VLOOKUP(U878,[2]NEW!H:H,1,FALSE)),"V",""))</f>
        <v>V</v>
      </c>
      <c r="Q878" s="128">
        <v>42989.684027777781</v>
      </c>
      <c r="R878" s="129"/>
      <c r="S878" s="130" t="s">
        <v>3322</v>
      </c>
      <c r="T878" s="132"/>
      <c r="U878" s="132" t="str">
        <f t="shared" si="52"/>
        <v>00342702005H02256</v>
      </c>
      <c r="W878" s="134" t="str">
        <f>IF((ISERROR(VLOOKUP(E878,'[2]Lead Time(覆蓋貼)'!F:F,1,0)))*(P878="v"),"",IF((ISTEXT(VLOOKUP(E878,'[2]Lead Time(覆蓋貼)'!F:F,1,0)))*(P878=""),"未執行",""))</f>
        <v/>
      </c>
    </row>
    <row r="879" spans="1:27" ht="28.5" hidden="1" customHeight="1" x14ac:dyDescent="0.25">
      <c r="A879" s="117">
        <v>865</v>
      </c>
      <c r="B879" s="118" t="s">
        <v>3314</v>
      </c>
      <c r="C879" s="119">
        <v>43163</v>
      </c>
      <c r="D879" s="117" t="s">
        <v>3315</v>
      </c>
      <c r="E879" s="120" t="s">
        <v>3323</v>
      </c>
      <c r="F879" s="117" t="str">
        <f>IF(ISNA(VLOOKUP(B879,[2]保固召回!$A:$G,7,FALSE)),"",(VLOOKUP(B879,[2]保固召回!$A:$G,7,FALSE)))</f>
        <v/>
      </c>
      <c r="G879" s="121">
        <f t="shared" ca="1" si="53"/>
        <v>1</v>
      </c>
      <c r="H879" s="121" t="str">
        <f t="shared" si="54"/>
        <v>F4x編程控制單元(DSC)</v>
      </c>
      <c r="I879" s="122">
        <f t="shared" ca="1" si="55"/>
        <v>86</v>
      </c>
      <c r="J879" s="119"/>
      <c r="K879" s="123"/>
      <c r="L879" s="117"/>
      <c r="M879" s="124" t="s">
        <v>1821</v>
      </c>
      <c r="N879" s="125"/>
      <c r="O879" s="135"/>
      <c r="P879" s="127" t="str">
        <f>IF(B879="","",IF(ISNA(VLOOKUP(U879,[2]NEW!H:H,1,FALSE)),"V",""))</f>
        <v>V</v>
      </c>
      <c r="Q879" s="128"/>
      <c r="R879" s="129"/>
      <c r="S879" s="130" t="s">
        <v>3324</v>
      </c>
      <c r="T879" s="132"/>
      <c r="U879" s="132" t="str">
        <f t="shared" si="52"/>
        <v>00342702005G28241</v>
      </c>
      <c r="W879" s="134" t="str">
        <f>IF((ISERROR(VLOOKUP(E879,'[2]Lead Time(覆蓋貼)'!F:F,1,0)))*(P879="v"),"",IF((ISTEXT(VLOOKUP(E879,'[2]Lead Time(覆蓋貼)'!F:F,1,0)))*(P879=""),"未執行",""))</f>
        <v/>
      </c>
    </row>
    <row r="880" spans="1:27" ht="28.5" hidden="1" customHeight="1" x14ac:dyDescent="0.25">
      <c r="A880" s="117">
        <v>866</v>
      </c>
      <c r="B880" s="118" t="s">
        <v>3314</v>
      </c>
      <c r="C880" s="119">
        <v>43163</v>
      </c>
      <c r="D880" s="117" t="s">
        <v>3315</v>
      </c>
      <c r="E880" s="120" t="s">
        <v>3325</v>
      </c>
      <c r="F880" s="117" t="str">
        <f>IF(ISNA(VLOOKUP(B880,[2]保固召回!$A:$G,7,FALSE)),"",(VLOOKUP(B880,[2]保固召回!$A:$G,7,FALSE)))</f>
        <v/>
      </c>
      <c r="G880" s="121">
        <f t="shared" ca="1" si="53"/>
        <v>1</v>
      </c>
      <c r="H880" s="121" t="str">
        <f t="shared" si="54"/>
        <v>F4x編程控制單元(DSC)</v>
      </c>
      <c r="I880" s="122">
        <f t="shared" ca="1" si="55"/>
        <v>86</v>
      </c>
      <c r="J880" s="119"/>
      <c r="K880" s="123"/>
      <c r="L880" s="117"/>
      <c r="M880" s="124" t="s">
        <v>1821</v>
      </c>
      <c r="N880" s="125"/>
      <c r="O880" s="135"/>
      <c r="P880" s="127" t="str">
        <f>IF(B880="","",IF(ISNA(VLOOKUP(U880,[2]NEW!H:H,1,FALSE)),"V",""))</f>
        <v>V</v>
      </c>
      <c r="Q880" s="128"/>
      <c r="R880" s="129"/>
      <c r="S880" s="130" t="s">
        <v>1789</v>
      </c>
      <c r="T880" s="132"/>
      <c r="U880" s="132" t="str">
        <f t="shared" si="52"/>
        <v>0034270200V415423</v>
      </c>
      <c r="W880" s="134" t="str">
        <f>IF((ISERROR(VLOOKUP(E880,'[2]Lead Time(覆蓋貼)'!F:F,1,0)))*(P880="v"),"",IF((ISTEXT(VLOOKUP(E880,'[2]Lead Time(覆蓋貼)'!F:F,1,0)))*(P880=""),"未執行",""))</f>
        <v/>
      </c>
    </row>
    <row r="881" spans="1:23" ht="28.5" hidden="1" customHeight="1" x14ac:dyDescent="0.25">
      <c r="A881" s="117">
        <v>867</v>
      </c>
      <c r="B881" s="118" t="s">
        <v>3314</v>
      </c>
      <c r="C881" s="119">
        <v>43163</v>
      </c>
      <c r="D881" s="117" t="s">
        <v>3315</v>
      </c>
      <c r="E881" s="120" t="s">
        <v>3326</v>
      </c>
      <c r="F881" s="117" t="str">
        <f>IF(ISNA(VLOOKUP(B881,[2]保固召回!$A:$G,7,FALSE)),"",(VLOOKUP(B881,[2]保固召回!$A:$G,7,FALSE)))</f>
        <v/>
      </c>
      <c r="G881" s="121">
        <f t="shared" ca="1" si="53"/>
        <v>1</v>
      </c>
      <c r="H881" s="121" t="str">
        <f t="shared" si="54"/>
        <v>F4x編程控制單元(DSC)</v>
      </c>
      <c r="I881" s="122">
        <f t="shared" ca="1" si="55"/>
        <v>86</v>
      </c>
      <c r="J881" s="119"/>
      <c r="K881" s="123"/>
      <c r="L881" s="117"/>
      <c r="M881" s="124" t="s">
        <v>1821</v>
      </c>
      <c r="N881" s="125"/>
      <c r="O881" s="135"/>
      <c r="P881" s="127" t="str">
        <f>IF(B881="","",IF(ISNA(VLOOKUP(U881,[2]NEW!H:H,1,FALSE)),"V",""))</f>
        <v>V</v>
      </c>
      <c r="Q881" s="128"/>
      <c r="R881" s="129"/>
      <c r="S881" s="130" t="s">
        <v>3327</v>
      </c>
      <c r="T881" s="132"/>
      <c r="U881" s="132" t="str">
        <f t="shared" si="52"/>
        <v>0034270200V422777</v>
      </c>
      <c r="W881" s="134" t="str">
        <f>IF((ISERROR(VLOOKUP(E881,'[2]Lead Time(覆蓋貼)'!F:F,1,0)))*(P881="v"),"",IF((ISTEXT(VLOOKUP(E881,'[2]Lead Time(覆蓋貼)'!F:F,1,0)))*(P881=""),"未執行",""))</f>
        <v/>
      </c>
    </row>
    <row r="882" spans="1:23" ht="28.5" hidden="1" customHeight="1" x14ac:dyDescent="0.25">
      <c r="A882" s="117">
        <v>868</v>
      </c>
      <c r="B882" s="118" t="s">
        <v>3314</v>
      </c>
      <c r="C882" s="119">
        <v>43163</v>
      </c>
      <c r="D882" s="117" t="s">
        <v>3315</v>
      </c>
      <c r="E882" s="120" t="s">
        <v>3328</v>
      </c>
      <c r="F882" s="117" t="str">
        <f>IF(ISNA(VLOOKUP(B882,[2]保固召回!$A:$G,7,FALSE)),"",(VLOOKUP(B882,[2]保固召回!$A:$G,7,FALSE)))</f>
        <v/>
      </c>
      <c r="G882" s="121">
        <f t="shared" ca="1" si="53"/>
        <v>1</v>
      </c>
      <c r="H882" s="121" t="str">
        <f t="shared" si="54"/>
        <v>F4x編程控制單元(DSC)</v>
      </c>
      <c r="I882" s="122">
        <f t="shared" ca="1" si="55"/>
        <v>86</v>
      </c>
      <c r="J882" s="119"/>
      <c r="K882" s="123"/>
      <c r="L882" s="117"/>
      <c r="M882" s="124" t="s">
        <v>1821</v>
      </c>
      <c r="N882" s="125"/>
      <c r="O882" s="135"/>
      <c r="P882" s="127" t="str">
        <f>IF(B882="","",IF(ISNA(VLOOKUP(U882,[2]NEW!H:H,1,FALSE)),"V",""))</f>
        <v>V</v>
      </c>
      <c r="Q882" s="128"/>
      <c r="R882" s="129"/>
      <c r="S882" s="130" t="s">
        <v>3265</v>
      </c>
      <c r="T882" s="132"/>
      <c r="U882" s="132" t="str">
        <f t="shared" si="52"/>
        <v>0034270200V422778</v>
      </c>
      <c r="W882" s="134" t="str">
        <f>IF((ISERROR(VLOOKUP(E882,'[2]Lead Time(覆蓋貼)'!F:F,1,0)))*(P882="v"),"",IF((ISTEXT(VLOOKUP(E882,'[2]Lead Time(覆蓋貼)'!F:F,1,0)))*(P882=""),"未執行",""))</f>
        <v/>
      </c>
    </row>
    <row r="883" spans="1:23" ht="39.75" hidden="1" customHeight="1" x14ac:dyDescent="0.25">
      <c r="A883" s="117">
        <v>869</v>
      </c>
      <c r="B883" s="118" t="s">
        <v>3314</v>
      </c>
      <c r="C883" s="119">
        <v>43163</v>
      </c>
      <c r="D883" s="117" t="s">
        <v>3315</v>
      </c>
      <c r="E883" s="120" t="s">
        <v>3329</v>
      </c>
      <c r="F883" s="117" t="str">
        <f>IF(ISNA(VLOOKUP(B883,[2]保固召回!$A:$G,7,FALSE)),"",(VLOOKUP(B883,[2]保固召回!$A:$G,7,FALSE)))</f>
        <v/>
      </c>
      <c r="G883" s="121">
        <f t="shared" ca="1" si="53"/>
        <v>1</v>
      </c>
      <c r="H883" s="121" t="str">
        <f t="shared" si="54"/>
        <v>F4x編程控制單元(DSC)</v>
      </c>
      <c r="I883" s="122">
        <f t="shared" ca="1" si="55"/>
        <v>86</v>
      </c>
      <c r="J883" s="119"/>
      <c r="K883" s="123"/>
      <c r="L883" s="117"/>
      <c r="M883" s="124" t="s">
        <v>1821</v>
      </c>
      <c r="N883" s="125"/>
      <c r="O883" s="135"/>
      <c r="P883" s="127" t="str">
        <f>IF(B883="","",IF(ISNA(VLOOKUP(U883,[2]NEW!H:H,1,FALSE)),"V",""))</f>
        <v>V</v>
      </c>
      <c r="Q883" s="128"/>
      <c r="R883" s="129"/>
      <c r="S883" s="130" t="s">
        <v>3330</v>
      </c>
      <c r="T883" s="132"/>
      <c r="U883" s="132" t="str">
        <f t="shared" si="52"/>
        <v>0034270200V903742</v>
      </c>
      <c r="W883" s="134" t="str">
        <f>IF((ISERROR(VLOOKUP(E883,'[2]Lead Time(覆蓋貼)'!F:F,1,0)))*(P883="v"),"",IF((ISTEXT(VLOOKUP(E883,'[2]Lead Time(覆蓋貼)'!F:F,1,0)))*(P883=""),"未執行",""))</f>
        <v/>
      </c>
    </row>
    <row r="884" spans="1:23" ht="28.5" hidden="1" customHeight="1" x14ac:dyDescent="0.25">
      <c r="A884" s="117">
        <v>870</v>
      </c>
      <c r="B884" s="118" t="s">
        <v>3314</v>
      </c>
      <c r="C884" s="119">
        <v>43163</v>
      </c>
      <c r="D884" s="117" t="s">
        <v>3315</v>
      </c>
      <c r="E884" s="120" t="s">
        <v>3331</v>
      </c>
      <c r="F884" s="117" t="str">
        <f>IF(ISNA(VLOOKUP(B884,[2]保固召回!$A:$G,7,FALSE)),"",(VLOOKUP(B884,[2]保固召回!$A:$G,7,FALSE)))</f>
        <v/>
      </c>
      <c r="G884" s="121">
        <f t="shared" ca="1" si="53"/>
        <v>1</v>
      </c>
      <c r="H884" s="121" t="str">
        <f t="shared" si="54"/>
        <v>F4x編程控制單元(DSC)</v>
      </c>
      <c r="I884" s="122">
        <f t="shared" ca="1" si="55"/>
        <v>86</v>
      </c>
      <c r="J884" s="119"/>
      <c r="K884" s="123"/>
      <c r="L884" s="117"/>
      <c r="M884" s="124" t="s">
        <v>1822</v>
      </c>
      <c r="N884" s="125"/>
      <c r="O884" s="135"/>
      <c r="P884" s="127" t="str">
        <f>IF(B884="","",IF(ISNA(VLOOKUP(U884,[2]NEW!H:H,1,FALSE)),"V",""))</f>
        <v>V</v>
      </c>
      <c r="Q884" s="128"/>
      <c r="R884" s="129"/>
      <c r="S884" s="130" t="s">
        <v>1789</v>
      </c>
      <c r="T884" s="132"/>
      <c r="U884" s="132" t="str">
        <f t="shared" si="52"/>
        <v>00342702005C54740</v>
      </c>
      <c r="W884" s="134" t="str">
        <f>IF((ISERROR(VLOOKUP(E884,'[2]Lead Time(覆蓋貼)'!F:F,1,0)))*(P884="v"),"",IF((ISTEXT(VLOOKUP(E884,'[2]Lead Time(覆蓋貼)'!F:F,1,0)))*(P884=""),"未執行",""))</f>
        <v/>
      </c>
    </row>
    <row r="885" spans="1:23" ht="28.5" hidden="1" customHeight="1" x14ac:dyDescent="0.25">
      <c r="A885" s="117">
        <v>871</v>
      </c>
      <c r="B885" s="118" t="s">
        <v>3314</v>
      </c>
      <c r="C885" s="119">
        <v>43163</v>
      </c>
      <c r="D885" s="117" t="s">
        <v>3315</v>
      </c>
      <c r="E885" s="120" t="s">
        <v>3332</v>
      </c>
      <c r="F885" s="117" t="str">
        <f>IF(ISNA(VLOOKUP(B885,[2]保固召回!$A:$G,7,FALSE)),"",(VLOOKUP(B885,[2]保固召回!$A:$G,7,FALSE)))</f>
        <v/>
      </c>
      <c r="G885" s="121">
        <f t="shared" ca="1" si="53"/>
        <v>1</v>
      </c>
      <c r="H885" s="121" t="str">
        <f t="shared" si="54"/>
        <v>F4x編程控制單元(DSC)</v>
      </c>
      <c r="I885" s="122">
        <f t="shared" ca="1" si="55"/>
        <v>86</v>
      </c>
      <c r="J885" s="119"/>
      <c r="K885" s="123"/>
      <c r="L885" s="117"/>
      <c r="M885" s="124"/>
      <c r="N885" s="125"/>
      <c r="O885" s="135"/>
      <c r="P885" s="127" t="str">
        <f>IF(B885="","",IF(ISNA(VLOOKUP(U885,[2]NEW!H:H,1,FALSE)),"V",""))</f>
        <v>V</v>
      </c>
      <c r="Q885" s="128"/>
      <c r="R885" s="129"/>
      <c r="S885" s="130">
        <v>42865</v>
      </c>
      <c r="T885" s="132"/>
      <c r="U885" s="132" t="str">
        <f t="shared" si="52"/>
        <v>00342702005G34975</v>
      </c>
      <c r="W885" s="134" t="str">
        <f>IF((ISERROR(VLOOKUP(E885,'[2]Lead Time(覆蓋貼)'!F:F,1,0)))*(P885="v"),"",IF((ISTEXT(VLOOKUP(E885,'[2]Lead Time(覆蓋貼)'!F:F,1,0)))*(P885=""),"未執行",""))</f>
        <v/>
      </c>
    </row>
    <row r="886" spans="1:23" ht="28.5" hidden="1" customHeight="1" x14ac:dyDescent="0.25">
      <c r="A886" s="117">
        <v>872</v>
      </c>
      <c r="B886" s="118" t="s">
        <v>3314</v>
      </c>
      <c r="C886" s="119">
        <v>43163</v>
      </c>
      <c r="D886" s="117" t="s">
        <v>3315</v>
      </c>
      <c r="E886" s="120" t="s">
        <v>3333</v>
      </c>
      <c r="F886" s="117" t="str">
        <f>IF(ISNA(VLOOKUP(B886,[2]保固召回!$A:$G,7,FALSE)),"",(VLOOKUP(B886,[2]保固召回!$A:$G,7,FALSE)))</f>
        <v/>
      </c>
      <c r="G886" s="121">
        <f t="shared" ca="1" si="53"/>
        <v>1</v>
      </c>
      <c r="H886" s="121" t="str">
        <f t="shared" si="54"/>
        <v>F4x編程控制單元(DSC)</v>
      </c>
      <c r="I886" s="122">
        <f t="shared" ca="1" si="55"/>
        <v>86</v>
      </c>
      <c r="J886" s="119"/>
      <c r="K886" s="123"/>
      <c r="L886" s="117"/>
      <c r="M886" s="124"/>
      <c r="N886" s="125"/>
      <c r="O886" s="135"/>
      <c r="P886" s="127" t="str">
        <f>IF(B886="","",IF(ISNA(VLOOKUP(U886,[2]NEW!H:H,1,FALSE)),"V",""))</f>
        <v>V</v>
      </c>
      <c r="Q886" s="128"/>
      <c r="R886" s="129"/>
      <c r="S886" s="130" t="s">
        <v>1789</v>
      </c>
      <c r="T886" s="132"/>
      <c r="U886" s="132" t="str">
        <f t="shared" si="52"/>
        <v>00342702005G34416</v>
      </c>
      <c r="W886" s="134" t="str">
        <f>IF((ISERROR(VLOOKUP(E886,'[2]Lead Time(覆蓋貼)'!F:F,1,0)))*(P886="v"),"",IF((ISTEXT(VLOOKUP(E886,'[2]Lead Time(覆蓋貼)'!F:F,1,0)))*(P886=""),"未執行",""))</f>
        <v/>
      </c>
    </row>
    <row r="887" spans="1:23" ht="28.5" hidden="1" customHeight="1" x14ac:dyDescent="0.25">
      <c r="A887" s="117">
        <v>873</v>
      </c>
      <c r="B887" s="118" t="s">
        <v>3314</v>
      </c>
      <c r="C887" s="119">
        <v>43163</v>
      </c>
      <c r="D887" s="117" t="s">
        <v>3315</v>
      </c>
      <c r="E887" s="120" t="s">
        <v>3334</v>
      </c>
      <c r="F887" s="117" t="str">
        <f>IF(ISNA(VLOOKUP(B887,[2]保固召回!$A:$G,7,FALSE)),"",(VLOOKUP(B887,[2]保固召回!$A:$G,7,FALSE)))</f>
        <v/>
      </c>
      <c r="G887" s="121">
        <f t="shared" ca="1" si="53"/>
        <v>1</v>
      </c>
      <c r="H887" s="121" t="str">
        <f t="shared" si="54"/>
        <v>F4x編程控制單元(DSC)</v>
      </c>
      <c r="I887" s="122">
        <f t="shared" ca="1" si="55"/>
        <v>86</v>
      </c>
      <c r="J887" s="119"/>
      <c r="K887" s="123"/>
      <c r="L887" s="117"/>
      <c r="M887" s="124" t="s">
        <v>1822</v>
      </c>
      <c r="N887" s="125"/>
      <c r="O887" s="135"/>
      <c r="P887" s="127" t="str">
        <f>IF(B887="","",IF(ISNA(VLOOKUP(U887,[2]NEW!H:H,1,FALSE)),"V",""))</f>
        <v>V</v>
      </c>
      <c r="Q887" s="128"/>
      <c r="R887" s="129"/>
      <c r="S887" s="130" t="s">
        <v>3335</v>
      </c>
      <c r="T887" s="132"/>
      <c r="U887" s="132" t="str">
        <f t="shared" si="52"/>
        <v>0034270200V432325</v>
      </c>
      <c r="W887" s="134" t="str">
        <f>IF((ISERROR(VLOOKUP(E887,'[2]Lead Time(覆蓋貼)'!F:F,1,0)))*(P887="v"),"",IF((ISTEXT(VLOOKUP(E887,'[2]Lead Time(覆蓋貼)'!F:F,1,0)))*(P887=""),"未執行",""))</f>
        <v/>
      </c>
    </row>
    <row r="888" spans="1:23" ht="28.5" hidden="1" customHeight="1" x14ac:dyDescent="0.25">
      <c r="A888" s="117">
        <v>874</v>
      </c>
      <c r="B888" s="118" t="s">
        <v>3314</v>
      </c>
      <c r="C888" s="119">
        <v>43163</v>
      </c>
      <c r="D888" s="117" t="s">
        <v>3315</v>
      </c>
      <c r="E888" s="120" t="s">
        <v>3336</v>
      </c>
      <c r="F888" s="117" t="str">
        <f>IF(ISNA(VLOOKUP(B888,[2]保固召回!$A:$G,7,FALSE)),"",(VLOOKUP(B888,[2]保固召回!$A:$G,7,FALSE)))</f>
        <v/>
      </c>
      <c r="G888" s="121">
        <f t="shared" ca="1" si="53"/>
        <v>1</v>
      </c>
      <c r="H888" s="121" t="str">
        <f t="shared" si="54"/>
        <v>F4x編程控制單元(DSC)</v>
      </c>
      <c r="I888" s="122">
        <f t="shared" ca="1" si="55"/>
        <v>86</v>
      </c>
      <c r="J888" s="119"/>
      <c r="K888" s="123"/>
      <c r="L888" s="117"/>
      <c r="M888" s="124" t="s">
        <v>1822</v>
      </c>
      <c r="N888" s="125"/>
      <c r="O888" s="135"/>
      <c r="P888" s="127" t="str">
        <f>IF(B888="","",IF(ISNA(VLOOKUP(U888,[2]NEW!H:H,1,FALSE)),"V",""))</f>
        <v>V</v>
      </c>
      <c r="Q888" s="128"/>
      <c r="R888" s="129"/>
      <c r="S888" s="130" t="s">
        <v>1789</v>
      </c>
      <c r="T888" s="132"/>
      <c r="U888" s="132" t="str">
        <f t="shared" si="52"/>
        <v>00342702005H04309</v>
      </c>
      <c r="W888" s="134" t="str">
        <f>IF((ISERROR(VLOOKUP(E888,'[2]Lead Time(覆蓋貼)'!F:F,1,0)))*(P888="v"),"",IF((ISTEXT(VLOOKUP(E888,'[2]Lead Time(覆蓋貼)'!F:F,1,0)))*(P888=""),"未執行",""))</f>
        <v/>
      </c>
    </row>
    <row r="889" spans="1:23" ht="28.5" hidden="1" customHeight="1" x14ac:dyDescent="0.25">
      <c r="A889" s="117">
        <v>875</v>
      </c>
      <c r="B889" s="118" t="s">
        <v>3314</v>
      </c>
      <c r="C889" s="119">
        <v>43163</v>
      </c>
      <c r="D889" s="117" t="s">
        <v>3315</v>
      </c>
      <c r="E889" s="120" t="s">
        <v>3337</v>
      </c>
      <c r="F889" s="117" t="str">
        <f>IF(ISNA(VLOOKUP(B889,[2]保固召回!$A:$G,7,FALSE)),"",(VLOOKUP(B889,[2]保固召回!$A:$G,7,FALSE)))</f>
        <v/>
      </c>
      <c r="G889" s="121">
        <f t="shared" ca="1" si="53"/>
        <v>1</v>
      </c>
      <c r="H889" s="121" t="str">
        <f t="shared" si="54"/>
        <v>F4x編程控制單元(DSC)</v>
      </c>
      <c r="I889" s="122">
        <f t="shared" ca="1" si="55"/>
        <v>86</v>
      </c>
      <c r="J889" s="119"/>
      <c r="K889" s="123"/>
      <c r="L889" s="117"/>
      <c r="M889" s="124" t="s">
        <v>1822</v>
      </c>
      <c r="N889" s="125"/>
      <c r="O889" s="135"/>
      <c r="P889" s="127" t="str">
        <f>IF(B889="","",IF(ISNA(VLOOKUP(U889,[2]NEW!H:H,1,FALSE)),"V",""))</f>
        <v>V</v>
      </c>
      <c r="Q889" s="128"/>
      <c r="R889" s="129"/>
      <c r="S889" s="130" t="s">
        <v>1789</v>
      </c>
      <c r="T889" s="132"/>
      <c r="U889" s="132" t="str">
        <f t="shared" si="52"/>
        <v>00342702005H07695</v>
      </c>
      <c r="W889" s="134" t="str">
        <f>IF((ISERROR(VLOOKUP(E889,'[2]Lead Time(覆蓋貼)'!F:F,1,0)))*(P889="v"),"",IF((ISTEXT(VLOOKUP(E889,'[2]Lead Time(覆蓋貼)'!F:F,1,0)))*(P889=""),"未執行",""))</f>
        <v/>
      </c>
    </row>
    <row r="890" spans="1:23" ht="28.5" hidden="1" customHeight="1" x14ac:dyDescent="0.25">
      <c r="A890" s="117">
        <v>876</v>
      </c>
      <c r="B890" s="118" t="s">
        <v>3314</v>
      </c>
      <c r="C890" s="119">
        <v>43163</v>
      </c>
      <c r="D890" s="117" t="s">
        <v>3315</v>
      </c>
      <c r="E890" s="120" t="s">
        <v>3338</v>
      </c>
      <c r="F890" s="117" t="str">
        <f>IF(ISNA(VLOOKUP(B890,[2]保固召回!$A:$G,7,FALSE)),"",(VLOOKUP(B890,[2]保固召回!$A:$G,7,FALSE)))</f>
        <v/>
      </c>
      <c r="G890" s="121">
        <f t="shared" ca="1" si="53"/>
        <v>1</v>
      </c>
      <c r="H890" s="121" t="str">
        <f t="shared" si="54"/>
        <v>F4x編程控制單元(DSC)</v>
      </c>
      <c r="I890" s="122">
        <f t="shared" ca="1" si="55"/>
        <v>86</v>
      </c>
      <c r="J890" s="119"/>
      <c r="K890" s="123"/>
      <c r="L890" s="117"/>
      <c r="M890" s="124"/>
      <c r="N890" s="125"/>
      <c r="O890" s="135"/>
      <c r="P890" s="127" t="str">
        <f>IF(B890="","",IF(ISNA(VLOOKUP(U890,[2]NEW!H:H,1,FALSE)),"V",""))</f>
        <v>V</v>
      </c>
      <c r="Q890" s="128"/>
      <c r="R890" s="129"/>
      <c r="S890" s="130" t="s">
        <v>1789</v>
      </c>
      <c r="T890" s="132"/>
      <c r="U890" s="132" t="str">
        <f t="shared" si="52"/>
        <v>00342702005H07902</v>
      </c>
      <c r="W890" s="134" t="str">
        <f>IF((ISERROR(VLOOKUP(E890,'[2]Lead Time(覆蓋貼)'!F:F,1,0)))*(P890="v"),"",IF((ISTEXT(VLOOKUP(E890,'[2]Lead Time(覆蓋貼)'!F:F,1,0)))*(P890=""),"未執行",""))</f>
        <v/>
      </c>
    </row>
    <row r="891" spans="1:23" ht="28.5" hidden="1" customHeight="1" x14ac:dyDescent="0.25">
      <c r="A891" s="117">
        <v>877</v>
      </c>
      <c r="B891" s="118" t="s">
        <v>3314</v>
      </c>
      <c r="C891" s="119">
        <v>43163</v>
      </c>
      <c r="D891" s="117" t="s">
        <v>3315</v>
      </c>
      <c r="E891" s="120" t="s">
        <v>3339</v>
      </c>
      <c r="F891" s="117" t="str">
        <f>IF(ISNA(VLOOKUP(B891,[2]保固召回!$A:$G,7,FALSE)),"",(VLOOKUP(B891,[2]保固召回!$A:$G,7,FALSE)))</f>
        <v/>
      </c>
      <c r="G891" s="121">
        <f t="shared" ca="1" si="53"/>
        <v>1</v>
      </c>
      <c r="H891" s="121" t="str">
        <f t="shared" si="54"/>
        <v>F4x編程控制單元(DSC)</v>
      </c>
      <c r="I891" s="122">
        <f t="shared" ca="1" si="55"/>
        <v>86</v>
      </c>
      <c r="J891" s="119"/>
      <c r="K891" s="123"/>
      <c r="L891" s="117"/>
      <c r="M891" s="124" t="s">
        <v>1822</v>
      </c>
      <c r="N891" s="125"/>
      <c r="O891" s="135"/>
      <c r="P891" s="127" t="str">
        <f>IF(B891="","",IF(ISNA(VLOOKUP(U891,[2]NEW!H:H,1,FALSE)),"V",""))</f>
        <v>V</v>
      </c>
      <c r="Q891" s="128"/>
      <c r="R891" s="129"/>
      <c r="S891" s="130" t="s">
        <v>3340</v>
      </c>
      <c r="T891" s="132"/>
      <c r="U891" s="132" t="str">
        <f t="shared" si="52"/>
        <v>0034270200V431062</v>
      </c>
      <c r="W891" s="134" t="str">
        <f>IF((ISERROR(VLOOKUP(E891,'[2]Lead Time(覆蓋貼)'!F:F,1,0)))*(P891="v"),"",IF((ISTEXT(VLOOKUP(E891,'[2]Lead Time(覆蓋貼)'!F:F,1,0)))*(P891=""),"未執行",""))</f>
        <v/>
      </c>
    </row>
    <row r="892" spans="1:23" ht="28.5" hidden="1" customHeight="1" x14ac:dyDescent="0.25">
      <c r="A892" s="117">
        <v>878</v>
      </c>
      <c r="B892" s="118" t="s">
        <v>3314</v>
      </c>
      <c r="C892" s="119">
        <v>43163</v>
      </c>
      <c r="D892" s="117" t="s">
        <v>3315</v>
      </c>
      <c r="E892" s="120" t="s">
        <v>3341</v>
      </c>
      <c r="F892" s="117" t="str">
        <f>IF(ISNA(VLOOKUP(B892,[2]保固召回!$A:$G,7,FALSE)),"",(VLOOKUP(B892,[2]保固召回!$A:$G,7,FALSE)))</f>
        <v/>
      </c>
      <c r="G892" s="121">
        <f t="shared" ca="1" si="53"/>
        <v>1</v>
      </c>
      <c r="H892" s="121" t="str">
        <f t="shared" si="54"/>
        <v>F4x編程控制單元(DSC)</v>
      </c>
      <c r="I892" s="122">
        <f t="shared" ca="1" si="55"/>
        <v>86</v>
      </c>
      <c r="J892" s="119"/>
      <c r="K892" s="123"/>
      <c r="L892" s="117"/>
      <c r="M892" s="124" t="s">
        <v>2746</v>
      </c>
      <c r="N892" s="125"/>
      <c r="O892" s="135"/>
      <c r="P892" s="127" t="str">
        <f>IF(B892="","",IF(ISNA(VLOOKUP(U892,[2]NEW!H:H,1,FALSE)),"V",""))</f>
        <v>V</v>
      </c>
      <c r="Q892" s="128" t="s">
        <v>3342</v>
      </c>
      <c r="R892" s="129" t="s">
        <v>3343</v>
      </c>
      <c r="S892" s="130" t="s">
        <v>3344</v>
      </c>
      <c r="T892" s="132"/>
      <c r="U892" s="132" t="str">
        <f t="shared" si="52"/>
        <v>00342702005F13488</v>
      </c>
      <c r="W892" s="134" t="str">
        <f>IF((ISERROR(VLOOKUP(E892,'[2]Lead Time(覆蓋貼)'!F:F,1,0)))*(P892="v"),"",IF((ISTEXT(VLOOKUP(E892,'[2]Lead Time(覆蓋貼)'!F:F,1,0)))*(P892=""),"未執行",""))</f>
        <v/>
      </c>
    </row>
    <row r="893" spans="1:23" ht="28.5" hidden="1" customHeight="1" x14ac:dyDescent="0.25">
      <c r="A893" s="117">
        <v>879</v>
      </c>
      <c r="B893" s="118" t="s">
        <v>3314</v>
      </c>
      <c r="C893" s="119">
        <v>43163</v>
      </c>
      <c r="D893" s="117" t="s">
        <v>3315</v>
      </c>
      <c r="E893" s="120" t="s">
        <v>3345</v>
      </c>
      <c r="F893" s="117" t="str">
        <f>IF(ISNA(VLOOKUP(B893,[2]保固召回!$A:$G,7,FALSE)),"",(VLOOKUP(B893,[2]保固召回!$A:$G,7,FALSE)))</f>
        <v/>
      </c>
      <c r="G893" s="121">
        <f t="shared" ca="1" si="53"/>
        <v>1</v>
      </c>
      <c r="H893" s="121" t="str">
        <f t="shared" si="54"/>
        <v>F4x編程控制單元(DSC)</v>
      </c>
      <c r="I893" s="122">
        <f t="shared" ca="1" si="55"/>
        <v>86</v>
      </c>
      <c r="J893" s="119"/>
      <c r="K893" s="123"/>
      <c r="L893" s="117"/>
      <c r="M893" s="124"/>
      <c r="N893" s="125"/>
      <c r="O893" s="135"/>
      <c r="P893" s="127" t="str">
        <f>IF(B893="","",IF(ISNA(VLOOKUP(U893,[2]NEW!H:H,1,FALSE)),"V",""))</f>
        <v>V</v>
      </c>
      <c r="Q893" s="128"/>
      <c r="R893" s="129"/>
      <c r="S893" s="130" t="s">
        <v>1789</v>
      </c>
      <c r="T893" s="132"/>
      <c r="U893" s="132" t="str">
        <f t="shared" si="52"/>
        <v>00342702005H08989</v>
      </c>
      <c r="W893" s="134" t="str">
        <f>IF((ISERROR(VLOOKUP(E893,'[2]Lead Time(覆蓋貼)'!F:F,1,0)))*(P893="v"),"",IF((ISTEXT(VLOOKUP(E893,'[2]Lead Time(覆蓋貼)'!F:F,1,0)))*(P893=""),"未執行",""))</f>
        <v/>
      </c>
    </row>
    <row r="894" spans="1:23" ht="28.5" hidden="1" customHeight="1" x14ac:dyDescent="0.25">
      <c r="A894" s="117">
        <v>880</v>
      </c>
      <c r="B894" s="118" t="s">
        <v>3314</v>
      </c>
      <c r="C894" s="119">
        <v>43163</v>
      </c>
      <c r="D894" s="117" t="s">
        <v>3315</v>
      </c>
      <c r="E894" s="120" t="s">
        <v>3346</v>
      </c>
      <c r="F894" s="117" t="str">
        <f>IF(ISNA(VLOOKUP(B894,[2]保固召回!$A:$G,7,FALSE)),"",(VLOOKUP(B894,[2]保固召回!$A:$G,7,FALSE)))</f>
        <v/>
      </c>
      <c r="G894" s="121">
        <f t="shared" ca="1" si="53"/>
        <v>1</v>
      </c>
      <c r="H894" s="121" t="str">
        <f t="shared" si="54"/>
        <v>F4x編程控制單元(DSC)</v>
      </c>
      <c r="I894" s="122">
        <f t="shared" ca="1" si="55"/>
        <v>86</v>
      </c>
      <c r="J894" s="119"/>
      <c r="K894" s="123"/>
      <c r="L894" s="117"/>
      <c r="M894" s="124"/>
      <c r="N894" s="125"/>
      <c r="O894" s="135"/>
      <c r="P894" s="127" t="str">
        <f>IF(B894="","",IF(ISNA(VLOOKUP(U894,[2]NEW!H:H,1,FALSE)),"V",""))</f>
        <v>V</v>
      </c>
      <c r="Q894" s="128"/>
      <c r="R894" s="129"/>
      <c r="S894" s="130" t="s">
        <v>1789</v>
      </c>
      <c r="T894" s="132"/>
      <c r="U894" s="132" t="str">
        <f t="shared" si="52"/>
        <v>00342702005G62051</v>
      </c>
      <c r="W894" s="134" t="str">
        <f>IF((ISERROR(VLOOKUP(E894,'[2]Lead Time(覆蓋貼)'!F:F,1,0)))*(P894="v"),"",IF((ISTEXT(VLOOKUP(E894,'[2]Lead Time(覆蓋貼)'!F:F,1,0)))*(P894=""),"未執行",""))</f>
        <v/>
      </c>
    </row>
    <row r="895" spans="1:23" ht="28.5" hidden="1" customHeight="1" x14ac:dyDescent="0.25">
      <c r="A895" s="117">
        <v>881</v>
      </c>
      <c r="B895" s="118" t="s">
        <v>3314</v>
      </c>
      <c r="C895" s="119">
        <v>43163</v>
      </c>
      <c r="D895" s="117" t="s">
        <v>3315</v>
      </c>
      <c r="E895" s="120" t="s">
        <v>3347</v>
      </c>
      <c r="F895" s="117" t="str">
        <f>IF(ISNA(VLOOKUP(B895,[2]保固召回!$A:$G,7,FALSE)),"",(VLOOKUP(B895,[2]保固召回!$A:$G,7,FALSE)))</f>
        <v/>
      </c>
      <c r="G895" s="121">
        <f t="shared" ca="1" si="53"/>
        <v>1</v>
      </c>
      <c r="H895" s="121" t="str">
        <f t="shared" si="54"/>
        <v>F4x編程控制單元(DSC)</v>
      </c>
      <c r="I895" s="122">
        <f t="shared" ca="1" si="55"/>
        <v>86</v>
      </c>
      <c r="J895" s="119"/>
      <c r="K895" s="123"/>
      <c r="L895" s="117"/>
      <c r="M895" s="124" t="s">
        <v>1822</v>
      </c>
      <c r="N895" s="125"/>
      <c r="O895" s="135"/>
      <c r="P895" s="127" t="str">
        <f>IF(B895="","",IF(ISNA(VLOOKUP(U895,[2]NEW!H:H,1,FALSE)),"V",""))</f>
        <v>V</v>
      </c>
      <c r="Q895" s="128"/>
      <c r="R895" s="129"/>
      <c r="S895" s="130" t="s">
        <v>1789</v>
      </c>
      <c r="T895" s="132"/>
      <c r="U895" s="132" t="str">
        <f t="shared" si="52"/>
        <v>00342702005H03277</v>
      </c>
      <c r="W895" s="134" t="str">
        <f>IF((ISERROR(VLOOKUP(E895,'[2]Lead Time(覆蓋貼)'!F:F,1,0)))*(P895="v"),"",IF((ISTEXT(VLOOKUP(E895,'[2]Lead Time(覆蓋貼)'!F:F,1,0)))*(P895=""),"未執行",""))</f>
        <v/>
      </c>
    </row>
    <row r="896" spans="1:23" ht="28.5" hidden="1" customHeight="1" x14ac:dyDescent="0.25">
      <c r="A896" s="117">
        <v>882</v>
      </c>
      <c r="B896" s="118" t="s">
        <v>3314</v>
      </c>
      <c r="C896" s="119">
        <v>43163</v>
      </c>
      <c r="D896" s="117" t="s">
        <v>3315</v>
      </c>
      <c r="E896" s="120" t="s">
        <v>3348</v>
      </c>
      <c r="F896" s="117" t="str">
        <f>IF(ISNA(VLOOKUP(B896,[2]保固召回!$A:$G,7,FALSE)),"",(VLOOKUP(B896,[2]保固召回!$A:$G,7,FALSE)))</f>
        <v/>
      </c>
      <c r="G896" s="121">
        <f t="shared" ca="1" si="53"/>
        <v>1</v>
      </c>
      <c r="H896" s="121" t="str">
        <f t="shared" si="54"/>
        <v>F4x編程控制單元(DSC)</v>
      </c>
      <c r="I896" s="122">
        <f t="shared" ca="1" si="55"/>
        <v>86</v>
      </c>
      <c r="J896" s="119"/>
      <c r="K896" s="123"/>
      <c r="L896" s="117"/>
      <c r="M896" s="124" t="s">
        <v>1822</v>
      </c>
      <c r="N896" s="125"/>
      <c r="O896" s="135"/>
      <c r="P896" s="127" t="str">
        <f>IF(B896="","",IF(ISNA(VLOOKUP(U896,[2]NEW!H:H,1,FALSE)),"V",""))</f>
        <v>V</v>
      </c>
      <c r="Q896" s="128"/>
      <c r="R896" s="129"/>
      <c r="S896" s="130" t="s">
        <v>3349</v>
      </c>
      <c r="T896" s="132"/>
      <c r="U896" s="132" t="str">
        <f t="shared" si="52"/>
        <v>00342702005H03276</v>
      </c>
      <c r="W896" s="134" t="str">
        <f>IF((ISERROR(VLOOKUP(E896,'[2]Lead Time(覆蓋貼)'!F:F,1,0)))*(P896="v"),"",IF((ISTEXT(VLOOKUP(E896,'[2]Lead Time(覆蓋貼)'!F:F,1,0)))*(P896=""),"未執行",""))</f>
        <v/>
      </c>
    </row>
    <row r="897" spans="1:23" ht="28.5" hidden="1" customHeight="1" x14ac:dyDescent="0.25">
      <c r="A897" s="117">
        <v>883</v>
      </c>
      <c r="B897" s="118" t="s">
        <v>3314</v>
      </c>
      <c r="C897" s="119">
        <v>43163</v>
      </c>
      <c r="D897" s="117" t="s">
        <v>3315</v>
      </c>
      <c r="E897" s="120" t="s">
        <v>3350</v>
      </c>
      <c r="F897" s="117" t="str">
        <f>IF(ISNA(VLOOKUP(B897,[2]保固召回!$A:$G,7,FALSE)),"",(VLOOKUP(B897,[2]保固召回!$A:$G,7,FALSE)))</f>
        <v/>
      </c>
      <c r="G897" s="121">
        <f t="shared" ca="1" si="53"/>
        <v>1</v>
      </c>
      <c r="H897" s="121" t="str">
        <f t="shared" si="54"/>
        <v>F4x編程控制單元(DSC)</v>
      </c>
      <c r="I897" s="122">
        <f t="shared" ca="1" si="55"/>
        <v>86</v>
      </c>
      <c r="J897" s="119"/>
      <c r="K897" s="123"/>
      <c r="L897" s="117"/>
      <c r="M897" s="124"/>
      <c r="N897" s="125"/>
      <c r="O897" s="135"/>
      <c r="P897" s="127" t="str">
        <f>IF(B897="","",IF(ISNA(VLOOKUP(U897,[2]NEW!H:H,1,FALSE)),"V",""))</f>
        <v>V</v>
      </c>
      <c r="Q897" s="128"/>
      <c r="R897" s="129"/>
      <c r="S897" s="130" t="s">
        <v>1789</v>
      </c>
      <c r="T897" s="132"/>
      <c r="U897" s="132" t="str">
        <f t="shared" si="52"/>
        <v>00342702005G53074</v>
      </c>
      <c r="W897" s="134" t="str">
        <f>IF((ISERROR(VLOOKUP(E897,'[2]Lead Time(覆蓋貼)'!F:F,1,0)))*(P897="v"),"",IF((ISTEXT(VLOOKUP(E897,'[2]Lead Time(覆蓋貼)'!F:F,1,0)))*(P897=""),"未執行",""))</f>
        <v/>
      </c>
    </row>
    <row r="898" spans="1:23" ht="33.75" hidden="1" customHeight="1" x14ac:dyDescent="0.25">
      <c r="A898" s="117">
        <v>884</v>
      </c>
      <c r="B898" s="118" t="s">
        <v>3314</v>
      </c>
      <c r="C898" s="119">
        <v>43163</v>
      </c>
      <c r="D898" s="117" t="s">
        <v>3315</v>
      </c>
      <c r="E898" s="120" t="s">
        <v>3351</v>
      </c>
      <c r="F898" s="117" t="str">
        <f>IF(ISNA(VLOOKUP(B898,[2]保固召回!$A:$G,7,FALSE)),"",(VLOOKUP(B898,[2]保固召回!$A:$G,7,FALSE)))</f>
        <v/>
      </c>
      <c r="G898" s="121">
        <f t="shared" ca="1" si="53"/>
        <v>1</v>
      </c>
      <c r="H898" s="121" t="str">
        <f t="shared" si="54"/>
        <v>F4x編程控制單元(DSC)</v>
      </c>
      <c r="I898" s="122">
        <f t="shared" ca="1" si="55"/>
        <v>86</v>
      </c>
      <c r="J898" s="119"/>
      <c r="K898" s="123"/>
      <c r="L898" s="117"/>
      <c r="M898" s="124" t="s">
        <v>1822</v>
      </c>
      <c r="N898" s="125"/>
      <c r="O898" s="135"/>
      <c r="P898" s="127" t="str">
        <f>IF(B898="","",IF(ISNA(VLOOKUP(U898,[2]NEW!H:H,1,FALSE)),"V",""))</f>
        <v>V</v>
      </c>
      <c r="Q898" s="128"/>
      <c r="R898" s="129"/>
      <c r="S898" s="130" t="s">
        <v>1789</v>
      </c>
      <c r="T898" s="132"/>
      <c r="U898" s="132" t="str">
        <f t="shared" si="52"/>
        <v>00342702005E02806</v>
      </c>
      <c r="W898" s="134" t="str">
        <f>IF((ISERROR(VLOOKUP(E898,'[2]Lead Time(覆蓋貼)'!F:F,1,0)))*(P898="v"),"",IF((ISTEXT(VLOOKUP(E898,'[2]Lead Time(覆蓋貼)'!F:F,1,0)))*(P898=""),"未執行",""))</f>
        <v/>
      </c>
    </row>
    <row r="899" spans="1:23" ht="28.5" hidden="1" customHeight="1" x14ac:dyDescent="0.25">
      <c r="A899" s="117">
        <v>885</v>
      </c>
      <c r="B899" s="118" t="s">
        <v>3314</v>
      </c>
      <c r="C899" s="119">
        <v>43163</v>
      </c>
      <c r="D899" s="117" t="s">
        <v>3315</v>
      </c>
      <c r="E899" s="120" t="s">
        <v>3352</v>
      </c>
      <c r="F899" s="117" t="str">
        <f>IF(ISNA(VLOOKUP(B899,[2]保固召回!$A:$G,7,FALSE)),"",(VLOOKUP(B899,[2]保固召回!$A:$G,7,FALSE)))</f>
        <v/>
      </c>
      <c r="G899" s="121">
        <f t="shared" ca="1" si="53"/>
        <v>1</v>
      </c>
      <c r="H899" s="121" t="str">
        <f t="shared" si="54"/>
        <v>F4x編程控制單元(DSC)</v>
      </c>
      <c r="I899" s="122">
        <f t="shared" ca="1" si="55"/>
        <v>86</v>
      </c>
      <c r="J899" s="119"/>
      <c r="K899" s="123"/>
      <c r="L899" s="117"/>
      <c r="M899" s="124" t="s">
        <v>1822</v>
      </c>
      <c r="N899" s="125"/>
      <c r="O899" s="135"/>
      <c r="P899" s="127" t="str">
        <f>IF(B899="","",IF(ISNA(VLOOKUP(U899,[2]NEW!H:H,1,FALSE)),"V",""))</f>
        <v>V</v>
      </c>
      <c r="Q899" s="128"/>
      <c r="R899" s="129"/>
      <c r="S899" s="130" t="s">
        <v>3353</v>
      </c>
      <c r="T899" s="132"/>
      <c r="U899" s="132" t="str">
        <f t="shared" si="52"/>
        <v>00342702005F13490</v>
      </c>
      <c r="W899" s="134" t="str">
        <f>IF((ISERROR(VLOOKUP(E899,'[2]Lead Time(覆蓋貼)'!F:F,1,0)))*(P899="v"),"",IF((ISTEXT(VLOOKUP(E899,'[2]Lead Time(覆蓋貼)'!F:F,1,0)))*(P899=""),"未執行",""))</f>
        <v/>
      </c>
    </row>
    <row r="900" spans="1:23" ht="28.5" hidden="1" customHeight="1" x14ac:dyDescent="0.25">
      <c r="A900" s="117">
        <v>886</v>
      </c>
      <c r="B900" s="118" t="s">
        <v>3314</v>
      </c>
      <c r="C900" s="119">
        <v>43163</v>
      </c>
      <c r="D900" s="117" t="s">
        <v>3315</v>
      </c>
      <c r="E900" s="120" t="s">
        <v>3354</v>
      </c>
      <c r="F900" s="117" t="str">
        <f>IF(ISNA(VLOOKUP(B900,[2]保固召回!$A:$G,7,FALSE)),"",(VLOOKUP(B900,[2]保固召回!$A:$G,7,FALSE)))</f>
        <v/>
      </c>
      <c r="G900" s="121">
        <f t="shared" ca="1" si="53"/>
        <v>1</v>
      </c>
      <c r="H900" s="121" t="str">
        <f t="shared" si="54"/>
        <v>F4x編程控制單元(DSC)</v>
      </c>
      <c r="I900" s="122">
        <f t="shared" ca="1" si="55"/>
        <v>86</v>
      </c>
      <c r="J900" s="119"/>
      <c r="K900" s="123"/>
      <c r="L900" s="117"/>
      <c r="M900" s="124" t="s">
        <v>1822</v>
      </c>
      <c r="N900" s="125"/>
      <c r="O900" s="135"/>
      <c r="P900" s="127" t="str">
        <f>IF(B900="","",IF(ISNA(VLOOKUP(U900,[2]NEW!H:H,1,FALSE)),"V",""))</f>
        <v>V</v>
      </c>
      <c r="Q900" s="128"/>
      <c r="R900" s="129"/>
      <c r="S900" s="130" t="s">
        <v>3355</v>
      </c>
      <c r="T900" s="132"/>
      <c r="U900" s="132" t="str">
        <f t="shared" si="52"/>
        <v>00342702005G26532</v>
      </c>
      <c r="W900" s="134" t="str">
        <f>IF((ISERROR(VLOOKUP(E900,'[2]Lead Time(覆蓋貼)'!F:F,1,0)))*(P900="v"),"",IF((ISTEXT(VLOOKUP(E900,'[2]Lead Time(覆蓋貼)'!F:F,1,0)))*(P900=""),"未執行",""))</f>
        <v/>
      </c>
    </row>
    <row r="901" spans="1:23" ht="28.5" hidden="1" customHeight="1" x14ac:dyDescent="0.25">
      <c r="A901" s="117">
        <v>887</v>
      </c>
      <c r="B901" s="118" t="s">
        <v>3314</v>
      </c>
      <c r="C901" s="119">
        <v>43163</v>
      </c>
      <c r="D901" s="117" t="s">
        <v>3315</v>
      </c>
      <c r="E901" s="120" t="s">
        <v>3356</v>
      </c>
      <c r="F901" s="117" t="str">
        <f>IF(ISNA(VLOOKUP(B901,[2]保固召回!$A:$G,7,FALSE)),"",(VLOOKUP(B901,[2]保固召回!$A:$G,7,FALSE)))</f>
        <v/>
      </c>
      <c r="G901" s="121">
        <f t="shared" ca="1" si="53"/>
        <v>1</v>
      </c>
      <c r="H901" s="121" t="str">
        <f t="shared" si="54"/>
        <v>F4x編程控制單元(DSC)</v>
      </c>
      <c r="I901" s="122">
        <f t="shared" ca="1" si="55"/>
        <v>86</v>
      </c>
      <c r="J901" s="119"/>
      <c r="K901" s="123"/>
      <c r="L901" s="117"/>
      <c r="M901" s="124" t="s">
        <v>1822</v>
      </c>
      <c r="N901" s="125"/>
      <c r="O901" s="135"/>
      <c r="P901" s="127" t="str">
        <f>IF(B901="","",IF(ISNA(VLOOKUP(U901,[2]NEW!H:H,1,FALSE)),"V",""))</f>
        <v>V</v>
      </c>
      <c r="Q901" s="128"/>
      <c r="R901" s="129"/>
      <c r="S901" s="130" t="s">
        <v>1789</v>
      </c>
      <c r="T901" s="132"/>
      <c r="U901" s="132" t="str">
        <f t="shared" ref="U901:U964" si="56">B901&amp;E901</f>
        <v>00342702005E02864</v>
      </c>
      <c r="W901" s="134" t="str">
        <f>IF((ISERROR(VLOOKUP(E901,'[2]Lead Time(覆蓋貼)'!F:F,1,0)))*(P901="v"),"",IF((ISTEXT(VLOOKUP(E901,'[2]Lead Time(覆蓋貼)'!F:F,1,0)))*(P901=""),"未執行",""))</f>
        <v/>
      </c>
    </row>
    <row r="902" spans="1:23" ht="28.5" hidden="1" customHeight="1" x14ac:dyDescent="0.25">
      <c r="A902" s="117">
        <v>888</v>
      </c>
      <c r="B902" s="118" t="s">
        <v>3314</v>
      </c>
      <c r="C902" s="119">
        <v>43163</v>
      </c>
      <c r="D902" s="117" t="s">
        <v>3315</v>
      </c>
      <c r="E902" s="120" t="s">
        <v>3357</v>
      </c>
      <c r="F902" s="117" t="str">
        <f>IF(ISNA(VLOOKUP(B902,[2]保固召回!$A:$G,7,FALSE)),"",(VLOOKUP(B902,[2]保固召回!$A:$G,7,FALSE)))</f>
        <v/>
      </c>
      <c r="G902" s="121">
        <f t="shared" ref="G902:G965" ca="1" si="57">COUNTIF(H:H,D902)/COUNTIF(D:D,D902)</f>
        <v>1</v>
      </c>
      <c r="H902" s="121" t="str">
        <f t="shared" ref="H902:H965" si="58">IF(P902="V",D902,"")</f>
        <v>F4x編程控制單元(DSC)</v>
      </c>
      <c r="I902" s="122">
        <f t="shared" ref="I902:I965" ca="1" si="59">COUNTIF(H:H,D902)</f>
        <v>86</v>
      </c>
      <c r="J902" s="119"/>
      <c r="K902" s="123"/>
      <c r="L902" s="117"/>
      <c r="M902" s="124" t="s">
        <v>1822</v>
      </c>
      <c r="N902" s="125"/>
      <c r="O902" s="135"/>
      <c r="P902" s="127" t="str">
        <f>IF(B902="","",IF(ISNA(VLOOKUP(U902,[2]NEW!H:H,1,FALSE)),"V",""))</f>
        <v>V</v>
      </c>
      <c r="Q902" s="128"/>
      <c r="R902" s="129"/>
      <c r="S902" s="130" t="s">
        <v>1789</v>
      </c>
      <c r="T902" s="132"/>
      <c r="U902" s="132" t="str">
        <f t="shared" si="56"/>
        <v>00342702005H03122</v>
      </c>
      <c r="W902" s="134" t="str">
        <f>IF((ISERROR(VLOOKUP(E902,'[2]Lead Time(覆蓋貼)'!F:F,1,0)))*(P902="v"),"",IF((ISTEXT(VLOOKUP(E902,'[2]Lead Time(覆蓋貼)'!F:F,1,0)))*(P902=""),"未執行",""))</f>
        <v/>
      </c>
    </row>
    <row r="903" spans="1:23" ht="28.5" hidden="1" customHeight="1" x14ac:dyDescent="0.25">
      <c r="A903" s="117">
        <v>889</v>
      </c>
      <c r="B903" s="118" t="s">
        <v>3314</v>
      </c>
      <c r="C903" s="119">
        <v>43163</v>
      </c>
      <c r="D903" s="117" t="s">
        <v>3315</v>
      </c>
      <c r="E903" s="120" t="s">
        <v>3358</v>
      </c>
      <c r="F903" s="117" t="str">
        <f>IF(ISNA(VLOOKUP(B903,[2]保固召回!$A:$G,7,FALSE)),"",(VLOOKUP(B903,[2]保固召回!$A:$G,7,FALSE)))</f>
        <v/>
      </c>
      <c r="G903" s="121">
        <f t="shared" ca="1" si="57"/>
        <v>1</v>
      </c>
      <c r="H903" s="121" t="str">
        <f t="shared" si="58"/>
        <v>F4x編程控制單元(DSC)</v>
      </c>
      <c r="I903" s="122">
        <f t="shared" ca="1" si="59"/>
        <v>86</v>
      </c>
      <c r="J903" s="119"/>
      <c r="K903" s="123"/>
      <c r="L903" s="117"/>
      <c r="M903" s="124" t="s">
        <v>1822</v>
      </c>
      <c r="N903" s="125"/>
      <c r="O903" s="135"/>
      <c r="P903" s="127" t="str">
        <f>IF(B903="","",IF(ISNA(VLOOKUP(U903,[2]NEW!H:H,1,FALSE)),"V",""))</f>
        <v>V</v>
      </c>
      <c r="Q903" s="128"/>
      <c r="R903" s="129"/>
      <c r="S903" s="130" t="s">
        <v>1843</v>
      </c>
      <c r="T903" s="132"/>
      <c r="U903" s="132" t="str">
        <f t="shared" si="56"/>
        <v>00342702005H08368</v>
      </c>
      <c r="W903" s="134" t="str">
        <f>IF((ISERROR(VLOOKUP(E903,'[2]Lead Time(覆蓋貼)'!F:F,1,0)))*(P903="v"),"",IF((ISTEXT(VLOOKUP(E903,'[2]Lead Time(覆蓋貼)'!F:F,1,0)))*(P903=""),"未執行",""))</f>
        <v/>
      </c>
    </row>
    <row r="904" spans="1:23" ht="28.5" hidden="1" customHeight="1" x14ac:dyDescent="0.25">
      <c r="A904" s="117">
        <v>890</v>
      </c>
      <c r="B904" s="118" t="s">
        <v>3314</v>
      </c>
      <c r="C904" s="119">
        <v>43163</v>
      </c>
      <c r="D904" s="117" t="s">
        <v>3315</v>
      </c>
      <c r="E904" s="120" t="s">
        <v>3359</v>
      </c>
      <c r="F904" s="117" t="str">
        <f>IF(ISNA(VLOOKUP(B904,[2]保固召回!$A:$G,7,FALSE)),"",(VLOOKUP(B904,[2]保固召回!$A:$G,7,FALSE)))</f>
        <v/>
      </c>
      <c r="G904" s="121">
        <f t="shared" ca="1" si="57"/>
        <v>1</v>
      </c>
      <c r="H904" s="121" t="str">
        <f t="shared" si="58"/>
        <v>F4x編程控制單元(DSC)</v>
      </c>
      <c r="I904" s="122">
        <f t="shared" ca="1" si="59"/>
        <v>86</v>
      </c>
      <c r="J904" s="119"/>
      <c r="K904" s="123"/>
      <c r="L904" s="117"/>
      <c r="M904" s="124" t="s">
        <v>1822</v>
      </c>
      <c r="N904" s="125"/>
      <c r="O904" s="135"/>
      <c r="P904" s="127" t="str">
        <f>IF(B904="","",IF(ISNA(VLOOKUP(U904,[2]NEW!H:H,1,FALSE)),"V",""))</f>
        <v>V</v>
      </c>
      <c r="Q904" s="128"/>
      <c r="R904" s="129"/>
      <c r="S904" s="130" t="s">
        <v>3360</v>
      </c>
      <c r="T904" s="132"/>
      <c r="U904" s="132" t="str">
        <f t="shared" si="56"/>
        <v>0034270200V423501</v>
      </c>
      <c r="W904" s="134" t="str">
        <f>IF((ISERROR(VLOOKUP(E904,'[2]Lead Time(覆蓋貼)'!F:F,1,0)))*(P904="v"),"",IF((ISTEXT(VLOOKUP(E904,'[2]Lead Time(覆蓋貼)'!F:F,1,0)))*(P904=""),"未執行",""))</f>
        <v/>
      </c>
    </row>
    <row r="905" spans="1:23" ht="28.5" hidden="1" customHeight="1" x14ac:dyDescent="0.25">
      <c r="A905" s="117">
        <v>891</v>
      </c>
      <c r="B905" s="118" t="s">
        <v>3314</v>
      </c>
      <c r="C905" s="119">
        <v>43163</v>
      </c>
      <c r="D905" s="117" t="s">
        <v>3315</v>
      </c>
      <c r="E905" s="120" t="s">
        <v>3361</v>
      </c>
      <c r="F905" s="117" t="str">
        <f>IF(ISNA(VLOOKUP(B905,[2]保固召回!$A:$G,7,FALSE)),"",(VLOOKUP(B905,[2]保固召回!$A:$G,7,FALSE)))</f>
        <v/>
      </c>
      <c r="G905" s="121">
        <f t="shared" ca="1" si="57"/>
        <v>1</v>
      </c>
      <c r="H905" s="121" t="str">
        <f t="shared" si="58"/>
        <v>F4x編程控制單元(DSC)</v>
      </c>
      <c r="I905" s="122">
        <f t="shared" ca="1" si="59"/>
        <v>86</v>
      </c>
      <c r="J905" s="119"/>
      <c r="K905" s="123"/>
      <c r="L905" s="117"/>
      <c r="M905" s="124" t="s">
        <v>1821</v>
      </c>
      <c r="N905" s="125"/>
      <c r="O905" s="135"/>
      <c r="P905" s="127" t="str">
        <f>IF(B905="","",IF(ISNA(VLOOKUP(U905,[2]NEW!H:H,1,FALSE)),"V",""))</f>
        <v>V</v>
      </c>
      <c r="Q905" s="128"/>
      <c r="R905" s="129"/>
      <c r="S905" s="130" t="s">
        <v>3362</v>
      </c>
      <c r="T905" s="132"/>
      <c r="U905" s="132" t="str">
        <f t="shared" si="56"/>
        <v>0034270200V423460</v>
      </c>
      <c r="W905" s="134" t="str">
        <f>IF((ISERROR(VLOOKUP(E905,'[2]Lead Time(覆蓋貼)'!F:F,1,0)))*(P905="v"),"",IF((ISTEXT(VLOOKUP(E905,'[2]Lead Time(覆蓋貼)'!F:F,1,0)))*(P905=""),"未執行",""))</f>
        <v/>
      </c>
    </row>
    <row r="906" spans="1:23" ht="28.5" hidden="1" customHeight="1" x14ac:dyDescent="0.25">
      <c r="A906" s="117">
        <v>892</v>
      </c>
      <c r="B906" s="118" t="s">
        <v>3314</v>
      </c>
      <c r="C906" s="119">
        <v>43163</v>
      </c>
      <c r="D906" s="117" t="s">
        <v>3315</v>
      </c>
      <c r="E906" s="120" t="s">
        <v>3363</v>
      </c>
      <c r="F906" s="117" t="str">
        <f>IF(ISNA(VLOOKUP(B906,[2]保固召回!$A:$G,7,FALSE)),"",(VLOOKUP(B906,[2]保固召回!$A:$G,7,FALSE)))</f>
        <v/>
      </c>
      <c r="G906" s="121">
        <f t="shared" ca="1" si="57"/>
        <v>1</v>
      </c>
      <c r="H906" s="121" t="str">
        <f t="shared" si="58"/>
        <v>F4x編程控制單元(DSC)</v>
      </c>
      <c r="I906" s="122">
        <f t="shared" ca="1" si="59"/>
        <v>86</v>
      </c>
      <c r="J906" s="119"/>
      <c r="K906" s="123"/>
      <c r="L906" s="117"/>
      <c r="M906" s="124" t="s">
        <v>1821</v>
      </c>
      <c r="N906" s="125"/>
      <c r="O906" s="135"/>
      <c r="P906" s="127" t="str">
        <f>IF(B906="","",IF(ISNA(VLOOKUP(U906,[2]NEW!H:H,1,FALSE)),"V",""))</f>
        <v>V</v>
      </c>
      <c r="Q906" s="128"/>
      <c r="R906" s="129"/>
      <c r="S906" s="130" t="s">
        <v>3265</v>
      </c>
      <c r="T906" s="132"/>
      <c r="U906" s="132" t="str">
        <f t="shared" si="56"/>
        <v>00342702005H04170</v>
      </c>
      <c r="W906" s="134" t="str">
        <f>IF((ISERROR(VLOOKUP(E906,'[2]Lead Time(覆蓋貼)'!F:F,1,0)))*(P906="v"),"",IF((ISTEXT(VLOOKUP(E906,'[2]Lead Time(覆蓋貼)'!F:F,1,0)))*(P906=""),"未執行",""))</f>
        <v/>
      </c>
    </row>
    <row r="907" spans="1:23" ht="28.5" hidden="1" customHeight="1" x14ac:dyDescent="0.25">
      <c r="A907" s="117">
        <v>893</v>
      </c>
      <c r="B907" s="118" t="s">
        <v>3314</v>
      </c>
      <c r="C907" s="119">
        <v>43163</v>
      </c>
      <c r="D907" s="117" t="s">
        <v>3315</v>
      </c>
      <c r="E907" s="120" t="s">
        <v>3364</v>
      </c>
      <c r="F907" s="117" t="str">
        <f>IF(ISNA(VLOOKUP(B907,[2]保固召回!$A:$G,7,FALSE)),"",(VLOOKUP(B907,[2]保固召回!$A:$G,7,FALSE)))</f>
        <v/>
      </c>
      <c r="G907" s="121">
        <f t="shared" ca="1" si="57"/>
        <v>1</v>
      </c>
      <c r="H907" s="121" t="str">
        <f t="shared" si="58"/>
        <v>F4x編程控制單元(DSC)</v>
      </c>
      <c r="I907" s="122">
        <f t="shared" ca="1" si="59"/>
        <v>86</v>
      </c>
      <c r="J907" s="119"/>
      <c r="K907" s="123"/>
      <c r="L907" s="117"/>
      <c r="M907" s="124"/>
      <c r="N907" s="125">
        <v>43006</v>
      </c>
      <c r="O907" s="135">
        <v>50228</v>
      </c>
      <c r="P907" s="127" t="str">
        <f>IF(B907="","",IF(ISNA(VLOOKUP(U907,[2]NEW!H:H,1,FALSE)),"V",""))</f>
        <v>V</v>
      </c>
      <c r="Q907" s="128" t="s">
        <v>3365</v>
      </c>
      <c r="R907" s="129" t="s">
        <v>3366</v>
      </c>
      <c r="S907" s="164" t="s">
        <v>3367</v>
      </c>
      <c r="T907" s="132"/>
      <c r="U907" s="132" t="str">
        <f t="shared" si="56"/>
        <v>00342702005C52844</v>
      </c>
      <c r="W907" s="134" t="str">
        <f>IF((ISERROR(VLOOKUP(E907,'[2]Lead Time(覆蓋貼)'!F:F,1,0)))*(P907="v"),"",IF((ISTEXT(VLOOKUP(E907,'[2]Lead Time(覆蓋貼)'!F:F,1,0)))*(P907=""),"未執行",""))</f>
        <v/>
      </c>
    </row>
    <row r="908" spans="1:23" ht="28.5" hidden="1" customHeight="1" x14ac:dyDescent="0.25">
      <c r="A908" s="117">
        <v>894</v>
      </c>
      <c r="B908" s="118" t="s">
        <v>3314</v>
      </c>
      <c r="C908" s="119">
        <v>43163</v>
      </c>
      <c r="D908" s="117" t="s">
        <v>3315</v>
      </c>
      <c r="E908" s="120" t="s">
        <v>3368</v>
      </c>
      <c r="F908" s="117" t="str">
        <f>IF(ISNA(VLOOKUP(B908,[2]保固召回!$A:$G,7,FALSE)),"",(VLOOKUP(B908,[2]保固召回!$A:$G,7,FALSE)))</f>
        <v/>
      </c>
      <c r="G908" s="121">
        <f t="shared" ca="1" si="57"/>
        <v>1</v>
      </c>
      <c r="H908" s="121" t="str">
        <f t="shared" si="58"/>
        <v>F4x編程控制單元(DSC)</v>
      </c>
      <c r="I908" s="122">
        <f t="shared" ca="1" si="59"/>
        <v>86</v>
      </c>
      <c r="J908" s="119"/>
      <c r="K908" s="123"/>
      <c r="L908" s="117"/>
      <c r="M908" s="124"/>
      <c r="N908" s="125"/>
      <c r="O908" s="135"/>
      <c r="P908" s="127" t="str">
        <f>IF(B908="","",IF(ISNA(VLOOKUP(U908,[2]NEW!H:H,1,FALSE)),"V",""))</f>
        <v>V</v>
      </c>
      <c r="Q908" s="128"/>
      <c r="R908" s="129"/>
      <c r="S908" s="130" t="s">
        <v>1789</v>
      </c>
      <c r="T908" s="132"/>
      <c r="U908" s="132" t="str">
        <f t="shared" si="56"/>
        <v>00342702005G31079</v>
      </c>
      <c r="W908" s="134" t="str">
        <f>IF((ISERROR(VLOOKUP(E908,'[2]Lead Time(覆蓋貼)'!F:F,1,0)))*(P908="v"),"",IF((ISTEXT(VLOOKUP(E908,'[2]Lead Time(覆蓋貼)'!F:F,1,0)))*(P908=""),"未執行",""))</f>
        <v/>
      </c>
    </row>
    <row r="909" spans="1:23" ht="28.5" hidden="1" customHeight="1" x14ac:dyDescent="0.25">
      <c r="A909" s="117">
        <v>895</v>
      </c>
      <c r="B909" s="118" t="s">
        <v>3314</v>
      </c>
      <c r="C909" s="119">
        <v>43163</v>
      </c>
      <c r="D909" s="117" t="s">
        <v>3315</v>
      </c>
      <c r="E909" s="120" t="s">
        <v>3369</v>
      </c>
      <c r="F909" s="117" t="str">
        <f>IF(ISNA(VLOOKUP(B909,[2]保固召回!$A:$G,7,FALSE)),"",(VLOOKUP(B909,[2]保固召回!$A:$G,7,FALSE)))</f>
        <v/>
      </c>
      <c r="G909" s="121">
        <f t="shared" ca="1" si="57"/>
        <v>1</v>
      </c>
      <c r="H909" s="121" t="str">
        <f t="shared" si="58"/>
        <v>F4x編程控制單元(DSC)</v>
      </c>
      <c r="I909" s="122">
        <f t="shared" ca="1" si="59"/>
        <v>86</v>
      </c>
      <c r="J909" s="119"/>
      <c r="K909" s="123"/>
      <c r="L909" s="117"/>
      <c r="M909" s="124"/>
      <c r="N909" s="125"/>
      <c r="O909" s="135"/>
      <c r="P909" s="127" t="str">
        <f>IF(B909="","",IF(ISNA(VLOOKUP(U909,[2]NEW!H:H,1,FALSE)),"V",""))</f>
        <v>V</v>
      </c>
      <c r="Q909" s="128"/>
      <c r="R909" s="129"/>
      <c r="S909" s="130" t="s">
        <v>1789</v>
      </c>
      <c r="T909" s="132"/>
      <c r="U909" s="132" t="str">
        <f t="shared" si="56"/>
        <v>00342702005H04080</v>
      </c>
      <c r="W909" s="134" t="str">
        <f>IF((ISERROR(VLOOKUP(E909,'[2]Lead Time(覆蓋貼)'!F:F,1,0)))*(P909="v"),"",IF((ISTEXT(VLOOKUP(E909,'[2]Lead Time(覆蓋貼)'!F:F,1,0)))*(P909=""),"未執行",""))</f>
        <v/>
      </c>
    </row>
    <row r="910" spans="1:23" ht="28.5" hidden="1" customHeight="1" x14ac:dyDescent="0.25">
      <c r="A910" s="117">
        <v>896</v>
      </c>
      <c r="B910" s="118" t="s">
        <v>3314</v>
      </c>
      <c r="C910" s="119">
        <v>43163</v>
      </c>
      <c r="D910" s="117" t="s">
        <v>3315</v>
      </c>
      <c r="E910" s="120" t="s">
        <v>3370</v>
      </c>
      <c r="F910" s="117" t="str">
        <f>IF(ISNA(VLOOKUP(B910,[2]保固召回!$A:$G,7,FALSE)),"",(VLOOKUP(B910,[2]保固召回!$A:$G,7,FALSE)))</f>
        <v/>
      </c>
      <c r="G910" s="121">
        <f t="shared" ca="1" si="57"/>
        <v>1</v>
      </c>
      <c r="H910" s="121" t="str">
        <f t="shared" si="58"/>
        <v>F4x編程控制單元(DSC)</v>
      </c>
      <c r="I910" s="122">
        <f t="shared" ca="1" si="59"/>
        <v>86</v>
      </c>
      <c r="J910" s="119"/>
      <c r="K910" s="123"/>
      <c r="L910" s="117"/>
      <c r="M910" s="124"/>
      <c r="N910" s="125"/>
      <c r="O910" s="135"/>
      <c r="P910" s="127" t="str">
        <f>IF(B910="","",IF(ISNA(VLOOKUP(U910,[2]NEW!H:H,1,FALSE)),"V",""))</f>
        <v>V</v>
      </c>
      <c r="Q910" s="128"/>
      <c r="R910" s="129"/>
      <c r="S910" s="130" t="s">
        <v>1789</v>
      </c>
      <c r="T910" s="132"/>
      <c r="U910" s="132" t="str">
        <f t="shared" si="56"/>
        <v>00342702005H09032</v>
      </c>
      <c r="W910" s="134" t="str">
        <f>IF((ISERROR(VLOOKUP(E910,'[2]Lead Time(覆蓋貼)'!F:F,1,0)))*(P910="v"),"",IF((ISTEXT(VLOOKUP(E910,'[2]Lead Time(覆蓋貼)'!F:F,1,0)))*(P910=""),"未執行",""))</f>
        <v/>
      </c>
    </row>
    <row r="911" spans="1:23" ht="28.5" hidden="1" customHeight="1" x14ac:dyDescent="0.25">
      <c r="A911" s="117">
        <v>897</v>
      </c>
      <c r="B911" s="118" t="s">
        <v>3314</v>
      </c>
      <c r="C911" s="119">
        <v>43163</v>
      </c>
      <c r="D911" s="117" t="s">
        <v>3315</v>
      </c>
      <c r="E911" s="120" t="s">
        <v>3371</v>
      </c>
      <c r="F911" s="117" t="str">
        <f>IF(ISNA(VLOOKUP(B911,[2]保固召回!$A:$G,7,FALSE)),"",(VLOOKUP(B911,[2]保固召回!$A:$G,7,FALSE)))</f>
        <v/>
      </c>
      <c r="G911" s="121">
        <f t="shared" ca="1" si="57"/>
        <v>1</v>
      </c>
      <c r="H911" s="121" t="str">
        <f t="shared" si="58"/>
        <v>F4x編程控制單元(DSC)</v>
      </c>
      <c r="I911" s="122">
        <f t="shared" ca="1" si="59"/>
        <v>86</v>
      </c>
      <c r="J911" s="119"/>
      <c r="K911" s="123"/>
      <c r="L911" s="117"/>
      <c r="M911" s="124" t="s">
        <v>1821</v>
      </c>
      <c r="N911" s="125"/>
      <c r="O911" s="135"/>
      <c r="P911" s="127" t="str">
        <f>IF(B911="","",IF(ISNA(VLOOKUP(U911,[2]NEW!H:H,1,FALSE)),"V",""))</f>
        <v>V</v>
      </c>
      <c r="Q911" s="128"/>
      <c r="R911" s="129"/>
      <c r="S911" s="130" t="s">
        <v>3372</v>
      </c>
      <c r="T911" s="132"/>
      <c r="U911" s="132" t="str">
        <f t="shared" si="56"/>
        <v>00342702005H09338</v>
      </c>
      <c r="W911" s="134" t="str">
        <f>IF((ISERROR(VLOOKUP(E911,'[2]Lead Time(覆蓋貼)'!F:F,1,0)))*(P911="v"),"",IF((ISTEXT(VLOOKUP(E911,'[2]Lead Time(覆蓋貼)'!F:F,1,0)))*(P911=""),"未執行",""))</f>
        <v/>
      </c>
    </row>
    <row r="912" spans="1:23" ht="41.25" hidden="1" customHeight="1" x14ac:dyDescent="0.25">
      <c r="A912" s="117">
        <v>898</v>
      </c>
      <c r="B912" s="118" t="s">
        <v>3314</v>
      </c>
      <c r="C912" s="119">
        <v>43163</v>
      </c>
      <c r="D912" s="117" t="s">
        <v>3315</v>
      </c>
      <c r="E912" s="120" t="s">
        <v>3373</v>
      </c>
      <c r="F912" s="117" t="str">
        <f>IF(ISNA(VLOOKUP(B912,[2]保固召回!$A:$G,7,FALSE)),"",(VLOOKUP(B912,[2]保固召回!$A:$G,7,FALSE)))</f>
        <v/>
      </c>
      <c r="G912" s="121">
        <f t="shared" ca="1" si="57"/>
        <v>1</v>
      </c>
      <c r="H912" s="121" t="str">
        <f t="shared" si="58"/>
        <v>F4x編程控制單元(DSC)</v>
      </c>
      <c r="I912" s="122">
        <f t="shared" ca="1" si="59"/>
        <v>86</v>
      </c>
      <c r="J912" s="119"/>
      <c r="K912" s="123"/>
      <c r="L912" s="117"/>
      <c r="M912" s="124" t="s">
        <v>1821</v>
      </c>
      <c r="N912" s="125"/>
      <c r="O912" s="135"/>
      <c r="P912" s="127" t="str">
        <f>IF(B912="","",IF(ISNA(VLOOKUP(U912,[2]NEW!H:H,1,FALSE)),"V",""))</f>
        <v>V</v>
      </c>
      <c r="Q912" s="128"/>
      <c r="R912" s="129"/>
      <c r="S912" s="130" t="s">
        <v>1789</v>
      </c>
      <c r="T912" s="132"/>
      <c r="U912" s="132" t="str">
        <f t="shared" si="56"/>
        <v>00342702005H02261</v>
      </c>
      <c r="W912" s="134" t="str">
        <f>IF((ISERROR(VLOOKUP(E912,'[2]Lead Time(覆蓋貼)'!F:F,1,0)))*(P912="v"),"",IF((ISTEXT(VLOOKUP(E912,'[2]Lead Time(覆蓋貼)'!F:F,1,0)))*(P912=""),"未執行",""))</f>
        <v/>
      </c>
    </row>
    <row r="913" spans="1:23" ht="28.5" hidden="1" customHeight="1" x14ac:dyDescent="0.25">
      <c r="A913" s="117">
        <v>899</v>
      </c>
      <c r="B913" s="118" t="s">
        <v>3314</v>
      </c>
      <c r="C913" s="119">
        <v>43163</v>
      </c>
      <c r="D913" s="117" t="s">
        <v>3315</v>
      </c>
      <c r="E913" s="120" t="s">
        <v>3374</v>
      </c>
      <c r="F913" s="117" t="str">
        <f>IF(ISNA(VLOOKUP(B913,[2]保固召回!$A:$G,7,FALSE)),"",(VLOOKUP(B913,[2]保固召回!$A:$G,7,FALSE)))</f>
        <v/>
      </c>
      <c r="G913" s="121">
        <f t="shared" ca="1" si="57"/>
        <v>1</v>
      </c>
      <c r="H913" s="121" t="str">
        <f t="shared" si="58"/>
        <v>F4x編程控制單元(DSC)</v>
      </c>
      <c r="I913" s="122">
        <f t="shared" ca="1" si="59"/>
        <v>86</v>
      </c>
      <c r="J913" s="119"/>
      <c r="K913" s="123"/>
      <c r="L913" s="117"/>
      <c r="M913" s="124" t="s">
        <v>1821</v>
      </c>
      <c r="N913" s="125"/>
      <c r="O913" s="135"/>
      <c r="P913" s="127" t="str">
        <f>IF(B913="","",IF(ISNA(VLOOKUP(U913,[2]NEW!H:H,1,FALSE)),"V",""))</f>
        <v>V</v>
      </c>
      <c r="Q913" s="128"/>
      <c r="R913" s="129"/>
      <c r="S913" s="130" t="s">
        <v>3375</v>
      </c>
      <c r="T913" s="132"/>
      <c r="U913" s="132" t="str">
        <f t="shared" si="56"/>
        <v>0034270200V422774</v>
      </c>
      <c r="W913" s="134" t="str">
        <f>IF((ISERROR(VLOOKUP(E913,'[2]Lead Time(覆蓋貼)'!F:F,1,0)))*(P913="v"),"",IF((ISTEXT(VLOOKUP(E913,'[2]Lead Time(覆蓋貼)'!F:F,1,0)))*(P913=""),"未執行",""))</f>
        <v/>
      </c>
    </row>
    <row r="914" spans="1:23" ht="28.5" hidden="1" customHeight="1" x14ac:dyDescent="0.25">
      <c r="A914" s="117">
        <v>900</v>
      </c>
      <c r="B914" s="118" t="s">
        <v>3314</v>
      </c>
      <c r="C914" s="119">
        <v>43163</v>
      </c>
      <c r="D914" s="117" t="s">
        <v>3315</v>
      </c>
      <c r="E914" s="120" t="s">
        <v>3376</v>
      </c>
      <c r="F914" s="117" t="str">
        <f>IF(ISNA(VLOOKUP(B914,[2]保固召回!$A:$G,7,FALSE)),"",(VLOOKUP(B914,[2]保固召回!$A:$G,7,FALSE)))</f>
        <v/>
      </c>
      <c r="G914" s="121">
        <f t="shared" ca="1" si="57"/>
        <v>1</v>
      </c>
      <c r="H914" s="121" t="str">
        <f t="shared" si="58"/>
        <v>F4x編程控制單元(DSC)</v>
      </c>
      <c r="I914" s="122">
        <f t="shared" ca="1" si="59"/>
        <v>86</v>
      </c>
      <c r="J914" s="119"/>
      <c r="K914" s="123"/>
      <c r="L914" s="117"/>
      <c r="M914" s="124" t="s">
        <v>1821</v>
      </c>
      <c r="N914" s="125"/>
      <c r="O914" s="135"/>
      <c r="P914" s="127" t="str">
        <f>IF(B914="","",IF(ISNA(VLOOKUP(U914,[2]NEW!H:H,1,FALSE)),"V",""))</f>
        <v>V</v>
      </c>
      <c r="Q914" s="128"/>
      <c r="R914" s="129"/>
      <c r="S914" s="130" t="s">
        <v>1789</v>
      </c>
      <c r="T914" s="132"/>
      <c r="U914" s="132" t="str">
        <f t="shared" si="56"/>
        <v>00342702005C54938</v>
      </c>
      <c r="W914" s="134" t="str">
        <f>IF((ISERROR(VLOOKUP(E914,'[2]Lead Time(覆蓋貼)'!F:F,1,0)))*(P914="v"),"",IF((ISTEXT(VLOOKUP(E914,'[2]Lead Time(覆蓋貼)'!F:F,1,0)))*(P914=""),"未執行",""))</f>
        <v/>
      </c>
    </row>
    <row r="915" spans="1:23" ht="28.5" hidden="1" customHeight="1" x14ac:dyDescent="0.25">
      <c r="A915" s="117">
        <v>901</v>
      </c>
      <c r="B915" s="118" t="s">
        <v>3314</v>
      </c>
      <c r="C915" s="119">
        <v>43163</v>
      </c>
      <c r="D915" s="117" t="s">
        <v>3315</v>
      </c>
      <c r="E915" s="120" t="s">
        <v>3377</v>
      </c>
      <c r="F915" s="117" t="str">
        <f>IF(ISNA(VLOOKUP(B915,[2]保固召回!$A:$G,7,FALSE)),"",(VLOOKUP(B915,[2]保固召回!$A:$G,7,FALSE)))</f>
        <v/>
      </c>
      <c r="G915" s="121">
        <f t="shared" ca="1" si="57"/>
        <v>1</v>
      </c>
      <c r="H915" s="121" t="str">
        <f t="shared" si="58"/>
        <v>F4x編程控制單元(DSC)</v>
      </c>
      <c r="I915" s="122">
        <f t="shared" ca="1" si="59"/>
        <v>86</v>
      </c>
      <c r="J915" s="119"/>
      <c r="K915" s="123"/>
      <c r="L915" s="117"/>
      <c r="M915" s="124"/>
      <c r="N915" s="125"/>
      <c r="O915" s="135"/>
      <c r="P915" s="127" t="str">
        <f>IF(B915="","",IF(ISNA(VLOOKUP(U915,[2]NEW!H:H,1,FALSE)),"V",""))</f>
        <v>V</v>
      </c>
      <c r="Q915" s="128"/>
      <c r="R915" s="129"/>
      <c r="S915" s="130">
        <v>50137</v>
      </c>
      <c r="T915" s="132"/>
      <c r="U915" s="132" t="str">
        <f t="shared" si="56"/>
        <v>0034270200V422781</v>
      </c>
      <c r="W915" s="134" t="str">
        <f>IF((ISERROR(VLOOKUP(E915,'[2]Lead Time(覆蓋貼)'!F:F,1,0)))*(P915="v"),"",IF((ISTEXT(VLOOKUP(E915,'[2]Lead Time(覆蓋貼)'!F:F,1,0)))*(P915=""),"未執行",""))</f>
        <v/>
      </c>
    </row>
    <row r="916" spans="1:23" ht="28.5" hidden="1" customHeight="1" x14ac:dyDescent="0.25">
      <c r="A916" s="117">
        <v>902</v>
      </c>
      <c r="B916" s="118" t="s">
        <v>3314</v>
      </c>
      <c r="C916" s="119">
        <v>43163</v>
      </c>
      <c r="D916" s="117" t="s">
        <v>3315</v>
      </c>
      <c r="E916" s="120" t="s">
        <v>3378</v>
      </c>
      <c r="F916" s="117" t="str">
        <f>IF(ISNA(VLOOKUP(B916,[2]保固召回!$A:$G,7,FALSE)),"",(VLOOKUP(B916,[2]保固召回!$A:$G,7,FALSE)))</f>
        <v/>
      </c>
      <c r="G916" s="121">
        <f t="shared" ca="1" si="57"/>
        <v>1</v>
      </c>
      <c r="H916" s="121" t="str">
        <f t="shared" si="58"/>
        <v>F4x編程控制單元(DSC)</v>
      </c>
      <c r="I916" s="122">
        <f t="shared" ca="1" si="59"/>
        <v>86</v>
      </c>
      <c r="J916" s="119"/>
      <c r="K916" s="123"/>
      <c r="L916" s="117"/>
      <c r="M916" s="124" t="s">
        <v>1821</v>
      </c>
      <c r="N916" s="125"/>
      <c r="O916" s="135"/>
      <c r="P916" s="127" t="str">
        <f>IF(B916="","",IF(ISNA(VLOOKUP(U916,[2]NEW!H:H,1,FALSE)),"V",""))</f>
        <v>V</v>
      </c>
      <c r="Q916" s="128"/>
      <c r="R916" s="129"/>
      <c r="S916" s="130">
        <v>50137</v>
      </c>
      <c r="T916" s="132"/>
      <c r="U916" s="132" t="str">
        <f t="shared" si="56"/>
        <v>0034270200V422776</v>
      </c>
      <c r="W916" s="134" t="str">
        <f>IF((ISERROR(VLOOKUP(E916,'[2]Lead Time(覆蓋貼)'!F:F,1,0)))*(P916="v"),"",IF((ISTEXT(VLOOKUP(E916,'[2]Lead Time(覆蓋貼)'!F:F,1,0)))*(P916=""),"未執行",""))</f>
        <v/>
      </c>
    </row>
    <row r="917" spans="1:23" ht="28.5" hidden="1" customHeight="1" x14ac:dyDescent="0.25">
      <c r="A917" s="117">
        <v>903</v>
      </c>
      <c r="B917" s="118" t="s">
        <v>3314</v>
      </c>
      <c r="C917" s="119">
        <v>43163</v>
      </c>
      <c r="D917" s="117" t="s">
        <v>3315</v>
      </c>
      <c r="E917" s="120" t="s">
        <v>3379</v>
      </c>
      <c r="F917" s="117" t="str">
        <f>IF(ISNA(VLOOKUP(B917,[2]保固召回!$A:$G,7,FALSE)),"",(VLOOKUP(B917,[2]保固召回!$A:$G,7,FALSE)))</f>
        <v/>
      </c>
      <c r="G917" s="121">
        <f t="shared" ca="1" si="57"/>
        <v>1</v>
      </c>
      <c r="H917" s="121" t="str">
        <f t="shared" si="58"/>
        <v>F4x編程控制單元(DSC)</v>
      </c>
      <c r="I917" s="122">
        <f t="shared" ca="1" si="59"/>
        <v>86</v>
      </c>
      <c r="J917" s="119"/>
      <c r="K917" s="123"/>
      <c r="L917" s="117"/>
      <c r="M917" s="124" t="s">
        <v>1821</v>
      </c>
      <c r="N917" s="125"/>
      <c r="O917" s="135"/>
      <c r="P917" s="127" t="str">
        <f>IF(B917="","",IF(ISNA(VLOOKUP(U917,[2]NEW!H:H,1,FALSE)),"V",""))</f>
        <v>V</v>
      </c>
      <c r="Q917" s="128"/>
      <c r="R917" s="129"/>
      <c r="S917" s="130" t="s">
        <v>3380</v>
      </c>
      <c r="T917" s="132"/>
      <c r="U917" s="132" t="str">
        <f t="shared" si="56"/>
        <v>00342702005C54819</v>
      </c>
      <c r="W917" s="134" t="str">
        <f>IF((ISERROR(VLOOKUP(E917,'[2]Lead Time(覆蓋貼)'!F:F,1,0)))*(P917="v"),"",IF((ISTEXT(VLOOKUP(E917,'[2]Lead Time(覆蓋貼)'!F:F,1,0)))*(P917=""),"未執行",""))</f>
        <v/>
      </c>
    </row>
    <row r="918" spans="1:23" ht="28.5" hidden="1" customHeight="1" x14ac:dyDescent="0.25">
      <c r="A918" s="117">
        <v>904</v>
      </c>
      <c r="B918" s="118" t="s">
        <v>3314</v>
      </c>
      <c r="C918" s="119">
        <v>43163</v>
      </c>
      <c r="D918" s="117" t="s">
        <v>3315</v>
      </c>
      <c r="E918" s="120" t="s">
        <v>3381</v>
      </c>
      <c r="F918" s="117" t="str">
        <f>IF(ISNA(VLOOKUP(B918,[2]保固召回!$A:$G,7,FALSE)),"",(VLOOKUP(B918,[2]保固召回!$A:$G,7,FALSE)))</f>
        <v/>
      </c>
      <c r="G918" s="121">
        <f t="shared" ca="1" si="57"/>
        <v>1</v>
      </c>
      <c r="H918" s="121" t="str">
        <f t="shared" si="58"/>
        <v>F4x編程控制單元(DSC)</v>
      </c>
      <c r="I918" s="122">
        <f t="shared" ca="1" si="59"/>
        <v>86</v>
      </c>
      <c r="J918" s="119"/>
      <c r="K918" s="123"/>
      <c r="L918" s="117"/>
      <c r="M918" s="124" t="s">
        <v>1821</v>
      </c>
      <c r="N918" s="125"/>
      <c r="O918" s="135"/>
      <c r="P918" s="127" t="str">
        <f>IF(B918="","",IF(ISNA(VLOOKUP(U918,[2]NEW!H:H,1,FALSE)),"V",""))</f>
        <v>V</v>
      </c>
      <c r="Q918" s="128"/>
      <c r="R918" s="129"/>
      <c r="S918" s="130" t="s">
        <v>3382</v>
      </c>
      <c r="T918" s="132"/>
      <c r="U918" s="132" t="str">
        <f t="shared" si="56"/>
        <v>00342702005H09370</v>
      </c>
      <c r="W918" s="134" t="str">
        <f>IF((ISERROR(VLOOKUP(E918,'[2]Lead Time(覆蓋貼)'!F:F,1,0)))*(P918="v"),"",IF((ISTEXT(VLOOKUP(E918,'[2]Lead Time(覆蓋貼)'!F:F,1,0)))*(P918=""),"未執行",""))</f>
        <v/>
      </c>
    </row>
    <row r="919" spans="1:23" ht="28.5" hidden="1" customHeight="1" x14ac:dyDescent="0.25">
      <c r="A919" s="117">
        <v>905</v>
      </c>
      <c r="B919" s="118" t="s">
        <v>3314</v>
      </c>
      <c r="C919" s="119">
        <v>43163</v>
      </c>
      <c r="D919" s="117" t="s">
        <v>3315</v>
      </c>
      <c r="E919" s="120" t="s">
        <v>3383</v>
      </c>
      <c r="F919" s="117" t="str">
        <f>IF(ISNA(VLOOKUP(B919,[2]保固召回!$A:$G,7,FALSE)),"",(VLOOKUP(B919,[2]保固召回!$A:$G,7,FALSE)))</f>
        <v/>
      </c>
      <c r="G919" s="121">
        <f t="shared" ca="1" si="57"/>
        <v>1</v>
      </c>
      <c r="H919" s="121" t="str">
        <f t="shared" si="58"/>
        <v>F4x編程控制單元(DSC)</v>
      </c>
      <c r="I919" s="122">
        <f t="shared" ca="1" si="59"/>
        <v>86</v>
      </c>
      <c r="J919" s="119"/>
      <c r="K919" s="123"/>
      <c r="L919" s="117"/>
      <c r="M919" s="124" t="s">
        <v>1821</v>
      </c>
      <c r="N919" s="125"/>
      <c r="O919" s="135"/>
      <c r="P919" s="127" t="str">
        <f>IF(B919="","",IF(ISNA(VLOOKUP(U919,[2]NEW!H:H,1,FALSE)),"V",""))</f>
        <v>V</v>
      </c>
      <c r="Q919" s="128"/>
      <c r="R919" s="129"/>
      <c r="S919" s="130" t="s">
        <v>2289</v>
      </c>
      <c r="T919" s="132"/>
      <c r="U919" s="132" t="str">
        <f t="shared" si="56"/>
        <v>0034270200V431101</v>
      </c>
      <c r="W919" s="134" t="str">
        <f>IF((ISERROR(VLOOKUP(E919,'[2]Lead Time(覆蓋貼)'!F:F,1,0)))*(P919="v"),"",IF((ISTEXT(VLOOKUP(E919,'[2]Lead Time(覆蓋貼)'!F:F,1,0)))*(P919=""),"未執行",""))</f>
        <v/>
      </c>
    </row>
    <row r="920" spans="1:23" ht="28.5" hidden="1" customHeight="1" x14ac:dyDescent="0.25">
      <c r="A920" s="117">
        <v>906</v>
      </c>
      <c r="B920" s="118" t="s">
        <v>3314</v>
      </c>
      <c r="C920" s="119">
        <v>43163</v>
      </c>
      <c r="D920" s="117" t="s">
        <v>3315</v>
      </c>
      <c r="E920" s="120" t="s">
        <v>3384</v>
      </c>
      <c r="F920" s="117" t="str">
        <f>IF(ISNA(VLOOKUP(B920,[2]保固召回!$A:$G,7,FALSE)),"",(VLOOKUP(B920,[2]保固召回!$A:$G,7,FALSE)))</f>
        <v/>
      </c>
      <c r="G920" s="121">
        <f t="shared" ca="1" si="57"/>
        <v>1</v>
      </c>
      <c r="H920" s="121" t="str">
        <f t="shared" si="58"/>
        <v>F4x編程控制單元(DSC)</v>
      </c>
      <c r="I920" s="122">
        <f t="shared" ca="1" si="59"/>
        <v>86</v>
      </c>
      <c r="J920" s="119"/>
      <c r="K920" s="123"/>
      <c r="L920" s="117"/>
      <c r="M920" s="124"/>
      <c r="N920" s="125"/>
      <c r="O920" s="135"/>
      <c r="P920" s="127" t="str">
        <f>IF(B920="","",IF(ISNA(VLOOKUP(U920,[2]NEW!H:H,1,FALSE)),"V",""))</f>
        <v>V</v>
      </c>
      <c r="Q920" s="128"/>
      <c r="R920" s="129"/>
      <c r="S920" s="130" t="s">
        <v>2289</v>
      </c>
      <c r="T920" s="132"/>
      <c r="U920" s="132" t="str">
        <f t="shared" si="56"/>
        <v>00342702005G51219</v>
      </c>
      <c r="W920" s="134" t="str">
        <f>IF((ISERROR(VLOOKUP(E920,'[2]Lead Time(覆蓋貼)'!F:F,1,0)))*(P920="v"),"",IF((ISTEXT(VLOOKUP(E920,'[2]Lead Time(覆蓋貼)'!F:F,1,0)))*(P920=""),"未執行",""))</f>
        <v/>
      </c>
    </row>
    <row r="921" spans="1:23" ht="28.5" hidden="1" customHeight="1" x14ac:dyDescent="0.25">
      <c r="A921" s="117">
        <v>907</v>
      </c>
      <c r="B921" s="118" t="s">
        <v>3314</v>
      </c>
      <c r="C921" s="119">
        <v>43163</v>
      </c>
      <c r="D921" s="117" t="s">
        <v>3315</v>
      </c>
      <c r="E921" s="120" t="s">
        <v>3385</v>
      </c>
      <c r="F921" s="117" t="str">
        <f>IF(ISNA(VLOOKUP(B921,[2]保固召回!$A:$G,7,FALSE)),"",(VLOOKUP(B921,[2]保固召回!$A:$G,7,FALSE)))</f>
        <v/>
      </c>
      <c r="G921" s="121">
        <f t="shared" ca="1" si="57"/>
        <v>1</v>
      </c>
      <c r="H921" s="121" t="str">
        <f t="shared" si="58"/>
        <v>F4x編程控制單元(DSC)</v>
      </c>
      <c r="I921" s="122">
        <f t="shared" ca="1" si="59"/>
        <v>86</v>
      </c>
      <c r="J921" s="119"/>
      <c r="K921" s="123"/>
      <c r="L921" s="117"/>
      <c r="M921" s="124"/>
      <c r="N921" s="125"/>
      <c r="O921" s="126"/>
      <c r="P921" s="127" t="str">
        <f>IF(B921="","",IF(ISNA(VLOOKUP(U921,[2]NEW!H:H,1,FALSE)),"V",""))</f>
        <v>V</v>
      </c>
      <c r="Q921" s="128">
        <v>43067</v>
      </c>
      <c r="R921" s="129">
        <v>50423</v>
      </c>
      <c r="S921" s="150" t="s">
        <v>3386</v>
      </c>
      <c r="T921" s="132"/>
      <c r="U921" s="132" t="str">
        <f t="shared" si="56"/>
        <v>00342702005F58751</v>
      </c>
      <c r="W921" s="134" t="str">
        <f>IF((ISERROR(VLOOKUP(E921,'[2]Lead Time(覆蓋貼)'!F:F,1,0)))*(P921="v"),"",IF((ISTEXT(VLOOKUP(E921,'[2]Lead Time(覆蓋貼)'!F:F,1,0)))*(P921=""),"未執行",""))</f>
        <v/>
      </c>
    </row>
    <row r="922" spans="1:23" ht="28.5" hidden="1" customHeight="1" x14ac:dyDescent="0.25">
      <c r="A922" s="117">
        <v>908</v>
      </c>
      <c r="B922" s="118" t="s">
        <v>3314</v>
      </c>
      <c r="C922" s="119">
        <v>43163</v>
      </c>
      <c r="D922" s="117" t="s">
        <v>3315</v>
      </c>
      <c r="E922" s="120" t="s">
        <v>3387</v>
      </c>
      <c r="F922" s="117" t="str">
        <f>IF(ISNA(VLOOKUP(B922,[2]保固召回!$A:$G,7,FALSE)),"",(VLOOKUP(B922,[2]保固召回!$A:$G,7,FALSE)))</f>
        <v/>
      </c>
      <c r="G922" s="121">
        <f t="shared" ca="1" si="57"/>
        <v>1</v>
      </c>
      <c r="H922" s="121" t="str">
        <f t="shared" si="58"/>
        <v>F4x編程控制單元(DSC)</v>
      </c>
      <c r="I922" s="122">
        <f t="shared" ca="1" si="59"/>
        <v>86</v>
      </c>
      <c r="J922" s="119"/>
      <c r="K922" s="123"/>
      <c r="L922" s="117"/>
      <c r="M922" s="124"/>
      <c r="N922" s="125"/>
      <c r="O922" s="135"/>
      <c r="P922" s="127" t="str">
        <f>IF(B922="","",IF(ISNA(VLOOKUP(U922,[2]NEW!H:H,1,FALSE)),"V",""))</f>
        <v>V</v>
      </c>
      <c r="Q922" s="128"/>
      <c r="R922" s="129"/>
      <c r="S922" s="130" t="s">
        <v>1789</v>
      </c>
      <c r="T922" s="132"/>
      <c r="U922" s="132" t="str">
        <f t="shared" si="56"/>
        <v>00342702005H01417</v>
      </c>
      <c r="W922" s="134" t="str">
        <f>IF((ISERROR(VLOOKUP(E922,'[2]Lead Time(覆蓋貼)'!F:F,1,0)))*(P922="v"),"",IF((ISTEXT(VLOOKUP(E922,'[2]Lead Time(覆蓋貼)'!F:F,1,0)))*(P922=""),"未執行",""))</f>
        <v/>
      </c>
    </row>
    <row r="923" spans="1:23" ht="28.5" hidden="1" customHeight="1" x14ac:dyDescent="0.25">
      <c r="A923" s="117">
        <v>909</v>
      </c>
      <c r="B923" s="118" t="s">
        <v>3314</v>
      </c>
      <c r="C923" s="119">
        <v>43163</v>
      </c>
      <c r="D923" s="117" t="s">
        <v>3315</v>
      </c>
      <c r="E923" s="120" t="s">
        <v>3388</v>
      </c>
      <c r="F923" s="117" t="str">
        <f>IF(ISNA(VLOOKUP(B923,[2]保固召回!$A:$G,7,FALSE)),"",(VLOOKUP(B923,[2]保固召回!$A:$G,7,FALSE)))</f>
        <v/>
      </c>
      <c r="G923" s="121">
        <f t="shared" ca="1" si="57"/>
        <v>1</v>
      </c>
      <c r="H923" s="121" t="str">
        <f t="shared" si="58"/>
        <v>F4x編程控制單元(DSC)</v>
      </c>
      <c r="I923" s="122">
        <f t="shared" ca="1" si="59"/>
        <v>86</v>
      </c>
      <c r="J923" s="119"/>
      <c r="K923" s="123"/>
      <c r="L923" s="117"/>
      <c r="M923" s="124" t="s">
        <v>1821</v>
      </c>
      <c r="N923" s="125"/>
      <c r="O923" s="135"/>
      <c r="P923" s="127" t="str">
        <f>IF(B923="","",IF(ISNA(VLOOKUP(U923,[2]NEW!H:H,1,FALSE)),"V",""))</f>
        <v>V</v>
      </c>
      <c r="Q923" s="128"/>
      <c r="R923" s="129"/>
      <c r="S923" s="130" t="s">
        <v>1789</v>
      </c>
      <c r="T923" s="132"/>
      <c r="U923" s="132" t="str">
        <f t="shared" si="56"/>
        <v>00342702005H04211</v>
      </c>
      <c r="W923" s="134" t="str">
        <f>IF((ISERROR(VLOOKUP(E923,'[2]Lead Time(覆蓋貼)'!F:F,1,0)))*(P923="v"),"",IF((ISTEXT(VLOOKUP(E923,'[2]Lead Time(覆蓋貼)'!F:F,1,0)))*(P923=""),"未執行",""))</f>
        <v/>
      </c>
    </row>
    <row r="924" spans="1:23" ht="28.5" hidden="1" customHeight="1" x14ac:dyDescent="0.25">
      <c r="A924" s="117">
        <v>910</v>
      </c>
      <c r="B924" s="118" t="s">
        <v>3314</v>
      </c>
      <c r="C924" s="119">
        <v>43163</v>
      </c>
      <c r="D924" s="117" t="s">
        <v>3315</v>
      </c>
      <c r="E924" s="120" t="s">
        <v>3389</v>
      </c>
      <c r="F924" s="117" t="str">
        <f>IF(ISNA(VLOOKUP(B924,[2]保固召回!$A:$G,7,FALSE)),"",(VLOOKUP(B924,[2]保固召回!$A:$G,7,FALSE)))</f>
        <v/>
      </c>
      <c r="G924" s="121">
        <f t="shared" ca="1" si="57"/>
        <v>1</v>
      </c>
      <c r="H924" s="121" t="str">
        <f t="shared" si="58"/>
        <v>F4x編程控制單元(DSC)</v>
      </c>
      <c r="I924" s="122">
        <f t="shared" ca="1" si="59"/>
        <v>86</v>
      </c>
      <c r="J924" s="119"/>
      <c r="K924" s="123"/>
      <c r="L924" s="117"/>
      <c r="M924" s="124"/>
      <c r="N924" s="125"/>
      <c r="O924" s="135"/>
      <c r="P924" s="127" t="str">
        <f>IF(B924="","",IF(ISNA(VLOOKUP(U924,[2]NEW!H:H,1,FALSE)),"V",""))</f>
        <v>V</v>
      </c>
      <c r="Q924" s="128"/>
      <c r="R924" s="129"/>
      <c r="S924" s="130" t="s">
        <v>1789</v>
      </c>
      <c r="T924" s="132"/>
      <c r="U924" s="132" t="str">
        <f t="shared" si="56"/>
        <v>00342702005H04222</v>
      </c>
      <c r="W924" s="134" t="str">
        <f>IF((ISERROR(VLOOKUP(E924,'[2]Lead Time(覆蓋貼)'!F:F,1,0)))*(P924="v"),"",IF((ISTEXT(VLOOKUP(E924,'[2]Lead Time(覆蓋貼)'!F:F,1,0)))*(P924=""),"未執行",""))</f>
        <v/>
      </c>
    </row>
    <row r="925" spans="1:23" ht="28.5" hidden="1" customHeight="1" x14ac:dyDescent="0.25">
      <c r="A925" s="117">
        <v>911</v>
      </c>
      <c r="B925" s="118" t="s">
        <v>3314</v>
      </c>
      <c r="C925" s="119">
        <v>43163</v>
      </c>
      <c r="D925" s="117" t="s">
        <v>3315</v>
      </c>
      <c r="E925" s="120" t="s">
        <v>3390</v>
      </c>
      <c r="F925" s="117" t="str">
        <f>IF(ISNA(VLOOKUP(B925,[2]保固召回!$A:$G,7,FALSE)),"",(VLOOKUP(B925,[2]保固召回!$A:$G,7,FALSE)))</f>
        <v/>
      </c>
      <c r="G925" s="121">
        <f t="shared" ca="1" si="57"/>
        <v>1</v>
      </c>
      <c r="H925" s="121" t="str">
        <f t="shared" si="58"/>
        <v>F4x編程控制單元(DSC)</v>
      </c>
      <c r="I925" s="122">
        <f t="shared" ca="1" si="59"/>
        <v>86</v>
      </c>
      <c r="J925" s="119"/>
      <c r="K925" s="123"/>
      <c r="L925" s="117"/>
      <c r="M925" s="124" t="s">
        <v>1821</v>
      </c>
      <c r="N925" s="125"/>
      <c r="O925" s="135"/>
      <c r="P925" s="127" t="str">
        <f>IF(B925="","",IF(ISNA(VLOOKUP(U925,[2]NEW!H:H,1,FALSE)),"V",""))</f>
        <v>V</v>
      </c>
      <c r="Q925" s="128"/>
      <c r="R925" s="129"/>
      <c r="S925" s="130" t="s">
        <v>1789</v>
      </c>
      <c r="T925" s="132"/>
      <c r="U925" s="132" t="str">
        <f t="shared" si="56"/>
        <v>00342702005C56103</v>
      </c>
      <c r="W925" s="134" t="str">
        <f>IF((ISERROR(VLOOKUP(E925,'[2]Lead Time(覆蓋貼)'!F:F,1,0)))*(P925="v"),"",IF((ISTEXT(VLOOKUP(E925,'[2]Lead Time(覆蓋貼)'!F:F,1,0)))*(P925=""),"未執行",""))</f>
        <v/>
      </c>
    </row>
    <row r="926" spans="1:23" ht="28.5" hidden="1" customHeight="1" x14ac:dyDescent="0.25">
      <c r="A926" s="117">
        <v>912</v>
      </c>
      <c r="B926" s="118" t="s">
        <v>3314</v>
      </c>
      <c r="C926" s="119">
        <v>43163</v>
      </c>
      <c r="D926" s="117" t="s">
        <v>3315</v>
      </c>
      <c r="E926" s="120" t="s">
        <v>3391</v>
      </c>
      <c r="F926" s="117" t="str">
        <f>IF(ISNA(VLOOKUP(B926,[2]保固召回!$A:$G,7,FALSE)),"",(VLOOKUP(B926,[2]保固召回!$A:$G,7,FALSE)))</f>
        <v/>
      </c>
      <c r="G926" s="121">
        <f t="shared" ca="1" si="57"/>
        <v>1</v>
      </c>
      <c r="H926" s="121" t="str">
        <f t="shared" si="58"/>
        <v>F4x編程控制單元(DSC)</v>
      </c>
      <c r="I926" s="122">
        <f t="shared" ca="1" si="59"/>
        <v>86</v>
      </c>
      <c r="J926" s="119"/>
      <c r="K926" s="123"/>
      <c r="L926" s="117"/>
      <c r="M926" s="124" t="s">
        <v>1821</v>
      </c>
      <c r="N926" s="125"/>
      <c r="O926" s="135"/>
      <c r="P926" s="127" t="str">
        <f>IF(B926="","",IF(ISNA(VLOOKUP(U926,[2]NEW!H:H,1,FALSE)),"V",""))</f>
        <v>V</v>
      </c>
      <c r="Q926" s="128"/>
      <c r="R926" s="129"/>
      <c r="S926" s="130" t="s">
        <v>3392</v>
      </c>
      <c r="T926" s="132"/>
      <c r="U926" s="132" t="str">
        <f t="shared" si="56"/>
        <v>00342702005H04221</v>
      </c>
      <c r="W926" s="134" t="str">
        <f>IF((ISERROR(VLOOKUP(E926,'[2]Lead Time(覆蓋貼)'!F:F,1,0)))*(P926="v"),"",IF((ISTEXT(VLOOKUP(E926,'[2]Lead Time(覆蓋貼)'!F:F,1,0)))*(P926=""),"未執行",""))</f>
        <v/>
      </c>
    </row>
    <row r="927" spans="1:23" ht="28.5" hidden="1" customHeight="1" x14ac:dyDescent="0.25">
      <c r="A927" s="117">
        <v>913</v>
      </c>
      <c r="B927" s="118" t="s">
        <v>3314</v>
      </c>
      <c r="C927" s="119">
        <v>43163</v>
      </c>
      <c r="D927" s="117" t="s">
        <v>3315</v>
      </c>
      <c r="E927" s="120" t="s">
        <v>3393</v>
      </c>
      <c r="F927" s="117" t="str">
        <f>IF(ISNA(VLOOKUP(B927,[2]保固召回!$A:$G,7,FALSE)),"",(VLOOKUP(B927,[2]保固召回!$A:$G,7,FALSE)))</f>
        <v/>
      </c>
      <c r="G927" s="121">
        <f t="shared" ca="1" si="57"/>
        <v>1</v>
      </c>
      <c r="H927" s="121" t="str">
        <f t="shared" si="58"/>
        <v>F4x編程控制單元(DSC)</v>
      </c>
      <c r="I927" s="122">
        <f t="shared" ca="1" si="59"/>
        <v>86</v>
      </c>
      <c r="J927" s="119"/>
      <c r="K927" s="123"/>
      <c r="L927" s="117"/>
      <c r="M927" s="124" t="s">
        <v>1821</v>
      </c>
      <c r="N927" s="125"/>
      <c r="O927" s="135"/>
      <c r="P927" s="127" t="str">
        <f>IF(B927="","",IF(ISNA(VLOOKUP(U927,[2]NEW!H:H,1,FALSE)),"V",""))</f>
        <v>V</v>
      </c>
      <c r="Q927" s="128"/>
      <c r="R927" s="129"/>
      <c r="S927" s="130" t="s">
        <v>3382</v>
      </c>
      <c r="T927" s="132"/>
      <c r="U927" s="132" t="str">
        <f t="shared" si="56"/>
        <v>00342702005G34581</v>
      </c>
      <c r="W927" s="134" t="str">
        <f>IF((ISERROR(VLOOKUP(E927,'[2]Lead Time(覆蓋貼)'!F:F,1,0)))*(P927="v"),"",IF((ISTEXT(VLOOKUP(E927,'[2]Lead Time(覆蓋貼)'!F:F,1,0)))*(P927=""),"未執行",""))</f>
        <v/>
      </c>
    </row>
    <row r="928" spans="1:23" ht="28.5" hidden="1" customHeight="1" x14ac:dyDescent="0.25">
      <c r="A928" s="117">
        <v>914</v>
      </c>
      <c r="B928" s="118" t="s">
        <v>3314</v>
      </c>
      <c r="C928" s="119">
        <v>43163</v>
      </c>
      <c r="D928" s="117" t="s">
        <v>3315</v>
      </c>
      <c r="E928" s="120" t="s">
        <v>3394</v>
      </c>
      <c r="F928" s="117" t="str">
        <f>IF(ISNA(VLOOKUP(B928,[2]保固召回!$A:$G,7,FALSE)),"",(VLOOKUP(B928,[2]保固召回!$A:$G,7,FALSE)))</f>
        <v/>
      </c>
      <c r="G928" s="121">
        <f t="shared" ca="1" si="57"/>
        <v>1</v>
      </c>
      <c r="H928" s="121" t="str">
        <f t="shared" si="58"/>
        <v>F4x編程控制單元(DSC)</v>
      </c>
      <c r="I928" s="122">
        <f t="shared" ca="1" si="59"/>
        <v>86</v>
      </c>
      <c r="J928" s="119"/>
      <c r="K928" s="123"/>
      <c r="L928" s="117"/>
      <c r="M928" s="124"/>
      <c r="N928" s="125"/>
      <c r="O928" s="135"/>
      <c r="P928" s="127" t="str">
        <f>IF(B928="","",IF(ISNA(VLOOKUP(U928,[2]NEW!H:H,1,FALSE)),"V",""))</f>
        <v>V</v>
      </c>
      <c r="Q928" s="128"/>
      <c r="R928" s="129"/>
      <c r="S928" s="130" t="s">
        <v>1789</v>
      </c>
      <c r="T928" s="132"/>
      <c r="U928" s="132" t="str">
        <f t="shared" si="56"/>
        <v>0034270200V431529</v>
      </c>
      <c r="W928" s="134" t="str">
        <f>IF((ISERROR(VLOOKUP(E928,'[2]Lead Time(覆蓋貼)'!F:F,1,0)))*(P928="v"),"",IF((ISTEXT(VLOOKUP(E928,'[2]Lead Time(覆蓋貼)'!F:F,1,0)))*(P928=""),"未執行",""))</f>
        <v/>
      </c>
    </row>
    <row r="929" spans="1:23" ht="28.5" hidden="1" customHeight="1" x14ac:dyDescent="0.25">
      <c r="A929" s="117">
        <v>915</v>
      </c>
      <c r="B929" s="118" t="s">
        <v>3314</v>
      </c>
      <c r="C929" s="119">
        <v>43163</v>
      </c>
      <c r="D929" s="117" t="s">
        <v>3315</v>
      </c>
      <c r="E929" s="120" t="s">
        <v>3395</v>
      </c>
      <c r="F929" s="117" t="str">
        <f>IF(ISNA(VLOOKUP(B929,[2]保固召回!$A:$G,7,FALSE)),"",(VLOOKUP(B929,[2]保固召回!$A:$G,7,FALSE)))</f>
        <v/>
      </c>
      <c r="G929" s="121">
        <f t="shared" ca="1" si="57"/>
        <v>1</v>
      </c>
      <c r="H929" s="121" t="str">
        <f t="shared" si="58"/>
        <v>F4x編程控制單元(DSC)</v>
      </c>
      <c r="I929" s="122">
        <f t="shared" ca="1" si="59"/>
        <v>86</v>
      </c>
      <c r="J929" s="119"/>
      <c r="K929" s="123"/>
      <c r="L929" s="117"/>
      <c r="M929" s="124" t="s">
        <v>1821</v>
      </c>
      <c r="N929" s="125"/>
      <c r="O929" s="135"/>
      <c r="P929" s="127" t="str">
        <f>IF(B929="","",IF(ISNA(VLOOKUP(U929,[2]NEW!H:H,1,FALSE)),"V",""))</f>
        <v>V</v>
      </c>
      <c r="Q929" s="128"/>
      <c r="R929" s="129"/>
      <c r="S929" s="130" t="s">
        <v>3396</v>
      </c>
      <c r="T929" s="132"/>
      <c r="U929" s="132" t="str">
        <f t="shared" si="56"/>
        <v>00342702005C55020</v>
      </c>
      <c r="W929" s="134" t="str">
        <f>IF((ISERROR(VLOOKUP(E929,'[2]Lead Time(覆蓋貼)'!F:F,1,0)))*(P929="v"),"",IF((ISTEXT(VLOOKUP(E929,'[2]Lead Time(覆蓋貼)'!F:F,1,0)))*(P929=""),"未執行",""))</f>
        <v/>
      </c>
    </row>
    <row r="930" spans="1:23" ht="28.5" hidden="1" customHeight="1" x14ac:dyDescent="0.25">
      <c r="A930" s="117">
        <v>916</v>
      </c>
      <c r="B930" s="118" t="s">
        <v>3314</v>
      </c>
      <c r="C930" s="119">
        <v>43163</v>
      </c>
      <c r="D930" s="117" t="s">
        <v>3315</v>
      </c>
      <c r="E930" s="120" t="s">
        <v>3397</v>
      </c>
      <c r="F930" s="117" t="str">
        <f>IF(ISNA(VLOOKUP(B930,[2]保固召回!$A:$G,7,FALSE)),"",(VLOOKUP(B930,[2]保固召回!$A:$G,7,FALSE)))</f>
        <v/>
      </c>
      <c r="G930" s="121">
        <f t="shared" ca="1" si="57"/>
        <v>1</v>
      </c>
      <c r="H930" s="121" t="str">
        <f t="shared" si="58"/>
        <v>F4x編程控制單元(DSC)</v>
      </c>
      <c r="I930" s="122">
        <f t="shared" ca="1" si="59"/>
        <v>86</v>
      </c>
      <c r="J930" s="119"/>
      <c r="K930" s="123"/>
      <c r="L930" s="117"/>
      <c r="M930" s="124" t="s">
        <v>1821</v>
      </c>
      <c r="N930" s="125"/>
      <c r="O930" s="135"/>
      <c r="P930" s="127" t="str">
        <f>IF(B930="","",IF(ISNA(VLOOKUP(U930,[2]NEW!H:H,1,FALSE)),"V",""))</f>
        <v>V</v>
      </c>
      <c r="Q930" s="128"/>
      <c r="R930" s="129"/>
      <c r="S930" s="130" t="s">
        <v>3265</v>
      </c>
      <c r="T930" s="132"/>
      <c r="U930" s="132" t="str">
        <f t="shared" si="56"/>
        <v>00342702005H07817</v>
      </c>
      <c r="W930" s="134" t="str">
        <f>IF((ISERROR(VLOOKUP(E930,'[2]Lead Time(覆蓋貼)'!F:F,1,0)))*(P930="v"),"",IF((ISTEXT(VLOOKUP(E930,'[2]Lead Time(覆蓋貼)'!F:F,1,0)))*(P930=""),"未執行",""))</f>
        <v/>
      </c>
    </row>
    <row r="931" spans="1:23" ht="28.5" hidden="1" customHeight="1" x14ac:dyDescent="0.25">
      <c r="A931" s="117">
        <v>917</v>
      </c>
      <c r="B931" s="118" t="s">
        <v>3314</v>
      </c>
      <c r="C931" s="119">
        <v>43163</v>
      </c>
      <c r="D931" s="117" t="s">
        <v>3315</v>
      </c>
      <c r="E931" s="120" t="s">
        <v>3398</v>
      </c>
      <c r="F931" s="117" t="str">
        <f>IF(ISNA(VLOOKUP(B931,[2]保固召回!$A:$G,7,FALSE)),"",(VLOOKUP(B931,[2]保固召回!$A:$G,7,FALSE)))</f>
        <v/>
      </c>
      <c r="G931" s="121">
        <f t="shared" ca="1" si="57"/>
        <v>1</v>
      </c>
      <c r="H931" s="121" t="str">
        <f t="shared" si="58"/>
        <v>F4x編程控制單元(DSC)</v>
      </c>
      <c r="I931" s="122">
        <f t="shared" ca="1" si="59"/>
        <v>86</v>
      </c>
      <c r="J931" s="119"/>
      <c r="K931" s="123"/>
      <c r="L931" s="117"/>
      <c r="M931" s="124" t="s">
        <v>1821</v>
      </c>
      <c r="N931" s="125"/>
      <c r="O931" s="135"/>
      <c r="P931" s="127" t="str">
        <f>IF(B931="","",IF(ISNA(VLOOKUP(U931,[2]NEW!H:H,1,FALSE)),"V",""))</f>
        <v>V</v>
      </c>
      <c r="Q931" s="128"/>
      <c r="R931" s="129"/>
      <c r="S931" s="130" t="s">
        <v>1843</v>
      </c>
      <c r="T931" s="132"/>
      <c r="U931" s="132" t="str">
        <f t="shared" si="56"/>
        <v>00342702005G51747</v>
      </c>
      <c r="W931" s="134" t="str">
        <f>IF((ISERROR(VLOOKUP(E931,'[2]Lead Time(覆蓋貼)'!F:F,1,0)))*(P931="v"),"",IF((ISTEXT(VLOOKUP(E931,'[2]Lead Time(覆蓋貼)'!F:F,1,0)))*(P931=""),"未執行",""))</f>
        <v/>
      </c>
    </row>
    <row r="932" spans="1:23" ht="28.5" hidden="1" customHeight="1" x14ac:dyDescent="0.25">
      <c r="A932" s="117">
        <v>918</v>
      </c>
      <c r="B932" s="118" t="s">
        <v>3314</v>
      </c>
      <c r="C932" s="119">
        <v>43163</v>
      </c>
      <c r="D932" s="117" t="s">
        <v>3315</v>
      </c>
      <c r="E932" s="120" t="s">
        <v>3399</v>
      </c>
      <c r="F932" s="117" t="str">
        <f>IF(ISNA(VLOOKUP(B932,[2]保固召回!$A:$G,7,FALSE)),"",(VLOOKUP(B932,[2]保固召回!$A:$G,7,FALSE)))</f>
        <v/>
      </c>
      <c r="G932" s="121">
        <f t="shared" ca="1" si="57"/>
        <v>1</v>
      </c>
      <c r="H932" s="121" t="str">
        <f t="shared" si="58"/>
        <v>F4x編程控制單元(DSC)</v>
      </c>
      <c r="I932" s="122">
        <f t="shared" ca="1" si="59"/>
        <v>86</v>
      </c>
      <c r="J932" s="119"/>
      <c r="K932" s="123"/>
      <c r="L932" s="117"/>
      <c r="M932" s="124" t="s">
        <v>1821</v>
      </c>
      <c r="N932" s="125"/>
      <c r="O932" s="135"/>
      <c r="P932" s="127" t="str">
        <f>IF(B932="","",IF(ISNA(VLOOKUP(U932,[2]NEW!H:H,1,FALSE)),"V",""))</f>
        <v>V</v>
      </c>
      <c r="Q932" s="128"/>
      <c r="R932" s="129"/>
      <c r="S932" s="130" t="s">
        <v>3400</v>
      </c>
      <c r="T932" s="132"/>
      <c r="U932" s="132" t="str">
        <f t="shared" si="56"/>
        <v>00342702005F13492</v>
      </c>
      <c r="W932" s="134" t="str">
        <f>IF((ISERROR(VLOOKUP(E932,'[2]Lead Time(覆蓋貼)'!F:F,1,0)))*(P932="v"),"",IF((ISTEXT(VLOOKUP(E932,'[2]Lead Time(覆蓋貼)'!F:F,1,0)))*(P932=""),"未執行",""))</f>
        <v/>
      </c>
    </row>
    <row r="933" spans="1:23" ht="28.5" hidden="1" customHeight="1" x14ac:dyDescent="0.25">
      <c r="A933" s="117">
        <v>919</v>
      </c>
      <c r="B933" s="118" t="s">
        <v>3314</v>
      </c>
      <c r="C933" s="119">
        <v>43163</v>
      </c>
      <c r="D933" s="117" t="s">
        <v>3315</v>
      </c>
      <c r="E933" s="120" t="s">
        <v>3401</v>
      </c>
      <c r="F933" s="117" t="str">
        <f>IF(ISNA(VLOOKUP(B933,[2]保固召回!$A:$G,7,FALSE)),"",(VLOOKUP(B933,[2]保固召回!$A:$G,7,FALSE)))</f>
        <v/>
      </c>
      <c r="G933" s="121">
        <f t="shared" ca="1" si="57"/>
        <v>1</v>
      </c>
      <c r="H933" s="121" t="str">
        <f t="shared" si="58"/>
        <v>F4x編程控制單元(DSC)</v>
      </c>
      <c r="I933" s="122">
        <f t="shared" ca="1" si="59"/>
        <v>86</v>
      </c>
      <c r="J933" s="119"/>
      <c r="K933" s="123"/>
      <c r="L933" s="117"/>
      <c r="M933" s="124" t="s">
        <v>1821</v>
      </c>
      <c r="N933" s="125"/>
      <c r="O933" s="135"/>
      <c r="P933" s="127" t="str">
        <f>IF(B933="","",IF(ISNA(VLOOKUP(U933,[2]NEW!H:H,1,FALSE)),"V",""))</f>
        <v>V</v>
      </c>
      <c r="Q933" s="128"/>
      <c r="R933" s="129"/>
      <c r="S933" s="130" t="s">
        <v>2707</v>
      </c>
      <c r="T933" s="132"/>
      <c r="U933" s="132" t="str">
        <f t="shared" si="56"/>
        <v>0034270200V422780</v>
      </c>
      <c r="W933" s="134" t="str">
        <f>IF((ISERROR(VLOOKUP(E933,'[2]Lead Time(覆蓋貼)'!F:F,1,0)))*(P933="v"),"",IF((ISTEXT(VLOOKUP(E933,'[2]Lead Time(覆蓋貼)'!F:F,1,0)))*(P933=""),"未執行",""))</f>
        <v/>
      </c>
    </row>
    <row r="934" spans="1:23" ht="28.5" hidden="1" customHeight="1" x14ac:dyDescent="0.25">
      <c r="A934" s="117">
        <v>920</v>
      </c>
      <c r="B934" s="118" t="s">
        <v>3314</v>
      </c>
      <c r="C934" s="119">
        <v>43163</v>
      </c>
      <c r="D934" s="117" t="s">
        <v>3315</v>
      </c>
      <c r="E934" s="120" t="s">
        <v>3402</v>
      </c>
      <c r="F934" s="117" t="str">
        <f>IF(ISNA(VLOOKUP(B934,[2]保固召回!$A:$G,7,FALSE)),"",(VLOOKUP(B934,[2]保固召回!$A:$G,7,FALSE)))</f>
        <v/>
      </c>
      <c r="G934" s="121">
        <f t="shared" ca="1" si="57"/>
        <v>1</v>
      </c>
      <c r="H934" s="121" t="str">
        <f t="shared" si="58"/>
        <v>F4x編程控制單元(DSC)</v>
      </c>
      <c r="I934" s="122">
        <f t="shared" ca="1" si="59"/>
        <v>86</v>
      </c>
      <c r="J934" s="119"/>
      <c r="K934" s="123"/>
      <c r="L934" s="117"/>
      <c r="M934" s="124" t="s">
        <v>1821</v>
      </c>
      <c r="N934" s="125"/>
      <c r="O934" s="135"/>
      <c r="P934" s="127" t="str">
        <f>IF(B934="","",IF(ISNA(VLOOKUP(U934,[2]NEW!H:H,1,FALSE)),"V",""))</f>
        <v>V</v>
      </c>
      <c r="Q934" s="128"/>
      <c r="R934" s="129"/>
      <c r="S934" s="130" t="s">
        <v>1789</v>
      </c>
      <c r="T934" s="132"/>
      <c r="U934" s="132" t="str">
        <f t="shared" si="56"/>
        <v>0034270200V901999</v>
      </c>
      <c r="W934" s="134" t="str">
        <f>IF((ISERROR(VLOOKUP(E934,'[2]Lead Time(覆蓋貼)'!F:F,1,0)))*(P934="v"),"",IF((ISTEXT(VLOOKUP(E934,'[2]Lead Time(覆蓋貼)'!F:F,1,0)))*(P934=""),"未執行",""))</f>
        <v/>
      </c>
    </row>
    <row r="935" spans="1:23" ht="28.5" hidden="1" customHeight="1" x14ac:dyDescent="0.25">
      <c r="A935" s="117">
        <v>921</v>
      </c>
      <c r="B935" s="118" t="s">
        <v>3314</v>
      </c>
      <c r="C935" s="119">
        <v>43163</v>
      </c>
      <c r="D935" s="117" t="s">
        <v>3315</v>
      </c>
      <c r="E935" s="120" t="s">
        <v>3403</v>
      </c>
      <c r="F935" s="117" t="str">
        <f>IF(ISNA(VLOOKUP(B935,[2]保固召回!$A:$G,7,FALSE)),"",(VLOOKUP(B935,[2]保固召回!$A:$G,7,FALSE)))</f>
        <v/>
      </c>
      <c r="G935" s="121">
        <f t="shared" ca="1" si="57"/>
        <v>1</v>
      </c>
      <c r="H935" s="121" t="str">
        <f t="shared" si="58"/>
        <v>F4x編程控制單元(DSC)</v>
      </c>
      <c r="I935" s="122">
        <f t="shared" ca="1" si="59"/>
        <v>86</v>
      </c>
      <c r="J935" s="119"/>
      <c r="K935" s="123"/>
      <c r="L935" s="117"/>
      <c r="M935" s="124" t="s">
        <v>1821</v>
      </c>
      <c r="N935" s="125"/>
      <c r="O935" s="135"/>
      <c r="P935" s="127" t="str">
        <f>IF(B935="","",IF(ISNA(VLOOKUP(U935,[2]NEW!H:H,1,FALSE)),"V",""))</f>
        <v>V</v>
      </c>
      <c r="Q935" s="128"/>
      <c r="R935" s="129"/>
      <c r="S935" s="130" t="s">
        <v>3404</v>
      </c>
      <c r="T935" s="132"/>
      <c r="U935" s="132" t="str">
        <f t="shared" si="56"/>
        <v>00342702005H09096</v>
      </c>
      <c r="W935" s="134" t="str">
        <f>IF((ISERROR(VLOOKUP(E935,'[2]Lead Time(覆蓋貼)'!F:F,1,0)))*(P935="v"),"",IF((ISTEXT(VLOOKUP(E935,'[2]Lead Time(覆蓋貼)'!F:F,1,0)))*(P935=""),"未執行",""))</f>
        <v/>
      </c>
    </row>
    <row r="936" spans="1:23" ht="28.5" hidden="1" customHeight="1" x14ac:dyDescent="0.25">
      <c r="A936" s="117">
        <v>922</v>
      </c>
      <c r="B936" s="118" t="s">
        <v>3314</v>
      </c>
      <c r="C936" s="119">
        <v>43163</v>
      </c>
      <c r="D936" s="117" t="s">
        <v>3315</v>
      </c>
      <c r="E936" s="120" t="s">
        <v>3405</v>
      </c>
      <c r="F936" s="117" t="str">
        <f>IF(ISNA(VLOOKUP(B936,[2]保固召回!$A:$G,7,FALSE)),"",(VLOOKUP(B936,[2]保固召回!$A:$G,7,FALSE)))</f>
        <v/>
      </c>
      <c r="G936" s="121">
        <f t="shared" ca="1" si="57"/>
        <v>1</v>
      </c>
      <c r="H936" s="121" t="str">
        <f t="shared" si="58"/>
        <v>F4x編程控制單元(DSC)</v>
      </c>
      <c r="I936" s="122">
        <f t="shared" ca="1" si="59"/>
        <v>86</v>
      </c>
      <c r="J936" s="119"/>
      <c r="K936" s="123"/>
      <c r="L936" s="117"/>
      <c r="M936" s="124"/>
      <c r="N936" s="125"/>
      <c r="O936" s="135"/>
      <c r="P936" s="127" t="str">
        <f>IF(B936="","",IF(ISNA(VLOOKUP(U936,[2]NEW!H:H,1,FALSE)),"V",""))</f>
        <v>V</v>
      </c>
      <c r="Q936" s="128"/>
      <c r="R936" s="129"/>
      <c r="S936" s="130" t="s">
        <v>1789</v>
      </c>
      <c r="T936" s="132"/>
      <c r="U936" s="132" t="str">
        <f t="shared" si="56"/>
        <v>00342702005G35298</v>
      </c>
      <c r="W936" s="134" t="str">
        <f>IF((ISERROR(VLOOKUP(E936,'[2]Lead Time(覆蓋貼)'!F:F,1,0)))*(P936="v"),"",IF((ISTEXT(VLOOKUP(E936,'[2]Lead Time(覆蓋貼)'!F:F,1,0)))*(P936=""),"未執行",""))</f>
        <v/>
      </c>
    </row>
    <row r="937" spans="1:23" ht="28.5" hidden="1" customHeight="1" x14ac:dyDescent="0.25">
      <c r="A937" s="117">
        <v>923</v>
      </c>
      <c r="B937" s="118" t="s">
        <v>3314</v>
      </c>
      <c r="C937" s="119">
        <v>43163</v>
      </c>
      <c r="D937" s="117" t="s">
        <v>3315</v>
      </c>
      <c r="E937" s="120" t="s">
        <v>3406</v>
      </c>
      <c r="F937" s="117" t="str">
        <f>IF(ISNA(VLOOKUP(B937,[2]保固召回!$A:$G,7,FALSE)),"",(VLOOKUP(B937,[2]保固召回!$A:$G,7,FALSE)))</f>
        <v/>
      </c>
      <c r="G937" s="121">
        <f t="shared" ca="1" si="57"/>
        <v>1</v>
      </c>
      <c r="H937" s="121" t="str">
        <f t="shared" si="58"/>
        <v>F4x編程控制單元(DSC)</v>
      </c>
      <c r="I937" s="122">
        <f t="shared" ca="1" si="59"/>
        <v>86</v>
      </c>
      <c r="J937" s="119"/>
      <c r="K937" s="123"/>
      <c r="L937" s="117"/>
      <c r="M937" s="124" t="s">
        <v>1821</v>
      </c>
      <c r="N937" s="125"/>
      <c r="O937" s="135"/>
      <c r="P937" s="127" t="str">
        <f>IF(B937="","",IF(ISNA(VLOOKUP(U937,[2]NEW!H:H,1,FALSE)),"V",""))</f>
        <v>V</v>
      </c>
      <c r="Q937" s="128"/>
      <c r="R937" s="129"/>
      <c r="S937" s="130" t="s">
        <v>3407</v>
      </c>
      <c r="T937" s="132"/>
      <c r="U937" s="132" t="str">
        <f t="shared" si="56"/>
        <v>0034270200V423360</v>
      </c>
      <c r="W937" s="134" t="str">
        <f>IF((ISERROR(VLOOKUP(E937,'[2]Lead Time(覆蓋貼)'!F:F,1,0)))*(P937="v"),"",IF((ISTEXT(VLOOKUP(E937,'[2]Lead Time(覆蓋貼)'!F:F,1,0)))*(P937=""),"未執行",""))</f>
        <v/>
      </c>
    </row>
    <row r="938" spans="1:23" ht="28.5" hidden="1" customHeight="1" x14ac:dyDescent="0.25">
      <c r="A938" s="117">
        <v>924</v>
      </c>
      <c r="B938" s="118" t="s">
        <v>3314</v>
      </c>
      <c r="C938" s="119">
        <v>43163</v>
      </c>
      <c r="D938" s="117" t="s">
        <v>3315</v>
      </c>
      <c r="E938" s="120" t="s">
        <v>3408</v>
      </c>
      <c r="F938" s="117" t="str">
        <f>IF(ISNA(VLOOKUP(B938,[2]保固召回!$A:$G,7,FALSE)),"",(VLOOKUP(B938,[2]保固召回!$A:$G,7,FALSE)))</f>
        <v/>
      </c>
      <c r="G938" s="121">
        <f t="shared" ca="1" si="57"/>
        <v>1</v>
      </c>
      <c r="H938" s="121" t="str">
        <f t="shared" si="58"/>
        <v>F4x編程控制單元(DSC)</v>
      </c>
      <c r="I938" s="122">
        <f t="shared" ca="1" si="59"/>
        <v>86</v>
      </c>
      <c r="J938" s="119"/>
      <c r="K938" s="123"/>
      <c r="L938" s="117"/>
      <c r="M938" s="124" t="s">
        <v>1821</v>
      </c>
      <c r="N938" s="125"/>
      <c r="O938" s="135"/>
      <c r="P938" s="127" t="str">
        <f>IF(B938="","",IF(ISNA(VLOOKUP(U938,[2]NEW!H:H,1,FALSE)),"V",""))</f>
        <v>V</v>
      </c>
      <c r="Q938" s="128"/>
      <c r="R938" s="129"/>
      <c r="S938" s="130" t="s">
        <v>1789</v>
      </c>
      <c r="T938" s="132"/>
      <c r="U938" s="132" t="str">
        <f t="shared" si="56"/>
        <v>0034270200V423358</v>
      </c>
      <c r="W938" s="134" t="str">
        <f>IF((ISERROR(VLOOKUP(E938,'[2]Lead Time(覆蓋貼)'!F:F,1,0)))*(P938="v"),"",IF((ISTEXT(VLOOKUP(E938,'[2]Lead Time(覆蓋貼)'!F:F,1,0)))*(P938=""),"未執行",""))</f>
        <v/>
      </c>
    </row>
    <row r="939" spans="1:23" ht="28.5" hidden="1" customHeight="1" x14ac:dyDescent="0.25">
      <c r="A939" s="117">
        <v>925</v>
      </c>
      <c r="B939" s="118" t="s">
        <v>3314</v>
      </c>
      <c r="C939" s="119">
        <v>43163</v>
      </c>
      <c r="D939" s="117" t="s">
        <v>3315</v>
      </c>
      <c r="E939" s="120" t="s">
        <v>3409</v>
      </c>
      <c r="F939" s="117" t="str">
        <f>IF(ISNA(VLOOKUP(B939,[2]保固召回!$A:$G,7,FALSE)),"",(VLOOKUP(B939,[2]保固召回!$A:$G,7,FALSE)))</f>
        <v/>
      </c>
      <c r="G939" s="121">
        <f t="shared" ca="1" si="57"/>
        <v>1</v>
      </c>
      <c r="H939" s="121" t="str">
        <f t="shared" si="58"/>
        <v>F4x編程控制單元(DSC)</v>
      </c>
      <c r="I939" s="122">
        <f t="shared" ca="1" si="59"/>
        <v>86</v>
      </c>
      <c r="J939" s="119"/>
      <c r="K939" s="123"/>
      <c r="L939" s="117"/>
      <c r="M939" s="124" t="s">
        <v>1821</v>
      </c>
      <c r="N939" s="125"/>
      <c r="O939" s="135"/>
      <c r="P939" s="127" t="str">
        <f>IF(B939="","",IF(ISNA(VLOOKUP(U939,[2]NEW!H:H,1,FALSE)),"V",""))</f>
        <v>V</v>
      </c>
      <c r="Q939" s="128"/>
      <c r="R939" s="129"/>
      <c r="S939" s="130" t="s">
        <v>3410</v>
      </c>
      <c r="T939" s="132"/>
      <c r="U939" s="132" t="str">
        <f t="shared" si="56"/>
        <v>0034270200V431812</v>
      </c>
      <c r="W939" s="134" t="str">
        <f>IF((ISERROR(VLOOKUP(E939,'[2]Lead Time(覆蓋貼)'!F:F,1,0)))*(P939="v"),"",IF((ISTEXT(VLOOKUP(E939,'[2]Lead Time(覆蓋貼)'!F:F,1,0)))*(P939=""),"未執行",""))</f>
        <v/>
      </c>
    </row>
    <row r="940" spans="1:23" ht="28.5" hidden="1" customHeight="1" x14ac:dyDescent="0.25">
      <c r="A940" s="117">
        <v>926</v>
      </c>
      <c r="B940" s="118" t="s">
        <v>3314</v>
      </c>
      <c r="C940" s="119">
        <v>43163</v>
      </c>
      <c r="D940" s="117" t="s">
        <v>3315</v>
      </c>
      <c r="E940" s="120" t="s">
        <v>3411</v>
      </c>
      <c r="F940" s="117" t="str">
        <f>IF(ISNA(VLOOKUP(B940,[2]保固召回!$A:$G,7,FALSE)),"",(VLOOKUP(B940,[2]保固召回!$A:$G,7,FALSE)))</f>
        <v/>
      </c>
      <c r="G940" s="121">
        <f t="shared" ca="1" si="57"/>
        <v>1</v>
      </c>
      <c r="H940" s="121" t="str">
        <f t="shared" si="58"/>
        <v>F4x編程控制單元(DSC)</v>
      </c>
      <c r="I940" s="122">
        <f t="shared" ca="1" si="59"/>
        <v>86</v>
      </c>
      <c r="J940" s="119"/>
      <c r="K940" s="123"/>
      <c r="L940" s="117"/>
      <c r="M940" s="124" t="s">
        <v>1821</v>
      </c>
      <c r="N940" s="125"/>
      <c r="O940" s="135"/>
      <c r="P940" s="127" t="str">
        <f>IF(B940="","",IF(ISNA(VLOOKUP(U940,[2]NEW!H:H,1,FALSE)),"V",""))</f>
        <v>V</v>
      </c>
      <c r="Q940" s="128"/>
      <c r="R940" s="129"/>
      <c r="S940" s="130" t="s">
        <v>3412</v>
      </c>
      <c r="T940" s="132"/>
      <c r="U940" s="132" t="str">
        <f t="shared" si="56"/>
        <v>0034270200V423297</v>
      </c>
      <c r="W940" s="134" t="str">
        <f>IF((ISERROR(VLOOKUP(E940,'[2]Lead Time(覆蓋貼)'!F:F,1,0)))*(P940="v"),"",IF((ISTEXT(VLOOKUP(E940,'[2]Lead Time(覆蓋貼)'!F:F,1,0)))*(P940=""),"未執行",""))</f>
        <v/>
      </c>
    </row>
    <row r="941" spans="1:23" ht="28.5" hidden="1" customHeight="1" x14ac:dyDescent="0.25">
      <c r="A941" s="117">
        <v>927</v>
      </c>
      <c r="B941" s="118" t="s">
        <v>3314</v>
      </c>
      <c r="C941" s="119">
        <v>43163</v>
      </c>
      <c r="D941" s="117" t="s">
        <v>3315</v>
      </c>
      <c r="E941" s="120" t="s">
        <v>3413</v>
      </c>
      <c r="F941" s="117" t="str">
        <f>IF(ISNA(VLOOKUP(B941,[2]保固召回!$A:$G,7,FALSE)),"",(VLOOKUP(B941,[2]保固召回!$A:$G,7,FALSE)))</f>
        <v/>
      </c>
      <c r="G941" s="121">
        <f t="shared" ca="1" si="57"/>
        <v>1</v>
      </c>
      <c r="H941" s="121" t="str">
        <f t="shared" si="58"/>
        <v>F4x編程控制單元(DSC)</v>
      </c>
      <c r="I941" s="122">
        <f t="shared" ca="1" si="59"/>
        <v>86</v>
      </c>
      <c r="J941" s="119"/>
      <c r="K941" s="123"/>
      <c r="L941" s="117"/>
      <c r="M941" s="124" t="s">
        <v>58</v>
      </c>
      <c r="N941" s="125"/>
      <c r="O941" s="135"/>
      <c r="P941" s="127" t="str">
        <f>IF(B941="","",IF(ISNA(VLOOKUP(U941,[2]NEW!H:H,1,FALSE)),"V",""))</f>
        <v>V</v>
      </c>
      <c r="Q941" s="128"/>
      <c r="R941" s="129"/>
      <c r="S941" s="130" t="s">
        <v>3414</v>
      </c>
      <c r="T941" s="132"/>
      <c r="U941" s="132" t="str">
        <f t="shared" si="56"/>
        <v>00342702005H07844</v>
      </c>
      <c r="W941" s="134" t="str">
        <f>IF((ISERROR(VLOOKUP(E941,'[2]Lead Time(覆蓋貼)'!F:F,1,0)))*(P941="v"),"",IF((ISTEXT(VLOOKUP(E941,'[2]Lead Time(覆蓋貼)'!F:F,1,0)))*(P941=""),"未執行",""))</f>
        <v/>
      </c>
    </row>
    <row r="942" spans="1:23" ht="28.5" hidden="1" customHeight="1" x14ac:dyDescent="0.25">
      <c r="A942" s="117">
        <v>928</v>
      </c>
      <c r="B942" s="118" t="s">
        <v>3314</v>
      </c>
      <c r="C942" s="119">
        <v>43163</v>
      </c>
      <c r="D942" s="117" t="s">
        <v>3315</v>
      </c>
      <c r="E942" s="120" t="s">
        <v>3415</v>
      </c>
      <c r="F942" s="117" t="str">
        <f>IF(ISNA(VLOOKUP(B942,[2]保固召回!$A:$G,7,FALSE)),"",(VLOOKUP(B942,[2]保固召回!$A:$G,7,FALSE)))</f>
        <v/>
      </c>
      <c r="G942" s="121">
        <f t="shared" ca="1" si="57"/>
        <v>1</v>
      </c>
      <c r="H942" s="121" t="str">
        <f t="shared" si="58"/>
        <v>F4x編程控制單元(DSC)</v>
      </c>
      <c r="I942" s="122">
        <f t="shared" ca="1" si="59"/>
        <v>86</v>
      </c>
      <c r="J942" s="119"/>
      <c r="K942" s="123"/>
      <c r="L942" s="117"/>
      <c r="M942" s="124" t="s">
        <v>1821</v>
      </c>
      <c r="N942" s="125"/>
      <c r="O942" s="135"/>
      <c r="P942" s="127" t="str">
        <f>IF(B942="","",IF(ISNA(VLOOKUP(U942,[2]NEW!H:H,1,FALSE)),"V",""))</f>
        <v>V</v>
      </c>
      <c r="Q942" s="128"/>
      <c r="R942" s="129"/>
      <c r="S942" s="130" t="s">
        <v>3416</v>
      </c>
      <c r="T942" s="132"/>
      <c r="U942" s="132" t="str">
        <f t="shared" si="56"/>
        <v>0034270200V423362</v>
      </c>
      <c r="W942" s="134" t="str">
        <f>IF((ISERROR(VLOOKUP(E942,'[2]Lead Time(覆蓋貼)'!F:F,1,0)))*(P942="v"),"",IF((ISTEXT(VLOOKUP(E942,'[2]Lead Time(覆蓋貼)'!F:F,1,0)))*(P942=""),"未執行",""))</f>
        <v/>
      </c>
    </row>
    <row r="943" spans="1:23" ht="28.5" hidden="1" customHeight="1" x14ac:dyDescent="0.25">
      <c r="A943" s="117">
        <v>929</v>
      </c>
      <c r="B943" s="118" t="s">
        <v>3314</v>
      </c>
      <c r="C943" s="119">
        <v>43163</v>
      </c>
      <c r="D943" s="117" t="s">
        <v>3315</v>
      </c>
      <c r="E943" s="120" t="s">
        <v>3417</v>
      </c>
      <c r="F943" s="117" t="str">
        <f>IF(ISNA(VLOOKUP(B943,[2]保固召回!$A:$G,7,FALSE)),"",(VLOOKUP(B943,[2]保固召回!$A:$G,7,FALSE)))</f>
        <v/>
      </c>
      <c r="G943" s="121">
        <f t="shared" ca="1" si="57"/>
        <v>1</v>
      </c>
      <c r="H943" s="121" t="str">
        <f t="shared" si="58"/>
        <v>F4x編程控制單元(DSC)</v>
      </c>
      <c r="I943" s="122">
        <f t="shared" ca="1" si="59"/>
        <v>86</v>
      </c>
      <c r="J943" s="119"/>
      <c r="K943" s="123"/>
      <c r="L943" s="117"/>
      <c r="M943" s="124" t="s">
        <v>1821</v>
      </c>
      <c r="N943" s="125"/>
      <c r="O943" s="135"/>
      <c r="P943" s="127" t="str">
        <f>IF(B943="","",IF(ISNA(VLOOKUP(U943,[2]NEW!H:H,1,FALSE)),"V",""))</f>
        <v>V</v>
      </c>
      <c r="Q943" s="128"/>
      <c r="R943" s="129"/>
      <c r="S943" s="130" t="s">
        <v>3418</v>
      </c>
      <c r="T943" s="132"/>
      <c r="U943" s="132" t="str">
        <f t="shared" si="56"/>
        <v>00342702005H07672</v>
      </c>
      <c r="W943" s="134" t="str">
        <f>IF((ISERROR(VLOOKUP(E943,'[2]Lead Time(覆蓋貼)'!F:F,1,0)))*(P943="v"),"",IF((ISTEXT(VLOOKUP(E943,'[2]Lead Time(覆蓋貼)'!F:F,1,0)))*(P943=""),"未執行",""))</f>
        <v/>
      </c>
    </row>
    <row r="944" spans="1:23" ht="28.5" hidden="1" customHeight="1" x14ac:dyDescent="0.25">
      <c r="A944" s="117">
        <v>930</v>
      </c>
      <c r="B944" s="118" t="s">
        <v>3314</v>
      </c>
      <c r="C944" s="119">
        <v>43163</v>
      </c>
      <c r="D944" s="117" t="s">
        <v>3315</v>
      </c>
      <c r="E944" s="120" t="s">
        <v>3419</v>
      </c>
      <c r="F944" s="117" t="str">
        <f>IF(ISNA(VLOOKUP(B944,[2]保固召回!$A:$G,7,FALSE)),"",(VLOOKUP(B944,[2]保固召回!$A:$G,7,FALSE)))</f>
        <v/>
      </c>
      <c r="G944" s="121">
        <f t="shared" ca="1" si="57"/>
        <v>1</v>
      </c>
      <c r="H944" s="121" t="str">
        <f t="shared" si="58"/>
        <v>F4x編程控制單元(DSC)</v>
      </c>
      <c r="I944" s="122">
        <f t="shared" ca="1" si="59"/>
        <v>86</v>
      </c>
      <c r="J944" s="119"/>
      <c r="K944" s="123"/>
      <c r="L944" s="117"/>
      <c r="M944" s="124" t="s">
        <v>58</v>
      </c>
      <c r="N944" s="125"/>
      <c r="O944" s="135"/>
      <c r="P944" s="127" t="str">
        <f>IF(B944="","",IF(ISNA(VLOOKUP(U944,[2]NEW!H:H,1,FALSE)),"V",""))</f>
        <v>V</v>
      </c>
      <c r="Q944" s="128"/>
      <c r="R944" s="129"/>
      <c r="S944" s="130" t="s">
        <v>3420</v>
      </c>
      <c r="T944" s="132"/>
      <c r="U944" s="132" t="str">
        <f t="shared" si="56"/>
        <v>00342702005H02033</v>
      </c>
      <c r="W944" s="134" t="str">
        <f>IF((ISERROR(VLOOKUP(E944,'[2]Lead Time(覆蓋貼)'!F:F,1,0)))*(P944="v"),"",IF((ISTEXT(VLOOKUP(E944,'[2]Lead Time(覆蓋貼)'!F:F,1,0)))*(P944=""),"未執行",""))</f>
        <v/>
      </c>
    </row>
    <row r="945" spans="1:23" ht="28.5" hidden="1" customHeight="1" x14ac:dyDescent="0.25">
      <c r="A945" s="117">
        <v>931</v>
      </c>
      <c r="B945" s="118" t="s">
        <v>3314</v>
      </c>
      <c r="C945" s="119">
        <v>43163</v>
      </c>
      <c r="D945" s="117" t="s">
        <v>3315</v>
      </c>
      <c r="E945" s="120" t="s">
        <v>3421</v>
      </c>
      <c r="F945" s="117" t="str">
        <f>IF(ISNA(VLOOKUP(B945,[2]保固召回!$A:$G,7,FALSE)),"",(VLOOKUP(B945,[2]保固召回!$A:$G,7,FALSE)))</f>
        <v/>
      </c>
      <c r="G945" s="121">
        <f t="shared" ca="1" si="57"/>
        <v>1</v>
      </c>
      <c r="H945" s="121" t="str">
        <f t="shared" si="58"/>
        <v>F4x編程控制單元(DSC)</v>
      </c>
      <c r="I945" s="122">
        <f t="shared" ca="1" si="59"/>
        <v>86</v>
      </c>
      <c r="J945" s="119"/>
      <c r="K945" s="123"/>
      <c r="L945" s="117"/>
      <c r="M945" s="124"/>
      <c r="N945" s="125"/>
      <c r="O945" s="135"/>
      <c r="P945" s="127" t="str">
        <f>IF(B945="","",IF(ISNA(VLOOKUP(U945,[2]NEW!H:H,1,FALSE)),"V",""))</f>
        <v>V</v>
      </c>
      <c r="Q945" s="128"/>
      <c r="R945" s="129"/>
      <c r="S945" s="130" t="s">
        <v>3422</v>
      </c>
      <c r="T945" s="132"/>
      <c r="U945" s="132" t="str">
        <f t="shared" si="56"/>
        <v>00342702005H07614</v>
      </c>
      <c r="W945" s="134" t="str">
        <f>IF((ISERROR(VLOOKUP(E945,'[2]Lead Time(覆蓋貼)'!F:F,1,0)))*(P945="v"),"",IF((ISTEXT(VLOOKUP(E945,'[2]Lead Time(覆蓋貼)'!F:F,1,0)))*(P945=""),"未執行",""))</f>
        <v/>
      </c>
    </row>
    <row r="946" spans="1:23" ht="28.5" hidden="1" customHeight="1" x14ac:dyDescent="0.25">
      <c r="A946" s="117">
        <v>932</v>
      </c>
      <c r="B946" s="118" t="s">
        <v>3314</v>
      </c>
      <c r="C946" s="119">
        <v>43163</v>
      </c>
      <c r="D946" s="117" t="s">
        <v>3315</v>
      </c>
      <c r="E946" s="120" t="s">
        <v>3423</v>
      </c>
      <c r="F946" s="117" t="str">
        <f>IF(ISNA(VLOOKUP(B946,[2]保固召回!$A:$G,7,FALSE)),"",(VLOOKUP(B946,[2]保固召回!$A:$G,7,FALSE)))</f>
        <v/>
      </c>
      <c r="G946" s="121">
        <f t="shared" ca="1" si="57"/>
        <v>1</v>
      </c>
      <c r="H946" s="121" t="str">
        <f t="shared" si="58"/>
        <v>F4x編程控制單元(DSC)</v>
      </c>
      <c r="I946" s="122">
        <f t="shared" ca="1" si="59"/>
        <v>86</v>
      </c>
      <c r="J946" s="119"/>
      <c r="K946" s="123"/>
      <c r="L946" s="117"/>
      <c r="M946" s="124" t="s">
        <v>1821</v>
      </c>
      <c r="N946" s="125"/>
      <c r="O946" s="135"/>
      <c r="P946" s="127" t="str">
        <f>IF(B946="","",IF(ISNA(VLOOKUP(U946,[2]NEW!H:H,1,FALSE)),"V",""))</f>
        <v>V</v>
      </c>
      <c r="Q946" s="128"/>
      <c r="R946" s="129"/>
      <c r="S946" s="130" t="s">
        <v>3424</v>
      </c>
      <c r="T946" s="132"/>
      <c r="U946" s="132" t="str">
        <f t="shared" si="56"/>
        <v>00342702005G29072</v>
      </c>
      <c r="W946" s="134" t="str">
        <f>IF((ISERROR(VLOOKUP(E946,'[2]Lead Time(覆蓋貼)'!F:F,1,0)))*(P946="v"),"",IF((ISTEXT(VLOOKUP(E946,'[2]Lead Time(覆蓋貼)'!F:F,1,0)))*(P946=""),"未執行",""))</f>
        <v/>
      </c>
    </row>
    <row r="947" spans="1:23" ht="28.5" hidden="1" customHeight="1" x14ac:dyDescent="0.25">
      <c r="A947" s="117">
        <v>933</v>
      </c>
      <c r="B947" s="118" t="s">
        <v>3314</v>
      </c>
      <c r="C947" s="119">
        <v>43163</v>
      </c>
      <c r="D947" s="117" t="s">
        <v>3315</v>
      </c>
      <c r="E947" s="120" t="s">
        <v>3425</v>
      </c>
      <c r="F947" s="117" t="str">
        <f>IF(ISNA(VLOOKUP(B947,[2]保固召回!$A:$G,7,FALSE)),"",(VLOOKUP(B947,[2]保固召回!$A:$G,7,FALSE)))</f>
        <v/>
      </c>
      <c r="G947" s="121">
        <f t="shared" ca="1" si="57"/>
        <v>1</v>
      </c>
      <c r="H947" s="121" t="str">
        <f t="shared" si="58"/>
        <v>F4x編程控制單元(DSC)</v>
      </c>
      <c r="I947" s="122">
        <f t="shared" ca="1" si="59"/>
        <v>86</v>
      </c>
      <c r="J947" s="119"/>
      <c r="K947" s="123"/>
      <c r="L947" s="117"/>
      <c r="M947" s="124" t="s">
        <v>1821</v>
      </c>
      <c r="N947" s="125"/>
      <c r="O947" s="135"/>
      <c r="P947" s="127" t="str">
        <f>IF(B947="","",IF(ISNA(VLOOKUP(U947,[2]NEW!H:H,1,FALSE)),"V",""))</f>
        <v>V</v>
      </c>
      <c r="Q947" s="128"/>
      <c r="R947" s="129"/>
      <c r="S947" s="130" t="s">
        <v>3426</v>
      </c>
      <c r="T947" s="132"/>
      <c r="U947" s="132" t="str">
        <f t="shared" si="56"/>
        <v>00342702005H08369</v>
      </c>
      <c r="W947" s="134" t="str">
        <f>IF((ISERROR(VLOOKUP(E947,'[2]Lead Time(覆蓋貼)'!F:F,1,0)))*(P947="v"),"",IF((ISTEXT(VLOOKUP(E947,'[2]Lead Time(覆蓋貼)'!F:F,1,0)))*(P947=""),"未執行",""))</f>
        <v/>
      </c>
    </row>
    <row r="948" spans="1:23" ht="28.5" hidden="1" customHeight="1" x14ac:dyDescent="0.25">
      <c r="A948" s="117">
        <v>934</v>
      </c>
      <c r="B948" s="118" t="s">
        <v>3314</v>
      </c>
      <c r="C948" s="119">
        <v>43163</v>
      </c>
      <c r="D948" s="117" t="s">
        <v>3315</v>
      </c>
      <c r="E948" s="120" t="s">
        <v>3427</v>
      </c>
      <c r="F948" s="117" t="str">
        <f>IF(ISNA(VLOOKUP(B948,[2]保固召回!$A:$G,7,FALSE)),"",(VLOOKUP(B948,[2]保固召回!$A:$G,7,FALSE)))</f>
        <v/>
      </c>
      <c r="G948" s="121">
        <f t="shared" ca="1" si="57"/>
        <v>1</v>
      </c>
      <c r="H948" s="121" t="str">
        <f t="shared" si="58"/>
        <v>F4x編程控制單元(DSC)</v>
      </c>
      <c r="I948" s="122">
        <f t="shared" ca="1" si="59"/>
        <v>86</v>
      </c>
      <c r="J948" s="119"/>
      <c r="K948" s="123"/>
      <c r="L948" s="117"/>
      <c r="M948" s="124" t="s">
        <v>1821</v>
      </c>
      <c r="N948" s="125"/>
      <c r="O948" s="135"/>
      <c r="P948" s="127" t="str">
        <f>IF(B948="","",IF(ISNA(VLOOKUP(U948,[2]NEW!H:H,1,FALSE)),"V",""))</f>
        <v>V</v>
      </c>
      <c r="Q948" s="128"/>
      <c r="R948" s="129"/>
      <c r="S948" s="130" t="s">
        <v>3428</v>
      </c>
      <c r="T948" s="132"/>
      <c r="U948" s="132" t="str">
        <f t="shared" si="56"/>
        <v>00342702005H03187</v>
      </c>
      <c r="W948" s="134" t="str">
        <f>IF((ISERROR(VLOOKUP(E948,'[2]Lead Time(覆蓋貼)'!F:F,1,0)))*(P948="v"),"",IF((ISTEXT(VLOOKUP(E948,'[2]Lead Time(覆蓋貼)'!F:F,1,0)))*(P948=""),"未執行",""))</f>
        <v/>
      </c>
    </row>
    <row r="949" spans="1:23" ht="28.5" hidden="1" customHeight="1" x14ac:dyDescent="0.25">
      <c r="A949" s="117">
        <v>935</v>
      </c>
      <c r="B949" s="118" t="s">
        <v>3314</v>
      </c>
      <c r="C949" s="119">
        <v>43163</v>
      </c>
      <c r="D949" s="117" t="s">
        <v>3315</v>
      </c>
      <c r="E949" s="120" t="s">
        <v>3429</v>
      </c>
      <c r="F949" s="117" t="str">
        <f>IF(ISNA(VLOOKUP(B949,[2]保固召回!$A:$G,7,FALSE)),"",(VLOOKUP(B949,[2]保固召回!$A:$G,7,FALSE)))</f>
        <v/>
      </c>
      <c r="G949" s="121">
        <f t="shared" ca="1" si="57"/>
        <v>1</v>
      </c>
      <c r="H949" s="121" t="str">
        <f t="shared" si="58"/>
        <v>F4x編程控制單元(DSC)</v>
      </c>
      <c r="I949" s="122">
        <f t="shared" ca="1" si="59"/>
        <v>86</v>
      </c>
      <c r="J949" s="119"/>
      <c r="K949" s="123"/>
      <c r="L949" s="117"/>
      <c r="M949" s="124" t="s">
        <v>1821</v>
      </c>
      <c r="N949" s="125"/>
      <c r="O949" s="135"/>
      <c r="P949" s="127" t="str">
        <f>IF(B949="","",IF(ISNA(VLOOKUP(U949,[2]NEW!H:H,1,FALSE)),"V",""))</f>
        <v>V</v>
      </c>
      <c r="Q949" s="128"/>
      <c r="R949" s="129"/>
      <c r="S949" s="130" t="s">
        <v>1843</v>
      </c>
      <c r="T949" s="132"/>
      <c r="U949" s="132" t="str">
        <f t="shared" si="56"/>
        <v>00342702005G25644</v>
      </c>
      <c r="W949" s="134" t="str">
        <f>IF((ISERROR(VLOOKUP(E949,'[2]Lead Time(覆蓋貼)'!F:F,1,0)))*(P949="v"),"",IF((ISTEXT(VLOOKUP(E949,'[2]Lead Time(覆蓋貼)'!F:F,1,0)))*(P949=""),"未執行",""))</f>
        <v/>
      </c>
    </row>
    <row r="950" spans="1:23" ht="28.5" hidden="1" customHeight="1" x14ac:dyDescent="0.25">
      <c r="A950" s="117">
        <v>936</v>
      </c>
      <c r="B950" s="118" t="s">
        <v>3314</v>
      </c>
      <c r="C950" s="119">
        <v>43163</v>
      </c>
      <c r="D950" s="117" t="s">
        <v>3315</v>
      </c>
      <c r="E950" s="120" t="s">
        <v>3430</v>
      </c>
      <c r="F950" s="117" t="str">
        <f>IF(ISNA(VLOOKUP(B950,[2]保固召回!$A:$G,7,FALSE)),"",(VLOOKUP(B950,[2]保固召回!$A:$G,7,FALSE)))</f>
        <v/>
      </c>
      <c r="G950" s="121">
        <f t="shared" ca="1" si="57"/>
        <v>1</v>
      </c>
      <c r="H950" s="121" t="str">
        <f t="shared" si="58"/>
        <v>F4x編程控制單元(DSC)</v>
      </c>
      <c r="I950" s="122">
        <f t="shared" ca="1" si="59"/>
        <v>86</v>
      </c>
      <c r="J950" s="119"/>
      <c r="K950" s="123"/>
      <c r="L950" s="117"/>
      <c r="M950" s="124" t="s">
        <v>1821</v>
      </c>
      <c r="N950" s="125"/>
      <c r="O950" s="135"/>
      <c r="P950" s="127" t="str">
        <f>IF(B950="","",IF(ISNA(VLOOKUP(U950,[2]NEW!H:H,1,FALSE)),"V",""))</f>
        <v>V</v>
      </c>
      <c r="Q950" s="128"/>
      <c r="R950" s="129"/>
      <c r="S950" s="130" t="s">
        <v>3431</v>
      </c>
      <c r="T950" s="132"/>
      <c r="U950" s="132" t="str">
        <f t="shared" si="56"/>
        <v>00342702005G28304</v>
      </c>
      <c r="W950" s="134" t="str">
        <f>IF((ISERROR(VLOOKUP(E950,'[2]Lead Time(覆蓋貼)'!F:F,1,0)))*(P950="v"),"",IF((ISTEXT(VLOOKUP(E950,'[2]Lead Time(覆蓋貼)'!F:F,1,0)))*(P950=""),"未執行",""))</f>
        <v/>
      </c>
    </row>
    <row r="951" spans="1:23" ht="28.5" hidden="1" customHeight="1" x14ac:dyDescent="0.25">
      <c r="A951" s="117">
        <v>937</v>
      </c>
      <c r="B951" s="118" t="s">
        <v>3314</v>
      </c>
      <c r="C951" s="119">
        <v>43163</v>
      </c>
      <c r="D951" s="117" t="s">
        <v>3315</v>
      </c>
      <c r="E951" s="120" t="s">
        <v>3432</v>
      </c>
      <c r="F951" s="117" t="str">
        <f>IF(ISNA(VLOOKUP(B951,[2]保固召回!$A:$G,7,FALSE)),"",(VLOOKUP(B951,[2]保固召回!$A:$G,7,FALSE)))</f>
        <v/>
      </c>
      <c r="G951" s="121">
        <f t="shared" ca="1" si="57"/>
        <v>1</v>
      </c>
      <c r="H951" s="121" t="str">
        <f t="shared" si="58"/>
        <v>F4x編程控制單元(DSC)</v>
      </c>
      <c r="I951" s="122">
        <f t="shared" ca="1" si="59"/>
        <v>86</v>
      </c>
      <c r="J951" s="119"/>
      <c r="K951" s="123"/>
      <c r="L951" s="117"/>
      <c r="M951" s="124" t="s">
        <v>1821</v>
      </c>
      <c r="N951" s="125"/>
      <c r="O951" s="135"/>
      <c r="P951" s="127" t="str">
        <f>IF(B951="","",IF(ISNA(VLOOKUP(U951,[2]NEW!H:H,1,FALSE)),"V",""))</f>
        <v>V</v>
      </c>
      <c r="Q951" s="128"/>
      <c r="R951" s="129"/>
      <c r="S951" s="130" t="s">
        <v>3433</v>
      </c>
      <c r="T951" s="132"/>
      <c r="U951" s="132" t="str">
        <f t="shared" si="56"/>
        <v>0034270200V902980</v>
      </c>
      <c r="W951" s="134" t="str">
        <f>IF((ISERROR(VLOOKUP(E951,'[2]Lead Time(覆蓋貼)'!F:F,1,0)))*(P951="v"),"",IF((ISTEXT(VLOOKUP(E951,'[2]Lead Time(覆蓋貼)'!F:F,1,0)))*(P951=""),"未執行",""))</f>
        <v/>
      </c>
    </row>
    <row r="952" spans="1:23" ht="28.5" hidden="1" customHeight="1" x14ac:dyDescent="0.25">
      <c r="A952" s="117">
        <v>938</v>
      </c>
      <c r="B952" s="118" t="s">
        <v>3314</v>
      </c>
      <c r="C952" s="119">
        <v>43163</v>
      </c>
      <c r="D952" s="117" t="s">
        <v>3315</v>
      </c>
      <c r="E952" s="120" t="s">
        <v>3434</v>
      </c>
      <c r="F952" s="117" t="str">
        <f>IF(ISNA(VLOOKUP(B952,[2]保固召回!$A:$G,7,FALSE)),"",(VLOOKUP(B952,[2]保固召回!$A:$G,7,FALSE)))</f>
        <v/>
      </c>
      <c r="G952" s="121">
        <f t="shared" ca="1" si="57"/>
        <v>1</v>
      </c>
      <c r="H952" s="121" t="str">
        <f t="shared" si="58"/>
        <v>F4x編程控制單元(DSC)</v>
      </c>
      <c r="I952" s="122">
        <f t="shared" ca="1" si="59"/>
        <v>86</v>
      </c>
      <c r="J952" s="119"/>
      <c r="K952" s="123"/>
      <c r="L952" s="117"/>
      <c r="M952" s="124" t="s">
        <v>1821</v>
      </c>
      <c r="N952" s="125"/>
      <c r="O952" s="135"/>
      <c r="P952" s="127" t="str">
        <f>IF(B952="","",IF(ISNA(VLOOKUP(U952,[2]NEW!H:H,1,FALSE)),"V",""))</f>
        <v>V</v>
      </c>
      <c r="Q952" s="128"/>
      <c r="R952" s="129"/>
      <c r="S952" s="130" t="s">
        <v>3435</v>
      </c>
      <c r="T952" s="132"/>
      <c r="U952" s="132" t="str">
        <f t="shared" si="56"/>
        <v>0034270200V902754</v>
      </c>
      <c r="W952" s="134" t="str">
        <f>IF((ISERROR(VLOOKUP(E952,'[2]Lead Time(覆蓋貼)'!F:F,1,0)))*(P952="v"),"",IF((ISTEXT(VLOOKUP(E952,'[2]Lead Time(覆蓋貼)'!F:F,1,0)))*(P952=""),"未執行",""))</f>
        <v/>
      </c>
    </row>
    <row r="953" spans="1:23" ht="28.5" hidden="1" customHeight="1" x14ac:dyDescent="0.25">
      <c r="A953" s="117">
        <v>939</v>
      </c>
      <c r="B953" s="118" t="s">
        <v>3314</v>
      </c>
      <c r="C953" s="119">
        <v>43163</v>
      </c>
      <c r="D953" s="117" t="s">
        <v>3315</v>
      </c>
      <c r="E953" s="120" t="s">
        <v>3436</v>
      </c>
      <c r="F953" s="117" t="str">
        <f>IF(ISNA(VLOOKUP(B953,[2]保固召回!$A:$G,7,FALSE)),"",(VLOOKUP(B953,[2]保固召回!$A:$G,7,FALSE)))</f>
        <v/>
      </c>
      <c r="G953" s="121">
        <f t="shared" ca="1" si="57"/>
        <v>1</v>
      </c>
      <c r="H953" s="121" t="str">
        <f t="shared" si="58"/>
        <v>F4x編程控制單元(DSC)</v>
      </c>
      <c r="I953" s="122">
        <f t="shared" ca="1" si="59"/>
        <v>86</v>
      </c>
      <c r="J953" s="119"/>
      <c r="K953" s="123"/>
      <c r="L953" s="117"/>
      <c r="M953" s="124" t="s">
        <v>1821</v>
      </c>
      <c r="N953" s="125"/>
      <c r="O953" s="135"/>
      <c r="P953" s="127" t="str">
        <f>IF(B953="","",IF(ISNA(VLOOKUP(U953,[2]NEW!H:H,1,FALSE)),"V",""))</f>
        <v>V</v>
      </c>
      <c r="Q953" s="128"/>
      <c r="R953" s="129"/>
      <c r="S953" s="130" t="s">
        <v>1843</v>
      </c>
      <c r="T953" s="132"/>
      <c r="U953" s="132" t="str">
        <f t="shared" si="56"/>
        <v>00342702005F58745</v>
      </c>
      <c r="W953" s="134" t="str">
        <f>IF((ISERROR(VLOOKUP(E953,'[2]Lead Time(覆蓋貼)'!F:F,1,0)))*(P953="v"),"",IF((ISTEXT(VLOOKUP(E953,'[2]Lead Time(覆蓋貼)'!F:F,1,0)))*(P953=""),"未執行",""))</f>
        <v/>
      </c>
    </row>
    <row r="954" spans="1:23" ht="28.5" hidden="1" customHeight="1" x14ac:dyDescent="0.25">
      <c r="A954" s="117">
        <v>940</v>
      </c>
      <c r="B954" s="118" t="s">
        <v>3314</v>
      </c>
      <c r="C954" s="119">
        <v>43163</v>
      </c>
      <c r="D954" s="117" t="s">
        <v>3315</v>
      </c>
      <c r="E954" s="120" t="s">
        <v>3437</v>
      </c>
      <c r="F954" s="117" t="str">
        <f>IF(ISNA(VLOOKUP(B954,[2]保固召回!$A:$G,7,FALSE)),"",(VLOOKUP(B954,[2]保固召回!$A:$G,7,FALSE)))</f>
        <v/>
      </c>
      <c r="G954" s="121">
        <f t="shared" ca="1" si="57"/>
        <v>1</v>
      </c>
      <c r="H954" s="121" t="str">
        <f t="shared" si="58"/>
        <v>F4x編程控制單元(DSC)</v>
      </c>
      <c r="I954" s="122">
        <f t="shared" ca="1" si="59"/>
        <v>86</v>
      </c>
      <c r="J954" s="119"/>
      <c r="K954" s="123"/>
      <c r="L954" s="117"/>
      <c r="M954" s="124" t="s">
        <v>1821</v>
      </c>
      <c r="N954" s="125"/>
      <c r="O954" s="135"/>
      <c r="P954" s="127" t="str">
        <f>IF(B954="","",IF(ISNA(VLOOKUP(U954,[2]NEW!H:H,1,FALSE)),"V",""))</f>
        <v>V</v>
      </c>
      <c r="Q954" s="128"/>
      <c r="R954" s="129"/>
      <c r="S954" s="130" t="s">
        <v>1789</v>
      </c>
      <c r="T954" s="132"/>
      <c r="U954" s="132" t="str">
        <f t="shared" si="56"/>
        <v>0034270200V431184</v>
      </c>
      <c r="W954" s="134" t="str">
        <f>IF((ISERROR(VLOOKUP(E954,'[2]Lead Time(覆蓋貼)'!F:F,1,0)))*(P954="v"),"",IF((ISTEXT(VLOOKUP(E954,'[2]Lead Time(覆蓋貼)'!F:F,1,0)))*(P954=""),"未執行",""))</f>
        <v/>
      </c>
    </row>
    <row r="955" spans="1:23" ht="28.5" hidden="1" customHeight="1" x14ac:dyDescent="0.25">
      <c r="A955" s="117">
        <v>941</v>
      </c>
      <c r="B955" s="118" t="s">
        <v>3314</v>
      </c>
      <c r="C955" s="119">
        <v>43163</v>
      </c>
      <c r="D955" s="117" t="s">
        <v>3315</v>
      </c>
      <c r="E955" s="120" t="s">
        <v>3438</v>
      </c>
      <c r="F955" s="117" t="str">
        <f>IF(ISNA(VLOOKUP(B955,[2]保固召回!$A:$G,7,FALSE)),"",(VLOOKUP(B955,[2]保固召回!$A:$G,7,FALSE)))</f>
        <v/>
      </c>
      <c r="G955" s="121">
        <f t="shared" ca="1" si="57"/>
        <v>1</v>
      </c>
      <c r="H955" s="121" t="str">
        <f t="shared" si="58"/>
        <v>F4x編程控制單元(DSC)</v>
      </c>
      <c r="I955" s="122">
        <f t="shared" ca="1" si="59"/>
        <v>86</v>
      </c>
      <c r="J955" s="119"/>
      <c r="K955" s="123"/>
      <c r="L955" s="117"/>
      <c r="M955" s="124" t="s">
        <v>1821</v>
      </c>
      <c r="N955" s="125"/>
      <c r="O955" s="135"/>
      <c r="P955" s="127" t="str">
        <f>IF(B955="","",IF(ISNA(VLOOKUP(U955,[2]NEW!H:H,1,FALSE)),"V",""))</f>
        <v>V</v>
      </c>
      <c r="Q955" s="128"/>
      <c r="R955" s="129"/>
      <c r="S955" s="130" t="s">
        <v>1789</v>
      </c>
      <c r="T955" s="132"/>
      <c r="U955" s="132" t="str">
        <f t="shared" si="56"/>
        <v>00342702005H01932</v>
      </c>
      <c r="W955" s="134" t="str">
        <f>IF((ISERROR(VLOOKUP(E955,'[2]Lead Time(覆蓋貼)'!F:F,1,0)))*(P955="v"),"",IF((ISTEXT(VLOOKUP(E955,'[2]Lead Time(覆蓋貼)'!F:F,1,0)))*(P955=""),"未執行",""))</f>
        <v/>
      </c>
    </row>
    <row r="956" spans="1:23" ht="28.5" hidden="1" customHeight="1" x14ac:dyDescent="0.25">
      <c r="A956" s="117">
        <v>942</v>
      </c>
      <c r="B956" s="118" t="s">
        <v>3314</v>
      </c>
      <c r="C956" s="119">
        <v>43163</v>
      </c>
      <c r="D956" s="117" t="s">
        <v>3315</v>
      </c>
      <c r="E956" s="120" t="s">
        <v>3439</v>
      </c>
      <c r="F956" s="117" t="str">
        <f>IF(ISNA(VLOOKUP(B956,[2]保固召回!$A:$G,7,FALSE)),"",(VLOOKUP(B956,[2]保固召回!$A:$G,7,FALSE)))</f>
        <v/>
      </c>
      <c r="G956" s="121">
        <f t="shared" ca="1" si="57"/>
        <v>1</v>
      </c>
      <c r="H956" s="121" t="str">
        <f t="shared" si="58"/>
        <v>F4x編程控制單元(DSC)</v>
      </c>
      <c r="I956" s="122">
        <f t="shared" ca="1" si="59"/>
        <v>86</v>
      </c>
      <c r="J956" s="119"/>
      <c r="K956" s="123"/>
      <c r="L956" s="117"/>
      <c r="M956" s="124" t="s">
        <v>1821</v>
      </c>
      <c r="N956" s="125"/>
      <c r="O956" s="135"/>
      <c r="P956" s="127" t="str">
        <f>IF(B956="","",IF(ISNA(VLOOKUP(U956,[2]NEW!H:H,1,FALSE)),"V",""))</f>
        <v>V</v>
      </c>
      <c r="Q956" s="128"/>
      <c r="R956" s="129"/>
      <c r="S956" s="130" t="s">
        <v>3440</v>
      </c>
      <c r="T956" s="132"/>
      <c r="U956" s="132" t="str">
        <f t="shared" si="56"/>
        <v>0034270200V431089</v>
      </c>
      <c r="W956" s="134" t="str">
        <f>IF((ISERROR(VLOOKUP(E956,'[2]Lead Time(覆蓋貼)'!F:F,1,0)))*(P956="v"),"",IF((ISTEXT(VLOOKUP(E956,'[2]Lead Time(覆蓋貼)'!F:F,1,0)))*(P956=""),"未執行",""))</f>
        <v/>
      </c>
    </row>
    <row r="957" spans="1:23" ht="28.5" hidden="1" customHeight="1" x14ac:dyDescent="0.25">
      <c r="A957" s="117">
        <v>943</v>
      </c>
      <c r="B957" s="118" t="s">
        <v>3314</v>
      </c>
      <c r="C957" s="119">
        <v>43163</v>
      </c>
      <c r="D957" s="117" t="s">
        <v>3315</v>
      </c>
      <c r="E957" s="120" t="s">
        <v>3441</v>
      </c>
      <c r="F957" s="117" t="str">
        <f>IF(ISNA(VLOOKUP(B957,[2]保固召回!$A:$G,7,FALSE)),"",(VLOOKUP(B957,[2]保固召回!$A:$G,7,FALSE)))</f>
        <v/>
      </c>
      <c r="G957" s="121">
        <f t="shared" ca="1" si="57"/>
        <v>1</v>
      </c>
      <c r="H957" s="121" t="str">
        <f t="shared" si="58"/>
        <v>F4x編程控制單元(DSC)</v>
      </c>
      <c r="I957" s="122">
        <f t="shared" ca="1" si="59"/>
        <v>86</v>
      </c>
      <c r="J957" s="119"/>
      <c r="K957" s="123"/>
      <c r="L957" s="117"/>
      <c r="M957" s="124" t="s">
        <v>1821</v>
      </c>
      <c r="N957" s="125"/>
      <c r="O957" s="135"/>
      <c r="P957" s="127" t="str">
        <f>IF(B957="","",IF(ISNA(VLOOKUP(U957,[2]NEW!H:H,1,FALSE)),"V",""))</f>
        <v>V</v>
      </c>
      <c r="Q957" s="128"/>
      <c r="R957" s="129"/>
      <c r="S957" s="130" t="s">
        <v>3442</v>
      </c>
      <c r="T957" s="132"/>
      <c r="U957" s="132" t="str">
        <f t="shared" si="56"/>
        <v>0034270200V423212</v>
      </c>
      <c r="W957" s="134" t="str">
        <f>IF((ISERROR(VLOOKUP(E957,'[2]Lead Time(覆蓋貼)'!F:F,1,0)))*(P957="v"),"",IF((ISTEXT(VLOOKUP(E957,'[2]Lead Time(覆蓋貼)'!F:F,1,0)))*(P957=""),"未執行",""))</f>
        <v/>
      </c>
    </row>
    <row r="958" spans="1:23" ht="28.5" hidden="1" customHeight="1" x14ac:dyDescent="0.25">
      <c r="A958" s="117">
        <v>944</v>
      </c>
      <c r="B958" s="118" t="s">
        <v>3314</v>
      </c>
      <c r="C958" s="119">
        <v>43163</v>
      </c>
      <c r="D958" s="117" t="s">
        <v>3315</v>
      </c>
      <c r="E958" s="120" t="s">
        <v>3443</v>
      </c>
      <c r="F958" s="117" t="str">
        <f>IF(ISNA(VLOOKUP(B958,[2]保固召回!$A:$G,7,FALSE)),"",(VLOOKUP(B958,[2]保固召回!$A:$G,7,FALSE)))</f>
        <v/>
      </c>
      <c r="G958" s="121">
        <f t="shared" ca="1" si="57"/>
        <v>1</v>
      </c>
      <c r="H958" s="121" t="str">
        <f t="shared" si="58"/>
        <v>F4x編程控制單元(DSC)</v>
      </c>
      <c r="I958" s="122">
        <f t="shared" ca="1" si="59"/>
        <v>86</v>
      </c>
      <c r="J958" s="119"/>
      <c r="K958" s="123"/>
      <c r="L958" s="117"/>
      <c r="M958" s="124" t="s">
        <v>1821</v>
      </c>
      <c r="N958" s="125"/>
      <c r="O958" s="135"/>
      <c r="P958" s="127" t="str">
        <f>IF(B958="","",IF(ISNA(VLOOKUP(U958,[2]NEW!H:H,1,FALSE)),"V",""))</f>
        <v>V</v>
      </c>
      <c r="Q958" s="128"/>
      <c r="R958" s="129"/>
      <c r="S958" s="130" t="s">
        <v>1789</v>
      </c>
      <c r="T958" s="132"/>
      <c r="U958" s="132" t="str">
        <f t="shared" si="56"/>
        <v>00342702005G51918</v>
      </c>
      <c r="W958" s="134" t="str">
        <f>IF((ISERROR(VLOOKUP(E958,'[2]Lead Time(覆蓋貼)'!F:F,1,0)))*(P958="v"),"",IF((ISTEXT(VLOOKUP(E958,'[2]Lead Time(覆蓋貼)'!F:F,1,0)))*(P958=""),"未執行",""))</f>
        <v/>
      </c>
    </row>
    <row r="959" spans="1:23" ht="28.5" hidden="1" customHeight="1" x14ac:dyDescent="0.25">
      <c r="A959" s="117">
        <v>945</v>
      </c>
      <c r="B959" s="118" t="s">
        <v>3314</v>
      </c>
      <c r="C959" s="119">
        <v>43163</v>
      </c>
      <c r="D959" s="117" t="s">
        <v>3315</v>
      </c>
      <c r="E959" s="120" t="s">
        <v>3444</v>
      </c>
      <c r="F959" s="117" t="str">
        <f>IF(ISNA(VLOOKUP(B959,[2]保固召回!$A:$G,7,FALSE)),"",(VLOOKUP(B959,[2]保固召回!$A:$G,7,FALSE)))</f>
        <v/>
      </c>
      <c r="G959" s="121">
        <f t="shared" ca="1" si="57"/>
        <v>1</v>
      </c>
      <c r="H959" s="121" t="str">
        <f t="shared" si="58"/>
        <v>F4x編程控制單元(DSC)</v>
      </c>
      <c r="I959" s="122">
        <f t="shared" ca="1" si="59"/>
        <v>86</v>
      </c>
      <c r="J959" s="119"/>
      <c r="K959" s="123"/>
      <c r="L959" s="117"/>
      <c r="M959" s="124" t="s">
        <v>1821</v>
      </c>
      <c r="N959" s="125"/>
      <c r="O959" s="135"/>
      <c r="P959" s="127" t="str">
        <f>IF(B959="","",IF(ISNA(VLOOKUP(U959,[2]NEW!H:H,1,FALSE)),"V",""))</f>
        <v>V</v>
      </c>
      <c r="Q959" s="128"/>
      <c r="R959" s="129"/>
      <c r="S959" s="130" t="s">
        <v>2492</v>
      </c>
      <c r="T959" s="132"/>
      <c r="U959" s="132" t="str">
        <f t="shared" si="56"/>
        <v>0034270200V423213</v>
      </c>
      <c r="W959" s="134" t="str">
        <f>IF((ISERROR(VLOOKUP(E959,'[2]Lead Time(覆蓋貼)'!F:F,1,0)))*(P959="v"),"",IF((ISTEXT(VLOOKUP(E959,'[2]Lead Time(覆蓋貼)'!F:F,1,0)))*(P959=""),"未執行",""))</f>
        <v/>
      </c>
    </row>
    <row r="960" spans="1:23" ht="28.5" hidden="1" customHeight="1" x14ac:dyDescent="0.25">
      <c r="A960" s="117">
        <v>946</v>
      </c>
      <c r="B960" s="118" t="s">
        <v>3445</v>
      </c>
      <c r="C960" s="119">
        <v>43168</v>
      </c>
      <c r="D960" s="117" t="s">
        <v>3446</v>
      </c>
      <c r="E960" s="120" t="s">
        <v>3447</v>
      </c>
      <c r="F960" s="117" t="str">
        <f>IF(ISNA(VLOOKUP(B960,[2]保固召回!$A:$G,7,FALSE)),"",(VLOOKUP(B960,[2]保固召回!$A:$G,7,FALSE)))</f>
        <v/>
      </c>
      <c r="G960" s="121">
        <f t="shared" ca="1" si="57"/>
        <v>1</v>
      </c>
      <c r="H960" s="121" t="str">
        <f t="shared" si="58"/>
        <v>F33F83編程控制單元(CVM)</v>
      </c>
      <c r="I960" s="122">
        <f t="shared" ca="1" si="59"/>
        <v>14</v>
      </c>
      <c r="J960" s="119" t="s">
        <v>3448</v>
      </c>
      <c r="K960" s="123">
        <v>8</v>
      </c>
      <c r="L960" s="117" t="s">
        <v>1819</v>
      </c>
      <c r="M960" s="124" t="s">
        <v>1821</v>
      </c>
      <c r="N960" s="125"/>
      <c r="O960" s="135"/>
      <c r="P960" s="127" t="str">
        <f>IF(B960="","",IF(ISNA(VLOOKUP(U960,[2]NEW!H:H,1,FALSE)),"V",""))</f>
        <v>V</v>
      </c>
      <c r="Q960" s="128"/>
      <c r="R960" s="129"/>
      <c r="S960" s="130" t="s">
        <v>3449</v>
      </c>
      <c r="T960" s="132"/>
      <c r="U960" s="132" t="str">
        <f t="shared" si="56"/>
        <v>0054490100J955564</v>
      </c>
      <c r="W960" s="134" t="str">
        <f>IF((ISERROR(VLOOKUP(E960,'[2]Lead Time(覆蓋貼)'!F:F,1,0)))*(P960="v"),"",IF((ISTEXT(VLOOKUP(E960,'[2]Lead Time(覆蓋貼)'!F:F,1,0)))*(P960=""),"未執行",""))</f>
        <v/>
      </c>
    </row>
    <row r="961" spans="1:23" ht="28.5" hidden="1" customHeight="1" x14ac:dyDescent="0.25">
      <c r="A961" s="117">
        <v>947</v>
      </c>
      <c r="B961" s="118" t="s">
        <v>3445</v>
      </c>
      <c r="C961" s="119">
        <v>43168</v>
      </c>
      <c r="D961" s="117" t="s">
        <v>3446</v>
      </c>
      <c r="E961" s="120" t="s">
        <v>3450</v>
      </c>
      <c r="F961" s="117" t="str">
        <f>IF(ISNA(VLOOKUP(B961,[2]保固召回!$A:$G,7,FALSE)),"",(VLOOKUP(B961,[2]保固召回!$A:$G,7,FALSE)))</f>
        <v/>
      </c>
      <c r="G961" s="121">
        <f t="shared" ca="1" si="57"/>
        <v>1</v>
      </c>
      <c r="H961" s="121" t="str">
        <f t="shared" si="58"/>
        <v>F33F83編程控制單元(CVM)</v>
      </c>
      <c r="I961" s="122">
        <f t="shared" ca="1" si="59"/>
        <v>14</v>
      </c>
      <c r="J961" s="119"/>
      <c r="K961" s="123"/>
      <c r="L961" s="117"/>
      <c r="M961" s="124" t="s">
        <v>1821</v>
      </c>
      <c r="N961" s="125"/>
      <c r="O961" s="135"/>
      <c r="P961" s="127" t="str">
        <f>IF(B961="","",IF(ISNA(VLOOKUP(U961,[2]NEW!H:H,1,FALSE)),"V",""))</f>
        <v>V</v>
      </c>
      <c r="Q961" s="128"/>
      <c r="R961" s="129"/>
      <c r="S961" s="130" t="s">
        <v>1789</v>
      </c>
      <c r="T961" s="132"/>
      <c r="U961" s="132" t="str">
        <f t="shared" si="56"/>
        <v>0054490100P782418</v>
      </c>
      <c r="W961" s="134" t="str">
        <f>IF((ISERROR(VLOOKUP(E961,'[2]Lead Time(覆蓋貼)'!F:F,1,0)))*(P961="v"),"",IF((ISTEXT(VLOOKUP(E961,'[2]Lead Time(覆蓋貼)'!F:F,1,0)))*(P961=""),"未執行",""))</f>
        <v/>
      </c>
    </row>
    <row r="962" spans="1:23" ht="28.5" hidden="1" customHeight="1" x14ac:dyDescent="0.25">
      <c r="A962" s="117">
        <v>948</v>
      </c>
      <c r="B962" s="118" t="s">
        <v>3445</v>
      </c>
      <c r="C962" s="119">
        <v>43168</v>
      </c>
      <c r="D962" s="117" t="s">
        <v>3446</v>
      </c>
      <c r="E962" s="120" t="s">
        <v>3451</v>
      </c>
      <c r="F962" s="117" t="str">
        <f>IF(ISNA(VLOOKUP(B962,[2]保固召回!$A:$G,7,FALSE)),"",(VLOOKUP(B962,[2]保固召回!$A:$G,7,FALSE)))</f>
        <v/>
      </c>
      <c r="G962" s="121">
        <f t="shared" ca="1" si="57"/>
        <v>1</v>
      </c>
      <c r="H962" s="121" t="str">
        <f t="shared" si="58"/>
        <v>F33F83編程控制單元(CVM)</v>
      </c>
      <c r="I962" s="122">
        <f t="shared" ca="1" si="59"/>
        <v>14</v>
      </c>
      <c r="J962" s="119"/>
      <c r="K962" s="123"/>
      <c r="L962" s="117"/>
      <c r="M962" s="124" t="s">
        <v>1821</v>
      </c>
      <c r="N962" s="125"/>
      <c r="O962" s="135"/>
      <c r="P962" s="127" t="str">
        <f>IF(B962="","",IF(ISNA(VLOOKUP(U962,[2]NEW!H:H,1,FALSE)),"V",""))</f>
        <v>V</v>
      </c>
      <c r="Q962" s="128"/>
      <c r="R962" s="129"/>
      <c r="S962" s="130" t="s">
        <v>1789</v>
      </c>
      <c r="T962" s="132"/>
      <c r="U962" s="132" t="str">
        <f t="shared" si="56"/>
        <v>0054490100P963160</v>
      </c>
      <c r="W962" s="134" t="str">
        <f>IF((ISERROR(VLOOKUP(E962,'[2]Lead Time(覆蓋貼)'!F:F,1,0)))*(P962="v"),"",IF((ISTEXT(VLOOKUP(E962,'[2]Lead Time(覆蓋貼)'!F:F,1,0)))*(P962=""),"未執行",""))</f>
        <v/>
      </c>
    </row>
    <row r="963" spans="1:23" ht="28.5" hidden="1" customHeight="1" x14ac:dyDescent="0.25">
      <c r="A963" s="117">
        <v>949</v>
      </c>
      <c r="B963" s="118" t="s">
        <v>3445</v>
      </c>
      <c r="C963" s="119">
        <v>43168</v>
      </c>
      <c r="D963" s="117" t="s">
        <v>3446</v>
      </c>
      <c r="E963" s="120" t="s">
        <v>3452</v>
      </c>
      <c r="F963" s="117" t="str">
        <f>IF(ISNA(VLOOKUP(B963,[2]保固召回!$A:$G,7,FALSE)),"",(VLOOKUP(B963,[2]保固召回!$A:$G,7,FALSE)))</f>
        <v/>
      </c>
      <c r="G963" s="121">
        <f t="shared" ca="1" si="57"/>
        <v>1</v>
      </c>
      <c r="H963" s="121" t="str">
        <f t="shared" si="58"/>
        <v>F33F83編程控制單元(CVM)</v>
      </c>
      <c r="I963" s="122">
        <f t="shared" ca="1" si="59"/>
        <v>14</v>
      </c>
      <c r="J963" s="119"/>
      <c r="K963" s="123"/>
      <c r="L963" s="117"/>
      <c r="M963" s="124" t="s">
        <v>1821</v>
      </c>
      <c r="N963" s="125"/>
      <c r="O963" s="135"/>
      <c r="P963" s="127" t="str">
        <f>IF(B963="","",IF(ISNA(VLOOKUP(U963,[2]NEW!H:H,1,FALSE)),"V",""))</f>
        <v>V</v>
      </c>
      <c r="Q963" s="128"/>
      <c r="R963" s="129"/>
      <c r="S963" s="130" t="s">
        <v>3453</v>
      </c>
      <c r="T963" s="132"/>
      <c r="U963" s="132" t="str">
        <f t="shared" si="56"/>
        <v>0054490100P741992</v>
      </c>
      <c r="W963" s="134" t="str">
        <f>IF((ISERROR(VLOOKUP(E963,'[2]Lead Time(覆蓋貼)'!F:F,1,0)))*(P963="v"),"",IF((ISTEXT(VLOOKUP(E963,'[2]Lead Time(覆蓋貼)'!F:F,1,0)))*(P963=""),"未執行",""))</f>
        <v/>
      </c>
    </row>
    <row r="964" spans="1:23" ht="28.5" hidden="1" customHeight="1" x14ac:dyDescent="0.25">
      <c r="A964" s="117">
        <v>950</v>
      </c>
      <c r="B964" s="118" t="s">
        <v>3445</v>
      </c>
      <c r="C964" s="119">
        <v>43168</v>
      </c>
      <c r="D964" s="117" t="s">
        <v>3446</v>
      </c>
      <c r="E964" s="120" t="s">
        <v>3454</v>
      </c>
      <c r="F964" s="117" t="str">
        <f>IF(ISNA(VLOOKUP(B964,[2]保固召回!$A:$G,7,FALSE)),"",(VLOOKUP(B964,[2]保固召回!$A:$G,7,FALSE)))</f>
        <v/>
      </c>
      <c r="G964" s="121">
        <f t="shared" ca="1" si="57"/>
        <v>1</v>
      </c>
      <c r="H964" s="121" t="str">
        <f t="shared" si="58"/>
        <v>F33F83編程控制單元(CVM)</v>
      </c>
      <c r="I964" s="122">
        <f t="shared" ca="1" si="59"/>
        <v>14</v>
      </c>
      <c r="J964" s="119"/>
      <c r="K964" s="123"/>
      <c r="L964" s="117"/>
      <c r="M964" s="124" t="s">
        <v>1821</v>
      </c>
      <c r="N964" s="125"/>
      <c r="O964" s="135"/>
      <c r="P964" s="127" t="str">
        <f>IF(B964="","",IF(ISNA(VLOOKUP(U964,[2]NEW!H:H,1,FALSE)),"V",""))</f>
        <v>V</v>
      </c>
      <c r="Q964" s="128"/>
      <c r="R964" s="129"/>
      <c r="S964" s="130" t="s">
        <v>3455</v>
      </c>
      <c r="T964" s="132"/>
      <c r="U964" s="132" t="str">
        <f t="shared" si="56"/>
        <v>0054490100P962950</v>
      </c>
      <c r="W964" s="134" t="str">
        <f>IF((ISERROR(VLOOKUP(E964,'[2]Lead Time(覆蓋貼)'!F:F,1,0)))*(P964="v"),"",IF((ISTEXT(VLOOKUP(E964,'[2]Lead Time(覆蓋貼)'!F:F,1,0)))*(P964=""),"未執行",""))</f>
        <v/>
      </c>
    </row>
    <row r="965" spans="1:23" ht="28.5" hidden="1" customHeight="1" x14ac:dyDescent="0.25">
      <c r="A965" s="117">
        <v>951</v>
      </c>
      <c r="B965" s="118" t="s">
        <v>3445</v>
      </c>
      <c r="C965" s="119">
        <v>43168</v>
      </c>
      <c r="D965" s="117" t="s">
        <v>3446</v>
      </c>
      <c r="E965" s="120" t="s">
        <v>3456</v>
      </c>
      <c r="F965" s="117" t="str">
        <f>IF(ISNA(VLOOKUP(B965,[2]保固召回!$A:$G,7,FALSE)),"",(VLOOKUP(B965,[2]保固召回!$A:$G,7,FALSE)))</f>
        <v/>
      </c>
      <c r="G965" s="121">
        <f t="shared" ca="1" si="57"/>
        <v>1</v>
      </c>
      <c r="H965" s="121" t="str">
        <f t="shared" si="58"/>
        <v>F33F83編程控制單元(CVM)</v>
      </c>
      <c r="I965" s="122">
        <f t="shared" ca="1" si="59"/>
        <v>14</v>
      </c>
      <c r="J965" s="119"/>
      <c r="K965" s="123"/>
      <c r="L965" s="117"/>
      <c r="M965" s="124" t="s">
        <v>1821</v>
      </c>
      <c r="N965" s="125"/>
      <c r="O965" s="135"/>
      <c r="P965" s="127" t="str">
        <f>IF(B965="","",IF(ISNA(VLOOKUP(U965,[2]NEW!H:H,1,FALSE)),"V",""))</f>
        <v>V</v>
      </c>
      <c r="Q965" s="128"/>
      <c r="R965" s="129"/>
      <c r="S965" s="130" t="s">
        <v>3426</v>
      </c>
      <c r="T965" s="132"/>
      <c r="U965" s="132" t="str">
        <f t="shared" ref="U965:U1028" si="60">B965&amp;E965</f>
        <v>0054490100P782688</v>
      </c>
      <c r="W965" s="134" t="str">
        <f>IF((ISERROR(VLOOKUP(E965,'[2]Lead Time(覆蓋貼)'!F:F,1,0)))*(P965="v"),"",IF((ISTEXT(VLOOKUP(E965,'[2]Lead Time(覆蓋貼)'!F:F,1,0)))*(P965=""),"未執行",""))</f>
        <v/>
      </c>
    </row>
    <row r="966" spans="1:23" ht="28.5" hidden="1" customHeight="1" x14ac:dyDescent="0.25">
      <c r="A966" s="117">
        <v>952</v>
      </c>
      <c r="B966" s="118" t="s">
        <v>3445</v>
      </c>
      <c r="C966" s="119">
        <v>43168</v>
      </c>
      <c r="D966" s="117" t="s">
        <v>3446</v>
      </c>
      <c r="E966" s="120" t="s">
        <v>3457</v>
      </c>
      <c r="F966" s="117" t="str">
        <f>IF(ISNA(VLOOKUP(B966,[2]保固召回!$A:$G,7,FALSE)),"",(VLOOKUP(B966,[2]保固召回!$A:$G,7,FALSE)))</f>
        <v/>
      </c>
      <c r="G966" s="121">
        <f t="shared" ref="G966:G1029" ca="1" si="61">COUNTIF(H:H,D966)/COUNTIF(D:D,D966)</f>
        <v>1</v>
      </c>
      <c r="H966" s="121" t="str">
        <f t="shared" ref="H966:H1029" si="62">IF(P966="V",D966,"")</f>
        <v>F33F83編程控制單元(CVM)</v>
      </c>
      <c r="I966" s="122">
        <f t="shared" ref="I966:I1029" ca="1" si="63">COUNTIF(H:H,D966)</f>
        <v>14</v>
      </c>
      <c r="J966" s="119"/>
      <c r="K966" s="123"/>
      <c r="L966" s="117"/>
      <c r="M966" s="124" t="s">
        <v>1821</v>
      </c>
      <c r="N966" s="125"/>
      <c r="O966" s="135"/>
      <c r="P966" s="127" t="str">
        <f>IF(B966="","",IF(ISNA(VLOOKUP(U966,[2]NEW!H:H,1,FALSE)),"V",""))</f>
        <v>V</v>
      </c>
      <c r="Q966" s="128"/>
      <c r="R966" s="129"/>
      <c r="S966" s="130" t="s">
        <v>3458</v>
      </c>
      <c r="T966" s="132"/>
      <c r="U966" s="132" t="str">
        <f t="shared" si="60"/>
        <v>0054490100P741198</v>
      </c>
      <c r="W966" s="134" t="str">
        <f>IF((ISERROR(VLOOKUP(E966,'[2]Lead Time(覆蓋貼)'!F:F,1,0)))*(P966="v"),"",IF((ISTEXT(VLOOKUP(E966,'[2]Lead Time(覆蓋貼)'!F:F,1,0)))*(P966=""),"未執行",""))</f>
        <v/>
      </c>
    </row>
    <row r="967" spans="1:23" ht="28.5" hidden="1" customHeight="1" x14ac:dyDescent="0.25">
      <c r="A967" s="117">
        <v>953</v>
      </c>
      <c r="B967" s="118" t="s">
        <v>3445</v>
      </c>
      <c r="C967" s="119">
        <v>43168</v>
      </c>
      <c r="D967" s="117" t="s">
        <v>3446</v>
      </c>
      <c r="E967" s="120" t="s">
        <v>3459</v>
      </c>
      <c r="F967" s="117" t="str">
        <f>IF(ISNA(VLOOKUP(B967,[2]保固召回!$A:$G,7,FALSE)),"",(VLOOKUP(B967,[2]保固召回!$A:$G,7,FALSE)))</f>
        <v/>
      </c>
      <c r="G967" s="121">
        <f t="shared" ca="1" si="61"/>
        <v>1</v>
      </c>
      <c r="H967" s="121" t="str">
        <f t="shared" si="62"/>
        <v>F33F83編程控制單元(CVM)</v>
      </c>
      <c r="I967" s="122">
        <f t="shared" ca="1" si="63"/>
        <v>14</v>
      </c>
      <c r="J967" s="119"/>
      <c r="K967" s="123"/>
      <c r="L967" s="117"/>
      <c r="M967" s="124" t="s">
        <v>1821</v>
      </c>
      <c r="N967" s="125"/>
      <c r="O967" s="135"/>
      <c r="P967" s="127" t="str">
        <f>IF(B967="","",IF(ISNA(VLOOKUP(U967,[2]NEW!H:H,1,FALSE)),"V",""))</f>
        <v>V</v>
      </c>
      <c r="Q967" s="128"/>
      <c r="R967" s="129"/>
      <c r="S967" s="130" t="s">
        <v>1789</v>
      </c>
      <c r="T967" s="132"/>
      <c r="U967" s="132" t="str">
        <f t="shared" si="60"/>
        <v>00544901005B65118</v>
      </c>
      <c r="W967" s="134" t="str">
        <f>IF((ISERROR(VLOOKUP(E967,'[2]Lead Time(覆蓋貼)'!F:F,1,0)))*(P967="v"),"",IF((ISTEXT(VLOOKUP(E967,'[2]Lead Time(覆蓋貼)'!F:F,1,0)))*(P967=""),"未執行",""))</f>
        <v/>
      </c>
    </row>
    <row r="968" spans="1:23" ht="28.5" hidden="1" customHeight="1" x14ac:dyDescent="0.25">
      <c r="A968" s="117">
        <v>954</v>
      </c>
      <c r="B968" s="118" t="s">
        <v>3445</v>
      </c>
      <c r="C968" s="119">
        <v>43168</v>
      </c>
      <c r="D968" s="117" t="s">
        <v>3446</v>
      </c>
      <c r="E968" s="120" t="s">
        <v>3460</v>
      </c>
      <c r="F968" s="117" t="str">
        <f>IF(ISNA(VLOOKUP(B968,[2]保固召回!$A:$G,7,FALSE)),"",(VLOOKUP(B968,[2]保固召回!$A:$G,7,FALSE)))</f>
        <v/>
      </c>
      <c r="G968" s="121">
        <f t="shared" ca="1" si="61"/>
        <v>1</v>
      </c>
      <c r="H968" s="121" t="str">
        <f t="shared" si="62"/>
        <v>F33F83編程控制單元(CVM)</v>
      </c>
      <c r="I968" s="122">
        <f t="shared" ca="1" si="63"/>
        <v>14</v>
      </c>
      <c r="J968" s="119"/>
      <c r="K968" s="123"/>
      <c r="L968" s="117"/>
      <c r="M968" s="124" t="s">
        <v>1821</v>
      </c>
      <c r="N968" s="125"/>
      <c r="O968" s="135"/>
      <c r="P968" s="127" t="str">
        <f>IF(B968="","",IF(ISNA(VLOOKUP(U968,[2]NEW!H:H,1,FALSE)),"V",""))</f>
        <v>V</v>
      </c>
      <c r="Q968" s="128"/>
      <c r="R968" s="129"/>
      <c r="S968" s="130" t="s">
        <v>1789</v>
      </c>
      <c r="T968" s="132"/>
      <c r="U968" s="132" t="str">
        <f t="shared" si="60"/>
        <v>0054490100P782855</v>
      </c>
      <c r="W968" s="134" t="str">
        <f>IF((ISERROR(VLOOKUP(E968,'[2]Lead Time(覆蓋貼)'!F:F,1,0)))*(P968="v"),"",IF((ISTEXT(VLOOKUP(E968,'[2]Lead Time(覆蓋貼)'!F:F,1,0)))*(P968=""),"未執行",""))</f>
        <v/>
      </c>
    </row>
    <row r="969" spans="1:23" ht="28.5" hidden="1" customHeight="1" x14ac:dyDescent="0.25">
      <c r="A969" s="117">
        <v>955</v>
      </c>
      <c r="B969" s="118" t="s">
        <v>3445</v>
      </c>
      <c r="C969" s="119">
        <v>43168</v>
      </c>
      <c r="D969" s="117" t="s">
        <v>3446</v>
      </c>
      <c r="E969" s="120" t="s">
        <v>3461</v>
      </c>
      <c r="F969" s="117" t="str">
        <f>IF(ISNA(VLOOKUP(B969,[2]保固召回!$A:$G,7,FALSE)),"",(VLOOKUP(B969,[2]保固召回!$A:$G,7,FALSE)))</f>
        <v/>
      </c>
      <c r="G969" s="121">
        <f t="shared" ca="1" si="61"/>
        <v>1</v>
      </c>
      <c r="H969" s="121" t="str">
        <f t="shared" si="62"/>
        <v>F33F83編程控制單元(CVM)</v>
      </c>
      <c r="I969" s="122">
        <f t="shared" ca="1" si="63"/>
        <v>14</v>
      </c>
      <c r="J969" s="119"/>
      <c r="K969" s="123"/>
      <c r="L969" s="117"/>
      <c r="M969" s="124" t="s">
        <v>1821</v>
      </c>
      <c r="N969" s="125"/>
      <c r="O969" s="135"/>
      <c r="P969" s="127" t="str">
        <f>IF(B969="","",IF(ISNA(VLOOKUP(U969,[2]NEW!H:H,1,FALSE)),"V",""))</f>
        <v>V</v>
      </c>
      <c r="Q969" s="128"/>
      <c r="R969" s="129"/>
      <c r="S969" s="130" t="s">
        <v>3462</v>
      </c>
      <c r="T969" s="132"/>
      <c r="U969" s="132" t="str">
        <f t="shared" si="60"/>
        <v>0054490100P741898</v>
      </c>
      <c r="W969" s="134" t="str">
        <f>IF((ISERROR(VLOOKUP(E969,'[2]Lead Time(覆蓋貼)'!F:F,1,0)))*(P969="v"),"",IF((ISTEXT(VLOOKUP(E969,'[2]Lead Time(覆蓋貼)'!F:F,1,0)))*(P969=""),"未執行",""))</f>
        <v/>
      </c>
    </row>
    <row r="970" spans="1:23" ht="28.5" hidden="1" customHeight="1" x14ac:dyDescent="0.25">
      <c r="A970" s="117">
        <v>956</v>
      </c>
      <c r="B970" s="118" t="s">
        <v>3445</v>
      </c>
      <c r="C970" s="119">
        <v>43168</v>
      </c>
      <c r="D970" s="117" t="s">
        <v>3446</v>
      </c>
      <c r="E970" s="120" t="s">
        <v>3463</v>
      </c>
      <c r="F970" s="117" t="str">
        <f>IF(ISNA(VLOOKUP(B970,[2]保固召回!$A:$G,7,FALSE)),"",(VLOOKUP(B970,[2]保固召回!$A:$G,7,FALSE)))</f>
        <v/>
      </c>
      <c r="G970" s="121">
        <f t="shared" ca="1" si="61"/>
        <v>1</v>
      </c>
      <c r="H970" s="121" t="str">
        <f t="shared" si="62"/>
        <v>F33F83編程控制單元(CVM)</v>
      </c>
      <c r="I970" s="122">
        <f t="shared" ca="1" si="63"/>
        <v>14</v>
      </c>
      <c r="J970" s="119"/>
      <c r="K970" s="123"/>
      <c r="L970" s="117"/>
      <c r="M970" s="124" t="s">
        <v>1821</v>
      </c>
      <c r="N970" s="125"/>
      <c r="O970" s="135"/>
      <c r="P970" s="127" t="str">
        <f>IF(B970="","",IF(ISNA(VLOOKUP(U970,[2]NEW!H:H,1,FALSE)),"V",""))</f>
        <v>V</v>
      </c>
      <c r="Q970" s="128"/>
      <c r="R970" s="129"/>
      <c r="S970" s="130" t="s">
        <v>3464</v>
      </c>
      <c r="T970" s="132"/>
      <c r="U970" s="132" t="str">
        <f t="shared" si="60"/>
        <v>00544901005B65116</v>
      </c>
      <c r="W970" s="134" t="str">
        <f>IF((ISERROR(VLOOKUP(E970,'[2]Lead Time(覆蓋貼)'!F:F,1,0)))*(P970="v"),"",IF((ISTEXT(VLOOKUP(E970,'[2]Lead Time(覆蓋貼)'!F:F,1,0)))*(P970=""),"未執行",""))</f>
        <v/>
      </c>
    </row>
    <row r="971" spans="1:23" ht="28.5" hidden="1" customHeight="1" x14ac:dyDescent="0.25">
      <c r="A971" s="117">
        <v>957</v>
      </c>
      <c r="B971" s="118" t="s">
        <v>3445</v>
      </c>
      <c r="C971" s="119">
        <v>43168</v>
      </c>
      <c r="D971" s="117" t="s">
        <v>3446</v>
      </c>
      <c r="E971" s="120" t="s">
        <v>3465</v>
      </c>
      <c r="F971" s="117" t="str">
        <f>IF(ISNA(VLOOKUP(B971,[2]保固召回!$A:$G,7,FALSE)),"",(VLOOKUP(B971,[2]保固召回!$A:$G,7,FALSE)))</f>
        <v/>
      </c>
      <c r="G971" s="121">
        <f t="shared" ca="1" si="61"/>
        <v>1</v>
      </c>
      <c r="H971" s="121" t="str">
        <f t="shared" si="62"/>
        <v>F33F83編程控制單元(CVM)</v>
      </c>
      <c r="I971" s="122">
        <f t="shared" ca="1" si="63"/>
        <v>14</v>
      </c>
      <c r="J971" s="119"/>
      <c r="K971" s="123"/>
      <c r="L971" s="117"/>
      <c r="M971" s="124" t="s">
        <v>1821</v>
      </c>
      <c r="N971" s="125"/>
      <c r="O971" s="135"/>
      <c r="P971" s="127" t="str">
        <f>IF(B971="","",IF(ISNA(VLOOKUP(U971,[2]NEW!H:H,1,FALSE)),"V",""))</f>
        <v>V</v>
      </c>
      <c r="Q971" s="128"/>
      <c r="R971" s="129"/>
      <c r="S971" s="130" t="s">
        <v>2853</v>
      </c>
      <c r="T971" s="132"/>
      <c r="U971" s="132" t="str">
        <f t="shared" si="60"/>
        <v>0054490100P963762</v>
      </c>
      <c r="W971" s="134" t="str">
        <f>IF((ISERROR(VLOOKUP(E971,'[2]Lead Time(覆蓋貼)'!F:F,1,0)))*(P971="v"),"",IF((ISTEXT(VLOOKUP(E971,'[2]Lead Time(覆蓋貼)'!F:F,1,0)))*(P971=""),"未執行",""))</f>
        <v/>
      </c>
    </row>
    <row r="972" spans="1:23" ht="28.5" hidden="1" customHeight="1" x14ac:dyDescent="0.25">
      <c r="A972" s="117">
        <v>958</v>
      </c>
      <c r="B972" s="118" t="s">
        <v>3445</v>
      </c>
      <c r="C972" s="119">
        <v>43168</v>
      </c>
      <c r="D972" s="117" t="s">
        <v>3446</v>
      </c>
      <c r="E972" s="120" t="s">
        <v>3466</v>
      </c>
      <c r="F972" s="117" t="str">
        <f>IF(ISNA(VLOOKUP(B972,[2]保固召回!$A:$G,7,FALSE)),"",(VLOOKUP(B972,[2]保固召回!$A:$G,7,FALSE)))</f>
        <v/>
      </c>
      <c r="G972" s="121">
        <f t="shared" ca="1" si="61"/>
        <v>1</v>
      </c>
      <c r="H972" s="121" t="str">
        <f t="shared" si="62"/>
        <v>F33F83編程控制單元(CVM)</v>
      </c>
      <c r="I972" s="122">
        <f t="shared" ca="1" si="63"/>
        <v>14</v>
      </c>
      <c r="J972" s="119"/>
      <c r="K972" s="123"/>
      <c r="L972" s="117"/>
      <c r="M972" s="124" t="s">
        <v>1821</v>
      </c>
      <c r="N972" s="125"/>
      <c r="O972" s="135"/>
      <c r="P972" s="127" t="str">
        <f>IF(B972="","",IF(ISNA(VLOOKUP(U972,[2]NEW!H:H,1,FALSE)),"V",""))</f>
        <v>V</v>
      </c>
      <c r="Q972" s="128"/>
      <c r="R972" s="129"/>
      <c r="S972" s="130" t="s">
        <v>2289</v>
      </c>
      <c r="T972" s="132"/>
      <c r="U972" s="132" t="str">
        <f t="shared" si="60"/>
        <v>0054490100P962788</v>
      </c>
      <c r="W972" s="134" t="str">
        <f>IF((ISERROR(VLOOKUP(E972,'[2]Lead Time(覆蓋貼)'!F:F,1,0)))*(P972="v"),"",IF((ISTEXT(VLOOKUP(E972,'[2]Lead Time(覆蓋貼)'!F:F,1,0)))*(P972=""),"未執行",""))</f>
        <v/>
      </c>
    </row>
    <row r="973" spans="1:23" ht="28.5" hidden="1" customHeight="1" x14ac:dyDescent="0.25">
      <c r="A973" s="117">
        <v>959</v>
      </c>
      <c r="B973" s="118" t="s">
        <v>3445</v>
      </c>
      <c r="C973" s="119">
        <v>43168</v>
      </c>
      <c r="D973" s="117" t="s">
        <v>3446</v>
      </c>
      <c r="E973" s="120" t="s">
        <v>3467</v>
      </c>
      <c r="F973" s="117" t="str">
        <f>IF(ISNA(VLOOKUP(B973,[2]保固召回!$A:$G,7,FALSE)),"",(VLOOKUP(B973,[2]保固召回!$A:$G,7,FALSE)))</f>
        <v/>
      </c>
      <c r="G973" s="121">
        <f t="shared" ca="1" si="61"/>
        <v>1</v>
      </c>
      <c r="H973" s="121" t="str">
        <f t="shared" si="62"/>
        <v>F33F83編程控制單元(CVM)</v>
      </c>
      <c r="I973" s="122">
        <f t="shared" ca="1" si="63"/>
        <v>14</v>
      </c>
      <c r="J973" s="119"/>
      <c r="K973" s="123"/>
      <c r="L973" s="117"/>
      <c r="M973" s="124" t="s">
        <v>1821</v>
      </c>
      <c r="N973" s="125"/>
      <c r="O973" s="135"/>
      <c r="P973" s="127" t="str">
        <f>IF(B973="","",IF(ISNA(VLOOKUP(U973,[2]NEW!H:H,1,FALSE)),"V",""))</f>
        <v>V</v>
      </c>
      <c r="Q973" s="128"/>
      <c r="R973" s="129"/>
      <c r="S973" s="130" t="s">
        <v>3468</v>
      </c>
      <c r="T973" s="132"/>
      <c r="U973" s="132" t="str">
        <f t="shared" si="60"/>
        <v>0054490100J955036</v>
      </c>
      <c r="W973" s="134" t="str">
        <f>IF((ISERROR(VLOOKUP(E973,'[2]Lead Time(覆蓋貼)'!F:F,1,0)))*(P973="v"),"",IF((ISTEXT(VLOOKUP(E973,'[2]Lead Time(覆蓋貼)'!F:F,1,0)))*(P973=""),"未執行",""))</f>
        <v/>
      </c>
    </row>
    <row r="974" spans="1:23" ht="43.5" hidden="1" customHeight="1" x14ac:dyDescent="0.25">
      <c r="A974" s="117">
        <v>960</v>
      </c>
      <c r="B974" s="118" t="s">
        <v>3469</v>
      </c>
      <c r="C974" s="119">
        <v>43181</v>
      </c>
      <c r="D974" s="117" t="s">
        <v>3470</v>
      </c>
      <c r="E974" s="120" t="s">
        <v>3471</v>
      </c>
      <c r="F974" s="117" t="str">
        <f>IF(ISNA(VLOOKUP(B974,[2]保固召回!$A:$G,7,FALSE)),"",(VLOOKUP(B974,[2]保固召回!$A:$G,7,FALSE)))</f>
        <v/>
      </c>
      <c r="G974" s="121">
        <f t="shared" ca="1" si="61"/>
        <v>1</v>
      </c>
      <c r="H974" s="121" t="str">
        <f t="shared" si="62"/>
        <v>G11G12G30檢查，視須要重新鋪設燃油供油管</v>
      </c>
      <c r="I974" s="122">
        <f t="shared" ca="1" si="63"/>
        <v>94</v>
      </c>
      <c r="J974" s="119" t="s">
        <v>3472</v>
      </c>
      <c r="K974" s="123"/>
      <c r="L974" s="117" t="s">
        <v>3473</v>
      </c>
      <c r="M974" s="124" t="s">
        <v>1821</v>
      </c>
      <c r="N974" s="125"/>
      <c r="O974" s="135"/>
      <c r="P974" s="127" t="str">
        <f>IF(B974="","",IF(ISNA(VLOOKUP(U974,[2]NEW!H:H,1,FALSE)),"V",""))</f>
        <v>V</v>
      </c>
      <c r="Q974" s="128"/>
      <c r="R974" s="129"/>
      <c r="S974" s="130" t="s">
        <v>3474</v>
      </c>
      <c r="T974" s="132"/>
      <c r="U974" s="132" t="str">
        <f t="shared" si="60"/>
        <v>0013700200G651022</v>
      </c>
      <c r="W974" s="134" t="str">
        <f>IF((ISERROR(VLOOKUP(E974,'[2]Lead Time(覆蓋貼)'!F:F,1,0)))*(P974="v"),"",IF((ISTEXT(VLOOKUP(E974,'[2]Lead Time(覆蓋貼)'!F:F,1,0)))*(P974=""),"未執行",""))</f>
        <v/>
      </c>
    </row>
    <row r="975" spans="1:23" ht="28.5" hidden="1" customHeight="1" x14ac:dyDescent="0.25">
      <c r="A975" s="117">
        <v>961</v>
      </c>
      <c r="B975" s="118" t="s">
        <v>3469</v>
      </c>
      <c r="C975" s="119">
        <v>43181</v>
      </c>
      <c r="D975" s="117" t="s">
        <v>3470</v>
      </c>
      <c r="E975" s="120" t="s">
        <v>3475</v>
      </c>
      <c r="F975" s="117" t="str">
        <f>IF(ISNA(VLOOKUP(B975,[2]保固召回!$A:$G,7,FALSE)),"",(VLOOKUP(B975,[2]保固召回!$A:$G,7,FALSE)))</f>
        <v/>
      </c>
      <c r="G975" s="121">
        <f t="shared" ca="1" si="61"/>
        <v>1</v>
      </c>
      <c r="H975" s="121" t="str">
        <f t="shared" si="62"/>
        <v>G11G12G30檢查，視須要重新鋪設燃油供油管</v>
      </c>
      <c r="I975" s="122">
        <f t="shared" ca="1" si="63"/>
        <v>94</v>
      </c>
      <c r="J975" s="119"/>
      <c r="K975" s="123"/>
      <c r="L975" s="117"/>
      <c r="M975" s="124" t="s">
        <v>1821</v>
      </c>
      <c r="N975" s="125"/>
      <c r="O975" s="135"/>
      <c r="P975" s="127" t="str">
        <f>IF(B975="","",IF(ISNA(VLOOKUP(U975,[2]NEW!H:H,1,FALSE)),"V",""))</f>
        <v>V</v>
      </c>
      <c r="Q975" s="128"/>
      <c r="R975" s="129"/>
      <c r="S975" s="130" t="s">
        <v>3462</v>
      </c>
      <c r="T975" s="132"/>
      <c r="U975" s="132" t="str">
        <f t="shared" si="60"/>
        <v>0013700200G402007</v>
      </c>
      <c r="W975" s="134" t="str">
        <f>IF((ISERROR(VLOOKUP(E975,'[2]Lead Time(覆蓋貼)'!F:F,1,0)))*(P975="v"),"",IF((ISTEXT(VLOOKUP(E975,'[2]Lead Time(覆蓋貼)'!F:F,1,0)))*(P975=""),"未執行",""))</f>
        <v/>
      </c>
    </row>
    <row r="976" spans="1:23" ht="28.5" hidden="1" customHeight="1" x14ac:dyDescent="0.25">
      <c r="A976" s="117">
        <v>962</v>
      </c>
      <c r="B976" s="118" t="s">
        <v>3469</v>
      </c>
      <c r="C976" s="119">
        <v>43181</v>
      </c>
      <c r="D976" s="117" t="s">
        <v>3470</v>
      </c>
      <c r="E976" s="120" t="s">
        <v>3476</v>
      </c>
      <c r="F976" s="117" t="str">
        <f>IF(ISNA(VLOOKUP(B976,[2]保固召回!$A:$G,7,FALSE)),"",(VLOOKUP(B976,[2]保固召回!$A:$G,7,FALSE)))</f>
        <v/>
      </c>
      <c r="G976" s="121">
        <f t="shared" ca="1" si="61"/>
        <v>1</v>
      </c>
      <c r="H976" s="121" t="str">
        <f t="shared" si="62"/>
        <v>G11G12G30檢查，視須要重新鋪設燃油供油管</v>
      </c>
      <c r="I976" s="122">
        <f t="shared" ca="1" si="63"/>
        <v>94</v>
      </c>
      <c r="J976" s="119"/>
      <c r="K976" s="123"/>
      <c r="L976" s="117"/>
      <c r="M976" s="124" t="s">
        <v>1821</v>
      </c>
      <c r="N976" s="125"/>
      <c r="O976" s="135"/>
      <c r="P976" s="127" t="str">
        <f>IF(B976="","",IF(ISNA(VLOOKUP(U976,[2]NEW!H:H,1,FALSE)),"V",""))</f>
        <v>V</v>
      </c>
      <c r="Q976" s="128"/>
      <c r="R976" s="129"/>
      <c r="S976" s="130" t="s">
        <v>3477</v>
      </c>
      <c r="T976" s="132"/>
      <c r="U976" s="132" t="str">
        <f t="shared" si="60"/>
        <v>0013700200G406544</v>
      </c>
      <c r="W976" s="134" t="str">
        <f>IF((ISERROR(VLOOKUP(E976,'[2]Lead Time(覆蓋貼)'!F:F,1,0)))*(P976="v"),"",IF((ISTEXT(VLOOKUP(E976,'[2]Lead Time(覆蓋貼)'!F:F,1,0)))*(P976=""),"未執行",""))</f>
        <v/>
      </c>
    </row>
    <row r="977" spans="1:23" ht="28.5" hidden="1" customHeight="1" x14ac:dyDescent="0.25">
      <c r="A977" s="117">
        <v>963</v>
      </c>
      <c r="B977" s="118" t="s">
        <v>3469</v>
      </c>
      <c r="C977" s="119">
        <v>43181</v>
      </c>
      <c r="D977" s="117" t="s">
        <v>3470</v>
      </c>
      <c r="E977" s="120" t="s">
        <v>706</v>
      </c>
      <c r="F977" s="117" t="str">
        <f>IF(ISNA(VLOOKUP(B977,[2]保固召回!$A:$G,7,FALSE)),"",(VLOOKUP(B977,[2]保固召回!$A:$G,7,FALSE)))</f>
        <v/>
      </c>
      <c r="G977" s="121">
        <f t="shared" ca="1" si="61"/>
        <v>1</v>
      </c>
      <c r="H977" s="121" t="str">
        <f t="shared" si="62"/>
        <v>G11G12G30檢查，視須要重新鋪設燃油供油管</v>
      </c>
      <c r="I977" s="122">
        <f t="shared" ca="1" si="63"/>
        <v>94</v>
      </c>
      <c r="J977" s="119"/>
      <c r="K977" s="123"/>
      <c r="L977" s="117"/>
      <c r="M977" s="124" t="s">
        <v>1821</v>
      </c>
      <c r="N977" s="125"/>
      <c r="O977" s="135"/>
      <c r="P977" s="127" t="str">
        <f>IF(B977="","",IF(ISNA(VLOOKUP(U977,[2]NEW!H:H,1,FALSE)),"V",""))</f>
        <v>V</v>
      </c>
      <c r="Q977" s="128"/>
      <c r="R977" s="129"/>
      <c r="S977" s="130" t="s">
        <v>3478</v>
      </c>
      <c r="T977" s="132"/>
      <c r="U977" s="132" t="str">
        <f t="shared" si="60"/>
        <v>0013700200G714839</v>
      </c>
      <c r="W977" s="134" t="str">
        <f>IF((ISERROR(VLOOKUP(E977,'[2]Lead Time(覆蓋貼)'!F:F,1,0)))*(P977="v"),"",IF((ISTEXT(VLOOKUP(E977,'[2]Lead Time(覆蓋貼)'!F:F,1,0)))*(P977=""),"未執行",""))</f>
        <v/>
      </c>
    </row>
    <row r="978" spans="1:23" ht="28.5" hidden="1" customHeight="1" x14ac:dyDescent="0.25">
      <c r="A978" s="117">
        <v>964</v>
      </c>
      <c r="B978" s="118" t="s">
        <v>3469</v>
      </c>
      <c r="C978" s="119">
        <v>43181</v>
      </c>
      <c r="D978" s="117" t="s">
        <v>3470</v>
      </c>
      <c r="E978" s="120" t="s">
        <v>3479</v>
      </c>
      <c r="F978" s="117" t="str">
        <f>IF(ISNA(VLOOKUP(B978,[2]保固召回!$A:$G,7,FALSE)),"",(VLOOKUP(B978,[2]保固召回!$A:$G,7,FALSE)))</f>
        <v/>
      </c>
      <c r="G978" s="121">
        <f t="shared" ca="1" si="61"/>
        <v>1</v>
      </c>
      <c r="H978" s="121" t="str">
        <f t="shared" si="62"/>
        <v>G11G12G30檢查，視須要重新鋪設燃油供油管</v>
      </c>
      <c r="I978" s="122">
        <f t="shared" ca="1" si="63"/>
        <v>94</v>
      </c>
      <c r="J978" s="119"/>
      <c r="K978" s="123"/>
      <c r="L978" s="117"/>
      <c r="M978" s="124" t="s">
        <v>1821</v>
      </c>
      <c r="N978" s="125"/>
      <c r="O978" s="135"/>
      <c r="P978" s="127" t="str">
        <f>IF(B978="","",IF(ISNA(VLOOKUP(U978,[2]NEW!H:H,1,FALSE)),"V",""))</f>
        <v>V</v>
      </c>
      <c r="Q978" s="128"/>
      <c r="R978" s="129"/>
      <c r="S978" s="130" t="s">
        <v>3222</v>
      </c>
      <c r="T978" s="132"/>
      <c r="U978" s="132" t="str">
        <f t="shared" si="60"/>
        <v>0013700200G407540</v>
      </c>
      <c r="W978" s="134" t="str">
        <f>IF((ISERROR(VLOOKUP(E978,'[2]Lead Time(覆蓋貼)'!F:F,1,0)))*(P978="v"),"",IF((ISTEXT(VLOOKUP(E978,'[2]Lead Time(覆蓋貼)'!F:F,1,0)))*(P978=""),"未執行",""))</f>
        <v/>
      </c>
    </row>
    <row r="979" spans="1:23" ht="28.5" hidden="1" customHeight="1" x14ac:dyDescent="0.25">
      <c r="A979" s="117">
        <v>965</v>
      </c>
      <c r="B979" s="118" t="s">
        <v>3469</v>
      </c>
      <c r="C979" s="119">
        <v>43181</v>
      </c>
      <c r="D979" s="117" t="s">
        <v>3470</v>
      </c>
      <c r="E979" s="120" t="s">
        <v>3480</v>
      </c>
      <c r="F979" s="117" t="str">
        <f>IF(ISNA(VLOOKUP(B979,[2]保固召回!$A:$G,7,FALSE)),"",(VLOOKUP(B979,[2]保固召回!$A:$G,7,FALSE)))</f>
        <v/>
      </c>
      <c r="G979" s="121">
        <f t="shared" ca="1" si="61"/>
        <v>1</v>
      </c>
      <c r="H979" s="121" t="str">
        <f t="shared" si="62"/>
        <v>G11G12G30檢查，視須要重新鋪設燃油供油管</v>
      </c>
      <c r="I979" s="122">
        <f t="shared" ca="1" si="63"/>
        <v>94</v>
      </c>
      <c r="J979" s="119"/>
      <c r="K979" s="123"/>
      <c r="L979" s="117"/>
      <c r="M979" s="124" t="s">
        <v>1821</v>
      </c>
      <c r="N979" s="125"/>
      <c r="O979" s="135"/>
      <c r="P979" s="127" t="str">
        <f>IF(B979="","",IF(ISNA(VLOOKUP(U979,[2]NEW!H:H,1,FALSE)),"V",""))</f>
        <v>V</v>
      </c>
      <c r="Q979" s="128"/>
      <c r="R979" s="129"/>
      <c r="S979" s="130" t="s">
        <v>3481</v>
      </c>
      <c r="T979" s="132"/>
      <c r="U979" s="132" t="str">
        <f t="shared" si="60"/>
        <v>0013700200G717023</v>
      </c>
      <c r="W979" s="134" t="str">
        <f>IF((ISERROR(VLOOKUP(E979,'[2]Lead Time(覆蓋貼)'!F:F,1,0)))*(P979="v"),"",IF((ISTEXT(VLOOKUP(E979,'[2]Lead Time(覆蓋貼)'!F:F,1,0)))*(P979=""),"未執行",""))</f>
        <v/>
      </c>
    </row>
    <row r="980" spans="1:23" ht="28.5" hidden="1" customHeight="1" x14ac:dyDescent="0.25">
      <c r="A980" s="117">
        <v>966</v>
      </c>
      <c r="B980" s="118" t="s">
        <v>3469</v>
      </c>
      <c r="C980" s="119">
        <v>43181</v>
      </c>
      <c r="D980" s="117" t="s">
        <v>3470</v>
      </c>
      <c r="E980" s="120" t="s">
        <v>3482</v>
      </c>
      <c r="F980" s="117" t="str">
        <f>IF(ISNA(VLOOKUP(B980,[2]保固召回!$A:$G,7,FALSE)),"",(VLOOKUP(B980,[2]保固召回!$A:$G,7,FALSE)))</f>
        <v/>
      </c>
      <c r="G980" s="121">
        <f t="shared" ca="1" si="61"/>
        <v>1</v>
      </c>
      <c r="H980" s="121" t="str">
        <f t="shared" si="62"/>
        <v>G11G12G30檢查，視須要重新鋪設燃油供油管</v>
      </c>
      <c r="I980" s="122">
        <f t="shared" ca="1" si="63"/>
        <v>94</v>
      </c>
      <c r="J980" s="119"/>
      <c r="K980" s="123"/>
      <c r="L980" s="117"/>
      <c r="M980" s="124" t="s">
        <v>1821</v>
      </c>
      <c r="N980" s="125"/>
      <c r="O980" s="135"/>
      <c r="P980" s="127" t="str">
        <f>IF(B980="","",IF(ISNA(VLOOKUP(U980,[2]NEW!H:H,1,FALSE)),"V",""))</f>
        <v>V</v>
      </c>
      <c r="Q980" s="128"/>
      <c r="R980" s="129"/>
      <c r="S980" s="130" t="s">
        <v>3483</v>
      </c>
      <c r="T980" s="132"/>
      <c r="U980" s="132" t="str">
        <f t="shared" si="60"/>
        <v>0013700200G401754</v>
      </c>
      <c r="W980" s="134" t="str">
        <f>IF((ISERROR(VLOOKUP(E980,'[2]Lead Time(覆蓋貼)'!F:F,1,0)))*(P980="v"),"",IF((ISTEXT(VLOOKUP(E980,'[2]Lead Time(覆蓋貼)'!F:F,1,0)))*(P980=""),"未執行",""))</f>
        <v/>
      </c>
    </row>
    <row r="981" spans="1:23" ht="28.5" hidden="1" customHeight="1" x14ac:dyDescent="0.25">
      <c r="A981" s="117">
        <v>967</v>
      </c>
      <c r="B981" s="118" t="s">
        <v>3469</v>
      </c>
      <c r="C981" s="119">
        <v>43181</v>
      </c>
      <c r="D981" s="117" t="s">
        <v>3470</v>
      </c>
      <c r="E981" s="120" t="s">
        <v>3484</v>
      </c>
      <c r="F981" s="117" t="str">
        <f>IF(ISNA(VLOOKUP(B981,[2]保固召回!$A:$G,7,FALSE)),"",(VLOOKUP(B981,[2]保固召回!$A:$G,7,FALSE)))</f>
        <v/>
      </c>
      <c r="G981" s="121">
        <f t="shared" ca="1" si="61"/>
        <v>1</v>
      </c>
      <c r="H981" s="121" t="str">
        <f t="shared" si="62"/>
        <v>G11G12G30檢查，視須要重新鋪設燃油供油管</v>
      </c>
      <c r="I981" s="122">
        <f t="shared" ca="1" si="63"/>
        <v>94</v>
      </c>
      <c r="J981" s="119"/>
      <c r="K981" s="123"/>
      <c r="L981" s="117"/>
      <c r="M981" s="124" t="s">
        <v>1821</v>
      </c>
      <c r="N981" s="125"/>
      <c r="O981" s="135"/>
      <c r="P981" s="127" t="str">
        <f>IF(B981="","",IF(ISNA(VLOOKUP(U981,[2]NEW!H:H,1,FALSE)),"V",""))</f>
        <v>V</v>
      </c>
      <c r="Q981" s="128"/>
      <c r="R981" s="129"/>
      <c r="S981" s="130" t="s">
        <v>3485</v>
      </c>
      <c r="T981" s="132"/>
      <c r="U981" s="132" t="str">
        <f t="shared" si="60"/>
        <v>0013700200G407541</v>
      </c>
      <c r="W981" s="134" t="str">
        <f>IF((ISERROR(VLOOKUP(E981,'[2]Lead Time(覆蓋貼)'!F:F,1,0)))*(P981="v"),"",IF((ISTEXT(VLOOKUP(E981,'[2]Lead Time(覆蓋貼)'!F:F,1,0)))*(P981=""),"未執行",""))</f>
        <v/>
      </c>
    </row>
    <row r="982" spans="1:23" ht="28.5" hidden="1" customHeight="1" x14ac:dyDescent="0.25">
      <c r="A982" s="117">
        <v>968</v>
      </c>
      <c r="B982" s="118" t="s">
        <v>3469</v>
      </c>
      <c r="C982" s="119">
        <v>43181</v>
      </c>
      <c r="D982" s="117" t="s">
        <v>3470</v>
      </c>
      <c r="E982" s="120" t="s">
        <v>3486</v>
      </c>
      <c r="F982" s="117" t="str">
        <f>IF(ISNA(VLOOKUP(B982,[2]保固召回!$A:$G,7,FALSE)),"",(VLOOKUP(B982,[2]保固召回!$A:$G,7,FALSE)))</f>
        <v/>
      </c>
      <c r="G982" s="121">
        <f t="shared" ca="1" si="61"/>
        <v>1</v>
      </c>
      <c r="H982" s="121" t="str">
        <f t="shared" si="62"/>
        <v>G11G12G30檢查，視須要重新鋪設燃油供油管</v>
      </c>
      <c r="I982" s="122">
        <f t="shared" ca="1" si="63"/>
        <v>94</v>
      </c>
      <c r="J982" s="119"/>
      <c r="K982" s="123"/>
      <c r="L982" s="117"/>
      <c r="M982" s="124" t="s">
        <v>1821</v>
      </c>
      <c r="N982" s="125"/>
      <c r="O982" s="135"/>
      <c r="P982" s="127" t="str">
        <f>IF(B982="","",IF(ISNA(VLOOKUP(U982,[2]NEW!H:H,1,FALSE)),"V",""))</f>
        <v>V</v>
      </c>
      <c r="Q982" s="128"/>
      <c r="R982" s="129"/>
      <c r="S982" s="130" t="s">
        <v>3222</v>
      </c>
      <c r="T982" s="132"/>
      <c r="U982" s="132" t="str">
        <f t="shared" si="60"/>
        <v>0013700200G408780</v>
      </c>
      <c r="W982" s="134" t="str">
        <f>IF((ISERROR(VLOOKUP(E982,'[2]Lead Time(覆蓋貼)'!F:F,1,0)))*(P982="v"),"",IF((ISTEXT(VLOOKUP(E982,'[2]Lead Time(覆蓋貼)'!F:F,1,0)))*(P982=""),"未執行",""))</f>
        <v/>
      </c>
    </row>
    <row r="983" spans="1:23" ht="28.5" hidden="1" customHeight="1" x14ac:dyDescent="0.25">
      <c r="A983" s="117">
        <v>969</v>
      </c>
      <c r="B983" s="118" t="s">
        <v>3469</v>
      </c>
      <c r="C983" s="119">
        <v>43181</v>
      </c>
      <c r="D983" s="117" t="s">
        <v>3470</v>
      </c>
      <c r="E983" s="120" t="s">
        <v>324</v>
      </c>
      <c r="F983" s="117" t="str">
        <f>IF(ISNA(VLOOKUP(B983,[2]保固召回!$A:$G,7,FALSE)),"",(VLOOKUP(B983,[2]保固召回!$A:$G,7,FALSE)))</f>
        <v/>
      </c>
      <c r="G983" s="121">
        <f t="shared" ca="1" si="61"/>
        <v>1</v>
      </c>
      <c r="H983" s="121" t="str">
        <f t="shared" si="62"/>
        <v>G11G12G30檢查，視須要重新鋪設燃油供油管</v>
      </c>
      <c r="I983" s="122">
        <f t="shared" ca="1" si="63"/>
        <v>94</v>
      </c>
      <c r="J983" s="119"/>
      <c r="K983" s="123"/>
      <c r="L983" s="117"/>
      <c r="M983" s="124"/>
      <c r="N983" s="125"/>
      <c r="O983" s="135"/>
      <c r="P983" s="127" t="str">
        <f>IF(B983="","",IF(ISNA(VLOOKUP(U983,[2]NEW!H:H,1,FALSE)),"V",""))</f>
        <v>V</v>
      </c>
      <c r="Q983" s="128" t="s">
        <v>3487</v>
      </c>
      <c r="R983" s="129" t="s">
        <v>3366</v>
      </c>
      <c r="S983" s="150" t="s">
        <v>3488</v>
      </c>
      <c r="T983" s="132"/>
      <c r="U983" s="132" t="str">
        <f t="shared" si="60"/>
        <v>0013700200G408891</v>
      </c>
      <c r="W983" s="134" t="str">
        <f>IF((ISERROR(VLOOKUP(E983,'[2]Lead Time(覆蓋貼)'!F:F,1,0)))*(P983="v"),"",IF((ISTEXT(VLOOKUP(E983,'[2]Lead Time(覆蓋貼)'!F:F,1,0)))*(P983=""),"未執行",""))</f>
        <v/>
      </c>
    </row>
    <row r="984" spans="1:23" ht="28.5" hidden="1" customHeight="1" x14ac:dyDescent="0.25">
      <c r="A984" s="117">
        <v>970</v>
      </c>
      <c r="B984" s="118" t="s">
        <v>3469</v>
      </c>
      <c r="C984" s="119">
        <v>43181</v>
      </c>
      <c r="D984" s="117" t="s">
        <v>3470</v>
      </c>
      <c r="E984" s="120" t="s">
        <v>3489</v>
      </c>
      <c r="F984" s="117" t="str">
        <f>IF(ISNA(VLOOKUP(B984,[2]保固召回!$A:$G,7,FALSE)),"",(VLOOKUP(B984,[2]保固召回!$A:$G,7,FALSE)))</f>
        <v/>
      </c>
      <c r="G984" s="121">
        <f t="shared" ca="1" si="61"/>
        <v>1</v>
      </c>
      <c r="H984" s="121" t="str">
        <f t="shared" si="62"/>
        <v>G11G12G30檢查，視須要重新鋪設燃油供油管</v>
      </c>
      <c r="I984" s="122">
        <f t="shared" ca="1" si="63"/>
        <v>94</v>
      </c>
      <c r="J984" s="119"/>
      <c r="K984" s="123"/>
      <c r="L984" s="117"/>
      <c r="M984" s="124" t="s">
        <v>1821</v>
      </c>
      <c r="N984" s="125"/>
      <c r="O984" s="135"/>
      <c r="P984" s="127" t="str">
        <f>IF(B984="","",IF(ISNA(VLOOKUP(U984,[2]NEW!H:H,1,FALSE)),"V",""))</f>
        <v>V</v>
      </c>
      <c r="Q984" s="128"/>
      <c r="R984" s="129"/>
      <c r="S984" s="130" t="s">
        <v>3490</v>
      </c>
      <c r="T984" s="132"/>
      <c r="U984" s="132" t="str">
        <f t="shared" si="60"/>
        <v>0013700200G717022</v>
      </c>
      <c r="W984" s="134" t="str">
        <f>IF((ISERROR(VLOOKUP(E984,'[2]Lead Time(覆蓋貼)'!F:F,1,0)))*(P984="v"),"",IF((ISTEXT(VLOOKUP(E984,'[2]Lead Time(覆蓋貼)'!F:F,1,0)))*(P984=""),"未執行",""))</f>
        <v/>
      </c>
    </row>
    <row r="985" spans="1:23" ht="28.5" hidden="1" customHeight="1" x14ac:dyDescent="0.25">
      <c r="A985" s="117">
        <v>971</v>
      </c>
      <c r="B985" s="118" t="s">
        <v>3469</v>
      </c>
      <c r="C985" s="119">
        <v>43181</v>
      </c>
      <c r="D985" s="117" t="s">
        <v>3470</v>
      </c>
      <c r="E985" s="120" t="s">
        <v>3491</v>
      </c>
      <c r="F985" s="117" t="str">
        <f>IF(ISNA(VLOOKUP(B985,[2]保固召回!$A:$G,7,FALSE)),"",(VLOOKUP(B985,[2]保固召回!$A:$G,7,FALSE)))</f>
        <v/>
      </c>
      <c r="G985" s="121">
        <f t="shared" ca="1" si="61"/>
        <v>1</v>
      </c>
      <c r="H985" s="121" t="str">
        <f t="shared" si="62"/>
        <v>G11G12G30檢查，視須要重新鋪設燃油供油管</v>
      </c>
      <c r="I985" s="122">
        <f t="shared" ca="1" si="63"/>
        <v>94</v>
      </c>
      <c r="J985" s="119"/>
      <c r="K985" s="123"/>
      <c r="L985" s="117"/>
      <c r="M985" s="124" t="s">
        <v>1821</v>
      </c>
      <c r="N985" s="125"/>
      <c r="O985" s="135"/>
      <c r="P985" s="127" t="str">
        <f>IF(B985="","",IF(ISNA(VLOOKUP(U985,[2]NEW!H:H,1,FALSE)),"V",""))</f>
        <v>V</v>
      </c>
      <c r="Q985" s="128"/>
      <c r="R985" s="129"/>
      <c r="S985" s="130" t="s">
        <v>3492</v>
      </c>
      <c r="T985" s="132"/>
      <c r="U985" s="132" t="str">
        <f t="shared" si="60"/>
        <v>0013700200G717459</v>
      </c>
      <c r="W985" s="134" t="str">
        <f>IF((ISERROR(VLOOKUP(E985,'[2]Lead Time(覆蓋貼)'!F:F,1,0)))*(P985="v"),"",IF((ISTEXT(VLOOKUP(E985,'[2]Lead Time(覆蓋貼)'!F:F,1,0)))*(P985=""),"未執行",""))</f>
        <v/>
      </c>
    </row>
    <row r="986" spans="1:23" ht="28.5" hidden="1" customHeight="1" x14ac:dyDescent="0.25">
      <c r="A986" s="117">
        <v>972</v>
      </c>
      <c r="B986" s="118" t="s">
        <v>3469</v>
      </c>
      <c r="C986" s="119">
        <v>43181</v>
      </c>
      <c r="D986" s="117" t="s">
        <v>3470</v>
      </c>
      <c r="E986" s="120" t="s">
        <v>3493</v>
      </c>
      <c r="F986" s="117" t="str">
        <f>IF(ISNA(VLOOKUP(B986,[2]保固召回!$A:$G,7,FALSE)),"",(VLOOKUP(B986,[2]保固召回!$A:$G,7,FALSE)))</f>
        <v/>
      </c>
      <c r="G986" s="121">
        <f t="shared" ca="1" si="61"/>
        <v>1</v>
      </c>
      <c r="H986" s="121" t="str">
        <f t="shared" si="62"/>
        <v>G11G12G30檢查，視須要重新鋪設燃油供油管</v>
      </c>
      <c r="I986" s="122">
        <f t="shared" ca="1" si="63"/>
        <v>94</v>
      </c>
      <c r="J986" s="119"/>
      <c r="K986" s="123"/>
      <c r="L986" s="117"/>
      <c r="M986" s="124" t="s">
        <v>1821</v>
      </c>
      <c r="N986" s="125"/>
      <c r="O986" s="135"/>
      <c r="P986" s="127" t="str">
        <f>IF(B986="","",IF(ISNA(VLOOKUP(U986,[2]NEW!H:H,1,FALSE)),"V",""))</f>
        <v>V</v>
      </c>
      <c r="Q986" s="128"/>
      <c r="R986" s="129"/>
      <c r="S986" s="130" t="s">
        <v>1789</v>
      </c>
      <c r="T986" s="132"/>
      <c r="U986" s="132" t="str">
        <f t="shared" si="60"/>
        <v>0013700200G408827</v>
      </c>
      <c r="W986" s="134" t="str">
        <f>IF((ISERROR(VLOOKUP(E986,'[2]Lead Time(覆蓋貼)'!F:F,1,0)))*(P986="v"),"",IF((ISTEXT(VLOOKUP(E986,'[2]Lead Time(覆蓋貼)'!F:F,1,0)))*(P986=""),"未執行",""))</f>
        <v/>
      </c>
    </row>
    <row r="987" spans="1:23" ht="28.5" hidden="1" customHeight="1" x14ac:dyDescent="0.25">
      <c r="A987" s="117">
        <v>973</v>
      </c>
      <c r="B987" s="118" t="s">
        <v>3469</v>
      </c>
      <c r="C987" s="119">
        <v>43181</v>
      </c>
      <c r="D987" s="117" t="s">
        <v>3470</v>
      </c>
      <c r="E987" s="120" t="s">
        <v>3494</v>
      </c>
      <c r="F987" s="117" t="str">
        <f>IF(ISNA(VLOOKUP(B987,[2]保固召回!$A:$G,7,FALSE)),"",(VLOOKUP(B987,[2]保固召回!$A:$G,7,FALSE)))</f>
        <v/>
      </c>
      <c r="G987" s="121">
        <f t="shared" ca="1" si="61"/>
        <v>1</v>
      </c>
      <c r="H987" s="121" t="str">
        <f t="shared" si="62"/>
        <v>G11G12G30檢查，視須要重新鋪設燃油供油管</v>
      </c>
      <c r="I987" s="122">
        <f t="shared" ca="1" si="63"/>
        <v>94</v>
      </c>
      <c r="J987" s="119"/>
      <c r="K987" s="123"/>
      <c r="L987" s="117"/>
      <c r="M987" s="124"/>
      <c r="N987" s="125"/>
      <c r="O987" s="135"/>
      <c r="P987" s="127" t="str">
        <f>IF(B987="","",IF(ISNA(VLOOKUP(U987,[2]NEW!H:H,1,FALSE)),"V",""))</f>
        <v>V</v>
      </c>
      <c r="Q987" s="128"/>
      <c r="R987" s="129"/>
      <c r="S987" s="130" t="s">
        <v>3495</v>
      </c>
      <c r="T987" s="132"/>
      <c r="U987" s="132" t="str">
        <f t="shared" si="60"/>
        <v>0013700200G401324</v>
      </c>
      <c r="W987" s="134" t="str">
        <f>IF((ISERROR(VLOOKUP(E987,'[2]Lead Time(覆蓋貼)'!F:F,1,0)))*(P987="v"),"",IF((ISTEXT(VLOOKUP(E987,'[2]Lead Time(覆蓋貼)'!F:F,1,0)))*(P987=""),"未執行",""))</f>
        <v/>
      </c>
    </row>
    <row r="988" spans="1:23" ht="28.5" hidden="1" customHeight="1" x14ac:dyDescent="0.25">
      <c r="A988" s="117">
        <v>974</v>
      </c>
      <c r="B988" s="118" t="s">
        <v>3469</v>
      </c>
      <c r="C988" s="119">
        <v>43181</v>
      </c>
      <c r="D988" s="117" t="s">
        <v>3470</v>
      </c>
      <c r="E988" s="120" t="s">
        <v>3496</v>
      </c>
      <c r="F988" s="117" t="str">
        <f>IF(ISNA(VLOOKUP(B988,[2]保固召回!$A:$G,7,FALSE)),"",(VLOOKUP(B988,[2]保固召回!$A:$G,7,FALSE)))</f>
        <v/>
      </c>
      <c r="G988" s="121">
        <f t="shared" ca="1" si="61"/>
        <v>1</v>
      </c>
      <c r="H988" s="121" t="str">
        <f t="shared" si="62"/>
        <v>G11G12G30檢查，視須要重新鋪設燃油供油管</v>
      </c>
      <c r="I988" s="122">
        <f t="shared" ca="1" si="63"/>
        <v>94</v>
      </c>
      <c r="J988" s="119"/>
      <c r="K988" s="123"/>
      <c r="L988" s="117"/>
      <c r="M988" s="124" t="s">
        <v>1821</v>
      </c>
      <c r="N988" s="125"/>
      <c r="O988" s="135"/>
      <c r="P988" s="127" t="str">
        <f>IF(B988="","",IF(ISNA(VLOOKUP(U988,[2]NEW!H:H,1,FALSE)),"V",""))</f>
        <v>V</v>
      </c>
      <c r="Q988" s="128"/>
      <c r="R988" s="129"/>
      <c r="S988" s="130" t="s">
        <v>2853</v>
      </c>
      <c r="T988" s="132"/>
      <c r="U988" s="132" t="str">
        <f t="shared" si="60"/>
        <v>0013700200G401304</v>
      </c>
      <c r="W988" s="134" t="str">
        <f>IF((ISERROR(VLOOKUP(E988,'[2]Lead Time(覆蓋貼)'!F:F,1,0)))*(P988="v"),"",IF((ISTEXT(VLOOKUP(E988,'[2]Lead Time(覆蓋貼)'!F:F,1,0)))*(P988=""),"未執行",""))</f>
        <v/>
      </c>
    </row>
    <row r="989" spans="1:23" ht="28.5" hidden="1" customHeight="1" x14ac:dyDescent="0.25">
      <c r="A989" s="117">
        <v>975</v>
      </c>
      <c r="B989" s="118" t="s">
        <v>3469</v>
      </c>
      <c r="C989" s="119">
        <v>43181</v>
      </c>
      <c r="D989" s="117" t="s">
        <v>3470</v>
      </c>
      <c r="E989" s="120" t="s">
        <v>3497</v>
      </c>
      <c r="F989" s="117" t="str">
        <f>IF(ISNA(VLOOKUP(B989,[2]保固召回!$A:$G,7,FALSE)),"",(VLOOKUP(B989,[2]保固召回!$A:$G,7,FALSE)))</f>
        <v/>
      </c>
      <c r="G989" s="121">
        <f t="shared" ca="1" si="61"/>
        <v>1</v>
      </c>
      <c r="H989" s="121" t="str">
        <f t="shared" si="62"/>
        <v>G11G12G30檢查，視須要重新鋪設燃油供油管</v>
      </c>
      <c r="I989" s="122">
        <f t="shared" ca="1" si="63"/>
        <v>94</v>
      </c>
      <c r="J989" s="119"/>
      <c r="K989" s="123"/>
      <c r="L989" s="117"/>
      <c r="M989" s="124" t="s">
        <v>1821</v>
      </c>
      <c r="N989" s="125"/>
      <c r="O989" s="135"/>
      <c r="P989" s="127" t="str">
        <f>IF(B989="","",IF(ISNA(VLOOKUP(U989,[2]NEW!H:H,1,FALSE)),"V",""))</f>
        <v>V</v>
      </c>
      <c r="Q989" s="128"/>
      <c r="R989" s="129"/>
      <c r="S989" s="130" t="s">
        <v>1789</v>
      </c>
      <c r="T989" s="132"/>
      <c r="U989" s="132" t="str">
        <f t="shared" si="60"/>
        <v>0013700200G408807</v>
      </c>
      <c r="W989" s="134" t="str">
        <f>IF((ISERROR(VLOOKUP(E989,'[2]Lead Time(覆蓋貼)'!F:F,1,0)))*(P989="v"),"",IF((ISTEXT(VLOOKUP(E989,'[2]Lead Time(覆蓋貼)'!F:F,1,0)))*(P989=""),"未執行",""))</f>
        <v/>
      </c>
    </row>
    <row r="990" spans="1:23" ht="28.5" hidden="1" customHeight="1" x14ac:dyDescent="0.25">
      <c r="A990" s="117">
        <v>976</v>
      </c>
      <c r="B990" s="118" t="s">
        <v>3469</v>
      </c>
      <c r="C990" s="119">
        <v>43181</v>
      </c>
      <c r="D990" s="117" t="s">
        <v>3470</v>
      </c>
      <c r="E990" s="120" t="s">
        <v>3498</v>
      </c>
      <c r="F990" s="117" t="str">
        <f>IF(ISNA(VLOOKUP(B990,[2]保固召回!$A:$G,7,FALSE)),"",(VLOOKUP(B990,[2]保固召回!$A:$G,7,FALSE)))</f>
        <v/>
      </c>
      <c r="G990" s="121">
        <f t="shared" ca="1" si="61"/>
        <v>1</v>
      </c>
      <c r="H990" s="121" t="str">
        <f t="shared" si="62"/>
        <v>G11G12G30檢查，視須要重新鋪設燃油供油管</v>
      </c>
      <c r="I990" s="122">
        <f t="shared" ca="1" si="63"/>
        <v>94</v>
      </c>
      <c r="J990" s="119"/>
      <c r="K990" s="123"/>
      <c r="L990" s="117"/>
      <c r="M990" s="124" t="s">
        <v>1821</v>
      </c>
      <c r="N990" s="125"/>
      <c r="O990" s="135"/>
      <c r="P990" s="127" t="str">
        <f>IF(B990="","",IF(ISNA(VLOOKUP(U990,[2]NEW!H:H,1,FALSE)),"V",""))</f>
        <v>V</v>
      </c>
      <c r="Q990" s="128"/>
      <c r="R990" s="129"/>
      <c r="S990" s="130" t="s">
        <v>3499</v>
      </c>
      <c r="T990" s="132"/>
      <c r="U990" s="132" t="str">
        <f t="shared" si="60"/>
        <v>0013700200G717461</v>
      </c>
      <c r="W990" s="134" t="str">
        <f>IF((ISERROR(VLOOKUP(E990,'[2]Lead Time(覆蓋貼)'!F:F,1,0)))*(P990="v"),"",IF((ISTEXT(VLOOKUP(E990,'[2]Lead Time(覆蓋貼)'!F:F,1,0)))*(P990=""),"未執行",""))</f>
        <v/>
      </c>
    </row>
    <row r="991" spans="1:23" ht="28.5" hidden="1" customHeight="1" x14ac:dyDescent="0.25">
      <c r="A991" s="117">
        <v>977</v>
      </c>
      <c r="B991" s="118" t="s">
        <v>3469</v>
      </c>
      <c r="C991" s="119">
        <v>43181</v>
      </c>
      <c r="D991" s="117" t="s">
        <v>3470</v>
      </c>
      <c r="E991" s="120" t="s">
        <v>3500</v>
      </c>
      <c r="F991" s="117" t="str">
        <f>IF(ISNA(VLOOKUP(B991,[2]保固召回!$A:$G,7,FALSE)),"",(VLOOKUP(B991,[2]保固召回!$A:$G,7,FALSE)))</f>
        <v/>
      </c>
      <c r="G991" s="121">
        <f t="shared" ca="1" si="61"/>
        <v>1</v>
      </c>
      <c r="H991" s="121" t="str">
        <f t="shared" si="62"/>
        <v>G11G12G30檢查，視須要重新鋪設燃油供油管</v>
      </c>
      <c r="I991" s="122">
        <f t="shared" ca="1" si="63"/>
        <v>94</v>
      </c>
      <c r="J991" s="119"/>
      <c r="K991" s="123"/>
      <c r="L991" s="117"/>
      <c r="M991" s="124"/>
      <c r="N991" s="125"/>
      <c r="O991" s="135"/>
      <c r="P991" s="127" t="str">
        <f>IF(B991="","",IF(ISNA(VLOOKUP(U991,[2]NEW!H:H,1,FALSE)),"V",""))</f>
        <v>V</v>
      </c>
      <c r="Q991" s="128"/>
      <c r="R991" s="129"/>
      <c r="S991" s="130" t="s">
        <v>3501</v>
      </c>
      <c r="T991" s="132"/>
      <c r="U991" s="132" t="str">
        <f t="shared" si="60"/>
        <v>0013700200G409009</v>
      </c>
      <c r="W991" s="134" t="str">
        <f>IF((ISERROR(VLOOKUP(E991,'[2]Lead Time(覆蓋貼)'!F:F,1,0)))*(P991="v"),"",IF((ISTEXT(VLOOKUP(E991,'[2]Lead Time(覆蓋貼)'!F:F,1,0)))*(P991=""),"未執行",""))</f>
        <v/>
      </c>
    </row>
    <row r="992" spans="1:23" ht="28.5" hidden="1" customHeight="1" x14ac:dyDescent="0.25">
      <c r="A992" s="117">
        <v>978</v>
      </c>
      <c r="B992" s="118" t="s">
        <v>3469</v>
      </c>
      <c r="C992" s="119">
        <v>43181</v>
      </c>
      <c r="D992" s="117" t="s">
        <v>3470</v>
      </c>
      <c r="E992" s="120" t="s">
        <v>3502</v>
      </c>
      <c r="F992" s="117" t="str">
        <f>IF(ISNA(VLOOKUP(B992,[2]保固召回!$A:$G,7,FALSE)),"",(VLOOKUP(B992,[2]保固召回!$A:$G,7,FALSE)))</f>
        <v/>
      </c>
      <c r="G992" s="121">
        <f t="shared" ca="1" si="61"/>
        <v>1</v>
      </c>
      <c r="H992" s="121" t="str">
        <f t="shared" si="62"/>
        <v>G11G12G30檢查，視須要重新鋪設燃油供油管</v>
      </c>
      <c r="I992" s="122">
        <f t="shared" ca="1" si="63"/>
        <v>94</v>
      </c>
      <c r="J992" s="119"/>
      <c r="K992" s="123"/>
      <c r="L992" s="117"/>
      <c r="M992" s="124"/>
      <c r="N992" s="125">
        <v>42990</v>
      </c>
      <c r="O992" s="135"/>
      <c r="P992" s="127" t="str">
        <f>IF(B992="","",IF(ISNA(VLOOKUP(U992,[2]NEW!H:H,1,FALSE)),"V",""))</f>
        <v>V</v>
      </c>
      <c r="Q992" s="128">
        <v>42984</v>
      </c>
      <c r="R992" s="129">
        <v>50150</v>
      </c>
      <c r="S992" s="130" t="s">
        <v>3503</v>
      </c>
      <c r="T992" s="132"/>
      <c r="U992" s="132" t="str">
        <f t="shared" si="60"/>
        <v>0013700200G410216</v>
      </c>
      <c r="W992" s="134" t="str">
        <f>IF((ISERROR(VLOOKUP(E992,'[2]Lead Time(覆蓋貼)'!F:F,1,0)))*(P992="v"),"",IF((ISTEXT(VLOOKUP(E992,'[2]Lead Time(覆蓋貼)'!F:F,1,0)))*(P992=""),"未執行",""))</f>
        <v/>
      </c>
    </row>
    <row r="993" spans="1:23" ht="28.5" hidden="1" customHeight="1" x14ac:dyDescent="0.25">
      <c r="A993" s="117">
        <v>979</v>
      </c>
      <c r="B993" s="118" t="s">
        <v>3469</v>
      </c>
      <c r="C993" s="119">
        <v>43181</v>
      </c>
      <c r="D993" s="117" t="s">
        <v>3470</v>
      </c>
      <c r="E993" s="120" t="s">
        <v>3504</v>
      </c>
      <c r="F993" s="117" t="str">
        <f>IF(ISNA(VLOOKUP(B993,[2]保固召回!$A:$G,7,FALSE)),"",(VLOOKUP(B993,[2]保固召回!$A:$G,7,FALSE)))</f>
        <v/>
      </c>
      <c r="G993" s="121">
        <f t="shared" ca="1" si="61"/>
        <v>1</v>
      </c>
      <c r="H993" s="121" t="str">
        <f t="shared" si="62"/>
        <v>G11G12G30檢查，視須要重新鋪設燃油供油管</v>
      </c>
      <c r="I993" s="122">
        <f t="shared" ca="1" si="63"/>
        <v>94</v>
      </c>
      <c r="J993" s="119"/>
      <c r="K993" s="123"/>
      <c r="L993" s="117"/>
      <c r="M993" s="124" t="s">
        <v>1821</v>
      </c>
      <c r="N993" s="125"/>
      <c r="O993" s="135"/>
      <c r="P993" s="127" t="str">
        <f>IF(B993="","",IF(ISNA(VLOOKUP(U993,[2]NEW!H:H,1,FALSE)),"V",""))</f>
        <v>V</v>
      </c>
      <c r="Q993" s="128"/>
      <c r="R993" s="129"/>
      <c r="S993" s="130" t="s">
        <v>3330</v>
      </c>
      <c r="T993" s="132"/>
      <c r="U993" s="132" t="str">
        <f t="shared" si="60"/>
        <v>0013700200G407107</v>
      </c>
      <c r="W993" s="134" t="str">
        <f>IF((ISERROR(VLOOKUP(E993,'[2]Lead Time(覆蓋貼)'!F:F,1,0)))*(P993="v"),"",IF((ISTEXT(VLOOKUP(E993,'[2]Lead Time(覆蓋貼)'!F:F,1,0)))*(P993=""),"未執行",""))</f>
        <v/>
      </c>
    </row>
    <row r="994" spans="1:23" ht="28.5" hidden="1" customHeight="1" x14ac:dyDescent="0.25">
      <c r="A994" s="117">
        <v>980</v>
      </c>
      <c r="B994" s="118" t="s">
        <v>3469</v>
      </c>
      <c r="C994" s="119">
        <v>43181</v>
      </c>
      <c r="D994" s="117" t="s">
        <v>3470</v>
      </c>
      <c r="E994" s="120" t="s">
        <v>3505</v>
      </c>
      <c r="F994" s="117" t="str">
        <f>IF(ISNA(VLOOKUP(B994,[2]保固召回!$A:$G,7,FALSE)),"",(VLOOKUP(B994,[2]保固召回!$A:$G,7,FALSE)))</f>
        <v/>
      </c>
      <c r="G994" s="121">
        <f t="shared" ca="1" si="61"/>
        <v>1</v>
      </c>
      <c r="H994" s="121" t="str">
        <f t="shared" si="62"/>
        <v>G11G12G30檢查，視須要重新鋪設燃油供油管</v>
      </c>
      <c r="I994" s="122">
        <f t="shared" ca="1" si="63"/>
        <v>94</v>
      </c>
      <c r="J994" s="119"/>
      <c r="K994" s="123"/>
      <c r="L994" s="117"/>
      <c r="M994" s="124" t="s">
        <v>1821</v>
      </c>
      <c r="N994" s="125"/>
      <c r="O994" s="135"/>
      <c r="P994" s="127" t="str">
        <f>IF(B994="","",IF(ISNA(VLOOKUP(U994,[2]NEW!H:H,1,FALSE)),"V",""))</f>
        <v>V</v>
      </c>
      <c r="Q994" s="128"/>
      <c r="R994" s="129"/>
      <c r="S994" s="130" t="s">
        <v>1789</v>
      </c>
      <c r="T994" s="132"/>
      <c r="U994" s="132" t="str">
        <f t="shared" si="60"/>
        <v>0013700200G407300</v>
      </c>
      <c r="W994" s="134" t="str">
        <f>IF((ISERROR(VLOOKUP(E994,'[2]Lead Time(覆蓋貼)'!F:F,1,0)))*(P994="v"),"",IF((ISTEXT(VLOOKUP(E994,'[2]Lead Time(覆蓋貼)'!F:F,1,0)))*(P994=""),"未執行",""))</f>
        <v/>
      </c>
    </row>
    <row r="995" spans="1:23" ht="28.5" hidden="1" customHeight="1" x14ac:dyDescent="0.25">
      <c r="A995" s="117">
        <v>981</v>
      </c>
      <c r="B995" s="118" t="s">
        <v>3469</v>
      </c>
      <c r="C995" s="119">
        <v>43181</v>
      </c>
      <c r="D995" s="117" t="s">
        <v>3470</v>
      </c>
      <c r="E995" s="120" t="s">
        <v>3506</v>
      </c>
      <c r="F995" s="117" t="str">
        <f>IF(ISNA(VLOOKUP(B995,[2]保固召回!$A:$G,7,FALSE)),"",(VLOOKUP(B995,[2]保固召回!$A:$G,7,FALSE)))</f>
        <v/>
      </c>
      <c r="G995" s="121">
        <f t="shared" ca="1" si="61"/>
        <v>1</v>
      </c>
      <c r="H995" s="121" t="str">
        <f t="shared" si="62"/>
        <v>G11G12G30檢查，視須要重新鋪設燃油供油管</v>
      </c>
      <c r="I995" s="122">
        <f t="shared" ca="1" si="63"/>
        <v>94</v>
      </c>
      <c r="J995" s="119"/>
      <c r="K995" s="123"/>
      <c r="L995" s="117"/>
      <c r="M995" s="124"/>
      <c r="N995" s="125">
        <v>42985</v>
      </c>
      <c r="O995" s="135"/>
      <c r="P995" s="127" t="str">
        <f>IF(B995="","",IF(ISNA(VLOOKUP(U995,[2]NEW!H:H,1,FALSE)),"V",""))</f>
        <v>V</v>
      </c>
      <c r="Q995" s="128">
        <v>42984</v>
      </c>
      <c r="R995" s="129">
        <v>50150</v>
      </c>
      <c r="S995" s="130" t="s">
        <v>1789</v>
      </c>
      <c r="T995" s="132"/>
      <c r="U995" s="132" t="str">
        <f t="shared" si="60"/>
        <v>0013700200G407157</v>
      </c>
      <c r="W995" s="134" t="str">
        <f>IF((ISERROR(VLOOKUP(E995,'[2]Lead Time(覆蓋貼)'!F:F,1,0)))*(P995="v"),"",IF((ISTEXT(VLOOKUP(E995,'[2]Lead Time(覆蓋貼)'!F:F,1,0)))*(P995=""),"未執行",""))</f>
        <v/>
      </c>
    </row>
    <row r="996" spans="1:23" ht="28.5" hidden="1" customHeight="1" x14ac:dyDescent="0.25">
      <c r="A996" s="117">
        <v>982</v>
      </c>
      <c r="B996" s="118" t="s">
        <v>3469</v>
      </c>
      <c r="C996" s="119">
        <v>43181</v>
      </c>
      <c r="D996" s="117" t="s">
        <v>3470</v>
      </c>
      <c r="E996" s="120" t="s">
        <v>3507</v>
      </c>
      <c r="F996" s="117" t="str">
        <f>IF(ISNA(VLOOKUP(B996,[2]保固召回!$A:$G,7,FALSE)),"",(VLOOKUP(B996,[2]保固召回!$A:$G,7,FALSE)))</f>
        <v/>
      </c>
      <c r="G996" s="121">
        <f t="shared" ca="1" si="61"/>
        <v>1</v>
      </c>
      <c r="H996" s="121" t="str">
        <f t="shared" si="62"/>
        <v>G11G12G30檢查，視須要重新鋪設燃油供油管</v>
      </c>
      <c r="I996" s="122">
        <f t="shared" ca="1" si="63"/>
        <v>94</v>
      </c>
      <c r="J996" s="119"/>
      <c r="K996" s="123"/>
      <c r="L996" s="117"/>
      <c r="M996" s="124" t="s">
        <v>1821</v>
      </c>
      <c r="N996" s="125"/>
      <c r="O996" s="135"/>
      <c r="P996" s="127" t="str">
        <f>IF(B996="","",IF(ISNA(VLOOKUP(U996,[2]NEW!H:H,1,FALSE)),"V",""))</f>
        <v>V</v>
      </c>
      <c r="Q996" s="128"/>
      <c r="R996" s="129"/>
      <c r="S996" s="130" t="s">
        <v>1789</v>
      </c>
      <c r="T996" s="132"/>
      <c r="U996" s="132" t="str">
        <f t="shared" si="60"/>
        <v>0013700200G406351</v>
      </c>
      <c r="W996" s="134" t="str">
        <f>IF((ISERROR(VLOOKUP(E996,'[2]Lead Time(覆蓋貼)'!F:F,1,0)))*(P996="v"),"",IF((ISTEXT(VLOOKUP(E996,'[2]Lead Time(覆蓋貼)'!F:F,1,0)))*(P996=""),"未執行",""))</f>
        <v/>
      </c>
    </row>
    <row r="997" spans="1:23" ht="28.5" hidden="1" customHeight="1" x14ac:dyDescent="0.25">
      <c r="A997" s="117">
        <v>983</v>
      </c>
      <c r="B997" s="118" t="s">
        <v>3469</v>
      </c>
      <c r="C997" s="119">
        <v>43181</v>
      </c>
      <c r="D997" s="117" t="s">
        <v>3470</v>
      </c>
      <c r="E997" s="120" t="s">
        <v>1881</v>
      </c>
      <c r="F997" s="117" t="str">
        <f>IF(ISNA(VLOOKUP(B997,[2]保固召回!$A:$G,7,FALSE)),"",(VLOOKUP(B997,[2]保固召回!$A:$G,7,FALSE)))</f>
        <v/>
      </c>
      <c r="G997" s="121">
        <f t="shared" ca="1" si="61"/>
        <v>1</v>
      </c>
      <c r="H997" s="121" t="str">
        <f t="shared" si="62"/>
        <v>G11G12G30檢查，視須要重新鋪設燃油供油管</v>
      </c>
      <c r="I997" s="122">
        <f t="shared" ca="1" si="63"/>
        <v>94</v>
      </c>
      <c r="J997" s="119"/>
      <c r="K997" s="123"/>
      <c r="L997" s="117"/>
      <c r="M997" s="124" t="s">
        <v>1821</v>
      </c>
      <c r="N997" s="125"/>
      <c r="O997" s="135"/>
      <c r="P997" s="127" t="str">
        <f>IF(B997="","",IF(ISNA(VLOOKUP(U997,[2]NEW!H:H,1,FALSE)),"V",""))</f>
        <v>V</v>
      </c>
      <c r="Q997" s="128"/>
      <c r="R997" s="129"/>
      <c r="S997" s="130" t="s">
        <v>1789</v>
      </c>
      <c r="T997" s="132"/>
      <c r="U997" s="132" t="str">
        <f t="shared" si="60"/>
        <v>0013700200G405828</v>
      </c>
      <c r="W997" s="134" t="str">
        <f>IF((ISERROR(VLOOKUP(E997,'[2]Lead Time(覆蓋貼)'!F:F,1,0)))*(P997="v"),"",IF((ISTEXT(VLOOKUP(E997,'[2]Lead Time(覆蓋貼)'!F:F,1,0)))*(P997=""),"未執行",""))</f>
        <v/>
      </c>
    </row>
    <row r="998" spans="1:23" ht="28.5" hidden="1" customHeight="1" x14ac:dyDescent="0.25">
      <c r="A998" s="117">
        <v>984</v>
      </c>
      <c r="B998" s="118" t="s">
        <v>3469</v>
      </c>
      <c r="C998" s="119">
        <v>43181</v>
      </c>
      <c r="D998" s="117" t="s">
        <v>3470</v>
      </c>
      <c r="E998" s="120" t="s">
        <v>3508</v>
      </c>
      <c r="F998" s="117" t="str">
        <f>IF(ISNA(VLOOKUP(B998,[2]保固召回!$A:$G,7,FALSE)),"",(VLOOKUP(B998,[2]保固召回!$A:$G,7,FALSE)))</f>
        <v/>
      </c>
      <c r="G998" s="121">
        <f t="shared" ca="1" si="61"/>
        <v>1</v>
      </c>
      <c r="H998" s="121" t="str">
        <f t="shared" si="62"/>
        <v>G11G12G30檢查，視須要重新鋪設燃油供油管</v>
      </c>
      <c r="I998" s="122">
        <f t="shared" ca="1" si="63"/>
        <v>94</v>
      </c>
      <c r="J998" s="119"/>
      <c r="K998" s="123"/>
      <c r="L998" s="117"/>
      <c r="M998" s="124" t="s">
        <v>1821</v>
      </c>
      <c r="N998" s="125"/>
      <c r="O998" s="135"/>
      <c r="P998" s="127" t="str">
        <f>IF(B998="","",IF(ISNA(VLOOKUP(U998,[2]NEW!H:H,1,FALSE)),"V",""))</f>
        <v>V</v>
      </c>
      <c r="Q998" s="128"/>
      <c r="R998" s="129"/>
      <c r="S998" s="130" t="s">
        <v>1789</v>
      </c>
      <c r="T998" s="132"/>
      <c r="U998" s="132" t="str">
        <f t="shared" si="60"/>
        <v>0013700200G405684</v>
      </c>
      <c r="W998" s="134" t="str">
        <f>IF((ISERROR(VLOOKUP(E998,'[2]Lead Time(覆蓋貼)'!F:F,1,0)))*(P998="v"),"",IF((ISTEXT(VLOOKUP(E998,'[2]Lead Time(覆蓋貼)'!F:F,1,0)))*(P998=""),"未執行",""))</f>
        <v/>
      </c>
    </row>
    <row r="999" spans="1:23" ht="47.25" hidden="1" customHeight="1" x14ac:dyDescent="0.25">
      <c r="A999" s="117">
        <v>985</v>
      </c>
      <c r="B999" s="118" t="s">
        <v>3469</v>
      </c>
      <c r="C999" s="119">
        <v>43181</v>
      </c>
      <c r="D999" s="117" t="s">
        <v>3470</v>
      </c>
      <c r="E999" s="120" t="s">
        <v>3509</v>
      </c>
      <c r="F999" s="117" t="str">
        <f>IF(ISNA(VLOOKUP(B999,[2]保固召回!$A:$G,7,FALSE)),"",(VLOOKUP(B999,[2]保固召回!$A:$G,7,FALSE)))</f>
        <v/>
      </c>
      <c r="G999" s="121">
        <f t="shared" ca="1" si="61"/>
        <v>1</v>
      </c>
      <c r="H999" s="121" t="str">
        <f t="shared" si="62"/>
        <v>G11G12G30檢查，視須要重新鋪設燃油供油管</v>
      </c>
      <c r="I999" s="122">
        <f t="shared" ca="1" si="63"/>
        <v>94</v>
      </c>
      <c r="J999" s="119"/>
      <c r="K999" s="123"/>
      <c r="L999" s="117"/>
      <c r="M999" s="124" t="s">
        <v>1821</v>
      </c>
      <c r="N999" s="125"/>
      <c r="O999" s="135"/>
      <c r="P999" s="127" t="str">
        <f>IF(B999="","",IF(ISNA(VLOOKUP(U999,[2]NEW!H:H,1,FALSE)),"V",""))</f>
        <v>V</v>
      </c>
      <c r="Q999" s="128"/>
      <c r="R999" s="129"/>
      <c r="S999" s="130" t="s">
        <v>1789</v>
      </c>
      <c r="T999" s="132"/>
      <c r="U999" s="132" t="str">
        <f t="shared" si="60"/>
        <v>0013700200G405676</v>
      </c>
      <c r="W999" s="134" t="str">
        <f>IF((ISERROR(VLOOKUP(E999,'[2]Lead Time(覆蓋貼)'!F:F,1,0)))*(P999="v"),"",IF((ISTEXT(VLOOKUP(E999,'[2]Lead Time(覆蓋貼)'!F:F,1,0)))*(P999=""),"未執行",""))</f>
        <v/>
      </c>
    </row>
    <row r="1000" spans="1:23" ht="28.5" hidden="1" customHeight="1" x14ac:dyDescent="0.25">
      <c r="A1000" s="117">
        <v>986</v>
      </c>
      <c r="B1000" s="118" t="s">
        <v>3469</v>
      </c>
      <c r="C1000" s="119">
        <v>43181</v>
      </c>
      <c r="D1000" s="117" t="s">
        <v>3470</v>
      </c>
      <c r="E1000" s="120" t="s">
        <v>3510</v>
      </c>
      <c r="F1000" s="117" t="str">
        <f>IF(ISNA(VLOOKUP(B1000,[2]保固召回!$A:$G,7,FALSE)),"",(VLOOKUP(B1000,[2]保固召回!$A:$G,7,FALSE)))</f>
        <v/>
      </c>
      <c r="G1000" s="121">
        <f t="shared" ca="1" si="61"/>
        <v>1</v>
      </c>
      <c r="H1000" s="121" t="str">
        <f t="shared" si="62"/>
        <v>G11G12G30檢查，視須要重新鋪設燃油供油管</v>
      </c>
      <c r="I1000" s="122">
        <f t="shared" ca="1" si="63"/>
        <v>94</v>
      </c>
      <c r="J1000" s="119"/>
      <c r="K1000" s="123"/>
      <c r="L1000" s="117"/>
      <c r="M1000" s="124" t="s">
        <v>1821</v>
      </c>
      <c r="N1000" s="125"/>
      <c r="O1000" s="135"/>
      <c r="P1000" s="127" t="str">
        <f>IF(B1000="","",IF(ISNA(VLOOKUP(U1000,[2]NEW!H:H,1,FALSE)),"V",""))</f>
        <v>V</v>
      </c>
      <c r="Q1000" s="128"/>
      <c r="R1000" s="129"/>
      <c r="S1000" s="130" t="s">
        <v>1789</v>
      </c>
      <c r="T1000" s="132"/>
      <c r="U1000" s="132" t="str">
        <f t="shared" si="60"/>
        <v>0013700200G599974</v>
      </c>
      <c r="W1000" s="134" t="str">
        <f>IF((ISERROR(VLOOKUP(E1000,'[2]Lead Time(覆蓋貼)'!F:F,1,0)))*(P1000="v"),"",IF((ISTEXT(VLOOKUP(E1000,'[2]Lead Time(覆蓋貼)'!F:F,1,0)))*(P1000=""),"未執行",""))</f>
        <v/>
      </c>
    </row>
    <row r="1001" spans="1:23" ht="28.5" hidden="1" customHeight="1" x14ac:dyDescent="0.25">
      <c r="A1001" s="117">
        <v>987</v>
      </c>
      <c r="B1001" s="118" t="s">
        <v>3469</v>
      </c>
      <c r="C1001" s="119">
        <v>43181</v>
      </c>
      <c r="D1001" s="117" t="s">
        <v>3470</v>
      </c>
      <c r="E1001" s="120" t="s">
        <v>3511</v>
      </c>
      <c r="F1001" s="117" t="str">
        <f>IF(ISNA(VLOOKUP(B1001,[2]保固召回!$A:$G,7,FALSE)),"",(VLOOKUP(B1001,[2]保固召回!$A:$G,7,FALSE)))</f>
        <v/>
      </c>
      <c r="G1001" s="121">
        <f t="shared" ca="1" si="61"/>
        <v>1</v>
      </c>
      <c r="H1001" s="121" t="str">
        <f t="shared" si="62"/>
        <v>G11G12G30檢查，視須要重新鋪設燃油供油管</v>
      </c>
      <c r="I1001" s="122">
        <f t="shared" ca="1" si="63"/>
        <v>94</v>
      </c>
      <c r="J1001" s="119"/>
      <c r="K1001" s="123"/>
      <c r="L1001" s="117"/>
      <c r="M1001" s="124" t="s">
        <v>1821</v>
      </c>
      <c r="N1001" s="125"/>
      <c r="O1001" s="135"/>
      <c r="P1001" s="127" t="str">
        <f>IF(B1001="","",IF(ISNA(VLOOKUP(U1001,[2]NEW!H:H,1,FALSE)),"V",""))</f>
        <v>V</v>
      </c>
      <c r="Q1001" s="128"/>
      <c r="R1001" s="129"/>
      <c r="S1001" s="130" t="s">
        <v>1789</v>
      </c>
      <c r="T1001" s="132"/>
      <c r="U1001" s="132" t="str">
        <f t="shared" si="60"/>
        <v>0013700200G407775</v>
      </c>
      <c r="W1001" s="134" t="str">
        <f>IF((ISERROR(VLOOKUP(E1001,'[2]Lead Time(覆蓋貼)'!F:F,1,0)))*(P1001="v"),"",IF((ISTEXT(VLOOKUP(E1001,'[2]Lead Time(覆蓋貼)'!F:F,1,0)))*(P1001=""),"未執行",""))</f>
        <v/>
      </c>
    </row>
    <row r="1002" spans="1:23" ht="28.5" hidden="1" customHeight="1" x14ac:dyDescent="0.25">
      <c r="A1002" s="117">
        <v>988</v>
      </c>
      <c r="B1002" s="118" t="s">
        <v>3469</v>
      </c>
      <c r="C1002" s="119">
        <v>43181</v>
      </c>
      <c r="D1002" s="117" t="s">
        <v>3470</v>
      </c>
      <c r="E1002" s="120" t="s">
        <v>3512</v>
      </c>
      <c r="F1002" s="117" t="str">
        <f>IF(ISNA(VLOOKUP(B1002,[2]保固召回!$A:$G,7,FALSE)),"",(VLOOKUP(B1002,[2]保固召回!$A:$G,7,FALSE)))</f>
        <v/>
      </c>
      <c r="G1002" s="121">
        <f t="shared" ca="1" si="61"/>
        <v>1</v>
      </c>
      <c r="H1002" s="121" t="str">
        <f t="shared" si="62"/>
        <v>G11G12G30檢查，視須要重新鋪設燃油供油管</v>
      </c>
      <c r="I1002" s="122">
        <f t="shared" ca="1" si="63"/>
        <v>94</v>
      </c>
      <c r="J1002" s="119"/>
      <c r="K1002" s="123"/>
      <c r="L1002" s="117"/>
      <c r="M1002" s="124" t="s">
        <v>1821</v>
      </c>
      <c r="N1002" s="125"/>
      <c r="O1002" s="135"/>
      <c r="P1002" s="127" t="str">
        <f>IF(B1002="","",IF(ISNA(VLOOKUP(U1002,[2]NEW!H:H,1,FALSE)),"V",""))</f>
        <v>V</v>
      </c>
      <c r="Q1002" s="128"/>
      <c r="R1002" s="129"/>
      <c r="S1002" s="130" t="s">
        <v>1789</v>
      </c>
      <c r="T1002" s="132"/>
      <c r="U1002" s="132" t="str">
        <f t="shared" si="60"/>
        <v>0013700200G407539</v>
      </c>
      <c r="W1002" s="134" t="str">
        <f>IF((ISERROR(VLOOKUP(E1002,'[2]Lead Time(覆蓋貼)'!F:F,1,0)))*(P1002="v"),"",IF((ISTEXT(VLOOKUP(E1002,'[2]Lead Time(覆蓋貼)'!F:F,1,0)))*(P1002=""),"未執行",""))</f>
        <v/>
      </c>
    </row>
    <row r="1003" spans="1:23" ht="28.5" hidden="1" customHeight="1" x14ac:dyDescent="0.25">
      <c r="A1003" s="117">
        <v>989</v>
      </c>
      <c r="B1003" s="118" t="s">
        <v>3469</v>
      </c>
      <c r="C1003" s="119">
        <v>43181</v>
      </c>
      <c r="D1003" s="117" t="s">
        <v>3470</v>
      </c>
      <c r="E1003" s="120" t="s">
        <v>3513</v>
      </c>
      <c r="F1003" s="117" t="str">
        <f>IF(ISNA(VLOOKUP(B1003,[2]保固召回!$A:$G,7,FALSE)),"",(VLOOKUP(B1003,[2]保固召回!$A:$G,7,FALSE)))</f>
        <v/>
      </c>
      <c r="G1003" s="121">
        <f t="shared" ca="1" si="61"/>
        <v>1</v>
      </c>
      <c r="H1003" s="121" t="str">
        <f t="shared" si="62"/>
        <v>G11G12G30檢查，視須要重新鋪設燃油供油管</v>
      </c>
      <c r="I1003" s="122">
        <f t="shared" ca="1" si="63"/>
        <v>94</v>
      </c>
      <c r="J1003" s="119"/>
      <c r="K1003" s="123"/>
      <c r="L1003" s="117"/>
      <c r="M1003" s="124" t="s">
        <v>1821</v>
      </c>
      <c r="N1003" s="125"/>
      <c r="O1003" s="135"/>
      <c r="P1003" s="127" t="str">
        <f>IF(B1003="","",IF(ISNA(VLOOKUP(U1003,[2]NEW!H:H,1,FALSE)),"V",""))</f>
        <v>V</v>
      </c>
      <c r="Q1003" s="128"/>
      <c r="R1003" s="129"/>
      <c r="S1003" s="130">
        <v>55671</v>
      </c>
      <c r="T1003" s="132"/>
      <c r="U1003" s="132" t="str">
        <f t="shared" si="60"/>
        <v>0013700200G406374</v>
      </c>
      <c r="W1003" s="134" t="str">
        <f>IF((ISERROR(VLOOKUP(E1003,'[2]Lead Time(覆蓋貼)'!F:F,1,0)))*(P1003="v"),"",IF((ISTEXT(VLOOKUP(E1003,'[2]Lead Time(覆蓋貼)'!F:F,1,0)))*(P1003=""),"未執行",""))</f>
        <v/>
      </c>
    </row>
    <row r="1004" spans="1:23" ht="28.5" hidden="1" customHeight="1" x14ac:dyDescent="0.25">
      <c r="A1004" s="117">
        <v>990</v>
      </c>
      <c r="B1004" s="118" t="s">
        <v>3469</v>
      </c>
      <c r="C1004" s="119">
        <v>43181</v>
      </c>
      <c r="D1004" s="117" t="s">
        <v>3470</v>
      </c>
      <c r="E1004" s="120" t="s">
        <v>3514</v>
      </c>
      <c r="F1004" s="117" t="str">
        <f>IF(ISNA(VLOOKUP(B1004,[2]保固召回!$A:$G,7,FALSE)),"",(VLOOKUP(B1004,[2]保固召回!$A:$G,7,FALSE)))</f>
        <v/>
      </c>
      <c r="G1004" s="121">
        <f t="shared" ca="1" si="61"/>
        <v>1</v>
      </c>
      <c r="H1004" s="121" t="str">
        <f t="shared" si="62"/>
        <v>G11G12G30檢查，視須要重新鋪設燃油供油管</v>
      </c>
      <c r="I1004" s="122">
        <f t="shared" ca="1" si="63"/>
        <v>94</v>
      </c>
      <c r="J1004" s="119"/>
      <c r="K1004" s="123"/>
      <c r="L1004" s="117"/>
      <c r="M1004" s="124" t="s">
        <v>1821</v>
      </c>
      <c r="N1004" s="125"/>
      <c r="O1004" s="135"/>
      <c r="P1004" s="127" t="str">
        <f>IF(B1004="","",IF(ISNA(VLOOKUP(U1004,[2]NEW!H:H,1,FALSE)),"V",""))</f>
        <v>V</v>
      </c>
      <c r="Q1004" s="128"/>
      <c r="R1004" s="129"/>
      <c r="S1004" s="130" t="s">
        <v>1789</v>
      </c>
      <c r="T1004" s="132"/>
      <c r="U1004" s="132" t="str">
        <f t="shared" si="60"/>
        <v>0013700200G406198</v>
      </c>
      <c r="W1004" s="134" t="str">
        <f>IF((ISERROR(VLOOKUP(E1004,'[2]Lead Time(覆蓋貼)'!F:F,1,0)))*(P1004="v"),"",IF((ISTEXT(VLOOKUP(E1004,'[2]Lead Time(覆蓋貼)'!F:F,1,0)))*(P1004=""),"未執行",""))</f>
        <v/>
      </c>
    </row>
    <row r="1005" spans="1:23" ht="28.5" hidden="1" customHeight="1" x14ac:dyDescent="0.25">
      <c r="A1005" s="117">
        <v>991</v>
      </c>
      <c r="B1005" s="118" t="s">
        <v>3469</v>
      </c>
      <c r="C1005" s="119">
        <v>43181</v>
      </c>
      <c r="D1005" s="117" t="s">
        <v>3470</v>
      </c>
      <c r="E1005" s="120" t="s">
        <v>3515</v>
      </c>
      <c r="F1005" s="117" t="str">
        <f>IF(ISNA(VLOOKUP(B1005,[2]保固召回!$A:$G,7,FALSE)),"",(VLOOKUP(B1005,[2]保固召回!$A:$G,7,FALSE)))</f>
        <v/>
      </c>
      <c r="G1005" s="121">
        <f t="shared" ca="1" si="61"/>
        <v>1</v>
      </c>
      <c r="H1005" s="121" t="str">
        <f t="shared" si="62"/>
        <v>G11G12G30檢查，視須要重新鋪設燃油供油管</v>
      </c>
      <c r="I1005" s="122">
        <f t="shared" ca="1" si="63"/>
        <v>94</v>
      </c>
      <c r="J1005" s="119"/>
      <c r="K1005" s="123"/>
      <c r="L1005" s="117"/>
      <c r="M1005" s="124" t="s">
        <v>1821</v>
      </c>
      <c r="N1005" s="125"/>
      <c r="O1005" s="135"/>
      <c r="P1005" s="127" t="str">
        <f>IF(B1005="","",IF(ISNA(VLOOKUP(U1005,[2]NEW!H:H,1,FALSE)),"V",""))</f>
        <v>V</v>
      </c>
      <c r="Q1005" s="128"/>
      <c r="R1005" s="129"/>
      <c r="S1005" s="130">
        <v>55333</v>
      </c>
      <c r="T1005" s="132"/>
      <c r="U1005" s="132" t="str">
        <f t="shared" si="60"/>
        <v>0013700200GD34982</v>
      </c>
      <c r="W1005" s="134" t="str">
        <f>IF((ISERROR(VLOOKUP(E1005,'[2]Lead Time(覆蓋貼)'!F:F,1,0)))*(P1005="v"),"",IF((ISTEXT(VLOOKUP(E1005,'[2]Lead Time(覆蓋貼)'!F:F,1,0)))*(P1005=""),"未執行",""))</f>
        <v/>
      </c>
    </row>
    <row r="1006" spans="1:23" ht="28.5" hidden="1" customHeight="1" x14ac:dyDescent="0.25">
      <c r="A1006" s="117">
        <v>992</v>
      </c>
      <c r="B1006" s="118" t="s">
        <v>3516</v>
      </c>
      <c r="C1006" s="119">
        <v>43181</v>
      </c>
      <c r="D1006" s="117" t="s">
        <v>3470</v>
      </c>
      <c r="E1006" s="120" t="s">
        <v>3517</v>
      </c>
      <c r="F1006" s="117" t="str">
        <f>IF(ISNA(VLOOKUP(B1006,[2]保固召回!$A:$G,7,FALSE)),"",(VLOOKUP(B1006,[2]保固召回!$A:$G,7,FALSE)))</f>
        <v/>
      </c>
      <c r="G1006" s="121">
        <f t="shared" ca="1" si="61"/>
        <v>1</v>
      </c>
      <c r="H1006" s="121" t="str">
        <f t="shared" si="62"/>
        <v>G11G12G30檢查，視須要重新鋪設燃油供油管</v>
      </c>
      <c r="I1006" s="122">
        <f t="shared" ca="1" si="63"/>
        <v>94</v>
      </c>
      <c r="J1006" s="119"/>
      <c r="K1006" s="123"/>
      <c r="L1006" s="117"/>
      <c r="M1006" s="124" t="s">
        <v>1821</v>
      </c>
      <c r="N1006" s="125"/>
      <c r="O1006" s="135"/>
      <c r="P1006" s="127" t="str">
        <f>IF(B1006="","",IF(ISNA(VLOOKUP(U1006,[2]NEW!H:H,1,FALSE)),"V",""))</f>
        <v>V</v>
      </c>
      <c r="Q1006" s="128"/>
      <c r="R1006" s="129"/>
      <c r="S1006" s="130" t="s">
        <v>1789</v>
      </c>
      <c r="T1006" s="132"/>
      <c r="U1006" s="132" t="str">
        <f t="shared" si="60"/>
        <v>0013700200G404974</v>
      </c>
      <c r="W1006" s="134" t="str">
        <f>IF((ISERROR(VLOOKUP(E1006,'[2]Lead Time(覆蓋貼)'!F:F,1,0)))*(P1006="v"),"",IF((ISTEXT(VLOOKUP(E1006,'[2]Lead Time(覆蓋貼)'!F:F,1,0)))*(P1006=""),"未執行",""))</f>
        <v/>
      </c>
    </row>
    <row r="1007" spans="1:23" ht="28.5" hidden="1" customHeight="1" x14ac:dyDescent="0.25">
      <c r="A1007" s="117">
        <v>993</v>
      </c>
      <c r="B1007" s="118" t="s">
        <v>3469</v>
      </c>
      <c r="C1007" s="119">
        <v>43181</v>
      </c>
      <c r="D1007" s="117" t="s">
        <v>3470</v>
      </c>
      <c r="E1007" s="120" t="s">
        <v>3518</v>
      </c>
      <c r="F1007" s="117" t="str">
        <f>IF(ISNA(VLOOKUP(B1007,[2]保固召回!$A:$G,7,FALSE)),"",(VLOOKUP(B1007,[2]保固召回!$A:$G,7,FALSE)))</f>
        <v/>
      </c>
      <c r="G1007" s="121">
        <f t="shared" ca="1" si="61"/>
        <v>1</v>
      </c>
      <c r="H1007" s="121" t="str">
        <f t="shared" si="62"/>
        <v>G11G12G30檢查，視須要重新鋪設燃油供油管</v>
      </c>
      <c r="I1007" s="122">
        <f t="shared" ca="1" si="63"/>
        <v>94</v>
      </c>
      <c r="J1007" s="119"/>
      <c r="K1007" s="123"/>
      <c r="L1007" s="117"/>
      <c r="M1007" s="124" t="s">
        <v>1821</v>
      </c>
      <c r="N1007" s="125"/>
      <c r="O1007" s="135"/>
      <c r="P1007" s="127" t="str">
        <f>IF(B1007="","",IF(ISNA(VLOOKUP(U1007,[2]NEW!H:H,1,FALSE)),"V",""))</f>
        <v>V</v>
      </c>
      <c r="Q1007" s="128"/>
      <c r="R1007" s="129"/>
      <c r="S1007" s="130" t="s">
        <v>1789</v>
      </c>
      <c r="T1007" s="132"/>
      <c r="U1007" s="132" t="str">
        <f t="shared" si="60"/>
        <v>0013700200G651024</v>
      </c>
      <c r="W1007" s="134" t="str">
        <f>IF((ISERROR(VLOOKUP(E1007,'[2]Lead Time(覆蓋貼)'!F:F,1,0)))*(P1007="v"),"",IF((ISTEXT(VLOOKUP(E1007,'[2]Lead Time(覆蓋貼)'!F:F,1,0)))*(P1007=""),"未執行",""))</f>
        <v/>
      </c>
    </row>
    <row r="1008" spans="1:23" ht="28.5" hidden="1" customHeight="1" x14ac:dyDescent="0.25">
      <c r="A1008" s="117">
        <v>994</v>
      </c>
      <c r="B1008" s="118" t="s">
        <v>3469</v>
      </c>
      <c r="C1008" s="119">
        <v>43181</v>
      </c>
      <c r="D1008" s="117" t="s">
        <v>3470</v>
      </c>
      <c r="E1008" s="120" t="s">
        <v>3519</v>
      </c>
      <c r="F1008" s="117" t="str">
        <f>IF(ISNA(VLOOKUP(B1008,[2]保固召回!$A:$G,7,FALSE)),"",(VLOOKUP(B1008,[2]保固召回!$A:$G,7,FALSE)))</f>
        <v/>
      </c>
      <c r="G1008" s="121">
        <f t="shared" ca="1" si="61"/>
        <v>1</v>
      </c>
      <c r="H1008" s="121" t="str">
        <f t="shared" si="62"/>
        <v>G11G12G30檢查，視須要重新鋪設燃油供油管</v>
      </c>
      <c r="I1008" s="122">
        <f t="shared" ca="1" si="63"/>
        <v>94</v>
      </c>
      <c r="J1008" s="119"/>
      <c r="K1008" s="123"/>
      <c r="L1008" s="117"/>
      <c r="M1008" s="124"/>
      <c r="N1008" s="125"/>
      <c r="O1008" s="135"/>
      <c r="P1008" s="127" t="str">
        <f>IF(B1008="","",IF(ISNA(VLOOKUP(U1008,[2]NEW!H:H,1,FALSE)),"V",""))</f>
        <v>V</v>
      </c>
      <c r="Q1008" s="128" t="s">
        <v>3520</v>
      </c>
      <c r="R1008" s="129" t="s">
        <v>3366</v>
      </c>
      <c r="S1008" s="130" t="s">
        <v>3521</v>
      </c>
      <c r="T1008" s="132"/>
      <c r="U1008" s="132" t="str">
        <f t="shared" si="60"/>
        <v>0013700200G406941</v>
      </c>
      <c r="W1008" s="134" t="str">
        <f>IF((ISERROR(VLOOKUP(E1008,'[2]Lead Time(覆蓋貼)'!F:F,1,0)))*(P1008="v"),"",IF((ISTEXT(VLOOKUP(E1008,'[2]Lead Time(覆蓋貼)'!F:F,1,0)))*(P1008=""),"未執行",""))</f>
        <v/>
      </c>
    </row>
    <row r="1009" spans="1:23" ht="28.5" hidden="1" customHeight="1" x14ac:dyDescent="0.25">
      <c r="A1009" s="117">
        <v>995</v>
      </c>
      <c r="B1009" s="118" t="s">
        <v>3469</v>
      </c>
      <c r="C1009" s="119">
        <v>43181</v>
      </c>
      <c r="D1009" s="117" t="s">
        <v>3470</v>
      </c>
      <c r="E1009" s="120" t="s">
        <v>3522</v>
      </c>
      <c r="F1009" s="117" t="str">
        <f>IF(ISNA(VLOOKUP(B1009,[2]保固召回!$A:$G,7,FALSE)),"",(VLOOKUP(B1009,[2]保固召回!$A:$G,7,FALSE)))</f>
        <v/>
      </c>
      <c r="G1009" s="121">
        <f t="shared" ca="1" si="61"/>
        <v>1</v>
      </c>
      <c r="H1009" s="121" t="str">
        <f t="shared" si="62"/>
        <v>G11G12G30檢查，視須要重新鋪設燃油供油管</v>
      </c>
      <c r="I1009" s="122">
        <f t="shared" ca="1" si="63"/>
        <v>94</v>
      </c>
      <c r="J1009" s="119"/>
      <c r="K1009" s="123"/>
      <c r="L1009" s="117"/>
      <c r="M1009" s="124" t="s">
        <v>1821</v>
      </c>
      <c r="N1009" s="125"/>
      <c r="O1009" s="135"/>
      <c r="P1009" s="127" t="str">
        <f>IF(B1009="","",IF(ISNA(VLOOKUP(U1009,[2]NEW!H:H,1,FALSE)),"V",""))</f>
        <v>V</v>
      </c>
      <c r="Q1009" s="128"/>
      <c r="R1009" s="129"/>
      <c r="S1009" s="130" t="s">
        <v>1789</v>
      </c>
      <c r="T1009" s="132"/>
      <c r="U1009" s="132" t="str">
        <f t="shared" si="60"/>
        <v>0013700200G599979</v>
      </c>
      <c r="W1009" s="134" t="str">
        <f>IF((ISERROR(VLOOKUP(E1009,'[2]Lead Time(覆蓋貼)'!F:F,1,0)))*(P1009="v"),"",IF((ISTEXT(VLOOKUP(E1009,'[2]Lead Time(覆蓋貼)'!F:F,1,0)))*(P1009=""),"未執行",""))</f>
        <v/>
      </c>
    </row>
    <row r="1010" spans="1:23" ht="28.5" hidden="1" customHeight="1" x14ac:dyDescent="0.25">
      <c r="A1010" s="117">
        <v>996</v>
      </c>
      <c r="B1010" s="118" t="s">
        <v>3469</v>
      </c>
      <c r="C1010" s="119">
        <v>43181</v>
      </c>
      <c r="D1010" s="117" t="s">
        <v>3470</v>
      </c>
      <c r="E1010" s="120" t="s">
        <v>3523</v>
      </c>
      <c r="F1010" s="117" t="str">
        <f>IF(ISNA(VLOOKUP(B1010,[2]保固召回!$A:$G,7,FALSE)),"",(VLOOKUP(B1010,[2]保固召回!$A:$G,7,FALSE)))</f>
        <v/>
      </c>
      <c r="G1010" s="121">
        <f t="shared" ca="1" si="61"/>
        <v>1</v>
      </c>
      <c r="H1010" s="121" t="str">
        <f t="shared" si="62"/>
        <v>G11G12G30檢查，視須要重新鋪設燃油供油管</v>
      </c>
      <c r="I1010" s="122">
        <f t="shared" ca="1" si="63"/>
        <v>94</v>
      </c>
      <c r="J1010" s="119"/>
      <c r="K1010" s="123"/>
      <c r="L1010" s="117"/>
      <c r="M1010" s="124"/>
      <c r="N1010" s="125">
        <v>43004</v>
      </c>
      <c r="O1010" s="135"/>
      <c r="P1010" s="127" t="str">
        <f>IF(B1010="","",IF(ISNA(VLOOKUP(U1010,[2]NEW!H:H,1,FALSE)),"V",""))</f>
        <v>V</v>
      </c>
      <c r="Q1010" s="156">
        <v>42984</v>
      </c>
      <c r="R1010" s="129">
        <v>50150</v>
      </c>
      <c r="S1010" s="130" t="s">
        <v>3524</v>
      </c>
      <c r="T1010" s="132"/>
      <c r="U1010" s="132" t="str">
        <f t="shared" si="60"/>
        <v>0013700200G402734</v>
      </c>
      <c r="W1010" s="134" t="str">
        <f>IF((ISERROR(VLOOKUP(E1010,'[2]Lead Time(覆蓋貼)'!F:F,1,0)))*(P1010="v"),"",IF((ISTEXT(VLOOKUP(E1010,'[2]Lead Time(覆蓋貼)'!F:F,1,0)))*(P1010=""),"未執行",""))</f>
        <v/>
      </c>
    </row>
    <row r="1011" spans="1:23" ht="28.5" hidden="1" customHeight="1" x14ac:dyDescent="0.25">
      <c r="A1011" s="117">
        <v>997</v>
      </c>
      <c r="B1011" s="118" t="s">
        <v>3469</v>
      </c>
      <c r="C1011" s="119">
        <v>43181</v>
      </c>
      <c r="D1011" s="117" t="s">
        <v>3470</v>
      </c>
      <c r="E1011" s="120" t="s">
        <v>3525</v>
      </c>
      <c r="F1011" s="117" t="str">
        <f>IF(ISNA(VLOOKUP(B1011,[2]保固召回!$A:$G,7,FALSE)),"",(VLOOKUP(B1011,[2]保固召回!$A:$G,7,FALSE)))</f>
        <v/>
      </c>
      <c r="G1011" s="121">
        <f t="shared" ca="1" si="61"/>
        <v>1</v>
      </c>
      <c r="H1011" s="121" t="str">
        <f t="shared" si="62"/>
        <v>G11G12G30檢查，視須要重新鋪設燃油供油管</v>
      </c>
      <c r="I1011" s="122">
        <f t="shared" ca="1" si="63"/>
        <v>94</v>
      </c>
      <c r="J1011" s="119"/>
      <c r="K1011" s="123"/>
      <c r="L1011" s="117"/>
      <c r="M1011" s="124" t="s">
        <v>1821</v>
      </c>
      <c r="N1011" s="125"/>
      <c r="O1011" s="135"/>
      <c r="P1011" s="127" t="str">
        <f>IF(B1011="","",IF(ISNA(VLOOKUP(U1011,[2]NEW!H:H,1,FALSE)),"V",""))</f>
        <v>V</v>
      </c>
      <c r="Q1011" s="156"/>
      <c r="R1011" s="129"/>
      <c r="S1011" s="130" t="s">
        <v>1789</v>
      </c>
      <c r="T1011" s="132"/>
      <c r="U1011" s="132" t="str">
        <f t="shared" si="60"/>
        <v>0013700200G406852</v>
      </c>
      <c r="W1011" s="134" t="str">
        <f>IF((ISERROR(VLOOKUP(E1011,'[2]Lead Time(覆蓋貼)'!F:F,1,0)))*(P1011="v"),"",IF((ISTEXT(VLOOKUP(E1011,'[2]Lead Time(覆蓋貼)'!F:F,1,0)))*(P1011=""),"未執行",""))</f>
        <v/>
      </c>
    </row>
    <row r="1012" spans="1:23" ht="28.5" hidden="1" customHeight="1" x14ac:dyDescent="0.25">
      <c r="A1012" s="117">
        <v>998</v>
      </c>
      <c r="B1012" s="118" t="s">
        <v>3469</v>
      </c>
      <c r="C1012" s="119">
        <v>43181</v>
      </c>
      <c r="D1012" s="117" t="s">
        <v>3470</v>
      </c>
      <c r="E1012" s="120" t="s">
        <v>3526</v>
      </c>
      <c r="F1012" s="117" t="str">
        <f>IF(ISNA(VLOOKUP(B1012,[2]保固召回!$A:$G,7,FALSE)),"",(VLOOKUP(B1012,[2]保固召回!$A:$G,7,FALSE)))</f>
        <v/>
      </c>
      <c r="G1012" s="121">
        <f t="shared" ca="1" si="61"/>
        <v>1</v>
      </c>
      <c r="H1012" s="121" t="str">
        <f t="shared" si="62"/>
        <v>G11G12G30檢查，視須要重新鋪設燃油供油管</v>
      </c>
      <c r="I1012" s="122">
        <f t="shared" ca="1" si="63"/>
        <v>94</v>
      </c>
      <c r="J1012" s="119"/>
      <c r="K1012" s="123"/>
      <c r="L1012" s="117"/>
      <c r="M1012" s="124" t="s">
        <v>1821</v>
      </c>
      <c r="N1012" s="125"/>
      <c r="O1012" s="135"/>
      <c r="P1012" s="127" t="str">
        <f>IF(B1012="","",IF(ISNA(VLOOKUP(U1012,[2]NEW!H:H,1,FALSE)),"V",""))</f>
        <v>V</v>
      </c>
      <c r="Q1012" s="156"/>
      <c r="R1012" s="129"/>
      <c r="S1012" s="130" t="s">
        <v>3527</v>
      </c>
      <c r="T1012" s="132"/>
      <c r="U1012" s="132" t="str">
        <f t="shared" si="60"/>
        <v>0013700200G408098</v>
      </c>
      <c r="W1012" s="134" t="str">
        <f>IF((ISERROR(VLOOKUP(E1012,'[2]Lead Time(覆蓋貼)'!F:F,1,0)))*(P1012="v"),"",IF((ISTEXT(VLOOKUP(E1012,'[2]Lead Time(覆蓋貼)'!F:F,1,0)))*(P1012=""),"未執行",""))</f>
        <v/>
      </c>
    </row>
    <row r="1013" spans="1:23" ht="28.5" hidden="1" customHeight="1" x14ac:dyDescent="0.25">
      <c r="A1013" s="117">
        <v>999</v>
      </c>
      <c r="B1013" s="118" t="s">
        <v>3469</v>
      </c>
      <c r="C1013" s="119">
        <v>43181</v>
      </c>
      <c r="D1013" s="117" t="s">
        <v>3470</v>
      </c>
      <c r="E1013" s="120" t="s">
        <v>3528</v>
      </c>
      <c r="F1013" s="117" t="str">
        <f>IF(ISNA(VLOOKUP(B1013,[2]保固召回!$A:$G,7,FALSE)),"",(VLOOKUP(B1013,[2]保固召回!$A:$G,7,FALSE)))</f>
        <v/>
      </c>
      <c r="G1013" s="121">
        <f t="shared" ca="1" si="61"/>
        <v>1</v>
      </c>
      <c r="H1013" s="121" t="str">
        <f t="shared" si="62"/>
        <v>G11G12G30檢查，視須要重新鋪設燃油供油管</v>
      </c>
      <c r="I1013" s="122">
        <f t="shared" ca="1" si="63"/>
        <v>94</v>
      </c>
      <c r="J1013" s="119"/>
      <c r="K1013" s="123"/>
      <c r="L1013" s="117"/>
      <c r="M1013" s="124" t="s">
        <v>1821</v>
      </c>
      <c r="N1013" s="125"/>
      <c r="O1013" s="135"/>
      <c r="P1013" s="127" t="str">
        <f>IF(B1013="","",IF(ISNA(VLOOKUP(U1013,[2]NEW!H:H,1,FALSE)),"V",""))</f>
        <v>V</v>
      </c>
      <c r="Q1013" s="156"/>
      <c r="R1013" s="129"/>
      <c r="S1013" s="130">
        <v>42891</v>
      </c>
      <c r="T1013" s="132"/>
      <c r="U1013" s="132" t="str">
        <f t="shared" si="60"/>
        <v>0013700200G408099</v>
      </c>
      <c r="W1013" s="134" t="str">
        <f>IF((ISERROR(VLOOKUP(E1013,'[2]Lead Time(覆蓋貼)'!F:F,1,0)))*(P1013="v"),"",IF((ISTEXT(VLOOKUP(E1013,'[2]Lead Time(覆蓋貼)'!F:F,1,0)))*(P1013=""),"未執行",""))</f>
        <v/>
      </c>
    </row>
    <row r="1014" spans="1:23" ht="28.5" hidden="1" customHeight="1" x14ac:dyDescent="0.25">
      <c r="A1014" s="117">
        <v>1000</v>
      </c>
      <c r="B1014" s="118" t="s">
        <v>3469</v>
      </c>
      <c r="C1014" s="119">
        <v>43181</v>
      </c>
      <c r="D1014" s="117" t="s">
        <v>3470</v>
      </c>
      <c r="E1014" s="120" t="s">
        <v>3529</v>
      </c>
      <c r="F1014" s="117" t="str">
        <f>IF(ISNA(VLOOKUP(B1014,[2]保固召回!$A:$G,7,FALSE)),"",(VLOOKUP(B1014,[2]保固召回!$A:$G,7,FALSE)))</f>
        <v/>
      </c>
      <c r="G1014" s="121">
        <f t="shared" ca="1" si="61"/>
        <v>1</v>
      </c>
      <c r="H1014" s="121" t="str">
        <f t="shared" si="62"/>
        <v>G11G12G30檢查，視須要重新鋪設燃油供油管</v>
      </c>
      <c r="I1014" s="122">
        <f t="shared" ca="1" si="63"/>
        <v>94</v>
      </c>
      <c r="J1014" s="119"/>
      <c r="K1014" s="123"/>
      <c r="L1014" s="117"/>
      <c r="M1014" s="124" t="s">
        <v>1821</v>
      </c>
      <c r="N1014" s="125"/>
      <c r="O1014" s="135"/>
      <c r="P1014" s="127" t="str">
        <f>IF(B1014="","",IF(ISNA(VLOOKUP(U1014,[2]NEW!H:H,1,FALSE)),"V",""))</f>
        <v>V</v>
      </c>
      <c r="Q1014" s="156"/>
      <c r="R1014" s="129"/>
      <c r="S1014" s="130" t="s">
        <v>1789</v>
      </c>
      <c r="T1014" s="132"/>
      <c r="U1014" s="132" t="str">
        <f t="shared" si="60"/>
        <v>0013700200G405683</v>
      </c>
      <c r="W1014" s="134" t="str">
        <f>IF((ISERROR(VLOOKUP(E1014,'[2]Lead Time(覆蓋貼)'!F:F,1,0)))*(P1014="v"),"",IF((ISTEXT(VLOOKUP(E1014,'[2]Lead Time(覆蓋貼)'!F:F,1,0)))*(P1014=""),"未執行",""))</f>
        <v/>
      </c>
    </row>
    <row r="1015" spans="1:23" ht="28.5" hidden="1" customHeight="1" x14ac:dyDescent="0.25">
      <c r="A1015" s="117">
        <v>1001</v>
      </c>
      <c r="B1015" s="118" t="s">
        <v>3469</v>
      </c>
      <c r="C1015" s="119">
        <v>43181</v>
      </c>
      <c r="D1015" s="117" t="s">
        <v>3470</v>
      </c>
      <c r="E1015" s="120" t="s">
        <v>3530</v>
      </c>
      <c r="F1015" s="117" t="str">
        <f>IF(ISNA(VLOOKUP(B1015,[2]保固召回!$A:$G,7,FALSE)),"",(VLOOKUP(B1015,[2]保固召回!$A:$G,7,FALSE)))</f>
        <v/>
      </c>
      <c r="G1015" s="121">
        <f t="shared" ca="1" si="61"/>
        <v>1</v>
      </c>
      <c r="H1015" s="121" t="str">
        <f t="shared" si="62"/>
        <v>G11G12G30檢查，視須要重新鋪設燃油供油管</v>
      </c>
      <c r="I1015" s="122">
        <f t="shared" ca="1" si="63"/>
        <v>94</v>
      </c>
      <c r="J1015" s="119"/>
      <c r="K1015" s="123"/>
      <c r="L1015" s="117"/>
      <c r="M1015" s="124" t="s">
        <v>1821</v>
      </c>
      <c r="N1015" s="125"/>
      <c r="O1015" s="135"/>
      <c r="P1015" s="127" t="str">
        <f>IF(B1015="","",IF(ISNA(VLOOKUP(U1015,[2]NEW!H:H,1,FALSE)),"V",""))</f>
        <v>V</v>
      </c>
      <c r="Q1015" s="156"/>
      <c r="R1015" s="129"/>
      <c r="S1015" s="130" t="s">
        <v>3531</v>
      </c>
      <c r="T1015" s="132"/>
      <c r="U1015" s="132" t="str">
        <f t="shared" si="60"/>
        <v>0013700200G402831</v>
      </c>
      <c r="W1015" s="134" t="str">
        <f>IF((ISERROR(VLOOKUP(E1015,'[2]Lead Time(覆蓋貼)'!F:F,1,0)))*(P1015="v"),"",IF((ISTEXT(VLOOKUP(E1015,'[2]Lead Time(覆蓋貼)'!F:F,1,0)))*(P1015=""),"未執行",""))</f>
        <v/>
      </c>
    </row>
    <row r="1016" spans="1:23" ht="28.5" hidden="1" customHeight="1" x14ac:dyDescent="0.25">
      <c r="A1016" s="117">
        <v>1002</v>
      </c>
      <c r="B1016" s="118" t="s">
        <v>3469</v>
      </c>
      <c r="C1016" s="119">
        <v>43181</v>
      </c>
      <c r="D1016" s="117" t="s">
        <v>3470</v>
      </c>
      <c r="E1016" s="120" t="s">
        <v>3532</v>
      </c>
      <c r="F1016" s="117" t="str">
        <f>IF(ISNA(VLOOKUP(B1016,[2]保固召回!$A:$G,7,FALSE)),"",(VLOOKUP(B1016,[2]保固召回!$A:$G,7,FALSE)))</f>
        <v/>
      </c>
      <c r="G1016" s="121">
        <f t="shared" ca="1" si="61"/>
        <v>1</v>
      </c>
      <c r="H1016" s="121" t="str">
        <f t="shared" si="62"/>
        <v>G11G12G30檢查，視須要重新鋪設燃油供油管</v>
      </c>
      <c r="I1016" s="122">
        <f t="shared" ca="1" si="63"/>
        <v>94</v>
      </c>
      <c r="J1016" s="119"/>
      <c r="K1016" s="123"/>
      <c r="L1016" s="117"/>
      <c r="M1016" s="124" t="s">
        <v>1821</v>
      </c>
      <c r="N1016" s="125"/>
      <c r="O1016" s="135"/>
      <c r="P1016" s="127" t="str">
        <f>IF(B1016="","",IF(ISNA(VLOOKUP(U1016,[2]NEW!H:H,1,FALSE)),"V",""))</f>
        <v>V</v>
      </c>
      <c r="Q1016" s="156"/>
      <c r="R1016" s="129"/>
      <c r="S1016" s="130" t="s">
        <v>3533</v>
      </c>
      <c r="T1016" s="132"/>
      <c r="U1016" s="132" t="str">
        <f t="shared" si="60"/>
        <v>0013700200G401752</v>
      </c>
      <c r="W1016" s="134" t="str">
        <f>IF((ISERROR(VLOOKUP(E1016,'[2]Lead Time(覆蓋貼)'!F:F,1,0)))*(P1016="v"),"",IF((ISTEXT(VLOOKUP(E1016,'[2]Lead Time(覆蓋貼)'!F:F,1,0)))*(P1016=""),"未執行",""))</f>
        <v/>
      </c>
    </row>
    <row r="1017" spans="1:23" ht="28.5" hidden="1" customHeight="1" x14ac:dyDescent="0.25">
      <c r="A1017" s="117">
        <v>1003</v>
      </c>
      <c r="B1017" s="118" t="s">
        <v>3469</v>
      </c>
      <c r="C1017" s="119">
        <v>43181</v>
      </c>
      <c r="D1017" s="117" t="s">
        <v>3470</v>
      </c>
      <c r="E1017" s="120" t="s">
        <v>3534</v>
      </c>
      <c r="F1017" s="117" t="str">
        <f>IF(ISNA(VLOOKUP(B1017,[2]保固召回!$A:$G,7,FALSE)),"",(VLOOKUP(B1017,[2]保固召回!$A:$G,7,FALSE)))</f>
        <v/>
      </c>
      <c r="G1017" s="121">
        <f t="shared" ca="1" si="61"/>
        <v>1</v>
      </c>
      <c r="H1017" s="121" t="str">
        <f t="shared" si="62"/>
        <v>G11G12G30檢查，視須要重新鋪設燃油供油管</v>
      </c>
      <c r="I1017" s="122">
        <f t="shared" ca="1" si="63"/>
        <v>94</v>
      </c>
      <c r="J1017" s="119"/>
      <c r="K1017" s="123"/>
      <c r="L1017" s="117"/>
      <c r="M1017" s="124" t="s">
        <v>1821</v>
      </c>
      <c r="N1017" s="125"/>
      <c r="O1017" s="135"/>
      <c r="P1017" s="127" t="str">
        <f>IF(B1017="","",IF(ISNA(VLOOKUP(U1017,[2]NEW!H:H,1,FALSE)),"V",""))</f>
        <v>V</v>
      </c>
      <c r="Q1017" s="156"/>
      <c r="R1017" s="129"/>
      <c r="S1017" s="130" t="s">
        <v>1789</v>
      </c>
      <c r="T1017" s="132"/>
      <c r="U1017" s="132" t="str">
        <f t="shared" si="60"/>
        <v>0013700200G402697</v>
      </c>
      <c r="W1017" s="134" t="str">
        <f>IF((ISERROR(VLOOKUP(E1017,'[2]Lead Time(覆蓋貼)'!F:F,1,0)))*(P1017="v"),"",IF((ISTEXT(VLOOKUP(E1017,'[2]Lead Time(覆蓋貼)'!F:F,1,0)))*(P1017=""),"未執行",""))</f>
        <v/>
      </c>
    </row>
    <row r="1018" spans="1:23" ht="28.5" hidden="1" customHeight="1" x14ac:dyDescent="0.25">
      <c r="A1018" s="117">
        <v>1004</v>
      </c>
      <c r="B1018" s="118" t="s">
        <v>3469</v>
      </c>
      <c r="C1018" s="119">
        <v>43181</v>
      </c>
      <c r="D1018" s="117" t="s">
        <v>3470</v>
      </c>
      <c r="E1018" s="120" t="s">
        <v>3535</v>
      </c>
      <c r="F1018" s="117" t="str">
        <f>IF(ISNA(VLOOKUP(B1018,[2]保固召回!$A:$G,7,FALSE)),"",(VLOOKUP(B1018,[2]保固召回!$A:$G,7,FALSE)))</f>
        <v/>
      </c>
      <c r="G1018" s="121">
        <f t="shared" ca="1" si="61"/>
        <v>1</v>
      </c>
      <c r="H1018" s="121" t="str">
        <f t="shared" si="62"/>
        <v>G11G12G30檢查，視須要重新鋪設燃油供油管</v>
      </c>
      <c r="I1018" s="122">
        <f t="shared" ca="1" si="63"/>
        <v>94</v>
      </c>
      <c r="J1018" s="119"/>
      <c r="K1018" s="123"/>
      <c r="L1018" s="117"/>
      <c r="M1018" s="124" t="s">
        <v>1821</v>
      </c>
      <c r="N1018" s="125"/>
      <c r="O1018" s="135"/>
      <c r="P1018" s="127" t="str">
        <f>IF(B1018="","",IF(ISNA(VLOOKUP(U1018,[2]NEW!H:H,1,FALSE)),"V",""))</f>
        <v>V</v>
      </c>
      <c r="Q1018" s="156"/>
      <c r="R1018" s="129"/>
      <c r="S1018" s="130" t="s">
        <v>1789</v>
      </c>
      <c r="T1018" s="132"/>
      <c r="U1018" s="132" t="str">
        <f t="shared" si="60"/>
        <v>0013700200G406213</v>
      </c>
      <c r="W1018" s="134" t="str">
        <f>IF((ISERROR(VLOOKUP(E1018,'[2]Lead Time(覆蓋貼)'!F:F,1,0)))*(P1018="v"),"",IF((ISTEXT(VLOOKUP(E1018,'[2]Lead Time(覆蓋貼)'!F:F,1,0)))*(P1018=""),"未執行",""))</f>
        <v/>
      </c>
    </row>
    <row r="1019" spans="1:23" ht="28.5" hidden="1" customHeight="1" x14ac:dyDescent="0.25">
      <c r="A1019" s="117">
        <v>1005</v>
      </c>
      <c r="B1019" s="118" t="s">
        <v>3469</v>
      </c>
      <c r="C1019" s="119">
        <v>43181</v>
      </c>
      <c r="D1019" s="117" t="s">
        <v>3470</v>
      </c>
      <c r="E1019" s="120" t="s">
        <v>3536</v>
      </c>
      <c r="F1019" s="117" t="str">
        <f>IF(ISNA(VLOOKUP(B1019,[2]保固召回!$A:$G,7,FALSE)),"",(VLOOKUP(B1019,[2]保固召回!$A:$G,7,FALSE)))</f>
        <v/>
      </c>
      <c r="G1019" s="121">
        <f t="shared" ca="1" si="61"/>
        <v>1</v>
      </c>
      <c r="H1019" s="121" t="str">
        <f t="shared" si="62"/>
        <v>G11G12G30檢查，視須要重新鋪設燃油供油管</v>
      </c>
      <c r="I1019" s="122">
        <f t="shared" ca="1" si="63"/>
        <v>94</v>
      </c>
      <c r="J1019" s="119"/>
      <c r="K1019" s="123"/>
      <c r="L1019" s="117"/>
      <c r="M1019" s="124" t="s">
        <v>1821</v>
      </c>
      <c r="N1019" s="125"/>
      <c r="O1019" s="135"/>
      <c r="P1019" s="127" t="str">
        <f>IF(B1019="","",IF(ISNA(VLOOKUP(U1019,[2]NEW!H:H,1,FALSE)),"V",""))</f>
        <v>V</v>
      </c>
      <c r="Q1019" s="156"/>
      <c r="R1019" s="129"/>
      <c r="S1019" s="130" t="s">
        <v>1789</v>
      </c>
      <c r="T1019" s="132"/>
      <c r="U1019" s="132" t="str">
        <f t="shared" si="60"/>
        <v>0013700200G651000</v>
      </c>
      <c r="W1019" s="134" t="str">
        <f>IF((ISERROR(VLOOKUP(E1019,'[2]Lead Time(覆蓋貼)'!F:F,1,0)))*(P1019="v"),"",IF((ISTEXT(VLOOKUP(E1019,'[2]Lead Time(覆蓋貼)'!F:F,1,0)))*(P1019=""),"未執行",""))</f>
        <v/>
      </c>
    </row>
    <row r="1020" spans="1:23" ht="28.5" hidden="1" customHeight="1" x14ac:dyDescent="0.25">
      <c r="A1020" s="117">
        <v>1006</v>
      </c>
      <c r="B1020" s="118" t="s">
        <v>3469</v>
      </c>
      <c r="C1020" s="119">
        <v>43181</v>
      </c>
      <c r="D1020" s="117" t="s">
        <v>3470</v>
      </c>
      <c r="E1020" s="120" t="s">
        <v>3537</v>
      </c>
      <c r="F1020" s="117" t="str">
        <f>IF(ISNA(VLOOKUP(B1020,[2]保固召回!$A:$G,7,FALSE)),"",(VLOOKUP(B1020,[2]保固召回!$A:$G,7,FALSE)))</f>
        <v/>
      </c>
      <c r="G1020" s="121">
        <f t="shared" ca="1" si="61"/>
        <v>1</v>
      </c>
      <c r="H1020" s="121" t="str">
        <f t="shared" si="62"/>
        <v>G11G12G30檢查，視須要重新鋪設燃油供油管</v>
      </c>
      <c r="I1020" s="122">
        <f t="shared" ca="1" si="63"/>
        <v>94</v>
      </c>
      <c r="J1020" s="119"/>
      <c r="K1020" s="123"/>
      <c r="L1020" s="117"/>
      <c r="M1020" s="124" t="s">
        <v>1821</v>
      </c>
      <c r="N1020" s="125"/>
      <c r="O1020" s="135"/>
      <c r="P1020" s="127" t="str">
        <f>IF(B1020="","",IF(ISNA(VLOOKUP(U1020,[2]NEW!H:H,1,FALSE)),"V",""))</f>
        <v>V</v>
      </c>
      <c r="Q1020" s="156"/>
      <c r="R1020" s="129"/>
      <c r="S1020" s="130" t="s">
        <v>3538</v>
      </c>
      <c r="T1020" s="132"/>
      <c r="U1020" s="132" t="str">
        <f t="shared" si="60"/>
        <v>0013700200G406487</v>
      </c>
      <c r="W1020" s="134" t="str">
        <f>IF((ISERROR(VLOOKUP(E1020,'[2]Lead Time(覆蓋貼)'!F:F,1,0)))*(P1020="v"),"",IF((ISTEXT(VLOOKUP(E1020,'[2]Lead Time(覆蓋貼)'!F:F,1,0)))*(P1020=""),"未執行",""))</f>
        <v/>
      </c>
    </row>
    <row r="1021" spans="1:23" ht="28.5" hidden="1" customHeight="1" x14ac:dyDescent="0.25">
      <c r="A1021" s="117">
        <v>1007</v>
      </c>
      <c r="B1021" s="118" t="s">
        <v>3469</v>
      </c>
      <c r="C1021" s="119">
        <v>43181</v>
      </c>
      <c r="D1021" s="117" t="s">
        <v>3470</v>
      </c>
      <c r="E1021" s="120" t="s">
        <v>3539</v>
      </c>
      <c r="F1021" s="117" t="str">
        <f>IF(ISNA(VLOOKUP(B1021,[2]保固召回!$A:$G,7,FALSE)),"",(VLOOKUP(B1021,[2]保固召回!$A:$G,7,FALSE)))</f>
        <v/>
      </c>
      <c r="G1021" s="121">
        <f t="shared" ca="1" si="61"/>
        <v>1</v>
      </c>
      <c r="H1021" s="121" t="str">
        <f t="shared" si="62"/>
        <v>G11G12G30檢查，視須要重新鋪設燃油供油管</v>
      </c>
      <c r="I1021" s="122">
        <f t="shared" ca="1" si="63"/>
        <v>94</v>
      </c>
      <c r="J1021" s="119"/>
      <c r="K1021" s="123"/>
      <c r="L1021" s="117"/>
      <c r="M1021" s="124" t="s">
        <v>1821</v>
      </c>
      <c r="N1021" s="125"/>
      <c r="O1021" s="135"/>
      <c r="P1021" s="127" t="str">
        <f>IF(B1021="","",IF(ISNA(VLOOKUP(U1021,[2]NEW!H:H,1,FALSE)),"V",""))</f>
        <v>V</v>
      </c>
      <c r="Q1021" s="156"/>
      <c r="R1021" s="129"/>
      <c r="S1021" s="130" t="s">
        <v>3540</v>
      </c>
      <c r="T1021" s="132"/>
      <c r="U1021" s="132" t="str">
        <f t="shared" si="60"/>
        <v>0013700200G453801</v>
      </c>
      <c r="W1021" s="134" t="str">
        <f>IF((ISERROR(VLOOKUP(E1021,'[2]Lead Time(覆蓋貼)'!F:F,1,0)))*(P1021="v"),"",IF((ISTEXT(VLOOKUP(E1021,'[2]Lead Time(覆蓋貼)'!F:F,1,0)))*(P1021=""),"未執行",""))</f>
        <v/>
      </c>
    </row>
    <row r="1022" spans="1:23" ht="28.5" hidden="1" customHeight="1" x14ac:dyDescent="0.25">
      <c r="A1022" s="117">
        <v>1008</v>
      </c>
      <c r="B1022" s="118" t="s">
        <v>3469</v>
      </c>
      <c r="C1022" s="119">
        <v>43181</v>
      </c>
      <c r="D1022" s="117" t="s">
        <v>3470</v>
      </c>
      <c r="E1022" s="120" t="s">
        <v>3541</v>
      </c>
      <c r="F1022" s="117" t="str">
        <f>IF(ISNA(VLOOKUP(B1022,[2]保固召回!$A:$G,7,FALSE)),"",(VLOOKUP(B1022,[2]保固召回!$A:$G,7,FALSE)))</f>
        <v/>
      </c>
      <c r="G1022" s="121">
        <f t="shared" ca="1" si="61"/>
        <v>1</v>
      </c>
      <c r="H1022" s="121" t="str">
        <f t="shared" si="62"/>
        <v>G11G12G30檢查，視須要重新鋪設燃油供油管</v>
      </c>
      <c r="I1022" s="122">
        <f t="shared" ca="1" si="63"/>
        <v>94</v>
      </c>
      <c r="J1022" s="119"/>
      <c r="K1022" s="123"/>
      <c r="L1022" s="117"/>
      <c r="M1022" s="124" t="s">
        <v>1821</v>
      </c>
      <c r="N1022" s="125"/>
      <c r="O1022" s="135"/>
      <c r="P1022" s="127" t="str">
        <f>IF(B1022="","",IF(ISNA(VLOOKUP(U1022,[2]NEW!H:H,1,FALSE)),"V",""))</f>
        <v>V</v>
      </c>
      <c r="Q1022" s="156"/>
      <c r="R1022" s="129"/>
      <c r="S1022" s="130" t="s">
        <v>1789</v>
      </c>
      <c r="T1022" s="132"/>
      <c r="U1022" s="132" t="str">
        <f t="shared" si="60"/>
        <v>0013700200G401328</v>
      </c>
      <c r="W1022" s="134" t="str">
        <f>IF((ISERROR(VLOOKUP(E1022,'[2]Lead Time(覆蓋貼)'!F:F,1,0)))*(P1022="v"),"",IF((ISTEXT(VLOOKUP(E1022,'[2]Lead Time(覆蓋貼)'!F:F,1,0)))*(P1022=""),"未執行",""))</f>
        <v/>
      </c>
    </row>
    <row r="1023" spans="1:23" ht="28.5" hidden="1" customHeight="1" x14ac:dyDescent="0.25">
      <c r="A1023" s="117">
        <v>1009</v>
      </c>
      <c r="B1023" s="118" t="s">
        <v>3469</v>
      </c>
      <c r="C1023" s="119">
        <v>43181</v>
      </c>
      <c r="D1023" s="117" t="s">
        <v>3470</v>
      </c>
      <c r="E1023" s="120" t="s">
        <v>3542</v>
      </c>
      <c r="F1023" s="117" t="str">
        <f>IF(ISNA(VLOOKUP(B1023,[2]保固召回!$A:$G,7,FALSE)),"",(VLOOKUP(B1023,[2]保固召回!$A:$G,7,FALSE)))</f>
        <v/>
      </c>
      <c r="G1023" s="121">
        <f t="shared" ca="1" si="61"/>
        <v>1</v>
      </c>
      <c r="H1023" s="121" t="str">
        <f t="shared" si="62"/>
        <v>G11G12G30檢查，視須要重新鋪設燃油供油管</v>
      </c>
      <c r="I1023" s="122">
        <f t="shared" ca="1" si="63"/>
        <v>94</v>
      </c>
      <c r="J1023" s="119"/>
      <c r="K1023" s="123"/>
      <c r="L1023" s="117"/>
      <c r="M1023" s="124" t="s">
        <v>1821</v>
      </c>
      <c r="N1023" s="125"/>
      <c r="O1023" s="135"/>
      <c r="P1023" s="127" t="str">
        <f>IF(B1023="","",IF(ISNA(VLOOKUP(U1023,[2]NEW!H:H,1,FALSE)),"V",""))</f>
        <v>V</v>
      </c>
      <c r="Q1023" s="156"/>
      <c r="R1023" s="129"/>
      <c r="S1023" s="130" t="s">
        <v>1789</v>
      </c>
      <c r="T1023" s="132"/>
      <c r="U1023" s="132" t="str">
        <f t="shared" si="60"/>
        <v>0013700200G401346</v>
      </c>
      <c r="W1023" s="134" t="str">
        <f>IF((ISERROR(VLOOKUP(E1023,'[2]Lead Time(覆蓋貼)'!F:F,1,0)))*(P1023="v"),"",IF((ISTEXT(VLOOKUP(E1023,'[2]Lead Time(覆蓋貼)'!F:F,1,0)))*(P1023=""),"未執行",""))</f>
        <v/>
      </c>
    </row>
    <row r="1024" spans="1:23" ht="28.5" hidden="1" customHeight="1" x14ac:dyDescent="0.25">
      <c r="A1024" s="117">
        <v>1010</v>
      </c>
      <c r="B1024" s="118" t="s">
        <v>3469</v>
      </c>
      <c r="C1024" s="119">
        <v>43181</v>
      </c>
      <c r="D1024" s="117" t="s">
        <v>3470</v>
      </c>
      <c r="E1024" s="120" t="s">
        <v>3543</v>
      </c>
      <c r="F1024" s="117" t="str">
        <f>IF(ISNA(VLOOKUP(B1024,[2]保固召回!$A:$G,7,FALSE)),"",(VLOOKUP(B1024,[2]保固召回!$A:$G,7,FALSE)))</f>
        <v/>
      </c>
      <c r="G1024" s="121">
        <f t="shared" ca="1" si="61"/>
        <v>1</v>
      </c>
      <c r="H1024" s="121" t="str">
        <f t="shared" si="62"/>
        <v>G11G12G30檢查，視須要重新鋪設燃油供油管</v>
      </c>
      <c r="I1024" s="122">
        <f t="shared" ca="1" si="63"/>
        <v>94</v>
      </c>
      <c r="J1024" s="119"/>
      <c r="K1024" s="123"/>
      <c r="L1024" s="117"/>
      <c r="M1024" s="124" t="s">
        <v>1821</v>
      </c>
      <c r="N1024" s="125"/>
      <c r="O1024" s="135"/>
      <c r="P1024" s="127" t="str">
        <f>IF(B1024="","",IF(ISNA(VLOOKUP(U1024,[2]NEW!H:H,1,FALSE)),"V",""))</f>
        <v>V</v>
      </c>
      <c r="Q1024" s="156"/>
      <c r="R1024" s="129"/>
      <c r="S1024" s="130" t="s">
        <v>3544</v>
      </c>
      <c r="T1024" s="132"/>
      <c r="U1024" s="132" t="str">
        <f t="shared" si="60"/>
        <v>0013700200G717471</v>
      </c>
      <c r="W1024" s="134" t="str">
        <f>IF((ISERROR(VLOOKUP(E1024,'[2]Lead Time(覆蓋貼)'!F:F,1,0)))*(P1024="v"),"",IF((ISTEXT(VLOOKUP(E1024,'[2]Lead Time(覆蓋貼)'!F:F,1,0)))*(P1024=""),"未執行",""))</f>
        <v/>
      </c>
    </row>
    <row r="1025" spans="1:23" ht="28.5" hidden="1" customHeight="1" x14ac:dyDescent="0.25">
      <c r="A1025" s="117">
        <v>1011</v>
      </c>
      <c r="B1025" s="118" t="s">
        <v>3469</v>
      </c>
      <c r="C1025" s="119">
        <v>43181</v>
      </c>
      <c r="D1025" s="117" t="s">
        <v>3470</v>
      </c>
      <c r="E1025" s="120" t="s">
        <v>3545</v>
      </c>
      <c r="F1025" s="117" t="str">
        <f>IF(ISNA(VLOOKUP(B1025,[2]保固召回!$A:$G,7,FALSE)),"",(VLOOKUP(B1025,[2]保固召回!$A:$G,7,FALSE)))</f>
        <v/>
      </c>
      <c r="G1025" s="121">
        <f t="shared" ca="1" si="61"/>
        <v>1</v>
      </c>
      <c r="H1025" s="121" t="str">
        <f t="shared" si="62"/>
        <v>G11G12G30檢查，視須要重新鋪設燃油供油管</v>
      </c>
      <c r="I1025" s="122">
        <f t="shared" ca="1" si="63"/>
        <v>94</v>
      </c>
      <c r="J1025" s="119"/>
      <c r="K1025" s="123"/>
      <c r="L1025" s="117"/>
      <c r="M1025" s="124" t="s">
        <v>1821</v>
      </c>
      <c r="N1025" s="125"/>
      <c r="O1025" s="135"/>
      <c r="P1025" s="127" t="str">
        <f>IF(B1025="","",IF(ISNA(VLOOKUP(U1025,[2]NEW!H:H,1,FALSE)),"V",""))</f>
        <v>V</v>
      </c>
      <c r="Q1025" s="156"/>
      <c r="R1025" s="129"/>
      <c r="S1025" s="130" t="s">
        <v>3546</v>
      </c>
      <c r="T1025" s="132"/>
      <c r="U1025" s="132" t="str">
        <f t="shared" si="60"/>
        <v>0013700200G408403</v>
      </c>
      <c r="W1025" s="134" t="str">
        <f>IF((ISERROR(VLOOKUP(E1025,'[2]Lead Time(覆蓋貼)'!F:F,1,0)))*(P1025="v"),"",IF((ISTEXT(VLOOKUP(E1025,'[2]Lead Time(覆蓋貼)'!F:F,1,0)))*(P1025=""),"未執行",""))</f>
        <v/>
      </c>
    </row>
    <row r="1026" spans="1:23" ht="28.5" hidden="1" customHeight="1" x14ac:dyDescent="0.25">
      <c r="A1026" s="117">
        <v>1012</v>
      </c>
      <c r="B1026" s="118" t="s">
        <v>3469</v>
      </c>
      <c r="C1026" s="119">
        <v>43181</v>
      </c>
      <c r="D1026" s="117" t="s">
        <v>3470</v>
      </c>
      <c r="E1026" s="120" t="s">
        <v>3547</v>
      </c>
      <c r="F1026" s="117" t="str">
        <f>IF(ISNA(VLOOKUP(B1026,[2]保固召回!$A:$G,7,FALSE)),"",(VLOOKUP(B1026,[2]保固召回!$A:$G,7,FALSE)))</f>
        <v/>
      </c>
      <c r="G1026" s="121">
        <f t="shared" ca="1" si="61"/>
        <v>1</v>
      </c>
      <c r="H1026" s="121" t="str">
        <f t="shared" si="62"/>
        <v>G11G12G30檢查，視須要重新鋪設燃油供油管</v>
      </c>
      <c r="I1026" s="122">
        <f t="shared" ca="1" si="63"/>
        <v>94</v>
      </c>
      <c r="J1026" s="119"/>
      <c r="K1026" s="123"/>
      <c r="L1026" s="117"/>
      <c r="M1026" s="124" t="s">
        <v>1821</v>
      </c>
      <c r="N1026" s="125"/>
      <c r="O1026" s="135"/>
      <c r="P1026" s="127" t="str">
        <f>IF(B1026="","",IF(ISNA(VLOOKUP(U1026,[2]NEW!H:H,1,FALSE)),"V",""))</f>
        <v>V</v>
      </c>
      <c r="Q1026" s="156"/>
      <c r="R1026" s="129"/>
      <c r="S1026" s="130" t="s">
        <v>1843</v>
      </c>
      <c r="T1026" s="132"/>
      <c r="U1026" s="132" t="str">
        <f t="shared" si="60"/>
        <v>0013700200G717365</v>
      </c>
      <c r="W1026" s="134" t="str">
        <f>IF((ISERROR(VLOOKUP(E1026,'[2]Lead Time(覆蓋貼)'!F:F,1,0)))*(P1026="v"),"",IF((ISTEXT(VLOOKUP(E1026,'[2]Lead Time(覆蓋貼)'!F:F,1,0)))*(P1026=""),"未執行",""))</f>
        <v/>
      </c>
    </row>
    <row r="1027" spans="1:23" ht="28.5" hidden="1" customHeight="1" x14ac:dyDescent="0.25">
      <c r="A1027" s="117">
        <v>1013</v>
      </c>
      <c r="B1027" s="118" t="s">
        <v>3469</v>
      </c>
      <c r="C1027" s="119">
        <v>43181</v>
      </c>
      <c r="D1027" s="117" t="s">
        <v>3470</v>
      </c>
      <c r="E1027" s="120" t="s">
        <v>3548</v>
      </c>
      <c r="F1027" s="117" t="str">
        <f>IF(ISNA(VLOOKUP(B1027,[2]保固召回!$A:$G,7,FALSE)),"",(VLOOKUP(B1027,[2]保固召回!$A:$G,7,FALSE)))</f>
        <v/>
      </c>
      <c r="G1027" s="121">
        <f t="shared" ca="1" si="61"/>
        <v>1</v>
      </c>
      <c r="H1027" s="121" t="str">
        <f t="shared" si="62"/>
        <v>G11G12G30檢查，視須要重新鋪設燃油供油管</v>
      </c>
      <c r="I1027" s="122">
        <f t="shared" ca="1" si="63"/>
        <v>94</v>
      </c>
      <c r="J1027" s="119"/>
      <c r="K1027" s="123"/>
      <c r="L1027" s="117"/>
      <c r="M1027" s="124" t="s">
        <v>1821</v>
      </c>
      <c r="N1027" s="125"/>
      <c r="O1027" s="135"/>
      <c r="P1027" s="127" t="str">
        <f>IF(B1027="","",IF(ISNA(VLOOKUP(U1027,[2]NEW!H:H,1,FALSE)),"V",""))</f>
        <v>V</v>
      </c>
      <c r="Q1027" s="156"/>
      <c r="R1027" s="129"/>
      <c r="S1027" s="130" t="s">
        <v>1789</v>
      </c>
      <c r="T1027" s="132"/>
      <c r="U1027" s="132" t="str">
        <f t="shared" si="60"/>
        <v>0013700200G714762</v>
      </c>
      <c r="W1027" s="134" t="str">
        <f>IF((ISERROR(VLOOKUP(E1027,'[2]Lead Time(覆蓋貼)'!F:F,1,0)))*(P1027="v"),"",IF((ISTEXT(VLOOKUP(E1027,'[2]Lead Time(覆蓋貼)'!F:F,1,0)))*(P1027=""),"未執行",""))</f>
        <v/>
      </c>
    </row>
    <row r="1028" spans="1:23" ht="28.5" hidden="1" customHeight="1" x14ac:dyDescent="0.25">
      <c r="A1028" s="117">
        <v>1014</v>
      </c>
      <c r="B1028" s="118" t="s">
        <v>3469</v>
      </c>
      <c r="C1028" s="119">
        <v>43181</v>
      </c>
      <c r="D1028" s="117" t="s">
        <v>3470</v>
      </c>
      <c r="E1028" s="120" t="s">
        <v>3549</v>
      </c>
      <c r="F1028" s="117" t="str">
        <f>IF(ISNA(VLOOKUP(B1028,[2]保固召回!$A:$G,7,FALSE)),"",(VLOOKUP(B1028,[2]保固召回!$A:$G,7,FALSE)))</f>
        <v/>
      </c>
      <c r="G1028" s="121">
        <f t="shared" ca="1" si="61"/>
        <v>1</v>
      </c>
      <c r="H1028" s="121" t="str">
        <f t="shared" si="62"/>
        <v>G11G12G30檢查，視須要重新鋪設燃油供油管</v>
      </c>
      <c r="I1028" s="122">
        <f t="shared" ca="1" si="63"/>
        <v>94</v>
      </c>
      <c r="J1028" s="119"/>
      <c r="K1028" s="123"/>
      <c r="L1028" s="117"/>
      <c r="M1028" s="124" t="s">
        <v>1821</v>
      </c>
      <c r="N1028" s="125"/>
      <c r="O1028" s="135"/>
      <c r="P1028" s="127" t="str">
        <f>IF(B1028="","",IF(ISNA(VLOOKUP(U1028,[2]NEW!H:H,1,FALSE)),"V",""))</f>
        <v>V</v>
      </c>
      <c r="Q1028" s="156"/>
      <c r="R1028" s="129"/>
      <c r="S1028" s="130" t="s">
        <v>3550</v>
      </c>
      <c r="T1028" s="132"/>
      <c r="U1028" s="132" t="str">
        <f t="shared" si="60"/>
        <v>0013700200G400823</v>
      </c>
      <c r="W1028" s="134" t="str">
        <f>IF((ISERROR(VLOOKUP(E1028,'[2]Lead Time(覆蓋貼)'!F:F,1,0)))*(P1028="v"),"",IF((ISTEXT(VLOOKUP(E1028,'[2]Lead Time(覆蓋貼)'!F:F,1,0)))*(P1028=""),"未執行",""))</f>
        <v/>
      </c>
    </row>
    <row r="1029" spans="1:23" ht="28.5" hidden="1" customHeight="1" x14ac:dyDescent="0.25">
      <c r="A1029" s="117">
        <v>1015</v>
      </c>
      <c r="B1029" s="118" t="s">
        <v>3469</v>
      </c>
      <c r="C1029" s="119">
        <v>43181</v>
      </c>
      <c r="D1029" s="117" t="s">
        <v>3470</v>
      </c>
      <c r="E1029" s="120" t="s">
        <v>3551</v>
      </c>
      <c r="F1029" s="117" t="str">
        <f>IF(ISNA(VLOOKUP(B1029,[2]保固召回!$A:$G,7,FALSE)),"",(VLOOKUP(B1029,[2]保固召回!$A:$G,7,FALSE)))</f>
        <v/>
      </c>
      <c r="G1029" s="121">
        <f t="shared" ca="1" si="61"/>
        <v>1</v>
      </c>
      <c r="H1029" s="121" t="str">
        <f t="shared" si="62"/>
        <v>G11G12G30檢查，視須要重新鋪設燃油供油管</v>
      </c>
      <c r="I1029" s="122">
        <f t="shared" ca="1" si="63"/>
        <v>94</v>
      </c>
      <c r="J1029" s="119"/>
      <c r="K1029" s="123"/>
      <c r="L1029" s="117"/>
      <c r="M1029" s="124" t="s">
        <v>1821</v>
      </c>
      <c r="N1029" s="125"/>
      <c r="O1029" s="135"/>
      <c r="P1029" s="127" t="str">
        <f>IF(B1029="","",IF(ISNA(VLOOKUP(U1029,[2]NEW!H:H,1,FALSE)),"V",""))</f>
        <v>V</v>
      </c>
      <c r="Q1029" s="156"/>
      <c r="R1029" s="129"/>
      <c r="S1029" s="130" t="s">
        <v>3552</v>
      </c>
      <c r="T1029" s="132"/>
      <c r="U1029" s="132" t="str">
        <f t="shared" ref="U1029:U1092" si="64">B1029&amp;E1029</f>
        <v>0013700200G400678</v>
      </c>
      <c r="W1029" s="134" t="str">
        <f>IF((ISERROR(VLOOKUP(E1029,'[2]Lead Time(覆蓋貼)'!F:F,1,0)))*(P1029="v"),"",IF((ISTEXT(VLOOKUP(E1029,'[2]Lead Time(覆蓋貼)'!F:F,1,0)))*(P1029=""),"未執行",""))</f>
        <v/>
      </c>
    </row>
    <row r="1030" spans="1:23" ht="28.5" hidden="1" customHeight="1" x14ac:dyDescent="0.25">
      <c r="A1030" s="117">
        <v>1016</v>
      </c>
      <c r="B1030" s="118" t="s">
        <v>3469</v>
      </c>
      <c r="C1030" s="119">
        <v>43181</v>
      </c>
      <c r="D1030" s="117" t="s">
        <v>3470</v>
      </c>
      <c r="E1030" s="120" t="s">
        <v>3553</v>
      </c>
      <c r="F1030" s="117" t="str">
        <f>IF(ISNA(VLOOKUP(B1030,[2]保固召回!$A:$G,7,FALSE)),"",(VLOOKUP(B1030,[2]保固召回!$A:$G,7,FALSE)))</f>
        <v/>
      </c>
      <c r="G1030" s="121">
        <f t="shared" ref="G1030:G1093" ca="1" si="65">COUNTIF(H:H,D1030)/COUNTIF(D:D,D1030)</f>
        <v>1</v>
      </c>
      <c r="H1030" s="121" t="str">
        <f t="shared" ref="H1030:H1093" si="66">IF(P1030="V",D1030,"")</f>
        <v>G11G12G30檢查，視須要重新鋪設燃油供油管</v>
      </c>
      <c r="I1030" s="122">
        <f t="shared" ref="I1030:I1093" ca="1" si="67">COUNTIF(H:H,D1030)</f>
        <v>94</v>
      </c>
      <c r="J1030" s="119"/>
      <c r="K1030" s="123"/>
      <c r="L1030" s="117"/>
      <c r="M1030" s="124" t="s">
        <v>1821</v>
      </c>
      <c r="N1030" s="125"/>
      <c r="O1030" s="135"/>
      <c r="P1030" s="127" t="str">
        <f>IF(B1030="","",IF(ISNA(VLOOKUP(U1030,[2]NEW!H:H,1,FALSE)),"V",""))</f>
        <v>V</v>
      </c>
      <c r="Q1030" s="156"/>
      <c r="R1030" s="129"/>
      <c r="S1030" s="130" t="s">
        <v>3554</v>
      </c>
      <c r="T1030" s="132"/>
      <c r="U1030" s="132" t="str">
        <f t="shared" si="64"/>
        <v>0013700200G714863</v>
      </c>
      <c r="W1030" s="134" t="str">
        <f>IF((ISERROR(VLOOKUP(E1030,'[2]Lead Time(覆蓋貼)'!F:F,1,0)))*(P1030="v"),"",IF((ISTEXT(VLOOKUP(E1030,'[2]Lead Time(覆蓋貼)'!F:F,1,0)))*(P1030=""),"未執行",""))</f>
        <v/>
      </c>
    </row>
    <row r="1031" spans="1:23" ht="28.5" hidden="1" customHeight="1" x14ac:dyDescent="0.25">
      <c r="A1031" s="117">
        <v>1017</v>
      </c>
      <c r="B1031" s="118" t="s">
        <v>3469</v>
      </c>
      <c r="C1031" s="119">
        <v>43181</v>
      </c>
      <c r="D1031" s="117" t="s">
        <v>3470</v>
      </c>
      <c r="E1031" s="120" t="s">
        <v>3555</v>
      </c>
      <c r="F1031" s="117" t="str">
        <f>IF(ISNA(VLOOKUP(B1031,[2]保固召回!$A:$G,7,FALSE)),"",(VLOOKUP(B1031,[2]保固召回!$A:$G,7,FALSE)))</f>
        <v/>
      </c>
      <c r="G1031" s="121">
        <f t="shared" ca="1" si="65"/>
        <v>1</v>
      </c>
      <c r="H1031" s="121" t="str">
        <f t="shared" si="66"/>
        <v>G11G12G30檢查，視須要重新鋪設燃油供油管</v>
      </c>
      <c r="I1031" s="122">
        <f t="shared" ca="1" si="67"/>
        <v>94</v>
      </c>
      <c r="J1031" s="119"/>
      <c r="K1031" s="123"/>
      <c r="L1031" s="117"/>
      <c r="M1031" s="124" t="s">
        <v>1821</v>
      </c>
      <c r="N1031" s="125"/>
      <c r="O1031" s="135"/>
      <c r="P1031" s="127" t="str">
        <f>IF(B1031="","",IF(ISNA(VLOOKUP(U1031,[2]NEW!H:H,1,FALSE)),"V",""))</f>
        <v>V</v>
      </c>
      <c r="Q1031" s="156"/>
      <c r="R1031" s="129"/>
      <c r="S1031" s="130" t="s">
        <v>1789</v>
      </c>
      <c r="T1031" s="132"/>
      <c r="U1031" s="132" t="str">
        <f t="shared" si="64"/>
        <v>0013700200G407158</v>
      </c>
      <c r="W1031" s="134" t="str">
        <f>IF((ISERROR(VLOOKUP(E1031,'[2]Lead Time(覆蓋貼)'!F:F,1,0)))*(P1031="v"),"",IF((ISTEXT(VLOOKUP(E1031,'[2]Lead Time(覆蓋貼)'!F:F,1,0)))*(P1031=""),"未執行",""))</f>
        <v/>
      </c>
    </row>
    <row r="1032" spans="1:23" ht="28.5" hidden="1" customHeight="1" x14ac:dyDescent="0.25">
      <c r="A1032" s="117">
        <v>1018</v>
      </c>
      <c r="B1032" s="118" t="s">
        <v>3469</v>
      </c>
      <c r="C1032" s="119">
        <v>43181</v>
      </c>
      <c r="D1032" s="117" t="s">
        <v>3470</v>
      </c>
      <c r="E1032" s="120" t="s">
        <v>3556</v>
      </c>
      <c r="F1032" s="117" t="str">
        <f>IF(ISNA(VLOOKUP(B1032,[2]保固召回!$A:$G,7,FALSE)),"",(VLOOKUP(B1032,[2]保固召回!$A:$G,7,FALSE)))</f>
        <v/>
      </c>
      <c r="G1032" s="121">
        <f t="shared" ca="1" si="65"/>
        <v>1</v>
      </c>
      <c r="H1032" s="121" t="str">
        <f t="shared" si="66"/>
        <v>G11G12G30檢查，視須要重新鋪設燃油供油管</v>
      </c>
      <c r="I1032" s="122">
        <f t="shared" ca="1" si="67"/>
        <v>94</v>
      </c>
      <c r="J1032" s="119"/>
      <c r="K1032" s="123"/>
      <c r="L1032" s="117"/>
      <c r="M1032" s="124" t="s">
        <v>1821</v>
      </c>
      <c r="N1032" s="125"/>
      <c r="O1032" s="135"/>
      <c r="P1032" s="127" t="str">
        <f>IF(B1032="","",IF(ISNA(VLOOKUP(U1032,[2]NEW!H:H,1,FALSE)),"V",""))</f>
        <v>V</v>
      </c>
      <c r="Q1032" s="156"/>
      <c r="R1032" s="129"/>
      <c r="S1032" s="130" t="s">
        <v>1789</v>
      </c>
      <c r="T1032" s="132"/>
      <c r="U1032" s="132" t="str">
        <f t="shared" si="64"/>
        <v>0013700200G400915</v>
      </c>
      <c r="W1032" s="134" t="str">
        <f>IF((ISERROR(VLOOKUP(E1032,'[2]Lead Time(覆蓋貼)'!F:F,1,0)))*(P1032="v"),"",IF((ISTEXT(VLOOKUP(E1032,'[2]Lead Time(覆蓋貼)'!F:F,1,0)))*(P1032=""),"未執行",""))</f>
        <v/>
      </c>
    </row>
    <row r="1033" spans="1:23" ht="28.5" hidden="1" customHeight="1" x14ac:dyDescent="0.25">
      <c r="A1033" s="117">
        <v>1019</v>
      </c>
      <c r="B1033" s="118" t="s">
        <v>3469</v>
      </c>
      <c r="C1033" s="119">
        <v>43181</v>
      </c>
      <c r="D1033" s="117" t="s">
        <v>3470</v>
      </c>
      <c r="E1033" s="120" t="s">
        <v>3557</v>
      </c>
      <c r="F1033" s="117" t="str">
        <f>IF(ISNA(VLOOKUP(B1033,[2]保固召回!$A:$G,7,FALSE)),"",(VLOOKUP(B1033,[2]保固召回!$A:$G,7,FALSE)))</f>
        <v/>
      </c>
      <c r="G1033" s="121">
        <f t="shared" ca="1" si="65"/>
        <v>1</v>
      </c>
      <c r="H1033" s="121" t="str">
        <f t="shared" si="66"/>
        <v>G11G12G30檢查，視須要重新鋪設燃油供油管</v>
      </c>
      <c r="I1033" s="122">
        <f t="shared" ca="1" si="67"/>
        <v>94</v>
      </c>
      <c r="J1033" s="119"/>
      <c r="K1033" s="123"/>
      <c r="L1033" s="117"/>
      <c r="M1033" s="124" t="s">
        <v>1821</v>
      </c>
      <c r="N1033" s="125"/>
      <c r="O1033" s="135"/>
      <c r="P1033" s="127" t="str">
        <f>IF(B1033="","",IF(ISNA(VLOOKUP(U1033,[2]NEW!H:H,1,FALSE)),"V",""))</f>
        <v>V</v>
      </c>
      <c r="Q1033" s="156"/>
      <c r="R1033" s="129"/>
      <c r="S1033" s="130" t="s">
        <v>1789</v>
      </c>
      <c r="T1033" s="132"/>
      <c r="U1033" s="132" t="str">
        <f t="shared" si="64"/>
        <v>0013700200G714822</v>
      </c>
      <c r="W1033" s="134" t="str">
        <f>IF((ISERROR(VLOOKUP(E1033,'[2]Lead Time(覆蓋貼)'!F:F,1,0)))*(P1033="v"),"",IF((ISTEXT(VLOOKUP(E1033,'[2]Lead Time(覆蓋貼)'!F:F,1,0)))*(P1033=""),"未執行",""))</f>
        <v/>
      </c>
    </row>
    <row r="1034" spans="1:23" ht="28.5" hidden="1" customHeight="1" x14ac:dyDescent="0.25">
      <c r="A1034" s="117">
        <v>1020</v>
      </c>
      <c r="B1034" s="118" t="s">
        <v>3469</v>
      </c>
      <c r="C1034" s="119">
        <v>43181</v>
      </c>
      <c r="D1034" s="117" t="s">
        <v>3470</v>
      </c>
      <c r="E1034" s="120" t="s">
        <v>3558</v>
      </c>
      <c r="F1034" s="117" t="str">
        <f>IF(ISNA(VLOOKUP(B1034,[2]保固召回!$A:$G,7,FALSE)),"",(VLOOKUP(B1034,[2]保固召回!$A:$G,7,FALSE)))</f>
        <v/>
      </c>
      <c r="G1034" s="121">
        <f t="shared" ca="1" si="65"/>
        <v>1</v>
      </c>
      <c r="H1034" s="121" t="str">
        <f t="shared" si="66"/>
        <v>G11G12G30檢查，視須要重新鋪設燃油供油管</v>
      </c>
      <c r="I1034" s="122">
        <f t="shared" ca="1" si="67"/>
        <v>94</v>
      </c>
      <c r="J1034" s="119"/>
      <c r="K1034" s="123"/>
      <c r="L1034" s="117"/>
      <c r="M1034" s="124" t="s">
        <v>1821</v>
      </c>
      <c r="N1034" s="125"/>
      <c r="O1034" s="135"/>
      <c r="P1034" s="127" t="str">
        <f>IF(B1034="","",IF(ISNA(VLOOKUP(U1034,[2]NEW!H:H,1,FALSE)),"V",""))</f>
        <v>V</v>
      </c>
      <c r="Q1034" s="156"/>
      <c r="R1034" s="129"/>
      <c r="S1034" s="130">
        <v>56094</v>
      </c>
      <c r="T1034" s="132"/>
      <c r="U1034" s="132" t="str">
        <f t="shared" si="64"/>
        <v>0013700200G407818</v>
      </c>
      <c r="W1034" s="134" t="str">
        <f>IF((ISERROR(VLOOKUP(E1034,'[2]Lead Time(覆蓋貼)'!F:F,1,0)))*(P1034="v"),"",IF((ISTEXT(VLOOKUP(E1034,'[2]Lead Time(覆蓋貼)'!F:F,1,0)))*(P1034=""),"未執行",""))</f>
        <v/>
      </c>
    </row>
    <row r="1035" spans="1:23" ht="28.5" hidden="1" customHeight="1" x14ac:dyDescent="0.25">
      <c r="A1035" s="117">
        <v>1021</v>
      </c>
      <c r="B1035" s="118" t="s">
        <v>3469</v>
      </c>
      <c r="C1035" s="119">
        <v>43181</v>
      </c>
      <c r="D1035" s="117" t="s">
        <v>3470</v>
      </c>
      <c r="E1035" s="120" t="s">
        <v>3559</v>
      </c>
      <c r="F1035" s="117" t="str">
        <f>IF(ISNA(VLOOKUP(B1035,[2]保固召回!$A:$G,7,FALSE)),"",(VLOOKUP(B1035,[2]保固召回!$A:$G,7,FALSE)))</f>
        <v/>
      </c>
      <c r="G1035" s="121">
        <f t="shared" ca="1" si="65"/>
        <v>1</v>
      </c>
      <c r="H1035" s="121" t="str">
        <f t="shared" si="66"/>
        <v>G11G12G30檢查，視須要重新鋪設燃油供油管</v>
      </c>
      <c r="I1035" s="122">
        <f t="shared" ca="1" si="67"/>
        <v>94</v>
      </c>
      <c r="J1035" s="119"/>
      <c r="K1035" s="123"/>
      <c r="L1035" s="117"/>
      <c r="M1035" s="124" t="s">
        <v>1821</v>
      </c>
      <c r="N1035" s="125"/>
      <c r="O1035" s="135"/>
      <c r="P1035" s="127" t="str">
        <f>IF(B1035="","",IF(ISNA(VLOOKUP(U1035,[2]NEW!H:H,1,FALSE)),"V",""))</f>
        <v>V</v>
      </c>
      <c r="Q1035" s="156"/>
      <c r="R1035" s="129"/>
      <c r="S1035" s="130" t="s">
        <v>1789</v>
      </c>
      <c r="T1035" s="132"/>
      <c r="U1035" s="132" t="str">
        <f t="shared" si="64"/>
        <v>0013700200G717460</v>
      </c>
      <c r="W1035" s="134" t="str">
        <f>IF((ISERROR(VLOOKUP(E1035,'[2]Lead Time(覆蓋貼)'!F:F,1,0)))*(P1035="v"),"",IF((ISTEXT(VLOOKUP(E1035,'[2]Lead Time(覆蓋貼)'!F:F,1,0)))*(P1035=""),"未執行",""))</f>
        <v/>
      </c>
    </row>
    <row r="1036" spans="1:23" ht="28.5" hidden="1" customHeight="1" x14ac:dyDescent="0.25">
      <c r="A1036" s="117">
        <v>1022</v>
      </c>
      <c r="B1036" s="118" t="s">
        <v>3469</v>
      </c>
      <c r="C1036" s="119">
        <v>43181</v>
      </c>
      <c r="D1036" s="117" t="s">
        <v>3470</v>
      </c>
      <c r="E1036" s="120" t="s">
        <v>3560</v>
      </c>
      <c r="F1036" s="117" t="str">
        <f>IF(ISNA(VLOOKUP(B1036,[2]保固召回!$A:$G,7,FALSE)),"",(VLOOKUP(B1036,[2]保固召回!$A:$G,7,FALSE)))</f>
        <v/>
      </c>
      <c r="G1036" s="121">
        <f t="shared" ca="1" si="65"/>
        <v>1</v>
      </c>
      <c r="H1036" s="121" t="str">
        <f t="shared" si="66"/>
        <v>G11G12G30檢查，視須要重新鋪設燃油供油管</v>
      </c>
      <c r="I1036" s="122">
        <f t="shared" ca="1" si="67"/>
        <v>94</v>
      </c>
      <c r="J1036" s="119"/>
      <c r="K1036" s="123"/>
      <c r="L1036" s="117"/>
      <c r="M1036" s="124"/>
      <c r="N1036" s="125"/>
      <c r="O1036" s="135"/>
      <c r="P1036" s="127" t="str">
        <f>IF(B1036="","",IF(ISNA(VLOOKUP(U1036,[2]NEW!H:H,1,FALSE)),"V",""))</f>
        <v>V</v>
      </c>
      <c r="Q1036" s="156"/>
      <c r="R1036" s="129"/>
      <c r="S1036" s="130" t="s">
        <v>1789</v>
      </c>
      <c r="T1036" s="132"/>
      <c r="U1036" s="132" t="str">
        <f t="shared" si="64"/>
        <v>0013700200G404736</v>
      </c>
      <c r="W1036" s="134" t="str">
        <f>IF((ISERROR(VLOOKUP(E1036,'[2]Lead Time(覆蓋貼)'!F:F,1,0)))*(P1036="v"),"",IF((ISTEXT(VLOOKUP(E1036,'[2]Lead Time(覆蓋貼)'!F:F,1,0)))*(P1036=""),"未執行",""))</f>
        <v/>
      </c>
    </row>
    <row r="1037" spans="1:23" ht="28.5" hidden="1" customHeight="1" x14ac:dyDescent="0.25">
      <c r="A1037" s="117">
        <v>1023</v>
      </c>
      <c r="B1037" s="118" t="s">
        <v>3469</v>
      </c>
      <c r="C1037" s="119">
        <v>43181</v>
      </c>
      <c r="D1037" s="117" t="s">
        <v>3470</v>
      </c>
      <c r="E1037" s="120" t="s">
        <v>3561</v>
      </c>
      <c r="F1037" s="117" t="str">
        <f>IF(ISNA(VLOOKUP(B1037,[2]保固召回!$A:$G,7,FALSE)),"",(VLOOKUP(B1037,[2]保固召回!$A:$G,7,FALSE)))</f>
        <v/>
      </c>
      <c r="G1037" s="121">
        <f t="shared" ca="1" si="65"/>
        <v>1</v>
      </c>
      <c r="H1037" s="121" t="str">
        <f t="shared" si="66"/>
        <v>G11G12G30檢查，視須要重新鋪設燃油供油管</v>
      </c>
      <c r="I1037" s="122">
        <f t="shared" ca="1" si="67"/>
        <v>94</v>
      </c>
      <c r="J1037" s="119"/>
      <c r="K1037" s="123"/>
      <c r="L1037" s="117"/>
      <c r="M1037" s="124" t="s">
        <v>1821</v>
      </c>
      <c r="N1037" s="125"/>
      <c r="O1037" s="135"/>
      <c r="P1037" s="127" t="str">
        <f>IF(B1037="","",IF(ISNA(VLOOKUP(U1037,[2]NEW!H:H,1,FALSE)),"V",""))</f>
        <v>V</v>
      </c>
      <c r="Q1037" s="156"/>
      <c r="R1037" s="129"/>
      <c r="S1037" s="130" t="s">
        <v>1789</v>
      </c>
      <c r="T1037" s="132"/>
      <c r="U1037" s="132" t="str">
        <f t="shared" si="64"/>
        <v>0013700200G714934</v>
      </c>
      <c r="W1037" s="134" t="str">
        <f>IF((ISERROR(VLOOKUP(E1037,'[2]Lead Time(覆蓋貼)'!F:F,1,0)))*(P1037="v"),"",IF((ISTEXT(VLOOKUP(E1037,'[2]Lead Time(覆蓋貼)'!F:F,1,0)))*(P1037=""),"未執行",""))</f>
        <v/>
      </c>
    </row>
    <row r="1038" spans="1:23" ht="28.5" hidden="1" customHeight="1" x14ac:dyDescent="0.25">
      <c r="A1038" s="117">
        <v>1024</v>
      </c>
      <c r="B1038" s="118" t="s">
        <v>3469</v>
      </c>
      <c r="C1038" s="119">
        <v>43181</v>
      </c>
      <c r="D1038" s="117" t="s">
        <v>3470</v>
      </c>
      <c r="E1038" s="120" t="s">
        <v>3562</v>
      </c>
      <c r="F1038" s="117" t="str">
        <f>IF(ISNA(VLOOKUP(B1038,[2]保固召回!$A:$G,7,FALSE)),"",(VLOOKUP(B1038,[2]保固召回!$A:$G,7,FALSE)))</f>
        <v/>
      </c>
      <c r="G1038" s="121">
        <f t="shared" ca="1" si="65"/>
        <v>1</v>
      </c>
      <c r="H1038" s="121" t="str">
        <f t="shared" si="66"/>
        <v>G11G12G30檢查，視須要重新鋪設燃油供油管</v>
      </c>
      <c r="I1038" s="122">
        <f t="shared" ca="1" si="67"/>
        <v>94</v>
      </c>
      <c r="J1038" s="119"/>
      <c r="K1038" s="123"/>
      <c r="L1038" s="117"/>
      <c r="M1038" s="124" t="s">
        <v>1821</v>
      </c>
      <c r="N1038" s="125"/>
      <c r="O1038" s="135"/>
      <c r="P1038" s="127" t="str">
        <f>IF(B1038="","",IF(ISNA(VLOOKUP(U1038,[2]NEW!H:H,1,FALSE)),"V",""))</f>
        <v>V</v>
      </c>
      <c r="Q1038" s="156"/>
      <c r="R1038" s="129"/>
      <c r="S1038" s="130" t="s">
        <v>1789</v>
      </c>
      <c r="T1038" s="132"/>
      <c r="U1038" s="132" t="str">
        <f t="shared" si="64"/>
        <v>0013700200GD34876</v>
      </c>
      <c r="W1038" s="134" t="str">
        <f>IF((ISERROR(VLOOKUP(E1038,'[2]Lead Time(覆蓋貼)'!F:F,1,0)))*(P1038="v"),"",IF((ISTEXT(VLOOKUP(E1038,'[2]Lead Time(覆蓋貼)'!F:F,1,0)))*(P1038=""),"未執行",""))</f>
        <v/>
      </c>
    </row>
    <row r="1039" spans="1:23" ht="28.5" hidden="1" customHeight="1" x14ac:dyDescent="0.25">
      <c r="A1039" s="117">
        <v>1025</v>
      </c>
      <c r="B1039" s="118" t="s">
        <v>3469</v>
      </c>
      <c r="C1039" s="119">
        <v>43181</v>
      </c>
      <c r="D1039" s="117" t="s">
        <v>3470</v>
      </c>
      <c r="E1039" s="120" t="s">
        <v>3563</v>
      </c>
      <c r="F1039" s="117" t="str">
        <f>IF(ISNA(VLOOKUP(B1039,[2]保固召回!$A:$G,7,FALSE)),"",(VLOOKUP(B1039,[2]保固召回!$A:$G,7,FALSE)))</f>
        <v/>
      </c>
      <c r="G1039" s="121">
        <f t="shared" ca="1" si="65"/>
        <v>1</v>
      </c>
      <c r="H1039" s="121" t="str">
        <f t="shared" si="66"/>
        <v>G11G12G30檢查，視須要重新鋪設燃油供油管</v>
      </c>
      <c r="I1039" s="122">
        <f t="shared" ca="1" si="67"/>
        <v>94</v>
      </c>
      <c r="J1039" s="119"/>
      <c r="K1039" s="123"/>
      <c r="L1039" s="117"/>
      <c r="M1039" s="124" t="s">
        <v>1821</v>
      </c>
      <c r="N1039" s="125"/>
      <c r="O1039" s="135"/>
      <c r="P1039" s="127" t="str">
        <f>IF(B1039="","",IF(ISNA(VLOOKUP(U1039,[2]NEW!H:H,1,FALSE)),"V",""))</f>
        <v>V</v>
      </c>
      <c r="Q1039" s="156"/>
      <c r="R1039" s="129"/>
      <c r="S1039" s="130" t="s">
        <v>3564</v>
      </c>
      <c r="T1039" s="132"/>
      <c r="U1039" s="132" t="str">
        <f t="shared" si="64"/>
        <v>0013700200G410089</v>
      </c>
      <c r="W1039" s="134" t="str">
        <f>IF((ISERROR(VLOOKUP(E1039,'[2]Lead Time(覆蓋貼)'!F:F,1,0)))*(P1039="v"),"",IF((ISTEXT(VLOOKUP(E1039,'[2]Lead Time(覆蓋貼)'!F:F,1,0)))*(P1039=""),"未執行",""))</f>
        <v/>
      </c>
    </row>
    <row r="1040" spans="1:23" ht="28.5" hidden="1" customHeight="1" x14ac:dyDescent="0.25">
      <c r="A1040" s="117">
        <v>1026</v>
      </c>
      <c r="B1040" s="118" t="s">
        <v>3469</v>
      </c>
      <c r="C1040" s="119">
        <v>43181</v>
      </c>
      <c r="D1040" s="117" t="s">
        <v>3470</v>
      </c>
      <c r="E1040" s="120" t="s">
        <v>3565</v>
      </c>
      <c r="F1040" s="117" t="str">
        <f>IF(ISNA(VLOOKUP(B1040,[2]保固召回!$A:$G,7,FALSE)),"",(VLOOKUP(B1040,[2]保固召回!$A:$G,7,FALSE)))</f>
        <v/>
      </c>
      <c r="G1040" s="121">
        <f t="shared" ca="1" si="65"/>
        <v>1</v>
      </c>
      <c r="H1040" s="121" t="str">
        <f t="shared" si="66"/>
        <v>G11G12G30檢查，視須要重新鋪設燃油供油管</v>
      </c>
      <c r="I1040" s="122">
        <f t="shared" ca="1" si="67"/>
        <v>94</v>
      </c>
      <c r="J1040" s="119"/>
      <c r="K1040" s="123"/>
      <c r="L1040" s="117"/>
      <c r="M1040" s="124" t="s">
        <v>1821</v>
      </c>
      <c r="N1040" s="125"/>
      <c r="O1040" s="135"/>
      <c r="P1040" s="127" t="str">
        <f>IF(B1040="","",IF(ISNA(VLOOKUP(U1040,[2]NEW!H:H,1,FALSE)),"V",""))</f>
        <v>V</v>
      </c>
      <c r="Q1040" s="156"/>
      <c r="R1040" s="129"/>
      <c r="S1040" s="130" t="s">
        <v>1789</v>
      </c>
      <c r="T1040" s="132"/>
      <c r="U1040" s="132" t="str">
        <f t="shared" si="64"/>
        <v>0013700200G453830</v>
      </c>
      <c r="W1040" s="134" t="str">
        <f>IF((ISERROR(VLOOKUP(E1040,'[2]Lead Time(覆蓋貼)'!F:F,1,0)))*(P1040="v"),"",IF((ISTEXT(VLOOKUP(E1040,'[2]Lead Time(覆蓋貼)'!F:F,1,0)))*(P1040=""),"未執行",""))</f>
        <v/>
      </c>
    </row>
    <row r="1041" spans="1:23" ht="28.5" hidden="1" customHeight="1" x14ac:dyDescent="0.25">
      <c r="A1041" s="117">
        <v>1027</v>
      </c>
      <c r="B1041" s="118" t="s">
        <v>3469</v>
      </c>
      <c r="C1041" s="119">
        <v>43181</v>
      </c>
      <c r="D1041" s="117" t="s">
        <v>3470</v>
      </c>
      <c r="E1041" s="120" t="s">
        <v>3566</v>
      </c>
      <c r="F1041" s="117" t="str">
        <f>IF(ISNA(VLOOKUP(B1041,[2]保固召回!$A:$G,7,FALSE)),"",(VLOOKUP(B1041,[2]保固召回!$A:$G,7,FALSE)))</f>
        <v/>
      </c>
      <c r="G1041" s="121">
        <f t="shared" ca="1" si="65"/>
        <v>1</v>
      </c>
      <c r="H1041" s="121" t="str">
        <f t="shared" si="66"/>
        <v>G11G12G30檢查，視須要重新鋪設燃油供油管</v>
      </c>
      <c r="I1041" s="122">
        <f t="shared" ca="1" si="67"/>
        <v>94</v>
      </c>
      <c r="J1041" s="119"/>
      <c r="K1041" s="123"/>
      <c r="L1041" s="117"/>
      <c r="M1041" s="124" t="s">
        <v>1821</v>
      </c>
      <c r="N1041" s="125"/>
      <c r="O1041" s="135"/>
      <c r="P1041" s="127" t="str">
        <f>IF(B1041="","",IF(ISNA(VLOOKUP(U1041,[2]NEW!H:H,1,FALSE)),"V",""))</f>
        <v>V</v>
      </c>
      <c r="Q1041" s="156"/>
      <c r="R1041" s="129"/>
      <c r="S1041" s="130" t="s">
        <v>1789</v>
      </c>
      <c r="T1041" s="132"/>
      <c r="U1041" s="132" t="str">
        <f t="shared" si="64"/>
        <v>0013700200G714927</v>
      </c>
      <c r="W1041" s="134" t="str">
        <f>IF((ISERROR(VLOOKUP(E1041,'[2]Lead Time(覆蓋貼)'!F:F,1,0)))*(P1041="v"),"",IF((ISTEXT(VLOOKUP(E1041,'[2]Lead Time(覆蓋貼)'!F:F,1,0)))*(P1041=""),"未執行",""))</f>
        <v/>
      </c>
    </row>
    <row r="1042" spans="1:23" ht="28.5" hidden="1" customHeight="1" x14ac:dyDescent="0.25">
      <c r="A1042" s="117">
        <v>1028</v>
      </c>
      <c r="B1042" s="118" t="s">
        <v>3469</v>
      </c>
      <c r="C1042" s="119">
        <v>43181</v>
      </c>
      <c r="D1042" s="117" t="s">
        <v>3470</v>
      </c>
      <c r="E1042" s="120" t="s">
        <v>3567</v>
      </c>
      <c r="F1042" s="117" t="str">
        <f>IF(ISNA(VLOOKUP(B1042,[2]保固召回!$A:$G,7,FALSE)),"",(VLOOKUP(B1042,[2]保固召回!$A:$G,7,FALSE)))</f>
        <v/>
      </c>
      <c r="G1042" s="121">
        <f t="shared" ca="1" si="65"/>
        <v>1</v>
      </c>
      <c r="H1042" s="121" t="str">
        <f t="shared" si="66"/>
        <v>G11G12G30檢查，視須要重新鋪設燃油供油管</v>
      </c>
      <c r="I1042" s="122">
        <f t="shared" ca="1" si="67"/>
        <v>94</v>
      </c>
      <c r="J1042" s="119"/>
      <c r="K1042" s="123"/>
      <c r="L1042" s="117"/>
      <c r="M1042" s="124" t="s">
        <v>1821</v>
      </c>
      <c r="N1042" s="125"/>
      <c r="O1042" s="135"/>
      <c r="P1042" s="127" t="str">
        <f>IF(B1042="","",IF(ISNA(VLOOKUP(U1042,[2]NEW!H:H,1,FALSE)),"V",""))</f>
        <v>V</v>
      </c>
      <c r="Q1042" s="156"/>
      <c r="R1042" s="129"/>
      <c r="S1042" s="130" t="s">
        <v>3568</v>
      </c>
      <c r="T1042" s="132"/>
      <c r="U1042" s="132" t="str">
        <f t="shared" si="64"/>
        <v>0013700200G409355</v>
      </c>
      <c r="W1042" s="134" t="str">
        <f>IF((ISERROR(VLOOKUP(E1042,'[2]Lead Time(覆蓋貼)'!F:F,1,0)))*(P1042="v"),"",IF((ISTEXT(VLOOKUP(E1042,'[2]Lead Time(覆蓋貼)'!F:F,1,0)))*(P1042=""),"未執行",""))</f>
        <v/>
      </c>
    </row>
    <row r="1043" spans="1:23" ht="28.5" hidden="1" customHeight="1" x14ac:dyDescent="0.25">
      <c r="A1043" s="117">
        <v>1029</v>
      </c>
      <c r="B1043" s="118" t="s">
        <v>3469</v>
      </c>
      <c r="C1043" s="119">
        <v>43181</v>
      </c>
      <c r="D1043" s="117" t="s">
        <v>3470</v>
      </c>
      <c r="E1043" s="120" t="s">
        <v>3569</v>
      </c>
      <c r="F1043" s="117" t="str">
        <f>IF(ISNA(VLOOKUP(B1043,[2]保固召回!$A:$G,7,FALSE)),"",(VLOOKUP(B1043,[2]保固召回!$A:$G,7,FALSE)))</f>
        <v/>
      </c>
      <c r="G1043" s="121">
        <f t="shared" ca="1" si="65"/>
        <v>1</v>
      </c>
      <c r="H1043" s="121" t="str">
        <f t="shared" si="66"/>
        <v>G11G12G30檢查，視須要重新鋪設燃油供油管</v>
      </c>
      <c r="I1043" s="122">
        <f t="shared" ca="1" si="67"/>
        <v>94</v>
      </c>
      <c r="J1043" s="119"/>
      <c r="K1043" s="123"/>
      <c r="L1043" s="117"/>
      <c r="M1043" s="124" t="s">
        <v>1821</v>
      </c>
      <c r="N1043" s="125"/>
      <c r="O1043" s="135"/>
      <c r="P1043" s="127" t="str">
        <f>IF(B1043="","",IF(ISNA(VLOOKUP(U1043,[2]NEW!H:H,1,FALSE)),"V",""))</f>
        <v>V</v>
      </c>
      <c r="Q1043" s="156"/>
      <c r="R1043" s="129"/>
      <c r="S1043" s="130" t="s">
        <v>1789</v>
      </c>
      <c r="T1043" s="132"/>
      <c r="U1043" s="132" t="str">
        <f t="shared" si="64"/>
        <v>0013700200G408976</v>
      </c>
      <c r="W1043" s="134" t="str">
        <f>IF((ISERROR(VLOOKUP(E1043,'[2]Lead Time(覆蓋貼)'!F:F,1,0)))*(P1043="v"),"",IF((ISTEXT(VLOOKUP(E1043,'[2]Lead Time(覆蓋貼)'!F:F,1,0)))*(P1043=""),"未執行",""))</f>
        <v/>
      </c>
    </row>
    <row r="1044" spans="1:23" ht="28.5" hidden="1" customHeight="1" x14ac:dyDescent="0.25">
      <c r="A1044" s="117">
        <v>1030</v>
      </c>
      <c r="B1044" s="118" t="s">
        <v>3469</v>
      </c>
      <c r="C1044" s="119">
        <v>43181</v>
      </c>
      <c r="D1044" s="117" t="s">
        <v>3470</v>
      </c>
      <c r="E1044" s="120" t="s">
        <v>3570</v>
      </c>
      <c r="F1044" s="117" t="str">
        <f>IF(ISNA(VLOOKUP(B1044,[2]保固召回!$A:$G,7,FALSE)),"",(VLOOKUP(B1044,[2]保固召回!$A:$G,7,FALSE)))</f>
        <v/>
      </c>
      <c r="G1044" s="121">
        <f t="shared" ca="1" si="65"/>
        <v>1</v>
      </c>
      <c r="H1044" s="121" t="str">
        <f t="shared" si="66"/>
        <v>G11G12G30檢查，視須要重新鋪設燃油供油管</v>
      </c>
      <c r="I1044" s="122">
        <f t="shared" ca="1" si="67"/>
        <v>94</v>
      </c>
      <c r="J1044" s="119"/>
      <c r="K1044" s="123"/>
      <c r="L1044" s="117"/>
      <c r="M1044" s="124" t="s">
        <v>1821</v>
      </c>
      <c r="N1044" s="125"/>
      <c r="O1044" s="135"/>
      <c r="P1044" s="127" t="str">
        <f>IF(B1044="","",IF(ISNA(VLOOKUP(U1044,[2]NEW!H:H,1,FALSE)),"V",""))</f>
        <v>V</v>
      </c>
      <c r="Q1044" s="156"/>
      <c r="R1044" s="129"/>
      <c r="S1044" s="130" t="s">
        <v>3571</v>
      </c>
      <c r="T1044" s="132"/>
      <c r="U1044" s="132" t="str">
        <f t="shared" si="64"/>
        <v>0013700200G405825</v>
      </c>
      <c r="W1044" s="134" t="str">
        <f>IF((ISERROR(VLOOKUP(E1044,'[2]Lead Time(覆蓋貼)'!F:F,1,0)))*(P1044="v"),"",IF((ISTEXT(VLOOKUP(E1044,'[2]Lead Time(覆蓋貼)'!F:F,1,0)))*(P1044=""),"未執行",""))</f>
        <v/>
      </c>
    </row>
    <row r="1045" spans="1:23" ht="28.5" hidden="1" customHeight="1" x14ac:dyDescent="0.25">
      <c r="A1045" s="117">
        <v>1031</v>
      </c>
      <c r="B1045" s="118" t="s">
        <v>3469</v>
      </c>
      <c r="C1045" s="119">
        <v>43181</v>
      </c>
      <c r="D1045" s="117" t="s">
        <v>3470</v>
      </c>
      <c r="E1045" s="120" t="s">
        <v>3572</v>
      </c>
      <c r="F1045" s="117" t="str">
        <f>IF(ISNA(VLOOKUP(B1045,[2]保固召回!$A:$G,7,FALSE)),"",(VLOOKUP(B1045,[2]保固召回!$A:$G,7,FALSE)))</f>
        <v/>
      </c>
      <c r="G1045" s="121">
        <f t="shared" ca="1" si="65"/>
        <v>1</v>
      </c>
      <c r="H1045" s="121" t="str">
        <f t="shared" si="66"/>
        <v>G11G12G30檢查，視須要重新鋪設燃油供油管</v>
      </c>
      <c r="I1045" s="122">
        <f t="shared" ca="1" si="67"/>
        <v>94</v>
      </c>
      <c r="J1045" s="119"/>
      <c r="K1045" s="123"/>
      <c r="L1045" s="117"/>
      <c r="M1045" s="124" t="s">
        <v>1821</v>
      </c>
      <c r="N1045" s="125"/>
      <c r="O1045" s="135"/>
      <c r="P1045" s="127" t="str">
        <f>IF(B1045="","",IF(ISNA(VLOOKUP(U1045,[2]NEW!H:H,1,FALSE)),"V",""))</f>
        <v>V</v>
      </c>
      <c r="Q1045" s="156"/>
      <c r="R1045" s="129"/>
      <c r="S1045" s="130" t="s">
        <v>3573</v>
      </c>
      <c r="T1045" s="132"/>
      <c r="U1045" s="132" t="str">
        <f t="shared" si="64"/>
        <v>0013700200G717464</v>
      </c>
      <c r="W1045" s="134" t="str">
        <f>IF((ISERROR(VLOOKUP(E1045,'[2]Lead Time(覆蓋貼)'!F:F,1,0)))*(P1045="v"),"",IF((ISTEXT(VLOOKUP(E1045,'[2]Lead Time(覆蓋貼)'!F:F,1,0)))*(P1045=""),"未執行",""))</f>
        <v/>
      </c>
    </row>
    <row r="1046" spans="1:23" ht="28.5" hidden="1" customHeight="1" x14ac:dyDescent="0.25">
      <c r="A1046" s="117">
        <v>1032</v>
      </c>
      <c r="B1046" s="118" t="s">
        <v>3469</v>
      </c>
      <c r="C1046" s="119">
        <v>43181</v>
      </c>
      <c r="D1046" s="117" t="s">
        <v>3470</v>
      </c>
      <c r="E1046" s="120" t="s">
        <v>3574</v>
      </c>
      <c r="F1046" s="117" t="str">
        <f>IF(ISNA(VLOOKUP(B1046,[2]保固召回!$A:$G,7,FALSE)),"",(VLOOKUP(B1046,[2]保固召回!$A:$G,7,FALSE)))</f>
        <v/>
      </c>
      <c r="G1046" s="121">
        <f t="shared" ca="1" si="65"/>
        <v>1</v>
      </c>
      <c r="H1046" s="121" t="str">
        <f t="shared" si="66"/>
        <v>G11G12G30檢查，視須要重新鋪設燃油供油管</v>
      </c>
      <c r="I1046" s="122">
        <f t="shared" ca="1" si="67"/>
        <v>94</v>
      </c>
      <c r="J1046" s="119"/>
      <c r="K1046" s="123"/>
      <c r="L1046" s="117"/>
      <c r="M1046" s="124"/>
      <c r="N1046" s="125"/>
      <c r="O1046" s="135"/>
      <c r="P1046" s="127" t="str">
        <f>IF(B1046="","",IF(ISNA(VLOOKUP(U1046,[2]NEW!H:H,1,FALSE)),"V",""))</f>
        <v>V</v>
      </c>
      <c r="Q1046" s="156">
        <v>42984</v>
      </c>
      <c r="R1046" s="129">
        <v>50150</v>
      </c>
      <c r="S1046" s="130" t="s">
        <v>3575</v>
      </c>
      <c r="T1046" s="132"/>
      <c r="U1046" s="132" t="str">
        <f t="shared" si="64"/>
        <v>0013700200G714885</v>
      </c>
      <c r="W1046" s="134" t="str">
        <f>IF((ISERROR(VLOOKUP(E1046,'[2]Lead Time(覆蓋貼)'!F:F,1,0)))*(P1046="v"),"",IF((ISTEXT(VLOOKUP(E1046,'[2]Lead Time(覆蓋貼)'!F:F,1,0)))*(P1046=""),"未執行",""))</f>
        <v/>
      </c>
    </row>
    <row r="1047" spans="1:23" ht="28.5" hidden="1" customHeight="1" x14ac:dyDescent="0.25">
      <c r="A1047" s="117">
        <v>1033</v>
      </c>
      <c r="B1047" s="118" t="s">
        <v>3469</v>
      </c>
      <c r="C1047" s="119">
        <v>43181</v>
      </c>
      <c r="D1047" s="117" t="s">
        <v>3470</v>
      </c>
      <c r="E1047" s="120" t="s">
        <v>3576</v>
      </c>
      <c r="F1047" s="117" t="str">
        <f>IF(ISNA(VLOOKUP(B1047,[2]保固召回!$A:$G,7,FALSE)),"",(VLOOKUP(B1047,[2]保固召回!$A:$G,7,FALSE)))</f>
        <v/>
      </c>
      <c r="G1047" s="121">
        <f t="shared" ca="1" si="65"/>
        <v>1</v>
      </c>
      <c r="H1047" s="121" t="str">
        <f t="shared" si="66"/>
        <v>G11G12G30檢查，視須要重新鋪設燃油供油管</v>
      </c>
      <c r="I1047" s="122">
        <f t="shared" ca="1" si="67"/>
        <v>94</v>
      </c>
      <c r="J1047" s="119"/>
      <c r="K1047" s="123"/>
      <c r="L1047" s="117"/>
      <c r="M1047" s="124" t="s">
        <v>1821</v>
      </c>
      <c r="N1047" s="125"/>
      <c r="O1047" s="135"/>
      <c r="P1047" s="127" t="str">
        <f>IF(B1047="","",IF(ISNA(VLOOKUP(U1047,[2]NEW!H:H,1,FALSE)),"V",""))</f>
        <v>V</v>
      </c>
      <c r="Q1047" s="128"/>
      <c r="R1047" s="129"/>
      <c r="S1047" s="130" t="s">
        <v>3407</v>
      </c>
      <c r="T1047" s="132"/>
      <c r="U1047" s="132" t="str">
        <f t="shared" si="64"/>
        <v>0013700200G406156</v>
      </c>
      <c r="W1047" s="134" t="str">
        <f>IF((ISERROR(VLOOKUP(E1047,'[2]Lead Time(覆蓋貼)'!F:F,1,0)))*(P1047="v"),"",IF((ISTEXT(VLOOKUP(E1047,'[2]Lead Time(覆蓋貼)'!F:F,1,0)))*(P1047=""),"未執行",""))</f>
        <v/>
      </c>
    </row>
    <row r="1048" spans="1:23" ht="28.5" hidden="1" customHeight="1" x14ac:dyDescent="0.25">
      <c r="A1048" s="117">
        <v>1034</v>
      </c>
      <c r="B1048" s="118" t="s">
        <v>3469</v>
      </c>
      <c r="C1048" s="119">
        <v>43181</v>
      </c>
      <c r="D1048" s="117" t="s">
        <v>3470</v>
      </c>
      <c r="E1048" s="120" t="s">
        <v>3577</v>
      </c>
      <c r="F1048" s="117" t="str">
        <f>IF(ISNA(VLOOKUP(B1048,[2]保固召回!$A:$G,7,FALSE)),"",(VLOOKUP(B1048,[2]保固召回!$A:$G,7,FALSE)))</f>
        <v/>
      </c>
      <c r="G1048" s="121">
        <f t="shared" ca="1" si="65"/>
        <v>1</v>
      </c>
      <c r="H1048" s="121" t="str">
        <f t="shared" si="66"/>
        <v>G11G12G30檢查，視須要重新鋪設燃油供油管</v>
      </c>
      <c r="I1048" s="122">
        <f t="shared" ca="1" si="67"/>
        <v>94</v>
      </c>
      <c r="J1048" s="119"/>
      <c r="K1048" s="123"/>
      <c r="L1048" s="117"/>
      <c r="M1048" s="124" t="s">
        <v>1821</v>
      </c>
      <c r="N1048" s="125"/>
      <c r="O1048" s="135"/>
      <c r="P1048" s="127" t="str">
        <f>IF(B1048="","",IF(ISNA(VLOOKUP(U1048,[2]NEW!H:H,1,FALSE)),"V",""))</f>
        <v>V</v>
      </c>
      <c r="Q1048" s="128"/>
      <c r="R1048" s="129"/>
      <c r="S1048" s="130" t="s">
        <v>1789</v>
      </c>
      <c r="T1048" s="132"/>
      <c r="U1048" s="132" t="str">
        <f t="shared" si="64"/>
        <v>0013700200G402712</v>
      </c>
      <c r="W1048" s="134" t="str">
        <f>IF((ISERROR(VLOOKUP(E1048,'[2]Lead Time(覆蓋貼)'!F:F,1,0)))*(P1048="v"),"",IF((ISTEXT(VLOOKUP(E1048,'[2]Lead Time(覆蓋貼)'!F:F,1,0)))*(P1048=""),"未執行",""))</f>
        <v/>
      </c>
    </row>
    <row r="1049" spans="1:23" ht="28.5" hidden="1" customHeight="1" x14ac:dyDescent="0.25">
      <c r="A1049" s="117">
        <v>1035</v>
      </c>
      <c r="B1049" s="118" t="s">
        <v>3469</v>
      </c>
      <c r="C1049" s="119">
        <v>43181</v>
      </c>
      <c r="D1049" s="117" t="s">
        <v>3470</v>
      </c>
      <c r="E1049" s="120" t="s">
        <v>3578</v>
      </c>
      <c r="F1049" s="117" t="str">
        <f>IF(ISNA(VLOOKUP(B1049,[2]保固召回!$A:$G,7,FALSE)),"",(VLOOKUP(B1049,[2]保固召回!$A:$G,7,FALSE)))</f>
        <v/>
      </c>
      <c r="G1049" s="121">
        <f t="shared" ca="1" si="65"/>
        <v>1</v>
      </c>
      <c r="H1049" s="121" t="str">
        <f t="shared" si="66"/>
        <v>G11G12G30檢查，視須要重新鋪設燃油供油管</v>
      </c>
      <c r="I1049" s="122">
        <f t="shared" ca="1" si="67"/>
        <v>94</v>
      </c>
      <c r="J1049" s="119"/>
      <c r="K1049" s="123"/>
      <c r="L1049" s="117"/>
      <c r="M1049" s="124" t="s">
        <v>1821</v>
      </c>
      <c r="N1049" s="125"/>
      <c r="O1049" s="135"/>
      <c r="P1049" s="127" t="str">
        <f>IF(B1049="","",IF(ISNA(VLOOKUP(U1049,[2]NEW!H:H,1,FALSE)),"V",""))</f>
        <v>V</v>
      </c>
      <c r="Q1049" s="128"/>
      <c r="R1049" s="129"/>
      <c r="S1049" s="130" t="s">
        <v>3579</v>
      </c>
      <c r="T1049" s="132"/>
      <c r="U1049" s="132" t="str">
        <f t="shared" si="64"/>
        <v>0013700200G717304</v>
      </c>
      <c r="W1049" s="134" t="str">
        <f>IF((ISERROR(VLOOKUP(E1049,'[2]Lead Time(覆蓋貼)'!F:F,1,0)))*(P1049="v"),"",IF((ISTEXT(VLOOKUP(E1049,'[2]Lead Time(覆蓋貼)'!F:F,1,0)))*(P1049=""),"未執行",""))</f>
        <v/>
      </c>
    </row>
    <row r="1050" spans="1:23" ht="28.5" hidden="1" customHeight="1" x14ac:dyDescent="0.25">
      <c r="A1050" s="117">
        <v>1036</v>
      </c>
      <c r="B1050" s="118" t="s">
        <v>3469</v>
      </c>
      <c r="C1050" s="119">
        <v>43181</v>
      </c>
      <c r="D1050" s="117" t="s">
        <v>3470</v>
      </c>
      <c r="E1050" s="120" t="s">
        <v>3580</v>
      </c>
      <c r="F1050" s="117" t="str">
        <f>IF(ISNA(VLOOKUP(B1050,[2]保固召回!$A:$G,7,FALSE)),"",(VLOOKUP(B1050,[2]保固召回!$A:$G,7,FALSE)))</f>
        <v/>
      </c>
      <c r="G1050" s="121">
        <f t="shared" ca="1" si="65"/>
        <v>1</v>
      </c>
      <c r="H1050" s="121" t="str">
        <f t="shared" si="66"/>
        <v>G11G12G30檢查，視須要重新鋪設燃油供油管</v>
      </c>
      <c r="I1050" s="122">
        <f t="shared" ca="1" si="67"/>
        <v>94</v>
      </c>
      <c r="J1050" s="119"/>
      <c r="K1050" s="123"/>
      <c r="L1050" s="117"/>
      <c r="M1050" s="124" t="s">
        <v>1821</v>
      </c>
      <c r="N1050" s="125"/>
      <c r="O1050" s="135"/>
      <c r="P1050" s="127" t="str">
        <f>IF(B1050="","",IF(ISNA(VLOOKUP(U1050,[2]NEW!H:H,1,FALSE)),"V",""))</f>
        <v>V</v>
      </c>
      <c r="Q1050" s="128"/>
      <c r="R1050" s="129"/>
      <c r="S1050" s="130" t="s">
        <v>3581</v>
      </c>
      <c r="T1050" s="132"/>
      <c r="U1050" s="132" t="str">
        <f t="shared" si="64"/>
        <v>0013700200G405783</v>
      </c>
      <c r="W1050" s="134" t="str">
        <f>IF((ISERROR(VLOOKUP(E1050,'[2]Lead Time(覆蓋貼)'!F:F,1,0)))*(P1050="v"),"",IF((ISTEXT(VLOOKUP(E1050,'[2]Lead Time(覆蓋貼)'!F:F,1,0)))*(P1050=""),"未執行",""))</f>
        <v/>
      </c>
    </row>
    <row r="1051" spans="1:23" ht="28.5" hidden="1" customHeight="1" x14ac:dyDescent="0.25">
      <c r="A1051" s="117">
        <v>1037</v>
      </c>
      <c r="B1051" s="118" t="s">
        <v>3469</v>
      </c>
      <c r="C1051" s="119">
        <v>43181</v>
      </c>
      <c r="D1051" s="117" t="s">
        <v>3470</v>
      </c>
      <c r="E1051" s="120" t="s">
        <v>3582</v>
      </c>
      <c r="F1051" s="117" t="str">
        <f>IF(ISNA(VLOOKUP(B1051,[2]保固召回!$A:$G,7,FALSE)),"",(VLOOKUP(B1051,[2]保固召回!$A:$G,7,FALSE)))</f>
        <v/>
      </c>
      <c r="G1051" s="121">
        <f t="shared" ca="1" si="65"/>
        <v>1</v>
      </c>
      <c r="H1051" s="121" t="str">
        <f t="shared" si="66"/>
        <v>G11G12G30檢查，視須要重新鋪設燃油供油管</v>
      </c>
      <c r="I1051" s="122">
        <f t="shared" ca="1" si="67"/>
        <v>94</v>
      </c>
      <c r="J1051" s="119"/>
      <c r="K1051" s="123"/>
      <c r="L1051" s="117"/>
      <c r="M1051" s="124" t="s">
        <v>1821</v>
      </c>
      <c r="N1051" s="125"/>
      <c r="O1051" s="135"/>
      <c r="P1051" s="127" t="str">
        <f>IF(B1051="","",IF(ISNA(VLOOKUP(U1051,[2]NEW!H:H,1,FALSE)),"V",""))</f>
        <v>V</v>
      </c>
      <c r="Q1051" s="128"/>
      <c r="R1051" s="129"/>
      <c r="S1051" s="130" t="s">
        <v>3583</v>
      </c>
      <c r="T1051" s="132"/>
      <c r="U1051" s="132" t="str">
        <f t="shared" si="64"/>
        <v>0013700200G401369</v>
      </c>
      <c r="W1051" s="134" t="str">
        <f>IF((ISERROR(VLOOKUP(E1051,'[2]Lead Time(覆蓋貼)'!F:F,1,0)))*(P1051="v"),"",IF((ISTEXT(VLOOKUP(E1051,'[2]Lead Time(覆蓋貼)'!F:F,1,0)))*(P1051=""),"未執行",""))</f>
        <v/>
      </c>
    </row>
    <row r="1052" spans="1:23" ht="28.5" hidden="1" customHeight="1" x14ac:dyDescent="0.25">
      <c r="A1052" s="117">
        <v>1038</v>
      </c>
      <c r="B1052" s="118" t="s">
        <v>3469</v>
      </c>
      <c r="C1052" s="119">
        <v>43181</v>
      </c>
      <c r="D1052" s="117" t="s">
        <v>3470</v>
      </c>
      <c r="E1052" s="120" t="s">
        <v>3584</v>
      </c>
      <c r="F1052" s="117" t="str">
        <f>IF(ISNA(VLOOKUP(B1052,[2]保固召回!$A:$G,7,FALSE)),"",(VLOOKUP(B1052,[2]保固召回!$A:$G,7,FALSE)))</f>
        <v/>
      </c>
      <c r="G1052" s="121">
        <f t="shared" ca="1" si="65"/>
        <v>1</v>
      </c>
      <c r="H1052" s="121" t="str">
        <f t="shared" si="66"/>
        <v>G11G12G30檢查，視須要重新鋪設燃油供油管</v>
      </c>
      <c r="I1052" s="122">
        <f t="shared" ca="1" si="67"/>
        <v>94</v>
      </c>
      <c r="J1052" s="119"/>
      <c r="K1052" s="123"/>
      <c r="L1052" s="117"/>
      <c r="M1052" s="124" t="s">
        <v>1821</v>
      </c>
      <c r="N1052" s="125"/>
      <c r="O1052" s="135"/>
      <c r="P1052" s="127" t="str">
        <f>IF(B1052="","",IF(ISNA(VLOOKUP(U1052,[2]NEW!H:H,1,FALSE)),"V",""))</f>
        <v>V</v>
      </c>
      <c r="Q1052" s="128"/>
      <c r="R1052" s="129"/>
      <c r="S1052" s="130" t="s">
        <v>1843</v>
      </c>
      <c r="T1052" s="132"/>
      <c r="U1052" s="132" t="str">
        <f t="shared" si="64"/>
        <v>0013700200G401402</v>
      </c>
      <c r="W1052" s="134" t="str">
        <f>IF((ISERROR(VLOOKUP(E1052,'[2]Lead Time(覆蓋貼)'!F:F,1,0)))*(P1052="v"),"",IF((ISTEXT(VLOOKUP(E1052,'[2]Lead Time(覆蓋貼)'!F:F,1,0)))*(P1052=""),"未執行",""))</f>
        <v/>
      </c>
    </row>
    <row r="1053" spans="1:23" ht="28.5" hidden="1" customHeight="1" x14ac:dyDescent="0.25">
      <c r="A1053" s="117">
        <v>1039</v>
      </c>
      <c r="B1053" s="118" t="s">
        <v>3469</v>
      </c>
      <c r="C1053" s="119">
        <v>43181</v>
      </c>
      <c r="D1053" s="117" t="s">
        <v>3470</v>
      </c>
      <c r="E1053" s="120" t="s">
        <v>3585</v>
      </c>
      <c r="F1053" s="117" t="str">
        <f>IF(ISNA(VLOOKUP(B1053,[2]保固召回!$A:$G,7,FALSE)),"",(VLOOKUP(B1053,[2]保固召回!$A:$G,7,FALSE)))</f>
        <v/>
      </c>
      <c r="G1053" s="121">
        <f t="shared" ca="1" si="65"/>
        <v>1</v>
      </c>
      <c r="H1053" s="121" t="str">
        <f t="shared" si="66"/>
        <v>G11G12G30檢查，視須要重新鋪設燃油供油管</v>
      </c>
      <c r="I1053" s="122">
        <f t="shared" ca="1" si="67"/>
        <v>94</v>
      </c>
      <c r="J1053" s="119"/>
      <c r="K1053" s="123"/>
      <c r="L1053" s="117"/>
      <c r="M1053" s="124"/>
      <c r="N1053" s="125"/>
      <c r="O1053" s="135"/>
      <c r="P1053" s="127" t="str">
        <f>IF(B1053="","",IF(ISNA(VLOOKUP(U1053,[2]NEW!H:H,1,FALSE)),"V",""))</f>
        <v>V</v>
      </c>
      <c r="Q1053" s="128"/>
      <c r="R1053" s="129"/>
      <c r="S1053" s="130" t="s">
        <v>3586</v>
      </c>
      <c r="T1053" s="132"/>
      <c r="U1053" s="132" t="str">
        <f t="shared" si="64"/>
        <v>0013700200G402008</v>
      </c>
      <c r="W1053" s="134" t="str">
        <f>IF((ISERROR(VLOOKUP(E1053,'[2]Lead Time(覆蓋貼)'!F:F,1,0)))*(P1053="v"),"",IF((ISTEXT(VLOOKUP(E1053,'[2]Lead Time(覆蓋貼)'!F:F,1,0)))*(P1053=""),"未執行",""))</f>
        <v/>
      </c>
    </row>
    <row r="1054" spans="1:23" ht="28.5" hidden="1" customHeight="1" x14ac:dyDescent="0.25">
      <c r="A1054" s="117">
        <v>1040</v>
      </c>
      <c r="B1054" s="118" t="s">
        <v>3469</v>
      </c>
      <c r="C1054" s="119">
        <v>43181</v>
      </c>
      <c r="D1054" s="117" t="s">
        <v>3470</v>
      </c>
      <c r="E1054" s="120" t="s">
        <v>3587</v>
      </c>
      <c r="F1054" s="117" t="str">
        <f>IF(ISNA(VLOOKUP(B1054,[2]保固召回!$A:$G,7,FALSE)),"",(VLOOKUP(B1054,[2]保固召回!$A:$G,7,FALSE)))</f>
        <v/>
      </c>
      <c r="G1054" s="121">
        <f t="shared" ca="1" si="65"/>
        <v>1</v>
      </c>
      <c r="H1054" s="121" t="str">
        <f t="shared" si="66"/>
        <v>G11G12G30檢查，視須要重新鋪設燃油供油管</v>
      </c>
      <c r="I1054" s="122">
        <f t="shared" ca="1" si="67"/>
        <v>94</v>
      </c>
      <c r="J1054" s="119"/>
      <c r="K1054" s="123"/>
      <c r="L1054" s="117"/>
      <c r="M1054" s="124"/>
      <c r="N1054" s="125"/>
      <c r="O1054" s="135"/>
      <c r="P1054" s="127" t="str">
        <f>IF(B1054="","",IF(ISNA(VLOOKUP(U1054,[2]NEW!H:H,1,FALSE)),"V",""))</f>
        <v>V</v>
      </c>
      <c r="Q1054" s="128"/>
      <c r="R1054" s="129"/>
      <c r="S1054" s="130" t="s">
        <v>3588</v>
      </c>
      <c r="T1054" s="132"/>
      <c r="U1054" s="132" t="str">
        <f t="shared" si="64"/>
        <v>0013700200G717371</v>
      </c>
      <c r="W1054" s="134" t="str">
        <f>IF((ISERROR(VLOOKUP(E1054,'[2]Lead Time(覆蓋貼)'!F:F,1,0)))*(P1054="v"),"",IF((ISTEXT(VLOOKUP(E1054,'[2]Lead Time(覆蓋貼)'!F:F,1,0)))*(P1054=""),"未執行",""))</f>
        <v/>
      </c>
    </row>
    <row r="1055" spans="1:23" ht="28.5" hidden="1" customHeight="1" x14ac:dyDescent="0.25">
      <c r="A1055" s="117">
        <v>1041</v>
      </c>
      <c r="B1055" s="118" t="s">
        <v>3469</v>
      </c>
      <c r="C1055" s="119">
        <v>43181</v>
      </c>
      <c r="D1055" s="117" t="s">
        <v>3470</v>
      </c>
      <c r="E1055" s="120" t="s">
        <v>3589</v>
      </c>
      <c r="F1055" s="117" t="str">
        <f>IF(ISNA(VLOOKUP(B1055,[2]保固召回!$A:$G,7,FALSE)),"",(VLOOKUP(B1055,[2]保固召回!$A:$G,7,FALSE)))</f>
        <v/>
      </c>
      <c r="G1055" s="121">
        <f t="shared" ca="1" si="65"/>
        <v>1</v>
      </c>
      <c r="H1055" s="121" t="str">
        <f t="shared" si="66"/>
        <v>G11G12G30檢查，視須要重新鋪設燃油供油管</v>
      </c>
      <c r="I1055" s="122">
        <f t="shared" ca="1" si="67"/>
        <v>94</v>
      </c>
      <c r="J1055" s="119"/>
      <c r="K1055" s="123"/>
      <c r="L1055" s="117"/>
      <c r="M1055" s="124"/>
      <c r="N1055" s="125"/>
      <c r="O1055" s="135"/>
      <c r="P1055" s="127" t="str">
        <f>IF(B1055="","",IF(ISNA(VLOOKUP(U1055,[2]NEW!H:H,1,FALSE)),"V",""))</f>
        <v>V</v>
      </c>
      <c r="Q1055" s="128"/>
      <c r="R1055" s="129"/>
      <c r="S1055" s="130" t="s">
        <v>1789</v>
      </c>
      <c r="T1055" s="132"/>
      <c r="U1055" s="132" t="str">
        <f t="shared" si="64"/>
        <v>0013700200G409277</v>
      </c>
      <c r="W1055" s="134" t="str">
        <f>IF((ISERROR(VLOOKUP(E1055,'[2]Lead Time(覆蓋貼)'!F:F,1,0)))*(P1055="v"),"",IF((ISTEXT(VLOOKUP(E1055,'[2]Lead Time(覆蓋貼)'!F:F,1,0)))*(P1055=""),"未執行",""))</f>
        <v/>
      </c>
    </row>
    <row r="1056" spans="1:23" ht="28.5" hidden="1" customHeight="1" x14ac:dyDescent="0.25">
      <c r="A1056" s="117">
        <v>1042</v>
      </c>
      <c r="B1056" s="118" t="s">
        <v>3469</v>
      </c>
      <c r="C1056" s="119">
        <v>43181</v>
      </c>
      <c r="D1056" s="117" t="s">
        <v>3470</v>
      </c>
      <c r="E1056" s="120" t="s">
        <v>3590</v>
      </c>
      <c r="F1056" s="117" t="str">
        <f>IF(ISNA(VLOOKUP(B1056,[2]保固召回!$A:$G,7,FALSE)),"",(VLOOKUP(B1056,[2]保固召回!$A:$G,7,FALSE)))</f>
        <v/>
      </c>
      <c r="G1056" s="121">
        <f t="shared" ca="1" si="65"/>
        <v>1</v>
      </c>
      <c r="H1056" s="121" t="str">
        <f t="shared" si="66"/>
        <v>G11G12G30檢查，視須要重新鋪設燃油供油管</v>
      </c>
      <c r="I1056" s="122">
        <f t="shared" ca="1" si="67"/>
        <v>94</v>
      </c>
      <c r="J1056" s="119"/>
      <c r="K1056" s="123"/>
      <c r="L1056" s="117"/>
      <c r="M1056" s="124" t="s">
        <v>1821</v>
      </c>
      <c r="N1056" s="125"/>
      <c r="O1056" s="135"/>
      <c r="P1056" s="127" t="str">
        <f>IF(B1056="","",IF(ISNA(VLOOKUP(U1056,[2]NEW!H:H,1,FALSE)),"V",""))</f>
        <v>V</v>
      </c>
      <c r="Q1056" s="128"/>
      <c r="R1056" s="129"/>
      <c r="S1056" s="130" t="s">
        <v>3591</v>
      </c>
      <c r="T1056" s="132"/>
      <c r="U1056" s="132" t="str">
        <f t="shared" si="64"/>
        <v>0013700200G717072</v>
      </c>
      <c r="W1056" s="134" t="str">
        <f>IF((ISERROR(VLOOKUP(E1056,'[2]Lead Time(覆蓋貼)'!F:F,1,0)))*(P1056="v"),"",IF((ISTEXT(VLOOKUP(E1056,'[2]Lead Time(覆蓋貼)'!F:F,1,0)))*(P1056=""),"未執行",""))</f>
        <v/>
      </c>
    </row>
    <row r="1057" spans="1:23" ht="28.5" hidden="1" customHeight="1" x14ac:dyDescent="0.25">
      <c r="A1057" s="117">
        <v>1043</v>
      </c>
      <c r="B1057" s="118" t="s">
        <v>3469</v>
      </c>
      <c r="C1057" s="119">
        <v>43181</v>
      </c>
      <c r="D1057" s="117" t="s">
        <v>3470</v>
      </c>
      <c r="E1057" s="120" t="s">
        <v>1771</v>
      </c>
      <c r="F1057" s="117" t="str">
        <f>IF(ISNA(VLOOKUP(B1057,[2]保固召回!$A:$G,7,FALSE)),"",(VLOOKUP(B1057,[2]保固召回!$A:$G,7,FALSE)))</f>
        <v/>
      </c>
      <c r="G1057" s="121">
        <f t="shared" ca="1" si="65"/>
        <v>1</v>
      </c>
      <c r="H1057" s="121" t="str">
        <f t="shared" si="66"/>
        <v>G11G12G30檢查，視須要重新鋪設燃油供油管</v>
      </c>
      <c r="I1057" s="122">
        <f t="shared" ca="1" si="67"/>
        <v>94</v>
      </c>
      <c r="J1057" s="119"/>
      <c r="K1057" s="123"/>
      <c r="L1057" s="117"/>
      <c r="M1057" s="124" t="s">
        <v>1821</v>
      </c>
      <c r="N1057" s="125"/>
      <c r="O1057" s="135"/>
      <c r="P1057" s="127" t="str">
        <f>IF(B1057="","",IF(ISNA(VLOOKUP(U1057,[2]NEW!H:H,1,FALSE)),"V",""))</f>
        <v>V</v>
      </c>
      <c r="Q1057" s="128"/>
      <c r="R1057" s="129"/>
      <c r="S1057" s="130" t="s">
        <v>3592</v>
      </c>
      <c r="T1057" s="132"/>
      <c r="U1057" s="132" t="str">
        <f t="shared" si="64"/>
        <v>0013700200G400750</v>
      </c>
      <c r="W1057" s="134" t="str">
        <f>IF((ISERROR(VLOOKUP(E1057,'[2]Lead Time(覆蓋貼)'!F:F,1,0)))*(P1057="v"),"",IF((ISTEXT(VLOOKUP(E1057,'[2]Lead Time(覆蓋貼)'!F:F,1,0)))*(P1057=""),"未執行",""))</f>
        <v/>
      </c>
    </row>
    <row r="1058" spans="1:23" ht="28.5" hidden="1" customHeight="1" x14ac:dyDescent="0.25">
      <c r="A1058" s="117">
        <v>1044</v>
      </c>
      <c r="B1058" s="118" t="s">
        <v>3469</v>
      </c>
      <c r="C1058" s="119">
        <v>43181</v>
      </c>
      <c r="D1058" s="117" t="s">
        <v>3470</v>
      </c>
      <c r="E1058" s="120" t="s">
        <v>3593</v>
      </c>
      <c r="F1058" s="117" t="str">
        <f>IF(ISNA(VLOOKUP(B1058,[2]保固召回!$A:$G,7,FALSE)),"",(VLOOKUP(B1058,[2]保固召回!$A:$G,7,FALSE)))</f>
        <v/>
      </c>
      <c r="G1058" s="121">
        <f t="shared" ca="1" si="65"/>
        <v>1</v>
      </c>
      <c r="H1058" s="121" t="str">
        <f t="shared" si="66"/>
        <v>G11G12G30檢查，視須要重新鋪設燃油供油管</v>
      </c>
      <c r="I1058" s="122">
        <f t="shared" ca="1" si="67"/>
        <v>94</v>
      </c>
      <c r="J1058" s="119"/>
      <c r="K1058" s="123"/>
      <c r="L1058" s="117"/>
      <c r="M1058" s="124" t="s">
        <v>1821</v>
      </c>
      <c r="N1058" s="125"/>
      <c r="O1058" s="135"/>
      <c r="P1058" s="127" t="str">
        <f>IF(B1058="","",IF(ISNA(VLOOKUP(U1058,[2]NEW!H:H,1,FALSE)),"V",""))</f>
        <v>V</v>
      </c>
      <c r="Q1058" s="128"/>
      <c r="R1058" s="129"/>
      <c r="S1058" s="130" t="s">
        <v>3594</v>
      </c>
      <c r="T1058" s="132"/>
      <c r="U1058" s="132" t="str">
        <f t="shared" si="64"/>
        <v>0013700200G408986</v>
      </c>
      <c r="W1058" s="134" t="str">
        <f>IF((ISERROR(VLOOKUP(E1058,'[2]Lead Time(覆蓋貼)'!F:F,1,0)))*(P1058="v"),"",IF((ISTEXT(VLOOKUP(E1058,'[2]Lead Time(覆蓋貼)'!F:F,1,0)))*(P1058=""),"未執行",""))</f>
        <v/>
      </c>
    </row>
    <row r="1059" spans="1:23" ht="28.5" hidden="1" customHeight="1" x14ac:dyDescent="0.25">
      <c r="A1059" s="117">
        <v>1045</v>
      </c>
      <c r="B1059" s="118" t="s">
        <v>3469</v>
      </c>
      <c r="C1059" s="119">
        <v>43181</v>
      </c>
      <c r="D1059" s="117" t="s">
        <v>3470</v>
      </c>
      <c r="E1059" s="120" t="s">
        <v>3595</v>
      </c>
      <c r="F1059" s="117" t="str">
        <f>IF(ISNA(VLOOKUP(B1059,[2]保固召回!$A:$G,7,FALSE)),"",(VLOOKUP(B1059,[2]保固召回!$A:$G,7,FALSE)))</f>
        <v/>
      </c>
      <c r="G1059" s="121">
        <f t="shared" ca="1" si="65"/>
        <v>1</v>
      </c>
      <c r="H1059" s="121" t="str">
        <f t="shared" si="66"/>
        <v>G11G12G30檢查，視須要重新鋪設燃油供油管</v>
      </c>
      <c r="I1059" s="122">
        <f t="shared" ca="1" si="67"/>
        <v>94</v>
      </c>
      <c r="J1059" s="119"/>
      <c r="K1059" s="123"/>
      <c r="L1059" s="117"/>
      <c r="M1059" s="124" t="s">
        <v>1821</v>
      </c>
      <c r="N1059" s="125"/>
      <c r="O1059" s="135"/>
      <c r="P1059" s="127" t="str">
        <f>IF(B1059="","",IF(ISNA(VLOOKUP(U1059,[2]NEW!H:H,1,FALSE)),"V",""))</f>
        <v>V</v>
      </c>
      <c r="Q1059" s="128"/>
      <c r="R1059" s="129"/>
      <c r="S1059" s="130" t="s">
        <v>1789</v>
      </c>
      <c r="T1059" s="132"/>
      <c r="U1059" s="132" t="str">
        <f t="shared" si="64"/>
        <v>0013700200G405695</v>
      </c>
      <c r="W1059" s="134" t="str">
        <f>IF((ISERROR(VLOOKUP(E1059,'[2]Lead Time(覆蓋貼)'!F:F,1,0)))*(P1059="v"),"",IF((ISTEXT(VLOOKUP(E1059,'[2]Lead Time(覆蓋貼)'!F:F,1,0)))*(P1059=""),"未執行",""))</f>
        <v/>
      </c>
    </row>
    <row r="1060" spans="1:23" ht="28.5" hidden="1" customHeight="1" x14ac:dyDescent="0.25">
      <c r="A1060" s="117">
        <v>1046</v>
      </c>
      <c r="B1060" s="118" t="s">
        <v>3469</v>
      </c>
      <c r="C1060" s="119">
        <v>43181</v>
      </c>
      <c r="D1060" s="117" t="s">
        <v>3470</v>
      </c>
      <c r="E1060" s="120" t="s">
        <v>3596</v>
      </c>
      <c r="F1060" s="117" t="str">
        <f>IF(ISNA(VLOOKUP(B1060,[2]保固召回!$A:$G,7,FALSE)),"",(VLOOKUP(B1060,[2]保固召回!$A:$G,7,FALSE)))</f>
        <v/>
      </c>
      <c r="G1060" s="121">
        <f t="shared" ca="1" si="65"/>
        <v>1</v>
      </c>
      <c r="H1060" s="121" t="str">
        <f t="shared" si="66"/>
        <v>G11G12G30檢查，視須要重新鋪設燃油供油管</v>
      </c>
      <c r="I1060" s="122">
        <f t="shared" ca="1" si="67"/>
        <v>94</v>
      </c>
      <c r="J1060" s="119"/>
      <c r="K1060" s="123"/>
      <c r="L1060" s="117"/>
      <c r="M1060" s="124" t="s">
        <v>1821</v>
      </c>
      <c r="N1060" s="125"/>
      <c r="O1060" s="135"/>
      <c r="P1060" s="127" t="str">
        <f>IF(B1060="","",IF(ISNA(VLOOKUP(U1060,[2]NEW!H:H,1,FALSE)),"V",""))</f>
        <v>V</v>
      </c>
      <c r="Q1060" s="128"/>
      <c r="R1060" s="129"/>
      <c r="S1060" s="130" t="s">
        <v>1789</v>
      </c>
      <c r="T1060" s="141"/>
      <c r="U1060" s="132" t="str">
        <f t="shared" si="64"/>
        <v>0013700200G405709</v>
      </c>
      <c r="W1060" s="134" t="str">
        <f>IF((ISERROR(VLOOKUP(E1060,'[2]Lead Time(覆蓋貼)'!F:F,1,0)))*(P1060="v"),"",IF((ISTEXT(VLOOKUP(E1060,'[2]Lead Time(覆蓋貼)'!F:F,1,0)))*(P1060=""),"未執行",""))</f>
        <v/>
      </c>
    </row>
    <row r="1061" spans="1:23" ht="28.5" hidden="1" customHeight="1" x14ac:dyDescent="0.25">
      <c r="A1061" s="117">
        <v>1047</v>
      </c>
      <c r="B1061" s="118" t="s">
        <v>3469</v>
      </c>
      <c r="C1061" s="119">
        <v>43181</v>
      </c>
      <c r="D1061" s="117" t="s">
        <v>3470</v>
      </c>
      <c r="E1061" s="120" t="s">
        <v>3597</v>
      </c>
      <c r="F1061" s="117" t="str">
        <f>IF(ISNA(VLOOKUP(B1061,[2]保固召回!$A:$G,7,FALSE)),"",(VLOOKUP(B1061,[2]保固召回!$A:$G,7,FALSE)))</f>
        <v/>
      </c>
      <c r="G1061" s="121">
        <f t="shared" ca="1" si="65"/>
        <v>1</v>
      </c>
      <c r="H1061" s="121" t="str">
        <f t="shared" si="66"/>
        <v>G11G12G30檢查，視須要重新鋪設燃油供油管</v>
      </c>
      <c r="I1061" s="122">
        <f t="shared" ca="1" si="67"/>
        <v>94</v>
      </c>
      <c r="J1061" s="119"/>
      <c r="K1061" s="123"/>
      <c r="L1061" s="117"/>
      <c r="M1061" s="124" t="s">
        <v>1821</v>
      </c>
      <c r="N1061" s="125"/>
      <c r="O1061" s="135"/>
      <c r="P1061" s="127" t="str">
        <f>IF(B1061="","",IF(ISNA(VLOOKUP(U1061,[2]NEW!H:H,1,FALSE)),"V",""))</f>
        <v>V</v>
      </c>
      <c r="Q1061" s="128"/>
      <c r="R1061" s="129"/>
      <c r="S1061" s="130" t="s">
        <v>1789</v>
      </c>
      <c r="T1061" s="141"/>
      <c r="U1061" s="132" t="str">
        <f t="shared" si="64"/>
        <v>0013700200G407223</v>
      </c>
      <c r="W1061" s="134" t="str">
        <f>IF((ISERROR(VLOOKUP(E1061,'[2]Lead Time(覆蓋貼)'!F:F,1,0)))*(P1061="v"),"",IF((ISTEXT(VLOOKUP(E1061,'[2]Lead Time(覆蓋貼)'!F:F,1,0)))*(P1061=""),"未執行",""))</f>
        <v/>
      </c>
    </row>
    <row r="1062" spans="1:23" ht="28.5" hidden="1" customHeight="1" x14ac:dyDescent="0.25">
      <c r="A1062" s="117">
        <v>1048</v>
      </c>
      <c r="B1062" s="118" t="s">
        <v>3469</v>
      </c>
      <c r="C1062" s="119">
        <v>43181</v>
      </c>
      <c r="D1062" s="117" t="s">
        <v>3470</v>
      </c>
      <c r="E1062" s="120" t="s">
        <v>3598</v>
      </c>
      <c r="F1062" s="117" t="str">
        <f>IF(ISNA(VLOOKUP(B1062,[2]保固召回!$A:$G,7,FALSE)),"",(VLOOKUP(B1062,[2]保固召回!$A:$G,7,FALSE)))</f>
        <v/>
      </c>
      <c r="G1062" s="121">
        <f t="shared" ca="1" si="65"/>
        <v>1</v>
      </c>
      <c r="H1062" s="121" t="str">
        <f t="shared" si="66"/>
        <v>G11G12G30檢查，視須要重新鋪設燃油供油管</v>
      </c>
      <c r="I1062" s="122">
        <f t="shared" ca="1" si="67"/>
        <v>94</v>
      </c>
      <c r="J1062" s="119"/>
      <c r="K1062" s="123"/>
      <c r="L1062" s="117"/>
      <c r="M1062" s="124" t="s">
        <v>1821</v>
      </c>
      <c r="N1062" s="125"/>
      <c r="O1062" s="135"/>
      <c r="P1062" s="127" t="str">
        <f>IF(B1062="","",IF(ISNA(VLOOKUP(U1062,[2]NEW!H:H,1,FALSE)),"V",""))</f>
        <v>V</v>
      </c>
      <c r="Q1062" s="128"/>
      <c r="R1062" s="129"/>
      <c r="S1062" s="130" t="s">
        <v>3599</v>
      </c>
      <c r="T1062" s="141"/>
      <c r="U1062" s="132" t="str">
        <f t="shared" si="64"/>
        <v>0013700200G407332</v>
      </c>
      <c r="W1062" s="134" t="str">
        <f>IF((ISERROR(VLOOKUP(E1062,'[2]Lead Time(覆蓋貼)'!F:F,1,0)))*(P1062="v"),"",IF((ISTEXT(VLOOKUP(E1062,'[2]Lead Time(覆蓋貼)'!F:F,1,0)))*(P1062=""),"未執行",""))</f>
        <v/>
      </c>
    </row>
    <row r="1063" spans="1:23" ht="28.5" hidden="1" customHeight="1" x14ac:dyDescent="0.25">
      <c r="A1063" s="117">
        <v>1049</v>
      </c>
      <c r="B1063" s="118" t="s">
        <v>3469</v>
      </c>
      <c r="C1063" s="119">
        <v>43181</v>
      </c>
      <c r="D1063" s="117" t="s">
        <v>3470</v>
      </c>
      <c r="E1063" s="120" t="s">
        <v>3600</v>
      </c>
      <c r="F1063" s="117" t="str">
        <f>IF(ISNA(VLOOKUP(B1063,[2]保固召回!$A:$G,7,FALSE)),"",(VLOOKUP(B1063,[2]保固召回!$A:$G,7,FALSE)))</f>
        <v/>
      </c>
      <c r="G1063" s="121">
        <f t="shared" ca="1" si="65"/>
        <v>1</v>
      </c>
      <c r="H1063" s="121" t="str">
        <f t="shared" si="66"/>
        <v>G11G12G30檢查，視須要重新鋪設燃油供油管</v>
      </c>
      <c r="I1063" s="122">
        <f t="shared" ca="1" si="67"/>
        <v>94</v>
      </c>
      <c r="J1063" s="119"/>
      <c r="K1063" s="123"/>
      <c r="L1063" s="117"/>
      <c r="M1063" s="124" t="s">
        <v>1821</v>
      </c>
      <c r="N1063" s="125"/>
      <c r="O1063" s="135"/>
      <c r="P1063" s="127" t="str">
        <f>IF(B1063="","",IF(ISNA(VLOOKUP(U1063,[2]NEW!H:H,1,FALSE)),"V",""))</f>
        <v>V</v>
      </c>
      <c r="Q1063" s="128"/>
      <c r="R1063" s="129"/>
      <c r="S1063" s="130">
        <v>55982</v>
      </c>
      <c r="T1063" s="141"/>
      <c r="U1063" s="132" t="str">
        <f t="shared" si="64"/>
        <v>0013700200G407330</v>
      </c>
      <c r="W1063" s="134" t="str">
        <f>IF((ISERROR(VLOOKUP(E1063,'[2]Lead Time(覆蓋貼)'!F:F,1,0)))*(P1063="v"),"",IF((ISTEXT(VLOOKUP(E1063,'[2]Lead Time(覆蓋貼)'!F:F,1,0)))*(P1063=""),"未執行",""))</f>
        <v/>
      </c>
    </row>
    <row r="1064" spans="1:23" ht="28.5" hidden="1" customHeight="1" x14ac:dyDescent="0.25">
      <c r="A1064" s="117">
        <v>1050</v>
      </c>
      <c r="B1064" s="118" t="s">
        <v>3469</v>
      </c>
      <c r="C1064" s="119">
        <v>43181</v>
      </c>
      <c r="D1064" s="117" t="s">
        <v>3470</v>
      </c>
      <c r="E1064" s="120" t="s">
        <v>3601</v>
      </c>
      <c r="F1064" s="117" t="str">
        <f>IF(ISNA(VLOOKUP(B1064,[2]保固召回!$A:$G,7,FALSE)),"",(VLOOKUP(B1064,[2]保固召回!$A:$G,7,FALSE)))</f>
        <v/>
      </c>
      <c r="G1064" s="121">
        <f t="shared" ca="1" si="65"/>
        <v>1</v>
      </c>
      <c r="H1064" s="121" t="str">
        <f t="shared" si="66"/>
        <v>G11G12G30檢查，視須要重新鋪設燃油供油管</v>
      </c>
      <c r="I1064" s="122">
        <f t="shared" ca="1" si="67"/>
        <v>94</v>
      </c>
      <c r="J1064" s="119"/>
      <c r="K1064" s="123"/>
      <c r="L1064" s="117"/>
      <c r="M1064" s="124" t="s">
        <v>1821</v>
      </c>
      <c r="N1064" s="125"/>
      <c r="O1064" s="135"/>
      <c r="P1064" s="127" t="str">
        <f>IF(B1064="","",IF(ISNA(VLOOKUP(U1064,[2]NEW!H:H,1,FALSE)),"V",""))</f>
        <v>V</v>
      </c>
      <c r="Q1064" s="128"/>
      <c r="R1064" s="129"/>
      <c r="S1064" s="130" t="s">
        <v>1789</v>
      </c>
      <c r="T1064" s="141"/>
      <c r="U1064" s="132" t="str">
        <f t="shared" si="64"/>
        <v>0013700200G400821</v>
      </c>
      <c r="W1064" s="134" t="str">
        <f>IF((ISERROR(VLOOKUP(E1064,'[2]Lead Time(覆蓋貼)'!F:F,1,0)))*(P1064="v"),"",IF((ISTEXT(VLOOKUP(E1064,'[2]Lead Time(覆蓋貼)'!F:F,1,0)))*(P1064=""),"未執行",""))</f>
        <v/>
      </c>
    </row>
    <row r="1065" spans="1:23" ht="28.5" hidden="1" customHeight="1" x14ac:dyDescent="0.25">
      <c r="A1065" s="117">
        <v>1051</v>
      </c>
      <c r="B1065" s="118" t="s">
        <v>3469</v>
      </c>
      <c r="C1065" s="119">
        <v>43181</v>
      </c>
      <c r="D1065" s="117" t="s">
        <v>3470</v>
      </c>
      <c r="E1065" s="120" t="s">
        <v>3602</v>
      </c>
      <c r="F1065" s="117" t="str">
        <f>IF(ISNA(VLOOKUP(B1065,[2]保固召回!$A:$G,7,FALSE)),"",(VLOOKUP(B1065,[2]保固召回!$A:$G,7,FALSE)))</f>
        <v/>
      </c>
      <c r="G1065" s="121">
        <f t="shared" ca="1" si="65"/>
        <v>1</v>
      </c>
      <c r="H1065" s="121" t="str">
        <f t="shared" si="66"/>
        <v>G11G12G30檢查，視須要重新鋪設燃油供油管</v>
      </c>
      <c r="I1065" s="122">
        <f t="shared" ca="1" si="67"/>
        <v>94</v>
      </c>
      <c r="J1065" s="119"/>
      <c r="K1065" s="123"/>
      <c r="L1065" s="117"/>
      <c r="M1065" s="124"/>
      <c r="N1065" s="125"/>
      <c r="O1065" s="135"/>
      <c r="P1065" s="127" t="str">
        <f>IF(B1065="","",IF(ISNA(VLOOKUP(U1065,[2]NEW!H:H,1,FALSE)),"V",""))</f>
        <v>V</v>
      </c>
      <c r="Q1065" s="128"/>
      <c r="R1065" s="129"/>
      <c r="S1065" s="130" t="s">
        <v>1789</v>
      </c>
      <c r="T1065" s="141"/>
      <c r="U1065" s="132" t="str">
        <f t="shared" si="64"/>
        <v>0013700200G717483</v>
      </c>
      <c r="W1065" s="134" t="str">
        <f>IF((ISERROR(VLOOKUP(E1065,'[2]Lead Time(覆蓋貼)'!F:F,1,0)))*(P1065="v"),"",IF((ISTEXT(VLOOKUP(E1065,'[2]Lead Time(覆蓋貼)'!F:F,1,0)))*(P1065=""),"未執行",""))</f>
        <v/>
      </c>
    </row>
    <row r="1066" spans="1:23" ht="28.5" hidden="1" customHeight="1" x14ac:dyDescent="0.25">
      <c r="A1066" s="117">
        <v>1052</v>
      </c>
      <c r="B1066" s="118" t="s">
        <v>3469</v>
      </c>
      <c r="C1066" s="119">
        <v>43181</v>
      </c>
      <c r="D1066" s="117" t="s">
        <v>3470</v>
      </c>
      <c r="E1066" s="120" t="s">
        <v>3603</v>
      </c>
      <c r="F1066" s="117" t="str">
        <f>IF(ISNA(VLOOKUP(B1066,[2]保固召回!$A:$G,7,FALSE)),"",(VLOOKUP(B1066,[2]保固召回!$A:$G,7,FALSE)))</f>
        <v/>
      </c>
      <c r="G1066" s="121">
        <f t="shared" ca="1" si="65"/>
        <v>1</v>
      </c>
      <c r="H1066" s="121" t="str">
        <f t="shared" si="66"/>
        <v>G11G12G30檢查，視須要重新鋪設燃油供油管</v>
      </c>
      <c r="I1066" s="122">
        <f t="shared" ca="1" si="67"/>
        <v>94</v>
      </c>
      <c r="J1066" s="119"/>
      <c r="K1066" s="123"/>
      <c r="L1066" s="117"/>
      <c r="M1066" s="124" t="s">
        <v>1821</v>
      </c>
      <c r="N1066" s="125"/>
      <c r="O1066" s="135"/>
      <c r="P1066" s="127" t="str">
        <f>IF(B1066="","",IF(ISNA(VLOOKUP(U1066,[2]NEW!H:H,1,FALSE)),"V",""))</f>
        <v>V</v>
      </c>
      <c r="Q1066" s="128"/>
      <c r="R1066" s="129"/>
      <c r="S1066" s="130" t="s">
        <v>1789</v>
      </c>
      <c r="T1066" s="132"/>
      <c r="U1066" s="132" t="str">
        <f t="shared" si="64"/>
        <v>0013700200G407696</v>
      </c>
      <c r="W1066" s="134" t="str">
        <f>IF((ISERROR(VLOOKUP(E1066,'[2]Lead Time(覆蓋貼)'!F:F,1,0)))*(P1066="v"),"",IF((ISTEXT(VLOOKUP(E1066,'[2]Lead Time(覆蓋貼)'!F:F,1,0)))*(P1066=""),"未執行",""))</f>
        <v/>
      </c>
    </row>
    <row r="1067" spans="1:23" ht="28.5" hidden="1" customHeight="1" x14ac:dyDescent="0.25">
      <c r="A1067" s="117">
        <v>1053</v>
      </c>
      <c r="B1067" s="118" t="s">
        <v>3469</v>
      </c>
      <c r="C1067" s="119">
        <v>43181</v>
      </c>
      <c r="D1067" s="117" t="s">
        <v>3470</v>
      </c>
      <c r="E1067" s="120" t="s">
        <v>3604</v>
      </c>
      <c r="F1067" s="117" t="str">
        <f>IF(ISNA(VLOOKUP(B1067,[2]保固召回!$A:$G,7,FALSE)),"",(VLOOKUP(B1067,[2]保固召回!$A:$G,7,FALSE)))</f>
        <v/>
      </c>
      <c r="G1067" s="121">
        <f t="shared" ca="1" si="65"/>
        <v>1</v>
      </c>
      <c r="H1067" s="121" t="str">
        <f t="shared" si="66"/>
        <v>G11G12G30檢查，視須要重新鋪設燃油供油管</v>
      </c>
      <c r="I1067" s="122">
        <f t="shared" ca="1" si="67"/>
        <v>94</v>
      </c>
      <c r="J1067" s="119"/>
      <c r="K1067" s="123"/>
      <c r="L1067" s="117"/>
      <c r="M1067" s="124" t="s">
        <v>1821</v>
      </c>
      <c r="N1067" s="125"/>
      <c r="O1067" s="135"/>
      <c r="P1067" s="127" t="str">
        <f>IF(B1067="","",IF(ISNA(VLOOKUP(U1067,[2]NEW!H:H,1,FALSE)),"V",""))</f>
        <v>V</v>
      </c>
      <c r="Q1067" s="128"/>
      <c r="R1067" s="129"/>
      <c r="S1067" s="130" t="s">
        <v>1789</v>
      </c>
      <c r="T1067" s="132"/>
      <c r="U1067" s="132" t="str">
        <f t="shared" si="64"/>
        <v>0013700200G404273</v>
      </c>
      <c r="W1067" s="134" t="str">
        <f>IF((ISERROR(VLOOKUP(E1067,'[2]Lead Time(覆蓋貼)'!F:F,1,0)))*(P1067="v"),"",IF((ISTEXT(VLOOKUP(E1067,'[2]Lead Time(覆蓋貼)'!F:F,1,0)))*(P1067=""),"未執行",""))</f>
        <v/>
      </c>
    </row>
    <row r="1068" spans="1:23" ht="28.5" hidden="1" customHeight="1" x14ac:dyDescent="0.25">
      <c r="A1068" s="117">
        <v>1054</v>
      </c>
      <c r="B1068" s="118" t="s">
        <v>3605</v>
      </c>
      <c r="C1068" s="119">
        <v>43201</v>
      </c>
      <c r="D1068" s="117" t="s">
        <v>3606</v>
      </c>
      <c r="E1068" s="120" t="s">
        <v>3607</v>
      </c>
      <c r="F1068" s="117" t="str">
        <f>IF(ISNA(VLOOKUP(B1068,[2]保固召回!$A:$G,7,FALSE)),"",(VLOOKUP(B1068,[2]保固召回!$A:$G,7,FALSE)))</f>
        <v/>
      </c>
      <c r="G1068" s="121">
        <f t="shared" ca="1" si="65"/>
        <v>1</v>
      </c>
      <c r="H1068" s="121" t="str">
        <f t="shared" si="66"/>
        <v>F34更換音響控制面板</v>
      </c>
      <c r="I1068" s="122">
        <f t="shared" ca="1" si="67"/>
        <v>1</v>
      </c>
      <c r="J1068" s="119"/>
      <c r="K1068" s="123"/>
      <c r="L1068" s="117"/>
      <c r="M1068" s="124" t="s">
        <v>1821</v>
      </c>
      <c r="N1068" s="125"/>
      <c r="O1068" s="135"/>
      <c r="P1068" s="127" t="str">
        <f>IF(B1068="","",IF(ISNA(VLOOKUP(U1068,[2]NEW!H:H,1,FALSE)),"V",""))</f>
        <v>V</v>
      </c>
      <c r="Q1068" s="128"/>
      <c r="R1068" s="129"/>
      <c r="S1068" s="130" t="s">
        <v>1789</v>
      </c>
      <c r="T1068" s="132"/>
      <c r="U1068" s="132" t="str">
        <f t="shared" si="64"/>
        <v>0061560400G833011</v>
      </c>
      <c r="W1068" s="134" t="str">
        <f>IF((ISERROR(VLOOKUP(E1068,'[2]Lead Time(覆蓋貼)'!F:F,1,0)))*(P1068="v"),"",IF((ISTEXT(VLOOKUP(E1068,'[2]Lead Time(覆蓋貼)'!F:F,1,0)))*(P1068=""),"未執行",""))</f>
        <v/>
      </c>
    </row>
    <row r="1069" spans="1:23" ht="28.5" hidden="1" customHeight="1" x14ac:dyDescent="0.25">
      <c r="A1069" s="117">
        <v>1055</v>
      </c>
      <c r="B1069" s="118" t="s">
        <v>3608</v>
      </c>
      <c r="C1069" s="119">
        <v>43204</v>
      </c>
      <c r="D1069" s="117" t="s">
        <v>3609</v>
      </c>
      <c r="E1069" s="120" t="s">
        <v>3229</v>
      </c>
      <c r="F1069" s="117" t="str">
        <f>IF(ISNA(VLOOKUP(B1069,[2]保固召回!$A:$G,7,FALSE)),"",(VLOOKUP(B1069,[2]保固召回!$A:$G,7,FALSE)))</f>
        <v/>
      </c>
      <c r="G1069" s="121">
        <f t="shared" ca="1" si="65"/>
        <v>1</v>
      </c>
      <c r="H1069" s="121" t="str">
        <f t="shared" si="66"/>
        <v>G12N63T2更換排氣門調節器，編程控制單元</v>
      </c>
      <c r="I1069" s="122">
        <f t="shared" ca="1" si="67"/>
        <v>6</v>
      </c>
      <c r="J1069" s="119" t="s">
        <v>3610</v>
      </c>
      <c r="K1069" s="123"/>
      <c r="L1069" s="117"/>
      <c r="M1069" s="124" t="s">
        <v>1821</v>
      </c>
      <c r="N1069" s="125"/>
      <c r="O1069" s="135"/>
      <c r="P1069" s="127" t="str">
        <f>IF(B1069="","",IF(ISNA(VLOOKUP(U1069,[2]NEW!H:H,1,FALSE)),"V",""))</f>
        <v>V</v>
      </c>
      <c r="Q1069" s="128"/>
      <c r="R1069" s="129"/>
      <c r="S1069" s="130" t="s">
        <v>3611</v>
      </c>
      <c r="T1069" s="132"/>
      <c r="U1069" s="132" t="str">
        <f t="shared" si="64"/>
        <v>0011520400GJ44038</v>
      </c>
      <c r="W1069" s="134" t="str">
        <f>IF((ISERROR(VLOOKUP(E1069,'[2]Lead Time(覆蓋貼)'!F:F,1,0)))*(P1069="v"),"",IF((ISTEXT(VLOOKUP(E1069,'[2]Lead Time(覆蓋貼)'!F:F,1,0)))*(P1069=""),"未執行",""))</f>
        <v/>
      </c>
    </row>
    <row r="1070" spans="1:23" ht="28.5" hidden="1" customHeight="1" x14ac:dyDescent="0.25">
      <c r="A1070" s="117">
        <v>1056</v>
      </c>
      <c r="B1070" s="118" t="s">
        <v>3608</v>
      </c>
      <c r="C1070" s="119">
        <v>43204</v>
      </c>
      <c r="D1070" s="117" t="s">
        <v>3609</v>
      </c>
      <c r="E1070" s="120" t="s">
        <v>3204</v>
      </c>
      <c r="F1070" s="117" t="str">
        <f>IF(ISNA(VLOOKUP(B1070,[2]保固召回!$A:$G,7,FALSE)),"",(VLOOKUP(B1070,[2]保固召回!$A:$G,7,FALSE)))</f>
        <v/>
      </c>
      <c r="G1070" s="121">
        <f t="shared" ca="1" si="65"/>
        <v>1</v>
      </c>
      <c r="H1070" s="121" t="str">
        <f t="shared" si="66"/>
        <v>G12N63T2更換排氣門調節器，編程控制單元</v>
      </c>
      <c r="I1070" s="122">
        <f t="shared" ca="1" si="67"/>
        <v>6</v>
      </c>
      <c r="J1070" s="119"/>
      <c r="K1070" s="123"/>
      <c r="L1070" s="117"/>
      <c r="M1070" s="124" t="s">
        <v>1821</v>
      </c>
      <c r="N1070" s="125"/>
      <c r="O1070" s="135"/>
      <c r="P1070" s="127" t="str">
        <f>IF(B1070="","",IF(ISNA(VLOOKUP(U1070,[2]NEW!H:H,1,FALSE)),"V",""))</f>
        <v>V</v>
      </c>
      <c r="Q1070" s="128"/>
      <c r="R1070" s="129"/>
      <c r="S1070" s="130" t="s">
        <v>3205</v>
      </c>
      <c r="T1070" s="132"/>
      <c r="U1070" s="132" t="str">
        <f t="shared" si="64"/>
        <v>0011520400GJ35765</v>
      </c>
      <c r="W1070" s="134" t="str">
        <f>IF((ISERROR(VLOOKUP(E1070,'[2]Lead Time(覆蓋貼)'!F:F,1,0)))*(P1070="v"),"",IF((ISTEXT(VLOOKUP(E1070,'[2]Lead Time(覆蓋貼)'!F:F,1,0)))*(P1070=""),"未執行",""))</f>
        <v/>
      </c>
    </row>
    <row r="1071" spans="1:23" ht="28.5" hidden="1" customHeight="1" x14ac:dyDescent="0.25">
      <c r="A1071" s="117">
        <v>1057</v>
      </c>
      <c r="B1071" s="118" t="s">
        <v>3608</v>
      </c>
      <c r="C1071" s="119">
        <v>43204</v>
      </c>
      <c r="D1071" s="117" t="s">
        <v>3609</v>
      </c>
      <c r="E1071" s="120" t="s">
        <v>3208</v>
      </c>
      <c r="F1071" s="117" t="str">
        <f>IF(ISNA(VLOOKUP(B1071,[2]保固召回!$A:$G,7,FALSE)),"",(VLOOKUP(B1071,[2]保固召回!$A:$G,7,FALSE)))</f>
        <v/>
      </c>
      <c r="G1071" s="121">
        <f t="shared" ca="1" si="65"/>
        <v>1</v>
      </c>
      <c r="H1071" s="121" t="str">
        <f t="shared" si="66"/>
        <v>G12N63T2更換排氣門調節器，編程控制單元</v>
      </c>
      <c r="I1071" s="122">
        <f t="shared" ca="1" si="67"/>
        <v>6</v>
      </c>
      <c r="J1071" s="119"/>
      <c r="K1071" s="123"/>
      <c r="L1071" s="117"/>
      <c r="M1071" s="124" t="s">
        <v>1821</v>
      </c>
      <c r="N1071" s="125"/>
      <c r="O1071" s="135"/>
      <c r="P1071" s="127" t="str">
        <f>IF(B1071="","",IF(ISNA(VLOOKUP(U1071,[2]NEW!H:H,1,FALSE)),"V",""))</f>
        <v>V</v>
      </c>
      <c r="Q1071" s="128"/>
      <c r="R1071" s="129"/>
      <c r="S1071" s="130" t="s">
        <v>3612</v>
      </c>
      <c r="T1071" s="132"/>
      <c r="U1071" s="132" t="str">
        <f t="shared" si="64"/>
        <v>0011520400GJ35753</v>
      </c>
      <c r="W1071" s="134" t="str">
        <f>IF((ISERROR(VLOOKUP(E1071,'[2]Lead Time(覆蓋貼)'!F:F,1,0)))*(P1071="v"),"",IF((ISTEXT(VLOOKUP(E1071,'[2]Lead Time(覆蓋貼)'!F:F,1,0)))*(P1071=""),"未執行",""))</f>
        <v/>
      </c>
    </row>
    <row r="1072" spans="1:23" ht="28.5" hidden="1" customHeight="1" x14ac:dyDescent="0.25">
      <c r="A1072" s="117">
        <v>1058</v>
      </c>
      <c r="B1072" s="118" t="s">
        <v>3608</v>
      </c>
      <c r="C1072" s="119">
        <v>43204</v>
      </c>
      <c r="D1072" s="117" t="s">
        <v>3609</v>
      </c>
      <c r="E1072" s="120" t="s">
        <v>3232</v>
      </c>
      <c r="F1072" s="117" t="str">
        <f>IF(ISNA(VLOOKUP(B1072,[2]保固召回!$A:$G,7,FALSE)),"",(VLOOKUP(B1072,[2]保固召回!$A:$G,7,FALSE)))</f>
        <v/>
      </c>
      <c r="G1072" s="121">
        <f t="shared" ca="1" si="65"/>
        <v>1</v>
      </c>
      <c r="H1072" s="121" t="str">
        <f t="shared" si="66"/>
        <v>G12N63T2更換排氣門調節器，編程控制單元</v>
      </c>
      <c r="I1072" s="122">
        <f t="shared" ca="1" si="67"/>
        <v>6</v>
      </c>
      <c r="J1072" s="119"/>
      <c r="K1072" s="123"/>
      <c r="L1072" s="117"/>
      <c r="M1072" s="124" t="s">
        <v>1821</v>
      </c>
      <c r="N1072" s="125"/>
      <c r="O1072" s="135"/>
      <c r="P1072" s="127" t="str">
        <f>IF(B1072="","",IF(ISNA(VLOOKUP(U1072,[2]NEW!H:H,1,FALSE)),"V",""))</f>
        <v>V</v>
      </c>
      <c r="Q1072" s="128"/>
      <c r="R1072" s="129"/>
      <c r="S1072" s="130" t="s">
        <v>3613</v>
      </c>
      <c r="T1072" s="132"/>
      <c r="U1072" s="132" t="str">
        <f t="shared" si="64"/>
        <v>0011520400GJ35776</v>
      </c>
      <c r="W1072" s="134" t="str">
        <f>IF((ISERROR(VLOOKUP(E1072,'[2]Lead Time(覆蓋貼)'!F:F,1,0)))*(P1072="v"),"",IF((ISTEXT(VLOOKUP(E1072,'[2]Lead Time(覆蓋貼)'!F:F,1,0)))*(P1072=""),"未執行",""))</f>
        <v/>
      </c>
    </row>
    <row r="1073" spans="1:23" ht="28.5" hidden="1" customHeight="1" x14ac:dyDescent="0.25">
      <c r="A1073" s="117">
        <v>1059</v>
      </c>
      <c r="B1073" s="118" t="s">
        <v>3608</v>
      </c>
      <c r="C1073" s="119">
        <v>43204</v>
      </c>
      <c r="D1073" s="117" t="s">
        <v>3609</v>
      </c>
      <c r="E1073" s="120" t="s">
        <v>3206</v>
      </c>
      <c r="F1073" s="117" t="str">
        <f>IF(ISNA(VLOOKUP(B1073,[2]保固召回!$A:$G,7,FALSE)),"",(VLOOKUP(B1073,[2]保固召回!$A:$G,7,FALSE)))</f>
        <v/>
      </c>
      <c r="G1073" s="121">
        <f t="shared" ca="1" si="65"/>
        <v>1</v>
      </c>
      <c r="H1073" s="121" t="str">
        <f t="shared" si="66"/>
        <v>G12N63T2更換排氣門調節器，編程控制單元</v>
      </c>
      <c r="I1073" s="122">
        <f t="shared" ca="1" si="67"/>
        <v>6</v>
      </c>
      <c r="J1073" s="119"/>
      <c r="K1073" s="123"/>
      <c r="L1073" s="117"/>
      <c r="M1073" s="124" t="s">
        <v>1821</v>
      </c>
      <c r="N1073" s="125"/>
      <c r="O1073" s="135"/>
      <c r="P1073" s="127" t="str">
        <f>IF(B1073="","",IF(ISNA(VLOOKUP(U1073,[2]NEW!H:H,1,FALSE)),"V",""))</f>
        <v>V</v>
      </c>
      <c r="Q1073" s="128"/>
      <c r="R1073" s="129"/>
      <c r="S1073" s="130" t="s">
        <v>3207</v>
      </c>
      <c r="T1073" s="132"/>
      <c r="U1073" s="132" t="str">
        <f t="shared" si="64"/>
        <v>0011520400GJ43973</v>
      </c>
      <c r="W1073" s="134" t="str">
        <f>IF((ISERROR(VLOOKUP(E1073,'[2]Lead Time(覆蓋貼)'!F:F,1,0)))*(P1073="v"),"",IF((ISTEXT(VLOOKUP(E1073,'[2]Lead Time(覆蓋貼)'!F:F,1,0)))*(P1073=""),"未執行",""))</f>
        <v/>
      </c>
    </row>
    <row r="1074" spans="1:23" ht="28.5" hidden="1" customHeight="1" x14ac:dyDescent="0.25">
      <c r="A1074" s="117">
        <v>1060</v>
      </c>
      <c r="B1074" s="118" t="s">
        <v>3608</v>
      </c>
      <c r="C1074" s="119">
        <v>43204</v>
      </c>
      <c r="D1074" s="117" t="s">
        <v>3609</v>
      </c>
      <c r="E1074" s="120" t="s">
        <v>3198</v>
      </c>
      <c r="F1074" s="117" t="str">
        <f>IF(ISNA(VLOOKUP(B1074,[2]保固召回!$A:$G,7,FALSE)),"",(VLOOKUP(B1074,[2]保固召回!$A:$G,7,FALSE)))</f>
        <v/>
      </c>
      <c r="G1074" s="121">
        <f t="shared" ca="1" si="65"/>
        <v>1</v>
      </c>
      <c r="H1074" s="121" t="str">
        <f t="shared" si="66"/>
        <v>G12N63T2更換排氣門調節器，編程控制單元</v>
      </c>
      <c r="I1074" s="122">
        <f t="shared" ca="1" si="67"/>
        <v>6</v>
      </c>
      <c r="J1074" s="119"/>
      <c r="K1074" s="123"/>
      <c r="L1074" s="117"/>
      <c r="M1074" s="124" t="s">
        <v>1821</v>
      </c>
      <c r="N1074" s="125"/>
      <c r="O1074" s="135"/>
      <c r="P1074" s="127" t="str">
        <f>IF(B1074="","",IF(ISNA(VLOOKUP(U1074,[2]NEW!H:H,1,FALSE)),"V",""))</f>
        <v>V</v>
      </c>
      <c r="Q1074" s="128"/>
      <c r="R1074" s="129"/>
      <c r="S1074" s="130" t="s">
        <v>3200</v>
      </c>
      <c r="T1074" s="132"/>
      <c r="U1074" s="132" t="str">
        <f t="shared" si="64"/>
        <v>0011520400GJ35714</v>
      </c>
      <c r="W1074" s="134" t="str">
        <f>IF((ISERROR(VLOOKUP(E1074,'[2]Lead Time(覆蓋貼)'!F:F,1,0)))*(P1074="v"),"",IF((ISTEXT(VLOOKUP(E1074,'[2]Lead Time(覆蓋貼)'!F:F,1,0)))*(P1074=""),"未執行",""))</f>
        <v/>
      </c>
    </row>
    <row r="1075" spans="1:23" ht="28.5" hidden="1" customHeight="1" x14ac:dyDescent="0.25">
      <c r="A1075" s="117">
        <v>1061</v>
      </c>
      <c r="B1075" s="118" t="s">
        <v>3614</v>
      </c>
      <c r="C1075" s="119">
        <v>43204</v>
      </c>
      <c r="D1075" s="117" t="s">
        <v>3615</v>
      </c>
      <c r="E1075" s="120" t="s">
        <v>3232</v>
      </c>
      <c r="F1075" s="117" t="str">
        <f>IF(ISNA(VLOOKUP(B1075,[2]保固召回!$A:$G,7,FALSE)),"",(VLOOKUP(B1075,[2]保固召回!$A:$G,7,FALSE)))</f>
        <v/>
      </c>
      <c r="G1075" s="121">
        <f t="shared" ca="1" si="65"/>
        <v>1</v>
      </c>
      <c r="H1075" s="121" t="str">
        <f t="shared" si="66"/>
        <v>G12N63R更換節溫器</v>
      </c>
      <c r="I1075" s="122">
        <f t="shared" ca="1" si="67"/>
        <v>7</v>
      </c>
      <c r="J1075" s="119" t="s">
        <v>3610</v>
      </c>
      <c r="K1075" s="123"/>
      <c r="L1075" s="117"/>
      <c r="M1075" s="124" t="s">
        <v>1821</v>
      </c>
      <c r="N1075" s="125"/>
      <c r="O1075" s="135"/>
      <c r="P1075" s="127" t="str">
        <f>IF(B1075="","",IF(ISNA(VLOOKUP(U1075,[2]NEW!H:H,1,FALSE)),"V",""))</f>
        <v>V</v>
      </c>
      <c r="Q1075" s="128"/>
      <c r="R1075" s="129"/>
      <c r="S1075" s="130" t="s">
        <v>3613</v>
      </c>
      <c r="T1075" s="132"/>
      <c r="U1075" s="132" t="str">
        <f t="shared" si="64"/>
        <v>0011550400GJ35776</v>
      </c>
      <c r="W1075" s="134" t="str">
        <f>IF((ISERROR(VLOOKUP(E1075,'[2]Lead Time(覆蓋貼)'!F:F,1,0)))*(P1075="v"),"",IF((ISTEXT(VLOOKUP(E1075,'[2]Lead Time(覆蓋貼)'!F:F,1,0)))*(P1075=""),"未執行",""))</f>
        <v/>
      </c>
    </row>
    <row r="1076" spans="1:23" ht="28.5" hidden="1" customHeight="1" x14ac:dyDescent="0.25">
      <c r="A1076" s="117">
        <v>1062</v>
      </c>
      <c r="B1076" s="118" t="s">
        <v>3614</v>
      </c>
      <c r="C1076" s="119">
        <v>43204</v>
      </c>
      <c r="D1076" s="117" t="s">
        <v>3615</v>
      </c>
      <c r="E1076" s="120" t="s">
        <v>3208</v>
      </c>
      <c r="F1076" s="117" t="str">
        <f>IF(ISNA(VLOOKUP(B1076,[2]保固召回!$A:$G,7,FALSE)),"",(VLOOKUP(B1076,[2]保固召回!$A:$G,7,FALSE)))</f>
        <v/>
      </c>
      <c r="G1076" s="121">
        <f t="shared" ca="1" si="65"/>
        <v>1</v>
      </c>
      <c r="H1076" s="121" t="str">
        <f t="shared" si="66"/>
        <v>G12N63R更換節溫器</v>
      </c>
      <c r="I1076" s="122">
        <f t="shared" ca="1" si="67"/>
        <v>7</v>
      </c>
      <c r="J1076" s="119"/>
      <c r="K1076" s="123"/>
      <c r="L1076" s="117"/>
      <c r="M1076" s="124" t="s">
        <v>1821</v>
      </c>
      <c r="N1076" s="125"/>
      <c r="O1076" s="135"/>
      <c r="P1076" s="127" t="str">
        <f>IF(B1076="","",IF(ISNA(VLOOKUP(U1076,[2]NEW!H:H,1,FALSE)),"V",""))</f>
        <v>V</v>
      </c>
      <c r="Q1076" s="128"/>
      <c r="R1076" s="129"/>
      <c r="S1076" s="130" t="s">
        <v>3612</v>
      </c>
      <c r="T1076" s="132"/>
      <c r="U1076" s="132" t="str">
        <f t="shared" si="64"/>
        <v>0011550400GJ35753</v>
      </c>
      <c r="W1076" s="134" t="str">
        <f>IF((ISERROR(VLOOKUP(E1076,'[2]Lead Time(覆蓋貼)'!F:F,1,0)))*(P1076="v"),"",IF((ISTEXT(VLOOKUP(E1076,'[2]Lead Time(覆蓋貼)'!F:F,1,0)))*(P1076=""),"未執行",""))</f>
        <v/>
      </c>
    </row>
    <row r="1077" spans="1:23" ht="28.5" hidden="1" customHeight="1" x14ac:dyDescent="0.25">
      <c r="A1077" s="117">
        <v>1063</v>
      </c>
      <c r="B1077" s="118" t="s">
        <v>3614</v>
      </c>
      <c r="C1077" s="119">
        <v>43204</v>
      </c>
      <c r="D1077" s="117" t="s">
        <v>3615</v>
      </c>
      <c r="E1077" s="120" t="s">
        <v>3229</v>
      </c>
      <c r="F1077" s="117" t="str">
        <f>IF(ISNA(VLOOKUP(B1077,[2]保固召回!$A:$G,7,FALSE)),"",(VLOOKUP(B1077,[2]保固召回!$A:$G,7,FALSE)))</f>
        <v/>
      </c>
      <c r="G1077" s="121">
        <f t="shared" ca="1" si="65"/>
        <v>1</v>
      </c>
      <c r="H1077" s="121" t="str">
        <f t="shared" si="66"/>
        <v>G12N63R更換節溫器</v>
      </c>
      <c r="I1077" s="122">
        <f t="shared" ca="1" si="67"/>
        <v>7</v>
      </c>
      <c r="J1077" s="119"/>
      <c r="K1077" s="123"/>
      <c r="L1077" s="117"/>
      <c r="M1077" s="124" t="s">
        <v>1821</v>
      </c>
      <c r="N1077" s="125"/>
      <c r="O1077" s="135"/>
      <c r="P1077" s="127" t="str">
        <f>IF(B1077="","",IF(ISNA(VLOOKUP(U1077,[2]NEW!H:H,1,FALSE)),"V",""))</f>
        <v>V</v>
      </c>
      <c r="Q1077" s="128"/>
      <c r="R1077" s="129"/>
      <c r="S1077" s="130" t="s">
        <v>3210</v>
      </c>
      <c r="T1077" s="132"/>
      <c r="U1077" s="132" t="str">
        <f t="shared" si="64"/>
        <v>0011550400GJ44038</v>
      </c>
      <c r="W1077" s="134" t="str">
        <f>IF((ISERROR(VLOOKUP(E1077,'[2]Lead Time(覆蓋貼)'!F:F,1,0)))*(P1077="v"),"",IF((ISTEXT(VLOOKUP(E1077,'[2]Lead Time(覆蓋貼)'!F:F,1,0)))*(P1077=""),"未執行",""))</f>
        <v/>
      </c>
    </row>
    <row r="1078" spans="1:23" ht="28.5" hidden="1" customHeight="1" x14ac:dyDescent="0.25">
      <c r="A1078" s="117">
        <v>1064</v>
      </c>
      <c r="B1078" s="118" t="s">
        <v>3614</v>
      </c>
      <c r="C1078" s="119">
        <v>43204</v>
      </c>
      <c r="D1078" s="117" t="s">
        <v>3615</v>
      </c>
      <c r="E1078" s="120" t="s">
        <v>3211</v>
      </c>
      <c r="F1078" s="117" t="str">
        <f>IF(ISNA(VLOOKUP(B1078,[2]保固召回!$A:$G,7,FALSE)),"",(VLOOKUP(B1078,[2]保固召回!$A:$G,7,FALSE)))</f>
        <v/>
      </c>
      <c r="G1078" s="121">
        <f t="shared" ca="1" si="65"/>
        <v>1</v>
      </c>
      <c r="H1078" s="121" t="str">
        <f t="shared" si="66"/>
        <v>G12N63R更換節溫器</v>
      </c>
      <c r="I1078" s="122">
        <f t="shared" ca="1" si="67"/>
        <v>7</v>
      </c>
      <c r="J1078" s="119"/>
      <c r="K1078" s="123"/>
      <c r="L1078" s="117"/>
      <c r="M1078" s="124" t="s">
        <v>1821</v>
      </c>
      <c r="N1078" s="125"/>
      <c r="O1078" s="135"/>
      <c r="P1078" s="127" t="str">
        <f>IF(B1078="","",IF(ISNA(VLOOKUP(U1078,[2]NEW!H:H,1,FALSE)),"V",""))</f>
        <v>V</v>
      </c>
      <c r="Q1078" s="128"/>
      <c r="R1078" s="129"/>
      <c r="S1078" s="130" t="s">
        <v>3212</v>
      </c>
      <c r="T1078" s="132"/>
      <c r="U1078" s="132" t="str">
        <f t="shared" si="64"/>
        <v>0011550400GJ44112</v>
      </c>
      <c r="W1078" s="134" t="str">
        <f>IF((ISERROR(VLOOKUP(E1078,'[2]Lead Time(覆蓋貼)'!F:F,1,0)))*(P1078="v"),"",IF((ISTEXT(VLOOKUP(E1078,'[2]Lead Time(覆蓋貼)'!F:F,1,0)))*(P1078=""),"未執行",""))</f>
        <v/>
      </c>
    </row>
    <row r="1079" spans="1:23" ht="28.5" hidden="1" customHeight="1" x14ac:dyDescent="0.25">
      <c r="A1079" s="117">
        <v>1065</v>
      </c>
      <c r="B1079" s="118" t="s">
        <v>3614</v>
      </c>
      <c r="C1079" s="119">
        <v>43204</v>
      </c>
      <c r="D1079" s="117" t="s">
        <v>3615</v>
      </c>
      <c r="E1079" s="120" t="s">
        <v>3230</v>
      </c>
      <c r="F1079" s="117" t="str">
        <f>IF(ISNA(VLOOKUP(B1079,[2]保固召回!$A:$G,7,FALSE)),"",(VLOOKUP(B1079,[2]保固召回!$A:$G,7,FALSE)))</f>
        <v/>
      </c>
      <c r="G1079" s="121">
        <f t="shared" ca="1" si="65"/>
        <v>1</v>
      </c>
      <c r="H1079" s="121" t="str">
        <f t="shared" si="66"/>
        <v>G12N63R更換節溫器</v>
      </c>
      <c r="I1079" s="122">
        <f t="shared" ca="1" si="67"/>
        <v>7</v>
      </c>
      <c r="J1079" s="119"/>
      <c r="K1079" s="123"/>
      <c r="L1079" s="117"/>
      <c r="M1079" s="124" t="s">
        <v>1821</v>
      </c>
      <c r="N1079" s="125"/>
      <c r="O1079" s="135"/>
      <c r="P1079" s="127" t="str">
        <f>IF(B1079="","",IF(ISNA(VLOOKUP(U1079,[2]NEW!H:H,1,FALSE)),"V",""))</f>
        <v>V</v>
      </c>
      <c r="Q1079" s="128"/>
      <c r="R1079" s="129"/>
      <c r="S1079" s="130" t="s">
        <v>3616</v>
      </c>
      <c r="T1079" s="132"/>
      <c r="U1079" s="132" t="str">
        <f t="shared" si="64"/>
        <v>0011550400GJ44143</v>
      </c>
      <c r="W1079" s="134" t="str">
        <f>IF((ISERROR(VLOOKUP(E1079,'[2]Lead Time(覆蓋貼)'!F:F,1,0)))*(P1079="v"),"",IF((ISTEXT(VLOOKUP(E1079,'[2]Lead Time(覆蓋貼)'!F:F,1,0)))*(P1079=""),"未執行",""))</f>
        <v/>
      </c>
    </row>
    <row r="1080" spans="1:23" ht="28.5" hidden="1" customHeight="1" x14ac:dyDescent="0.25">
      <c r="A1080" s="117">
        <v>1066</v>
      </c>
      <c r="B1080" s="118" t="s">
        <v>3614</v>
      </c>
      <c r="C1080" s="119">
        <v>43204</v>
      </c>
      <c r="D1080" s="117" t="s">
        <v>3615</v>
      </c>
      <c r="E1080" s="120" t="s">
        <v>3617</v>
      </c>
      <c r="F1080" s="117" t="str">
        <f>IF(ISNA(VLOOKUP(B1080,[2]保固召回!$A:$G,7,FALSE)),"",(VLOOKUP(B1080,[2]保固召回!$A:$G,7,FALSE)))</f>
        <v/>
      </c>
      <c r="G1080" s="121">
        <f t="shared" ca="1" si="65"/>
        <v>1</v>
      </c>
      <c r="H1080" s="121" t="str">
        <f t="shared" si="66"/>
        <v>G12N63R更換節溫器</v>
      </c>
      <c r="I1080" s="122">
        <f t="shared" ca="1" si="67"/>
        <v>7</v>
      </c>
      <c r="J1080" s="119"/>
      <c r="K1080" s="123"/>
      <c r="L1080" s="117"/>
      <c r="M1080" s="124" t="s">
        <v>1821</v>
      </c>
      <c r="N1080" s="125"/>
      <c r="O1080" s="135"/>
      <c r="P1080" s="127" t="str">
        <f>IF(B1080="","",IF(ISNA(VLOOKUP(U1080,[2]NEW!H:H,1,FALSE)),"V",""))</f>
        <v>V</v>
      </c>
      <c r="Q1080" s="128"/>
      <c r="R1080" s="129"/>
      <c r="S1080" s="130" t="s">
        <v>3618</v>
      </c>
      <c r="T1080" s="132"/>
      <c r="U1080" s="132" t="str">
        <f t="shared" si="64"/>
        <v>0011550400GJ43973</v>
      </c>
      <c r="W1080" s="134" t="str">
        <f>IF((ISERROR(VLOOKUP(E1080,'[2]Lead Time(覆蓋貼)'!F:F,1,0)))*(P1080="v"),"",IF((ISTEXT(VLOOKUP(E1080,'[2]Lead Time(覆蓋貼)'!F:F,1,0)))*(P1080=""),"未執行",""))</f>
        <v/>
      </c>
    </row>
    <row r="1081" spans="1:23" ht="36" hidden="1" customHeight="1" x14ac:dyDescent="0.25">
      <c r="A1081" s="117">
        <v>1067</v>
      </c>
      <c r="B1081" s="118" t="s">
        <v>3614</v>
      </c>
      <c r="C1081" s="119">
        <v>43204</v>
      </c>
      <c r="D1081" s="117" t="s">
        <v>3615</v>
      </c>
      <c r="E1081" s="120" t="s">
        <v>3198</v>
      </c>
      <c r="F1081" s="117" t="str">
        <f>IF(ISNA(VLOOKUP(B1081,[2]保固召回!$A:$G,7,FALSE)),"",(VLOOKUP(B1081,[2]保固召回!$A:$G,7,FALSE)))</f>
        <v/>
      </c>
      <c r="G1081" s="121">
        <f t="shared" ca="1" si="65"/>
        <v>1</v>
      </c>
      <c r="H1081" s="121" t="str">
        <f t="shared" si="66"/>
        <v>G12N63R更換節溫器</v>
      </c>
      <c r="I1081" s="122">
        <f t="shared" ca="1" si="67"/>
        <v>7</v>
      </c>
      <c r="J1081" s="119"/>
      <c r="K1081" s="123"/>
      <c r="L1081" s="117"/>
      <c r="M1081" s="124" t="s">
        <v>1821</v>
      </c>
      <c r="N1081" s="125"/>
      <c r="O1081" s="135"/>
      <c r="P1081" s="127" t="str">
        <f>IF(B1081="","",IF(ISNA(VLOOKUP(U1081,[2]NEW!H:H,1,FALSE)),"V",""))</f>
        <v>V</v>
      </c>
      <c r="Q1081" s="128"/>
      <c r="R1081" s="129"/>
      <c r="S1081" s="130" t="s">
        <v>3200</v>
      </c>
      <c r="T1081" s="132"/>
      <c r="U1081" s="132" t="str">
        <f t="shared" si="64"/>
        <v>0011550400GJ35714</v>
      </c>
      <c r="W1081" s="134" t="str">
        <f>IF((ISERROR(VLOOKUP(E1081,'[2]Lead Time(覆蓋貼)'!F:F,1,0)))*(P1081="v"),"",IF((ISTEXT(VLOOKUP(E1081,'[2]Lead Time(覆蓋貼)'!F:F,1,0)))*(P1081=""),"未執行",""))</f>
        <v/>
      </c>
    </row>
    <row r="1082" spans="1:23" ht="28.5" hidden="1" customHeight="1" x14ac:dyDescent="0.25">
      <c r="A1082" s="117">
        <v>1068</v>
      </c>
      <c r="B1082" s="118" t="s">
        <v>3619</v>
      </c>
      <c r="C1082" s="119">
        <v>43208</v>
      </c>
      <c r="D1082" s="117" t="s">
        <v>3620</v>
      </c>
      <c r="E1082" s="120" t="s">
        <v>3621</v>
      </c>
      <c r="F1082" s="117" t="str">
        <f>IF(ISNA(VLOOKUP(B1082,[2]保固召回!$A:$G,7,FALSE)),"",(VLOOKUP(B1082,[2]保固召回!$A:$G,7,FALSE)))</f>
        <v/>
      </c>
      <c r="G1082" s="121">
        <f t="shared" ca="1" si="65"/>
        <v>1</v>
      </c>
      <c r="H1082" s="121" t="str">
        <f t="shared" si="66"/>
        <v>F48檢查儀錶板，視須要更換</v>
      </c>
      <c r="I1082" s="122">
        <f t="shared" ca="1" si="67"/>
        <v>65</v>
      </c>
      <c r="J1082" s="119" t="s">
        <v>3622</v>
      </c>
      <c r="K1082" s="123"/>
      <c r="L1082" s="117" t="s">
        <v>3623</v>
      </c>
      <c r="M1082" s="124" t="s">
        <v>1821</v>
      </c>
      <c r="N1082" s="125"/>
      <c r="O1082" s="135"/>
      <c r="P1082" s="127" t="str">
        <f>IF(B1082="","",IF(ISNA(VLOOKUP(U1082,[2]NEW!H:H,1,FALSE)),"V",""))</f>
        <v>V</v>
      </c>
      <c r="Q1082" s="128"/>
      <c r="R1082" s="129"/>
      <c r="S1082" s="130">
        <v>42891</v>
      </c>
      <c r="T1082" s="132"/>
      <c r="U1082" s="132" t="str">
        <f t="shared" si="64"/>
        <v>00511504005F57012</v>
      </c>
      <c r="W1082" s="134" t="str">
        <f>IF((ISERROR(VLOOKUP(E1082,'[2]Lead Time(覆蓋貼)'!F:F,1,0)))*(P1082="v"),"",IF((ISTEXT(VLOOKUP(E1082,'[2]Lead Time(覆蓋貼)'!F:F,1,0)))*(P1082=""),"未執行",""))</f>
        <v/>
      </c>
    </row>
    <row r="1083" spans="1:23" ht="28.5" hidden="1" customHeight="1" x14ac:dyDescent="0.25">
      <c r="A1083" s="117">
        <v>1069</v>
      </c>
      <c r="B1083" s="118" t="s">
        <v>3619</v>
      </c>
      <c r="C1083" s="119">
        <v>43208</v>
      </c>
      <c r="D1083" s="117" t="s">
        <v>3620</v>
      </c>
      <c r="E1083" s="120" t="s">
        <v>232</v>
      </c>
      <c r="F1083" s="117" t="str">
        <f>IF(ISNA(VLOOKUP(B1083,[2]保固召回!$A:$G,7,FALSE)),"",(VLOOKUP(B1083,[2]保固召回!$A:$G,7,FALSE)))</f>
        <v/>
      </c>
      <c r="G1083" s="121">
        <f t="shared" ca="1" si="65"/>
        <v>1</v>
      </c>
      <c r="H1083" s="121" t="str">
        <f t="shared" si="66"/>
        <v>F48檢查儀錶板，視須要更換</v>
      </c>
      <c r="I1083" s="122">
        <f t="shared" ca="1" si="67"/>
        <v>65</v>
      </c>
      <c r="J1083" s="119"/>
      <c r="K1083" s="123"/>
      <c r="L1083" s="117"/>
      <c r="M1083" s="124"/>
      <c r="N1083" s="125"/>
      <c r="O1083" s="135"/>
      <c r="P1083" s="127" t="str">
        <f>IF(B1083="","",IF(ISNA(VLOOKUP(U1083,[2]NEW!H:H,1,FALSE)),"V",""))</f>
        <v>V</v>
      </c>
      <c r="Q1083" s="128"/>
      <c r="R1083" s="129"/>
      <c r="S1083" s="130" t="s">
        <v>3624</v>
      </c>
      <c r="T1083" s="132"/>
      <c r="U1083" s="132" t="str">
        <f t="shared" si="64"/>
        <v>00511504005F57119</v>
      </c>
      <c r="W1083" s="134" t="str">
        <f>IF((ISERROR(VLOOKUP(E1083,'[2]Lead Time(覆蓋貼)'!F:F,1,0)))*(P1083="v"),"",IF((ISTEXT(VLOOKUP(E1083,'[2]Lead Time(覆蓋貼)'!F:F,1,0)))*(P1083=""),"未執行",""))</f>
        <v/>
      </c>
    </row>
    <row r="1084" spans="1:23" ht="28.5" hidden="1" customHeight="1" x14ac:dyDescent="0.25">
      <c r="A1084" s="117">
        <v>1070</v>
      </c>
      <c r="B1084" s="118" t="s">
        <v>3619</v>
      </c>
      <c r="C1084" s="119">
        <v>43208</v>
      </c>
      <c r="D1084" s="117" t="s">
        <v>3620</v>
      </c>
      <c r="E1084" s="120" t="s">
        <v>3625</v>
      </c>
      <c r="F1084" s="117" t="str">
        <f>IF(ISNA(VLOOKUP(B1084,[2]保固召回!$A:$G,7,FALSE)),"",(VLOOKUP(B1084,[2]保固召回!$A:$G,7,FALSE)))</f>
        <v/>
      </c>
      <c r="G1084" s="121">
        <f t="shared" ca="1" si="65"/>
        <v>1</v>
      </c>
      <c r="H1084" s="121" t="str">
        <f t="shared" si="66"/>
        <v>F48檢查儀錶板，視須要更換</v>
      </c>
      <c r="I1084" s="122">
        <f t="shared" ca="1" si="67"/>
        <v>65</v>
      </c>
      <c r="J1084" s="119"/>
      <c r="K1084" s="123"/>
      <c r="L1084" s="117"/>
      <c r="M1084" s="124" t="s">
        <v>1821</v>
      </c>
      <c r="N1084" s="125"/>
      <c r="O1084" s="135"/>
      <c r="P1084" s="127" t="str">
        <f>IF(B1084="","",IF(ISNA(VLOOKUP(U1084,[2]NEW!H:H,1,FALSE)),"V",""))</f>
        <v>V</v>
      </c>
      <c r="Q1084" s="128"/>
      <c r="R1084" s="129"/>
      <c r="S1084" s="130" t="s">
        <v>3626</v>
      </c>
      <c r="T1084" s="132"/>
      <c r="U1084" s="132" t="str">
        <f t="shared" si="64"/>
        <v>00511504005H07817</v>
      </c>
      <c r="W1084" s="134" t="str">
        <f>IF((ISERROR(VLOOKUP(E1084,'[2]Lead Time(覆蓋貼)'!F:F,1,0)))*(P1084="v"),"",IF((ISTEXT(VLOOKUP(E1084,'[2]Lead Time(覆蓋貼)'!F:F,1,0)))*(P1084=""),"未執行",""))</f>
        <v/>
      </c>
    </row>
    <row r="1085" spans="1:23" ht="28.5" hidden="1" customHeight="1" x14ac:dyDescent="0.25">
      <c r="A1085" s="117">
        <v>1071</v>
      </c>
      <c r="B1085" s="118" t="s">
        <v>3619</v>
      </c>
      <c r="C1085" s="119">
        <v>43208</v>
      </c>
      <c r="D1085" s="117" t="s">
        <v>3620</v>
      </c>
      <c r="E1085" s="120" t="s">
        <v>3399</v>
      </c>
      <c r="F1085" s="117" t="str">
        <f>IF(ISNA(VLOOKUP(B1085,[2]保固召回!$A:$G,7,FALSE)),"",(VLOOKUP(B1085,[2]保固召回!$A:$G,7,FALSE)))</f>
        <v/>
      </c>
      <c r="G1085" s="121">
        <f t="shared" ca="1" si="65"/>
        <v>1</v>
      </c>
      <c r="H1085" s="121" t="str">
        <f t="shared" si="66"/>
        <v>F48檢查儀錶板，視須要更換</v>
      </c>
      <c r="I1085" s="122">
        <f t="shared" ca="1" si="67"/>
        <v>65</v>
      </c>
      <c r="J1085" s="119"/>
      <c r="K1085" s="123"/>
      <c r="L1085" s="117"/>
      <c r="M1085" s="124" t="s">
        <v>1821</v>
      </c>
      <c r="N1085" s="125"/>
      <c r="O1085" s="135"/>
      <c r="P1085" s="127" t="str">
        <f>IF(B1085="","",IF(ISNA(VLOOKUP(U1085,[2]NEW!H:H,1,FALSE)),"V",""))</f>
        <v>V</v>
      </c>
      <c r="Q1085" s="128"/>
      <c r="R1085" s="129"/>
      <c r="S1085" s="130" t="s">
        <v>3400</v>
      </c>
      <c r="T1085" s="132"/>
      <c r="U1085" s="132" t="str">
        <f t="shared" si="64"/>
        <v>00511504005F13492</v>
      </c>
      <c r="W1085" s="134" t="str">
        <f>IF((ISERROR(VLOOKUP(E1085,'[2]Lead Time(覆蓋貼)'!F:F,1,0)))*(P1085="v"),"",IF((ISTEXT(VLOOKUP(E1085,'[2]Lead Time(覆蓋貼)'!F:F,1,0)))*(P1085=""),"未執行",""))</f>
        <v/>
      </c>
    </row>
    <row r="1086" spans="1:23" ht="28.5" hidden="1" customHeight="1" x14ac:dyDescent="0.25">
      <c r="A1086" s="117">
        <v>1072</v>
      </c>
      <c r="B1086" s="118" t="s">
        <v>3619</v>
      </c>
      <c r="C1086" s="119">
        <v>43208</v>
      </c>
      <c r="D1086" s="117" t="s">
        <v>3620</v>
      </c>
      <c r="E1086" s="120" t="s">
        <v>3427</v>
      </c>
      <c r="F1086" s="117" t="str">
        <f>IF(ISNA(VLOOKUP(B1086,[2]保固召回!$A:$G,7,FALSE)),"",(VLOOKUP(B1086,[2]保固召回!$A:$G,7,FALSE)))</f>
        <v/>
      </c>
      <c r="G1086" s="121">
        <f t="shared" ca="1" si="65"/>
        <v>1</v>
      </c>
      <c r="H1086" s="121" t="str">
        <f t="shared" si="66"/>
        <v>F48檢查儀錶板，視須要更換</v>
      </c>
      <c r="I1086" s="122">
        <f t="shared" ca="1" si="67"/>
        <v>65</v>
      </c>
      <c r="J1086" s="119"/>
      <c r="K1086" s="123"/>
      <c r="L1086" s="117"/>
      <c r="M1086" s="124" t="s">
        <v>1821</v>
      </c>
      <c r="N1086" s="125"/>
      <c r="O1086" s="135"/>
      <c r="P1086" s="127" t="str">
        <f>IF(B1086="","",IF(ISNA(VLOOKUP(U1086,[2]NEW!H:H,1,FALSE)),"V",""))</f>
        <v>V</v>
      </c>
      <c r="Q1086" s="128"/>
      <c r="R1086" s="129"/>
      <c r="S1086" s="130" t="s">
        <v>1789</v>
      </c>
      <c r="T1086" s="132"/>
      <c r="U1086" s="132" t="str">
        <f t="shared" si="64"/>
        <v>00511504005H03187</v>
      </c>
      <c r="W1086" s="134" t="str">
        <f>IF((ISERROR(VLOOKUP(E1086,'[2]Lead Time(覆蓋貼)'!F:F,1,0)))*(P1086="v"),"",IF((ISTEXT(VLOOKUP(E1086,'[2]Lead Time(覆蓋貼)'!F:F,1,0)))*(P1086=""),"未執行",""))</f>
        <v/>
      </c>
    </row>
    <row r="1087" spans="1:23" ht="28.5" hidden="1" customHeight="1" x14ac:dyDescent="0.25">
      <c r="A1087" s="117">
        <v>1073</v>
      </c>
      <c r="B1087" s="118" t="s">
        <v>3619</v>
      </c>
      <c r="C1087" s="119">
        <v>43208</v>
      </c>
      <c r="D1087" s="117" t="s">
        <v>3620</v>
      </c>
      <c r="E1087" s="120" t="s">
        <v>3425</v>
      </c>
      <c r="F1087" s="117" t="str">
        <f>IF(ISNA(VLOOKUP(B1087,[2]保固召回!$A:$G,7,FALSE)),"",(VLOOKUP(B1087,[2]保固召回!$A:$G,7,FALSE)))</f>
        <v/>
      </c>
      <c r="G1087" s="121">
        <f t="shared" ca="1" si="65"/>
        <v>1</v>
      </c>
      <c r="H1087" s="121" t="str">
        <f t="shared" si="66"/>
        <v>F48檢查儀錶板，視須要更換</v>
      </c>
      <c r="I1087" s="122">
        <f t="shared" ca="1" si="67"/>
        <v>65</v>
      </c>
      <c r="J1087" s="119"/>
      <c r="K1087" s="123"/>
      <c r="L1087" s="117"/>
      <c r="M1087" s="124" t="s">
        <v>1821</v>
      </c>
      <c r="N1087" s="125"/>
      <c r="O1087" s="135"/>
      <c r="P1087" s="127" t="str">
        <f>IF(B1087="","",IF(ISNA(VLOOKUP(U1087,[2]NEW!H:H,1,FALSE)),"V",""))</f>
        <v>V</v>
      </c>
      <c r="Q1087" s="128"/>
      <c r="R1087" s="129"/>
      <c r="S1087" s="130" t="s">
        <v>1789</v>
      </c>
      <c r="T1087" s="132"/>
      <c r="U1087" s="132" t="str">
        <f t="shared" si="64"/>
        <v>00511504005H08369</v>
      </c>
      <c r="W1087" s="134" t="str">
        <f>IF((ISERROR(VLOOKUP(E1087,'[2]Lead Time(覆蓋貼)'!F:F,1,0)))*(P1087="v"),"",IF((ISTEXT(VLOOKUP(E1087,'[2]Lead Time(覆蓋貼)'!F:F,1,0)))*(P1087=""),"未執行",""))</f>
        <v/>
      </c>
    </row>
    <row r="1088" spans="1:23" ht="28.5" hidden="1" customHeight="1" x14ac:dyDescent="0.25">
      <c r="A1088" s="117">
        <v>1074</v>
      </c>
      <c r="B1088" s="118" t="s">
        <v>3619</v>
      </c>
      <c r="C1088" s="119">
        <v>43208</v>
      </c>
      <c r="D1088" s="117" t="s">
        <v>3620</v>
      </c>
      <c r="E1088" s="120" t="s">
        <v>3429</v>
      </c>
      <c r="F1088" s="117" t="str">
        <f>IF(ISNA(VLOOKUP(B1088,[2]保固召回!$A:$G,7,FALSE)),"",(VLOOKUP(B1088,[2]保固召回!$A:$G,7,FALSE)))</f>
        <v/>
      </c>
      <c r="G1088" s="121">
        <f t="shared" ca="1" si="65"/>
        <v>1</v>
      </c>
      <c r="H1088" s="121" t="str">
        <f t="shared" si="66"/>
        <v>F48檢查儀錶板，視須要更換</v>
      </c>
      <c r="I1088" s="122">
        <f t="shared" ca="1" si="67"/>
        <v>65</v>
      </c>
      <c r="J1088" s="119"/>
      <c r="K1088" s="123"/>
      <c r="L1088" s="117"/>
      <c r="M1088" s="124" t="s">
        <v>1821</v>
      </c>
      <c r="N1088" s="125"/>
      <c r="O1088" s="135"/>
      <c r="P1088" s="127" t="str">
        <f>IF(B1088="","",IF(ISNA(VLOOKUP(U1088,[2]NEW!H:H,1,FALSE)),"V",""))</f>
        <v>V</v>
      </c>
      <c r="Q1088" s="128"/>
      <c r="R1088" s="129"/>
      <c r="S1088" s="130" t="s">
        <v>1789</v>
      </c>
      <c r="T1088" s="132"/>
      <c r="U1088" s="132" t="str">
        <f t="shared" si="64"/>
        <v>00511504005G25644</v>
      </c>
      <c r="W1088" s="134" t="str">
        <f>IF((ISERROR(VLOOKUP(E1088,'[2]Lead Time(覆蓋貼)'!F:F,1,0)))*(P1088="v"),"",IF((ISTEXT(VLOOKUP(E1088,'[2]Lead Time(覆蓋貼)'!F:F,1,0)))*(P1088=""),"未執行",""))</f>
        <v/>
      </c>
    </row>
    <row r="1089" spans="1:23" ht="28.5" hidden="1" customHeight="1" x14ac:dyDescent="0.25">
      <c r="A1089" s="117">
        <v>1075</v>
      </c>
      <c r="B1089" s="118" t="s">
        <v>3619</v>
      </c>
      <c r="C1089" s="119">
        <v>43208</v>
      </c>
      <c r="D1089" s="117" t="s">
        <v>3620</v>
      </c>
      <c r="E1089" s="120" t="s">
        <v>3627</v>
      </c>
      <c r="F1089" s="117" t="str">
        <f>IF(ISNA(VLOOKUP(B1089,[2]保固召回!$A:$G,7,FALSE)),"",(VLOOKUP(B1089,[2]保固召回!$A:$G,7,FALSE)))</f>
        <v/>
      </c>
      <c r="G1089" s="121">
        <f t="shared" ca="1" si="65"/>
        <v>1</v>
      </c>
      <c r="H1089" s="121" t="str">
        <f t="shared" si="66"/>
        <v>F48檢查儀錶板，視須要更換</v>
      </c>
      <c r="I1089" s="122">
        <f t="shared" ca="1" si="67"/>
        <v>65</v>
      </c>
      <c r="J1089" s="119"/>
      <c r="K1089" s="123"/>
      <c r="L1089" s="117"/>
      <c r="M1089" s="124" t="s">
        <v>1821</v>
      </c>
      <c r="N1089" s="125"/>
      <c r="O1089" s="135"/>
      <c r="P1089" s="127" t="str">
        <f>IF(B1089="","",IF(ISNA(VLOOKUP(U1089,[2]NEW!H:H,1,FALSE)),"V",""))</f>
        <v>V</v>
      </c>
      <c r="Q1089" s="128"/>
      <c r="R1089" s="129"/>
      <c r="S1089" s="130">
        <v>42899</v>
      </c>
      <c r="T1089" s="132"/>
      <c r="U1089" s="132" t="str">
        <f t="shared" si="64"/>
        <v>00511504005G25126</v>
      </c>
      <c r="W1089" s="134" t="str">
        <f>IF((ISERROR(VLOOKUP(E1089,'[2]Lead Time(覆蓋貼)'!F:F,1,0)))*(P1089="v"),"",IF((ISTEXT(VLOOKUP(E1089,'[2]Lead Time(覆蓋貼)'!F:F,1,0)))*(P1089=""),"未執行",""))</f>
        <v/>
      </c>
    </row>
    <row r="1090" spans="1:23" ht="28.5" hidden="1" customHeight="1" x14ac:dyDescent="0.25">
      <c r="A1090" s="117">
        <v>1076</v>
      </c>
      <c r="B1090" s="118" t="s">
        <v>3619</v>
      </c>
      <c r="C1090" s="119">
        <v>43208</v>
      </c>
      <c r="D1090" s="117" t="s">
        <v>3620</v>
      </c>
      <c r="E1090" s="120" t="s">
        <v>3628</v>
      </c>
      <c r="F1090" s="117" t="str">
        <f>IF(ISNA(VLOOKUP(B1090,[2]保固召回!$A:$G,7,FALSE)),"",(VLOOKUP(B1090,[2]保固召回!$A:$G,7,FALSE)))</f>
        <v/>
      </c>
      <c r="G1090" s="121">
        <f t="shared" ca="1" si="65"/>
        <v>1</v>
      </c>
      <c r="H1090" s="121" t="str">
        <f t="shared" si="66"/>
        <v>F48檢查儀錶板，視須要更換</v>
      </c>
      <c r="I1090" s="122">
        <f t="shared" ca="1" si="67"/>
        <v>65</v>
      </c>
      <c r="J1090" s="119"/>
      <c r="K1090" s="123"/>
      <c r="L1090" s="117"/>
      <c r="M1090" s="124"/>
      <c r="N1090" s="125"/>
      <c r="O1090" s="126"/>
      <c r="P1090" s="127" t="str">
        <f>IF(B1090="","",IF(ISNA(VLOOKUP(U1090,[2]NEW!H:H,1,FALSE)),"V",""))</f>
        <v>V</v>
      </c>
      <c r="Q1090" s="128">
        <v>43067</v>
      </c>
      <c r="R1090" s="129">
        <v>50423</v>
      </c>
      <c r="S1090" s="150" t="s">
        <v>3386</v>
      </c>
      <c r="T1090" s="132"/>
      <c r="U1090" s="132" t="str">
        <f t="shared" si="64"/>
        <v>00511504005F58751</v>
      </c>
      <c r="W1090" s="134" t="str">
        <f>IF((ISERROR(VLOOKUP(E1090,'[2]Lead Time(覆蓋貼)'!F:F,1,0)))*(P1090="v"),"",IF((ISTEXT(VLOOKUP(E1090,'[2]Lead Time(覆蓋貼)'!F:F,1,0)))*(P1090=""),"未執行",""))</f>
        <v/>
      </c>
    </row>
    <row r="1091" spans="1:23" ht="28.5" hidden="1" customHeight="1" x14ac:dyDescent="0.25">
      <c r="A1091" s="117">
        <v>1077</v>
      </c>
      <c r="B1091" s="118" t="s">
        <v>3619</v>
      </c>
      <c r="C1091" s="119">
        <v>43208</v>
      </c>
      <c r="D1091" s="117" t="s">
        <v>3620</v>
      </c>
      <c r="E1091" s="120" t="s">
        <v>3368</v>
      </c>
      <c r="F1091" s="117" t="str">
        <f>IF(ISNA(VLOOKUP(B1091,[2]保固召回!$A:$G,7,FALSE)),"",(VLOOKUP(B1091,[2]保固召回!$A:$G,7,FALSE)))</f>
        <v/>
      </c>
      <c r="G1091" s="121">
        <f t="shared" ca="1" si="65"/>
        <v>1</v>
      </c>
      <c r="H1091" s="121" t="str">
        <f t="shared" si="66"/>
        <v>F48檢查儀錶板，視須要更換</v>
      </c>
      <c r="I1091" s="122">
        <f t="shared" ca="1" si="67"/>
        <v>65</v>
      </c>
      <c r="J1091" s="119"/>
      <c r="K1091" s="123"/>
      <c r="L1091" s="117"/>
      <c r="M1091" s="124"/>
      <c r="N1091" s="125"/>
      <c r="O1091" s="135"/>
      <c r="P1091" s="127" t="str">
        <f>IF(B1091="","",IF(ISNA(VLOOKUP(U1091,[2]NEW!H:H,1,FALSE)),"V",""))</f>
        <v>V</v>
      </c>
      <c r="Q1091" s="128"/>
      <c r="R1091" s="129"/>
      <c r="S1091" s="130" t="s">
        <v>1789</v>
      </c>
      <c r="T1091" s="132"/>
      <c r="U1091" s="132" t="str">
        <f t="shared" si="64"/>
        <v>00511504005G31079</v>
      </c>
      <c r="W1091" s="134" t="str">
        <f>IF((ISERROR(VLOOKUP(E1091,'[2]Lead Time(覆蓋貼)'!F:F,1,0)))*(P1091="v"),"",IF((ISTEXT(VLOOKUP(E1091,'[2]Lead Time(覆蓋貼)'!F:F,1,0)))*(P1091=""),"未執行",""))</f>
        <v/>
      </c>
    </row>
    <row r="1092" spans="1:23" ht="28.5" hidden="1" customHeight="1" x14ac:dyDescent="0.25">
      <c r="A1092" s="117">
        <v>1078</v>
      </c>
      <c r="B1092" s="118" t="s">
        <v>3619</v>
      </c>
      <c r="C1092" s="119">
        <v>43208</v>
      </c>
      <c r="D1092" s="117" t="s">
        <v>3620</v>
      </c>
      <c r="E1092" s="120" t="s">
        <v>3387</v>
      </c>
      <c r="F1092" s="117" t="str">
        <f>IF(ISNA(VLOOKUP(B1092,[2]保固召回!$A:$G,7,FALSE)),"",(VLOOKUP(B1092,[2]保固召回!$A:$G,7,FALSE)))</f>
        <v/>
      </c>
      <c r="G1092" s="121">
        <f t="shared" ca="1" si="65"/>
        <v>1</v>
      </c>
      <c r="H1092" s="121" t="str">
        <f t="shared" si="66"/>
        <v>F48檢查儀錶板，視須要更換</v>
      </c>
      <c r="I1092" s="122">
        <f t="shared" ca="1" si="67"/>
        <v>65</v>
      </c>
      <c r="J1092" s="119"/>
      <c r="K1092" s="123"/>
      <c r="L1092" s="117"/>
      <c r="M1092" s="124" t="s">
        <v>1821</v>
      </c>
      <c r="N1092" s="125"/>
      <c r="O1092" s="135"/>
      <c r="P1092" s="127" t="str">
        <f>IF(B1092="","",IF(ISNA(VLOOKUP(U1092,[2]NEW!H:H,1,FALSE)),"V",""))</f>
        <v>V</v>
      </c>
      <c r="Q1092" s="128"/>
      <c r="R1092" s="129"/>
      <c r="S1092" s="130" t="s">
        <v>3629</v>
      </c>
      <c r="T1092" s="132"/>
      <c r="U1092" s="132" t="str">
        <f t="shared" si="64"/>
        <v>00511504005H01417</v>
      </c>
      <c r="W1092" s="134" t="str">
        <f>IF((ISERROR(VLOOKUP(E1092,'[2]Lead Time(覆蓋貼)'!F:F,1,0)))*(P1092="v"),"",IF((ISTEXT(VLOOKUP(E1092,'[2]Lead Time(覆蓋貼)'!F:F,1,0)))*(P1092=""),"未執行",""))</f>
        <v/>
      </c>
    </row>
    <row r="1093" spans="1:23" ht="28.5" hidden="1" customHeight="1" x14ac:dyDescent="0.25">
      <c r="A1093" s="117">
        <v>1079</v>
      </c>
      <c r="B1093" s="118" t="s">
        <v>3619</v>
      </c>
      <c r="C1093" s="119">
        <v>43208</v>
      </c>
      <c r="D1093" s="117" t="s">
        <v>3620</v>
      </c>
      <c r="E1093" s="120" t="s">
        <v>3373</v>
      </c>
      <c r="F1093" s="117" t="str">
        <f>IF(ISNA(VLOOKUP(B1093,[2]保固召回!$A:$G,7,FALSE)),"",(VLOOKUP(B1093,[2]保固召回!$A:$G,7,FALSE)))</f>
        <v/>
      </c>
      <c r="G1093" s="121">
        <f t="shared" ca="1" si="65"/>
        <v>1</v>
      </c>
      <c r="H1093" s="121" t="str">
        <f t="shared" si="66"/>
        <v>F48檢查儀錶板，視須要更換</v>
      </c>
      <c r="I1093" s="122">
        <f t="shared" ca="1" si="67"/>
        <v>65</v>
      </c>
      <c r="J1093" s="119"/>
      <c r="K1093" s="123"/>
      <c r="L1093" s="117"/>
      <c r="M1093" s="124" t="s">
        <v>1821</v>
      </c>
      <c r="N1093" s="125"/>
      <c r="O1093" s="135"/>
      <c r="P1093" s="127" t="str">
        <f>IF(B1093="","",IF(ISNA(VLOOKUP(U1093,[2]NEW!H:H,1,FALSE)),"V",""))</f>
        <v>V</v>
      </c>
      <c r="Q1093" s="128"/>
      <c r="R1093" s="129"/>
      <c r="S1093" s="130" t="s">
        <v>2289</v>
      </c>
      <c r="T1093" s="132"/>
      <c r="U1093" s="132" t="str">
        <f t="shared" ref="U1093:U1156" si="68">B1093&amp;E1093</f>
        <v>00511504005H02261</v>
      </c>
      <c r="W1093" s="134" t="str">
        <f>IF((ISERROR(VLOOKUP(E1093,'[2]Lead Time(覆蓋貼)'!F:F,1,0)))*(P1093="v"),"",IF((ISTEXT(VLOOKUP(E1093,'[2]Lead Time(覆蓋貼)'!F:F,1,0)))*(P1093=""),"未執行",""))</f>
        <v/>
      </c>
    </row>
    <row r="1094" spans="1:23" ht="28.5" hidden="1" customHeight="1" x14ac:dyDescent="0.25">
      <c r="A1094" s="117">
        <v>1080</v>
      </c>
      <c r="B1094" s="118" t="s">
        <v>3619</v>
      </c>
      <c r="C1094" s="119">
        <v>43208</v>
      </c>
      <c r="D1094" s="117" t="s">
        <v>3620</v>
      </c>
      <c r="E1094" s="120" t="s">
        <v>3348</v>
      </c>
      <c r="F1094" s="117" t="str">
        <f>IF(ISNA(VLOOKUP(B1094,[2]保固召回!$A:$G,7,FALSE)),"",(VLOOKUP(B1094,[2]保固召回!$A:$G,7,FALSE)))</f>
        <v/>
      </c>
      <c r="G1094" s="121">
        <f t="shared" ref="G1094:G1157" ca="1" si="69">COUNTIF(H:H,D1094)/COUNTIF(D:D,D1094)</f>
        <v>1</v>
      </c>
      <c r="H1094" s="121" t="str">
        <f t="shared" ref="H1094:H1157" si="70">IF(P1094="V",D1094,"")</f>
        <v>F48檢查儀錶板，視須要更換</v>
      </c>
      <c r="I1094" s="122">
        <f t="shared" ref="I1094:I1157" ca="1" si="71">COUNTIF(H:H,D1094)</f>
        <v>65</v>
      </c>
      <c r="J1094" s="119"/>
      <c r="K1094" s="123"/>
      <c r="L1094" s="117"/>
      <c r="M1094" s="124" t="s">
        <v>1821</v>
      </c>
      <c r="N1094" s="125"/>
      <c r="O1094" s="135"/>
      <c r="P1094" s="127" t="str">
        <f>IF(B1094="","",IF(ISNA(VLOOKUP(U1094,[2]NEW!H:H,1,FALSE)),"V",""))</f>
        <v>V</v>
      </c>
      <c r="Q1094" s="128"/>
      <c r="R1094" s="129"/>
      <c r="S1094" s="130" t="s">
        <v>1789</v>
      </c>
      <c r="T1094" s="132"/>
      <c r="U1094" s="132" t="str">
        <f t="shared" si="68"/>
        <v>00511504005H03276</v>
      </c>
      <c r="W1094" s="134" t="str">
        <f>IF((ISERROR(VLOOKUP(E1094,'[2]Lead Time(覆蓋貼)'!F:F,1,0)))*(P1094="v"),"",IF((ISTEXT(VLOOKUP(E1094,'[2]Lead Time(覆蓋貼)'!F:F,1,0)))*(P1094=""),"未執行",""))</f>
        <v/>
      </c>
    </row>
    <row r="1095" spans="1:23" ht="28.5" hidden="1" customHeight="1" x14ac:dyDescent="0.25">
      <c r="A1095" s="117">
        <v>1081</v>
      </c>
      <c r="B1095" s="118" t="s">
        <v>3619</v>
      </c>
      <c r="C1095" s="119">
        <v>43208</v>
      </c>
      <c r="D1095" s="117" t="s">
        <v>3620</v>
      </c>
      <c r="E1095" s="120" t="s">
        <v>3630</v>
      </c>
      <c r="F1095" s="117" t="str">
        <f>IF(ISNA(VLOOKUP(B1095,[2]保固召回!$A:$G,7,FALSE)),"",(VLOOKUP(B1095,[2]保固召回!$A:$G,7,FALSE)))</f>
        <v/>
      </c>
      <c r="G1095" s="121">
        <f t="shared" ca="1" si="69"/>
        <v>1</v>
      </c>
      <c r="H1095" s="121" t="str">
        <f t="shared" si="70"/>
        <v>F48檢查儀錶板，視須要更換</v>
      </c>
      <c r="I1095" s="122">
        <f t="shared" ca="1" si="71"/>
        <v>65</v>
      </c>
      <c r="J1095" s="119"/>
      <c r="K1095" s="123"/>
      <c r="L1095" s="117"/>
      <c r="M1095" s="124" t="s">
        <v>1821</v>
      </c>
      <c r="N1095" s="125"/>
      <c r="O1095" s="135"/>
      <c r="P1095" s="127" t="str">
        <f>IF(B1095="","",IF(ISNA(VLOOKUP(U1095,[2]NEW!H:H,1,FALSE)),"V",""))</f>
        <v>V</v>
      </c>
      <c r="Q1095" s="128"/>
      <c r="R1095" s="129"/>
      <c r="S1095" s="130" t="s">
        <v>2707</v>
      </c>
      <c r="T1095" s="132"/>
      <c r="U1095" s="132" t="str">
        <f t="shared" si="68"/>
        <v>00511504005H03277</v>
      </c>
      <c r="W1095" s="134" t="str">
        <f>IF((ISERROR(VLOOKUP(E1095,'[2]Lead Time(覆蓋貼)'!F:F,1,0)))*(P1095="v"),"",IF((ISTEXT(VLOOKUP(E1095,'[2]Lead Time(覆蓋貼)'!F:F,1,0)))*(P1095=""),"未執行",""))</f>
        <v/>
      </c>
    </row>
    <row r="1096" spans="1:23" ht="56.25" hidden="1" customHeight="1" x14ac:dyDescent="0.25">
      <c r="A1096" s="117">
        <v>1082</v>
      </c>
      <c r="B1096" s="118" t="s">
        <v>3619</v>
      </c>
      <c r="C1096" s="119">
        <v>43208</v>
      </c>
      <c r="D1096" s="117" t="s">
        <v>3620</v>
      </c>
      <c r="E1096" s="120" t="s">
        <v>3631</v>
      </c>
      <c r="F1096" s="117" t="str">
        <f>IF(ISNA(VLOOKUP(B1096,[2]保固召回!$A:$G,7,FALSE)),"",(VLOOKUP(B1096,[2]保固召回!$A:$G,7,FALSE)))</f>
        <v/>
      </c>
      <c r="G1096" s="121">
        <f t="shared" ca="1" si="69"/>
        <v>1</v>
      </c>
      <c r="H1096" s="121" t="str">
        <f t="shared" si="70"/>
        <v>F48檢查儀錶板，視須要更換</v>
      </c>
      <c r="I1096" s="122">
        <f t="shared" ca="1" si="71"/>
        <v>65</v>
      </c>
      <c r="J1096" s="119"/>
      <c r="K1096" s="123"/>
      <c r="L1096" s="117"/>
      <c r="M1096" s="124" t="s">
        <v>1821</v>
      </c>
      <c r="N1096" s="125"/>
      <c r="O1096" s="135"/>
      <c r="P1096" s="127" t="str">
        <f>IF(B1096="","",IF(ISNA(VLOOKUP(U1096,[2]NEW!H:H,1,FALSE)),"V",""))</f>
        <v>V</v>
      </c>
      <c r="Q1096" s="128"/>
      <c r="R1096" s="129"/>
      <c r="S1096" s="130" t="s">
        <v>3632</v>
      </c>
      <c r="T1096" s="132"/>
      <c r="U1096" s="132" t="str">
        <f t="shared" si="68"/>
        <v>00511504005F56958</v>
      </c>
      <c r="W1096" s="134" t="str">
        <f>IF((ISERROR(VLOOKUP(E1096,'[2]Lead Time(覆蓋貼)'!F:F,1,0)))*(P1096="v"),"",IF((ISTEXT(VLOOKUP(E1096,'[2]Lead Time(覆蓋貼)'!F:F,1,0)))*(P1096=""),"未執行",""))</f>
        <v/>
      </c>
    </row>
    <row r="1097" spans="1:23" ht="28.5" hidden="1" customHeight="1" x14ac:dyDescent="0.25">
      <c r="A1097" s="117">
        <v>1083</v>
      </c>
      <c r="B1097" s="118" t="s">
        <v>3619</v>
      </c>
      <c r="C1097" s="119">
        <v>43208</v>
      </c>
      <c r="D1097" s="117" t="s">
        <v>3620</v>
      </c>
      <c r="E1097" s="120" t="s">
        <v>3633</v>
      </c>
      <c r="F1097" s="117" t="str">
        <f>IF(ISNA(VLOOKUP(B1097,[2]保固召回!$A:$G,7,FALSE)),"",(VLOOKUP(B1097,[2]保固召回!$A:$G,7,FALSE)))</f>
        <v/>
      </c>
      <c r="G1097" s="121">
        <f t="shared" ca="1" si="69"/>
        <v>1</v>
      </c>
      <c r="H1097" s="121" t="str">
        <f t="shared" si="70"/>
        <v>F48檢查儀錶板，視須要更換</v>
      </c>
      <c r="I1097" s="122">
        <f t="shared" ca="1" si="71"/>
        <v>65</v>
      </c>
      <c r="J1097" s="119"/>
      <c r="K1097" s="123"/>
      <c r="L1097" s="117"/>
      <c r="M1097" s="124" t="s">
        <v>1821</v>
      </c>
      <c r="N1097" s="125"/>
      <c r="O1097" s="135"/>
      <c r="P1097" s="127" t="str">
        <f>IF(B1097="","",IF(ISNA(VLOOKUP(U1097,[2]NEW!H:H,1,FALSE)),"V",""))</f>
        <v>V</v>
      </c>
      <c r="Q1097" s="128"/>
      <c r="R1097" s="129"/>
      <c r="S1097" s="130" t="s">
        <v>1843</v>
      </c>
      <c r="T1097" s="132"/>
      <c r="U1097" s="132" t="str">
        <f t="shared" si="68"/>
        <v>00511504005G30503</v>
      </c>
      <c r="W1097" s="134" t="str">
        <f>IF((ISERROR(VLOOKUP(E1097,'[2]Lead Time(覆蓋貼)'!F:F,1,0)))*(P1097="v"),"",IF((ISTEXT(VLOOKUP(E1097,'[2]Lead Time(覆蓋貼)'!F:F,1,0)))*(P1097=""),"未執行",""))</f>
        <v/>
      </c>
    </row>
    <row r="1098" spans="1:23" ht="28.5" hidden="1" customHeight="1" x14ac:dyDescent="0.25">
      <c r="A1098" s="117">
        <v>1084</v>
      </c>
      <c r="B1098" s="118" t="s">
        <v>3619</v>
      </c>
      <c r="C1098" s="119">
        <v>43208</v>
      </c>
      <c r="D1098" s="117" t="s">
        <v>3620</v>
      </c>
      <c r="E1098" s="120" t="s">
        <v>3634</v>
      </c>
      <c r="F1098" s="117" t="str">
        <f>IF(ISNA(VLOOKUP(B1098,[2]保固召回!$A:$G,7,FALSE)),"",(VLOOKUP(B1098,[2]保固召回!$A:$G,7,FALSE)))</f>
        <v/>
      </c>
      <c r="G1098" s="121">
        <f t="shared" ca="1" si="69"/>
        <v>1</v>
      </c>
      <c r="H1098" s="121" t="str">
        <f t="shared" si="70"/>
        <v>F48檢查儀錶板，視須要更換</v>
      </c>
      <c r="I1098" s="122">
        <f t="shared" ca="1" si="71"/>
        <v>65</v>
      </c>
      <c r="J1098" s="119"/>
      <c r="K1098" s="123"/>
      <c r="L1098" s="117"/>
      <c r="M1098" s="124" t="s">
        <v>1821</v>
      </c>
      <c r="N1098" s="125"/>
      <c r="O1098" s="135"/>
      <c r="P1098" s="127" t="str">
        <f>IF(B1098="","",IF(ISNA(VLOOKUP(U1098,[2]NEW!H:H,1,FALSE)),"V",""))</f>
        <v>V</v>
      </c>
      <c r="Q1098" s="128"/>
      <c r="R1098" s="129"/>
      <c r="S1098" s="130" t="s">
        <v>3635</v>
      </c>
      <c r="T1098" s="132"/>
      <c r="U1098" s="132" t="str">
        <f t="shared" si="68"/>
        <v>00511504005F57511</v>
      </c>
      <c r="W1098" s="134" t="str">
        <f>IF((ISERROR(VLOOKUP(E1098,'[2]Lead Time(覆蓋貼)'!F:F,1,0)))*(P1098="v"),"",IF((ISTEXT(VLOOKUP(E1098,'[2]Lead Time(覆蓋貼)'!F:F,1,0)))*(P1098=""),"未執行",""))</f>
        <v/>
      </c>
    </row>
    <row r="1099" spans="1:23" ht="28.5" hidden="1" customHeight="1" x14ac:dyDescent="0.25">
      <c r="A1099" s="117">
        <v>1085</v>
      </c>
      <c r="B1099" s="118" t="s">
        <v>3619</v>
      </c>
      <c r="C1099" s="119">
        <v>43208</v>
      </c>
      <c r="D1099" s="117" t="s">
        <v>3620</v>
      </c>
      <c r="E1099" s="120" t="s">
        <v>3636</v>
      </c>
      <c r="F1099" s="117" t="str">
        <f>IF(ISNA(VLOOKUP(B1099,[2]保固召回!$A:$G,7,FALSE)),"",(VLOOKUP(B1099,[2]保固召回!$A:$G,7,FALSE)))</f>
        <v/>
      </c>
      <c r="G1099" s="121">
        <f t="shared" ca="1" si="69"/>
        <v>1</v>
      </c>
      <c r="H1099" s="121" t="str">
        <f t="shared" si="70"/>
        <v>F48檢查儀錶板，視須要更換</v>
      </c>
      <c r="I1099" s="122">
        <f t="shared" ca="1" si="71"/>
        <v>65</v>
      </c>
      <c r="J1099" s="119"/>
      <c r="K1099" s="123"/>
      <c r="L1099" s="117"/>
      <c r="M1099" s="124" t="s">
        <v>1821</v>
      </c>
      <c r="N1099" s="125"/>
      <c r="O1099" s="135"/>
      <c r="P1099" s="127" t="str">
        <f>IF(B1099="","",IF(ISNA(VLOOKUP(U1099,[2]NEW!H:H,1,FALSE)),"V",""))</f>
        <v>V</v>
      </c>
      <c r="Q1099" s="128"/>
      <c r="R1099" s="129"/>
      <c r="S1099" s="130" t="s">
        <v>3637</v>
      </c>
      <c r="T1099" s="132"/>
      <c r="U1099" s="132" t="str">
        <f t="shared" si="68"/>
        <v>00511504005F57518</v>
      </c>
      <c r="W1099" s="134" t="str">
        <f>IF((ISERROR(VLOOKUP(E1099,'[2]Lead Time(覆蓋貼)'!F:F,1,0)))*(P1099="v"),"",IF((ISTEXT(VLOOKUP(E1099,'[2]Lead Time(覆蓋貼)'!F:F,1,0)))*(P1099=""),"未執行",""))</f>
        <v/>
      </c>
    </row>
    <row r="1100" spans="1:23" ht="28.5" hidden="1" customHeight="1" x14ac:dyDescent="0.25">
      <c r="A1100" s="117">
        <v>1086</v>
      </c>
      <c r="B1100" s="118" t="s">
        <v>3619</v>
      </c>
      <c r="C1100" s="119">
        <v>43208</v>
      </c>
      <c r="D1100" s="117" t="s">
        <v>3620</v>
      </c>
      <c r="E1100" s="120" t="s">
        <v>3638</v>
      </c>
      <c r="F1100" s="117" t="str">
        <f>IF(ISNA(VLOOKUP(B1100,[2]保固召回!$A:$G,7,FALSE)),"",(VLOOKUP(B1100,[2]保固召回!$A:$G,7,FALSE)))</f>
        <v/>
      </c>
      <c r="G1100" s="121">
        <f t="shared" ca="1" si="69"/>
        <v>1</v>
      </c>
      <c r="H1100" s="121" t="str">
        <f t="shared" si="70"/>
        <v>F48檢查儀錶板，視須要更換</v>
      </c>
      <c r="I1100" s="122">
        <f t="shared" ca="1" si="71"/>
        <v>65</v>
      </c>
      <c r="J1100" s="119"/>
      <c r="K1100" s="123"/>
      <c r="L1100" s="117"/>
      <c r="M1100" s="124" t="s">
        <v>1821</v>
      </c>
      <c r="N1100" s="125"/>
      <c r="O1100" s="135"/>
      <c r="P1100" s="127" t="str">
        <f>IF(B1100="","",IF(ISNA(VLOOKUP(U1100,[2]NEW!H:H,1,FALSE)),"V",""))</f>
        <v>V</v>
      </c>
      <c r="Q1100" s="128"/>
      <c r="R1100" s="129"/>
      <c r="S1100" s="130" t="s">
        <v>1789</v>
      </c>
      <c r="T1100" s="132"/>
      <c r="U1100" s="132" t="str">
        <f t="shared" si="68"/>
        <v>00511504005G24138</v>
      </c>
      <c r="W1100" s="134" t="str">
        <f>IF((ISERROR(VLOOKUP(E1100,'[2]Lead Time(覆蓋貼)'!F:F,1,0)))*(P1100="v"),"",IF((ISTEXT(VLOOKUP(E1100,'[2]Lead Time(覆蓋貼)'!F:F,1,0)))*(P1100=""),"未執行",""))</f>
        <v/>
      </c>
    </row>
    <row r="1101" spans="1:23" ht="28.5" hidden="1" customHeight="1" x14ac:dyDescent="0.25">
      <c r="A1101" s="117">
        <v>1087</v>
      </c>
      <c r="B1101" s="118" t="s">
        <v>3619</v>
      </c>
      <c r="C1101" s="119">
        <v>43208</v>
      </c>
      <c r="D1101" s="117" t="s">
        <v>3620</v>
      </c>
      <c r="E1101" s="120" t="s">
        <v>3319</v>
      </c>
      <c r="F1101" s="117" t="str">
        <f>IF(ISNA(VLOOKUP(B1101,[2]保固召回!$A:$G,7,FALSE)),"",(VLOOKUP(B1101,[2]保固召回!$A:$G,7,FALSE)))</f>
        <v/>
      </c>
      <c r="G1101" s="121">
        <f t="shared" ca="1" si="69"/>
        <v>1</v>
      </c>
      <c r="H1101" s="121" t="str">
        <f t="shared" si="70"/>
        <v>F48檢查儀錶板，視須要更換</v>
      </c>
      <c r="I1101" s="122">
        <f t="shared" ca="1" si="71"/>
        <v>65</v>
      </c>
      <c r="J1101" s="119"/>
      <c r="K1101" s="123"/>
      <c r="L1101" s="117"/>
      <c r="M1101" s="124" t="s">
        <v>1821</v>
      </c>
      <c r="N1101" s="125"/>
      <c r="O1101" s="135"/>
      <c r="P1101" s="127" t="str">
        <f>IF(B1101="","",IF(ISNA(VLOOKUP(U1101,[2]NEW!H:H,1,FALSE)),"V",""))</f>
        <v>V</v>
      </c>
      <c r="Q1101" s="128"/>
      <c r="R1101" s="129"/>
      <c r="S1101" s="130" t="s">
        <v>1789</v>
      </c>
      <c r="T1101" s="132"/>
      <c r="U1101" s="132" t="str">
        <f t="shared" si="68"/>
        <v>00511504005H07816</v>
      </c>
      <c r="W1101" s="134" t="str">
        <f>IF((ISERROR(VLOOKUP(E1101,'[2]Lead Time(覆蓋貼)'!F:F,1,0)))*(P1101="v"),"",IF((ISTEXT(VLOOKUP(E1101,'[2]Lead Time(覆蓋貼)'!F:F,1,0)))*(P1101=""),"未執行",""))</f>
        <v/>
      </c>
    </row>
    <row r="1102" spans="1:23" ht="28.5" hidden="1" customHeight="1" x14ac:dyDescent="0.25">
      <c r="A1102" s="117">
        <v>1088</v>
      </c>
      <c r="B1102" s="118" t="s">
        <v>3619</v>
      </c>
      <c r="C1102" s="119">
        <v>43208</v>
      </c>
      <c r="D1102" s="117" t="s">
        <v>3620</v>
      </c>
      <c r="E1102" s="120" t="s">
        <v>3316</v>
      </c>
      <c r="F1102" s="117" t="str">
        <f>IF(ISNA(VLOOKUP(B1102,[2]保固召回!$A:$G,7,FALSE)),"",(VLOOKUP(B1102,[2]保固召回!$A:$G,7,FALSE)))</f>
        <v/>
      </c>
      <c r="G1102" s="121">
        <f t="shared" ca="1" si="69"/>
        <v>1</v>
      </c>
      <c r="H1102" s="121" t="str">
        <f t="shared" si="70"/>
        <v>F48檢查儀錶板，視須要更換</v>
      </c>
      <c r="I1102" s="122">
        <f t="shared" ca="1" si="71"/>
        <v>65</v>
      </c>
      <c r="J1102" s="119"/>
      <c r="K1102" s="123"/>
      <c r="L1102" s="117"/>
      <c r="M1102" s="124" t="s">
        <v>1821</v>
      </c>
      <c r="N1102" s="125"/>
      <c r="O1102" s="135"/>
      <c r="P1102" s="127" t="str">
        <f>IF(B1102="","",IF(ISNA(VLOOKUP(U1102,[2]NEW!H:H,1,FALSE)),"V",""))</f>
        <v>V</v>
      </c>
      <c r="Q1102" s="128"/>
      <c r="R1102" s="129"/>
      <c r="S1102" s="130" t="s">
        <v>3318</v>
      </c>
      <c r="T1102" s="132"/>
      <c r="U1102" s="132" t="str">
        <f t="shared" si="68"/>
        <v>00511504005G29127</v>
      </c>
      <c r="W1102" s="134" t="str">
        <f>IF((ISERROR(VLOOKUP(E1102,'[2]Lead Time(覆蓋貼)'!F:F,1,0)))*(P1102="v"),"",IF((ISTEXT(VLOOKUP(E1102,'[2]Lead Time(覆蓋貼)'!F:F,1,0)))*(P1102=""),"未執行",""))</f>
        <v/>
      </c>
    </row>
    <row r="1103" spans="1:23" ht="28.5" hidden="1" customHeight="1" x14ac:dyDescent="0.25">
      <c r="A1103" s="117">
        <v>1089</v>
      </c>
      <c r="B1103" s="118" t="s">
        <v>3619</v>
      </c>
      <c r="C1103" s="119">
        <v>43208</v>
      </c>
      <c r="D1103" s="117" t="s">
        <v>3620</v>
      </c>
      <c r="E1103" s="120" t="s">
        <v>3323</v>
      </c>
      <c r="F1103" s="117" t="str">
        <f>IF(ISNA(VLOOKUP(B1103,[2]保固召回!$A:$G,7,FALSE)),"",(VLOOKUP(B1103,[2]保固召回!$A:$G,7,FALSE)))</f>
        <v/>
      </c>
      <c r="G1103" s="121">
        <f t="shared" ca="1" si="69"/>
        <v>1</v>
      </c>
      <c r="H1103" s="121" t="str">
        <f t="shared" si="70"/>
        <v>F48檢查儀錶板，視須要更換</v>
      </c>
      <c r="I1103" s="122">
        <f t="shared" ca="1" si="71"/>
        <v>65</v>
      </c>
      <c r="J1103" s="119"/>
      <c r="K1103" s="123"/>
      <c r="L1103" s="117"/>
      <c r="M1103" s="124" t="s">
        <v>1821</v>
      </c>
      <c r="N1103" s="125"/>
      <c r="O1103" s="135"/>
      <c r="P1103" s="127" t="str">
        <f>IF(B1103="","",IF(ISNA(VLOOKUP(U1103,[2]NEW!H:H,1,FALSE)),"V",""))</f>
        <v>V</v>
      </c>
      <c r="Q1103" s="128"/>
      <c r="R1103" s="129"/>
      <c r="S1103" s="130" t="s">
        <v>3324</v>
      </c>
      <c r="T1103" s="132"/>
      <c r="U1103" s="132" t="str">
        <f t="shared" si="68"/>
        <v>00511504005G28241</v>
      </c>
      <c r="W1103" s="134" t="str">
        <f>IF((ISERROR(VLOOKUP(E1103,'[2]Lead Time(覆蓋貼)'!F:F,1,0)))*(P1103="v"),"",IF((ISTEXT(VLOOKUP(E1103,'[2]Lead Time(覆蓋貼)'!F:F,1,0)))*(P1103=""),"未執行",""))</f>
        <v/>
      </c>
    </row>
    <row r="1104" spans="1:23" ht="28.5" hidden="1" customHeight="1" x14ac:dyDescent="0.25">
      <c r="A1104" s="117">
        <v>1090</v>
      </c>
      <c r="B1104" s="118" t="s">
        <v>3619</v>
      </c>
      <c r="C1104" s="119">
        <v>43208</v>
      </c>
      <c r="D1104" s="117" t="s">
        <v>3620</v>
      </c>
      <c r="E1104" s="120" t="s">
        <v>3639</v>
      </c>
      <c r="F1104" s="117" t="str">
        <f>IF(ISNA(VLOOKUP(B1104,[2]保固召回!$A:$G,7,FALSE)),"",(VLOOKUP(B1104,[2]保固召回!$A:$G,7,FALSE)))</f>
        <v/>
      </c>
      <c r="G1104" s="121">
        <f t="shared" ca="1" si="69"/>
        <v>1</v>
      </c>
      <c r="H1104" s="121" t="str">
        <f t="shared" si="70"/>
        <v>F48檢查儀錶板，視須要更換</v>
      </c>
      <c r="I1104" s="122">
        <f t="shared" ca="1" si="71"/>
        <v>65</v>
      </c>
      <c r="J1104" s="119"/>
      <c r="K1104" s="123"/>
      <c r="L1104" s="117"/>
      <c r="M1104" s="124" t="s">
        <v>1821</v>
      </c>
      <c r="N1104" s="125"/>
      <c r="O1104" s="135"/>
      <c r="P1104" s="127" t="str">
        <f>IF(B1104="","",IF(ISNA(VLOOKUP(U1104,[2]NEW!H:H,1,FALSE)),"V",""))</f>
        <v>V</v>
      </c>
      <c r="Q1104" s="128"/>
      <c r="R1104" s="129"/>
      <c r="S1104" s="130" t="s">
        <v>3640</v>
      </c>
      <c r="T1104" s="132"/>
      <c r="U1104" s="132" t="str">
        <f t="shared" si="68"/>
        <v>00511504005F57805</v>
      </c>
      <c r="W1104" s="134" t="str">
        <f>IF((ISERROR(VLOOKUP(E1104,'[2]Lead Time(覆蓋貼)'!F:F,1,0)))*(P1104="v"),"",IF((ISTEXT(VLOOKUP(E1104,'[2]Lead Time(覆蓋貼)'!F:F,1,0)))*(P1104=""),"未執行",""))</f>
        <v/>
      </c>
    </row>
    <row r="1105" spans="1:23" ht="28.5" hidden="1" customHeight="1" x14ac:dyDescent="0.25">
      <c r="A1105" s="117">
        <v>1091</v>
      </c>
      <c r="B1105" s="118" t="s">
        <v>3619</v>
      </c>
      <c r="C1105" s="119">
        <v>43208</v>
      </c>
      <c r="D1105" s="117" t="s">
        <v>3620</v>
      </c>
      <c r="E1105" s="120" t="s">
        <v>3321</v>
      </c>
      <c r="F1105" s="117" t="str">
        <f>IF(ISNA(VLOOKUP(B1105,[2]保固召回!$A:$G,7,FALSE)),"",(VLOOKUP(B1105,[2]保固召回!$A:$G,7,FALSE)))</f>
        <v/>
      </c>
      <c r="G1105" s="121">
        <f t="shared" ca="1" si="69"/>
        <v>1</v>
      </c>
      <c r="H1105" s="121" t="str">
        <f t="shared" si="70"/>
        <v>F48檢查儀錶板，視須要更換</v>
      </c>
      <c r="I1105" s="122">
        <f t="shared" ca="1" si="71"/>
        <v>65</v>
      </c>
      <c r="J1105" s="119"/>
      <c r="K1105" s="123"/>
      <c r="L1105" s="117"/>
      <c r="M1105" s="124"/>
      <c r="N1105" s="125"/>
      <c r="O1105" s="135"/>
      <c r="P1105" s="127" t="str">
        <f>IF(B1105="","",IF(ISNA(VLOOKUP(U1105,[2]NEW!H:H,1,FALSE)),"V",""))</f>
        <v>V</v>
      </c>
      <c r="Q1105" s="128" t="s">
        <v>3641</v>
      </c>
      <c r="R1105" s="129" t="s">
        <v>3642</v>
      </c>
      <c r="S1105" s="130" t="s">
        <v>3643</v>
      </c>
      <c r="T1105" s="132"/>
      <c r="U1105" s="132" t="str">
        <f t="shared" si="68"/>
        <v>00511504005H02256</v>
      </c>
      <c r="W1105" s="134" t="str">
        <f>IF((ISERROR(VLOOKUP(E1105,'[2]Lead Time(覆蓋貼)'!F:F,1,0)))*(P1105="v"),"",IF((ISTEXT(VLOOKUP(E1105,'[2]Lead Time(覆蓋貼)'!F:F,1,0)))*(P1105=""),"未執行",""))</f>
        <v/>
      </c>
    </row>
    <row r="1106" spans="1:23" ht="28.5" hidden="1" customHeight="1" x14ac:dyDescent="0.25">
      <c r="A1106" s="117">
        <v>1092</v>
      </c>
      <c r="B1106" s="118" t="s">
        <v>3619</v>
      </c>
      <c r="C1106" s="119">
        <v>43208</v>
      </c>
      <c r="D1106" s="117" t="s">
        <v>3620</v>
      </c>
      <c r="E1106" s="120" t="s">
        <v>3644</v>
      </c>
      <c r="F1106" s="117" t="str">
        <f>IF(ISNA(VLOOKUP(B1106,[2]保固召回!$A:$G,7,FALSE)),"",(VLOOKUP(B1106,[2]保固召回!$A:$G,7,FALSE)))</f>
        <v/>
      </c>
      <c r="G1106" s="121">
        <f t="shared" ca="1" si="69"/>
        <v>1</v>
      </c>
      <c r="H1106" s="121" t="str">
        <f t="shared" si="70"/>
        <v>F48檢查儀錶板，視須要更換</v>
      </c>
      <c r="I1106" s="122">
        <f t="shared" ca="1" si="71"/>
        <v>65</v>
      </c>
      <c r="J1106" s="119"/>
      <c r="K1106" s="123"/>
      <c r="L1106" s="117"/>
      <c r="M1106" s="124" t="s">
        <v>1821</v>
      </c>
      <c r="N1106" s="125"/>
      <c r="O1106" s="135"/>
      <c r="P1106" s="127" t="str">
        <f>IF(B1106="","",IF(ISNA(VLOOKUP(U1106,[2]NEW!H:H,1,FALSE)),"V",""))</f>
        <v>V</v>
      </c>
      <c r="Q1106" s="128"/>
      <c r="R1106" s="129"/>
      <c r="S1106" s="130" t="s">
        <v>2707</v>
      </c>
      <c r="T1106" s="132"/>
      <c r="U1106" s="132" t="str">
        <f t="shared" si="68"/>
        <v>00511504005F57792</v>
      </c>
      <c r="W1106" s="134" t="str">
        <f>IF((ISERROR(VLOOKUP(E1106,'[2]Lead Time(覆蓋貼)'!F:F,1,0)))*(P1106="v"),"",IF((ISTEXT(VLOOKUP(E1106,'[2]Lead Time(覆蓋貼)'!F:F,1,0)))*(P1106=""),"未執行",""))</f>
        <v/>
      </c>
    </row>
    <row r="1107" spans="1:23" ht="28.5" hidden="1" customHeight="1" x14ac:dyDescent="0.25">
      <c r="A1107" s="117">
        <v>1093</v>
      </c>
      <c r="B1107" s="118" t="s">
        <v>3619</v>
      </c>
      <c r="C1107" s="119">
        <v>43208</v>
      </c>
      <c r="D1107" s="117" t="s">
        <v>3620</v>
      </c>
      <c r="E1107" s="120" t="s">
        <v>3645</v>
      </c>
      <c r="F1107" s="117" t="str">
        <f>IF(ISNA(VLOOKUP(B1107,[2]保固召回!$A:$G,7,FALSE)),"",(VLOOKUP(B1107,[2]保固召回!$A:$G,7,FALSE)))</f>
        <v/>
      </c>
      <c r="G1107" s="121">
        <f t="shared" ca="1" si="69"/>
        <v>1</v>
      </c>
      <c r="H1107" s="121" t="str">
        <f t="shared" si="70"/>
        <v>F48檢查儀錶板，視須要更換</v>
      </c>
      <c r="I1107" s="122">
        <f t="shared" ca="1" si="71"/>
        <v>65</v>
      </c>
      <c r="J1107" s="119"/>
      <c r="K1107" s="123"/>
      <c r="L1107" s="117"/>
      <c r="M1107" s="124"/>
      <c r="N1107" s="125"/>
      <c r="O1107" s="135"/>
      <c r="P1107" s="127" t="str">
        <f>IF(B1107="","",IF(ISNA(VLOOKUP(U1107,[2]NEW!H:H,1,FALSE)),"V",""))</f>
        <v>V</v>
      </c>
      <c r="Q1107" s="128"/>
      <c r="R1107" s="129"/>
      <c r="S1107" s="130" t="s">
        <v>1789</v>
      </c>
      <c r="T1107" s="132"/>
      <c r="U1107" s="132" t="str">
        <f t="shared" si="68"/>
        <v>00511504005F57769</v>
      </c>
      <c r="W1107" s="134" t="str">
        <f>IF((ISERROR(VLOOKUP(E1107,'[2]Lead Time(覆蓋貼)'!F:F,1,0)))*(P1107="v"),"",IF((ISTEXT(VLOOKUP(E1107,'[2]Lead Time(覆蓋貼)'!F:F,1,0)))*(P1107=""),"未執行",""))</f>
        <v/>
      </c>
    </row>
    <row r="1108" spans="1:23" ht="28.5" hidden="1" customHeight="1" x14ac:dyDescent="0.25">
      <c r="A1108" s="117">
        <v>1094</v>
      </c>
      <c r="B1108" s="118" t="s">
        <v>3619</v>
      </c>
      <c r="C1108" s="119">
        <v>43208</v>
      </c>
      <c r="D1108" s="117" t="s">
        <v>3620</v>
      </c>
      <c r="E1108" s="120" t="s">
        <v>3646</v>
      </c>
      <c r="F1108" s="117" t="str">
        <f>IF(ISNA(VLOOKUP(B1108,[2]保固召回!$A:$G,7,FALSE)),"",(VLOOKUP(B1108,[2]保固召回!$A:$G,7,FALSE)))</f>
        <v/>
      </c>
      <c r="G1108" s="121">
        <f t="shared" ca="1" si="69"/>
        <v>1</v>
      </c>
      <c r="H1108" s="121" t="str">
        <f t="shared" si="70"/>
        <v>F48檢查儀錶板，視須要更換</v>
      </c>
      <c r="I1108" s="122">
        <f t="shared" ca="1" si="71"/>
        <v>65</v>
      </c>
      <c r="J1108" s="119"/>
      <c r="K1108" s="123"/>
      <c r="L1108" s="117"/>
      <c r="M1108" s="124" t="s">
        <v>1821</v>
      </c>
      <c r="N1108" s="125"/>
      <c r="O1108" s="135"/>
      <c r="P1108" s="127" t="str">
        <f>IF(B1108="","",IF(ISNA(VLOOKUP(U1108,[2]NEW!H:H,1,FALSE)),"V",""))</f>
        <v>V</v>
      </c>
      <c r="Q1108" s="128"/>
      <c r="R1108" s="129"/>
      <c r="S1108" s="130" t="s">
        <v>3647</v>
      </c>
      <c r="T1108" s="132"/>
      <c r="U1108" s="132" t="str">
        <f t="shared" si="68"/>
        <v>00511504005F12761</v>
      </c>
      <c r="W1108" s="134" t="str">
        <f>IF((ISERROR(VLOOKUP(E1108,'[2]Lead Time(覆蓋貼)'!F:F,1,0)))*(P1108="v"),"",IF((ISTEXT(VLOOKUP(E1108,'[2]Lead Time(覆蓋貼)'!F:F,1,0)))*(P1108=""),"未執行",""))</f>
        <v/>
      </c>
    </row>
    <row r="1109" spans="1:23" ht="38.25" hidden="1" customHeight="1" x14ac:dyDescent="0.25">
      <c r="A1109" s="117">
        <v>1095</v>
      </c>
      <c r="B1109" s="118" t="s">
        <v>3619</v>
      </c>
      <c r="C1109" s="119">
        <v>43208</v>
      </c>
      <c r="D1109" s="117" t="s">
        <v>3620</v>
      </c>
      <c r="E1109" s="120" t="s">
        <v>3648</v>
      </c>
      <c r="F1109" s="117" t="str">
        <f>IF(ISNA(VLOOKUP(B1109,[2]保固召回!$A:$G,7,FALSE)),"",(VLOOKUP(B1109,[2]保固召回!$A:$G,7,FALSE)))</f>
        <v/>
      </c>
      <c r="G1109" s="121">
        <f t="shared" ca="1" si="69"/>
        <v>1</v>
      </c>
      <c r="H1109" s="121" t="str">
        <f t="shared" si="70"/>
        <v>F48檢查儀錶板，視須要更換</v>
      </c>
      <c r="I1109" s="122">
        <f t="shared" ca="1" si="71"/>
        <v>65</v>
      </c>
      <c r="J1109" s="119"/>
      <c r="K1109" s="123"/>
      <c r="L1109" s="117"/>
      <c r="M1109" s="124" t="s">
        <v>1821</v>
      </c>
      <c r="N1109" s="125"/>
      <c r="O1109" s="135"/>
      <c r="P1109" s="127" t="str">
        <f>IF(B1109="","",IF(ISNA(VLOOKUP(U1109,[2]NEW!H:H,1,FALSE)),"V",""))</f>
        <v>V</v>
      </c>
      <c r="Q1109" s="128"/>
      <c r="R1109" s="129"/>
      <c r="S1109" s="130" t="s">
        <v>1789</v>
      </c>
      <c r="T1109" s="132"/>
      <c r="U1109" s="132" t="str">
        <f t="shared" si="68"/>
        <v>00511504005F12760</v>
      </c>
      <c r="W1109" s="134" t="str">
        <f>IF((ISERROR(VLOOKUP(E1109,'[2]Lead Time(覆蓋貼)'!F:F,1,0)))*(P1109="v"),"",IF((ISTEXT(VLOOKUP(E1109,'[2]Lead Time(覆蓋貼)'!F:F,1,0)))*(P1109=""),"未執行",""))</f>
        <v/>
      </c>
    </row>
    <row r="1110" spans="1:23" ht="28.5" hidden="1" customHeight="1" x14ac:dyDescent="0.25">
      <c r="A1110" s="117">
        <v>1096</v>
      </c>
      <c r="B1110" s="118" t="s">
        <v>3619</v>
      </c>
      <c r="C1110" s="119">
        <v>43208</v>
      </c>
      <c r="D1110" s="117" t="s">
        <v>3620</v>
      </c>
      <c r="E1110" s="120" t="s">
        <v>3649</v>
      </c>
      <c r="F1110" s="117" t="str">
        <f>IF(ISNA(VLOOKUP(B1110,[2]保固召回!$A:$G,7,FALSE)),"",(VLOOKUP(B1110,[2]保固召回!$A:$G,7,FALSE)))</f>
        <v/>
      </c>
      <c r="G1110" s="121">
        <f t="shared" ca="1" si="69"/>
        <v>1</v>
      </c>
      <c r="H1110" s="121" t="str">
        <f t="shared" si="70"/>
        <v>F48檢查儀錶板，視須要更換</v>
      </c>
      <c r="I1110" s="122">
        <f t="shared" ca="1" si="71"/>
        <v>65</v>
      </c>
      <c r="J1110" s="119"/>
      <c r="K1110" s="123"/>
      <c r="L1110" s="117"/>
      <c r="M1110" s="124" t="s">
        <v>58</v>
      </c>
      <c r="N1110" s="125"/>
      <c r="O1110" s="135"/>
      <c r="P1110" s="127" t="str">
        <f>IF(B1110="","",IF(ISNA(VLOOKUP(U1110,[2]NEW!H:H,1,FALSE)),"V",""))</f>
        <v>V</v>
      </c>
      <c r="Q1110" s="156">
        <v>42989</v>
      </c>
      <c r="R1110" s="129"/>
      <c r="S1110" s="130" t="s">
        <v>3650</v>
      </c>
      <c r="T1110" s="132"/>
      <c r="U1110" s="132" t="str">
        <f t="shared" si="68"/>
        <v>00511504005F13488</v>
      </c>
      <c r="W1110" s="134" t="str">
        <f>IF((ISERROR(VLOOKUP(E1110,'[2]Lead Time(覆蓋貼)'!F:F,1,0)))*(P1110="v"),"",IF((ISTEXT(VLOOKUP(E1110,'[2]Lead Time(覆蓋貼)'!F:F,1,0)))*(P1110=""),"未執行",""))</f>
        <v/>
      </c>
    </row>
    <row r="1111" spans="1:23" ht="28.5" hidden="1" customHeight="1" x14ac:dyDescent="0.25">
      <c r="A1111" s="117">
        <v>1097</v>
      </c>
      <c r="B1111" s="118" t="s">
        <v>3619</v>
      </c>
      <c r="C1111" s="119">
        <v>43208</v>
      </c>
      <c r="D1111" s="117" t="s">
        <v>3620</v>
      </c>
      <c r="E1111" s="120" t="s">
        <v>3651</v>
      </c>
      <c r="F1111" s="117" t="str">
        <f>IF(ISNA(VLOOKUP(B1111,[2]保固召回!$A:$G,7,FALSE)),"",(VLOOKUP(B1111,[2]保固召回!$A:$G,7,FALSE)))</f>
        <v/>
      </c>
      <c r="G1111" s="121">
        <f t="shared" ca="1" si="69"/>
        <v>1</v>
      </c>
      <c r="H1111" s="121" t="str">
        <f t="shared" si="70"/>
        <v>F48檢查儀錶板，視須要更換</v>
      </c>
      <c r="I1111" s="122">
        <f t="shared" ca="1" si="71"/>
        <v>65</v>
      </c>
      <c r="J1111" s="119"/>
      <c r="K1111" s="123"/>
      <c r="L1111" s="117"/>
      <c r="M1111" s="124" t="s">
        <v>1821</v>
      </c>
      <c r="N1111" s="125"/>
      <c r="O1111" s="135"/>
      <c r="P1111" s="127" t="str">
        <f>IF(B1111="","",IF(ISNA(VLOOKUP(U1111,[2]NEW!H:H,1,FALSE)),"V",""))</f>
        <v>V</v>
      </c>
      <c r="Q1111" s="156"/>
      <c r="R1111" s="129"/>
      <c r="S1111" s="130" t="s">
        <v>1789</v>
      </c>
      <c r="T1111" s="132"/>
      <c r="U1111" s="132" t="str">
        <f t="shared" si="68"/>
        <v>00511504005F58229</v>
      </c>
      <c r="W1111" s="134" t="str">
        <f>IF((ISERROR(VLOOKUP(E1111,'[2]Lead Time(覆蓋貼)'!F:F,1,0)))*(P1111="v"),"",IF((ISTEXT(VLOOKUP(E1111,'[2]Lead Time(覆蓋貼)'!F:F,1,0)))*(P1111=""),"未執行",""))</f>
        <v/>
      </c>
    </row>
    <row r="1112" spans="1:23" ht="28.5" hidden="1" customHeight="1" x14ac:dyDescent="0.25">
      <c r="A1112" s="117">
        <v>1098</v>
      </c>
      <c r="B1112" s="118" t="s">
        <v>3619</v>
      </c>
      <c r="C1112" s="119">
        <v>43208</v>
      </c>
      <c r="D1112" s="117" t="s">
        <v>3620</v>
      </c>
      <c r="E1112" s="120" t="s">
        <v>3338</v>
      </c>
      <c r="F1112" s="117" t="str">
        <f>IF(ISNA(VLOOKUP(B1112,[2]保固召回!$A:$G,7,FALSE)),"",(VLOOKUP(B1112,[2]保固召回!$A:$G,7,FALSE)))</f>
        <v/>
      </c>
      <c r="G1112" s="121">
        <f t="shared" ca="1" si="69"/>
        <v>1</v>
      </c>
      <c r="H1112" s="121" t="str">
        <f t="shared" si="70"/>
        <v>F48檢查儀錶板，視須要更換</v>
      </c>
      <c r="I1112" s="122">
        <f t="shared" ca="1" si="71"/>
        <v>65</v>
      </c>
      <c r="J1112" s="119"/>
      <c r="K1112" s="123"/>
      <c r="L1112" s="117"/>
      <c r="M1112" s="124"/>
      <c r="N1112" s="125"/>
      <c r="O1112" s="135"/>
      <c r="P1112" s="127" t="str">
        <f>IF(B1112="","",IF(ISNA(VLOOKUP(U1112,[2]NEW!H:H,1,FALSE)),"V",""))</f>
        <v>V</v>
      </c>
      <c r="Q1112" s="156"/>
      <c r="R1112" s="129"/>
      <c r="S1112" s="130" t="s">
        <v>1789</v>
      </c>
      <c r="T1112" s="132"/>
      <c r="U1112" s="132" t="str">
        <f t="shared" si="68"/>
        <v>00511504005H07902</v>
      </c>
      <c r="W1112" s="134" t="str">
        <f>IF((ISERROR(VLOOKUP(E1112,'[2]Lead Time(覆蓋貼)'!F:F,1,0)))*(P1112="v"),"",IF((ISTEXT(VLOOKUP(E1112,'[2]Lead Time(覆蓋貼)'!F:F,1,0)))*(P1112=""),"未執行",""))</f>
        <v/>
      </c>
    </row>
    <row r="1113" spans="1:23" ht="28.5" hidden="1" customHeight="1" x14ac:dyDescent="0.25">
      <c r="A1113" s="117">
        <v>1099</v>
      </c>
      <c r="B1113" s="118" t="s">
        <v>3619</v>
      </c>
      <c r="C1113" s="119">
        <v>43208</v>
      </c>
      <c r="D1113" s="117" t="s">
        <v>3620</v>
      </c>
      <c r="E1113" s="120" t="s">
        <v>3652</v>
      </c>
      <c r="F1113" s="117" t="str">
        <f>IF(ISNA(VLOOKUP(B1113,[2]保固召回!$A:$G,7,FALSE)),"",(VLOOKUP(B1113,[2]保固召回!$A:$G,7,FALSE)))</f>
        <v/>
      </c>
      <c r="G1113" s="121">
        <f t="shared" ca="1" si="69"/>
        <v>1</v>
      </c>
      <c r="H1113" s="121" t="str">
        <f t="shared" si="70"/>
        <v>F48檢查儀錶板，視須要更換</v>
      </c>
      <c r="I1113" s="122">
        <f t="shared" ca="1" si="71"/>
        <v>65</v>
      </c>
      <c r="J1113" s="119"/>
      <c r="K1113" s="123"/>
      <c r="L1113" s="117"/>
      <c r="M1113" s="124" t="s">
        <v>1821</v>
      </c>
      <c r="N1113" s="125"/>
      <c r="O1113" s="135"/>
      <c r="P1113" s="127" t="str">
        <f>IF(B1113="","",IF(ISNA(VLOOKUP(U1113,[2]NEW!H:H,1,FALSE)),"V",""))</f>
        <v>V</v>
      </c>
      <c r="Q1113" s="156"/>
      <c r="R1113" s="129"/>
      <c r="S1113" s="130" t="s">
        <v>1789</v>
      </c>
      <c r="T1113" s="132"/>
      <c r="U1113" s="132" t="str">
        <f t="shared" si="68"/>
        <v>00511504005F57520</v>
      </c>
      <c r="W1113" s="134" t="str">
        <f>IF((ISERROR(VLOOKUP(E1113,'[2]Lead Time(覆蓋貼)'!F:F,1,0)))*(P1113="v"),"",IF((ISTEXT(VLOOKUP(E1113,'[2]Lead Time(覆蓋貼)'!F:F,1,0)))*(P1113=""),"未執行",""))</f>
        <v/>
      </c>
    </row>
    <row r="1114" spans="1:23" ht="28.5" hidden="1" customHeight="1" x14ac:dyDescent="0.25">
      <c r="A1114" s="117">
        <v>1100</v>
      </c>
      <c r="B1114" s="118" t="s">
        <v>3619</v>
      </c>
      <c r="C1114" s="119">
        <v>43208</v>
      </c>
      <c r="D1114" s="117" t="s">
        <v>3620</v>
      </c>
      <c r="E1114" s="120" t="s">
        <v>3357</v>
      </c>
      <c r="F1114" s="117" t="str">
        <f>IF(ISNA(VLOOKUP(B1114,[2]保固召回!$A:$G,7,FALSE)),"",(VLOOKUP(B1114,[2]保固召回!$A:$G,7,FALSE)))</f>
        <v/>
      </c>
      <c r="G1114" s="121">
        <f t="shared" ca="1" si="69"/>
        <v>1</v>
      </c>
      <c r="H1114" s="121" t="str">
        <f t="shared" si="70"/>
        <v>F48檢查儀錶板，視須要更換</v>
      </c>
      <c r="I1114" s="122">
        <f t="shared" ca="1" si="71"/>
        <v>65</v>
      </c>
      <c r="J1114" s="119"/>
      <c r="K1114" s="123"/>
      <c r="L1114" s="117"/>
      <c r="M1114" s="124"/>
      <c r="N1114" s="125"/>
      <c r="O1114" s="135"/>
      <c r="P1114" s="127" t="str">
        <f>IF(B1114="","",IF(ISNA(VLOOKUP(U1114,[2]NEW!H:H,1,FALSE)),"V",""))</f>
        <v>V</v>
      </c>
      <c r="Q1114" s="156"/>
      <c r="R1114" s="129"/>
      <c r="S1114" s="130" t="s">
        <v>1789</v>
      </c>
      <c r="T1114" s="132"/>
      <c r="U1114" s="132" t="str">
        <f t="shared" si="68"/>
        <v>00511504005H03122</v>
      </c>
      <c r="W1114" s="134" t="str">
        <f>IF((ISERROR(VLOOKUP(E1114,'[2]Lead Time(覆蓋貼)'!F:F,1,0)))*(P1114="v"),"",IF((ISTEXT(VLOOKUP(E1114,'[2]Lead Time(覆蓋貼)'!F:F,1,0)))*(P1114=""),"未執行",""))</f>
        <v/>
      </c>
    </row>
    <row r="1115" spans="1:23" ht="28.5" hidden="1" customHeight="1" x14ac:dyDescent="0.25">
      <c r="A1115" s="117">
        <v>1101</v>
      </c>
      <c r="B1115" s="118" t="s">
        <v>3619</v>
      </c>
      <c r="C1115" s="119">
        <v>43208</v>
      </c>
      <c r="D1115" s="117" t="s">
        <v>3620</v>
      </c>
      <c r="E1115" s="120" t="s">
        <v>3653</v>
      </c>
      <c r="F1115" s="117" t="str">
        <f>IF(ISNA(VLOOKUP(B1115,[2]保固召回!$A:$G,7,FALSE)),"",(VLOOKUP(B1115,[2]保固召回!$A:$G,7,FALSE)))</f>
        <v/>
      </c>
      <c r="G1115" s="121">
        <f t="shared" ca="1" si="69"/>
        <v>1</v>
      </c>
      <c r="H1115" s="121" t="str">
        <f t="shared" si="70"/>
        <v>F48檢查儀錶板，視須要更換</v>
      </c>
      <c r="I1115" s="122">
        <f t="shared" ca="1" si="71"/>
        <v>65</v>
      </c>
      <c r="J1115" s="119"/>
      <c r="K1115" s="123"/>
      <c r="L1115" s="117"/>
      <c r="M1115" s="124" t="s">
        <v>1821</v>
      </c>
      <c r="N1115" s="125"/>
      <c r="O1115" s="135"/>
      <c r="P1115" s="127" t="str">
        <f>IF(B1115="","",IF(ISNA(VLOOKUP(U1115,[2]NEW!H:H,1,FALSE)),"V",""))</f>
        <v>V</v>
      </c>
      <c r="Q1115" s="156"/>
      <c r="R1115" s="129"/>
      <c r="S1115" s="130" t="s">
        <v>2492</v>
      </c>
      <c r="T1115" s="132"/>
      <c r="U1115" s="132" t="str">
        <f t="shared" si="68"/>
        <v>00511504005H08368</v>
      </c>
      <c r="W1115" s="134" t="str">
        <f>IF((ISERROR(VLOOKUP(E1115,'[2]Lead Time(覆蓋貼)'!F:F,1,0)))*(P1115="v"),"",IF((ISTEXT(VLOOKUP(E1115,'[2]Lead Time(覆蓋貼)'!F:F,1,0)))*(P1115=""),"未執行",""))</f>
        <v/>
      </c>
    </row>
    <row r="1116" spans="1:23" ht="28.5" hidden="1" customHeight="1" x14ac:dyDescent="0.25">
      <c r="A1116" s="117">
        <v>1102</v>
      </c>
      <c r="B1116" s="118" t="s">
        <v>3619</v>
      </c>
      <c r="C1116" s="119">
        <v>43208</v>
      </c>
      <c r="D1116" s="117" t="s">
        <v>3620</v>
      </c>
      <c r="E1116" s="120" t="s">
        <v>3654</v>
      </c>
      <c r="F1116" s="117" t="str">
        <f>IF(ISNA(VLOOKUP(B1116,[2]保固召回!$A:$G,7,FALSE)),"",(VLOOKUP(B1116,[2]保固召回!$A:$G,7,FALSE)))</f>
        <v/>
      </c>
      <c r="G1116" s="121">
        <f t="shared" ca="1" si="69"/>
        <v>1</v>
      </c>
      <c r="H1116" s="121" t="str">
        <f t="shared" si="70"/>
        <v>F48檢查儀錶板，視須要更換</v>
      </c>
      <c r="I1116" s="122">
        <f t="shared" ca="1" si="71"/>
        <v>65</v>
      </c>
      <c r="J1116" s="119"/>
      <c r="K1116" s="123"/>
      <c r="L1116" s="117"/>
      <c r="M1116" s="124" t="s">
        <v>1821</v>
      </c>
      <c r="N1116" s="125"/>
      <c r="O1116" s="135"/>
      <c r="P1116" s="127" t="str">
        <f>IF(B1116="","",IF(ISNA(VLOOKUP(U1116,[2]NEW!H:H,1,FALSE)),"V",""))</f>
        <v>V</v>
      </c>
      <c r="Q1116" s="156"/>
      <c r="R1116" s="129"/>
      <c r="S1116" s="130" t="s">
        <v>3655</v>
      </c>
      <c r="T1116" s="132"/>
      <c r="U1116" s="132" t="str">
        <f t="shared" si="68"/>
        <v>00511504005F57183</v>
      </c>
      <c r="W1116" s="134" t="str">
        <f>IF((ISERROR(VLOOKUP(E1116,'[2]Lead Time(覆蓋貼)'!F:F,1,0)))*(P1116="v"),"",IF((ISTEXT(VLOOKUP(E1116,'[2]Lead Time(覆蓋貼)'!F:F,1,0)))*(P1116=""),"未執行",""))</f>
        <v/>
      </c>
    </row>
    <row r="1117" spans="1:23" ht="28.5" hidden="1" customHeight="1" x14ac:dyDescent="0.25">
      <c r="A1117" s="117">
        <v>1103</v>
      </c>
      <c r="B1117" s="118" t="s">
        <v>3619</v>
      </c>
      <c r="C1117" s="119">
        <v>43208</v>
      </c>
      <c r="D1117" s="117" t="s">
        <v>3620</v>
      </c>
      <c r="E1117" s="120" t="s">
        <v>3656</v>
      </c>
      <c r="F1117" s="117" t="str">
        <f>IF(ISNA(VLOOKUP(B1117,[2]保固召回!$A:$G,7,FALSE)),"",(VLOOKUP(B1117,[2]保固召回!$A:$G,7,FALSE)))</f>
        <v/>
      </c>
      <c r="G1117" s="121">
        <f t="shared" ca="1" si="69"/>
        <v>1</v>
      </c>
      <c r="H1117" s="121" t="str">
        <f t="shared" si="70"/>
        <v>F48檢查儀錶板，視須要更換</v>
      </c>
      <c r="I1117" s="122">
        <f t="shared" ca="1" si="71"/>
        <v>65</v>
      </c>
      <c r="J1117" s="119"/>
      <c r="K1117" s="123"/>
      <c r="L1117" s="117"/>
      <c r="M1117" s="124" t="s">
        <v>1821</v>
      </c>
      <c r="N1117" s="125"/>
      <c r="O1117" s="135"/>
      <c r="P1117" s="127" t="str">
        <f>IF(B1117="","",IF(ISNA(VLOOKUP(U1117,[2]NEW!H:H,1,FALSE)),"V",""))</f>
        <v>V</v>
      </c>
      <c r="Q1117" s="156"/>
      <c r="R1117" s="129"/>
      <c r="S1117" s="130" t="s">
        <v>1789</v>
      </c>
      <c r="T1117" s="132"/>
      <c r="U1117" s="132" t="str">
        <f t="shared" si="68"/>
        <v>00511504005F12327</v>
      </c>
      <c r="W1117" s="134" t="str">
        <f>IF((ISERROR(VLOOKUP(E1117,'[2]Lead Time(覆蓋貼)'!F:F,1,0)))*(P1117="v"),"",IF((ISTEXT(VLOOKUP(E1117,'[2]Lead Time(覆蓋貼)'!F:F,1,0)))*(P1117=""),"未執行",""))</f>
        <v/>
      </c>
    </row>
    <row r="1118" spans="1:23" ht="28.5" hidden="1" customHeight="1" x14ac:dyDescent="0.25">
      <c r="A1118" s="117">
        <v>1104</v>
      </c>
      <c r="B1118" s="118" t="s">
        <v>3619</v>
      </c>
      <c r="C1118" s="119">
        <v>43208</v>
      </c>
      <c r="D1118" s="117" t="s">
        <v>3620</v>
      </c>
      <c r="E1118" s="120" t="s">
        <v>3657</v>
      </c>
      <c r="F1118" s="117" t="str">
        <f>IF(ISNA(VLOOKUP(B1118,[2]保固召回!$A:$G,7,FALSE)),"",(VLOOKUP(B1118,[2]保固召回!$A:$G,7,FALSE)))</f>
        <v/>
      </c>
      <c r="G1118" s="121">
        <f t="shared" ca="1" si="69"/>
        <v>1</v>
      </c>
      <c r="H1118" s="121" t="str">
        <f t="shared" si="70"/>
        <v>F48檢查儀錶板，視須要更換</v>
      </c>
      <c r="I1118" s="122">
        <f t="shared" ca="1" si="71"/>
        <v>65</v>
      </c>
      <c r="J1118" s="119"/>
      <c r="K1118" s="123"/>
      <c r="L1118" s="117"/>
      <c r="M1118" s="124"/>
      <c r="N1118" s="125"/>
      <c r="O1118" s="135"/>
      <c r="P1118" s="127" t="str">
        <f>IF(B1118="","",IF(ISNA(VLOOKUP(U1118,[2]NEW!H:H,1,FALSE)),"V",""))</f>
        <v>V</v>
      </c>
      <c r="Q1118" s="156" t="s">
        <v>3658</v>
      </c>
      <c r="R1118" s="129" t="s">
        <v>3659</v>
      </c>
      <c r="S1118" s="130" t="s">
        <v>3660</v>
      </c>
      <c r="T1118" s="132"/>
      <c r="U1118" s="132" t="str">
        <f t="shared" si="68"/>
        <v>00511504005F12345</v>
      </c>
      <c r="W1118" s="134" t="str">
        <f>IF((ISERROR(VLOOKUP(E1118,'[2]Lead Time(覆蓋貼)'!F:F,1,0)))*(P1118="v"),"",IF((ISTEXT(VLOOKUP(E1118,'[2]Lead Time(覆蓋貼)'!F:F,1,0)))*(P1118=""),"未執行",""))</f>
        <v/>
      </c>
    </row>
    <row r="1119" spans="1:23" ht="28.5" hidden="1" customHeight="1" x14ac:dyDescent="0.25">
      <c r="A1119" s="117">
        <v>1105</v>
      </c>
      <c r="B1119" s="118" t="s">
        <v>3619</v>
      </c>
      <c r="C1119" s="119">
        <v>43208</v>
      </c>
      <c r="D1119" s="117" t="s">
        <v>3620</v>
      </c>
      <c r="E1119" s="120" t="s">
        <v>3661</v>
      </c>
      <c r="F1119" s="117" t="str">
        <f>IF(ISNA(VLOOKUP(B1119,[2]保固召回!$A:$G,7,FALSE)),"",(VLOOKUP(B1119,[2]保固召回!$A:$G,7,FALSE)))</f>
        <v/>
      </c>
      <c r="G1119" s="121">
        <f t="shared" ca="1" si="69"/>
        <v>1</v>
      </c>
      <c r="H1119" s="121" t="str">
        <f t="shared" si="70"/>
        <v>F48檢查儀錶板，視須要更換</v>
      </c>
      <c r="I1119" s="122">
        <f t="shared" ca="1" si="71"/>
        <v>65</v>
      </c>
      <c r="J1119" s="119"/>
      <c r="K1119" s="123"/>
      <c r="L1119" s="117"/>
      <c r="M1119" s="124"/>
      <c r="N1119" s="125"/>
      <c r="O1119" s="135"/>
      <c r="P1119" s="127" t="str">
        <f>IF(B1119="","",IF(ISNA(VLOOKUP(U1119,[2]NEW!H:H,1,FALSE)),"V",""))</f>
        <v>V</v>
      </c>
      <c r="Q1119" s="156"/>
      <c r="R1119" s="129"/>
      <c r="S1119" s="130" t="s">
        <v>1789</v>
      </c>
      <c r="T1119" s="132"/>
      <c r="U1119" s="132" t="str">
        <f t="shared" si="68"/>
        <v>00511504005F57806</v>
      </c>
      <c r="W1119" s="134" t="str">
        <f>IF((ISERROR(VLOOKUP(E1119,'[2]Lead Time(覆蓋貼)'!F:F,1,0)))*(P1119="v"),"",IF((ISTEXT(VLOOKUP(E1119,'[2]Lead Time(覆蓋貼)'!F:F,1,0)))*(P1119=""),"未執行",""))</f>
        <v/>
      </c>
    </row>
    <row r="1120" spans="1:23" ht="28.5" hidden="1" customHeight="1" x14ac:dyDescent="0.25">
      <c r="A1120" s="117">
        <v>1106</v>
      </c>
      <c r="B1120" s="118" t="s">
        <v>3619</v>
      </c>
      <c r="C1120" s="119">
        <v>43208</v>
      </c>
      <c r="D1120" s="117" t="s">
        <v>3620</v>
      </c>
      <c r="E1120" s="120" t="s">
        <v>3662</v>
      </c>
      <c r="F1120" s="117" t="str">
        <f>IF(ISNA(VLOOKUP(B1120,[2]保固召回!$A:$G,7,FALSE)),"",(VLOOKUP(B1120,[2]保固召回!$A:$G,7,FALSE)))</f>
        <v/>
      </c>
      <c r="G1120" s="121">
        <f t="shared" ca="1" si="69"/>
        <v>1</v>
      </c>
      <c r="H1120" s="121" t="str">
        <f t="shared" si="70"/>
        <v>F48檢查儀錶板，視須要更換</v>
      </c>
      <c r="I1120" s="122">
        <f t="shared" ca="1" si="71"/>
        <v>65</v>
      </c>
      <c r="J1120" s="119"/>
      <c r="K1120" s="123"/>
      <c r="L1120" s="117"/>
      <c r="M1120" s="124" t="s">
        <v>1821</v>
      </c>
      <c r="N1120" s="125"/>
      <c r="O1120" s="135"/>
      <c r="P1120" s="127" t="str">
        <f>IF(B1120="","",IF(ISNA(VLOOKUP(U1120,[2]NEW!H:H,1,FALSE)),"V",""))</f>
        <v>V</v>
      </c>
      <c r="Q1120" s="156"/>
      <c r="R1120" s="129"/>
      <c r="S1120" s="130" t="s">
        <v>1789</v>
      </c>
      <c r="T1120" s="132"/>
      <c r="U1120" s="132" t="str">
        <f t="shared" si="68"/>
        <v>00511504005H02350</v>
      </c>
      <c r="W1120" s="134" t="str">
        <f>IF((ISERROR(VLOOKUP(E1120,'[2]Lead Time(覆蓋貼)'!F:F,1,0)))*(P1120="v"),"",IF((ISTEXT(VLOOKUP(E1120,'[2]Lead Time(覆蓋貼)'!F:F,1,0)))*(P1120=""),"未執行",""))</f>
        <v/>
      </c>
    </row>
    <row r="1121" spans="1:27" ht="28.5" hidden="1" customHeight="1" x14ac:dyDescent="0.25">
      <c r="A1121" s="117">
        <v>1107</v>
      </c>
      <c r="B1121" s="118" t="s">
        <v>3619</v>
      </c>
      <c r="C1121" s="119">
        <v>43208</v>
      </c>
      <c r="D1121" s="117" t="s">
        <v>3620</v>
      </c>
      <c r="E1121" s="120" t="s">
        <v>3413</v>
      </c>
      <c r="F1121" s="117" t="str">
        <f>IF(ISNA(VLOOKUP(B1121,[2]保固召回!$A:$G,7,FALSE)),"",(VLOOKUP(B1121,[2]保固召回!$A:$G,7,FALSE)))</f>
        <v/>
      </c>
      <c r="G1121" s="121">
        <f t="shared" ca="1" si="69"/>
        <v>1</v>
      </c>
      <c r="H1121" s="121" t="str">
        <f t="shared" si="70"/>
        <v>F48檢查儀錶板，視須要更換</v>
      </c>
      <c r="I1121" s="122">
        <f t="shared" ca="1" si="71"/>
        <v>65</v>
      </c>
      <c r="J1121" s="119"/>
      <c r="K1121" s="123"/>
      <c r="L1121" s="117"/>
      <c r="M1121" s="124"/>
      <c r="N1121" s="125"/>
      <c r="O1121" s="135"/>
      <c r="P1121" s="127" t="str">
        <f>IF(B1121="","",IF(ISNA(VLOOKUP(U1121,[2]NEW!H:H,1,FALSE)),"V",""))</f>
        <v>V</v>
      </c>
      <c r="Q1121" s="156"/>
      <c r="R1121" s="129"/>
      <c r="S1121" s="130" t="s">
        <v>1789</v>
      </c>
      <c r="T1121" s="132"/>
      <c r="U1121" s="132" t="str">
        <f t="shared" si="68"/>
        <v>00511504005H07844</v>
      </c>
      <c r="W1121" s="134" t="str">
        <f>IF((ISERROR(VLOOKUP(E1121,'[2]Lead Time(覆蓋貼)'!F:F,1,0)))*(P1121="v"),"",IF((ISTEXT(VLOOKUP(E1121,'[2]Lead Time(覆蓋貼)'!F:F,1,0)))*(P1121=""),"未執行",""))</f>
        <v/>
      </c>
    </row>
    <row r="1122" spans="1:27" ht="28.5" hidden="1" customHeight="1" x14ac:dyDescent="0.25">
      <c r="A1122" s="117">
        <v>1108</v>
      </c>
      <c r="B1122" s="118" t="s">
        <v>3619</v>
      </c>
      <c r="C1122" s="119">
        <v>43208</v>
      </c>
      <c r="D1122" s="117" t="s">
        <v>3620</v>
      </c>
      <c r="E1122" s="120" t="s">
        <v>3421</v>
      </c>
      <c r="F1122" s="117" t="str">
        <f>IF(ISNA(VLOOKUP(B1122,[2]保固召回!$A:$G,7,FALSE)),"",(VLOOKUP(B1122,[2]保固召回!$A:$G,7,FALSE)))</f>
        <v/>
      </c>
      <c r="G1122" s="121">
        <f t="shared" ca="1" si="69"/>
        <v>1</v>
      </c>
      <c r="H1122" s="121" t="str">
        <f t="shared" si="70"/>
        <v>F48檢查儀錶板，視須要更換</v>
      </c>
      <c r="I1122" s="122">
        <f t="shared" ca="1" si="71"/>
        <v>65</v>
      </c>
      <c r="J1122" s="119"/>
      <c r="K1122" s="123"/>
      <c r="L1122" s="117"/>
      <c r="M1122" s="124" t="s">
        <v>58</v>
      </c>
      <c r="N1122" s="125"/>
      <c r="O1122" s="135"/>
      <c r="P1122" s="127" t="str">
        <f>IF(B1122="","",IF(ISNA(VLOOKUP(U1122,[2]NEW!H:H,1,FALSE)),"V",""))</f>
        <v>V</v>
      </c>
      <c r="Q1122" s="156"/>
      <c r="R1122" s="129"/>
      <c r="S1122" s="130" t="s">
        <v>3422</v>
      </c>
      <c r="T1122" s="132"/>
      <c r="U1122" s="132" t="str">
        <f t="shared" si="68"/>
        <v>00511504005H07614</v>
      </c>
      <c r="W1122" s="134" t="str">
        <f>IF((ISERROR(VLOOKUP(E1122,'[2]Lead Time(覆蓋貼)'!F:F,1,0)))*(P1122="v"),"",IF((ISTEXT(VLOOKUP(E1122,'[2]Lead Time(覆蓋貼)'!F:F,1,0)))*(P1122=""),"未執行",""))</f>
        <v/>
      </c>
    </row>
    <row r="1123" spans="1:27" ht="132.75" hidden="1" customHeight="1" x14ac:dyDescent="0.25">
      <c r="A1123" s="117">
        <v>1109</v>
      </c>
      <c r="B1123" s="118" t="s">
        <v>3619</v>
      </c>
      <c r="C1123" s="119">
        <v>43208</v>
      </c>
      <c r="D1123" s="117" t="s">
        <v>3620</v>
      </c>
      <c r="E1123" s="120" t="s">
        <v>3663</v>
      </c>
      <c r="F1123" s="117" t="str">
        <f>IF(ISNA(VLOOKUP(B1123,[2]保固召回!$A:$G,7,FALSE)),"",(VLOOKUP(B1123,[2]保固召回!$A:$G,7,FALSE)))</f>
        <v/>
      </c>
      <c r="G1123" s="121">
        <f t="shared" ca="1" si="69"/>
        <v>1</v>
      </c>
      <c r="H1123" s="121" t="str">
        <f t="shared" si="70"/>
        <v>F48檢查儀錶板，視須要更換</v>
      </c>
      <c r="I1123" s="122">
        <f t="shared" ca="1" si="71"/>
        <v>65</v>
      </c>
      <c r="J1123" s="119"/>
      <c r="K1123" s="123"/>
      <c r="L1123" s="117"/>
      <c r="M1123" s="124" t="s">
        <v>1821</v>
      </c>
      <c r="N1123" s="125"/>
      <c r="O1123" s="135"/>
      <c r="P1123" s="127" t="str">
        <f>IF(B1123="","",IF(ISNA(VLOOKUP(U1123,[2]NEW!H:H,1,FALSE)),"V",""))</f>
        <v>V</v>
      </c>
      <c r="Q1123" s="156"/>
      <c r="R1123" s="129"/>
      <c r="S1123" s="130" t="s">
        <v>3664</v>
      </c>
      <c r="T1123" s="132"/>
      <c r="U1123" s="132" t="str">
        <f t="shared" si="68"/>
        <v>00511504005H01932</v>
      </c>
      <c r="W1123" s="134" t="str">
        <f>IF((ISERROR(VLOOKUP(E1123,'[2]Lead Time(覆蓋貼)'!F:F,1,0)))*(P1123="v"),"",IF((ISTEXT(VLOOKUP(E1123,'[2]Lead Time(覆蓋貼)'!F:F,1,0)))*(P1123=""),"未執行",""))</f>
        <v/>
      </c>
    </row>
    <row r="1124" spans="1:27" ht="28.5" hidden="1" customHeight="1" x14ac:dyDescent="0.25">
      <c r="A1124" s="117">
        <v>1110</v>
      </c>
      <c r="B1124" s="118" t="s">
        <v>3619</v>
      </c>
      <c r="C1124" s="119">
        <v>43208</v>
      </c>
      <c r="D1124" s="117" t="s">
        <v>3620</v>
      </c>
      <c r="E1124" s="120" t="s">
        <v>3417</v>
      </c>
      <c r="F1124" s="117" t="str">
        <f>IF(ISNA(VLOOKUP(B1124,[2]保固召回!$A:$G,7,FALSE)),"",(VLOOKUP(B1124,[2]保固召回!$A:$G,7,FALSE)))</f>
        <v/>
      </c>
      <c r="G1124" s="121">
        <f t="shared" ca="1" si="69"/>
        <v>1</v>
      </c>
      <c r="H1124" s="121" t="str">
        <f t="shared" si="70"/>
        <v>F48檢查儀錶板，視須要更換</v>
      </c>
      <c r="I1124" s="122">
        <f t="shared" ca="1" si="71"/>
        <v>65</v>
      </c>
      <c r="J1124" s="119"/>
      <c r="K1124" s="123"/>
      <c r="L1124" s="117"/>
      <c r="M1124" s="124" t="s">
        <v>1821</v>
      </c>
      <c r="N1124" s="125"/>
      <c r="O1124" s="135"/>
      <c r="P1124" s="127" t="str">
        <f>IF(B1124="","",IF(ISNA(VLOOKUP(U1124,[2]NEW!H:H,1,FALSE)),"V",""))</f>
        <v>V</v>
      </c>
      <c r="Q1124" s="156"/>
      <c r="R1124" s="129"/>
      <c r="S1124" s="130" t="s">
        <v>3418</v>
      </c>
      <c r="T1124" s="132"/>
      <c r="U1124" s="132" t="str">
        <f t="shared" si="68"/>
        <v>00511504005H07672</v>
      </c>
      <c r="W1124" s="134" t="str">
        <f>IF((ISERROR(VLOOKUP(E1124,'[2]Lead Time(覆蓋貼)'!F:F,1,0)))*(P1124="v"),"",IF((ISTEXT(VLOOKUP(E1124,'[2]Lead Time(覆蓋貼)'!F:F,1,0)))*(P1124=""),"未執行",""))</f>
        <v/>
      </c>
    </row>
    <row r="1125" spans="1:27" ht="38.25" hidden="1" customHeight="1" x14ac:dyDescent="0.25">
      <c r="A1125" s="117">
        <v>1111</v>
      </c>
      <c r="B1125" s="118" t="s">
        <v>3619</v>
      </c>
      <c r="C1125" s="119">
        <v>43208</v>
      </c>
      <c r="D1125" s="117" t="s">
        <v>3620</v>
      </c>
      <c r="E1125" s="120" t="s">
        <v>3419</v>
      </c>
      <c r="F1125" s="117" t="str">
        <f>IF(ISNA(VLOOKUP(B1125,[2]保固召回!$A:$G,7,FALSE)),"",(VLOOKUP(B1125,[2]保固召回!$A:$G,7,FALSE)))</f>
        <v/>
      </c>
      <c r="G1125" s="121">
        <f t="shared" ca="1" si="69"/>
        <v>1</v>
      </c>
      <c r="H1125" s="121" t="str">
        <f t="shared" si="70"/>
        <v>F48檢查儀錶板，視須要更換</v>
      </c>
      <c r="I1125" s="122">
        <f t="shared" ca="1" si="71"/>
        <v>65</v>
      </c>
      <c r="J1125" s="119"/>
      <c r="K1125" s="123"/>
      <c r="L1125" s="117"/>
      <c r="M1125" s="124"/>
      <c r="N1125" s="125"/>
      <c r="O1125" s="135"/>
      <c r="P1125" s="127" t="str">
        <f>IF(B1125="","",IF(ISNA(VLOOKUP(U1125,[2]NEW!H:H,1,FALSE)),"V",""))</f>
        <v>V</v>
      </c>
      <c r="Q1125" s="156"/>
      <c r="R1125" s="129"/>
      <c r="S1125" s="130" t="s">
        <v>1789</v>
      </c>
      <c r="T1125" s="132"/>
      <c r="U1125" s="132" t="str">
        <f t="shared" si="68"/>
        <v>00511504005H02033</v>
      </c>
      <c r="W1125" s="134" t="str">
        <f>IF((ISERROR(VLOOKUP(E1125,'[2]Lead Time(覆蓋貼)'!F:F,1,0)))*(P1125="v"),"",IF((ISTEXT(VLOOKUP(E1125,'[2]Lead Time(覆蓋貼)'!F:F,1,0)))*(P1125=""),"未執行",""))</f>
        <v/>
      </c>
    </row>
    <row r="1126" spans="1:27" ht="28.5" hidden="1" customHeight="1" x14ac:dyDescent="0.25">
      <c r="A1126" s="117">
        <v>1112</v>
      </c>
      <c r="B1126" s="118" t="s">
        <v>3619</v>
      </c>
      <c r="C1126" s="119">
        <v>43208</v>
      </c>
      <c r="D1126" s="117" t="s">
        <v>3620</v>
      </c>
      <c r="E1126" s="120" t="s">
        <v>3423</v>
      </c>
      <c r="F1126" s="117" t="str">
        <f>IF(ISNA(VLOOKUP(B1126,[2]保固召回!$A:$G,7,FALSE)),"",(VLOOKUP(B1126,[2]保固召回!$A:$G,7,FALSE)))</f>
        <v/>
      </c>
      <c r="G1126" s="121">
        <f t="shared" ca="1" si="69"/>
        <v>1</v>
      </c>
      <c r="H1126" s="121" t="str">
        <f t="shared" si="70"/>
        <v>F48檢查儀錶板，視須要更換</v>
      </c>
      <c r="I1126" s="122">
        <f t="shared" ca="1" si="71"/>
        <v>65</v>
      </c>
      <c r="J1126" s="119"/>
      <c r="K1126" s="123"/>
      <c r="L1126" s="117"/>
      <c r="M1126" s="124" t="s">
        <v>1821</v>
      </c>
      <c r="N1126" s="125"/>
      <c r="O1126" s="135"/>
      <c r="P1126" s="127" t="str">
        <f>IF(B1126="","",IF(ISNA(VLOOKUP(U1126,[2]NEW!H:H,1,FALSE)),"V",""))</f>
        <v>V</v>
      </c>
      <c r="Q1126" s="156"/>
      <c r="R1126" s="129"/>
      <c r="S1126" s="130" t="s">
        <v>1789</v>
      </c>
      <c r="T1126" s="132"/>
      <c r="U1126" s="132" t="str">
        <f t="shared" si="68"/>
        <v>00511504005G29072</v>
      </c>
      <c r="W1126" s="134" t="str">
        <f>IF((ISERROR(VLOOKUP(E1126,'[2]Lead Time(覆蓋貼)'!F:F,1,0)))*(P1126="v"),"",IF((ISTEXT(VLOOKUP(E1126,'[2]Lead Time(覆蓋貼)'!F:F,1,0)))*(P1126=""),"未執行",""))</f>
        <v/>
      </c>
    </row>
    <row r="1127" spans="1:27" ht="28.5" hidden="1" customHeight="1" x14ac:dyDescent="0.25">
      <c r="A1127" s="117">
        <v>1113</v>
      </c>
      <c r="B1127" s="118" t="s">
        <v>3619</v>
      </c>
      <c r="C1127" s="119">
        <v>43208</v>
      </c>
      <c r="D1127" s="117" t="s">
        <v>3620</v>
      </c>
      <c r="E1127" s="120" t="s">
        <v>3665</v>
      </c>
      <c r="F1127" s="117" t="str">
        <f>IF(ISNA(VLOOKUP(B1127,[2]保固召回!$A:$G,7,FALSE)),"",(VLOOKUP(B1127,[2]保固召回!$A:$G,7,FALSE)))</f>
        <v/>
      </c>
      <c r="G1127" s="121">
        <f t="shared" ca="1" si="69"/>
        <v>1</v>
      </c>
      <c r="H1127" s="121" t="str">
        <f t="shared" si="70"/>
        <v>F48檢查儀錶板，視須要更換</v>
      </c>
      <c r="I1127" s="122">
        <f t="shared" ca="1" si="71"/>
        <v>65</v>
      </c>
      <c r="J1127" s="119"/>
      <c r="K1127" s="123"/>
      <c r="L1127" s="117"/>
      <c r="M1127" s="124" t="s">
        <v>1821</v>
      </c>
      <c r="N1127" s="125"/>
      <c r="O1127" s="135"/>
      <c r="P1127" s="127" t="str">
        <f>IF(B1127="","",IF(ISNA(VLOOKUP(U1127,[2]NEW!H:H,1,FALSE)),"V",""))</f>
        <v>V</v>
      </c>
      <c r="Q1127" s="156"/>
      <c r="R1127" s="129"/>
      <c r="S1127" s="130" t="s">
        <v>3666</v>
      </c>
      <c r="T1127" s="132"/>
      <c r="U1127" s="132" t="str">
        <f t="shared" si="68"/>
        <v>00511504005F12730</v>
      </c>
      <c r="W1127" s="134" t="str">
        <f>IF((ISERROR(VLOOKUP(E1127,'[2]Lead Time(覆蓋貼)'!F:F,1,0)))*(P1127="v"),"",IF((ISTEXT(VLOOKUP(E1127,'[2]Lead Time(覆蓋貼)'!F:F,1,0)))*(P1127=""),"未執行",""))</f>
        <v/>
      </c>
    </row>
    <row r="1128" spans="1:27" ht="28.5" hidden="1" customHeight="1" x14ac:dyDescent="0.25">
      <c r="A1128" s="117">
        <v>1114</v>
      </c>
      <c r="B1128" s="118" t="s">
        <v>3619</v>
      </c>
      <c r="C1128" s="119">
        <v>43208</v>
      </c>
      <c r="D1128" s="117" t="s">
        <v>3620</v>
      </c>
      <c r="E1128" s="120" t="s">
        <v>3667</v>
      </c>
      <c r="F1128" s="117" t="str">
        <f>IF(ISNA(VLOOKUP(B1128,[2]保固召回!$A:$G,7,FALSE)),"",(VLOOKUP(B1128,[2]保固召回!$A:$G,7,FALSE)))</f>
        <v/>
      </c>
      <c r="G1128" s="121">
        <f t="shared" ca="1" si="69"/>
        <v>1</v>
      </c>
      <c r="H1128" s="121" t="str">
        <f t="shared" si="70"/>
        <v>F48檢查儀錶板，視須要更換</v>
      </c>
      <c r="I1128" s="122">
        <f t="shared" ca="1" si="71"/>
        <v>65</v>
      </c>
      <c r="J1128" s="119"/>
      <c r="K1128" s="123"/>
      <c r="L1128" s="117"/>
      <c r="M1128" s="124" t="s">
        <v>1821</v>
      </c>
      <c r="N1128" s="125"/>
      <c r="O1128" s="135"/>
      <c r="P1128" s="127" t="str">
        <f>IF(B1128="","",IF(ISNA(VLOOKUP(U1128,[2]NEW!H:H,1,FALSE)),"V",""))</f>
        <v>V</v>
      </c>
      <c r="Q1128" s="156"/>
      <c r="R1128" s="129"/>
      <c r="S1128" s="130" t="s">
        <v>1789</v>
      </c>
      <c r="T1128" s="132"/>
      <c r="U1128" s="132" t="str">
        <f t="shared" si="68"/>
        <v>00511504005F58123</v>
      </c>
      <c r="W1128" s="134" t="str">
        <f>IF((ISERROR(VLOOKUP(E1128,'[2]Lead Time(覆蓋貼)'!F:F,1,0)))*(P1128="v"),"",IF((ISTEXT(VLOOKUP(E1128,'[2]Lead Time(覆蓋貼)'!F:F,1,0)))*(P1128=""),"未執行",""))</f>
        <v/>
      </c>
    </row>
    <row r="1129" spans="1:27" ht="88.5" hidden="1" customHeight="1" x14ac:dyDescent="0.25">
      <c r="A1129" s="117">
        <v>1115</v>
      </c>
      <c r="B1129" s="118" t="s">
        <v>3619</v>
      </c>
      <c r="C1129" s="119">
        <v>43208</v>
      </c>
      <c r="D1129" s="117" t="s">
        <v>3620</v>
      </c>
      <c r="E1129" s="120" t="s">
        <v>3430</v>
      </c>
      <c r="F1129" s="117" t="str">
        <f>IF(ISNA(VLOOKUP(B1129,[2]保固召回!$A:$G,7,FALSE)),"",(VLOOKUP(B1129,[2]保固召回!$A:$G,7,FALSE)))</f>
        <v/>
      </c>
      <c r="G1129" s="121">
        <f t="shared" ca="1" si="69"/>
        <v>1</v>
      </c>
      <c r="H1129" s="121" t="str">
        <f t="shared" si="70"/>
        <v>F48檢查儀錶板，視須要更換</v>
      </c>
      <c r="I1129" s="122">
        <f t="shared" ca="1" si="71"/>
        <v>65</v>
      </c>
      <c r="J1129" s="119"/>
      <c r="K1129" s="123"/>
      <c r="L1129" s="117"/>
      <c r="M1129" s="124" t="s">
        <v>1821</v>
      </c>
      <c r="N1129" s="125"/>
      <c r="O1129" s="135"/>
      <c r="P1129" s="127" t="str">
        <f>IF(B1129="","",IF(ISNA(VLOOKUP(U1129,[2]NEW!H:H,1,FALSE)),"V",""))</f>
        <v>V</v>
      </c>
      <c r="Q1129" s="156"/>
      <c r="R1129" s="129"/>
      <c r="S1129" s="130" t="s">
        <v>3431</v>
      </c>
      <c r="T1129" s="132"/>
      <c r="U1129" s="132" t="str">
        <f t="shared" si="68"/>
        <v>00511504005G28304</v>
      </c>
      <c r="W1129" s="134" t="str">
        <f>IF((ISERROR(VLOOKUP(E1129,'[2]Lead Time(覆蓋貼)'!F:F,1,0)))*(P1129="v"),"",IF((ISTEXT(VLOOKUP(E1129,'[2]Lead Time(覆蓋貼)'!F:F,1,0)))*(P1129=""),"未執行",""))</f>
        <v/>
      </c>
    </row>
    <row r="1130" spans="1:27" ht="79.5" hidden="1" customHeight="1" x14ac:dyDescent="0.25">
      <c r="A1130" s="117">
        <v>1116</v>
      </c>
      <c r="B1130" s="118" t="s">
        <v>3619</v>
      </c>
      <c r="C1130" s="119">
        <v>43208</v>
      </c>
      <c r="D1130" s="117" t="s">
        <v>3620</v>
      </c>
      <c r="E1130" s="120" t="s">
        <v>3668</v>
      </c>
      <c r="F1130" s="117" t="str">
        <f>IF(ISNA(VLOOKUP(B1130,[2]保固召回!$A:$G,7,FALSE)),"",(VLOOKUP(B1130,[2]保固召回!$A:$G,7,FALSE)))</f>
        <v/>
      </c>
      <c r="G1130" s="121">
        <f t="shared" ca="1" si="69"/>
        <v>1</v>
      </c>
      <c r="H1130" s="121" t="str">
        <f t="shared" si="70"/>
        <v>F48檢查儀錶板，視須要更換</v>
      </c>
      <c r="I1130" s="122">
        <f t="shared" ca="1" si="71"/>
        <v>65</v>
      </c>
      <c r="J1130" s="119"/>
      <c r="K1130" s="123"/>
      <c r="L1130" s="117"/>
      <c r="M1130" s="124" t="s">
        <v>1821</v>
      </c>
      <c r="N1130" s="125"/>
      <c r="O1130" s="135"/>
      <c r="P1130" s="127" t="str">
        <f>IF(B1130="","",IF(ISNA(VLOOKUP(U1130,[2]NEW!H:H,1,FALSE)),"V",""))</f>
        <v>V</v>
      </c>
      <c r="Q1130" s="156"/>
      <c r="R1130" s="129"/>
      <c r="S1130" s="130" t="s">
        <v>3664</v>
      </c>
      <c r="T1130" s="132"/>
      <c r="U1130" s="132" t="str">
        <f t="shared" si="68"/>
        <v>00511504005F57786</v>
      </c>
      <c r="W1130" s="134" t="str">
        <f>IF((ISERROR(VLOOKUP(E1130,'[2]Lead Time(覆蓋貼)'!F:F,1,0)))*(P1130="v"),"",IF((ISTEXT(VLOOKUP(E1130,'[2]Lead Time(覆蓋貼)'!F:F,1,0)))*(P1130=""),"未執行",""))</f>
        <v/>
      </c>
    </row>
    <row r="1131" spans="1:27" ht="84.75" hidden="1" customHeight="1" x14ac:dyDescent="0.25">
      <c r="A1131" s="117">
        <v>1117</v>
      </c>
      <c r="B1131" s="118" t="s">
        <v>3619</v>
      </c>
      <c r="C1131" s="119">
        <v>43208</v>
      </c>
      <c r="D1131" s="117" t="s">
        <v>3620</v>
      </c>
      <c r="E1131" s="120" t="s">
        <v>3669</v>
      </c>
      <c r="F1131" s="117" t="str">
        <f>IF(ISNA(VLOOKUP(B1131,[2]保固召回!$A:$G,7,FALSE)),"",(VLOOKUP(B1131,[2]保固召回!$A:$G,7,FALSE)))</f>
        <v/>
      </c>
      <c r="G1131" s="121">
        <f t="shared" ca="1" si="69"/>
        <v>1</v>
      </c>
      <c r="H1131" s="121" t="str">
        <f t="shared" si="70"/>
        <v>F48檢查儀錶板，視須要更換</v>
      </c>
      <c r="I1131" s="122">
        <f t="shared" ca="1" si="71"/>
        <v>65</v>
      </c>
      <c r="J1131" s="119"/>
      <c r="K1131" s="123"/>
      <c r="L1131" s="117"/>
      <c r="M1131" s="124" t="s">
        <v>1821</v>
      </c>
      <c r="N1131" s="125"/>
      <c r="O1131" s="135"/>
      <c r="P1131" s="127" t="str">
        <f>IF(B1131="","",IF(ISNA(VLOOKUP(U1131,[2]NEW!H:H,1,FALSE)),"V",""))</f>
        <v>V</v>
      </c>
      <c r="Q1131" s="156"/>
      <c r="R1131" s="129"/>
      <c r="S1131" s="130" t="s">
        <v>3670</v>
      </c>
      <c r="T1131" s="132"/>
      <c r="U1131" s="132" t="str">
        <f t="shared" si="68"/>
        <v>00511504005F58745</v>
      </c>
      <c r="W1131" s="134" t="str">
        <f>IF((ISERROR(VLOOKUP(E1131,'[2]Lead Time(覆蓋貼)'!F:F,1,0)))*(P1131="v"),"",IF((ISTEXT(VLOOKUP(E1131,'[2]Lead Time(覆蓋貼)'!F:F,1,0)))*(P1131=""),"未執行",""))</f>
        <v/>
      </c>
    </row>
    <row r="1132" spans="1:27" ht="28.5" hidden="1" customHeight="1" x14ac:dyDescent="0.25">
      <c r="A1132" s="117">
        <v>1118</v>
      </c>
      <c r="B1132" s="118" t="s">
        <v>3619</v>
      </c>
      <c r="C1132" s="119">
        <v>43208</v>
      </c>
      <c r="D1132" s="117" t="s">
        <v>3620</v>
      </c>
      <c r="E1132" s="120" t="s">
        <v>3671</v>
      </c>
      <c r="F1132" s="117" t="str">
        <f>IF(ISNA(VLOOKUP(B1132,[2]保固召回!$A:$G,7,FALSE)),"",(VLOOKUP(B1132,[2]保固召回!$A:$G,7,FALSE)))</f>
        <v/>
      </c>
      <c r="G1132" s="121">
        <f t="shared" ca="1" si="69"/>
        <v>1</v>
      </c>
      <c r="H1132" s="121" t="str">
        <f t="shared" si="70"/>
        <v>F48檢查儀錶板，視須要更換</v>
      </c>
      <c r="I1132" s="122">
        <f t="shared" ca="1" si="71"/>
        <v>65</v>
      </c>
      <c r="J1132" s="119"/>
      <c r="K1132" s="123"/>
      <c r="L1132" s="117"/>
      <c r="M1132" s="124" t="s">
        <v>1821</v>
      </c>
      <c r="N1132" s="125"/>
      <c r="O1132" s="135"/>
      <c r="P1132" s="127" t="str">
        <f>IF(B1132="","",IF(ISNA(VLOOKUP(U1132,[2]NEW!H:H,1,FALSE)),"V",""))</f>
        <v>V</v>
      </c>
      <c r="Q1132" s="156"/>
      <c r="R1132" s="129"/>
      <c r="S1132" s="130" t="s">
        <v>1789</v>
      </c>
      <c r="T1132" s="132"/>
      <c r="U1132" s="132" t="str">
        <f t="shared" si="68"/>
        <v>00511504005F58304</v>
      </c>
      <c r="W1132" s="134" t="str">
        <f>IF((ISERROR(VLOOKUP(E1132,'[2]Lead Time(覆蓋貼)'!F:F,1,0)))*(P1132="v"),"",IF((ISTEXT(VLOOKUP(E1132,'[2]Lead Time(覆蓋貼)'!F:F,1,0)))*(P1132=""),"未執行",""))</f>
        <v/>
      </c>
    </row>
    <row r="1133" spans="1:27" ht="28.5" hidden="1" customHeight="1" x14ac:dyDescent="0.25">
      <c r="A1133" s="117">
        <v>1119</v>
      </c>
      <c r="B1133" s="118" t="s">
        <v>3619</v>
      </c>
      <c r="C1133" s="119">
        <v>43208</v>
      </c>
      <c r="D1133" s="117" t="s">
        <v>3620</v>
      </c>
      <c r="E1133" s="120" t="s">
        <v>3672</v>
      </c>
      <c r="F1133" s="117" t="str">
        <f>IF(ISNA(VLOOKUP(B1133,[2]保固召回!$A:$G,7,FALSE)),"",(VLOOKUP(B1133,[2]保固召回!$A:$G,7,FALSE)))</f>
        <v/>
      </c>
      <c r="G1133" s="121">
        <f t="shared" ca="1" si="69"/>
        <v>1</v>
      </c>
      <c r="H1133" s="121" t="str">
        <f t="shared" si="70"/>
        <v>F48檢查儀錶板，視須要更換</v>
      </c>
      <c r="I1133" s="122">
        <f t="shared" ca="1" si="71"/>
        <v>65</v>
      </c>
      <c r="J1133" s="119"/>
      <c r="K1133" s="123"/>
      <c r="L1133" s="117"/>
      <c r="M1133" s="124" t="s">
        <v>1821</v>
      </c>
      <c r="N1133" s="125"/>
      <c r="O1133" s="135"/>
      <c r="P1133" s="127" t="str">
        <f>IF(B1133="","",IF(ISNA(VLOOKUP(U1133,[2]NEW!H:H,1,FALSE)),"V",""))</f>
        <v>V</v>
      </c>
      <c r="Q1133" s="156"/>
      <c r="R1133" s="129"/>
      <c r="S1133" s="130" t="s">
        <v>3673</v>
      </c>
      <c r="T1133" s="132"/>
      <c r="U1133" s="132" t="str">
        <f t="shared" si="68"/>
        <v>00511504005F12686</v>
      </c>
      <c r="W1133" s="134" t="str">
        <f>IF((ISERROR(VLOOKUP(E1133,'[2]Lead Time(覆蓋貼)'!F:F,1,0)))*(P1133="v"),"",IF((ISTEXT(VLOOKUP(E1133,'[2]Lead Time(覆蓋貼)'!F:F,1,0)))*(P1133=""),"未執行",""))</f>
        <v/>
      </c>
    </row>
    <row r="1134" spans="1:27" s="165" customFormat="1" ht="28.5" hidden="1" customHeight="1" x14ac:dyDescent="0.25">
      <c r="A1134" s="117">
        <v>1120</v>
      </c>
      <c r="B1134" s="118" t="s">
        <v>3619</v>
      </c>
      <c r="C1134" s="119">
        <v>43208</v>
      </c>
      <c r="D1134" s="117" t="s">
        <v>3620</v>
      </c>
      <c r="E1134" s="120" t="s">
        <v>3674</v>
      </c>
      <c r="F1134" s="117" t="str">
        <f>IF(ISNA(VLOOKUP(B1134,[2]保固召回!$A:$G,7,FALSE)),"",(VLOOKUP(B1134,[2]保固召回!$A:$G,7,FALSE)))</f>
        <v/>
      </c>
      <c r="G1134" s="121">
        <f t="shared" ca="1" si="69"/>
        <v>1</v>
      </c>
      <c r="H1134" s="121" t="str">
        <f t="shared" si="70"/>
        <v>F48檢查儀錶板，視須要更換</v>
      </c>
      <c r="I1134" s="122">
        <f t="shared" ca="1" si="71"/>
        <v>65</v>
      </c>
      <c r="J1134" s="119"/>
      <c r="K1134" s="123"/>
      <c r="L1134" s="117"/>
      <c r="M1134" s="124"/>
      <c r="N1134" s="125">
        <v>43007</v>
      </c>
      <c r="O1134" s="135"/>
      <c r="P1134" s="127" t="str">
        <f>IF(B1134="","",IF(ISNA(VLOOKUP(U1134,[2]NEW!H:H,1,FALSE)),"V",""))</f>
        <v>V</v>
      </c>
      <c r="Q1134" s="156" t="s">
        <v>3675</v>
      </c>
      <c r="R1134" s="129" t="s">
        <v>3676</v>
      </c>
      <c r="S1134" s="150" t="s">
        <v>3677</v>
      </c>
      <c r="T1134" s="132"/>
      <c r="U1134" s="132" t="str">
        <f t="shared" si="68"/>
        <v>00511504005G22426</v>
      </c>
      <c r="V1134" s="133"/>
      <c r="W1134" s="134" t="str">
        <f>IF((ISERROR(VLOOKUP(E1134,'[2]Lead Time(覆蓋貼)'!F:F,1,0)))*(P1134="v"),"",IF((ISTEXT(VLOOKUP(E1134,'[2]Lead Time(覆蓋貼)'!F:F,1,0)))*(P1134=""),"未執行",""))</f>
        <v/>
      </c>
      <c r="AA1134" s="134"/>
    </row>
    <row r="1135" spans="1:27" ht="28.5" hidden="1" customHeight="1" x14ac:dyDescent="0.25">
      <c r="A1135" s="117">
        <v>1121</v>
      </c>
      <c r="B1135" s="118" t="s">
        <v>3619</v>
      </c>
      <c r="C1135" s="119">
        <v>43208</v>
      </c>
      <c r="D1135" s="117" t="s">
        <v>3620</v>
      </c>
      <c r="E1135" s="120" t="s">
        <v>3337</v>
      </c>
      <c r="F1135" s="117" t="str">
        <f>IF(ISNA(VLOOKUP(B1135,[2]保固召回!$A:$G,7,FALSE)),"",(VLOOKUP(B1135,[2]保固召回!$A:$G,7,FALSE)))</f>
        <v/>
      </c>
      <c r="G1135" s="121">
        <f t="shared" ca="1" si="69"/>
        <v>1</v>
      </c>
      <c r="H1135" s="121" t="str">
        <f t="shared" si="70"/>
        <v>F48檢查儀錶板，視須要更換</v>
      </c>
      <c r="I1135" s="122">
        <f t="shared" ca="1" si="71"/>
        <v>65</v>
      </c>
      <c r="J1135" s="119"/>
      <c r="K1135" s="123"/>
      <c r="L1135" s="117"/>
      <c r="M1135" s="124" t="s">
        <v>1821</v>
      </c>
      <c r="N1135" s="125"/>
      <c r="O1135" s="135"/>
      <c r="P1135" s="127" t="str">
        <f>IF(B1135="","",IF(ISNA(VLOOKUP(U1135,[2]NEW!H:H,1,FALSE)),"V",""))</f>
        <v>V</v>
      </c>
      <c r="Q1135" s="156"/>
      <c r="R1135" s="129"/>
      <c r="S1135" s="130" t="s">
        <v>1789</v>
      </c>
      <c r="T1135" s="132"/>
      <c r="U1135" s="132" t="str">
        <f t="shared" si="68"/>
        <v>00511504005H07695</v>
      </c>
      <c r="W1135" s="134" t="str">
        <f>IF((ISERROR(VLOOKUP(E1135,'[2]Lead Time(覆蓋貼)'!F:F,1,0)))*(P1135="v"),"",IF((ISTEXT(VLOOKUP(E1135,'[2]Lead Time(覆蓋貼)'!F:F,1,0)))*(P1135=""),"未執行",""))</f>
        <v/>
      </c>
    </row>
    <row r="1136" spans="1:27" ht="28.5" hidden="1" customHeight="1" x14ac:dyDescent="0.25">
      <c r="A1136" s="117">
        <v>1122</v>
      </c>
      <c r="B1136" s="118" t="s">
        <v>3619</v>
      </c>
      <c r="C1136" s="119">
        <v>43208</v>
      </c>
      <c r="D1136" s="117" t="s">
        <v>3620</v>
      </c>
      <c r="E1136" s="120" t="s">
        <v>3345</v>
      </c>
      <c r="F1136" s="117" t="str">
        <f>IF(ISNA(VLOOKUP(B1136,[2]保固召回!$A:$G,7,FALSE)),"",(VLOOKUP(B1136,[2]保固召回!$A:$G,7,FALSE)))</f>
        <v/>
      </c>
      <c r="G1136" s="121">
        <f t="shared" ca="1" si="69"/>
        <v>1</v>
      </c>
      <c r="H1136" s="121" t="str">
        <f t="shared" si="70"/>
        <v>F48檢查儀錶板，視須要更換</v>
      </c>
      <c r="I1136" s="122">
        <f t="shared" ca="1" si="71"/>
        <v>65</v>
      </c>
      <c r="J1136" s="119"/>
      <c r="K1136" s="123"/>
      <c r="L1136" s="117"/>
      <c r="M1136" s="124" t="s">
        <v>1821</v>
      </c>
      <c r="N1136" s="125"/>
      <c r="O1136" s="135"/>
      <c r="P1136" s="127" t="str">
        <f>IF(B1136="","",IF(ISNA(VLOOKUP(U1136,[2]NEW!H:H,1,FALSE)),"V",""))</f>
        <v>V</v>
      </c>
      <c r="Q1136" s="156"/>
      <c r="R1136" s="129"/>
      <c r="S1136" s="130" t="s">
        <v>3678</v>
      </c>
      <c r="T1136" s="132"/>
      <c r="U1136" s="132" t="str">
        <f t="shared" si="68"/>
        <v>00511504005H08989</v>
      </c>
      <c r="W1136" s="134" t="str">
        <f>IF((ISERROR(VLOOKUP(E1136,'[2]Lead Time(覆蓋貼)'!F:F,1,0)))*(P1136="v"),"",IF((ISTEXT(VLOOKUP(E1136,'[2]Lead Time(覆蓋貼)'!F:F,1,0)))*(P1136=""),"未執行",""))</f>
        <v/>
      </c>
    </row>
    <row r="1137" spans="1:27" ht="28.5" hidden="1" customHeight="1" x14ac:dyDescent="0.25">
      <c r="A1137" s="117">
        <v>1123</v>
      </c>
      <c r="B1137" s="118" t="s">
        <v>3619</v>
      </c>
      <c r="C1137" s="119">
        <v>43208</v>
      </c>
      <c r="D1137" s="117" t="s">
        <v>3620</v>
      </c>
      <c r="E1137" s="120" t="s">
        <v>3679</v>
      </c>
      <c r="F1137" s="117" t="str">
        <f>IF(ISNA(VLOOKUP(B1137,[2]保固召回!$A:$G,7,FALSE)),"",(VLOOKUP(B1137,[2]保固召回!$A:$G,7,FALSE)))</f>
        <v/>
      </c>
      <c r="G1137" s="121">
        <f t="shared" ca="1" si="69"/>
        <v>1</v>
      </c>
      <c r="H1137" s="121" t="str">
        <f t="shared" si="70"/>
        <v>F48檢查儀錶板，視須要更換</v>
      </c>
      <c r="I1137" s="122">
        <f t="shared" ca="1" si="71"/>
        <v>65</v>
      </c>
      <c r="J1137" s="119"/>
      <c r="K1137" s="123"/>
      <c r="L1137" s="117"/>
      <c r="M1137" s="124" t="s">
        <v>1821</v>
      </c>
      <c r="N1137" s="125"/>
      <c r="O1137" s="135"/>
      <c r="P1137" s="127" t="str">
        <f>IF(B1137="","",IF(ISNA(VLOOKUP(U1137,[2]NEW!H:H,1,FALSE)),"V",""))</f>
        <v>V</v>
      </c>
      <c r="Q1137" s="156"/>
      <c r="R1137" s="129"/>
      <c r="S1137" s="130" t="s">
        <v>1789</v>
      </c>
      <c r="T1137" s="132"/>
      <c r="U1137" s="132" t="str">
        <f t="shared" si="68"/>
        <v>00511504005F13198</v>
      </c>
      <c r="W1137" s="134" t="str">
        <f>IF((ISERROR(VLOOKUP(E1137,'[2]Lead Time(覆蓋貼)'!F:F,1,0)))*(P1137="v"),"",IF((ISTEXT(VLOOKUP(E1137,'[2]Lead Time(覆蓋貼)'!F:F,1,0)))*(P1137=""),"未執行",""))</f>
        <v/>
      </c>
    </row>
    <row r="1138" spans="1:27" ht="28.5" hidden="1" customHeight="1" x14ac:dyDescent="0.25">
      <c r="A1138" s="117">
        <v>1124</v>
      </c>
      <c r="B1138" s="118" t="s">
        <v>3619</v>
      </c>
      <c r="C1138" s="119">
        <v>43208</v>
      </c>
      <c r="D1138" s="117" t="s">
        <v>3620</v>
      </c>
      <c r="E1138" s="120" t="s">
        <v>3680</v>
      </c>
      <c r="F1138" s="117" t="str">
        <f>IF(ISNA(VLOOKUP(B1138,[2]保固召回!$A:$G,7,FALSE)),"",(VLOOKUP(B1138,[2]保固召回!$A:$G,7,FALSE)))</f>
        <v/>
      </c>
      <c r="G1138" s="121">
        <f t="shared" ca="1" si="69"/>
        <v>1</v>
      </c>
      <c r="H1138" s="121" t="str">
        <f t="shared" si="70"/>
        <v>F48檢查儀錶板，視須要更換</v>
      </c>
      <c r="I1138" s="122">
        <f t="shared" ca="1" si="71"/>
        <v>65</v>
      </c>
      <c r="J1138" s="119"/>
      <c r="K1138" s="123"/>
      <c r="L1138" s="117"/>
      <c r="M1138" s="124" t="s">
        <v>1821</v>
      </c>
      <c r="N1138" s="125"/>
      <c r="O1138" s="135"/>
      <c r="P1138" s="127" t="str">
        <f>IF(B1138="","",IF(ISNA(VLOOKUP(U1138,[2]NEW!H:H,1,FALSE)),"V",""))</f>
        <v>V</v>
      </c>
      <c r="Q1138" s="156"/>
      <c r="R1138" s="129"/>
      <c r="S1138" s="130" t="s">
        <v>3681</v>
      </c>
      <c r="T1138" s="132"/>
      <c r="U1138" s="132" t="str">
        <f t="shared" si="68"/>
        <v>00511504005F12290</v>
      </c>
      <c r="W1138" s="134" t="str">
        <f>IF((ISERROR(VLOOKUP(E1138,'[2]Lead Time(覆蓋貼)'!F:F,1,0)))*(P1138="v"),"",IF((ISTEXT(VLOOKUP(E1138,'[2]Lead Time(覆蓋貼)'!F:F,1,0)))*(P1138=""),"未執行",""))</f>
        <v/>
      </c>
    </row>
    <row r="1139" spans="1:27" ht="28.5" hidden="1" customHeight="1" x14ac:dyDescent="0.25">
      <c r="A1139" s="117">
        <v>1125</v>
      </c>
      <c r="B1139" s="118" t="s">
        <v>3619</v>
      </c>
      <c r="C1139" s="119">
        <v>43208</v>
      </c>
      <c r="D1139" s="117" t="s">
        <v>3620</v>
      </c>
      <c r="E1139" s="120" t="s">
        <v>694</v>
      </c>
      <c r="F1139" s="117" t="str">
        <f>IF(ISNA(VLOOKUP(B1139,[2]保固召回!$A:$G,7,FALSE)),"",(VLOOKUP(B1139,[2]保固召回!$A:$G,7,FALSE)))</f>
        <v/>
      </c>
      <c r="G1139" s="121">
        <f t="shared" ca="1" si="69"/>
        <v>1</v>
      </c>
      <c r="H1139" s="121" t="str">
        <f t="shared" si="70"/>
        <v>F48檢查儀錶板，視須要更換</v>
      </c>
      <c r="I1139" s="122">
        <f t="shared" ca="1" si="71"/>
        <v>65</v>
      </c>
      <c r="J1139" s="119"/>
      <c r="K1139" s="123"/>
      <c r="L1139" s="117"/>
      <c r="M1139" s="124" t="s">
        <v>1821</v>
      </c>
      <c r="N1139" s="125"/>
      <c r="O1139" s="135"/>
      <c r="P1139" s="127" t="str">
        <f>IF(B1139="","",IF(ISNA(VLOOKUP(U1139,[2]NEW!H:H,1,FALSE)),"V",""))</f>
        <v>V</v>
      </c>
      <c r="Q1139" s="156"/>
      <c r="R1139" s="129"/>
      <c r="S1139" s="130" t="s">
        <v>1843</v>
      </c>
      <c r="T1139" s="132"/>
      <c r="U1139" s="132" t="str">
        <f t="shared" si="68"/>
        <v>00511504005F11903</v>
      </c>
      <c r="W1139" s="134" t="str">
        <f>IF((ISERROR(VLOOKUP(E1139,'[2]Lead Time(覆蓋貼)'!F:F,1,0)))*(P1139="v"),"",IF((ISTEXT(VLOOKUP(E1139,'[2]Lead Time(覆蓋貼)'!F:F,1,0)))*(P1139=""),"未執行",""))</f>
        <v/>
      </c>
    </row>
    <row r="1140" spans="1:27" ht="28.5" hidden="1" customHeight="1" x14ac:dyDescent="0.25">
      <c r="A1140" s="117">
        <v>1126</v>
      </c>
      <c r="B1140" s="118" t="s">
        <v>3619</v>
      </c>
      <c r="C1140" s="119">
        <v>43208</v>
      </c>
      <c r="D1140" s="117" t="s">
        <v>3620</v>
      </c>
      <c r="E1140" s="120" t="s">
        <v>3682</v>
      </c>
      <c r="F1140" s="117" t="str">
        <f>IF(ISNA(VLOOKUP(B1140,[2]保固召回!$A:$G,7,FALSE)),"",(VLOOKUP(B1140,[2]保固召回!$A:$G,7,FALSE)))</f>
        <v/>
      </c>
      <c r="G1140" s="121">
        <f t="shared" ca="1" si="69"/>
        <v>1</v>
      </c>
      <c r="H1140" s="121" t="str">
        <f t="shared" si="70"/>
        <v>F48檢查儀錶板，視須要更換</v>
      </c>
      <c r="I1140" s="122">
        <f t="shared" ca="1" si="71"/>
        <v>65</v>
      </c>
      <c r="J1140" s="119"/>
      <c r="K1140" s="123"/>
      <c r="L1140" s="117"/>
      <c r="M1140" s="124" t="s">
        <v>1821</v>
      </c>
      <c r="N1140" s="125"/>
      <c r="O1140" s="135"/>
      <c r="P1140" s="127" t="str">
        <f>IF(B1140="","",IF(ISNA(VLOOKUP(U1140,[2]NEW!H:H,1,FALSE)),"V",""))</f>
        <v>V</v>
      </c>
      <c r="Q1140" s="156"/>
      <c r="R1140" s="129"/>
      <c r="S1140" s="130" t="s">
        <v>1789</v>
      </c>
      <c r="T1140" s="132"/>
      <c r="U1140" s="132" t="str">
        <f t="shared" si="68"/>
        <v>00511504005F11475</v>
      </c>
      <c r="W1140" s="134" t="str">
        <f>IF((ISERROR(VLOOKUP(E1140,'[2]Lead Time(覆蓋貼)'!F:F,1,0)))*(P1140="v"),"",IF((ISTEXT(VLOOKUP(E1140,'[2]Lead Time(覆蓋貼)'!F:F,1,0)))*(P1140=""),"未執行",""))</f>
        <v/>
      </c>
    </row>
    <row r="1141" spans="1:27" ht="87" hidden="1" customHeight="1" x14ac:dyDescent="0.25">
      <c r="A1141" s="117">
        <v>1127</v>
      </c>
      <c r="B1141" s="118" t="s">
        <v>3619</v>
      </c>
      <c r="C1141" s="119">
        <v>43208</v>
      </c>
      <c r="D1141" s="117" t="s">
        <v>3620</v>
      </c>
      <c r="E1141" s="120" t="s">
        <v>3683</v>
      </c>
      <c r="F1141" s="117" t="str">
        <f>IF(ISNA(VLOOKUP(B1141,[2]保固召回!$A:$G,7,FALSE)),"",(VLOOKUP(B1141,[2]保固召回!$A:$G,7,FALSE)))</f>
        <v/>
      </c>
      <c r="G1141" s="121">
        <f t="shared" ca="1" si="69"/>
        <v>1</v>
      </c>
      <c r="H1141" s="121" t="str">
        <f t="shared" si="70"/>
        <v>F48檢查儀錶板，視須要更換</v>
      </c>
      <c r="I1141" s="122">
        <f t="shared" ca="1" si="71"/>
        <v>65</v>
      </c>
      <c r="J1141" s="119"/>
      <c r="K1141" s="123"/>
      <c r="L1141" s="117"/>
      <c r="M1141" s="124" t="s">
        <v>1821</v>
      </c>
      <c r="N1141" s="125"/>
      <c r="O1141" s="135"/>
      <c r="P1141" s="127" t="str">
        <f>IF(B1141="","",IF(ISNA(VLOOKUP(U1141,[2]NEW!H:H,1,FALSE)),"V",""))</f>
        <v>V</v>
      </c>
      <c r="Q1141" s="156"/>
      <c r="R1141" s="129"/>
      <c r="S1141" s="130" t="s">
        <v>1843</v>
      </c>
      <c r="T1141" s="132"/>
      <c r="U1141" s="132" t="str">
        <f t="shared" si="68"/>
        <v>00511504005G24086</v>
      </c>
      <c r="W1141" s="134" t="str">
        <f>IF((ISERROR(VLOOKUP(E1141,'[2]Lead Time(覆蓋貼)'!F:F,1,0)))*(P1141="v"),"",IF((ISTEXT(VLOOKUP(E1141,'[2]Lead Time(覆蓋貼)'!F:F,1,0)))*(P1141=""),"未執行",""))</f>
        <v/>
      </c>
    </row>
    <row r="1142" spans="1:27" s="166" customFormat="1" ht="28.5" hidden="1" customHeight="1" x14ac:dyDescent="0.25">
      <c r="A1142" s="117">
        <v>1128</v>
      </c>
      <c r="B1142" s="118" t="s">
        <v>3619</v>
      </c>
      <c r="C1142" s="119">
        <v>43208</v>
      </c>
      <c r="D1142" s="117" t="s">
        <v>3620</v>
      </c>
      <c r="E1142" s="120" t="s">
        <v>3684</v>
      </c>
      <c r="F1142" s="117" t="str">
        <f>IF(ISNA(VLOOKUP(B1142,[2]保固召回!$A:$G,7,FALSE)),"",(VLOOKUP(B1142,[2]保固召回!$A:$G,7,FALSE)))</f>
        <v/>
      </c>
      <c r="G1142" s="121">
        <f t="shared" ca="1" si="69"/>
        <v>1</v>
      </c>
      <c r="H1142" s="121" t="str">
        <f t="shared" si="70"/>
        <v>F48檢查儀錶板，視須要更換</v>
      </c>
      <c r="I1142" s="122">
        <f t="shared" ca="1" si="71"/>
        <v>65</v>
      </c>
      <c r="J1142" s="119"/>
      <c r="K1142" s="123"/>
      <c r="L1142" s="117"/>
      <c r="M1142" s="124" t="s">
        <v>1821</v>
      </c>
      <c r="N1142" s="125"/>
      <c r="O1142" s="135"/>
      <c r="P1142" s="127" t="str">
        <f>IF(B1142="","",IF(ISNA(VLOOKUP(U1142,[2]NEW!H:H,1,FALSE)),"V",""))</f>
        <v>V</v>
      </c>
      <c r="Q1142" s="156"/>
      <c r="R1142" s="129"/>
      <c r="S1142" s="130" t="s">
        <v>3685</v>
      </c>
      <c r="T1142" s="132"/>
      <c r="U1142" s="132" t="str">
        <f t="shared" si="68"/>
        <v>00511504005F57275</v>
      </c>
      <c r="V1142" s="133"/>
      <c r="W1142" s="134" t="str">
        <f>IF((ISERROR(VLOOKUP(E1142,'[2]Lead Time(覆蓋貼)'!F:F,1,0)))*(P1142="v"),"",IF((ISTEXT(VLOOKUP(E1142,'[2]Lead Time(覆蓋貼)'!F:F,1,0)))*(P1142=""),"未執行",""))</f>
        <v/>
      </c>
      <c r="AA1142" s="134"/>
    </row>
    <row r="1143" spans="1:27" ht="102" hidden="1" customHeight="1" x14ac:dyDescent="0.25">
      <c r="A1143" s="117">
        <v>1129</v>
      </c>
      <c r="B1143" s="118" t="s">
        <v>3619</v>
      </c>
      <c r="C1143" s="119">
        <v>43208</v>
      </c>
      <c r="D1143" s="117" t="s">
        <v>3620</v>
      </c>
      <c r="E1143" s="120" t="s">
        <v>3686</v>
      </c>
      <c r="F1143" s="117" t="str">
        <f>IF(ISNA(VLOOKUP(B1143,[2]保固召回!$A:$G,7,FALSE)),"",(VLOOKUP(B1143,[2]保固召回!$A:$G,7,FALSE)))</f>
        <v/>
      </c>
      <c r="G1143" s="121">
        <f t="shared" ca="1" si="69"/>
        <v>1</v>
      </c>
      <c r="H1143" s="121" t="str">
        <f t="shared" si="70"/>
        <v>F48檢查儀錶板，視須要更換</v>
      </c>
      <c r="I1143" s="122">
        <f t="shared" ca="1" si="71"/>
        <v>65</v>
      </c>
      <c r="J1143" s="119"/>
      <c r="K1143" s="123"/>
      <c r="L1143" s="117"/>
      <c r="M1143" s="124" t="s">
        <v>1821</v>
      </c>
      <c r="N1143" s="125"/>
      <c r="O1143" s="135"/>
      <c r="P1143" s="127" t="str">
        <f>IF(B1143="","",IF(ISNA(VLOOKUP(U1143,[2]NEW!H:H,1,FALSE)),"V",""))</f>
        <v>V</v>
      </c>
      <c r="Q1143" s="156"/>
      <c r="R1143" s="129"/>
      <c r="S1143" s="130" t="s">
        <v>3687</v>
      </c>
      <c r="T1143" s="132"/>
      <c r="U1143" s="132" t="str">
        <f t="shared" si="68"/>
        <v>00511504005G23467</v>
      </c>
      <c r="W1143" s="134" t="str">
        <f>IF((ISERROR(VLOOKUP(E1143,'[2]Lead Time(覆蓋貼)'!F:F,1,0)))*(P1143="v"),"",IF((ISTEXT(VLOOKUP(E1143,'[2]Lead Time(覆蓋貼)'!F:F,1,0)))*(P1143=""),"未執行",""))</f>
        <v/>
      </c>
    </row>
    <row r="1144" spans="1:27" ht="28.5" hidden="1" customHeight="1" x14ac:dyDescent="0.25">
      <c r="A1144" s="117">
        <v>1130</v>
      </c>
      <c r="B1144" s="118" t="s">
        <v>3619</v>
      </c>
      <c r="C1144" s="119">
        <v>43208</v>
      </c>
      <c r="D1144" s="117" t="s">
        <v>3620</v>
      </c>
      <c r="E1144" s="120" t="s">
        <v>3688</v>
      </c>
      <c r="F1144" s="117" t="str">
        <f>IF(ISNA(VLOOKUP(B1144,[2]保固召回!$A:$G,7,FALSE)),"",(VLOOKUP(B1144,[2]保固召回!$A:$G,7,FALSE)))</f>
        <v/>
      </c>
      <c r="G1144" s="121">
        <f t="shared" ca="1" si="69"/>
        <v>1</v>
      </c>
      <c r="H1144" s="121" t="str">
        <f t="shared" si="70"/>
        <v>F48檢查儀錶板，視須要更換</v>
      </c>
      <c r="I1144" s="122">
        <f t="shared" ca="1" si="71"/>
        <v>65</v>
      </c>
      <c r="J1144" s="119"/>
      <c r="K1144" s="123"/>
      <c r="L1144" s="117"/>
      <c r="M1144" s="124" t="s">
        <v>1821</v>
      </c>
      <c r="N1144" s="125"/>
      <c r="O1144" s="135"/>
      <c r="P1144" s="127" t="str">
        <f>IF(B1144="","",IF(ISNA(VLOOKUP(U1144,[2]NEW!H:H,1,FALSE)),"V",""))</f>
        <v>V</v>
      </c>
      <c r="Q1144" s="156"/>
      <c r="R1144" s="129"/>
      <c r="S1144" s="130" t="s">
        <v>1789</v>
      </c>
      <c r="T1144" s="132"/>
      <c r="U1144" s="132" t="str">
        <f t="shared" si="68"/>
        <v>00511504005F12142</v>
      </c>
      <c r="W1144" s="134" t="str">
        <f>IF((ISERROR(VLOOKUP(E1144,'[2]Lead Time(覆蓋貼)'!F:F,1,0)))*(P1144="v"),"",IF((ISTEXT(VLOOKUP(E1144,'[2]Lead Time(覆蓋貼)'!F:F,1,0)))*(P1144=""),"未執行",""))</f>
        <v/>
      </c>
    </row>
    <row r="1145" spans="1:27" ht="78.75" hidden="1" customHeight="1" x14ac:dyDescent="0.25">
      <c r="A1145" s="117">
        <v>1131</v>
      </c>
      <c r="B1145" s="118" t="s">
        <v>3619</v>
      </c>
      <c r="C1145" s="119">
        <v>43208</v>
      </c>
      <c r="D1145" s="117" t="s">
        <v>3620</v>
      </c>
      <c r="E1145" s="120" t="s">
        <v>3354</v>
      </c>
      <c r="F1145" s="117" t="str">
        <f>IF(ISNA(VLOOKUP(B1145,[2]保固召回!$A:$G,7,FALSE)),"",(VLOOKUP(B1145,[2]保固召回!$A:$G,7,FALSE)))</f>
        <v/>
      </c>
      <c r="G1145" s="121">
        <f t="shared" ca="1" si="69"/>
        <v>1</v>
      </c>
      <c r="H1145" s="121" t="str">
        <f t="shared" si="70"/>
        <v>F48檢查儀錶板，視須要更換</v>
      </c>
      <c r="I1145" s="122">
        <f t="shared" ca="1" si="71"/>
        <v>65</v>
      </c>
      <c r="J1145" s="119"/>
      <c r="K1145" s="123"/>
      <c r="L1145" s="117"/>
      <c r="M1145" s="124" t="s">
        <v>1821</v>
      </c>
      <c r="N1145" s="125"/>
      <c r="O1145" s="135"/>
      <c r="P1145" s="127" t="str">
        <f>IF(B1145="","",IF(ISNA(VLOOKUP(U1145,[2]NEW!H:H,1,FALSE)),"V",""))</f>
        <v>V</v>
      </c>
      <c r="Q1145" s="156"/>
      <c r="R1145" s="129"/>
      <c r="S1145" s="130" t="s">
        <v>3355</v>
      </c>
      <c r="T1145" s="132"/>
      <c r="U1145" s="132" t="str">
        <f t="shared" si="68"/>
        <v>00511504005G26532</v>
      </c>
      <c r="W1145" s="134" t="str">
        <f>IF((ISERROR(VLOOKUP(E1145,'[2]Lead Time(覆蓋貼)'!F:F,1,0)))*(P1145="v"),"",IF((ISTEXT(VLOOKUP(E1145,'[2]Lead Time(覆蓋貼)'!F:F,1,0)))*(P1145=""),"未執行",""))</f>
        <v/>
      </c>
    </row>
    <row r="1146" spans="1:27" ht="28.5" hidden="1" customHeight="1" x14ac:dyDescent="0.25">
      <c r="A1146" s="117">
        <v>1132</v>
      </c>
      <c r="B1146" s="118" t="s">
        <v>3619</v>
      </c>
      <c r="C1146" s="119">
        <v>43208</v>
      </c>
      <c r="D1146" s="117" t="s">
        <v>3620</v>
      </c>
      <c r="E1146" s="120" t="s">
        <v>3352</v>
      </c>
      <c r="F1146" s="117" t="str">
        <f>IF(ISNA(VLOOKUP(B1146,[2]保固召回!$A:$G,7,FALSE)),"",(VLOOKUP(B1146,[2]保固召回!$A:$G,7,FALSE)))</f>
        <v/>
      </c>
      <c r="G1146" s="121">
        <f t="shared" ca="1" si="69"/>
        <v>1</v>
      </c>
      <c r="H1146" s="121" t="str">
        <f t="shared" si="70"/>
        <v>F48檢查儀錶板，視須要更換</v>
      </c>
      <c r="I1146" s="122">
        <f t="shared" ca="1" si="71"/>
        <v>65</v>
      </c>
      <c r="J1146" s="119"/>
      <c r="K1146" s="123"/>
      <c r="L1146" s="117"/>
      <c r="M1146" s="124" t="s">
        <v>1821</v>
      </c>
      <c r="N1146" s="125"/>
      <c r="O1146" s="135"/>
      <c r="P1146" s="127" t="str">
        <f>IF(B1146="","",IF(ISNA(VLOOKUP(U1146,[2]NEW!H:H,1,FALSE)),"V",""))</f>
        <v>V</v>
      </c>
      <c r="Q1146" s="156"/>
      <c r="R1146" s="129"/>
      <c r="S1146" s="130" t="s">
        <v>3353</v>
      </c>
      <c r="T1146" s="132"/>
      <c r="U1146" s="132" t="str">
        <f t="shared" si="68"/>
        <v>00511504005F13490</v>
      </c>
      <c r="W1146" s="134" t="str">
        <f>IF((ISERROR(VLOOKUP(E1146,'[2]Lead Time(覆蓋貼)'!F:F,1,0)))*(P1146="v"),"",IF((ISTEXT(VLOOKUP(E1146,'[2]Lead Time(覆蓋貼)'!F:F,1,0)))*(P1146=""),"未執行",""))</f>
        <v/>
      </c>
    </row>
    <row r="1147" spans="1:27" ht="28.5" hidden="1" customHeight="1" x14ac:dyDescent="0.25">
      <c r="A1147" s="117">
        <v>1133</v>
      </c>
      <c r="B1147" s="118" t="s">
        <v>3689</v>
      </c>
      <c r="C1147" s="119">
        <v>43210</v>
      </c>
      <c r="D1147" s="117" t="s">
        <v>3690</v>
      </c>
      <c r="E1147" s="120" t="s">
        <v>3691</v>
      </c>
      <c r="F1147" s="117" t="str">
        <f>IF(ISNA(VLOOKUP(B1147,[2]保固召回!$A:$G,7,FALSE)),"",(VLOOKUP(B1147,[2]保固召回!$A:$G,7,FALSE)))</f>
        <v/>
      </c>
      <c r="G1147" s="121">
        <f t="shared" ca="1" si="69"/>
        <v>1</v>
      </c>
      <c r="H1147" s="121" t="str">
        <f t="shared" si="70"/>
        <v>G12N74檢查引擎機油冷卻管路，視須要更換</v>
      </c>
      <c r="I1147" s="122">
        <f t="shared" ca="1" si="71"/>
        <v>1</v>
      </c>
      <c r="J1147" s="119" t="s">
        <v>3692</v>
      </c>
      <c r="K1147" s="123"/>
      <c r="L1147" s="117"/>
      <c r="M1147" s="124"/>
      <c r="N1147" s="125"/>
      <c r="O1147" s="135"/>
      <c r="P1147" s="127" t="str">
        <f>IF(B1147="","",IF(ISNA(VLOOKUP(U1147,[2]NEW!H:H,1,FALSE)),"V",""))</f>
        <v>V</v>
      </c>
      <c r="Q1147" s="156"/>
      <c r="R1147" s="129"/>
      <c r="S1147" s="130" t="s">
        <v>1789</v>
      </c>
      <c r="T1147" s="132"/>
      <c r="U1147" s="132" t="str">
        <f t="shared" si="68"/>
        <v>0017770100G612932</v>
      </c>
      <c r="W1147" s="134" t="str">
        <f>IF((ISERROR(VLOOKUP(E1147,'[2]Lead Time(覆蓋貼)'!F:F,1,0)))*(P1147="v"),"",IF((ISTEXT(VLOOKUP(E1147,'[2]Lead Time(覆蓋貼)'!F:F,1,0)))*(P1147=""),"未執行",""))</f>
        <v/>
      </c>
    </row>
    <row r="1148" spans="1:27" ht="28.5" hidden="1" customHeight="1" x14ac:dyDescent="0.25">
      <c r="A1148" s="117">
        <v>1134</v>
      </c>
      <c r="B1148" s="118" t="s">
        <v>3693</v>
      </c>
      <c r="C1148" s="119">
        <v>43215</v>
      </c>
      <c r="D1148" s="117" t="s">
        <v>3694</v>
      </c>
      <c r="E1148" s="120" t="s">
        <v>3695</v>
      </c>
      <c r="F1148" s="117" t="str">
        <f>IF(ISNA(VLOOKUP(B1148,[2]保固召回!$A:$G,7,FALSE)),"",(VLOOKUP(B1148,[2]保固召回!$A:$G,7,FALSE)))</f>
        <v/>
      </c>
      <c r="G1148" s="121">
        <f t="shared" ca="1" si="69"/>
        <v>1</v>
      </c>
      <c r="H1148" s="121" t="str">
        <f t="shared" si="70"/>
        <v>G30修整頭部空氣囊固定夾</v>
      </c>
      <c r="I1148" s="122">
        <f t="shared" ca="1" si="71"/>
        <v>32</v>
      </c>
      <c r="J1148" s="119" t="s">
        <v>3696</v>
      </c>
      <c r="K1148" s="123"/>
      <c r="L1148" s="117" t="s">
        <v>3623</v>
      </c>
      <c r="M1148" s="124" t="s">
        <v>1821</v>
      </c>
      <c r="N1148" s="125"/>
      <c r="O1148" s="135"/>
      <c r="P1148" s="127" t="str">
        <f>IF(B1148="","",IF(ISNA(VLOOKUP(U1148,[2]NEW!H:H,1,FALSE)),"V",""))</f>
        <v>V</v>
      </c>
      <c r="Q1148" s="156"/>
      <c r="R1148" s="129"/>
      <c r="S1148" s="130" t="s">
        <v>3697</v>
      </c>
      <c r="T1148" s="132"/>
      <c r="U1148" s="132" t="str">
        <f t="shared" si="68"/>
        <v>0072850100G857146</v>
      </c>
      <c r="W1148" s="134" t="str">
        <f>IF((ISERROR(VLOOKUP(E1148,'[2]Lead Time(覆蓋貼)'!F:F,1,0)))*(P1148="v"),"",IF((ISTEXT(VLOOKUP(E1148,'[2]Lead Time(覆蓋貼)'!F:F,1,0)))*(P1148=""),"未執行",""))</f>
        <v/>
      </c>
    </row>
    <row r="1149" spans="1:27" ht="28.5" hidden="1" customHeight="1" x14ac:dyDescent="0.25">
      <c r="A1149" s="117">
        <v>1135</v>
      </c>
      <c r="B1149" s="118" t="s">
        <v>3693</v>
      </c>
      <c r="C1149" s="119">
        <v>43215</v>
      </c>
      <c r="D1149" s="117" t="s">
        <v>3694</v>
      </c>
      <c r="E1149" s="120" t="s">
        <v>3698</v>
      </c>
      <c r="F1149" s="117" t="str">
        <f>IF(ISNA(VLOOKUP(B1149,[2]保固召回!$A:$G,7,FALSE)),"",(VLOOKUP(B1149,[2]保固召回!$A:$G,7,FALSE)))</f>
        <v/>
      </c>
      <c r="G1149" s="121">
        <f t="shared" ca="1" si="69"/>
        <v>1</v>
      </c>
      <c r="H1149" s="121" t="str">
        <f t="shared" si="70"/>
        <v>G30修整頭部空氣囊固定夾</v>
      </c>
      <c r="I1149" s="122">
        <f t="shared" ca="1" si="71"/>
        <v>32</v>
      </c>
      <c r="J1149" s="119"/>
      <c r="K1149" s="123"/>
      <c r="L1149" s="117"/>
      <c r="M1149" s="124" t="s">
        <v>1821</v>
      </c>
      <c r="N1149" s="125"/>
      <c r="O1149" s="135"/>
      <c r="P1149" s="127" t="str">
        <f>IF(B1149="","",IF(ISNA(VLOOKUP(U1149,[2]NEW!H:H,1,FALSE)),"V",""))</f>
        <v>V</v>
      </c>
      <c r="Q1149" s="156"/>
      <c r="R1149" s="129"/>
      <c r="S1149" s="130" t="s">
        <v>3699</v>
      </c>
      <c r="T1149" s="132"/>
      <c r="U1149" s="132" t="str">
        <f t="shared" si="68"/>
        <v>0072850100G869808</v>
      </c>
      <c r="W1149" s="134" t="str">
        <f>IF((ISERROR(VLOOKUP(E1149,'[2]Lead Time(覆蓋貼)'!F:F,1,0)))*(P1149="v"),"",IF((ISTEXT(VLOOKUP(E1149,'[2]Lead Time(覆蓋貼)'!F:F,1,0)))*(P1149=""),"未執行",""))</f>
        <v/>
      </c>
    </row>
    <row r="1150" spans="1:27" ht="28.5" hidden="1" customHeight="1" x14ac:dyDescent="0.25">
      <c r="A1150" s="117">
        <v>1136</v>
      </c>
      <c r="B1150" s="118" t="s">
        <v>3693</v>
      </c>
      <c r="C1150" s="119">
        <v>43215</v>
      </c>
      <c r="D1150" s="117" t="s">
        <v>3694</v>
      </c>
      <c r="E1150" s="120" t="s">
        <v>3700</v>
      </c>
      <c r="F1150" s="117" t="str">
        <f>IF(ISNA(VLOOKUP(B1150,[2]保固召回!$A:$G,7,FALSE)),"",(VLOOKUP(B1150,[2]保固召回!$A:$G,7,FALSE)))</f>
        <v/>
      </c>
      <c r="G1150" s="121">
        <f t="shared" ca="1" si="69"/>
        <v>1</v>
      </c>
      <c r="H1150" s="121" t="str">
        <f t="shared" si="70"/>
        <v>G30修整頭部空氣囊固定夾</v>
      </c>
      <c r="I1150" s="122">
        <f t="shared" ca="1" si="71"/>
        <v>32</v>
      </c>
      <c r="J1150" s="119"/>
      <c r="K1150" s="123"/>
      <c r="L1150" s="117"/>
      <c r="M1150" s="124" t="s">
        <v>1821</v>
      </c>
      <c r="N1150" s="125"/>
      <c r="O1150" s="135"/>
      <c r="P1150" s="127" t="str">
        <f>IF(B1150="","",IF(ISNA(VLOOKUP(U1150,[2]NEW!H:H,1,FALSE)),"V",""))</f>
        <v>V</v>
      </c>
      <c r="Q1150" s="156"/>
      <c r="R1150" s="129"/>
      <c r="S1150" s="130" t="s">
        <v>1843</v>
      </c>
      <c r="T1150" s="132"/>
      <c r="U1150" s="132" t="str">
        <f t="shared" si="68"/>
        <v>0072850100G869751</v>
      </c>
      <c r="W1150" s="134" t="str">
        <f>IF((ISERROR(VLOOKUP(E1150,'[2]Lead Time(覆蓋貼)'!F:F,1,0)))*(P1150="v"),"",IF((ISTEXT(VLOOKUP(E1150,'[2]Lead Time(覆蓋貼)'!F:F,1,0)))*(P1150=""),"未執行",""))</f>
        <v/>
      </c>
    </row>
    <row r="1151" spans="1:27" ht="28.5" hidden="1" customHeight="1" x14ac:dyDescent="0.25">
      <c r="A1151" s="117">
        <v>1137</v>
      </c>
      <c r="B1151" s="118" t="s">
        <v>3693</v>
      </c>
      <c r="C1151" s="119">
        <v>43215</v>
      </c>
      <c r="D1151" s="117" t="s">
        <v>3694</v>
      </c>
      <c r="E1151" s="120" t="s">
        <v>3701</v>
      </c>
      <c r="F1151" s="117" t="str">
        <f>IF(ISNA(VLOOKUP(B1151,[2]保固召回!$A:$G,7,FALSE)),"",(VLOOKUP(B1151,[2]保固召回!$A:$G,7,FALSE)))</f>
        <v/>
      </c>
      <c r="G1151" s="121">
        <f t="shared" ca="1" si="69"/>
        <v>1</v>
      </c>
      <c r="H1151" s="121" t="str">
        <f t="shared" si="70"/>
        <v>G30修整頭部空氣囊固定夾</v>
      </c>
      <c r="I1151" s="122">
        <f t="shared" ca="1" si="71"/>
        <v>32</v>
      </c>
      <c r="J1151" s="119"/>
      <c r="K1151" s="123"/>
      <c r="L1151" s="117"/>
      <c r="M1151" s="124"/>
      <c r="N1151" s="125"/>
      <c r="O1151" s="135"/>
      <c r="P1151" s="127" t="str">
        <f>IF(B1151="","",IF(ISNA(VLOOKUP(U1151,[2]NEW!H:H,1,FALSE)),"V",""))</f>
        <v>V</v>
      </c>
      <c r="Q1151" s="156"/>
      <c r="R1151" s="129"/>
      <c r="S1151" s="130" t="s">
        <v>3702</v>
      </c>
      <c r="T1151" s="132"/>
      <c r="U1151" s="132" t="str">
        <f t="shared" si="68"/>
        <v>0072850100G454573</v>
      </c>
      <c r="W1151" s="134" t="str">
        <f>IF((ISERROR(VLOOKUP(E1151,'[2]Lead Time(覆蓋貼)'!F:F,1,0)))*(P1151="v"),"",IF((ISTEXT(VLOOKUP(E1151,'[2]Lead Time(覆蓋貼)'!F:F,1,0)))*(P1151=""),"未執行",""))</f>
        <v/>
      </c>
    </row>
    <row r="1152" spans="1:27" ht="28.5" hidden="1" customHeight="1" x14ac:dyDescent="0.25">
      <c r="A1152" s="117">
        <v>1138</v>
      </c>
      <c r="B1152" s="118" t="s">
        <v>3693</v>
      </c>
      <c r="C1152" s="119">
        <v>43215</v>
      </c>
      <c r="D1152" s="117" t="s">
        <v>3694</v>
      </c>
      <c r="E1152" s="120" t="s">
        <v>3703</v>
      </c>
      <c r="F1152" s="117" t="str">
        <f>IF(ISNA(VLOOKUP(B1152,[2]保固召回!$A:$G,7,FALSE)),"",(VLOOKUP(B1152,[2]保固召回!$A:$G,7,FALSE)))</f>
        <v/>
      </c>
      <c r="G1152" s="121">
        <f t="shared" ca="1" si="69"/>
        <v>1</v>
      </c>
      <c r="H1152" s="121" t="str">
        <f t="shared" si="70"/>
        <v>G30修整頭部空氣囊固定夾</v>
      </c>
      <c r="I1152" s="122">
        <f t="shared" ca="1" si="71"/>
        <v>32</v>
      </c>
      <c r="J1152" s="119"/>
      <c r="K1152" s="123"/>
      <c r="L1152" s="117"/>
      <c r="M1152" s="124" t="s">
        <v>1821</v>
      </c>
      <c r="N1152" s="125"/>
      <c r="O1152" s="135"/>
      <c r="P1152" s="127" t="str">
        <f>IF(B1152="","",IF(ISNA(VLOOKUP(U1152,[2]NEW!H:H,1,FALSE)),"V",""))</f>
        <v>V</v>
      </c>
      <c r="Q1152" s="156"/>
      <c r="R1152" s="129"/>
      <c r="S1152" s="130" t="s">
        <v>1789</v>
      </c>
      <c r="T1152" s="132"/>
      <c r="U1152" s="132" t="str">
        <f t="shared" si="68"/>
        <v>0072850100G869825</v>
      </c>
      <c r="W1152" s="134" t="str">
        <f>IF((ISERROR(VLOOKUP(E1152,'[2]Lead Time(覆蓋貼)'!F:F,1,0)))*(P1152="v"),"",IF((ISTEXT(VLOOKUP(E1152,'[2]Lead Time(覆蓋貼)'!F:F,1,0)))*(P1152=""),"未執行",""))</f>
        <v/>
      </c>
    </row>
    <row r="1153" spans="1:23" ht="28.5" hidden="1" customHeight="1" x14ac:dyDescent="0.25">
      <c r="A1153" s="117">
        <v>1139</v>
      </c>
      <c r="B1153" s="118" t="s">
        <v>3693</v>
      </c>
      <c r="C1153" s="119">
        <v>43215</v>
      </c>
      <c r="D1153" s="117" t="s">
        <v>3694</v>
      </c>
      <c r="E1153" s="120" t="s">
        <v>3704</v>
      </c>
      <c r="F1153" s="117" t="str">
        <f>IF(ISNA(VLOOKUP(B1153,[2]保固召回!$A:$G,7,FALSE)),"",(VLOOKUP(B1153,[2]保固召回!$A:$G,7,FALSE)))</f>
        <v/>
      </c>
      <c r="G1153" s="121">
        <f t="shared" ca="1" si="69"/>
        <v>1</v>
      </c>
      <c r="H1153" s="121" t="str">
        <f t="shared" si="70"/>
        <v>G30修整頭部空氣囊固定夾</v>
      </c>
      <c r="I1153" s="122">
        <f t="shared" ca="1" si="71"/>
        <v>32</v>
      </c>
      <c r="J1153" s="119"/>
      <c r="K1153" s="123"/>
      <c r="L1153" s="117"/>
      <c r="M1153" s="124" t="s">
        <v>1821</v>
      </c>
      <c r="N1153" s="125"/>
      <c r="O1153" s="135"/>
      <c r="P1153" s="127" t="str">
        <f>IF(B1153="","",IF(ISNA(VLOOKUP(U1153,[2]NEW!H:H,1,FALSE)),"V",""))</f>
        <v>V</v>
      </c>
      <c r="Q1153" s="156"/>
      <c r="R1153" s="129"/>
      <c r="S1153" s="130" t="s">
        <v>3705</v>
      </c>
      <c r="T1153" s="132"/>
      <c r="U1153" s="132" t="str">
        <f t="shared" si="68"/>
        <v>0072850100G869852</v>
      </c>
      <c r="W1153" s="134" t="str">
        <f>IF((ISERROR(VLOOKUP(E1153,'[2]Lead Time(覆蓋貼)'!F:F,1,0)))*(P1153="v"),"",IF((ISTEXT(VLOOKUP(E1153,'[2]Lead Time(覆蓋貼)'!F:F,1,0)))*(P1153=""),"未執行",""))</f>
        <v/>
      </c>
    </row>
    <row r="1154" spans="1:23" ht="28.5" hidden="1" customHeight="1" x14ac:dyDescent="0.25">
      <c r="A1154" s="117">
        <v>1140</v>
      </c>
      <c r="B1154" s="118" t="s">
        <v>3693</v>
      </c>
      <c r="C1154" s="119">
        <v>43215</v>
      </c>
      <c r="D1154" s="117" t="s">
        <v>3694</v>
      </c>
      <c r="E1154" s="120" t="s">
        <v>3706</v>
      </c>
      <c r="F1154" s="117" t="str">
        <f>IF(ISNA(VLOOKUP(B1154,[2]保固召回!$A:$G,7,FALSE)),"",(VLOOKUP(B1154,[2]保固召回!$A:$G,7,FALSE)))</f>
        <v/>
      </c>
      <c r="G1154" s="121">
        <f t="shared" ca="1" si="69"/>
        <v>1</v>
      </c>
      <c r="H1154" s="121" t="str">
        <f t="shared" si="70"/>
        <v>G30修整頭部空氣囊固定夾</v>
      </c>
      <c r="I1154" s="122">
        <f t="shared" ca="1" si="71"/>
        <v>32</v>
      </c>
      <c r="J1154" s="119"/>
      <c r="K1154" s="123"/>
      <c r="L1154" s="117"/>
      <c r="M1154" s="124" t="s">
        <v>1821</v>
      </c>
      <c r="N1154" s="125"/>
      <c r="O1154" s="135"/>
      <c r="P1154" s="127" t="str">
        <f>IF(B1154="","",IF(ISNA(VLOOKUP(U1154,[2]NEW!H:H,1,FALSE)),"V",""))</f>
        <v>V</v>
      </c>
      <c r="Q1154" s="156"/>
      <c r="R1154" s="129"/>
      <c r="S1154" s="130" t="s">
        <v>1789</v>
      </c>
      <c r="T1154" s="132"/>
      <c r="U1154" s="132" t="str">
        <f t="shared" si="68"/>
        <v>0072850100G466415</v>
      </c>
      <c r="W1154" s="134" t="str">
        <f>IF((ISERROR(VLOOKUP(E1154,'[2]Lead Time(覆蓋貼)'!F:F,1,0)))*(P1154="v"),"",IF((ISTEXT(VLOOKUP(E1154,'[2]Lead Time(覆蓋貼)'!F:F,1,0)))*(P1154=""),"未執行",""))</f>
        <v/>
      </c>
    </row>
    <row r="1155" spans="1:23" ht="28.5" hidden="1" customHeight="1" x14ac:dyDescent="0.25">
      <c r="A1155" s="117">
        <v>1141</v>
      </c>
      <c r="B1155" s="118" t="s">
        <v>3693</v>
      </c>
      <c r="C1155" s="119">
        <v>43215</v>
      </c>
      <c r="D1155" s="117" t="s">
        <v>3694</v>
      </c>
      <c r="E1155" s="120" t="s">
        <v>3707</v>
      </c>
      <c r="F1155" s="117" t="str">
        <f>IF(ISNA(VLOOKUP(B1155,[2]保固召回!$A:$G,7,FALSE)),"",(VLOOKUP(B1155,[2]保固召回!$A:$G,7,FALSE)))</f>
        <v/>
      </c>
      <c r="G1155" s="121">
        <f t="shared" ca="1" si="69"/>
        <v>1</v>
      </c>
      <c r="H1155" s="121" t="str">
        <f t="shared" si="70"/>
        <v>G30修整頭部空氣囊固定夾</v>
      </c>
      <c r="I1155" s="122">
        <f t="shared" ca="1" si="71"/>
        <v>32</v>
      </c>
      <c r="J1155" s="119"/>
      <c r="K1155" s="123"/>
      <c r="L1155" s="117"/>
      <c r="M1155" s="124" t="s">
        <v>1821</v>
      </c>
      <c r="N1155" s="125"/>
      <c r="O1155" s="135"/>
      <c r="P1155" s="127" t="str">
        <f>IF(B1155="","",IF(ISNA(VLOOKUP(U1155,[2]NEW!H:H,1,FALSE)),"V",""))</f>
        <v>V</v>
      </c>
      <c r="Q1155" s="156"/>
      <c r="R1155" s="129"/>
      <c r="S1155" s="130" t="s">
        <v>1789</v>
      </c>
      <c r="T1155" s="132"/>
      <c r="U1155" s="132" t="str">
        <f t="shared" si="68"/>
        <v>0072850100G454259</v>
      </c>
      <c r="W1155" s="134" t="str">
        <f>IF((ISERROR(VLOOKUP(E1155,'[2]Lead Time(覆蓋貼)'!F:F,1,0)))*(P1155="v"),"",IF((ISTEXT(VLOOKUP(E1155,'[2]Lead Time(覆蓋貼)'!F:F,1,0)))*(P1155=""),"未執行",""))</f>
        <v/>
      </c>
    </row>
    <row r="1156" spans="1:23" ht="28.5" hidden="1" customHeight="1" x14ac:dyDescent="0.25">
      <c r="A1156" s="117">
        <v>1142</v>
      </c>
      <c r="B1156" s="118" t="s">
        <v>3693</v>
      </c>
      <c r="C1156" s="119">
        <v>43215</v>
      </c>
      <c r="D1156" s="117" t="s">
        <v>3694</v>
      </c>
      <c r="E1156" s="120" t="s">
        <v>3708</v>
      </c>
      <c r="F1156" s="117" t="str">
        <f>IF(ISNA(VLOOKUP(B1156,[2]保固召回!$A:$G,7,FALSE)),"",(VLOOKUP(B1156,[2]保固召回!$A:$G,7,FALSE)))</f>
        <v/>
      </c>
      <c r="G1156" s="121">
        <f t="shared" ca="1" si="69"/>
        <v>1</v>
      </c>
      <c r="H1156" s="121" t="str">
        <f t="shared" si="70"/>
        <v>G30修整頭部空氣囊固定夾</v>
      </c>
      <c r="I1156" s="122">
        <f t="shared" ca="1" si="71"/>
        <v>32</v>
      </c>
      <c r="J1156" s="119"/>
      <c r="K1156" s="123"/>
      <c r="L1156" s="117"/>
      <c r="M1156" s="124" t="s">
        <v>1821</v>
      </c>
      <c r="N1156" s="125"/>
      <c r="O1156" s="135"/>
      <c r="P1156" s="127" t="str">
        <f>IF(B1156="","",IF(ISNA(VLOOKUP(U1156,[2]NEW!H:H,1,FALSE)),"V",""))</f>
        <v>V</v>
      </c>
      <c r="Q1156" s="156"/>
      <c r="R1156" s="129"/>
      <c r="S1156" s="130" t="s">
        <v>3709</v>
      </c>
      <c r="T1156" s="132"/>
      <c r="U1156" s="132" t="str">
        <f t="shared" si="68"/>
        <v>0072850100G869942</v>
      </c>
      <c r="W1156" s="134" t="str">
        <f>IF((ISERROR(VLOOKUP(E1156,'[2]Lead Time(覆蓋貼)'!F:F,1,0)))*(P1156="v"),"",IF((ISTEXT(VLOOKUP(E1156,'[2]Lead Time(覆蓋貼)'!F:F,1,0)))*(P1156=""),"未執行",""))</f>
        <v/>
      </c>
    </row>
    <row r="1157" spans="1:23" ht="28.5" hidden="1" customHeight="1" x14ac:dyDescent="0.25">
      <c r="A1157" s="117">
        <v>1143</v>
      </c>
      <c r="B1157" s="118" t="s">
        <v>3693</v>
      </c>
      <c r="C1157" s="119">
        <v>43215</v>
      </c>
      <c r="D1157" s="117" t="s">
        <v>3694</v>
      </c>
      <c r="E1157" s="120" t="s">
        <v>3710</v>
      </c>
      <c r="F1157" s="117" t="str">
        <f>IF(ISNA(VLOOKUP(B1157,[2]保固召回!$A:$G,7,FALSE)),"",(VLOOKUP(B1157,[2]保固召回!$A:$G,7,FALSE)))</f>
        <v/>
      </c>
      <c r="G1157" s="121">
        <f t="shared" ca="1" si="69"/>
        <v>1</v>
      </c>
      <c r="H1157" s="121" t="str">
        <f t="shared" si="70"/>
        <v>G30修整頭部空氣囊固定夾</v>
      </c>
      <c r="I1157" s="122">
        <f t="shared" ca="1" si="71"/>
        <v>32</v>
      </c>
      <c r="J1157" s="119"/>
      <c r="K1157" s="123"/>
      <c r="L1157" s="117"/>
      <c r="M1157" s="124" t="s">
        <v>1821</v>
      </c>
      <c r="N1157" s="125"/>
      <c r="O1157" s="135"/>
      <c r="P1157" s="127" t="str">
        <f>IF(B1157="","",IF(ISNA(VLOOKUP(U1157,[2]NEW!H:H,1,FALSE)),"V",""))</f>
        <v>V</v>
      </c>
      <c r="Q1157" s="156"/>
      <c r="R1157" s="129"/>
      <c r="S1157" s="130" t="s">
        <v>1789</v>
      </c>
      <c r="T1157" s="132"/>
      <c r="U1157" s="132" t="str">
        <f t="shared" ref="U1157:U1220" si="72">B1157&amp;E1157</f>
        <v>0072850100G921407</v>
      </c>
      <c r="W1157" s="134" t="str">
        <f>IF((ISERROR(VLOOKUP(E1157,'[2]Lead Time(覆蓋貼)'!F:F,1,0)))*(P1157="v"),"",IF((ISTEXT(VLOOKUP(E1157,'[2]Lead Time(覆蓋貼)'!F:F,1,0)))*(P1157=""),"未執行",""))</f>
        <v/>
      </c>
    </row>
    <row r="1158" spans="1:23" ht="28.5" hidden="1" customHeight="1" x14ac:dyDescent="0.25">
      <c r="A1158" s="117">
        <v>1144</v>
      </c>
      <c r="B1158" s="118" t="s">
        <v>3693</v>
      </c>
      <c r="C1158" s="119">
        <v>43215</v>
      </c>
      <c r="D1158" s="117" t="s">
        <v>3694</v>
      </c>
      <c r="E1158" s="120" t="s">
        <v>3711</v>
      </c>
      <c r="F1158" s="117" t="str">
        <f>IF(ISNA(VLOOKUP(B1158,[2]保固召回!$A:$G,7,FALSE)),"",(VLOOKUP(B1158,[2]保固召回!$A:$G,7,FALSE)))</f>
        <v/>
      </c>
      <c r="G1158" s="121">
        <f t="shared" ref="G1158:G1221" ca="1" si="73">COUNTIF(H:H,D1158)/COUNTIF(D:D,D1158)</f>
        <v>1</v>
      </c>
      <c r="H1158" s="121" t="str">
        <f t="shared" ref="H1158:H1221" si="74">IF(P1158="V",D1158,"")</f>
        <v>G30修整頭部空氣囊固定夾</v>
      </c>
      <c r="I1158" s="122">
        <f t="shared" ref="I1158:I1221" ca="1" si="75">COUNTIF(H:H,D1158)</f>
        <v>32</v>
      </c>
      <c r="J1158" s="119"/>
      <c r="K1158" s="123"/>
      <c r="L1158" s="117"/>
      <c r="M1158" s="124" t="s">
        <v>1821</v>
      </c>
      <c r="N1158" s="125"/>
      <c r="O1158" s="135"/>
      <c r="P1158" s="127" t="str">
        <f>IF(B1158="","",IF(ISNA(VLOOKUP(U1158,[2]NEW!H:H,1,FALSE)),"V",""))</f>
        <v>V</v>
      </c>
      <c r="Q1158" s="156"/>
      <c r="R1158" s="129"/>
      <c r="S1158" s="130" t="s">
        <v>3712</v>
      </c>
      <c r="T1158" s="132"/>
      <c r="U1158" s="132" t="str">
        <f t="shared" si="72"/>
        <v>0072850100G465767</v>
      </c>
      <c r="W1158" s="134" t="str">
        <f>IF((ISERROR(VLOOKUP(E1158,'[2]Lead Time(覆蓋貼)'!F:F,1,0)))*(P1158="v"),"",IF((ISTEXT(VLOOKUP(E1158,'[2]Lead Time(覆蓋貼)'!F:F,1,0)))*(P1158=""),"未執行",""))</f>
        <v/>
      </c>
    </row>
    <row r="1159" spans="1:23" ht="28.5" hidden="1" customHeight="1" x14ac:dyDescent="0.25">
      <c r="A1159" s="117">
        <v>1145</v>
      </c>
      <c r="B1159" s="118" t="s">
        <v>3693</v>
      </c>
      <c r="C1159" s="119">
        <v>43215</v>
      </c>
      <c r="D1159" s="117" t="s">
        <v>3694</v>
      </c>
      <c r="E1159" s="120" t="s">
        <v>3713</v>
      </c>
      <c r="F1159" s="117" t="str">
        <f>IF(ISNA(VLOOKUP(B1159,[2]保固召回!$A:$G,7,FALSE)),"",(VLOOKUP(B1159,[2]保固召回!$A:$G,7,FALSE)))</f>
        <v/>
      </c>
      <c r="G1159" s="121">
        <f t="shared" ca="1" si="73"/>
        <v>1</v>
      </c>
      <c r="H1159" s="121" t="str">
        <f t="shared" si="74"/>
        <v>G30修整頭部空氣囊固定夾</v>
      </c>
      <c r="I1159" s="122">
        <f t="shared" ca="1" si="75"/>
        <v>32</v>
      </c>
      <c r="J1159" s="119"/>
      <c r="K1159" s="123"/>
      <c r="L1159" s="117"/>
      <c r="M1159" s="124" t="s">
        <v>1821</v>
      </c>
      <c r="N1159" s="125"/>
      <c r="O1159" s="135"/>
      <c r="P1159" s="127" t="str">
        <f>IF(B1159="","",IF(ISNA(VLOOKUP(U1159,[2]NEW!H:H,1,FALSE)),"V",""))</f>
        <v>V</v>
      </c>
      <c r="Q1159" s="156"/>
      <c r="R1159" s="129"/>
      <c r="S1159" s="130" t="s">
        <v>3702</v>
      </c>
      <c r="T1159" s="132"/>
      <c r="U1159" s="132" t="str">
        <f t="shared" si="72"/>
        <v>0072850100G921320</v>
      </c>
      <c r="W1159" s="134" t="str">
        <f>IF((ISERROR(VLOOKUP(E1159,'[2]Lead Time(覆蓋貼)'!F:F,1,0)))*(P1159="v"),"",IF((ISTEXT(VLOOKUP(E1159,'[2]Lead Time(覆蓋貼)'!F:F,1,0)))*(P1159=""),"未執行",""))</f>
        <v/>
      </c>
    </row>
    <row r="1160" spans="1:23" ht="28.5" hidden="1" customHeight="1" x14ac:dyDescent="0.25">
      <c r="A1160" s="117">
        <v>1146</v>
      </c>
      <c r="B1160" s="118" t="s">
        <v>3693</v>
      </c>
      <c r="C1160" s="119">
        <v>43215</v>
      </c>
      <c r="D1160" s="117" t="s">
        <v>3694</v>
      </c>
      <c r="E1160" s="120" t="s">
        <v>3714</v>
      </c>
      <c r="F1160" s="117" t="str">
        <f>IF(ISNA(VLOOKUP(B1160,[2]保固召回!$A:$G,7,FALSE)),"",(VLOOKUP(B1160,[2]保固召回!$A:$G,7,FALSE)))</f>
        <v/>
      </c>
      <c r="G1160" s="121">
        <f t="shared" ca="1" si="73"/>
        <v>1</v>
      </c>
      <c r="H1160" s="121" t="str">
        <f t="shared" si="74"/>
        <v>G30修整頭部空氣囊固定夾</v>
      </c>
      <c r="I1160" s="122">
        <f t="shared" ca="1" si="75"/>
        <v>32</v>
      </c>
      <c r="J1160" s="119"/>
      <c r="K1160" s="123"/>
      <c r="L1160" s="117"/>
      <c r="M1160" s="124" t="s">
        <v>1821</v>
      </c>
      <c r="N1160" s="125"/>
      <c r="O1160" s="135"/>
      <c r="P1160" s="127" t="str">
        <f>IF(B1160="","",IF(ISNA(VLOOKUP(U1160,[2]NEW!H:H,1,FALSE)),"V",""))</f>
        <v>V</v>
      </c>
      <c r="Q1160" s="156"/>
      <c r="R1160" s="129"/>
      <c r="S1160" s="130" t="s">
        <v>3715</v>
      </c>
      <c r="T1160" s="132"/>
      <c r="U1160" s="132" t="str">
        <f t="shared" si="72"/>
        <v>0072850100G921396</v>
      </c>
      <c r="W1160" s="134" t="str">
        <f>IF((ISERROR(VLOOKUP(E1160,'[2]Lead Time(覆蓋貼)'!F:F,1,0)))*(P1160="v"),"",IF((ISTEXT(VLOOKUP(E1160,'[2]Lead Time(覆蓋貼)'!F:F,1,0)))*(P1160=""),"未執行",""))</f>
        <v/>
      </c>
    </row>
    <row r="1161" spans="1:23" ht="28.5" hidden="1" customHeight="1" x14ac:dyDescent="0.25">
      <c r="A1161" s="117">
        <v>1147</v>
      </c>
      <c r="B1161" s="118" t="s">
        <v>3693</v>
      </c>
      <c r="C1161" s="119">
        <v>43215</v>
      </c>
      <c r="D1161" s="117" t="s">
        <v>3694</v>
      </c>
      <c r="E1161" s="120" t="s">
        <v>3716</v>
      </c>
      <c r="F1161" s="117" t="str">
        <f>IF(ISNA(VLOOKUP(B1161,[2]保固召回!$A:$G,7,FALSE)),"",(VLOOKUP(B1161,[2]保固召回!$A:$G,7,FALSE)))</f>
        <v/>
      </c>
      <c r="G1161" s="121">
        <f t="shared" ca="1" si="73"/>
        <v>1</v>
      </c>
      <c r="H1161" s="121" t="str">
        <f t="shared" si="74"/>
        <v>G30修整頭部空氣囊固定夾</v>
      </c>
      <c r="I1161" s="122">
        <f t="shared" ca="1" si="75"/>
        <v>32</v>
      </c>
      <c r="J1161" s="119"/>
      <c r="K1161" s="123"/>
      <c r="L1161" s="117"/>
      <c r="M1161" s="124" t="s">
        <v>1821</v>
      </c>
      <c r="N1161" s="125"/>
      <c r="O1161" s="135"/>
      <c r="P1161" s="127" t="str">
        <f>IF(B1161="","",IF(ISNA(VLOOKUP(U1161,[2]NEW!H:H,1,FALSE)),"V",""))</f>
        <v>V</v>
      </c>
      <c r="Q1161" s="156"/>
      <c r="R1161" s="129"/>
      <c r="S1161" s="130" t="s">
        <v>1789</v>
      </c>
      <c r="T1161" s="132"/>
      <c r="U1161" s="132" t="str">
        <f t="shared" si="72"/>
        <v>0072850100G872740</v>
      </c>
      <c r="W1161" s="134" t="str">
        <f>IF((ISERROR(VLOOKUP(E1161,'[2]Lead Time(覆蓋貼)'!F:F,1,0)))*(P1161="v"),"",IF((ISTEXT(VLOOKUP(E1161,'[2]Lead Time(覆蓋貼)'!F:F,1,0)))*(P1161=""),"未執行",""))</f>
        <v/>
      </c>
    </row>
    <row r="1162" spans="1:23" ht="28.5" hidden="1" customHeight="1" x14ac:dyDescent="0.25">
      <c r="A1162" s="117">
        <v>1148</v>
      </c>
      <c r="B1162" s="118" t="s">
        <v>3693</v>
      </c>
      <c r="C1162" s="119">
        <v>43215</v>
      </c>
      <c r="D1162" s="117" t="s">
        <v>3694</v>
      </c>
      <c r="E1162" s="120" t="s">
        <v>3717</v>
      </c>
      <c r="F1162" s="117" t="str">
        <f>IF(ISNA(VLOOKUP(B1162,[2]保固召回!$A:$G,7,FALSE)),"",(VLOOKUP(B1162,[2]保固召回!$A:$G,7,FALSE)))</f>
        <v/>
      </c>
      <c r="G1162" s="121">
        <f t="shared" ca="1" si="73"/>
        <v>1</v>
      </c>
      <c r="H1162" s="121" t="str">
        <f t="shared" si="74"/>
        <v>G30修整頭部空氣囊固定夾</v>
      </c>
      <c r="I1162" s="122">
        <f t="shared" ca="1" si="75"/>
        <v>32</v>
      </c>
      <c r="J1162" s="119"/>
      <c r="K1162" s="123"/>
      <c r="L1162" s="117"/>
      <c r="M1162" s="124" t="s">
        <v>1821</v>
      </c>
      <c r="N1162" s="125"/>
      <c r="O1162" s="135"/>
      <c r="P1162" s="127" t="str">
        <f>IF(B1162="","",IF(ISNA(VLOOKUP(U1162,[2]NEW!H:H,1,FALSE)),"V",""))</f>
        <v>V</v>
      </c>
      <c r="Q1162" s="156"/>
      <c r="R1162" s="129"/>
      <c r="S1162" s="130" t="s">
        <v>1789</v>
      </c>
      <c r="T1162" s="132"/>
      <c r="U1162" s="132" t="str">
        <f t="shared" si="72"/>
        <v>0072850100G872749</v>
      </c>
      <c r="W1162" s="134" t="str">
        <f>IF((ISERROR(VLOOKUP(E1162,'[2]Lead Time(覆蓋貼)'!F:F,1,0)))*(P1162="v"),"",IF((ISTEXT(VLOOKUP(E1162,'[2]Lead Time(覆蓋貼)'!F:F,1,0)))*(P1162=""),"未執行",""))</f>
        <v/>
      </c>
    </row>
    <row r="1163" spans="1:23" ht="28.5" hidden="1" customHeight="1" x14ac:dyDescent="0.25">
      <c r="A1163" s="117">
        <v>1149</v>
      </c>
      <c r="B1163" s="118" t="s">
        <v>3693</v>
      </c>
      <c r="C1163" s="119">
        <v>43215</v>
      </c>
      <c r="D1163" s="117" t="s">
        <v>3694</v>
      </c>
      <c r="E1163" s="120" t="s">
        <v>3718</v>
      </c>
      <c r="F1163" s="117" t="str">
        <f>IF(ISNA(VLOOKUP(B1163,[2]保固召回!$A:$G,7,FALSE)),"",(VLOOKUP(B1163,[2]保固召回!$A:$G,7,FALSE)))</f>
        <v/>
      </c>
      <c r="G1163" s="121">
        <f t="shared" ca="1" si="73"/>
        <v>1</v>
      </c>
      <c r="H1163" s="121" t="str">
        <f t="shared" si="74"/>
        <v>G30修整頭部空氣囊固定夾</v>
      </c>
      <c r="I1163" s="122">
        <f t="shared" ca="1" si="75"/>
        <v>32</v>
      </c>
      <c r="J1163" s="119"/>
      <c r="K1163" s="123"/>
      <c r="L1163" s="117"/>
      <c r="M1163" s="124" t="s">
        <v>1821</v>
      </c>
      <c r="N1163" s="125"/>
      <c r="O1163" s="135"/>
      <c r="P1163" s="127" t="str">
        <f>IF(B1163="","",IF(ISNA(VLOOKUP(U1163,[2]NEW!H:H,1,FALSE)),"V",""))</f>
        <v>V</v>
      </c>
      <c r="Q1163" s="156"/>
      <c r="R1163" s="129"/>
      <c r="S1163" s="130" t="s">
        <v>3719</v>
      </c>
      <c r="T1163" s="132"/>
      <c r="U1163" s="132" t="str">
        <f t="shared" si="72"/>
        <v>0072850100G466462</v>
      </c>
      <c r="W1163" s="134" t="str">
        <f>IF((ISERROR(VLOOKUP(E1163,'[2]Lead Time(覆蓋貼)'!F:F,1,0)))*(P1163="v"),"",IF((ISTEXT(VLOOKUP(E1163,'[2]Lead Time(覆蓋貼)'!F:F,1,0)))*(P1163=""),"未執行",""))</f>
        <v/>
      </c>
    </row>
    <row r="1164" spans="1:23" ht="28.5" hidden="1" customHeight="1" x14ac:dyDescent="0.25">
      <c r="A1164" s="117">
        <v>1150</v>
      </c>
      <c r="B1164" s="118" t="s">
        <v>3693</v>
      </c>
      <c r="C1164" s="119">
        <v>43215</v>
      </c>
      <c r="D1164" s="117" t="s">
        <v>3694</v>
      </c>
      <c r="E1164" s="120" t="s">
        <v>3720</v>
      </c>
      <c r="F1164" s="117" t="str">
        <f>IF(ISNA(VLOOKUP(B1164,[2]保固召回!$A:$G,7,FALSE)),"",(VLOOKUP(B1164,[2]保固召回!$A:$G,7,FALSE)))</f>
        <v/>
      </c>
      <c r="G1164" s="121">
        <f t="shared" ca="1" si="73"/>
        <v>1</v>
      </c>
      <c r="H1164" s="121" t="str">
        <f t="shared" si="74"/>
        <v>G30修整頭部空氣囊固定夾</v>
      </c>
      <c r="I1164" s="122">
        <f t="shared" ca="1" si="75"/>
        <v>32</v>
      </c>
      <c r="J1164" s="119"/>
      <c r="K1164" s="123"/>
      <c r="L1164" s="117"/>
      <c r="M1164" s="124" t="s">
        <v>1821</v>
      </c>
      <c r="N1164" s="125"/>
      <c r="O1164" s="135"/>
      <c r="P1164" s="127" t="str">
        <f>IF(B1164="","",IF(ISNA(VLOOKUP(U1164,[2]NEW!H:H,1,FALSE)),"V",""))</f>
        <v>V</v>
      </c>
      <c r="Q1164" s="156"/>
      <c r="R1164" s="129"/>
      <c r="S1164" s="130" t="s">
        <v>1789</v>
      </c>
      <c r="T1164" s="132"/>
      <c r="U1164" s="132" t="str">
        <f t="shared" si="72"/>
        <v>0072850100G466409</v>
      </c>
      <c r="W1164" s="134" t="str">
        <f>IF((ISERROR(VLOOKUP(E1164,'[2]Lead Time(覆蓋貼)'!F:F,1,0)))*(P1164="v"),"",IF((ISTEXT(VLOOKUP(E1164,'[2]Lead Time(覆蓋貼)'!F:F,1,0)))*(P1164=""),"未執行",""))</f>
        <v/>
      </c>
    </row>
    <row r="1165" spans="1:23" ht="28.5" hidden="1" customHeight="1" x14ac:dyDescent="0.25">
      <c r="A1165" s="117">
        <v>1151</v>
      </c>
      <c r="B1165" s="118" t="s">
        <v>3693</v>
      </c>
      <c r="C1165" s="119">
        <v>43215</v>
      </c>
      <c r="D1165" s="117" t="s">
        <v>3694</v>
      </c>
      <c r="E1165" s="120" t="s">
        <v>3539</v>
      </c>
      <c r="F1165" s="117" t="str">
        <f>IF(ISNA(VLOOKUP(B1165,[2]保固召回!$A:$G,7,FALSE)),"",(VLOOKUP(B1165,[2]保固召回!$A:$G,7,FALSE)))</f>
        <v/>
      </c>
      <c r="G1165" s="121">
        <f t="shared" ca="1" si="73"/>
        <v>1</v>
      </c>
      <c r="H1165" s="121" t="str">
        <f t="shared" si="74"/>
        <v>G30修整頭部空氣囊固定夾</v>
      </c>
      <c r="I1165" s="122">
        <f t="shared" ca="1" si="75"/>
        <v>32</v>
      </c>
      <c r="J1165" s="119"/>
      <c r="K1165" s="123"/>
      <c r="L1165" s="117"/>
      <c r="M1165" s="124" t="s">
        <v>1821</v>
      </c>
      <c r="N1165" s="125"/>
      <c r="O1165" s="135"/>
      <c r="P1165" s="127" t="str">
        <f>IF(B1165="","",IF(ISNA(VLOOKUP(U1165,[2]NEW!H:H,1,FALSE)),"V",""))</f>
        <v>V</v>
      </c>
      <c r="Q1165" s="156"/>
      <c r="R1165" s="129"/>
      <c r="S1165" s="130" t="s">
        <v>3540</v>
      </c>
      <c r="T1165" s="132"/>
      <c r="U1165" s="132" t="str">
        <f t="shared" si="72"/>
        <v>0072850100G453801</v>
      </c>
      <c r="W1165" s="134" t="str">
        <f>IF((ISERROR(VLOOKUP(E1165,'[2]Lead Time(覆蓋貼)'!F:F,1,0)))*(P1165="v"),"",IF((ISTEXT(VLOOKUP(E1165,'[2]Lead Time(覆蓋貼)'!F:F,1,0)))*(P1165=""),"未執行",""))</f>
        <v/>
      </c>
    </row>
    <row r="1166" spans="1:23" ht="28.5" hidden="1" customHeight="1" x14ac:dyDescent="0.25">
      <c r="A1166" s="117">
        <v>1152</v>
      </c>
      <c r="B1166" s="118" t="s">
        <v>3693</v>
      </c>
      <c r="C1166" s="119">
        <v>43215</v>
      </c>
      <c r="D1166" s="117" t="s">
        <v>3694</v>
      </c>
      <c r="E1166" s="120" t="s">
        <v>3721</v>
      </c>
      <c r="F1166" s="117" t="str">
        <f>IF(ISNA(VLOOKUP(B1166,[2]保固召回!$A:$G,7,FALSE)),"",(VLOOKUP(B1166,[2]保固召回!$A:$G,7,FALSE)))</f>
        <v/>
      </c>
      <c r="G1166" s="121">
        <f t="shared" ca="1" si="73"/>
        <v>1</v>
      </c>
      <c r="H1166" s="121" t="str">
        <f t="shared" si="74"/>
        <v>G30修整頭部空氣囊固定夾</v>
      </c>
      <c r="I1166" s="122">
        <f t="shared" ca="1" si="75"/>
        <v>32</v>
      </c>
      <c r="J1166" s="119"/>
      <c r="K1166" s="123"/>
      <c r="L1166" s="117"/>
      <c r="M1166" s="124" t="s">
        <v>1821</v>
      </c>
      <c r="N1166" s="125"/>
      <c r="O1166" s="135"/>
      <c r="P1166" s="127" t="str">
        <f>IF(B1166="","",IF(ISNA(VLOOKUP(U1166,[2]NEW!H:H,1,FALSE)),"V",""))</f>
        <v>V</v>
      </c>
      <c r="Q1166" s="156"/>
      <c r="R1166" s="129"/>
      <c r="S1166" s="130" t="s">
        <v>1789</v>
      </c>
      <c r="T1166" s="132"/>
      <c r="U1166" s="132" t="str">
        <f t="shared" si="72"/>
        <v>0072850100G869782</v>
      </c>
      <c r="W1166" s="134" t="str">
        <f>IF((ISERROR(VLOOKUP(E1166,'[2]Lead Time(覆蓋貼)'!F:F,1,0)))*(P1166="v"),"",IF((ISTEXT(VLOOKUP(E1166,'[2]Lead Time(覆蓋貼)'!F:F,1,0)))*(P1166=""),"未執行",""))</f>
        <v/>
      </c>
    </row>
    <row r="1167" spans="1:23" ht="28.5" hidden="1" customHeight="1" x14ac:dyDescent="0.25">
      <c r="A1167" s="117">
        <v>1153</v>
      </c>
      <c r="B1167" s="118" t="s">
        <v>3693</v>
      </c>
      <c r="C1167" s="119">
        <v>43215</v>
      </c>
      <c r="D1167" s="117" t="s">
        <v>3694</v>
      </c>
      <c r="E1167" s="120" t="s">
        <v>3722</v>
      </c>
      <c r="F1167" s="117" t="str">
        <f>IF(ISNA(VLOOKUP(B1167,[2]保固召回!$A:$G,7,FALSE)),"",(VLOOKUP(B1167,[2]保固召回!$A:$G,7,FALSE)))</f>
        <v/>
      </c>
      <c r="G1167" s="121">
        <f t="shared" ca="1" si="73"/>
        <v>1</v>
      </c>
      <c r="H1167" s="121" t="str">
        <f t="shared" si="74"/>
        <v>G30修整頭部空氣囊固定夾</v>
      </c>
      <c r="I1167" s="122">
        <f t="shared" ca="1" si="75"/>
        <v>32</v>
      </c>
      <c r="J1167" s="119"/>
      <c r="K1167" s="123"/>
      <c r="L1167" s="117"/>
      <c r="M1167" s="124" t="s">
        <v>1821</v>
      </c>
      <c r="N1167" s="125"/>
      <c r="O1167" s="135"/>
      <c r="P1167" s="127" t="str">
        <f>IF(B1167="","",IF(ISNA(VLOOKUP(U1167,[2]NEW!H:H,1,FALSE)),"V",""))</f>
        <v>V</v>
      </c>
      <c r="Q1167" s="156"/>
      <c r="R1167" s="129"/>
      <c r="S1167" s="130" t="s">
        <v>3723</v>
      </c>
      <c r="T1167" s="132"/>
      <c r="U1167" s="132" t="str">
        <f t="shared" si="72"/>
        <v>0072850100G454593</v>
      </c>
      <c r="W1167" s="134" t="str">
        <f>IF((ISERROR(VLOOKUP(E1167,'[2]Lead Time(覆蓋貼)'!F:F,1,0)))*(P1167="v"),"",IF((ISTEXT(VLOOKUP(E1167,'[2]Lead Time(覆蓋貼)'!F:F,1,0)))*(P1167=""),"未執行",""))</f>
        <v/>
      </c>
    </row>
    <row r="1168" spans="1:23" ht="28.5" hidden="1" customHeight="1" x14ac:dyDescent="0.25">
      <c r="A1168" s="117">
        <v>1154</v>
      </c>
      <c r="B1168" s="118" t="s">
        <v>3693</v>
      </c>
      <c r="C1168" s="119">
        <v>43215</v>
      </c>
      <c r="D1168" s="117" t="s">
        <v>3694</v>
      </c>
      <c r="E1168" s="120" t="s">
        <v>3724</v>
      </c>
      <c r="F1168" s="117" t="str">
        <f>IF(ISNA(VLOOKUP(B1168,[2]保固召回!$A:$G,7,FALSE)),"",(VLOOKUP(B1168,[2]保固召回!$A:$G,7,FALSE)))</f>
        <v/>
      </c>
      <c r="G1168" s="121">
        <f t="shared" ca="1" si="73"/>
        <v>1</v>
      </c>
      <c r="H1168" s="121" t="str">
        <f t="shared" si="74"/>
        <v>G30修整頭部空氣囊固定夾</v>
      </c>
      <c r="I1168" s="122">
        <f t="shared" ca="1" si="75"/>
        <v>32</v>
      </c>
      <c r="J1168" s="119"/>
      <c r="K1168" s="123"/>
      <c r="L1168" s="117"/>
      <c r="M1168" s="124" t="s">
        <v>1821</v>
      </c>
      <c r="N1168" s="125"/>
      <c r="O1168" s="135"/>
      <c r="P1168" s="127" t="str">
        <f>IF(B1168="","",IF(ISNA(VLOOKUP(U1168,[2]NEW!H:H,1,FALSE)),"V",""))</f>
        <v>V</v>
      </c>
      <c r="Q1168" s="156"/>
      <c r="R1168" s="129"/>
      <c r="S1168" s="130" t="s">
        <v>1789</v>
      </c>
      <c r="T1168" s="132"/>
      <c r="U1168" s="132" t="str">
        <f t="shared" si="72"/>
        <v>0072850100G869832</v>
      </c>
      <c r="W1168" s="134" t="str">
        <f>IF((ISERROR(VLOOKUP(E1168,'[2]Lead Time(覆蓋貼)'!F:F,1,0)))*(P1168="v"),"",IF((ISTEXT(VLOOKUP(E1168,'[2]Lead Time(覆蓋貼)'!F:F,1,0)))*(P1168=""),"未執行",""))</f>
        <v/>
      </c>
    </row>
    <row r="1169" spans="1:23" ht="28.5" hidden="1" customHeight="1" x14ac:dyDescent="0.25">
      <c r="A1169" s="117">
        <v>1155</v>
      </c>
      <c r="B1169" s="118" t="s">
        <v>3693</v>
      </c>
      <c r="C1169" s="119">
        <v>43215</v>
      </c>
      <c r="D1169" s="117" t="s">
        <v>3694</v>
      </c>
      <c r="E1169" s="120" t="s">
        <v>3725</v>
      </c>
      <c r="F1169" s="117" t="str">
        <f>IF(ISNA(VLOOKUP(B1169,[2]保固召回!$A:$G,7,FALSE)),"",(VLOOKUP(B1169,[2]保固召回!$A:$G,7,FALSE)))</f>
        <v/>
      </c>
      <c r="G1169" s="121">
        <f t="shared" ca="1" si="73"/>
        <v>1</v>
      </c>
      <c r="H1169" s="121" t="str">
        <f t="shared" si="74"/>
        <v>G30修整頭部空氣囊固定夾</v>
      </c>
      <c r="I1169" s="122">
        <f t="shared" ca="1" si="75"/>
        <v>32</v>
      </c>
      <c r="J1169" s="119"/>
      <c r="K1169" s="123"/>
      <c r="L1169" s="117"/>
      <c r="M1169" s="124" t="s">
        <v>1821</v>
      </c>
      <c r="N1169" s="125"/>
      <c r="O1169" s="135"/>
      <c r="P1169" s="127" t="str">
        <f>IF(B1169="","",IF(ISNA(VLOOKUP(U1169,[2]NEW!H:H,1,FALSE)),"V",""))</f>
        <v>V</v>
      </c>
      <c r="Q1169" s="156"/>
      <c r="R1169" s="129"/>
      <c r="S1169" s="130" t="s">
        <v>3726</v>
      </c>
      <c r="T1169" s="132"/>
      <c r="U1169" s="132" t="str">
        <f t="shared" si="72"/>
        <v>0072850100G869930</v>
      </c>
      <c r="W1169" s="134" t="str">
        <f>IF((ISERROR(VLOOKUP(E1169,'[2]Lead Time(覆蓋貼)'!F:F,1,0)))*(P1169="v"),"",IF((ISTEXT(VLOOKUP(E1169,'[2]Lead Time(覆蓋貼)'!F:F,1,0)))*(P1169=""),"未執行",""))</f>
        <v/>
      </c>
    </row>
    <row r="1170" spans="1:23" ht="28.5" hidden="1" customHeight="1" x14ac:dyDescent="0.25">
      <c r="A1170" s="117">
        <v>1156</v>
      </c>
      <c r="B1170" s="118" t="s">
        <v>3693</v>
      </c>
      <c r="C1170" s="119">
        <v>43215</v>
      </c>
      <c r="D1170" s="117" t="s">
        <v>3694</v>
      </c>
      <c r="E1170" s="120" t="s">
        <v>3727</v>
      </c>
      <c r="F1170" s="117" t="str">
        <f>IF(ISNA(VLOOKUP(B1170,[2]保固召回!$A:$G,7,FALSE)),"",(VLOOKUP(B1170,[2]保固召回!$A:$G,7,FALSE)))</f>
        <v/>
      </c>
      <c r="G1170" s="121">
        <f t="shared" ca="1" si="73"/>
        <v>1</v>
      </c>
      <c r="H1170" s="121" t="str">
        <f t="shared" si="74"/>
        <v>G30修整頭部空氣囊固定夾</v>
      </c>
      <c r="I1170" s="122">
        <f t="shared" ca="1" si="75"/>
        <v>32</v>
      </c>
      <c r="J1170" s="119"/>
      <c r="K1170" s="123"/>
      <c r="L1170" s="117"/>
      <c r="M1170" s="124" t="s">
        <v>1821</v>
      </c>
      <c r="N1170" s="125"/>
      <c r="O1170" s="135"/>
      <c r="P1170" s="127" t="str">
        <f>IF(B1170="","",IF(ISNA(VLOOKUP(U1170,[2]NEW!H:H,1,FALSE)),"V",""))</f>
        <v>V</v>
      </c>
      <c r="Q1170" s="156"/>
      <c r="R1170" s="129"/>
      <c r="S1170" s="130" t="s">
        <v>3728</v>
      </c>
      <c r="T1170" s="132"/>
      <c r="U1170" s="132" t="str">
        <f t="shared" si="72"/>
        <v>0072850100G454594</v>
      </c>
      <c r="W1170" s="134" t="str">
        <f>IF((ISERROR(VLOOKUP(E1170,'[2]Lead Time(覆蓋貼)'!F:F,1,0)))*(P1170="v"),"",IF((ISTEXT(VLOOKUP(E1170,'[2]Lead Time(覆蓋貼)'!F:F,1,0)))*(P1170=""),"未執行",""))</f>
        <v/>
      </c>
    </row>
    <row r="1171" spans="1:23" ht="28.5" hidden="1" customHeight="1" x14ac:dyDescent="0.25">
      <c r="A1171" s="117">
        <v>1157</v>
      </c>
      <c r="B1171" s="118" t="s">
        <v>3693</v>
      </c>
      <c r="C1171" s="119">
        <v>43215</v>
      </c>
      <c r="D1171" s="117" t="s">
        <v>3694</v>
      </c>
      <c r="E1171" s="120" t="s">
        <v>3729</v>
      </c>
      <c r="F1171" s="117" t="str">
        <f>IF(ISNA(VLOOKUP(B1171,[2]保固召回!$A:$G,7,FALSE)),"",(VLOOKUP(B1171,[2]保固召回!$A:$G,7,FALSE)))</f>
        <v/>
      </c>
      <c r="G1171" s="121">
        <f t="shared" ca="1" si="73"/>
        <v>1</v>
      </c>
      <c r="H1171" s="121" t="str">
        <f t="shared" si="74"/>
        <v>G30修整頭部空氣囊固定夾</v>
      </c>
      <c r="I1171" s="122">
        <f t="shared" ca="1" si="75"/>
        <v>32</v>
      </c>
      <c r="J1171" s="119"/>
      <c r="K1171" s="123"/>
      <c r="L1171" s="117"/>
      <c r="M1171" s="124" t="s">
        <v>1821</v>
      </c>
      <c r="N1171" s="125"/>
      <c r="O1171" s="135"/>
      <c r="P1171" s="127" t="str">
        <f>IF(B1171="","",IF(ISNA(VLOOKUP(U1171,[2]NEW!H:H,1,FALSE)),"V",""))</f>
        <v>V</v>
      </c>
      <c r="Q1171" s="156"/>
      <c r="R1171" s="129"/>
      <c r="S1171" s="130" t="s">
        <v>3702</v>
      </c>
      <c r="U1171" s="132" t="str">
        <f t="shared" si="72"/>
        <v>0072850100G921319</v>
      </c>
      <c r="W1171" s="134" t="str">
        <f>IF((ISERROR(VLOOKUP(E1171,'[2]Lead Time(覆蓋貼)'!F:F,1,0)))*(P1171="v"),"",IF((ISTEXT(VLOOKUP(E1171,'[2]Lead Time(覆蓋貼)'!F:F,1,0)))*(P1171=""),"未執行",""))</f>
        <v/>
      </c>
    </row>
    <row r="1172" spans="1:23" ht="28.5" hidden="1" customHeight="1" x14ac:dyDescent="0.25">
      <c r="A1172" s="117">
        <v>1158</v>
      </c>
      <c r="B1172" s="118" t="s">
        <v>3693</v>
      </c>
      <c r="C1172" s="119">
        <v>43215</v>
      </c>
      <c r="D1172" s="117" t="s">
        <v>3694</v>
      </c>
      <c r="E1172" s="120" t="s">
        <v>3565</v>
      </c>
      <c r="F1172" s="117" t="str">
        <f>IF(ISNA(VLOOKUP(B1172,[2]保固召回!$A:$G,7,FALSE)),"",(VLOOKUP(B1172,[2]保固召回!$A:$G,7,FALSE)))</f>
        <v/>
      </c>
      <c r="G1172" s="121">
        <f t="shared" ca="1" si="73"/>
        <v>1</v>
      </c>
      <c r="H1172" s="121" t="str">
        <f t="shared" si="74"/>
        <v>G30修整頭部空氣囊固定夾</v>
      </c>
      <c r="I1172" s="122">
        <f t="shared" ca="1" si="75"/>
        <v>32</v>
      </c>
      <c r="J1172" s="119"/>
      <c r="K1172" s="123"/>
      <c r="L1172" s="117"/>
      <c r="M1172" s="124" t="s">
        <v>1821</v>
      </c>
      <c r="N1172" s="125"/>
      <c r="O1172" s="135"/>
      <c r="P1172" s="127" t="str">
        <f>IF(B1172="","",IF(ISNA(VLOOKUP(U1172,[2]NEW!H:H,1,FALSE)),"V",""))</f>
        <v>V</v>
      </c>
      <c r="Q1172" s="156"/>
      <c r="R1172" s="129"/>
      <c r="S1172" s="130" t="s">
        <v>1789</v>
      </c>
      <c r="T1172" s="132"/>
      <c r="U1172" s="132" t="str">
        <f t="shared" si="72"/>
        <v>0072850100G453830</v>
      </c>
      <c r="W1172" s="134" t="str">
        <f>IF((ISERROR(VLOOKUP(E1172,'[2]Lead Time(覆蓋貼)'!F:F,1,0)))*(P1172="v"),"",IF((ISTEXT(VLOOKUP(E1172,'[2]Lead Time(覆蓋貼)'!F:F,1,0)))*(P1172=""),"未執行",""))</f>
        <v/>
      </c>
    </row>
    <row r="1173" spans="1:23" ht="28.5" hidden="1" customHeight="1" x14ac:dyDescent="0.25">
      <c r="A1173" s="117">
        <v>1159</v>
      </c>
      <c r="B1173" s="118" t="s">
        <v>3693</v>
      </c>
      <c r="C1173" s="119">
        <v>43215</v>
      </c>
      <c r="D1173" s="117" t="s">
        <v>3694</v>
      </c>
      <c r="E1173" s="120" t="s">
        <v>3730</v>
      </c>
      <c r="F1173" s="117" t="str">
        <f>IF(ISNA(VLOOKUP(B1173,[2]保固召回!$A:$G,7,FALSE)),"",(VLOOKUP(B1173,[2]保固召回!$A:$G,7,FALSE)))</f>
        <v/>
      </c>
      <c r="G1173" s="121">
        <f t="shared" ca="1" si="73"/>
        <v>1</v>
      </c>
      <c r="H1173" s="121" t="str">
        <f t="shared" si="74"/>
        <v>G30修整頭部空氣囊固定夾</v>
      </c>
      <c r="I1173" s="122">
        <f t="shared" ca="1" si="75"/>
        <v>32</v>
      </c>
      <c r="J1173" s="119"/>
      <c r="K1173" s="123"/>
      <c r="L1173" s="117"/>
      <c r="M1173" s="124" t="s">
        <v>1821</v>
      </c>
      <c r="N1173" s="125"/>
      <c r="O1173" s="135"/>
      <c r="P1173" s="127" t="str">
        <f>IF(B1173="","",IF(ISNA(VLOOKUP(U1173,[2]NEW!H:H,1,FALSE)),"V",""))</f>
        <v>V</v>
      </c>
      <c r="Q1173" s="156"/>
      <c r="R1173" s="129"/>
      <c r="S1173" s="130" t="s">
        <v>3715</v>
      </c>
      <c r="T1173" s="132"/>
      <c r="U1173" s="132" t="str">
        <f t="shared" si="72"/>
        <v>0072850100G857174</v>
      </c>
      <c r="W1173" s="134" t="str">
        <f>IF((ISERROR(VLOOKUP(E1173,'[2]Lead Time(覆蓋貼)'!F:F,1,0)))*(P1173="v"),"",IF((ISTEXT(VLOOKUP(E1173,'[2]Lead Time(覆蓋貼)'!F:F,1,0)))*(P1173=""),"未執行",""))</f>
        <v/>
      </c>
    </row>
    <row r="1174" spans="1:23" ht="28.5" hidden="1" customHeight="1" x14ac:dyDescent="0.25">
      <c r="A1174" s="117">
        <v>1160</v>
      </c>
      <c r="B1174" s="118" t="s">
        <v>3693</v>
      </c>
      <c r="C1174" s="119">
        <v>43215</v>
      </c>
      <c r="D1174" s="117" t="s">
        <v>3694</v>
      </c>
      <c r="E1174" s="120" t="s">
        <v>3731</v>
      </c>
      <c r="F1174" s="117" t="str">
        <f>IF(ISNA(VLOOKUP(B1174,[2]保固召回!$A:$G,7,FALSE)),"",(VLOOKUP(B1174,[2]保固召回!$A:$G,7,FALSE)))</f>
        <v/>
      </c>
      <c r="G1174" s="121">
        <f t="shared" ca="1" si="73"/>
        <v>1</v>
      </c>
      <c r="H1174" s="121" t="str">
        <f t="shared" si="74"/>
        <v>G30修整頭部空氣囊固定夾</v>
      </c>
      <c r="I1174" s="122">
        <f t="shared" ca="1" si="75"/>
        <v>32</v>
      </c>
      <c r="J1174" s="119"/>
      <c r="K1174" s="123"/>
      <c r="L1174" s="117"/>
      <c r="M1174" s="124" t="s">
        <v>1821</v>
      </c>
      <c r="N1174" s="125"/>
      <c r="O1174" s="135"/>
      <c r="P1174" s="127" t="str">
        <f>IF(B1174="","",IF(ISNA(VLOOKUP(U1174,[2]NEW!H:H,1,FALSE)),"V",""))</f>
        <v>V</v>
      </c>
      <c r="Q1174" s="156"/>
      <c r="R1174" s="129"/>
      <c r="S1174" s="130" t="s">
        <v>1789</v>
      </c>
      <c r="T1174" s="132"/>
      <c r="U1174" s="132" t="str">
        <f t="shared" si="72"/>
        <v>0072850100G869846</v>
      </c>
      <c r="W1174" s="134" t="str">
        <f>IF((ISERROR(VLOOKUP(E1174,'[2]Lead Time(覆蓋貼)'!F:F,1,0)))*(P1174="v"),"",IF((ISTEXT(VLOOKUP(E1174,'[2]Lead Time(覆蓋貼)'!F:F,1,0)))*(P1174=""),"未執行",""))</f>
        <v/>
      </c>
    </row>
    <row r="1175" spans="1:23" ht="28.5" hidden="1" customHeight="1" x14ac:dyDescent="0.25">
      <c r="A1175" s="117">
        <v>1161</v>
      </c>
      <c r="B1175" s="118" t="s">
        <v>3693</v>
      </c>
      <c r="C1175" s="119">
        <v>43215</v>
      </c>
      <c r="D1175" s="117" t="s">
        <v>3694</v>
      </c>
      <c r="E1175" s="120" t="s">
        <v>3732</v>
      </c>
      <c r="F1175" s="117" t="str">
        <f>IF(ISNA(VLOOKUP(B1175,[2]保固召回!$A:$G,7,FALSE)),"",(VLOOKUP(B1175,[2]保固召回!$A:$G,7,FALSE)))</f>
        <v/>
      </c>
      <c r="G1175" s="121">
        <f t="shared" ca="1" si="73"/>
        <v>1</v>
      </c>
      <c r="H1175" s="121" t="str">
        <f t="shared" si="74"/>
        <v>G30修整頭部空氣囊固定夾</v>
      </c>
      <c r="I1175" s="122">
        <f t="shared" ca="1" si="75"/>
        <v>32</v>
      </c>
      <c r="J1175" s="119"/>
      <c r="K1175" s="123"/>
      <c r="L1175" s="117"/>
      <c r="M1175" s="124" t="s">
        <v>1821</v>
      </c>
      <c r="N1175" s="125"/>
      <c r="O1175" s="135"/>
      <c r="P1175" s="127" t="str">
        <f>IF(B1175="","",IF(ISNA(VLOOKUP(U1175,[2]NEW!H:H,1,FALSE)),"V",""))</f>
        <v>V</v>
      </c>
      <c r="Q1175" s="156"/>
      <c r="R1175" s="129"/>
      <c r="S1175" s="130" t="s">
        <v>1789</v>
      </c>
      <c r="T1175" s="132"/>
      <c r="U1175" s="132" t="str">
        <f t="shared" si="72"/>
        <v>0072850100G870198</v>
      </c>
      <c r="W1175" s="134" t="str">
        <f>IF((ISERROR(VLOOKUP(E1175,'[2]Lead Time(覆蓋貼)'!F:F,1,0)))*(P1175="v"),"",IF((ISTEXT(VLOOKUP(E1175,'[2]Lead Time(覆蓋貼)'!F:F,1,0)))*(P1175=""),"未執行",""))</f>
        <v/>
      </c>
    </row>
    <row r="1176" spans="1:23" ht="28.5" hidden="1" customHeight="1" x14ac:dyDescent="0.25">
      <c r="A1176" s="117">
        <v>1162</v>
      </c>
      <c r="B1176" s="118" t="s">
        <v>3693</v>
      </c>
      <c r="C1176" s="119">
        <v>43215</v>
      </c>
      <c r="D1176" s="117" t="s">
        <v>3694</v>
      </c>
      <c r="E1176" s="120" t="s">
        <v>3733</v>
      </c>
      <c r="F1176" s="117" t="str">
        <f>IF(ISNA(VLOOKUP(B1176,[2]保固召回!$A:$G,7,FALSE)),"",(VLOOKUP(B1176,[2]保固召回!$A:$G,7,FALSE)))</f>
        <v/>
      </c>
      <c r="G1176" s="121">
        <f t="shared" ca="1" si="73"/>
        <v>1</v>
      </c>
      <c r="H1176" s="121" t="str">
        <f t="shared" si="74"/>
        <v>G30修整頭部空氣囊固定夾</v>
      </c>
      <c r="I1176" s="122">
        <f t="shared" ca="1" si="75"/>
        <v>32</v>
      </c>
      <c r="J1176" s="119"/>
      <c r="K1176" s="123"/>
      <c r="L1176" s="117"/>
      <c r="M1176" s="124" t="s">
        <v>1821</v>
      </c>
      <c r="N1176" s="125"/>
      <c r="O1176" s="135"/>
      <c r="P1176" s="127" t="str">
        <f>IF(B1176="","",IF(ISNA(VLOOKUP(U1176,[2]NEW!H:H,1,FALSE)),"V",""))</f>
        <v>V</v>
      </c>
      <c r="Q1176" s="156"/>
      <c r="R1176" s="129"/>
      <c r="S1176" s="130" t="s">
        <v>1789</v>
      </c>
      <c r="T1176" s="132"/>
      <c r="U1176" s="132" t="str">
        <f t="shared" si="72"/>
        <v>0072850100G921318</v>
      </c>
      <c r="W1176" s="134" t="str">
        <f>IF((ISERROR(VLOOKUP(E1176,'[2]Lead Time(覆蓋貼)'!F:F,1,0)))*(P1176="v"),"",IF((ISTEXT(VLOOKUP(E1176,'[2]Lead Time(覆蓋貼)'!F:F,1,0)))*(P1176=""),"未執行",""))</f>
        <v/>
      </c>
    </row>
    <row r="1177" spans="1:23" ht="28.5" hidden="1" customHeight="1" x14ac:dyDescent="0.25">
      <c r="A1177" s="117">
        <v>1163</v>
      </c>
      <c r="B1177" s="118" t="s">
        <v>3693</v>
      </c>
      <c r="C1177" s="119">
        <v>43215</v>
      </c>
      <c r="D1177" s="117" t="s">
        <v>3694</v>
      </c>
      <c r="E1177" s="120" t="s">
        <v>3734</v>
      </c>
      <c r="F1177" s="117" t="str">
        <f>IF(ISNA(VLOOKUP(B1177,[2]保固召回!$A:$G,7,FALSE)),"",(VLOOKUP(B1177,[2]保固召回!$A:$G,7,FALSE)))</f>
        <v/>
      </c>
      <c r="G1177" s="121">
        <f t="shared" ca="1" si="73"/>
        <v>1</v>
      </c>
      <c r="H1177" s="121" t="str">
        <f t="shared" si="74"/>
        <v>G30修整頭部空氣囊固定夾</v>
      </c>
      <c r="I1177" s="122">
        <f t="shared" ca="1" si="75"/>
        <v>32</v>
      </c>
      <c r="J1177" s="119"/>
      <c r="K1177" s="123"/>
      <c r="L1177" s="117"/>
      <c r="M1177" s="124" t="s">
        <v>1821</v>
      </c>
      <c r="N1177" s="125"/>
      <c r="O1177" s="135"/>
      <c r="P1177" s="127" t="str">
        <f>IF(B1177="","",IF(ISNA(VLOOKUP(U1177,[2]NEW!H:H,1,FALSE)),"V",""))</f>
        <v>V</v>
      </c>
      <c r="Q1177" s="156"/>
      <c r="R1177" s="129"/>
      <c r="S1177" s="130" t="s">
        <v>3735</v>
      </c>
      <c r="T1177" s="132"/>
      <c r="U1177" s="132" t="str">
        <f t="shared" si="72"/>
        <v>0072850100G921406</v>
      </c>
      <c r="W1177" s="134" t="str">
        <f>IF((ISERROR(VLOOKUP(E1177,'[2]Lead Time(覆蓋貼)'!F:F,1,0)))*(P1177="v"),"",IF((ISTEXT(VLOOKUP(E1177,'[2]Lead Time(覆蓋貼)'!F:F,1,0)))*(P1177=""),"未執行",""))</f>
        <v/>
      </c>
    </row>
    <row r="1178" spans="1:23" ht="28.5" hidden="1" customHeight="1" x14ac:dyDescent="0.25">
      <c r="A1178" s="117">
        <v>1164</v>
      </c>
      <c r="B1178" s="118" t="s">
        <v>3693</v>
      </c>
      <c r="C1178" s="119">
        <v>43215</v>
      </c>
      <c r="D1178" s="117" t="s">
        <v>3694</v>
      </c>
      <c r="E1178" s="120" t="s">
        <v>3736</v>
      </c>
      <c r="F1178" s="117" t="str">
        <f>IF(ISNA(VLOOKUP(B1178,[2]保固召回!$A:$G,7,FALSE)),"",(VLOOKUP(B1178,[2]保固召回!$A:$G,7,FALSE)))</f>
        <v/>
      </c>
      <c r="G1178" s="121">
        <f t="shared" ca="1" si="73"/>
        <v>1</v>
      </c>
      <c r="H1178" s="121" t="str">
        <f t="shared" si="74"/>
        <v>G30修整頭部空氣囊固定夾</v>
      </c>
      <c r="I1178" s="122">
        <f t="shared" ca="1" si="75"/>
        <v>32</v>
      </c>
      <c r="J1178" s="119"/>
      <c r="K1178" s="123"/>
      <c r="L1178" s="117"/>
      <c r="M1178" s="124" t="s">
        <v>1821</v>
      </c>
      <c r="N1178" s="125"/>
      <c r="O1178" s="135"/>
      <c r="P1178" s="127" t="str">
        <f>IF(B1178="","",IF(ISNA(VLOOKUP(U1178,[2]NEW!H:H,1,FALSE)),"V",""))</f>
        <v>V</v>
      </c>
      <c r="Q1178" s="156"/>
      <c r="R1178" s="129"/>
      <c r="S1178" s="130" t="s">
        <v>3737</v>
      </c>
      <c r="T1178" s="132"/>
      <c r="U1178" s="132" t="str">
        <f t="shared" si="72"/>
        <v>0072850100G921403</v>
      </c>
      <c r="W1178" s="134" t="str">
        <f>IF((ISERROR(VLOOKUP(E1178,'[2]Lead Time(覆蓋貼)'!F:F,1,0)))*(P1178="v"),"",IF((ISTEXT(VLOOKUP(E1178,'[2]Lead Time(覆蓋貼)'!F:F,1,0)))*(P1178=""),"未執行",""))</f>
        <v/>
      </c>
    </row>
    <row r="1179" spans="1:23" ht="28.5" hidden="1" customHeight="1" x14ac:dyDescent="0.25">
      <c r="A1179" s="117">
        <v>1165</v>
      </c>
      <c r="B1179" s="118" t="s">
        <v>3693</v>
      </c>
      <c r="C1179" s="119">
        <v>43215</v>
      </c>
      <c r="D1179" s="117" t="s">
        <v>3694</v>
      </c>
      <c r="E1179" s="120" t="s">
        <v>3738</v>
      </c>
      <c r="F1179" s="117" t="str">
        <f>IF(ISNA(VLOOKUP(B1179,[2]保固召回!$A:$G,7,FALSE)),"",(VLOOKUP(B1179,[2]保固召回!$A:$G,7,FALSE)))</f>
        <v/>
      </c>
      <c r="G1179" s="121">
        <f t="shared" ca="1" si="73"/>
        <v>1</v>
      </c>
      <c r="H1179" s="121" t="str">
        <f t="shared" si="74"/>
        <v>G30修整頭部空氣囊固定夾</v>
      </c>
      <c r="I1179" s="122">
        <f t="shared" ca="1" si="75"/>
        <v>32</v>
      </c>
      <c r="J1179" s="119"/>
      <c r="K1179" s="123"/>
      <c r="L1179" s="117"/>
      <c r="M1179" s="124" t="s">
        <v>1821</v>
      </c>
      <c r="N1179" s="125"/>
      <c r="O1179" s="135"/>
      <c r="P1179" s="127" t="str">
        <f>IF(B1179="","",IF(ISNA(VLOOKUP(U1179,[2]NEW!H:H,1,FALSE)),"V",""))</f>
        <v>V</v>
      </c>
      <c r="Q1179" s="156"/>
      <c r="R1179" s="129"/>
      <c r="S1179" s="130" t="s">
        <v>1789</v>
      </c>
      <c r="T1179" s="132"/>
      <c r="U1179" s="132" t="str">
        <f t="shared" si="72"/>
        <v>0072850100G872798</v>
      </c>
      <c r="W1179" s="134" t="str">
        <f>IF((ISERROR(VLOOKUP(E1179,'[2]Lead Time(覆蓋貼)'!F:F,1,0)))*(P1179="v"),"",IF((ISTEXT(VLOOKUP(E1179,'[2]Lead Time(覆蓋貼)'!F:F,1,0)))*(P1179=""),"未執行",""))</f>
        <v/>
      </c>
    </row>
    <row r="1180" spans="1:23" ht="28.5" hidden="1" customHeight="1" x14ac:dyDescent="0.25">
      <c r="A1180" s="117">
        <v>1166</v>
      </c>
      <c r="B1180" s="118" t="s">
        <v>2400</v>
      </c>
      <c r="C1180" s="119">
        <v>42220</v>
      </c>
      <c r="D1180" s="117" t="s">
        <v>2401</v>
      </c>
      <c r="E1180" s="120" t="s">
        <v>2867</v>
      </c>
      <c r="F1180" s="117">
        <f>IF(ISNA(VLOOKUP(B1180,[2]保固召回!$A:$G,7,FALSE)),"",(VLOOKUP(B1180,[2]保固召回!$A:$G,7,FALSE)))</f>
        <v>4</v>
      </c>
      <c r="G1180" s="121">
        <f t="shared" ca="1" si="73"/>
        <v>1</v>
      </c>
      <c r="H1180" s="121" t="str">
        <f t="shared" si="74"/>
        <v>E46更換前乘客側空氣囊(第二波)</v>
      </c>
      <c r="I1180" s="122">
        <f t="shared" ca="1" si="75"/>
        <v>2</v>
      </c>
      <c r="J1180" s="119"/>
      <c r="K1180" s="123"/>
      <c r="L1180" s="117"/>
      <c r="M1180" s="124" t="s">
        <v>1821</v>
      </c>
      <c r="N1180" s="125"/>
      <c r="O1180" s="135"/>
      <c r="P1180" s="127" t="str">
        <f>IF(B1180="","",IF(ISNA(VLOOKUP(U1180,[2]NEW!H:H,1,FALSE)),"V",""))</f>
        <v>V</v>
      </c>
      <c r="Q1180" s="156"/>
      <c r="R1180" s="129"/>
      <c r="S1180" s="130" t="s">
        <v>2868</v>
      </c>
      <c r="T1180" s="132"/>
      <c r="U1180" s="132" t="str">
        <f t="shared" si="72"/>
        <v>0072410100ND31179</v>
      </c>
      <c r="W1180" s="134" t="str">
        <f>IF((ISERROR(VLOOKUP(E1180,'[2]Lead Time(覆蓋貼)'!F:F,1,0)))*(P1180="v"),"",IF((ISTEXT(VLOOKUP(E1180,'[2]Lead Time(覆蓋貼)'!F:F,1,0)))*(P1180=""),"未執行",""))</f>
        <v/>
      </c>
    </row>
    <row r="1181" spans="1:23" ht="28.5" hidden="1" customHeight="1" x14ac:dyDescent="0.25">
      <c r="A1181" s="117">
        <v>1167</v>
      </c>
      <c r="B1181" s="118" t="s">
        <v>3739</v>
      </c>
      <c r="C1181" s="119">
        <v>43235</v>
      </c>
      <c r="D1181" s="117" t="s">
        <v>3740</v>
      </c>
      <c r="E1181" s="120" t="s">
        <v>3741</v>
      </c>
      <c r="F1181" s="117" t="str">
        <f>IF(ISNA(VLOOKUP(B1181,[2]保固召回!$A:$G,7,FALSE)),"",(VLOOKUP(B1181,[2]保固召回!$A:$G,7,FALSE)))</f>
        <v/>
      </c>
      <c r="G1181" s="121">
        <f t="shared" ca="1" si="73"/>
        <v>1</v>
      </c>
      <c r="H1181" s="121" t="str">
        <f t="shared" si="74"/>
        <v>I12編程控制單元</v>
      </c>
      <c r="I1181" s="122">
        <f t="shared" ca="1" si="75"/>
        <v>7</v>
      </c>
      <c r="J1181" s="119" t="s">
        <v>3742</v>
      </c>
      <c r="K1181" s="123"/>
      <c r="L1181" s="117"/>
      <c r="M1181" s="124" t="s">
        <v>1821</v>
      </c>
      <c r="N1181" s="125"/>
      <c r="O1181" s="135"/>
      <c r="P1181" s="127" t="str">
        <f>IF(B1181="","",IF(ISNA(VLOOKUP(U1181,[2]NEW!H:H,1,FALSE)),"V",""))</f>
        <v>V</v>
      </c>
      <c r="Q1181" s="156"/>
      <c r="R1181" s="129"/>
      <c r="S1181" s="130" t="s">
        <v>1789</v>
      </c>
      <c r="T1181" s="132"/>
      <c r="U1181" s="132" t="str">
        <f t="shared" si="72"/>
        <v>0012380400V345311</v>
      </c>
      <c r="W1181" s="134" t="str">
        <f>IF((ISERROR(VLOOKUP(E1181,'[2]Lead Time(覆蓋貼)'!F:F,1,0)))*(P1181="v"),"",IF((ISTEXT(VLOOKUP(E1181,'[2]Lead Time(覆蓋貼)'!F:F,1,0)))*(P1181=""),"未執行",""))</f>
        <v/>
      </c>
    </row>
    <row r="1182" spans="1:23" ht="28.5" hidden="1" customHeight="1" x14ac:dyDescent="0.25">
      <c r="A1182" s="117">
        <v>1168</v>
      </c>
      <c r="B1182" s="118" t="s">
        <v>3743</v>
      </c>
      <c r="C1182" s="119">
        <v>43235</v>
      </c>
      <c r="D1182" s="117" t="s">
        <v>3740</v>
      </c>
      <c r="E1182" s="120" t="s">
        <v>3744</v>
      </c>
      <c r="F1182" s="117" t="str">
        <f>IF(ISNA(VLOOKUP(B1182,[2]保固召回!$A:$G,7,FALSE)),"",(VLOOKUP(B1182,[2]保固召回!$A:$G,7,FALSE)))</f>
        <v/>
      </c>
      <c r="G1182" s="121">
        <f t="shared" ca="1" si="73"/>
        <v>1</v>
      </c>
      <c r="H1182" s="121" t="str">
        <f t="shared" si="74"/>
        <v>I12編程控制單元</v>
      </c>
      <c r="I1182" s="122">
        <f t="shared" ca="1" si="75"/>
        <v>7</v>
      </c>
      <c r="J1182" s="119"/>
      <c r="K1182" s="123"/>
      <c r="L1182" s="117"/>
      <c r="M1182" s="124" t="s">
        <v>1821</v>
      </c>
      <c r="N1182" s="125"/>
      <c r="O1182" s="135"/>
      <c r="P1182" s="127" t="str">
        <f>IF(B1182="","",IF(ISNA(VLOOKUP(U1182,[2]NEW!H:H,1,FALSE)),"V",""))</f>
        <v>V</v>
      </c>
      <c r="Q1182" s="156"/>
      <c r="R1182" s="129"/>
      <c r="S1182" s="130" t="s">
        <v>3745</v>
      </c>
      <c r="T1182" s="132"/>
      <c r="U1182" s="132" t="str">
        <f t="shared" si="72"/>
        <v>0012380400V346428</v>
      </c>
      <c r="W1182" s="134" t="str">
        <f>IF((ISERROR(VLOOKUP(E1182,'[2]Lead Time(覆蓋貼)'!F:F,1,0)))*(P1182="v"),"",IF((ISTEXT(VLOOKUP(E1182,'[2]Lead Time(覆蓋貼)'!F:F,1,0)))*(P1182=""),"未執行",""))</f>
        <v/>
      </c>
    </row>
    <row r="1183" spans="1:23" ht="28.5" hidden="1" customHeight="1" x14ac:dyDescent="0.25">
      <c r="A1183" s="117">
        <v>1169</v>
      </c>
      <c r="B1183" s="118" t="s">
        <v>3739</v>
      </c>
      <c r="C1183" s="119">
        <v>43235</v>
      </c>
      <c r="D1183" s="117" t="s">
        <v>3740</v>
      </c>
      <c r="E1183" s="120" t="s">
        <v>3746</v>
      </c>
      <c r="F1183" s="117" t="str">
        <f>IF(ISNA(VLOOKUP(B1183,[2]保固召回!$A:$G,7,FALSE)),"",(VLOOKUP(B1183,[2]保固召回!$A:$G,7,FALSE)))</f>
        <v/>
      </c>
      <c r="G1183" s="121">
        <f t="shared" ca="1" si="73"/>
        <v>1</v>
      </c>
      <c r="H1183" s="121" t="str">
        <f t="shared" si="74"/>
        <v>I12編程控制單元</v>
      </c>
      <c r="I1183" s="122">
        <f t="shared" ca="1" si="75"/>
        <v>7</v>
      </c>
      <c r="J1183" s="119"/>
      <c r="K1183" s="123"/>
      <c r="L1183" s="117"/>
      <c r="M1183" s="124"/>
      <c r="N1183" s="125"/>
      <c r="O1183" s="135"/>
      <c r="P1183" s="127" t="str">
        <f>IF(B1183="","",IF(ISNA(VLOOKUP(U1183,[2]NEW!H:H,1,FALSE)),"V",""))</f>
        <v>V</v>
      </c>
      <c r="Q1183" s="156"/>
      <c r="R1183" s="129"/>
      <c r="S1183" s="130" t="s">
        <v>3747</v>
      </c>
      <c r="T1183" s="132"/>
      <c r="U1183" s="132" t="str">
        <f t="shared" si="72"/>
        <v>0012380400V346567</v>
      </c>
      <c r="W1183" s="134" t="str">
        <f>IF((ISERROR(VLOOKUP(E1183,'[2]Lead Time(覆蓋貼)'!F:F,1,0)))*(P1183="v"),"",IF((ISTEXT(VLOOKUP(E1183,'[2]Lead Time(覆蓋貼)'!F:F,1,0)))*(P1183=""),"未執行",""))</f>
        <v/>
      </c>
    </row>
    <row r="1184" spans="1:23" ht="28.5" hidden="1" customHeight="1" x14ac:dyDescent="0.25">
      <c r="A1184" s="117">
        <v>1170</v>
      </c>
      <c r="B1184" s="118" t="s">
        <v>3739</v>
      </c>
      <c r="C1184" s="119">
        <v>43235</v>
      </c>
      <c r="D1184" s="117" t="s">
        <v>3740</v>
      </c>
      <c r="E1184" s="120" t="s">
        <v>3748</v>
      </c>
      <c r="F1184" s="117" t="str">
        <f>IF(ISNA(VLOOKUP(B1184,[2]保固召回!$A:$G,7,FALSE)),"",(VLOOKUP(B1184,[2]保固召回!$A:$G,7,FALSE)))</f>
        <v/>
      </c>
      <c r="G1184" s="121">
        <f t="shared" ca="1" si="73"/>
        <v>1</v>
      </c>
      <c r="H1184" s="121" t="str">
        <f t="shared" si="74"/>
        <v>I12編程控制單元</v>
      </c>
      <c r="I1184" s="122">
        <f t="shared" ca="1" si="75"/>
        <v>7</v>
      </c>
      <c r="J1184" s="119"/>
      <c r="K1184" s="123"/>
      <c r="L1184" s="117"/>
      <c r="M1184" s="124" t="s">
        <v>3749</v>
      </c>
      <c r="N1184" s="125"/>
      <c r="O1184" s="135"/>
      <c r="P1184" s="127" t="str">
        <f>IF(B1184="","",IF(ISNA(VLOOKUP(U1184,[2]NEW!H:H,1,FALSE)),"V",""))</f>
        <v>V</v>
      </c>
      <c r="Q1184" s="156"/>
      <c r="R1184" s="129"/>
      <c r="S1184" s="130" t="s">
        <v>3750</v>
      </c>
      <c r="T1184" s="132"/>
      <c r="U1184" s="132" t="str">
        <f t="shared" si="72"/>
        <v>0012380400V347512</v>
      </c>
      <c r="W1184" s="134" t="str">
        <f>IF((ISERROR(VLOOKUP(E1184,'[2]Lead Time(覆蓋貼)'!F:F,1,0)))*(P1184="v"),"",IF((ISTEXT(VLOOKUP(E1184,'[2]Lead Time(覆蓋貼)'!F:F,1,0)))*(P1184=""),"未執行",""))</f>
        <v/>
      </c>
    </row>
    <row r="1185" spans="1:23" ht="28.5" hidden="1" customHeight="1" x14ac:dyDescent="0.25">
      <c r="A1185" s="117">
        <v>1171</v>
      </c>
      <c r="B1185" s="118" t="s">
        <v>3739</v>
      </c>
      <c r="C1185" s="119">
        <v>43235</v>
      </c>
      <c r="D1185" s="117" t="s">
        <v>3740</v>
      </c>
      <c r="E1185" s="120" t="s">
        <v>3751</v>
      </c>
      <c r="F1185" s="117" t="str">
        <f>IF(ISNA(VLOOKUP(B1185,[2]保固召回!$A:$G,7,FALSE)),"",(VLOOKUP(B1185,[2]保固召回!$A:$G,7,FALSE)))</f>
        <v/>
      </c>
      <c r="G1185" s="121">
        <f t="shared" ca="1" si="73"/>
        <v>1</v>
      </c>
      <c r="H1185" s="121" t="str">
        <f t="shared" si="74"/>
        <v>I12編程控制單元</v>
      </c>
      <c r="I1185" s="122">
        <f t="shared" ca="1" si="75"/>
        <v>7</v>
      </c>
      <c r="J1185" s="119"/>
      <c r="K1185" s="123"/>
      <c r="L1185" s="117"/>
      <c r="M1185" s="124" t="s">
        <v>1821</v>
      </c>
      <c r="N1185" s="125"/>
      <c r="O1185" s="135"/>
      <c r="P1185" s="127" t="str">
        <f>IF(B1185="","",IF(ISNA(VLOOKUP(U1185,[2]NEW!H:H,1,FALSE)),"V",""))</f>
        <v>V</v>
      </c>
      <c r="Q1185" s="156"/>
      <c r="R1185" s="129"/>
      <c r="S1185" s="130" t="s">
        <v>1789</v>
      </c>
      <c r="T1185" s="132"/>
      <c r="U1185" s="132" t="str">
        <f t="shared" si="72"/>
        <v>0012380400V347535</v>
      </c>
      <c r="W1185" s="134" t="str">
        <f>IF((ISERROR(VLOOKUP(E1185,'[2]Lead Time(覆蓋貼)'!F:F,1,0)))*(P1185="v"),"",IF((ISTEXT(VLOOKUP(E1185,'[2]Lead Time(覆蓋貼)'!F:F,1,0)))*(P1185=""),"未執行",""))</f>
        <v/>
      </c>
    </row>
    <row r="1186" spans="1:23" ht="28.5" hidden="1" customHeight="1" x14ac:dyDescent="0.25">
      <c r="A1186" s="117">
        <v>1172</v>
      </c>
      <c r="B1186" s="118" t="s">
        <v>3739</v>
      </c>
      <c r="C1186" s="119">
        <v>43235</v>
      </c>
      <c r="D1186" s="117" t="s">
        <v>3740</v>
      </c>
      <c r="E1186" s="120" t="s">
        <v>3752</v>
      </c>
      <c r="F1186" s="117" t="str">
        <f>IF(ISNA(VLOOKUP(B1186,[2]保固召回!$A:$G,7,FALSE)),"",(VLOOKUP(B1186,[2]保固召回!$A:$G,7,FALSE)))</f>
        <v/>
      </c>
      <c r="G1186" s="121">
        <f t="shared" ca="1" si="73"/>
        <v>1</v>
      </c>
      <c r="H1186" s="121" t="str">
        <f t="shared" si="74"/>
        <v>I12編程控制單元</v>
      </c>
      <c r="I1186" s="122">
        <f t="shared" ca="1" si="75"/>
        <v>7</v>
      </c>
      <c r="J1186" s="119"/>
      <c r="K1186" s="123"/>
      <c r="L1186" s="117"/>
      <c r="M1186" s="124" t="s">
        <v>1821</v>
      </c>
      <c r="N1186" s="125"/>
      <c r="O1186" s="135"/>
      <c r="P1186" s="127" t="str">
        <f>IF(B1186="","",IF(ISNA(VLOOKUP(U1186,[2]NEW!H:H,1,FALSE)),"V",""))</f>
        <v>V</v>
      </c>
      <c r="Q1186" s="156"/>
      <c r="R1186" s="129"/>
      <c r="S1186" s="130" t="s">
        <v>1789</v>
      </c>
      <c r="T1186" s="132"/>
      <c r="U1186" s="132" t="str">
        <f t="shared" si="72"/>
        <v>0012380400V349241</v>
      </c>
      <c r="W1186" s="134" t="str">
        <f>IF((ISERROR(VLOOKUP(E1186,'[2]Lead Time(覆蓋貼)'!F:F,1,0)))*(P1186="v"),"",IF((ISTEXT(VLOOKUP(E1186,'[2]Lead Time(覆蓋貼)'!F:F,1,0)))*(P1186=""),"未執行",""))</f>
        <v/>
      </c>
    </row>
    <row r="1187" spans="1:23" ht="28.5" hidden="1" customHeight="1" x14ac:dyDescent="0.25">
      <c r="A1187" s="117">
        <v>1173</v>
      </c>
      <c r="B1187" s="118" t="s">
        <v>3753</v>
      </c>
      <c r="C1187" s="119">
        <v>43239</v>
      </c>
      <c r="D1187" s="117" t="s">
        <v>3754</v>
      </c>
      <c r="E1187" s="120" t="s">
        <v>3755</v>
      </c>
      <c r="F1187" s="117">
        <f>IF(ISNA(VLOOKUP(B1187,[2]保固召回!$A:$G,7,FALSE)),"",(VLOOKUP(B1187,[2]保固召回!$A:$G,7,FALSE)))</f>
        <v>0</v>
      </c>
      <c r="G1187" s="121">
        <f t="shared" ca="1" si="73"/>
        <v>1</v>
      </c>
      <c r="H1187" s="121" t="str">
        <f t="shared" si="74"/>
        <v>E8xE9xF0xF1x更換傳動軸萬向接頭</v>
      </c>
      <c r="I1187" s="122">
        <f t="shared" ca="1" si="75"/>
        <v>20</v>
      </c>
      <c r="J1187" s="119" t="s">
        <v>3756</v>
      </c>
      <c r="K1187" s="123"/>
      <c r="L1187" s="117" t="s">
        <v>1819</v>
      </c>
      <c r="M1187" s="124" t="s">
        <v>1821</v>
      </c>
      <c r="N1187" s="125"/>
      <c r="O1187" s="135"/>
      <c r="P1187" s="127" t="str">
        <f>IF(B1187="","",IF(ISNA(VLOOKUP(U1187,[2]NEW!H:H,1,FALSE)),"V",""))</f>
        <v>V</v>
      </c>
      <c r="Q1187" s="156"/>
      <c r="R1187" s="129"/>
      <c r="S1187" s="130" t="s">
        <v>2991</v>
      </c>
      <c r="T1187" s="132"/>
      <c r="U1187" s="132" t="str">
        <f t="shared" si="72"/>
        <v>0026350100C948083</v>
      </c>
      <c r="W1187" s="134" t="str">
        <f>IF((ISERROR(VLOOKUP(E1187,'[2]Lead Time(覆蓋貼)'!F:F,1,0)))*(P1187="v"),"",IF((ISTEXT(VLOOKUP(E1187,'[2]Lead Time(覆蓋貼)'!F:F,1,0)))*(P1187=""),"未執行",""))</f>
        <v/>
      </c>
    </row>
    <row r="1188" spans="1:23" ht="28.5" hidden="1" customHeight="1" x14ac:dyDescent="0.25">
      <c r="A1188" s="117">
        <v>1174</v>
      </c>
      <c r="B1188" s="118" t="s">
        <v>3753</v>
      </c>
      <c r="C1188" s="119">
        <v>43239</v>
      </c>
      <c r="D1188" s="117" t="s">
        <v>3754</v>
      </c>
      <c r="E1188" s="120" t="s">
        <v>3757</v>
      </c>
      <c r="F1188" s="117">
        <f>IF(ISNA(VLOOKUP(B1188,[2]保固召回!$A:$G,7,FALSE)),"",(VLOOKUP(B1188,[2]保固召回!$A:$G,7,FALSE)))</f>
        <v>0</v>
      </c>
      <c r="G1188" s="121">
        <f t="shared" ca="1" si="73"/>
        <v>1</v>
      </c>
      <c r="H1188" s="121" t="str">
        <f t="shared" si="74"/>
        <v>E8xE9xF0xF1x更換傳動軸萬向接頭</v>
      </c>
      <c r="I1188" s="122">
        <f t="shared" ca="1" si="75"/>
        <v>20</v>
      </c>
      <c r="J1188" s="119"/>
      <c r="K1188" s="123"/>
      <c r="L1188" s="117"/>
      <c r="M1188" s="124" t="s">
        <v>1821</v>
      </c>
      <c r="N1188" s="125"/>
      <c r="O1188" s="135"/>
      <c r="P1188" s="127" t="str">
        <f>IF(B1188="","",IF(ISNA(VLOOKUP(U1188,[2]NEW!H:H,1,FALSE)),"V",""))</f>
        <v>V</v>
      </c>
      <c r="Q1188" s="156"/>
      <c r="R1188" s="129"/>
      <c r="S1188" s="130" t="s">
        <v>3758</v>
      </c>
      <c r="T1188" s="132"/>
      <c r="U1188" s="132" t="str">
        <f t="shared" si="72"/>
        <v>0026350100C920646</v>
      </c>
      <c r="W1188" s="134" t="str">
        <f>IF((ISERROR(VLOOKUP(E1188,'[2]Lead Time(覆蓋貼)'!F:F,1,0)))*(P1188="v"),"",IF((ISTEXT(VLOOKUP(E1188,'[2]Lead Time(覆蓋貼)'!F:F,1,0)))*(P1188=""),"未執行",""))</f>
        <v/>
      </c>
    </row>
    <row r="1189" spans="1:23" ht="28.5" hidden="1" customHeight="1" x14ac:dyDescent="0.25">
      <c r="A1189" s="117">
        <v>1175</v>
      </c>
      <c r="B1189" s="118" t="s">
        <v>3739</v>
      </c>
      <c r="C1189" s="119">
        <v>43235</v>
      </c>
      <c r="D1189" s="117" t="s">
        <v>3740</v>
      </c>
      <c r="E1189" s="120" t="s">
        <v>3752</v>
      </c>
      <c r="F1189" s="117" t="str">
        <f>IF(ISNA(VLOOKUP(B1189,[2]保固召回!$A:$G,7,FALSE)),"",(VLOOKUP(B1189,[2]保固召回!$A:$G,7,FALSE)))</f>
        <v/>
      </c>
      <c r="G1189" s="121">
        <f t="shared" ca="1" si="73"/>
        <v>1</v>
      </c>
      <c r="H1189" s="121" t="str">
        <f t="shared" si="74"/>
        <v>I12編程控制單元</v>
      </c>
      <c r="I1189" s="122">
        <f t="shared" ca="1" si="75"/>
        <v>7</v>
      </c>
      <c r="J1189" s="119"/>
      <c r="K1189" s="123"/>
      <c r="L1189" s="117"/>
      <c r="M1189" s="124" t="s">
        <v>1821</v>
      </c>
      <c r="N1189" s="125"/>
      <c r="O1189" s="135"/>
      <c r="P1189" s="127" t="str">
        <f>IF(B1189="","",IF(ISNA(VLOOKUP(U1189,[2]NEW!H:H,1,FALSE)),"V",""))</f>
        <v>V</v>
      </c>
      <c r="Q1189" s="156"/>
      <c r="R1189" s="129"/>
      <c r="S1189" s="130" t="s">
        <v>1789</v>
      </c>
      <c r="T1189" s="132"/>
      <c r="U1189" s="132" t="str">
        <f t="shared" si="72"/>
        <v>0012380400V349241</v>
      </c>
      <c r="W1189" s="134" t="str">
        <f>IF((ISERROR(VLOOKUP(E1189,'[2]Lead Time(覆蓋貼)'!F:F,1,0)))*(P1189="v"),"",IF((ISTEXT(VLOOKUP(E1189,'[2]Lead Time(覆蓋貼)'!F:F,1,0)))*(P1189=""),"未執行",""))</f>
        <v/>
      </c>
    </row>
    <row r="1190" spans="1:23" ht="28.5" hidden="1" customHeight="1" x14ac:dyDescent="0.25">
      <c r="A1190" s="117">
        <v>1176</v>
      </c>
      <c r="B1190" s="118" t="s">
        <v>3753</v>
      </c>
      <c r="C1190" s="119">
        <v>43239</v>
      </c>
      <c r="D1190" s="117" t="s">
        <v>3754</v>
      </c>
      <c r="E1190" s="120" t="s">
        <v>3759</v>
      </c>
      <c r="F1190" s="117">
        <f>IF(ISNA(VLOOKUP(B1190,[2]保固召回!$A:$G,7,FALSE)),"",(VLOOKUP(B1190,[2]保固召回!$A:$G,7,FALSE)))</f>
        <v>0</v>
      </c>
      <c r="G1190" s="121">
        <f t="shared" ca="1" si="73"/>
        <v>1</v>
      </c>
      <c r="H1190" s="121" t="str">
        <f t="shared" si="74"/>
        <v>E8xE9xF0xF1x更換傳動軸萬向接頭</v>
      </c>
      <c r="I1190" s="122">
        <f t="shared" ca="1" si="75"/>
        <v>20</v>
      </c>
      <c r="J1190" s="119"/>
      <c r="K1190" s="123"/>
      <c r="L1190" s="117"/>
      <c r="M1190" s="124" t="s">
        <v>58</v>
      </c>
      <c r="N1190" s="125"/>
      <c r="O1190" s="135"/>
      <c r="P1190" s="127" t="str">
        <f>IF(B1190="","",IF(ISNA(VLOOKUP(U1190,[2]NEW!H:H,1,FALSE)),"V",""))</f>
        <v>V</v>
      </c>
      <c r="Q1190" s="156"/>
      <c r="R1190" s="129"/>
      <c r="S1190" s="130" t="s">
        <v>3760</v>
      </c>
      <c r="T1190" s="132"/>
      <c r="U1190" s="132" t="str">
        <f t="shared" si="72"/>
        <v>0026350100C659889</v>
      </c>
      <c r="W1190" s="134" t="str">
        <f>IF((ISERROR(VLOOKUP(E1190,'[2]Lead Time(覆蓋貼)'!F:F,1,0)))*(P1190="v"),"",IF((ISTEXT(VLOOKUP(E1190,'[2]Lead Time(覆蓋貼)'!F:F,1,0)))*(P1190=""),"未執行",""))</f>
        <v/>
      </c>
    </row>
    <row r="1191" spans="1:23" ht="28.5" hidden="1" customHeight="1" x14ac:dyDescent="0.25">
      <c r="A1191" s="117">
        <v>1177</v>
      </c>
      <c r="B1191" s="118" t="s">
        <v>3753</v>
      </c>
      <c r="C1191" s="119">
        <v>43239</v>
      </c>
      <c r="D1191" s="117" t="s">
        <v>3754</v>
      </c>
      <c r="E1191" s="120" t="s">
        <v>3761</v>
      </c>
      <c r="F1191" s="117">
        <f>IF(ISNA(VLOOKUP(B1191,[2]保固召回!$A:$G,7,FALSE)),"",(VLOOKUP(B1191,[2]保固召回!$A:$G,7,FALSE)))</f>
        <v>0</v>
      </c>
      <c r="G1191" s="121">
        <f t="shared" ca="1" si="73"/>
        <v>1</v>
      </c>
      <c r="H1191" s="121" t="str">
        <f t="shared" si="74"/>
        <v>E8xE9xF0xF1x更換傳動軸萬向接頭</v>
      </c>
      <c r="I1191" s="122">
        <f t="shared" ca="1" si="75"/>
        <v>20</v>
      </c>
      <c r="J1191" s="119"/>
      <c r="K1191" s="123"/>
      <c r="L1191" s="117"/>
      <c r="M1191" s="124" t="s">
        <v>1821</v>
      </c>
      <c r="N1191" s="125"/>
      <c r="O1191" s="135"/>
      <c r="P1191" s="127" t="str">
        <f>IF(B1191="","",IF(ISNA(VLOOKUP(U1191,[2]NEW!H:H,1,FALSE)),"V",""))</f>
        <v>V</v>
      </c>
      <c r="Q1191" s="156"/>
      <c r="R1191" s="129"/>
      <c r="S1191" s="130" t="s">
        <v>1789</v>
      </c>
      <c r="T1191" s="132"/>
      <c r="U1191" s="132" t="str">
        <f t="shared" si="72"/>
        <v>0026350100C664564</v>
      </c>
      <c r="W1191" s="134" t="str">
        <f>IF((ISERROR(VLOOKUP(E1191,'[2]Lead Time(覆蓋貼)'!F:F,1,0)))*(P1191="v"),"",IF((ISTEXT(VLOOKUP(E1191,'[2]Lead Time(覆蓋貼)'!F:F,1,0)))*(P1191=""),"未執行",""))</f>
        <v/>
      </c>
    </row>
    <row r="1192" spans="1:23" ht="28.5" hidden="1" customHeight="1" x14ac:dyDescent="0.25">
      <c r="A1192" s="117">
        <v>1178</v>
      </c>
      <c r="B1192" s="118" t="s">
        <v>3753</v>
      </c>
      <c r="C1192" s="119">
        <v>43239</v>
      </c>
      <c r="D1192" s="117" t="s">
        <v>3754</v>
      </c>
      <c r="E1192" s="120" t="s">
        <v>3762</v>
      </c>
      <c r="F1192" s="117">
        <f>IF(ISNA(VLOOKUP(B1192,[2]保固召回!$A:$G,7,FALSE)),"",(VLOOKUP(B1192,[2]保固召回!$A:$G,7,FALSE)))</f>
        <v>0</v>
      </c>
      <c r="G1192" s="121">
        <f t="shared" ca="1" si="73"/>
        <v>1</v>
      </c>
      <c r="H1192" s="121" t="str">
        <f t="shared" si="74"/>
        <v>E8xE9xF0xF1x更換傳動軸萬向接頭</v>
      </c>
      <c r="I1192" s="122">
        <f t="shared" ca="1" si="75"/>
        <v>20</v>
      </c>
      <c r="J1192" s="119"/>
      <c r="K1192" s="123"/>
      <c r="L1192" s="117"/>
      <c r="M1192" s="124" t="s">
        <v>1821</v>
      </c>
      <c r="N1192" s="125"/>
      <c r="O1192" s="135"/>
      <c r="P1192" s="127" t="str">
        <f>IF(B1192="","",IF(ISNA(VLOOKUP(U1192,[2]NEW!H:H,1,FALSE)),"V",""))</f>
        <v>V</v>
      </c>
      <c r="Q1192" s="156"/>
      <c r="R1192" s="129"/>
      <c r="S1192" s="130" t="s">
        <v>3763</v>
      </c>
      <c r="T1192" s="132"/>
      <c r="U1192" s="132" t="str">
        <f t="shared" si="72"/>
        <v>0026350100C919807</v>
      </c>
      <c r="W1192" s="134" t="str">
        <f>IF((ISERROR(VLOOKUP(E1192,'[2]Lead Time(覆蓋貼)'!F:F,1,0)))*(P1192="v"),"",IF((ISTEXT(VLOOKUP(E1192,'[2]Lead Time(覆蓋貼)'!F:F,1,0)))*(P1192=""),"未執行",""))</f>
        <v/>
      </c>
    </row>
    <row r="1193" spans="1:23" ht="28.5" hidden="1" customHeight="1" x14ac:dyDescent="0.25">
      <c r="A1193" s="117">
        <v>1179</v>
      </c>
      <c r="B1193" s="118" t="s">
        <v>3764</v>
      </c>
      <c r="C1193" s="119">
        <v>43239</v>
      </c>
      <c r="D1193" s="117" t="s">
        <v>3754</v>
      </c>
      <c r="E1193" s="120" t="s">
        <v>3299</v>
      </c>
      <c r="F1193" s="117">
        <f>IF(ISNA(VLOOKUP(B1193,[2]保固召回!$A:$G,7,FALSE)),"",(VLOOKUP(B1193,[2]保固召回!$A:$G,7,FALSE)))</f>
        <v>0</v>
      </c>
      <c r="G1193" s="121">
        <f t="shared" ca="1" si="73"/>
        <v>1</v>
      </c>
      <c r="H1193" s="121" t="str">
        <f t="shared" si="74"/>
        <v>E8xE9xF0xF1x更換傳動軸萬向接頭</v>
      </c>
      <c r="I1193" s="122">
        <f t="shared" ca="1" si="75"/>
        <v>20</v>
      </c>
      <c r="J1193" s="119"/>
      <c r="K1193" s="123"/>
      <c r="L1193" s="117"/>
      <c r="M1193" s="124" t="s">
        <v>1821</v>
      </c>
      <c r="N1193" s="125"/>
      <c r="O1193" s="135"/>
      <c r="P1193" s="127" t="str">
        <f>IF(B1193="","",IF(ISNA(VLOOKUP(U1193,[2]NEW!H:H,1,FALSE)),"V",""))</f>
        <v>V</v>
      </c>
      <c r="Q1193" s="156"/>
      <c r="R1193" s="129"/>
      <c r="S1193" s="130" t="s">
        <v>1789</v>
      </c>
      <c r="T1193" s="132"/>
      <c r="U1193" s="132" t="str">
        <f t="shared" si="72"/>
        <v>0026350100E050477</v>
      </c>
      <c r="W1193" s="134" t="str">
        <f>IF((ISERROR(VLOOKUP(E1193,'[2]Lead Time(覆蓋貼)'!F:F,1,0)))*(P1193="v"),"",IF((ISTEXT(VLOOKUP(E1193,'[2]Lead Time(覆蓋貼)'!F:F,1,0)))*(P1193=""),"未執行",""))</f>
        <v/>
      </c>
    </row>
    <row r="1194" spans="1:23" ht="28.5" hidden="1" customHeight="1" x14ac:dyDescent="0.25">
      <c r="A1194" s="117">
        <v>1180</v>
      </c>
      <c r="B1194" s="118" t="s">
        <v>3753</v>
      </c>
      <c r="C1194" s="119">
        <v>43239</v>
      </c>
      <c r="D1194" s="117" t="s">
        <v>3754</v>
      </c>
      <c r="E1194" s="120" t="s">
        <v>3765</v>
      </c>
      <c r="F1194" s="117">
        <f>IF(ISNA(VLOOKUP(B1194,[2]保固召回!$A:$G,7,FALSE)),"",(VLOOKUP(B1194,[2]保固召回!$A:$G,7,FALSE)))</f>
        <v>0</v>
      </c>
      <c r="G1194" s="121">
        <f t="shared" ca="1" si="73"/>
        <v>1</v>
      </c>
      <c r="H1194" s="121" t="str">
        <f t="shared" si="74"/>
        <v>E8xE9xF0xF1x更換傳動軸萬向接頭</v>
      </c>
      <c r="I1194" s="122">
        <f t="shared" ca="1" si="75"/>
        <v>20</v>
      </c>
      <c r="J1194" s="119"/>
      <c r="K1194" s="123"/>
      <c r="L1194" s="117"/>
      <c r="M1194" s="124" t="s">
        <v>1821</v>
      </c>
      <c r="N1194" s="125"/>
      <c r="O1194" s="135"/>
      <c r="P1194" s="127" t="str">
        <f>IF(B1194="","",IF(ISNA(VLOOKUP(U1194,[2]NEW!H:H,1,FALSE)),"V",""))</f>
        <v>V</v>
      </c>
      <c r="Q1194" s="156"/>
      <c r="R1194" s="129"/>
      <c r="S1194" s="130" t="s">
        <v>3766</v>
      </c>
      <c r="T1194" s="132"/>
      <c r="U1194" s="132" t="str">
        <f t="shared" si="72"/>
        <v>0026350100C921002</v>
      </c>
      <c r="W1194" s="134" t="str">
        <f>IF((ISERROR(VLOOKUP(E1194,'[2]Lead Time(覆蓋貼)'!F:F,1,0)))*(P1194="v"),"",IF((ISTEXT(VLOOKUP(E1194,'[2]Lead Time(覆蓋貼)'!F:F,1,0)))*(P1194=""),"未執行",""))</f>
        <v/>
      </c>
    </row>
    <row r="1195" spans="1:23" ht="28.5" hidden="1" customHeight="1" x14ac:dyDescent="0.25">
      <c r="A1195" s="117">
        <v>1181</v>
      </c>
      <c r="B1195" s="118" t="s">
        <v>3753</v>
      </c>
      <c r="C1195" s="119">
        <v>43239</v>
      </c>
      <c r="D1195" s="117" t="s">
        <v>3754</v>
      </c>
      <c r="E1195" s="120" t="s">
        <v>3767</v>
      </c>
      <c r="F1195" s="117">
        <f>IF(ISNA(VLOOKUP(B1195,[2]保固召回!$A:$G,7,FALSE)),"",(VLOOKUP(B1195,[2]保固召回!$A:$G,7,FALSE)))</f>
        <v>0</v>
      </c>
      <c r="G1195" s="121">
        <f t="shared" ca="1" si="73"/>
        <v>1</v>
      </c>
      <c r="H1195" s="121" t="str">
        <f t="shared" si="74"/>
        <v>E8xE9xF0xF1x更換傳動軸萬向接頭</v>
      </c>
      <c r="I1195" s="122">
        <f t="shared" ca="1" si="75"/>
        <v>20</v>
      </c>
      <c r="J1195" s="119"/>
      <c r="K1195" s="123"/>
      <c r="L1195" s="117"/>
      <c r="M1195" s="124"/>
      <c r="N1195" s="125"/>
      <c r="O1195" s="135"/>
      <c r="P1195" s="127" t="str">
        <f>IF(B1195="","",IF(ISNA(VLOOKUP(U1195,[2]NEW!H:H,1,FALSE)),"V",""))</f>
        <v>V</v>
      </c>
      <c r="Q1195" s="156"/>
      <c r="R1195" s="129"/>
      <c r="S1195" s="130" t="s">
        <v>3768</v>
      </c>
      <c r="T1195" s="132"/>
      <c r="U1195" s="132" t="str">
        <f t="shared" si="72"/>
        <v>0026350100C903111</v>
      </c>
      <c r="W1195" s="134" t="str">
        <f>IF((ISERROR(VLOOKUP(E1195,'[2]Lead Time(覆蓋貼)'!F:F,1,0)))*(P1195="v"),"",IF((ISTEXT(VLOOKUP(E1195,'[2]Lead Time(覆蓋貼)'!F:F,1,0)))*(P1195=""),"未執行",""))</f>
        <v/>
      </c>
    </row>
    <row r="1196" spans="1:23" ht="28.5" hidden="1" customHeight="1" x14ac:dyDescent="0.25">
      <c r="A1196" s="117">
        <v>1182</v>
      </c>
      <c r="B1196" s="118" t="s">
        <v>3753</v>
      </c>
      <c r="C1196" s="119">
        <v>43239</v>
      </c>
      <c r="D1196" s="117" t="s">
        <v>3754</v>
      </c>
      <c r="E1196" s="120" t="s">
        <v>3255</v>
      </c>
      <c r="F1196" s="117">
        <f>IF(ISNA(VLOOKUP(B1196,[2]保固召回!$A:$G,7,FALSE)),"",(VLOOKUP(B1196,[2]保固召回!$A:$G,7,FALSE)))</f>
        <v>0</v>
      </c>
      <c r="G1196" s="121">
        <f t="shared" ca="1" si="73"/>
        <v>1</v>
      </c>
      <c r="H1196" s="121" t="str">
        <f t="shared" si="74"/>
        <v>E8xE9xF0xF1x更換傳動軸萬向接頭</v>
      </c>
      <c r="I1196" s="122">
        <f t="shared" ca="1" si="75"/>
        <v>20</v>
      </c>
      <c r="J1196" s="119"/>
      <c r="K1196" s="123"/>
      <c r="L1196" s="117"/>
      <c r="M1196" s="124" t="s">
        <v>1821</v>
      </c>
      <c r="N1196" s="125"/>
      <c r="O1196" s="135"/>
      <c r="P1196" s="127" t="str">
        <f>IF(B1196="","",IF(ISNA(VLOOKUP(U1196,[2]NEW!H:H,1,FALSE)),"V",""))</f>
        <v>V</v>
      </c>
      <c r="Q1196" s="156"/>
      <c r="R1196" s="129"/>
      <c r="S1196" s="130" t="s">
        <v>1789</v>
      </c>
      <c r="T1196" s="132"/>
      <c r="U1196" s="132" t="str">
        <f t="shared" si="72"/>
        <v>0026350100CN71402</v>
      </c>
      <c r="W1196" s="134" t="str">
        <f>IF((ISERROR(VLOOKUP(E1196,'[2]Lead Time(覆蓋貼)'!F:F,1,0)))*(P1196="v"),"",IF((ISTEXT(VLOOKUP(E1196,'[2]Lead Time(覆蓋貼)'!F:F,1,0)))*(P1196=""),"未執行",""))</f>
        <v/>
      </c>
    </row>
    <row r="1197" spans="1:23" ht="28.5" hidden="1" customHeight="1" x14ac:dyDescent="0.25">
      <c r="A1197" s="117">
        <v>1183</v>
      </c>
      <c r="B1197" s="118" t="s">
        <v>3764</v>
      </c>
      <c r="C1197" s="119">
        <v>43239</v>
      </c>
      <c r="D1197" s="117" t="s">
        <v>3754</v>
      </c>
      <c r="E1197" s="120" t="s">
        <v>3769</v>
      </c>
      <c r="F1197" s="117">
        <f>IF(ISNA(VLOOKUP(B1197,[2]保固召回!$A:$G,7,FALSE)),"",(VLOOKUP(B1197,[2]保固召回!$A:$G,7,FALSE)))</f>
        <v>0</v>
      </c>
      <c r="G1197" s="121">
        <f t="shared" ca="1" si="73"/>
        <v>1</v>
      </c>
      <c r="H1197" s="121" t="str">
        <f t="shared" si="74"/>
        <v>E8xE9xF0xF1x更換傳動軸萬向接頭</v>
      </c>
      <c r="I1197" s="122">
        <f t="shared" ca="1" si="75"/>
        <v>20</v>
      </c>
      <c r="J1197" s="119"/>
      <c r="K1197" s="123"/>
      <c r="L1197" s="117"/>
      <c r="M1197" s="124" t="s">
        <v>1821</v>
      </c>
      <c r="N1197" s="125"/>
      <c r="O1197" s="135"/>
      <c r="P1197" s="127" t="str">
        <f>IF(B1197="","",IF(ISNA(VLOOKUP(U1197,[2]NEW!H:H,1,FALSE)),"V",""))</f>
        <v>V</v>
      </c>
      <c r="Q1197" s="156"/>
      <c r="R1197" s="129"/>
      <c r="S1197" s="130" t="s">
        <v>3770</v>
      </c>
      <c r="T1197" s="132"/>
      <c r="U1197" s="132" t="str">
        <f t="shared" si="72"/>
        <v>0026350100C661217</v>
      </c>
      <c r="W1197" s="134" t="str">
        <f>IF((ISERROR(VLOOKUP(E1197,'[2]Lead Time(覆蓋貼)'!F:F,1,0)))*(P1197="v"),"",IF((ISTEXT(VLOOKUP(E1197,'[2]Lead Time(覆蓋貼)'!F:F,1,0)))*(P1197=""),"未執行",""))</f>
        <v/>
      </c>
    </row>
    <row r="1198" spans="1:23" ht="28.5" hidden="1" customHeight="1" x14ac:dyDescent="0.25">
      <c r="A1198" s="117">
        <v>1184</v>
      </c>
      <c r="B1198" s="118" t="s">
        <v>3764</v>
      </c>
      <c r="C1198" s="119">
        <v>43239</v>
      </c>
      <c r="D1198" s="117" t="s">
        <v>3754</v>
      </c>
      <c r="E1198" s="120" t="s">
        <v>3771</v>
      </c>
      <c r="F1198" s="117">
        <f>IF(ISNA(VLOOKUP(B1198,[2]保固召回!$A:$G,7,FALSE)),"",(VLOOKUP(B1198,[2]保固召回!$A:$G,7,FALSE)))</f>
        <v>0</v>
      </c>
      <c r="G1198" s="121">
        <f t="shared" ca="1" si="73"/>
        <v>1</v>
      </c>
      <c r="H1198" s="121" t="str">
        <f t="shared" si="74"/>
        <v>E8xE9xF0xF1x更換傳動軸萬向接頭</v>
      </c>
      <c r="I1198" s="122">
        <f t="shared" ca="1" si="75"/>
        <v>20</v>
      </c>
      <c r="J1198" s="119"/>
      <c r="K1198" s="123"/>
      <c r="L1198" s="117"/>
      <c r="M1198" s="124"/>
      <c r="N1198" s="125"/>
      <c r="O1198" s="135"/>
      <c r="P1198" s="127" t="str">
        <f>IF(B1198="","",IF(ISNA(VLOOKUP(U1198,[2]NEW!H:H,1,FALSE)),"V",""))</f>
        <v>V</v>
      </c>
      <c r="Q1198" s="156"/>
      <c r="R1198" s="129"/>
      <c r="S1198" s="130" t="s">
        <v>3772</v>
      </c>
      <c r="T1198" s="132"/>
      <c r="U1198" s="132" t="str">
        <f t="shared" si="72"/>
        <v>0026350100CN71426</v>
      </c>
      <c r="W1198" s="134" t="str">
        <f>IF((ISERROR(VLOOKUP(E1198,'[2]Lead Time(覆蓋貼)'!F:F,1,0)))*(P1198="v"),"",IF((ISTEXT(VLOOKUP(E1198,'[2]Lead Time(覆蓋貼)'!F:F,1,0)))*(P1198=""),"未執行",""))</f>
        <v/>
      </c>
    </row>
    <row r="1199" spans="1:23" ht="28.5" hidden="1" customHeight="1" x14ac:dyDescent="0.25">
      <c r="A1199" s="117">
        <v>1185</v>
      </c>
      <c r="B1199" s="118" t="s">
        <v>3753</v>
      </c>
      <c r="C1199" s="119">
        <v>43239</v>
      </c>
      <c r="D1199" s="117" t="s">
        <v>3754</v>
      </c>
      <c r="E1199" s="120" t="s">
        <v>3287</v>
      </c>
      <c r="F1199" s="117">
        <f>IF(ISNA(VLOOKUP(B1199,[2]保固召回!$A:$G,7,FALSE)),"",(VLOOKUP(B1199,[2]保固召回!$A:$G,7,FALSE)))</f>
        <v>0</v>
      </c>
      <c r="G1199" s="121">
        <f t="shared" ca="1" si="73"/>
        <v>1</v>
      </c>
      <c r="H1199" s="121" t="str">
        <f t="shared" si="74"/>
        <v>E8xE9xF0xF1x更換傳動軸萬向接頭</v>
      </c>
      <c r="I1199" s="122">
        <f t="shared" ca="1" si="75"/>
        <v>20</v>
      </c>
      <c r="J1199" s="119"/>
      <c r="K1199" s="123"/>
      <c r="L1199" s="117"/>
      <c r="M1199" s="124" t="s">
        <v>1821</v>
      </c>
      <c r="N1199" s="125"/>
      <c r="O1199" s="135"/>
      <c r="P1199" s="127" t="str">
        <f>IF(B1199="","",IF(ISNA(VLOOKUP(U1199,[2]NEW!H:H,1,FALSE)),"V",""))</f>
        <v>V</v>
      </c>
      <c r="Q1199" s="156"/>
      <c r="R1199" s="129"/>
      <c r="S1199" s="130" t="s">
        <v>1789</v>
      </c>
      <c r="U1199" s="132" t="str">
        <f t="shared" si="72"/>
        <v>0026350100C948440</v>
      </c>
      <c r="W1199" s="134" t="str">
        <f>IF((ISERROR(VLOOKUP(E1199,'[2]Lead Time(覆蓋貼)'!F:F,1,0)))*(P1199="v"),"",IF((ISTEXT(VLOOKUP(E1199,'[2]Lead Time(覆蓋貼)'!F:F,1,0)))*(P1199=""),"未執行",""))</f>
        <v/>
      </c>
    </row>
    <row r="1200" spans="1:23" ht="28.5" hidden="1" customHeight="1" x14ac:dyDescent="0.25">
      <c r="A1200" s="117">
        <v>1186</v>
      </c>
      <c r="B1200" s="118" t="s">
        <v>3753</v>
      </c>
      <c r="C1200" s="119">
        <v>43239</v>
      </c>
      <c r="D1200" s="117" t="s">
        <v>3754</v>
      </c>
      <c r="E1200" s="120" t="s">
        <v>3773</v>
      </c>
      <c r="F1200" s="117">
        <f>IF(ISNA(VLOOKUP(B1200,[2]保固召回!$A:$G,7,FALSE)),"",(VLOOKUP(B1200,[2]保固召回!$A:$G,7,FALSE)))</f>
        <v>0</v>
      </c>
      <c r="G1200" s="121">
        <f t="shared" ca="1" si="73"/>
        <v>1</v>
      </c>
      <c r="H1200" s="121" t="str">
        <f t="shared" si="74"/>
        <v>E8xE9xF0xF1x更換傳動軸萬向接頭</v>
      </c>
      <c r="I1200" s="122">
        <f t="shared" ca="1" si="75"/>
        <v>20</v>
      </c>
      <c r="J1200" s="119"/>
      <c r="K1200" s="123"/>
      <c r="L1200" s="117"/>
      <c r="M1200" s="124" t="s">
        <v>1821</v>
      </c>
      <c r="N1200" s="125"/>
      <c r="O1200" s="135"/>
      <c r="P1200" s="127" t="str">
        <f>IF(B1200="","",IF(ISNA(VLOOKUP(U1200,[2]NEW!H:H,1,FALSE)),"V",""))</f>
        <v>V</v>
      </c>
      <c r="Q1200" s="156"/>
      <c r="R1200" s="129"/>
      <c r="S1200" s="130" t="s">
        <v>3774</v>
      </c>
      <c r="T1200" s="132"/>
      <c r="U1200" s="132" t="str">
        <f t="shared" si="72"/>
        <v>0026350100C920146</v>
      </c>
      <c r="W1200" s="134" t="str">
        <f>IF((ISERROR(VLOOKUP(E1200,'[2]Lead Time(覆蓋貼)'!F:F,1,0)))*(P1200="v"),"",IF((ISTEXT(VLOOKUP(E1200,'[2]Lead Time(覆蓋貼)'!F:F,1,0)))*(P1200=""),"未執行",""))</f>
        <v/>
      </c>
    </row>
    <row r="1201" spans="1:27" s="169" customFormat="1" ht="28.5" hidden="1" customHeight="1" x14ac:dyDescent="0.25">
      <c r="A1201" s="117">
        <v>1187</v>
      </c>
      <c r="B1201" s="118" t="s">
        <v>3753</v>
      </c>
      <c r="C1201" s="119">
        <v>43239</v>
      </c>
      <c r="D1201" s="117" t="s">
        <v>3754</v>
      </c>
      <c r="E1201" s="120" t="s">
        <v>3775</v>
      </c>
      <c r="F1201" s="117">
        <f>IF(ISNA(VLOOKUP(B1201,[2]保固召回!$A:$G,7,FALSE)),"",(VLOOKUP(B1201,[2]保固召回!$A:$G,7,FALSE)))</f>
        <v>0</v>
      </c>
      <c r="G1201" s="121">
        <f t="shared" ca="1" si="73"/>
        <v>1</v>
      </c>
      <c r="H1201" s="121" t="str">
        <f t="shared" si="74"/>
        <v>E8xE9xF0xF1x更換傳動軸萬向接頭</v>
      </c>
      <c r="I1201" s="122">
        <f t="shared" ca="1" si="75"/>
        <v>20</v>
      </c>
      <c r="J1201" s="119"/>
      <c r="K1201" s="123"/>
      <c r="L1201" s="117"/>
      <c r="M1201" s="124" t="s">
        <v>1821</v>
      </c>
      <c r="N1201" s="125"/>
      <c r="O1201" s="135"/>
      <c r="P1201" s="127" t="str">
        <f>IF(B1201="","",IF(ISNA(VLOOKUP(U1201,[2]NEW!H:H,1,FALSE)),"V",""))</f>
        <v>V</v>
      </c>
      <c r="Q1201" s="156"/>
      <c r="R1201" s="129"/>
      <c r="S1201" s="130" t="s">
        <v>1789</v>
      </c>
      <c r="T1201" s="167"/>
      <c r="U1201" s="132" t="str">
        <f t="shared" si="72"/>
        <v>0026350100E766747</v>
      </c>
      <c r="V1201" s="168"/>
      <c r="W1201" s="134" t="str">
        <f>IF((ISERROR(VLOOKUP(E1201,'[2]Lead Time(覆蓋貼)'!F:F,1,0)))*(P1201="v"),"",IF((ISTEXT(VLOOKUP(E1201,'[2]Lead Time(覆蓋貼)'!F:F,1,0)))*(P1201=""),"未執行",""))</f>
        <v/>
      </c>
      <c r="AA1201" s="134"/>
    </row>
    <row r="1202" spans="1:27" s="169" customFormat="1" ht="28.5" hidden="1" customHeight="1" x14ac:dyDescent="0.25">
      <c r="A1202" s="117">
        <v>1188</v>
      </c>
      <c r="B1202" s="118" t="s">
        <v>3753</v>
      </c>
      <c r="C1202" s="119">
        <v>43239</v>
      </c>
      <c r="D1202" s="117" t="s">
        <v>3754</v>
      </c>
      <c r="E1202" s="120" t="s">
        <v>3776</v>
      </c>
      <c r="F1202" s="117">
        <f>IF(ISNA(VLOOKUP(B1202,[2]保固召回!$A:$G,7,FALSE)),"",(VLOOKUP(B1202,[2]保固召回!$A:$G,7,FALSE)))</f>
        <v>0</v>
      </c>
      <c r="G1202" s="121">
        <f t="shared" ca="1" si="73"/>
        <v>1</v>
      </c>
      <c r="H1202" s="121" t="str">
        <f t="shared" si="74"/>
        <v>E8xE9xF0xF1x更換傳動軸萬向接頭</v>
      </c>
      <c r="I1202" s="122">
        <f t="shared" ca="1" si="75"/>
        <v>20</v>
      </c>
      <c r="J1202" s="119"/>
      <c r="K1202" s="123"/>
      <c r="L1202" s="117"/>
      <c r="M1202" s="124" t="s">
        <v>1821</v>
      </c>
      <c r="N1202" s="125"/>
      <c r="O1202" s="135"/>
      <c r="P1202" s="127" t="str">
        <f>IF(B1202="","",IF(ISNA(VLOOKUP(U1202,[2]NEW!H:H,1,FALSE)),"V",""))</f>
        <v>V</v>
      </c>
      <c r="Q1202" s="156"/>
      <c r="R1202" s="129"/>
      <c r="S1202" s="130" t="s">
        <v>2868</v>
      </c>
      <c r="T1202" s="167"/>
      <c r="U1202" s="132" t="str">
        <f t="shared" si="72"/>
        <v>0026350100C903180</v>
      </c>
      <c r="V1202" s="168"/>
      <c r="W1202" s="134" t="str">
        <f>IF((ISERROR(VLOOKUP(E1202,'[2]Lead Time(覆蓋貼)'!F:F,1,0)))*(P1202="v"),"",IF((ISTEXT(VLOOKUP(E1202,'[2]Lead Time(覆蓋貼)'!F:F,1,0)))*(P1202=""),"未執行",""))</f>
        <v/>
      </c>
      <c r="AA1202" s="134"/>
    </row>
    <row r="1203" spans="1:27" ht="28.5" hidden="1" customHeight="1" x14ac:dyDescent="0.25">
      <c r="A1203" s="117">
        <v>1189</v>
      </c>
      <c r="B1203" s="118" t="s">
        <v>3753</v>
      </c>
      <c r="C1203" s="119">
        <v>43239</v>
      </c>
      <c r="D1203" s="117" t="s">
        <v>3754</v>
      </c>
      <c r="E1203" s="120" t="s">
        <v>3777</v>
      </c>
      <c r="F1203" s="117">
        <f>IF(ISNA(VLOOKUP(B1203,[2]保固召回!$A:$G,7,FALSE)),"",(VLOOKUP(B1203,[2]保固召回!$A:$G,7,FALSE)))</f>
        <v>0</v>
      </c>
      <c r="G1203" s="121">
        <f t="shared" ca="1" si="73"/>
        <v>1</v>
      </c>
      <c r="H1203" s="121" t="str">
        <f t="shared" si="74"/>
        <v>E8xE9xF0xF1x更換傳動軸萬向接頭</v>
      </c>
      <c r="I1203" s="122">
        <f t="shared" ca="1" si="75"/>
        <v>20</v>
      </c>
      <c r="J1203" s="119"/>
      <c r="K1203" s="123"/>
      <c r="L1203" s="117"/>
      <c r="M1203" s="124" t="s">
        <v>1821</v>
      </c>
      <c r="N1203" s="125"/>
      <c r="O1203" s="135"/>
      <c r="P1203" s="127" t="str">
        <f>IF(B1203="","",IF(ISNA(VLOOKUP(U1203,[2]NEW!H:H,1,FALSE)),"V",""))</f>
        <v>V</v>
      </c>
      <c r="Q1203" s="156"/>
      <c r="R1203" s="129"/>
      <c r="S1203" s="130">
        <v>42929</v>
      </c>
      <c r="T1203" s="132"/>
      <c r="U1203" s="132" t="str">
        <f t="shared" si="72"/>
        <v>0026350100C615349</v>
      </c>
      <c r="W1203" s="134" t="str">
        <f>IF((ISERROR(VLOOKUP(E1203,'[2]Lead Time(覆蓋貼)'!F:F,1,0)))*(P1203="v"),"",IF((ISTEXT(VLOOKUP(E1203,'[2]Lead Time(覆蓋貼)'!F:F,1,0)))*(P1203=""),"未執行",""))</f>
        <v/>
      </c>
    </row>
    <row r="1204" spans="1:27" ht="28.5" hidden="1" customHeight="1" x14ac:dyDescent="0.25">
      <c r="A1204" s="117">
        <v>1190</v>
      </c>
      <c r="B1204" s="118" t="s">
        <v>3753</v>
      </c>
      <c r="C1204" s="119">
        <v>43239</v>
      </c>
      <c r="D1204" s="117" t="s">
        <v>3754</v>
      </c>
      <c r="E1204" s="120" t="s">
        <v>3778</v>
      </c>
      <c r="F1204" s="117">
        <f>IF(ISNA(VLOOKUP(B1204,[2]保固召回!$A:$G,7,FALSE)),"",(VLOOKUP(B1204,[2]保固召回!$A:$G,7,FALSE)))</f>
        <v>0</v>
      </c>
      <c r="G1204" s="121">
        <f t="shared" ca="1" si="73"/>
        <v>1</v>
      </c>
      <c r="H1204" s="121" t="str">
        <f t="shared" si="74"/>
        <v>E8xE9xF0xF1x更換傳動軸萬向接頭</v>
      </c>
      <c r="I1204" s="122">
        <f t="shared" ca="1" si="75"/>
        <v>20</v>
      </c>
      <c r="J1204" s="119"/>
      <c r="K1204" s="123"/>
      <c r="L1204" s="117"/>
      <c r="M1204" s="124" t="s">
        <v>1821</v>
      </c>
      <c r="N1204" s="125"/>
      <c r="O1204" s="135"/>
      <c r="P1204" s="127" t="str">
        <f>IF(B1204="","",IF(ISNA(VLOOKUP(U1204,[2]NEW!H:H,1,FALSE)),"V",""))</f>
        <v>V</v>
      </c>
      <c r="Q1204" s="156"/>
      <c r="R1204" s="129"/>
      <c r="S1204" s="130" t="s">
        <v>3779</v>
      </c>
      <c r="T1204" s="132"/>
      <c r="U1204" s="132" t="str">
        <f t="shared" si="72"/>
        <v>0026350100VM04091</v>
      </c>
      <c r="W1204" s="134" t="str">
        <f>IF((ISERROR(VLOOKUP(E1204,'[2]Lead Time(覆蓋貼)'!F:F,1,0)))*(P1204="v"),"",IF((ISTEXT(VLOOKUP(E1204,'[2]Lead Time(覆蓋貼)'!F:F,1,0)))*(P1204=""),"未執行",""))</f>
        <v/>
      </c>
    </row>
    <row r="1205" spans="1:27" ht="28.5" hidden="1" customHeight="1" x14ac:dyDescent="0.25">
      <c r="A1205" s="117">
        <v>1191</v>
      </c>
      <c r="B1205" s="118" t="s">
        <v>3753</v>
      </c>
      <c r="C1205" s="119">
        <v>43239</v>
      </c>
      <c r="D1205" s="117" t="s">
        <v>3754</v>
      </c>
      <c r="E1205" s="120" t="s">
        <v>3281</v>
      </c>
      <c r="F1205" s="117">
        <f>IF(ISNA(VLOOKUP(B1205,[2]保固召回!$A:$G,7,FALSE)),"",(VLOOKUP(B1205,[2]保固召回!$A:$G,7,FALSE)))</f>
        <v>0</v>
      </c>
      <c r="G1205" s="121">
        <f t="shared" ca="1" si="73"/>
        <v>1</v>
      </c>
      <c r="H1205" s="121" t="str">
        <f t="shared" si="74"/>
        <v>E8xE9xF0xF1x更換傳動軸萬向接頭</v>
      </c>
      <c r="I1205" s="122">
        <f t="shared" ca="1" si="75"/>
        <v>20</v>
      </c>
      <c r="J1205" s="119"/>
      <c r="K1205" s="123"/>
      <c r="L1205" s="117"/>
      <c r="M1205" s="124"/>
      <c r="N1205" s="125"/>
      <c r="O1205" s="135"/>
      <c r="P1205" s="127" t="str">
        <f>IF(B1205="","",IF(ISNA(VLOOKUP(U1205,[2]NEW!H:H,1,FALSE)),"V",""))</f>
        <v>V</v>
      </c>
      <c r="Q1205" s="156"/>
      <c r="R1205" s="129"/>
      <c r="S1205" s="130" t="s">
        <v>3780</v>
      </c>
      <c r="T1205" s="132"/>
      <c r="U1205" s="132" t="str">
        <f t="shared" si="72"/>
        <v>0026350100C943997</v>
      </c>
      <c r="W1205" s="134" t="str">
        <f>IF((ISERROR(VLOOKUP(E1205,'[2]Lead Time(覆蓋貼)'!F:F,1,0)))*(P1205="v"),"",IF((ISTEXT(VLOOKUP(E1205,'[2]Lead Time(覆蓋貼)'!F:F,1,0)))*(P1205=""),"未執行",""))</f>
        <v/>
      </c>
    </row>
    <row r="1206" spans="1:27" ht="28.5" hidden="1" customHeight="1" x14ac:dyDescent="0.25">
      <c r="A1206" s="117">
        <v>1192</v>
      </c>
      <c r="B1206" s="118" t="s">
        <v>3753</v>
      </c>
      <c r="C1206" s="119">
        <v>43239</v>
      </c>
      <c r="D1206" s="117" t="s">
        <v>3754</v>
      </c>
      <c r="E1206" s="120" t="s">
        <v>3270</v>
      </c>
      <c r="F1206" s="117">
        <f>IF(ISNA(VLOOKUP(B1206,[2]保固召回!$A:$G,7,FALSE)),"",(VLOOKUP(B1206,[2]保固召回!$A:$G,7,FALSE)))</f>
        <v>0</v>
      </c>
      <c r="G1206" s="121">
        <f t="shared" ca="1" si="73"/>
        <v>1</v>
      </c>
      <c r="H1206" s="121" t="str">
        <f t="shared" si="74"/>
        <v>E8xE9xF0xF1x更換傳動軸萬向接頭</v>
      </c>
      <c r="I1206" s="122">
        <f t="shared" ca="1" si="75"/>
        <v>20</v>
      </c>
      <c r="J1206" s="119"/>
      <c r="K1206" s="123"/>
      <c r="L1206" s="117"/>
      <c r="M1206" s="124"/>
      <c r="N1206" s="125"/>
      <c r="O1206" s="135"/>
      <c r="P1206" s="127" t="str">
        <f>IF(B1206="","",IF(ISNA(VLOOKUP(U1206,[2]NEW!H:H,1,FALSE)),"V",""))</f>
        <v>V</v>
      </c>
      <c r="Q1206" s="156"/>
      <c r="R1206" s="129"/>
      <c r="S1206" s="130" t="s">
        <v>3781</v>
      </c>
      <c r="T1206" s="132"/>
      <c r="U1206" s="132" t="str">
        <f t="shared" si="72"/>
        <v>0026350100C919798</v>
      </c>
      <c r="W1206" s="134" t="str">
        <f>IF((ISERROR(VLOOKUP(E1206,'[2]Lead Time(覆蓋貼)'!F:F,1,0)))*(P1206="v"),"",IF((ISTEXT(VLOOKUP(E1206,'[2]Lead Time(覆蓋貼)'!F:F,1,0)))*(P1206=""),"未執行",""))</f>
        <v/>
      </c>
    </row>
    <row r="1207" spans="1:27" ht="28.5" hidden="1" customHeight="1" x14ac:dyDescent="0.25">
      <c r="A1207" s="117">
        <v>1193</v>
      </c>
      <c r="B1207" s="118" t="s">
        <v>3753</v>
      </c>
      <c r="C1207" s="119">
        <v>43239</v>
      </c>
      <c r="D1207" s="117" t="s">
        <v>3754</v>
      </c>
      <c r="E1207" s="120" t="s">
        <v>3237</v>
      </c>
      <c r="F1207" s="117">
        <f>IF(ISNA(VLOOKUP(B1207,[2]保固召回!$A:$G,7,FALSE)),"",(VLOOKUP(B1207,[2]保固召回!$A:$G,7,FALSE)))</f>
        <v>0</v>
      </c>
      <c r="G1207" s="121">
        <f t="shared" ca="1" si="73"/>
        <v>1</v>
      </c>
      <c r="H1207" s="121" t="str">
        <f t="shared" si="74"/>
        <v>E8xE9xF0xF1x更換傳動軸萬向接頭</v>
      </c>
      <c r="I1207" s="122">
        <f t="shared" ca="1" si="75"/>
        <v>20</v>
      </c>
      <c r="J1207" s="119"/>
      <c r="K1207" s="123"/>
      <c r="L1207" s="117"/>
      <c r="M1207" s="124" t="s">
        <v>1821</v>
      </c>
      <c r="N1207" s="125"/>
      <c r="O1207" s="135"/>
      <c r="P1207" s="127" t="str">
        <f>IF(B1207="","",IF(ISNA(VLOOKUP(U1207,[2]NEW!H:H,1,FALSE)),"V",""))</f>
        <v>V</v>
      </c>
      <c r="Q1207" s="156"/>
      <c r="R1207" s="129"/>
      <c r="S1207" s="130">
        <v>42908</v>
      </c>
      <c r="T1207" s="132"/>
      <c r="U1207" s="132" t="str">
        <f t="shared" si="72"/>
        <v>0026350100C660832</v>
      </c>
      <c r="W1207" s="134" t="str">
        <f>IF((ISERROR(VLOOKUP(E1207,'[2]Lead Time(覆蓋貼)'!F:F,1,0)))*(P1207="v"),"",IF((ISTEXT(VLOOKUP(E1207,'[2]Lead Time(覆蓋貼)'!F:F,1,0)))*(P1207=""),"未執行",""))</f>
        <v/>
      </c>
    </row>
    <row r="1208" spans="1:27" ht="28.5" hidden="1" customHeight="1" x14ac:dyDescent="0.25">
      <c r="A1208" s="117">
        <v>1194</v>
      </c>
      <c r="B1208" s="118" t="s">
        <v>3111</v>
      </c>
      <c r="C1208" s="119">
        <v>43142</v>
      </c>
      <c r="D1208" s="117" t="s">
        <v>3112</v>
      </c>
      <c r="E1208" s="120" t="s">
        <v>3782</v>
      </c>
      <c r="F1208" s="117">
        <f>IF(ISNA(VLOOKUP(B1208,[2]保固召回!$A:$G,7,FALSE)),"",(VLOOKUP(B1208,[2]保固召回!$A:$G,7,FALSE)))</f>
        <v>0</v>
      </c>
      <c r="G1208" s="121">
        <f t="shared" ca="1" si="73"/>
        <v>1</v>
      </c>
      <c r="H1208" s="121" t="str">
        <f t="shared" si="74"/>
        <v>F5xB36B38更換曲軸皮帶盤/減震器</v>
      </c>
      <c r="I1208" s="122">
        <f t="shared" ca="1" si="75"/>
        <v>46</v>
      </c>
      <c r="J1208" s="119"/>
      <c r="K1208" s="123"/>
      <c r="L1208" s="117"/>
      <c r="M1208" s="124" t="s">
        <v>1821</v>
      </c>
      <c r="N1208" s="125"/>
      <c r="O1208" s="135"/>
      <c r="P1208" s="127" t="str">
        <f>IF(B1208="","",IF(ISNA(VLOOKUP(U1208,[2]NEW!H:H,1,FALSE)),"V",""))</f>
        <v>V</v>
      </c>
      <c r="Q1208" s="156"/>
      <c r="R1208" s="129"/>
      <c r="S1208" s="130" t="s">
        <v>3783</v>
      </c>
      <c r="T1208" s="132"/>
      <c r="U1208" s="132" t="str">
        <f t="shared" si="72"/>
        <v>00115104002A65350</v>
      </c>
      <c r="W1208" s="134" t="str">
        <f>IF((ISERROR(VLOOKUP(E1208,'[2]Lead Time(覆蓋貼)'!F:F,1,0)))*(P1208="v"),"",IF((ISTEXT(VLOOKUP(E1208,'[2]Lead Time(覆蓋貼)'!F:F,1,0)))*(P1208=""),"未執行",""))</f>
        <v/>
      </c>
    </row>
    <row r="1209" spans="1:27" ht="28.5" hidden="1" customHeight="1" x14ac:dyDescent="0.25">
      <c r="A1209" s="117">
        <v>1195</v>
      </c>
      <c r="B1209" s="118" t="s">
        <v>3784</v>
      </c>
      <c r="C1209" s="119">
        <v>43266</v>
      </c>
      <c r="D1209" s="117" t="s">
        <v>3785</v>
      </c>
      <c r="E1209" s="120" t="s">
        <v>3786</v>
      </c>
      <c r="F1209" s="117" t="str">
        <f>IF(ISNA(VLOOKUP(B1209,[2]保固召回!$A:$G,7,FALSE)),"",(VLOOKUP(B1209,[2]保固召回!$A:$G,7,FALSE)))</f>
        <v/>
      </c>
      <c r="G1209" s="121">
        <f t="shared" ca="1" si="73"/>
        <v>1</v>
      </c>
      <c r="H1209" s="121" t="str">
        <f t="shared" si="74"/>
        <v>G12N74更換引擎機油冷卻器管路</v>
      </c>
      <c r="I1209" s="122">
        <f t="shared" ca="1" si="75"/>
        <v>1</v>
      </c>
      <c r="J1209" s="119" t="s">
        <v>3787</v>
      </c>
      <c r="K1209" s="123"/>
      <c r="L1209" s="117" t="s">
        <v>3788</v>
      </c>
      <c r="M1209" s="124" t="s">
        <v>1821</v>
      </c>
      <c r="N1209" s="125"/>
      <c r="O1209" s="135"/>
      <c r="P1209" s="127" t="str">
        <f>IF(B1209="","",IF(ISNA(VLOOKUP(U1209,[2]NEW!H:H,1,FALSE)),"V",""))</f>
        <v>V</v>
      </c>
      <c r="Q1209" s="156"/>
      <c r="R1209" s="129"/>
      <c r="S1209" s="130" t="s">
        <v>1789</v>
      </c>
      <c r="T1209" s="132"/>
      <c r="U1209" s="132" t="str">
        <f t="shared" si="72"/>
        <v>0017780100G613261</v>
      </c>
      <c r="W1209" s="134" t="str">
        <f>IF((ISERROR(VLOOKUP(E1209,'[2]Lead Time(覆蓋貼)'!F:F,1,0)))*(P1209="v"),"",IF((ISTEXT(VLOOKUP(E1209,'[2]Lead Time(覆蓋貼)'!F:F,1,0)))*(P1209=""),"未執行",""))</f>
        <v/>
      </c>
    </row>
    <row r="1210" spans="1:27" ht="93.75" hidden="1" customHeight="1" x14ac:dyDescent="0.25">
      <c r="A1210" s="117">
        <v>1196</v>
      </c>
      <c r="B1210" s="118" t="s">
        <v>3789</v>
      </c>
      <c r="C1210" s="119">
        <v>43280</v>
      </c>
      <c r="D1210" s="117" t="s">
        <v>3790</v>
      </c>
      <c r="E1210" s="120" t="s">
        <v>3791</v>
      </c>
      <c r="F1210" s="117" t="str">
        <f>IF(ISNA(VLOOKUP(B1210,[2]保固召回!$A:$G,7,FALSE)),"",(VLOOKUP(B1210,[2]保固召回!$A:$G,7,FALSE)))</f>
        <v/>
      </c>
      <c r="G1210" s="121">
        <f t="shared" ca="1" si="73"/>
        <v>1</v>
      </c>
      <c r="H1210" s="121" t="str">
        <f t="shared" si="74"/>
        <v>F30PHEV編程控制單元</v>
      </c>
      <c r="I1210" s="122">
        <f t="shared" ca="1" si="75"/>
        <v>2</v>
      </c>
      <c r="J1210" s="119"/>
      <c r="K1210" s="123"/>
      <c r="L1210" s="117"/>
      <c r="M1210" s="124" t="s">
        <v>1821</v>
      </c>
      <c r="N1210" s="125"/>
      <c r="O1210" s="135"/>
      <c r="P1210" s="127" t="str">
        <f>IF(B1210="","",IF(ISNA(VLOOKUP(U1210,[2]NEW!H:H,1,FALSE)),"V",""))</f>
        <v>V</v>
      </c>
      <c r="Q1210" s="156"/>
      <c r="R1210" s="129"/>
      <c r="S1210" s="130" t="s">
        <v>3792</v>
      </c>
      <c r="T1210" s="132"/>
      <c r="U1210" s="132" t="str">
        <f t="shared" si="72"/>
        <v>0012460400K415686</v>
      </c>
      <c r="W1210" s="134" t="str">
        <f>IF((ISERROR(VLOOKUP(E1210,'[2]Lead Time(覆蓋貼)'!F:F,1,0)))*(P1210="v"),"",IF((ISTEXT(VLOOKUP(E1210,'[2]Lead Time(覆蓋貼)'!F:F,1,0)))*(P1210=""),"未執行",""))</f>
        <v/>
      </c>
    </row>
    <row r="1211" spans="1:27" ht="28.5" hidden="1" customHeight="1" x14ac:dyDescent="0.25">
      <c r="A1211" s="117">
        <v>1197</v>
      </c>
      <c r="B1211" s="118" t="s">
        <v>3789</v>
      </c>
      <c r="C1211" s="119">
        <v>43280</v>
      </c>
      <c r="D1211" s="117" t="s">
        <v>3790</v>
      </c>
      <c r="E1211" s="120" t="s">
        <v>3793</v>
      </c>
      <c r="F1211" s="117" t="str">
        <f>IF(ISNA(VLOOKUP(B1211,[2]保固召回!$A:$G,7,FALSE)),"",(VLOOKUP(B1211,[2]保固召回!$A:$G,7,FALSE)))</f>
        <v/>
      </c>
      <c r="G1211" s="121">
        <f t="shared" ca="1" si="73"/>
        <v>1</v>
      </c>
      <c r="H1211" s="121" t="str">
        <f t="shared" si="74"/>
        <v>F30PHEV編程控制單元</v>
      </c>
      <c r="I1211" s="122">
        <f t="shared" ca="1" si="75"/>
        <v>2</v>
      </c>
      <c r="J1211" s="119"/>
      <c r="K1211" s="123"/>
      <c r="L1211" s="117"/>
      <c r="M1211" s="124"/>
      <c r="N1211" s="125"/>
      <c r="O1211" s="135"/>
      <c r="P1211" s="127" t="str">
        <f>IF(B1211="","",IF(ISNA(VLOOKUP(U1211,[2]NEW!H:H,1,FALSE)),"V",""))</f>
        <v>V</v>
      </c>
      <c r="Q1211" s="156"/>
      <c r="R1211" s="129"/>
      <c r="S1211" s="130" t="s">
        <v>3794</v>
      </c>
      <c r="T1211" s="132"/>
      <c r="U1211" s="132" t="str">
        <f t="shared" si="72"/>
        <v>0012460400K415779</v>
      </c>
      <c r="W1211" s="134" t="str">
        <f>IF((ISERROR(VLOOKUP(E1211,'[2]Lead Time(覆蓋貼)'!F:F,1,0)))*(P1211="v"),"",IF((ISTEXT(VLOOKUP(E1211,'[2]Lead Time(覆蓋貼)'!F:F,1,0)))*(P1211=""),"未執行",""))</f>
        <v/>
      </c>
    </row>
    <row r="1212" spans="1:27" ht="28.5" hidden="1" customHeight="1" x14ac:dyDescent="0.25">
      <c r="A1212" s="117">
        <v>1198</v>
      </c>
      <c r="B1212" s="118" t="s">
        <v>3795</v>
      </c>
      <c r="C1212" s="119">
        <v>43298</v>
      </c>
      <c r="D1212" s="117" t="s">
        <v>3796</v>
      </c>
      <c r="E1212" s="120" t="s">
        <v>3162</v>
      </c>
      <c r="F1212" s="117">
        <f>IF(ISNA(VLOOKUP(B1212,[2]保固召回!$A:$G,7,FALSE)),"",(VLOOKUP(B1212,[2]保固召回!$A:$G,7,FALSE)))</f>
        <v>0</v>
      </c>
      <c r="G1212" s="121">
        <f t="shared" ca="1" si="73"/>
        <v>1</v>
      </c>
      <c r="H1212" s="121" t="str">
        <f t="shared" si="74"/>
        <v>F55F56F57B38U更換集成供電模組(IVM)</v>
      </c>
      <c r="I1212" s="122">
        <f t="shared" ca="1" si="75"/>
        <v>6</v>
      </c>
      <c r="J1212" s="119" t="s">
        <v>3797</v>
      </c>
      <c r="K1212" s="123">
        <v>13</v>
      </c>
      <c r="L1212" s="117" t="s">
        <v>1819</v>
      </c>
      <c r="M1212" s="124"/>
      <c r="N1212" s="125"/>
      <c r="O1212" s="135"/>
      <c r="P1212" s="127" t="str">
        <f>IF(B1212="","",IF(ISNA(VLOOKUP(U1212,[2]NEW!H:H,1,FALSE)),"V",""))</f>
        <v>V</v>
      </c>
      <c r="Q1212" s="156"/>
      <c r="R1212" s="129"/>
      <c r="S1212" s="130" t="s">
        <v>1843</v>
      </c>
      <c r="T1212" s="132"/>
      <c r="U1212" s="132" t="str">
        <f t="shared" si="72"/>
        <v>00124904002C32246</v>
      </c>
      <c r="W1212" s="134" t="str">
        <f>IF((ISERROR(VLOOKUP(E1212,'[2]Lead Time(覆蓋貼)'!F:F,1,0)))*(P1212="v"),"",IF((ISTEXT(VLOOKUP(E1212,'[2]Lead Time(覆蓋貼)'!F:F,1,0)))*(P1212=""),"未執行",""))</f>
        <v/>
      </c>
    </row>
    <row r="1213" spans="1:27" ht="15" hidden="1" x14ac:dyDescent="0.25">
      <c r="A1213" s="117">
        <v>1199</v>
      </c>
      <c r="B1213" s="118" t="s">
        <v>3795</v>
      </c>
      <c r="C1213" s="119">
        <v>43298</v>
      </c>
      <c r="D1213" s="117" t="s">
        <v>3796</v>
      </c>
      <c r="E1213" s="120" t="s">
        <v>3142</v>
      </c>
      <c r="F1213" s="117">
        <f>IF(ISNA(VLOOKUP(B1213,[2]保固召回!$A:$G,7,FALSE)),"",(VLOOKUP(B1213,[2]保固召回!$A:$G,7,FALSE)))</f>
        <v>0</v>
      </c>
      <c r="G1213" s="121">
        <f t="shared" ca="1" si="73"/>
        <v>1</v>
      </c>
      <c r="H1213" s="121" t="str">
        <f t="shared" si="74"/>
        <v>F55F56F57B38U更換集成供電模組(IVM)</v>
      </c>
      <c r="I1213" s="122">
        <f t="shared" ca="1" si="75"/>
        <v>6</v>
      </c>
      <c r="J1213" s="119"/>
      <c r="K1213" s="123"/>
      <c r="L1213" s="117"/>
      <c r="M1213" s="124"/>
      <c r="N1213" s="125"/>
      <c r="O1213" s="135"/>
      <c r="P1213" s="127" t="str">
        <f>IF(B1213="","",IF(ISNA(VLOOKUP(U1213,[2]NEW!H:H,1,FALSE)),"V",""))</f>
        <v>V</v>
      </c>
      <c r="Q1213" s="156"/>
      <c r="R1213" s="129"/>
      <c r="S1213" s="130" t="s">
        <v>3798</v>
      </c>
      <c r="T1213" s="132"/>
      <c r="U1213" s="132" t="str">
        <f t="shared" si="72"/>
        <v>0012490400T735300</v>
      </c>
      <c r="W1213" s="134" t="str">
        <f>IF((ISERROR(VLOOKUP(E1213,'[2]Lead Time(覆蓋貼)'!F:F,1,0)))*(P1213="v"),"",IF((ISTEXT(VLOOKUP(E1213,'[2]Lead Time(覆蓋貼)'!F:F,1,0)))*(P1213=""),"未執行",""))</f>
        <v/>
      </c>
    </row>
    <row r="1214" spans="1:27" ht="59.1" hidden="1" customHeight="1" x14ac:dyDescent="0.25">
      <c r="A1214" s="117">
        <v>1200</v>
      </c>
      <c r="B1214" s="118" t="s">
        <v>3799</v>
      </c>
      <c r="C1214" s="119">
        <v>43298</v>
      </c>
      <c r="D1214" s="117" t="s">
        <v>3796</v>
      </c>
      <c r="E1214" s="120" t="s">
        <v>3144</v>
      </c>
      <c r="F1214" s="117">
        <f>IF(ISNA(VLOOKUP(B1214,[2]保固召回!$A:$G,7,FALSE)),"",(VLOOKUP(B1214,[2]保固召回!$A:$G,7,FALSE)))</f>
        <v>0</v>
      </c>
      <c r="G1214" s="121">
        <f t="shared" ca="1" si="73"/>
        <v>1</v>
      </c>
      <c r="H1214" s="121" t="str">
        <f t="shared" si="74"/>
        <v>F55F56F57B38U更換集成供電模組(IVM)</v>
      </c>
      <c r="I1214" s="122">
        <f t="shared" ca="1" si="75"/>
        <v>6</v>
      </c>
      <c r="J1214" s="119"/>
      <c r="K1214" s="123"/>
      <c r="L1214" s="117"/>
      <c r="M1214" s="124" t="s">
        <v>1821</v>
      </c>
      <c r="N1214" s="125"/>
      <c r="O1214" s="135"/>
      <c r="P1214" s="127" t="str">
        <f>IF(B1214="","",IF(ISNA(VLOOKUP(U1214,[2]NEW!H:H,1,FALSE)),"V",""))</f>
        <v>V</v>
      </c>
      <c r="Q1214" s="156"/>
      <c r="R1214" s="129"/>
      <c r="S1214" s="130" t="s">
        <v>1789</v>
      </c>
      <c r="T1214" s="132"/>
      <c r="U1214" s="132" t="str">
        <f t="shared" si="72"/>
        <v>0012490400T735311</v>
      </c>
      <c r="W1214" s="134" t="str">
        <f>IF((ISERROR(VLOOKUP(E1214,'[2]Lead Time(覆蓋貼)'!F:F,1,0)))*(P1214="v"),"",IF((ISTEXT(VLOOKUP(E1214,'[2]Lead Time(覆蓋貼)'!F:F,1,0)))*(P1214=""),"未執行",""))</f>
        <v/>
      </c>
    </row>
    <row r="1215" spans="1:27" ht="28.5" hidden="1" customHeight="1" x14ac:dyDescent="0.25">
      <c r="A1215" s="117">
        <v>1201</v>
      </c>
      <c r="B1215" s="118" t="s">
        <v>3799</v>
      </c>
      <c r="C1215" s="119">
        <v>43298</v>
      </c>
      <c r="D1215" s="117" t="s">
        <v>3796</v>
      </c>
      <c r="E1215" s="120" t="s">
        <v>3148</v>
      </c>
      <c r="F1215" s="117">
        <f>IF(ISNA(VLOOKUP(B1215,[2]保固召回!$A:$G,7,FALSE)),"",(VLOOKUP(B1215,[2]保固召回!$A:$G,7,FALSE)))</f>
        <v>0</v>
      </c>
      <c r="G1215" s="121">
        <f t="shared" ca="1" si="73"/>
        <v>1</v>
      </c>
      <c r="H1215" s="121" t="str">
        <f t="shared" si="74"/>
        <v>F55F56F57B38U更換集成供電模組(IVM)</v>
      </c>
      <c r="I1215" s="122">
        <f t="shared" ca="1" si="75"/>
        <v>6</v>
      </c>
      <c r="J1215" s="119"/>
      <c r="K1215" s="123"/>
      <c r="L1215" s="117"/>
      <c r="M1215" s="124"/>
      <c r="N1215" s="125"/>
      <c r="O1215" s="135"/>
      <c r="P1215" s="127" t="str">
        <f>IF(B1215="","",IF(ISNA(VLOOKUP(U1215,[2]NEW!H:H,1,FALSE)),"V",""))</f>
        <v>V</v>
      </c>
      <c r="Q1215" s="156">
        <v>42990</v>
      </c>
      <c r="R1215" s="129">
        <v>50118</v>
      </c>
      <c r="S1215" s="150" t="s">
        <v>3800</v>
      </c>
      <c r="T1215" s="132"/>
      <c r="U1215" s="132" t="str">
        <f t="shared" si="72"/>
        <v>00124904002A03449</v>
      </c>
      <c r="W1215" s="134" t="str">
        <f>IF((ISERROR(VLOOKUP(E1215,'[2]Lead Time(覆蓋貼)'!F:F,1,0)))*(P1215="v"),"",IF((ISTEXT(VLOOKUP(E1215,'[2]Lead Time(覆蓋貼)'!F:F,1,0)))*(P1215=""),"未執行",""))</f>
        <v/>
      </c>
    </row>
    <row r="1216" spans="1:27" ht="55.5" hidden="1" customHeight="1" x14ac:dyDescent="0.25">
      <c r="A1216" s="117">
        <v>1202</v>
      </c>
      <c r="B1216" s="118" t="s">
        <v>3795</v>
      </c>
      <c r="C1216" s="119">
        <v>43298</v>
      </c>
      <c r="D1216" s="117" t="s">
        <v>3796</v>
      </c>
      <c r="E1216" s="120" t="s">
        <v>3165</v>
      </c>
      <c r="F1216" s="117">
        <f>IF(ISNA(VLOOKUP(B1216,[2]保固召回!$A:$G,7,FALSE)),"",(VLOOKUP(B1216,[2]保固召回!$A:$G,7,FALSE)))</f>
        <v>0</v>
      </c>
      <c r="G1216" s="121">
        <f t="shared" ca="1" si="73"/>
        <v>1</v>
      </c>
      <c r="H1216" s="121" t="str">
        <f t="shared" si="74"/>
        <v>F55F56F57B38U更換集成供電模組(IVM)</v>
      </c>
      <c r="I1216" s="122">
        <f t="shared" ca="1" si="75"/>
        <v>6</v>
      </c>
      <c r="J1216" s="119"/>
      <c r="K1216" s="123"/>
      <c r="L1216" s="117"/>
      <c r="M1216" s="124"/>
      <c r="N1216" s="125"/>
      <c r="O1216" s="135"/>
      <c r="P1216" s="127" t="str">
        <f>IF(B1216="","",IF(ISNA(VLOOKUP(U1216,[2]NEW!H:H,1,FALSE)),"V",""))</f>
        <v>V</v>
      </c>
      <c r="Q1216" s="156">
        <v>42990</v>
      </c>
      <c r="R1216" s="129">
        <v>50118</v>
      </c>
      <c r="S1216" s="150" t="s">
        <v>3801</v>
      </c>
      <c r="T1216" s="132"/>
      <c r="U1216" s="132" t="str">
        <f t="shared" si="72"/>
        <v>00124904002A03573</v>
      </c>
      <c r="W1216" s="134" t="str">
        <f>IF((ISERROR(VLOOKUP(E1216,'[2]Lead Time(覆蓋貼)'!F:F,1,0)))*(P1216="v"),"",IF((ISTEXT(VLOOKUP(E1216,'[2]Lead Time(覆蓋貼)'!F:F,1,0)))*(P1216=""),"未執行",""))</f>
        <v/>
      </c>
    </row>
    <row r="1217" spans="1:23" ht="28.5" hidden="1" customHeight="1" x14ac:dyDescent="0.25">
      <c r="A1217" s="117">
        <v>1203</v>
      </c>
      <c r="B1217" s="118" t="s">
        <v>3795</v>
      </c>
      <c r="C1217" s="119">
        <v>43298</v>
      </c>
      <c r="D1217" s="117" t="s">
        <v>3796</v>
      </c>
      <c r="E1217" s="120" t="s">
        <v>3128</v>
      </c>
      <c r="F1217" s="117">
        <f>IF(ISNA(VLOOKUP(B1217,[2]保固召回!$A:$G,7,FALSE)),"",(VLOOKUP(B1217,[2]保固召回!$A:$G,7,FALSE)))</f>
        <v>0</v>
      </c>
      <c r="G1217" s="121">
        <f t="shared" ca="1" si="73"/>
        <v>1</v>
      </c>
      <c r="H1217" s="121" t="str">
        <f t="shared" si="74"/>
        <v>F55F56F57B38U更換集成供電模組(IVM)</v>
      </c>
      <c r="I1217" s="122">
        <f t="shared" ca="1" si="75"/>
        <v>6</v>
      </c>
      <c r="J1217" s="119"/>
      <c r="K1217" s="123"/>
      <c r="L1217" s="117"/>
      <c r="M1217" s="124" t="s">
        <v>1821</v>
      </c>
      <c r="N1217" s="125"/>
      <c r="O1217" s="135"/>
      <c r="P1217" s="127" t="str">
        <f>IF(B1217="","",IF(ISNA(VLOOKUP(U1217,[2]NEW!H:H,1,FALSE)),"V",""))</f>
        <v>V</v>
      </c>
      <c r="Q1217" s="156"/>
      <c r="R1217" s="129"/>
      <c r="S1217" s="130" t="s">
        <v>1843</v>
      </c>
      <c r="T1217" s="132"/>
      <c r="U1217" s="132" t="str">
        <f t="shared" si="72"/>
        <v>00124904002C31983</v>
      </c>
      <c r="W1217" s="134" t="str">
        <f>IF((ISERROR(VLOOKUP(E1217,'[2]Lead Time(覆蓋貼)'!F:F,1,0)))*(P1217="v"),"",IF((ISTEXT(VLOOKUP(E1217,'[2]Lead Time(覆蓋貼)'!F:F,1,0)))*(P1217=""),"未執行",""))</f>
        <v/>
      </c>
    </row>
    <row r="1218" spans="1:23" ht="80.25" hidden="1" customHeight="1" x14ac:dyDescent="0.25">
      <c r="A1218" s="117">
        <v>1204</v>
      </c>
      <c r="B1218" s="118" t="s">
        <v>3802</v>
      </c>
      <c r="C1218" s="119">
        <v>43313</v>
      </c>
      <c r="D1218" s="117" t="s">
        <v>3803</v>
      </c>
      <c r="E1218" s="120" t="s">
        <v>3804</v>
      </c>
      <c r="F1218" s="117">
        <f>IF(ISNA(VLOOKUP(B1218,[2]保固召回!$A:$G,7,FALSE)),"",(VLOOKUP(B1218,[2]保固召回!$A:$G,7,FALSE)))</f>
        <v>0</v>
      </c>
      <c r="G1218" s="121">
        <f t="shared" ca="1" si="73"/>
        <v>1</v>
      </c>
      <c r="H1218" s="121" t="str">
        <f t="shared" si="74"/>
        <v>F30修整DME插頭</v>
      </c>
      <c r="I1218" s="122">
        <f t="shared" ca="1" si="75"/>
        <v>100</v>
      </c>
      <c r="J1218" s="119" t="s">
        <v>3805</v>
      </c>
      <c r="K1218" s="123" t="s">
        <v>3806</v>
      </c>
      <c r="L1218" s="117"/>
      <c r="M1218" s="124"/>
      <c r="N1218" s="125"/>
      <c r="O1218" s="135"/>
      <c r="P1218" s="127" t="str">
        <f>IF(B1218="","",IF(ISNA(VLOOKUP(U1218,[2]NEW!H:H,1,FALSE)),"V",""))</f>
        <v>V</v>
      </c>
      <c r="Q1218" s="156">
        <v>43000.475694444445</v>
      </c>
      <c r="R1218" s="129">
        <v>50228</v>
      </c>
      <c r="S1218" s="151" t="s">
        <v>3807</v>
      </c>
      <c r="T1218" s="132"/>
      <c r="U1218" s="132" t="str">
        <f t="shared" si="72"/>
        <v>0061490400NT24556</v>
      </c>
      <c r="W1218" s="134" t="str">
        <f>IF((ISERROR(VLOOKUP(E1218,'[2]Lead Time(覆蓋貼)'!F:F,1,0)))*(P1218="v"),"",IF((ISTEXT(VLOOKUP(E1218,'[2]Lead Time(覆蓋貼)'!F:F,1,0)))*(P1218=""),"未執行",""))</f>
        <v/>
      </c>
    </row>
    <row r="1219" spans="1:23" ht="28.5" hidden="1" customHeight="1" x14ac:dyDescent="0.25">
      <c r="A1219" s="117">
        <v>1205</v>
      </c>
      <c r="B1219" s="118" t="s">
        <v>3802</v>
      </c>
      <c r="C1219" s="119">
        <v>43313</v>
      </c>
      <c r="D1219" s="117" t="s">
        <v>3803</v>
      </c>
      <c r="E1219" s="120" t="s">
        <v>3808</v>
      </c>
      <c r="F1219" s="117">
        <f>IF(ISNA(VLOOKUP(B1219,[2]保固召回!$A:$G,7,FALSE)),"",(VLOOKUP(B1219,[2]保固召回!$A:$G,7,FALSE)))</f>
        <v>0</v>
      </c>
      <c r="G1219" s="121">
        <f t="shared" ca="1" si="73"/>
        <v>1</v>
      </c>
      <c r="H1219" s="121" t="str">
        <f t="shared" si="74"/>
        <v>F30修整DME插頭</v>
      </c>
      <c r="I1219" s="122">
        <f t="shared" ca="1" si="75"/>
        <v>100</v>
      </c>
      <c r="J1219" s="119"/>
      <c r="K1219" s="123"/>
      <c r="L1219" s="117"/>
      <c r="M1219" s="124"/>
      <c r="N1219" s="125">
        <v>43032</v>
      </c>
      <c r="O1219" s="135">
        <v>50126</v>
      </c>
      <c r="P1219" s="127" t="str">
        <f>IF(B1219="","",IF(ISNA(VLOOKUP(U1219,[2]NEW!H:H,1,FALSE)),"V",""))</f>
        <v>V</v>
      </c>
      <c r="Q1219" s="156" t="s">
        <v>3809</v>
      </c>
      <c r="R1219" s="129" t="s">
        <v>3810</v>
      </c>
      <c r="S1219" s="150" t="s">
        <v>3811</v>
      </c>
      <c r="T1219" s="132"/>
      <c r="U1219" s="132" t="str">
        <f t="shared" si="72"/>
        <v>0061490400NT24844</v>
      </c>
      <c r="W1219" s="134" t="str">
        <f>IF((ISERROR(VLOOKUP(E1219,'[2]Lead Time(覆蓋貼)'!F:F,1,0)))*(P1219="v"),"",IF((ISTEXT(VLOOKUP(E1219,'[2]Lead Time(覆蓋貼)'!F:F,1,0)))*(P1219=""),"未執行",""))</f>
        <v/>
      </c>
    </row>
    <row r="1220" spans="1:23" ht="53.1" hidden="1" customHeight="1" x14ac:dyDescent="0.25">
      <c r="A1220" s="117">
        <v>1206</v>
      </c>
      <c r="B1220" s="118" t="s">
        <v>3802</v>
      </c>
      <c r="C1220" s="119">
        <v>43313</v>
      </c>
      <c r="D1220" s="117" t="s">
        <v>3803</v>
      </c>
      <c r="E1220" s="120" t="s">
        <v>3812</v>
      </c>
      <c r="F1220" s="117">
        <f>IF(ISNA(VLOOKUP(B1220,[2]保固召回!$A:$G,7,FALSE)),"",(VLOOKUP(B1220,[2]保固召回!$A:$G,7,FALSE)))</f>
        <v>0</v>
      </c>
      <c r="G1220" s="121">
        <f t="shared" ca="1" si="73"/>
        <v>1</v>
      </c>
      <c r="H1220" s="121" t="str">
        <f t="shared" si="74"/>
        <v>F30修整DME插頭</v>
      </c>
      <c r="I1220" s="122">
        <f t="shared" ca="1" si="75"/>
        <v>100</v>
      </c>
      <c r="J1220" s="119"/>
      <c r="K1220" s="123"/>
      <c r="L1220" s="117"/>
      <c r="M1220" s="124"/>
      <c r="N1220" s="125"/>
      <c r="O1220" s="135"/>
      <c r="P1220" s="127" t="str">
        <f>IF(B1220="","",IF(ISNA(VLOOKUP(U1220,[2]NEW!H:H,1,FALSE)),"V",""))</f>
        <v>V</v>
      </c>
      <c r="Q1220" s="128"/>
      <c r="R1220" s="129"/>
      <c r="S1220" s="130" t="s">
        <v>3813</v>
      </c>
      <c r="T1220" s="132"/>
      <c r="U1220" s="132" t="str">
        <f t="shared" si="72"/>
        <v>0061490400NT24694</v>
      </c>
      <c r="W1220" s="134" t="str">
        <f>IF((ISERROR(VLOOKUP(E1220,'[2]Lead Time(覆蓋貼)'!F:F,1,0)))*(P1220="v"),"",IF((ISTEXT(VLOOKUP(E1220,'[2]Lead Time(覆蓋貼)'!F:F,1,0)))*(P1220=""),"未執行",""))</f>
        <v/>
      </c>
    </row>
    <row r="1221" spans="1:23" ht="28.5" hidden="1" customHeight="1" x14ac:dyDescent="0.25">
      <c r="A1221" s="117">
        <v>1207</v>
      </c>
      <c r="B1221" s="118" t="s">
        <v>3814</v>
      </c>
      <c r="C1221" s="119">
        <v>43313</v>
      </c>
      <c r="D1221" s="117" t="s">
        <v>3803</v>
      </c>
      <c r="E1221" s="120" t="s">
        <v>3815</v>
      </c>
      <c r="F1221" s="117">
        <f>IF(ISNA(VLOOKUP(B1221,[2]保固召回!$A:$G,7,FALSE)),"",(VLOOKUP(B1221,[2]保固召回!$A:$G,7,FALSE)))</f>
        <v>0</v>
      </c>
      <c r="G1221" s="121">
        <f t="shared" ca="1" si="73"/>
        <v>1</v>
      </c>
      <c r="H1221" s="121" t="str">
        <f t="shared" si="74"/>
        <v>F30修整DME插頭</v>
      </c>
      <c r="I1221" s="122">
        <f t="shared" ca="1" si="75"/>
        <v>100</v>
      </c>
      <c r="J1221" s="119"/>
      <c r="K1221" s="123"/>
      <c r="L1221" s="117"/>
      <c r="M1221" s="124"/>
      <c r="N1221" s="125"/>
      <c r="O1221" s="135"/>
      <c r="P1221" s="127" t="str">
        <f>IF(B1221="","",IF(ISNA(VLOOKUP(U1221,[2]NEW!H:H,1,FALSE)),"V",""))</f>
        <v>V</v>
      </c>
      <c r="Q1221" s="128"/>
      <c r="R1221" s="129"/>
      <c r="S1221" s="151" t="s">
        <v>3816</v>
      </c>
      <c r="T1221" s="132"/>
      <c r="U1221" s="132" t="str">
        <f t="shared" ref="U1221:U1284" si="76">B1221&amp;E1221</f>
        <v>0061490400NT24842</v>
      </c>
      <c r="W1221" s="134" t="str">
        <f>IF((ISERROR(VLOOKUP(E1221,'[2]Lead Time(覆蓋貼)'!F:F,1,0)))*(P1221="v"),"",IF((ISTEXT(VLOOKUP(E1221,'[2]Lead Time(覆蓋貼)'!F:F,1,0)))*(P1221=""),"未執行",""))</f>
        <v/>
      </c>
    </row>
    <row r="1222" spans="1:23" ht="28.5" hidden="1" customHeight="1" x14ac:dyDescent="0.25">
      <c r="A1222" s="117">
        <v>1208</v>
      </c>
      <c r="B1222" s="118" t="s">
        <v>3814</v>
      </c>
      <c r="C1222" s="119">
        <v>43313</v>
      </c>
      <c r="D1222" s="117" t="s">
        <v>3803</v>
      </c>
      <c r="E1222" s="120" t="s">
        <v>3817</v>
      </c>
      <c r="F1222" s="117">
        <f>IF(ISNA(VLOOKUP(B1222,[2]保固召回!$A:$G,7,FALSE)),"",(VLOOKUP(B1222,[2]保固召回!$A:$G,7,FALSE)))</f>
        <v>0</v>
      </c>
      <c r="G1222" s="121">
        <f t="shared" ref="G1222:G1285" ca="1" si="77">COUNTIF(H:H,D1222)/COUNTIF(D:D,D1222)</f>
        <v>1</v>
      </c>
      <c r="H1222" s="121" t="str">
        <f t="shared" ref="H1222:H1285" si="78">IF(P1222="V",D1222,"")</f>
        <v>F30修整DME插頭</v>
      </c>
      <c r="I1222" s="122">
        <f t="shared" ref="I1222:I1285" ca="1" si="79">COUNTIF(H:H,D1222)</f>
        <v>100</v>
      </c>
      <c r="J1222" s="119"/>
      <c r="K1222" s="123"/>
      <c r="L1222" s="117"/>
      <c r="M1222" s="124"/>
      <c r="N1222" s="125"/>
      <c r="O1222" s="135"/>
      <c r="P1222" s="127" t="str">
        <f>IF(B1222="","",IF(ISNA(VLOOKUP(U1222,[2]NEW!H:H,1,FALSE)),"V",""))</f>
        <v>V</v>
      </c>
      <c r="Q1222" s="128" t="s">
        <v>3818</v>
      </c>
      <c r="R1222" s="129" t="s">
        <v>3819</v>
      </c>
      <c r="S1222" s="151" t="s">
        <v>3820</v>
      </c>
      <c r="T1222" s="132"/>
      <c r="U1222" s="132" t="str">
        <f t="shared" si="76"/>
        <v>0061490400NT12058</v>
      </c>
      <c r="W1222" s="134" t="str">
        <f>IF((ISERROR(VLOOKUP(E1222,'[2]Lead Time(覆蓋貼)'!F:F,1,0)))*(P1222="v"),"",IF((ISTEXT(VLOOKUP(E1222,'[2]Lead Time(覆蓋貼)'!F:F,1,0)))*(P1222=""),"未執行",""))</f>
        <v/>
      </c>
    </row>
    <row r="1223" spans="1:23" ht="75" hidden="1" customHeight="1" x14ac:dyDescent="0.25">
      <c r="A1223" s="117">
        <v>1209</v>
      </c>
      <c r="B1223" s="118" t="s">
        <v>3802</v>
      </c>
      <c r="C1223" s="119">
        <v>43313</v>
      </c>
      <c r="D1223" s="117" t="s">
        <v>3803</v>
      </c>
      <c r="E1223" s="120" t="s">
        <v>3821</v>
      </c>
      <c r="F1223" s="117">
        <f>IF(ISNA(VLOOKUP(B1223,[2]保固召回!$A:$G,7,FALSE)),"",(VLOOKUP(B1223,[2]保固召回!$A:$G,7,FALSE)))</f>
        <v>0</v>
      </c>
      <c r="G1223" s="121">
        <f t="shared" ca="1" si="77"/>
        <v>1</v>
      </c>
      <c r="H1223" s="121" t="str">
        <f t="shared" si="78"/>
        <v>F30修整DME插頭</v>
      </c>
      <c r="I1223" s="122">
        <f t="shared" ca="1" si="79"/>
        <v>100</v>
      </c>
      <c r="J1223" s="119"/>
      <c r="K1223" s="123"/>
      <c r="L1223" s="117"/>
      <c r="M1223" s="124"/>
      <c r="N1223" s="125">
        <v>43015</v>
      </c>
      <c r="O1223" s="135">
        <v>50150</v>
      </c>
      <c r="P1223" s="127" t="str">
        <f>IF(B1223="","",IF(ISNA(VLOOKUP(U1223,[2]NEW!H:H,1,FALSE)),"V",""))</f>
        <v>V</v>
      </c>
      <c r="Q1223" s="156" t="s">
        <v>3822</v>
      </c>
      <c r="R1223" s="129" t="s">
        <v>3247</v>
      </c>
      <c r="S1223" s="151" t="s">
        <v>3823</v>
      </c>
      <c r="T1223" s="132"/>
      <c r="U1223" s="132" t="str">
        <f t="shared" si="76"/>
        <v>0061490400NT24513</v>
      </c>
      <c r="W1223" s="134" t="str">
        <f>IF((ISERROR(VLOOKUP(E1223,'[2]Lead Time(覆蓋貼)'!F:F,1,0)))*(P1223="v"),"",IF((ISTEXT(VLOOKUP(E1223,'[2]Lead Time(覆蓋貼)'!F:F,1,0)))*(P1223=""),"未執行",""))</f>
        <v/>
      </c>
    </row>
    <row r="1224" spans="1:23" ht="28.5" hidden="1" customHeight="1" x14ac:dyDescent="0.25">
      <c r="A1224" s="117">
        <v>1210</v>
      </c>
      <c r="B1224" s="118" t="s">
        <v>3802</v>
      </c>
      <c r="C1224" s="119">
        <v>43313</v>
      </c>
      <c r="D1224" s="117" t="s">
        <v>3824</v>
      </c>
      <c r="E1224" s="120" t="s">
        <v>3825</v>
      </c>
      <c r="F1224" s="117">
        <f>IF(ISNA(VLOOKUP(B1224,[2]保固召回!$A:$G,7,FALSE)),"",(VLOOKUP(B1224,[2]保固召回!$A:$G,7,FALSE)))</f>
        <v>0</v>
      </c>
      <c r="G1224" s="121">
        <f t="shared" ca="1" si="77"/>
        <v>1</v>
      </c>
      <c r="H1224" s="121" t="str">
        <f t="shared" si="78"/>
        <v>F30修整DME插頭</v>
      </c>
      <c r="I1224" s="122">
        <f t="shared" ca="1" si="79"/>
        <v>100</v>
      </c>
      <c r="J1224" s="119"/>
      <c r="K1224" s="123"/>
      <c r="L1224" s="117"/>
      <c r="M1224" s="124"/>
      <c r="N1224" s="125"/>
      <c r="O1224" s="135"/>
      <c r="P1224" s="127" t="str">
        <f>IF(B1224="","",IF(ISNA(VLOOKUP(U1224,[2]NEW!H:H,1,FALSE)),"V",""))</f>
        <v>V</v>
      </c>
      <c r="Q1224" s="128"/>
      <c r="R1224" s="129"/>
      <c r="S1224" s="130" t="s">
        <v>1789</v>
      </c>
      <c r="T1224" s="132"/>
      <c r="U1224" s="132" t="str">
        <f t="shared" si="76"/>
        <v>0061490400NT24130</v>
      </c>
      <c r="W1224" s="134" t="str">
        <f>IF((ISERROR(VLOOKUP(E1224,'[2]Lead Time(覆蓋貼)'!F:F,1,0)))*(P1224="v"),"",IF((ISTEXT(VLOOKUP(E1224,'[2]Lead Time(覆蓋貼)'!F:F,1,0)))*(P1224=""),"未執行",""))</f>
        <v/>
      </c>
    </row>
    <row r="1225" spans="1:23" ht="78" hidden="1" customHeight="1" x14ac:dyDescent="0.25">
      <c r="A1225" s="117">
        <v>1211</v>
      </c>
      <c r="B1225" s="118" t="s">
        <v>3802</v>
      </c>
      <c r="C1225" s="119">
        <v>43313</v>
      </c>
      <c r="D1225" s="117" t="s">
        <v>3803</v>
      </c>
      <c r="E1225" s="120" t="s">
        <v>3826</v>
      </c>
      <c r="F1225" s="117">
        <f>IF(ISNA(VLOOKUP(B1225,[2]保固召回!$A:$G,7,FALSE)),"",(VLOOKUP(B1225,[2]保固召回!$A:$G,7,FALSE)))</f>
        <v>0</v>
      </c>
      <c r="G1225" s="121">
        <f t="shared" ca="1" si="77"/>
        <v>1</v>
      </c>
      <c r="H1225" s="121" t="str">
        <f t="shared" si="78"/>
        <v>F30修整DME插頭</v>
      </c>
      <c r="I1225" s="122">
        <f t="shared" ca="1" si="79"/>
        <v>100</v>
      </c>
      <c r="J1225" s="119"/>
      <c r="K1225" s="123"/>
      <c r="L1225" s="117"/>
      <c r="M1225" s="124"/>
      <c r="N1225" s="125">
        <v>43029</v>
      </c>
      <c r="O1225" s="135">
        <v>50389</v>
      </c>
      <c r="P1225" s="127" t="str">
        <f>IF(B1225="","",IF(ISNA(VLOOKUP(U1225,[2]NEW!H:H,1,FALSE)),"V",""))</f>
        <v>V</v>
      </c>
      <c r="Q1225" s="128" t="s">
        <v>3827</v>
      </c>
      <c r="R1225" s="129" t="s">
        <v>3828</v>
      </c>
      <c r="S1225" s="151" t="s">
        <v>3829</v>
      </c>
      <c r="T1225" s="132"/>
      <c r="U1225" s="132" t="str">
        <f t="shared" si="76"/>
        <v>0061490400NT24188</v>
      </c>
      <c r="W1225" s="134" t="str">
        <f>IF((ISERROR(VLOOKUP(E1225,'[2]Lead Time(覆蓋貼)'!F:F,1,0)))*(P1225="v"),"",IF((ISTEXT(VLOOKUP(E1225,'[2]Lead Time(覆蓋貼)'!F:F,1,0)))*(P1225=""),"未執行",""))</f>
        <v/>
      </c>
    </row>
    <row r="1226" spans="1:23" ht="28.5" hidden="1" customHeight="1" x14ac:dyDescent="0.25">
      <c r="A1226" s="117">
        <v>1212</v>
      </c>
      <c r="B1226" s="118" t="s">
        <v>3802</v>
      </c>
      <c r="C1226" s="119">
        <v>43313</v>
      </c>
      <c r="D1226" s="117" t="s">
        <v>3803</v>
      </c>
      <c r="E1226" s="120" t="s">
        <v>3830</v>
      </c>
      <c r="F1226" s="117">
        <f>IF(ISNA(VLOOKUP(B1226,[2]保固召回!$A:$G,7,FALSE)),"",(VLOOKUP(B1226,[2]保固召回!$A:$G,7,FALSE)))</f>
        <v>0</v>
      </c>
      <c r="G1226" s="121">
        <f t="shared" ca="1" si="77"/>
        <v>1</v>
      </c>
      <c r="H1226" s="121" t="str">
        <f t="shared" si="78"/>
        <v>F30修整DME插頭</v>
      </c>
      <c r="I1226" s="122">
        <f t="shared" ca="1" si="79"/>
        <v>100</v>
      </c>
      <c r="J1226" s="119"/>
      <c r="K1226" s="123"/>
      <c r="L1226" s="117"/>
      <c r="M1226" s="124"/>
      <c r="N1226" s="125">
        <v>43007</v>
      </c>
      <c r="O1226" s="135"/>
      <c r="P1226" s="127" t="str">
        <f>IF(B1226="","",IF(ISNA(VLOOKUP(U1226,[2]NEW!H:H,1,FALSE)),"V",""))</f>
        <v>V</v>
      </c>
      <c r="Q1226" s="156">
        <v>43005</v>
      </c>
      <c r="R1226" s="129">
        <v>50389</v>
      </c>
      <c r="S1226" s="151" t="s">
        <v>3831</v>
      </c>
      <c r="T1226" s="132"/>
      <c r="U1226" s="132" t="str">
        <f t="shared" si="76"/>
        <v>0061490400NT12087</v>
      </c>
      <c r="W1226" s="134" t="str">
        <f>IF((ISERROR(VLOOKUP(E1226,'[2]Lead Time(覆蓋貼)'!F:F,1,0)))*(P1226="v"),"",IF((ISTEXT(VLOOKUP(E1226,'[2]Lead Time(覆蓋貼)'!F:F,1,0)))*(P1226=""),"未執行",""))</f>
        <v/>
      </c>
    </row>
    <row r="1227" spans="1:23" ht="44.65" hidden="1" customHeight="1" x14ac:dyDescent="0.25">
      <c r="A1227" s="117">
        <v>1213</v>
      </c>
      <c r="B1227" s="118" t="s">
        <v>3802</v>
      </c>
      <c r="C1227" s="119">
        <v>43313</v>
      </c>
      <c r="D1227" s="117" t="s">
        <v>3803</v>
      </c>
      <c r="E1227" s="120" t="s">
        <v>3832</v>
      </c>
      <c r="F1227" s="117">
        <f>IF(ISNA(VLOOKUP(B1227,[2]保固召回!$A:$G,7,FALSE)),"",(VLOOKUP(B1227,[2]保固召回!$A:$G,7,FALSE)))</f>
        <v>0</v>
      </c>
      <c r="G1227" s="121">
        <f t="shared" ca="1" si="77"/>
        <v>1</v>
      </c>
      <c r="H1227" s="121" t="str">
        <f t="shared" si="78"/>
        <v>F30修整DME插頭</v>
      </c>
      <c r="I1227" s="122">
        <f t="shared" ca="1" si="79"/>
        <v>100</v>
      </c>
      <c r="J1227" s="119"/>
      <c r="K1227" s="123"/>
      <c r="L1227" s="117"/>
      <c r="M1227" s="124"/>
      <c r="N1227" s="125">
        <v>43024</v>
      </c>
      <c r="O1227" s="135">
        <v>50042</v>
      </c>
      <c r="P1227" s="127" t="str">
        <f>IF(B1227="","",IF(ISNA(VLOOKUP(U1227,[2]NEW!H:H,1,FALSE)),"V",""))</f>
        <v>V</v>
      </c>
      <c r="Q1227" s="156" t="s">
        <v>3833</v>
      </c>
      <c r="R1227" s="129" t="s">
        <v>3834</v>
      </c>
      <c r="S1227" s="151" t="s">
        <v>3835</v>
      </c>
      <c r="T1227" s="132"/>
      <c r="U1227" s="132" t="str">
        <f t="shared" si="76"/>
        <v>0061490400NT24572</v>
      </c>
      <c r="W1227" s="134" t="str">
        <f>IF((ISERROR(VLOOKUP(E1227,'[2]Lead Time(覆蓋貼)'!F:F,1,0)))*(P1227="v"),"",IF((ISTEXT(VLOOKUP(E1227,'[2]Lead Time(覆蓋貼)'!F:F,1,0)))*(P1227=""),"未執行",""))</f>
        <v/>
      </c>
    </row>
    <row r="1228" spans="1:23" ht="28.5" hidden="1" customHeight="1" x14ac:dyDescent="0.25">
      <c r="A1228" s="117">
        <v>1214</v>
      </c>
      <c r="B1228" s="118" t="s">
        <v>3802</v>
      </c>
      <c r="C1228" s="119">
        <v>43313</v>
      </c>
      <c r="D1228" s="117" t="s">
        <v>3803</v>
      </c>
      <c r="E1228" s="120" t="s">
        <v>3836</v>
      </c>
      <c r="F1228" s="117">
        <f>IF(ISNA(VLOOKUP(B1228,[2]保固召回!$A:$G,7,FALSE)),"",(VLOOKUP(B1228,[2]保固召回!$A:$G,7,FALSE)))</f>
        <v>0</v>
      </c>
      <c r="G1228" s="121">
        <f t="shared" ca="1" si="77"/>
        <v>1</v>
      </c>
      <c r="H1228" s="121" t="str">
        <f t="shared" si="78"/>
        <v>F30修整DME插頭</v>
      </c>
      <c r="I1228" s="122">
        <f t="shared" ca="1" si="79"/>
        <v>100</v>
      </c>
      <c r="J1228" s="119"/>
      <c r="K1228" s="123"/>
      <c r="L1228" s="117"/>
      <c r="M1228" s="124"/>
      <c r="N1228" s="125">
        <v>43007</v>
      </c>
      <c r="O1228" s="135"/>
      <c r="P1228" s="127" t="str">
        <f>IF(B1228="","",IF(ISNA(VLOOKUP(U1228,[2]NEW!H:H,1,FALSE)),"V",""))</f>
        <v>V</v>
      </c>
      <c r="Q1228" s="156">
        <v>43005</v>
      </c>
      <c r="R1228" s="129">
        <v>50389</v>
      </c>
      <c r="S1228" s="151" t="s">
        <v>3831</v>
      </c>
      <c r="T1228" s="132"/>
      <c r="U1228" s="132" t="str">
        <f t="shared" si="76"/>
        <v>0061490400NT24150</v>
      </c>
      <c r="W1228" s="134" t="str">
        <f>IF((ISERROR(VLOOKUP(E1228,'[2]Lead Time(覆蓋貼)'!F:F,1,0)))*(P1228="v"),"",IF((ISTEXT(VLOOKUP(E1228,'[2]Lead Time(覆蓋貼)'!F:F,1,0)))*(P1228=""),"未執行",""))</f>
        <v/>
      </c>
    </row>
    <row r="1229" spans="1:23" ht="28.5" hidden="1" customHeight="1" x14ac:dyDescent="0.25">
      <c r="A1229" s="117">
        <v>1215</v>
      </c>
      <c r="B1229" s="118" t="s">
        <v>3802</v>
      </c>
      <c r="C1229" s="119">
        <v>43313</v>
      </c>
      <c r="D1229" s="117" t="s">
        <v>3803</v>
      </c>
      <c r="E1229" s="120" t="s">
        <v>3837</v>
      </c>
      <c r="F1229" s="117">
        <f>IF(ISNA(VLOOKUP(B1229,[2]保固召回!$A:$G,7,FALSE)),"",(VLOOKUP(B1229,[2]保固召回!$A:$G,7,FALSE)))</f>
        <v>0</v>
      </c>
      <c r="G1229" s="121">
        <f t="shared" ca="1" si="77"/>
        <v>1</v>
      </c>
      <c r="H1229" s="121" t="str">
        <f t="shared" si="78"/>
        <v>F30修整DME插頭</v>
      </c>
      <c r="I1229" s="122">
        <f t="shared" ca="1" si="79"/>
        <v>100</v>
      </c>
      <c r="J1229" s="119"/>
      <c r="K1229" s="123"/>
      <c r="L1229" s="117"/>
      <c r="M1229" s="124"/>
      <c r="N1229" s="125">
        <v>43045</v>
      </c>
      <c r="O1229" s="126">
        <v>50389</v>
      </c>
      <c r="P1229" s="127" t="str">
        <f>IF(B1229="","",IF(ISNA(VLOOKUP(U1229,[2]NEW!H:H,1,FALSE)),"V",""))</f>
        <v>V</v>
      </c>
      <c r="Q1229" s="156" t="s">
        <v>3838</v>
      </c>
      <c r="R1229" s="129" t="s">
        <v>3839</v>
      </c>
      <c r="S1229" s="151" t="s">
        <v>3840</v>
      </c>
      <c r="T1229" s="132"/>
      <c r="U1229" s="132" t="str">
        <f t="shared" si="76"/>
        <v>0061490400NT24579</v>
      </c>
      <c r="W1229" s="134" t="str">
        <f>IF((ISERROR(VLOOKUP(E1229,'[2]Lead Time(覆蓋貼)'!F:F,1,0)))*(P1229="v"),"",IF((ISTEXT(VLOOKUP(E1229,'[2]Lead Time(覆蓋貼)'!F:F,1,0)))*(P1229=""),"未執行",""))</f>
        <v/>
      </c>
    </row>
    <row r="1230" spans="1:23" ht="102.75" hidden="1" customHeight="1" x14ac:dyDescent="0.25">
      <c r="A1230" s="117">
        <v>1216</v>
      </c>
      <c r="B1230" s="118" t="s">
        <v>3802</v>
      </c>
      <c r="C1230" s="119">
        <v>43313</v>
      </c>
      <c r="D1230" s="117" t="s">
        <v>3803</v>
      </c>
      <c r="E1230" s="120" t="s">
        <v>3841</v>
      </c>
      <c r="F1230" s="117">
        <f>IF(ISNA(VLOOKUP(B1230,[2]保固召回!$A:$G,7,FALSE)),"",(VLOOKUP(B1230,[2]保固召回!$A:$G,7,FALSE)))</f>
        <v>0</v>
      </c>
      <c r="G1230" s="121">
        <f t="shared" ca="1" si="77"/>
        <v>1</v>
      </c>
      <c r="H1230" s="121" t="str">
        <f t="shared" si="78"/>
        <v>F30修整DME插頭</v>
      </c>
      <c r="I1230" s="122">
        <f t="shared" ca="1" si="79"/>
        <v>100</v>
      </c>
      <c r="J1230" s="119"/>
      <c r="K1230" s="123"/>
      <c r="L1230" s="117"/>
      <c r="M1230" s="124"/>
      <c r="N1230" s="125">
        <v>43001</v>
      </c>
      <c r="O1230" s="135"/>
      <c r="P1230" s="127" t="str">
        <f>IF(B1230="","",IF(ISNA(VLOOKUP(U1230,[2]NEW!H:H,1,FALSE)),"V",""))</f>
        <v>V</v>
      </c>
      <c r="Q1230" s="156">
        <v>42990</v>
      </c>
      <c r="R1230" s="129">
        <v>50042</v>
      </c>
      <c r="S1230" s="151" t="s">
        <v>3831</v>
      </c>
      <c r="T1230" s="132"/>
      <c r="U1230" s="132" t="str">
        <f t="shared" si="76"/>
        <v>0061490400NT24588</v>
      </c>
      <c r="W1230" s="134" t="str">
        <f>IF((ISERROR(VLOOKUP(E1230,'[2]Lead Time(覆蓋貼)'!F:F,1,0)))*(P1230="v"),"",IF((ISTEXT(VLOOKUP(E1230,'[2]Lead Time(覆蓋貼)'!F:F,1,0)))*(P1230=""),"未執行",""))</f>
        <v/>
      </c>
    </row>
    <row r="1231" spans="1:23" ht="94.5" hidden="1" customHeight="1" x14ac:dyDescent="0.25">
      <c r="A1231" s="117">
        <v>1217</v>
      </c>
      <c r="B1231" s="118" t="s">
        <v>3802</v>
      </c>
      <c r="C1231" s="119">
        <v>43313</v>
      </c>
      <c r="D1231" s="117" t="s">
        <v>3803</v>
      </c>
      <c r="E1231" s="120" t="s">
        <v>3842</v>
      </c>
      <c r="F1231" s="117">
        <f>IF(ISNA(VLOOKUP(B1231,[2]保固召回!$A:$G,7,FALSE)),"",(VLOOKUP(B1231,[2]保固召回!$A:$G,7,FALSE)))</f>
        <v>0</v>
      </c>
      <c r="G1231" s="121">
        <f t="shared" ca="1" si="77"/>
        <v>1</v>
      </c>
      <c r="H1231" s="121" t="str">
        <f t="shared" si="78"/>
        <v>F30修整DME插頭</v>
      </c>
      <c r="I1231" s="122">
        <f t="shared" ca="1" si="79"/>
        <v>100</v>
      </c>
      <c r="J1231" s="119"/>
      <c r="K1231" s="123"/>
      <c r="L1231" s="117"/>
      <c r="M1231" s="124"/>
      <c r="N1231" s="125">
        <v>43000</v>
      </c>
      <c r="O1231" s="135"/>
      <c r="P1231" s="127" t="str">
        <f>IF(B1231="","",IF(ISNA(VLOOKUP(U1231,[2]NEW!H:H,1,FALSE)),"V",""))</f>
        <v>V</v>
      </c>
      <c r="Q1231" s="156">
        <v>42990</v>
      </c>
      <c r="R1231" s="129">
        <v>50042</v>
      </c>
      <c r="S1231" s="151" t="s">
        <v>3831</v>
      </c>
      <c r="T1231" s="132"/>
      <c r="U1231" s="132" t="str">
        <f t="shared" si="76"/>
        <v>0061490400NT24260</v>
      </c>
      <c r="W1231" s="134" t="str">
        <f>IF((ISERROR(VLOOKUP(E1231,'[2]Lead Time(覆蓋貼)'!F:F,1,0)))*(P1231="v"),"",IF((ISTEXT(VLOOKUP(E1231,'[2]Lead Time(覆蓋貼)'!F:F,1,0)))*(P1231=""),"未執行",""))</f>
        <v/>
      </c>
    </row>
    <row r="1232" spans="1:23" ht="151.5" hidden="1" customHeight="1" x14ac:dyDescent="0.25">
      <c r="A1232" s="117">
        <v>1218</v>
      </c>
      <c r="B1232" s="118" t="s">
        <v>3802</v>
      </c>
      <c r="C1232" s="119">
        <v>43313</v>
      </c>
      <c r="D1232" s="117" t="s">
        <v>3803</v>
      </c>
      <c r="E1232" s="120" t="s">
        <v>3843</v>
      </c>
      <c r="F1232" s="117">
        <f>IF(ISNA(VLOOKUP(B1232,[2]保固召回!$A:$G,7,FALSE)),"",(VLOOKUP(B1232,[2]保固召回!$A:$G,7,FALSE)))</f>
        <v>0</v>
      </c>
      <c r="G1232" s="121">
        <f t="shared" ca="1" si="77"/>
        <v>1</v>
      </c>
      <c r="H1232" s="121" t="str">
        <f t="shared" si="78"/>
        <v>F30修整DME插頭</v>
      </c>
      <c r="I1232" s="122">
        <f t="shared" ca="1" si="79"/>
        <v>100</v>
      </c>
      <c r="J1232" s="119"/>
      <c r="K1232" s="123"/>
      <c r="L1232" s="117"/>
      <c r="M1232" s="124"/>
      <c r="N1232" s="125">
        <v>43029</v>
      </c>
      <c r="O1232" s="135">
        <v>50389</v>
      </c>
      <c r="P1232" s="127" t="str">
        <f>IF(B1232="","",IF(ISNA(VLOOKUP(U1232,[2]NEW!H:H,1,FALSE)),"V",""))</f>
        <v>V</v>
      </c>
      <c r="Q1232" s="156" t="s">
        <v>3844</v>
      </c>
      <c r="R1232" s="129" t="s">
        <v>3845</v>
      </c>
      <c r="S1232" s="151" t="s">
        <v>3846</v>
      </c>
      <c r="T1232" s="132"/>
      <c r="U1232" s="132" t="str">
        <f t="shared" si="76"/>
        <v>0061490400NT24328</v>
      </c>
      <c r="W1232" s="134" t="str">
        <f>IF((ISERROR(VLOOKUP(E1232,'[2]Lead Time(覆蓋貼)'!F:F,1,0)))*(P1232="v"),"",IF((ISTEXT(VLOOKUP(E1232,'[2]Lead Time(覆蓋貼)'!F:F,1,0)))*(P1232=""),"未執行",""))</f>
        <v/>
      </c>
    </row>
    <row r="1233" spans="1:23" ht="103.35" hidden="1" customHeight="1" x14ac:dyDescent="0.25">
      <c r="A1233" s="117">
        <v>1219</v>
      </c>
      <c r="B1233" s="118" t="s">
        <v>3802</v>
      </c>
      <c r="C1233" s="119">
        <v>43313</v>
      </c>
      <c r="D1233" s="117" t="s">
        <v>3803</v>
      </c>
      <c r="E1233" s="120" t="s">
        <v>3847</v>
      </c>
      <c r="F1233" s="117">
        <f>IF(ISNA(VLOOKUP(B1233,[2]保固召回!$A:$G,7,FALSE)),"",(VLOOKUP(B1233,[2]保固召回!$A:$G,7,FALSE)))</f>
        <v>0</v>
      </c>
      <c r="G1233" s="121">
        <f t="shared" ca="1" si="77"/>
        <v>1</v>
      </c>
      <c r="H1233" s="121" t="str">
        <f t="shared" si="78"/>
        <v>F30修整DME插頭</v>
      </c>
      <c r="I1233" s="122">
        <f t="shared" ca="1" si="79"/>
        <v>100</v>
      </c>
      <c r="J1233" s="119"/>
      <c r="K1233" s="123"/>
      <c r="L1233" s="117"/>
      <c r="M1233" s="124"/>
      <c r="N1233" s="125">
        <v>42990</v>
      </c>
      <c r="O1233" s="135"/>
      <c r="P1233" s="127" t="str">
        <f>IF(B1233="","",IF(ISNA(VLOOKUP(U1233,[2]NEW!H:H,1,FALSE)),"V",""))</f>
        <v>V</v>
      </c>
      <c r="Q1233" s="156">
        <v>42990</v>
      </c>
      <c r="R1233" s="129">
        <v>50042</v>
      </c>
      <c r="S1233" s="151" t="s">
        <v>3831</v>
      </c>
      <c r="T1233" s="132"/>
      <c r="U1233" s="132" t="str">
        <f t="shared" si="76"/>
        <v>0061490400NT24659</v>
      </c>
      <c r="W1233" s="134" t="str">
        <f>IF((ISERROR(VLOOKUP(E1233,'[2]Lead Time(覆蓋貼)'!F:F,1,0)))*(P1233="v"),"",IF((ISTEXT(VLOOKUP(E1233,'[2]Lead Time(覆蓋貼)'!F:F,1,0)))*(P1233=""),"未執行",""))</f>
        <v/>
      </c>
    </row>
    <row r="1234" spans="1:23" ht="47.1" hidden="1" customHeight="1" x14ac:dyDescent="0.25">
      <c r="A1234" s="117">
        <v>1220</v>
      </c>
      <c r="B1234" s="118" t="s">
        <v>3802</v>
      </c>
      <c r="C1234" s="119">
        <v>43313</v>
      </c>
      <c r="D1234" s="117" t="s">
        <v>3803</v>
      </c>
      <c r="E1234" s="120" t="s">
        <v>3848</v>
      </c>
      <c r="F1234" s="117">
        <f>IF(ISNA(VLOOKUP(B1234,[2]保固召回!$A:$G,7,FALSE)),"",(VLOOKUP(B1234,[2]保固召回!$A:$G,7,FALSE)))</f>
        <v>0</v>
      </c>
      <c r="G1234" s="121">
        <f t="shared" ca="1" si="77"/>
        <v>1</v>
      </c>
      <c r="H1234" s="121" t="str">
        <f t="shared" si="78"/>
        <v>F30修整DME插頭</v>
      </c>
      <c r="I1234" s="122">
        <f t="shared" ca="1" si="79"/>
        <v>100</v>
      </c>
      <c r="J1234" s="119"/>
      <c r="K1234" s="123"/>
      <c r="L1234" s="117"/>
      <c r="M1234" s="124"/>
      <c r="N1234" s="125">
        <v>43021</v>
      </c>
      <c r="O1234" s="135">
        <v>50140</v>
      </c>
      <c r="P1234" s="127" t="str">
        <f>IF(B1234="","",IF(ISNA(VLOOKUP(U1234,[2]NEW!H:H,1,FALSE)),"V",""))</f>
        <v>V</v>
      </c>
      <c r="Q1234" s="156" t="s">
        <v>3849</v>
      </c>
      <c r="R1234" s="129" t="s">
        <v>3850</v>
      </c>
      <c r="S1234" s="130" t="s">
        <v>3851</v>
      </c>
      <c r="T1234" s="132"/>
      <c r="U1234" s="132" t="str">
        <f t="shared" si="76"/>
        <v>0061490400NT24658</v>
      </c>
      <c r="W1234" s="134" t="str">
        <f>IF((ISERROR(VLOOKUP(E1234,'[2]Lead Time(覆蓋貼)'!F:F,1,0)))*(P1234="v"),"",IF((ISTEXT(VLOOKUP(E1234,'[2]Lead Time(覆蓋貼)'!F:F,1,0)))*(P1234=""),"未執行",""))</f>
        <v/>
      </c>
    </row>
    <row r="1235" spans="1:23" ht="28.5" hidden="1" customHeight="1" x14ac:dyDescent="0.25">
      <c r="A1235" s="117">
        <v>1221</v>
      </c>
      <c r="B1235" s="118" t="s">
        <v>3802</v>
      </c>
      <c r="C1235" s="119">
        <v>43313</v>
      </c>
      <c r="D1235" s="117" t="s">
        <v>3803</v>
      </c>
      <c r="E1235" s="120" t="s">
        <v>3852</v>
      </c>
      <c r="F1235" s="117">
        <f>IF(ISNA(VLOOKUP(B1235,[2]保固召回!$A:$G,7,FALSE)),"",(VLOOKUP(B1235,[2]保固召回!$A:$G,7,FALSE)))</f>
        <v>0</v>
      </c>
      <c r="G1235" s="121">
        <f t="shared" ca="1" si="77"/>
        <v>1</v>
      </c>
      <c r="H1235" s="121" t="str">
        <f t="shared" si="78"/>
        <v>F30修整DME插頭</v>
      </c>
      <c r="I1235" s="122">
        <f t="shared" ca="1" si="79"/>
        <v>100</v>
      </c>
      <c r="J1235" s="119"/>
      <c r="K1235" s="123"/>
      <c r="L1235" s="117"/>
      <c r="M1235" s="124"/>
      <c r="N1235" s="125"/>
      <c r="O1235" s="135"/>
      <c r="P1235" s="127" t="str">
        <f>IF(B1235="","",IF(ISNA(VLOOKUP(U1235,[2]NEW!H:H,1,FALSE)),"V",""))</f>
        <v>V</v>
      </c>
      <c r="Q1235" s="156"/>
      <c r="R1235" s="129"/>
      <c r="S1235" s="130" t="s">
        <v>1789</v>
      </c>
      <c r="T1235" s="132"/>
      <c r="U1235" s="132" t="str">
        <f t="shared" si="76"/>
        <v>0061490400NT24848</v>
      </c>
      <c r="W1235" s="134" t="str">
        <f>IF((ISERROR(VLOOKUP(E1235,'[2]Lead Time(覆蓋貼)'!F:F,1,0)))*(P1235="v"),"",IF((ISTEXT(VLOOKUP(E1235,'[2]Lead Time(覆蓋貼)'!F:F,1,0)))*(P1235=""),"未執行",""))</f>
        <v/>
      </c>
    </row>
    <row r="1236" spans="1:23" ht="69" hidden="1" customHeight="1" x14ac:dyDescent="0.25">
      <c r="A1236" s="117">
        <v>1222</v>
      </c>
      <c r="B1236" s="118" t="s">
        <v>3802</v>
      </c>
      <c r="C1236" s="119">
        <v>43313</v>
      </c>
      <c r="D1236" s="117" t="s">
        <v>3803</v>
      </c>
      <c r="E1236" s="120" t="s">
        <v>3853</v>
      </c>
      <c r="F1236" s="117">
        <f>IF(ISNA(VLOOKUP(B1236,[2]保固召回!$A:$G,7,FALSE)),"",(VLOOKUP(B1236,[2]保固召回!$A:$G,7,FALSE)))</f>
        <v>0</v>
      </c>
      <c r="G1236" s="121">
        <f t="shared" ca="1" si="77"/>
        <v>1</v>
      </c>
      <c r="H1236" s="121" t="str">
        <f t="shared" si="78"/>
        <v>F30修整DME插頭</v>
      </c>
      <c r="I1236" s="122">
        <f t="shared" ca="1" si="79"/>
        <v>100</v>
      </c>
      <c r="J1236" s="119"/>
      <c r="K1236" s="123"/>
      <c r="L1236" s="117"/>
      <c r="M1236" s="124"/>
      <c r="N1236" s="125">
        <v>43012</v>
      </c>
      <c r="O1236" s="135"/>
      <c r="P1236" s="127" t="str">
        <f>IF(B1236="","",IF(ISNA(VLOOKUP(U1236,[2]NEW!H:H,1,FALSE)),"V",""))</f>
        <v>V</v>
      </c>
      <c r="Q1236" s="156" t="s">
        <v>3854</v>
      </c>
      <c r="R1236" s="129" t="s">
        <v>3856</v>
      </c>
      <c r="S1236" s="151" t="s">
        <v>3857</v>
      </c>
      <c r="T1236" s="132"/>
      <c r="U1236" s="132" t="str">
        <f t="shared" si="76"/>
        <v>0061490400NT24439</v>
      </c>
      <c r="W1236" s="134" t="str">
        <f>IF((ISERROR(VLOOKUP(E1236,'[2]Lead Time(覆蓋貼)'!F:F,1,0)))*(P1236="v"),"",IF((ISTEXT(VLOOKUP(E1236,'[2]Lead Time(覆蓋貼)'!F:F,1,0)))*(P1236=""),"未執行",""))</f>
        <v/>
      </c>
    </row>
    <row r="1237" spans="1:23" ht="89.25" hidden="1" customHeight="1" x14ac:dyDescent="0.25">
      <c r="A1237" s="117">
        <v>1223</v>
      </c>
      <c r="B1237" s="118" t="s">
        <v>3802</v>
      </c>
      <c r="C1237" s="119">
        <v>43313</v>
      </c>
      <c r="D1237" s="117" t="s">
        <v>3803</v>
      </c>
      <c r="E1237" s="120" t="s">
        <v>3858</v>
      </c>
      <c r="F1237" s="117">
        <f>IF(ISNA(VLOOKUP(B1237,[2]保固召回!$A:$G,7,FALSE)),"",(VLOOKUP(B1237,[2]保固召回!$A:$G,7,FALSE)))</f>
        <v>0</v>
      </c>
      <c r="G1237" s="121">
        <f t="shared" ca="1" si="77"/>
        <v>1</v>
      </c>
      <c r="H1237" s="121" t="str">
        <f t="shared" si="78"/>
        <v>F30修整DME插頭</v>
      </c>
      <c r="I1237" s="122">
        <f t="shared" ca="1" si="79"/>
        <v>100</v>
      </c>
      <c r="J1237" s="119"/>
      <c r="K1237" s="123"/>
      <c r="L1237" s="117"/>
      <c r="M1237" s="124"/>
      <c r="N1237" s="125"/>
      <c r="O1237" s="135"/>
      <c r="P1237" s="127" t="str">
        <f>IF(B1237="","",IF(ISNA(VLOOKUP(U1237,[2]NEW!H:H,1,FALSE)),"V",""))</f>
        <v>V</v>
      </c>
      <c r="Q1237" s="156">
        <v>43005</v>
      </c>
      <c r="R1237" s="129">
        <v>50389</v>
      </c>
      <c r="S1237" s="151" t="s">
        <v>3860</v>
      </c>
      <c r="T1237" s="132"/>
      <c r="U1237" s="132" t="str">
        <f t="shared" si="76"/>
        <v>0061490400NT24236</v>
      </c>
      <c r="W1237" s="134" t="str">
        <f>IF((ISERROR(VLOOKUP(E1237,'[2]Lead Time(覆蓋貼)'!F:F,1,0)))*(P1237="v"),"",IF((ISTEXT(VLOOKUP(E1237,'[2]Lead Time(覆蓋貼)'!F:F,1,0)))*(P1237=""),"未執行",""))</f>
        <v/>
      </c>
    </row>
    <row r="1238" spans="1:23" ht="69.75" hidden="1" customHeight="1" x14ac:dyDescent="0.25">
      <c r="A1238" s="117">
        <v>1224</v>
      </c>
      <c r="B1238" s="118" t="s">
        <v>3802</v>
      </c>
      <c r="C1238" s="119">
        <v>43313</v>
      </c>
      <c r="D1238" s="117" t="s">
        <v>3803</v>
      </c>
      <c r="E1238" s="120" t="s">
        <v>3861</v>
      </c>
      <c r="F1238" s="117">
        <f>IF(ISNA(VLOOKUP(B1238,[2]保固召回!$A:$G,7,FALSE)),"",(VLOOKUP(B1238,[2]保固召回!$A:$G,7,FALSE)))</f>
        <v>0</v>
      </c>
      <c r="G1238" s="121">
        <f t="shared" ca="1" si="77"/>
        <v>1</v>
      </c>
      <c r="H1238" s="121" t="str">
        <f t="shared" si="78"/>
        <v>F30修整DME插頭</v>
      </c>
      <c r="I1238" s="122">
        <f t="shared" ca="1" si="79"/>
        <v>100</v>
      </c>
      <c r="J1238" s="119"/>
      <c r="K1238" s="123"/>
      <c r="L1238" s="117"/>
      <c r="M1238" s="124"/>
      <c r="N1238" s="125">
        <v>43008</v>
      </c>
      <c r="O1238" s="135"/>
      <c r="P1238" s="127" t="str">
        <f>IF(B1238="","",IF(ISNA(VLOOKUP(U1238,[2]NEW!H:H,1,FALSE)),"V",""))</f>
        <v>V</v>
      </c>
      <c r="Q1238" s="156">
        <v>43005</v>
      </c>
      <c r="R1238" s="129">
        <v>50389</v>
      </c>
      <c r="S1238" s="151" t="s">
        <v>3862</v>
      </c>
      <c r="T1238" s="132"/>
      <c r="U1238" s="132" t="str">
        <f t="shared" si="76"/>
        <v>0061490400NT24678</v>
      </c>
      <c r="W1238" s="134" t="str">
        <f>IF((ISERROR(VLOOKUP(E1238,'[2]Lead Time(覆蓋貼)'!F:F,1,0)))*(P1238="v"),"",IF((ISTEXT(VLOOKUP(E1238,'[2]Lead Time(覆蓋貼)'!F:F,1,0)))*(P1238=""),"未執行",""))</f>
        <v/>
      </c>
    </row>
    <row r="1239" spans="1:23" ht="28.5" hidden="1" customHeight="1" x14ac:dyDescent="0.25">
      <c r="A1239" s="117">
        <v>1225</v>
      </c>
      <c r="B1239" s="118" t="s">
        <v>3802</v>
      </c>
      <c r="C1239" s="119">
        <v>43313</v>
      </c>
      <c r="D1239" s="117" t="s">
        <v>3803</v>
      </c>
      <c r="E1239" s="120" t="s">
        <v>3863</v>
      </c>
      <c r="F1239" s="117">
        <f>IF(ISNA(VLOOKUP(B1239,[2]保固召回!$A:$G,7,FALSE)),"",(VLOOKUP(B1239,[2]保固召回!$A:$G,7,FALSE)))</f>
        <v>0</v>
      </c>
      <c r="G1239" s="121">
        <f t="shared" ca="1" si="77"/>
        <v>1</v>
      </c>
      <c r="H1239" s="121" t="str">
        <f t="shared" si="78"/>
        <v>F30修整DME插頭</v>
      </c>
      <c r="I1239" s="122">
        <f t="shared" ca="1" si="79"/>
        <v>100</v>
      </c>
      <c r="J1239" s="119"/>
      <c r="K1239" s="123"/>
      <c r="L1239" s="117"/>
      <c r="M1239" s="124"/>
      <c r="N1239" s="125">
        <v>43032</v>
      </c>
      <c r="O1239" s="135">
        <v>50135</v>
      </c>
      <c r="P1239" s="127" t="str">
        <f>IF(B1239="","",IF(ISNA(VLOOKUP(U1239,[2]NEW!H:H,1,FALSE)),"V",""))</f>
        <v>V</v>
      </c>
      <c r="Q1239" s="156" t="s">
        <v>3864</v>
      </c>
      <c r="R1239" s="129" t="s">
        <v>3865</v>
      </c>
      <c r="S1239" s="151" t="s">
        <v>3866</v>
      </c>
      <c r="T1239" s="132"/>
      <c r="U1239" s="132" t="str">
        <f t="shared" si="76"/>
        <v>0061490400NT12110</v>
      </c>
      <c r="W1239" s="134" t="str">
        <f>IF((ISERROR(VLOOKUP(E1239,'[2]Lead Time(覆蓋貼)'!F:F,1,0)))*(P1239="v"),"",IF((ISTEXT(VLOOKUP(E1239,'[2]Lead Time(覆蓋貼)'!F:F,1,0)))*(P1239=""),"未執行",""))</f>
        <v/>
      </c>
    </row>
    <row r="1240" spans="1:23" ht="37.35" hidden="1" customHeight="1" x14ac:dyDescent="0.25">
      <c r="A1240" s="117">
        <v>1226</v>
      </c>
      <c r="B1240" s="118" t="s">
        <v>3802</v>
      </c>
      <c r="C1240" s="119">
        <v>43313</v>
      </c>
      <c r="D1240" s="117" t="s">
        <v>3803</v>
      </c>
      <c r="E1240" s="120" t="s">
        <v>3867</v>
      </c>
      <c r="F1240" s="117">
        <f>IF(ISNA(VLOOKUP(B1240,[2]保固召回!$A:$G,7,FALSE)),"",(VLOOKUP(B1240,[2]保固召回!$A:$G,7,FALSE)))</f>
        <v>0</v>
      </c>
      <c r="G1240" s="121">
        <f t="shared" ca="1" si="77"/>
        <v>1</v>
      </c>
      <c r="H1240" s="121" t="str">
        <f t="shared" si="78"/>
        <v>F30修整DME插頭</v>
      </c>
      <c r="I1240" s="122">
        <f t="shared" ca="1" si="79"/>
        <v>100</v>
      </c>
      <c r="J1240" s="119"/>
      <c r="K1240" s="123"/>
      <c r="L1240" s="117"/>
      <c r="M1240" s="124"/>
      <c r="N1240" s="125"/>
      <c r="O1240" s="126"/>
      <c r="P1240" s="127" t="str">
        <f>IF(B1240="","",IF(ISNA(VLOOKUP(U1240,[2]NEW!H:H,1,FALSE)),"V",""))</f>
        <v>V</v>
      </c>
      <c r="Q1240" s="156" t="s">
        <v>3868</v>
      </c>
      <c r="R1240" s="129" t="s">
        <v>3869</v>
      </c>
      <c r="S1240" s="151" t="s">
        <v>3870</v>
      </c>
      <c r="T1240" s="132"/>
      <c r="U1240" s="132" t="str">
        <f t="shared" si="76"/>
        <v>0061490400NT24735</v>
      </c>
      <c r="W1240" s="134" t="str">
        <f>IF((ISERROR(VLOOKUP(E1240,'[2]Lead Time(覆蓋貼)'!F:F,1,0)))*(P1240="v"),"",IF((ISTEXT(VLOOKUP(E1240,'[2]Lead Time(覆蓋貼)'!F:F,1,0)))*(P1240=""),"未執行",""))</f>
        <v/>
      </c>
    </row>
    <row r="1241" spans="1:23" ht="90" hidden="1" customHeight="1" x14ac:dyDescent="0.25">
      <c r="A1241" s="117">
        <v>1227</v>
      </c>
      <c r="B1241" s="118" t="s">
        <v>3802</v>
      </c>
      <c r="C1241" s="119">
        <v>43313</v>
      </c>
      <c r="D1241" s="117" t="s">
        <v>3803</v>
      </c>
      <c r="E1241" s="120" t="s">
        <v>3871</v>
      </c>
      <c r="F1241" s="117">
        <f>IF(ISNA(VLOOKUP(B1241,[2]保固召回!$A:$G,7,FALSE)),"",(VLOOKUP(B1241,[2]保固召回!$A:$G,7,FALSE)))</f>
        <v>0</v>
      </c>
      <c r="G1241" s="121">
        <f t="shared" ca="1" si="77"/>
        <v>1</v>
      </c>
      <c r="H1241" s="121" t="str">
        <f t="shared" si="78"/>
        <v>F30修整DME插頭</v>
      </c>
      <c r="I1241" s="122">
        <f t="shared" ca="1" si="79"/>
        <v>100</v>
      </c>
      <c r="J1241" s="119"/>
      <c r="K1241" s="123"/>
      <c r="L1241" s="117"/>
      <c r="M1241" s="124"/>
      <c r="N1241" s="125"/>
      <c r="O1241" s="126"/>
      <c r="P1241" s="127" t="str">
        <f>IF(B1241="","",IF(ISNA(VLOOKUP(U1241,[2]NEW!H:H,1,FALSE)),"V",""))</f>
        <v>V</v>
      </c>
      <c r="Q1241" s="156" t="s">
        <v>3872</v>
      </c>
      <c r="R1241" s="129" t="s">
        <v>3873</v>
      </c>
      <c r="S1241" s="151" t="s">
        <v>3874</v>
      </c>
      <c r="T1241" s="132"/>
      <c r="U1241" s="132" t="str">
        <f t="shared" si="76"/>
        <v>0061490400NT24693</v>
      </c>
      <c r="W1241" s="134" t="str">
        <f>IF((ISERROR(VLOOKUP(E1241,'[2]Lead Time(覆蓋貼)'!F:F,1,0)))*(P1241="v"),"",IF((ISTEXT(VLOOKUP(E1241,'[2]Lead Time(覆蓋貼)'!F:F,1,0)))*(P1241=""),"未執行",""))</f>
        <v/>
      </c>
    </row>
    <row r="1242" spans="1:23" ht="28.5" hidden="1" customHeight="1" x14ac:dyDescent="0.25">
      <c r="A1242" s="117">
        <v>1228</v>
      </c>
      <c r="B1242" s="118" t="s">
        <v>3802</v>
      </c>
      <c r="C1242" s="119">
        <v>43313</v>
      </c>
      <c r="D1242" s="117" t="s">
        <v>3803</v>
      </c>
      <c r="E1242" s="120" t="s">
        <v>3875</v>
      </c>
      <c r="F1242" s="117">
        <f>IF(ISNA(VLOOKUP(B1242,[2]保固召回!$A:$G,7,FALSE)),"",(VLOOKUP(B1242,[2]保固召回!$A:$G,7,FALSE)))</f>
        <v>0</v>
      </c>
      <c r="G1242" s="121">
        <f t="shared" ca="1" si="77"/>
        <v>1</v>
      </c>
      <c r="H1242" s="121" t="str">
        <f t="shared" si="78"/>
        <v>F30修整DME插頭</v>
      </c>
      <c r="I1242" s="122">
        <f t="shared" ca="1" si="79"/>
        <v>100</v>
      </c>
      <c r="J1242" s="119"/>
      <c r="K1242" s="123"/>
      <c r="L1242" s="117"/>
      <c r="M1242" s="124"/>
      <c r="N1242" s="125"/>
      <c r="O1242" s="135"/>
      <c r="P1242" s="127" t="str">
        <f>IF(B1242="","",IF(ISNA(VLOOKUP(U1242,[2]NEW!H:H,1,FALSE)),"V",""))</f>
        <v>V</v>
      </c>
      <c r="Q1242" s="156" t="s">
        <v>3876</v>
      </c>
      <c r="R1242" s="129" t="s">
        <v>3877</v>
      </c>
      <c r="S1242" s="151" t="s">
        <v>3878</v>
      </c>
      <c r="T1242" s="132"/>
      <c r="U1242" s="132" t="str">
        <f t="shared" si="76"/>
        <v>0061490400NT24293</v>
      </c>
      <c r="W1242" s="134" t="str">
        <f>IF((ISERROR(VLOOKUP(E1242,'[2]Lead Time(覆蓋貼)'!F:F,1,0)))*(P1242="v"),"",IF((ISTEXT(VLOOKUP(E1242,'[2]Lead Time(覆蓋貼)'!F:F,1,0)))*(P1242=""),"未執行",""))</f>
        <v/>
      </c>
    </row>
    <row r="1243" spans="1:23" ht="70.5" hidden="1" customHeight="1" x14ac:dyDescent="0.25">
      <c r="A1243" s="117">
        <v>1229</v>
      </c>
      <c r="B1243" s="118" t="s">
        <v>3802</v>
      </c>
      <c r="C1243" s="119">
        <v>43313</v>
      </c>
      <c r="D1243" s="117" t="s">
        <v>3803</v>
      </c>
      <c r="E1243" s="120" t="s">
        <v>3879</v>
      </c>
      <c r="F1243" s="117">
        <f>IF(ISNA(VLOOKUP(B1243,[2]保固召回!$A:$G,7,FALSE)),"",(VLOOKUP(B1243,[2]保固召回!$A:$G,7,FALSE)))</f>
        <v>0</v>
      </c>
      <c r="G1243" s="121">
        <f t="shared" ca="1" si="77"/>
        <v>1</v>
      </c>
      <c r="H1243" s="121" t="str">
        <f t="shared" si="78"/>
        <v>F30修整DME插頭</v>
      </c>
      <c r="I1243" s="122">
        <f t="shared" ca="1" si="79"/>
        <v>100</v>
      </c>
      <c r="J1243" s="119"/>
      <c r="K1243" s="123"/>
      <c r="L1243" s="117"/>
      <c r="M1243" s="124"/>
      <c r="N1243" s="125">
        <v>43019</v>
      </c>
      <c r="O1243" s="135">
        <v>50135</v>
      </c>
      <c r="P1243" s="127" t="str">
        <f>IF(B1243="","",IF(ISNA(VLOOKUP(U1243,[2]NEW!H:H,1,FALSE)),"V",""))</f>
        <v>V</v>
      </c>
      <c r="Q1243" s="156" t="s">
        <v>3880</v>
      </c>
      <c r="R1243" s="129" t="s">
        <v>3881</v>
      </c>
      <c r="S1243" s="151" t="s">
        <v>3882</v>
      </c>
      <c r="T1243" s="132"/>
      <c r="U1243" s="132" t="str">
        <f t="shared" si="76"/>
        <v>0061490400NT24814</v>
      </c>
      <c r="W1243" s="134" t="str">
        <f>IF((ISERROR(VLOOKUP(E1243,'[2]Lead Time(覆蓋貼)'!F:F,1,0)))*(P1243="v"),"",IF((ISTEXT(VLOOKUP(E1243,'[2]Lead Time(覆蓋貼)'!F:F,1,0)))*(P1243=""),"未執行",""))</f>
        <v/>
      </c>
    </row>
    <row r="1244" spans="1:23" ht="28.5" hidden="1" customHeight="1" x14ac:dyDescent="0.25">
      <c r="A1244" s="117">
        <v>1230</v>
      </c>
      <c r="B1244" s="118" t="s">
        <v>3802</v>
      </c>
      <c r="C1244" s="119">
        <v>43313</v>
      </c>
      <c r="D1244" s="117" t="s">
        <v>3803</v>
      </c>
      <c r="E1244" s="120" t="s">
        <v>3883</v>
      </c>
      <c r="F1244" s="117">
        <f>IF(ISNA(VLOOKUP(B1244,[2]保固召回!$A:$G,7,FALSE)),"",(VLOOKUP(B1244,[2]保固召回!$A:$G,7,FALSE)))</f>
        <v>0</v>
      </c>
      <c r="G1244" s="121">
        <f t="shared" ca="1" si="77"/>
        <v>1</v>
      </c>
      <c r="H1244" s="121" t="str">
        <f t="shared" si="78"/>
        <v>F30修整DME插頭</v>
      </c>
      <c r="I1244" s="122">
        <f t="shared" ca="1" si="79"/>
        <v>100</v>
      </c>
      <c r="J1244" s="119"/>
      <c r="K1244" s="123"/>
      <c r="L1244" s="117"/>
      <c r="M1244" s="124"/>
      <c r="N1244" s="125"/>
      <c r="O1244" s="135"/>
      <c r="P1244" s="127" t="str">
        <f>IF(B1244="","",IF(ISNA(VLOOKUP(U1244,[2]NEW!H:H,1,FALSE)),"V",""))</f>
        <v>V</v>
      </c>
      <c r="Q1244" s="156">
        <v>43005</v>
      </c>
      <c r="R1244" s="129">
        <v>50389</v>
      </c>
      <c r="S1244" s="151" t="s">
        <v>3860</v>
      </c>
      <c r="T1244" s="132"/>
      <c r="U1244" s="132" t="str">
        <f t="shared" si="76"/>
        <v>0061490400NT24179</v>
      </c>
      <c r="W1244" s="134" t="str">
        <f>IF((ISERROR(VLOOKUP(E1244,'[2]Lead Time(覆蓋貼)'!F:F,1,0)))*(P1244="v"),"",IF((ISTEXT(VLOOKUP(E1244,'[2]Lead Time(覆蓋貼)'!F:F,1,0)))*(P1244=""),"未執行",""))</f>
        <v/>
      </c>
    </row>
    <row r="1245" spans="1:23" ht="67.5" hidden="1" customHeight="1" x14ac:dyDescent="0.25">
      <c r="A1245" s="117">
        <v>1231</v>
      </c>
      <c r="B1245" s="118" t="s">
        <v>3802</v>
      </c>
      <c r="C1245" s="119">
        <v>43313</v>
      </c>
      <c r="D1245" s="117" t="s">
        <v>3803</v>
      </c>
      <c r="E1245" s="120" t="s">
        <v>3884</v>
      </c>
      <c r="F1245" s="117">
        <f>IF(ISNA(VLOOKUP(B1245,[2]保固召回!$A:$G,7,FALSE)),"",(VLOOKUP(B1245,[2]保固召回!$A:$G,7,FALSE)))</f>
        <v>0</v>
      </c>
      <c r="G1245" s="121">
        <f t="shared" ca="1" si="77"/>
        <v>1</v>
      </c>
      <c r="H1245" s="121" t="str">
        <f t="shared" si="78"/>
        <v>F30修整DME插頭</v>
      </c>
      <c r="I1245" s="122">
        <f t="shared" ca="1" si="79"/>
        <v>100</v>
      </c>
      <c r="J1245" s="119"/>
      <c r="K1245" s="123"/>
      <c r="L1245" s="117"/>
      <c r="M1245" s="124"/>
      <c r="N1245" s="125"/>
      <c r="O1245" s="135"/>
      <c r="P1245" s="127" t="str">
        <f>IF(B1245="","",IF(ISNA(VLOOKUP(U1245,[2]NEW!H:H,1,FALSE)),"V",""))</f>
        <v>V</v>
      </c>
      <c r="Q1245" s="156" t="s">
        <v>3880</v>
      </c>
      <c r="R1245" s="129" t="s">
        <v>3885</v>
      </c>
      <c r="S1245" s="151" t="s">
        <v>3886</v>
      </c>
      <c r="T1245" s="132"/>
      <c r="U1245" s="132" t="str">
        <f t="shared" si="76"/>
        <v>0061490400NT24178</v>
      </c>
      <c r="W1245" s="134" t="str">
        <f>IF((ISERROR(VLOOKUP(E1245,'[2]Lead Time(覆蓋貼)'!F:F,1,0)))*(P1245="v"),"",IF((ISTEXT(VLOOKUP(E1245,'[2]Lead Time(覆蓋貼)'!F:F,1,0)))*(P1245=""),"未執行",""))</f>
        <v/>
      </c>
    </row>
    <row r="1246" spans="1:23" ht="28.5" hidden="1" customHeight="1" x14ac:dyDescent="0.25">
      <c r="A1246" s="117">
        <v>1232</v>
      </c>
      <c r="B1246" s="118" t="s">
        <v>3802</v>
      </c>
      <c r="C1246" s="119">
        <v>43313</v>
      </c>
      <c r="D1246" s="117" t="s">
        <v>3803</v>
      </c>
      <c r="E1246" s="120" t="s">
        <v>3887</v>
      </c>
      <c r="F1246" s="117">
        <f>IF(ISNA(VLOOKUP(B1246,[2]保固召回!$A:$G,7,FALSE)),"",(VLOOKUP(B1246,[2]保固召回!$A:$G,7,FALSE)))</f>
        <v>0</v>
      </c>
      <c r="G1246" s="121">
        <f t="shared" ca="1" si="77"/>
        <v>1</v>
      </c>
      <c r="H1246" s="121" t="str">
        <f t="shared" si="78"/>
        <v>F30修整DME插頭</v>
      </c>
      <c r="I1246" s="122">
        <f t="shared" ca="1" si="79"/>
        <v>100</v>
      </c>
      <c r="J1246" s="119"/>
      <c r="K1246" s="123"/>
      <c r="L1246" s="117"/>
      <c r="M1246" s="124"/>
      <c r="N1246" s="125">
        <v>43026</v>
      </c>
      <c r="O1246" s="135">
        <v>50140</v>
      </c>
      <c r="P1246" s="127" t="str">
        <f>IF(B1246="","",IF(ISNA(VLOOKUP(U1246,[2]NEW!H:H,1,FALSE)),"V",""))</f>
        <v>V</v>
      </c>
      <c r="Q1246" s="156" t="s">
        <v>3888</v>
      </c>
      <c r="R1246" s="129" t="s">
        <v>3889</v>
      </c>
      <c r="S1246" s="151" t="s">
        <v>3890</v>
      </c>
      <c r="T1246" s="132"/>
      <c r="U1246" s="132" t="str">
        <f t="shared" si="76"/>
        <v>0061490400NT24787</v>
      </c>
      <c r="W1246" s="134" t="str">
        <f>IF((ISERROR(VLOOKUP(E1246,'[2]Lead Time(覆蓋貼)'!F:F,1,0)))*(P1246="v"),"",IF((ISTEXT(VLOOKUP(E1246,'[2]Lead Time(覆蓋貼)'!F:F,1,0)))*(P1246=""),"未執行",""))</f>
        <v/>
      </c>
    </row>
    <row r="1247" spans="1:23" ht="54" hidden="1" customHeight="1" x14ac:dyDescent="0.25">
      <c r="A1247" s="117">
        <v>1233</v>
      </c>
      <c r="B1247" s="118" t="s">
        <v>3802</v>
      </c>
      <c r="C1247" s="119">
        <v>43313</v>
      </c>
      <c r="D1247" s="117" t="s">
        <v>3803</v>
      </c>
      <c r="E1247" s="120" t="s">
        <v>3891</v>
      </c>
      <c r="F1247" s="117">
        <f>IF(ISNA(VLOOKUP(B1247,[2]保固召回!$A:$G,7,FALSE)),"",(VLOOKUP(B1247,[2]保固召回!$A:$G,7,FALSE)))</f>
        <v>0</v>
      </c>
      <c r="G1247" s="121">
        <f t="shared" ca="1" si="77"/>
        <v>1</v>
      </c>
      <c r="H1247" s="121" t="str">
        <f t="shared" si="78"/>
        <v>F30修整DME插頭</v>
      </c>
      <c r="I1247" s="122">
        <f t="shared" ca="1" si="79"/>
        <v>100</v>
      </c>
      <c r="J1247" s="119"/>
      <c r="K1247" s="123"/>
      <c r="L1247" s="117"/>
      <c r="M1247" s="124"/>
      <c r="N1247" s="125">
        <v>42993</v>
      </c>
      <c r="O1247" s="170" t="s">
        <v>3892</v>
      </c>
      <c r="P1247" s="127" t="str">
        <f>IF(B1247="","",IF(ISNA(VLOOKUP(U1247,[2]NEW!H:H,1,FALSE)),"V",""))</f>
        <v>V</v>
      </c>
      <c r="Q1247" s="156" t="s">
        <v>3893</v>
      </c>
      <c r="R1247" s="129" t="s">
        <v>3894</v>
      </c>
      <c r="S1247" s="151" t="s">
        <v>3895</v>
      </c>
      <c r="T1247" s="132"/>
      <c r="U1247" s="132" t="str">
        <f t="shared" si="76"/>
        <v>0061490400NT24289</v>
      </c>
      <c r="W1247" s="134" t="str">
        <f>IF((ISERROR(VLOOKUP(E1247,'[2]Lead Time(覆蓋貼)'!F:F,1,0)))*(P1247="v"),"",IF((ISTEXT(VLOOKUP(E1247,'[2]Lead Time(覆蓋貼)'!F:F,1,0)))*(P1247=""),"未執行",""))</f>
        <v/>
      </c>
    </row>
    <row r="1248" spans="1:23" ht="42" hidden="1" customHeight="1" x14ac:dyDescent="0.25">
      <c r="A1248" s="117">
        <v>1234</v>
      </c>
      <c r="B1248" s="118" t="s">
        <v>3802</v>
      </c>
      <c r="C1248" s="119">
        <v>43313</v>
      </c>
      <c r="D1248" s="117" t="s">
        <v>3803</v>
      </c>
      <c r="E1248" s="120" t="s">
        <v>3896</v>
      </c>
      <c r="F1248" s="117">
        <f>IF(ISNA(VLOOKUP(B1248,[2]保固召回!$A:$G,7,FALSE)),"",(VLOOKUP(B1248,[2]保固召回!$A:$G,7,FALSE)))</f>
        <v>0</v>
      </c>
      <c r="G1248" s="121">
        <f t="shared" ca="1" si="77"/>
        <v>1</v>
      </c>
      <c r="H1248" s="121" t="str">
        <f t="shared" si="78"/>
        <v>F30修整DME插頭</v>
      </c>
      <c r="I1248" s="122">
        <f t="shared" ca="1" si="79"/>
        <v>100</v>
      </c>
      <c r="J1248" s="119"/>
      <c r="K1248" s="123"/>
      <c r="L1248" s="117"/>
      <c r="M1248" s="124"/>
      <c r="N1248" s="125"/>
      <c r="O1248" s="135"/>
      <c r="P1248" s="127" t="str">
        <f>IF(B1248="","",IF(ISNA(VLOOKUP(U1248,[2]NEW!H:H,1,FALSE)),"V",""))</f>
        <v>V</v>
      </c>
      <c r="Q1248" s="156"/>
      <c r="R1248" s="129"/>
      <c r="S1248" s="130" t="s">
        <v>1789</v>
      </c>
      <c r="T1248" s="132"/>
      <c r="U1248" s="132" t="str">
        <f t="shared" si="76"/>
        <v>0061490400NT24024</v>
      </c>
      <c r="W1248" s="134" t="str">
        <f>IF((ISERROR(VLOOKUP(E1248,'[2]Lead Time(覆蓋貼)'!F:F,1,0)))*(P1248="v"),"",IF((ISTEXT(VLOOKUP(E1248,'[2]Lead Time(覆蓋貼)'!F:F,1,0)))*(P1248=""),"未執行",""))</f>
        <v/>
      </c>
    </row>
    <row r="1249" spans="1:23" ht="28.5" hidden="1" customHeight="1" x14ac:dyDescent="0.25">
      <c r="A1249" s="117">
        <v>1235</v>
      </c>
      <c r="B1249" s="118" t="s">
        <v>3802</v>
      </c>
      <c r="C1249" s="119">
        <v>43313</v>
      </c>
      <c r="D1249" s="117" t="s">
        <v>3803</v>
      </c>
      <c r="E1249" s="120" t="s">
        <v>3897</v>
      </c>
      <c r="F1249" s="117">
        <f>IF(ISNA(VLOOKUP(B1249,[2]保固召回!$A:$G,7,FALSE)),"",(VLOOKUP(B1249,[2]保固召回!$A:$G,7,FALSE)))</f>
        <v>0</v>
      </c>
      <c r="G1249" s="121">
        <f t="shared" ca="1" si="77"/>
        <v>1</v>
      </c>
      <c r="H1249" s="121" t="str">
        <f t="shared" si="78"/>
        <v>F30修整DME插頭</v>
      </c>
      <c r="I1249" s="122">
        <f t="shared" ca="1" si="79"/>
        <v>100</v>
      </c>
      <c r="J1249" s="119"/>
      <c r="K1249" s="123"/>
      <c r="L1249" s="117"/>
      <c r="M1249" s="124"/>
      <c r="N1249" s="125"/>
      <c r="O1249" s="135"/>
      <c r="P1249" s="127" t="str">
        <f>IF(B1249="","",IF(ISNA(VLOOKUP(U1249,[2]NEW!H:H,1,FALSE)),"V",""))</f>
        <v>V</v>
      </c>
      <c r="Q1249" s="156" t="s">
        <v>3898</v>
      </c>
      <c r="R1249" s="129" t="s">
        <v>3856</v>
      </c>
      <c r="S1249" s="151" t="s">
        <v>3899</v>
      </c>
      <c r="T1249" s="132"/>
      <c r="U1249" s="132" t="str">
        <f t="shared" si="76"/>
        <v>0061490400NT24286</v>
      </c>
      <c r="W1249" s="134" t="str">
        <f>IF((ISERROR(VLOOKUP(E1249,'[2]Lead Time(覆蓋貼)'!F:F,1,0)))*(P1249="v"),"",IF((ISTEXT(VLOOKUP(E1249,'[2]Lead Time(覆蓋貼)'!F:F,1,0)))*(P1249=""),"未執行",""))</f>
        <v/>
      </c>
    </row>
    <row r="1250" spans="1:23" ht="43.5" hidden="1" customHeight="1" x14ac:dyDescent="0.25">
      <c r="A1250" s="117">
        <v>1236</v>
      </c>
      <c r="B1250" s="118" t="s">
        <v>3802</v>
      </c>
      <c r="C1250" s="119">
        <v>43313</v>
      </c>
      <c r="D1250" s="117" t="s">
        <v>3803</v>
      </c>
      <c r="E1250" s="171" t="s">
        <v>3900</v>
      </c>
      <c r="F1250" s="117">
        <f>IF(ISNA(VLOOKUP(B1250,[2]保固召回!$A:$G,7,FALSE)),"",(VLOOKUP(B1250,[2]保固召回!$A:$G,7,FALSE)))</f>
        <v>0</v>
      </c>
      <c r="G1250" s="121">
        <f t="shared" ca="1" si="77"/>
        <v>1</v>
      </c>
      <c r="H1250" s="121" t="str">
        <f t="shared" si="78"/>
        <v>F30修整DME插頭</v>
      </c>
      <c r="I1250" s="122">
        <f t="shared" ca="1" si="79"/>
        <v>100</v>
      </c>
      <c r="J1250" s="119"/>
      <c r="K1250" s="123"/>
      <c r="L1250" s="117"/>
      <c r="M1250" s="124"/>
      <c r="N1250" s="125">
        <v>43021</v>
      </c>
      <c r="O1250" s="135">
        <v>50150</v>
      </c>
      <c r="P1250" s="127" t="str">
        <f>IF(B1250="","",IF(ISNA(VLOOKUP(U1250,[2]NEW!H:H,1,FALSE)),"V",""))</f>
        <v>V</v>
      </c>
      <c r="Q1250" s="156" t="s">
        <v>3901</v>
      </c>
      <c r="R1250" s="129" t="s">
        <v>3902</v>
      </c>
      <c r="S1250" s="151" t="s">
        <v>3903</v>
      </c>
      <c r="T1250" s="132"/>
      <c r="U1250" s="132" t="str">
        <f t="shared" si="76"/>
        <v>0061490400NT24722</v>
      </c>
      <c r="W1250" s="134" t="str">
        <f>IF((ISERROR(VLOOKUP(E1250,'[2]Lead Time(覆蓋貼)'!F:F,1,0)))*(P1250="v"),"",IF((ISTEXT(VLOOKUP(E1250,'[2]Lead Time(覆蓋貼)'!F:F,1,0)))*(P1250=""),"未執行",""))</f>
        <v/>
      </c>
    </row>
    <row r="1251" spans="1:23" ht="28.5" hidden="1" customHeight="1" x14ac:dyDescent="0.25">
      <c r="A1251" s="117">
        <v>1237</v>
      </c>
      <c r="B1251" s="118" t="s">
        <v>3802</v>
      </c>
      <c r="C1251" s="119">
        <v>43313</v>
      </c>
      <c r="D1251" s="117" t="s">
        <v>3803</v>
      </c>
      <c r="E1251" s="120" t="s">
        <v>3904</v>
      </c>
      <c r="F1251" s="117">
        <f>IF(ISNA(VLOOKUP(B1251,[2]保固召回!$A:$G,7,FALSE)),"",(VLOOKUP(B1251,[2]保固召回!$A:$G,7,FALSE)))</f>
        <v>0</v>
      </c>
      <c r="G1251" s="121">
        <f t="shared" ca="1" si="77"/>
        <v>1</v>
      </c>
      <c r="H1251" s="121" t="str">
        <f t="shared" si="78"/>
        <v>F30修整DME插頭</v>
      </c>
      <c r="I1251" s="122">
        <f t="shared" ca="1" si="79"/>
        <v>100</v>
      </c>
      <c r="J1251" s="119"/>
      <c r="K1251" s="123"/>
      <c r="L1251" s="117"/>
      <c r="M1251" s="124"/>
      <c r="N1251" s="125"/>
      <c r="O1251" s="135"/>
      <c r="P1251" s="127" t="str">
        <f>IF(B1251="","",IF(ISNA(VLOOKUP(U1251,[2]NEW!H:H,1,FALSE)),"V",""))</f>
        <v>V</v>
      </c>
      <c r="Q1251" s="156">
        <v>42990</v>
      </c>
      <c r="R1251" s="129">
        <v>50389</v>
      </c>
      <c r="S1251" s="151" t="s">
        <v>3860</v>
      </c>
      <c r="T1251" s="132"/>
      <c r="U1251" s="132" t="str">
        <f t="shared" si="76"/>
        <v>0061490400NT12004</v>
      </c>
      <c r="W1251" s="134" t="str">
        <f>IF((ISERROR(VLOOKUP(E1251,'[2]Lead Time(覆蓋貼)'!F:F,1,0)))*(P1251="v"),"",IF((ISTEXT(VLOOKUP(E1251,'[2]Lead Time(覆蓋貼)'!F:F,1,0)))*(P1251=""),"未執行",""))</f>
        <v/>
      </c>
    </row>
    <row r="1252" spans="1:23" ht="28.5" hidden="1" customHeight="1" x14ac:dyDescent="0.25">
      <c r="A1252" s="117">
        <v>1238</v>
      </c>
      <c r="B1252" s="118" t="s">
        <v>3802</v>
      </c>
      <c r="C1252" s="119">
        <v>43313</v>
      </c>
      <c r="D1252" s="117" t="s">
        <v>3803</v>
      </c>
      <c r="E1252" s="120" t="s">
        <v>3905</v>
      </c>
      <c r="F1252" s="117">
        <f>IF(ISNA(VLOOKUP(B1252,[2]保固召回!$A:$G,7,FALSE)),"",(VLOOKUP(B1252,[2]保固召回!$A:$G,7,FALSE)))</f>
        <v>0</v>
      </c>
      <c r="G1252" s="121">
        <f t="shared" ca="1" si="77"/>
        <v>1</v>
      </c>
      <c r="H1252" s="121" t="str">
        <f t="shared" si="78"/>
        <v>F30修整DME插頭</v>
      </c>
      <c r="I1252" s="122">
        <f t="shared" ca="1" si="79"/>
        <v>100</v>
      </c>
      <c r="J1252" s="119"/>
      <c r="K1252" s="123"/>
      <c r="L1252" s="117"/>
      <c r="M1252" s="124"/>
      <c r="N1252" s="125">
        <v>43024</v>
      </c>
      <c r="O1252" s="135"/>
      <c r="P1252" s="127" t="str">
        <f>IF(B1252="","",IF(ISNA(VLOOKUP(U1252,[2]NEW!H:H,1,FALSE)),"V",""))</f>
        <v>V</v>
      </c>
      <c r="Q1252" s="156" t="s">
        <v>3906</v>
      </c>
      <c r="R1252" s="129" t="s">
        <v>3907</v>
      </c>
      <c r="S1252" s="151" t="s">
        <v>3908</v>
      </c>
      <c r="T1252" s="132"/>
      <c r="U1252" s="132" t="str">
        <f t="shared" si="76"/>
        <v>0061490400NT24859</v>
      </c>
      <c r="W1252" s="134" t="str">
        <f>IF((ISERROR(VLOOKUP(E1252,'[2]Lead Time(覆蓋貼)'!F:F,1,0)))*(P1252="v"),"",IF((ISTEXT(VLOOKUP(E1252,'[2]Lead Time(覆蓋貼)'!F:F,1,0)))*(P1252=""),"未執行",""))</f>
        <v/>
      </c>
    </row>
    <row r="1253" spans="1:23" ht="28.5" hidden="1" customHeight="1" x14ac:dyDescent="0.25">
      <c r="A1253" s="117">
        <v>1239</v>
      </c>
      <c r="B1253" s="118" t="s">
        <v>3802</v>
      </c>
      <c r="C1253" s="119">
        <v>43313</v>
      </c>
      <c r="D1253" s="117" t="s">
        <v>3803</v>
      </c>
      <c r="E1253" s="120" t="s">
        <v>3909</v>
      </c>
      <c r="F1253" s="117">
        <f>IF(ISNA(VLOOKUP(B1253,[2]保固召回!$A:$G,7,FALSE)),"",(VLOOKUP(B1253,[2]保固召回!$A:$G,7,FALSE)))</f>
        <v>0</v>
      </c>
      <c r="G1253" s="121">
        <f t="shared" ca="1" si="77"/>
        <v>1</v>
      </c>
      <c r="H1253" s="121" t="str">
        <f t="shared" si="78"/>
        <v>F30修整DME插頭</v>
      </c>
      <c r="I1253" s="122">
        <f t="shared" ca="1" si="79"/>
        <v>100</v>
      </c>
      <c r="J1253" s="119"/>
      <c r="K1253" s="123"/>
      <c r="L1253" s="117"/>
      <c r="M1253" s="124"/>
      <c r="N1253" s="125">
        <v>43001.375</v>
      </c>
      <c r="O1253" s="135"/>
      <c r="P1253" s="127" t="str">
        <f>IF(B1253="","",IF(ISNA(VLOOKUP(U1253,[2]NEW!H:H,1,FALSE)),"V",""))</f>
        <v>V</v>
      </c>
      <c r="Q1253" s="156">
        <v>42990</v>
      </c>
      <c r="R1253" s="129">
        <v>50389</v>
      </c>
      <c r="S1253" s="151" t="s">
        <v>3862</v>
      </c>
      <c r="T1253" s="132"/>
      <c r="U1253" s="132" t="str">
        <f t="shared" si="76"/>
        <v>0061490400NT24047</v>
      </c>
      <c r="W1253" s="134" t="str">
        <f>IF((ISERROR(VLOOKUP(E1253,'[2]Lead Time(覆蓋貼)'!F:F,1,0)))*(P1253="v"),"",IF((ISTEXT(VLOOKUP(E1253,'[2]Lead Time(覆蓋貼)'!F:F,1,0)))*(P1253=""),"未執行",""))</f>
        <v/>
      </c>
    </row>
    <row r="1254" spans="1:23" ht="28.5" hidden="1" customHeight="1" x14ac:dyDescent="0.25">
      <c r="A1254" s="117">
        <v>1240</v>
      </c>
      <c r="B1254" s="118" t="s">
        <v>3802</v>
      </c>
      <c r="C1254" s="119">
        <v>43313</v>
      </c>
      <c r="D1254" s="117" t="s">
        <v>3803</v>
      </c>
      <c r="E1254" s="120" t="s">
        <v>3910</v>
      </c>
      <c r="F1254" s="117">
        <f>IF(ISNA(VLOOKUP(B1254,[2]保固召回!$A:$G,7,FALSE)),"",(VLOOKUP(B1254,[2]保固召回!$A:$G,7,FALSE)))</f>
        <v>0</v>
      </c>
      <c r="G1254" s="121">
        <f t="shared" ca="1" si="77"/>
        <v>1</v>
      </c>
      <c r="H1254" s="121" t="str">
        <f t="shared" si="78"/>
        <v>F30修整DME插頭</v>
      </c>
      <c r="I1254" s="122">
        <f t="shared" ca="1" si="79"/>
        <v>100</v>
      </c>
      <c r="J1254" s="119"/>
      <c r="K1254" s="123"/>
      <c r="L1254" s="117"/>
      <c r="M1254" s="124"/>
      <c r="N1254" s="125">
        <v>43025</v>
      </c>
      <c r="O1254" s="135"/>
      <c r="P1254" s="127" t="str">
        <f>IF(B1254="","",IF(ISNA(VLOOKUP(U1254,[2]NEW!H:H,1,FALSE)),"V",""))</f>
        <v>V</v>
      </c>
      <c r="Q1254" s="156" t="s">
        <v>3911</v>
      </c>
      <c r="R1254" s="129" t="s">
        <v>3885</v>
      </c>
      <c r="S1254" s="151" t="s">
        <v>3912</v>
      </c>
      <c r="T1254" s="132"/>
      <c r="U1254" s="132" t="str">
        <f t="shared" si="76"/>
        <v>0061490400NT24037</v>
      </c>
      <c r="W1254" s="134" t="str">
        <f>IF((ISERROR(VLOOKUP(E1254,'[2]Lead Time(覆蓋貼)'!F:F,1,0)))*(P1254="v"),"",IF((ISTEXT(VLOOKUP(E1254,'[2]Lead Time(覆蓋貼)'!F:F,1,0)))*(P1254=""),"未執行",""))</f>
        <v/>
      </c>
    </row>
    <row r="1255" spans="1:23" ht="28.5" hidden="1" customHeight="1" x14ac:dyDescent="0.25">
      <c r="A1255" s="117">
        <v>1241</v>
      </c>
      <c r="B1255" s="118" t="s">
        <v>3802</v>
      </c>
      <c r="C1255" s="119">
        <v>43313</v>
      </c>
      <c r="D1255" s="117" t="s">
        <v>3803</v>
      </c>
      <c r="E1255" s="120" t="s">
        <v>3913</v>
      </c>
      <c r="F1255" s="117">
        <f>IF(ISNA(VLOOKUP(B1255,[2]保固召回!$A:$G,7,FALSE)),"",(VLOOKUP(B1255,[2]保固召回!$A:$G,7,FALSE)))</f>
        <v>0</v>
      </c>
      <c r="G1255" s="121">
        <f t="shared" ca="1" si="77"/>
        <v>1</v>
      </c>
      <c r="H1255" s="121" t="str">
        <f t="shared" si="78"/>
        <v>F30修整DME插頭</v>
      </c>
      <c r="I1255" s="122">
        <f t="shared" ca="1" si="79"/>
        <v>100</v>
      </c>
      <c r="J1255" s="119"/>
      <c r="K1255" s="123"/>
      <c r="L1255" s="117"/>
      <c r="M1255" s="124"/>
      <c r="N1255" s="125">
        <v>42994.458333333336</v>
      </c>
      <c r="O1255" s="135"/>
      <c r="P1255" s="127" t="str">
        <f>IF(B1255="","",IF(ISNA(VLOOKUP(U1255,[2]NEW!H:H,1,FALSE)),"V",""))</f>
        <v>V</v>
      </c>
      <c r="Q1255" s="156">
        <v>42990</v>
      </c>
      <c r="R1255" s="129">
        <v>50389</v>
      </c>
      <c r="S1255" s="151" t="s">
        <v>3862</v>
      </c>
      <c r="T1255" s="132"/>
      <c r="U1255" s="132" t="str">
        <f t="shared" si="76"/>
        <v>0061490400NT24310</v>
      </c>
      <c r="W1255" s="134" t="str">
        <f>IF((ISERROR(VLOOKUP(E1255,'[2]Lead Time(覆蓋貼)'!F:F,1,0)))*(P1255="v"),"",IF((ISTEXT(VLOOKUP(E1255,'[2]Lead Time(覆蓋貼)'!F:F,1,0)))*(P1255=""),"未執行",""))</f>
        <v/>
      </c>
    </row>
    <row r="1256" spans="1:23" ht="7.35" hidden="1" customHeight="1" x14ac:dyDescent="0.25">
      <c r="A1256" s="117">
        <v>1242</v>
      </c>
      <c r="B1256" s="118" t="s">
        <v>3802</v>
      </c>
      <c r="C1256" s="119">
        <v>43313</v>
      </c>
      <c r="D1256" s="117" t="s">
        <v>3803</v>
      </c>
      <c r="E1256" s="120" t="s">
        <v>3914</v>
      </c>
      <c r="F1256" s="117">
        <f>IF(ISNA(VLOOKUP(B1256,[2]保固召回!$A:$G,7,FALSE)),"",(VLOOKUP(B1256,[2]保固召回!$A:$G,7,FALSE)))</f>
        <v>0</v>
      </c>
      <c r="G1256" s="121">
        <f t="shared" ca="1" si="77"/>
        <v>1</v>
      </c>
      <c r="H1256" s="121" t="str">
        <f t="shared" si="78"/>
        <v>F30修整DME插頭</v>
      </c>
      <c r="I1256" s="122">
        <f t="shared" ca="1" si="79"/>
        <v>100</v>
      </c>
      <c r="J1256" s="119"/>
      <c r="K1256" s="123"/>
      <c r="L1256" s="117"/>
      <c r="M1256" s="124"/>
      <c r="N1256" s="125">
        <v>42996</v>
      </c>
      <c r="O1256" s="135"/>
      <c r="P1256" s="127" t="str">
        <f>IF(B1256="","",IF(ISNA(VLOOKUP(U1256,[2]NEW!H:H,1,FALSE)),"V",""))</f>
        <v>V</v>
      </c>
      <c r="Q1256" s="156" t="s">
        <v>3915</v>
      </c>
      <c r="R1256" s="129" t="s">
        <v>3916</v>
      </c>
      <c r="S1256" s="151" t="s">
        <v>3917</v>
      </c>
      <c r="T1256" s="132"/>
      <c r="U1256" s="132" t="str">
        <f t="shared" si="76"/>
        <v>0061490400NT24359</v>
      </c>
      <c r="W1256" s="134" t="str">
        <f>IF((ISERROR(VLOOKUP(E1256,'[2]Lead Time(覆蓋貼)'!F:F,1,0)))*(P1256="v"),"",IF((ISTEXT(VLOOKUP(E1256,'[2]Lead Time(覆蓋貼)'!F:F,1,0)))*(P1256=""),"未執行",""))</f>
        <v/>
      </c>
    </row>
    <row r="1257" spans="1:23" ht="84" hidden="1" customHeight="1" x14ac:dyDescent="0.25">
      <c r="A1257" s="117">
        <v>1243</v>
      </c>
      <c r="B1257" s="118" t="s">
        <v>3802</v>
      </c>
      <c r="C1257" s="119">
        <v>43313</v>
      </c>
      <c r="D1257" s="117" t="s">
        <v>3803</v>
      </c>
      <c r="E1257" s="120" t="s">
        <v>3918</v>
      </c>
      <c r="F1257" s="117">
        <f>IF(ISNA(VLOOKUP(B1257,[2]保固召回!$A:$G,7,FALSE)),"",(VLOOKUP(B1257,[2]保固召回!$A:$G,7,FALSE)))</f>
        <v>0</v>
      </c>
      <c r="G1257" s="121">
        <f t="shared" ca="1" si="77"/>
        <v>1</v>
      </c>
      <c r="H1257" s="121" t="str">
        <f t="shared" si="78"/>
        <v>F30修整DME插頭</v>
      </c>
      <c r="I1257" s="122">
        <f t="shared" ca="1" si="79"/>
        <v>100</v>
      </c>
      <c r="J1257" s="119"/>
      <c r="K1257" s="123"/>
      <c r="L1257" s="117"/>
      <c r="M1257" s="124"/>
      <c r="N1257" s="125"/>
      <c r="O1257" s="135"/>
      <c r="P1257" s="127" t="str">
        <f>IF(B1257="","",IF(ISNA(VLOOKUP(U1257,[2]NEW!H:H,1,FALSE)),"V",""))</f>
        <v>V</v>
      </c>
      <c r="Q1257" s="156" t="s">
        <v>3919</v>
      </c>
      <c r="R1257" s="129" t="s">
        <v>3916</v>
      </c>
      <c r="S1257" s="151" t="s">
        <v>3920</v>
      </c>
      <c r="T1257" s="132"/>
      <c r="U1257" s="132" t="str">
        <f t="shared" si="76"/>
        <v>0061490400NT12034</v>
      </c>
      <c r="W1257" s="134" t="str">
        <f>IF((ISERROR(VLOOKUP(E1257,'[2]Lead Time(覆蓋貼)'!F:F,1,0)))*(P1257="v"),"",IF((ISTEXT(VLOOKUP(E1257,'[2]Lead Time(覆蓋貼)'!F:F,1,0)))*(P1257=""),"未執行",""))</f>
        <v/>
      </c>
    </row>
    <row r="1258" spans="1:23" ht="28.5" hidden="1" customHeight="1" x14ac:dyDescent="0.25">
      <c r="A1258" s="117">
        <v>1244</v>
      </c>
      <c r="B1258" s="118" t="s">
        <v>3802</v>
      </c>
      <c r="C1258" s="119">
        <v>43313</v>
      </c>
      <c r="D1258" s="117" t="s">
        <v>3803</v>
      </c>
      <c r="E1258" s="120" t="s">
        <v>3921</v>
      </c>
      <c r="F1258" s="117">
        <f>IF(ISNA(VLOOKUP(B1258,[2]保固召回!$A:$G,7,FALSE)),"",(VLOOKUP(B1258,[2]保固召回!$A:$G,7,FALSE)))</f>
        <v>0</v>
      </c>
      <c r="G1258" s="121">
        <f t="shared" ca="1" si="77"/>
        <v>1</v>
      </c>
      <c r="H1258" s="121" t="str">
        <f t="shared" si="78"/>
        <v>F30修整DME插頭</v>
      </c>
      <c r="I1258" s="122">
        <f t="shared" ca="1" si="79"/>
        <v>100</v>
      </c>
      <c r="J1258" s="119"/>
      <c r="K1258" s="123"/>
      <c r="L1258" s="117"/>
      <c r="M1258" s="124"/>
      <c r="N1258" s="125"/>
      <c r="O1258" s="135"/>
      <c r="P1258" s="127" t="str">
        <f>IF(B1258="","",IF(ISNA(VLOOKUP(U1258,[2]NEW!H:H,1,FALSE)),"V",""))</f>
        <v>V</v>
      </c>
      <c r="Q1258" s="156">
        <v>42990</v>
      </c>
      <c r="R1258" s="129">
        <v>50042</v>
      </c>
      <c r="S1258" s="130" t="s">
        <v>3922</v>
      </c>
      <c r="T1258" s="132"/>
      <c r="U1258" s="132" t="str">
        <f t="shared" si="76"/>
        <v>0061490400NT12067</v>
      </c>
      <c r="W1258" s="134" t="str">
        <f>IF((ISERROR(VLOOKUP(E1258,'[2]Lead Time(覆蓋貼)'!F:F,1,0)))*(P1258="v"),"",IF((ISTEXT(VLOOKUP(E1258,'[2]Lead Time(覆蓋貼)'!F:F,1,0)))*(P1258=""),"未執行",""))</f>
        <v/>
      </c>
    </row>
    <row r="1259" spans="1:23" ht="28.5" hidden="1" customHeight="1" x14ac:dyDescent="0.25">
      <c r="A1259" s="117">
        <v>1245</v>
      </c>
      <c r="B1259" s="118" t="s">
        <v>3802</v>
      </c>
      <c r="C1259" s="119">
        <v>43313</v>
      </c>
      <c r="D1259" s="117" t="s">
        <v>3803</v>
      </c>
      <c r="E1259" s="120" t="s">
        <v>3923</v>
      </c>
      <c r="F1259" s="117">
        <f>IF(ISNA(VLOOKUP(B1259,[2]保固召回!$A:$G,7,FALSE)),"",(VLOOKUP(B1259,[2]保固召回!$A:$G,7,FALSE)))</f>
        <v>0</v>
      </c>
      <c r="G1259" s="121">
        <f t="shared" ca="1" si="77"/>
        <v>1</v>
      </c>
      <c r="H1259" s="121" t="str">
        <f t="shared" si="78"/>
        <v>F30修整DME插頭</v>
      </c>
      <c r="I1259" s="122">
        <f t="shared" ca="1" si="79"/>
        <v>100</v>
      </c>
      <c r="J1259" s="119"/>
      <c r="K1259" s="123"/>
      <c r="L1259" s="117"/>
      <c r="M1259" s="124"/>
      <c r="N1259" s="125"/>
      <c r="O1259" s="135"/>
      <c r="P1259" s="127" t="str">
        <f>IF(B1259="","",IF(ISNA(VLOOKUP(U1259,[2]NEW!H:H,1,FALSE)),"V",""))</f>
        <v>V</v>
      </c>
      <c r="Q1259" s="156" t="s">
        <v>3924</v>
      </c>
      <c r="R1259" s="129" t="s">
        <v>3925</v>
      </c>
      <c r="S1259" s="151" t="s">
        <v>3926</v>
      </c>
      <c r="T1259" s="132"/>
      <c r="U1259" s="132" t="str">
        <f t="shared" si="76"/>
        <v>0061490400NT24118</v>
      </c>
      <c r="W1259" s="134" t="str">
        <f>IF((ISERROR(VLOOKUP(E1259,'[2]Lead Time(覆蓋貼)'!F:F,1,0)))*(P1259="v"),"",IF((ISTEXT(VLOOKUP(E1259,'[2]Lead Time(覆蓋貼)'!F:F,1,0)))*(P1259=""),"未執行",""))</f>
        <v/>
      </c>
    </row>
    <row r="1260" spans="1:23" ht="28.5" hidden="1" customHeight="1" x14ac:dyDescent="0.25">
      <c r="A1260" s="117">
        <v>1246</v>
      </c>
      <c r="B1260" s="118" t="s">
        <v>3802</v>
      </c>
      <c r="C1260" s="119">
        <v>43313</v>
      </c>
      <c r="D1260" s="117" t="s">
        <v>3803</v>
      </c>
      <c r="E1260" s="120" t="s">
        <v>3927</v>
      </c>
      <c r="F1260" s="117">
        <f>IF(ISNA(VLOOKUP(B1260,[2]保固召回!$A:$G,7,FALSE)),"",(VLOOKUP(B1260,[2]保固召回!$A:$G,7,FALSE)))</f>
        <v>0</v>
      </c>
      <c r="G1260" s="121">
        <f t="shared" ca="1" si="77"/>
        <v>1</v>
      </c>
      <c r="H1260" s="121" t="str">
        <f t="shared" si="78"/>
        <v>F30修整DME插頭</v>
      </c>
      <c r="I1260" s="122">
        <f t="shared" ca="1" si="79"/>
        <v>100</v>
      </c>
      <c r="J1260" s="119"/>
      <c r="K1260" s="123"/>
      <c r="L1260" s="117"/>
      <c r="M1260" s="124"/>
      <c r="N1260" s="125">
        <v>42992.354166666664</v>
      </c>
      <c r="O1260" s="135">
        <v>50135</v>
      </c>
      <c r="P1260" s="127" t="str">
        <f>IF(B1260="","",IF(ISNA(VLOOKUP(U1260,[2]NEW!H:H,1,FALSE)),"V",""))</f>
        <v>V</v>
      </c>
      <c r="Q1260" s="156" t="s">
        <v>3928</v>
      </c>
      <c r="R1260" s="129">
        <v>50304</v>
      </c>
      <c r="S1260" s="151" t="s">
        <v>3862</v>
      </c>
      <c r="T1260" s="132"/>
      <c r="U1260" s="132" t="str">
        <f t="shared" si="76"/>
        <v>0061490400NT12023</v>
      </c>
      <c r="W1260" s="134" t="str">
        <f>IF((ISERROR(VLOOKUP(E1260,'[2]Lead Time(覆蓋貼)'!F:F,1,0)))*(P1260="v"),"",IF((ISTEXT(VLOOKUP(E1260,'[2]Lead Time(覆蓋貼)'!F:F,1,0)))*(P1260=""),"未執行",""))</f>
        <v/>
      </c>
    </row>
    <row r="1261" spans="1:23" ht="43.5" hidden="1" customHeight="1" x14ac:dyDescent="0.25">
      <c r="A1261" s="117">
        <v>1247</v>
      </c>
      <c r="B1261" s="118" t="s">
        <v>3802</v>
      </c>
      <c r="C1261" s="119">
        <v>43313</v>
      </c>
      <c r="D1261" s="117" t="s">
        <v>3803</v>
      </c>
      <c r="E1261" s="120" t="s">
        <v>3929</v>
      </c>
      <c r="F1261" s="117">
        <f>IF(ISNA(VLOOKUP(B1261,[2]保固召回!$A:$G,7,FALSE)),"",(VLOOKUP(B1261,[2]保固召回!$A:$G,7,FALSE)))</f>
        <v>0</v>
      </c>
      <c r="G1261" s="121">
        <f t="shared" ca="1" si="77"/>
        <v>1</v>
      </c>
      <c r="H1261" s="121" t="str">
        <f t="shared" si="78"/>
        <v>F30修整DME插頭</v>
      </c>
      <c r="I1261" s="122">
        <f t="shared" ca="1" si="79"/>
        <v>100</v>
      </c>
      <c r="J1261" s="119"/>
      <c r="K1261" s="123"/>
      <c r="L1261" s="117"/>
      <c r="M1261" s="124"/>
      <c r="N1261" s="125"/>
      <c r="O1261" s="135"/>
      <c r="P1261" s="127" t="str">
        <f>IF(B1261="","",IF(ISNA(VLOOKUP(U1261,[2]NEW!H:H,1,FALSE)),"V",""))</f>
        <v>V</v>
      </c>
      <c r="Q1261" s="156">
        <v>42990</v>
      </c>
      <c r="R1261" s="129">
        <v>50221</v>
      </c>
      <c r="S1261" s="130" t="s">
        <v>3930</v>
      </c>
      <c r="T1261" s="132"/>
      <c r="U1261" s="132" t="str">
        <f t="shared" si="76"/>
        <v>0061490400NT24274</v>
      </c>
      <c r="W1261" s="134" t="str">
        <f>IF((ISERROR(VLOOKUP(E1261,'[2]Lead Time(覆蓋貼)'!F:F,1,0)))*(P1261="v"),"",IF((ISTEXT(VLOOKUP(E1261,'[2]Lead Time(覆蓋貼)'!F:F,1,0)))*(P1261=""),"未執行",""))</f>
        <v/>
      </c>
    </row>
    <row r="1262" spans="1:23" ht="28.5" hidden="1" customHeight="1" x14ac:dyDescent="0.25">
      <c r="A1262" s="117">
        <v>1248</v>
      </c>
      <c r="B1262" s="118" t="s">
        <v>3802</v>
      </c>
      <c r="C1262" s="119">
        <v>43313</v>
      </c>
      <c r="D1262" s="117" t="s">
        <v>3803</v>
      </c>
      <c r="E1262" s="120" t="s">
        <v>3931</v>
      </c>
      <c r="F1262" s="117">
        <f>IF(ISNA(VLOOKUP(B1262,[2]保固召回!$A:$G,7,FALSE)),"",(VLOOKUP(B1262,[2]保固召回!$A:$G,7,FALSE)))</f>
        <v>0</v>
      </c>
      <c r="G1262" s="121">
        <f t="shared" ca="1" si="77"/>
        <v>1</v>
      </c>
      <c r="H1262" s="121" t="str">
        <f t="shared" si="78"/>
        <v>F30修整DME插頭</v>
      </c>
      <c r="I1262" s="122">
        <f t="shared" ca="1" si="79"/>
        <v>100</v>
      </c>
      <c r="J1262" s="119"/>
      <c r="K1262" s="123"/>
      <c r="L1262" s="117"/>
      <c r="M1262" s="124"/>
      <c r="N1262" s="125">
        <v>42994.5625</v>
      </c>
      <c r="O1262" s="135"/>
      <c r="P1262" s="127" t="str">
        <f>IF(B1262="","",IF(ISNA(VLOOKUP(U1262,[2]NEW!H:H,1,FALSE)),"V",""))</f>
        <v>V</v>
      </c>
      <c r="Q1262" s="156">
        <v>42989</v>
      </c>
      <c r="R1262" s="129">
        <v>50150</v>
      </c>
      <c r="S1262" s="130" t="s">
        <v>3085</v>
      </c>
      <c r="T1262" s="132"/>
      <c r="U1262" s="132" t="str">
        <f t="shared" si="76"/>
        <v>0061490400NT24290</v>
      </c>
      <c r="W1262" s="134" t="str">
        <f>IF((ISERROR(VLOOKUP(E1262,'[2]Lead Time(覆蓋貼)'!F:F,1,0)))*(P1262="v"),"",IF((ISTEXT(VLOOKUP(E1262,'[2]Lead Time(覆蓋貼)'!F:F,1,0)))*(P1262=""),"未執行",""))</f>
        <v/>
      </c>
    </row>
    <row r="1263" spans="1:23" ht="60" hidden="1" customHeight="1" x14ac:dyDescent="0.25">
      <c r="A1263" s="117">
        <v>1249</v>
      </c>
      <c r="B1263" s="118" t="s">
        <v>3802</v>
      </c>
      <c r="C1263" s="119">
        <v>43313</v>
      </c>
      <c r="D1263" s="117" t="s">
        <v>3803</v>
      </c>
      <c r="E1263" s="120" t="s">
        <v>3932</v>
      </c>
      <c r="F1263" s="117">
        <f>IF(ISNA(VLOOKUP(B1263,[2]保固召回!$A:$G,7,FALSE)),"",(VLOOKUP(B1263,[2]保固召回!$A:$G,7,FALSE)))</f>
        <v>0</v>
      </c>
      <c r="G1263" s="121">
        <f t="shared" ca="1" si="77"/>
        <v>1</v>
      </c>
      <c r="H1263" s="121" t="str">
        <f t="shared" si="78"/>
        <v>F30修整DME插頭</v>
      </c>
      <c r="I1263" s="122">
        <f t="shared" ca="1" si="79"/>
        <v>100</v>
      </c>
      <c r="J1263" s="119"/>
      <c r="K1263" s="123"/>
      <c r="L1263" s="117"/>
      <c r="M1263" s="124"/>
      <c r="N1263" s="125">
        <v>42996</v>
      </c>
      <c r="O1263" s="135"/>
      <c r="P1263" s="127" t="str">
        <f>IF(B1263="","",IF(ISNA(VLOOKUP(U1263,[2]NEW!H:H,1,FALSE)),"V",""))</f>
        <v>V</v>
      </c>
      <c r="Q1263" s="156">
        <v>42989</v>
      </c>
      <c r="R1263" s="129">
        <v>50150</v>
      </c>
      <c r="S1263" s="130" t="s">
        <v>3933</v>
      </c>
      <c r="T1263" s="132"/>
      <c r="U1263" s="132" t="str">
        <f t="shared" si="76"/>
        <v>0061490400NT24280</v>
      </c>
      <c r="W1263" s="134" t="str">
        <f>IF((ISERROR(VLOOKUP(E1263,'[2]Lead Time(覆蓋貼)'!F:F,1,0)))*(P1263="v"),"",IF((ISTEXT(VLOOKUP(E1263,'[2]Lead Time(覆蓋貼)'!F:F,1,0)))*(P1263=""),"未執行",""))</f>
        <v/>
      </c>
    </row>
    <row r="1264" spans="1:23" ht="45.75" hidden="1" customHeight="1" x14ac:dyDescent="0.25">
      <c r="A1264" s="117">
        <v>1250</v>
      </c>
      <c r="B1264" s="118" t="s">
        <v>3802</v>
      </c>
      <c r="C1264" s="119">
        <v>43313</v>
      </c>
      <c r="D1264" s="117" t="s">
        <v>3803</v>
      </c>
      <c r="E1264" s="120" t="s">
        <v>3934</v>
      </c>
      <c r="F1264" s="117">
        <f>IF(ISNA(VLOOKUP(B1264,[2]保固召回!$A:$G,7,FALSE)),"",(VLOOKUP(B1264,[2]保固召回!$A:$G,7,FALSE)))</f>
        <v>0</v>
      </c>
      <c r="G1264" s="121">
        <f t="shared" ca="1" si="77"/>
        <v>1</v>
      </c>
      <c r="H1264" s="121" t="str">
        <f t="shared" si="78"/>
        <v>F30修整DME插頭</v>
      </c>
      <c r="I1264" s="122">
        <f t="shared" ca="1" si="79"/>
        <v>100</v>
      </c>
      <c r="J1264" s="119"/>
      <c r="K1264" s="123"/>
      <c r="L1264" s="117"/>
      <c r="M1264" s="124"/>
      <c r="N1264" s="125">
        <v>43001</v>
      </c>
      <c r="O1264" s="135"/>
      <c r="P1264" s="127" t="str">
        <f>IF(B1264="","",IF(ISNA(VLOOKUP(U1264,[2]NEW!H:H,1,FALSE)),"V",""))</f>
        <v>V</v>
      </c>
      <c r="Q1264" s="156">
        <v>42989</v>
      </c>
      <c r="R1264" s="129">
        <v>50150</v>
      </c>
      <c r="S1264" s="130" t="s">
        <v>3085</v>
      </c>
      <c r="T1264" s="132"/>
      <c r="U1264" s="132" t="str">
        <f t="shared" si="76"/>
        <v>0061490400NT24798</v>
      </c>
      <c r="W1264" s="134" t="str">
        <f>IF((ISERROR(VLOOKUP(E1264,'[2]Lead Time(覆蓋貼)'!F:F,1,0)))*(P1264="v"),"",IF((ISTEXT(VLOOKUP(E1264,'[2]Lead Time(覆蓋貼)'!F:F,1,0)))*(P1264=""),"未執行",""))</f>
        <v/>
      </c>
    </row>
    <row r="1265" spans="1:23" ht="66.599999999999994" hidden="1" customHeight="1" x14ac:dyDescent="0.25">
      <c r="A1265" s="117">
        <v>1251</v>
      </c>
      <c r="B1265" s="118" t="s">
        <v>3802</v>
      </c>
      <c r="C1265" s="119">
        <v>43313</v>
      </c>
      <c r="D1265" s="117" t="s">
        <v>3803</v>
      </c>
      <c r="E1265" s="120" t="s">
        <v>3935</v>
      </c>
      <c r="F1265" s="117">
        <f>IF(ISNA(VLOOKUP(B1265,[2]保固召回!$A:$G,7,FALSE)),"",(VLOOKUP(B1265,[2]保固召回!$A:$G,7,FALSE)))</f>
        <v>0</v>
      </c>
      <c r="G1265" s="121">
        <f t="shared" ca="1" si="77"/>
        <v>1</v>
      </c>
      <c r="H1265" s="121" t="str">
        <f t="shared" si="78"/>
        <v>F30修整DME插頭</v>
      </c>
      <c r="I1265" s="122">
        <f t="shared" ca="1" si="79"/>
        <v>100</v>
      </c>
      <c r="J1265" s="119"/>
      <c r="K1265" s="123"/>
      <c r="L1265" s="117"/>
      <c r="M1265" s="124"/>
      <c r="N1265" s="125">
        <v>42993</v>
      </c>
      <c r="O1265" s="135"/>
      <c r="P1265" s="127" t="str">
        <f>IF(B1265="","",IF(ISNA(VLOOKUP(U1265,[2]NEW!H:H,1,FALSE)),"V",""))</f>
        <v>V</v>
      </c>
      <c r="Q1265" s="156">
        <v>42989</v>
      </c>
      <c r="R1265" s="129">
        <v>50150</v>
      </c>
      <c r="S1265" s="130" t="s">
        <v>3085</v>
      </c>
      <c r="T1265" s="132"/>
      <c r="U1265" s="132" t="str">
        <f t="shared" si="76"/>
        <v>0061490400NT24799</v>
      </c>
      <c r="W1265" s="134" t="str">
        <f>IF((ISERROR(VLOOKUP(E1265,'[2]Lead Time(覆蓋貼)'!F:F,1,0)))*(P1265="v"),"",IF((ISTEXT(VLOOKUP(E1265,'[2]Lead Time(覆蓋貼)'!F:F,1,0)))*(P1265=""),"未執行",""))</f>
        <v/>
      </c>
    </row>
    <row r="1266" spans="1:23" ht="28.5" hidden="1" customHeight="1" x14ac:dyDescent="0.25">
      <c r="A1266" s="117">
        <v>1252</v>
      </c>
      <c r="B1266" s="118" t="s">
        <v>3802</v>
      </c>
      <c r="C1266" s="119">
        <v>43313</v>
      </c>
      <c r="D1266" s="117" t="s">
        <v>3803</v>
      </c>
      <c r="E1266" s="120" t="s">
        <v>3936</v>
      </c>
      <c r="F1266" s="117">
        <f>IF(ISNA(VLOOKUP(B1266,[2]保固召回!$A:$G,7,FALSE)),"",(VLOOKUP(B1266,[2]保固召回!$A:$G,7,FALSE)))</f>
        <v>0</v>
      </c>
      <c r="G1266" s="121">
        <f t="shared" ca="1" si="77"/>
        <v>1</v>
      </c>
      <c r="H1266" s="121" t="str">
        <f t="shared" si="78"/>
        <v>F30修整DME插頭</v>
      </c>
      <c r="I1266" s="122">
        <f t="shared" ca="1" si="79"/>
        <v>100</v>
      </c>
      <c r="J1266" s="119"/>
      <c r="K1266" s="123"/>
      <c r="L1266" s="117"/>
      <c r="M1266" s="124"/>
      <c r="N1266" s="125"/>
      <c r="O1266" s="135"/>
      <c r="P1266" s="127" t="str">
        <f>IF(B1266="","",IF(ISNA(VLOOKUP(U1266,[2]NEW!H:H,1,FALSE)),"V",""))</f>
        <v>V</v>
      </c>
      <c r="Q1266" s="156" t="s">
        <v>3937</v>
      </c>
      <c r="R1266" s="129" t="s">
        <v>3938</v>
      </c>
      <c r="S1266" s="151" t="s">
        <v>3939</v>
      </c>
      <c r="T1266" s="132"/>
      <c r="U1266" s="132" t="str">
        <f t="shared" si="76"/>
        <v>0061490400NT24601</v>
      </c>
      <c r="W1266" s="134" t="str">
        <f>IF((ISERROR(VLOOKUP(E1266,'[2]Lead Time(覆蓋貼)'!F:F,1,0)))*(P1266="v"),"",IF((ISTEXT(VLOOKUP(E1266,'[2]Lead Time(覆蓋貼)'!F:F,1,0)))*(P1266=""),"未執行",""))</f>
        <v/>
      </c>
    </row>
    <row r="1267" spans="1:23" ht="105.75" hidden="1" customHeight="1" x14ac:dyDescent="0.25">
      <c r="A1267" s="117">
        <v>1253</v>
      </c>
      <c r="B1267" s="118" t="s">
        <v>3802</v>
      </c>
      <c r="C1267" s="119">
        <v>43313</v>
      </c>
      <c r="D1267" s="117" t="s">
        <v>3803</v>
      </c>
      <c r="E1267" s="120" t="s">
        <v>3940</v>
      </c>
      <c r="F1267" s="117">
        <f>IF(ISNA(VLOOKUP(B1267,[2]保固召回!$A:$G,7,FALSE)),"",(VLOOKUP(B1267,[2]保固召回!$A:$G,7,FALSE)))</f>
        <v>0</v>
      </c>
      <c r="G1267" s="121">
        <f t="shared" ca="1" si="77"/>
        <v>1</v>
      </c>
      <c r="H1267" s="121" t="str">
        <f t="shared" si="78"/>
        <v>F30修整DME插頭</v>
      </c>
      <c r="I1267" s="122">
        <f t="shared" ca="1" si="79"/>
        <v>100</v>
      </c>
      <c r="J1267" s="119"/>
      <c r="K1267" s="123"/>
      <c r="L1267" s="117"/>
      <c r="M1267" s="124"/>
      <c r="N1267" s="125">
        <v>43001</v>
      </c>
      <c r="O1267" s="135"/>
      <c r="P1267" s="127" t="str">
        <f>IF(B1267="","",IF(ISNA(VLOOKUP(U1267,[2]NEW!H:H,1,FALSE)),"V",""))</f>
        <v>V</v>
      </c>
      <c r="Q1267" s="156">
        <v>42992</v>
      </c>
      <c r="R1267" s="129">
        <v>50389</v>
      </c>
      <c r="S1267" s="151" t="s">
        <v>3941</v>
      </c>
      <c r="T1267" s="132"/>
      <c r="U1267" s="132" t="str">
        <f t="shared" si="76"/>
        <v>0061490400NT24602</v>
      </c>
      <c r="W1267" s="134" t="str">
        <f>IF((ISERROR(VLOOKUP(E1267,'[2]Lead Time(覆蓋貼)'!F:F,1,0)))*(P1267="v"),"",IF((ISTEXT(VLOOKUP(E1267,'[2]Lead Time(覆蓋貼)'!F:F,1,0)))*(P1267=""),"未執行",""))</f>
        <v/>
      </c>
    </row>
    <row r="1268" spans="1:23" ht="28.5" hidden="1" customHeight="1" x14ac:dyDescent="0.25">
      <c r="A1268" s="117">
        <v>1254</v>
      </c>
      <c r="B1268" s="118" t="s">
        <v>3802</v>
      </c>
      <c r="C1268" s="119">
        <v>43313</v>
      </c>
      <c r="D1268" s="117" t="s">
        <v>3803</v>
      </c>
      <c r="E1268" s="120" t="s">
        <v>3942</v>
      </c>
      <c r="F1268" s="117">
        <f>IF(ISNA(VLOOKUP(B1268,[2]保固召回!$A:$G,7,FALSE)),"",(VLOOKUP(B1268,[2]保固召回!$A:$G,7,FALSE)))</f>
        <v>0</v>
      </c>
      <c r="G1268" s="121">
        <f t="shared" ca="1" si="77"/>
        <v>1</v>
      </c>
      <c r="H1268" s="121" t="str">
        <f t="shared" si="78"/>
        <v>F30修整DME插頭</v>
      </c>
      <c r="I1268" s="122">
        <f t="shared" ca="1" si="79"/>
        <v>100</v>
      </c>
      <c r="J1268" s="119"/>
      <c r="K1268" s="123"/>
      <c r="L1268" s="117"/>
      <c r="M1268" s="124"/>
      <c r="N1268" s="125">
        <v>42998</v>
      </c>
      <c r="O1268" s="135"/>
      <c r="P1268" s="127" t="str">
        <f>IF(B1268="","",IF(ISNA(VLOOKUP(U1268,[2]NEW!H:H,1,FALSE)),"V",""))</f>
        <v>V</v>
      </c>
      <c r="Q1268" s="156">
        <v>42992</v>
      </c>
      <c r="R1268" s="129">
        <v>50389</v>
      </c>
      <c r="S1268" s="151" t="s">
        <v>3862</v>
      </c>
      <c r="T1268" s="132"/>
      <c r="U1268" s="132" t="str">
        <f t="shared" si="76"/>
        <v>0061490400NT24610</v>
      </c>
      <c r="W1268" s="134" t="str">
        <f>IF((ISERROR(VLOOKUP(E1268,'[2]Lead Time(覆蓋貼)'!F:F,1,0)))*(P1268="v"),"",IF((ISTEXT(VLOOKUP(E1268,'[2]Lead Time(覆蓋貼)'!F:F,1,0)))*(P1268=""),"未執行",""))</f>
        <v/>
      </c>
    </row>
    <row r="1269" spans="1:23" ht="2.1" hidden="1" customHeight="1" x14ac:dyDescent="0.25">
      <c r="A1269" s="117">
        <v>1255</v>
      </c>
      <c r="B1269" s="118" t="s">
        <v>3802</v>
      </c>
      <c r="C1269" s="119">
        <v>43313</v>
      </c>
      <c r="D1269" s="117" t="s">
        <v>3803</v>
      </c>
      <c r="E1269" s="120" t="s">
        <v>3943</v>
      </c>
      <c r="F1269" s="117">
        <f>IF(ISNA(VLOOKUP(B1269,[2]保固召回!$A:$G,7,FALSE)),"",(VLOOKUP(B1269,[2]保固召回!$A:$G,7,FALSE)))</f>
        <v>0</v>
      </c>
      <c r="G1269" s="121">
        <f t="shared" ca="1" si="77"/>
        <v>1</v>
      </c>
      <c r="H1269" s="121" t="str">
        <f t="shared" si="78"/>
        <v>F30修整DME插頭</v>
      </c>
      <c r="I1269" s="122">
        <f t="shared" ca="1" si="79"/>
        <v>100</v>
      </c>
      <c r="J1269" s="119"/>
      <c r="K1269" s="123"/>
      <c r="L1269" s="117"/>
      <c r="M1269" s="124"/>
      <c r="N1269" s="125"/>
      <c r="O1269" s="135"/>
      <c r="P1269" s="127" t="str">
        <f>IF(B1269="","",IF(ISNA(VLOOKUP(U1269,[2]NEW!H:H,1,FALSE)),"V",""))</f>
        <v>V</v>
      </c>
      <c r="Q1269" s="156">
        <v>42992</v>
      </c>
      <c r="R1269" s="129">
        <v>50389</v>
      </c>
      <c r="S1269" s="151" t="s">
        <v>3860</v>
      </c>
      <c r="T1269" s="132"/>
      <c r="U1269" s="132" t="str">
        <f t="shared" si="76"/>
        <v>0061490400NT24828</v>
      </c>
      <c r="W1269" s="134" t="str">
        <f>IF((ISERROR(VLOOKUP(E1269,'[2]Lead Time(覆蓋貼)'!F:F,1,0)))*(P1269="v"),"",IF((ISTEXT(VLOOKUP(E1269,'[2]Lead Time(覆蓋貼)'!F:F,1,0)))*(P1269=""),"未執行",""))</f>
        <v/>
      </c>
    </row>
    <row r="1270" spans="1:23" ht="37.5" hidden="1" customHeight="1" x14ac:dyDescent="0.25">
      <c r="A1270" s="117">
        <v>1256</v>
      </c>
      <c r="B1270" s="118" t="s">
        <v>3802</v>
      </c>
      <c r="C1270" s="119">
        <v>43313</v>
      </c>
      <c r="D1270" s="117" t="s">
        <v>3803</v>
      </c>
      <c r="E1270" s="120" t="s">
        <v>3944</v>
      </c>
      <c r="F1270" s="117">
        <f>IF(ISNA(VLOOKUP(B1270,[2]保固召回!$A:$G,7,FALSE)),"",(VLOOKUP(B1270,[2]保固召回!$A:$G,7,FALSE)))</f>
        <v>0</v>
      </c>
      <c r="G1270" s="121">
        <f t="shared" ca="1" si="77"/>
        <v>1</v>
      </c>
      <c r="H1270" s="121" t="str">
        <f t="shared" si="78"/>
        <v>F30修整DME插頭</v>
      </c>
      <c r="I1270" s="122">
        <f t="shared" ca="1" si="79"/>
        <v>100</v>
      </c>
      <c r="J1270" s="119"/>
      <c r="K1270" s="123"/>
      <c r="L1270" s="117"/>
      <c r="M1270" s="124"/>
      <c r="N1270" s="125">
        <v>43011</v>
      </c>
      <c r="O1270" s="135">
        <v>50228</v>
      </c>
      <c r="P1270" s="127" t="str">
        <f>IF(B1270="","",IF(ISNA(VLOOKUP(U1270,[2]NEW!H:H,1,FALSE)),"V",""))</f>
        <v>V</v>
      </c>
      <c r="Q1270" s="156" t="s">
        <v>3945</v>
      </c>
      <c r="R1270" s="129" t="s">
        <v>3856</v>
      </c>
      <c r="S1270" s="151" t="s">
        <v>3946</v>
      </c>
      <c r="T1270" s="132"/>
      <c r="U1270" s="132" t="str">
        <f t="shared" si="76"/>
        <v>0061490400NT24369</v>
      </c>
      <c r="W1270" s="134" t="str">
        <f>IF((ISERROR(VLOOKUP(E1270,'[2]Lead Time(覆蓋貼)'!F:F,1,0)))*(P1270="v"),"",IF((ISTEXT(VLOOKUP(E1270,'[2]Lead Time(覆蓋貼)'!F:F,1,0)))*(P1270=""),"未執行",""))</f>
        <v/>
      </c>
    </row>
    <row r="1271" spans="1:23" ht="86.25" hidden="1" customHeight="1" x14ac:dyDescent="0.25">
      <c r="A1271" s="117">
        <v>1257</v>
      </c>
      <c r="B1271" s="118" t="s">
        <v>3802</v>
      </c>
      <c r="C1271" s="119">
        <v>43313</v>
      </c>
      <c r="D1271" s="117" t="s">
        <v>3803</v>
      </c>
      <c r="E1271" s="120" t="s">
        <v>3947</v>
      </c>
      <c r="F1271" s="117">
        <f>IF(ISNA(VLOOKUP(B1271,[2]保固召回!$A:$G,7,FALSE)),"",(VLOOKUP(B1271,[2]保固召回!$A:$G,7,FALSE)))</f>
        <v>0</v>
      </c>
      <c r="G1271" s="121">
        <f t="shared" ca="1" si="77"/>
        <v>1</v>
      </c>
      <c r="H1271" s="121" t="str">
        <f t="shared" si="78"/>
        <v>F30修整DME插頭</v>
      </c>
      <c r="I1271" s="122">
        <f t="shared" ca="1" si="79"/>
        <v>100</v>
      </c>
      <c r="J1271" s="119"/>
      <c r="K1271" s="123"/>
      <c r="L1271" s="117"/>
      <c r="M1271" s="124"/>
      <c r="N1271" s="125">
        <v>42993</v>
      </c>
      <c r="O1271" s="135"/>
      <c r="P1271" s="127" t="str">
        <f>IF(B1271="","",IF(ISNA(VLOOKUP(U1271,[2]NEW!H:H,1,FALSE)),"V",""))</f>
        <v>V</v>
      </c>
      <c r="Q1271" s="156">
        <v>42992</v>
      </c>
      <c r="R1271" s="129">
        <v>50389</v>
      </c>
      <c r="S1271" s="151" t="s">
        <v>3862</v>
      </c>
      <c r="T1271" s="132"/>
      <c r="U1271" s="132" t="str">
        <f t="shared" si="76"/>
        <v>0061490400NT24368</v>
      </c>
      <c r="W1271" s="134" t="str">
        <f>IF((ISERROR(VLOOKUP(E1271,'[2]Lead Time(覆蓋貼)'!F:F,1,0)))*(P1271="v"),"",IF((ISTEXT(VLOOKUP(E1271,'[2]Lead Time(覆蓋貼)'!F:F,1,0)))*(P1271=""),"未執行",""))</f>
        <v/>
      </c>
    </row>
    <row r="1272" spans="1:23" ht="68.25" hidden="1" customHeight="1" x14ac:dyDescent="0.25">
      <c r="A1272" s="117">
        <v>1258</v>
      </c>
      <c r="B1272" s="118" t="s">
        <v>3802</v>
      </c>
      <c r="C1272" s="119">
        <v>43313</v>
      </c>
      <c r="D1272" s="117" t="s">
        <v>3803</v>
      </c>
      <c r="E1272" s="120" t="s">
        <v>3948</v>
      </c>
      <c r="F1272" s="117">
        <f>IF(ISNA(VLOOKUP(B1272,[2]保固召回!$A:$G,7,FALSE)),"",(VLOOKUP(B1272,[2]保固召回!$A:$G,7,FALSE)))</f>
        <v>0</v>
      </c>
      <c r="G1272" s="121">
        <f t="shared" ca="1" si="77"/>
        <v>1</v>
      </c>
      <c r="H1272" s="121" t="str">
        <f t="shared" si="78"/>
        <v>F30修整DME插頭</v>
      </c>
      <c r="I1272" s="122">
        <f t="shared" ca="1" si="79"/>
        <v>100</v>
      </c>
      <c r="J1272" s="119"/>
      <c r="K1272" s="123"/>
      <c r="L1272" s="117"/>
      <c r="M1272" s="124"/>
      <c r="N1272" s="125">
        <v>43025</v>
      </c>
      <c r="O1272" s="135">
        <v>50221</v>
      </c>
      <c r="P1272" s="127" t="str">
        <f>IF(B1272="","",IF(ISNA(VLOOKUP(U1272,[2]NEW!H:H,1,FALSE)),"V",""))</f>
        <v>V</v>
      </c>
      <c r="Q1272" s="156" t="s">
        <v>3949</v>
      </c>
      <c r="R1272" s="129" t="s">
        <v>3950</v>
      </c>
      <c r="S1272" s="151" t="s">
        <v>3951</v>
      </c>
      <c r="T1272" s="132"/>
      <c r="U1272" s="132" t="str">
        <f t="shared" si="76"/>
        <v>0061490400NT24384</v>
      </c>
      <c r="W1272" s="134" t="str">
        <f>IF((ISERROR(VLOOKUP(E1272,'[2]Lead Time(覆蓋貼)'!F:F,1,0)))*(P1272="v"),"",IF((ISTEXT(VLOOKUP(E1272,'[2]Lead Time(覆蓋貼)'!F:F,1,0)))*(P1272=""),"未執行",""))</f>
        <v/>
      </c>
    </row>
    <row r="1273" spans="1:23" ht="60" hidden="1" customHeight="1" x14ac:dyDescent="0.25">
      <c r="A1273" s="117">
        <v>1259</v>
      </c>
      <c r="B1273" s="118" t="s">
        <v>3802</v>
      </c>
      <c r="C1273" s="119">
        <v>43313</v>
      </c>
      <c r="D1273" s="117" t="s">
        <v>3803</v>
      </c>
      <c r="E1273" s="120" t="s">
        <v>3952</v>
      </c>
      <c r="F1273" s="117">
        <f>IF(ISNA(VLOOKUP(B1273,[2]保固召回!$A:$G,7,FALSE)),"",(VLOOKUP(B1273,[2]保固召回!$A:$G,7,FALSE)))</f>
        <v>0</v>
      </c>
      <c r="G1273" s="121">
        <f t="shared" ca="1" si="77"/>
        <v>1</v>
      </c>
      <c r="H1273" s="121" t="str">
        <f t="shared" si="78"/>
        <v>F30修整DME插頭</v>
      </c>
      <c r="I1273" s="122">
        <f t="shared" ca="1" si="79"/>
        <v>100</v>
      </c>
      <c r="J1273" s="119"/>
      <c r="K1273" s="123"/>
      <c r="L1273" s="117"/>
      <c r="M1273" s="124"/>
      <c r="N1273" s="125">
        <v>42993</v>
      </c>
      <c r="O1273" s="135">
        <v>50228</v>
      </c>
      <c r="P1273" s="127" t="str">
        <f>IF(B1273="","",IF(ISNA(VLOOKUP(U1273,[2]NEW!H:H,1,FALSE)),"V",""))</f>
        <v>V</v>
      </c>
      <c r="Q1273" s="156" t="s">
        <v>3953</v>
      </c>
      <c r="R1273" s="129" t="s">
        <v>3954</v>
      </c>
      <c r="S1273" s="151" t="s">
        <v>3955</v>
      </c>
      <c r="T1273" s="132"/>
      <c r="U1273" s="132" t="str">
        <f t="shared" si="76"/>
        <v>0061490400NT12118</v>
      </c>
      <c r="W1273" s="134" t="str">
        <f>IF((ISERROR(VLOOKUP(E1273,'[2]Lead Time(覆蓋貼)'!F:F,1,0)))*(P1273="v"),"",IF((ISTEXT(VLOOKUP(E1273,'[2]Lead Time(覆蓋貼)'!F:F,1,0)))*(P1273=""),"未執行",""))</f>
        <v/>
      </c>
    </row>
    <row r="1274" spans="1:23" ht="90.75" hidden="1" customHeight="1" x14ac:dyDescent="0.25">
      <c r="A1274" s="117">
        <v>1260</v>
      </c>
      <c r="B1274" s="118" t="s">
        <v>3802</v>
      </c>
      <c r="C1274" s="119">
        <v>43313</v>
      </c>
      <c r="D1274" s="117" t="s">
        <v>3803</v>
      </c>
      <c r="E1274" s="120" t="s">
        <v>3956</v>
      </c>
      <c r="F1274" s="117">
        <f>IF(ISNA(VLOOKUP(B1274,[2]保固召回!$A:$G,7,FALSE)),"",(VLOOKUP(B1274,[2]保固召回!$A:$G,7,FALSE)))</f>
        <v>0</v>
      </c>
      <c r="G1274" s="121">
        <f t="shared" ca="1" si="77"/>
        <v>1</v>
      </c>
      <c r="H1274" s="121" t="str">
        <f t="shared" si="78"/>
        <v>F30修整DME插頭</v>
      </c>
      <c r="I1274" s="122">
        <f t="shared" ca="1" si="79"/>
        <v>100</v>
      </c>
      <c r="J1274" s="119"/>
      <c r="K1274" s="123"/>
      <c r="L1274" s="117"/>
      <c r="M1274" s="124"/>
      <c r="N1274" s="125"/>
      <c r="O1274" s="135"/>
      <c r="P1274" s="127" t="str">
        <f>IF(B1274="","",IF(ISNA(VLOOKUP(U1274,[2]NEW!H:H,1,FALSE)),"V",""))</f>
        <v>V</v>
      </c>
      <c r="Q1274" s="156" t="s">
        <v>3957</v>
      </c>
      <c r="R1274" s="129" t="s">
        <v>3958</v>
      </c>
      <c r="S1274" s="151" t="s">
        <v>3959</v>
      </c>
      <c r="T1274" s="132"/>
      <c r="U1274" s="132" t="str">
        <f t="shared" si="76"/>
        <v>0061490400NT24817</v>
      </c>
      <c r="W1274" s="134" t="str">
        <f>IF((ISERROR(VLOOKUP(E1274,'[2]Lead Time(覆蓋貼)'!F:F,1,0)))*(P1274="v"),"",IF((ISTEXT(VLOOKUP(E1274,'[2]Lead Time(覆蓋貼)'!F:F,1,0)))*(P1274=""),"未執行",""))</f>
        <v/>
      </c>
    </row>
    <row r="1275" spans="1:23" ht="42" hidden="1" customHeight="1" x14ac:dyDescent="0.25">
      <c r="A1275" s="117">
        <v>1261</v>
      </c>
      <c r="B1275" s="118" t="s">
        <v>3802</v>
      </c>
      <c r="C1275" s="119">
        <v>43313</v>
      </c>
      <c r="D1275" s="117" t="s">
        <v>3803</v>
      </c>
      <c r="E1275" s="120" t="s">
        <v>3960</v>
      </c>
      <c r="F1275" s="117">
        <f>IF(ISNA(VLOOKUP(B1275,[2]保固召回!$A:$G,7,FALSE)),"",(VLOOKUP(B1275,[2]保固召回!$A:$G,7,FALSE)))</f>
        <v>0</v>
      </c>
      <c r="G1275" s="121">
        <f t="shared" ca="1" si="77"/>
        <v>1</v>
      </c>
      <c r="H1275" s="121" t="str">
        <f t="shared" si="78"/>
        <v>F30修整DME插頭</v>
      </c>
      <c r="I1275" s="122">
        <f t="shared" ca="1" si="79"/>
        <v>100</v>
      </c>
      <c r="J1275" s="119"/>
      <c r="K1275" s="123"/>
      <c r="L1275" s="117"/>
      <c r="M1275" s="124"/>
      <c r="N1275" s="125">
        <v>42999</v>
      </c>
      <c r="O1275" s="135"/>
      <c r="P1275" s="127" t="str">
        <f>IF(B1275="","",IF(ISNA(VLOOKUP(U1275,[2]NEW!H:H,1,FALSE)),"V",""))</f>
        <v>V</v>
      </c>
      <c r="Q1275" s="156">
        <v>42992</v>
      </c>
      <c r="R1275" s="129">
        <v>50389</v>
      </c>
      <c r="S1275" s="151" t="s">
        <v>3831</v>
      </c>
      <c r="T1275" s="132"/>
      <c r="U1275" s="132" t="str">
        <f t="shared" si="76"/>
        <v>0061490400NT24688</v>
      </c>
      <c r="W1275" s="134" t="str">
        <f>IF((ISERROR(VLOOKUP(E1275,'[2]Lead Time(覆蓋貼)'!F:F,1,0)))*(P1275="v"),"",IF((ISTEXT(VLOOKUP(E1275,'[2]Lead Time(覆蓋貼)'!F:F,1,0)))*(P1275=""),"未執行",""))</f>
        <v/>
      </c>
    </row>
    <row r="1276" spans="1:23" ht="98.25" hidden="1" customHeight="1" x14ac:dyDescent="0.25">
      <c r="A1276" s="117">
        <v>1262</v>
      </c>
      <c r="B1276" s="118" t="s">
        <v>3802</v>
      </c>
      <c r="C1276" s="119">
        <v>43313</v>
      </c>
      <c r="D1276" s="117" t="s">
        <v>3803</v>
      </c>
      <c r="E1276" s="120" t="s">
        <v>3961</v>
      </c>
      <c r="F1276" s="117">
        <f>IF(ISNA(VLOOKUP(B1276,[2]保固召回!$A:$G,7,FALSE)),"",(VLOOKUP(B1276,[2]保固召回!$A:$G,7,FALSE)))</f>
        <v>0</v>
      </c>
      <c r="G1276" s="121">
        <f t="shared" ca="1" si="77"/>
        <v>1</v>
      </c>
      <c r="H1276" s="121" t="str">
        <f t="shared" si="78"/>
        <v>F30修整DME插頭</v>
      </c>
      <c r="I1276" s="122">
        <f t="shared" ca="1" si="79"/>
        <v>100</v>
      </c>
      <c r="J1276" s="119"/>
      <c r="K1276" s="123"/>
      <c r="L1276" s="117"/>
      <c r="M1276" s="124"/>
      <c r="N1276" s="125">
        <v>43098</v>
      </c>
      <c r="O1276" s="126">
        <v>50228</v>
      </c>
      <c r="P1276" s="127" t="str">
        <f>IF(B1276="","",IF(ISNA(VLOOKUP(U1276,[2]NEW!H:H,1,FALSE)),"V",""))</f>
        <v>V</v>
      </c>
      <c r="Q1276" s="156" t="s">
        <v>3962</v>
      </c>
      <c r="R1276" s="129" t="s">
        <v>3963</v>
      </c>
      <c r="S1276" s="151" t="s">
        <v>3964</v>
      </c>
      <c r="T1276" s="132"/>
      <c r="U1276" s="132" t="str">
        <f t="shared" si="76"/>
        <v>0061490400NT24171</v>
      </c>
      <c r="W1276" s="134" t="str">
        <f>IF((ISERROR(VLOOKUP(E1276,'[2]Lead Time(覆蓋貼)'!F:F,1,0)))*(P1276="v"),"",IF((ISTEXT(VLOOKUP(E1276,'[2]Lead Time(覆蓋貼)'!F:F,1,0)))*(P1276=""),"未執行",""))</f>
        <v/>
      </c>
    </row>
    <row r="1277" spans="1:23" ht="41.65" hidden="1" customHeight="1" x14ac:dyDescent="0.25">
      <c r="A1277" s="117">
        <v>1263</v>
      </c>
      <c r="B1277" s="118" t="s">
        <v>3802</v>
      </c>
      <c r="C1277" s="119">
        <v>43313</v>
      </c>
      <c r="D1277" s="117" t="s">
        <v>3803</v>
      </c>
      <c r="E1277" s="120" t="s">
        <v>3965</v>
      </c>
      <c r="F1277" s="117">
        <f>IF(ISNA(VLOOKUP(B1277,[2]保固召回!$A:$G,7,FALSE)),"",(VLOOKUP(B1277,[2]保固召回!$A:$G,7,FALSE)))</f>
        <v>0</v>
      </c>
      <c r="G1277" s="121">
        <f t="shared" ca="1" si="77"/>
        <v>1</v>
      </c>
      <c r="H1277" s="121" t="str">
        <f t="shared" si="78"/>
        <v>F30修整DME插頭</v>
      </c>
      <c r="I1277" s="122">
        <f t="shared" ca="1" si="79"/>
        <v>100</v>
      </c>
      <c r="J1277" s="119"/>
      <c r="K1277" s="123"/>
      <c r="L1277" s="117"/>
      <c r="M1277" s="124"/>
      <c r="N1277" s="125">
        <v>42999</v>
      </c>
      <c r="O1277" s="135"/>
      <c r="P1277" s="127" t="str">
        <f>IF(B1277="","",IF(ISNA(VLOOKUP(U1277,[2]NEW!H:H,1,FALSE)),"V",""))</f>
        <v>V</v>
      </c>
      <c r="Q1277" s="156">
        <v>42992</v>
      </c>
      <c r="R1277" s="129">
        <v>50389</v>
      </c>
      <c r="S1277" s="151" t="s">
        <v>3831</v>
      </c>
      <c r="T1277" s="132"/>
      <c r="U1277" s="132" t="str">
        <f t="shared" si="76"/>
        <v>0061490400NT24176</v>
      </c>
      <c r="W1277" s="134" t="str">
        <f>IF((ISERROR(VLOOKUP(E1277,'[2]Lead Time(覆蓋貼)'!F:F,1,0)))*(P1277="v"),"",IF((ISTEXT(VLOOKUP(E1277,'[2]Lead Time(覆蓋貼)'!F:F,1,0)))*(P1277=""),"未執行",""))</f>
        <v/>
      </c>
    </row>
    <row r="1278" spans="1:23" ht="28.5" hidden="1" customHeight="1" x14ac:dyDescent="0.25">
      <c r="A1278" s="117">
        <v>1264</v>
      </c>
      <c r="B1278" s="118" t="s">
        <v>3802</v>
      </c>
      <c r="C1278" s="119">
        <v>43313</v>
      </c>
      <c r="D1278" s="117" t="s">
        <v>3803</v>
      </c>
      <c r="E1278" s="120" t="s">
        <v>3966</v>
      </c>
      <c r="F1278" s="117">
        <f>IF(ISNA(VLOOKUP(B1278,[2]保固召回!$A:$G,7,FALSE)),"",(VLOOKUP(B1278,[2]保固召回!$A:$G,7,FALSE)))</f>
        <v>0</v>
      </c>
      <c r="G1278" s="121">
        <f t="shared" ca="1" si="77"/>
        <v>1</v>
      </c>
      <c r="H1278" s="121" t="str">
        <f t="shared" si="78"/>
        <v>F30修整DME插頭</v>
      </c>
      <c r="I1278" s="122">
        <f t="shared" ca="1" si="79"/>
        <v>100</v>
      </c>
      <c r="J1278" s="119"/>
      <c r="K1278" s="123"/>
      <c r="L1278" s="117"/>
      <c r="M1278" s="124"/>
      <c r="N1278" s="125"/>
      <c r="O1278" s="135"/>
      <c r="P1278" s="127" t="str">
        <f>IF(B1278="","",IF(ISNA(VLOOKUP(U1278,[2]NEW!H:H,1,FALSE)),"V",""))</f>
        <v>V</v>
      </c>
      <c r="Q1278" s="156">
        <v>43013</v>
      </c>
      <c r="R1278" s="129">
        <v>50228</v>
      </c>
      <c r="S1278" s="151" t="s">
        <v>3967</v>
      </c>
      <c r="T1278" s="132"/>
      <c r="U1278" s="132" t="str">
        <f t="shared" si="76"/>
        <v>0061490400NT24170</v>
      </c>
      <c r="W1278" s="134" t="str">
        <f>IF((ISERROR(VLOOKUP(E1278,'[2]Lead Time(覆蓋貼)'!F:F,1,0)))*(P1278="v"),"",IF((ISTEXT(VLOOKUP(E1278,'[2]Lead Time(覆蓋貼)'!F:F,1,0)))*(P1278=""),"未執行",""))</f>
        <v/>
      </c>
    </row>
    <row r="1279" spans="1:23" ht="44.1" hidden="1" customHeight="1" x14ac:dyDescent="0.25">
      <c r="A1279" s="117">
        <v>1265</v>
      </c>
      <c r="B1279" s="118" t="s">
        <v>3802</v>
      </c>
      <c r="C1279" s="119">
        <v>43313</v>
      </c>
      <c r="D1279" s="117" t="s">
        <v>3803</v>
      </c>
      <c r="E1279" s="120" t="s">
        <v>3968</v>
      </c>
      <c r="F1279" s="117">
        <f>IF(ISNA(VLOOKUP(B1279,[2]保固召回!$A:$G,7,FALSE)),"",(VLOOKUP(B1279,[2]保固召回!$A:$G,7,FALSE)))</f>
        <v>0</v>
      </c>
      <c r="G1279" s="121">
        <f t="shared" ca="1" si="77"/>
        <v>1</v>
      </c>
      <c r="H1279" s="121" t="str">
        <f t="shared" si="78"/>
        <v>F30修整DME插頭</v>
      </c>
      <c r="I1279" s="122">
        <f t="shared" ca="1" si="79"/>
        <v>100</v>
      </c>
      <c r="J1279" s="119"/>
      <c r="K1279" s="123"/>
      <c r="L1279" s="117"/>
      <c r="M1279" s="124"/>
      <c r="N1279" s="125">
        <v>43036</v>
      </c>
      <c r="O1279" s="135">
        <v>50042</v>
      </c>
      <c r="P1279" s="127" t="str">
        <f>IF(B1279="","",IF(ISNA(VLOOKUP(U1279,[2]NEW!H:H,1,FALSE)),"V",""))</f>
        <v>V</v>
      </c>
      <c r="Q1279" s="156" t="s">
        <v>3969</v>
      </c>
      <c r="R1279" s="129" t="s">
        <v>2999</v>
      </c>
      <c r="S1279" s="151" t="s">
        <v>3970</v>
      </c>
      <c r="T1279" s="132"/>
      <c r="U1279" s="132" t="str">
        <f t="shared" si="76"/>
        <v>0061490400NT24013</v>
      </c>
      <c r="W1279" s="134" t="str">
        <f>IF((ISERROR(VLOOKUP(E1279,'[2]Lead Time(覆蓋貼)'!F:F,1,0)))*(P1279="v"),"",IF((ISTEXT(VLOOKUP(E1279,'[2]Lead Time(覆蓋貼)'!F:F,1,0)))*(P1279=""),"未執行",""))</f>
        <v/>
      </c>
    </row>
    <row r="1280" spans="1:23" ht="28.5" hidden="1" customHeight="1" x14ac:dyDescent="0.25">
      <c r="A1280" s="117">
        <v>1266</v>
      </c>
      <c r="B1280" s="118" t="s">
        <v>3802</v>
      </c>
      <c r="C1280" s="119">
        <v>43313</v>
      </c>
      <c r="D1280" s="117" t="s">
        <v>3803</v>
      </c>
      <c r="E1280" s="120" t="s">
        <v>3971</v>
      </c>
      <c r="F1280" s="117">
        <f>IF(ISNA(VLOOKUP(B1280,[2]保固召回!$A:$G,7,FALSE)),"",(VLOOKUP(B1280,[2]保固召回!$A:$G,7,FALSE)))</f>
        <v>0</v>
      </c>
      <c r="G1280" s="121">
        <f t="shared" ca="1" si="77"/>
        <v>1</v>
      </c>
      <c r="H1280" s="121" t="str">
        <f t="shared" si="78"/>
        <v>F30修整DME插頭</v>
      </c>
      <c r="I1280" s="122">
        <f t="shared" ca="1" si="79"/>
        <v>100</v>
      </c>
      <c r="J1280" s="119"/>
      <c r="K1280" s="123"/>
      <c r="L1280" s="117"/>
      <c r="M1280" s="124"/>
      <c r="N1280" s="125"/>
      <c r="O1280" s="126"/>
      <c r="P1280" s="127" t="str">
        <f>IF(B1280="","",IF(ISNA(VLOOKUP(U1280,[2]NEW!H:H,1,FALSE)),"V",""))</f>
        <v>V</v>
      </c>
      <c r="Q1280" s="156" t="s">
        <v>3972</v>
      </c>
      <c r="R1280" s="129" t="s">
        <v>3973</v>
      </c>
      <c r="S1280" s="151" t="s">
        <v>3974</v>
      </c>
      <c r="T1280" s="132"/>
      <c r="U1280" s="132" t="str">
        <f t="shared" si="76"/>
        <v>0061490400NT24135</v>
      </c>
      <c r="W1280" s="134" t="str">
        <f>IF((ISERROR(VLOOKUP(E1280,'[2]Lead Time(覆蓋貼)'!F:F,1,0)))*(P1280="v"),"",IF((ISTEXT(VLOOKUP(E1280,'[2]Lead Time(覆蓋貼)'!F:F,1,0)))*(P1280=""),"未執行",""))</f>
        <v/>
      </c>
    </row>
    <row r="1281" spans="1:23" ht="53.65" hidden="1" customHeight="1" x14ac:dyDescent="0.25">
      <c r="A1281" s="117">
        <v>1267</v>
      </c>
      <c r="B1281" s="118" t="s">
        <v>3802</v>
      </c>
      <c r="C1281" s="119">
        <v>43313</v>
      </c>
      <c r="D1281" s="117" t="s">
        <v>3803</v>
      </c>
      <c r="E1281" s="120" t="s">
        <v>3975</v>
      </c>
      <c r="F1281" s="117">
        <f>IF(ISNA(VLOOKUP(B1281,[2]保固召回!$A:$G,7,FALSE)),"",(VLOOKUP(B1281,[2]保固召回!$A:$G,7,FALSE)))</f>
        <v>0</v>
      </c>
      <c r="G1281" s="121">
        <f t="shared" ca="1" si="77"/>
        <v>1</v>
      </c>
      <c r="H1281" s="121" t="str">
        <f t="shared" si="78"/>
        <v>F30修整DME插頭</v>
      </c>
      <c r="I1281" s="122">
        <f t="shared" ca="1" si="79"/>
        <v>100</v>
      </c>
      <c r="J1281" s="119"/>
      <c r="K1281" s="123"/>
      <c r="L1281" s="117"/>
      <c r="M1281" s="124"/>
      <c r="N1281" s="125">
        <v>43036</v>
      </c>
      <c r="O1281" s="135"/>
      <c r="P1281" s="127" t="str">
        <f>IF(B1281="","",IF(ISNA(VLOOKUP(U1281,[2]NEW!H:H,1,FALSE)),"V",""))</f>
        <v>V</v>
      </c>
      <c r="Q1281" s="156" t="s">
        <v>3976</v>
      </c>
      <c r="R1281" s="129" t="s">
        <v>3977</v>
      </c>
      <c r="S1281" s="151" t="s">
        <v>3978</v>
      </c>
      <c r="T1281" s="132"/>
      <c r="U1281" s="132" t="str">
        <f t="shared" si="76"/>
        <v>0061490400NT24874</v>
      </c>
      <c r="W1281" s="134" t="str">
        <f>IF((ISERROR(VLOOKUP(E1281,'[2]Lead Time(覆蓋貼)'!F:F,1,0)))*(P1281="v"),"",IF((ISTEXT(VLOOKUP(E1281,'[2]Lead Time(覆蓋貼)'!F:F,1,0)))*(P1281=""),"未執行",""))</f>
        <v/>
      </c>
    </row>
    <row r="1282" spans="1:23" ht="60" hidden="1" customHeight="1" x14ac:dyDescent="0.25">
      <c r="A1282" s="117">
        <v>1268</v>
      </c>
      <c r="B1282" s="118" t="s">
        <v>3802</v>
      </c>
      <c r="C1282" s="119">
        <v>43313</v>
      </c>
      <c r="D1282" s="117" t="s">
        <v>3803</v>
      </c>
      <c r="E1282" s="120" t="s">
        <v>3979</v>
      </c>
      <c r="F1282" s="117">
        <f>IF(ISNA(VLOOKUP(B1282,[2]保固召回!$A:$G,7,FALSE)),"",(VLOOKUP(B1282,[2]保固召回!$A:$G,7,FALSE)))</f>
        <v>0</v>
      </c>
      <c r="G1282" s="121">
        <f t="shared" ca="1" si="77"/>
        <v>1</v>
      </c>
      <c r="H1282" s="121" t="str">
        <f t="shared" si="78"/>
        <v>F30修整DME插頭</v>
      </c>
      <c r="I1282" s="122">
        <f t="shared" ca="1" si="79"/>
        <v>100</v>
      </c>
      <c r="J1282" s="119"/>
      <c r="K1282" s="123"/>
      <c r="L1282" s="117"/>
      <c r="M1282" s="124"/>
      <c r="N1282" s="125">
        <v>43029</v>
      </c>
      <c r="O1282" s="135">
        <v>50184</v>
      </c>
      <c r="P1282" s="127" t="str">
        <f>IF(B1282="","",IF(ISNA(VLOOKUP(U1282,[2]NEW!H:H,1,FALSE)),"V",""))</f>
        <v>V</v>
      </c>
      <c r="Q1282" s="156" t="s">
        <v>3980</v>
      </c>
      <c r="R1282" s="129" t="s">
        <v>3885</v>
      </c>
      <c r="S1282" s="151" t="s">
        <v>3981</v>
      </c>
      <c r="T1282" s="132"/>
      <c r="U1282" s="132" t="str">
        <f t="shared" si="76"/>
        <v>0061490400NT24512</v>
      </c>
      <c r="W1282" s="134" t="str">
        <f>IF((ISERROR(VLOOKUP(E1282,'[2]Lead Time(覆蓋貼)'!F:F,1,0)))*(P1282="v"),"",IF((ISTEXT(VLOOKUP(E1282,'[2]Lead Time(覆蓋貼)'!F:F,1,0)))*(P1282=""),"未執行",""))</f>
        <v/>
      </c>
    </row>
    <row r="1283" spans="1:23" ht="45" hidden="1" customHeight="1" x14ac:dyDescent="0.25">
      <c r="A1283" s="117">
        <v>1269</v>
      </c>
      <c r="B1283" s="118" t="s">
        <v>3802</v>
      </c>
      <c r="C1283" s="119">
        <v>43313</v>
      </c>
      <c r="D1283" s="117" t="s">
        <v>3803</v>
      </c>
      <c r="E1283" s="120" t="s">
        <v>3982</v>
      </c>
      <c r="F1283" s="117">
        <f>IF(ISNA(VLOOKUP(B1283,[2]保固召回!$A:$G,7,FALSE)),"",(VLOOKUP(B1283,[2]保固召回!$A:$G,7,FALSE)))</f>
        <v>0</v>
      </c>
      <c r="G1283" s="121">
        <f t="shared" ca="1" si="77"/>
        <v>1</v>
      </c>
      <c r="H1283" s="121" t="str">
        <f t="shared" si="78"/>
        <v>F30修整DME插頭</v>
      </c>
      <c r="I1283" s="122">
        <f t="shared" ca="1" si="79"/>
        <v>100</v>
      </c>
      <c r="J1283" s="119"/>
      <c r="K1283" s="123"/>
      <c r="L1283" s="117"/>
      <c r="M1283" s="124"/>
      <c r="N1283" s="125">
        <v>43031</v>
      </c>
      <c r="O1283" s="135">
        <v>50135</v>
      </c>
      <c r="P1283" s="127" t="str">
        <f>IF(B1283="","",IF(ISNA(VLOOKUP(U1283,[2]NEW!H:H,1,FALSE)),"V",""))</f>
        <v>V</v>
      </c>
      <c r="Q1283" s="156" t="s">
        <v>3983</v>
      </c>
      <c r="R1283" s="129" t="s">
        <v>3984</v>
      </c>
      <c r="S1283" s="151" t="s">
        <v>3985</v>
      </c>
      <c r="T1283" s="132"/>
      <c r="U1283" s="132" t="str">
        <f t="shared" si="76"/>
        <v>0061490400NT24672</v>
      </c>
      <c r="W1283" s="134" t="str">
        <f>IF((ISERROR(VLOOKUP(E1283,'[2]Lead Time(覆蓋貼)'!F:F,1,0)))*(P1283="v"),"",IF((ISTEXT(VLOOKUP(E1283,'[2]Lead Time(覆蓋貼)'!F:F,1,0)))*(P1283=""),"未執行",""))</f>
        <v/>
      </c>
    </row>
    <row r="1284" spans="1:23" ht="28.5" hidden="1" customHeight="1" x14ac:dyDescent="0.25">
      <c r="A1284" s="117">
        <v>1270</v>
      </c>
      <c r="B1284" s="118" t="s">
        <v>3802</v>
      </c>
      <c r="C1284" s="119">
        <v>43313</v>
      </c>
      <c r="D1284" s="117" t="s">
        <v>3803</v>
      </c>
      <c r="E1284" s="120" t="s">
        <v>3986</v>
      </c>
      <c r="F1284" s="117">
        <f>IF(ISNA(VLOOKUP(B1284,[2]保固召回!$A:$G,7,FALSE)),"",(VLOOKUP(B1284,[2]保固召回!$A:$G,7,FALSE)))</f>
        <v>0</v>
      </c>
      <c r="G1284" s="121">
        <f t="shared" ca="1" si="77"/>
        <v>1</v>
      </c>
      <c r="H1284" s="121" t="str">
        <f t="shared" si="78"/>
        <v>F30修整DME插頭</v>
      </c>
      <c r="I1284" s="122">
        <f t="shared" ca="1" si="79"/>
        <v>100</v>
      </c>
      <c r="J1284" s="119"/>
      <c r="K1284" s="123"/>
      <c r="L1284" s="117"/>
      <c r="M1284" s="124"/>
      <c r="N1284" s="125">
        <v>42997</v>
      </c>
      <c r="O1284" s="135">
        <v>50140</v>
      </c>
      <c r="P1284" s="127" t="str">
        <f>IF(B1284="","",IF(ISNA(VLOOKUP(U1284,[2]NEW!H:H,1,FALSE)),"V",""))</f>
        <v>V</v>
      </c>
      <c r="Q1284" s="156" t="s">
        <v>3987</v>
      </c>
      <c r="R1284" s="129" t="s">
        <v>3988</v>
      </c>
      <c r="S1284" s="172" t="s">
        <v>3989</v>
      </c>
      <c r="T1284" s="132"/>
      <c r="U1284" s="132" t="str">
        <f t="shared" si="76"/>
        <v>0061490400NT12095</v>
      </c>
      <c r="W1284" s="134" t="str">
        <f>IF((ISERROR(VLOOKUP(E1284,'[2]Lead Time(覆蓋貼)'!F:F,1,0)))*(P1284="v"),"",IF((ISTEXT(VLOOKUP(E1284,'[2]Lead Time(覆蓋貼)'!F:F,1,0)))*(P1284=""),"未執行",""))</f>
        <v/>
      </c>
    </row>
    <row r="1285" spans="1:23" ht="28.5" hidden="1" customHeight="1" x14ac:dyDescent="0.25">
      <c r="A1285" s="117">
        <v>1271</v>
      </c>
      <c r="B1285" s="118" t="s">
        <v>3802</v>
      </c>
      <c r="C1285" s="119">
        <v>43313</v>
      </c>
      <c r="D1285" s="117" t="s">
        <v>3803</v>
      </c>
      <c r="E1285" s="120" t="s">
        <v>3990</v>
      </c>
      <c r="F1285" s="117">
        <f>IF(ISNA(VLOOKUP(B1285,[2]保固召回!$A:$G,7,FALSE)),"",(VLOOKUP(B1285,[2]保固召回!$A:$G,7,FALSE)))</f>
        <v>0</v>
      </c>
      <c r="G1285" s="121">
        <f t="shared" ca="1" si="77"/>
        <v>1</v>
      </c>
      <c r="H1285" s="121" t="str">
        <f t="shared" si="78"/>
        <v>F30修整DME插頭</v>
      </c>
      <c r="I1285" s="122">
        <f t="shared" ca="1" si="79"/>
        <v>100</v>
      </c>
      <c r="J1285" s="119"/>
      <c r="K1285" s="123"/>
      <c r="L1285" s="117"/>
      <c r="M1285" s="124"/>
      <c r="N1285" s="173">
        <v>43054</v>
      </c>
      <c r="O1285" s="174">
        <v>50126</v>
      </c>
      <c r="P1285" s="127" t="str">
        <f>IF(B1285="","",IF(ISNA(VLOOKUP(U1285,[2]NEW!H:H,1,FALSE)),"V",""))</f>
        <v>V</v>
      </c>
      <c r="Q1285" s="156" t="s">
        <v>3991</v>
      </c>
      <c r="R1285" s="129" t="s">
        <v>3992</v>
      </c>
      <c r="S1285" s="150" t="s">
        <v>3993</v>
      </c>
      <c r="T1285" s="132"/>
      <c r="U1285" s="132" t="str">
        <f t="shared" ref="U1285:U1348" si="80">B1285&amp;E1285</f>
        <v>0061490400NT24826</v>
      </c>
      <c r="W1285" s="134" t="str">
        <f>IF((ISERROR(VLOOKUP(E1285,'[2]Lead Time(覆蓋貼)'!F:F,1,0)))*(P1285="v"),"",IF((ISTEXT(VLOOKUP(E1285,'[2]Lead Time(覆蓋貼)'!F:F,1,0)))*(P1285=""),"未執行",""))</f>
        <v/>
      </c>
    </row>
    <row r="1286" spans="1:23" ht="28.5" hidden="1" customHeight="1" x14ac:dyDescent="0.25">
      <c r="A1286" s="117">
        <v>1272</v>
      </c>
      <c r="B1286" s="118" t="s">
        <v>3802</v>
      </c>
      <c r="C1286" s="119">
        <v>43313</v>
      </c>
      <c r="D1286" s="117" t="s">
        <v>3803</v>
      </c>
      <c r="E1286" s="120" t="s">
        <v>3994</v>
      </c>
      <c r="F1286" s="117">
        <f>IF(ISNA(VLOOKUP(B1286,[2]保固召回!$A:$G,7,FALSE)),"",(VLOOKUP(B1286,[2]保固召回!$A:$G,7,FALSE)))</f>
        <v>0</v>
      </c>
      <c r="G1286" s="121">
        <f t="shared" ref="G1286:G1349" ca="1" si="81">COUNTIF(H:H,D1286)/COUNTIF(D:D,D1286)</f>
        <v>1</v>
      </c>
      <c r="H1286" s="121" t="str">
        <f t="shared" ref="H1286:H1349" si="82">IF(P1286="V",D1286,"")</f>
        <v>F30修整DME插頭</v>
      </c>
      <c r="I1286" s="122">
        <f t="shared" ref="I1286:I1349" ca="1" si="83">COUNTIF(H:H,D1286)</f>
        <v>100</v>
      </c>
      <c r="J1286" s="119"/>
      <c r="K1286" s="123"/>
      <c r="L1286" s="117"/>
      <c r="M1286" s="124"/>
      <c r="N1286" s="125"/>
      <c r="O1286" s="135"/>
      <c r="P1286" s="127" t="str">
        <f>IF(B1286="","",IF(ISNA(VLOOKUP(U1286,[2]NEW!H:H,1,FALSE)),"V",""))</f>
        <v>V</v>
      </c>
      <c r="Q1286" s="156" t="s">
        <v>3995</v>
      </c>
      <c r="R1286" s="129" t="s">
        <v>3996</v>
      </c>
      <c r="S1286" s="151" t="s">
        <v>3997</v>
      </c>
      <c r="T1286" s="132"/>
      <c r="U1286" s="132" t="str">
        <f t="shared" si="80"/>
        <v>0061490400NT24869</v>
      </c>
      <c r="W1286" s="134" t="str">
        <f>IF((ISERROR(VLOOKUP(E1286,'[2]Lead Time(覆蓋貼)'!F:F,1,0)))*(P1286="v"),"",IF((ISTEXT(VLOOKUP(E1286,'[2]Lead Time(覆蓋貼)'!F:F,1,0)))*(P1286=""),"未執行",""))</f>
        <v/>
      </c>
    </row>
    <row r="1287" spans="1:23" ht="28.5" hidden="1" customHeight="1" x14ac:dyDescent="0.25">
      <c r="A1287" s="117">
        <v>1273</v>
      </c>
      <c r="B1287" s="118" t="s">
        <v>3802</v>
      </c>
      <c r="C1287" s="119">
        <v>43313</v>
      </c>
      <c r="D1287" s="117" t="s">
        <v>3803</v>
      </c>
      <c r="E1287" s="120" t="s">
        <v>3998</v>
      </c>
      <c r="F1287" s="117">
        <f>IF(ISNA(VLOOKUP(B1287,[2]保固召回!$A:$G,7,FALSE)),"",(VLOOKUP(B1287,[2]保固召回!$A:$G,7,FALSE)))</f>
        <v>0</v>
      </c>
      <c r="G1287" s="121">
        <f t="shared" ca="1" si="81"/>
        <v>1</v>
      </c>
      <c r="H1287" s="121" t="str">
        <f t="shared" si="82"/>
        <v>F30修整DME插頭</v>
      </c>
      <c r="I1287" s="122">
        <f t="shared" ca="1" si="83"/>
        <v>100</v>
      </c>
      <c r="J1287" s="119"/>
      <c r="K1287" s="123"/>
      <c r="L1287" s="117"/>
      <c r="M1287" s="124"/>
      <c r="N1287" s="125"/>
      <c r="O1287" s="135"/>
      <c r="P1287" s="127" t="str">
        <f>IF(B1287="","",IF(ISNA(VLOOKUP(U1287,[2]NEW!H:H,1,FALSE)),"V",""))</f>
        <v>V</v>
      </c>
      <c r="Q1287" s="156"/>
      <c r="R1287" s="129"/>
      <c r="S1287" s="130" t="s">
        <v>1789</v>
      </c>
      <c r="T1287" s="132"/>
      <c r="U1287" s="132" t="str">
        <f t="shared" si="80"/>
        <v>0061490400NT24569</v>
      </c>
      <c r="W1287" s="134" t="str">
        <f>IF((ISERROR(VLOOKUP(E1287,'[2]Lead Time(覆蓋貼)'!F:F,1,0)))*(P1287="v"),"",IF((ISTEXT(VLOOKUP(E1287,'[2]Lead Time(覆蓋貼)'!F:F,1,0)))*(P1287=""),"未執行",""))</f>
        <v/>
      </c>
    </row>
    <row r="1288" spans="1:23" ht="28.5" hidden="1" customHeight="1" x14ac:dyDescent="0.25">
      <c r="A1288" s="117">
        <v>1274</v>
      </c>
      <c r="B1288" s="118" t="s">
        <v>3802</v>
      </c>
      <c r="C1288" s="119">
        <v>43313</v>
      </c>
      <c r="D1288" s="117" t="s">
        <v>3803</v>
      </c>
      <c r="E1288" s="120" t="s">
        <v>3999</v>
      </c>
      <c r="F1288" s="117">
        <f>IF(ISNA(VLOOKUP(B1288,[2]保固召回!$A:$G,7,FALSE)),"",(VLOOKUP(B1288,[2]保固召回!$A:$G,7,FALSE)))</f>
        <v>0</v>
      </c>
      <c r="G1288" s="121">
        <f t="shared" ca="1" si="81"/>
        <v>1</v>
      </c>
      <c r="H1288" s="121" t="str">
        <f t="shared" si="82"/>
        <v>F30修整DME插頭</v>
      </c>
      <c r="I1288" s="122">
        <f t="shared" ca="1" si="83"/>
        <v>100</v>
      </c>
      <c r="J1288" s="119"/>
      <c r="K1288" s="123"/>
      <c r="L1288" s="117"/>
      <c r="M1288" s="124"/>
      <c r="N1288" s="125">
        <v>43014</v>
      </c>
      <c r="O1288" s="135">
        <v>50389</v>
      </c>
      <c r="P1288" s="127" t="str">
        <f>IF(B1288="","",IF(ISNA(VLOOKUP(U1288,[2]NEW!H:H,1,FALSE)),"V",""))</f>
        <v>V</v>
      </c>
      <c r="Q1288" s="156" t="s">
        <v>4000</v>
      </c>
      <c r="R1288" s="129" t="s">
        <v>3988</v>
      </c>
      <c r="S1288" s="151" t="s">
        <v>4001</v>
      </c>
      <c r="T1288" s="132"/>
      <c r="U1288" s="132" t="str">
        <f t="shared" si="80"/>
        <v>0061490400NT24105</v>
      </c>
      <c r="W1288" s="134" t="str">
        <f>IF((ISERROR(VLOOKUP(E1288,'[2]Lead Time(覆蓋貼)'!F:F,1,0)))*(P1288="v"),"",IF((ISTEXT(VLOOKUP(E1288,'[2]Lead Time(覆蓋貼)'!F:F,1,0)))*(P1288=""),"未執行",""))</f>
        <v/>
      </c>
    </row>
    <row r="1289" spans="1:23" ht="54" hidden="1" customHeight="1" x14ac:dyDescent="0.25">
      <c r="A1289" s="117">
        <v>1275</v>
      </c>
      <c r="B1289" s="118" t="s">
        <v>3802</v>
      </c>
      <c r="C1289" s="119">
        <v>43313</v>
      </c>
      <c r="D1289" s="117" t="s">
        <v>3803</v>
      </c>
      <c r="E1289" s="120" t="s">
        <v>4002</v>
      </c>
      <c r="F1289" s="117">
        <f>IF(ISNA(VLOOKUP(B1289,[2]保固召回!$A:$G,7,FALSE)),"",(VLOOKUP(B1289,[2]保固召回!$A:$G,7,FALSE)))</f>
        <v>0</v>
      </c>
      <c r="G1289" s="121">
        <f t="shared" ca="1" si="81"/>
        <v>1</v>
      </c>
      <c r="H1289" s="121" t="str">
        <f t="shared" si="82"/>
        <v>F30修整DME插頭</v>
      </c>
      <c r="I1289" s="122">
        <f t="shared" ca="1" si="83"/>
        <v>100</v>
      </c>
      <c r="J1289" s="119"/>
      <c r="K1289" s="123"/>
      <c r="L1289" s="117"/>
      <c r="M1289" s="124"/>
      <c r="N1289" s="125"/>
      <c r="O1289" s="135"/>
      <c r="P1289" s="127" t="str">
        <f>IF(B1289="","",IF(ISNA(VLOOKUP(U1289,[2]NEW!H:H,1,FALSE)),"V",""))</f>
        <v>V</v>
      </c>
      <c r="Q1289" s="156"/>
      <c r="R1289" s="129"/>
      <c r="S1289" s="130" t="s">
        <v>1789</v>
      </c>
      <c r="T1289" s="132"/>
      <c r="U1289" s="132" t="str">
        <f t="shared" si="80"/>
        <v>0061490400NT24097</v>
      </c>
      <c r="W1289" s="134" t="str">
        <f>IF((ISERROR(VLOOKUP(E1289,'[2]Lead Time(覆蓋貼)'!F:F,1,0)))*(P1289="v"),"",IF((ISTEXT(VLOOKUP(E1289,'[2]Lead Time(覆蓋貼)'!F:F,1,0)))*(P1289=""),"未執行",""))</f>
        <v/>
      </c>
    </row>
    <row r="1290" spans="1:23" ht="42" hidden="1" customHeight="1" x14ac:dyDescent="0.25">
      <c r="A1290" s="117">
        <v>1276</v>
      </c>
      <c r="B1290" s="118" t="s">
        <v>3802</v>
      </c>
      <c r="C1290" s="119">
        <v>43313</v>
      </c>
      <c r="D1290" s="117" t="s">
        <v>3803</v>
      </c>
      <c r="E1290" s="120" t="s">
        <v>4003</v>
      </c>
      <c r="F1290" s="117">
        <f>IF(ISNA(VLOOKUP(B1290,[2]保固召回!$A:$G,7,FALSE)),"",(VLOOKUP(B1290,[2]保固召回!$A:$G,7,FALSE)))</f>
        <v>0</v>
      </c>
      <c r="G1290" s="121">
        <f t="shared" ca="1" si="81"/>
        <v>1</v>
      </c>
      <c r="H1290" s="121" t="str">
        <f t="shared" si="82"/>
        <v>F30修整DME插頭</v>
      </c>
      <c r="I1290" s="122">
        <f t="shared" ca="1" si="83"/>
        <v>100</v>
      </c>
      <c r="J1290" s="119"/>
      <c r="K1290" s="123"/>
      <c r="L1290" s="117"/>
      <c r="M1290" s="124"/>
      <c r="N1290" s="125">
        <v>43023</v>
      </c>
      <c r="O1290" s="135">
        <v>50304</v>
      </c>
      <c r="P1290" s="127" t="str">
        <f>IF(B1290="","",IF(ISNA(VLOOKUP(U1290,[2]NEW!H:H,1,FALSE)),"V",""))</f>
        <v>V</v>
      </c>
      <c r="Q1290" s="156" t="s">
        <v>4004</v>
      </c>
      <c r="R1290" s="129" t="s">
        <v>4005</v>
      </c>
      <c r="S1290" s="151" t="s">
        <v>4006</v>
      </c>
      <c r="T1290" s="132"/>
      <c r="U1290" s="132" t="str">
        <f t="shared" si="80"/>
        <v>0061490400NT24633</v>
      </c>
      <c r="W1290" s="134" t="str">
        <f>IF((ISERROR(VLOOKUP(E1290,'[2]Lead Time(覆蓋貼)'!F:F,1,0)))*(P1290="v"),"",IF((ISTEXT(VLOOKUP(E1290,'[2]Lead Time(覆蓋貼)'!F:F,1,0)))*(P1290=""),"未執行",""))</f>
        <v/>
      </c>
    </row>
    <row r="1291" spans="1:23" ht="28.5" hidden="1" customHeight="1" x14ac:dyDescent="0.25">
      <c r="A1291" s="117">
        <v>1277</v>
      </c>
      <c r="B1291" s="118" t="s">
        <v>3802</v>
      </c>
      <c r="C1291" s="119">
        <v>43313</v>
      </c>
      <c r="D1291" s="117" t="s">
        <v>3803</v>
      </c>
      <c r="E1291" s="120" t="s">
        <v>4007</v>
      </c>
      <c r="F1291" s="117">
        <f>IF(ISNA(VLOOKUP(B1291,[2]保固召回!$A:$G,7,FALSE)),"",(VLOOKUP(B1291,[2]保固召回!$A:$G,7,FALSE)))</f>
        <v>0</v>
      </c>
      <c r="G1291" s="121">
        <f t="shared" ca="1" si="81"/>
        <v>1</v>
      </c>
      <c r="H1291" s="121" t="str">
        <f t="shared" si="82"/>
        <v>F30修整DME插頭</v>
      </c>
      <c r="I1291" s="122">
        <f t="shared" ca="1" si="83"/>
        <v>100</v>
      </c>
      <c r="J1291" s="119"/>
      <c r="K1291" s="123"/>
      <c r="L1291" s="117"/>
      <c r="M1291" s="124"/>
      <c r="N1291" s="125">
        <v>43031</v>
      </c>
      <c r="O1291" s="135">
        <v>50042</v>
      </c>
      <c r="P1291" s="127" t="str">
        <f>IF(B1291="","",IF(ISNA(VLOOKUP(U1291,[2]NEW!H:H,1,FALSE)),"V",""))</f>
        <v>V</v>
      </c>
      <c r="Q1291" s="156" t="s">
        <v>4008</v>
      </c>
      <c r="R1291" s="129" t="s">
        <v>4009</v>
      </c>
      <c r="S1291" s="151" t="s">
        <v>4010</v>
      </c>
      <c r="T1291" s="132"/>
      <c r="U1291" s="132" t="str">
        <f t="shared" si="80"/>
        <v>0061490400NT24645</v>
      </c>
      <c r="W1291" s="134" t="str">
        <f>IF((ISERROR(VLOOKUP(E1291,'[2]Lead Time(覆蓋貼)'!F:F,1,0)))*(P1291="v"),"",IF((ISTEXT(VLOOKUP(E1291,'[2]Lead Time(覆蓋貼)'!F:F,1,0)))*(P1291=""),"未執行",""))</f>
        <v/>
      </c>
    </row>
    <row r="1292" spans="1:23" ht="28.5" hidden="1" customHeight="1" x14ac:dyDescent="0.25">
      <c r="A1292" s="117">
        <v>1278</v>
      </c>
      <c r="B1292" s="118" t="s">
        <v>3802</v>
      </c>
      <c r="C1292" s="119">
        <v>43313</v>
      </c>
      <c r="D1292" s="117" t="s">
        <v>3803</v>
      </c>
      <c r="E1292" s="120" t="s">
        <v>4011</v>
      </c>
      <c r="F1292" s="117">
        <f>IF(ISNA(VLOOKUP(B1292,[2]保固召回!$A:$G,7,FALSE)),"",(VLOOKUP(B1292,[2]保固召回!$A:$G,7,FALSE)))</f>
        <v>0</v>
      </c>
      <c r="G1292" s="121">
        <f t="shared" ca="1" si="81"/>
        <v>1</v>
      </c>
      <c r="H1292" s="121" t="str">
        <f t="shared" si="82"/>
        <v>F30修整DME插頭</v>
      </c>
      <c r="I1292" s="122">
        <f t="shared" ca="1" si="83"/>
        <v>100</v>
      </c>
      <c r="J1292" s="119"/>
      <c r="K1292" s="123"/>
      <c r="L1292" s="117"/>
      <c r="M1292" s="124"/>
      <c r="N1292" s="125">
        <v>43031</v>
      </c>
      <c r="O1292" s="135">
        <v>50140</v>
      </c>
      <c r="P1292" s="127" t="str">
        <f>IF(B1292="","",IF(ISNA(VLOOKUP(U1292,[2]NEW!H:H,1,FALSE)),"V",""))</f>
        <v>V</v>
      </c>
      <c r="Q1292" s="156" t="s">
        <v>4012</v>
      </c>
      <c r="R1292" s="129" t="s">
        <v>4013</v>
      </c>
      <c r="S1292" s="151" t="s">
        <v>4014</v>
      </c>
      <c r="T1292" s="132"/>
      <c r="U1292" s="132" t="str">
        <f t="shared" si="80"/>
        <v>0061490400NT24627</v>
      </c>
      <c r="W1292" s="134" t="str">
        <f>IF((ISERROR(VLOOKUP(E1292,'[2]Lead Time(覆蓋貼)'!F:F,1,0)))*(P1292="v"),"",IF((ISTEXT(VLOOKUP(E1292,'[2]Lead Time(覆蓋貼)'!F:F,1,0)))*(P1292=""),"未執行",""))</f>
        <v/>
      </c>
    </row>
    <row r="1293" spans="1:23" ht="37.5" hidden="1" customHeight="1" x14ac:dyDescent="0.25">
      <c r="A1293" s="117">
        <v>1279</v>
      </c>
      <c r="B1293" s="118" t="s">
        <v>3802</v>
      </c>
      <c r="C1293" s="119">
        <v>43313</v>
      </c>
      <c r="D1293" s="117" t="s">
        <v>3803</v>
      </c>
      <c r="E1293" s="120" t="s">
        <v>4015</v>
      </c>
      <c r="F1293" s="117">
        <f>IF(ISNA(VLOOKUP(B1293,[2]保固召回!$A:$G,7,FALSE)),"",(VLOOKUP(B1293,[2]保固召回!$A:$G,7,FALSE)))</f>
        <v>0</v>
      </c>
      <c r="G1293" s="121">
        <f t="shared" ca="1" si="81"/>
        <v>1</v>
      </c>
      <c r="H1293" s="121" t="str">
        <f t="shared" si="82"/>
        <v>F30修整DME插頭</v>
      </c>
      <c r="I1293" s="122">
        <f t="shared" ca="1" si="83"/>
        <v>100</v>
      </c>
      <c r="J1293" s="119"/>
      <c r="K1293" s="123"/>
      <c r="L1293" s="117"/>
      <c r="M1293" s="124"/>
      <c r="N1293" s="125"/>
      <c r="O1293" s="135"/>
      <c r="P1293" s="127" t="str">
        <f>IF(B1293="","",IF(ISNA(VLOOKUP(U1293,[2]NEW!H:H,1,FALSE)),"V",""))</f>
        <v>V</v>
      </c>
      <c r="Q1293" s="156"/>
      <c r="R1293" s="129"/>
      <c r="S1293" s="130" t="s">
        <v>1789</v>
      </c>
      <c r="T1293" s="132"/>
      <c r="U1293" s="132" t="str">
        <f t="shared" si="80"/>
        <v>0061490400NT24655</v>
      </c>
      <c r="W1293" s="134" t="str">
        <f>IF((ISERROR(VLOOKUP(E1293,'[2]Lead Time(覆蓋貼)'!F:F,1,0)))*(P1293="v"),"",IF((ISTEXT(VLOOKUP(E1293,'[2]Lead Time(覆蓋貼)'!F:F,1,0)))*(P1293=""),"未執行",""))</f>
        <v/>
      </c>
    </row>
    <row r="1294" spans="1:23" ht="55.5" hidden="1" customHeight="1" x14ac:dyDescent="0.25">
      <c r="A1294" s="117">
        <v>1280</v>
      </c>
      <c r="B1294" s="118" t="s">
        <v>3802</v>
      </c>
      <c r="C1294" s="119">
        <v>43313</v>
      </c>
      <c r="D1294" s="117" t="s">
        <v>3803</v>
      </c>
      <c r="E1294" s="120" t="s">
        <v>4016</v>
      </c>
      <c r="F1294" s="117">
        <f>IF(ISNA(VLOOKUP(B1294,[2]保固召回!$A:$G,7,FALSE)),"",(VLOOKUP(B1294,[2]保固召回!$A:$G,7,FALSE)))</f>
        <v>0</v>
      </c>
      <c r="G1294" s="121">
        <f t="shared" ca="1" si="81"/>
        <v>1</v>
      </c>
      <c r="H1294" s="121" t="str">
        <f t="shared" si="82"/>
        <v>F30修整DME插頭</v>
      </c>
      <c r="I1294" s="122">
        <f t="shared" ca="1" si="83"/>
        <v>100</v>
      </c>
      <c r="J1294" s="119"/>
      <c r="K1294" s="123"/>
      <c r="L1294" s="117"/>
      <c r="M1294" s="124"/>
      <c r="N1294" s="125">
        <v>42992</v>
      </c>
      <c r="O1294" s="135"/>
      <c r="P1294" s="127" t="str">
        <f>IF(B1294="","",IF(ISNA(VLOOKUP(U1294,[2]NEW!H:H,1,FALSE)),"V",""))</f>
        <v>V</v>
      </c>
      <c r="Q1294" s="156">
        <v>42989</v>
      </c>
      <c r="R1294" s="129">
        <v>50135</v>
      </c>
      <c r="S1294" s="151" t="s">
        <v>4017</v>
      </c>
      <c r="T1294" s="132"/>
      <c r="U1294" s="132" t="str">
        <f t="shared" si="80"/>
        <v>0061490400NT24388</v>
      </c>
      <c r="W1294" s="134" t="str">
        <f>IF((ISERROR(VLOOKUP(E1294,'[2]Lead Time(覆蓋貼)'!F:F,1,0)))*(P1294="v"),"",IF((ISTEXT(VLOOKUP(E1294,'[2]Lead Time(覆蓋貼)'!F:F,1,0)))*(P1294=""),"未執行",""))</f>
        <v/>
      </c>
    </row>
    <row r="1295" spans="1:23" ht="63" hidden="1" customHeight="1" x14ac:dyDescent="0.25">
      <c r="A1295" s="117">
        <v>1281</v>
      </c>
      <c r="B1295" s="118" t="s">
        <v>3802</v>
      </c>
      <c r="C1295" s="119">
        <v>43313</v>
      </c>
      <c r="D1295" s="117" t="s">
        <v>3803</v>
      </c>
      <c r="E1295" s="120" t="s">
        <v>4018</v>
      </c>
      <c r="F1295" s="117">
        <f>IF(ISNA(VLOOKUP(B1295,[2]保固召回!$A:$G,7,FALSE)),"",(VLOOKUP(B1295,[2]保固召回!$A:$G,7,FALSE)))</f>
        <v>0</v>
      </c>
      <c r="G1295" s="121">
        <f t="shared" ca="1" si="81"/>
        <v>1</v>
      </c>
      <c r="H1295" s="121" t="str">
        <f t="shared" si="82"/>
        <v>F30修整DME插頭</v>
      </c>
      <c r="I1295" s="122">
        <f t="shared" ca="1" si="83"/>
        <v>100</v>
      </c>
      <c r="J1295" s="119"/>
      <c r="K1295" s="123"/>
      <c r="L1295" s="117"/>
      <c r="M1295" s="124"/>
      <c r="N1295" s="125"/>
      <c r="O1295" s="135"/>
      <c r="P1295" s="127" t="str">
        <f>IF(B1295="","",IF(ISNA(VLOOKUP(U1295,[2]NEW!H:H,1,FALSE)),"V",""))</f>
        <v>V</v>
      </c>
      <c r="Q1295" s="156"/>
      <c r="R1295" s="129"/>
      <c r="S1295" s="130" t="s">
        <v>1789</v>
      </c>
      <c r="T1295" s="132"/>
      <c r="U1295" s="132" t="str">
        <f t="shared" si="80"/>
        <v>0061490400NT24064</v>
      </c>
      <c r="W1295" s="134" t="str">
        <f>IF((ISERROR(VLOOKUP(E1295,'[2]Lead Time(覆蓋貼)'!F:F,1,0)))*(P1295="v"),"",IF((ISTEXT(VLOOKUP(E1295,'[2]Lead Time(覆蓋貼)'!F:F,1,0)))*(P1295=""),"未執行",""))</f>
        <v/>
      </c>
    </row>
    <row r="1296" spans="1:23" ht="28.5" hidden="1" customHeight="1" x14ac:dyDescent="0.25">
      <c r="A1296" s="117">
        <v>1282</v>
      </c>
      <c r="B1296" s="118" t="s">
        <v>3802</v>
      </c>
      <c r="C1296" s="119">
        <v>43313</v>
      </c>
      <c r="D1296" s="117" t="s">
        <v>3803</v>
      </c>
      <c r="E1296" s="120" t="s">
        <v>4019</v>
      </c>
      <c r="F1296" s="117">
        <f>IF(ISNA(VLOOKUP(B1296,[2]保固召回!$A:$G,7,FALSE)),"",(VLOOKUP(B1296,[2]保固召回!$A:$G,7,FALSE)))</f>
        <v>0</v>
      </c>
      <c r="G1296" s="121">
        <f t="shared" ca="1" si="81"/>
        <v>1</v>
      </c>
      <c r="H1296" s="121" t="str">
        <f t="shared" si="82"/>
        <v>F30修整DME插頭</v>
      </c>
      <c r="I1296" s="122">
        <f t="shared" ca="1" si="83"/>
        <v>100</v>
      </c>
      <c r="J1296" s="119"/>
      <c r="K1296" s="123"/>
      <c r="L1296" s="117"/>
      <c r="M1296" s="124"/>
      <c r="N1296" s="125"/>
      <c r="O1296" s="135"/>
      <c r="P1296" s="127" t="str">
        <f>IF(B1296="","",IF(ISNA(VLOOKUP(U1296,[2]NEW!H:H,1,FALSE)),"V",""))</f>
        <v>V</v>
      </c>
      <c r="Q1296" s="156"/>
      <c r="R1296" s="129"/>
      <c r="S1296" s="130" t="s">
        <v>1789</v>
      </c>
      <c r="T1296" s="132"/>
      <c r="U1296" s="132" t="str">
        <f t="shared" si="80"/>
        <v>0061490400NT24265</v>
      </c>
      <c r="W1296" s="134" t="str">
        <f>IF((ISERROR(VLOOKUP(E1296,'[2]Lead Time(覆蓋貼)'!F:F,1,0)))*(P1296="v"),"",IF((ISTEXT(VLOOKUP(E1296,'[2]Lead Time(覆蓋貼)'!F:F,1,0)))*(P1296=""),"未執行",""))</f>
        <v/>
      </c>
    </row>
    <row r="1297" spans="1:23" ht="28.5" hidden="1" customHeight="1" x14ac:dyDescent="0.25">
      <c r="A1297" s="117">
        <v>1283</v>
      </c>
      <c r="B1297" s="118" t="s">
        <v>3802</v>
      </c>
      <c r="C1297" s="119">
        <v>43313</v>
      </c>
      <c r="D1297" s="117" t="s">
        <v>3803</v>
      </c>
      <c r="E1297" s="120" t="s">
        <v>4020</v>
      </c>
      <c r="F1297" s="117">
        <f>IF(ISNA(VLOOKUP(B1297,[2]保固召回!$A:$G,7,FALSE)),"",(VLOOKUP(B1297,[2]保固召回!$A:$G,7,FALSE)))</f>
        <v>0</v>
      </c>
      <c r="G1297" s="121">
        <f t="shared" ca="1" si="81"/>
        <v>1</v>
      </c>
      <c r="H1297" s="121" t="str">
        <f t="shared" si="82"/>
        <v>F30修整DME插頭</v>
      </c>
      <c r="I1297" s="122">
        <f t="shared" ca="1" si="83"/>
        <v>100</v>
      </c>
      <c r="J1297" s="119"/>
      <c r="K1297" s="123"/>
      <c r="L1297" s="117"/>
      <c r="M1297" s="124"/>
      <c r="N1297" s="125">
        <v>43019</v>
      </c>
      <c r="O1297" s="135">
        <v>50140</v>
      </c>
      <c r="P1297" s="127" t="str">
        <f>IF(B1297="","",IF(ISNA(VLOOKUP(U1297,[2]NEW!H:H,1,FALSE)),"V",""))</f>
        <v>V</v>
      </c>
      <c r="Q1297" s="156">
        <v>43014</v>
      </c>
      <c r="R1297" s="129">
        <v>50304</v>
      </c>
      <c r="S1297" s="151" t="s">
        <v>4021</v>
      </c>
      <c r="T1297" s="132"/>
      <c r="U1297" s="132" t="str">
        <f t="shared" si="80"/>
        <v>0061490400NT24342</v>
      </c>
      <c r="W1297" s="134" t="str">
        <f>IF((ISERROR(VLOOKUP(E1297,'[2]Lead Time(覆蓋貼)'!F:F,1,0)))*(P1297="v"),"",IF((ISTEXT(VLOOKUP(E1297,'[2]Lead Time(覆蓋貼)'!F:F,1,0)))*(P1297=""),"未執行",""))</f>
        <v/>
      </c>
    </row>
    <row r="1298" spans="1:23" ht="16.5" hidden="1" customHeight="1" x14ac:dyDescent="0.25">
      <c r="A1298" s="117">
        <v>1284</v>
      </c>
      <c r="B1298" s="118" t="s">
        <v>3802</v>
      </c>
      <c r="C1298" s="119">
        <v>43313</v>
      </c>
      <c r="D1298" s="117" t="s">
        <v>3803</v>
      </c>
      <c r="E1298" s="120" t="s">
        <v>4022</v>
      </c>
      <c r="F1298" s="117">
        <f>IF(ISNA(VLOOKUP(B1298,[2]保固召回!$A:$G,7,FALSE)),"",(VLOOKUP(B1298,[2]保固召回!$A:$G,7,FALSE)))</f>
        <v>0</v>
      </c>
      <c r="G1298" s="121">
        <f t="shared" ca="1" si="81"/>
        <v>1</v>
      </c>
      <c r="H1298" s="121" t="str">
        <f t="shared" si="82"/>
        <v>F30修整DME插頭</v>
      </c>
      <c r="I1298" s="122">
        <f t="shared" ca="1" si="83"/>
        <v>100</v>
      </c>
      <c r="J1298" s="119"/>
      <c r="K1298" s="123"/>
      <c r="L1298" s="117"/>
      <c r="M1298" s="124"/>
      <c r="N1298" s="125"/>
      <c r="O1298" s="135"/>
      <c r="P1298" s="127" t="str">
        <f>IF(B1298="","",IF(ISNA(VLOOKUP(U1298,[2]NEW!H:H,1,FALSE)),"V",""))</f>
        <v>V</v>
      </c>
      <c r="Q1298" s="156" t="s">
        <v>4023</v>
      </c>
      <c r="R1298" s="129" t="s">
        <v>4024</v>
      </c>
      <c r="S1298" s="151" t="s">
        <v>4025</v>
      </c>
      <c r="T1298" s="132"/>
      <c r="U1298" s="132" t="str">
        <f t="shared" si="80"/>
        <v>0061490400NT24219</v>
      </c>
      <c r="W1298" s="134" t="str">
        <f>IF((ISERROR(VLOOKUP(E1298,'[2]Lead Time(覆蓋貼)'!F:F,1,0)))*(P1298="v"),"",IF((ISTEXT(VLOOKUP(E1298,'[2]Lead Time(覆蓋貼)'!F:F,1,0)))*(P1298=""),"未執行",""))</f>
        <v/>
      </c>
    </row>
    <row r="1299" spans="1:23" ht="72" hidden="1" customHeight="1" x14ac:dyDescent="0.25">
      <c r="A1299" s="117">
        <v>1285</v>
      </c>
      <c r="B1299" s="118" t="s">
        <v>3802</v>
      </c>
      <c r="C1299" s="119">
        <v>43313</v>
      </c>
      <c r="D1299" s="117" t="s">
        <v>3803</v>
      </c>
      <c r="E1299" s="120" t="s">
        <v>4026</v>
      </c>
      <c r="F1299" s="117">
        <f>IF(ISNA(VLOOKUP(B1299,[2]保固召回!$A:$G,7,FALSE)),"",(VLOOKUP(B1299,[2]保固召回!$A:$G,7,FALSE)))</f>
        <v>0</v>
      </c>
      <c r="G1299" s="121">
        <f t="shared" ca="1" si="81"/>
        <v>1</v>
      </c>
      <c r="H1299" s="121" t="str">
        <f t="shared" si="82"/>
        <v>F30修整DME插頭</v>
      </c>
      <c r="I1299" s="122">
        <f t="shared" ca="1" si="83"/>
        <v>100</v>
      </c>
      <c r="J1299" s="119"/>
      <c r="K1299" s="123"/>
      <c r="L1299" s="117"/>
      <c r="M1299" s="124"/>
      <c r="N1299" s="125">
        <v>43029</v>
      </c>
      <c r="O1299" s="135"/>
      <c r="P1299" s="127" t="str">
        <f>IF(B1299="","",IF(ISNA(VLOOKUP(U1299,[2]NEW!H:H,1,FALSE)),"V",""))</f>
        <v>V</v>
      </c>
      <c r="Q1299" s="156" t="s">
        <v>4027</v>
      </c>
      <c r="R1299" s="129" t="s">
        <v>4028</v>
      </c>
      <c r="S1299" s="151" t="s">
        <v>4010</v>
      </c>
      <c r="T1299" s="132"/>
      <c r="U1299" s="132" t="str">
        <f t="shared" si="80"/>
        <v>0061490400NT24344</v>
      </c>
      <c r="W1299" s="134" t="str">
        <f>IF((ISERROR(VLOOKUP(E1299,'[2]Lead Time(覆蓋貼)'!F:F,1,0)))*(P1299="v"),"",IF((ISTEXT(VLOOKUP(E1299,'[2]Lead Time(覆蓋貼)'!F:F,1,0)))*(P1299=""),"未執行",""))</f>
        <v/>
      </c>
    </row>
    <row r="1300" spans="1:23" ht="28.5" hidden="1" customHeight="1" x14ac:dyDescent="0.25">
      <c r="A1300" s="117">
        <v>1286</v>
      </c>
      <c r="B1300" s="118" t="s">
        <v>3802</v>
      </c>
      <c r="C1300" s="119">
        <v>43313</v>
      </c>
      <c r="D1300" s="117" t="s">
        <v>3803</v>
      </c>
      <c r="E1300" s="120" t="s">
        <v>4029</v>
      </c>
      <c r="F1300" s="117">
        <f>IF(ISNA(VLOOKUP(B1300,[2]保固召回!$A:$G,7,FALSE)),"",(VLOOKUP(B1300,[2]保固召回!$A:$G,7,FALSE)))</f>
        <v>0</v>
      </c>
      <c r="G1300" s="121">
        <f t="shared" ca="1" si="81"/>
        <v>1</v>
      </c>
      <c r="H1300" s="121" t="str">
        <f t="shared" si="82"/>
        <v>F30修整DME插頭</v>
      </c>
      <c r="I1300" s="122">
        <f t="shared" ca="1" si="83"/>
        <v>100</v>
      </c>
      <c r="J1300" s="119"/>
      <c r="K1300" s="123"/>
      <c r="L1300" s="117"/>
      <c r="M1300" s="124"/>
      <c r="N1300" s="125">
        <v>43000</v>
      </c>
      <c r="O1300" s="135"/>
      <c r="P1300" s="127" t="str">
        <f>IF(B1300="","",IF(ISNA(VLOOKUP(U1300,[2]NEW!H:H,1,FALSE)),"V",""))</f>
        <v>V</v>
      </c>
      <c r="Q1300" s="156">
        <v>42989</v>
      </c>
      <c r="R1300" s="129">
        <v>50135</v>
      </c>
      <c r="S1300" s="151" t="s">
        <v>4017</v>
      </c>
      <c r="T1300" s="132"/>
      <c r="U1300" s="132" t="str">
        <f t="shared" si="80"/>
        <v>0061490400NT12030</v>
      </c>
      <c r="W1300" s="134" t="str">
        <f>IF((ISERROR(VLOOKUP(E1300,'[2]Lead Time(覆蓋貼)'!F:F,1,0)))*(P1300="v"),"",IF((ISTEXT(VLOOKUP(E1300,'[2]Lead Time(覆蓋貼)'!F:F,1,0)))*(P1300=""),"未執行",""))</f>
        <v/>
      </c>
    </row>
    <row r="1301" spans="1:23" ht="49.5" hidden="1" customHeight="1" x14ac:dyDescent="0.25">
      <c r="A1301" s="117">
        <v>1287</v>
      </c>
      <c r="B1301" s="118" t="s">
        <v>3802</v>
      </c>
      <c r="C1301" s="119">
        <v>43313</v>
      </c>
      <c r="D1301" s="117" t="s">
        <v>3803</v>
      </c>
      <c r="E1301" s="120" t="s">
        <v>4030</v>
      </c>
      <c r="F1301" s="117">
        <f>IF(ISNA(VLOOKUP(B1301,[2]保固召回!$A:$G,7,FALSE)),"",(VLOOKUP(B1301,[2]保固召回!$A:$G,7,FALSE)))</f>
        <v>0</v>
      </c>
      <c r="G1301" s="121">
        <f t="shared" ca="1" si="81"/>
        <v>1</v>
      </c>
      <c r="H1301" s="121" t="str">
        <f t="shared" si="82"/>
        <v>F30修整DME插頭</v>
      </c>
      <c r="I1301" s="122">
        <f t="shared" ca="1" si="83"/>
        <v>100</v>
      </c>
      <c r="J1301" s="119"/>
      <c r="K1301" s="123"/>
      <c r="L1301" s="117"/>
      <c r="M1301" s="124"/>
      <c r="N1301" s="125"/>
      <c r="O1301" s="135"/>
      <c r="P1301" s="127" t="str">
        <f>IF(B1301="","",IF(ISNA(VLOOKUP(U1301,[2]NEW!H:H,1,FALSE)),"V",""))</f>
        <v>V</v>
      </c>
      <c r="Q1301" s="156"/>
      <c r="R1301" s="129"/>
      <c r="S1301" s="130" t="s">
        <v>1789</v>
      </c>
      <c r="T1301" s="132"/>
      <c r="U1301" s="132" t="str">
        <f t="shared" si="80"/>
        <v>0061490400NT24021</v>
      </c>
      <c r="W1301" s="134" t="str">
        <f>IF((ISERROR(VLOOKUP(E1301,'[2]Lead Time(覆蓋貼)'!F:F,1,0)))*(P1301="v"),"",IF((ISTEXT(VLOOKUP(E1301,'[2]Lead Time(覆蓋貼)'!F:F,1,0)))*(P1301=""),"未執行",""))</f>
        <v/>
      </c>
    </row>
    <row r="1302" spans="1:23" ht="57.75" hidden="1" customHeight="1" x14ac:dyDescent="0.25">
      <c r="A1302" s="117">
        <v>1288</v>
      </c>
      <c r="B1302" s="118" t="s">
        <v>3802</v>
      </c>
      <c r="C1302" s="119">
        <v>43313</v>
      </c>
      <c r="D1302" s="117" t="s">
        <v>3803</v>
      </c>
      <c r="E1302" s="120" t="s">
        <v>4031</v>
      </c>
      <c r="F1302" s="117">
        <f>IF(ISNA(VLOOKUP(B1302,[2]保固召回!$A:$G,7,FALSE)),"",(VLOOKUP(B1302,[2]保固召回!$A:$G,7,FALSE)))</f>
        <v>0</v>
      </c>
      <c r="G1302" s="121">
        <f t="shared" ca="1" si="81"/>
        <v>1</v>
      </c>
      <c r="H1302" s="121" t="str">
        <f t="shared" si="82"/>
        <v>F30修整DME插頭</v>
      </c>
      <c r="I1302" s="122">
        <f t="shared" ca="1" si="83"/>
        <v>100</v>
      </c>
      <c r="J1302" s="119"/>
      <c r="K1302" s="123"/>
      <c r="L1302" s="117"/>
      <c r="M1302" s="124"/>
      <c r="N1302" s="125">
        <v>43029</v>
      </c>
      <c r="O1302" s="135">
        <v>50150</v>
      </c>
      <c r="P1302" s="127" t="str">
        <f>IF(B1302="","",IF(ISNA(VLOOKUP(U1302,[2]NEW!H:H,1,FALSE)),"V",""))</f>
        <v>V</v>
      </c>
      <c r="Q1302" s="156" t="s">
        <v>4027</v>
      </c>
      <c r="R1302" s="129" t="s">
        <v>4028</v>
      </c>
      <c r="S1302" s="151" t="s">
        <v>4010</v>
      </c>
      <c r="T1302" s="132"/>
      <c r="U1302" s="132" t="str">
        <f t="shared" si="80"/>
        <v>0061490400NT24534</v>
      </c>
      <c r="W1302" s="134" t="str">
        <f>IF((ISERROR(VLOOKUP(E1302,'[2]Lead Time(覆蓋貼)'!F:F,1,0)))*(P1302="v"),"",IF((ISTEXT(VLOOKUP(E1302,'[2]Lead Time(覆蓋貼)'!F:F,1,0)))*(P1302=""),"未執行",""))</f>
        <v/>
      </c>
    </row>
    <row r="1303" spans="1:23" ht="28.5" hidden="1" customHeight="1" x14ac:dyDescent="0.25">
      <c r="A1303" s="117">
        <v>1289</v>
      </c>
      <c r="B1303" s="118" t="s">
        <v>3802</v>
      </c>
      <c r="C1303" s="119">
        <v>43313</v>
      </c>
      <c r="D1303" s="117" t="s">
        <v>3803</v>
      </c>
      <c r="E1303" s="120" t="s">
        <v>4032</v>
      </c>
      <c r="F1303" s="117">
        <f>IF(ISNA(VLOOKUP(B1303,[2]保固召回!$A:$G,7,FALSE)),"",(VLOOKUP(B1303,[2]保固召回!$A:$G,7,FALSE)))</f>
        <v>0</v>
      </c>
      <c r="G1303" s="121">
        <f t="shared" ca="1" si="81"/>
        <v>1</v>
      </c>
      <c r="H1303" s="121" t="str">
        <f t="shared" si="82"/>
        <v>F30修整DME插頭</v>
      </c>
      <c r="I1303" s="122">
        <f t="shared" ca="1" si="83"/>
        <v>100</v>
      </c>
      <c r="J1303" s="119"/>
      <c r="K1303" s="123"/>
      <c r="L1303" s="117"/>
      <c r="M1303" s="124"/>
      <c r="N1303" s="125">
        <v>43029</v>
      </c>
      <c r="O1303" s="135">
        <v>50135</v>
      </c>
      <c r="P1303" s="127" t="str">
        <f>IF(B1303="","",IF(ISNA(VLOOKUP(U1303,[2]NEW!H:H,1,FALSE)),"V",""))</f>
        <v>V</v>
      </c>
      <c r="Q1303" s="156" t="s">
        <v>4033</v>
      </c>
      <c r="R1303" s="129" t="s">
        <v>4024</v>
      </c>
      <c r="S1303" s="151" t="s">
        <v>4034</v>
      </c>
      <c r="T1303" s="132"/>
      <c r="U1303" s="132" t="str">
        <f t="shared" si="80"/>
        <v>0061490400NT24458</v>
      </c>
      <c r="W1303" s="134" t="str">
        <f>IF((ISERROR(VLOOKUP(E1303,'[2]Lead Time(覆蓋貼)'!F:F,1,0)))*(P1303="v"),"",IF((ISTEXT(VLOOKUP(E1303,'[2]Lead Time(覆蓋貼)'!F:F,1,0)))*(P1303=""),"未執行",""))</f>
        <v/>
      </c>
    </row>
    <row r="1304" spans="1:23" ht="24" hidden="1" customHeight="1" x14ac:dyDescent="0.25">
      <c r="A1304" s="117">
        <v>1290</v>
      </c>
      <c r="B1304" s="118" t="s">
        <v>3802</v>
      </c>
      <c r="C1304" s="119">
        <v>43313</v>
      </c>
      <c r="D1304" s="117" t="s">
        <v>3803</v>
      </c>
      <c r="E1304" s="120" t="s">
        <v>4035</v>
      </c>
      <c r="F1304" s="117">
        <f>IF(ISNA(VLOOKUP(B1304,[2]保固召回!$A:$G,7,FALSE)),"",(VLOOKUP(B1304,[2]保固召回!$A:$G,7,FALSE)))</f>
        <v>0</v>
      </c>
      <c r="G1304" s="121">
        <f t="shared" ca="1" si="81"/>
        <v>1</v>
      </c>
      <c r="H1304" s="121" t="str">
        <f t="shared" si="82"/>
        <v>F30修整DME插頭</v>
      </c>
      <c r="I1304" s="122">
        <f t="shared" ca="1" si="83"/>
        <v>100</v>
      </c>
      <c r="J1304" s="119"/>
      <c r="K1304" s="123"/>
      <c r="L1304" s="117"/>
      <c r="M1304" s="124"/>
      <c r="N1304" s="125"/>
      <c r="O1304" s="135"/>
      <c r="P1304" s="127" t="str">
        <f>IF(B1304="","",IF(ISNA(VLOOKUP(U1304,[2]NEW!H:H,1,FALSE)),"V",""))</f>
        <v>V</v>
      </c>
      <c r="Q1304" s="156" t="s">
        <v>4036</v>
      </c>
      <c r="R1304" s="129" t="s">
        <v>4037</v>
      </c>
      <c r="S1304" s="151" t="s">
        <v>4038</v>
      </c>
      <c r="T1304" s="132"/>
      <c r="U1304" s="132" t="str">
        <f t="shared" si="80"/>
        <v>0061490400NT24448</v>
      </c>
      <c r="W1304" s="134" t="str">
        <f>IF((ISERROR(VLOOKUP(E1304,'[2]Lead Time(覆蓋貼)'!F:F,1,0)))*(P1304="v"),"",IF((ISTEXT(VLOOKUP(E1304,'[2]Lead Time(覆蓋貼)'!F:F,1,0)))*(P1304=""),"未執行",""))</f>
        <v/>
      </c>
    </row>
    <row r="1305" spans="1:23" ht="56.65" hidden="1" customHeight="1" x14ac:dyDescent="0.25">
      <c r="A1305" s="117">
        <v>1291</v>
      </c>
      <c r="B1305" s="118" t="s">
        <v>3802</v>
      </c>
      <c r="C1305" s="119">
        <v>43313</v>
      </c>
      <c r="D1305" s="117" t="s">
        <v>3803</v>
      </c>
      <c r="E1305" s="120" t="s">
        <v>4039</v>
      </c>
      <c r="F1305" s="117">
        <f>IF(ISNA(VLOOKUP(B1305,[2]保固召回!$A:$G,7,FALSE)),"",(VLOOKUP(B1305,[2]保固召回!$A:$G,7,FALSE)))</f>
        <v>0</v>
      </c>
      <c r="G1305" s="121">
        <f t="shared" ca="1" si="81"/>
        <v>1</v>
      </c>
      <c r="H1305" s="121" t="str">
        <f t="shared" si="82"/>
        <v>F30修整DME插頭</v>
      </c>
      <c r="I1305" s="122">
        <f t="shared" ca="1" si="83"/>
        <v>100</v>
      </c>
      <c r="J1305" s="119"/>
      <c r="K1305" s="123"/>
      <c r="L1305" s="117"/>
      <c r="M1305" s="124"/>
      <c r="N1305" s="125"/>
      <c r="O1305" s="135"/>
      <c r="P1305" s="127" t="str">
        <f>IF(B1305="","",IF(ISNA(VLOOKUP(U1305,[2]NEW!H:H,1,FALSE)),"V",""))</f>
        <v>V</v>
      </c>
      <c r="Q1305" s="156">
        <v>43014</v>
      </c>
      <c r="R1305" s="129">
        <v>50304</v>
      </c>
      <c r="S1305" s="151" t="s">
        <v>4021</v>
      </c>
      <c r="T1305" s="132"/>
      <c r="U1305" s="132" t="str">
        <f t="shared" si="80"/>
        <v>0061490400NT12021</v>
      </c>
      <c r="W1305" s="134" t="str">
        <f>IF((ISERROR(VLOOKUP(E1305,'[2]Lead Time(覆蓋貼)'!F:F,1,0)))*(P1305="v"),"",IF((ISTEXT(VLOOKUP(E1305,'[2]Lead Time(覆蓋貼)'!F:F,1,0)))*(P1305=""),"未執行",""))</f>
        <v/>
      </c>
    </row>
    <row r="1306" spans="1:23" ht="67.349999999999994" hidden="1" customHeight="1" x14ac:dyDescent="0.25">
      <c r="A1306" s="117">
        <v>1292</v>
      </c>
      <c r="B1306" s="118" t="s">
        <v>3802</v>
      </c>
      <c r="C1306" s="119">
        <v>43313</v>
      </c>
      <c r="D1306" s="117" t="s">
        <v>3803</v>
      </c>
      <c r="E1306" s="120" t="s">
        <v>4040</v>
      </c>
      <c r="F1306" s="117">
        <f>IF(ISNA(VLOOKUP(B1306,[2]保固召回!$A:$G,7,FALSE)),"",(VLOOKUP(B1306,[2]保固召回!$A:$G,7,FALSE)))</f>
        <v>0</v>
      </c>
      <c r="G1306" s="121">
        <f t="shared" ca="1" si="81"/>
        <v>1</v>
      </c>
      <c r="H1306" s="121" t="str">
        <f t="shared" si="82"/>
        <v>F30修整DME插頭</v>
      </c>
      <c r="I1306" s="122">
        <f t="shared" ca="1" si="83"/>
        <v>100</v>
      </c>
      <c r="J1306" s="119"/>
      <c r="K1306" s="123"/>
      <c r="L1306" s="117"/>
      <c r="M1306" s="124"/>
      <c r="N1306" s="125"/>
      <c r="O1306" s="135"/>
      <c r="P1306" s="127" t="str">
        <f>IF(B1306="","",IF(ISNA(VLOOKUP(U1306,[2]NEW!H:H,1,FALSE)),"V",""))</f>
        <v>V</v>
      </c>
      <c r="Q1306" s="156">
        <v>43014</v>
      </c>
      <c r="R1306" s="129">
        <v>50304</v>
      </c>
      <c r="S1306" s="151" t="s">
        <v>4021</v>
      </c>
      <c r="T1306" s="132"/>
      <c r="U1306" s="132" t="str">
        <f t="shared" si="80"/>
        <v>0061490400NT24475</v>
      </c>
      <c r="W1306" s="134" t="str">
        <f>IF((ISERROR(VLOOKUP(E1306,'[2]Lead Time(覆蓋貼)'!F:F,1,0)))*(P1306="v"),"",IF((ISTEXT(VLOOKUP(E1306,'[2]Lead Time(覆蓋貼)'!F:F,1,0)))*(P1306=""),"未執行",""))</f>
        <v/>
      </c>
    </row>
    <row r="1307" spans="1:23" ht="28.5" hidden="1" customHeight="1" x14ac:dyDescent="0.25">
      <c r="A1307" s="117">
        <v>1293</v>
      </c>
      <c r="B1307" s="118" t="s">
        <v>3802</v>
      </c>
      <c r="C1307" s="119">
        <v>43313</v>
      </c>
      <c r="D1307" s="117" t="s">
        <v>3803</v>
      </c>
      <c r="E1307" s="120" t="s">
        <v>4041</v>
      </c>
      <c r="F1307" s="117">
        <f>IF(ISNA(VLOOKUP(B1307,[2]保固召回!$A:$G,7,FALSE)),"",(VLOOKUP(B1307,[2]保固召回!$A:$G,7,FALSE)))</f>
        <v>0</v>
      </c>
      <c r="G1307" s="121">
        <f t="shared" ca="1" si="81"/>
        <v>1</v>
      </c>
      <c r="H1307" s="121" t="str">
        <f t="shared" si="82"/>
        <v>F30修整DME插頭</v>
      </c>
      <c r="I1307" s="122">
        <f t="shared" ca="1" si="83"/>
        <v>100</v>
      </c>
      <c r="J1307" s="119"/>
      <c r="K1307" s="123"/>
      <c r="L1307" s="117"/>
      <c r="M1307" s="124"/>
      <c r="N1307" s="125"/>
      <c r="O1307" s="135"/>
      <c r="P1307" s="127" t="str">
        <f>IF(B1307="","",IF(ISNA(VLOOKUP(U1307,[2]NEW!H:H,1,FALSE)),"V",""))</f>
        <v>V</v>
      </c>
      <c r="Q1307" s="128"/>
      <c r="R1307" s="129"/>
      <c r="S1307" s="130" t="s">
        <v>1789</v>
      </c>
      <c r="U1307" s="132" t="str">
        <f t="shared" si="80"/>
        <v>0061490400NT24478</v>
      </c>
      <c r="W1307" s="134" t="str">
        <f>IF((ISERROR(VLOOKUP(E1307,'[2]Lead Time(覆蓋貼)'!F:F,1,0)))*(P1307="v"),"",IF((ISTEXT(VLOOKUP(E1307,'[2]Lead Time(覆蓋貼)'!F:F,1,0)))*(P1307=""),"未執行",""))</f>
        <v/>
      </c>
    </row>
    <row r="1308" spans="1:23" ht="28.5" hidden="1" customHeight="1" x14ac:dyDescent="0.25">
      <c r="A1308" s="117">
        <v>1294</v>
      </c>
      <c r="B1308" s="118" t="s">
        <v>3802</v>
      </c>
      <c r="C1308" s="119">
        <v>43313</v>
      </c>
      <c r="D1308" s="117" t="s">
        <v>3803</v>
      </c>
      <c r="E1308" s="120" t="s">
        <v>4042</v>
      </c>
      <c r="F1308" s="117">
        <f>IF(ISNA(VLOOKUP(B1308,[2]保固召回!$A:$G,7,FALSE)),"",(VLOOKUP(B1308,[2]保固召回!$A:$G,7,FALSE)))</f>
        <v>0</v>
      </c>
      <c r="G1308" s="121">
        <f t="shared" ca="1" si="81"/>
        <v>1</v>
      </c>
      <c r="H1308" s="121" t="str">
        <f t="shared" si="82"/>
        <v>F30修整DME插頭</v>
      </c>
      <c r="I1308" s="122">
        <f t="shared" ca="1" si="83"/>
        <v>100</v>
      </c>
      <c r="J1308" s="119"/>
      <c r="K1308" s="123"/>
      <c r="L1308" s="117"/>
      <c r="M1308" s="124"/>
      <c r="N1308" s="125">
        <v>43033</v>
      </c>
      <c r="O1308" s="135">
        <v>50126</v>
      </c>
      <c r="P1308" s="127" t="str">
        <f>IF(B1308="","",IF(ISNA(VLOOKUP(U1308,[2]NEW!H:H,1,FALSE)),"V",""))</f>
        <v>V</v>
      </c>
      <c r="Q1308" s="156" t="s">
        <v>4043</v>
      </c>
      <c r="R1308" s="129" t="s">
        <v>4044</v>
      </c>
      <c r="S1308" s="151" t="s">
        <v>4045</v>
      </c>
      <c r="U1308" s="132" t="str">
        <f t="shared" si="80"/>
        <v>0061490400NT24595</v>
      </c>
      <c r="W1308" s="134" t="str">
        <f>IF((ISERROR(VLOOKUP(E1308,'[2]Lead Time(覆蓋貼)'!F:F,1,0)))*(P1308="v"),"",IF((ISTEXT(VLOOKUP(E1308,'[2]Lead Time(覆蓋貼)'!F:F,1,0)))*(P1308=""),"未執行",""))</f>
        <v/>
      </c>
    </row>
    <row r="1309" spans="1:23" ht="48.75" hidden="1" customHeight="1" x14ac:dyDescent="0.25">
      <c r="A1309" s="117">
        <v>1295</v>
      </c>
      <c r="B1309" s="118" t="s">
        <v>3802</v>
      </c>
      <c r="C1309" s="119">
        <v>43313</v>
      </c>
      <c r="D1309" s="117" t="s">
        <v>3803</v>
      </c>
      <c r="E1309" s="120" t="s">
        <v>4046</v>
      </c>
      <c r="F1309" s="117">
        <f>IF(ISNA(VLOOKUP(B1309,[2]保固召回!$A:$G,7,FALSE)),"",(VLOOKUP(B1309,[2]保固召回!$A:$G,7,FALSE)))</f>
        <v>0</v>
      </c>
      <c r="G1309" s="121">
        <f t="shared" ca="1" si="81"/>
        <v>1</v>
      </c>
      <c r="H1309" s="121" t="str">
        <f t="shared" si="82"/>
        <v>F30修整DME插頭</v>
      </c>
      <c r="I1309" s="122">
        <f t="shared" ca="1" si="83"/>
        <v>100</v>
      </c>
      <c r="J1309" s="119"/>
      <c r="K1309" s="123"/>
      <c r="L1309" s="117"/>
      <c r="M1309" s="124" t="s">
        <v>4047</v>
      </c>
      <c r="N1309" s="125"/>
      <c r="O1309" s="135"/>
      <c r="P1309" s="127" t="str">
        <f>IF(B1309="","",IF(ISNA(VLOOKUP(U1309,[2]NEW!H:H,1,FALSE)),"V",""))</f>
        <v>V</v>
      </c>
      <c r="Q1309" s="128"/>
      <c r="R1309" s="129"/>
      <c r="S1309" s="130" t="s">
        <v>4048</v>
      </c>
      <c r="U1309" s="132" t="str">
        <f t="shared" si="80"/>
        <v>0061490400NT12066</v>
      </c>
      <c r="W1309" s="134" t="str">
        <f>IF((ISERROR(VLOOKUP(E1309,'[2]Lead Time(覆蓋貼)'!F:F,1,0)))*(P1309="v"),"",IF((ISTEXT(VLOOKUP(E1309,'[2]Lead Time(覆蓋貼)'!F:F,1,0)))*(P1309=""),"未執行",""))</f>
        <v/>
      </c>
    </row>
    <row r="1310" spans="1:23" ht="28.5" hidden="1" customHeight="1" x14ac:dyDescent="0.25">
      <c r="A1310" s="117">
        <v>1296</v>
      </c>
      <c r="B1310" s="118" t="s">
        <v>3802</v>
      </c>
      <c r="C1310" s="119">
        <v>43313</v>
      </c>
      <c r="D1310" s="117" t="s">
        <v>3803</v>
      </c>
      <c r="E1310" s="120" t="s">
        <v>4049</v>
      </c>
      <c r="F1310" s="117">
        <f>IF(ISNA(VLOOKUP(B1310,[2]保固召回!$A:$G,7,FALSE)),"",(VLOOKUP(B1310,[2]保固召回!$A:$G,7,FALSE)))</f>
        <v>0</v>
      </c>
      <c r="G1310" s="121">
        <f t="shared" ca="1" si="81"/>
        <v>1</v>
      </c>
      <c r="H1310" s="121" t="str">
        <f t="shared" si="82"/>
        <v>F30修整DME插頭</v>
      </c>
      <c r="I1310" s="122">
        <f t="shared" ca="1" si="83"/>
        <v>100</v>
      </c>
      <c r="J1310" s="119"/>
      <c r="K1310" s="123"/>
      <c r="L1310" s="117"/>
      <c r="M1310" s="124"/>
      <c r="N1310" s="125">
        <v>43024</v>
      </c>
      <c r="O1310" s="135">
        <v>50184</v>
      </c>
      <c r="P1310" s="127" t="str">
        <f>IF(B1310="","",IF(ISNA(VLOOKUP(U1310,[2]NEW!H:H,1,FALSE)),"V",""))</f>
        <v>V</v>
      </c>
      <c r="Q1310" s="156" t="s">
        <v>4000</v>
      </c>
      <c r="R1310" s="129" t="s">
        <v>3988</v>
      </c>
      <c r="S1310" s="151" t="s">
        <v>4010</v>
      </c>
      <c r="U1310" s="132" t="str">
        <f t="shared" si="80"/>
        <v>0061490400NT24091</v>
      </c>
      <c r="W1310" s="134" t="str">
        <f>IF((ISERROR(VLOOKUP(E1310,'[2]Lead Time(覆蓋貼)'!F:F,1,0)))*(P1310="v"),"",IF((ISTEXT(VLOOKUP(E1310,'[2]Lead Time(覆蓋貼)'!F:F,1,0)))*(P1310=""),"未執行",""))</f>
        <v/>
      </c>
    </row>
    <row r="1311" spans="1:23" ht="20.25" hidden="1" customHeight="1" x14ac:dyDescent="0.25">
      <c r="A1311" s="117">
        <v>1297</v>
      </c>
      <c r="B1311" s="118" t="s">
        <v>3802</v>
      </c>
      <c r="C1311" s="119">
        <v>43313</v>
      </c>
      <c r="D1311" s="117" t="s">
        <v>3803</v>
      </c>
      <c r="E1311" s="120" t="s">
        <v>4050</v>
      </c>
      <c r="F1311" s="117">
        <f>IF(ISNA(VLOOKUP(B1311,[2]保固召回!$A:$G,7,FALSE)),"",(VLOOKUP(B1311,[2]保固召回!$A:$G,7,FALSE)))</f>
        <v>0</v>
      </c>
      <c r="G1311" s="121">
        <f t="shared" ca="1" si="81"/>
        <v>1</v>
      </c>
      <c r="H1311" s="121" t="str">
        <f t="shared" si="82"/>
        <v>F30修整DME插頭</v>
      </c>
      <c r="I1311" s="122">
        <f t="shared" ca="1" si="83"/>
        <v>100</v>
      </c>
      <c r="J1311" s="119"/>
      <c r="K1311" s="123"/>
      <c r="L1311" s="117"/>
      <c r="M1311" s="124"/>
      <c r="N1311" s="125">
        <v>43019</v>
      </c>
      <c r="O1311" s="135">
        <v>50150</v>
      </c>
      <c r="P1311" s="127" t="str">
        <f>IF(B1311="","",IF(ISNA(VLOOKUP(U1311,[2]NEW!H:H,1,FALSE)),"V",""))</f>
        <v>V</v>
      </c>
      <c r="Q1311" s="156" t="s">
        <v>4051</v>
      </c>
      <c r="R1311" s="129" t="s">
        <v>4052</v>
      </c>
      <c r="S1311" s="151" t="s">
        <v>4053</v>
      </c>
      <c r="U1311" s="132" t="str">
        <f t="shared" si="80"/>
        <v>0061490400NT24086</v>
      </c>
      <c r="W1311" s="134" t="str">
        <f>IF((ISERROR(VLOOKUP(E1311,'[2]Lead Time(覆蓋貼)'!F:F,1,0)))*(P1311="v"),"",IF((ISTEXT(VLOOKUP(E1311,'[2]Lead Time(覆蓋貼)'!F:F,1,0)))*(P1311=""),"未執行",""))</f>
        <v/>
      </c>
    </row>
    <row r="1312" spans="1:23" ht="84.75" hidden="1" customHeight="1" x14ac:dyDescent="0.25">
      <c r="A1312" s="117">
        <v>1298</v>
      </c>
      <c r="B1312" s="118" t="s">
        <v>3802</v>
      </c>
      <c r="C1312" s="119">
        <v>43313</v>
      </c>
      <c r="D1312" s="117" t="s">
        <v>3803</v>
      </c>
      <c r="E1312" s="120" t="s">
        <v>4054</v>
      </c>
      <c r="F1312" s="117">
        <f>IF(ISNA(VLOOKUP(B1312,[2]保固召回!$A:$G,7,FALSE)),"",(VLOOKUP(B1312,[2]保固召回!$A:$G,7,FALSE)))</f>
        <v>0</v>
      </c>
      <c r="G1312" s="121">
        <f t="shared" ca="1" si="81"/>
        <v>1</v>
      </c>
      <c r="H1312" s="121" t="str">
        <f t="shared" si="82"/>
        <v>F30修整DME插頭</v>
      </c>
      <c r="I1312" s="122">
        <f t="shared" ca="1" si="83"/>
        <v>100</v>
      </c>
      <c r="J1312" s="119"/>
      <c r="K1312" s="123"/>
      <c r="L1312" s="117"/>
      <c r="M1312" s="124"/>
      <c r="N1312" s="125"/>
      <c r="O1312" s="135"/>
      <c r="P1312" s="127" t="str">
        <f>IF(B1312="","",IF(ISNA(VLOOKUP(U1312,[2]NEW!H:H,1,FALSE)),"V",""))</f>
        <v>V</v>
      </c>
      <c r="Q1312" s="128"/>
      <c r="R1312" s="129"/>
      <c r="S1312" s="130" t="s">
        <v>1789</v>
      </c>
      <c r="U1312" s="132" t="str">
        <f t="shared" si="80"/>
        <v>0061490400NT24041</v>
      </c>
      <c r="W1312" s="134" t="str">
        <f>IF((ISERROR(VLOOKUP(E1312,'[2]Lead Time(覆蓋貼)'!F:F,1,0)))*(P1312="v"),"",IF((ISTEXT(VLOOKUP(E1312,'[2]Lead Time(覆蓋貼)'!F:F,1,0)))*(P1312=""),"未執行",""))</f>
        <v/>
      </c>
    </row>
    <row r="1313" spans="1:23" ht="13.35" hidden="1" customHeight="1" x14ac:dyDescent="0.25">
      <c r="A1313" s="117">
        <v>1299</v>
      </c>
      <c r="B1313" s="118" t="s">
        <v>3802</v>
      </c>
      <c r="C1313" s="119">
        <v>43313</v>
      </c>
      <c r="D1313" s="117" t="s">
        <v>3803</v>
      </c>
      <c r="E1313" s="120" t="s">
        <v>4055</v>
      </c>
      <c r="F1313" s="117">
        <f>IF(ISNA(VLOOKUP(B1313,[2]保固召回!$A:$G,7,FALSE)),"",(VLOOKUP(B1313,[2]保固召回!$A:$G,7,FALSE)))</f>
        <v>0</v>
      </c>
      <c r="G1313" s="121">
        <f t="shared" ca="1" si="81"/>
        <v>1</v>
      </c>
      <c r="H1313" s="121" t="str">
        <f t="shared" si="82"/>
        <v>F30修整DME插頭</v>
      </c>
      <c r="I1313" s="122">
        <f t="shared" ca="1" si="83"/>
        <v>100</v>
      </c>
      <c r="J1313" s="119"/>
      <c r="K1313" s="123"/>
      <c r="L1313" s="117"/>
      <c r="M1313" s="124"/>
      <c r="N1313" s="125">
        <v>43000.354166666664</v>
      </c>
      <c r="O1313" s="135"/>
      <c r="P1313" s="127" t="str">
        <f>IF(B1313="","",IF(ISNA(VLOOKUP(U1313,[2]NEW!H:H,1,FALSE)),"V",""))</f>
        <v>V</v>
      </c>
      <c r="Q1313" s="128">
        <v>42990.701388888891</v>
      </c>
      <c r="R1313" s="129">
        <v>50304</v>
      </c>
      <c r="S1313" s="130" t="s">
        <v>4056</v>
      </c>
      <c r="U1313" s="132" t="str">
        <f t="shared" si="80"/>
        <v>0061490400NT24044</v>
      </c>
      <c r="W1313" s="134" t="str">
        <f>IF((ISERROR(VLOOKUP(E1313,'[2]Lead Time(覆蓋貼)'!F:F,1,0)))*(P1313="v"),"",IF((ISTEXT(VLOOKUP(E1313,'[2]Lead Time(覆蓋貼)'!F:F,1,0)))*(P1313=""),"未執行",""))</f>
        <v/>
      </c>
    </row>
    <row r="1314" spans="1:23" ht="81" hidden="1" customHeight="1" x14ac:dyDescent="0.25">
      <c r="A1314" s="117">
        <v>1300</v>
      </c>
      <c r="B1314" s="118" t="s">
        <v>3802</v>
      </c>
      <c r="C1314" s="119">
        <v>43313</v>
      </c>
      <c r="D1314" s="117" t="s">
        <v>3803</v>
      </c>
      <c r="E1314" s="120" t="s">
        <v>4057</v>
      </c>
      <c r="F1314" s="117">
        <f>IF(ISNA(VLOOKUP(B1314,[2]保固召回!$A:$G,7,FALSE)),"",(VLOOKUP(B1314,[2]保固召回!$A:$G,7,FALSE)))</f>
        <v>0</v>
      </c>
      <c r="G1314" s="121">
        <f t="shared" ca="1" si="81"/>
        <v>1</v>
      </c>
      <c r="H1314" s="121" t="str">
        <f t="shared" si="82"/>
        <v>F30修整DME插頭</v>
      </c>
      <c r="I1314" s="122">
        <f t="shared" ca="1" si="83"/>
        <v>100</v>
      </c>
      <c r="J1314" s="119"/>
      <c r="K1314" s="123"/>
      <c r="L1314" s="117"/>
      <c r="M1314" s="124"/>
      <c r="N1314" s="125"/>
      <c r="O1314" s="135"/>
      <c r="P1314" s="127" t="str">
        <f>IF(B1314="","",IF(ISNA(VLOOKUP(U1314,[2]NEW!H:H,1,FALSE)),"V",""))</f>
        <v>V</v>
      </c>
      <c r="Q1314" s="156" t="s">
        <v>4058</v>
      </c>
      <c r="R1314" s="129" t="s">
        <v>4059</v>
      </c>
      <c r="S1314" s="151" t="s">
        <v>4060</v>
      </c>
      <c r="U1314" s="132" t="str">
        <f t="shared" si="80"/>
        <v>0061490400NT12014</v>
      </c>
      <c r="W1314" s="134" t="str">
        <f>IF((ISERROR(VLOOKUP(E1314,'[2]Lead Time(覆蓋貼)'!F:F,1,0)))*(P1314="v"),"",IF((ISTEXT(VLOOKUP(E1314,'[2]Lead Time(覆蓋貼)'!F:F,1,0)))*(P1314=""),"未執行",""))</f>
        <v/>
      </c>
    </row>
    <row r="1315" spans="1:23" ht="66" hidden="1" x14ac:dyDescent="0.25">
      <c r="A1315" s="117">
        <v>1301</v>
      </c>
      <c r="B1315" s="118" t="s">
        <v>3802</v>
      </c>
      <c r="C1315" s="119">
        <v>43313</v>
      </c>
      <c r="D1315" s="117" t="s">
        <v>3803</v>
      </c>
      <c r="E1315" s="120" t="s">
        <v>4061</v>
      </c>
      <c r="F1315" s="117">
        <f>IF(ISNA(VLOOKUP(B1315,[2]保固召回!$A:$G,7,FALSE)),"",(VLOOKUP(B1315,[2]保固召回!$A:$G,7,FALSE)))</f>
        <v>0</v>
      </c>
      <c r="G1315" s="121">
        <f t="shared" ca="1" si="81"/>
        <v>1</v>
      </c>
      <c r="H1315" s="121" t="str">
        <f t="shared" si="82"/>
        <v>F30修整DME插頭</v>
      </c>
      <c r="I1315" s="122">
        <f t="shared" ca="1" si="83"/>
        <v>100</v>
      </c>
      <c r="J1315" s="119"/>
      <c r="K1315" s="123"/>
      <c r="L1315" s="117"/>
      <c r="M1315" s="124"/>
      <c r="N1315" s="125">
        <v>43022</v>
      </c>
      <c r="O1315" s="135">
        <v>50221</v>
      </c>
      <c r="P1315" s="127" t="str">
        <f>IF(B1315="","",IF(ISNA(VLOOKUP(U1315,[2]NEW!H:H,1,FALSE)),"V",""))</f>
        <v>V</v>
      </c>
      <c r="Q1315" s="128" t="s">
        <v>4062</v>
      </c>
      <c r="R1315" s="129" t="s">
        <v>4063</v>
      </c>
      <c r="S1315" s="130" t="s">
        <v>4064</v>
      </c>
      <c r="U1315" s="132" t="str">
        <f t="shared" si="80"/>
        <v>0061490400NT24115</v>
      </c>
      <c r="W1315" s="134" t="str">
        <f>IF((ISERROR(VLOOKUP(E1315,'[2]Lead Time(覆蓋貼)'!F:F,1,0)))*(P1315="v"),"",IF((ISTEXT(VLOOKUP(E1315,'[2]Lead Time(覆蓋貼)'!F:F,1,0)))*(P1315=""),"未執行",""))</f>
        <v/>
      </c>
    </row>
    <row r="1316" spans="1:23" ht="34.5" hidden="1" customHeight="1" x14ac:dyDescent="0.25">
      <c r="A1316" s="117">
        <v>1302</v>
      </c>
      <c r="B1316" s="118" t="s">
        <v>2948</v>
      </c>
      <c r="C1316" s="119">
        <v>43141</v>
      </c>
      <c r="D1316" s="117" t="s">
        <v>4065</v>
      </c>
      <c r="E1316" s="120" t="s">
        <v>4066</v>
      </c>
      <c r="F1316" s="117">
        <f>IF(ISNA(VLOOKUP(B1316,[2]保固召回!$A:$G,7,FALSE)),"",(VLOOKUP(B1316,[2]保固召回!$A:$G,7,FALSE)))</f>
        <v>0</v>
      </c>
      <c r="G1316" s="121">
        <f t="shared" ca="1" si="81"/>
        <v>1</v>
      </c>
      <c r="H1316" s="121" t="str">
        <f t="shared" si="82"/>
        <v>F45B38更換曲軸皮帶盤/減震器</v>
      </c>
      <c r="I1316" s="122">
        <f t="shared" ca="1" si="83"/>
        <v>92</v>
      </c>
      <c r="J1316" s="119"/>
      <c r="K1316" s="123"/>
      <c r="L1316" s="117"/>
      <c r="M1316" s="124"/>
      <c r="N1316" s="125">
        <v>42992.375</v>
      </c>
      <c r="O1316" s="135"/>
      <c r="P1316" s="127" t="str">
        <f>IF(B1316="","",IF(ISNA(VLOOKUP(U1316,[2]NEW!H:H,1,FALSE)),"V",""))</f>
        <v>V</v>
      </c>
      <c r="Q1316" s="128">
        <v>42989</v>
      </c>
      <c r="R1316" s="129">
        <v>50228</v>
      </c>
      <c r="S1316" s="151" t="s">
        <v>4017</v>
      </c>
      <c r="U1316" s="132" t="str">
        <f t="shared" si="80"/>
        <v>0011500400V406423</v>
      </c>
      <c r="W1316" s="134" t="str">
        <f>IF((ISERROR(VLOOKUP(E1316,'[2]Lead Time(覆蓋貼)'!F:F,1,0)))*(P1316="v"),"",IF((ISTEXT(VLOOKUP(E1316,'[2]Lead Time(覆蓋貼)'!F:F,1,0)))*(P1316=""),"未執行",""))</f>
        <v/>
      </c>
    </row>
    <row r="1317" spans="1:23" ht="15" hidden="1" x14ac:dyDescent="0.25">
      <c r="A1317" s="117">
        <v>1303</v>
      </c>
      <c r="B1317" s="118" t="s">
        <v>3314</v>
      </c>
      <c r="C1317" s="119">
        <v>43163</v>
      </c>
      <c r="D1317" s="117" t="s">
        <v>4067</v>
      </c>
      <c r="E1317" s="120" t="s">
        <v>4068</v>
      </c>
      <c r="F1317" s="117" t="str">
        <f>IF(ISNA(VLOOKUP(B1317,[2]保固召回!$A:$G,7,FALSE)),"",(VLOOKUP(B1317,[2]保固召回!$A:$G,7,FALSE)))</f>
        <v/>
      </c>
      <c r="G1317" s="121">
        <f t="shared" ca="1" si="81"/>
        <v>1</v>
      </c>
      <c r="H1317" s="121" t="str">
        <f t="shared" si="82"/>
        <v>F4x編程控制單元(DSC)</v>
      </c>
      <c r="I1317" s="122">
        <f t="shared" ca="1" si="83"/>
        <v>86</v>
      </c>
      <c r="J1317" s="119"/>
      <c r="K1317" s="123"/>
      <c r="L1317" s="117"/>
      <c r="M1317" s="124"/>
      <c r="N1317" s="125">
        <v>42996</v>
      </c>
      <c r="O1317" s="135"/>
      <c r="P1317" s="127" t="str">
        <f>IF(B1317="","",IF(ISNA(VLOOKUP(U1317,[2]NEW!H:H,1,FALSE)),"V",""))</f>
        <v>V</v>
      </c>
      <c r="Q1317" s="128">
        <v>42989.6875</v>
      </c>
      <c r="R1317" s="129">
        <v>50228</v>
      </c>
      <c r="S1317" s="130" t="s">
        <v>4069</v>
      </c>
      <c r="U1317" s="132" t="str">
        <f t="shared" si="80"/>
        <v>00342702005C55152</v>
      </c>
      <c r="W1317" s="134" t="str">
        <f>IF((ISERROR(VLOOKUP(E1317,'[2]Lead Time(覆蓋貼)'!F:F,1,0)))*(P1317="v"),"",IF((ISTEXT(VLOOKUP(E1317,'[2]Lead Time(覆蓋貼)'!F:F,1,0)))*(P1317=""),"未執行",""))</f>
        <v/>
      </c>
    </row>
    <row r="1318" spans="1:23" ht="20.25" hidden="1" customHeight="1" x14ac:dyDescent="0.25">
      <c r="A1318" s="117">
        <v>1304</v>
      </c>
      <c r="B1318" s="118" t="s">
        <v>3314</v>
      </c>
      <c r="C1318" s="119">
        <v>43163</v>
      </c>
      <c r="D1318" s="117" t="s">
        <v>4067</v>
      </c>
      <c r="E1318" s="120" t="s">
        <v>4070</v>
      </c>
      <c r="F1318" s="117" t="str">
        <f>IF(ISNA(VLOOKUP(B1318,[2]保固召回!$A:$G,7,FALSE)),"",(VLOOKUP(B1318,[2]保固召回!$A:$G,7,FALSE)))</f>
        <v/>
      </c>
      <c r="G1318" s="121">
        <f t="shared" ca="1" si="81"/>
        <v>1</v>
      </c>
      <c r="H1318" s="121" t="str">
        <f t="shared" si="82"/>
        <v>F4x編程控制單元(DSC)</v>
      </c>
      <c r="I1318" s="122">
        <f t="shared" ca="1" si="83"/>
        <v>86</v>
      </c>
      <c r="J1318" s="119"/>
      <c r="K1318" s="123"/>
      <c r="L1318" s="117"/>
      <c r="M1318" s="124"/>
      <c r="N1318" s="125"/>
      <c r="O1318" s="126"/>
      <c r="P1318" s="127" t="str">
        <f>IF(B1318="","",IF(ISNA(VLOOKUP(U1318,[2]NEW!H:H,1,FALSE)),"V",""))</f>
        <v>V</v>
      </c>
      <c r="Q1318" s="156" t="s">
        <v>4071</v>
      </c>
      <c r="R1318" s="129" t="s">
        <v>4072</v>
      </c>
      <c r="S1318" s="150" t="s">
        <v>4073</v>
      </c>
      <c r="U1318" s="132" t="str">
        <f t="shared" si="80"/>
        <v>0034270200V423345</v>
      </c>
      <c r="W1318" s="134" t="str">
        <f>IF((ISERROR(VLOOKUP(E1318,'[2]Lead Time(覆蓋貼)'!F:F,1,0)))*(P1318="v"),"",IF((ISTEXT(VLOOKUP(E1318,'[2]Lead Time(覆蓋貼)'!F:F,1,0)))*(P1318=""),"未執行",""))</f>
        <v/>
      </c>
    </row>
    <row r="1319" spans="1:23" ht="20.25" hidden="1" customHeight="1" x14ac:dyDescent="0.25">
      <c r="A1319" s="117">
        <v>1305</v>
      </c>
      <c r="B1319" s="118" t="s">
        <v>3802</v>
      </c>
      <c r="C1319" s="119">
        <v>43313</v>
      </c>
      <c r="D1319" s="117" t="s">
        <v>3824</v>
      </c>
      <c r="E1319" s="120" t="s">
        <v>4074</v>
      </c>
      <c r="F1319" s="117">
        <f>IF(ISNA(VLOOKUP(B1319,[2]保固召回!$A:$G,7,FALSE)),"",(VLOOKUP(B1319,[2]保固召回!$A:$G,7,FALSE)))</f>
        <v>0</v>
      </c>
      <c r="G1319" s="121">
        <f t="shared" ca="1" si="81"/>
        <v>1</v>
      </c>
      <c r="H1319" s="121" t="str">
        <f t="shared" si="82"/>
        <v>F30修整DME插頭</v>
      </c>
      <c r="I1319" s="122">
        <f t="shared" ca="1" si="83"/>
        <v>100</v>
      </c>
      <c r="J1319" s="119"/>
      <c r="K1319" s="123"/>
      <c r="L1319" s="117"/>
      <c r="M1319" s="124"/>
      <c r="N1319" s="125"/>
      <c r="O1319" s="135"/>
      <c r="P1319" s="127" t="str">
        <f>IF(B1319="","",IF(ISNA(VLOOKUP(U1319,[2]NEW!H:H,1,FALSE)),"V",""))</f>
        <v>V</v>
      </c>
      <c r="Q1319" s="128"/>
      <c r="R1319" s="129"/>
      <c r="S1319" s="130"/>
      <c r="U1319" s="132" t="str">
        <f t="shared" si="80"/>
        <v>0061490400NT24587</v>
      </c>
      <c r="W1319" s="134" t="str">
        <f>IF((ISERROR(VLOOKUP(E1319,'[2]Lead Time(覆蓋貼)'!F:F,1,0)))*(P1319="v"),"",IF((ISTEXT(VLOOKUP(E1319,'[2]Lead Time(覆蓋貼)'!F:F,1,0)))*(P1319=""),"未執行",""))</f>
        <v/>
      </c>
    </row>
    <row r="1320" spans="1:23" ht="20.25" hidden="1" customHeight="1" x14ac:dyDescent="0.25">
      <c r="A1320" s="117">
        <v>1306</v>
      </c>
      <c r="B1320" s="118" t="s">
        <v>4075</v>
      </c>
      <c r="C1320" s="119">
        <v>42150</v>
      </c>
      <c r="D1320" s="117" t="s">
        <v>4076</v>
      </c>
      <c r="E1320" s="120" t="s">
        <v>4077</v>
      </c>
      <c r="F1320" s="117" t="str">
        <f>IF(ISNA(VLOOKUP(B1320,[2]保固召回!$A:$G,7,FALSE)),"",(VLOOKUP(B1320,[2]保固召回!$A:$G,7,FALSE)))</f>
        <v/>
      </c>
      <c r="G1320" s="121">
        <f t="shared" ca="1" si="81"/>
        <v>1</v>
      </c>
      <c r="H1320" s="121" t="str">
        <f t="shared" si="82"/>
        <v>E7xE8xE9xF07F1xF25N55更換VANOS齒盤螺栓</v>
      </c>
      <c r="I1320" s="122">
        <f t="shared" ca="1" si="83"/>
        <v>1</v>
      </c>
      <c r="J1320" s="119"/>
      <c r="K1320" s="123"/>
      <c r="L1320" s="117"/>
      <c r="M1320" s="124"/>
      <c r="N1320" s="125"/>
      <c r="O1320" s="126"/>
      <c r="P1320" s="127" t="str">
        <f>IF(B1320="","",IF(ISNA(VLOOKUP(U1320,[2]NEW!H:H,1,FALSE)),"V",""))</f>
        <v>V</v>
      </c>
      <c r="Q1320" s="156"/>
      <c r="R1320" s="129"/>
      <c r="S1320" s="130"/>
      <c r="U1320" s="132" t="str">
        <f t="shared" si="80"/>
        <v>0011280300L801423</v>
      </c>
      <c r="W1320" s="134" t="str">
        <f>IF((ISERROR(VLOOKUP(E1320,'[2]Lead Time(覆蓋貼)'!F:F,1,0)))*(P1320="v"),"",IF((ISTEXT(VLOOKUP(E1320,'[2]Lead Time(覆蓋貼)'!F:F,1,0)))*(P1320=""),"未執行",""))</f>
        <v/>
      </c>
    </row>
    <row r="1321" spans="1:23" ht="42" hidden="1" customHeight="1" x14ac:dyDescent="0.25">
      <c r="A1321" s="117">
        <v>1307</v>
      </c>
      <c r="B1321" s="118" t="s">
        <v>4078</v>
      </c>
      <c r="C1321" s="119">
        <v>43383</v>
      </c>
      <c r="D1321" s="117" t="s">
        <v>4079</v>
      </c>
      <c r="E1321" s="120" t="s">
        <v>4080</v>
      </c>
      <c r="F1321" s="117">
        <f>IF(ISNA(VLOOKUP(B1321,[2]保固召回!$A:$G,7,FALSE)),"",(VLOOKUP(B1321,[2]保固召回!$A:$G,7,FALSE)))</f>
        <v>0</v>
      </c>
      <c r="G1321" s="121">
        <f t="shared" ca="1" si="81"/>
        <v>1</v>
      </c>
      <c r="H1321" s="121" t="str">
        <f t="shared" si="82"/>
        <v>E7x更換前傳動軸</v>
      </c>
      <c r="I1321" s="122">
        <f t="shared" ca="1" si="83"/>
        <v>117</v>
      </c>
      <c r="J1321" s="119"/>
      <c r="K1321" s="123"/>
      <c r="L1321" s="117"/>
      <c r="M1321" s="124"/>
      <c r="N1321" s="125"/>
      <c r="O1321" s="126"/>
      <c r="P1321" s="127" t="str">
        <f>IF(B1321="","",IF(ISNA(VLOOKUP(U1321,[2]NEW!H:H,1,FALSE)),"V",""))</f>
        <v>V</v>
      </c>
      <c r="Q1321" s="156" t="s">
        <v>4081</v>
      </c>
      <c r="R1321" s="129" t="s">
        <v>4082</v>
      </c>
      <c r="S1321" s="151" t="s">
        <v>4083</v>
      </c>
      <c r="U1321" s="132" t="str">
        <f t="shared" si="80"/>
        <v>0026370100L817670</v>
      </c>
      <c r="W1321" s="134" t="str">
        <f>IF((ISERROR(VLOOKUP(E1321,'[2]Lead Time(覆蓋貼)'!F:F,1,0)))*(P1321="v"),"",IF((ISTEXT(VLOOKUP(E1321,'[2]Lead Time(覆蓋貼)'!F:F,1,0)))*(P1321=""),"未執行",""))</f>
        <v/>
      </c>
    </row>
    <row r="1322" spans="1:23" ht="33" hidden="1" x14ac:dyDescent="0.25">
      <c r="A1322" s="117">
        <v>1308</v>
      </c>
      <c r="B1322" s="118" t="s">
        <v>4084</v>
      </c>
      <c r="C1322" s="119">
        <v>43383</v>
      </c>
      <c r="D1322" s="117" t="s">
        <v>4085</v>
      </c>
      <c r="E1322" s="120" t="s">
        <v>4086</v>
      </c>
      <c r="F1322" s="117">
        <f>IF(ISNA(VLOOKUP(B1322,[2]保固召回!$A:$G,7,FALSE)),"",(VLOOKUP(B1322,[2]保固召回!$A:$G,7,FALSE)))</f>
        <v>0</v>
      </c>
      <c r="G1322" s="121">
        <f t="shared" ca="1" si="81"/>
        <v>1</v>
      </c>
      <c r="H1322" s="121" t="str">
        <f t="shared" si="82"/>
        <v>E7x更換前傳動軸</v>
      </c>
      <c r="I1322" s="122">
        <f t="shared" ca="1" si="83"/>
        <v>117</v>
      </c>
      <c r="J1322" s="119"/>
      <c r="K1322" s="123"/>
      <c r="L1322" s="117"/>
      <c r="M1322" s="124"/>
      <c r="N1322" s="125">
        <v>43073</v>
      </c>
      <c r="O1322" s="126">
        <v>50126</v>
      </c>
      <c r="P1322" s="127" t="str">
        <f>IF(B1322="","",IF(ISNA(VLOOKUP(U1322,[2]NEW!H:H,1,FALSE)),"V",""))</f>
        <v>V</v>
      </c>
      <c r="Q1322" s="156" t="s">
        <v>4087</v>
      </c>
      <c r="R1322" s="129" t="s">
        <v>3855</v>
      </c>
      <c r="S1322" s="151" t="s">
        <v>4088</v>
      </c>
      <c r="U1322" s="132" t="str">
        <f t="shared" si="80"/>
        <v>0026370100L921427</v>
      </c>
      <c r="W1322" s="134" t="str">
        <f>IF((ISERROR(VLOOKUP(E1322,'[2]Lead Time(覆蓋貼)'!F:F,1,0)))*(P1322="v"),"",IF((ISTEXT(VLOOKUP(E1322,'[2]Lead Time(覆蓋貼)'!F:F,1,0)))*(P1322=""),"未執行",""))</f>
        <v/>
      </c>
    </row>
    <row r="1323" spans="1:23" ht="48.75" hidden="1" customHeight="1" x14ac:dyDescent="0.25">
      <c r="A1323" s="117">
        <v>1309</v>
      </c>
      <c r="B1323" s="118" t="s">
        <v>4084</v>
      </c>
      <c r="C1323" s="119">
        <v>43383</v>
      </c>
      <c r="D1323" s="117" t="s">
        <v>4085</v>
      </c>
      <c r="E1323" s="120" t="s">
        <v>4089</v>
      </c>
      <c r="F1323" s="117">
        <f>IF(ISNA(VLOOKUP(B1323,[2]保固召回!$A:$G,7,FALSE)),"",(VLOOKUP(B1323,[2]保固召回!$A:$G,7,FALSE)))</f>
        <v>0</v>
      </c>
      <c r="G1323" s="121">
        <f t="shared" ca="1" si="81"/>
        <v>1</v>
      </c>
      <c r="H1323" s="121" t="str">
        <f t="shared" si="82"/>
        <v>E7x更換前傳動軸</v>
      </c>
      <c r="I1323" s="122">
        <f t="shared" ca="1" si="83"/>
        <v>117</v>
      </c>
      <c r="J1323" s="119"/>
      <c r="K1323" s="123"/>
      <c r="L1323" s="117"/>
      <c r="M1323" s="124"/>
      <c r="N1323" s="125"/>
      <c r="O1323" s="126"/>
      <c r="P1323" s="127" t="str">
        <f>IF(B1323="","",IF(ISNA(VLOOKUP(U1323,[2]NEW!H:H,1,FALSE)),"V",""))</f>
        <v>V</v>
      </c>
      <c r="Q1323" s="156" t="s">
        <v>4090</v>
      </c>
      <c r="R1323" s="129" t="s">
        <v>4091</v>
      </c>
      <c r="S1323" s="151" t="s">
        <v>4092</v>
      </c>
      <c r="U1323" s="132" t="str">
        <f t="shared" si="80"/>
        <v>0026370100L507968</v>
      </c>
      <c r="W1323" s="134" t="str">
        <f>IF((ISERROR(VLOOKUP(E1323,'[2]Lead Time(覆蓋貼)'!F:F,1,0)))*(P1323="v"),"",IF((ISTEXT(VLOOKUP(E1323,'[2]Lead Time(覆蓋貼)'!F:F,1,0)))*(P1323=""),"未執行",""))</f>
        <v/>
      </c>
    </row>
    <row r="1324" spans="1:23" ht="20.25" hidden="1" customHeight="1" x14ac:dyDescent="0.25">
      <c r="A1324" s="117">
        <v>1310</v>
      </c>
      <c r="B1324" s="118" t="s">
        <v>4084</v>
      </c>
      <c r="C1324" s="119">
        <v>43383</v>
      </c>
      <c r="D1324" s="117" t="s">
        <v>4085</v>
      </c>
      <c r="E1324" s="120" t="s">
        <v>4093</v>
      </c>
      <c r="F1324" s="117">
        <f>IF(ISNA(VLOOKUP(B1324,[2]保固召回!$A:$G,7,FALSE)),"",(VLOOKUP(B1324,[2]保固召回!$A:$G,7,FALSE)))</f>
        <v>0</v>
      </c>
      <c r="G1324" s="121">
        <f t="shared" ca="1" si="81"/>
        <v>1</v>
      </c>
      <c r="H1324" s="121" t="str">
        <f t="shared" si="82"/>
        <v>E7x更換前傳動軸</v>
      </c>
      <c r="I1324" s="122">
        <f t="shared" ca="1" si="83"/>
        <v>117</v>
      </c>
      <c r="J1324" s="119"/>
      <c r="K1324" s="123"/>
      <c r="L1324" s="117"/>
      <c r="M1324" s="124"/>
      <c r="N1324" s="125">
        <v>43055</v>
      </c>
      <c r="O1324" s="126">
        <v>50389</v>
      </c>
      <c r="P1324" s="127" t="str">
        <f>IF(B1324="","",IF(ISNA(VLOOKUP(U1324,[2]NEW!H:H,1,FALSE)),"V",""))</f>
        <v>V</v>
      </c>
      <c r="Q1324" s="156" t="s">
        <v>4094</v>
      </c>
      <c r="R1324" s="129" t="s">
        <v>4095</v>
      </c>
      <c r="S1324" s="151" t="s">
        <v>4096</v>
      </c>
      <c r="U1324" s="132" t="str">
        <f t="shared" si="80"/>
        <v>0026370100L458015</v>
      </c>
      <c r="W1324" s="134" t="str">
        <f>IF((ISERROR(VLOOKUP(E1324,'[2]Lead Time(覆蓋貼)'!F:F,1,0)))*(P1324="v"),"",IF((ISTEXT(VLOOKUP(E1324,'[2]Lead Time(覆蓋貼)'!F:F,1,0)))*(P1324=""),"未執行",""))</f>
        <v/>
      </c>
    </row>
    <row r="1325" spans="1:23" ht="20.25" hidden="1" customHeight="1" x14ac:dyDescent="0.25">
      <c r="A1325" s="117">
        <v>1311</v>
      </c>
      <c r="B1325" s="118" t="s">
        <v>4084</v>
      </c>
      <c r="C1325" s="119">
        <v>43383</v>
      </c>
      <c r="D1325" s="117" t="s">
        <v>4085</v>
      </c>
      <c r="E1325" s="120" t="s">
        <v>4097</v>
      </c>
      <c r="F1325" s="117">
        <f>IF(ISNA(VLOOKUP(B1325,[2]保固召回!$A:$G,7,FALSE)),"",(VLOOKUP(B1325,[2]保固召回!$A:$G,7,FALSE)))</f>
        <v>0</v>
      </c>
      <c r="G1325" s="121">
        <f t="shared" ca="1" si="81"/>
        <v>1</v>
      </c>
      <c r="H1325" s="121" t="str">
        <f t="shared" si="82"/>
        <v>E7x更換前傳動軸</v>
      </c>
      <c r="I1325" s="122">
        <f t="shared" ca="1" si="83"/>
        <v>117</v>
      </c>
      <c r="J1325" s="119"/>
      <c r="K1325" s="123"/>
      <c r="L1325" s="117"/>
      <c r="M1325" s="124"/>
      <c r="N1325" s="125">
        <v>43081</v>
      </c>
      <c r="O1325" s="126">
        <v>50150</v>
      </c>
      <c r="P1325" s="127" t="str">
        <f>IF(B1325="","",IF(ISNA(VLOOKUP(U1325,[2]NEW!H:H,1,FALSE)),"V",""))</f>
        <v>V</v>
      </c>
      <c r="Q1325" s="156" t="s">
        <v>4087</v>
      </c>
      <c r="R1325" s="129" t="s">
        <v>3855</v>
      </c>
      <c r="S1325" s="151" t="s">
        <v>4098</v>
      </c>
      <c r="U1325" s="132" t="str">
        <f t="shared" si="80"/>
        <v>0026370100L457976</v>
      </c>
      <c r="W1325" s="134" t="str">
        <f>IF((ISERROR(VLOOKUP(E1325,'[2]Lead Time(覆蓋貼)'!F:F,1,0)))*(P1325="v"),"",IF((ISTEXT(VLOOKUP(E1325,'[2]Lead Time(覆蓋貼)'!F:F,1,0)))*(P1325=""),"未執行",""))</f>
        <v/>
      </c>
    </row>
    <row r="1326" spans="1:23" ht="41.25" hidden="1" customHeight="1" x14ac:dyDescent="0.25">
      <c r="A1326" s="117">
        <v>1312</v>
      </c>
      <c r="B1326" s="118" t="s">
        <v>4084</v>
      </c>
      <c r="C1326" s="119">
        <v>43383</v>
      </c>
      <c r="D1326" s="117" t="s">
        <v>4085</v>
      </c>
      <c r="E1326" s="120" t="s">
        <v>4099</v>
      </c>
      <c r="F1326" s="117">
        <f>IF(ISNA(VLOOKUP(B1326,[2]保固召回!$A:$G,7,FALSE)),"",(VLOOKUP(B1326,[2]保固召回!$A:$G,7,FALSE)))</f>
        <v>0</v>
      </c>
      <c r="G1326" s="121">
        <f t="shared" ca="1" si="81"/>
        <v>1</v>
      </c>
      <c r="H1326" s="121" t="str">
        <f t="shared" si="82"/>
        <v>E7x更換前傳動軸</v>
      </c>
      <c r="I1326" s="122">
        <f t="shared" ca="1" si="83"/>
        <v>117</v>
      </c>
      <c r="J1326" s="119"/>
      <c r="K1326" s="123"/>
      <c r="L1326" s="117"/>
      <c r="M1326" s="124"/>
      <c r="N1326" s="125"/>
      <c r="O1326" s="126"/>
      <c r="P1326" s="127" t="str">
        <f>IF(B1326="","",IF(ISNA(VLOOKUP(U1326,[2]NEW!H:H,1,FALSE)),"V",""))</f>
        <v>V</v>
      </c>
      <c r="Q1326" s="156">
        <v>43040</v>
      </c>
      <c r="R1326" s="129">
        <v>50389</v>
      </c>
      <c r="S1326" s="151" t="s">
        <v>3859</v>
      </c>
      <c r="U1326" s="132" t="str">
        <f t="shared" si="80"/>
        <v>0026370100L444232</v>
      </c>
      <c r="W1326" s="134" t="str">
        <f>IF((ISERROR(VLOOKUP(E1326,'[2]Lead Time(覆蓋貼)'!F:F,1,0)))*(P1326="v"),"",IF((ISTEXT(VLOOKUP(E1326,'[2]Lead Time(覆蓋貼)'!F:F,1,0)))*(P1326=""),"未執行",""))</f>
        <v/>
      </c>
    </row>
    <row r="1327" spans="1:23" ht="20.25" hidden="1" customHeight="1" x14ac:dyDescent="0.25">
      <c r="A1327" s="117">
        <v>1313</v>
      </c>
      <c r="B1327" s="118" t="s">
        <v>4084</v>
      </c>
      <c r="C1327" s="119">
        <v>43383</v>
      </c>
      <c r="D1327" s="117" t="s">
        <v>4085</v>
      </c>
      <c r="E1327" s="120" t="s">
        <v>4100</v>
      </c>
      <c r="F1327" s="117">
        <f>IF(ISNA(VLOOKUP(B1327,[2]保固召回!$A:$G,7,FALSE)),"",(VLOOKUP(B1327,[2]保固召回!$A:$G,7,FALSE)))</f>
        <v>0</v>
      </c>
      <c r="G1327" s="121">
        <f t="shared" ca="1" si="81"/>
        <v>1</v>
      </c>
      <c r="H1327" s="121" t="str">
        <f t="shared" si="82"/>
        <v>E7x更換前傳動軸</v>
      </c>
      <c r="I1327" s="122">
        <f t="shared" ca="1" si="83"/>
        <v>117</v>
      </c>
      <c r="J1327" s="119"/>
      <c r="K1327" s="123"/>
      <c r="L1327" s="117"/>
      <c r="M1327" s="124"/>
      <c r="N1327" s="125"/>
      <c r="O1327" s="126"/>
      <c r="P1327" s="127" t="str">
        <f>IF(B1327="","",IF(ISNA(VLOOKUP(U1327,[2]NEW!H:H,1,FALSE)),"V",""))</f>
        <v>V</v>
      </c>
      <c r="Q1327" s="156">
        <v>43040</v>
      </c>
      <c r="R1327" s="129">
        <v>50389</v>
      </c>
      <c r="S1327" s="151" t="s">
        <v>4101</v>
      </c>
      <c r="U1327" s="132" t="str">
        <f t="shared" si="80"/>
        <v>0026370100L459527</v>
      </c>
      <c r="W1327" s="134" t="str">
        <f>IF((ISERROR(VLOOKUP(E1327,'[2]Lead Time(覆蓋貼)'!F:F,1,0)))*(P1327="v"),"",IF((ISTEXT(VLOOKUP(E1327,'[2]Lead Time(覆蓋貼)'!F:F,1,0)))*(P1327=""),"未執行",""))</f>
        <v/>
      </c>
    </row>
    <row r="1328" spans="1:23" ht="20.25" hidden="1" customHeight="1" x14ac:dyDescent="0.25">
      <c r="A1328" s="117">
        <v>1314</v>
      </c>
      <c r="B1328" s="118" t="s">
        <v>4084</v>
      </c>
      <c r="C1328" s="119">
        <v>43383</v>
      </c>
      <c r="D1328" s="117" t="s">
        <v>4085</v>
      </c>
      <c r="E1328" s="120" t="s">
        <v>4102</v>
      </c>
      <c r="F1328" s="117">
        <f>IF(ISNA(VLOOKUP(B1328,[2]保固召回!$A:$G,7,FALSE)),"",(VLOOKUP(B1328,[2]保固召回!$A:$G,7,FALSE)))</f>
        <v>0</v>
      </c>
      <c r="G1328" s="121">
        <f t="shared" ca="1" si="81"/>
        <v>1</v>
      </c>
      <c r="H1328" s="121" t="str">
        <f t="shared" si="82"/>
        <v>E7x更換前傳動軸</v>
      </c>
      <c r="I1328" s="122">
        <f t="shared" ca="1" si="83"/>
        <v>117</v>
      </c>
      <c r="J1328" s="119"/>
      <c r="K1328" s="123"/>
      <c r="L1328" s="117"/>
      <c r="M1328" s="124"/>
      <c r="N1328" s="125">
        <v>43042.5625</v>
      </c>
      <c r="O1328" s="126"/>
      <c r="P1328" s="127" t="str">
        <f>IF(B1328="","",IF(ISNA(VLOOKUP(U1328,[2]NEW!H:H,1,FALSE)),"V",""))</f>
        <v>V</v>
      </c>
      <c r="Q1328" s="156">
        <v>43040</v>
      </c>
      <c r="R1328" s="129">
        <v>50389</v>
      </c>
      <c r="S1328" s="151" t="s">
        <v>3831</v>
      </c>
      <c r="U1328" s="132" t="str">
        <f t="shared" si="80"/>
        <v>0026370100L510645</v>
      </c>
      <c r="W1328" s="134" t="str">
        <f>IF((ISERROR(VLOOKUP(E1328,'[2]Lead Time(覆蓋貼)'!F:F,1,0)))*(P1328="v"),"",IF((ISTEXT(VLOOKUP(E1328,'[2]Lead Time(覆蓋貼)'!F:F,1,0)))*(P1328=""),"未執行",""))</f>
        <v/>
      </c>
    </row>
    <row r="1329" spans="1:23" ht="42.75" hidden="1" customHeight="1" x14ac:dyDescent="0.25">
      <c r="A1329" s="117">
        <v>1315</v>
      </c>
      <c r="B1329" s="118" t="s">
        <v>4084</v>
      </c>
      <c r="C1329" s="119">
        <v>43383</v>
      </c>
      <c r="D1329" s="117" t="s">
        <v>4085</v>
      </c>
      <c r="E1329" s="120" t="s">
        <v>4103</v>
      </c>
      <c r="F1329" s="117">
        <f>IF(ISNA(VLOOKUP(B1329,[2]保固召回!$A:$G,7,FALSE)),"",(VLOOKUP(B1329,[2]保固召回!$A:$G,7,FALSE)))</f>
        <v>0</v>
      </c>
      <c r="G1329" s="121">
        <f t="shared" ca="1" si="81"/>
        <v>1</v>
      </c>
      <c r="H1329" s="121" t="str">
        <f t="shared" si="82"/>
        <v>E7x更換前傳動軸</v>
      </c>
      <c r="I1329" s="122">
        <f t="shared" ca="1" si="83"/>
        <v>117</v>
      </c>
      <c r="J1329" s="119"/>
      <c r="K1329" s="123"/>
      <c r="L1329" s="117"/>
      <c r="M1329" s="124"/>
      <c r="N1329" s="125">
        <v>43043.354166666664</v>
      </c>
      <c r="O1329" s="126"/>
      <c r="P1329" s="127" t="str">
        <f>IF(B1329="","",IF(ISNA(VLOOKUP(U1329,[2]NEW!H:H,1,FALSE)),"V",""))</f>
        <v>V</v>
      </c>
      <c r="Q1329" s="156">
        <v>43040</v>
      </c>
      <c r="R1329" s="129">
        <v>50389</v>
      </c>
      <c r="S1329" s="151" t="s">
        <v>3831</v>
      </c>
      <c r="U1329" s="132" t="str">
        <f t="shared" si="80"/>
        <v>0026370100L442742</v>
      </c>
      <c r="W1329" s="134" t="str">
        <f>IF((ISERROR(VLOOKUP(E1329,'[2]Lead Time(覆蓋貼)'!F:F,1,0)))*(P1329="v"),"",IF((ISTEXT(VLOOKUP(E1329,'[2]Lead Time(覆蓋貼)'!F:F,1,0)))*(P1329=""),"未執行",""))</f>
        <v/>
      </c>
    </row>
    <row r="1330" spans="1:23" ht="20.25" hidden="1" customHeight="1" x14ac:dyDescent="0.25">
      <c r="A1330" s="117">
        <v>1316</v>
      </c>
      <c r="B1330" s="118" t="s">
        <v>4084</v>
      </c>
      <c r="C1330" s="119">
        <v>43383</v>
      </c>
      <c r="D1330" s="117" t="s">
        <v>4085</v>
      </c>
      <c r="E1330" s="120" t="s">
        <v>4104</v>
      </c>
      <c r="F1330" s="117">
        <f>IF(ISNA(VLOOKUP(B1330,[2]保固召回!$A:$G,7,FALSE)),"",(VLOOKUP(B1330,[2]保固召回!$A:$G,7,FALSE)))</f>
        <v>0</v>
      </c>
      <c r="G1330" s="121">
        <f t="shared" ca="1" si="81"/>
        <v>1</v>
      </c>
      <c r="H1330" s="121" t="str">
        <f t="shared" si="82"/>
        <v>E7x更換前傳動軸</v>
      </c>
      <c r="I1330" s="122">
        <f t="shared" ca="1" si="83"/>
        <v>117</v>
      </c>
      <c r="J1330" s="119"/>
      <c r="K1330" s="123"/>
      <c r="L1330" s="117"/>
      <c r="M1330" s="124"/>
      <c r="N1330" s="125">
        <v>43068</v>
      </c>
      <c r="O1330" s="126">
        <v>50126</v>
      </c>
      <c r="P1330" s="127" t="str">
        <f>IF(B1330="","",IF(ISNA(VLOOKUP(U1330,[2]NEW!H:H,1,FALSE)),"V",""))</f>
        <v>V</v>
      </c>
      <c r="Q1330" s="156" t="s">
        <v>4105</v>
      </c>
      <c r="R1330" s="129" t="s">
        <v>4106</v>
      </c>
      <c r="S1330" s="151" t="s">
        <v>4107</v>
      </c>
      <c r="U1330" s="132" t="str">
        <f t="shared" si="80"/>
        <v>0026370100L802862</v>
      </c>
      <c r="W1330" s="134" t="str">
        <f>IF((ISERROR(VLOOKUP(E1330,'[2]Lead Time(覆蓋貼)'!F:F,1,0)))*(P1330="v"),"",IF((ISTEXT(VLOOKUP(E1330,'[2]Lead Time(覆蓋貼)'!F:F,1,0)))*(P1330=""),"未執行",""))</f>
        <v/>
      </c>
    </row>
    <row r="1331" spans="1:23" ht="116.25" hidden="1" customHeight="1" x14ac:dyDescent="0.25">
      <c r="A1331" s="117">
        <v>1317</v>
      </c>
      <c r="B1331" s="118" t="s">
        <v>4084</v>
      </c>
      <c r="C1331" s="119">
        <v>43383</v>
      </c>
      <c r="D1331" s="117" t="s">
        <v>4085</v>
      </c>
      <c r="E1331" s="120" t="s">
        <v>4108</v>
      </c>
      <c r="F1331" s="117">
        <f>IF(ISNA(VLOOKUP(B1331,[2]保固召回!$A:$G,7,FALSE)),"",(VLOOKUP(B1331,[2]保固召回!$A:$G,7,FALSE)))</f>
        <v>0</v>
      </c>
      <c r="G1331" s="121">
        <f t="shared" ca="1" si="81"/>
        <v>1</v>
      </c>
      <c r="H1331" s="121" t="str">
        <f t="shared" si="82"/>
        <v>E7x更換前傳動軸</v>
      </c>
      <c r="I1331" s="122">
        <f t="shared" ca="1" si="83"/>
        <v>117</v>
      </c>
      <c r="J1331" s="119"/>
      <c r="K1331" s="123"/>
      <c r="L1331" s="117"/>
      <c r="M1331" s="124"/>
      <c r="N1331" s="125">
        <v>43074</v>
      </c>
      <c r="O1331" s="126">
        <v>50042</v>
      </c>
      <c r="P1331" s="127" t="str">
        <f>IF(B1331="","",IF(ISNA(VLOOKUP(U1331,[2]NEW!H:H,1,FALSE)),"V",""))</f>
        <v>V</v>
      </c>
      <c r="Q1331" s="156" t="s">
        <v>4087</v>
      </c>
      <c r="R1331" s="129" t="s">
        <v>3855</v>
      </c>
      <c r="S1331" s="151" t="s">
        <v>4109</v>
      </c>
      <c r="U1331" s="132" t="str">
        <f t="shared" si="80"/>
        <v>0026370100L809676</v>
      </c>
      <c r="W1331" s="134" t="str">
        <f>IF((ISERROR(VLOOKUP(E1331,'[2]Lead Time(覆蓋貼)'!F:F,1,0)))*(P1331="v"),"",IF((ISTEXT(VLOOKUP(E1331,'[2]Lead Time(覆蓋貼)'!F:F,1,0)))*(P1331=""),"未執行",""))</f>
        <v/>
      </c>
    </row>
    <row r="1332" spans="1:23" ht="20.25" hidden="1" customHeight="1" x14ac:dyDescent="0.25">
      <c r="A1332" s="117">
        <v>1318</v>
      </c>
      <c r="B1332" s="118" t="s">
        <v>4084</v>
      </c>
      <c r="C1332" s="119">
        <v>43383</v>
      </c>
      <c r="D1332" s="117" t="s">
        <v>4085</v>
      </c>
      <c r="E1332" s="120" t="s">
        <v>4110</v>
      </c>
      <c r="F1332" s="117">
        <f>IF(ISNA(VLOOKUP(B1332,[2]保固召回!$A:$G,7,FALSE)),"",(VLOOKUP(B1332,[2]保固召回!$A:$G,7,FALSE)))</f>
        <v>0</v>
      </c>
      <c r="G1332" s="121">
        <f t="shared" ca="1" si="81"/>
        <v>1</v>
      </c>
      <c r="H1332" s="121" t="str">
        <f t="shared" si="82"/>
        <v>E7x更換前傳動軸</v>
      </c>
      <c r="I1332" s="122">
        <f t="shared" ca="1" si="83"/>
        <v>117</v>
      </c>
      <c r="J1332" s="119"/>
      <c r="K1332" s="123"/>
      <c r="L1332" s="117"/>
      <c r="M1332" s="124"/>
      <c r="N1332" s="125">
        <v>43087</v>
      </c>
      <c r="O1332" s="126">
        <v>50422</v>
      </c>
      <c r="P1332" s="127" t="str">
        <f>IF(B1332="","",IF(ISNA(VLOOKUP(U1332,[2]NEW!H:H,1,FALSE)),"V",""))</f>
        <v>V</v>
      </c>
      <c r="Q1332" s="156" t="s">
        <v>4111</v>
      </c>
      <c r="R1332" s="129" t="s">
        <v>4112</v>
      </c>
      <c r="S1332" s="151" t="s">
        <v>4113</v>
      </c>
      <c r="U1332" s="132" t="str">
        <f t="shared" si="80"/>
        <v>0026370100L932279</v>
      </c>
      <c r="W1332" s="134" t="str">
        <f>IF((ISERROR(VLOOKUP(E1332,'[2]Lead Time(覆蓋貼)'!F:F,1,0)))*(P1332="v"),"",IF((ISTEXT(VLOOKUP(E1332,'[2]Lead Time(覆蓋貼)'!F:F,1,0)))*(P1332=""),"未執行",""))</f>
        <v/>
      </c>
    </row>
    <row r="1333" spans="1:23" ht="62.25" hidden="1" customHeight="1" x14ac:dyDescent="0.25">
      <c r="A1333" s="117">
        <v>1319</v>
      </c>
      <c r="B1333" s="118" t="s">
        <v>4084</v>
      </c>
      <c r="C1333" s="119">
        <v>43383</v>
      </c>
      <c r="D1333" s="117" t="s">
        <v>4085</v>
      </c>
      <c r="E1333" s="120" t="s">
        <v>4114</v>
      </c>
      <c r="F1333" s="117">
        <f>IF(ISNA(VLOOKUP(B1333,[2]保固召回!$A:$G,7,FALSE)),"",(VLOOKUP(B1333,[2]保固召回!$A:$G,7,FALSE)))</f>
        <v>0</v>
      </c>
      <c r="G1333" s="121">
        <f t="shared" ca="1" si="81"/>
        <v>1</v>
      </c>
      <c r="H1333" s="121" t="str">
        <f t="shared" si="82"/>
        <v>E7x更換前傳動軸</v>
      </c>
      <c r="I1333" s="122">
        <f t="shared" ca="1" si="83"/>
        <v>117</v>
      </c>
      <c r="J1333" s="119"/>
      <c r="K1333" s="123"/>
      <c r="L1333" s="117"/>
      <c r="M1333" s="124"/>
      <c r="N1333" s="125"/>
      <c r="O1333" s="126"/>
      <c r="P1333" s="127" t="str">
        <f>IF(B1333="","",IF(ISNA(VLOOKUP(U1333,[2]NEW!H:H,1,FALSE)),"V",""))</f>
        <v>V</v>
      </c>
      <c r="Q1333" s="156">
        <v>43040</v>
      </c>
      <c r="R1333" s="129">
        <v>50389</v>
      </c>
      <c r="S1333" s="151" t="s">
        <v>4101</v>
      </c>
      <c r="U1333" s="132" t="str">
        <f t="shared" si="80"/>
        <v>0026370100L841014</v>
      </c>
      <c r="W1333" s="134" t="str">
        <f>IF((ISERROR(VLOOKUP(E1333,'[2]Lead Time(覆蓋貼)'!F:F,1,0)))*(P1333="v"),"",IF((ISTEXT(VLOOKUP(E1333,'[2]Lead Time(覆蓋貼)'!F:F,1,0)))*(P1333=""),"未執行",""))</f>
        <v/>
      </c>
    </row>
    <row r="1334" spans="1:23" ht="46.5" hidden="1" customHeight="1" x14ac:dyDescent="0.25">
      <c r="A1334" s="117">
        <v>1320</v>
      </c>
      <c r="B1334" s="118" t="s">
        <v>4084</v>
      </c>
      <c r="C1334" s="119">
        <v>43383</v>
      </c>
      <c r="D1334" s="117" t="s">
        <v>4085</v>
      </c>
      <c r="E1334" s="120" t="s">
        <v>4115</v>
      </c>
      <c r="F1334" s="117">
        <f>IF(ISNA(VLOOKUP(B1334,[2]保固召回!$A:$G,7,FALSE)),"",(VLOOKUP(B1334,[2]保固召回!$A:$G,7,FALSE)))</f>
        <v>0</v>
      </c>
      <c r="G1334" s="121">
        <f t="shared" ca="1" si="81"/>
        <v>1</v>
      </c>
      <c r="H1334" s="121" t="str">
        <f t="shared" si="82"/>
        <v>E7x更換前傳動軸</v>
      </c>
      <c r="I1334" s="122">
        <f t="shared" ca="1" si="83"/>
        <v>117</v>
      </c>
      <c r="J1334" s="119"/>
      <c r="K1334" s="123"/>
      <c r="L1334" s="117"/>
      <c r="M1334" s="124"/>
      <c r="N1334" s="125">
        <v>43059</v>
      </c>
      <c r="O1334" s="126">
        <v>50228</v>
      </c>
      <c r="P1334" s="127" t="str">
        <f>IF(B1334="","",IF(ISNA(VLOOKUP(U1334,[2]NEW!H:H,1,FALSE)),"V",""))</f>
        <v>V</v>
      </c>
      <c r="Q1334" s="156" t="s">
        <v>4116</v>
      </c>
      <c r="R1334" s="129" t="s">
        <v>4117</v>
      </c>
      <c r="S1334" s="151" t="s">
        <v>4109</v>
      </c>
      <c r="U1334" s="132" t="str">
        <f t="shared" si="80"/>
        <v>0026370100L826400</v>
      </c>
      <c r="W1334" s="134" t="str">
        <f>IF((ISERROR(VLOOKUP(E1334,'[2]Lead Time(覆蓋貼)'!F:F,1,0)))*(P1334="v"),"",IF((ISTEXT(VLOOKUP(E1334,'[2]Lead Time(覆蓋貼)'!F:F,1,0)))*(P1334=""),"未執行",""))</f>
        <v/>
      </c>
    </row>
    <row r="1335" spans="1:23" ht="38.25" hidden="1" customHeight="1" x14ac:dyDescent="0.25">
      <c r="A1335" s="117">
        <v>1321</v>
      </c>
      <c r="B1335" s="118" t="s">
        <v>4084</v>
      </c>
      <c r="C1335" s="119">
        <v>43383</v>
      </c>
      <c r="D1335" s="117" t="s">
        <v>4085</v>
      </c>
      <c r="E1335" s="120" t="s">
        <v>4118</v>
      </c>
      <c r="F1335" s="117">
        <f>IF(ISNA(VLOOKUP(B1335,[2]保固召回!$A:$G,7,FALSE)),"",(VLOOKUP(B1335,[2]保固召回!$A:$G,7,FALSE)))</f>
        <v>0</v>
      </c>
      <c r="G1335" s="121">
        <f t="shared" ca="1" si="81"/>
        <v>1</v>
      </c>
      <c r="H1335" s="121" t="str">
        <f t="shared" si="82"/>
        <v>E7x更換前傳動軸</v>
      </c>
      <c r="I1335" s="122">
        <f t="shared" ca="1" si="83"/>
        <v>117</v>
      </c>
      <c r="J1335" s="119"/>
      <c r="K1335" s="123"/>
      <c r="L1335" s="117"/>
      <c r="M1335" s="124"/>
      <c r="N1335" s="125">
        <v>43075</v>
      </c>
      <c r="O1335" s="126">
        <v>50228</v>
      </c>
      <c r="P1335" s="127" t="str">
        <f>IF(B1335="","",IF(ISNA(VLOOKUP(U1335,[2]NEW!H:H,1,FALSE)),"V",""))</f>
        <v>V</v>
      </c>
      <c r="Q1335" s="156" t="s">
        <v>4087</v>
      </c>
      <c r="R1335" s="129" t="s">
        <v>4119</v>
      </c>
      <c r="S1335" s="151" t="s">
        <v>4109</v>
      </c>
      <c r="U1335" s="132" t="str">
        <f t="shared" si="80"/>
        <v>0026370100L932725</v>
      </c>
      <c r="W1335" s="134" t="str">
        <f>IF((ISERROR(VLOOKUP(E1335,'[2]Lead Time(覆蓋貼)'!F:F,1,0)))*(P1335="v"),"",IF((ISTEXT(VLOOKUP(E1335,'[2]Lead Time(覆蓋貼)'!F:F,1,0)))*(P1335=""),"未執行",""))</f>
        <v/>
      </c>
    </row>
    <row r="1336" spans="1:23" ht="41.25" hidden="1" customHeight="1" x14ac:dyDescent="0.25">
      <c r="A1336" s="117">
        <v>1322</v>
      </c>
      <c r="B1336" s="118" t="s">
        <v>4084</v>
      </c>
      <c r="C1336" s="119">
        <v>43383</v>
      </c>
      <c r="D1336" s="117" t="s">
        <v>4085</v>
      </c>
      <c r="E1336" s="120" t="s">
        <v>4120</v>
      </c>
      <c r="F1336" s="117">
        <f>IF(ISNA(VLOOKUP(B1336,[2]保固召回!$A:$G,7,FALSE)),"",(VLOOKUP(B1336,[2]保固召回!$A:$G,7,FALSE)))</f>
        <v>0</v>
      </c>
      <c r="G1336" s="121">
        <f t="shared" ca="1" si="81"/>
        <v>1</v>
      </c>
      <c r="H1336" s="121" t="str">
        <f t="shared" si="82"/>
        <v>E7x更換前傳動軸</v>
      </c>
      <c r="I1336" s="122">
        <f t="shared" ca="1" si="83"/>
        <v>117</v>
      </c>
      <c r="J1336" s="119"/>
      <c r="K1336" s="123"/>
      <c r="L1336" s="117"/>
      <c r="M1336" s="124"/>
      <c r="N1336" s="125"/>
      <c r="O1336" s="126"/>
      <c r="P1336" s="127" t="str">
        <f>IF(B1336="","",IF(ISNA(VLOOKUP(U1336,[2]NEW!H:H,1,FALSE)),"V",""))</f>
        <v>V</v>
      </c>
      <c r="Q1336" s="156">
        <v>43040</v>
      </c>
      <c r="R1336" s="129">
        <v>50389</v>
      </c>
      <c r="S1336" s="151" t="s">
        <v>4121</v>
      </c>
      <c r="U1336" s="132" t="str">
        <f t="shared" si="80"/>
        <v>0026370100L836363</v>
      </c>
      <c r="W1336" s="134" t="str">
        <f>IF((ISERROR(VLOOKUP(E1336,'[2]Lead Time(覆蓋貼)'!F:F,1,0)))*(P1336="v"),"",IF((ISTEXT(VLOOKUP(E1336,'[2]Lead Time(覆蓋貼)'!F:F,1,0)))*(P1336=""),"未執行",""))</f>
        <v/>
      </c>
    </row>
    <row r="1337" spans="1:23" ht="36.6" hidden="1" customHeight="1" x14ac:dyDescent="0.25">
      <c r="A1337" s="117">
        <v>1323</v>
      </c>
      <c r="B1337" s="118" t="s">
        <v>4084</v>
      </c>
      <c r="C1337" s="119">
        <v>43383</v>
      </c>
      <c r="D1337" s="117" t="s">
        <v>4085</v>
      </c>
      <c r="E1337" s="120" t="s">
        <v>4122</v>
      </c>
      <c r="F1337" s="117">
        <f>IF(ISNA(VLOOKUP(B1337,[2]保固召回!$A:$G,7,FALSE)),"",(VLOOKUP(B1337,[2]保固召回!$A:$G,7,FALSE)))</f>
        <v>0</v>
      </c>
      <c r="G1337" s="121">
        <f t="shared" ca="1" si="81"/>
        <v>1</v>
      </c>
      <c r="H1337" s="121" t="str">
        <f t="shared" si="82"/>
        <v>E7x更換前傳動軸</v>
      </c>
      <c r="I1337" s="122">
        <f t="shared" ca="1" si="83"/>
        <v>117</v>
      </c>
      <c r="J1337" s="119"/>
      <c r="K1337" s="123"/>
      <c r="L1337" s="117"/>
      <c r="M1337" s="124"/>
      <c r="N1337" s="125">
        <v>43041</v>
      </c>
      <c r="O1337" s="126"/>
      <c r="P1337" s="127" t="str">
        <f>IF(B1337="","",IF(ISNA(VLOOKUP(U1337,[2]NEW!H:H,1,FALSE)),"V",""))</f>
        <v>V</v>
      </c>
      <c r="Q1337" s="156">
        <v>43040</v>
      </c>
      <c r="R1337" s="129">
        <v>50422</v>
      </c>
      <c r="S1337" s="151" t="s">
        <v>3831</v>
      </c>
      <c r="U1337" s="132" t="str">
        <f t="shared" si="80"/>
        <v>0026370100L951746</v>
      </c>
      <c r="W1337" s="134" t="str">
        <f>IF((ISERROR(VLOOKUP(E1337,'[2]Lead Time(覆蓋貼)'!F:F,1,0)))*(P1337="v"),"",IF((ISTEXT(VLOOKUP(E1337,'[2]Lead Time(覆蓋貼)'!F:F,1,0)))*(P1337=""),"未執行",""))</f>
        <v/>
      </c>
    </row>
    <row r="1338" spans="1:23" ht="36.75" hidden="1" customHeight="1" x14ac:dyDescent="0.25">
      <c r="A1338" s="117">
        <v>1324</v>
      </c>
      <c r="B1338" s="118" t="s">
        <v>4084</v>
      </c>
      <c r="C1338" s="119">
        <v>43383</v>
      </c>
      <c r="D1338" s="117" t="s">
        <v>4085</v>
      </c>
      <c r="E1338" s="120" t="s">
        <v>4123</v>
      </c>
      <c r="F1338" s="117">
        <f>IF(ISNA(VLOOKUP(B1338,[2]保固召回!$A:$G,7,FALSE)),"",(VLOOKUP(B1338,[2]保固召回!$A:$G,7,FALSE)))</f>
        <v>0</v>
      </c>
      <c r="G1338" s="121">
        <f t="shared" ca="1" si="81"/>
        <v>1</v>
      </c>
      <c r="H1338" s="121" t="str">
        <f t="shared" si="82"/>
        <v>E7x更換前傳動軸</v>
      </c>
      <c r="I1338" s="122">
        <f t="shared" ca="1" si="83"/>
        <v>117</v>
      </c>
      <c r="J1338" s="119"/>
      <c r="K1338" s="123"/>
      <c r="L1338" s="117"/>
      <c r="M1338" s="124"/>
      <c r="N1338" s="173">
        <v>43054</v>
      </c>
      <c r="O1338" s="174">
        <v>50140</v>
      </c>
      <c r="P1338" s="127" t="str">
        <f>IF(B1338="","",IF(ISNA(VLOOKUP(U1338,[2]NEW!H:H,1,FALSE)),"V",""))</f>
        <v>V</v>
      </c>
      <c r="Q1338" s="156" t="s">
        <v>4124</v>
      </c>
      <c r="R1338" s="129" t="s">
        <v>4125</v>
      </c>
      <c r="S1338" s="151" t="s">
        <v>4126</v>
      </c>
      <c r="U1338" s="132" t="str">
        <f t="shared" si="80"/>
        <v>0026370100L953079</v>
      </c>
      <c r="W1338" s="134" t="str">
        <f>IF((ISERROR(VLOOKUP(E1338,'[2]Lead Time(覆蓋貼)'!F:F,1,0)))*(P1338="v"),"",IF((ISTEXT(VLOOKUP(E1338,'[2]Lead Time(覆蓋貼)'!F:F,1,0)))*(P1338=""),"未執行",""))</f>
        <v/>
      </c>
    </row>
    <row r="1339" spans="1:23" ht="52.5" hidden="1" customHeight="1" x14ac:dyDescent="0.25">
      <c r="A1339" s="117">
        <v>1325</v>
      </c>
      <c r="B1339" s="118" t="s">
        <v>4084</v>
      </c>
      <c r="C1339" s="119">
        <v>43383</v>
      </c>
      <c r="D1339" s="117" t="s">
        <v>4085</v>
      </c>
      <c r="E1339" s="120" t="s">
        <v>4127</v>
      </c>
      <c r="F1339" s="117">
        <f>IF(ISNA(VLOOKUP(B1339,[2]保固召回!$A:$G,7,FALSE)),"",(VLOOKUP(B1339,[2]保固召回!$A:$G,7,FALSE)))</f>
        <v>0</v>
      </c>
      <c r="G1339" s="121">
        <f t="shared" ca="1" si="81"/>
        <v>1</v>
      </c>
      <c r="H1339" s="121" t="str">
        <f t="shared" si="82"/>
        <v>E7x更換前傳動軸</v>
      </c>
      <c r="I1339" s="122">
        <f t="shared" ca="1" si="83"/>
        <v>117</v>
      </c>
      <c r="J1339" s="119"/>
      <c r="K1339" s="123"/>
      <c r="L1339" s="117"/>
      <c r="M1339" s="124"/>
      <c r="N1339" s="125">
        <v>43047</v>
      </c>
      <c r="O1339" s="126"/>
      <c r="P1339" s="127" t="str">
        <f>IF(B1339="","",IF(ISNA(VLOOKUP(U1339,[2]NEW!H:H,1,FALSE)),"V",""))</f>
        <v>V</v>
      </c>
      <c r="Q1339" s="156">
        <v>43040</v>
      </c>
      <c r="R1339" s="129">
        <v>50422</v>
      </c>
      <c r="S1339" s="151" t="s">
        <v>3831</v>
      </c>
      <c r="U1339" s="132" t="str">
        <f t="shared" si="80"/>
        <v>0026370100L958682</v>
      </c>
      <c r="W1339" s="134" t="str">
        <f>IF((ISERROR(VLOOKUP(E1339,'[2]Lead Time(覆蓋貼)'!F:F,1,0)))*(P1339="v"),"",IF((ISTEXT(VLOOKUP(E1339,'[2]Lead Time(覆蓋貼)'!F:F,1,0)))*(P1339=""),"未執行",""))</f>
        <v/>
      </c>
    </row>
    <row r="1340" spans="1:23" ht="41.25" hidden="1" customHeight="1" x14ac:dyDescent="0.25">
      <c r="A1340" s="117">
        <v>1326</v>
      </c>
      <c r="B1340" s="118" t="s">
        <v>4084</v>
      </c>
      <c r="C1340" s="119">
        <v>43383</v>
      </c>
      <c r="D1340" s="117" t="s">
        <v>4085</v>
      </c>
      <c r="E1340" s="120" t="s">
        <v>4128</v>
      </c>
      <c r="F1340" s="117">
        <f>IF(ISNA(VLOOKUP(B1340,[2]保固召回!$A:$G,7,FALSE)),"",(VLOOKUP(B1340,[2]保固召回!$A:$G,7,FALSE)))</f>
        <v>0</v>
      </c>
      <c r="G1340" s="121">
        <f t="shared" ca="1" si="81"/>
        <v>1</v>
      </c>
      <c r="H1340" s="121" t="str">
        <f t="shared" si="82"/>
        <v>E7x更換前傳動軸</v>
      </c>
      <c r="I1340" s="122">
        <f t="shared" ca="1" si="83"/>
        <v>117</v>
      </c>
      <c r="J1340" s="119"/>
      <c r="K1340" s="123"/>
      <c r="L1340" s="117"/>
      <c r="M1340" s="124"/>
      <c r="N1340" s="125">
        <v>43127</v>
      </c>
      <c r="O1340" s="126">
        <v>50228</v>
      </c>
      <c r="P1340" s="127" t="str">
        <f>IF(B1340="","",IF(ISNA(VLOOKUP(U1340,[2]NEW!H:H,1,FALSE)),"V",""))</f>
        <v>V</v>
      </c>
      <c r="Q1340" s="156" t="s">
        <v>4129</v>
      </c>
      <c r="R1340" s="129" t="s">
        <v>4130</v>
      </c>
      <c r="S1340" s="151" t="s">
        <v>4131</v>
      </c>
      <c r="U1340" s="132" t="str">
        <f t="shared" si="80"/>
        <v>0026370100L842496</v>
      </c>
      <c r="W1340" s="134" t="str">
        <f>IF((ISERROR(VLOOKUP(E1340,'[2]Lead Time(覆蓋貼)'!F:F,1,0)))*(P1340="v"),"",IF((ISTEXT(VLOOKUP(E1340,'[2]Lead Time(覆蓋貼)'!F:F,1,0)))*(P1340=""),"未執行",""))</f>
        <v/>
      </c>
    </row>
    <row r="1341" spans="1:23" ht="20.25" hidden="1" customHeight="1" x14ac:dyDescent="0.25">
      <c r="A1341" s="117">
        <v>1327</v>
      </c>
      <c r="B1341" s="118" t="s">
        <v>4084</v>
      </c>
      <c r="C1341" s="119">
        <v>43383</v>
      </c>
      <c r="D1341" s="117" t="s">
        <v>4085</v>
      </c>
      <c r="E1341" s="120" t="s">
        <v>4132</v>
      </c>
      <c r="F1341" s="117">
        <f>IF(ISNA(VLOOKUP(B1341,[2]保固召回!$A:$G,7,FALSE)),"",(VLOOKUP(B1341,[2]保固召回!$A:$G,7,FALSE)))</f>
        <v>0</v>
      </c>
      <c r="G1341" s="121">
        <f t="shared" ca="1" si="81"/>
        <v>1</v>
      </c>
      <c r="H1341" s="121" t="str">
        <f t="shared" si="82"/>
        <v>E7x更換前傳動軸</v>
      </c>
      <c r="I1341" s="122">
        <f t="shared" ca="1" si="83"/>
        <v>117</v>
      </c>
      <c r="J1341" s="119"/>
      <c r="K1341" s="123"/>
      <c r="L1341" s="117"/>
      <c r="M1341" s="124"/>
      <c r="N1341" s="125"/>
      <c r="O1341" s="126"/>
      <c r="P1341" s="127" t="str">
        <f>IF(B1341="","",IF(ISNA(VLOOKUP(U1341,[2]NEW!H:H,1,FALSE)),"V",""))</f>
        <v>V</v>
      </c>
      <c r="Q1341" s="156">
        <v>43040</v>
      </c>
      <c r="R1341" s="129">
        <v>50422</v>
      </c>
      <c r="S1341" s="151" t="s">
        <v>4133</v>
      </c>
      <c r="U1341" s="132" t="str">
        <f t="shared" si="80"/>
        <v>0026370100L503437</v>
      </c>
      <c r="W1341" s="134" t="str">
        <f>IF((ISERROR(VLOOKUP(E1341,'[2]Lead Time(覆蓋貼)'!F:F,1,0)))*(P1341="v"),"",IF((ISTEXT(VLOOKUP(E1341,'[2]Lead Time(覆蓋貼)'!F:F,1,0)))*(P1341=""),"未執行",""))</f>
        <v/>
      </c>
    </row>
    <row r="1342" spans="1:23" ht="66.75" hidden="1" customHeight="1" x14ac:dyDescent="0.25">
      <c r="A1342" s="117">
        <v>1328</v>
      </c>
      <c r="B1342" s="118" t="s">
        <v>4084</v>
      </c>
      <c r="C1342" s="119">
        <v>43383</v>
      </c>
      <c r="D1342" s="117" t="s">
        <v>4085</v>
      </c>
      <c r="E1342" s="120" t="s">
        <v>4134</v>
      </c>
      <c r="F1342" s="117">
        <f>IF(ISNA(VLOOKUP(B1342,[2]保固召回!$A:$G,7,FALSE)),"",(VLOOKUP(B1342,[2]保固召回!$A:$G,7,FALSE)))</f>
        <v>0</v>
      </c>
      <c r="G1342" s="121">
        <f t="shared" ca="1" si="81"/>
        <v>1</v>
      </c>
      <c r="H1342" s="121" t="str">
        <f t="shared" si="82"/>
        <v>E7x更換前傳動軸</v>
      </c>
      <c r="I1342" s="122">
        <f t="shared" ca="1" si="83"/>
        <v>117</v>
      </c>
      <c r="J1342" s="119"/>
      <c r="K1342" s="123"/>
      <c r="L1342" s="117"/>
      <c r="M1342" s="124"/>
      <c r="N1342" s="125">
        <v>43096</v>
      </c>
      <c r="O1342" s="126">
        <v>50389</v>
      </c>
      <c r="P1342" s="127" t="str">
        <f>IF(B1342="","",IF(ISNA(VLOOKUP(U1342,[2]NEW!H:H,1,FALSE)),"V",""))</f>
        <v>V</v>
      </c>
      <c r="Q1342" s="156" t="s">
        <v>4135</v>
      </c>
      <c r="R1342" s="129" t="s">
        <v>4136</v>
      </c>
      <c r="S1342" s="151" t="s">
        <v>4137</v>
      </c>
      <c r="U1342" s="132" t="str">
        <f t="shared" si="80"/>
        <v>0026370100L931837</v>
      </c>
      <c r="W1342" s="134" t="str">
        <f>IF((ISERROR(VLOOKUP(E1342,'[2]Lead Time(覆蓋貼)'!F:F,1,0)))*(P1342="v"),"",IF((ISTEXT(VLOOKUP(E1342,'[2]Lead Time(覆蓋貼)'!F:F,1,0)))*(P1342=""),"未執行",""))</f>
        <v/>
      </c>
    </row>
    <row r="1343" spans="1:23" ht="16.5" hidden="1" customHeight="1" x14ac:dyDescent="0.25">
      <c r="A1343" s="117">
        <v>1329</v>
      </c>
      <c r="B1343" s="118" t="s">
        <v>4084</v>
      </c>
      <c r="C1343" s="119">
        <v>43383</v>
      </c>
      <c r="D1343" s="117" t="s">
        <v>4085</v>
      </c>
      <c r="E1343" s="120" t="s">
        <v>4138</v>
      </c>
      <c r="F1343" s="117">
        <f>IF(ISNA(VLOOKUP(B1343,[2]保固召回!$A:$G,7,FALSE)),"",(VLOOKUP(B1343,[2]保固召回!$A:$G,7,FALSE)))</f>
        <v>0</v>
      </c>
      <c r="G1343" s="121">
        <f t="shared" ca="1" si="81"/>
        <v>1</v>
      </c>
      <c r="H1343" s="121" t="str">
        <f t="shared" si="82"/>
        <v>E7x更換前傳動軸</v>
      </c>
      <c r="I1343" s="122">
        <f t="shared" ca="1" si="83"/>
        <v>117</v>
      </c>
      <c r="J1343" s="119"/>
      <c r="K1343" s="123"/>
      <c r="L1343" s="117"/>
      <c r="M1343" s="124"/>
      <c r="N1343" s="125">
        <v>43077</v>
      </c>
      <c r="O1343" s="126">
        <v>50221</v>
      </c>
      <c r="P1343" s="127" t="str">
        <f>IF(B1343="","",IF(ISNA(VLOOKUP(U1343,[2]NEW!H:H,1,FALSE)),"V",""))</f>
        <v>V</v>
      </c>
      <c r="Q1343" s="156" t="s">
        <v>4139</v>
      </c>
      <c r="R1343" s="129" t="s">
        <v>4140</v>
      </c>
      <c r="S1343" s="151" t="s">
        <v>4141</v>
      </c>
      <c r="U1343" s="132" t="str">
        <f t="shared" si="80"/>
        <v>0026370100L841549</v>
      </c>
      <c r="W1343" s="134" t="str">
        <f>IF((ISERROR(VLOOKUP(E1343,'[2]Lead Time(覆蓋貼)'!F:F,1,0)))*(P1343="v"),"",IF((ISTEXT(VLOOKUP(E1343,'[2]Lead Time(覆蓋貼)'!F:F,1,0)))*(P1343=""),"未執行",""))</f>
        <v/>
      </c>
    </row>
    <row r="1344" spans="1:23" ht="100.5" hidden="1" customHeight="1" x14ac:dyDescent="0.25">
      <c r="A1344" s="117">
        <v>1330</v>
      </c>
      <c r="B1344" s="118" t="s">
        <v>4084</v>
      </c>
      <c r="C1344" s="119">
        <v>43383</v>
      </c>
      <c r="D1344" s="117" t="s">
        <v>4085</v>
      </c>
      <c r="E1344" s="120" t="s">
        <v>4142</v>
      </c>
      <c r="F1344" s="117">
        <f>IF(ISNA(VLOOKUP(B1344,[2]保固召回!$A:$G,7,FALSE)),"",(VLOOKUP(B1344,[2]保固召回!$A:$G,7,FALSE)))</f>
        <v>0</v>
      </c>
      <c r="G1344" s="121">
        <f t="shared" ca="1" si="81"/>
        <v>1</v>
      </c>
      <c r="H1344" s="121" t="str">
        <f t="shared" si="82"/>
        <v>E7x更換前傳動軸</v>
      </c>
      <c r="I1344" s="122">
        <f t="shared" ca="1" si="83"/>
        <v>117</v>
      </c>
      <c r="J1344" s="119"/>
      <c r="K1344" s="123"/>
      <c r="L1344" s="117"/>
      <c r="M1344" s="124"/>
      <c r="N1344" s="125">
        <v>43045</v>
      </c>
      <c r="O1344" s="126">
        <v>50422</v>
      </c>
      <c r="P1344" s="127" t="str">
        <f>IF(B1344="","",IF(ISNA(VLOOKUP(U1344,[2]NEW!H:H,1,FALSE)),"V",""))</f>
        <v>V</v>
      </c>
      <c r="Q1344" s="156" t="s">
        <v>4143</v>
      </c>
      <c r="R1344" s="129" t="s">
        <v>4144</v>
      </c>
      <c r="S1344" s="151" t="s">
        <v>4145</v>
      </c>
      <c r="U1344" s="132" t="str">
        <f t="shared" si="80"/>
        <v>0026370100L823141</v>
      </c>
      <c r="W1344" s="134" t="str">
        <f>IF((ISERROR(VLOOKUP(E1344,'[2]Lead Time(覆蓋貼)'!F:F,1,0)))*(P1344="v"),"",IF((ISTEXT(VLOOKUP(E1344,'[2]Lead Time(覆蓋貼)'!F:F,1,0)))*(P1344=""),"未執行",""))</f>
        <v/>
      </c>
    </row>
    <row r="1345" spans="1:23" ht="20.25" hidden="1" customHeight="1" x14ac:dyDescent="0.25">
      <c r="A1345" s="117">
        <v>1331</v>
      </c>
      <c r="B1345" s="118" t="s">
        <v>4084</v>
      </c>
      <c r="C1345" s="119">
        <v>43383</v>
      </c>
      <c r="D1345" s="117" t="s">
        <v>4085</v>
      </c>
      <c r="E1345" s="120" t="s">
        <v>4146</v>
      </c>
      <c r="F1345" s="117">
        <f>IF(ISNA(VLOOKUP(B1345,[2]保固召回!$A:$G,7,FALSE)),"",(VLOOKUP(B1345,[2]保固召回!$A:$G,7,FALSE)))</f>
        <v>0</v>
      </c>
      <c r="G1345" s="121">
        <f t="shared" ca="1" si="81"/>
        <v>1</v>
      </c>
      <c r="H1345" s="121" t="str">
        <f t="shared" si="82"/>
        <v>E7x更換前傳動軸</v>
      </c>
      <c r="I1345" s="122">
        <f t="shared" ca="1" si="83"/>
        <v>117</v>
      </c>
      <c r="J1345" s="119"/>
      <c r="K1345" s="123"/>
      <c r="L1345" s="117"/>
      <c r="M1345" s="124"/>
      <c r="N1345" s="125">
        <v>43094</v>
      </c>
      <c r="O1345" s="126">
        <v>50389</v>
      </c>
      <c r="P1345" s="127" t="str">
        <f>IF(B1345="","",IF(ISNA(VLOOKUP(U1345,[2]NEW!H:H,1,FALSE)),"V",""))</f>
        <v>V</v>
      </c>
      <c r="Q1345" s="156" t="s">
        <v>4139</v>
      </c>
      <c r="R1345" s="129" t="s">
        <v>4140</v>
      </c>
      <c r="S1345" s="151" t="s">
        <v>4147</v>
      </c>
      <c r="U1345" s="132" t="str">
        <f t="shared" si="80"/>
        <v>0026370100L954891</v>
      </c>
      <c r="W1345" s="134" t="str">
        <f>IF((ISERROR(VLOOKUP(E1345,'[2]Lead Time(覆蓋貼)'!F:F,1,0)))*(P1345="v"),"",IF((ISTEXT(VLOOKUP(E1345,'[2]Lead Time(覆蓋貼)'!F:F,1,0)))*(P1345=""),"未執行",""))</f>
        <v/>
      </c>
    </row>
    <row r="1346" spans="1:23" ht="20.25" hidden="1" customHeight="1" x14ac:dyDescent="0.25">
      <c r="A1346" s="117">
        <v>1332</v>
      </c>
      <c r="B1346" s="118" t="s">
        <v>4084</v>
      </c>
      <c r="C1346" s="119">
        <v>43383</v>
      </c>
      <c r="D1346" s="117" t="s">
        <v>4085</v>
      </c>
      <c r="E1346" s="120" t="s">
        <v>4148</v>
      </c>
      <c r="F1346" s="117">
        <f>IF(ISNA(VLOOKUP(B1346,[2]保固召回!$A:$G,7,FALSE)),"",(VLOOKUP(B1346,[2]保固召回!$A:$G,7,FALSE)))</f>
        <v>0</v>
      </c>
      <c r="G1346" s="121">
        <f t="shared" ca="1" si="81"/>
        <v>1</v>
      </c>
      <c r="H1346" s="121" t="str">
        <f t="shared" si="82"/>
        <v>E7x更換前傳動軸</v>
      </c>
      <c r="I1346" s="122">
        <f t="shared" ca="1" si="83"/>
        <v>117</v>
      </c>
      <c r="J1346" s="119"/>
      <c r="K1346" s="123"/>
      <c r="L1346" s="117"/>
      <c r="M1346" s="124"/>
      <c r="N1346" s="125">
        <v>43076</v>
      </c>
      <c r="O1346" s="126">
        <v>50221</v>
      </c>
      <c r="P1346" s="127" t="str">
        <f>IF(B1346="","",IF(ISNA(VLOOKUP(U1346,[2]NEW!H:H,1,FALSE)),"V",""))</f>
        <v>V</v>
      </c>
      <c r="Q1346" s="156" t="s">
        <v>4149</v>
      </c>
      <c r="R1346" s="129" t="s">
        <v>4150</v>
      </c>
      <c r="S1346" s="151" t="s">
        <v>4151</v>
      </c>
      <c r="U1346" s="132" t="str">
        <f t="shared" si="80"/>
        <v>0026370100L921245</v>
      </c>
      <c r="W1346" s="134" t="str">
        <f>IF((ISERROR(VLOOKUP(E1346,'[2]Lead Time(覆蓋貼)'!F:F,1,0)))*(P1346="v"),"",IF((ISTEXT(VLOOKUP(E1346,'[2]Lead Time(覆蓋貼)'!F:F,1,0)))*(P1346=""),"未執行",""))</f>
        <v/>
      </c>
    </row>
    <row r="1347" spans="1:23" ht="68.25" hidden="1" customHeight="1" x14ac:dyDescent="0.25">
      <c r="A1347" s="117">
        <v>1333</v>
      </c>
      <c r="B1347" s="118" t="s">
        <v>4084</v>
      </c>
      <c r="C1347" s="119">
        <v>43383</v>
      </c>
      <c r="D1347" s="117" t="s">
        <v>4085</v>
      </c>
      <c r="E1347" s="120" t="s">
        <v>4152</v>
      </c>
      <c r="F1347" s="117">
        <f>IF(ISNA(VLOOKUP(B1347,[2]保固召回!$A:$G,7,FALSE)),"",(VLOOKUP(B1347,[2]保固召回!$A:$G,7,FALSE)))</f>
        <v>0</v>
      </c>
      <c r="G1347" s="121">
        <f t="shared" ca="1" si="81"/>
        <v>1</v>
      </c>
      <c r="H1347" s="121" t="str">
        <f t="shared" si="82"/>
        <v>E7x更換前傳動軸</v>
      </c>
      <c r="I1347" s="122">
        <f t="shared" ca="1" si="83"/>
        <v>117</v>
      </c>
      <c r="J1347" s="119"/>
      <c r="K1347" s="123"/>
      <c r="L1347" s="117"/>
      <c r="M1347" s="124"/>
      <c r="N1347" s="125"/>
      <c r="O1347" s="126"/>
      <c r="P1347" s="127" t="str">
        <f>IF(B1347="","",IF(ISNA(VLOOKUP(U1347,[2]NEW!H:H,1,FALSE)),"V",""))</f>
        <v>V</v>
      </c>
      <c r="Q1347" s="156" t="s">
        <v>4153</v>
      </c>
      <c r="R1347" s="129" t="s">
        <v>4150</v>
      </c>
      <c r="S1347" s="151" t="s">
        <v>4154</v>
      </c>
      <c r="U1347" s="132" t="str">
        <f t="shared" si="80"/>
        <v>0026370100L589391</v>
      </c>
      <c r="W1347" s="134" t="str">
        <f>IF((ISERROR(VLOOKUP(E1347,'[2]Lead Time(覆蓋貼)'!F:F,1,0)))*(P1347="v"),"",IF((ISTEXT(VLOOKUP(E1347,'[2]Lead Time(覆蓋貼)'!F:F,1,0)))*(P1347=""),"未執行",""))</f>
        <v/>
      </c>
    </row>
    <row r="1348" spans="1:23" ht="20.25" hidden="1" customHeight="1" x14ac:dyDescent="0.25">
      <c r="A1348" s="117">
        <v>1334</v>
      </c>
      <c r="B1348" s="118" t="s">
        <v>4084</v>
      </c>
      <c r="C1348" s="119">
        <v>43383</v>
      </c>
      <c r="D1348" s="117" t="s">
        <v>4085</v>
      </c>
      <c r="E1348" s="120" t="s">
        <v>4155</v>
      </c>
      <c r="F1348" s="117">
        <f>IF(ISNA(VLOOKUP(B1348,[2]保固召回!$A:$G,7,FALSE)),"",(VLOOKUP(B1348,[2]保固召回!$A:$G,7,FALSE)))</f>
        <v>0</v>
      </c>
      <c r="G1348" s="121">
        <f t="shared" ca="1" si="81"/>
        <v>1</v>
      </c>
      <c r="H1348" s="121" t="str">
        <f t="shared" si="82"/>
        <v>E7x更換前傳動軸</v>
      </c>
      <c r="I1348" s="122">
        <f t="shared" ca="1" si="83"/>
        <v>117</v>
      </c>
      <c r="J1348" s="119"/>
      <c r="K1348" s="123"/>
      <c r="L1348" s="117"/>
      <c r="M1348" s="124"/>
      <c r="N1348" s="125">
        <v>43080</v>
      </c>
      <c r="O1348" s="126">
        <v>50140</v>
      </c>
      <c r="P1348" s="127" t="str">
        <f>IF(B1348="","",IF(ISNA(VLOOKUP(U1348,[2]NEW!H:H,1,FALSE)),"V",""))</f>
        <v>V</v>
      </c>
      <c r="Q1348" s="156" t="s">
        <v>4156</v>
      </c>
      <c r="R1348" s="129" t="s">
        <v>4157</v>
      </c>
      <c r="S1348" s="151" t="s">
        <v>4158</v>
      </c>
      <c r="U1348" s="132" t="str">
        <f t="shared" si="80"/>
        <v>0026370100L587778</v>
      </c>
      <c r="W1348" s="134" t="str">
        <f>IF((ISERROR(VLOOKUP(E1348,'[2]Lead Time(覆蓋貼)'!F:F,1,0)))*(P1348="v"),"",IF((ISTEXT(VLOOKUP(E1348,'[2]Lead Time(覆蓋貼)'!F:F,1,0)))*(P1348=""),"未執行",""))</f>
        <v/>
      </c>
    </row>
    <row r="1349" spans="1:23" ht="33" hidden="1" x14ac:dyDescent="0.25">
      <c r="A1349" s="117">
        <v>1335</v>
      </c>
      <c r="B1349" s="118" t="s">
        <v>4084</v>
      </c>
      <c r="C1349" s="119">
        <v>43383</v>
      </c>
      <c r="D1349" s="117" t="s">
        <v>4085</v>
      </c>
      <c r="E1349" s="120" t="s">
        <v>4159</v>
      </c>
      <c r="F1349" s="117">
        <f>IF(ISNA(VLOOKUP(B1349,[2]保固召回!$A:$G,7,FALSE)),"",(VLOOKUP(B1349,[2]保固召回!$A:$G,7,FALSE)))</f>
        <v>0</v>
      </c>
      <c r="G1349" s="121">
        <f t="shared" ca="1" si="81"/>
        <v>1</v>
      </c>
      <c r="H1349" s="121" t="str">
        <f t="shared" si="82"/>
        <v>E7x更換前傳動軸</v>
      </c>
      <c r="I1349" s="122">
        <f t="shared" ca="1" si="83"/>
        <v>117</v>
      </c>
      <c r="J1349" s="119"/>
      <c r="K1349" s="123"/>
      <c r="L1349" s="117"/>
      <c r="M1349" s="124"/>
      <c r="N1349" s="125">
        <v>43075</v>
      </c>
      <c r="O1349" s="126">
        <v>50389</v>
      </c>
      <c r="P1349" s="127" t="str">
        <f>IF(B1349="","",IF(ISNA(VLOOKUP(U1349,[2]NEW!H:H,1,FALSE)),"V",""))</f>
        <v>V</v>
      </c>
      <c r="Q1349" s="156" t="s">
        <v>4153</v>
      </c>
      <c r="R1349" s="129" t="s">
        <v>4150</v>
      </c>
      <c r="S1349" s="151" t="s">
        <v>4160</v>
      </c>
      <c r="U1349" s="132" t="str">
        <f t="shared" ref="U1349:U1412" si="84">B1349&amp;E1349</f>
        <v>0026370100L519709</v>
      </c>
      <c r="W1349" s="134" t="str">
        <f>IF((ISERROR(VLOOKUP(E1349,'[2]Lead Time(覆蓋貼)'!F:F,1,0)))*(P1349="v"),"",IF((ISTEXT(VLOOKUP(E1349,'[2]Lead Time(覆蓋貼)'!F:F,1,0)))*(P1349=""),"未執行",""))</f>
        <v/>
      </c>
    </row>
    <row r="1350" spans="1:23" ht="1.5" hidden="1" customHeight="1" x14ac:dyDescent="0.25">
      <c r="A1350" s="117">
        <v>1336</v>
      </c>
      <c r="B1350" s="118" t="s">
        <v>4084</v>
      </c>
      <c r="C1350" s="119">
        <v>43383</v>
      </c>
      <c r="D1350" s="117" t="s">
        <v>4085</v>
      </c>
      <c r="E1350" s="120" t="s">
        <v>4161</v>
      </c>
      <c r="F1350" s="117">
        <f>IF(ISNA(VLOOKUP(B1350,[2]保固召回!$A:$G,7,FALSE)),"",(VLOOKUP(B1350,[2]保固召回!$A:$G,7,FALSE)))</f>
        <v>0</v>
      </c>
      <c r="G1350" s="121">
        <f t="shared" ref="G1350:G1413" ca="1" si="85">COUNTIF(H:H,D1350)/COUNTIF(D:D,D1350)</f>
        <v>1</v>
      </c>
      <c r="H1350" s="121" t="str">
        <f t="shared" ref="H1350:H1413" si="86">IF(P1350="V",D1350,"")</f>
        <v>E7x更換前傳動軸</v>
      </c>
      <c r="I1350" s="122">
        <f t="shared" ref="I1350:I1413" ca="1" si="87">COUNTIF(H:H,D1350)</f>
        <v>117</v>
      </c>
      <c r="J1350" s="119"/>
      <c r="K1350" s="123"/>
      <c r="L1350" s="117"/>
      <c r="M1350" s="124"/>
      <c r="N1350" s="125"/>
      <c r="O1350" s="126"/>
      <c r="P1350" s="127" t="str">
        <f>IF(B1350="","",IF(ISNA(VLOOKUP(U1350,[2]NEW!H:H,1,FALSE)),"V",""))</f>
        <v>V</v>
      </c>
      <c r="Q1350" s="156">
        <v>43040</v>
      </c>
      <c r="R1350" s="129">
        <v>50422</v>
      </c>
      <c r="S1350" s="151" t="s">
        <v>4162</v>
      </c>
      <c r="U1350" s="132" t="str">
        <f t="shared" si="84"/>
        <v>0026370100L824263</v>
      </c>
      <c r="W1350" s="134" t="str">
        <f>IF((ISERROR(VLOOKUP(E1350,'[2]Lead Time(覆蓋貼)'!F:F,1,0)))*(P1350="v"),"",IF((ISTEXT(VLOOKUP(E1350,'[2]Lead Time(覆蓋貼)'!F:F,1,0)))*(P1350=""),"未執行",""))</f>
        <v/>
      </c>
    </row>
    <row r="1351" spans="1:23" ht="182.25" hidden="1" customHeight="1" x14ac:dyDescent="0.25">
      <c r="A1351" s="117">
        <v>1337</v>
      </c>
      <c r="B1351" s="118" t="s">
        <v>4084</v>
      </c>
      <c r="C1351" s="119">
        <v>43383</v>
      </c>
      <c r="D1351" s="117" t="s">
        <v>4085</v>
      </c>
      <c r="E1351" s="120" t="s">
        <v>4163</v>
      </c>
      <c r="F1351" s="117">
        <f>IF(ISNA(VLOOKUP(B1351,[2]保固召回!$A:$G,7,FALSE)),"",(VLOOKUP(B1351,[2]保固召回!$A:$G,7,FALSE)))</f>
        <v>0</v>
      </c>
      <c r="G1351" s="121">
        <f t="shared" ca="1" si="85"/>
        <v>1</v>
      </c>
      <c r="H1351" s="121" t="str">
        <f t="shared" si="86"/>
        <v>E7x更換前傳動軸</v>
      </c>
      <c r="I1351" s="122">
        <f t="shared" ca="1" si="87"/>
        <v>117</v>
      </c>
      <c r="J1351" s="119"/>
      <c r="K1351" s="123"/>
      <c r="L1351" s="117"/>
      <c r="M1351" s="124"/>
      <c r="N1351" s="125"/>
      <c r="O1351" s="126"/>
      <c r="P1351" s="127" t="str">
        <f>IF(B1351="","",IF(ISNA(VLOOKUP(U1351,[2]NEW!H:H,1,FALSE)),"V",""))</f>
        <v>V</v>
      </c>
      <c r="Q1351" s="156" t="s">
        <v>4164</v>
      </c>
      <c r="R1351" s="129" t="s">
        <v>4165</v>
      </c>
      <c r="S1351" s="151" t="s">
        <v>4166</v>
      </c>
      <c r="U1351" s="132" t="str">
        <f t="shared" si="84"/>
        <v>0026370100L844819</v>
      </c>
      <c r="W1351" s="134" t="str">
        <f>IF((ISERROR(VLOOKUP(E1351,'[2]Lead Time(覆蓋貼)'!F:F,1,0)))*(P1351="v"),"",IF((ISTEXT(VLOOKUP(E1351,'[2]Lead Time(覆蓋貼)'!F:F,1,0)))*(P1351=""),"未執行",""))</f>
        <v/>
      </c>
    </row>
    <row r="1352" spans="1:23" ht="11.25" hidden="1" customHeight="1" x14ac:dyDescent="0.25">
      <c r="A1352" s="117">
        <v>1338</v>
      </c>
      <c r="B1352" s="118" t="s">
        <v>4084</v>
      </c>
      <c r="C1352" s="119">
        <v>43383</v>
      </c>
      <c r="D1352" s="117" t="s">
        <v>4085</v>
      </c>
      <c r="E1352" s="120" t="s">
        <v>4167</v>
      </c>
      <c r="F1352" s="117">
        <f>IF(ISNA(VLOOKUP(B1352,[2]保固召回!$A:$G,7,FALSE)),"",(VLOOKUP(B1352,[2]保固召回!$A:$G,7,FALSE)))</f>
        <v>0</v>
      </c>
      <c r="G1352" s="121">
        <f t="shared" ca="1" si="85"/>
        <v>1</v>
      </c>
      <c r="H1352" s="121" t="str">
        <f t="shared" si="86"/>
        <v>E7x更換前傳動軸</v>
      </c>
      <c r="I1352" s="122">
        <f t="shared" ca="1" si="87"/>
        <v>117</v>
      </c>
      <c r="J1352" s="119"/>
      <c r="K1352" s="123"/>
      <c r="L1352" s="117"/>
      <c r="M1352" s="124"/>
      <c r="N1352" s="125">
        <v>43077</v>
      </c>
      <c r="O1352" s="126">
        <v>50422</v>
      </c>
      <c r="P1352" s="127" t="str">
        <f>IF(B1352="","",IF(ISNA(VLOOKUP(U1352,[2]NEW!H:H,1,FALSE)),"V",""))</f>
        <v>V</v>
      </c>
      <c r="Q1352" s="156" t="s">
        <v>4153</v>
      </c>
      <c r="R1352" s="129" t="s">
        <v>4150</v>
      </c>
      <c r="S1352" s="151" t="s">
        <v>4168</v>
      </c>
      <c r="U1352" s="132" t="str">
        <f t="shared" si="84"/>
        <v>0026370100L932305</v>
      </c>
      <c r="W1352" s="134" t="str">
        <f>IF((ISERROR(VLOOKUP(E1352,'[2]Lead Time(覆蓋貼)'!F:F,1,0)))*(P1352="v"),"",IF((ISTEXT(VLOOKUP(E1352,'[2]Lead Time(覆蓋貼)'!F:F,1,0)))*(P1352=""),"未執行",""))</f>
        <v/>
      </c>
    </row>
    <row r="1353" spans="1:23" ht="50.25" hidden="1" customHeight="1" x14ac:dyDescent="0.25">
      <c r="A1353" s="117">
        <v>1339</v>
      </c>
      <c r="B1353" s="118" t="s">
        <v>4084</v>
      </c>
      <c r="C1353" s="119">
        <v>43383</v>
      </c>
      <c r="D1353" s="117" t="s">
        <v>4085</v>
      </c>
      <c r="E1353" s="120" t="s">
        <v>4169</v>
      </c>
      <c r="F1353" s="117">
        <f>IF(ISNA(VLOOKUP(B1353,[2]保固召回!$A:$G,7,FALSE)),"",(VLOOKUP(B1353,[2]保固召回!$A:$G,7,FALSE)))</f>
        <v>0</v>
      </c>
      <c r="G1353" s="121">
        <f t="shared" ca="1" si="85"/>
        <v>1</v>
      </c>
      <c r="H1353" s="121" t="str">
        <f t="shared" si="86"/>
        <v>E7x更換前傳動軸</v>
      </c>
      <c r="I1353" s="122">
        <f t="shared" ca="1" si="87"/>
        <v>117</v>
      </c>
      <c r="J1353" s="119"/>
      <c r="K1353" s="123"/>
      <c r="L1353" s="117"/>
      <c r="M1353" s="124"/>
      <c r="N1353" s="125">
        <v>43088</v>
      </c>
      <c r="O1353" s="126">
        <v>50389</v>
      </c>
      <c r="P1353" s="127" t="str">
        <f>IF(B1353="","",IF(ISNA(VLOOKUP(U1353,[2]NEW!H:H,1,FALSE)),"V",""))</f>
        <v>V</v>
      </c>
      <c r="Q1353" s="156" t="s">
        <v>4170</v>
      </c>
      <c r="R1353" s="129" t="s">
        <v>4171</v>
      </c>
      <c r="S1353" s="151" t="s">
        <v>4172</v>
      </c>
      <c r="U1353" s="132" t="str">
        <f t="shared" si="84"/>
        <v>0026370100L924830</v>
      </c>
      <c r="W1353" s="134" t="str">
        <f>IF((ISERROR(VLOOKUP(E1353,'[2]Lead Time(覆蓋貼)'!F:F,1,0)))*(P1353="v"),"",IF((ISTEXT(VLOOKUP(E1353,'[2]Lead Time(覆蓋貼)'!F:F,1,0)))*(P1353=""),"未執行",""))</f>
        <v/>
      </c>
    </row>
    <row r="1354" spans="1:23" ht="20.25" hidden="1" customHeight="1" x14ac:dyDescent="0.25">
      <c r="A1354" s="117">
        <v>1340</v>
      </c>
      <c r="B1354" s="118" t="s">
        <v>4084</v>
      </c>
      <c r="C1354" s="119">
        <v>43383</v>
      </c>
      <c r="D1354" s="117" t="s">
        <v>4085</v>
      </c>
      <c r="E1354" s="120" t="s">
        <v>4173</v>
      </c>
      <c r="F1354" s="117">
        <f>IF(ISNA(VLOOKUP(B1354,[2]保固召回!$A:$G,7,FALSE)),"",(VLOOKUP(B1354,[2]保固召回!$A:$G,7,FALSE)))</f>
        <v>0</v>
      </c>
      <c r="G1354" s="121">
        <f t="shared" ca="1" si="85"/>
        <v>1</v>
      </c>
      <c r="H1354" s="121" t="str">
        <f t="shared" si="86"/>
        <v>E7x更換前傳動軸</v>
      </c>
      <c r="I1354" s="122">
        <f t="shared" ca="1" si="87"/>
        <v>117</v>
      </c>
      <c r="J1354" s="119"/>
      <c r="K1354" s="123"/>
      <c r="L1354" s="117"/>
      <c r="M1354" s="124"/>
      <c r="N1354" s="125"/>
      <c r="O1354" s="126"/>
      <c r="P1354" s="127" t="str">
        <f>IF(B1354="","",IF(ISNA(VLOOKUP(U1354,[2]NEW!H:H,1,FALSE)),"V",""))</f>
        <v>V</v>
      </c>
      <c r="Q1354" s="156">
        <v>43040</v>
      </c>
      <c r="R1354" s="129">
        <v>50184</v>
      </c>
      <c r="S1354" s="151" t="s">
        <v>4174</v>
      </c>
      <c r="U1354" s="132" t="str">
        <f t="shared" si="84"/>
        <v>0026370100L929475</v>
      </c>
      <c r="W1354" s="134" t="str">
        <f>IF((ISERROR(VLOOKUP(E1354,'[2]Lead Time(覆蓋貼)'!F:F,1,0)))*(P1354="v"),"",IF((ISTEXT(VLOOKUP(E1354,'[2]Lead Time(覆蓋貼)'!F:F,1,0)))*(P1354=""),"未執行",""))</f>
        <v/>
      </c>
    </row>
    <row r="1355" spans="1:23" ht="35.25" hidden="1" customHeight="1" x14ac:dyDescent="0.25">
      <c r="A1355" s="117">
        <v>1341</v>
      </c>
      <c r="B1355" s="118" t="s">
        <v>4084</v>
      </c>
      <c r="C1355" s="119">
        <v>43383</v>
      </c>
      <c r="D1355" s="117" t="s">
        <v>4085</v>
      </c>
      <c r="E1355" s="120" t="s">
        <v>4175</v>
      </c>
      <c r="F1355" s="117">
        <f>IF(ISNA(VLOOKUP(B1355,[2]保固召回!$A:$G,7,FALSE)),"",(VLOOKUP(B1355,[2]保固召回!$A:$G,7,FALSE)))</f>
        <v>0</v>
      </c>
      <c r="G1355" s="121">
        <f t="shared" ca="1" si="85"/>
        <v>1</v>
      </c>
      <c r="H1355" s="121" t="str">
        <f t="shared" si="86"/>
        <v>E7x更換前傳動軸</v>
      </c>
      <c r="I1355" s="122">
        <f t="shared" ca="1" si="87"/>
        <v>117</v>
      </c>
      <c r="J1355" s="119"/>
      <c r="K1355" s="123"/>
      <c r="L1355" s="117"/>
      <c r="M1355" s="124"/>
      <c r="N1355" s="125">
        <v>43041</v>
      </c>
      <c r="O1355" s="126"/>
      <c r="P1355" s="127" t="str">
        <f>IF(B1355="","",IF(ISNA(VLOOKUP(U1355,[2]NEW!H:H,1,FALSE)),"V",""))</f>
        <v>V</v>
      </c>
      <c r="Q1355" s="156">
        <v>43040</v>
      </c>
      <c r="R1355" s="129">
        <v>50184</v>
      </c>
      <c r="S1355" s="151" t="s">
        <v>4017</v>
      </c>
      <c r="U1355" s="132" t="str">
        <f t="shared" si="84"/>
        <v>0026370100L931761</v>
      </c>
      <c r="W1355" s="134" t="str">
        <f>IF((ISERROR(VLOOKUP(E1355,'[2]Lead Time(覆蓋貼)'!F:F,1,0)))*(P1355="v"),"",IF((ISTEXT(VLOOKUP(E1355,'[2]Lead Time(覆蓋貼)'!F:F,1,0)))*(P1355=""),"未執行",""))</f>
        <v/>
      </c>
    </row>
    <row r="1356" spans="1:23" ht="40.5" hidden="1" customHeight="1" x14ac:dyDescent="0.25">
      <c r="A1356" s="117">
        <v>1342</v>
      </c>
      <c r="B1356" s="118" t="s">
        <v>4084</v>
      </c>
      <c r="C1356" s="119">
        <v>43383</v>
      </c>
      <c r="D1356" s="117" t="s">
        <v>4085</v>
      </c>
      <c r="E1356" s="120" t="s">
        <v>4176</v>
      </c>
      <c r="F1356" s="117">
        <f>IF(ISNA(VLOOKUP(B1356,[2]保固召回!$A:$G,7,FALSE)),"",(VLOOKUP(B1356,[2]保固召回!$A:$G,7,FALSE)))</f>
        <v>0</v>
      </c>
      <c r="G1356" s="121">
        <f t="shared" ca="1" si="85"/>
        <v>1</v>
      </c>
      <c r="H1356" s="121" t="str">
        <f t="shared" si="86"/>
        <v>E7x更換前傳動軸</v>
      </c>
      <c r="I1356" s="122">
        <f t="shared" ca="1" si="87"/>
        <v>117</v>
      </c>
      <c r="J1356" s="119"/>
      <c r="K1356" s="123"/>
      <c r="L1356" s="117"/>
      <c r="M1356" s="124"/>
      <c r="N1356" s="173" t="s">
        <v>4177</v>
      </c>
      <c r="O1356" s="174" t="s">
        <v>4178</v>
      </c>
      <c r="P1356" s="127" t="str">
        <f>IF(B1356="","",IF(ISNA(VLOOKUP(U1356,[2]NEW!H:H,1,FALSE)),"V",""))</f>
        <v>V</v>
      </c>
      <c r="Q1356" s="156" t="s">
        <v>4179</v>
      </c>
      <c r="R1356" s="129" t="s">
        <v>4180</v>
      </c>
      <c r="S1356" s="151" t="s">
        <v>4181</v>
      </c>
      <c r="U1356" s="132" t="str">
        <f t="shared" si="84"/>
        <v>0026370100L947987</v>
      </c>
      <c r="W1356" s="134" t="str">
        <f>IF((ISERROR(VLOOKUP(E1356,'[2]Lead Time(覆蓋貼)'!F:F,1,0)))*(P1356="v"),"",IF((ISTEXT(VLOOKUP(E1356,'[2]Lead Time(覆蓋貼)'!F:F,1,0)))*(P1356=""),"未執行",""))</f>
        <v/>
      </c>
    </row>
    <row r="1357" spans="1:23" ht="52.5" hidden="1" customHeight="1" x14ac:dyDescent="0.25">
      <c r="A1357" s="117">
        <v>1343</v>
      </c>
      <c r="B1357" s="118" t="s">
        <v>4084</v>
      </c>
      <c r="C1357" s="119">
        <v>43383</v>
      </c>
      <c r="D1357" s="117" t="s">
        <v>4085</v>
      </c>
      <c r="E1357" s="120" t="s">
        <v>4182</v>
      </c>
      <c r="F1357" s="117">
        <f>IF(ISNA(VLOOKUP(B1357,[2]保固召回!$A:$G,7,FALSE)),"",(VLOOKUP(B1357,[2]保固召回!$A:$G,7,FALSE)))</f>
        <v>0</v>
      </c>
      <c r="G1357" s="121">
        <f t="shared" ca="1" si="85"/>
        <v>1</v>
      </c>
      <c r="H1357" s="121" t="str">
        <f t="shared" si="86"/>
        <v>E7x更換前傳動軸</v>
      </c>
      <c r="I1357" s="122">
        <f t="shared" ca="1" si="87"/>
        <v>117</v>
      </c>
      <c r="J1357" s="119"/>
      <c r="K1357" s="123"/>
      <c r="L1357" s="117"/>
      <c r="M1357" s="124"/>
      <c r="N1357" s="125">
        <v>43048</v>
      </c>
      <c r="O1357" s="126"/>
      <c r="P1357" s="127" t="str">
        <f>IF(B1357="","",IF(ISNA(VLOOKUP(U1357,[2]NEW!H:H,1,FALSE)),"V",""))</f>
        <v>V</v>
      </c>
      <c r="Q1357" s="156">
        <v>43040</v>
      </c>
      <c r="R1357" s="129">
        <v>50184</v>
      </c>
      <c r="S1357" s="151" t="s">
        <v>4017</v>
      </c>
      <c r="U1357" s="132" t="str">
        <f t="shared" si="84"/>
        <v>0026370100L954949</v>
      </c>
      <c r="W1357" s="134" t="str">
        <f>IF((ISERROR(VLOOKUP(E1357,'[2]Lead Time(覆蓋貼)'!F:F,1,0)))*(P1357="v"),"",IF((ISTEXT(VLOOKUP(E1357,'[2]Lead Time(覆蓋貼)'!F:F,1,0)))*(P1357=""),"未執行",""))</f>
        <v/>
      </c>
    </row>
    <row r="1358" spans="1:23" ht="39.6" hidden="1" customHeight="1" x14ac:dyDescent="0.25">
      <c r="A1358" s="117">
        <v>1344</v>
      </c>
      <c r="B1358" s="118" t="s">
        <v>4084</v>
      </c>
      <c r="C1358" s="119">
        <v>43383</v>
      </c>
      <c r="D1358" s="117" t="s">
        <v>4085</v>
      </c>
      <c r="E1358" s="120" t="s">
        <v>4183</v>
      </c>
      <c r="F1358" s="117">
        <f>IF(ISNA(VLOOKUP(B1358,[2]保固召回!$A:$G,7,FALSE)),"",(VLOOKUP(B1358,[2]保固召回!$A:$G,7,FALSE)))</f>
        <v>0</v>
      </c>
      <c r="G1358" s="121">
        <f t="shared" ca="1" si="85"/>
        <v>1</v>
      </c>
      <c r="H1358" s="121" t="str">
        <f t="shared" si="86"/>
        <v>E7x更換前傳動軸</v>
      </c>
      <c r="I1358" s="122">
        <f t="shared" ca="1" si="87"/>
        <v>117</v>
      </c>
      <c r="J1358" s="119"/>
      <c r="K1358" s="123"/>
      <c r="L1358" s="117"/>
      <c r="M1358" s="124"/>
      <c r="N1358" s="125">
        <v>43045</v>
      </c>
      <c r="O1358" s="126">
        <v>50228</v>
      </c>
      <c r="P1358" s="127" t="str">
        <f>IF(B1358="","",IF(ISNA(VLOOKUP(U1358,[2]NEW!H:H,1,FALSE)),"V",""))</f>
        <v>V</v>
      </c>
      <c r="Q1358" s="156" t="s">
        <v>4184</v>
      </c>
      <c r="R1358" s="129" t="s">
        <v>4185</v>
      </c>
      <c r="S1358" s="151" t="s">
        <v>4151</v>
      </c>
      <c r="U1358" s="132" t="str">
        <f t="shared" si="84"/>
        <v>0026370100L930342</v>
      </c>
      <c r="W1358" s="134" t="str">
        <f>IF((ISERROR(VLOOKUP(E1358,'[2]Lead Time(覆蓋貼)'!F:F,1,0)))*(P1358="v"),"",IF((ISTEXT(VLOOKUP(E1358,'[2]Lead Time(覆蓋貼)'!F:F,1,0)))*(P1358=""),"未執行",""))</f>
        <v/>
      </c>
    </row>
    <row r="1359" spans="1:23" ht="7.5" hidden="1" customHeight="1" x14ac:dyDescent="0.25">
      <c r="A1359" s="117">
        <v>1345</v>
      </c>
      <c r="B1359" s="118" t="s">
        <v>4084</v>
      </c>
      <c r="C1359" s="119">
        <v>43383</v>
      </c>
      <c r="D1359" s="117" t="s">
        <v>4085</v>
      </c>
      <c r="E1359" s="120" t="s">
        <v>4186</v>
      </c>
      <c r="F1359" s="117">
        <f>IF(ISNA(VLOOKUP(B1359,[2]保固召回!$A:$G,7,FALSE)),"",(VLOOKUP(B1359,[2]保固召回!$A:$G,7,FALSE)))</f>
        <v>0</v>
      </c>
      <c r="G1359" s="121">
        <f t="shared" ca="1" si="85"/>
        <v>1</v>
      </c>
      <c r="H1359" s="121" t="str">
        <f t="shared" si="86"/>
        <v>E7x更換前傳動軸</v>
      </c>
      <c r="I1359" s="122">
        <f t="shared" ca="1" si="87"/>
        <v>117</v>
      </c>
      <c r="J1359" s="119"/>
      <c r="K1359" s="123"/>
      <c r="L1359" s="117"/>
      <c r="M1359" s="124"/>
      <c r="N1359" s="125">
        <v>43078</v>
      </c>
      <c r="O1359" s="126">
        <v>50126</v>
      </c>
      <c r="P1359" s="127" t="str">
        <f>IF(B1359="","",IF(ISNA(VLOOKUP(U1359,[2]NEW!H:H,1,FALSE)),"V",""))</f>
        <v>V</v>
      </c>
      <c r="Q1359" s="156" t="s">
        <v>4153</v>
      </c>
      <c r="R1359" s="129" t="s">
        <v>4187</v>
      </c>
      <c r="S1359" s="151" t="s">
        <v>4151</v>
      </c>
      <c r="U1359" s="132" t="str">
        <f t="shared" si="84"/>
        <v>0026370100L957570</v>
      </c>
      <c r="W1359" s="134" t="str">
        <f>IF((ISERROR(VLOOKUP(E1359,'[2]Lead Time(覆蓋貼)'!F:F,1,0)))*(P1359="v"),"",IF((ISTEXT(VLOOKUP(E1359,'[2]Lead Time(覆蓋貼)'!F:F,1,0)))*(P1359=""),"未執行",""))</f>
        <v/>
      </c>
    </row>
    <row r="1360" spans="1:23" ht="114" hidden="1" customHeight="1" x14ac:dyDescent="0.25">
      <c r="A1360" s="117">
        <v>1346</v>
      </c>
      <c r="B1360" s="118" t="s">
        <v>4084</v>
      </c>
      <c r="C1360" s="119">
        <v>43383</v>
      </c>
      <c r="D1360" s="117" t="s">
        <v>4085</v>
      </c>
      <c r="E1360" s="120" t="s">
        <v>4188</v>
      </c>
      <c r="F1360" s="117">
        <f>IF(ISNA(VLOOKUP(B1360,[2]保固召回!$A:$G,7,FALSE)),"",(VLOOKUP(B1360,[2]保固召回!$A:$G,7,FALSE)))</f>
        <v>0</v>
      </c>
      <c r="G1360" s="121">
        <f t="shared" ca="1" si="85"/>
        <v>1</v>
      </c>
      <c r="H1360" s="121" t="str">
        <f t="shared" si="86"/>
        <v>E7x更換前傳動軸</v>
      </c>
      <c r="I1360" s="122">
        <f t="shared" ca="1" si="87"/>
        <v>117</v>
      </c>
      <c r="J1360" s="119"/>
      <c r="K1360" s="123"/>
      <c r="L1360" s="117"/>
      <c r="M1360" s="124"/>
      <c r="N1360" s="173" t="s">
        <v>4189</v>
      </c>
      <c r="O1360" s="174" t="s">
        <v>4190</v>
      </c>
      <c r="P1360" s="127" t="str">
        <f>IF(B1360="","",IF(ISNA(VLOOKUP(U1360,[2]NEW!H:H,1,FALSE)),"V",""))</f>
        <v>V</v>
      </c>
      <c r="Q1360" s="156" t="s">
        <v>4191</v>
      </c>
      <c r="R1360" s="129" t="s">
        <v>4192</v>
      </c>
      <c r="S1360" s="151" t="s">
        <v>4193</v>
      </c>
      <c r="U1360" s="132" t="str">
        <f t="shared" si="84"/>
        <v>0026370100L951759</v>
      </c>
      <c r="W1360" s="134" t="str">
        <f>IF((ISERROR(VLOOKUP(E1360,'[2]Lead Time(覆蓋貼)'!F:F,1,0)))*(P1360="v"),"",IF((ISTEXT(VLOOKUP(E1360,'[2]Lead Time(覆蓋貼)'!F:F,1,0)))*(P1360=""),"未執行",""))</f>
        <v/>
      </c>
    </row>
    <row r="1361" spans="1:23" ht="20.25" hidden="1" customHeight="1" x14ac:dyDescent="0.25">
      <c r="A1361" s="117">
        <v>1347</v>
      </c>
      <c r="B1361" s="118" t="s">
        <v>4084</v>
      </c>
      <c r="C1361" s="119">
        <v>43383</v>
      </c>
      <c r="D1361" s="117" t="s">
        <v>4085</v>
      </c>
      <c r="E1361" s="120" t="s">
        <v>4194</v>
      </c>
      <c r="F1361" s="117">
        <f>IF(ISNA(VLOOKUP(B1361,[2]保固召回!$A:$G,7,FALSE)),"",(VLOOKUP(B1361,[2]保固召回!$A:$G,7,FALSE)))</f>
        <v>0</v>
      </c>
      <c r="G1361" s="121">
        <f t="shared" ca="1" si="85"/>
        <v>1</v>
      </c>
      <c r="H1361" s="121" t="str">
        <f t="shared" si="86"/>
        <v>E7x更換前傳動軸</v>
      </c>
      <c r="I1361" s="122">
        <f t="shared" ca="1" si="87"/>
        <v>117</v>
      </c>
      <c r="J1361" s="119"/>
      <c r="K1361" s="123"/>
      <c r="L1361" s="117"/>
      <c r="M1361" s="124"/>
      <c r="N1361" s="125"/>
      <c r="O1361" s="126"/>
      <c r="P1361" s="127" t="str">
        <f>IF(B1361="","",IF(ISNA(VLOOKUP(U1361,[2]NEW!H:H,1,FALSE)),"V",""))</f>
        <v>V</v>
      </c>
      <c r="Q1361" s="156">
        <v>43040</v>
      </c>
      <c r="R1361" s="129">
        <v>50184</v>
      </c>
      <c r="S1361" s="151" t="s">
        <v>4162</v>
      </c>
      <c r="U1361" s="132" t="str">
        <f t="shared" si="84"/>
        <v>0026370100L922538</v>
      </c>
      <c r="W1361" s="134" t="str">
        <f>IF((ISERROR(VLOOKUP(E1361,'[2]Lead Time(覆蓋貼)'!F:F,1,0)))*(P1361="v"),"",IF((ISTEXT(VLOOKUP(E1361,'[2]Lead Time(覆蓋貼)'!F:F,1,0)))*(P1361=""),"未執行",""))</f>
        <v/>
      </c>
    </row>
    <row r="1362" spans="1:23" ht="38.1" hidden="1" customHeight="1" x14ac:dyDescent="0.25">
      <c r="A1362" s="117">
        <v>1348</v>
      </c>
      <c r="B1362" s="118" t="s">
        <v>4084</v>
      </c>
      <c r="C1362" s="119">
        <v>43383</v>
      </c>
      <c r="D1362" s="117" t="s">
        <v>4085</v>
      </c>
      <c r="E1362" s="120" t="s">
        <v>4195</v>
      </c>
      <c r="F1362" s="117">
        <f>IF(ISNA(VLOOKUP(B1362,[2]保固召回!$A:$G,7,FALSE)),"",(VLOOKUP(B1362,[2]保固召回!$A:$G,7,FALSE)))</f>
        <v>0</v>
      </c>
      <c r="G1362" s="121">
        <f t="shared" ca="1" si="85"/>
        <v>1</v>
      </c>
      <c r="H1362" s="121" t="str">
        <f t="shared" si="86"/>
        <v>E7x更換前傳動軸</v>
      </c>
      <c r="I1362" s="122">
        <f t="shared" ca="1" si="87"/>
        <v>117</v>
      </c>
      <c r="J1362" s="119"/>
      <c r="K1362" s="123"/>
      <c r="L1362" s="117"/>
      <c r="M1362" s="124"/>
      <c r="N1362" s="125">
        <v>43084</v>
      </c>
      <c r="O1362" s="126">
        <v>50140</v>
      </c>
      <c r="P1362" s="127" t="str">
        <f>IF(B1362="","",IF(ISNA(VLOOKUP(U1362,[2]NEW!H:H,1,FALSE)),"V",""))</f>
        <v>V</v>
      </c>
      <c r="Q1362" s="156" t="s">
        <v>4196</v>
      </c>
      <c r="R1362" s="129" t="s">
        <v>4197</v>
      </c>
      <c r="S1362" s="151" t="s">
        <v>4198</v>
      </c>
      <c r="U1362" s="132" t="str">
        <f t="shared" si="84"/>
        <v>0026370100L944989</v>
      </c>
      <c r="W1362" s="134" t="str">
        <f>IF((ISERROR(VLOOKUP(E1362,'[2]Lead Time(覆蓋貼)'!F:F,1,0)))*(P1362="v"),"",IF((ISTEXT(VLOOKUP(E1362,'[2]Lead Time(覆蓋貼)'!F:F,1,0)))*(P1362=""),"未執行",""))</f>
        <v/>
      </c>
    </row>
    <row r="1363" spans="1:23" ht="55.5" hidden="1" customHeight="1" x14ac:dyDescent="0.25">
      <c r="A1363" s="117">
        <v>1349</v>
      </c>
      <c r="B1363" s="118" t="s">
        <v>4084</v>
      </c>
      <c r="C1363" s="119">
        <v>43383</v>
      </c>
      <c r="D1363" s="117" t="s">
        <v>4085</v>
      </c>
      <c r="E1363" s="120" t="s">
        <v>4199</v>
      </c>
      <c r="F1363" s="117">
        <f>IF(ISNA(VLOOKUP(B1363,[2]保固召回!$A:$G,7,FALSE)),"",(VLOOKUP(B1363,[2]保固召回!$A:$G,7,FALSE)))</f>
        <v>0</v>
      </c>
      <c r="G1363" s="121">
        <f t="shared" ca="1" si="85"/>
        <v>1</v>
      </c>
      <c r="H1363" s="121" t="str">
        <f t="shared" si="86"/>
        <v>E7x更換前傳動軸</v>
      </c>
      <c r="I1363" s="122">
        <f t="shared" ca="1" si="87"/>
        <v>117</v>
      </c>
      <c r="J1363" s="119"/>
      <c r="K1363" s="123"/>
      <c r="L1363" s="117"/>
      <c r="M1363" s="124"/>
      <c r="N1363" s="125"/>
      <c r="O1363" s="126"/>
      <c r="P1363" s="127" t="str">
        <f>IF(B1363="","",IF(ISNA(VLOOKUP(U1363,[2]NEW!H:H,1,FALSE)),"V",""))</f>
        <v>V</v>
      </c>
      <c r="Q1363" s="156">
        <v>43040</v>
      </c>
      <c r="R1363" s="129">
        <v>50184</v>
      </c>
      <c r="S1363" s="151" t="s">
        <v>4200</v>
      </c>
      <c r="U1363" s="132" t="str">
        <f t="shared" si="84"/>
        <v>0026370100L956151</v>
      </c>
      <c r="W1363" s="134" t="str">
        <f>IF((ISERROR(VLOOKUP(E1363,'[2]Lead Time(覆蓋貼)'!F:F,1,0)))*(P1363="v"),"",IF((ISTEXT(VLOOKUP(E1363,'[2]Lead Time(覆蓋貼)'!F:F,1,0)))*(P1363=""),"未執行",""))</f>
        <v/>
      </c>
    </row>
    <row r="1364" spans="1:23" ht="20.25" hidden="1" customHeight="1" x14ac:dyDescent="0.25">
      <c r="A1364" s="117">
        <v>1350</v>
      </c>
      <c r="B1364" s="118" t="s">
        <v>4084</v>
      </c>
      <c r="C1364" s="119">
        <v>43383</v>
      </c>
      <c r="D1364" s="117" t="s">
        <v>4085</v>
      </c>
      <c r="E1364" s="120" t="s">
        <v>4201</v>
      </c>
      <c r="F1364" s="117">
        <f>IF(ISNA(VLOOKUP(B1364,[2]保固召回!$A:$G,7,FALSE)),"",(VLOOKUP(B1364,[2]保固召回!$A:$G,7,FALSE)))</f>
        <v>0</v>
      </c>
      <c r="G1364" s="121">
        <f t="shared" ca="1" si="85"/>
        <v>1</v>
      </c>
      <c r="H1364" s="121" t="str">
        <f t="shared" si="86"/>
        <v>E7x更換前傳動軸</v>
      </c>
      <c r="I1364" s="122">
        <f t="shared" ca="1" si="87"/>
        <v>117</v>
      </c>
      <c r="J1364" s="119"/>
      <c r="K1364" s="123"/>
      <c r="L1364" s="117"/>
      <c r="M1364" s="124"/>
      <c r="N1364" s="125">
        <v>43083</v>
      </c>
      <c r="O1364" s="126">
        <v>50150</v>
      </c>
      <c r="P1364" s="127" t="str">
        <f>IF(B1364="","",IF(ISNA(VLOOKUP(U1364,[2]NEW!H:H,1,FALSE)),"V",""))</f>
        <v>V</v>
      </c>
      <c r="Q1364" s="156" t="s">
        <v>4153</v>
      </c>
      <c r="R1364" s="129" t="s">
        <v>4187</v>
      </c>
      <c r="S1364" s="151" t="s">
        <v>4151</v>
      </c>
      <c r="U1364" s="132" t="str">
        <f t="shared" si="84"/>
        <v>0026370100L504136</v>
      </c>
      <c r="W1364" s="134" t="str">
        <f>IF((ISERROR(VLOOKUP(E1364,'[2]Lead Time(覆蓋貼)'!F:F,1,0)))*(P1364="v"),"",IF((ISTEXT(VLOOKUP(E1364,'[2]Lead Time(覆蓋貼)'!F:F,1,0)))*(P1364=""),"未執行",""))</f>
        <v/>
      </c>
    </row>
    <row r="1365" spans="1:23" ht="20.25" hidden="1" customHeight="1" x14ac:dyDescent="0.25">
      <c r="A1365" s="117">
        <v>1351</v>
      </c>
      <c r="B1365" s="118" t="s">
        <v>4084</v>
      </c>
      <c r="C1365" s="119">
        <v>43383</v>
      </c>
      <c r="D1365" s="117" t="s">
        <v>4085</v>
      </c>
      <c r="E1365" s="120" t="s">
        <v>4202</v>
      </c>
      <c r="F1365" s="117">
        <f>IF(ISNA(VLOOKUP(B1365,[2]保固召回!$A:$G,7,FALSE)),"",(VLOOKUP(B1365,[2]保固召回!$A:$G,7,FALSE)))</f>
        <v>0</v>
      </c>
      <c r="G1365" s="121">
        <f t="shared" ca="1" si="85"/>
        <v>1</v>
      </c>
      <c r="H1365" s="121" t="str">
        <f t="shared" si="86"/>
        <v>E7x更換前傳動軸</v>
      </c>
      <c r="I1365" s="122">
        <f t="shared" ca="1" si="87"/>
        <v>117</v>
      </c>
      <c r="J1365" s="119"/>
      <c r="K1365" s="123"/>
      <c r="L1365" s="117"/>
      <c r="M1365" s="124"/>
      <c r="N1365" s="125">
        <v>43069</v>
      </c>
      <c r="O1365" s="126">
        <v>50184</v>
      </c>
      <c r="P1365" s="127" t="str">
        <f>IF(B1365="","",IF(ISNA(VLOOKUP(U1365,[2]NEW!H:H,1,FALSE)),"V",""))</f>
        <v>V</v>
      </c>
      <c r="Q1365" s="156" t="s">
        <v>4203</v>
      </c>
      <c r="R1365" s="129" t="s">
        <v>4204</v>
      </c>
      <c r="S1365" s="151" t="s">
        <v>4205</v>
      </c>
      <c r="U1365" s="132" t="str">
        <f t="shared" si="84"/>
        <v>0026370100L962135</v>
      </c>
      <c r="W1365" s="134" t="str">
        <f>IF((ISERROR(VLOOKUP(E1365,'[2]Lead Time(覆蓋貼)'!F:F,1,0)))*(P1365="v"),"",IF((ISTEXT(VLOOKUP(E1365,'[2]Lead Time(覆蓋貼)'!F:F,1,0)))*(P1365=""),"未執行",""))</f>
        <v/>
      </c>
    </row>
    <row r="1366" spans="1:23" ht="33" hidden="1" customHeight="1" x14ac:dyDescent="0.25">
      <c r="A1366" s="117">
        <v>1352</v>
      </c>
      <c r="B1366" s="118" t="s">
        <v>4084</v>
      </c>
      <c r="C1366" s="119">
        <v>43383</v>
      </c>
      <c r="D1366" s="117" t="s">
        <v>4085</v>
      </c>
      <c r="E1366" s="120" t="s">
        <v>4206</v>
      </c>
      <c r="F1366" s="117">
        <f>IF(ISNA(VLOOKUP(B1366,[2]保固召回!$A:$G,7,FALSE)),"",(VLOOKUP(B1366,[2]保固召回!$A:$G,7,FALSE)))</f>
        <v>0</v>
      </c>
      <c r="G1366" s="121">
        <f t="shared" ca="1" si="85"/>
        <v>1</v>
      </c>
      <c r="H1366" s="121" t="str">
        <f t="shared" si="86"/>
        <v>E7x更換前傳動軸</v>
      </c>
      <c r="I1366" s="122">
        <f t="shared" ca="1" si="87"/>
        <v>117</v>
      </c>
      <c r="J1366" s="119"/>
      <c r="K1366" s="123"/>
      <c r="L1366" s="117"/>
      <c r="M1366" s="124"/>
      <c r="N1366" s="125">
        <v>43081</v>
      </c>
      <c r="O1366" s="126">
        <v>50184</v>
      </c>
      <c r="P1366" s="127" t="str">
        <f>IF(B1366="","",IF(ISNA(VLOOKUP(U1366,[2]NEW!H:H,1,FALSE)),"V",""))</f>
        <v>V</v>
      </c>
      <c r="Q1366" s="156" t="s">
        <v>4207</v>
      </c>
      <c r="R1366" s="129" t="s">
        <v>4208</v>
      </c>
      <c r="S1366" s="151" t="s">
        <v>4209</v>
      </c>
      <c r="U1366" s="132" t="str">
        <f t="shared" si="84"/>
        <v>0026370100L963448</v>
      </c>
      <c r="W1366" s="134" t="str">
        <f>IF((ISERROR(VLOOKUP(E1366,'[2]Lead Time(覆蓋貼)'!F:F,1,0)))*(P1366="v"),"",IF((ISTEXT(VLOOKUP(E1366,'[2]Lead Time(覆蓋貼)'!F:F,1,0)))*(P1366=""),"未執行",""))</f>
        <v/>
      </c>
    </row>
    <row r="1367" spans="1:23" ht="36.75" hidden="1" customHeight="1" x14ac:dyDescent="0.25">
      <c r="A1367" s="117">
        <v>1353</v>
      </c>
      <c r="B1367" s="118" t="s">
        <v>4084</v>
      </c>
      <c r="C1367" s="119">
        <v>43383</v>
      </c>
      <c r="D1367" s="117" t="s">
        <v>4085</v>
      </c>
      <c r="E1367" s="120" t="s">
        <v>4210</v>
      </c>
      <c r="F1367" s="117">
        <f>IF(ISNA(VLOOKUP(B1367,[2]保固召回!$A:$G,7,FALSE)),"",(VLOOKUP(B1367,[2]保固召回!$A:$G,7,FALSE)))</f>
        <v>0</v>
      </c>
      <c r="G1367" s="121">
        <f t="shared" ca="1" si="85"/>
        <v>1</v>
      </c>
      <c r="H1367" s="121" t="str">
        <f t="shared" si="86"/>
        <v>E7x更換前傳動軸</v>
      </c>
      <c r="I1367" s="122">
        <f t="shared" ca="1" si="87"/>
        <v>117</v>
      </c>
      <c r="J1367" s="119"/>
      <c r="K1367" s="123"/>
      <c r="L1367" s="117"/>
      <c r="M1367" s="124"/>
      <c r="N1367" s="125">
        <v>43080</v>
      </c>
      <c r="O1367" s="126">
        <v>50422</v>
      </c>
      <c r="P1367" s="127" t="str">
        <f>IF(B1367="","",IF(ISNA(VLOOKUP(U1367,[2]NEW!H:H,1,FALSE)),"V",""))</f>
        <v>V</v>
      </c>
      <c r="Q1367" s="156" t="s">
        <v>4211</v>
      </c>
      <c r="R1367" s="129" t="s">
        <v>4212</v>
      </c>
      <c r="S1367" s="151" t="s">
        <v>4160</v>
      </c>
      <c r="U1367" s="132" t="str">
        <f t="shared" si="84"/>
        <v>0026370100L959320</v>
      </c>
      <c r="W1367" s="134" t="str">
        <f>IF((ISERROR(VLOOKUP(E1367,'[2]Lead Time(覆蓋貼)'!F:F,1,0)))*(P1367="v"),"",IF((ISTEXT(VLOOKUP(E1367,'[2]Lead Time(覆蓋貼)'!F:F,1,0)))*(P1367=""),"未執行",""))</f>
        <v/>
      </c>
    </row>
    <row r="1368" spans="1:23" ht="39" hidden="1" customHeight="1" x14ac:dyDescent="0.25">
      <c r="A1368" s="117">
        <v>1354</v>
      </c>
      <c r="B1368" s="118" t="s">
        <v>4084</v>
      </c>
      <c r="C1368" s="119">
        <v>43383</v>
      </c>
      <c r="D1368" s="117" t="s">
        <v>4085</v>
      </c>
      <c r="E1368" s="120" t="s">
        <v>4213</v>
      </c>
      <c r="F1368" s="117">
        <f>IF(ISNA(VLOOKUP(B1368,[2]保固召回!$A:$G,7,FALSE)),"",(VLOOKUP(B1368,[2]保固召回!$A:$G,7,FALSE)))</f>
        <v>0</v>
      </c>
      <c r="G1368" s="121">
        <f t="shared" ca="1" si="85"/>
        <v>1</v>
      </c>
      <c r="H1368" s="121" t="str">
        <f t="shared" si="86"/>
        <v>E7x更換前傳動軸</v>
      </c>
      <c r="I1368" s="122">
        <f t="shared" ca="1" si="87"/>
        <v>117</v>
      </c>
      <c r="J1368" s="119"/>
      <c r="K1368" s="123"/>
      <c r="L1368" s="117"/>
      <c r="M1368" s="124"/>
      <c r="N1368" s="125">
        <v>43118</v>
      </c>
      <c r="O1368" s="126">
        <v>50436</v>
      </c>
      <c r="P1368" s="127" t="str">
        <f>IF(B1368="","",IF(ISNA(VLOOKUP(U1368,[2]NEW!H:H,1,FALSE)),"V",""))</f>
        <v>V</v>
      </c>
      <c r="Q1368" s="156" t="s">
        <v>4214</v>
      </c>
      <c r="R1368" s="129" t="s">
        <v>4208</v>
      </c>
      <c r="S1368" s="151" t="s">
        <v>4215</v>
      </c>
      <c r="U1368" s="132" t="str">
        <f t="shared" si="84"/>
        <v>0026370100L945574</v>
      </c>
      <c r="W1368" s="134" t="str">
        <f>IF((ISERROR(VLOOKUP(E1368,'[2]Lead Time(覆蓋貼)'!F:F,1,0)))*(P1368="v"),"",IF((ISTEXT(VLOOKUP(E1368,'[2]Lead Time(覆蓋貼)'!F:F,1,0)))*(P1368=""),"未執行",""))</f>
        <v/>
      </c>
    </row>
    <row r="1369" spans="1:23" ht="50.25" hidden="1" customHeight="1" x14ac:dyDescent="0.25">
      <c r="A1369" s="117">
        <v>1355</v>
      </c>
      <c r="B1369" s="118" t="s">
        <v>4084</v>
      </c>
      <c r="C1369" s="119">
        <v>43383</v>
      </c>
      <c r="D1369" s="117" t="s">
        <v>4085</v>
      </c>
      <c r="E1369" s="120" t="s">
        <v>4216</v>
      </c>
      <c r="F1369" s="117">
        <f>IF(ISNA(VLOOKUP(B1369,[2]保固召回!$A:$G,7,FALSE)),"",(VLOOKUP(B1369,[2]保固召回!$A:$G,7,FALSE)))</f>
        <v>0</v>
      </c>
      <c r="G1369" s="121">
        <f t="shared" ca="1" si="85"/>
        <v>1</v>
      </c>
      <c r="H1369" s="121" t="str">
        <f t="shared" si="86"/>
        <v>E7x更換前傳動軸</v>
      </c>
      <c r="I1369" s="122">
        <f t="shared" ca="1" si="87"/>
        <v>117</v>
      </c>
      <c r="J1369" s="119"/>
      <c r="K1369" s="123"/>
      <c r="L1369" s="117"/>
      <c r="M1369" s="124"/>
      <c r="N1369" s="125"/>
      <c r="O1369" s="126"/>
      <c r="P1369" s="127" t="str">
        <f>IF(B1369="","",IF(ISNA(VLOOKUP(U1369,[2]NEW!H:H,1,FALSE)),"V",""))</f>
        <v>V</v>
      </c>
      <c r="Q1369" s="156" t="s">
        <v>4217</v>
      </c>
      <c r="R1369" s="129" t="s">
        <v>4218</v>
      </c>
      <c r="S1369" s="151" t="s">
        <v>4219</v>
      </c>
      <c r="U1369" s="132" t="str">
        <f t="shared" si="84"/>
        <v>0026370100L510770</v>
      </c>
      <c r="W1369" s="134" t="str">
        <f>IF((ISERROR(VLOOKUP(E1369,'[2]Lead Time(覆蓋貼)'!F:F,1,0)))*(P1369="v"),"",IF((ISTEXT(VLOOKUP(E1369,'[2]Lead Time(覆蓋貼)'!F:F,1,0)))*(P1369=""),"未執行",""))</f>
        <v/>
      </c>
    </row>
    <row r="1370" spans="1:23" ht="35.25" hidden="1" customHeight="1" x14ac:dyDescent="0.25">
      <c r="A1370" s="117">
        <v>1356</v>
      </c>
      <c r="B1370" s="118" t="s">
        <v>4084</v>
      </c>
      <c r="C1370" s="119">
        <v>43383</v>
      </c>
      <c r="D1370" s="117" t="s">
        <v>4085</v>
      </c>
      <c r="E1370" s="120" t="s">
        <v>4220</v>
      </c>
      <c r="F1370" s="117">
        <f>IF(ISNA(VLOOKUP(B1370,[2]保固召回!$A:$G,7,FALSE)),"",(VLOOKUP(B1370,[2]保固召回!$A:$G,7,FALSE)))</f>
        <v>0</v>
      </c>
      <c r="G1370" s="121">
        <f t="shared" ca="1" si="85"/>
        <v>1</v>
      </c>
      <c r="H1370" s="121" t="str">
        <f t="shared" si="86"/>
        <v>E7x更換前傳動軸</v>
      </c>
      <c r="I1370" s="122">
        <f t="shared" ca="1" si="87"/>
        <v>117</v>
      </c>
      <c r="J1370" s="119"/>
      <c r="K1370" s="123"/>
      <c r="L1370" s="117"/>
      <c r="M1370" s="124"/>
      <c r="N1370" s="125"/>
      <c r="O1370" s="126"/>
      <c r="P1370" s="127" t="str">
        <f>IF(B1370="","",IF(ISNA(VLOOKUP(U1370,[2]NEW!H:H,1,FALSE)),"V",""))</f>
        <v>V</v>
      </c>
      <c r="Q1370" s="156">
        <v>43040</v>
      </c>
      <c r="R1370" s="129">
        <v>50135</v>
      </c>
      <c r="S1370" s="151" t="s">
        <v>4221</v>
      </c>
      <c r="U1370" s="132" t="str">
        <f t="shared" si="84"/>
        <v>0026370100L929048</v>
      </c>
      <c r="W1370" s="134" t="str">
        <f>IF((ISERROR(VLOOKUP(E1370,'[2]Lead Time(覆蓋貼)'!F:F,1,0)))*(P1370="v"),"",IF((ISTEXT(VLOOKUP(E1370,'[2]Lead Time(覆蓋貼)'!F:F,1,0)))*(P1370=""),"未執行",""))</f>
        <v/>
      </c>
    </row>
    <row r="1371" spans="1:23" ht="20.25" hidden="1" customHeight="1" x14ac:dyDescent="0.25">
      <c r="A1371" s="117">
        <v>1357</v>
      </c>
      <c r="B1371" s="118" t="s">
        <v>4084</v>
      </c>
      <c r="C1371" s="119">
        <v>43383</v>
      </c>
      <c r="D1371" s="117" t="s">
        <v>4085</v>
      </c>
      <c r="E1371" s="120" t="s">
        <v>4222</v>
      </c>
      <c r="F1371" s="117">
        <f>IF(ISNA(VLOOKUP(B1371,[2]保固召回!$A:$G,7,FALSE)),"",(VLOOKUP(B1371,[2]保固召回!$A:$G,7,FALSE)))</f>
        <v>0</v>
      </c>
      <c r="G1371" s="121">
        <f t="shared" ca="1" si="85"/>
        <v>1</v>
      </c>
      <c r="H1371" s="121" t="str">
        <f t="shared" si="86"/>
        <v>E7x更換前傳動軸</v>
      </c>
      <c r="I1371" s="122">
        <f t="shared" ca="1" si="87"/>
        <v>117</v>
      </c>
      <c r="J1371" s="119"/>
      <c r="K1371" s="123"/>
      <c r="L1371" s="117"/>
      <c r="M1371" s="124"/>
      <c r="N1371" s="125">
        <v>43077</v>
      </c>
      <c r="O1371" s="126">
        <v>50126</v>
      </c>
      <c r="P1371" s="127" t="str">
        <f>IF(B1371="","",IF(ISNA(VLOOKUP(U1371,[2]NEW!H:H,1,FALSE)),"V",""))</f>
        <v>V</v>
      </c>
      <c r="Q1371" s="156" t="s">
        <v>4223</v>
      </c>
      <c r="R1371" s="129" t="s">
        <v>4224</v>
      </c>
      <c r="S1371" s="151" t="s">
        <v>4151</v>
      </c>
      <c r="U1371" s="132" t="str">
        <f t="shared" si="84"/>
        <v>0026370100L930338</v>
      </c>
      <c r="W1371" s="134" t="str">
        <f>IF((ISERROR(VLOOKUP(E1371,'[2]Lead Time(覆蓋貼)'!F:F,1,0)))*(P1371="v"),"",IF((ISTEXT(VLOOKUP(E1371,'[2]Lead Time(覆蓋貼)'!F:F,1,0)))*(P1371=""),"未執行",""))</f>
        <v/>
      </c>
    </row>
    <row r="1372" spans="1:23" ht="86.25" hidden="1" customHeight="1" x14ac:dyDescent="0.25">
      <c r="A1372" s="117">
        <v>1358</v>
      </c>
      <c r="B1372" s="118" t="s">
        <v>4084</v>
      </c>
      <c r="C1372" s="119">
        <v>43383</v>
      </c>
      <c r="D1372" s="117" t="s">
        <v>4085</v>
      </c>
      <c r="E1372" s="120" t="s">
        <v>4225</v>
      </c>
      <c r="F1372" s="117">
        <f>IF(ISNA(VLOOKUP(B1372,[2]保固召回!$A:$G,7,FALSE)),"",(VLOOKUP(B1372,[2]保固召回!$A:$G,7,FALSE)))</f>
        <v>0</v>
      </c>
      <c r="G1372" s="121">
        <f t="shared" ca="1" si="85"/>
        <v>1</v>
      </c>
      <c r="H1372" s="121" t="str">
        <f t="shared" si="86"/>
        <v>E7x更換前傳動軸</v>
      </c>
      <c r="I1372" s="122">
        <f t="shared" ca="1" si="87"/>
        <v>117</v>
      </c>
      <c r="J1372" s="119"/>
      <c r="K1372" s="123"/>
      <c r="L1372" s="117"/>
      <c r="M1372" s="124"/>
      <c r="N1372" s="125">
        <v>43055</v>
      </c>
      <c r="O1372" s="126">
        <v>50140</v>
      </c>
      <c r="P1372" s="127" t="str">
        <f>IF(B1372="","",IF(ISNA(VLOOKUP(U1372,[2]NEW!H:H,1,FALSE)),"V",""))</f>
        <v>V</v>
      </c>
      <c r="Q1372" s="156" t="s">
        <v>4226</v>
      </c>
      <c r="R1372" s="129" t="s">
        <v>4227</v>
      </c>
      <c r="S1372" s="151" t="s">
        <v>4228</v>
      </c>
      <c r="U1372" s="132" t="str">
        <f t="shared" si="84"/>
        <v>0026370100L934439</v>
      </c>
      <c r="W1372" s="134" t="str">
        <f>IF((ISERROR(VLOOKUP(E1372,'[2]Lead Time(覆蓋貼)'!F:F,1,0)))*(P1372="v"),"",IF((ISTEXT(VLOOKUP(E1372,'[2]Lead Time(覆蓋貼)'!F:F,1,0)))*(P1372=""),"未執行",""))</f>
        <v/>
      </c>
    </row>
    <row r="1373" spans="1:23" ht="20.25" hidden="1" customHeight="1" x14ac:dyDescent="0.25">
      <c r="A1373" s="117">
        <v>1359</v>
      </c>
      <c r="B1373" s="118" t="s">
        <v>4084</v>
      </c>
      <c r="C1373" s="119">
        <v>43383</v>
      </c>
      <c r="D1373" s="117" t="s">
        <v>4085</v>
      </c>
      <c r="E1373" s="120" t="s">
        <v>4229</v>
      </c>
      <c r="F1373" s="117">
        <f>IF(ISNA(VLOOKUP(B1373,[2]保固召回!$A:$G,7,FALSE)),"",(VLOOKUP(B1373,[2]保固召回!$A:$G,7,FALSE)))</f>
        <v>0</v>
      </c>
      <c r="G1373" s="121">
        <f t="shared" ca="1" si="85"/>
        <v>1</v>
      </c>
      <c r="H1373" s="121" t="str">
        <f t="shared" si="86"/>
        <v>E7x更換前傳動軸</v>
      </c>
      <c r="I1373" s="122">
        <f t="shared" ca="1" si="87"/>
        <v>117</v>
      </c>
      <c r="J1373" s="119"/>
      <c r="K1373" s="123"/>
      <c r="L1373" s="117"/>
      <c r="M1373" s="124"/>
      <c r="N1373" s="125"/>
      <c r="O1373" s="126"/>
      <c r="P1373" s="127" t="str">
        <f>IF(B1373="","",IF(ISNA(VLOOKUP(U1373,[2]NEW!H:H,1,FALSE)),"V",""))</f>
        <v>V</v>
      </c>
      <c r="Q1373" s="156">
        <v>43040</v>
      </c>
      <c r="R1373" s="129">
        <v>50135</v>
      </c>
      <c r="S1373" s="151" t="s">
        <v>4162</v>
      </c>
      <c r="U1373" s="132" t="str">
        <f t="shared" si="84"/>
        <v>0026370100L926487</v>
      </c>
      <c r="W1373" s="134" t="str">
        <f>IF((ISERROR(VLOOKUP(E1373,'[2]Lead Time(覆蓋貼)'!F:F,1,0)))*(P1373="v"),"",IF((ISTEXT(VLOOKUP(E1373,'[2]Lead Time(覆蓋貼)'!F:F,1,0)))*(P1373=""),"未執行",""))</f>
        <v/>
      </c>
    </row>
    <row r="1374" spans="1:23" ht="18.75" hidden="1" customHeight="1" x14ac:dyDescent="0.25">
      <c r="A1374" s="117">
        <v>1360</v>
      </c>
      <c r="B1374" s="118" t="s">
        <v>4084</v>
      </c>
      <c r="C1374" s="119">
        <v>43383</v>
      </c>
      <c r="D1374" s="117" t="s">
        <v>4085</v>
      </c>
      <c r="E1374" s="120" t="s">
        <v>4230</v>
      </c>
      <c r="F1374" s="117">
        <f>IF(ISNA(VLOOKUP(B1374,[2]保固召回!$A:$G,7,FALSE)),"",(VLOOKUP(B1374,[2]保固召回!$A:$G,7,FALSE)))</f>
        <v>0</v>
      </c>
      <c r="G1374" s="121">
        <f t="shared" ca="1" si="85"/>
        <v>1</v>
      </c>
      <c r="H1374" s="121" t="str">
        <f t="shared" si="86"/>
        <v>E7x更換前傳動軸</v>
      </c>
      <c r="I1374" s="122">
        <f t="shared" ca="1" si="87"/>
        <v>117</v>
      </c>
      <c r="J1374" s="119"/>
      <c r="K1374" s="123"/>
      <c r="L1374" s="117"/>
      <c r="M1374" s="124"/>
      <c r="N1374" s="125"/>
      <c r="O1374" s="126"/>
      <c r="P1374" s="127" t="str">
        <f>IF(B1374="","",IF(ISNA(VLOOKUP(U1374,[2]NEW!H:H,1,FALSE)),"V",""))</f>
        <v>V</v>
      </c>
      <c r="Q1374" s="156">
        <v>43040</v>
      </c>
      <c r="R1374" s="129">
        <v>50135</v>
      </c>
      <c r="S1374" s="151" t="s">
        <v>4231</v>
      </c>
      <c r="U1374" s="132" t="str">
        <f t="shared" si="84"/>
        <v>0026370100L916369</v>
      </c>
      <c r="W1374" s="134" t="str">
        <f>IF((ISERROR(VLOOKUP(E1374,'[2]Lead Time(覆蓋貼)'!F:F,1,0)))*(P1374="v"),"",IF((ISTEXT(VLOOKUP(E1374,'[2]Lead Time(覆蓋貼)'!F:F,1,0)))*(P1374=""),"未執行",""))</f>
        <v/>
      </c>
    </row>
    <row r="1375" spans="1:23" ht="162.75" hidden="1" customHeight="1" x14ac:dyDescent="0.25">
      <c r="A1375" s="117">
        <v>1361</v>
      </c>
      <c r="B1375" s="118" t="s">
        <v>4084</v>
      </c>
      <c r="C1375" s="119">
        <v>43383</v>
      </c>
      <c r="D1375" s="117" t="s">
        <v>4085</v>
      </c>
      <c r="E1375" s="120" t="s">
        <v>4232</v>
      </c>
      <c r="F1375" s="117">
        <f>IF(ISNA(VLOOKUP(B1375,[2]保固召回!$A:$G,7,FALSE)),"",(VLOOKUP(B1375,[2]保固召回!$A:$G,7,FALSE)))</f>
        <v>0</v>
      </c>
      <c r="G1375" s="121">
        <f t="shared" ca="1" si="85"/>
        <v>1</v>
      </c>
      <c r="H1375" s="121" t="str">
        <f t="shared" si="86"/>
        <v>E7x更換前傳動軸</v>
      </c>
      <c r="I1375" s="122">
        <f t="shared" ca="1" si="87"/>
        <v>117</v>
      </c>
      <c r="J1375" s="119"/>
      <c r="K1375" s="123"/>
      <c r="L1375" s="117"/>
      <c r="M1375" s="124"/>
      <c r="N1375" s="125">
        <v>43087</v>
      </c>
      <c r="O1375" s="126">
        <v>50422</v>
      </c>
      <c r="P1375" s="127" t="str">
        <f>IF(B1375="","",IF(ISNA(VLOOKUP(U1375,[2]NEW!H:H,1,FALSE)),"V",""))</f>
        <v>V</v>
      </c>
      <c r="Q1375" s="156" t="s">
        <v>4223</v>
      </c>
      <c r="R1375" s="129" t="s">
        <v>4224</v>
      </c>
      <c r="S1375" s="151" t="s">
        <v>4151</v>
      </c>
      <c r="U1375" s="132" t="str">
        <f t="shared" si="84"/>
        <v>0026370100L956978</v>
      </c>
      <c r="W1375" s="134" t="str">
        <f>IF((ISERROR(VLOOKUP(E1375,'[2]Lead Time(覆蓋貼)'!F:F,1,0)))*(P1375="v"),"",IF((ISTEXT(VLOOKUP(E1375,'[2]Lead Time(覆蓋貼)'!F:F,1,0)))*(P1375=""),"未執行",""))</f>
        <v/>
      </c>
    </row>
    <row r="1376" spans="1:23" ht="33.75" hidden="1" customHeight="1" x14ac:dyDescent="0.25">
      <c r="A1376" s="117">
        <v>1362</v>
      </c>
      <c r="B1376" s="118" t="s">
        <v>4084</v>
      </c>
      <c r="C1376" s="119">
        <v>43383</v>
      </c>
      <c r="D1376" s="117" t="s">
        <v>4085</v>
      </c>
      <c r="E1376" s="120" t="s">
        <v>4233</v>
      </c>
      <c r="F1376" s="117">
        <f>IF(ISNA(VLOOKUP(B1376,[2]保固召回!$A:$G,7,FALSE)),"",(VLOOKUP(B1376,[2]保固召回!$A:$G,7,FALSE)))</f>
        <v>0</v>
      </c>
      <c r="G1376" s="121">
        <f t="shared" ca="1" si="85"/>
        <v>1</v>
      </c>
      <c r="H1376" s="121" t="str">
        <f t="shared" si="86"/>
        <v>E7x更換前傳動軸</v>
      </c>
      <c r="I1376" s="122">
        <f t="shared" ca="1" si="87"/>
        <v>117</v>
      </c>
      <c r="J1376" s="119"/>
      <c r="K1376" s="123"/>
      <c r="L1376" s="117"/>
      <c r="M1376" s="124"/>
      <c r="N1376" s="125"/>
      <c r="O1376" s="126"/>
      <c r="P1376" s="127" t="str">
        <f>IF(B1376="","",IF(ISNA(VLOOKUP(U1376,[2]NEW!H:H,1,FALSE)),"V",""))</f>
        <v>V</v>
      </c>
      <c r="Q1376" s="156" t="s">
        <v>4234</v>
      </c>
      <c r="R1376" s="129" t="s">
        <v>4224</v>
      </c>
      <c r="S1376" s="151" t="s">
        <v>4235</v>
      </c>
      <c r="U1376" s="132" t="str">
        <f t="shared" si="84"/>
        <v>0026370100L956727</v>
      </c>
      <c r="W1376" s="134" t="str">
        <f>IF((ISERROR(VLOOKUP(E1376,'[2]Lead Time(覆蓋貼)'!F:F,1,0)))*(P1376="v"),"",IF((ISTEXT(VLOOKUP(E1376,'[2]Lead Time(覆蓋貼)'!F:F,1,0)))*(P1376=""),"未執行",""))</f>
        <v/>
      </c>
    </row>
    <row r="1377" spans="1:23" ht="11.25" hidden="1" customHeight="1" x14ac:dyDescent="0.25">
      <c r="A1377" s="117">
        <v>1363</v>
      </c>
      <c r="B1377" s="118" t="s">
        <v>4084</v>
      </c>
      <c r="C1377" s="119">
        <v>43383</v>
      </c>
      <c r="D1377" s="117" t="s">
        <v>4085</v>
      </c>
      <c r="E1377" s="120" t="s">
        <v>4236</v>
      </c>
      <c r="F1377" s="117">
        <f>IF(ISNA(VLOOKUP(B1377,[2]保固召回!$A:$G,7,FALSE)),"",(VLOOKUP(B1377,[2]保固召回!$A:$G,7,FALSE)))</f>
        <v>0</v>
      </c>
      <c r="G1377" s="121">
        <f t="shared" ca="1" si="85"/>
        <v>1</v>
      </c>
      <c r="H1377" s="121" t="str">
        <f t="shared" si="86"/>
        <v>E7x更換前傳動軸</v>
      </c>
      <c r="I1377" s="122">
        <f t="shared" ca="1" si="87"/>
        <v>117</v>
      </c>
      <c r="J1377" s="119"/>
      <c r="K1377" s="123"/>
      <c r="L1377" s="117"/>
      <c r="M1377" s="124"/>
      <c r="N1377" s="125">
        <v>43083</v>
      </c>
      <c r="O1377" s="126">
        <v>50422</v>
      </c>
      <c r="P1377" s="127" t="str">
        <f>IF(B1377="","",IF(ISNA(VLOOKUP(U1377,[2]NEW!H:H,1,FALSE)),"V",""))</f>
        <v>V</v>
      </c>
      <c r="Q1377" s="156" t="s">
        <v>4234</v>
      </c>
      <c r="R1377" s="129" t="s">
        <v>4224</v>
      </c>
      <c r="S1377" s="151" t="s">
        <v>4237</v>
      </c>
      <c r="U1377" s="132" t="str">
        <f t="shared" si="84"/>
        <v>0026370100L589515</v>
      </c>
      <c r="W1377" s="134" t="str">
        <f>IF((ISERROR(VLOOKUP(E1377,'[2]Lead Time(覆蓋貼)'!F:F,1,0)))*(P1377="v"),"",IF((ISTEXT(VLOOKUP(E1377,'[2]Lead Time(覆蓋貼)'!F:F,1,0)))*(P1377=""),"未執行",""))</f>
        <v/>
      </c>
    </row>
    <row r="1378" spans="1:23" ht="149.44999999999999" hidden="1" customHeight="1" x14ac:dyDescent="0.25">
      <c r="A1378" s="117">
        <v>1364</v>
      </c>
      <c r="B1378" s="118" t="s">
        <v>4084</v>
      </c>
      <c r="C1378" s="119">
        <v>43383</v>
      </c>
      <c r="D1378" s="117" t="s">
        <v>4085</v>
      </c>
      <c r="E1378" s="120" t="s">
        <v>4238</v>
      </c>
      <c r="F1378" s="117">
        <f>IF(ISNA(VLOOKUP(B1378,[2]保固召回!$A:$G,7,FALSE)),"",(VLOOKUP(B1378,[2]保固召回!$A:$G,7,FALSE)))</f>
        <v>0</v>
      </c>
      <c r="G1378" s="121">
        <f t="shared" ca="1" si="85"/>
        <v>1</v>
      </c>
      <c r="H1378" s="121" t="str">
        <f t="shared" si="86"/>
        <v>E7x更換前傳動軸</v>
      </c>
      <c r="I1378" s="122">
        <f t="shared" ca="1" si="87"/>
        <v>117</v>
      </c>
      <c r="J1378" s="119"/>
      <c r="K1378" s="123"/>
      <c r="L1378" s="117"/>
      <c r="M1378" s="124"/>
      <c r="N1378" s="125">
        <v>43084</v>
      </c>
      <c r="O1378" s="126">
        <v>50140</v>
      </c>
      <c r="P1378" s="127" t="str">
        <f>IF(B1378="","",IF(ISNA(VLOOKUP(U1378,[2]NEW!H:H,1,FALSE)),"V",""))</f>
        <v>V</v>
      </c>
      <c r="Q1378" s="156" t="s">
        <v>4239</v>
      </c>
      <c r="R1378" s="129" t="s">
        <v>4240</v>
      </c>
      <c r="S1378" s="151" t="s">
        <v>4241</v>
      </c>
      <c r="U1378" s="132" t="str">
        <f t="shared" si="84"/>
        <v>0026370100L939186</v>
      </c>
      <c r="W1378" s="134" t="str">
        <f>IF((ISERROR(VLOOKUP(E1378,'[2]Lead Time(覆蓋貼)'!F:F,1,0)))*(P1378="v"),"",IF((ISTEXT(VLOOKUP(E1378,'[2]Lead Time(覆蓋貼)'!F:F,1,0)))*(P1378=""),"未執行",""))</f>
        <v/>
      </c>
    </row>
    <row r="1379" spans="1:23" ht="156.6" hidden="1" customHeight="1" x14ac:dyDescent="0.25">
      <c r="A1379" s="117">
        <v>1365</v>
      </c>
      <c r="B1379" s="118" t="s">
        <v>4084</v>
      </c>
      <c r="C1379" s="119">
        <v>43383</v>
      </c>
      <c r="D1379" s="117" t="s">
        <v>4085</v>
      </c>
      <c r="E1379" s="120" t="s">
        <v>4242</v>
      </c>
      <c r="F1379" s="117">
        <f>IF(ISNA(VLOOKUP(B1379,[2]保固召回!$A:$G,7,FALSE)),"",(VLOOKUP(B1379,[2]保固召回!$A:$G,7,FALSE)))</f>
        <v>0</v>
      </c>
      <c r="G1379" s="121">
        <f t="shared" ca="1" si="85"/>
        <v>1</v>
      </c>
      <c r="H1379" s="121" t="str">
        <f t="shared" si="86"/>
        <v>E7x更換前傳動軸</v>
      </c>
      <c r="I1379" s="122">
        <f t="shared" ca="1" si="87"/>
        <v>117</v>
      </c>
      <c r="J1379" s="119"/>
      <c r="K1379" s="123"/>
      <c r="L1379" s="117"/>
      <c r="M1379" s="124"/>
      <c r="N1379" s="125"/>
      <c r="O1379" s="126"/>
      <c r="P1379" s="127" t="str">
        <f>IF(B1379="","",IF(ISNA(VLOOKUP(U1379,[2]NEW!H:H,1,FALSE)),"V",""))</f>
        <v>V</v>
      </c>
      <c r="Q1379" s="156" t="s">
        <v>4234</v>
      </c>
      <c r="R1379" s="129" t="s">
        <v>4224</v>
      </c>
      <c r="S1379" s="151" t="s">
        <v>4243</v>
      </c>
      <c r="U1379" s="132" t="str">
        <f t="shared" si="84"/>
        <v>0026370100L934989</v>
      </c>
      <c r="W1379" s="134" t="str">
        <f>IF((ISERROR(VLOOKUP(E1379,'[2]Lead Time(覆蓋貼)'!F:F,1,0)))*(P1379="v"),"",IF((ISTEXT(VLOOKUP(E1379,'[2]Lead Time(覆蓋貼)'!F:F,1,0)))*(P1379=""),"未執行",""))</f>
        <v/>
      </c>
    </row>
    <row r="1380" spans="1:23" ht="66.75" hidden="1" customHeight="1" x14ac:dyDescent="0.25">
      <c r="A1380" s="117">
        <v>1366</v>
      </c>
      <c r="B1380" s="118" t="s">
        <v>4084</v>
      </c>
      <c r="C1380" s="119">
        <v>43383</v>
      </c>
      <c r="D1380" s="117" t="s">
        <v>4085</v>
      </c>
      <c r="E1380" s="120" t="s">
        <v>4244</v>
      </c>
      <c r="F1380" s="117">
        <f>IF(ISNA(VLOOKUP(B1380,[2]保固召回!$A:$G,7,FALSE)),"",(VLOOKUP(B1380,[2]保固召回!$A:$G,7,FALSE)))</f>
        <v>0</v>
      </c>
      <c r="G1380" s="121">
        <f t="shared" ca="1" si="85"/>
        <v>1</v>
      </c>
      <c r="H1380" s="121" t="str">
        <f t="shared" si="86"/>
        <v>E7x更換前傳動軸</v>
      </c>
      <c r="I1380" s="122">
        <f t="shared" ca="1" si="87"/>
        <v>117</v>
      </c>
      <c r="J1380" s="119"/>
      <c r="K1380" s="123"/>
      <c r="L1380" s="117"/>
      <c r="M1380" s="124"/>
      <c r="N1380" s="125">
        <v>43041</v>
      </c>
      <c r="O1380" s="126"/>
      <c r="P1380" s="127" t="str">
        <f>IF(B1380="","",IF(ISNA(VLOOKUP(U1380,[2]NEW!H:H,1,FALSE)),"V",""))</f>
        <v>V</v>
      </c>
      <c r="Q1380" s="156">
        <v>43040</v>
      </c>
      <c r="R1380" s="129">
        <v>50135</v>
      </c>
      <c r="S1380" s="151" t="s">
        <v>4017</v>
      </c>
      <c r="U1380" s="132" t="str">
        <f t="shared" si="84"/>
        <v>0026370100L804682</v>
      </c>
      <c r="W1380" s="134" t="str">
        <f>IF((ISERROR(VLOOKUP(E1380,'[2]Lead Time(覆蓋貼)'!F:F,1,0)))*(P1380="v"),"",IF((ISTEXT(VLOOKUP(E1380,'[2]Lead Time(覆蓋貼)'!F:F,1,0)))*(P1380=""),"未執行",""))</f>
        <v/>
      </c>
    </row>
    <row r="1381" spans="1:23" ht="14.1" hidden="1" customHeight="1" x14ac:dyDescent="0.25">
      <c r="A1381" s="117">
        <v>1367</v>
      </c>
      <c r="B1381" s="118" t="s">
        <v>4084</v>
      </c>
      <c r="C1381" s="119">
        <v>43383</v>
      </c>
      <c r="D1381" s="117" t="s">
        <v>4085</v>
      </c>
      <c r="E1381" s="120" t="s">
        <v>4245</v>
      </c>
      <c r="F1381" s="117">
        <f>IF(ISNA(VLOOKUP(B1381,[2]保固召回!$A:$G,7,FALSE)),"",(VLOOKUP(B1381,[2]保固召回!$A:$G,7,FALSE)))</f>
        <v>0</v>
      </c>
      <c r="G1381" s="121">
        <f t="shared" ca="1" si="85"/>
        <v>1</v>
      </c>
      <c r="H1381" s="121" t="str">
        <f t="shared" si="86"/>
        <v>E7x更換前傳動軸</v>
      </c>
      <c r="I1381" s="122">
        <f t="shared" ca="1" si="87"/>
        <v>117</v>
      </c>
      <c r="J1381" s="119"/>
      <c r="K1381" s="123"/>
      <c r="L1381" s="117"/>
      <c r="M1381" s="124"/>
      <c r="N1381" s="125">
        <v>43124</v>
      </c>
      <c r="O1381" s="126">
        <v>50150</v>
      </c>
      <c r="P1381" s="127" t="str">
        <f>IF(B1381="","",IF(ISNA(VLOOKUP(U1381,[2]NEW!H:H,1,FALSE)),"V",""))</f>
        <v>V</v>
      </c>
      <c r="Q1381" s="156" t="s">
        <v>4246</v>
      </c>
      <c r="R1381" s="129" t="s">
        <v>4247</v>
      </c>
      <c r="S1381" s="151" t="s">
        <v>4248</v>
      </c>
      <c r="U1381" s="132" t="str">
        <f t="shared" si="84"/>
        <v>00263701000E57527</v>
      </c>
      <c r="W1381" s="134" t="str">
        <f>IF((ISERROR(VLOOKUP(E1381,'[2]Lead Time(覆蓋貼)'!F:F,1,0)))*(P1381="v"),"",IF((ISTEXT(VLOOKUP(E1381,'[2]Lead Time(覆蓋貼)'!F:F,1,0)))*(P1381=""),"未執行",""))</f>
        <v/>
      </c>
    </row>
    <row r="1382" spans="1:23" ht="115.5" hidden="1" customHeight="1" x14ac:dyDescent="0.25">
      <c r="A1382" s="117">
        <v>1368</v>
      </c>
      <c r="B1382" s="118" t="s">
        <v>4084</v>
      </c>
      <c r="C1382" s="119">
        <v>43383</v>
      </c>
      <c r="D1382" s="117" t="s">
        <v>4085</v>
      </c>
      <c r="E1382" s="120" t="s">
        <v>4249</v>
      </c>
      <c r="F1382" s="117">
        <f>IF(ISNA(VLOOKUP(B1382,[2]保固召回!$A:$G,7,FALSE)),"",(VLOOKUP(B1382,[2]保固召回!$A:$G,7,FALSE)))</f>
        <v>0</v>
      </c>
      <c r="G1382" s="121">
        <f t="shared" ca="1" si="85"/>
        <v>1</v>
      </c>
      <c r="H1382" s="121" t="str">
        <f t="shared" si="86"/>
        <v>E7x更換前傳動軸</v>
      </c>
      <c r="I1382" s="122">
        <f t="shared" ca="1" si="87"/>
        <v>117</v>
      </c>
      <c r="J1382" s="119"/>
      <c r="K1382" s="123"/>
      <c r="L1382" s="117"/>
      <c r="M1382" s="124"/>
      <c r="N1382" s="125">
        <v>43042</v>
      </c>
      <c r="O1382" s="126"/>
      <c r="P1382" s="127" t="str">
        <f>IF(B1382="","",IF(ISNA(VLOOKUP(U1382,[2]NEW!H:H,1,FALSE)),"V",""))</f>
        <v>V</v>
      </c>
      <c r="Q1382" s="156">
        <v>43040</v>
      </c>
      <c r="R1382" s="129">
        <v>50135</v>
      </c>
      <c r="S1382" s="151" t="s">
        <v>4017</v>
      </c>
      <c r="U1382" s="132" t="str">
        <f t="shared" si="84"/>
        <v>0026370100L441061</v>
      </c>
      <c r="W1382" s="134" t="str">
        <f>IF((ISERROR(VLOOKUP(E1382,'[2]Lead Time(覆蓋貼)'!F:F,1,0)))*(P1382="v"),"",IF((ISTEXT(VLOOKUP(E1382,'[2]Lead Time(覆蓋貼)'!F:F,1,0)))*(P1382=""),"未執行",""))</f>
        <v/>
      </c>
    </row>
    <row r="1383" spans="1:23" ht="56.1" hidden="1" customHeight="1" x14ac:dyDescent="0.25">
      <c r="A1383" s="117">
        <v>1369</v>
      </c>
      <c r="B1383" s="118" t="s">
        <v>4084</v>
      </c>
      <c r="C1383" s="119">
        <v>43383</v>
      </c>
      <c r="D1383" s="117" t="s">
        <v>4085</v>
      </c>
      <c r="E1383" s="120" t="s">
        <v>4250</v>
      </c>
      <c r="F1383" s="117">
        <f>IF(ISNA(VLOOKUP(B1383,[2]保固召回!$A:$G,7,FALSE)),"",(VLOOKUP(B1383,[2]保固召回!$A:$G,7,FALSE)))</f>
        <v>0</v>
      </c>
      <c r="G1383" s="121">
        <f t="shared" ca="1" si="85"/>
        <v>1</v>
      </c>
      <c r="H1383" s="121" t="str">
        <f t="shared" si="86"/>
        <v>E7x更換前傳動軸</v>
      </c>
      <c r="I1383" s="122">
        <f t="shared" ca="1" si="87"/>
        <v>117</v>
      </c>
      <c r="J1383" s="119"/>
      <c r="K1383" s="123"/>
      <c r="L1383" s="117"/>
      <c r="M1383" s="124"/>
      <c r="N1383" s="125">
        <v>43042</v>
      </c>
      <c r="O1383" s="126"/>
      <c r="P1383" s="127" t="str">
        <f>IF(B1383="","",IF(ISNA(VLOOKUP(U1383,[2]NEW!H:H,1,FALSE)),"V",""))</f>
        <v>V</v>
      </c>
      <c r="Q1383" s="156">
        <v>43040</v>
      </c>
      <c r="R1383" s="129">
        <v>50135</v>
      </c>
      <c r="S1383" s="151" t="s">
        <v>4017</v>
      </c>
      <c r="U1383" s="132" t="str">
        <f t="shared" si="84"/>
        <v>0026370100L587912</v>
      </c>
      <c r="W1383" s="134" t="str">
        <f>IF((ISERROR(VLOOKUP(E1383,'[2]Lead Time(覆蓋貼)'!F:F,1,0)))*(P1383="v"),"",IF((ISTEXT(VLOOKUP(E1383,'[2]Lead Time(覆蓋貼)'!F:F,1,0)))*(P1383=""),"未執行",""))</f>
        <v/>
      </c>
    </row>
    <row r="1384" spans="1:23" ht="63.75" hidden="1" customHeight="1" x14ac:dyDescent="0.25">
      <c r="A1384" s="117">
        <v>1370</v>
      </c>
      <c r="B1384" s="118" t="s">
        <v>4084</v>
      </c>
      <c r="C1384" s="119">
        <v>43383</v>
      </c>
      <c r="D1384" s="117" t="s">
        <v>4085</v>
      </c>
      <c r="E1384" s="120" t="s">
        <v>4251</v>
      </c>
      <c r="F1384" s="117">
        <f>IF(ISNA(VLOOKUP(B1384,[2]保固召回!$A:$G,7,FALSE)),"",(VLOOKUP(B1384,[2]保固召回!$A:$G,7,FALSE)))</f>
        <v>0</v>
      </c>
      <c r="G1384" s="121">
        <f t="shared" ca="1" si="85"/>
        <v>1</v>
      </c>
      <c r="H1384" s="121" t="str">
        <f t="shared" si="86"/>
        <v>E7x更換前傳動軸</v>
      </c>
      <c r="I1384" s="122">
        <f t="shared" ca="1" si="87"/>
        <v>117</v>
      </c>
      <c r="J1384" s="119"/>
      <c r="K1384" s="123"/>
      <c r="L1384" s="117"/>
      <c r="M1384" s="124"/>
      <c r="N1384" s="125"/>
      <c r="O1384" s="126"/>
      <c r="P1384" s="127" t="str">
        <f>IF(B1384="","",IF(ISNA(VLOOKUP(U1384,[2]NEW!H:H,1,FALSE)),"V",""))</f>
        <v>V</v>
      </c>
      <c r="Q1384" s="156" t="s">
        <v>4252</v>
      </c>
      <c r="R1384" s="129" t="s">
        <v>4253</v>
      </c>
      <c r="S1384" s="151" t="s">
        <v>4254</v>
      </c>
      <c r="U1384" s="132" t="str">
        <f t="shared" si="84"/>
        <v>0026370100L830550</v>
      </c>
      <c r="W1384" s="134" t="str">
        <f>IF((ISERROR(VLOOKUP(E1384,'[2]Lead Time(覆蓋貼)'!F:F,1,0)))*(P1384="v"),"",IF((ISTEXT(VLOOKUP(E1384,'[2]Lead Time(覆蓋貼)'!F:F,1,0)))*(P1384=""),"未執行",""))</f>
        <v/>
      </c>
    </row>
    <row r="1385" spans="1:23" ht="54" hidden="1" customHeight="1" x14ac:dyDescent="0.25">
      <c r="A1385" s="117">
        <v>1371</v>
      </c>
      <c r="B1385" s="118" t="s">
        <v>4084</v>
      </c>
      <c r="C1385" s="119">
        <v>43383</v>
      </c>
      <c r="D1385" s="117" t="s">
        <v>4085</v>
      </c>
      <c r="E1385" s="120" t="s">
        <v>4255</v>
      </c>
      <c r="F1385" s="117">
        <f>IF(ISNA(VLOOKUP(B1385,[2]保固召回!$A:$G,7,FALSE)),"",(VLOOKUP(B1385,[2]保固召回!$A:$G,7,FALSE)))</f>
        <v>0</v>
      </c>
      <c r="G1385" s="121">
        <f t="shared" ca="1" si="85"/>
        <v>1</v>
      </c>
      <c r="H1385" s="121" t="str">
        <f t="shared" si="86"/>
        <v>E7x更換前傳動軸</v>
      </c>
      <c r="I1385" s="122">
        <f t="shared" ca="1" si="87"/>
        <v>117</v>
      </c>
      <c r="J1385" s="119"/>
      <c r="K1385" s="123"/>
      <c r="L1385" s="117"/>
      <c r="M1385" s="124"/>
      <c r="N1385" s="125">
        <v>43053</v>
      </c>
      <c r="O1385" s="126">
        <v>50140</v>
      </c>
      <c r="P1385" s="127" t="str">
        <f>IF(B1385="","",IF(ISNA(VLOOKUP(U1385,[2]NEW!H:H,1,FALSE)),"V",""))</f>
        <v>V</v>
      </c>
      <c r="Q1385" s="156" t="s">
        <v>4256</v>
      </c>
      <c r="R1385" s="129" t="s">
        <v>4257</v>
      </c>
      <c r="S1385" s="151" t="s">
        <v>4258</v>
      </c>
      <c r="U1385" s="132" t="str">
        <f t="shared" si="84"/>
        <v>0026370100L825388</v>
      </c>
      <c r="W1385" s="134" t="str">
        <f>IF((ISERROR(VLOOKUP(E1385,'[2]Lead Time(覆蓋貼)'!F:F,1,0)))*(P1385="v"),"",IF((ISTEXT(VLOOKUP(E1385,'[2]Lead Time(覆蓋貼)'!F:F,1,0)))*(P1385=""),"未執行",""))</f>
        <v/>
      </c>
    </row>
    <row r="1386" spans="1:23" ht="54" hidden="1" customHeight="1" x14ac:dyDescent="0.25">
      <c r="A1386" s="117">
        <v>1372</v>
      </c>
      <c r="B1386" s="118" t="s">
        <v>4084</v>
      </c>
      <c r="C1386" s="119">
        <v>43383</v>
      </c>
      <c r="D1386" s="117" t="s">
        <v>4085</v>
      </c>
      <c r="E1386" s="120" t="s">
        <v>4259</v>
      </c>
      <c r="F1386" s="117">
        <f>IF(ISNA(VLOOKUP(B1386,[2]保固召回!$A:$G,7,FALSE)),"",(VLOOKUP(B1386,[2]保固召回!$A:$G,7,FALSE)))</f>
        <v>0</v>
      </c>
      <c r="G1386" s="121">
        <f t="shared" ca="1" si="85"/>
        <v>1</v>
      </c>
      <c r="H1386" s="121" t="str">
        <f t="shared" si="86"/>
        <v>E7x更換前傳動軸</v>
      </c>
      <c r="I1386" s="122">
        <f t="shared" ca="1" si="87"/>
        <v>117</v>
      </c>
      <c r="J1386" s="119"/>
      <c r="K1386" s="123"/>
      <c r="L1386" s="117"/>
      <c r="M1386" s="124"/>
      <c r="N1386" s="125"/>
      <c r="O1386" s="126"/>
      <c r="P1386" s="127" t="str">
        <f>IF(B1386="","",IF(ISNA(VLOOKUP(U1386,[2]NEW!H:H,1,FALSE)),"V",""))</f>
        <v>V</v>
      </c>
      <c r="Q1386" s="156">
        <v>43040</v>
      </c>
      <c r="R1386" s="129">
        <v>50140</v>
      </c>
      <c r="S1386" s="151" t="s">
        <v>4260</v>
      </c>
      <c r="U1386" s="132" t="str">
        <f t="shared" si="84"/>
        <v>0026370100L576241</v>
      </c>
      <c r="W1386" s="134" t="str">
        <f>IF((ISERROR(VLOOKUP(E1386,'[2]Lead Time(覆蓋貼)'!F:F,1,0)))*(P1386="v"),"",IF((ISTEXT(VLOOKUP(E1386,'[2]Lead Time(覆蓋貼)'!F:F,1,0)))*(P1386=""),"未執行",""))</f>
        <v/>
      </c>
    </row>
    <row r="1387" spans="1:23" ht="48.75" hidden="1" customHeight="1" x14ac:dyDescent="0.25">
      <c r="A1387" s="117">
        <v>1373</v>
      </c>
      <c r="B1387" s="118" t="s">
        <v>4084</v>
      </c>
      <c r="C1387" s="119">
        <v>43383</v>
      </c>
      <c r="D1387" s="117" t="s">
        <v>4085</v>
      </c>
      <c r="E1387" s="120" t="s">
        <v>4261</v>
      </c>
      <c r="F1387" s="117">
        <f>IF(ISNA(VLOOKUP(B1387,[2]保固召回!$A:$G,7,FALSE)),"",(VLOOKUP(B1387,[2]保固召回!$A:$G,7,FALSE)))</f>
        <v>0</v>
      </c>
      <c r="G1387" s="121">
        <f t="shared" ca="1" si="85"/>
        <v>1</v>
      </c>
      <c r="H1387" s="121" t="str">
        <f t="shared" si="86"/>
        <v>E7x更換前傳動軸</v>
      </c>
      <c r="I1387" s="122">
        <f t="shared" ca="1" si="87"/>
        <v>117</v>
      </c>
      <c r="J1387" s="119"/>
      <c r="K1387" s="123"/>
      <c r="L1387" s="117"/>
      <c r="M1387" s="124"/>
      <c r="N1387" s="125"/>
      <c r="O1387" s="126"/>
      <c r="P1387" s="127" t="str">
        <f>IF(B1387="","",IF(ISNA(VLOOKUP(U1387,[2]NEW!H:H,1,FALSE)),"V",""))</f>
        <v>V</v>
      </c>
      <c r="Q1387" s="156" t="s">
        <v>4262</v>
      </c>
      <c r="R1387" s="129" t="s">
        <v>4263</v>
      </c>
      <c r="S1387" s="175" t="s">
        <v>4264</v>
      </c>
      <c r="U1387" s="132" t="str">
        <f t="shared" si="84"/>
        <v>0026370100L830951</v>
      </c>
      <c r="W1387" s="134" t="str">
        <f>IF((ISERROR(VLOOKUP(E1387,'[2]Lead Time(覆蓋貼)'!F:F,1,0)))*(P1387="v"),"",IF((ISTEXT(VLOOKUP(E1387,'[2]Lead Time(覆蓋貼)'!F:F,1,0)))*(P1387=""),"未執行",""))</f>
        <v/>
      </c>
    </row>
    <row r="1388" spans="1:23" ht="54" hidden="1" customHeight="1" x14ac:dyDescent="0.25">
      <c r="A1388" s="117">
        <v>1374</v>
      </c>
      <c r="B1388" s="118" t="s">
        <v>4084</v>
      </c>
      <c r="C1388" s="119">
        <v>43383</v>
      </c>
      <c r="D1388" s="117" t="s">
        <v>4085</v>
      </c>
      <c r="E1388" s="120" t="s">
        <v>4265</v>
      </c>
      <c r="F1388" s="117">
        <f>IF(ISNA(VLOOKUP(B1388,[2]保固召回!$A:$G,7,FALSE)),"",(VLOOKUP(B1388,[2]保固召回!$A:$G,7,FALSE)))</f>
        <v>0</v>
      </c>
      <c r="G1388" s="121">
        <f t="shared" ca="1" si="85"/>
        <v>1</v>
      </c>
      <c r="H1388" s="121" t="str">
        <f t="shared" si="86"/>
        <v>E7x更換前傳動軸</v>
      </c>
      <c r="I1388" s="122">
        <f t="shared" ca="1" si="87"/>
        <v>117</v>
      </c>
      <c r="J1388" s="119"/>
      <c r="K1388" s="123"/>
      <c r="L1388" s="117"/>
      <c r="M1388" s="124"/>
      <c r="N1388" s="125">
        <v>43173</v>
      </c>
      <c r="O1388" s="126">
        <v>140</v>
      </c>
      <c r="P1388" s="127" t="str">
        <f>IF(B1388="","",IF(ISNA(VLOOKUP(U1388,[2]NEW!H:H,1,FALSE)),"V",""))</f>
        <v>V</v>
      </c>
      <c r="Q1388" s="156" t="s">
        <v>4266</v>
      </c>
      <c r="R1388" s="129" t="s">
        <v>4267</v>
      </c>
      <c r="S1388" s="151" t="s">
        <v>4268</v>
      </c>
      <c r="U1388" s="132" t="str">
        <f t="shared" si="84"/>
        <v>0026370100L819283</v>
      </c>
      <c r="W1388" s="134" t="str">
        <f>IF((ISERROR(VLOOKUP(E1388,'[2]Lead Time(覆蓋貼)'!F:F,1,0)))*(P1388="v"),"",IF((ISTEXT(VLOOKUP(E1388,'[2]Lead Time(覆蓋貼)'!F:F,1,0)))*(P1388=""),"未執行",""))</f>
        <v/>
      </c>
    </row>
    <row r="1389" spans="1:23" ht="57.75" hidden="1" customHeight="1" x14ac:dyDescent="0.25">
      <c r="A1389" s="117">
        <v>1375</v>
      </c>
      <c r="B1389" s="118" t="s">
        <v>4084</v>
      </c>
      <c r="C1389" s="119">
        <v>43383</v>
      </c>
      <c r="D1389" s="117" t="s">
        <v>4085</v>
      </c>
      <c r="E1389" s="120" t="s">
        <v>4269</v>
      </c>
      <c r="F1389" s="117">
        <f>IF(ISNA(VLOOKUP(B1389,[2]保固召回!$A:$G,7,FALSE)),"",(VLOOKUP(B1389,[2]保固召回!$A:$G,7,FALSE)))</f>
        <v>0</v>
      </c>
      <c r="G1389" s="121">
        <f t="shared" ca="1" si="85"/>
        <v>1</v>
      </c>
      <c r="H1389" s="121" t="str">
        <f t="shared" si="86"/>
        <v>E7x更換前傳動軸</v>
      </c>
      <c r="I1389" s="122">
        <f t="shared" ca="1" si="87"/>
        <v>117</v>
      </c>
      <c r="J1389" s="119"/>
      <c r="K1389" s="123"/>
      <c r="L1389" s="117"/>
      <c r="M1389" s="124"/>
      <c r="N1389" s="125"/>
      <c r="O1389" s="126"/>
      <c r="P1389" s="127" t="str">
        <f>IF(B1389="","",IF(ISNA(VLOOKUP(U1389,[2]NEW!H:H,1,FALSE)),"V",""))</f>
        <v>V</v>
      </c>
      <c r="Q1389" s="156" t="s">
        <v>4270</v>
      </c>
      <c r="R1389" s="129" t="s">
        <v>4271</v>
      </c>
      <c r="S1389" s="151" t="s">
        <v>4272</v>
      </c>
      <c r="U1389" s="132" t="str">
        <f t="shared" si="84"/>
        <v>0026370100L810259</v>
      </c>
      <c r="W1389" s="134" t="str">
        <f>IF((ISERROR(VLOOKUP(E1389,'[2]Lead Time(覆蓋貼)'!F:F,1,0)))*(P1389="v"),"",IF((ISTEXT(VLOOKUP(E1389,'[2]Lead Time(覆蓋貼)'!F:F,1,0)))*(P1389=""),"未執行",""))</f>
        <v/>
      </c>
    </row>
    <row r="1390" spans="1:23" ht="20.25" hidden="1" customHeight="1" x14ac:dyDescent="0.25">
      <c r="A1390" s="117">
        <v>1376</v>
      </c>
      <c r="B1390" s="118" t="s">
        <v>4084</v>
      </c>
      <c r="C1390" s="119">
        <v>43383</v>
      </c>
      <c r="D1390" s="117" t="s">
        <v>4085</v>
      </c>
      <c r="E1390" s="120" t="s">
        <v>4273</v>
      </c>
      <c r="F1390" s="117">
        <f>IF(ISNA(VLOOKUP(B1390,[2]保固召回!$A:$G,7,FALSE)),"",(VLOOKUP(B1390,[2]保固召回!$A:$G,7,FALSE)))</f>
        <v>0</v>
      </c>
      <c r="G1390" s="121">
        <f t="shared" ca="1" si="85"/>
        <v>1</v>
      </c>
      <c r="H1390" s="121" t="str">
        <f t="shared" si="86"/>
        <v>E7x更換前傳動軸</v>
      </c>
      <c r="I1390" s="122">
        <f t="shared" ca="1" si="87"/>
        <v>117</v>
      </c>
      <c r="J1390" s="119"/>
      <c r="K1390" s="123"/>
      <c r="L1390" s="117"/>
      <c r="M1390" s="124"/>
      <c r="N1390" s="125">
        <v>43084</v>
      </c>
      <c r="O1390" s="126">
        <v>50150</v>
      </c>
      <c r="P1390" s="127" t="str">
        <f>IF(B1390="","",IF(ISNA(VLOOKUP(U1390,[2]NEW!H:H,1,FALSE)),"V",""))</f>
        <v>V</v>
      </c>
      <c r="Q1390" s="156" t="s">
        <v>4274</v>
      </c>
      <c r="R1390" s="129" t="s">
        <v>4271</v>
      </c>
      <c r="S1390" s="151" t="s">
        <v>4275</v>
      </c>
      <c r="U1390" s="132" t="str">
        <f t="shared" si="84"/>
        <v>0026370100L840711</v>
      </c>
      <c r="W1390" s="134" t="str">
        <f>IF((ISERROR(VLOOKUP(E1390,'[2]Lead Time(覆蓋貼)'!F:F,1,0)))*(P1390="v"),"",IF((ISTEXT(VLOOKUP(E1390,'[2]Lead Time(覆蓋貼)'!F:F,1,0)))*(P1390=""),"未執行",""))</f>
        <v/>
      </c>
    </row>
    <row r="1391" spans="1:23" ht="217.15" hidden="1" customHeight="1" x14ac:dyDescent="0.25">
      <c r="A1391" s="117">
        <v>1377</v>
      </c>
      <c r="B1391" s="118" t="s">
        <v>4084</v>
      </c>
      <c r="C1391" s="119">
        <v>43383</v>
      </c>
      <c r="D1391" s="117" t="s">
        <v>4085</v>
      </c>
      <c r="E1391" s="120" t="s">
        <v>4276</v>
      </c>
      <c r="F1391" s="117">
        <f>IF(ISNA(VLOOKUP(B1391,[2]保固召回!$A:$G,7,FALSE)),"",(VLOOKUP(B1391,[2]保固召回!$A:$G,7,FALSE)))</f>
        <v>0</v>
      </c>
      <c r="G1391" s="121">
        <f t="shared" ca="1" si="85"/>
        <v>1</v>
      </c>
      <c r="H1391" s="121" t="str">
        <f t="shared" si="86"/>
        <v>E7x更換前傳動軸</v>
      </c>
      <c r="I1391" s="122">
        <f t="shared" ca="1" si="87"/>
        <v>117</v>
      </c>
      <c r="J1391" s="119"/>
      <c r="K1391" s="123"/>
      <c r="L1391" s="117"/>
      <c r="M1391" s="124"/>
      <c r="N1391" s="125">
        <v>43176</v>
      </c>
      <c r="O1391" s="126">
        <v>436</v>
      </c>
      <c r="P1391" s="127" t="str">
        <f>IF(B1391="","",IF(ISNA(VLOOKUP(U1391,[2]NEW!H:H,1,FALSE)),"V",""))</f>
        <v>V</v>
      </c>
      <c r="Q1391" s="156" t="s">
        <v>4277</v>
      </c>
      <c r="R1391" s="129" t="s">
        <v>4278</v>
      </c>
      <c r="S1391" s="151" t="s">
        <v>4279</v>
      </c>
      <c r="U1391" s="132" t="str">
        <f t="shared" si="84"/>
        <v>0026370100L820650</v>
      </c>
      <c r="W1391" s="134" t="str">
        <f>IF((ISERROR(VLOOKUP(E1391,'[2]Lead Time(覆蓋貼)'!F:F,1,0)))*(P1391="v"),"",IF((ISTEXT(VLOOKUP(E1391,'[2]Lead Time(覆蓋貼)'!F:F,1,0)))*(P1391=""),"未執行",""))</f>
        <v/>
      </c>
    </row>
    <row r="1392" spans="1:23" ht="22.5" hidden="1" customHeight="1" x14ac:dyDescent="0.25">
      <c r="A1392" s="117">
        <v>1378</v>
      </c>
      <c r="B1392" s="118" t="s">
        <v>4084</v>
      </c>
      <c r="C1392" s="119">
        <v>43383</v>
      </c>
      <c r="D1392" s="117" t="s">
        <v>4085</v>
      </c>
      <c r="E1392" s="120" t="s">
        <v>4280</v>
      </c>
      <c r="F1392" s="117">
        <f>IF(ISNA(VLOOKUP(B1392,[2]保固召回!$A:$G,7,FALSE)),"",(VLOOKUP(B1392,[2]保固召回!$A:$G,7,FALSE)))</f>
        <v>0</v>
      </c>
      <c r="G1392" s="121">
        <f t="shared" ca="1" si="85"/>
        <v>1</v>
      </c>
      <c r="H1392" s="121" t="str">
        <f t="shared" si="86"/>
        <v>E7x更換前傳動軸</v>
      </c>
      <c r="I1392" s="122">
        <f t="shared" ca="1" si="87"/>
        <v>117</v>
      </c>
      <c r="J1392" s="119"/>
      <c r="K1392" s="123"/>
      <c r="L1392" s="117"/>
      <c r="M1392" s="124"/>
      <c r="N1392" s="125">
        <v>43083</v>
      </c>
      <c r="O1392" s="126">
        <v>50140</v>
      </c>
      <c r="P1392" s="127" t="str">
        <f>IF(B1392="","",IF(ISNA(VLOOKUP(U1392,[2]NEW!H:H,1,FALSE)),"V",""))</f>
        <v>V</v>
      </c>
      <c r="Q1392" s="156" t="s">
        <v>4281</v>
      </c>
      <c r="R1392" s="129" t="s">
        <v>4282</v>
      </c>
      <c r="S1392" s="151" t="s">
        <v>4283</v>
      </c>
      <c r="U1392" s="132" t="str">
        <f t="shared" si="84"/>
        <v>0026370100L565764</v>
      </c>
      <c r="W1392" s="134" t="str">
        <f>IF((ISERROR(VLOOKUP(E1392,'[2]Lead Time(覆蓋貼)'!F:F,1,0)))*(P1392="v"),"",IF((ISTEXT(VLOOKUP(E1392,'[2]Lead Time(覆蓋貼)'!F:F,1,0)))*(P1392=""),"未執行",""))</f>
        <v/>
      </c>
    </row>
    <row r="1393" spans="1:23" ht="66" hidden="1" x14ac:dyDescent="0.25">
      <c r="A1393" s="117">
        <v>1379</v>
      </c>
      <c r="B1393" s="118" t="s">
        <v>4084</v>
      </c>
      <c r="C1393" s="119">
        <v>43383</v>
      </c>
      <c r="D1393" s="117" t="s">
        <v>4085</v>
      </c>
      <c r="E1393" s="120" t="s">
        <v>4284</v>
      </c>
      <c r="F1393" s="117">
        <f>IF(ISNA(VLOOKUP(B1393,[2]保固召回!$A:$G,7,FALSE)),"",(VLOOKUP(B1393,[2]保固召回!$A:$G,7,FALSE)))</f>
        <v>0</v>
      </c>
      <c r="G1393" s="121">
        <f t="shared" ca="1" si="85"/>
        <v>1</v>
      </c>
      <c r="H1393" s="121" t="str">
        <f t="shared" si="86"/>
        <v>E7x更換前傳動軸</v>
      </c>
      <c r="I1393" s="122">
        <f t="shared" ca="1" si="87"/>
        <v>117</v>
      </c>
      <c r="J1393" s="119"/>
      <c r="K1393" s="123"/>
      <c r="L1393" s="117"/>
      <c r="M1393" s="124"/>
      <c r="N1393" s="125">
        <v>43082</v>
      </c>
      <c r="O1393" s="126">
        <v>50221</v>
      </c>
      <c r="P1393" s="127" t="str">
        <f>IF(B1393="","",IF(ISNA(VLOOKUP(U1393,[2]NEW!H:H,1,FALSE)),"V",""))</f>
        <v>V</v>
      </c>
      <c r="Q1393" s="156" t="s">
        <v>4285</v>
      </c>
      <c r="R1393" s="129" t="s">
        <v>4271</v>
      </c>
      <c r="S1393" s="151" t="s">
        <v>4286</v>
      </c>
      <c r="U1393" s="132" t="str">
        <f t="shared" si="84"/>
        <v>00263701000C21325</v>
      </c>
      <c r="W1393" s="134" t="str">
        <f>IF((ISERROR(VLOOKUP(E1393,'[2]Lead Time(覆蓋貼)'!F:F,1,0)))*(P1393="v"),"",IF((ISTEXT(VLOOKUP(E1393,'[2]Lead Time(覆蓋貼)'!F:F,1,0)))*(P1393=""),"未執行",""))</f>
        <v/>
      </c>
    </row>
    <row r="1394" spans="1:23" ht="20.25" hidden="1" customHeight="1" x14ac:dyDescent="0.25">
      <c r="A1394" s="117">
        <v>1380</v>
      </c>
      <c r="B1394" s="118" t="s">
        <v>4084</v>
      </c>
      <c r="C1394" s="119">
        <v>43383</v>
      </c>
      <c r="D1394" s="117" t="s">
        <v>4085</v>
      </c>
      <c r="E1394" s="176" t="s">
        <v>4287</v>
      </c>
      <c r="F1394" s="117">
        <f>IF(ISNA(VLOOKUP(B1394,[2]保固召回!$A:$G,7,FALSE)),"",(VLOOKUP(B1394,[2]保固召回!$A:$G,7,FALSE)))</f>
        <v>0</v>
      </c>
      <c r="G1394" s="121">
        <f t="shared" ca="1" si="85"/>
        <v>1</v>
      </c>
      <c r="H1394" s="121" t="str">
        <f t="shared" si="86"/>
        <v>E7x更換前傳動軸</v>
      </c>
      <c r="I1394" s="122">
        <f t="shared" ca="1" si="87"/>
        <v>117</v>
      </c>
      <c r="J1394" s="119"/>
      <c r="K1394" s="123"/>
      <c r="L1394" s="117"/>
      <c r="M1394" s="124"/>
      <c r="N1394" s="125">
        <v>43084</v>
      </c>
      <c r="O1394" s="126">
        <v>50126</v>
      </c>
      <c r="P1394" s="127" t="str">
        <f>IF(B1394="","",IF(ISNA(VLOOKUP(U1394,[2]NEW!H:H,1,FALSE)),"V",""))</f>
        <v>V</v>
      </c>
      <c r="Q1394" s="156" t="s">
        <v>4281</v>
      </c>
      <c r="R1394" s="129" t="s">
        <v>4282</v>
      </c>
      <c r="S1394" s="151" t="s">
        <v>4288</v>
      </c>
      <c r="U1394" s="132" t="str">
        <f t="shared" si="84"/>
        <v>00263701000E59836</v>
      </c>
      <c r="W1394" s="134" t="str">
        <f>IF((ISERROR(VLOOKUP(E1394,'[2]Lead Time(覆蓋貼)'!F:F,1,0)))*(P1394="v"),"",IF((ISTEXT(VLOOKUP(E1394,'[2]Lead Time(覆蓋貼)'!F:F,1,0)))*(P1394=""),"未執行",""))</f>
        <v/>
      </c>
    </row>
    <row r="1395" spans="1:23" ht="136.5" hidden="1" customHeight="1" x14ac:dyDescent="0.25">
      <c r="A1395" s="117">
        <v>1381</v>
      </c>
      <c r="B1395" s="118" t="s">
        <v>4084</v>
      </c>
      <c r="C1395" s="119">
        <v>43383</v>
      </c>
      <c r="D1395" s="117" t="s">
        <v>4085</v>
      </c>
      <c r="E1395" s="120" t="s">
        <v>4289</v>
      </c>
      <c r="F1395" s="117">
        <f>IF(ISNA(VLOOKUP(B1395,[2]保固召回!$A:$G,7,FALSE)),"",(VLOOKUP(B1395,[2]保固召回!$A:$G,7,FALSE)))</f>
        <v>0</v>
      </c>
      <c r="G1395" s="121">
        <f t="shared" ca="1" si="85"/>
        <v>1</v>
      </c>
      <c r="H1395" s="121" t="str">
        <f t="shared" si="86"/>
        <v>E7x更換前傳動軸</v>
      </c>
      <c r="I1395" s="122">
        <f t="shared" ca="1" si="87"/>
        <v>117</v>
      </c>
      <c r="J1395" s="119"/>
      <c r="K1395" s="123"/>
      <c r="L1395" s="117"/>
      <c r="M1395" s="124"/>
      <c r="N1395" s="125">
        <v>43088</v>
      </c>
      <c r="O1395" s="126">
        <v>50221</v>
      </c>
      <c r="P1395" s="127" t="str">
        <f>IF(B1395="","",IF(ISNA(VLOOKUP(U1395,[2]NEW!H:H,1,FALSE)),"V",""))</f>
        <v>V</v>
      </c>
      <c r="Q1395" s="156" t="s">
        <v>4281</v>
      </c>
      <c r="R1395" s="129" t="s">
        <v>4282</v>
      </c>
      <c r="S1395" s="151" t="s">
        <v>4288</v>
      </c>
      <c r="U1395" s="132" t="str">
        <f t="shared" si="84"/>
        <v>00263701000E57522</v>
      </c>
      <c r="W1395" s="134" t="str">
        <f>IF((ISERROR(VLOOKUP(E1395,'[2]Lead Time(覆蓋貼)'!F:F,1,0)))*(P1395="v"),"",IF((ISTEXT(VLOOKUP(E1395,'[2]Lead Time(覆蓋貼)'!F:F,1,0)))*(P1395=""),"未執行",""))</f>
        <v/>
      </c>
    </row>
    <row r="1396" spans="1:23" ht="40.5" hidden="1" customHeight="1" x14ac:dyDescent="0.25">
      <c r="A1396" s="117">
        <v>1382</v>
      </c>
      <c r="B1396" s="118" t="s">
        <v>4084</v>
      </c>
      <c r="C1396" s="119">
        <v>43383</v>
      </c>
      <c r="D1396" s="117" t="s">
        <v>4085</v>
      </c>
      <c r="E1396" s="120" t="s">
        <v>4290</v>
      </c>
      <c r="F1396" s="117">
        <f>IF(ISNA(VLOOKUP(B1396,[2]保固召回!$A:$G,7,FALSE)),"",(VLOOKUP(B1396,[2]保固召回!$A:$G,7,FALSE)))</f>
        <v>0</v>
      </c>
      <c r="G1396" s="121">
        <f t="shared" ca="1" si="85"/>
        <v>1</v>
      </c>
      <c r="H1396" s="121" t="str">
        <f t="shared" si="86"/>
        <v>E7x更換前傳動軸</v>
      </c>
      <c r="I1396" s="122">
        <f t="shared" ca="1" si="87"/>
        <v>117</v>
      </c>
      <c r="J1396" s="119"/>
      <c r="K1396" s="123"/>
      <c r="L1396" s="117"/>
      <c r="M1396" s="124"/>
      <c r="N1396" s="125">
        <v>43082</v>
      </c>
      <c r="O1396" s="126">
        <v>50221</v>
      </c>
      <c r="P1396" s="127" t="str">
        <f>IF(B1396="","",IF(ISNA(VLOOKUP(U1396,[2]NEW!H:H,1,FALSE)),"V",""))</f>
        <v>V</v>
      </c>
      <c r="Q1396" s="156" t="s">
        <v>4291</v>
      </c>
      <c r="R1396" s="129" t="s">
        <v>4282</v>
      </c>
      <c r="S1396" s="151" t="s">
        <v>4288</v>
      </c>
      <c r="U1396" s="132" t="str">
        <f t="shared" si="84"/>
        <v>0026370100L457917</v>
      </c>
      <c r="W1396" s="134" t="str">
        <f>IF((ISERROR(VLOOKUP(E1396,'[2]Lead Time(覆蓋貼)'!F:F,1,0)))*(P1396="v"),"",IF((ISTEXT(VLOOKUP(E1396,'[2]Lead Time(覆蓋貼)'!F:F,1,0)))*(P1396=""),"未執行",""))</f>
        <v/>
      </c>
    </row>
    <row r="1397" spans="1:23" ht="39" hidden="1" customHeight="1" x14ac:dyDescent="0.25">
      <c r="A1397" s="117">
        <v>1383</v>
      </c>
      <c r="B1397" s="118" t="s">
        <v>4084</v>
      </c>
      <c r="C1397" s="119">
        <v>43383</v>
      </c>
      <c r="D1397" s="117" t="s">
        <v>4085</v>
      </c>
      <c r="E1397" s="120" t="s">
        <v>4292</v>
      </c>
      <c r="F1397" s="117">
        <f>IF(ISNA(VLOOKUP(B1397,[2]保固召回!$A:$G,7,FALSE)),"",(VLOOKUP(B1397,[2]保固召回!$A:$G,7,FALSE)))</f>
        <v>0</v>
      </c>
      <c r="G1397" s="121">
        <f t="shared" ca="1" si="85"/>
        <v>1</v>
      </c>
      <c r="H1397" s="121" t="str">
        <f t="shared" si="86"/>
        <v>E7x更換前傳動軸</v>
      </c>
      <c r="I1397" s="122">
        <f t="shared" ca="1" si="87"/>
        <v>117</v>
      </c>
      <c r="J1397" s="119"/>
      <c r="K1397" s="123"/>
      <c r="L1397" s="117"/>
      <c r="M1397" s="124"/>
      <c r="N1397" s="125">
        <v>43080</v>
      </c>
      <c r="O1397" s="126">
        <v>50389</v>
      </c>
      <c r="P1397" s="127" t="str">
        <f>IF(B1397="","",IF(ISNA(VLOOKUP(U1397,[2]NEW!H:H,1,FALSE)),"V",""))</f>
        <v>V</v>
      </c>
      <c r="Q1397" s="156" t="s">
        <v>4291</v>
      </c>
      <c r="R1397" s="129" t="s">
        <v>4282</v>
      </c>
      <c r="S1397" s="151" t="s">
        <v>4288</v>
      </c>
      <c r="U1397" s="132" t="str">
        <f t="shared" si="84"/>
        <v>00263701000E58960</v>
      </c>
      <c r="W1397" s="134" t="str">
        <f>IF((ISERROR(VLOOKUP(E1397,'[2]Lead Time(覆蓋貼)'!F:F,1,0)))*(P1397="v"),"",IF((ISTEXT(VLOOKUP(E1397,'[2]Lead Time(覆蓋貼)'!F:F,1,0)))*(P1397=""),"未執行",""))</f>
        <v/>
      </c>
    </row>
    <row r="1398" spans="1:23" ht="33.75" hidden="1" customHeight="1" x14ac:dyDescent="0.25">
      <c r="A1398" s="117">
        <v>1384</v>
      </c>
      <c r="B1398" s="118" t="s">
        <v>4084</v>
      </c>
      <c r="C1398" s="119">
        <v>43383</v>
      </c>
      <c r="D1398" s="117" t="s">
        <v>4085</v>
      </c>
      <c r="E1398" s="120" t="s">
        <v>4293</v>
      </c>
      <c r="F1398" s="117">
        <f>IF(ISNA(VLOOKUP(B1398,[2]保固召回!$A:$G,7,FALSE)),"",(VLOOKUP(B1398,[2]保固召回!$A:$G,7,FALSE)))</f>
        <v>0</v>
      </c>
      <c r="G1398" s="121">
        <f t="shared" ca="1" si="85"/>
        <v>1</v>
      </c>
      <c r="H1398" s="121" t="str">
        <f t="shared" si="86"/>
        <v>E7x更換前傳動軸</v>
      </c>
      <c r="I1398" s="122">
        <f t="shared" ca="1" si="87"/>
        <v>117</v>
      </c>
      <c r="J1398" s="119"/>
      <c r="K1398" s="123"/>
      <c r="L1398" s="117"/>
      <c r="M1398" s="124"/>
      <c r="N1398" s="125">
        <v>43091</v>
      </c>
      <c r="O1398" s="126">
        <v>50150</v>
      </c>
      <c r="P1398" s="127" t="str">
        <f>IF(B1398="","",IF(ISNA(VLOOKUP(U1398,[2]NEW!H:H,1,FALSE)),"V",""))</f>
        <v>V</v>
      </c>
      <c r="Q1398" s="156" t="s">
        <v>4294</v>
      </c>
      <c r="R1398" s="129" t="s">
        <v>4282</v>
      </c>
      <c r="S1398" s="151" t="s">
        <v>4288</v>
      </c>
      <c r="U1398" s="132" t="str">
        <f t="shared" si="84"/>
        <v>0026370100L955801</v>
      </c>
      <c r="W1398" s="134" t="str">
        <f>IF((ISERROR(VLOOKUP(E1398,'[2]Lead Time(覆蓋貼)'!F:F,1,0)))*(P1398="v"),"",IF((ISTEXT(VLOOKUP(E1398,'[2]Lead Time(覆蓋貼)'!F:F,1,0)))*(P1398=""),"未執行",""))</f>
        <v/>
      </c>
    </row>
    <row r="1399" spans="1:23" ht="129" hidden="1" customHeight="1" x14ac:dyDescent="0.25">
      <c r="A1399" s="117">
        <v>1385</v>
      </c>
      <c r="B1399" s="118" t="s">
        <v>4084</v>
      </c>
      <c r="C1399" s="119">
        <v>43383</v>
      </c>
      <c r="D1399" s="117" t="s">
        <v>4085</v>
      </c>
      <c r="E1399" s="120" t="s">
        <v>4295</v>
      </c>
      <c r="F1399" s="117">
        <f>IF(ISNA(VLOOKUP(B1399,[2]保固召回!$A:$G,7,FALSE)),"",(VLOOKUP(B1399,[2]保固召回!$A:$G,7,FALSE)))</f>
        <v>0</v>
      </c>
      <c r="G1399" s="121">
        <f t="shared" ca="1" si="85"/>
        <v>1</v>
      </c>
      <c r="H1399" s="121" t="str">
        <f t="shared" si="86"/>
        <v>E7x更換前傳動軸</v>
      </c>
      <c r="I1399" s="122">
        <f t="shared" ca="1" si="87"/>
        <v>117</v>
      </c>
      <c r="J1399" s="119"/>
      <c r="K1399" s="123"/>
      <c r="L1399" s="117"/>
      <c r="M1399" s="124"/>
      <c r="N1399" s="125"/>
      <c r="O1399" s="126"/>
      <c r="P1399" s="127" t="str">
        <f>IF(B1399="","",IF(ISNA(VLOOKUP(U1399,[2]NEW!H:H,1,FALSE)),"V",""))</f>
        <v>V</v>
      </c>
      <c r="Q1399" s="156">
        <v>43040</v>
      </c>
      <c r="R1399" s="129">
        <v>50140</v>
      </c>
      <c r="S1399" s="151" t="s">
        <v>4260</v>
      </c>
      <c r="U1399" s="132" t="str">
        <f t="shared" si="84"/>
        <v>0026370100L956723</v>
      </c>
      <c r="W1399" s="134" t="str">
        <f>IF((ISERROR(VLOOKUP(E1399,'[2]Lead Time(覆蓋貼)'!F:F,1,0)))*(P1399="v"),"",IF((ISTEXT(VLOOKUP(E1399,'[2]Lead Time(覆蓋貼)'!F:F,1,0)))*(P1399=""),"未執行",""))</f>
        <v/>
      </c>
    </row>
    <row r="1400" spans="1:23" ht="35.25" hidden="1" customHeight="1" x14ac:dyDescent="0.25">
      <c r="A1400" s="117">
        <v>1386</v>
      </c>
      <c r="B1400" s="118" t="s">
        <v>4084</v>
      </c>
      <c r="C1400" s="119">
        <v>43383</v>
      </c>
      <c r="D1400" s="117" t="s">
        <v>4296</v>
      </c>
      <c r="E1400" s="120" t="s">
        <v>4297</v>
      </c>
      <c r="F1400" s="117">
        <f>IF(ISNA(VLOOKUP(B1400,[2]保固召回!$A:$G,7,FALSE)),"",(VLOOKUP(B1400,[2]保固召回!$A:$G,7,FALSE)))</f>
        <v>0</v>
      </c>
      <c r="G1400" s="121">
        <f t="shared" ca="1" si="85"/>
        <v>1</v>
      </c>
      <c r="H1400" s="121" t="str">
        <f t="shared" si="86"/>
        <v>E7x更換前傳動軸</v>
      </c>
      <c r="I1400" s="122">
        <f t="shared" ca="1" si="87"/>
        <v>117</v>
      </c>
      <c r="J1400" s="119"/>
      <c r="K1400" s="123"/>
      <c r="L1400" s="117"/>
      <c r="M1400" s="124"/>
      <c r="N1400" s="125">
        <v>43186</v>
      </c>
      <c r="O1400" s="126">
        <v>50228</v>
      </c>
      <c r="P1400" s="127" t="str">
        <f>IF(B1400="","",IF(ISNA(VLOOKUP(U1400,[2]NEW!H:H,1,FALSE)),"V",""))</f>
        <v>V</v>
      </c>
      <c r="Q1400" s="156" t="s">
        <v>4298</v>
      </c>
      <c r="R1400" s="129" t="s">
        <v>4299</v>
      </c>
      <c r="S1400" s="151" t="s">
        <v>4300</v>
      </c>
      <c r="U1400" s="132" t="str">
        <f t="shared" si="84"/>
        <v>0026370100L956490</v>
      </c>
      <c r="W1400" s="134" t="str">
        <f>IF((ISERROR(VLOOKUP(E1400,'[2]Lead Time(覆蓋貼)'!F:F,1,0)))*(P1400="v"),"",IF((ISTEXT(VLOOKUP(E1400,'[2]Lead Time(覆蓋貼)'!F:F,1,0)))*(P1400=""),"未執行",""))</f>
        <v/>
      </c>
    </row>
    <row r="1401" spans="1:23" ht="39" hidden="1" customHeight="1" x14ac:dyDescent="0.25">
      <c r="A1401" s="117">
        <v>1387</v>
      </c>
      <c r="B1401" s="118" t="s">
        <v>4084</v>
      </c>
      <c r="C1401" s="119">
        <v>43383</v>
      </c>
      <c r="D1401" s="117" t="s">
        <v>4085</v>
      </c>
      <c r="E1401" s="120" t="s">
        <v>4301</v>
      </c>
      <c r="F1401" s="117">
        <f>IF(ISNA(VLOOKUP(B1401,[2]保固召回!$A:$G,7,FALSE)),"",(VLOOKUP(B1401,[2]保固召回!$A:$G,7,FALSE)))</f>
        <v>0</v>
      </c>
      <c r="G1401" s="121">
        <f t="shared" ca="1" si="85"/>
        <v>1</v>
      </c>
      <c r="H1401" s="121" t="str">
        <f t="shared" si="86"/>
        <v>E7x更換前傳動軸</v>
      </c>
      <c r="I1401" s="122">
        <f t="shared" ca="1" si="87"/>
        <v>117</v>
      </c>
      <c r="J1401" s="119"/>
      <c r="K1401" s="123"/>
      <c r="L1401" s="117"/>
      <c r="M1401" s="124"/>
      <c r="N1401" s="125">
        <v>43082</v>
      </c>
      <c r="O1401" s="126">
        <v>50184</v>
      </c>
      <c r="P1401" s="127" t="str">
        <f>IF(B1401="","",IF(ISNA(VLOOKUP(U1401,[2]NEW!H:H,1,FALSE)),"V",""))</f>
        <v>V</v>
      </c>
      <c r="Q1401" s="156" t="s">
        <v>4302</v>
      </c>
      <c r="R1401" s="129" t="s">
        <v>4303</v>
      </c>
      <c r="S1401" s="151" t="s">
        <v>4304</v>
      </c>
      <c r="U1401" s="132" t="str">
        <f t="shared" si="84"/>
        <v>00263701000C19386</v>
      </c>
      <c r="W1401" s="134" t="str">
        <f>IF((ISERROR(VLOOKUP(E1401,'[2]Lead Time(覆蓋貼)'!F:F,1,0)))*(P1401="v"),"",IF((ISTEXT(VLOOKUP(E1401,'[2]Lead Time(覆蓋貼)'!F:F,1,0)))*(P1401=""),"未執行",""))</f>
        <v/>
      </c>
    </row>
    <row r="1402" spans="1:23" ht="20.25" hidden="1" customHeight="1" x14ac:dyDescent="0.25">
      <c r="A1402" s="117">
        <v>1388</v>
      </c>
      <c r="B1402" s="118" t="s">
        <v>4084</v>
      </c>
      <c r="C1402" s="119">
        <v>43383</v>
      </c>
      <c r="D1402" s="117" t="s">
        <v>4085</v>
      </c>
      <c r="E1402" s="120" t="s">
        <v>4305</v>
      </c>
      <c r="F1402" s="117">
        <f>IF(ISNA(VLOOKUP(B1402,[2]保固召回!$A:$G,7,FALSE)),"",(VLOOKUP(B1402,[2]保固召回!$A:$G,7,FALSE)))</f>
        <v>0</v>
      </c>
      <c r="G1402" s="121">
        <f t="shared" ca="1" si="85"/>
        <v>1</v>
      </c>
      <c r="H1402" s="121" t="str">
        <f t="shared" si="86"/>
        <v>E7x更換前傳動軸</v>
      </c>
      <c r="I1402" s="122">
        <f t="shared" ca="1" si="87"/>
        <v>117</v>
      </c>
      <c r="J1402" s="119"/>
      <c r="K1402" s="123"/>
      <c r="L1402" s="117"/>
      <c r="M1402" s="124"/>
      <c r="N1402" s="125"/>
      <c r="O1402" s="126"/>
      <c r="P1402" s="127" t="str">
        <f>IF(B1402="","",IF(ISNA(VLOOKUP(U1402,[2]NEW!H:H,1,FALSE)),"V",""))</f>
        <v>V</v>
      </c>
      <c r="Q1402" s="156" t="s">
        <v>4306</v>
      </c>
      <c r="R1402" s="129" t="s">
        <v>4307</v>
      </c>
      <c r="S1402" s="151" t="s">
        <v>4308</v>
      </c>
      <c r="U1402" s="132" t="str">
        <f t="shared" si="84"/>
        <v>00263701000C19112</v>
      </c>
      <c r="W1402" s="134" t="str">
        <f>IF((ISERROR(VLOOKUP(E1402,'[2]Lead Time(覆蓋貼)'!F:F,1,0)))*(P1402="v"),"",IF((ISTEXT(VLOOKUP(E1402,'[2]Lead Time(覆蓋貼)'!F:F,1,0)))*(P1402=""),"未執行",""))</f>
        <v/>
      </c>
    </row>
    <row r="1403" spans="1:23" ht="20.100000000000001" hidden="1" customHeight="1" x14ac:dyDescent="0.25">
      <c r="A1403" s="117">
        <v>1389</v>
      </c>
      <c r="B1403" s="118" t="s">
        <v>4084</v>
      </c>
      <c r="C1403" s="119">
        <v>43383</v>
      </c>
      <c r="D1403" s="117" t="s">
        <v>4085</v>
      </c>
      <c r="E1403" s="120" t="s">
        <v>4309</v>
      </c>
      <c r="F1403" s="117">
        <f>IF(ISNA(VLOOKUP(B1403,[2]保固召回!$A:$G,7,FALSE)),"",(VLOOKUP(B1403,[2]保固召回!$A:$G,7,FALSE)))</f>
        <v>0</v>
      </c>
      <c r="G1403" s="121">
        <f t="shared" ca="1" si="85"/>
        <v>1</v>
      </c>
      <c r="H1403" s="121" t="str">
        <f t="shared" si="86"/>
        <v>E7x更換前傳動軸</v>
      </c>
      <c r="I1403" s="122">
        <f t="shared" ca="1" si="87"/>
        <v>117</v>
      </c>
      <c r="J1403" s="119"/>
      <c r="K1403" s="123"/>
      <c r="L1403" s="117"/>
      <c r="M1403" s="124"/>
      <c r="N1403" s="125">
        <v>43080</v>
      </c>
      <c r="O1403" s="126">
        <v>50126</v>
      </c>
      <c r="P1403" s="127" t="str">
        <f>IF(B1403="","",IF(ISNA(VLOOKUP(U1403,[2]NEW!H:H,1,FALSE)),"V",""))</f>
        <v>V</v>
      </c>
      <c r="Q1403" s="156">
        <v>43040</v>
      </c>
      <c r="R1403" s="129">
        <v>50126</v>
      </c>
      <c r="S1403" s="151" t="s">
        <v>4310</v>
      </c>
      <c r="U1403" s="132" t="str">
        <f t="shared" si="84"/>
        <v>0026370100L801423</v>
      </c>
      <c r="W1403" s="134" t="str">
        <f>IF((ISERROR(VLOOKUP(E1403,'[2]Lead Time(覆蓋貼)'!F:F,1,0)))*(P1403="v"),"",IF((ISTEXT(VLOOKUP(E1403,'[2]Lead Time(覆蓋貼)'!F:F,1,0)))*(P1403=""),"未執行",""))</f>
        <v/>
      </c>
    </row>
    <row r="1404" spans="1:23" ht="208.15" hidden="1" customHeight="1" x14ac:dyDescent="0.25">
      <c r="A1404" s="117">
        <v>1390</v>
      </c>
      <c r="B1404" s="118" t="s">
        <v>4084</v>
      </c>
      <c r="C1404" s="119">
        <v>43383</v>
      </c>
      <c r="D1404" s="117" t="s">
        <v>4085</v>
      </c>
      <c r="E1404" s="120" t="s">
        <v>4311</v>
      </c>
      <c r="F1404" s="117">
        <f>IF(ISNA(VLOOKUP(B1404,[2]保固召回!$A:$G,7,FALSE)),"",(VLOOKUP(B1404,[2]保固召回!$A:$G,7,FALSE)))</f>
        <v>0</v>
      </c>
      <c r="G1404" s="121">
        <f t="shared" ca="1" si="85"/>
        <v>1</v>
      </c>
      <c r="H1404" s="121" t="str">
        <f t="shared" si="86"/>
        <v>E7x更換前傳動軸</v>
      </c>
      <c r="I1404" s="122">
        <f t="shared" ca="1" si="87"/>
        <v>117</v>
      </c>
      <c r="J1404" s="119"/>
      <c r="K1404" s="123"/>
      <c r="L1404" s="117"/>
      <c r="M1404" s="124"/>
      <c r="N1404" s="125"/>
      <c r="O1404" s="126"/>
      <c r="P1404" s="127" t="str">
        <f>IF(B1404="","",IF(ISNA(VLOOKUP(U1404,[2]NEW!H:H,1,FALSE)),"V",""))</f>
        <v>V</v>
      </c>
      <c r="Q1404" s="156" t="s">
        <v>4312</v>
      </c>
      <c r="R1404" s="129" t="s">
        <v>4313</v>
      </c>
      <c r="S1404" s="151" t="s">
        <v>4314</v>
      </c>
      <c r="U1404" s="132" t="str">
        <f t="shared" si="84"/>
        <v>0026370100L833743</v>
      </c>
      <c r="W1404" s="134" t="str">
        <f>IF((ISERROR(VLOOKUP(E1404,'[2]Lead Time(覆蓋貼)'!F:F,1,0)))*(P1404="v"),"",IF((ISTEXT(VLOOKUP(E1404,'[2]Lead Time(覆蓋貼)'!F:F,1,0)))*(P1404=""),"未執行",""))</f>
        <v/>
      </c>
    </row>
    <row r="1405" spans="1:23" ht="20.25" hidden="1" customHeight="1" x14ac:dyDescent="0.25">
      <c r="A1405" s="117">
        <v>1391</v>
      </c>
      <c r="B1405" s="118" t="s">
        <v>4084</v>
      </c>
      <c r="C1405" s="119">
        <v>43383</v>
      </c>
      <c r="D1405" s="117" t="s">
        <v>4085</v>
      </c>
      <c r="E1405" s="120" t="s">
        <v>4315</v>
      </c>
      <c r="F1405" s="117">
        <f>IF(ISNA(VLOOKUP(B1405,[2]保固召回!$A:$G,7,FALSE)),"",(VLOOKUP(B1405,[2]保固召回!$A:$G,7,FALSE)))</f>
        <v>0</v>
      </c>
      <c r="G1405" s="121">
        <f t="shared" ca="1" si="85"/>
        <v>1</v>
      </c>
      <c r="H1405" s="121" t="str">
        <f t="shared" si="86"/>
        <v>E7x更換前傳動軸</v>
      </c>
      <c r="I1405" s="122">
        <f t="shared" ca="1" si="87"/>
        <v>117</v>
      </c>
      <c r="J1405" s="119"/>
      <c r="K1405" s="123"/>
      <c r="L1405" s="117"/>
      <c r="M1405" s="124"/>
      <c r="N1405" s="125">
        <v>43053</v>
      </c>
      <c r="O1405" s="126">
        <v>50389</v>
      </c>
      <c r="P1405" s="127" t="str">
        <f>IF(B1405="","",IF(ISNA(VLOOKUP(U1405,[2]NEW!H:H,1,FALSE)),"V",""))</f>
        <v>V</v>
      </c>
      <c r="Q1405" s="156" t="s">
        <v>4256</v>
      </c>
      <c r="R1405" s="129" t="s">
        <v>4316</v>
      </c>
      <c r="S1405" s="151" t="s">
        <v>4317</v>
      </c>
      <c r="U1405" s="132" t="str">
        <f t="shared" si="84"/>
        <v>00263701000E59834</v>
      </c>
      <c r="W1405" s="134" t="str">
        <f>IF((ISERROR(VLOOKUP(E1405,'[2]Lead Time(覆蓋貼)'!F:F,1,0)))*(P1405="v"),"",IF((ISTEXT(VLOOKUP(E1405,'[2]Lead Time(覆蓋貼)'!F:F,1,0)))*(P1405=""),"未執行",""))</f>
        <v/>
      </c>
    </row>
    <row r="1406" spans="1:23" ht="35.25" hidden="1" customHeight="1" x14ac:dyDescent="0.25">
      <c r="A1406" s="117">
        <v>1392</v>
      </c>
      <c r="B1406" s="118" t="s">
        <v>4084</v>
      </c>
      <c r="C1406" s="119">
        <v>43383</v>
      </c>
      <c r="D1406" s="117" t="s">
        <v>4085</v>
      </c>
      <c r="E1406" s="120" t="s">
        <v>4318</v>
      </c>
      <c r="F1406" s="117">
        <f>IF(ISNA(VLOOKUP(B1406,[2]保固召回!$A:$G,7,FALSE)),"",(VLOOKUP(B1406,[2]保固召回!$A:$G,7,FALSE)))</f>
        <v>0</v>
      </c>
      <c r="G1406" s="121">
        <f t="shared" ca="1" si="85"/>
        <v>1</v>
      </c>
      <c r="H1406" s="121" t="str">
        <f t="shared" si="86"/>
        <v>E7x更換前傳動軸</v>
      </c>
      <c r="I1406" s="122">
        <f t="shared" ca="1" si="87"/>
        <v>117</v>
      </c>
      <c r="J1406" s="119"/>
      <c r="K1406" s="123"/>
      <c r="L1406" s="117"/>
      <c r="M1406" s="124"/>
      <c r="N1406" s="125">
        <v>43081</v>
      </c>
      <c r="O1406" s="126">
        <v>50422</v>
      </c>
      <c r="P1406" s="127" t="str">
        <f>IF(B1406="","",IF(ISNA(VLOOKUP(U1406,[2]NEW!H:H,1,FALSE)),"V",""))</f>
        <v>V</v>
      </c>
      <c r="Q1406" s="156" t="s">
        <v>4302</v>
      </c>
      <c r="R1406" s="129" t="s">
        <v>4303</v>
      </c>
      <c r="S1406" s="151" t="s">
        <v>4160</v>
      </c>
      <c r="U1406" s="132" t="str">
        <f t="shared" si="84"/>
        <v>0026370100L438510</v>
      </c>
      <c r="W1406" s="134" t="str">
        <f>IF((ISERROR(VLOOKUP(E1406,'[2]Lead Time(覆蓋貼)'!F:F,1,0)))*(P1406="v"),"",IF((ISTEXT(VLOOKUP(E1406,'[2]Lead Time(覆蓋貼)'!F:F,1,0)))*(P1406=""),"未執行",""))</f>
        <v/>
      </c>
    </row>
    <row r="1407" spans="1:23" ht="138" hidden="1" customHeight="1" x14ac:dyDescent="0.25">
      <c r="A1407" s="117">
        <v>1393</v>
      </c>
      <c r="B1407" s="118" t="s">
        <v>4084</v>
      </c>
      <c r="C1407" s="119">
        <v>43383</v>
      </c>
      <c r="D1407" s="117" t="s">
        <v>4085</v>
      </c>
      <c r="E1407" s="120" t="s">
        <v>4319</v>
      </c>
      <c r="F1407" s="117">
        <f>IF(ISNA(VLOOKUP(B1407,[2]保固召回!$A:$G,7,FALSE)),"",(VLOOKUP(B1407,[2]保固召回!$A:$G,7,FALSE)))</f>
        <v>0</v>
      </c>
      <c r="G1407" s="121">
        <f t="shared" ca="1" si="85"/>
        <v>1</v>
      </c>
      <c r="H1407" s="121" t="str">
        <f t="shared" si="86"/>
        <v>E7x更換前傳動軸</v>
      </c>
      <c r="I1407" s="122">
        <f t="shared" ca="1" si="87"/>
        <v>117</v>
      </c>
      <c r="J1407" s="119"/>
      <c r="K1407" s="123"/>
      <c r="L1407" s="117"/>
      <c r="M1407" s="124"/>
      <c r="N1407" s="125"/>
      <c r="O1407" s="126"/>
      <c r="P1407" s="127" t="str">
        <f>IF(B1407="","",IF(ISNA(VLOOKUP(U1407,[2]NEW!H:H,1,FALSE)),"V",""))</f>
        <v>V</v>
      </c>
      <c r="Q1407" s="156" t="s">
        <v>4302</v>
      </c>
      <c r="R1407" s="129" t="s">
        <v>4303</v>
      </c>
      <c r="S1407" s="151" t="s">
        <v>4320</v>
      </c>
      <c r="U1407" s="132" t="str">
        <f t="shared" si="84"/>
        <v>00263701000C19969</v>
      </c>
      <c r="W1407" s="134" t="str">
        <f>IF((ISERROR(VLOOKUP(E1407,'[2]Lead Time(覆蓋貼)'!F:F,1,0)))*(P1407="v"),"",IF((ISTEXT(VLOOKUP(E1407,'[2]Lead Time(覆蓋貼)'!F:F,1,0)))*(P1407=""),"未執行",""))</f>
        <v/>
      </c>
    </row>
    <row r="1408" spans="1:23" ht="20.25" hidden="1" customHeight="1" x14ac:dyDescent="0.25">
      <c r="A1408" s="117">
        <v>1394</v>
      </c>
      <c r="B1408" s="118" t="s">
        <v>4084</v>
      </c>
      <c r="C1408" s="119">
        <v>43383</v>
      </c>
      <c r="D1408" s="117" t="s">
        <v>4085</v>
      </c>
      <c r="E1408" s="120" t="s">
        <v>4321</v>
      </c>
      <c r="F1408" s="117">
        <f>IF(ISNA(VLOOKUP(B1408,[2]保固召回!$A:$G,7,FALSE)),"",(VLOOKUP(B1408,[2]保固召回!$A:$G,7,FALSE)))</f>
        <v>0</v>
      </c>
      <c r="G1408" s="121">
        <f t="shared" ca="1" si="85"/>
        <v>1</v>
      </c>
      <c r="H1408" s="121" t="str">
        <f t="shared" si="86"/>
        <v>E7x更換前傳動軸</v>
      </c>
      <c r="I1408" s="122">
        <f t="shared" ca="1" si="87"/>
        <v>117</v>
      </c>
      <c r="J1408" s="119"/>
      <c r="K1408" s="123"/>
      <c r="L1408" s="117"/>
      <c r="M1408" s="124"/>
      <c r="N1408" s="125">
        <v>43132</v>
      </c>
      <c r="O1408" s="126">
        <v>50228</v>
      </c>
      <c r="P1408" s="127" t="str">
        <f>IF(B1408="","",IF(ISNA(VLOOKUP(U1408,[2]NEW!H:H,1,FALSE)),"V",""))</f>
        <v>V</v>
      </c>
      <c r="Q1408" s="156" t="s">
        <v>4322</v>
      </c>
      <c r="R1408" s="129" t="s">
        <v>4323</v>
      </c>
      <c r="S1408" s="151" t="s">
        <v>4324</v>
      </c>
      <c r="U1408" s="132" t="str">
        <f t="shared" si="84"/>
        <v>0026370100L954215</v>
      </c>
      <c r="W1408" s="134" t="str">
        <f>IF((ISERROR(VLOOKUP(E1408,'[2]Lead Time(覆蓋貼)'!F:F,1,0)))*(P1408="v"),"",IF((ISTEXT(VLOOKUP(E1408,'[2]Lead Time(覆蓋貼)'!F:F,1,0)))*(P1408=""),"未執行",""))</f>
        <v/>
      </c>
    </row>
    <row r="1409" spans="1:23" ht="37.5" hidden="1" customHeight="1" x14ac:dyDescent="0.25">
      <c r="A1409" s="117">
        <v>1395</v>
      </c>
      <c r="B1409" s="118" t="s">
        <v>4084</v>
      </c>
      <c r="C1409" s="119">
        <v>43383</v>
      </c>
      <c r="D1409" s="117" t="s">
        <v>4085</v>
      </c>
      <c r="E1409" s="120" t="s">
        <v>4325</v>
      </c>
      <c r="F1409" s="117">
        <f>IF(ISNA(VLOOKUP(B1409,[2]保固召回!$A:$G,7,FALSE)),"",(VLOOKUP(B1409,[2]保固召回!$A:$G,7,FALSE)))</f>
        <v>0</v>
      </c>
      <c r="G1409" s="121">
        <f t="shared" ca="1" si="85"/>
        <v>1</v>
      </c>
      <c r="H1409" s="121" t="str">
        <f t="shared" si="86"/>
        <v>E7x更換前傳動軸</v>
      </c>
      <c r="I1409" s="122">
        <f t="shared" ca="1" si="87"/>
        <v>117</v>
      </c>
      <c r="J1409" s="119"/>
      <c r="K1409" s="123"/>
      <c r="L1409" s="117"/>
      <c r="M1409" s="124"/>
      <c r="N1409" s="125">
        <v>43081</v>
      </c>
      <c r="O1409" s="126">
        <v>50135</v>
      </c>
      <c r="P1409" s="127" t="str">
        <f>IF(B1409="","",IF(ISNA(VLOOKUP(U1409,[2]NEW!H:H,1,FALSE)),"V",""))</f>
        <v>V</v>
      </c>
      <c r="Q1409" s="156" t="s">
        <v>4302</v>
      </c>
      <c r="R1409" s="129" t="s">
        <v>4303</v>
      </c>
      <c r="S1409" s="151" t="s">
        <v>4326</v>
      </c>
      <c r="U1409" s="132" t="str">
        <f t="shared" si="84"/>
        <v>0026370100L958539</v>
      </c>
      <c r="W1409" s="134" t="str">
        <f>IF((ISERROR(VLOOKUP(E1409,'[2]Lead Time(覆蓋貼)'!F:F,1,0)))*(P1409="v"),"",IF((ISTEXT(VLOOKUP(E1409,'[2]Lead Time(覆蓋貼)'!F:F,1,0)))*(P1409=""),"未執行",""))</f>
        <v/>
      </c>
    </row>
    <row r="1410" spans="1:23" ht="20.25" hidden="1" customHeight="1" x14ac:dyDescent="0.25">
      <c r="A1410" s="117">
        <v>1396</v>
      </c>
      <c r="B1410" s="118" t="s">
        <v>4084</v>
      </c>
      <c r="C1410" s="119">
        <v>43383</v>
      </c>
      <c r="D1410" s="117" t="s">
        <v>4085</v>
      </c>
      <c r="E1410" s="120" t="s">
        <v>4327</v>
      </c>
      <c r="F1410" s="117">
        <f>IF(ISNA(VLOOKUP(B1410,[2]保固召回!$A:$G,7,FALSE)),"",(VLOOKUP(B1410,[2]保固召回!$A:$G,7,FALSE)))</f>
        <v>0</v>
      </c>
      <c r="G1410" s="121">
        <f t="shared" ca="1" si="85"/>
        <v>1</v>
      </c>
      <c r="H1410" s="121" t="str">
        <f t="shared" si="86"/>
        <v>E7x更換前傳動軸</v>
      </c>
      <c r="I1410" s="122">
        <f t="shared" ca="1" si="87"/>
        <v>117</v>
      </c>
      <c r="J1410" s="119"/>
      <c r="K1410" s="123"/>
      <c r="L1410" s="117"/>
      <c r="M1410" s="124"/>
      <c r="N1410" s="125">
        <v>43082</v>
      </c>
      <c r="O1410" s="126">
        <v>50118</v>
      </c>
      <c r="P1410" s="127" t="str">
        <f>IF(B1410="","",IF(ISNA(VLOOKUP(U1410,[2]NEW!H:H,1,FALSE)),"V",""))</f>
        <v>V</v>
      </c>
      <c r="Q1410" s="156" t="s">
        <v>4302</v>
      </c>
      <c r="R1410" s="129" t="s">
        <v>4303</v>
      </c>
      <c r="S1410" s="151" t="s">
        <v>4326</v>
      </c>
      <c r="U1410" s="132" t="str">
        <f t="shared" si="84"/>
        <v>0026370100L955804</v>
      </c>
      <c r="W1410" s="134" t="str">
        <f>IF((ISERROR(VLOOKUP(E1410,'[2]Lead Time(覆蓋貼)'!F:F,1,0)))*(P1410="v"),"",IF((ISTEXT(VLOOKUP(E1410,'[2]Lead Time(覆蓋貼)'!F:F,1,0)))*(P1410=""),"未執行",""))</f>
        <v/>
      </c>
    </row>
    <row r="1411" spans="1:23" ht="20.25" hidden="1" customHeight="1" x14ac:dyDescent="0.25">
      <c r="A1411" s="117">
        <v>1397</v>
      </c>
      <c r="B1411" s="118" t="s">
        <v>4084</v>
      </c>
      <c r="C1411" s="119">
        <v>43383</v>
      </c>
      <c r="D1411" s="117" t="s">
        <v>4085</v>
      </c>
      <c r="E1411" s="120" t="s">
        <v>4328</v>
      </c>
      <c r="F1411" s="117">
        <f>IF(ISNA(VLOOKUP(B1411,[2]保固召回!$A:$G,7,FALSE)),"",(VLOOKUP(B1411,[2]保固召回!$A:$G,7,FALSE)))</f>
        <v>0</v>
      </c>
      <c r="G1411" s="121">
        <f t="shared" ca="1" si="85"/>
        <v>1</v>
      </c>
      <c r="H1411" s="121" t="str">
        <f t="shared" si="86"/>
        <v>E7x更換前傳動軸</v>
      </c>
      <c r="I1411" s="122">
        <f t="shared" ca="1" si="87"/>
        <v>117</v>
      </c>
      <c r="J1411" s="119"/>
      <c r="K1411" s="123"/>
      <c r="L1411" s="117"/>
      <c r="M1411" s="124"/>
      <c r="N1411" s="125"/>
      <c r="O1411" s="126"/>
      <c r="P1411" s="127" t="str">
        <f>IF(B1411="","",IF(ISNA(VLOOKUP(U1411,[2]NEW!H:H,1,FALSE)),"V",""))</f>
        <v>V</v>
      </c>
      <c r="Q1411" s="156">
        <v>43040</v>
      </c>
      <c r="R1411" s="129">
        <v>50126</v>
      </c>
      <c r="S1411" s="151" t="s">
        <v>4329</v>
      </c>
      <c r="U1411" s="132" t="str">
        <f t="shared" si="84"/>
        <v>0026370100L956744</v>
      </c>
      <c r="W1411" s="134" t="str">
        <f>IF((ISERROR(VLOOKUP(E1411,'[2]Lead Time(覆蓋貼)'!F:F,1,0)))*(P1411="v"),"",IF((ISTEXT(VLOOKUP(E1411,'[2]Lead Time(覆蓋貼)'!F:F,1,0)))*(P1411=""),"未執行",""))</f>
        <v/>
      </c>
    </row>
    <row r="1412" spans="1:23" ht="33" hidden="1" x14ac:dyDescent="0.25">
      <c r="A1412" s="117">
        <v>1398</v>
      </c>
      <c r="B1412" s="118" t="s">
        <v>4084</v>
      </c>
      <c r="C1412" s="119">
        <v>43383</v>
      </c>
      <c r="D1412" s="117" t="s">
        <v>4085</v>
      </c>
      <c r="E1412" s="120" t="s">
        <v>4330</v>
      </c>
      <c r="F1412" s="117">
        <f>IF(ISNA(VLOOKUP(B1412,[2]保固召回!$A:$G,7,FALSE)),"",(VLOOKUP(B1412,[2]保固召回!$A:$G,7,FALSE)))</f>
        <v>0</v>
      </c>
      <c r="G1412" s="121">
        <f t="shared" ca="1" si="85"/>
        <v>1</v>
      </c>
      <c r="H1412" s="121" t="str">
        <f t="shared" si="86"/>
        <v>E7x更換前傳動軸</v>
      </c>
      <c r="I1412" s="122">
        <f t="shared" ca="1" si="87"/>
        <v>117</v>
      </c>
      <c r="J1412" s="119"/>
      <c r="K1412" s="123"/>
      <c r="L1412" s="117"/>
      <c r="M1412" s="124"/>
      <c r="N1412" s="125">
        <v>43088</v>
      </c>
      <c r="O1412" s="126">
        <v>50221</v>
      </c>
      <c r="P1412" s="127" t="str">
        <f>IF(B1412="","",IF(ISNA(VLOOKUP(U1412,[2]NEW!H:H,1,FALSE)),"V",""))</f>
        <v>V</v>
      </c>
      <c r="Q1412" s="156" t="s">
        <v>4302</v>
      </c>
      <c r="R1412" s="129" t="s">
        <v>4303</v>
      </c>
      <c r="S1412" s="151" t="s">
        <v>4331</v>
      </c>
      <c r="U1412" s="132" t="str">
        <f t="shared" si="84"/>
        <v>0026370100L946059</v>
      </c>
      <c r="W1412" s="134" t="str">
        <f>IF((ISERROR(VLOOKUP(E1412,'[2]Lead Time(覆蓋貼)'!F:F,1,0)))*(P1412="v"),"",IF((ISTEXT(VLOOKUP(E1412,'[2]Lead Time(覆蓋貼)'!F:F,1,0)))*(P1412=""),"未執行",""))</f>
        <v/>
      </c>
    </row>
    <row r="1413" spans="1:23" ht="20.25" hidden="1" customHeight="1" x14ac:dyDescent="0.25">
      <c r="A1413" s="117">
        <v>1399</v>
      </c>
      <c r="B1413" s="118" t="s">
        <v>4084</v>
      </c>
      <c r="C1413" s="119">
        <v>43383</v>
      </c>
      <c r="D1413" s="117" t="s">
        <v>4085</v>
      </c>
      <c r="E1413" s="120" t="s">
        <v>4332</v>
      </c>
      <c r="F1413" s="117">
        <f>IF(ISNA(VLOOKUP(B1413,[2]保固召回!$A:$G,7,FALSE)),"",(VLOOKUP(B1413,[2]保固召回!$A:$G,7,FALSE)))</f>
        <v>0</v>
      </c>
      <c r="G1413" s="121">
        <f t="shared" ca="1" si="85"/>
        <v>1</v>
      </c>
      <c r="H1413" s="121" t="str">
        <f t="shared" si="86"/>
        <v>E7x更換前傳動軸</v>
      </c>
      <c r="I1413" s="122">
        <f t="shared" ca="1" si="87"/>
        <v>117</v>
      </c>
      <c r="J1413" s="177"/>
      <c r="K1413" s="178"/>
      <c r="L1413" s="117"/>
      <c r="M1413" s="117"/>
      <c r="N1413" s="153"/>
      <c r="O1413" s="126"/>
      <c r="P1413" s="127" t="str">
        <f>IF(B1413="","",IF(ISNA(VLOOKUP(U1413,[2]NEW!H:H,1,FALSE)),"V",""))</f>
        <v>V</v>
      </c>
      <c r="Q1413" s="156" t="s">
        <v>4333</v>
      </c>
      <c r="R1413" s="129" t="s">
        <v>4334</v>
      </c>
      <c r="S1413" s="151" t="s">
        <v>4335</v>
      </c>
      <c r="T1413" s="129"/>
      <c r="U1413" s="132" t="str">
        <f t="shared" ref="U1413:U1476" si="88">B1413&amp;E1413</f>
        <v>0026370100L953880</v>
      </c>
      <c r="W1413" s="134" t="str">
        <f>IF((ISERROR(VLOOKUP(E1413,'[2]Lead Time(覆蓋貼)'!F:F,1,0)))*(P1413="v"),"",IF((ISTEXT(VLOOKUP(E1413,'[2]Lead Time(覆蓋貼)'!F:F,1,0)))*(P1413=""),"未執行",""))</f>
        <v/>
      </c>
    </row>
    <row r="1414" spans="1:23" ht="11.25" hidden="1" customHeight="1" x14ac:dyDescent="0.25">
      <c r="A1414" s="117">
        <v>1400</v>
      </c>
      <c r="B1414" s="118" t="s">
        <v>4084</v>
      </c>
      <c r="C1414" s="119">
        <v>43383</v>
      </c>
      <c r="D1414" s="117" t="s">
        <v>4085</v>
      </c>
      <c r="E1414" s="120" t="s">
        <v>4336</v>
      </c>
      <c r="F1414" s="117">
        <f>IF(ISNA(VLOOKUP(B1414,[2]保固召回!$A:$G,7,FALSE)),"",(VLOOKUP(B1414,[2]保固召回!$A:$G,7,FALSE)))</f>
        <v>0</v>
      </c>
      <c r="G1414" s="121">
        <f t="shared" ref="G1414:G1477" ca="1" si="89">COUNTIF(H:H,D1414)/COUNTIF(D:D,D1414)</f>
        <v>1</v>
      </c>
      <c r="H1414" s="121" t="str">
        <f t="shared" ref="H1414:H1477" si="90">IF(P1414="V",D1414,"")</f>
        <v>E7x更換前傳動軸</v>
      </c>
      <c r="I1414" s="122">
        <f t="shared" ref="I1414:I1477" ca="1" si="91">COUNTIF(H:H,D1414)</f>
        <v>117</v>
      </c>
      <c r="J1414" s="177"/>
      <c r="K1414" s="178"/>
      <c r="L1414" s="117"/>
      <c r="M1414" s="117"/>
      <c r="N1414" s="125">
        <v>43046</v>
      </c>
      <c r="O1414" s="126"/>
      <c r="P1414" s="127" t="str">
        <f>IF(B1414="","",IF(ISNA(VLOOKUP(U1414,[2]NEW!H:H,1,FALSE)),"V",""))</f>
        <v>V</v>
      </c>
      <c r="Q1414" s="156">
        <v>43040</v>
      </c>
      <c r="R1414" s="129">
        <v>50126</v>
      </c>
      <c r="S1414" s="151" t="s">
        <v>4017</v>
      </c>
      <c r="T1414" s="129"/>
      <c r="U1414" s="132" t="str">
        <f t="shared" si="88"/>
        <v>0026370100L957243</v>
      </c>
      <c r="W1414" s="134" t="str">
        <f>IF((ISERROR(VLOOKUP(E1414,'[2]Lead Time(覆蓋貼)'!F:F,1,0)))*(P1414="v"),"",IF((ISTEXT(VLOOKUP(E1414,'[2]Lead Time(覆蓋貼)'!F:F,1,0)))*(P1414=""),"未執行",""))</f>
        <v/>
      </c>
    </row>
    <row r="1415" spans="1:23" ht="84" hidden="1" customHeight="1" x14ac:dyDescent="0.25">
      <c r="A1415" s="117">
        <v>1401</v>
      </c>
      <c r="B1415" s="118" t="s">
        <v>4084</v>
      </c>
      <c r="C1415" s="119">
        <v>43383</v>
      </c>
      <c r="D1415" s="117" t="s">
        <v>4085</v>
      </c>
      <c r="E1415" s="120" t="s">
        <v>4337</v>
      </c>
      <c r="F1415" s="117">
        <f>IF(ISNA(VLOOKUP(B1415,[2]保固召回!$A:$G,7,FALSE)),"",(VLOOKUP(B1415,[2]保固召回!$A:$G,7,FALSE)))</f>
        <v>0</v>
      </c>
      <c r="G1415" s="121">
        <f t="shared" ca="1" si="89"/>
        <v>1</v>
      </c>
      <c r="H1415" s="121" t="str">
        <f t="shared" si="90"/>
        <v>E7x更換前傳動軸</v>
      </c>
      <c r="I1415" s="122">
        <f t="shared" ca="1" si="91"/>
        <v>117</v>
      </c>
      <c r="J1415" s="177"/>
      <c r="K1415" s="178"/>
      <c r="L1415" s="117"/>
      <c r="M1415" s="117"/>
      <c r="N1415" s="125">
        <v>43081</v>
      </c>
      <c r="O1415" s="126">
        <v>50150</v>
      </c>
      <c r="P1415" s="127" t="str">
        <f>IF(B1415="","",IF(ISNA(VLOOKUP(U1415,[2]NEW!H:H,1,FALSE)),"V",""))</f>
        <v>V</v>
      </c>
      <c r="Q1415" s="156" t="s">
        <v>4302</v>
      </c>
      <c r="R1415" s="129" t="s">
        <v>4303</v>
      </c>
      <c r="S1415" s="151" t="s">
        <v>4160</v>
      </c>
      <c r="T1415" s="129"/>
      <c r="U1415" s="132" t="str">
        <f t="shared" si="88"/>
        <v>0026370100L948409</v>
      </c>
      <c r="W1415" s="134" t="str">
        <f>IF((ISERROR(VLOOKUP(E1415,'[2]Lead Time(覆蓋貼)'!F:F,1,0)))*(P1415="v"),"",IF((ISTEXT(VLOOKUP(E1415,'[2]Lead Time(覆蓋貼)'!F:F,1,0)))*(P1415=""),"未執行",""))</f>
        <v/>
      </c>
    </row>
    <row r="1416" spans="1:23" ht="36.75" hidden="1" customHeight="1" x14ac:dyDescent="0.25">
      <c r="A1416" s="117">
        <v>1402</v>
      </c>
      <c r="B1416" s="118" t="s">
        <v>4084</v>
      </c>
      <c r="C1416" s="119">
        <v>43383</v>
      </c>
      <c r="D1416" s="117" t="s">
        <v>4085</v>
      </c>
      <c r="E1416" s="120" t="s">
        <v>4338</v>
      </c>
      <c r="F1416" s="117">
        <f>IF(ISNA(VLOOKUP(B1416,[2]保固召回!$A:$G,7,FALSE)),"",(VLOOKUP(B1416,[2]保固召回!$A:$G,7,FALSE)))</f>
        <v>0</v>
      </c>
      <c r="G1416" s="121">
        <f t="shared" ca="1" si="89"/>
        <v>1</v>
      </c>
      <c r="H1416" s="121" t="str">
        <f t="shared" si="90"/>
        <v>E7x更換前傳動軸</v>
      </c>
      <c r="I1416" s="122">
        <f t="shared" ca="1" si="91"/>
        <v>117</v>
      </c>
      <c r="J1416" s="177"/>
      <c r="K1416" s="178"/>
      <c r="L1416" s="117"/>
      <c r="M1416" s="117"/>
      <c r="N1416" s="173" t="s">
        <v>4339</v>
      </c>
      <c r="O1416" s="174" t="s">
        <v>4340</v>
      </c>
      <c r="P1416" s="127" t="str">
        <f>IF(B1416="","",IF(ISNA(VLOOKUP(U1416,[2]NEW!H:H,1,FALSE)),"V",""))</f>
        <v>V</v>
      </c>
      <c r="Q1416" s="156" t="s">
        <v>4341</v>
      </c>
      <c r="R1416" s="129" t="s">
        <v>4342</v>
      </c>
      <c r="S1416" s="151" t="s">
        <v>4343</v>
      </c>
      <c r="T1416" s="129"/>
      <c r="U1416" s="132" t="str">
        <f t="shared" si="88"/>
        <v>0026370100L963224</v>
      </c>
      <c r="W1416" s="134" t="str">
        <f>IF((ISERROR(VLOOKUP(E1416,'[2]Lead Time(覆蓋貼)'!F:F,1,0)))*(P1416="v"),"",IF((ISTEXT(VLOOKUP(E1416,'[2]Lead Time(覆蓋貼)'!F:F,1,0)))*(P1416=""),"未執行",""))</f>
        <v/>
      </c>
    </row>
    <row r="1417" spans="1:23" ht="70.5" hidden="1" customHeight="1" x14ac:dyDescent="0.25">
      <c r="A1417" s="117">
        <v>1403</v>
      </c>
      <c r="B1417" s="118" t="s">
        <v>4084</v>
      </c>
      <c r="C1417" s="119">
        <v>43383</v>
      </c>
      <c r="D1417" s="117" t="s">
        <v>4085</v>
      </c>
      <c r="E1417" s="120" t="s">
        <v>4344</v>
      </c>
      <c r="F1417" s="117">
        <f>IF(ISNA(VLOOKUP(B1417,[2]保固召回!$A:$G,7,FALSE)),"",(VLOOKUP(B1417,[2]保固召回!$A:$G,7,FALSE)))</f>
        <v>0</v>
      </c>
      <c r="G1417" s="121">
        <f t="shared" ca="1" si="89"/>
        <v>1</v>
      </c>
      <c r="H1417" s="121" t="str">
        <f t="shared" si="90"/>
        <v>E7x更換前傳動軸</v>
      </c>
      <c r="I1417" s="122">
        <f t="shared" ca="1" si="91"/>
        <v>117</v>
      </c>
      <c r="J1417" s="177"/>
      <c r="K1417" s="178"/>
      <c r="L1417" s="117"/>
      <c r="M1417" s="117"/>
      <c r="N1417" s="125"/>
      <c r="O1417" s="126"/>
      <c r="P1417" s="127" t="str">
        <f>IF(B1417="","",IF(ISNA(VLOOKUP(U1417,[2]NEW!H:H,1,FALSE)),"V",""))</f>
        <v>V</v>
      </c>
      <c r="Q1417" s="156">
        <v>43040</v>
      </c>
      <c r="R1417" s="129">
        <v>50221</v>
      </c>
      <c r="S1417" s="151" t="s">
        <v>4260</v>
      </c>
      <c r="T1417" s="129"/>
      <c r="U1417" s="132" t="str">
        <f t="shared" si="88"/>
        <v>00263701000C18771</v>
      </c>
      <c r="W1417" s="134" t="str">
        <f>IF((ISERROR(VLOOKUP(E1417,'[2]Lead Time(覆蓋貼)'!F:F,1,0)))*(P1417="v"),"",IF((ISTEXT(VLOOKUP(E1417,'[2]Lead Time(覆蓋貼)'!F:F,1,0)))*(P1417=""),"未執行",""))</f>
        <v/>
      </c>
    </row>
    <row r="1418" spans="1:23" ht="27.75" hidden="1" customHeight="1" x14ac:dyDescent="0.25">
      <c r="A1418" s="117">
        <v>1404</v>
      </c>
      <c r="B1418" s="118" t="s">
        <v>4084</v>
      </c>
      <c r="C1418" s="119">
        <v>43383</v>
      </c>
      <c r="D1418" s="117" t="s">
        <v>4085</v>
      </c>
      <c r="E1418" s="120" t="s">
        <v>4345</v>
      </c>
      <c r="F1418" s="117">
        <f>IF(ISNA(VLOOKUP(B1418,[2]保固召回!$A:$G,7,FALSE)),"",(VLOOKUP(B1418,[2]保固召回!$A:$G,7,FALSE)))</f>
        <v>0</v>
      </c>
      <c r="G1418" s="121">
        <f t="shared" ca="1" si="89"/>
        <v>1</v>
      </c>
      <c r="H1418" s="121" t="str">
        <f t="shared" si="90"/>
        <v>E7x更換前傳動軸</v>
      </c>
      <c r="I1418" s="122">
        <f t="shared" ca="1" si="91"/>
        <v>117</v>
      </c>
      <c r="J1418" s="177"/>
      <c r="K1418" s="178"/>
      <c r="L1418" s="117"/>
      <c r="M1418" s="117"/>
      <c r="N1418" s="125">
        <v>43083</v>
      </c>
      <c r="O1418" s="126">
        <v>50389</v>
      </c>
      <c r="P1418" s="127" t="str">
        <f>IF(B1418="","",IF(ISNA(VLOOKUP(U1418,[2]NEW!H:H,1,FALSE)),"V",""))</f>
        <v>V</v>
      </c>
      <c r="Q1418" s="156" t="s">
        <v>4302</v>
      </c>
      <c r="R1418" s="129" t="s">
        <v>4346</v>
      </c>
      <c r="S1418" s="151" t="s">
        <v>4258</v>
      </c>
      <c r="T1418" s="129"/>
      <c r="U1418" s="132" t="str">
        <f t="shared" si="88"/>
        <v>00263701000C20357</v>
      </c>
      <c r="W1418" s="134" t="str">
        <f>IF((ISERROR(VLOOKUP(E1418,'[2]Lead Time(覆蓋貼)'!F:F,1,0)))*(P1418="v"),"",IF((ISTEXT(VLOOKUP(E1418,'[2]Lead Time(覆蓋貼)'!F:F,1,0)))*(P1418=""),"未執行",""))</f>
        <v/>
      </c>
    </row>
    <row r="1419" spans="1:23" ht="103.15" hidden="1" customHeight="1" x14ac:dyDescent="0.25">
      <c r="A1419" s="117">
        <v>1405</v>
      </c>
      <c r="B1419" s="118" t="s">
        <v>4084</v>
      </c>
      <c r="C1419" s="119">
        <v>43383</v>
      </c>
      <c r="D1419" s="117" t="s">
        <v>4085</v>
      </c>
      <c r="E1419" s="120" t="s">
        <v>4347</v>
      </c>
      <c r="F1419" s="117">
        <f>IF(ISNA(VLOOKUP(B1419,[2]保固召回!$A:$G,7,FALSE)),"",(VLOOKUP(B1419,[2]保固召回!$A:$G,7,FALSE)))</f>
        <v>0</v>
      </c>
      <c r="G1419" s="121">
        <f t="shared" ca="1" si="89"/>
        <v>1</v>
      </c>
      <c r="H1419" s="121" t="str">
        <f t="shared" si="90"/>
        <v>E7x更換前傳動軸</v>
      </c>
      <c r="I1419" s="122">
        <f t="shared" ca="1" si="91"/>
        <v>117</v>
      </c>
      <c r="J1419" s="177"/>
      <c r="K1419" s="178"/>
      <c r="L1419" s="117"/>
      <c r="M1419" s="117"/>
      <c r="N1419" s="125"/>
      <c r="O1419" s="126"/>
      <c r="P1419" s="127" t="str">
        <f>IF(B1419="","",IF(ISNA(VLOOKUP(U1419,[2]NEW!H:H,1,FALSE)),"V",""))</f>
        <v>V</v>
      </c>
      <c r="Q1419" s="156">
        <v>43040</v>
      </c>
      <c r="R1419" s="129">
        <v>50221</v>
      </c>
      <c r="S1419" s="151" t="s">
        <v>4260</v>
      </c>
      <c r="T1419" s="129"/>
      <c r="U1419" s="132" t="str">
        <f t="shared" si="88"/>
        <v>0026370100L939017</v>
      </c>
      <c r="W1419" s="134" t="str">
        <f>IF((ISERROR(VLOOKUP(E1419,'[2]Lead Time(覆蓋貼)'!F:F,1,0)))*(P1419="v"),"",IF((ISTEXT(VLOOKUP(E1419,'[2]Lead Time(覆蓋貼)'!F:F,1,0)))*(P1419=""),"未執行",""))</f>
        <v/>
      </c>
    </row>
    <row r="1420" spans="1:23" ht="57.75" hidden="1" customHeight="1" x14ac:dyDescent="0.25">
      <c r="A1420" s="117">
        <v>1406</v>
      </c>
      <c r="B1420" s="118" t="s">
        <v>4084</v>
      </c>
      <c r="C1420" s="119">
        <v>43383</v>
      </c>
      <c r="D1420" s="117" t="s">
        <v>4085</v>
      </c>
      <c r="E1420" s="120" t="s">
        <v>4348</v>
      </c>
      <c r="F1420" s="117">
        <f>IF(ISNA(VLOOKUP(B1420,[2]保固召回!$A:$G,7,FALSE)),"",(VLOOKUP(B1420,[2]保固召回!$A:$G,7,FALSE)))</f>
        <v>0</v>
      </c>
      <c r="G1420" s="121">
        <f t="shared" ca="1" si="89"/>
        <v>1</v>
      </c>
      <c r="H1420" s="121" t="str">
        <f t="shared" si="90"/>
        <v>E7x更換前傳動軸</v>
      </c>
      <c r="I1420" s="122">
        <f t="shared" ca="1" si="91"/>
        <v>117</v>
      </c>
      <c r="J1420" s="177"/>
      <c r="K1420" s="178"/>
      <c r="L1420" s="117"/>
      <c r="M1420" s="117"/>
      <c r="N1420" s="125"/>
      <c r="O1420" s="126"/>
      <c r="P1420" s="127" t="str">
        <f>IF(B1420="","",IF(ISNA(VLOOKUP(U1420,[2]NEW!H:H,1,FALSE)),"V",""))</f>
        <v>V</v>
      </c>
      <c r="Q1420" s="156">
        <v>43040</v>
      </c>
      <c r="R1420" s="129">
        <v>50221</v>
      </c>
      <c r="S1420" s="151" t="s">
        <v>4260</v>
      </c>
      <c r="T1420" s="129"/>
      <c r="U1420" s="132" t="str">
        <f t="shared" si="88"/>
        <v>0026370100L939019</v>
      </c>
      <c r="W1420" s="134" t="str">
        <f>IF((ISERROR(VLOOKUP(E1420,'[2]Lead Time(覆蓋貼)'!F:F,1,0)))*(P1420="v"),"",IF((ISTEXT(VLOOKUP(E1420,'[2]Lead Time(覆蓋貼)'!F:F,1,0)))*(P1420=""),"未執行",""))</f>
        <v/>
      </c>
    </row>
    <row r="1421" spans="1:23" ht="20.25" hidden="1" customHeight="1" x14ac:dyDescent="0.25">
      <c r="A1421" s="117">
        <v>1407</v>
      </c>
      <c r="B1421" s="118" t="s">
        <v>4084</v>
      </c>
      <c r="C1421" s="119">
        <v>43383</v>
      </c>
      <c r="D1421" s="117" t="s">
        <v>4085</v>
      </c>
      <c r="E1421" s="120" t="s">
        <v>4349</v>
      </c>
      <c r="F1421" s="117">
        <f>IF(ISNA(VLOOKUP(B1421,[2]保固召回!$A:$G,7,FALSE)),"",(VLOOKUP(B1421,[2]保固召回!$A:$G,7,FALSE)))</f>
        <v>0</v>
      </c>
      <c r="G1421" s="121">
        <f t="shared" ca="1" si="89"/>
        <v>1</v>
      </c>
      <c r="H1421" s="121" t="str">
        <f t="shared" si="90"/>
        <v>E7x更換前傳動軸</v>
      </c>
      <c r="I1421" s="122">
        <f t="shared" ca="1" si="91"/>
        <v>117</v>
      </c>
      <c r="J1421" s="177"/>
      <c r="K1421" s="178"/>
      <c r="L1421" s="117"/>
      <c r="M1421" s="117"/>
      <c r="N1421" s="125">
        <v>43045</v>
      </c>
      <c r="O1421" s="126">
        <v>50221</v>
      </c>
      <c r="P1421" s="127" t="str">
        <f>IF(B1421="","",IF(ISNA(VLOOKUP(U1421,[2]NEW!H:H,1,FALSE)),"V",""))</f>
        <v>V</v>
      </c>
      <c r="Q1421" s="156" t="s">
        <v>4184</v>
      </c>
      <c r="R1421" s="129" t="s">
        <v>4350</v>
      </c>
      <c r="S1421" s="151" t="s">
        <v>4258</v>
      </c>
      <c r="T1421" s="129"/>
      <c r="U1421" s="132" t="str">
        <f t="shared" si="88"/>
        <v>0026370100L587404</v>
      </c>
      <c r="W1421" s="134" t="str">
        <f>IF((ISERROR(VLOOKUP(E1421,'[2]Lead Time(覆蓋貼)'!F:F,1,0)))*(P1421="v"),"",IF((ISTEXT(VLOOKUP(E1421,'[2]Lead Time(覆蓋貼)'!F:F,1,0)))*(P1421=""),"未執行",""))</f>
        <v/>
      </c>
    </row>
    <row r="1422" spans="1:23" ht="37.5" hidden="1" customHeight="1" x14ac:dyDescent="0.25">
      <c r="A1422" s="117">
        <v>1408</v>
      </c>
      <c r="B1422" s="118" t="s">
        <v>4084</v>
      </c>
      <c r="C1422" s="119">
        <v>43383</v>
      </c>
      <c r="D1422" s="117" t="s">
        <v>4085</v>
      </c>
      <c r="E1422" s="120" t="s">
        <v>4351</v>
      </c>
      <c r="F1422" s="117">
        <f>IF(ISNA(VLOOKUP(B1422,[2]保固召回!$A:$G,7,FALSE)),"",(VLOOKUP(B1422,[2]保固召回!$A:$G,7,FALSE)))</f>
        <v>0</v>
      </c>
      <c r="G1422" s="121">
        <f t="shared" ca="1" si="89"/>
        <v>1</v>
      </c>
      <c r="H1422" s="121" t="str">
        <f t="shared" si="90"/>
        <v>E7x更換前傳動軸</v>
      </c>
      <c r="I1422" s="122">
        <f t="shared" ca="1" si="91"/>
        <v>117</v>
      </c>
      <c r="J1422" s="127"/>
      <c r="K1422" s="128"/>
      <c r="L1422" s="129"/>
      <c r="M1422" s="130"/>
      <c r="N1422" s="179">
        <v>43040</v>
      </c>
      <c r="O1422" s="123"/>
      <c r="P1422" s="127" t="str">
        <f>IF(B1422="","",IF(ISNA(VLOOKUP(U1422,[2]NEW!H:H,1,FALSE)),"V",""))</f>
        <v>V</v>
      </c>
      <c r="Q1422" s="156">
        <v>43040</v>
      </c>
      <c r="R1422" s="129">
        <v>50228</v>
      </c>
      <c r="S1422" s="151" t="s">
        <v>4352</v>
      </c>
      <c r="T1422" s="129"/>
      <c r="U1422" s="132" t="str">
        <f t="shared" si="88"/>
        <v>0026370100L821045</v>
      </c>
      <c r="W1422" s="134" t="str">
        <f>IF((ISERROR(VLOOKUP(E1422,'[2]Lead Time(覆蓋貼)'!F:F,1,0)))*(P1422="v"),"",IF((ISTEXT(VLOOKUP(E1422,'[2]Lead Time(覆蓋貼)'!F:F,1,0)))*(P1422=""),"未執行",""))</f>
        <v/>
      </c>
    </row>
    <row r="1423" spans="1:23" ht="39" hidden="1" customHeight="1" x14ac:dyDescent="0.25">
      <c r="A1423" s="117">
        <v>1409</v>
      </c>
      <c r="B1423" s="118" t="s">
        <v>4084</v>
      </c>
      <c r="C1423" s="119">
        <v>43383</v>
      </c>
      <c r="D1423" s="117" t="s">
        <v>4085</v>
      </c>
      <c r="E1423" s="176" t="s">
        <v>4353</v>
      </c>
      <c r="F1423" s="117">
        <f>IF(ISNA(VLOOKUP(B1423,[2]保固召回!$A:$G,7,FALSE)),"",(VLOOKUP(B1423,[2]保固召回!$A:$G,7,FALSE)))</f>
        <v>0</v>
      </c>
      <c r="G1423" s="121">
        <f t="shared" ca="1" si="89"/>
        <v>1</v>
      </c>
      <c r="H1423" s="121" t="str">
        <f t="shared" si="90"/>
        <v>E7x更換前傳動軸</v>
      </c>
      <c r="I1423" s="122">
        <f t="shared" ca="1" si="91"/>
        <v>117</v>
      </c>
      <c r="J1423" s="127"/>
      <c r="K1423" s="128"/>
      <c r="L1423" s="129"/>
      <c r="M1423" s="130"/>
      <c r="N1423" s="125">
        <v>43085</v>
      </c>
      <c r="O1423" s="126">
        <v>50184</v>
      </c>
      <c r="P1423" s="127" t="str">
        <f>IF(B1423="","",IF(ISNA(VLOOKUP(U1423,[2]NEW!H:H,1,FALSE)),"V",""))</f>
        <v>V</v>
      </c>
      <c r="Q1423" s="156" t="s">
        <v>4302</v>
      </c>
      <c r="R1423" s="129" t="s">
        <v>4346</v>
      </c>
      <c r="S1423" s="151" t="s">
        <v>4258</v>
      </c>
      <c r="T1423" s="129"/>
      <c r="U1423" s="132" t="str">
        <f t="shared" si="88"/>
        <v>0026370100L563858</v>
      </c>
      <c r="W1423" s="134" t="str">
        <f>IF((ISERROR(VLOOKUP(E1423,'[2]Lead Time(覆蓋貼)'!F:F,1,0)))*(P1423="v"),"",IF((ISTEXT(VLOOKUP(E1423,'[2]Lead Time(覆蓋貼)'!F:F,1,0)))*(P1423=""),"未執行",""))</f>
        <v/>
      </c>
    </row>
    <row r="1424" spans="1:23" ht="33" hidden="1" customHeight="1" x14ac:dyDescent="0.25">
      <c r="A1424" s="117">
        <v>1410</v>
      </c>
      <c r="B1424" s="118" t="s">
        <v>4084</v>
      </c>
      <c r="C1424" s="119">
        <v>43383</v>
      </c>
      <c r="D1424" s="117" t="s">
        <v>4085</v>
      </c>
      <c r="E1424" s="120" t="s">
        <v>4354</v>
      </c>
      <c r="F1424" s="117">
        <f>IF(ISNA(VLOOKUP(B1424,[2]保固召回!$A:$G,7,FALSE)),"",(VLOOKUP(B1424,[2]保固召回!$A:$G,7,FALSE)))</f>
        <v>0</v>
      </c>
      <c r="G1424" s="121">
        <f t="shared" ca="1" si="89"/>
        <v>1</v>
      </c>
      <c r="H1424" s="121" t="str">
        <f t="shared" si="90"/>
        <v>E7x更換前傳動軸</v>
      </c>
      <c r="I1424" s="122">
        <f t="shared" ca="1" si="91"/>
        <v>117</v>
      </c>
      <c r="J1424" s="127"/>
      <c r="K1424" s="128"/>
      <c r="L1424" s="129"/>
      <c r="M1424" s="130"/>
      <c r="N1424" s="125">
        <v>43133</v>
      </c>
      <c r="O1424" s="126">
        <v>50389</v>
      </c>
      <c r="P1424" s="127" t="str">
        <f>IF(B1424="","",IF(ISNA(VLOOKUP(U1424,[2]NEW!H:H,1,FALSE)),"V",""))</f>
        <v>V</v>
      </c>
      <c r="Q1424" s="156" t="s">
        <v>4355</v>
      </c>
      <c r="R1424" s="129" t="s">
        <v>4356</v>
      </c>
      <c r="S1424" s="151" t="s">
        <v>4357</v>
      </c>
      <c r="T1424" s="129"/>
      <c r="U1424" s="132" t="str">
        <f t="shared" si="88"/>
        <v>0026370100L830548</v>
      </c>
      <c r="W1424" s="134" t="str">
        <f>IF((ISERROR(VLOOKUP(E1424,'[2]Lead Time(覆蓋貼)'!F:F,1,0)))*(P1424="v"),"",IF((ISTEXT(VLOOKUP(E1424,'[2]Lead Time(覆蓋貼)'!F:F,1,0)))*(P1424=""),"未執行",""))</f>
        <v/>
      </c>
    </row>
    <row r="1425" spans="1:23" ht="87" hidden="1" customHeight="1" x14ac:dyDescent="0.25">
      <c r="A1425" s="117">
        <v>1411</v>
      </c>
      <c r="B1425" s="118" t="s">
        <v>4084</v>
      </c>
      <c r="C1425" s="119">
        <v>43383</v>
      </c>
      <c r="D1425" s="117" t="s">
        <v>4085</v>
      </c>
      <c r="E1425" s="120" t="s">
        <v>4358</v>
      </c>
      <c r="F1425" s="117">
        <f>IF(ISNA(VLOOKUP(B1425,[2]保固召回!$A:$G,7,FALSE)),"",(VLOOKUP(B1425,[2]保固召回!$A:$G,7,FALSE)))</f>
        <v>0</v>
      </c>
      <c r="G1425" s="121">
        <f t="shared" ca="1" si="89"/>
        <v>1</v>
      </c>
      <c r="H1425" s="121" t="str">
        <f t="shared" si="90"/>
        <v>E7x更換前傳動軸</v>
      </c>
      <c r="I1425" s="122">
        <f t="shared" ca="1" si="91"/>
        <v>117</v>
      </c>
      <c r="J1425" s="127"/>
      <c r="K1425" s="128"/>
      <c r="L1425" s="129"/>
      <c r="M1425" s="130"/>
      <c r="N1425" s="125">
        <v>43082</v>
      </c>
      <c r="O1425" s="126">
        <v>50042</v>
      </c>
      <c r="P1425" s="127" t="str">
        <f>IF(B1425="","",IF(ISNA(VLOOKUP(U1425,[2]NEW!H:H,1,FALSE)),"V",""))</f>
        <v>V</v>
      </c>
      <c r="Q1425" s="156" t="s">
        <v>4302</v>
      </c>
      <c r="R1425" s="129" t="s">
        <v>4346</v>
      </c>
      <c r="S1425" s="151" t="s">
        <v>4258</v>
      </c>
      <c r="T1425" s="129"/>
      <c r="U1425" s="132" t="str">
        <f t="shared" si="88"/>
        <v>0026370100L944614</v>
      </c>
      <c r="W1425" s="134" t="str">
        <f>IF((ISERROR(VLOOKUP(E1425,'[2]Lead Time(覆蓋貼)'!F:F,1,0)))*(P1425="v"),"",IF((ISTEXT(VLOOKUP(E1425,'[2]Lead Time(覆蓋貼)'!F:F,1,0)))*(P1425=""),"未執行",""))</f>
        <v/>
      </c>
    </row>
    <row r="1426" spans="1:23" ht="35.25" hidden="1" customHeight="1" x14ac:dyDescent="0.25">
      <c r="A1426" s="117">
        <v>1412</v>
      </c>
      <c r="B1426" s="118" t="s">
        <v>4084</v>
      </c>
      <c r="C1426" s="119">
        <v>43383</v>
      </c>
      <c r="D1426" s="117" t="s">
        <v>4085</v>
      </c>
      <c r="E1426" s="120" t="s">
        <v>4359</v>
      </c>
      <c r="F1426" s="117">
        <f>IF(ISNA(VLOOKUP(B1426,[2]保固召回!$A:$G,7,FALSE)),"",(VLOOKUP(B1426,[2]保固召回!$A:$G,7,FALSE)))</f>
        <v>0</v>
      </c>
      <c r="G1426" s="121">
        <f t="shared" ca="1" si="89"/>
        <v>1</v>
      </c>
      <c r="H1426" s="121" t="str">
        <f t="shared" si="90"/>
        <v>E7x更換前傳動軸</v>
      </c>
      <c r="I1426" s="122">
        <f t="shared" ca="1" si="91"/>
        <v>117</v>
      </c>
      <c r="J1426" s="127"/>
      <c r="K1426" s="128"/>
      <c r="L1426" s="129"/>
      <c r="M1426" s="130"/>
      <c r="N1426" s="125">
        <v>43089</v>
      </c>
      <c r="O1426" s="126">
        <v>50228</v>
      </c>
      <c r="P1426" s="127" t="str">
        <f>IF(B1426="","",IF(ISNA(VLOOKUP(U1426,[2]NEW!H:H,1,FALSE)),"V",""))</f>
        <v>V</v>
      </c>
      <c r="Q1426" s="156" t="s">
        <v>4360</v>
      </c>
      <c r="R1426" s="129" t="s">
        <v>4361</v>
      </c>
      <c r="S1426" s="151" t="s">
        <v>4362</v>
      </c>
      <c r="T1426" s="129"/>
      <c r="U1426" s="132" t="str">
        <f t="shared" si="88"/>
        <v>0026370100L962192</v>
      </c>
      <c r="W1426" s="134" t="str">
        <f>IF((ISERROR(VLOOKUP(E1426,'[2]Lead Time(覆蓋貼)'!F:F,1,0)))*(P1426="v"),"",IF((ISTEXT(VLOOKUP(E1426,'[2]Lead Time(覆蓋貼)'!F:F,1,0)))*(P1426=""),"未執行",""))</f>
        <v/>
      </c>
    </row>
    <row r="1427" spans="1:23" ht="20.25" hidden="1" customHeight="1" x14ac:dyDescent="0.25">
      <c r="A1427" s="117">
        <v>1413</v>
      </c>
      <c r="B1427" s="118" t="s">
        <v>4084</v>
      </c>
      <c r="C1427" s="119">
        <v>43383</v>
      </c>
      <c r="D1427" s="117" t="s">
        <v>4296</v>
      </c>
      <c r="E1427" s="120" t="s">
        <v>4363</v>
      </c>
      <c r="F1427" s="117">
        <f>IF(ISNA(VLOOKUP(B1427,[2]保固召回!$A:$G,7,FALSE)),"",(VLOOKUP(B1427,[2]保固召回!$A:$G,7,FALSE)))</f>
        <v>0</v>
      </c>
      <c r="G1427" s="121">
        <f t="shared" ca="1" si="89"/>
        <v>1</v>
      </c>
      <c r="H1427" s="121" t="str">
        <f t="shared" si="90"/>
        <v>E7x更換前傳動軸</v>
      </c>
      <c r="I1427" s="122">
        <f t="shared" ca="1" si="91"/>
        <v>117</v>
      </c>
      <c r="J1427" s="127"/>
      <c r="K1427" s="128"/>
      <c r="L1427" s="129"/>
      <c r="M1427" s="130"/>
      <c r="N1427" s="125">
        <v>43054</v>
      </c>
      <c r="O1427" s="126">
        <v>50184</v>
      </c>
      <c r="P1427" s="127" t="str">
        <f>IF(B1427="","",IF(ISNA(VLOOKUP(U1427,[2]NEW!H:H,1,FALSE)),"V",""))</f>
        <v>V</v>
      </c>
      <c r="Q1427" s="156" t="s">
        <v>4364</v>
      </c>
      <c r="R1427" s="129" t="s">
        <v>4365</v>
      </c>
      <c r="S1427" s="151" t="s">
        <v>4258</v>
      </c>
      <c r="T1427" s="129"/>
      <c r="U1427" s="132" t="str">
        <f t="shared" si="88"/>
        <v>0026370100L814865</v>
      </c>
      <c r="W1427" s="134" t="str">
        <f>IF((ISERROR(VLOOKUP(E1427,'[2]Lead Time(覆蓋貼)'!F:F,1,0)))*(P1427="v"),"",IF((ISTEXT(VLOOKUP(E1427,'[2]Lead Time(覆蓋貼)'!F:F,1,0)))*(P1427=""),"未執行",""))</f>
        <v/>
      </c>
    </row>
    <row r="1428" spans="1:23" ht="147" hidden="1" customHeight="1" x14ac:dyDescent="0.25">
      <c r="A1428" s="117">
        <v>1414</v>
      </c>
      <c r="B1428" s="118" t="s">
        <v>4084</v>
      </c>
      <c r="C1428" s="119">
        <v>43383</v>
      </c>
      <c r="D1428" s="117" t="s">
        <v>4085</v>
      </c>
      <c r="E1428" s="120" t="s">
        <v>4366</v>
      </c>
      <c r="F1428" s="117">
        <f>IF(ISNA(VLOOKUP(B1428,[2]保固召回!$A:$G,7,FALSE)),"",(VLOOKUP(B1428,[2]保固召回!$A:$G,7,FALSE)))</f>
        <v>0</v>
      </c>
      <c r="G1428" s="121">
        <f t="shared" ca="1" si="89"/>
        <v>1</v>
      </c>
      <c r="H1428" s="121" t="str">
        <f t="shared" si="90"/>
        <v>E7x更換前傳動軸</v>
      </c>
      <c r="I1428" s="122">
        <f t="shared" ca="1" si="91"/>
        <v>117</v>
      </c>
      <c r="J1428" s="127"/>
      <c r="K1428" s="128"/>
      <c r="L1428" s="129"/>
      <c r="M1428" s="130"/>
      <c r="N1428" s="125">
        <v>43176</v>
      </c>
      <c r="O1428" s="126"/>
      <c r="P1428" s="127" t="str">
        <f>IF(B1428="","",IF(ISNA(VLOOKUP(U1428,[2]NEW!H:H,1,FALSE)),"V",""))</f>
        <v>V</v>
      </c>
      <c r="Q1428" s="156" t="s">
        <v>4367</v>
      </c>
      <c r="R1428" s="129" t="s">
        <v>4368</v>
      </c>
      <c r="S1428" s="151" t="s">
        <v>4369</v>
      </c>
      <c r="T1428" s="129"/>
      <c r="U1428" s="132" t="str">
        <f t="shared" si="88"/>
        <v>0026370100LY62853</v>
      </c>
      <c r="W1428" s="134" t="str">
        <f>IF((ISERROR(VLOOKUP(E1428,'[2]Lead Time(覆蓋貼)'!F:F,1,0)))*(P1428="v"),"",IF((ISTEXT(VLOOKUP(E1428,'[2]Lead Time(覆蓋貼)'!F:F,1,0)))*(P1428=""),"未執行",""))</f>
        <v/>
      </c>
    </row>
    <row r="1429" spans="1:23" ht="41.25" hidden="1" customHeight="1" x14ac:dyDescent="0.25">
      <c r="A1429" s="117">
        <v>1415</v>
      </c>
      <c r="B1429" s="118" t="s">
        <v>4084</v>
      </c>
      <c r="C1429" s="119">
        <v>43383</v>
      </c>
      <c r="D1429" s="117" t="s">
        <v>4085</v>
      </c>
      <c r="E1429" s="120" t="s">
        <v>4370</v>
      </c>
      <c r="F1429" s="117">
        <f>IF(ISNA(VLOOKUP(B1429,[2]保固召回!$A:$G,7,FALSE)),"",(VLOOKUP(B1429,[2]保固召回!$A:$G,7,FALSE)))</f>
        <v>0</v>
      </c>
      <c r="G1429" s="121">
        <f t="shared" ca="1" si="89"/>
        <v>1</v>
      </c>
      <c r="H1429" s="121" t="str">
        <f t="shared" si="90"/>
        <v>E7x更換前傳動軸</v>
      </c>
      <c r="I1429" s="122">
        <f t="shared" ca="1" si="91"/>
        <v>117</v>
      </c>
      <c r="J1429" s="127"/>
      <c r="K1429" s="128"/>
      <c r="L1429" s="129"/>
      <c r="M1429" s="130"/>
      <c r="N1429" s="153">
        <v>43111</v>
      </c>
      <c r="O1429" s="126">
        <v>50126</v>
      </c>
      <c r="P1429" s="127" t="str">
        <f>IF(B1429="","",IF(ISNA(VLOOKUP(U1429,[2]NEW!H:H,1,FALSE)),"V",""))</f>
        <v>V</v>
      </c>
      <c r="Q1429" s="156" t="s">
        <v>4371</v>
      </c>
      <c r="R1429" s="129" t="s">
        <v>4372</v>
      </c>
      <c r="S1429" s="180" t="s">
        <v>4373</v>
      </c>
      <c r="T1429" s="129"/>
      <c r="U1429" s="132" t="str">
        <f t="shared" si="88"/>
        <v>0026370100L819720</v>
      </c>
      <c r="W1429" s="134" t="str">
        <f>IF((ISERROR(VLOOKUP(E1429,'[2]Lead Time(覆蓋貼)'!F:F,1,0)))*(P1429="v"),"",IF((ISTEXT(VLOOKUP(E1429,'[2]Lead Time(覆蓋貼)'!F:F,1,0)))*(P1429=""),"未執行",""))</f>
        <v/>
      </c>
    </row>
    <row r="1430" spans="1:23" ht="41.25" hidden="1" customHeight="1" x14ac:dyDescent="0.25">
      <c r="A1430" s="117">
        <v>1416</v>
      </c>
      <c r="B1430" s="118" t="s">
        <v>4084</v>
      </c>
      <c r="C1430" s="119">
        <v>43383</v>
      </c>
      <c r="D1430" s="117" t="s">
        <v>4085</v>
      </c>
      <c r="E1430" s="120" t="s">
        <v>4374</v>
      </c>
      <c r="F1430" s="117">
        <f>IF(ISNA(VLOOKUP(B1430,[2]保固召回!$A:$G,7,FALSE)),"",(VLOOKUP(B1430,[2]保固召回!$A:$G,7,FALSE)))</f>
        <v>0</v>
      </c>
      <c r="G1430" s="121">
        <f t="shared" ca="1" si="89"/>
        <v>1</v>
      </c>
      <c r="H1430" s="121" t="str">
        <f t="shared" si="90"/>
        <v>E7x更換前傳動軸</v>
      </c>
      <c r="I1430" s="122">
        <f t="shared" ca="1" si="91"/>
        <v>117</v>
      </c>
      <c r="J1430" s="127"/>
      <c r="K1430" s="128"/>
      <c r="L1430" s="129"/>
      <c r="M1430" s="130"/>
      <c r="N1430" s="153">
        <v>43078</v>
      </c>
      <c r="O1430" s="126">
        <v>50140</v>
      </c>
      <c r="P1430" s="127" t="str">
        <f>IF(B1430="","",IF(ISNA(VLOOKUP(U1430,[2]NEW!H:H,1,FALSE)),"V",""))</f>
        <v>V</v>
      </c>
      <c r="Q1430" s="156">
        <v>43040</v>
      </c>
      <c r="R1430" s="129">
        <v>50221</v>
      </c>
      <c r="S1430" s="180" t="s">
        <v>4260</v>
      </c>
      <c r="T1430" s="129"/>
      <c r="U1430" s="132" t="str">
        <f t="shared" si="88"/>
        <v>0026370100L514910</v>
      </c>
      <c r="W1430" s="134" t="str">
        <f>IF((ISERROR(VLOOKUP(E1430,'[2]Lead Time(覆蓋貼)'!F:F,1,0)))*(P1430="v"),"",IF((ISTEXT(VLOOKUP(E1430,'[2]Lead Time(覆蓋貼)'!F:F,1,0)))*(P1430=""),"未執行",""))</f>
        <v/>
      </c>
    </row>
    <row r="1431" spans="1:23" ht="45" hidden="1" customHeight="1" x14ac:dyDescent="0.25">
      <c r="A1431" s="117">
        <v>1417</v>
      </c>
      <c r="B1431" s="118" t="s">
        <v>4084</v>
      </c>
      <c r="C1431" s="119">
        <v>43383</v>
      </c>
      <c r="D1431" s="117" t="s">
        <v>4085</v>
      </c>
      <c r="E1431" s="120" t="s">
        <v>4375</v>
      </c>
      <c r="F1431" s="117">
        <f>IF(ISNA(VLOOKUP(B1431,[2]保固召回!$A:$G,7,FALSE)),"",(VLOOKUP(B1431,[2]保固召回!$A:$G,7,FALSE)))</f>
        <v>0</v>
      </c>
      <c r="G1431" s="121">
        <f t="shared" ca="1" si="89"/>
        <v>1</v>
      </c>
      <c r="H1431" s="121" t="str">
        <f t="shared" si="90"/>
        <v>E7x更換前傳動軸</v>
      </c>
      <c r="I1431" s="122">
        <f t="shared" ca="1" si="91"/>
        <v>117</v>
      </c>
      <c r="J1431" s="127"/>
      <c r="K1431" s="128"/>
      <c r="L1431" s="129"/>
      <c r="M1431" s="130"/>
      <c r="N1431" s="125">
        <v>43089</v>
      </c>
      <c r="O1431" s="126">
        <v>50140</v>
      </c>
      <c r="P1431" s="127" t="str">
        <f>IF(B1431="","",IF(ISNA(VLOOKUP(U1431,[2]NEW!H:H,1,FALSE)),"V",""))</f>
        <v>V</v>
      </c>
      <c r="Q1431" s="156" t="s">
        <v>4302</v>
      </c>
      <c r="R1431" s="129" t="s">
        <v>4346</v>
      </c>
      <c r="S1431" s="180" t="s">
        <v>4258</v>
      </c>
      <c r="T1431" s="129"/>
      <c r="U1431" s="132" t="str">
        <f t="shared" si="88"/>
        <v>0026370100L940520</v>
      </c>
      <c r="W1431" s="134" t="str">
        <f>IF((ISERROR(VLOOKUP(E1431,'[2]Lead Time(覆蓋貼)'!F:F,1,0)))*(P1431="v"),"",IF((ISTEXT(VLOOKUP(E1431,'[2]Lead Time(覆蓋貼)'!F:F,1,0)))*(P1431=""),"未執行",""))</f>
        <v/>
      </c>
    </row>
    <row r="1432" spans="1:23" ht="20.25" hidden="1" customHeight="1" x14ac:dyDescent="0.25">
      <c r="A1432" s="117">
        <v>1418</v>
      </c>
      <c r="B1432" s="118" t="s">
        <v>4084</v>
      </c>
      <c r="C1432" s="119">
        <v>43383</v>
      </c>
      <c r="D1432" s="117" t="s">
        <v>4085</v>
      </c>
      <c r="E1432" s="120" t="s">
        <v>4376</v>
      </c>
      <c r="F1432" s="117">
        <f>IF(ISNA(VLOOKUP(B1432,[2]保固召回!$A:$G,7,FALSE)),"",(VLOOKUP(B1432,[2]保固召回!$A:$G,7,FALSE)))</f>
        <v>0</v>
      </c>
      <c r="G1432" s="121">
        <f t="shared" ca="1" si="89"/>
        <v>1</v>
      </c>
      <c r="H1432" s="121" t="str">
        <f t="shared" si="90"/>
        <v>E7x更換前傳動軸</v>
      </c>
      <c r="I1432" s="122">
        <f t="shared" ca="1" si="91"/>
        <v>117</v>
      </c>
      <c r="J1432" s="127"/>
      <c r="K1432" s="128"/>
      <c r="L1432" s="129"/>
      <c r="M1432" s="130"/>
      <c r="N1432" s="153">
        <v>43088</v>
      </c>
      <c r="O1432" s="126">
        <v>50126</v>
      </c>
      <c r="P1432" s="127" t="str">
        <f>IF(B1432="","",IF(ISNA(VLOOKUP(U1432,[2]NEW!H:H,1,FALSE)),"V",""))</f>
        <v>V</v>
      </c>
      <c r="Q1432" s="156" t="s">
        <v>4302</v>
      </c>
      <c r="R1432" s="129" t="s">
        <v>4346</v>
      </c>
      <c r="S1432" s="180" t="s">
        <v>4258</v>
      </c>
      <c r="T1432" s="129"/>
      <c r="U1432" s="132" t="str">
        <f t="shared" si="88"/>
        <v>0026370100L811116</v>
      </c>
      <c r="W1432" s="134" t="str">
        <f>IF((ISERROR(VLOOKUP(E1432,'[2]Lead Time(覆蓋貼)'!F:F,1,0)))*(P1432="v"),"",IF((ISTEXT(VLOOKUP(E1432,'[2]Lead Time(覆蓋貼)'!F:F,1,0)))*(P1432=""),"未執行",""))</f>
        <v/>
      </c>
    </row>
    <row r="1433" spans="1:23" ht="41.25" hidden="1" customHeight="1" x14ac:dyDescent="0.25">
      <c r="A1433" s="117">
        <v>1419</v>
      </c>
      <c r="B1433" s="118" t="s">
        <v>4084</v>
      </c>
      <c r="C1433" s="119">
        <v>43383</v>
      </c>
      <c r="D1433" s="117" t="s">
        <v>4085</v>
      </c>
      <c r="E1433" s="120" t="s">
        <v>4377</v>
      </c>
      <c r="F1433" s="117">
        <f>IF(ISNA(VLOOKUP(B1433,[2]保固召回!$A:$G,7,FALSE)),"",(VLOOKUP(B1433,[2]保固召回!$A:$G,7,FALSE)))</f>
        <v>0</v>
      </c>
      <c r="G1433" s="121">
        <f t="shared" ca="1" si="89"/>
        <v>1</v>
      </c>
      <c r="H1433" s="121" t="str">
        <f t="shared" si="90"/>
        <v>E7x更換前傳動軸</v>
      </c>
      <c r="I1433" s="122">
        <f t="shared" ca="1" si="91"/>
        <v>117</v>
      </c>
      <c r="J1433" s="127"/>
      <c r="K1433" s="128"/>
      <c r="L1433" s="129"/>
      <c r="M1433" s="130"/>
      <c r="N1433" s="153">
        <v>43082</v>
      </c>
      <c r="O1433" s="126">
        <v>50126</v>
      </c>
      <c r="P1433" s="127" t="str">
        <f>IF(B1433="","",IF(ISNA(VLOOKUP(U1433,[2]NEW!H:H,1,FALSE)),"V",""))</f>
        <v>V</v>
      </c>
      <c r="Q1433" s="156" t="s">
        <v>4378</v>
      </c>
      <c r="R1433" s="129" t="s">
        <v>4379</v>
      </c>
      <c r="S1433" s="180" t="s">
        <v>4010</v>
      </c>
      <c r="T1433" s="129"/>
      <c r="U1433" s="132" t="str">
        <f t="shared" si="88"/>
        <v>0026370100L938451</v>
      </c>
      <c r="W1433" s="134" t="str">
        <f>IF((ISERROR(VLOOKUP(E1433,'[2]Lead Time(覆蓋貼)'!F:F,1,0)))*(P1433="v"),"",IF((ISTEXT(VLOOKUP(E1433,'[2]Lead Time(覆蓋貼)'!F:F,1,0)))*(P1433=""),"未執行",""))</f>
        <v/>
      </c>
    </row>
    <row r="1434" spans="1:23" ht="20.25" hidden="1" customHeight="1" x14ac:dyDescent="0.25">
      <c r="A1434" s="117">
        <v>1420</v>
      </c>
      <c r="B1434" s="118" t="s">
        <v>4084</v>
      </c>
      <c r="C1434" s="119">
        <v>43383</v>
      </c>
      <c r="D1434" s="117" t="s">
        <v>4085</v>
      </c>
      <c r="E1434" s="120" t="s">
        <v>4380</v>
      </c>
      <c r="F1434" s="117">
        <f>IF(ISNA(VLOOKUP(B1434,[2]保固召回!$A:$G,7,FALSE)),"",(VLOOKUP(B1434,[2]保固召回!$A:$G,7,FALSE)))</f>
        <v>0</v>
      </c>
      <c r="G1434" s="121">
        <f t="shared" ca="1" si="89"/>
        <v>1</v>
      </c>
      <c r="H1434" s="121" t="str">
        <f t="shared" si="90"/>
        <v>E7x更換前傳動軸</v>
      </c>
      <c r="I1434" s="122">
        <f t="shared" ca="1" si="91"/>
        <v>117</v>
      </c>
      <c r="J1434" s="127"/>
      <c r="K1434" s="128"/>
      <c r="L1434" s="129"/>
      <c r="M1434" s="130"/>
      <c r="N1434" s="153">
        <v>43134</v>
      </c>
      <c r="O1434" s="126">
        <v>50042</v>
      </c>
      <c r="P1434" s="127" t="str">
        <f>IF(B1434="","",IF(ISNA(VLOOKUP(U1434,[2]NEW!H:H,1,FALSE)),"V",""))</f>
        <v>V</v>
      </c>
      <c r="Q1434" s="156" t="s">
        <v>4381</v>
      </c>
      <c r="R1434" s="129" t="s">
        <v>4382</v>
      </c>
      <c r="S1434" s="180" t="s">
        <v>4383</v>
      </c>
      <c r="T1434" s="129"/>
      <c r="U1434" s="132" t="str">
        <f t="shared" si="88"/>
        <v>0026370100L513100</v>
      </c>
      <c r="W1434" s="134" t="str">
        <f>IF((ISERROR(VLOOKUP(E1434,'[2]Lead Time(覆蓋貼)'!F:F,1,0)))*(P1434="v"),"",IF((ISTEXT(VLOOKUP(E1434,'[2]Lead Time(覆蓋貼)'!F:F,1,0)))*(P1434=""),"未執行",""))</f>
        <v/>
      </c>
    </row>
    <row r="1435" spans="1:23" ht="39.75" hidden="1" customHeight="1" x14ac:dyDescent="0.25">
      <c r="A1435" s="117">
        <v>1421</v>
      </c>
      <c r="B1435" s="118" t="s">
        <v>4084</v>
      </c>
      <c r="C1435" s="119">
        <v>43383</v>
      </c>
      <c r="D1435" s="117" t="s">
        <v>4085</v>
      </c>
      <c r="E1435" s="120" t="s">
        <v>4384</v>
      </c>
      <c r="F1435" s="117">
        <f>IF(ISNA(VLOOKUP(B1435,[2]保固召回!$A:$G,7,FALSE)),"",(VLOOKUP(B1435,[2]保固召回!$A:$G,7,FALSE)))</f>
        <v>0</v>
      </c>
      <c r="G1435" s="121">
        <f t="shared" ca="1" si="89"/>
        <v>1</v>
      </c>
      <c r="H1435" s="121" t="str">
        <f t="shared" si="90"/>
        <v>E7x更換前傳動軸</v>
      </c>
      <c r="I1435" s="122">
        <f t="shared" ca="1" si="91"/>
        <v>117</v>
      </c>
      <c r="J1435" s="127"/>
      <c r="K1435" s="128"/>
      <c r="L1435" s="129"/>
      <c r="M1435" s="130"/>
      <c r="N1435" s="153">
        <v>43082</v>
      </c>
      <c r="O1435" s="126">
        <v>50422</v>
      </c>
      <c r="P1435" s="127" t="str">
        <f>IF(B1435="","",IF(ISNA(VLOOKUP(U1435,[2]NEW!H:H,1,FALSE)),"V",""))</f>
        <v>V</v>
      </c>
      <c r="Q1435" s="156" t="s">
        <v>4378</v>
      </c>
      <c r="R1435" s="129" t="s">
        <v>4379</v>
      </c>
      <c r="S1435" s="180" t="s">
        <v>4010</v>
      </c>
      <c r="T1435" s="129"/>
      <c r="U1435" s="132" t="str">
        <f t="shared" si="88"/>
        <v>0026370100L815660</v>
      </c>
      <c r="W1435" s="134" t="str">
        <f>IF((ISERROR(VLOOKUP(E1435,'[2]Lead Time(覆蓋貼)'!F:F,1,0)))*(P1435="v"),"",IF((ISTEXT(VLOOKUP(E1435,'[2]Lead Time(覆蓋貼)'!F:F,1,0)))*(P1435=""),"未執行",""))</f>
        <v/>
      </c>
    </row>
    <row r="1436" spans="1:23" ht="20.25" hidden="1" customHeight="1" x14ac:dyDescent="0.25">
      <c r="A1436" s="117">
        <v>1422</v>
      </c>
      <c r="B1436" s="118" t="s">
        <v>4084</v>
      </c>
      <c r="C1436" s="119">
        <v>43383</v>
      </c>
      <c r="D1436" s="117" t="s">
        <v>4296</v>
      </c>
      <c r="E1436" s="120" t="s">
        <v>4385</v>
      </c>
      <c r="F1436" s="117">
        <f>IF(ISNA(VLOOKUP(B1436,[2]保固召回!$A:$G,7,FALSE)),"",(VLOOKUP(B1436,[2]保固召回!$A:$G,7,FALSE)))</f>
        <v>0</v>
      </c>
      <c r="G1436" s="121">
        <f t="shared" ca="1" si="89"/>
        <v>1</v>
      </c>
      <c r="H1436" s="121" t="str">
        <f t="shared" si="90"/>
        <v>E7x更換前傳動軸</v>
      </c>
      <c r="I1436" s="122">
        <f t="shared" ca="1" si="91"/>
        <v>117</v>
      </c>
      <c r="J1436" s="127"/>
      <c r="K1436" s="128"/>
      <c r="L1436" s="129"/>
      <c r="M1436" s="130"/>
      <c r="N1436" s="125">
        <v>43080</v>
      </c>
      <c r="O1436" s="126">
        <v>50150</v>
      </c>
      <c r="P1436" s="127" t="str">
        <f>IF(B1436="","",IF(ISNA(VLOOKUP(U1436,[2]NEW!H:H,1,FALSE)),"V",""))</f>
        <v>V</v>
      </c>
      <c r="Q1436" s="156">
        <v>43041</v>
      </c>
      <c r="R1436" s="129">
        <v>50304</v>
      </c>
      <c r="S1436" s="180" t="s">
        <v>4021</v>
      </c>
      <c r="T1436" s="129"/>
      <c r="U1436" s="132" t="str">
        <f t="shared" si="88"/>
        <v>0026370100L819289</v>
      </c>
      <c r="W1436" s="134" t="str">
        <f>IF((ISERROR(VLOOKUP(E1436,'[2]Lead Time(覆蓋貼)'!F:F,1,0)))*(P1436="v"),"",IF((ISTEXT(VLOOKUP(E1436,'[2]Lead Time(覆蓋貼)'!F:F,1,0)))*(P1436=""),"未執行",""))</f>
        <v/>
      </c>
    </row>
    <row r="1437" spans="1:23" ht="70.5" hidden="1" customHeight="1" x14ac:dyDescent="0.25">
      <c r="A1437" s="117">
        <v>1423</v>
      </c>
      <c r="B1437" s="118" t="s">
        <v>4084</v>
      </c>
      <c r="C1437" s="119">
        <v>43383</v>
      </c>
      <c r="D1437" s="117" t="s">
        <v>4085</v>
      </c>
      <c r="E1437" s="120" t="s">
        <v>4386</v>
      </c>
      <c r="F1437" s="117">
        <f>IF(ISNA(VLOOKUP(B1437,[2]保固召回!$A:$G,7,FALSE)),"",(VLOOKUP(B1437,[2]保固召回!$A:$G,7,FALSE)))</f>
        <v>0</v>
      </c>
      <c r="G1437" s="121">
        <f t="shared" ca="1" si="89"/>
        <v>1</v>
      </c>
      <c r="H1437" s="121" t="str">
        <f t="shared" si="90"/>
        <v>E7x更換前傳動軸</v>
      </c>
      <c r="I1437" s="122">
        <f t="shared" ca="1" si="91"/>
        <v>117</v>
      </c>
      <c r="J1437" s="127"/>
      <c r="K1437" s="128"/>
      <c r="L1437" s="129"/>
      <c r="M1437" s="130"/>
      <c r="N1437" s="125"/>
      <c r="O1437" s="126"/>
      <c r="P1437" s="127" t="str">
        <f>IF(B1437="","",IF(ISNA(VLOOKUP(U1437,[2]NEW!H:H,1,FALSE)),"V",""))</f>
        <v>V</v>
      </c>
      <c r="Q1437" s="156" t="s">
        <v>4387</v>
      </c>
      <c r="R1437" s="129" t="s">
        <v>4388</v>
      </c>
      <c r="S1437" s="180" t="s">
        <v>4389</v>
      </c>
      <c r="T1437" s="129"/>
      <c r="U1437" s="132" t="str">
        <f t="shared" si="88"/>
        <v>0026370100L455121</v>
      </c>
      <c r="W1437" s="134" t="str">
        <f>IF((ISERROR(VLOOKUP(E1437,'[2]Lead Time(覆蓋貼)'!F:F,1,0)))*(P1437="v"),"",IF((ISTEXT(VLOOKUP(E1437,'[2]Lead Time(覆蓋貼)'!F:F,1,0)))*(P1437=""),"未執行",""))</f>
        <v/>
      </c>
    </row>
    <row r="1438" spans="1:23" ht="41.25" hidden="1" customHeight="1" x14ac:dyDescent="0.25">
      <c r="A1438" s="117">
        <v>1424</v>
      </c>
      <c r="B1438" s="118" t="s">
        <v>2683</v>
      </c>
      <c r="C1438" s="119">
        <v>43125</v>
      </c>
      <c r="D1438" s="117" t="s">
        <v>4390</v>
      </c>
      <c r="E1438" s="120" t="s">
        <v>4391</v>
      </c>
      <c r="F1438" s="117">
        <f>IF(ISNA(VLOOKUP(B1438,[2]保固召回!$A:$G,7,FALSE)),"",(VLOOKUP(B1438,[2]保固召回!$A:$G,7,FALSE)))</f>
        <v>0</v>
      </c>
      <c r="G1438" s="121">
        <f t="shared" ca="1" si="89"/>
        <v>0.97278911564625847</v>
      </c>
      <c r="H1438" s="121" t="str">
        <f t="shared" si="90"/>
        <v>F1xF2xB47編程控制單元，視須要更換廢氣再循環控制閥</v>
      </c>
      <c r="I1438" s="122">
        <f t="shared" ca="1" si="91"/>
        <v>143</v>
      </c>
      <c r="J1438" s="127"/>
      <c r="K1438" s="128"/>
      <c r="L1438" s="129"/>
      <c r="M1438" s="130"/>
      <c r="N1438" s="119">
        <v>43036</v>
      </c>
      <c r="O1438" s="123">
        <v>50221</v>
      </c>
      <c r="P1438" s="127" t="str">
        <f>IF(B1438="","",IF(ISNA(VLOOKUP(U1438,[2]NEW!H:H,1,FALSE)),"V",""))</f>
        <v>V</v>
      </c>
      <c r="Q1438" s="156" t="s">
        <v>4392</v>
      </c>
      <c r="R1438" s="129" t="s">
        <v>4393</v>
      </c>
      <c r="S1438" s="181" t="s">
        <v>4010</v>
      </c>
      <c r="T1438" s="129"/>
      <c r="U1438" s="132" t="str">
        <f t="shared" si="88"/>
        <v>00114504000M15405</v>
      </c>
      <c r="W1438" s="134" t="str">
        <f>IF((ISERROR(VLOOKUP(E1438,'[2]Lead Time(覆蓋貼)'!F:F,1,0)))*(P1438="v"),"",IF((ISTEXT(VLOOKUP(E1438,'[2]Lead Time(覆蓋貼)'!F:F,1,0)))*(P1438=""),"未執行",""))</f>
        <v/>
      </c>
    </row>
    <row r="1439" spans="1:23" ht="60.75" hidden="1" customHeight="1" x14ac:dyDescent="0.25">
      <c r="A1439" s="117">
        <v>1425</v>
      </c>
      <c r="B1439" s="118" t="s">
        <v>2683</v>
      </c>
      <c r="C1439" s="119">
        <v>43125</v>
      </c>
      <c r="D1439" s="117" t="s">
        <v>2912</v>
      </c>
      <c r="E1439" s="120" t="s">
        <v>2074</v>
      </c>
      <c r="F1439" s="117">
        <f>IF(ISNA(VLOOKUP(B1439,[2]保固召回!$A:$G,7,FALSE)),"",(VLOOKUP(B1439,[2]保固召回!$A:$G,7,FALSE)))</f>
        <v>0</v>
      </c>
      <c r="G1439" s="121">
        <f t="shared" ca="1" si="89"/>
        <v>0.97278911564625847</v>
      </c>
      <c r="H1439" s="121" t="str">
        <f t="shared" si="90"/>
        <v>F1xF2xB47編程控制單元，視須要更換廢氣再循環控制閥</v>
      </c>
      <c r="I1439" s="122">
        <f t="shared" ca="1" si="91"/>
        <v>143</v>
      </c>
      <c r="J1439" s="127"/>
      <c r="K1439" s="128"/>
      <c r="L1439" s="129"/>
      <c r="M1439" s="130"/>
      <c r="N1439" s="182"/>
      <c r="O1439" s="121"/>
      <c r="P1439" s="127" t="str">
        <f>IF(B1439="","",IF(ISNA(VLOOKUP(U1439,[2]NEW!H:H,1,FALSE)),"V",""))</f>
        <v>V</v>
      </c>
      <c r="Q1439" s="156" t="s">
        <v>4392</v>
      </c>
      <c r="R1439" s="129" t="s">
        <v>4393</v>
      </c>
      <c r="S1439" s="181" t="s">
        <v>4394</v>
      </c>
      <c r="T1439" s="129"/>
      <c r="U1439" s="132" t="str">
        <f t="shared" si="88"/>
        <v>00114504000M16638</v>
      </c>
      <c r="W1439" s="134" t="str">
        <f>IF((ISERROR(VLOOKUP(E1439,'[2]Lead Time(覆蓋貼)'!F:F,1,0)))*(P1439="v"),"",IF((ISTEXT(VLOOKUP(E1439,'[2]Lead Time(覆蓋貼)'!F:F,1,0)))*(P1439=""),"未執行",""))</f>
        <v/>
      </c>
    </row>
    <row r="1440" spans="1:23" ht="41.25" hidden="1" customHeight="1" x14ac:dyDescent="0.25">
      <c r="A1440" s="117">
        <v>1426</v>
      </c>
      <c r="B1440" s="118" t="s">
        <v>2683</v>
      </c>
      <c r="C1440" s="119">
        <v>43125</v>
      </c>
      <c r="D1440" s="117" t="s">
        <v>2912</v>
      </c>
      <c r="E1440" s="120" t="s">
        <v>4395</v>
      </c>
      <c r="F1440" s="117">
        <f>IF(ISNA(VLOOKUP(B1440,[2]保固召回!$A:$G,7,FALSE)),"",(VLOOKUP(B1440,[2]保固召回!$A:$G,7,FALSE)))</f>
        <v>0</v>
      </c>
      <c r="G1440" s="121">
        <f t="shared" ca="1" si="89"/>
        <v>0.97278911564625847</v>
      </c>
      <c r="H1440" s="121" t="str">
        <f t="shared" si="90"/>
        <v>F1xF2xB47編程控制單元，視須要更換廢氣再循環控制閥</v>
      </c>
      <c r="I1440" s="122">
        <f t="shared" ca="1" si="91"/>
        <v>143</v>
      </c>
      <c r="J1440" s="127"/>
      <c r="K1440" s="128"/>
      <c r="L1440" s="129"/>
      <c r="M1440" s="130"/>
      <c r="N1440" s="153">
        <v>43060</v>
      </c>
      <c r="O1440" s="126">
        <v>50184</v>
      </c>
      <c r="P1440" s="127" t="str">
        <f>IF(B1440="","",IF(ISNA(VLOOKUP(U1440,[2]NEW!H:H,1,FALSE)),"V",""))</f>
        <v>V</v>
      </c>
      <c r="Q1440" s="156" t="s">
        <v>4396</v>
      </c>
      <c r="R1440" s="129" t="s">
        <v>4397</v>
      </c>
      <c r="S1440" s="181" t="s">
        <v>4398</v>
      </c>
      <c r="T1440" s="129"/>
      <c r="U1440" s="132" t="str">
        <f t="shared" si="88"/>
        <v>00114504000M26883</v>
      </c>
      <c r="W1440" s="134" t="str">
        <f>IF((ISERROR(VLOOKUP(E1440,'[2]Lead Time(覆蓋貼)'!F:F,1,0)))*(P1440="v"),"",IF((ISTEXT(VLOOKUP(E1440,'[2]Lead Time(覆蓋貼)'!F:F,1,0)))*(P1440=""),"未執行",""))</f>
        <v/>
      </c>
    </row>
    <row r="1441" spans="1:23" ht="40.5" hidden="1" customHeight="1" x14ac:dyDescent="0.25">
      <c r="A1441" s="117">
        <v>1427</v>
      </c>
      <c r="B1441" s="118" t="s">
        <v>2683</v>
      </c>
      <c r="C1441" s="119">
        <v>43125</v>
      </c>
      <c r="D1441" s="117" t="s">
        <v>2912</v>
      </c>
      <c r="E1441" s="120" t="s">
        <v>4399</v>
      </c>
      <c r="F1441" s="117"/>
      <c r="G1441" s="121">
        <f t="shared" ca="1" si="89"/>
        <v>0.97278911564625847</v>
      </c>
      <c r="H1441" s="121" t="str">
        <f t="shared" si="90"/>
        <v>F1xF2xB47編程控制單元，視須要更換廢氣再循環控制閥</v>
      </c>
      <c r="I1441" s="122">
        <f t="shared" ca="1" si="91"/>
        <v>143</v>
      </c>
      <c r="J1441" s="127"/>
      <c r="K1441" s="128"/>
      <c r="L1441" s="129"/>
      <c r="M1441" s="130"/>
      <c r="N1441" s="117"/>
      <c r="O1441" s="121"/>
      <c r="P1441" s="127" t="str">
        <f>IF(B1441="","",IF(ISNA(VLOOKUP(U1441,[2]NEW!H:H,1,FALSE)),"V",""))</f>
        <v>V</v>
      </c>
      <c r="Q1441" s="156">
        <v>43027</v>
      </c>
      <c r="R1441" s="129">
        <v>50304</v>
      </c>
      <c r="S1441" s="181" t="s">
        <v>4400</v>
      </c>
      <c r="T1441" s="129"/>
      <c r="U1441" s="132" t="str">
        <f t="shared" si="88"/>
        <v>00114504000M30122</v>
      </c>
      <c r="W1441" s="134" t="str">
        <f>IF((ISERROR(VLOOKUP(E1441,'[2]Lead Time(覆蓋貼)'!F:F,1,0)))*(P1441="v"),"",IF((ISTEXT(VLOOKUP(E1441,'[2]Lead Time(覆蓋貼)'!F:F,1,0)))*(P1441=""),"未執行",""))</f>
        <v/>
      </c>
    </row>
    <row r="1442" spans="1:23" ht="72.75" hidden="1" customHeight="1" x14ac:dyDescent="0.25">
      <c r="A1442" s="117">
        <v>1428</v>
      </c>
      <c r="B1442" s="118" t="s">
        <v>2683</v>
      </c>
      <c r="C1442" s="119">
        <v>43125</v>
      </c>
      <c r="D1442" s="117" t="s">
        <v>2912</v>
      </c>
      <c r="E1442" s="120" t="s">
        <v>4401</v>
      </c>
      <c r="F1442" s="117"/>
      <c r="G1442" s="121">
        <f t="shared" ca="1" si="89"/>
        <v>0.97278911564625847</v>
      </c>
      <c r="H1442" s="121" t="str">
        <f t="shared" si="90"/>
        <v>F1xF2xB47編程控制單元，視須要更換廢氣再循環控制閥</v>
      </c>
      <c r="I1442" s="122">
        <f t="shared" ca="1" si="91"/>
        <v>143</v>
      </c>
      <c r="J1442" s="127"/>
      <c r="K1442" s="128"/>
      <c r="L1442" s="129"/>
      <c r="M1442" s="130"/>
      <c r="N1442" s="179">
        <v>43032</v>
      </c>
      <c r="O1442" s="121"/>
      <c r="P1442" s="127" t="str">
        <f>IF(B1442="","",IF(ISNA(VLOOKUP(U1442,[2]NEW!H:H,1,FALSE)),"V",""))</f>
        <v>V</v>
      </c>
      <c r="Q1442" s="156" t="s">
        <v>4392</v>
      </c>
      <c r="R1442" s="129" t="s">
        <v>4393</v>
      </c>
      <c r="S1442" s="181" t="s">
        <v>4010</v>
      </c>
      <c r="T1442" s="129"/>
      <c r="U1442" s="132" t="str">
        <f t="shared" si="88"/>
        <v>00114504000M30139</v>
      </c>
      <c r="W1442" s="134" t="str">
        <f>IF((ISERROR(VLOOKUP(E1442,'[2]Lead Time(覆蓋貼)'!F:F,1,0)))*(P1442="v"),"",IF((ISTEXT(VLOOKUP(E1442,'[2]Lead Time(覆蓋貼)'!F:F,1,0)))*(P1442=""),"未執行",""))</f>
        <v/>
      </c>
    </row>
    <row r="1443" spans="1:23" ht="161.65" hidden="1" customHeight="1" x14ac:dyDescent="0.25">
      <c r="A1443" s="117">
        <v>1429</v>
      </c>
      <c r="B1443" s="118" t="s">
        <v>2683</v>
      </c>
      <c r="C1443" s="119">
        <v>43125</v>
      </c>
      <c r="D1443" s="117" t="s">
        <v>2912</v>
      </c>
      <c r="E1443" s="120" t="s">
        <v>4402</v>
      </c>
      <c r="F1443" s="117"/>
      <c r="G1443" s="121">
        <f t="shared" ca="1" si="89"/>
        <v>0.97278911564625847</v>
      </c>
      <c r="H1443" s="121" t="str">
        <f t="shared" si="90"/>
        <v>F1xF2xB47編程控制單元，視須要更換廢氣再循環控制閥</v>
      </c>
      <c r="I1443" s="122">
        <f t="shared" ca="1" si="91"/>
        <v>143</v>
      </c>
      <c r="J1443" s="127"/>
      <c r="K1443" s="128"/>
      <c r="L1443" s="129"/>
      <c r="M1443" s="130"/>
      <c r="N1443" s="182"/>
      <c r="O1443" s="121"/>
      <c r="P1443" s="127" t="str">
        <f>IF(B1443="","",IF(ISNA(VLOOKUP(U1443,[2]NEW!H:H,1,FALSE)),"V",""))</f>
        <v>V</v>
      </c>
      <c r="Q1443" s="156">
        <v>43027</v>
      </c>
      <c r="R1443" s="129">
        <v>50304</v>
      </c>
      <c r="S1443" s="181" t="s">
        <v>4021</v>
      </c>
      <c r="T1443" s="129"/>
      <c r="U1443" s="132" t="str">
        <f t="shared" si="88"/>
        <v>00114504000M17764</v>
      </c>
      <c r="W1443" s="134" t="str">
        <f>IF((ISERROR(VLOOKUP(E1443,'[2]Lead Time(覆蓋貼)'!F:F,1,0)))*(P1443="v"),"",IF((ISTEXT(VLOOKUP(E1443,'[2]Lead Time(覆蓋貼)'!F:F,1,0)))*(P1443=""),"未執行",""))</f>
        <v/>
      </c>
    </row>
    <row r="1444" spans="1:23" ht="52.35" hidden="1" customHeight="1" x14ac:dyDescent="0.25">
      <c r="A1444" s="117">
        <v>1430</v>
      </c>
      <c r="B1444" s="118" t="s">
        <v>2683</v>
      </c>
      <c r="C1444" s="119">
        <v>43125</v>
      </c>
      <c r="D1444" s="117" t="s">
        <v>2912</v>
      </c>
      <c r="E1444" s="120" t="s">
        <v>4403</v>
      </c>
      <c r="F1444" s="117"/>
      <c r="G1444" s="121">
        <f t="shared" ca="1" si="89"/>
        <v>0.97278911564625847</v>
      </c>
      <c r="H1444" s="121" t="str">
        <f t="shared" si="90"/>
        <v>F1xF2xB47編程控制單元，視須要更換廢氣再循環控制閥</v>
      </c>
      <c r="I1444" s="122">
        <f t="shared" ca="1" si="91"/>
        <v>143</v>
      </c>
      <c r="J1444" s="127"/>
      <c r="K1444" s="128"/>
      <c r="L1444" s="129"/>
      <c r="M1444" s="130"/>
      <c r="N1444" s="117"/>
      <c r="O1444" s="121"/>
      <c r="P1444" s="127" t="str">
        <f>IF(B1444="","",IF(ISNA(VLOOKUP(U1444,[2]NEW!H:H,1,FALSE)),"V",""))</f>
        <v>V</v>
      </c>
      <c r="Q1444" s="156" t="s">
        <v>4404</v>
      </c>
      <c r="R1444" s="129" t="s">
        <v>3988</v>
      </c>
      <c r="S1444" s="181" t="s">
        <v>4405</v>
      </c>
      <c r="T1444" s="129"/>
      <c r="U1444" s="132" t="str">
        <f t="shared" si="88"/>
        <v>00114504000M32353</v>
      </c>
      <c r="W1444" s="134" t="str">
        <f>IF((ISERROR(VLOOKUP(E1444,'[2]Lead Time(覆蓋貼)'!F:F,1,0)))*(P1444="v"),"",IF((ISTEXT(VLOOKUP(E1444,'[2]Lead Time(覆蓋貼)'!F:F,1,0)))*(P1444=""),"未執行",""))</f>
        <v/>
      </c>
    </row>
    <row r="1445" spans="1:23" ht="16.5" hidden="1" x14ac:dyDescent="0.25">
      <c r="A1445" s="117">
        <v>1431</v>
      </c>
      <c r="B1445" s="118" t="s">
        <v>2683</v>
      </c>
      <c r="C1445" s="119">
        <v>43125</v>
      </c>
      <c r="D1445" s="117" t="s">
        <v>2912</v>
      </c>
      <c r="E1445" s="120" t="s">
        <v>2091</v>
      </c>
      <c r="F1445" s="117">
        <f>IF(ISNA(VLOOKUP(B1445,[2]保固召回!$A:$G,7,FALSE)),"",(VLOOKUP(B1445,[2]保固召回!$A:$G,7,FALSE)))</f>
        <v>0</v>
      </c>
      <c r="G1445" s="121">
        <f t="shared" ca="1" si="89"/>
        <v>0.97278911564625847</v>
      </c>
      <c r="H1445" s="121" t="str">
        <f t="shared" si="90"/>
        <v>F1xF2xB47編程控制單元，視須要更換廢氣再循環控制閥</v>
      </c>
      <c r="I1445" s="122">
        <f t="shared" ca="1" si="91"/>
        <v>143</v>
      </c>
      <c r="J1445" s="127"/>
      <c r="K1445" s="128"/>
      <c r="L1445" s="129"/>
      <c r="M1445" s="130"/>
      <c r="N1445" s="125"/>
      <c r="O1445" s="126"/>
      <c r="P1445" s="127" t="str">
        <f>IF(B1445="","",IF(ISNA(VLOOKUP(U1445,[2]NEW!H:H,1,FALSE)),"V",""))</f>
        <v>V</v>
      </c>
      <c r="Q1445" s="156">
        <v>43027</v>
      </c>
      <c r="R1445" s="129">
        <v>50304</v>
      </c>
      <c r="S1445" s="181" t="s">
        <v>4400</v>
      </c>
      <c r="T1445" s="129"/>
      <c r="U1445" s="132" t="str">
        <f t="shared" si="88"/>
        <v>00114504000M13288</v>
      </c>
      <c r="W1445" s="134" t="str">
        <f>IF((ISERROR(VLOOKUP(E1445,'[2]Lead Time(覆蓋貼)'!F:F,1,0)))*(P1445="v"),"",IF((ISTEXT(VLOOKUP(E1445,'[2]Lead Time(覆蓋貼)'!F:F,1,0)))*(P1445=""),"未執行",""))</f>
        <v/>
      </c>
    </row>
    <row r="1446" spans="1:23" ht="64.5" hidden="1" customHeight="1" x14ac:dyDescent="0.25">
      <c r="A1446" s="117">
        <v>1432</v>
      </c>
      <c r="B1446" s="118" t="s">
        <v>2683</v>
      </c>
      <c r="C1446" s="119">
        <v>43125</v>
      </c>
      <c r="D1446" s="117" t="s">
        <v>4390</v>
      </c>
      <c r="E1446" s="120" t="s">
        <v>4406</v>
      </c>
      <c r="F1446" s="117">
        <f>IF(ISNA(VLOOKUP(B1446,[2]保固召回!$A:$G,7,FALSE)),"",(VLOOKUP(B1446,[2]保固召回!$A:$G,7,FALSE)))</f>
        <v>0</v>
      </c>
      <c r="G1446" s="121">
        <f t="shared" ca="1" si="89"/>
        <v>0.97278911564625847</v>
      </c>
      <c r="H1446" s="121" t="str">
        <f t="shared" si="90"/>
        <v>F1xF2xB47編程控制單元，視須要更換廢氣再循環控制閥</v>
      </c>
      <c r="I1446" s="122">
        <f t="shared" ca="1" si="91"/>
        <v>143</v>
      </c>
      <c r="J1446" s="127"/>
      <c r="K1446" s="128"/>
      <c r="L1446" s="129"/>
      <c r="M1446" s="130"/>
      <c r="N1446" s="153">
        <v>43055</v>
      </c>
      <c r="O1446" s="126">
        <v>50042</v>
      </c>
      <c r="P1446" s="127" t="str">
        <f>IF(B1446="","",IF(ISNA(VLOOKUP(U1446,[2]NEW!H:H,1,FALSE)),"V",""))</f>
        <v>V</v>
      </c>
      <c r="Q1446" s="156" t="s">
        <v>4407</v>
      </c>
      <c r="R1446" s="129" t="s">
        <v>4408</v>
      </c>
      <c r="S1446" s="181" t="s">
        <v>4409</v>
      </c>
      <c r="T1446" s="129"/>
      <c r="U1446" s="132" t="str">
        <f t="shared" si="88"/>
        <v>00114504000M16908</v>
      </c>
      <c r="W1446" s="134" t="str">
        <f>IF((ISERROR(VLOOKUP(E1446,'[2]Lead Time(覆蓋貼)'!F:F,1,0)))*(P1446="v"),"",IF((ISTEXT(VLOOKUP(E1446,'[2]Lead Time(覆蓋貼)'!F:F,1,0)))*(P1446=""),"未執行",""))</f>
        <v/>
      </c>
    </row>
    <row r="1447" spans="1:23" ht="20.25" hidden="1" customHeight="1" x14ac:dyDescent="0.25">
      <c r="A1447" s="117">
        <v>1433</v>
      </c>
      <c r="B1447" s="118" t="s">
        <v>2683</v>
      </c>
      <c r="C1447" s="119">
        <v>43125</v>
      </c>
      <c r="D1447" s="117" t="s">
        <v>2912</v>
      </c>
      <c r="E1447" s="120" t="s">
        <v>4410</v>
      </c>
      <c r="F1447" s="117"/>
      <c r="G1447" s="121">
        <f t="shared" ca="1" si="89"/>
        <v>0.97278911564625847</v>
      </c>
      <c r="H1447" s="121" t="str">
        <f t="shared" si="90"/>
        <v>F1xF2xB47編程控制單元，視須要更換廢氣再循環控制閥</v>
      </c>
      <c r="I1447" s="122">
        <f t="shared" ca="1" si="91"/>
        <v>143</v>
      </c>
      <c r="J1447" s="127"/>
      <c r="K1447" s="128"/>
      <c r="L1447" s="129"/>
      <c r="M1447" s="130"/>
      <c r="N1447" s="117"/>
      <c r="O1447" s="121"/>
      <c r="P1447" s="127" t="str">
        <f>IF(B1447="","",IF(ISNA(VLOOKUP(U1447,[2]NEW!H:H,1,FALSE)),"V",""))</f>
        <v>V</v>
      </c>
      <c r="Q1447" s="156" t="s">
        <v>4392</v>
      </c>
      <c r="R1447" s="129" t="s">
        <v>4393</v>
      </c>
      <c r="S1447" s="181" t="s">
        <v>4411</v>
      </c>
      <c r="T1447" s="129"/>
      <c r="U1447" s="132" t="str">
        <f t="shared" si="88"/>
        <v>00114504000M23868</v>
      </c>
      <c r="W1447" s="134" t="str">
        <f>IF((ISERROR(VLOOKUP(E1447,'[2]Lead Time(覆蓋貼)'!F:F,1,0)))*(P1447="v"),"",IF((ISTEXT(VLOOKUP(E1447,'[2]Lead Time(覆蓋貼)'!F:F,1,0)))*(P1447=""),"未執行",""))</f>
        <v/>
      </c>
    </row>
    <row r="1448" spans="1:23" ht="15" hidden="1" customHeight="1" x14ac:dyDescent="0.25">
      <c r="A1448" s="117">
        <v>1434</v>
      </c>
      <c r="B1448" s="118" t="s">
        <v>2683</v>
      </c>
      <c r="C1448" s="119">
        <v>43125</v>
      </c>
      <c r="D1448" s="117" t="s">
        <v>2912</v>
      </c>
      <c r="E1448" s="120" t="s">
        <v>4412</v>
      </c>
      <c r="F1448" s="117">
        <f>IF(ISNA(VLOOKUP(B1448,[2]保固召回!$A:$G,7,FALSE)),"",(VLOOKUP(B1448,[2]保固召回!$A:$G,7,FALSE)))</f>
        <v>0</v>
      </c>
      <c r="G1448" s="121">
        <f t="shared" ca="1" si="89"/>
        <v>0.97278911564625847</v>
      </c>
      <c r="H1448" s="121" t="str">
        <f t="shared" si="90"/>
        <v>F1xF2xB47編程控制單元，視須要更換廢氣再循環控制閥</v>
      </c>
      <c r="I1448" s="122">
        <f t="shared" ca="1" si="91"/>
        <v>143</v>
      </c>
      <c r="J1448" s="127"/>
      <c r="K1448" s="128"/>
      <c r="L1448" s="129"/>
      <c r="M1448" s="130"/>
      <c r="N1448" s="153"/>
      <c r="O1448" s="126"/>
      <c r="P1448" s="127" t="str">
        <f>IF(B1448="","",IF(ISNA(VLOOKUP(U1448,[2]NEW!H:H,1,FALSE)),"V",""))</f>
        <v>V</v>
      </c>
      <c r="Q1448" s="156" t="s">
        <v>4413</v>
      </c>
      <c r="R1448" s="129" t="s">
        <v>4414</v>
      </c>
      <c r="S1448" s="181" t="s">
        <v>4415</v>
      </c>
      <c r="T1448" s="129"/>
      <c r="U1448" s="132" t="str">
        <f t="shared" si="88"/>
        <v>00114504000M25896</v>
      </c>
      <c r="W1448" s="134" t="str">
        <f>IF((ISERROR(VLOOKUP(E1448,'[2]Lead Time(覆蓋貼)'!F:F,1,0)))*(P1448="v"),"",IF((ISTEXT(VLOOKUP(E1448,'[2]Lead Time(覆蓋貼)'!F:F,1,0)))*(P1448=""),"未執行",""))</f>
        <v/>
      </c>
    </row>
    <row r="1449" spans="1:23" ht="54" hidden="1" customHeight="1" x14ac:dyDescent="0.25">
      <c r="A1449" s="117">
        <v>1435</v>
      </c>
      <c r="B1449" s="118" t="s">
        <v>2683</v>
      </c>
      <c r="C1449" s="119">
        <v>43125</v>
      </c>
      <c r="D1449" s="117" t="s">
        <v>2912</v>
      </c>
      <c r="E1449" s="120" t="s">
        <v>4416</v>
      </c>
      <c r="F1449" s="117"/>
      <c r="G1449" s="121">
        <f t="shared" ca="1" si="89"/>
        <v>0.97278911564625847</v>
      </c>
      <c r="H1449" s="121" t="str">
        <f t="shared" si="90"/>
        <v>F1xF2xB47編程控制單元，視須要更換廢氣再循環控制閥</v>
      </c>
      <c r="I1449" s="122">
        <f t="shared" ca="1" si="91"/>
        <v>143</v>
      </c>
      <c r="J1449" s="127"/>
      <c r="K1449" s="128"/>
      <c r="L1449" s="129"/>
      <c r="M1449" s="130"/>
      <c r="N1449" s="179">
        <v>43031</v>
      </c>
      <c r="O1449" s="123">
        <v>50228</v>
      </c>
      <c r="P1449" s="127" t="str">
        <f>IF(B1449="","",IF(ISNA(VLOOKUP(U1449,[2]NEW!H:H,1,FALSE)),"V",""))</f>
        <v>V</v>
      </c>
      <c r="Q1449" s="156" t="s">
        <v>4404</v>
      </c>
      <c r="R1449" s="129" t="s">
        <v>3988</v>
      </c>
      <c r="S1449" s="181" t="s">
        <v>4010</v>
      </c>
      <c r="T1449" s="129"/>
      <c r="U1449" s="132" t="str">
        <f t="shared" si="88"/>
        <v>00114504000M31545</v>
      </c>
      <c r="W1449" s="134" t="str">
        <f>IF((ISERROR(VLOOKUP(E1449,'[2]Lead Time(覆蓋貼)'!F:F,1,0)))*(P1449="v"),"",IF((ISTEXT(VLOOKUP(E1449,'[2]Lead Time(覆蓋貼)'!F:F,1,0)))*(P1449=""),"未執行",""))</f>
        <v/>
      </c>
    </row>
    <row r="1450" spans="1:23" ht="42" hidden="1" customHeight="1" x14ac:dyDescent="0.25">
      <c r="A1450" s="117">
        <v>1436</v>
      </c>
      <c r="B1450" s="118" t="s">
        <v>2683</v>
      </c>
      <c r="C1450" s="119">
        <v>43125</v>
      </c>
      <c r="D1450" s="117" t="s">
        <v>2912</v>
      </c>
      <c r="E1450" s="120" t="s">
        <v>2624</v>
      </c>
      <c r="F1450" s="117">
        <f>IF(ISNA(VLOOKUP(B1450,[2]保固召回!$A:$G,7,FALSE)),"",(VLOOKUP(B1450,[2]保固召回!$A:$G,7,FALSE)))</f>
        <v>0</v>
      </c>
      <c r="G1450" s="121">
        <f t="shared" ca="1" si="89"/>
        <v>0.97278911564625847</v>
      </c>
      <c r="H1450" s="121" t="str">
        <f t="shared" si="90"/>
        <v>F1xF2xB47編程控制單元，視須要更換廢氣再循環控制閥</v>
      </c>
      <c r="I1450" s="122">
        <f t="shared" ca="1" si="91"/>
        <v>143</v>
      </c>
      <c r="J1450" s="127"/>
      <c r="K1450" s="128"/>
      <c r="L1450" s="129"/>
      <c r="M1450" s="130"/>
      <c r="N1450" s="119">
        <v>43034</v>
      </c>
      <c r="O1450" s="123">
        <v>50135</v>
      </c>
      <c r="P1450" s="127" t="str">
        <f>IF(B1450="","",IF(ISNA(VLOOKUP(U1450,[2]NEW!H:H,1,FALSE)),"V",""))</f>
        <v>V</v>
      </c>
      <c r="Q1450" s="156" t="s">
        <v>4392</v>
      </c>
      <c r="R1450" s="129" t="s">
        <v>4393</v>
      </c>
      <c r="S1450" s="181" t="s">
        <v>4010</v>
      </c>
      <c r="T1450" s="129"/>
      <c r="U1450" s="132" t="str">
        <f t="shared" si="88"/>
        <v>00114504000M12397</v>
      </c>
      <c r="W1450" s="134" t="str">
        <f>IF((ISERROR(VLOOKUP(E1450,'[2]Lead Time(覆蓋貼)'!F:F,1,0)))*(P1450="v"),"",IF((ISTEXT(VLOOKUP(E1450,'[2]Lead Time(覆蓋貼)'!F:F,1,0)))*(P1450=""),"未執行",""))</f>
        <v/>
      </c>
    </row>
    <row r="1451" spans="1:23" ht="62.25" hidden="1" customHeight="1" x14ac:dyDescent="0.25">
      <c r="A1451" s="117">
        <v>1437</v>
      </c>
      <c r="B1451" s="118" t="s">
        <v>2683</v>
      </c>
      <c r="C1451" s="119">
        <v>43125</v>
      </c>
      <c r="D1451" s="117" t="s">
        <v>2912</v>
      </c>
      <c r="E1451" s="120" t="s">
        <v>2077</v>
      </c>
      <c r="F1451" s="117">
        <f>IF(ISNA(VLOOKUP(B1451,[2]保固召回!$A:$G,7,FALSE)),"",(VLOOKUP(B1451,[2]保固召回!$A:$G,7,FALSE)))</f>
        <v>0</v>
      </c>
      <c r="G1451" s="121">
        <f t="shared" ca="1" si="89"/>
        <v>0.97278911564625847</v>
      </c>
      <c r="H1451" s="121" t="str">
        <f t="shared" si="90"/>
        <v>F1xF2xB47編程控制單元，視須要更換廢氣再循環控制閥</v>
      </c>
      <c r="I1451" s="122">
        <f t="shared" ca="1" si="91"/>
        <v>143</v>
      </c>
      <c r="J1451" s="127"/>
      <c r="K1451" s="128"/>
      <c r="L1451" s="129"/>
      <c r="M1451" s="130"/>
      <c r="N1451" s="125">
        <v>43056</v>
      </c>
      <c r="O1451" s="126">
        <v>50042</v>
      </c>
      <c r="P1451" s="127" t="str">
        <f>IF(B1451="","",IF(ISNA(VLOOKUP(U1451,[2]NEW!H:H,1,FALSE)),"V",""))</f>
        <v>V</v>
      </c>
      <c r="Q1451" s="156" t="s">
        <v>4407</v>
      </c>
      <c r="R1451" s="129" t="s">
        <v>4417</v>
      </c>
      <c r="S1451" s="181" t="s">
        <v>4418</v>
      </c>
      <c r="T1451" s="129"/>
      <c r="U1451" s="132" t="str">
        <f t="shared" si="88"/>
        <v>00114504000M13112</v>
      </c>
      <c r="W1451" s="134" t="str">
        <f>IF((ISERROR(VLOOKUP(E1451,'[2]Lead Time(覆蓋貼)'!F:F,1,0)))*(P1451="v"),"",IF((ISTEXT(VLOOKUP(E1451,'[2]Lead Time(覆蓋貼)'!F:F,1,0)))*(P1451=""),"未執行",""))</f>
        <v/>
      </c>
    </row>
    <row r="1452" spans="1:23" ht="45.75" hidden="1" customHeight="1" x14ac:dyDescent="0.25">
      <c r="A1452" s="117">
        <v>1438</v>
      </c>
      <c r="B1452" s="118" t="s">
        <v>2683</v>
      </c>
      <c r="C1452" s="119">
        <v>43125</v>
      </c>
      <c r="D1452" s="117" t="s">
        <v>2912</v>
      </c>
      <c r="E1452" s="120" t="s">
        <v>2078</v>
      </c>
      <c r="F1452" s="117">
        <f>IF(ISNA(VLOOKUP(B1452,[2]保固召回!$A:$G,7,FALSE)),"",(VLOOKUP(B1452,[2]保固召回!$A:$G,7,FALSE)))</f>
        <v>0</v>
      </c>
      <c r="G1452" s="121">
        <f t="shared" ca="1" si="89"/>
        <v>0.97278911564625847</v>
      </c>
      <c r="H1452" s="121" t="str">
        <f t="shared" si="90"/>
        <v>F1xF2xB47編程控制單元，視須要更換廢氣再循環控制閥</v>
      </c>
      <c r="I1452" s="122">
        <f t="shared" ca="1" si="91"/>
        <v>143</v>
      </c>
      <c r="J1452" s="127"/>
      <c r="K1452" s="128"/>
      <c r="L1452" s="129"/>
      <c r="M1452" s="130"/>
      <c r="N1452" s="153"/>
      <c r="O1452" s="126"/>
      <c r="P1452" s="127" t="str">
        <f>IF(B1452="","",IF(ISNA(VLOOKUP(U1452,[2]NEW!H:H,1,FALSE)),"V",""))</f>
        <v>V</v>
      </c>
      <c r="Q1452" s="156" t="s">
        <v>4419</v>
      </c>
      <c r="R1452" s="129" t="s">
        <v>4420</v>
      </c>
      <c r="S1452" s="181" t="s">
        <v>4421</v>
      </c>
      <c r="T1452" s="129"/>
      <c r="U1452" s="132" t="str">
        <f t="shared" si="88"/>
        <v>00114504000M13186</v>
      </c>
      <c r="W1452" s="134" t="str">
        <f>IF((ISERROR(VLOOKUP(E1452,'[2]Lead Time(覆蓋貼)'!F:F,1,0)))*(P1452="v"),"",IF((ISTEXT(VLOOKUP(E1452,'[2]Lead Time(覆蓋貼)'!F:F,1,0)))*(P1452=""),"未執行",""))</f>
        <v/>
      </c>
    </row>
    <row r="1453" spans="1:23" ht="45.75" hidden="1" customHeight="1" x14ac:dyDescent="0.25">
      <c r="A1453" s="117">
        <v>1439</v>
      </c>
      <c r="B1453" s="118" t="s">
        <v>2683</v>
      </c>
      <c r="C1453" s="119">
        <v>43125</v>
      </c>
      <c r="D1453" s="117" t="s">
        <v>2912</v>
      </c>
      <c r="E1453" s="120" t="s">
        <v>4422</v>
      </c>
      <c r="F1453" s="117">
        <f>IF(ISNA(VLOOKUP(B1453,[2]保固召回!$A:$G,7,FALSE)),"",(VLOOKUP(B1453,[2]保固召回!$A:$G,7,FALSE)))</f>
        <v>0</v>
      </c>
      <c r="G1453" s="121">
        <f t="shared" ca="1" si="89"/>
        <v>0.97278911564625847</v>
      </c>
      <c r="H1453" s="121" t="str">
        <f t="shared" si="90"/>
        <v>F1xF2xB47編程控制單元，視須要更換廢氣再循環控制閥</v>
      </c>
      <c r="I1453" s="122">
        <f t="shared" ca="1" si="91"/>
        <v>143</v>
      </c>
      <c r="J1453" s="127"/>
      <c r="K1453" s="128"/>
      <c r="L1453" s="129"/>
      <c r="M1453" s="130"/>
      <c r="N1453" s="119">
        <v>43048</v>
      </c>
      <c r="O1453" s="123">
        <v>50228</v>
      </c>
      <c r="P1453" s="127" t="str">
        <f>IF(B1453="","",IF(ISNA(VLOOKUP(U1453,[2]NEW!H:H,1,FALSE)),"V",""))</f>
        <v>V</v>
      </c>
      <c r="Q1453" s="156" t="s">
        <v>4423</v>
      </c>
      <c r="R1453" s="129" t="s">
        <v>4424</v>
      </c>
      <c r="S1453" s="181" t="s">
        <v>4425</v>
      </c>
      <c r="T1453" s="129"/>
      <c r="U1453" s="132" t="str">
        <f t="shared" si="88"/>
        <v>00114504000M20127</v>
      </c>
      <c r="W1453" s="134" t="str">
        <f>IF((ISERROR(VLOOKUP(E1453,'[2]Lead Time(覆蓋貼)'!F:F,1,0)))*(P1453="v"),"",IF((ISTEXT(VLOOKUP(E1453,'[2]Lead Time(覆蓋貼)'!F:F,1,0)))*(P1453=""),"未執行",""))</f>
        <v/>
      </c>
    </row>
    <row r="1454" spans="1:23" ht="59.25" hidden="1" customHeight="1" x14ac:dyDescent="0.25">
      <c r="A1454" s="117">
        <v>1440</v>
      </c>
      <c r="B1454" s="118" t="s">
        <v>2683</v>
      </c>
      <c r="C1454" s="119">
        <v>43125</v>
      </c>
      <c r="D1454" s="117" t="s">
        <v>2912</v>
      </c>
      <c r="E1454" s="120" t="s">
        <v>4426</v>
      </c>
      <c r="F1454" s="117">
        <f>IF(ISNA(VLOOKUP(B1454,[2]保固召回!$A:$G,7,FALSE)),"",(VLOOKUP(B1454,[2]保固召回!$A:$G,7,FALSE)))</f>
        <v>0</v>
      </c>
      <c r="G1454" s="121">
        <f t="shared" ca="1" si="89"/>
        <v>0.97278911564625847</v>
      </c>
      <c r="H1454" s="121" t="str">
        <f t="shared" si="90"/>
        <v>F1xF2xB47編程控制單元，視須要更換廢氣再循環控制閥</v>
      </c>
      <c r="I1454" s="122">
        <f t="shared" ca="1" si="91"/>
        <v>143</v>
      </c>
      <c r="J1454" s="127"/>
      <c r="K1454" s="128"/>
      <c r="L1454" s="129"/>
      <c r="M1454" s="130"/>
      <c r="N1454" s="125">
        <v>43060</v>
      </c>
      <c r="O1454" s="126">
        <v>50422</v>
      </c>
      <c r="P1454" s="127" t="str">
        <f>IF(B1454="","",IF(ISNA(VLOOKUP(U1454,[2]NEW!H:H,1,FALSE)),"V",""))</f>
        <v>V</v>
      </c>
      <c r="Q1454" s="156" t="s">
        <v>4427</v>
      </c>
      <c r="R1454" s="129" t="s">
        <v>4428</v>
      </c>
      <c r="S1454" s="181" t="s">
        <v>4429</v>
      </c>
      <c r="T1454" s="129"/>
      <c r="U1454" s="132" t="str">
        <f t="shared" si="88"/>
        <v>00114504000M27405</v>
      </c>
      <c r="W1454" s="134" t="str">
        <f>IF((ISERROR(VLOOKUP(E1454,'[2]Lead Time(覆蓋貼)'!F:F,1,0)))*(P1454="v"),"",IF((ISTEXT(VLOOKUP(E1454,'[2]Lead Time(覆蓋貼)'!F:F,1,0)))*(P1454=""),"未執行",""))</f>
        <v/>
      </c>
    </row>
    <row r="1455" spans="1:23" ht="45.75" hidden="1" customHeight="1" x14ac:dyDescent="0.25">
      <c r="A1455" s="117">
        <v>1441</v>
      </c>
      <c r="B1455" s="118" t="s">
        <v>2683</v>
      </c>
      <c r="C1455" s="119">
        <v>43125</v>
      </c>
      <c r="D1455" s="117" t="s">
        <v>2912</v>
      </c>
      <c r="E1455" s="120" t="s">
        <v>4430</v>
      </c>
      <c r="F1455" s="117">
        <f>IF(ISNA(VLOOKUP(B1455,[2]保固召回!$A:$G,7,FALSE)),"",(VLOOKUP(B1455,[2]保固召回!$A:$G,7,FALSE)))</f>
        <v>0</v>
      </c>
      <c r="G1455" s="121">
        <f t="shared" ca="1" si="89"/>
        <v>0.97278911564625847</v>
      </c>
      <c r="H1455" s="121" t="str">
        <f t="shared" si="90"/>
        <v>F1xF2xB47編程控制單元，視須要更換廢氣再循環控制閥</v>
      </c>
      <c r="I1455" s="122">
        <f t="shared" ca="1" si="91"/>
        <v>143</v>
      </c>
      <c r="J1455" s="127"/>
      <c r="K1455" s="128"/>
      <c r="L1455" s="129"/>
      <c r="M1455" s="130"/>
      <c r="N1455" s="119">
        <v>43034</v>
      </c>
      <c r="O1455" s="123">
        <v>50150</v>
      </c>
      <c r="P1455" s="127" t="str">
        <f>IF(B1455="","",IF(ISNA(VLOOKUP(U1455,[2]NEW!H:H,1,FALSE)),"V",""))</f>
        <v>V</v>
      </c>
      <c r="Q1455" s="156" t="s">
        <v>4431</v>
      </c>
      <c r="R1455" s="129" t="s">
        <v>4432</v>
      </c>
      <c r="S1455" s="181" t="s">
        <v>4433</v>
      </c>
      <c r="T1455" s="129"/>
      <c r="U1455" s="132" t="str">
        <f t="shared" si="88"/>
        <v>00114504000M33790</v>
      </c>
      <c r="W1455" s="134" t="str">
        <f>IF((ISERROR(VLOOKUP(E1455,'[2]Lead Time(覆蓋貼)'!F:F,1,0)))*(P1455="v"),"",IF((ISTEXT(VLOOKUP(E1455,'[2]Lead Time(覆蓋貼)'!F:F,1,0)))*(P1455=""),"未執行",""))</f>
        <v/>
      </c>
    </row>
    <row r="1456" spans="1:23" ht="40.5" hidden="1" customHeight="1" x14ac:dyDescent="0.25">
      <c r="A1456" s="117">
        <v>1442</v>
      </c>
      <c r="B1456" s="118" t="s">
        <v>2683</v>
      </c>
      <c r="C1456" s="119">
        <v>43125</v>
      </c>
      <c r="D1456" s="117" t="s">
        <v>2912</v>
      </c>
      <c r="E1456" s="120" t="s">
        <v>4434</v>
      </c>
      <c r="F1456" s="117"/>
      <c r="G1456" s="121">
        <f t="shared" ca="1" si="89"/>
        <v>0.97278911564625847</v>
      </c>
      <c r="H1456" s="121" t="str">
        <f t="shared" si="90"/>
        <v>F1xF2xB47編程控制單元，視須要更換廢氣再循環控制閥</v>
      </c>
      <c r="I1456" s="122">
        <f t="shared" ca="1" si="91"/>
        <v>143</v>
      </c>
      <c r="J1456" s="127"/>
      <c r="K1456" s="128"/>
      <c r="L1456" s="129"/>
      <c r="M1456" s="130"/>
      <c r="N1456" s="117"/>
      <c r="O1456" s="121"/>
      <c r="P1456" s="127" t="str">
        <f>IF(B1456="","",IF(ISNA(VLOOKUP(U1456,[2]NEW!H:H,1,FALSE)),"V",""))</f>
        <v>V</v>
      </c>
      <c r="Q1456" s="156">
        <v>43027</v>
      </c>
      <c r="R1456" s="129">
        <v>50304</v>
      </c>
      <c r="S1456" s="181" t="s">
        <v>4021</v>
      </c>
      <c r="T1456" s="129"/>
      <c r="U1456" s="132" t="str">
        <f t="shared" si="88"/>
        <v>00114504000M35143</v>
      </c>
      <c r="W1456" s="134" t="str">
        <f>IF((ISERROR(VLOOKUP(E1456,'[2]Lead Time(覆蓋貼)'!F:F,1,0)))*(P1456="v"),"",IF((ISTEXT(VLOOKUP(E1456,'[2]Lead Time(覆蓋貼)'!F:F,1,0)))*(P1456=""),"未執行",""))</f>
        <v/>
      </c>
    </row>
    <row r="1457" spans="1:23" ht="20.25" hidden="1" customHeight="1" x14ac:dyDescent="0.25">
      <c r="A1457" s="117">
        <v>1443</v>
      </c>
      <c r="B1457" s="118" t="s">
        <v>2683</v>
      </c>
      <c r="C1457" s="119">
        <v>43125</v>
      </c>
      <c r="D1457" s="117" t="s">
        <v>2912</v>
      </c>
      <c r="E1457" s="120" t="s">
        <v>4435</v>
      </c>
      <c r="F1457" s="117"/>
      <c r="G1457" s="121">
        <f t="shared" ca="1" si="89"/>
        <v>0.97278911564625847</v>
      </c>
      <c r="H1457" s="121" t="str">
        <f t="shared" si="90"/>
        <v>F1xF2xB47編程控制單元，視須要更換廢氣再循環控制閥</v>
      </c>
      <c r="I1457" s="122">
        <f t="shared" ca="1" si="91"/>
        <v>143</v>
      </c>
      <c r="J1457" s="127"/>
      <c r="K1457" s="128"/>
      <c r="L1457" s="129"/>
      <c r="M1457" s="130"/>
      <c r="N1457" s="117"/>
      <c r="O1457" s="121"/>
      <c r="P1457" s="127" t="str">
        <f>IF(B1457="","",IF(ISNA(VLOOKUP(U1457,[2]NEW!H:H,1,FALSE)),"V",""))</f>
        <v>V</v>
      </c>
      <c r="Q1457" s="156">
        <v>43027</v>
      </c>
      <c r="R1457" s="129">
        <v>50304</v>
      </c>
      <c r="S1457" s="181" t="s">
        <v>4021</v>
      </c>
      <c r="T1457" s="129"/>
      <c r="U1457" s="132" t="str">
        <f t="shared" si="88"/>
        <v>00114504000M13095</v>
      </c>
      <c r="W1457" s="134" t="str">
        <f>IF((ISERROR(VLOOKUP(E1457,'[2]Lead Time(覆蓋貼)'!F:F,1,0)))*(P1457="v"),"",IF((ISTEXT(VLOOKUP(E1457,'[2]Lead Time(覆蓋貼)'!F:F,1,0)))*(P1457=""),"未執行",""))</f>
        <v/>
      </c>
    </row>
    <row r="1458" spans="1:23" ht="59.25" hidden="1" customHeight="1" x14ac:dyDescent="0.25">
      <c r="A1458" s="117">
        <v>1444</v>
      </c>
      <c r="B1458" s="118" t="s">
        <v>2683</v>
      </c>
      <c r="C1458" s="119">
        <v>43125</v>
      </c>
      <c r="D1458" s="117" t="s">
        <v>2912</v>
      </c>
      <c r="E1458" s="120" t="s">
        <v>2075</v>
      </c>
      <c r="F1458" s="117">
        <f>IF(ISNA(VLOOKUP(B1458,[2]保固召回!$A:$G,7,FALSE)),"",(VLOOKUP(B1458,[2]保固召回!$A:$G,7,FALSE)))</f>
        <v>0</v>
      </c>
      <c r="G1458" s="121">
        <f t="shared" ca="1" si="89"/>
        <v>0.97278911564625847</v>
      </c>
      <c r="H1458" s="121" t="str">
        <f t="shared" si="90"/>
        <v>F1xF2xB47編程控制單元，視須要更換廢氣再循環控制閥</v>
      </c>
      <c r="I1458" s="122">
        <f t="shared" ca="1" si="91"/>
        <v>143</v>
      </c>
      <c r="J1458" s="127"/>
      <c r="K1458" s="128"/>
      <c r="L1458" s="129"/>
      <c r="M1458" s="130"/>
      <c r="N1458" s="125">
        <v>43098</v>
      </c>
      <c r="O1458" s="126">
        <v>50126</v>
      </c>
      <c r="P1458" s="127" t="str">
        <f>IF(B1458="","",IF(ISNA(VLOOKUP(U1458,[2]NEW!H:H,1,FALSE)),"V",""))</f>
        <v>V</v>
      </c>
      <c r="Q1458" s="156" t="s">
        <v>4436</v>
      </c>
      <c r="R1458" s="129" t="s">
        <v>4437</v>
      </c>
      <c r="S1458" s="181" t="s">
        <v>4438</v>
      </c>
      <c r="T1458" s="129"/>
      <c r="U1458" s="132" t="str">
        <f t="shared" si="88"/>
        <v>00114504000M16546</v>
      </c>
      <c r="W1458" s="134" t="str">
        <f>IF((ISERROR(VLOOKUP(E1458,'[2]Lead Time(覆蓋貼)'!F:F,1,0)))*(P1458="v"),"",IF((ISTEXT(VLOOKUP(E1458,'[2]Lead Time(覆蓋貼)'!F:F,1,0)))*(P1458=""),"未執行",""))</f>
        <v/>
      </c>
    </row>
    <row r="1459" spans="1:23" ht="20.25" hidden="1" customHeight="1" x14ac:dyDescent="0.25">
      <c r="A1459" s="117">
        <v>1445</v>
      </c>
      <c r="B1459" s="118" t="s">
        <v>2683</v>
      </c>
      <c r="C1459" s="119">
        <v>43125</v>
      </c>
      <c r="D1459" s="117" t="s">
        <v>2912</v>
      </c>
      <c r="E1459" s="120" t="s">
        <v>4439</v>
      </c>
      <c r="F1459" s="117">
        <f>IF(ISNA(VLOOKUP(B1459,[2]保固召回!$A:$G,7,FALSE)),"",(VLOOKUP(B1459,[2]保固召回!$A:$G,7,FALSE)))</f>
        <v>0</v>
      </c>
      <c r="G1459" s="121">
        <f t="shared" ca="1" si="89"/>
        <v>0.97278911564625847</v>
      </c>
      <c r="H1459" s="121" t="str">
        <f t="shared" si="90"/>
        <v>F1xF2xB47編程控制單元，視須要更換廢氣再循環控制閥</v>
      </c>
      <c r="I1459" s="122">
        <f t="shared" ca="1" si="91"/>
        <v>143</v>
      </c>
      <c r="J1459" s="127"/>
      <c r="K1459" s="128"/>
      <c r="L1459" s="129"/>
      <c r="M1459" s="130"/>
      <c r="N1459" s="119">
        <v>43040</v>
      </c>
      <c r="O1459" s="123">
        <v>50140</v>
      </c>
      <c r="P1459" s="127" t="str">
        <f>IF(B1459="","",IF(ISNA(VLOOKUP(U1459,[2]NEW!H:H,1,FALSE)),"V",""))</f>
        <v>V</v>
      </c>
      <c r="Q1459" s="156" t="s">
        <v>4440</v>
      </c>
      <c r="R1459" s="129" t="s">
        <v>4009</v>
      </c>
      <c r="S1459" s="181" t="s">
        <v>4441</v>
      </c>
      <c r="T1459" s="129"/>
      <c r="U1459" s="132" t="str">
        <f t="shared" si="88"/>
        <v>00114504000M33761</v>
      </c>
      <c r="W1459" s="134" t="str">
        <f>IF((ISERROR(VLOOKUP(E1459,'[2]Lead Time(覆蓋貼)'!F:F,1,0)))*(P1459="v"),"",IF((ISTEXT(VLOOKUP(E1459,'[2]Lead Time(覆蓋貼)'!F:F,1,0)))*(P1459=""),"未執行",""))</f>
        <v/>
      </c>
    </row>
    <row r="1460" spans="1:23" ht="39" hidden="1" customHeight="1" x14ac:dyDescent="0.25">
      <c r="A1460" s="117">
        <v>1446</v>
      </c>
      <c r="B1460" s="118" t="s">
        <v>2683</v>
      </c>
      <c r="C1460" s="119">
        <v>43125</v>
      </c>
      <c r="D1460" s="117" t="s">
        <v>2912</v>
      </c>
      <c r="E1460" s="120" t="s">
        <v>4442</v>
      </c>
      <c r="F1460" s="117">
        <f>IF(ISNA(VLOOKUP(B1460,[2]保固召回!$A:$G,7,FALSE)),"",(VLOOKUP(B1460,[2]保固召回!$A:$G,7,FALSE)))</f>
        <v>0</v>
      </c>
      <c r="G1460" s="121">
        <f t="shared" ca="1" si="89"/>
        <v>0.97278911564625847</v>
      </c>
      <c r="H1460" s="121" t="str">
        <f t="shared" si="90"/>
        <v>F1xF2xB47編程控制單元，視須要更換廢氣再循環控制閥</v>
      </c>
      <c r="I1460" s="122">
        <f t="shared" ca="1" si="91"/>
        <v>143</v>
      </c>
      <c r="J1460" s="127"/>
      <c r="K1460" s="128"/>
      <c r="L1460" s="129"/>
      <c r="M1460" s="130"/>
      <c r="N1460" s="153"/>
      <c r="O1460" s="126"/>
      <c r="P1460" s="127" t="str">
        <f>IF(B1460="","",IF(ISNA(VLOOKUP(U1460,[2]NEW!H:H,1,FALSE)),"V",""))</f>
        <v>V</v>
      </c>
      <c r="Q1460" s="156" t="s">
        <v>4413</v>
      </c>
      <c r="R1460" s="129" t="s">
        <v>4414</v>
      </c>
      <c r="S1460" s="181" t="s">
        <v>4443</v>
      </c>
      <c r="T1460" s="129"/>
      <c r="U1460" s="132" t="str">
        <f t="shared" si="88"/>
        <v>0011450400G102385</v>
      </c>
      <c r="W1460" s="134" t="str">
        <f>IF((ISERROR(VLOOKUP(E1460,'[2]Lead Time(覆蓋貼)'!F:F,1,0)))*(P1460="v"),"",IF((ISTEXT(VLOOKUP(E1460,'[2]Lead Time(覆蓋貼)'!F:F,1,0)))*(P1460=""),"未執行",""))</f>
        <v/>
      </c>
    </row>
    <row r="1461" spans="1:23" ht="33" hidden="1" x14ac:dyDescent="0.25">
      <c r="A1461" s="117">
        <v>1447</v>
      </c>
      <c r="B1461" s="118" t="s">
        <v>2683</v>
      </c>
      <c r="C1461" s="119">
        <v>43125</v>
      </c>
      <c r="D1461" s="117" t="s">
        <v>2912</v>
      </c>
      <c r="E1461" s="120" t="s">
        <v>4444</v>
      </c>
      <c r="F1461" s="117">
        <f>IF(ISNA(VLOOKUP(B1461,[2]保固召回!$A:$G,7,FALSE)),"",(VLOOKUP(B1461,[2]保固召回!$A:$G,7,FALSE)))</f>
        <v>0</v>
      </c>
      <c r="G1461" s="121">
        <f t="shared" ca="1" si="89"/>
        <v>0.97278911564625847</v>
      </c>
      <c r="H1461" s="121" t="str">
        <f t="shared" si="90"/>
        <v>F1xF2xB47編程控制單元，視須要更換廢氣再循環控制閥</v>
      </c>
      <c r="I1461" s="122">
        <f t="shared" ca="1" si="91"/>
        <v>143</v>
      </c>
      <c r="J1461" s="127"/>
      <c r="K1461" s="128"/>
      <c r="L1461" s="129"/>
      <c r="M1461" s="130"/>
      <c r="N1461" s="119">
        <v>43043</v>
      </c>
      <c r="O1461" s="123">
        <v>50150</v>
      </c>
      <c r="P1461" s="127" t="str">
        <f>IF(B1461="","",IF(ISNA(VLOOKUP(U1461,[2]NEW!H:H,1,FALSE)),"V",""))</f>
        <v>V</v>
      </c>
      <c r="Q1461" s="156" t="s">
        <v>4392</v>
      </c>
      <c r="R1461" s="129" t="s">
        <v>4393</v>
      </c>
      <c r="S1461" s="181" t="s">
        <v>4010</v>
      </c>
      <c r="T1461" s="129"/>
      <c r="U1461" s="132" t="str">
        <f t="shared" si="88"/>
        <v>0011450400G105134</v>
      </c>
      <c r="W1461" s="134" t="str">
        <f>IF((ISERROR(VLOOKUP(E1461,'[2]Lead Time(覆蓋貼)'!F:F,1,0)))*(P1461="v"),"",IF((ISTEXT(VLOOKUP(E1461,'[2]Lead Time(覆蓋貼)'!F:F,1,0)))*(P1461=""),"未執行",""))</f>
        <v/>
      </c>
    </row>
    <row r="1462" spans="1:23" ht="20.25" hidden="1" customHeight="1" x14ac:dyDescent="0.25">
      <c r="A1462" s="117">
        <v>1448</v>
      </c>
      <c r="B1462" s="118" t="s">
        <v>2683</v>
      </c>
      <c r="C1462" s="119">
        <v>43125</v>
      </c>
      <c r="D1462" s="117" t="s">
        <v>2912</v>
      </c>
      <c r="E1462" s="120" t="s">
        <v>4445</v>
      </c>
      <c r="F1462" s="117">
        <f>IF(ISNA(VLOOKUP(B1462,[2]保固召回!$A:$G,7,FALSE)),"",(VLOOKUP(B1462,[2]保固召回!$A:$G,7,FALSE)))</f>
        <v>0</v>
      </c>
      <c r="G1462" s="121">
        <f t="shared" ca="1" si="89"/>
        <v>0.97278911564625847</v>
      </c>
      <c r="H1462" s="121" t="str">
        <f t="shared" si="90"/>
        <v>F1xF2xB47編程控制單元，視須要更換廢氣再循環控制閥</v>
      </c>
      <c r="I1462" s="122">
        <f t="shared" ca="1" si="91"/>
        <v>143</v>
      </c>
      <c r="J1462" s="127"/>
      <c r="K1462" s="128"/>
      <c r="L1462" s="129"/>
      <c r="M1462" s="130"/>
      <c r="N1462" s="119">
        <v>43048</v>
      </c>
      <c r="O1462" s="123">
        <v>50389</v>
      </c>
      <c r="P1462" s="127" t="str">
        <f>IF(B1462="","",IF(ISNA(VLOOKUP(U1462,[2]NEW!H:H,1,FALSE)),"V",""))</f>
        <v>V</v>
      </c>
      <c r="Q1462" s="156" t="s">
        <v>4392</v>
      </c>
      <c r="R1462" s="129" t="s">
        <v>4393</v>
      </c>
      <c r="S1462" s="181" t="s">
        <v>4010</v>
      </c>
      <c r="T1462" s="129"/>
      <c r="U1462" s="132" t="str">
        <f t="shared" si="88"/>
        <v>0011450400G105136</v>
      </c>
      <c r="W1462" s="134" t="str">
        <f>IF((ISERROR(VLOOKUP(E1462,'[2]Lead Time(覆蓋貼)'!F:F,1,0)))*(P1462="v"),"",IF((ISTEXT(VLOOKUP(E1462,'[2]Lead Time(覆蓋貼)'!F:F,1,0)))*(P1462=""),"未執行",""))</f>
        <v/>
      </c>
    </row>
    <row r="1463" spans="1:23" ht="20.25" hidden="1" customHeight="1" x14ac:dyDescent="0.25">
      <c r="A1463" s="117">
        <v>1449</v>
      </c>
      <c r="B1463" s="118" t="s">
        <v>2683</v>
      </c>
      <c r="C1463" s="119">
        <v>43125</v>
      </c>
      <c r="D1463" s="117" t="s">
        <v>2912</v>
      </c>
      <c r="E1463" s="120" t="s">
        <v>4446</v>
      </c>
      <c r="F1463" s="117">
        <f>IF(ISNA(VLOOKUP(B1463,[2]保固召回!$A:$G,7,FALSE)),"",(VLOOKUP(B1463,[2]保固召回!$A:$G,7,FALSE)))</f>
        <v>0</v>
      </c>
      <c r="G1463" s="121">
        <f t="shared" ca="1" si="89"/>
        <v>0.97278911564625847</v>
      </c>
      <c r="H1463" s="121" t="str">
        <f t="shared" si="90"/>
        <v>F1xF2xB47編程控制單元，視須要更換廢氣再循環控制閥</v>
      </c>
      <c r="I1463" s="122">
        <f t="shared" ca="1" si="91"/>
        <v>143</v>
      </c>
      <c r="J1463" s="127"/>
      <c r="K1463" s="128"/>
      <c r="L1463" s="129"/>
      <c r="M1463" s="130"/>
      <c r="N1463" s="153">
        <v>43060</v>
      </c>
      <c r="O1463" s="126">
        <v>50140</v>
      </c>
      <c r="P1463" s="127" t="str">
        <f>IF(B1463="","",IF(ISNA(VLOOKUP(U1463,[2]NEW!H:H,1,FALSE)),"V",""))</f>
        <v>V</v>
      </c>
      <c r="Q1463" s="156" t="s">
        <v>4447</v>
      </c>
      <c r="R1463" s="129" t="s">
        <v>4005</v>
      </c>
      <c r="S1463" s="181" t="s">
        <v>4448</v>
      </c>
      <c r="T1463" s="129"/>
      <c r="U1463" s="132" t="str">
        <f t="shared" si="88"/>
        <v>0011450400G105156</v>
      </c>
      <c r="W1463" s="134" t="str">
        <f>IF((ISERROR(VLOOKUP(E1463,'[2]Lead Time(覆蓋貼)'!F:F,1,0)))*(P1463="v"),"",IF((ISTEXT(VLOOKUP(E1463,'[2]Lead Time(覆蓋貼)'!F:F,1,0)))*(P1463=""),"未執行",""))</f>
        <v/>
      </c>
    </row>
    <row r="1464" spans="1:23" ht="20.25" hidden="1" customHeight="1" x14ac:dyDescent="0.25">
      <c r="A1464" s="117">
        <v>1450</v>
      </c>
      <c r="B1464" s="118" t="s">
        <v>2683</v>
      </c>
      <c r="C1464" s="119">
        <v>43125</v>
      </c>
      <c r="D1464" s="117" t="s">
        <v>2912</v>
      </c>
      <c r="E1464" s="120" t="s">
        <v>4449</v>
      </c>
      <c r="F1464" s="117">
        <f>IF(ISNA(VLOOKUP(B1464,[2]保固召回!$A:$G,7,FALSE)),"",(VLOOKUP(B1464,[2]保固召回!$A:$G,7,FALSE)))</f>
        <v>0</v>
      </c>
      <c r="G1464" s="121">
        <f t="shared" ca="1" si="89"/>
        <v>0.97278911564625847</v>
      </c>
      <c r="H1464" s="121" t="str">
        <f t="shared" si="90"/>
        <v>F1xF2xB47編程控制單元，視須要更換廢氣再循環控制閥</v>
      </c>
      <c r="I1464" s="122">
        <f t="shared" ca="1" si="91"/>
        <v>143</v>
      </c>
      <c r="J1464" s="127"/>
      <c r="K1464" s="128"/>
      <c r="L1464" s="129"/>
      <c r="M1464" s="130"/>
      <c r="N1464" s="119">
        <v>43033</v>
      </c>
      <c r="O1464" s="121"/>
      <c r="P1464" s="127" t="str">
        <f>IF(B1464="","",IF(ISNA(VLOOKUP(U1464,[2]NEW!H:H,1,FALSE)),"V",""))</f>
        <v>V</v>
      </c>
      <c r="Q1464" s="156" t="s">
        <v>4392</v>
      </c>
      <c r="R1464" s="129" t="s">
        <v>4393</v>
      </c>
      <c r="S1464" s="181" t="s">
        <v>4010</v>
      </c>
      <c r="T1464" s="129"/>
      <c r="U1464" s="132" t="str">
        <f t="shared" si="88"/>
        <v>0011450400G105319</v>
      </c>
      <c r="W1464" s="134" t="str">
        <f>IF((ISERROR(VLOOKUP(E1464,'[2]Lead Time(覆蓋貼)'!F:F,1,0)))*(P1464="v"),"",IF((ISTEXT(VLOOKUP(E1464,'[2]Lead Time(覆蓋貼)'!F:F,1,0)))*(P1464=""),"未執行",""))</f>
        <v/>
      </c>
    </row>
    <row r="1465" spans="1:23" ht="20.25" hidden="1" customHeight="1" x14ac:dyDescent="0.25">
      <c r="A1465" s="117">
        <v>1451</v>
      </c>
      <c r="B1465" s="118" t="s">
        <v>2683</v>
      </c>
      <c r="C1465" s="119">
        <v>43125</v>
      </c>
      <c r="D1465" s="117" t="s">
        <v>2912</v>
      </c>
      <c r="E1465" s="120" t="s">
        <v>4450</v>
      </c>
      <c r="F1465" s="117"/>
      <c r="G1465" s="121">
        <f t="shared" ca="1" si="89"/>
        <v>0.97278911564625847</v>
      </c>
      <c r="H1465" s="121" t="str">
        <f t="shared" si="90"/>
        <v>F1xF2xB47編程控制單元，視須要更換廢氣再循環控制閥</v>
      </c>
      <c r="I1465" s="122">
        <f t="shared" ca="1" si="91"/>
        <v>143</v>
      </c>
      <c r="J1465" s="127"/>
      <c r="K1465" s="128"/>
      <c r="L1465" s="129"/>
      <c r="M1465" s="130"/>
      <c r="N1465" s="119">
        <v>43028</v>
      </c>
      <c r="O1465" s="123">
        <v>50228</v>
      </c>
      <c r="P1465" s="127" t="str">
        <f>IF(B1465="","",IF(ISNA(VLOOKUP(U1465,[2]NEW!H:H,1,FALSE)),"V",""))</f>
        <v>V</v>
      </c>
      <c r="Q1465" s="156" t="s">
        <v>4451</v>
      </c>
      <c r="R1465" s="129" t="s">
        <v>3988</v>
      </c>
      <c r="S1465" s="181" t="s">
        <v>4452</v>
      </c>
      <c r="T1465" s="129"/>
      <c r="U1465" s="132" t="str">
        <f t="shared" si="88"/>
        <v>0011450400V594451</v>
      </c>
      <c r="W1465" s="134" t="str">
        <f>IF((ISERROR(VLOOKUP(E1465,'[2]Lead Time(覆蓋貼)'!F:F,1,0)))*(P1465="v"),"",IF((ISTEXT(VLOOKUP(E1465,'[2]Lead Time(覆蓋貼)'!F:F,1,0)))*(P1465=""),"未執行",""))</f>
        <v/>
      </c>
    </row>
    <row r="1466" spans="1:23" ht="48.75" hidden="1" customHeight="1" x14ac:dyDescent="0.25">
      <c r="A1466" s="117">
        <v>1452</v>
      </c>
      <c r="B1466" s="118" t="s">
        <v>2683</v>
      </c>
      <c r="C1466" s="119">
        <v>43125</v>
      </c>
      <c r="D1466" s="117" t="s">
        <v>2912</v>
      </c>
      <c r="E1466" s="120" t="s">
        <v>4453</v>
      </c>
      <c r="F1466" s="117"/>
      <c r="G1466" s="121">
        <f t="shared" ca="1" si="89"/>
        <v>0.97278911564625847</v>
      </c>
      <c r="H1466" s="121" t="str">
        <f t="shared" si="90"/>
        <v>F1xF2xB47編程控制單元，視須要更換廢氣再循環控制閥</v>
      </c>
      <c r="I1466" s="122">
        <f t="shared" ca="1" si="91"/>
        <v>143</v>
      </c>
      <c r="J1466" s="127"/>
      <c r="K1466" s="128"/>
      <c r="L1466" s="129"/>
      <c r="M1466" s="130"/>
      <c r="N1466" s="117"/>
      <c r="O1466" s="121"/>
      <c r="P1466" s="127" t="str">
        <f>IF(B1466="","",IF(ISNA(VLOOKUP(U1466,[2]NEW!H:H,1,FALSE)),"V",""))</f>
        <v>V</v>
      </c>
      <c r="Q1466" s="156">
        <v>43027</v>
      </c>
      <c r="R1466" s="129">
        <v>50304</v>
      </c>
      <c r="S1466" s="181" t="s">
        <v>4454</v>
      </c>
      <c r="T1466" s="129"/>
      <c r="U1466" s="132" t="str">
        <f t="shared" si="88"/>
        <v>0011450400G105936</v>
      </c>
      <c r="W1466" s="134" t="str">
        <f>IF((ISERROR(VLOOKUP(E1466,'[2]Lead Time(覆蓋貼)'!F:F,1,0)))*(P1466="v"),"",IF((ISTEXT(VLOOKUP(E1466,'[2]Lead Time(覆蓋貼)'!F:F,1,0)))*(P1466=""),"未執行",""))</f>
        <v/>
      </c>
    </row>
    <row r="1467" spans="1:23" ht="50.25" hidden="1" customHeight="1" x14ac:dyDescent="0.25">
      <c r="A1467" s="117">
        <v>1453</v>
      </c>
      <c r="B1467" s="118" t="s">
        <v>2683</v>
      </c>
      <c r="C1467" s="119">
        <v>43125</v>
      </c>
      <c r="D1467" s="117" t="s">
        <v>2912</v>
      </c>
      <c r="E1467" s="120" t="s">
        <v>4455</v>
      </c>
      <c r="F1467" s="117">
        <f>IF(ISNA(VLOOKUP(B1467,[2]保固召回!$A:$G,7,FALSE)),"",(VLOOKUP(B1467,[2]保固召回!$A:$G,7,FALSE)))</f>
        <v>0</v>
      </c>
      <c r="G1467" s="121">
        <f t="shared" ca="1" si="89"/>
        <v>0.97278911564625847</v>
      </c>
      <c r="H1467" s="121" t="str">
        <f t="shared" si="90"/>
        <v>F1xF2xB47編程控制單元，視須要更換廢氣再循環控制閥</v>
      </c>
      <c r="I1467" s="122">
        <f t="shared" ca="1" si="91"/>
        <v>143</v>
      </c>
      <c r="J1467" s="127"/>
      <c r="K1467" s="128"/>
      <c r="L1467" s="129"/>
      <c r="M1467" s="130"/>
      <c r="N1467" s="153">
        <v>43050</v>
      </c>
      <c r="O1467" s="126">
        <v>50140</v>
      </c>
      <c r="P1467" s="127" t="str">
        <f>IF(B1467="","",IF(ISNA(VLOOKUP(U1467,[2]NEW!H:H,1,FALSE)),"V",""))</f>
        <v>V</v>
      </c>
      <c r="Q1467" s="156" t="s">
        <v>4447</v>
      </c>
      <c r="R1467" s="129" t="s">
        <v>4456</v>
      </c>
      <c r="S1467" s="181" t="s">
        <v>4457</v>
      </c>
      <c r="T1467" s="129"/>
      <c r="U1467" s="132" t="str">
        <f t="shared" si="88"/>
        <v>0011450400G106005</v>
      </c>
      <c r="W1467" s="134" t="str">
        <f>IF((ISERROR(VLOOKUP(E1467,'[2]Lead Time(覆蓋貼)'!F:F,1,0)))*(P1467="v"),"",IF((ISTEXT(VLOOKUP(E1467,'[2]Lead Time(覆蓋貼)'!F:F,1,0)))*(P1467=""),"未執行",""))</f>
        <v/>
      </c>
    </row>
    <row r="1468" spans="1:23" ht="20.25" hidden="1" customHeight="1" x14ac:dyDescent="0.25">
      <c r="A1468" s="117">
        <v>1454</v>
      </c>
      <c r="B1468" s="118" t="s">
        <v>2683</v>
      </c>
      <c r="C1468" s="119">
        <v>43125</v>
      </c>
      <c r="D1468" s="117" t="s">
        <v>2912</v>
      </c>
      <c r="E1468" s="120" t="s">
        <v>4458</v>
      </c>
      <c r="F1468" s="117"/>
      <c r="G1468" s="121">
        <f t="shared" ca="1" si="89"/>
        <v>0.97278911564625847</v>
      </c>
      <c r="H1468" s="121" t="str">
        <f t="shared" si="90"/>
        <v>F1xF2xB47編程控制單元，視須要更換廢氣再循環控制閥</v>
      </c>
      <c r="I1468" s="122">
        <f t="shared" ca="1" si="91"/>
        <v>143</v>
      </c>
      <c r="J1468" s="127"/>
      <c r="K1468" s="128"/>
      <c r="L1468" s="129"/>
      <c r="M1468" s="130"/>
      <c r="N1468" s="117"/>
      <c r="O1468" s="121"/>
      <c r="P1468" s="127" t="str">
        <f>IF(B1468="","",IF(ISNA(VLOOKUP(U1468,[2]NEW!H:H,1,FALSE)),"V",""))</f>
        <v>V</v>
      </c>
      <c r="Q1468" s="156">
        <v>43027</v>
      </c>
      <c r="R1468" s="129">
        <v>50304</v>
      </c>
      <c r="S1468" s="181" t="s">
        <v>4021</v>
      </c>
      <c r="T1468" s="129"/>
      <c r="U1468" s="132" t="str">
        <f t="shared" si="88"/>
        <v>0011450400G106701</v>
      </c>
      <c r="W1468" s="134" t="str">
        <f>IF((ISERROR(VLOOKUP(E1468,'[2]Lead Time(覆蓋貼)'!F:F,1,0)))*(P1468="v"),"",IF((ISTEXT(VLOOKUP(E1468,'[2]Lead Time(覆蓋貼)'!F:F,1,0)))*(P1468=""),"未執行",""))</f>
        <v/>
      </c>
    </row>
    <row r="1469" spans="1:23" ht="48.75" hidden="1" customHeight="1" x14ac:dyDescent="0.25">
      <c r="A1469" s="117">
        <v>1455</v>
      </c>
      <c r="B1469" s="118" t="s">
        <v>2683</v>
      </c>
      <c r="C1469" s="119">
        <v>43125</v>
      </c>
      <c r="D1469" s="117" t="s">
        <v>2912</v>
      </c>
      <c r="E1469" s="120" t="s">
        <v>4459</v>
      </c>
      <c r="F1469" s="117"/>
      <c r="G1469" s="121">
        <f t="shared" ca="1" si="89"/>
        <v>0.97278911564625847</v>
      </c>
      <c r="H1469" s="121" t="str">
        <f t="shared" si="90"/>
        <v>F1xF2xB47編程控制單元，視須要更換廢氣再循環控制閥</v>
      </c>
      <c r="I1469" s="122">
        <f t="shared" ca="1" si="91"/>
        <v>143</v>
      </c>
      <c r="J1469" s="127"/>
      <c r="K1469" s="128"/>
      <c r="L1469" s="129"/>
      <c r="M1469" s="130"/>
      <c r="N1469" s="119">
        <v>43031</v>
      </c>
      <c r="O1469" s="121"/>
      <c r="P1469" s="127" t="str">
        <f>IF(B1469="","",IF(ISNA(VLOOKUP(U1469,[2]NEW!H:H,1,FALSE)),"V",""))</f>
        <v>V</v>
      </c>
      <c r="Q1469" s="156" t="s">
        <v>4392</v>
      </c>
      <c r="R1469" s="129" t="s">
        <v>4393</v>
      </c>
      <c r="S1469" s="181" t="s">
        <v>4010</v>
      </c>
      <c r="T1469" s="129"/>
      <c r="U1469" s="132" t="str">
        <f t="shared" si="88"/>
        <v>0011450400G106699</v>
      </c>
      <c r="W1469" s="134" t="str">
        <f>IF((ISERROR(VLOOKUP(E1469,'[2]Lead Time(覆蓋貼)'!F:F,1,0)))*(P1469="v"),"",IF((ISTEXT(VLOOKUP(E1469,'[2]Lead Time(覆蓋貼)'!F:F,1,0)))*(P1469=""),"未執行",""))</f>
        <v/>
      </c>
    </row>
    <row r="1470" spans="1:23" ht="20.25" hidden="1" customHeight="1" x14ac:dyDescent="0.25">
      <c r="A1470" s="117">
        <v>1456</v>
      </c>
      <c r="B1470" s="118" t="s">
        <v>2683</v>
      </c>
      <c r="C1470" s="119">
        <v>43125</v>
      </c>
      <c r="D1470" s="117" t="s">
        <v>2912</v>
      </c>
      <c r="E1470" s="120" t="s">
        <v>4460</v>
      </c>
      <c r="F1470" s="117">
        <f>IF(ISNA(VLOOKUP(B1470,[2]保固召回!$A:$G,7,FALSE)),"",(VLOOKUP(B1470,[2]保固召回!$A:$G,7,FALSE)))</f>
        <v>0</v>
      </c>
      <c r="G1470" s="121">
        <f t="shared" ca="1" si="89"/>
        <v>0.97278911564625847</v>
      </c>
      <c r="H1470" s="121" t="str">
        <f t="shared" si="90"/>
        <v>F1xF2xB47編程控制單元，視須要更換廢氣再循環控制閥</v>
      </c>
      <c r="I1470" s="122">
        <f t="shared" ca="1" si="91"/>
        <v>143</v>
      </c>
      <c r="J1470" s="127"/>
      <c r="K1470" s="128"/>
      <c r="L1470" s="129"/>
      <c r="M1470" s="130"/>
      <c r="N1470" s="119">
        <v>43045</v>
      </c>
      <c r="O1470" s="123">
        <v>50140</v>
      </c>
      <c r="P1470" s="127" t="str">
        <f>IF(B1470="","",IF(ISNA(VLOOKUP(U1470,[2]NEW!H:H,1,FALSE)),"V",""))</f>
        <v>V</v>
      </c>
      <c r="Q1470" s="156" t="s">
        <v>4461</v>
      </c>
      <c r="R1470" s="129" t="s">
        <v>4462</v>
      </c>
      <c r="S1470" s="181" t="s">
        <v>4463</v>
      </c>
      <c r="T1470" s="129"/>
      <c r="U1470" s="132" t="str">
        <f t="shared" si="88"/>
        <v>0011450400G107019</v>
      </c>
      <c r="W1470" s="134" t="str">
        <f>IF((ISERROR(VLOOKUP(E1470,'[2]Lead Time(覆蓋貼)'!F:F,1,0)))*(P1470="v"),"",IF((ISTEXT(VLOOKUP(E1470,'[2]Lead Time(覆蓋貼)'!F:F,1,0)))*(P1470=""),"未執行",""))</f>
        <v/>
      </c>
    </row>
    <row r="1471" spans="1:23" ht="48.75" hidden="1" customHeight="1" x14ac:dyDescent="0.25">
      <c r="A1471" s="117">
        <v>1457</v>
      </c>
      <c r="B1471" s="118" t="s">
        <v>2683</v>
      </c>
      <c r="C1471" s="119">
        <v>43125</v>
      </c>
      <c r="D1471" s="117" t="s">
        <v>2912</v>
      </c>
      <c r="E1471" s="120" t="s">
        <v>4464</v>
      </c>
      <c r="F1471" s="117"/>
      <c r="G1471" s="121">
        <f t="shared" ca="1" si="89"/>
        <v>0.97278911564625847</v>
      </c>
      <c r="H1471" s="121" t="str">
        <f t="shared" si="90"/>
        <v>F1xF2xB47編程控制單元，視須要更換廢氣再循環控制閥</v>
      </c>
      <c r="I1471" s="122">
        <f t="shared" ca="1" si="91"/>
        <v>143</v>
      </c>
      <c r="J1471" s="127"/>
      <c r="K1471" s="128"/>
      <c r="L1471" s="129"/>
      <c r="M1471" s="130"/>
      <c r="N1471" s="117"/>
      <c r="O1471" s="121"/>
      <c r="P1471" s="127" t="str">
        <f>IF(B1471="","",IF(ISNA(VLOOKUP(U1471,[2]NEW!H:H,1,FALSE)),"V",""))</f>
        <v>V</v>
      </c>
      <c r="Q1471" s="156">
        <v>43027</v>
      </c>
      <c r="R1471" s="129">
        <v>50304</v>
      </c>
      <c r="S1471" s="181" t="s">
        <v>4021</v>
      </c>
      <c r="T1471" s="129"/>
      <c r="U1471" s="132" t="str">
        <f t="shared" si="88"/>
        <v>0011450400G107103</v>
      </c>
      <c r="W1471" s="134" t="str">
        <f>IF((ISERROR(VLOOKUP(E1471,'[2]Lead Time(覆蓋貼)'!F:F,1,0)))*(P1471="v"),"",IF((ISTEXT(VLOOKUP(E1471,'[2]Lead Time(覆蓋貼)'!F:F,1,0)))*(P1471=""),"未執行",""))</f>
        <v/>
      </c>
    </row>
    <row r="1472" spans="1:23" ht="36.75" hidden="1" customHeight="1" x14ac:dyDescent="0.25">
      <c r="A1472" s="117">
        <v>1458</v>
      </c>
      <c r="B1472" s="118" t="s">
        <v>2683</v>
      </c>
      <c r="C1472" s="119">
        <v>43125</v>
      </c>
      <c r="D1472" s="117" t="s">
        <v>2912</v>
      </c>
      <c r="E1472" s="120" t="s">
        <v>4465</v>
      </c>
      <c r="F1472" s="117"/>
      <c r="G1472" s="121">
        <f t="shared" ca="1" si="89"/>
        <v>0.97278911564625847</v>
      </c>
      <c r="H1472" s="121" t="str">
        <f t="shared" si="90"/>
        <v>F1xF2xB47編程控制單元，視須要更換廢氣再循環控制閥</v>
      </c>
      <c r="I1472" s="122">
        <f t="shared" ca="1" si="91"/>
        <v>143</v>
      </c>
      <c r="J1472" s="127"/>
      <c r="K1472" s="128"/>
      <c r="L1472" s="129"/>
      <c r="M1472" s="130"/>
      <c r="N1472" s="117"/>
      <c r="O1472" s="121"/>
      <c r="P1472" s="127" t="str">
        <f>IF(B1472="","",IF(ISNA(VLOOKUP(U1472,[2]NEW!H:H,1,FALSE)),"V",""))</f>
        <v>V</v>
      </c>
      <c r="Q1472" s="156">
        <v>43027</v>
      </c>
      <c r="R1472" s="129">
        <v>50304</v>
      </c>
      <c r="S1472" s="181" t="s">
        <v>4466</v>
      </c>
      <c r="T1472" s="129"/>
      <c r="U1472" s="132" t="str">
        <f t="shared" si="88"/>
        <v>0011450400G107115</v>
      </c>
      <c r="W1472" s="134" t="str">
        <f>IF((ISERROR(VLOOKUP(E1472,'[2]Lead Time(覆蓋貼)'!F:F,1,0)))*(P1472="v"),"",IF((ISTEXT(VLOOKUP(E1472,'[2]Lead Time(覆蓋貼)'!F:F,1,0)))*(P1472=""),"未執行",""))</f>
        <v/>
      </c>
    </row>
    <row r="1473" spans="1:23" ht="16.5" hidden="1" x14ac:dyDescent="0.25">
      <c r="A1473" s="117">
        <v>1459</v>
      </c>
      <c r="B1473" s="118" t="s">
        <v>2683</v>
      </c>
      <c r="C1473" s="119">
        <v>43125</v>
      </c>
      <c r="D1473" s="117" t="s">
        <v>2912</v>
      </c>
      <c r="E1473" s="120" t="s">
        <v>4467</v>
      </c>
      <c r="F1473" s="117"/>
      <c r="G1473" s="121">
        <f t="shared" ca="1" si="89"/>
        <v>0.97278911564625847</v>
      </c>
      <c r="H1473" s="121" t="str">
        <f t="shared" si="90"/>
        <v>F1xF2xB47編程控制單元，視須要更換廢氣再循環控制閥</v>
      </c>
      <c r="I1473" s="122">
        <f t="shared" ca="1" si="91"/>
        <v>143</v>
      </c>
      <c r="J1473" s="127"/>
      <c r="K1473" s="128"/>
      <c r="L1473" s="129"/>
      <c r="M1473" s="130"/>
      <c r="N1473" s="117"/>
      <c r="O1473" s="121"/>
      <c r="P1473" s="127" t="str">
        <f>IF(B1473="","",IF(ISNA(VLOOKUP(U1473,[2]NEW!H:H,1,FALSE)),"V",""))</f>
        <v>V</v>
      </c>
      <c r="Q1473" s="156">
        <v>43028</v>
      </c>
      <c r="R1473" s="129">
        <v>50304</v>
      </c>
      <c r="S1473" s="181" t="s">
        <v>4021</v>
      </c>
      <c r="T1473" s="129"/>
      <c r="U1473" s="132" t="str">
        <f t="shared" si="88"/>
        <v>0011450400G107210</v>
      </c>
      <c r="W1473" s="134" t="str">
        <f>IF((ISERROR(VLOOKUP(E1473,'[2]Lead Time(覆蓋貼)'!F:F,1,0)))*(P1473="v"),"",IF((ISTEXT(VLOOKUP(E1473,'[2]Lead Time(覆蓋貼)'!F:F,1,0)))*(P1473=""),"未執行",""))</f>
        <v/>
      </c>
    </row>
    <row r="1474" spans="1:23" ht="16.5" hidden="1" x14ac:dyDescent="0.25">
      <c r="A1474" s="117">
        <v>1460</v>
      </c>
      <c r="B1474" s="118" t="s">
        <v>2683</v>
      </c>
      <c r="C1474" s="119">
        <v>43125</v>
      </c>
      <c r="D1474" s="117" t="s">
        <v>2912</v>
      </c>
      <c r="E1474" s="120" t="s">
        <v>4468</v>
      </c>
      <c r="F1474" s="117"/>
      <c r="G1474" s="121">
        <f t="shared" ca="1" si="89"/>
        <v>0.97278911564625847</v>
      </c>
      <c r="H1474" s="121" t="str">
        <f t="shared" si="90"/>
        <v>F1xF2xB47編程控制單元，視須要更換廢氣再循環控制閥</v>
      </c>
      <c r="I1474" s="122">
        <f t="shared" ca="1" si="91"/>
        <v>143</v>
      </c>
      <c r="J1474" s="127"/>
      <c r="K1474" s="128"/>
      <c r="L1474" s="129"/>
      <c r="M1474" s="130"/>
      <c r="N1474" s="182"/>
      <c r="O1474" s="121"/>
      <c r="P1474" s="127" t="str">
        <f>IF(B1474="","",IF(ISNA(VLOOKUP(U1474,[2]NEW!H:H,1,FALSE)),"V",""))</f>
        <v>V</v>
      </c>
      <c r="Q1474" s="156">
        <v>43028</v>
      </c>
      <c r="R1474" s="129">
        <v>50304</v>
      </c>
      <c r="S1474" s="181" t="s">
        <v>4021</v>
      </c>
      <c r="T1474" s="129"/>
      <c r="U1474" s="132" t="str">
        <f t="shared" si="88"/>
        <v>0011450400G102217</v>
      </c>
      <c r="W1474" s="134" t="str">
        <f>IF((ISERROR(VLOOKUP(E1474,'[2]Lead Time(覆蓋貼)'!F:F,1,0)))*(P1474="v"),"",IF((ISTEXT(VLOOKUP(E1474,'[2]Lead Time(覆蓋貼)'!F:F,1,0)))*(P1474=""),"未執行",""))</f>
        <v/>
      </c>
    </row>
    <row r="1475" spans="1:23" ht="33" hidden="1" x14ac:dyDescent="0.25">
      <c r="A1475" s="117">
        <v>1461</v>
      </c>
      <c r="B1475" s="118" t="s">
        <v>2683</v>
      </c>
      <c r="C1475" s="119">
        <v>43125</v>
      </c>
      <c r="D1475" s="117" t="s">
        <v>2912</v>
      </c>
      <c r="E1475" s="120" t="s">
        <v>1997</v>
      </c>
      <c r="F1475" s="117">
        <f>IF(ISNA(VLOOKUP(B1475,[2]保固召回!$A:$G,7,FALSE)),"",(VLOOKUP(B1475,[2]保固召回!$A:$G,7,FALSE)))</f>
        <v>0</v>
      </c>
      <c r="G1475" s="121">
        <f t="shared" ca="1" si="89"/>
        <v>0.97278911564625847</v>
      </c>
      <c r="H1475" s="121" t="str">
        <f t="shared" si="90"/>
        <v>F1xF2xB47編程控制單元，視須要更換廢氣再循環控制閥</v>
      </c>
      <c r="I1475" s="122">
        <f t="shared" ca="1" si="91"/>
        <v>143</v>
      </c>
      <c r="J1475" s="127"/>
      <c r="K1475" s="128"/>
      <c r="L1475" s="129"/>
      <c r="M1475" s="130"/>
      <c r="N1475" s="179">
        <v>43054</v>
      </c>
      <c r="O1475" s="123">
        <v>50126</v>
      </c>
      <c r="P1475" s="127" t="str">
        <f>IF(B1475="","",IF(ISNA(VLOOKUP(U1475,[2]NEW!H:H,1,FALSE)),"V",""))</f>
        <v>V</v>
      </c>
      <c r="Q1475" s="156" t="s">
        <v>4469</v>
      </c>
      <c r="R1475" s="129" t="s">
        <v>4393</v>
      </c>
      <c r="S1475" s="181" t="s">
        <v>4010</v>
      </c>
      <c r="T1475" s="129"/>
      <c r="U1475" s="132" t="str">
        <f t="shared" si="88"/>
        <v>0011450400G102215</v>
      </c>
      <c r="W1475" s="134" t="str">
        <f>IF((ISERROR(VLOOKUP(E1475,'[2]Lead Time(覆蓋貼)'!F:F,1,0)))*(P1475="v"),"",IF((ISTEXT(VLOOKUP(E1475,'[2]Lead Time(覆蓋貼)'!F:F,1,0)))*(P1475=""),"未執行",""))</f>
        <v/>
      </c>
    </row>
    <row r="1476" spans="1:23" ht="119.1" hidden="1" customHeight="1" x14ac:dyDescent="0.25">
      <c r="A1476" s="117">
        <v>1462</v>
      </c>
      <c r="B1476" s="118" t="s">
        <v>2683</v>
      </c>
      <c r="C1476" s="119">
        <v>43125</v>
      </c>
      <c r="D1476" s="117" t="s">
        <v>2912</v>
      </c>
      <c r="E1476" s="120" t="s">
        <v>4470</v>
      </c>
      <c r="F1476" s="117">
        <f>IF(ISNA(VLOOKUP(B1476,[2]保固召回!$A:$G,7,FALSE)),"",(VLOOKUP(B1476,[2]保固召回!$A:$G,7,FALSE)))</f>
        <v>0</v>
      </c>
      <c r="G1476" s="121">
        <f t="shared" ca="1" si="89"/>
        <v>0.97278911564625847</v>
      </c>
      <c r="H1476" s="121" t="str">
        <f t="shared" si="90"/>
        <v>F1xF2xB47編程控制單元，視須要更換廢氣再循環控制閥</v>
      </c>
      <c r="I1476" s="122">
        <f t="shared" ca="1" si="91"/>
        <v>143</v>
      </c>
      <c r="J1476" s="127"/>
      <c r="K1476" s="128"/>
      <c r="L1476" s="129"/>
      <c r="M1476" s="130"/>
      <c r="N1476" s="179">
        <v>43034</v>
      </c>
      <c r="O1476" s="123">
        <v>50150</v>
      </c>
      <c r="P1476" s="127" t="str">
        <f>IF(B1476="","",IF(ISNA(VLOOKUP(U1476,[2]NEW!H:H,1,FALSE)),"V",""))</f>
        <v>V</v>
      </c>
      <c r="Q1476" s="156" t="s">
        <v>4469</v>
      </c>
      <c r="R1476" s="129" t="s">
        <v>4393</v>
      </c>
      <c r="S1476" s="181" t="s">
        <v>4010</v>
      </c>
      <c r="T1476" s="129"/>
      <c r="U1476" s="132" t="str">
        <f t="shared" si="88"/>
        <v>0011450400G102468</v>
      </c>
      <c r="W1476" s="134" t="str">
        <f>IF((ISERROR(VLOOKUP(E1476,'[2]Lead Time(覆蓋貼)'!F:F,1,0)))*(P1476="v"),"",IF((ISTEXT(VLOOKUP(E1476,'[2]Lead Time(覆蓋貼)'!F:F,1,0)))*(P1476=""),"未執行",""))</f>
        <v/>
      </c>
    </row>
    <row r="1477" spans="1:23" ht="59.25" hidden="1" customHeight="1" x14ac:dyDescent="0.25">
      <c r="A1477" s="117">
        <v>1463</v>
      </c>
      <c r="B1477" s="118" t="s">
        <v>2683</v>
      </c>
      <c r="C1477" s="119">
        <v>43125</v>
      </c>
      <c r="D1477" s="117" t="s">
        <v>2912</v>
      </c>
      <c r="E1477" s="120" t="s">
        <v>4471</v>
      </c>
      <c r="F1477" s="117"/>
      <c r="G1477" s="121">
        <f t="shared" ca="1" si="89"/>
        <v>0.97278911564625847</v>
      </c>
      <c r="H1477" s="121" t="str">
        <f t="shared" si="90"/>
        <v>F1xF2xB47編程控制單元，視須要更換廢氣再循環控制閥</v>
      </c>
      <c r="I1477" s="122">
        <f t="shared" ca="1" si="91"/>
        <v>143</v>
      </c>
      <c r="J1477" s="127"/>
      <c r="K1477" s="128"/>
      <c r="L1477" s="129"/>
      <c r="M1477" s="130"/>
      <c r="N1477" s="117"/>
      <c r="O1477" s="121"/>
      <c r="P1477" s="127" t="str">
        <f>IF(B1477="","",IF(ISNA(VLOOKUP(U1477,[2]NEW!H:H,1,FALSE)),"V",""))</f>
        <v>V</v>
      </c>
      <c r="Q1477" s="156"/>
      <c r="R1477" s="129"/>
      <c r="S1477" s="128"/>
      <c r="T1477" s="129"/>
      <c r="U1477" s="132" t="str">
        <f t="shared" ref="U1477:U1540" si="92">B1477&amp;E1477</f>
        <v>0011450400G103018</v>
      </c>
      <c r="W1477" s="134" t="str">
        <f>IF((ISERROR(VLOOKUP(E1477,'[2]Lead Time(覆蓋貼)'!F:F,1,0)))*(P1477="v"),"",IF((ISTEXT(VLOOKUP(E1477,'[2]Lead Time(覆蓋貼)'!F:F,1,0)))*(P1477=""),"未執行",""))</f>
        <v/>
      </c>
    </row>
    <row r="1478" spans="1:23" ht="20.25" hidden="1" customHeight="1" x14ac:dyDescent="0.25">
      <c r="A1478" s="117">
        <v>1464</v>
      </c>
      <c r="B1478" s="118" t="s">
        <v>2683</v>
      </c>
      <c r="C1478" s="119">
        <v>43125</v>
      </c>
      <c r="D1478" s="117" t="s">
        <v>2912</v>
      </c>
      <c r="E1478" s="120" t="s">
        <v>4472</v>
      </c>
      <c r="F1478" s="117"/>
      <c r="G1478" s="121">
        <f t="shared" ref="G1478:G1541" ca="1" si="93">COUNTIF(H:H,D1478)/COUNTIF(D:D,D1478)</f>
        <v>0.97278911564625847</v>
      </c>
      <c r="H1478" s="121" t="str">
        <f t="shared" ref="H1478:H1541" si="94">IF(P1478="V",D1478,"")</f>
        <v>F1xF2xB47編程控制單元，視須要更換廢氣再循環控制閥</v>
      </c>
      <c r="I1478" s="122">
        <f t="shared" ref="I1478:I1541" ca="1" si="95">COUNTIF(H:H,D1478)</f>
        <v>143</v>
      </c>
      <c r="J1478" s="127"/>
      <c r="K1478" s="128"/>
      <c r="L1478" s="129"/>
      <c r="M1478" s="130"/>
      <c r="N1478" s="119">
        <v>43031</v>
      </c>
      <c r="O1478" s="123">
        <v>50389</v>
      </c>
      <c r="P1478" s="127" t="str">
        <f>IF(B1478="","",IF(ISNA(VLOOKUP(U1478,[2]NEW!H:H,1,FALSE)),"V",""))</f>
        <v>V</v>
      </c>
      <c r="Q1478" s="156" t="s">
        <v>4473</v>
      </c>
      <c r="R1478" s="129" t="s">
        <v>3988</v>
      </c>
      <c r="S1478" s="181" t="s">
        <v>4010</v>
      </c>
      <c r="T1478" s="129"/>
      <c r="U1478" s="132" t="str">
        <f t="shared" si="92"/>
        <v>0011450400G120277</v>
      </c>
      <c r="W1478" s="134" t="str">
        <f>IF((ISERROR(VLOOKUP(E1478,'[2]Lead Time(覆蓋貼)'!F:F,1,0)))*(P1478="v"),"",IF((ISTEXT(VLOOKUP(E1478,'[2]Lead Time(覆蓋貼)'!F:F,1,0)))*(P1478=""),"未執行",""))</f>
        <v/>
      </c>
    </row>
    <row r="1479" spans="1:23" ht="20.25" hidden="1" customHeight="1" x14ac:dyDescent="0.25">
      <c r="A1479" s="117">
        <v>1465</v>
      </c>
      <c r="B1479" s="118" t="s">
        <v>2683</v>
      </c>
      <c r="C1479" s="119">
        <v>43125</v>
      </c>
      <c r="D1479" s="117" t="s">
        <v>2912</v>
      </c>
      <c r="E1479" s="120" t="s">
        <v>4474</v>
      </c>
      <c r="F1479" s="117"/>
      <c r="G1479" s="121">
        <f t="shared" ca="1" si="93"/>
        <v>0.97278911564625847</v>
      </c>
      <c r="H1479" s="121" t="str">
        <f t="shared" si="94"/>
        <v>F1xF2xB47編程控制單元，視須要更換廢氣再循環控制閥</v>
      </c>
      <c r="I1479" s="122">
        <f t="shared" ca="1" si="95"/>
        <v>143</v>
      </c>
      <c r="J1479" s="127"/>
      <c r="K1479" s="128"/>
      <c r="L1479" s="129"/>
      <c r="M1479" s="130"/>
      <c r="N1479" s="117"/>
      <c r="O1479" s="121"/>
      <c r="P1479" s="127" t="str">
        <f>IF(B1479="","",IF(ISNA(VLOOKUP(U1479,[2]NEW!H:H,1,FALSE)),"V",""))</f>
        <v>V</v>
      </c>
      <c r="Q1479" s="156"/>
      <c r="R1479" s="129"/>
      <c r="S1479" s="128"/>
      <c r="T1479" s="129"/>
      <c r="U1479" s="132" t="str">
        <f t="shared" si="92"/>
        <v>0011450400G120535</v>
      </c>
      <c r="W1479" s="134" t="str">
        <f>IF((ISERROR(VLOOKUP(E1479,'[2]Lead Time(覆蓋貼)'!F:F,1,0)))*(P1479="v"),"",IF((ISTEXT(VLOOKUP(E1479,'[2]Lead Time(覆蓋貼)'!F:F,1,0)))*(P1479=""),"未執行",""))</f>
        <v/>
      </c>
    </row>
    <row r="1480" spans="1:23" ht="33" hidden="1" x14ac:dyDescent="0.25">
      <c r="A1480" s="117">
        <v>1466</v>
      </c>
      <c r="B1480" s="118" t="s">
        <v>2683</v>
      </c>
      <c r="C1480" s="119">
        <v>43125</v>
      </c>
      <c r="D1480" s="117" t="s">
        <v>2912</v>
      </c>
      <c r="E1480" s="120" t="s">
        <v>4475</v>
      </c>
      <c r="F1480" s="117">
        <f>IF(ISNA(VLOOKUP(B1480,[2]保固召回!$A:$G,7,FALSE)),"",(VLOOKUP(B1480,[2]保固召回!$A:$G,7,FALSE)))</f>
        <v>0</v>
      </c>
      <c r="G1480" s="121">
        <f t="shared" ca="1" si="93"/>
        <v>0.97278911564625847</v>
      </c>
      <c r="H1480" s="121" t="str">
        <f t="shared" si="94"/>
        <v>F1xF2xB47編程控制單元，視須要更換廢氣再循環控制閥</v>
      </c>
      <c r="I1480" s="122">
        <f t="shared" ca="1" si="95"/>
        <v>143</v>
      </c>
      <c r="J1480" s="127"/>
      <c r="K1480" s="128"/>
      <c r="L1480" s="129"/>
      <c r="M1480" s="130"/>
      <c r="N1480" s="117"/>
      <c r="O1480" s="121"/>
      <c r="P1480" s="127" t="str">
        <f>IF(B1480="","",IF(ISNA(VLOOKUP(U1480,[2]NEW!H:H,1,FALSE)),"V",""))</f>
        <v>V</v>
      </c>
      <c r="Q1480" s="156" t="s">
        <v>4469</v>
      </c>
      <c r="R1480" s="129" t="s">
        <v>4393</v>
      </c>
      <c r="S1480" s="181" t="s">
        <v>4411</v>
      </c>
      <c r="T1480" s="129"/>
      <c r="U1480" s="132" t="str">
        <f t="shared" si="92"/>
        <v>0011450400G104083</v>
      </c>
      <c r="W1480" s="134" t="str">
        <f>IF((ISERROR(VLOOKUP(E1480,'[2]Lead Time(覆蓋貼)'!F:F,1,0)))*(P1480="v"),"",IF((ISTEXT(VLOOKUP(E1480,'[2]Lead Time(覆蓋貼)'!F:F,1,0)))*(P1480=""),"未執行",""))</f>
        <v/>
      </c>
    </row>
    <row r="1481" spans="1:23" ht="84" hidden="1" customHeight="1" x14ac:dyDescent="0.25">
      <c r="A1481" s="117">
        <v>1467</v>
      </c>
      <c r="B1481" s="118" t="s">
        <v>2683</v>
      </c>
      <c r="C1481" s="119">
        <v>43125</v>
      </c>
      <c r="D1481" s="117" t="s">
        <v>2912</v>
      </c>
      <c r="E1481" s="120" t="s">
        <v>4476</v>
      </c>
      <c r="F1481" s="117">
        <f>IF(ISNA(VLOOKUP(B1481,[2]保固召回!$A:$G,7,FALSE)),"",(VLOOKUP(B1481,[2]保固召回!$A:$G,7,FALSE)))</f>
        <v>0</v>
      </c>
      <c r="G1481" s="121">
        <f t="shared" ca="1" si="93"/>
        <v>0.97278911564625847</v>
      </c>
      <c r="H1481" s="121" t="str">
        <f t="shared" si="94"/>
        <v>F1xF2xB47編程控制單元，視須要更換廢氣再循環控制閥</v>
      </c>
      <c r="I1481" s="122">
        <f t="shared" ca="1" si="95"/>
        <v>143</v>
      </c>
      <c r="J1481" s="127"/>
      <c r="K1481" s="128"/>
      <c r="L1481" s="129"/>
      <c r="M1481" s="130"/>
      <c r="N1481" s="179">
        <v>43036</v>
      </c>
      <c r="O1481" s="123">
        <v>50389</v>
      </c>
      <c r="P1481" s="127" t="str">
        <f>IF(B1481="","",IF(ISNA(VLOOKUP(U1481,[2]NEW!H:H,1,FALSE)),"V",""))</f>
        <v>V</v>
      </c>
      <c r="Q1481" s="156" t="s">
        <v>4473</v>
      </c>
      <c r="R1481" s="129" t="s">
        <v>3988</v>
      </c>
      <c r="S1481" s="181" t="s">
        <v>4010</v>
      </c>
      <c r="T1481" s="129"/>
      <c r="U1481" s="132" t="str">
        <f t="shared" si="92"/>
        <v>0011450400G104084</v>
      </c>
      <c r="W1481" s="134" t="str">
        <f>IF((ISERROR(VLOOKUP(E1481,'[2]Lead Time(覆蓋貼)'!F:F,1,0)))*(P1481="v"),"",IF((ISTEXT(VLOOKUP(E1481,'[2]Lead Time(覆蓋貼)'!F:F,1,0)))*(P1481=""),"未執行",""))</f>
        <v/>
      </c>
    </row>
    <row r="1482" spans="1:23" ht="49.5" hidden="1" x14ac:dyDescent="0.25">
      <c r="A1482" s="117">
        <v>1468</v>
      </c>
      <c r="B1482" s="118" t="s">
        <v>2683</v>
      </c>
      <c r="C1482" s="119">
        <v>43125</v>
      </c>
      <c r="D1482" s="117" t="s">
        <v>2912</v>
      </c>
      <c r="E1482" s="120" t="s">
        <v>4477</v>
      </c>
      <c r="F1482" s="117">
        <f>IF(ISNA(VLOOKUP(B1482,[2]保固召回!$A:$G,7,FALSE)),"",(VLOOKUP(B1482,[2]保固召回!$A:$G,7,FALSE)))</f>
        <v>0</v>
      </c>
      <c r="G1482" s="121">
        <f t="shared" ca="1" si="93"/>
        <v>0.97278911564625847</v>
      </c>
      <c r="H1482" s="121" t="str">
        <f t="shared" si="94"/>
        <v>F1xF2xB47編程控制單元，視須要更換廢氣再循環控制閥</v>
      </c>
      <c r="I1482" s="122">
        <f t="shared" ca="1" si="95"/>
        <v>143</v>
      </c>
      <c r="J1482" s="127"/>
      <c r="K1482" s="128"/>
      <c r="L1482" s="129"/>
      <c r="M1482" s="130"/>
      <c r="N1482" s="119">
        <v>43048</v>
      </c>
      <c r="O1482" s="123">
        <v>50228</v>
      </c>
      <c r="P1482" s="127" t="str">
        <f>IF(B1482="","",IF(ISNA(VLOOKUP(U1482,[2]NEW!H:H,1,FALSE)),"V",""))</f>
        <v>V</v>
      </c>
      <c r="Q1482" s="156" t="s">
        <v>4478</v>
      </c>
      <c r="R1482" s="129" t="s">
        <v>4414</v>
      </c>
      <c r="S1482" s="181" t="s">
        <v>4479</v>
      </c>
      <c r="T1482" s="129"/>
      <c r="U1482" s="132" t="str">
        <f t="shared" si="92"/>
        <v>0011450400G105226</v>
      </c>
      <c r="W1482" s="134" t="str">
        <f>IF((ISERROR(VLOOKUP(E1482,'[2]Lead Time(覆蓋貼)'!F:F,1,0)))*(P1482="v"),"",IF((ISTEXT(VLOOKUP(E1482,'[2]Lead Time(覆蓋貼)'!F:F,1,0)))*(P1482=""),"未執行",""))</f>
        <v/>
      </c>
    </row>
    <row r="1483" spans="1:23" ht="111" hidden="1" customHeight="1" x14ac:dyDescent="0.25">
      <c r="A1483" s="117">
        <v>1469</v>
      </c>
      <c r="B1483" s="118" t="s">
        <v>2683</v>
      </c>
      <c r="C1483" s="119">
        <v>43125</v>
      </c>
      <c r="D1483" s="117" t="s">
        <v>2912</v>
      </c>
      <c r="E1483" s="120" t="s">
        <v>4480</v>
      </c>
      <c r="F1483" s="117">
        <f>IF(ISNA(VLOOKUP(B1483,[2]保固召回!$A:$G,7,FALSE)),"",(VLOOKUP(B1483,[2]保固召回!$A:$G,7,FALSE)))</f>
        <v>0</v>
      </c>
      <c r="G1483" s="121">
        <f t="shared" ca="1" si="93"/>
        <v>0.97278911564625847</v>
      </c>
      <c r="H1483" s="121" t="str">
        <f t="shared" si="94"/>
        <v>F1xF2xB47編程控制單元，視須要更換廢氣再循環控制閥</v>
      </c>
      <c r="I1483" s="122">
        <f t="shared" ca="1" si="95"/>
        <v>143</v>
      </c>
      <c r="J1483" s="127"/>
      <c r="K1483" s="128"/>
      <c r="L1483" s="129"/>
      <c r="M1483" s="130"/>
      <c r="N1483" s="125">
        <v>43083</v>
      </c>
      <c r="O1483" s="126">
        <v>50389</v>
      </c>
      <c r="P1483" s="127" t="str">
        <f>IF(B1483="","",IF(ISNA(VLOOKUP(U1483,[2]NEW!H:H,1,FALSE)),"V",""))</f>
        <v>V</v>
      </c>
      <c r="Q1483" s="156" t="s">
        <v>4481</v>
      </c>
      <c r="R1483" s="129" t="s">
        <v>4482</v>
      </c>
      <c r="S1483" s="181" t="s">
        <v>4483</v>
      </c>
      <c r="T1483" s="129"/>
      <c r="U1483" s="132" t="str">
        <f t="shared" si="92"/>
        <v>0011450400V594529</v>
      </c>
      <c r="W1483" s="134" t="str">
        <f>IF((ISERROR(VLOOKUP(E1483,'[2]Lead Time(覆蓋貼)'!F:F,1,0)))*(P1483="v"),"",IF((ISTEXT(VLOOKUP(E1483,'[2]Lead Time(覆蓋貼)'!F:F,1,0)))*(P1483=""),"未執行",""))</f>
        <v/>
      </c>
    </row>
    <row r="1484" spans="1:23" ht="35.25" hidden="1" customHeight="1" x14ac:dyDescent="0.25">
      <c r="A1484" s="117">
        <v>1470</v>
      </c>
      <c r="B1484" s="118" t="s">
        <v>2683</v>
      </c>
      <c r="C1484" s="119">
        <v>43125</v>
      </c>
      <c r="D1484" s="117" t="s">
        <v>2912</v>
      </c>
      <c r="E1484" s="120" t="s">
        <v>4484</v>
      </c>
      <c r="F1484" s="117">
        <f>IF(ISNA(VLOOKUP(B1484,[2]保固召回!$A:$G,7,FALSE)),"",(VLOOKUP(B1484,[2]保固召回!$A:$G,7,FALSE)))</f>
        <v>0</v>
      </c>
      <c r="G1484" s="121">
        <f t="shared" ca="1" si="93"/>
        <v>0.97278911564625847</v>
      </c>
      <c r="H1484" s="121" t="str">
        <f t="shared" si="94"/>
        <v>F1xF2xB47編程控制單元，視須要更換廢氣再循環控制閥</v>
      </c>
      <c r="I1484" s="122">
        <f t="shared" ca="1" si="95"/>
        <v>143</v>
      </c>
      <c r="J1484" s="127"/>
      <c r="K1484" s="128"/>
      <c r="L1484" s="129"/>
      <c r="M1484" s="130"/>
      <c r="N1484" s="153"/>
      <c r="O1484" s="126"/>
      <c r="P1484" s="127" t="str">
        <f>IF(B1484="","",IF(ISNA(VLOOKUP(U1484,[2]NEW!H:H,1,FALSE)),"V",""))</f>
        <v>V</v>
      </c>
      <c r="Q1484" s="156" t="s">
        <v>4485</v>
      </c>
      <c r="R1484" s="129" t="s">
        <v>3988</v>
      </c>
      <c r="S1484" s="181" t="s">
        <v>4486</v>
      </c>
      <c r="T1484" s="129"/>
      <c r="U1484" s="132" t="str">
        <f t="shared" si="92"/>
        <v>0011450400G106458</v>
      </c>
      <c r="W1484" s="134" t="str">
        <f>IF((ISERROR(VLOOKUP(E1484,'[2]Lead Time(覆蓋貼)'!F:F,1,0)))*(P1484="v"),"",IF((ISTEXT(VLOOKUP(E1484,'[2]Lead Time(覆蓋貼)'!F:F,1,0)))*(P1484=""),"未執行",""))</f>
        <v/>
      </c>
    </row>
    <row r="1485" spans="1:23" ht="20.25" hidden="1" customHeight="1" x14ac:dyDescent="0.25">
      <c r="A1485" s="117">
        <v>1471</v>
      </c>
      <c r="B1485" s="118" t="s">
        <v>2683</v>
      </c>
      <c r="C1485" s="119">
        <v>43125</v>
      </c>
      <c r="D1485" s="117" t="s">
        <v>2912</v>
      </c>
      <c r="E1485" s="120" t="s">
        <v>4487</v>
      </c>
      <c r="F1485" s="117">
        <f>IF(ISNA(VLOOKUP(B1485,[2]保固召回!$A:$G,7,FALSE)),"",(VLOOKUP(B1485,[2]保固召回!$A:$G,7,FALSE)))</f>
        <v>0</v>
      </c>
      <c r="G1485" s="121">
        <f t="shared" ca="1" si="93"/>
        <v>0.97278911564625847</v>
      </c>
      <c r="H1485" s="121" t="str">
        <f t="shared" si="94"/>
        <v>F1xF2xB47編程控制單元，視須要更換廢氣再循環控制閥</v>
      </c>
      <c r="I1485" s="122">
        <f t="shared" ca="1" si="95"/>
        <v>143</v>
      </c>
      <c r="J1485" s="127"/>
      <c r="K1485" s="128"/>
      <c r="L1485" s="129"/>
      <c r="M1485" s="130"/>
      <c r="N1485" s="153"/>
      <c r="O1485" s="126"/>
      <c r="P1485" s="127" t="str">
        <f>IF(B1485="","",IF(ISNA(VLOOKUP(U1485,[2]NEW!H:H,1,FALSE)),"V",""))</f>
        <v>V</v>
      </c>
      <c r="Q1485" s="183" t="s">
        <v>4488</v>
      </c>
      <c r="R1485" s="184" t="s">
        <v>4489</v>
      </c>
      <c r="S1485" s="185" t="s">
        <v>4490</v>
      </c>
      <c r="T1485" s="129"/>
      <c r="U1485" s="132" t="str">
        <f t="shared" si="92"/>
        <v>0011450400G107429</v>
      </c>
      <c r="W1485" s="134" t="str">
        <f>IF((ISERROR(VLOOKUP(E1485,'[2]Lead Time(覆蓋貼)'!F:F,1,0)))*(P1485="v"),"",IF((ISTEXT(VLOOKUP(E1485,'[2]Lead Time(覆蓋貼)'!F:F,1,0)))*(P1485=""),"未執行",""))</f>
        <v/>
      </c>
    </row>
    <row r="1486" spans="1:23" ht="49.5" hidden="1" x14ac:dyDescent="0.25">
      <c r="A1486" s="117">
        <v>1472</v>
      </c>
      <c r="B1486" s="118" t="s">
        <v>2683</v>
      </c>
      <c r="C1486" s="119">
        <v>43125</v>
      </c>
      <c r="D1486" s="117" t="s">
        <v>2912</v>
      </c>
      <c r="E1486" s="120" t="s">
        <v>4491</v>
      </c>
      <c r="F1486" s="117">
        <f>IF(ISNA(VLOOKUP(B1486,[2]保固召回!$A:$G,7,FALSE)),"",(VLOOKUP(B1486,[2]保固召回!$A:$G,7,FALSE)))</f>
        <v>0</v>
      </c>
      <c r="G1486" s="121">
        <f t="shared" ca="1" si="93"/>
        <v>0.97278911564625847</v>
      </c>
      <c r="H1486" s="121" t="str">
        <f t="shared" si="94"/>
        <v>F1xF2xB47編程控制單元，視須要更換廢氣再循環控制閥</v>
      </c>
      <c r="I1486" s="122">
        <f t="shared" ca="1" si="95"/>
        <v>143</v>
      </c>
      <c r="J1486" s="127"/>
      <c r="K1486" s="128"/>
      <c r="L1486" s="129"/>
      <c r="M1486" s="130"/>
      <c r="N1486" s="119">
        <v>43035</v>
      </c>
      <c r="O1486" s="123">
        <v>50140</v>
      </c>
      <c r="P1486" s="127" t="str">
        <f>IF(B1486="","",IF(ISNA(VLOOKUP(U1486,[2]NEW!H:H,1,FALSE)),"V",""))</f>
        <v>V</v>
      </c>
      <c r="Q1486" s="156" t="s">
        <v>4492</v>
      </c>
      <c r="R1486" s="129" t="s">
        <v>4493</v>
      </c>
      <c r="S1486" s="181" t="s">
        <v>4053</v>
      </c>
      <c r="T1486" s="129"/>
      <c r="U1486" s="132" t="str">
        <f t="shared" si="92"/>
        <v>0011450400G103541</v>
      </c>
      <c r="W1486" s="134" t="str">
        <f>IF((ISERROR(VLOOKUP(E1486,'[2]Lead Time(覆蓋貼)'!F:F,1,0)))*(P1486="v"),"",IF((ISTEXT(VLOOKUP(E1486,'[2]Lead Time(覆蓋貼)'!F:F,1,0)))*(P1486=""),"未執行",""))</f>
        <v/>
      </c>
    </row>
    <row r="1487" spans="1:23" ht="20.25" hidden="1" customHeight="1" x14ac:dyDescent="0.25">
      <c r="A1487" s="117">
        <v>1473</v>
      </c>
      <c r="B1487" s="118" t="s">
        <v>2683</v>
      </c>
      <c r="C1487" s="119">
        <v>43125</v>
      </c>
      <c r="D1487" s="117" t="s">
        <v>2912</v>
      </c>
      <c r="E1487" s="120" t="s">
        <v>4494</v>
      </c>
      <c r="F1487" s="117"/>
      <c r="G1487" s="121">
        <f t="shared" ca="1" si="93"/>
        <v>0.97278911564625847</v>
      </c>
      <c r="H1487" s="121" t="str">
        <f t="shared" si="94"/>
        <v>F1xF2xB47編程控制單元，視須要更換廢氣再循環控制閥</v>
      </c>
      <c r="I1487" s="122">
        <f t="shared" ca="1" si="95"/>
        <v>143</v>
      </c>
      <c r="J1487" s="127"/>
      <c r="K1487" s="128"/>
      <c r="L1487" s="129"/>
      <c r="M1487" s="130"/>
      <c r="N1487" s="117"/>
      <c r="O1487" s="121"/>
      <c r="P1487" s="127" t="str">
        <f>IF(B1487="","",IF(ISNA(VLOOKUP(U1487,[2]NEW!H:H,1,FALSE)),"V",""))</f>
        <v>V</v>
      </c>
      <c r="Q1487" s="156"/>
      <c r="R1487" s="129"/>
      <c r="S1487" s="128"/>
      <c r="T1487" s="129"/>
      <c r="U1487" s="132" t="str">
        <f t="shared" si="92"/>
        <v>0011450400G105428</v>
      </c>
      <c r="W1487" s="134" t="str">
        <f>IF((ISERROR(VLOOKUP(E1487,'[2]Lead Time(覆蓋貼)'!F:F,1,0)))*(P1487="v"),"",IF((ISTEXT(VLOOKUP(E1487,'[2]Lead Time(覆蓋貼)'!F:F,1,0)))*(P1487=""),"未執行",""))</f>
        <v/>
      </c>
    </row>
    <row r="1488" spans="1:23" ht="20.25" hidden="1" customHeight="1" x14ac:dyDescent="0.25">
      <c r="A1488" s="117">
        <v>1474</v>
      </c>
      <c r="B1488" s="118" t="s">
        <v>2683</v>
      </c>
      <c r="C1488" s="119">
        <v>43125</v>
      </c>
      <c r="D1488" s="117" t="s">
        <v>2912</v>
      </c>
      <c r="E1488" s="120" t="s">
        <v>4495</v>
      </c>
      <c r="F1488" s="117"/>
      <c r="G1488" s="121">
        <f t="shared" ca="1" si="93"/>
        <v>0.97278911564625847</v>
      </c>
      <c r="H1488" s="121" t="str">
        <f t="shared" si="94"/>
        <v>F1xF2xB47編程控制單元，視須要更換廢氣再循環控制閥</v>
      </c>
      <c r="I1488" s="122">
        <f t="shared" ca="1" si="95"/>
        <v>143</v>
      </c>
      <c r="J1488" s="127"/>
      <c r="K1488" s="128"/>
      <c r="L1488" s="129"/>
      <c r="M1488" s="130"/>
      <c r="N1488" s="117"/>
      <c r="O1488" s="121"/>
      <c r="P1488" s="127" t="str">
        <f>IF(B1488="","",IF(ISNA(VLOOKUP(U1488,[2]NEW!H:H,1,FALSE)),"V",""))</f>
        <v>V</v>
      </c>
      <c r="Q1488" s="156">
        <v>43028</v>
      </c>
      <c r="R1488" s="129">
        <v>50304</v>
      </c>
      <c r="S1488" s="186" t="s">
        <v>4496</v>
      </c>
      <c r="T1488" s="129"/>
      <c r="U1488" s="132" t="str">
        <f t="shared" si="92"/>
        <v>0011450400G106454</v>
      </c>
      <c r="W1488" s="134" t="str">
        <f>IF((ISERROR(VLOOKUP(E1488,'[2]Lead Time(覆蓋貼)'!F:F,1,0)))*(P1488="v"),"",IF((ISTEXT(VLOOKUP(E1488,'[2]Lead Time(覆蓋貼)'!F:F,1,0)))*(P1488=""),"未執行",""))</f>
        <v/>
      </c>
    </row>
    <row r="1489" spans="1:23" ht="219" hidden="1" customHeight="1" x14ac:dyDescent="0.25">
      <c r="A1489" s="117">
        <v>1475</v>
      </c>
      <c r="B1489" s="118" t="s">
        <v>2683</v>
      </c>
      <c r="C1489" s="119">
        <v>43125</v>
      </c>
      <c r="D1489" s="117" t="s">
        <v>2912</v>
      </c>
      <c r="E1489" s="120" t="s">
        <v>4497</v>
      </c>
      <c r="F1489" s="117"/>
      <c r="G1489" s="121">
        <f t="shared" ca="1" si="93"/>
        <v>0.97278911564625847</v>
      </c>
      <c r="H1489" s="121" t="str">
        <f t="shared" si="94"/>
        <v>F1xF2xB47編程控制單元，視須要更換廢氣再循環控制閥</v>
      </c>
      <c r="I1489" s="122">
        <f t="shared" ca="1" si="95"/>
        <v>143</v>
      </c>
      <c r="J1489" s="127"/>
      <c r="K1489" s="128"/>
      <c r="L1489" s="129"/>
      <c r="M1489" s="130"/>
      <c r="N1489" s="179">
        <v>43032</v>
      </c>
      <c r="O1489" s="123">
        <v>50042</v>
      </c>
      <c r="P1489" s="127" t="str">
        <f>IF(B1489="","",IF(ISNA(VLOOKUP(U1489,[2]NEW!H:H,1,FALSE)),"V",""))</f>
        <v>V</v>
      </c>
      <c r="Q1489" s="156" t="s">
        <v>4498</v>
      </c>
      <c r="R1489" s="129" t="s">
        <v>4499</v>
      </c>
      <c r="S1489" s="181" t="s">
        <v>4053</v>
      </c>
      <c r="T1489" s="129"/>
      <c r="U1489" s="132" t="str">
        <f t="shared" si="92"/>
        <v>0011450400G106457</v>
      </c>
      <c r="W1489" s="134" t="str">
        <f>IF((ISERROR(VLOOKUP(E1489,'[2]Lead Time(覆蓋貼)'!F:F,1,0)))*(P1489="v"),"",IF((ISTEXT(VLOOKUP(E1489,'[2]Lead Time(覆蓋貼)'!F:F,1,0)))*(P1489=""),"未執行",""))</f>
        <v/>
      </c>
    </row>
    <row r="1490" spans="1:23" ht="45.75" hidden="1" customHeight="1" x14ac:dyDescent="0.25">
      <c r="A1490" s="117">
        <v>1476</v>
      </c>
      <c r="B1490" s="118" t="s">
        <v>2683</v>
      </c>
      <c r="C1490" s="119">
        <v>43125</v>
      </c>
      <c r="D1490" s="117" t="s">
        <v>2912</v>
      </c>
      <c r="E1490" s="120" t="s">
        <v>4500</v>
      </c>
      <c r="F1490" s="117">
        <f>IF(ISNA(VLOOKUP(B1490,[2]保固召回!$A:$G,7,FALSE)),"",(VLOOKUP(B1490,[2]保固召回!$A:$G,7,FALSE)))</f>
        <v>0</v>
      </c>
      <c r="G1490" s="121">
        <f t="shared" ca="1" si="93"/>
        <v>0.97278911564625847</v>
      </c>
      <c r="H1490" s="121" t="str">
        <f t="shared" si="94"/>
        <v>F1xF2xB47編程控制單元，視須要更換廢氣再循環控制閥</v>
      </c>
      <c r="I1490" s="122">
        <f t="shared" ca="1" si="95"/>
        <v>143</v>
      </c>
      <c r="J1490" s="127"/>
      <c r="K1490" s="128"/>
      <c r="L1490" s="129"/>
      <c r="M1490" s="130"/>
      <c r="N1490" s="153">
        <v>43075</v>
      </c>
      <c r="O1490" s="126">
        <v>50042</v>
      </c>
      <c r="P1490" s="127" t="str">
        <f>IF(B1490="","",IF(ISNA(VLOOKUP(U1490,[2]NEW!H:H,1,FALSE)),"V",""))</f>
        <v>V</v>
      </c>
      <c r="Q1490" s="156" t="s">
        <v>4501</v>
      </c>
      <c r="R1490" s="129" t="s">
        <v>4502</v>
      </c>
      <c r="S1490" s="181" t="s">
        <v>4503</v>
      </c>
      <c r="T1490" s="129"/>
      <c r="U1490" s="132" t="str">
        <f t="shared" si="92"/>
        <v>0011450400G106627</v>
      </c>
      <c r="W1490" s="134" t="str">
        <f>IF((ISERROR(VLOOKUP(E1490,'[2]Lead Time(覆蓋貼)'!F:F,1,0)))*(P1490="v"),"",IF((ISTEXT(VLOOKUP(E1490,'[2]Lead Time(覆蓋貼)'!F:F,1,0)))*(P1490=""),"未執行",""))</f>
        <v/>
      </c>
    </row>
    <row r="1491" spans="1:23" ht="45.75" hidden="1" customHeight="1" x14ac:dyDescent="0.25">
      <c r="A1491" s="117">
        <v>1477</v>
      </c>
      <c r="B1491" s="118" t="s">
        <v>2683</v>
      </c>
      <c r="C1491" s="119">
        <v>43125</v>
      </c>
      <c r="D1491" s="117" t="s">
        <v>2912</v>
      </c>
      <c r="E1491" s="120" t="s">
        <v>4504</v>
      </c>
      <c r="F1491" s="117"/>
      <c r="G1491" s="121">
        <f t="shared" ca="1" si="93"/>
        <v>0.97278911564625847</v>
      </c>
      <c r="H1491" s="121" t="str">
        <f t="shared" si="94"/>
        <v>F1xF2xB47編程控制單元，視須要更換廢氣再循環控制閥</v>
      </c>
      <c r="I1491" s="122">
        <f t="shared" ca="1" si="95"/>
        <v>143</v>
      </c>
      <c r="J1491" s="127"/>
      <c r="K1491" s="128"/>
      <c r="L1491" s="129"/>
      <c r="M1491" s="130"/>
      <c r="N1491" s="119">
        <v>43032</v>
      </c>
      <c r="O1491" s="123">
        <v>50126</v>
      </c>
      <c r="P1491" s="127" t="str">
        <f>IF(B1491="","",IF(ISNA(VLOOKUP(U1491,[2]NEW!H:H,1,FALSE)),"V",""))</f>
        <v>V</v>
      </c>
      <c r="Q1491" s="156" t="s">
        <v>4505</v>
      </c>
      <c r="R1491" s="129" t="s">
        <v>4493</v>
      </c>
      <c r="S1491" s="181" t="s">
        <v>4053</v>
      </c>
      <c r="T1491" s="129"/>
      <c r="U1491" s="132" t="str">
        <f t="shared" si="92"/>
        <v>0011450400VZ10522</v>
      </c>
      <c r="W1491" s="134" t="str">
        <f>IF((ISERROR(VLOOKUP(E1491,'[2]Lead Time(覆蓋貼)'!F:F,1,0)))*(P1491="v"),"",IF((ISTEXT(VLOOKUP(E1491,'[2]Lead Time(覆蓋貼)'!F:F,1,0)))*(P1491=""),"未執行",""))</f>
        <v/>
      </c>
    </row>
    <row r="1492" spans="1:23" ht="99" hidden="1" x14ac:dyDescent="0.25">
      <c r="A1492" s="117">
        <v>1478</v>
      </c>
      <c r="B1492" s="118" t="s">
        <v>2683</v>
      </c>
      <c r="C1492" s="119">
        <v>43125</v>
      </c>
      <c r="D1492" s="117" t="s">
        <v>2912</v>
      </c>
      <c r="E1492" s="120" t="s">
        <v>4506</v>
      </c>
      <c r="F1492" s="117">
        <f>IF(ISNA(VLOOKUP(B1492,[2]保固召回!$A:$G,7,FALSE)),"",(VLOOKUP(B1492,[2]保固召回!$A:$G,7,FALSE)))</f>
        <v>0</v>
      </c>
      <c r="G1492" s="121">
        <f t="shared" ca="1" si="93"/>
        <v>0.97278911564625847</v>
      </c>
      <c r="H1492" s="121" t="str">
        <f t="shared" si="94"/>
        <v>F1xF2xB47編程控制單元，視須要更換廢氣再循環控制閥</v>
      </c>
      <c r="I1492" s="122">
        <f t="shared" ca="1" si="95"/>
        <v>143</v>
      </c>
      <c r="J1492" s="127"/>
      <c r="K1492" s="128"/>
      <c r="L1492" s="129"/>
      <c r="M1492" s="130"/>
      <c r="N1492" s="153"/>
      <c r="O1492" s="126"/>
      <c r="P1492" s="127" t="str">
        <f>IF(B1492="","",IF(ISNA(VLOOKUP(U1492,[2]NEW!H:H,1,FALSE)),"V",""))</f>
        <v>V</v>
      </c>
      <c r="Q1492" s="156" t="s">
        <v>4507</v>
      </c>
      <c r="R1492" s="129" t="s">
        <v>4508</v>
      </c>
      <c r="S1492" s="181" t="s">
        <v>4509</v>
      </c>
      <c r="T1492" s="129"/>
      <c r="U1492" s="132" t="str">
        <f t="shared" si="92"/>
        <v>0011450400G102229</v>
      </c>
      <c r="W1492" s="134" t="str">
        <f>IF((ISERROR(VLOOKUP(E1492,'[2]Lead Time(覆蓋貼)'!F:F,1,0)))*(P1492="v"),"",IF((ISTEXT(VLOOKUP(E1492,'[2]Lead Time(覆蓋貼)'!F:F,1,0)))*(P1492=""),"未執行",""))</f>
        <v/>
      </c>
    </row>
    <row r="1493" spans="1:23" ht="89.25" hidden="1" customHeight="1" x14ac:dyDescent="0.25">
      <c r="A1493" s="117">
        <v>1479</v>
      </c>
      <c r="B1493" s="118" t="s">
        <v>2683</v>
      </c>
      <c r="C1493" s="119">
        <v>43125</v>
      </c>
      <c r="D1493" s="117" t="s">
        <v>2912</v>
      </c>
      <c r="E1493" s="120" t="s">
        <v>4510</v>
      </c>
      <c r="F1493" s="117"/>
      <c r="G1493" s="121">
        <f t="shared" ca="1" si="93"/>
        <v>0.97278911564625847</v>
      </c>
      <c r="H1493" s="121" t="str">
        <f t="shared" si="94"/>
        <v>F1xF2xB47編程控制單元，視須要更換廢氣再循環控制閥</v>
      </c>
      <c r="I1493" s="122">
        <f t="shared" ca="1" si="95"/>
        <v>143</v>
      </c>
      <c r="J1493" s="127"/>
      <c r="K1493" s="128"/>
      <c r="L1493" s="129"/>
      <c r="M1493" s="130"/>
      <c r="N1493" s="179">
        <v>43032</v>
      </c>
      <c r="O1493" s="123">
        <v>50228</v>
      </c>
      <c r="P1493" s="127" t="str">
        <f>IF(B1493="","",IF(ISNA(VLOOKUP(U1493,[2]NEW!H:H,1,FALSE)),"V",""))</f>
        <v>V</v>
      </c>
      <c r="Q1493" s="156" t="s">
        <v>4469</v>
      </c>
      <c r="R1493" s="129" t="s">
        <v>4511</v>
      </c>
      <c r="S1493" s="181" t="s">
        <v>4512</v>
      </c>
      <c r="T1493" s="129"/>
      <c r="U1493" s="132" t="str">
        <f t="shared" si="92"/>
        <v>0011450400G102259</v>
      </c>
      <c r="W1493" s="134" t="str">
        <f>IF((ISERROR(VLOOKUP(E1493,'[2]Lead Time(覆蓋貼)'!F:F,1,0)))*(P1493="v"),"",IF((ISTEXT(VLOOKUP(E1493,'[2]Lead Time(覆蓋貼)'!F:F,1,0)))*(P1493=""),"未執行",""))</f>
        <v/>
      </c>
    </row>
    <row r="1494" spans="1:23" ht="114" hidden="1" customHeight="1" x14ac:dyDescent="0.25">
      <c r="A1494" s="117">
        <v>1480</v>
      </c>
      <c r="B1494" s="118" t="s">
        <v>2683</v>
      </c>
      <c r="C1494" s="119">
        <v>43125</v>
      </c>
      <c r="D1494" s="117" t="s">
        <v>2912</v>
      </c>
      <c r="E1494" s="120" t="s">
        <v>4513</v>
      </c>
      <c r="F1494" s="117"/>
      <c r="G1494" s="121">
        <f t="shared" ca="1" si="93"/>
        <v>0.97278911564625847</v>
      </c>
      <c r="H1494" s="121" t="str">
        <f t="shared" si="94"/>
        <v>F1xF2xB47編程控制單元，視須要更換廢氣再循環控制閥</v>
      </c>
      <c r="I1494" s="122">
        <f t="shared" ca="1" si="95"/>
        <v>143</v>
      </c>
      <c r="J1494" s="127"/>
      <c r="K1494" s="128"/>
      <c r="L1494" s="129"/>
      <c r="M1494" s="130"/>
      <c r="N1494" s="182"/>
      <c r="O1494" s="123"/>
      <c r="P1494" s="127" t="str">
        <f>IF(B1494="","",IF(ISNA(VLOOKUP(U1494,[2]NEW!H:H,1,FALSE)),"V",""))</f>
        <v>V</v>
      </c>
      <c r="Q1494" s="156">
        <v>43028</v>
      </c>
      <c r="R1494" s="129">
        <v>50304</v>
      </c>
      <c r="S1494" s="181" t="s">
        <v>4514</v>
      </c>
      <c r="T1494" s="129"/>
      <c r="U1494" s="132" t="str">
        <f t="shared" si="92"/>
        <v>0011450400VZ10591</v>
      </c>
      <c r="W1494" s="134" t="str">
        <f>IF((ISERROR(VLOOKUP(E1494,'[2]Lead Time(覆蓋貼)'!F:F,1,0)))*(P1494="v"),"",IF((ISTEXT(VLOOKUP(E1494,'[2]Lead Time(覆蓋貼)'!F:F,1,0)))*(P1494=""),"未執行",""))</f>
        <v/>
      </c>
    </row>
    <row r="1495" spans="1:23" ht="7.5" hidden="1" customHeight="1" x14ac:dyDescent="0.25">
      <c r="A1495" s="117">
        <v>1481</v>
      </c>
      <c r="B1495" s="118" t="s">
        <v>2683</v>
      </c>
      <c r="C1495" s="119">
        <v>43125</v>
      </c>
      <c r="D1495" s="117" t="s">
        <v>2912</v>
      </c>
      <c r="E1495" s="120" t="s">
        <v>4515</v>
      </c>
      <c r="F1495" s="117">
        <f>IF(ISNA(VLOOKUP(B1495,[2]保固召回!$A:$G,7,FALSE)),"",(VLOOKUP(B1495,[2]保固召回!$A:$G,7,FALSE)))</f>
        <v>0</v>
      </c>
      <c r="G1495" s="121">
        <f t="shared" ca="1" si="93"/>
        <v>0.97278911564625847</v>
      </c>
      <c r="H1495" s="121" t="str">
        <f t="shared" si="94"/>
        <v>F1xF2xB47編程控制單元，視須要更換廢氣再循環控制閥</v>
      </c>
      <c r="I1495" s="122">
        <f t="shared" ca="1" si="95"/>
        <v>143</v>
      </c>
      <c r="J1495" s="127"/>
      <c r="K1495" s="128"/>
      <c r="L1495" s="129"/>
      <c r="M1495" s="130"/>
      <c r="N1495" s="179">
        <v>43036</v>
      </c>
      <c r="O1495" s="123">
        <v>50221</v>
      </c>
      <c r="P1495" s="127" t="str">
        <f>IF(B1495="","",IF(ISNA(VLOOKUP(U1495,[2]NEW!H:H,1,FALSE)),"V",""))</f>
        <v>V</v>
      </c>
      <c r="Q1495" s="156" t="s">
        <v>4516</v>
      </c>
      <c r="R1495" s="129" t="s">
        <v>4493</v>
      </c>
      <c r="S1495" s="181" t="s">
        <v>4053</v>
      </c>
      <c r="T1495" s="129"/>
      <c r="U1495" s="132" t="str">
        <f t="shared" si="92"/>
        <v>0011450400G102592</v>
      </c>
      <c r="W1495" s="134" t="str">
        <f>IF((ISERROR(VLOOKUP(E1495,'[2]Lead Time(覆蓋貼)'!F:F,1,0)))*(P1495="v"),"",IF((ISTEXT(VLOOKUP(E1495,'[2]Lead Time(覆蓋貼)'!F:F,1,0)))*(P1495=""),"未執行",""))</f>
        <v/>
      </c>
    </row>
    <row r="1496" spans="1:23" ht="117" hidden="1" customHeight="1" x14ac:dyDescent="0.25">
      <c r="A1496" s="117">
        <v>1482</v>
      </c>
      <c r="B1496" s="118" t="s">
        <v>2683</v>
      </c>
      <c r="C1496" s="119">
        <v>43125</v>
      </c>
      <c r="D1496" s="117" t="s">
        <v>2912</v>
      </c>
      <c r="E1496" s="120" t="s">
        <v>4517</v>
      </c>
      <c r="F1496" s="117"/>
      <c r="G1496" s="121">
        <f t="shared" ca="1" si="93"/>
        <v>0.97278911564625847</v>
      </c>
      <c r="H1496" s="121" t="str">
        <f t="shared" si="94"/>
        <v>F1xF2xB47編程控制單元，視須要更換廢氣再循環控制閥</v>
      </c>
      <c r="I1496" s="122">
        <f t="shared" ca="1" si="95"/>
        <v>143</v>
      </c>
      <c r="J1496" s="127"/>
      <c r="K1496" s="128"/>
      <c r="L1496" s="129"/>
      <c r="M1496" s="130"/>
      <c r="N1496" s="182"/>
      <c r="O1496" s="121"/>
      <c r="P1496" s="127" t="str">
        <f>IF(B1496="","",IF(ISNA(VLOOKUP(U1496,[2]NEW!H:H,1,FALSE)),"V",""))</f>
        <v>V</v>
      </c>
      <c r="Q1496" s="156"/>
      <c r="R1496" s="129"/>
      <c r="S1496" s="128"/>
      <c r="T1496" s="129"/>
      <c r="U1496" s="132" t="str">
        <f t="shared" si="92"/>
        <v>0011450400G102666</v>
      </c>
      <c r="W1496" s="134" t="str">
        <f>IF((ISERROR(VLOOKUP(E1496,'[2]Lead Time(覆蓋貼)'!F:F,1,0)))*(P1496="v"),"",IF((ISTEXT(VLOOKUP(E1496,'[2]Lead Time(覆蓋貼)'!F:F,1,0)))*(P1496=""),"未執行",""))</f>
        <v/>
      </c>
    </row>
    <row r="1497" spans="1:23" ht="45.75" hidden="1" customHeight="1" x14ac:dyDescent="0.25">
      <c r="A1497" s="117">
        <v>1483</v>
      </c>
      <c r="B1497" s="118" t="s">
        <v>2683</v>
      </c>
      <c r="C1497" s="119">
        <v>43125</v>
      </c>
      <c r="D1497" s="117" t="s">
        <v>2912</v>
      </c>
      <c r="E1497" s="120" t="s">
        <v>4518</v>
      </c>
      <c r="F1497" s="117"/>
      <c r="G1497" s="121">
        <f t="shared" ca="1" si="93"/>
        <v>0.97278911564625847</v>
      </c>
      <c r="H1497" s="121" t="str">
        <f t="shared" si="94"/>
        <v>F1xF2xB47編程控制單元，視須要更換廢氣再循環控制閥</v>
      </c>
      <c r="I1497" s="122">
        <f t="shared" ca="1" si="95"/>
        <v>143</v>
      </c>
      <c r="J1497" s="127"/>
      <c r="K1497" s="128"/>
      <c r="L1497" s="129"/>
      <c r="M1497" s="130"/>
      <c r="N1497" s="117"/>
      <c r="O1497" s="121"/>
      <c r="P1497" s="127" t="str">
        <f>IF(B1497="","",IF(ISNA(VLOOKUP(U1497,[2]NEW!H:H,1,FALSE)),"V",""))</f>
        <v>V</v>
      </c>
      <c r="Q1497" s="156"/>
      <c r="R1497" s="129"/>
      <c r="S1497" s="128"/>
      <c r="T1497" s="129"/>
      <c r="U1497" s="132" t="str">
        <f t="shared" si="92"/>
        <v>0011450400G102687</v>
      </c>
      <c r="W1497" s="134" t="str">
        <f>IF((ISERROR(VLOOKUP(E1497,'[2]Lead Time(覆蓋貼)'!F:F,1,0)))*(P1497="v"),"",IF((ISTEXT(VLOOKUP(E1497,'[2]Lead Time(覆蓋貼)'!F:F,1,0)))*(P1497=""),"未執行",""))</f>
        <v/>
      </c>
    </row>
    <row r="1498" spans="1:23" ht="55.5" hidden="1" customHeight="1" x14ac:dyDescent="0.25">
      <c r="A1498" s="117">
        <v>1484</v>
      </c>
      <c r="B1498" s="118" t="s">
        <v>2683</v>
      </c>
      <c r="C1498" s="119">
        <v>43125</v>
      </c>
      <c r="D1498" s="117" t="s">
        <v>2912</v>
      </c>
      <c r="E1498" s="120" t="s">
        <v>1989</v>
      </c>
      <c r="F1498" s="117">
        <f>IF(ISNA(VLOOKUP(B1498,[2]保固召回!$A:$G,7,FALSE)),"",(VLOOKUP(B1498,[2]保固召回!$A:$G,7,FALSE)))</f>
        <v>0</v>
      </c>
      <c r="G1498" s="121">
        <f t="shared" ca="1" si="93"/>
        <v>0.97278911564625847</v>
      </c>
      <c r="H1498" s="121" t="str">
        <f t="shared" si="94"/>
        <v>F1xF2xB47編程控制單元，視須要更換廢氣再循環控制閥</v>
      </c>
      <c r="I1498" s="122">
        <f t="shared" ca="1" si="95"/>
        <v>143</v>
      </c>
      <c r="J1498" s="127"/>
      <c r="K1498" s="128"/>
      <c r="L1498" s="129"/>
      <c r="M1498" s="130"/>
      <c r="N1498" s="125"/>
      <c r="O1498" s="126"/>
      <c r="P1498" s="127" t="str">
        <f>IF(B1498="","",IF(ISNA(VLOOKUP(U1498,[2]NEW!H:H,1,FALSE)),"V",""))</f>
        <v>V</v>
      </c>
      <c r="Q1498" s="156" t="s">
        <v>4519</v>
      </c>
      <c r="R1498" s="129" t="s">
        <v>4520</v>
      </c>
      <c r="S1498" s="181" t="s">
        <v>4521</v>
      </c>
      <c r="T1498" s="129"/>
      <c r="U1498" s="132" t="str">
        <f t="shared" si="92"/>
        <v>0011450400G103017</v>
      </c>
      <c r="W1498" s="134" t="str">
        <f>IF((ISERROR(VLOOKUP(E1498,'[2]Lead Time(覆蓋貼)'!F:F,1,0)))*(P1498="v"),"",IF((ISTEXT(VLOOKUP(E1498,'[2]Lead Time(覆蓋貼)'!F:F,1,0)))*(P1498=""),"未執行",""))</f>
        <v/>
      </c>
    </row>
    <row r="1499" spans="1:23" ht="33" hidden="1" x14ac:dyDescent="0.25">
      <c r="A1499" s="117">
        <v>1485</v>
      </c>
      <c r="B1499" s="118" t="s">
        <v>2683</v>
      </c>
      <c r="C1499" s="119">
        <v>43125</v>
      </c>
      <c r="D1499" s="117" t="s">
        <v>2912</v>
      </c>
      <c r="E1499" s="120" t="s">
        <v>4522</v>
      </c>
      <c r="F1499" s="117">
        <f>IF(ISNA(VLOOKUP(B1499,[2]保固召回!$A:$G,7,FALSE)),"",(VLOOKUP(B1499,[2]保固召回!$A:$G,7,FALSE)))</f>
        <v>0</v>
      </c>
      <c r="G1499" s="121">
        <f t="shared" ca="1" si="93"/>
        <v>0.97278911564625847</v>
      </c>
      <c r="H1499" s="121" t="str">
        <f t="shared" si="94"/>
        <v>F1xF2xB47編程控制單元，視須要更換廢氣再循環控制閥</v>
      </c>
      <c r="I1499" s="122">
        <f t="shared" ca="1" si="95"/>
        <v>143</v>
      </c>
      <c r="J1499" s="127"/>
      <c r="K1499" s="128"/>
      <c r="L1499" s="129"/>
      <c r="M1499" s="130"/>
      <c r="N1499" s="117"/>
      <c r="O1499" s="121"/>
      <c r="P1499" s="127" t="str">
        <f>IF(B1499="","",IF(ISNA(VLOOKUP(U1499,[2]NEW!H:H,1,FALSE)),"V",""))</f>
        <v>V</v>
      </c>
      <c r="Q1499" s="156" t="s">
        <v>4469</v>
      </c>
      <c r="R1499" s="129" t="s">
        <v>4511</v>
      </c>
      <c r="S1499" s="186" t="s">
        <v>4523</v>
      </c>
      <c r="T1499" s="129"/>
      <c r="U1499" s="132" t="str">
        <f t="shared" si="92"/>
        <v>0011450400G103135</v>
      </c>
      <c r="W1499" s="134" t="str">
        <f>IF((ISERROR(VLOOKUP(E1499,'[2]Lead Time(覆蓋貼)'!F:F,1,0)))*(P1499="v"),"",IF((ISTEXT(VLOOKUP(E1499,'[2]Lead Time(覆蓋貼)'!F:F,1,0)))*(P1499=""),"未執行",""))</f>
        <v/>
      </c>
    </row>
    <row r="1500" spans="1:23" ht="58.5" hidden="1" customHeight="1" x14ac:dyDescent="0.25">
      <c r="A1500" s="117">
        <v>1486</v>
      </c>
      <c r="B1500" s="118" t="s">
        <v>2683</v>
      </c>
      <c r="C1500" s="119">
        <v>43125</v>
      </c>
      <c r="D1500" s="117" t="s">
        <v>2912</v>
      </c>
      <c r="E1500" s="120" t="s">
        <v>4524</v>
      </c>
      <c r="F1500" s="117">
        <f>IF(ISNA(VLOOKUP(B1500,[2]保固召回!$A:$G,7,FALSE)),"",(VLOOKUP(B1500,[2]保固召回!$A:$G,7,FALSE)))</f>
        <v>0</v>
      </c>
      <c r="G1500" s="121">
        <f t="shared" ca="1" si="93"/>
        <v>0.97278911564625847</v>
      </c>
      <c r="H1500" s="121" t="str">
        <f t="shared" si="94"/>
        <v>F1xF2xB47編程控制單元，視須要更換廢氣再循環控制閥</v>
      </c>
      <c r="I1500" s="122">
        <f t="shared" ca="1" si="95"/>
        <v>143</v>
      </c>
      <c r="J1500" s="127"/>
      <c r="K1500" s="128"/>
      <c r="L1500" s="129"/>
      <c r="M1500" s="130"/>
      <c r="N1500" s="182"/>
      <c r="O1500" s="121"/>
      <c r="P1500" s="127" t="str">
        <f>IF(B1500="","",IF(ISNA(VLOOKUP(U1500,[2]NEW!H:H,1,FALSE)),"V",""))</f>
        <v>V</v>
      </c>
      <c r="Q1500" s="156" t="s">
        <v>4469</v>
      </c>
      <c r="R1500" s="129" t="s">
        <v>4511</v>
      </c>
      <c r="S1500" s="181" t="s">
        <v>4512</v>
      </c>
      <c r="T1500" s="129"/>
      <c r="U1500" s="132" t="str">
        <f t="shared" si="92"/>
        <v>0011450400VZ10844</v>
      </c>
      <c r="W1500" s="134" t="str">
        <f>IF((ISERROR(VLOOKUP(E1500,'[2]Lead Time(覆蓋貼)'!F:F,1,0)))*(P1500="v"),"",IF((ISTEXT(VLOOKUP(E1500,'[2]Lead Time(覆蓋貼)'!F:F,1,0)))*(P1500=""),"未執行",""))</f>
        <v/>
      </c>
    </row>
    <row r="1501" spans="1:23" ht="49.5" hidden="1" x14ac:dyDescent="0.25">
      <c r="A1501" s="117">
        <v>1487</v>
      </c>
      <c r="B1501" s="118" t="s">
        <v>2683</v>
      </c>
      <c r="C1501" s="119">
        <v>43125</v>
      </c>
      <c r="D1501" s="117" t="s">
        <v>2912</v>
      </c>
      <c r="E1501" s="120" t="s">
        <v>4525</v>
      </c>
      <c r="F1501" s="117">
        <f>IF(ISNA(VLOOKUP(B1501,[2]保固召回!$A:$G,7,FALSE)),"",(VLOOKUP(B1501,[2]保固召回!$A:$G,7,FALSE)))</f>
        <v>0</v>
      </c>
      <c r="G1501" s="121">
        <f t="shared" ca="1" si="93"/>
        <v>0.97278911564625847</v>
      </c>
      <c r="H1501" s="121" t="str">
        <f t="shared" si="94"/>
        <v>F1xF2xB47編程控制單元，視須要更換廢氣再循環控制閥</v>
      </c>
      <c r="I1501" s="122">
        <f t="shared" ca="1" si="95"/>
        <v>143</v>
      </c>
      <c r="J1501" s="127"/>
      <c r="K1501" s="128"/>
      <c r="L1501" s="129"/>
      <c r="M1501" s="130"/>
      <c r="N1501" s="119">
        <v>43039</v>
      </c>
      <c r="O1501" s="123">
        <v>50126</v>
      </c>
      <c r="P1501" s="127" t="str">
        <f>IF(B1501="","",IF(ISNA(VLOOKUP(U1501,[2]NEW!H:H,1,FALSE)),"V",""))</f>
        <v>V</v>
      </c>
      <c r="Q1501" s="156" t="s">
        <v>4516</v>
      </c>
      <c r="R1501" s="129" t="s">
        <v>4493</v>
      </c>
      <c r="S1501" s="181" t="s">
        <v>4053</v>
      </c>
      <c r="T1501" s="129"/>
      <c r="U1501" s="132" t="str">
        <f t="shared" si="92"/>
        <v>0011450400G103284</v>
      </c>
      <c r="W1501" s="134" t="str">
        <f>IF((ISERROR(VLOOKUP(E1501,'[2]Lead Time(覆蓋貼)'!F:F,1,0)))*(P1501="v"),"",IF((ISTEXT(VLOOKUP(E1501,'[2]Lead Time(覆蓋貼)'!F:F,1,0)))*(P1501=""),"未執行",""))</f>
        <v/>
      </c>
    </row>
    <row r="1502" spans="1:23" ht="38.1" hidden="1" customHeight="1" x14ac:dyDescent="0.25">
      <c r="A1502" s="117">
        <v>1488</v>
      </c>
      <c r="B1502" s="118" t="s">
        <v>2683</v>
      </c>
      <c r="C1502" s="119">
        <v>43125</v>
      </c>
      <c r="D1502" s="117" t="s">
        <v>2912</v>
      </c>
      <c r="E1502" s="120" t="s">
        <v>1992</v>
      </c>
      <c r="F1502" s="117">
        <f>IF(ISNA(VLOOKUP(B1502,[2]保固召回!$A:$G,7,FALSE)),"",(VLOOKUP(B1502,[2]保固召回!$A:$G,7,FALSE)))</f>
        <v>0</v>
      </c>
      <c r="G1502" s="121">
        <f t="shared" ca="1" si="93"/>
        <v>0.97278911564625847</v>
      </c>
      <c r="H1502" s="121" t="str">
        <f t="shared" si="94"/>
        <v>F1xF2xB47編程控制單元，視須要更換廢氣再循環控制閥</v>
      </c>
      <c r="I1502" s="122">
        <f t="shared" ca="1" si="95"/>
        <v>143</v>
      </c>
      <c r="J1502" s="127"/>
      <c r="K1502" s="128"/>
      <c r="L1502" s="129"/>
      <c r="M1502" s="130"/>
      <c r="N1502" s="125">
        <v>43088</v>
      </c>
      <c r="O1502" s="126">
        <v>50042</v>
      </c>
      <c r="P1502" s="127" t="str">
        <f>IF(B1502="","",IF(ISNA(VLOOKUP(U1502,[2]NEW!H:H,1,FALSE)),"V",""))</f>
        <v>V</v>
      </c>
      <c r="Q1502" s="156" t="s">
        <v>4526</v>
      </c>
      <c r="R1502" s="129" t="s">
        <v>4527</v>
      </c>
      <c r="S1502" s="181" t="s">
        <v>4528</v>
      </c>
      <c r="T1502" s="129"/>
      <c r="U1502" s="132" t="str">
        <f t="shared" si="92"/>
        <v>0011450400G103283</v>
      </c>
      <c r="W1502" s="134" t="str">
        <f>IF((ISERROR(VLOOKUP(E1502,'[2]Lead Time(覆蓋貼)'!F:F,1,0)))*(P1502="v"),"",IF((ISTEXT(VLOOKUP(E1502,'[2]Lead Time(覆蓋貼)'!F:F,1,0)))*(P1502=""),"未執行",""))</f>
        <v/>
      </c>
    </row>
    <row r="1503" spans="1:23" ht="20.25" hidden="1" customHeight="1" x14ac:dyDescent="0.25">
      <c r="A1503" s="117">
        <v>1489</v>
      </c>
      <c r="B1503" s="118" t="s">
        <v>2683</v>
      </c>
      <c r="C1503" s="119">
        <v>43125</v>
      </c>
      <c r="D1503" s="117" t="s">
        <v>2912</v>
      </c>
      <c r="E1503" s="120" t="s">
        <v>4529</v>
      </c>
      <c r="F1503" s="117">
        <f>IF(ISNA(VLOOKUP(B1503,[2]保固召回!$A:$G,7,FALSE)),"",(VLOOKUP(B1503,[2]保固召回!$A:$G,7,FALSE)))</f>
        <v>0</v>
      </c>
      <c r="G1503" s="121">
        <f t="shared" ca="1" si="93"/>
        <v>0.97278911564625847</v>
      </c>
      <c r="H1503" s="121" t="str">
        <f t="shared" si="94"/>
        <v>F1xF2xB47編程控制單元，視須要更換廢氣再循環控制閥</v>
      </c>
      <c r="I1503" s="122">
        <f t="shared" ca="1" si="95"/>
        <v>143</v>
      </c>
      <c r="J1503" s="127"/>
      <c r="K1503" s="128"/>
      <c r="L1503" s="129"/>
      <c r="M1503" s="130"/>
      <c r="N1503" s="153">
        <v>43091</v>
      </c>
      <c r="O1503" s="126">
        <v>50389</v>
      </c>
      <c r="P1503" s="127" t="str">
        <f>IF(B1503="","",IF(ISNA(VLOOKUP(U1503,[2]NEW!H:H,1,FALSE)),"V",""))</f>
        <v>V</v>
      </c>
      <c r="Q1503" s="156" t="s">
        <v>4530</v>
      </c>
      <c r="R1503" s="129" t="s">
        <v>4531</v>
      </c>
      <c r="S1503" s="181" t="s">
        <v>4532</v>
      </c>
      <c r="T1503" s="129"/>
      <c r="U1503" s="132" t="str">
        <f t="shared" si="92"/>
        <v>0011450400G103784</v>
      </c>
      <c r="W1503" s="134" t="str">
        <f>IF((ISERROR(VLOOKUP(E1503,'[2]Lead Time(覆蓋貼)'!F:F,1,0)))*(P1503="v"),"",IF((ISTEXT(VLOOKUP(E1503,'[2]Lead Time(覆蓋貼)'!F:F,1,0)))*(P1503=""),"未執行",""))</f>
        <v/>
      </c>
    </row>
    <row r="1504" spans="1:23" ht="20.25" hidden="1" customHeight="1" x14ac:dyDescent="0.25">
      <c r="A1504" s="117">
        <v>1490</v>
      </c>
      <c r="B1504" s="118" t="s">
        <v>2683</v>
      </c>
      <c r="C1504" s="119">
        <v>43125</v>
      </c>
      <c r="D1504" s="117" t="s">
        <v>2912</v>
      </c>
      <c r="E1504" s="120" t="s">
        <v>4533</v>
      </c>
      <c r="F1504" s="117">
        <f>IF(ISNA(VLOOKUP(B1504,[2]保固召回!$A:$G,7,FALSE)),"",(VLOOKUP(B1504,[2]保固召回!$A:$G,7,FALSE)))</f>
        <v>0</v>
      </c>
      <c r="G1504" s="121">
        <f t="shared" ca="1" si="93"/>
        <v>0.97278911564625847</v>
      </c>
      <c r="H1504" s="121" t="str">
        <f t="shared" si="94"/>
        <v>F1xF2xB47編程控制單元，視須要更換廢氣再循環控制閥</v>
      </c>
      <c r="I1504" s="122">
        <f t="shared" ca="1" si="95"/>
        <v>143</v>
      </c>
      <c r="J1504" s="127"/>
      <c r="K1504" s="128"/>
      <c r="L1504" s="129"/>
      <c r="M1504" s="130"/>
      <c r="N1504" s="153">
        <v>43070</v>
      </c>
      <c r="O1504" s="126">
        <v>50228</v>
      </c>
      <c r="P1504" s="127" t="str">
        <f>IF(B1504="","",IF(ISNA(VLOOKUP(U1504,[2]NEW!H:H,1,FALSE)),"V",""))</f>
        <v>V</v>
      </c>
      <c r="Q1504" s="156" t="s">
        <v>4534</v>
      </c>
      <c r="R1504" s="129" t="s">
        <v>4535</v>
      </c>
      <c r="S1504" s="181" t="s">
        <v>4536</v>
      </c>
      <c r="T1504" s="129"/>
      <c r="U1504" s="132" t="str">
        <f t="shared" si="92"/>
        <v>0011450400G104085</v>
      </c>
      <c r="W1504" s="134" t="str">
        <f>IF((ISERROR(VLOOKUP(E1504,'[2]Lead Time(覆蓋貼)'!F:F,1,0)))*(P1504="v"),"",IF((ISTEXT(VLOOKUP(E1504,'[2]Lead Time(覆蓋貼)'!F:F,1,0)))*(P1504=""),"未執行",""))</f>
        <v/>
      </c>
    </row>
    <row r="1505" spans="1:23" ht="52.5" hidden="1" customHeight="1" x14ac:dyDescent="0.25">
      <c r="A1505" s="117">
        <v>1491</v>
      </c>
      <c r="B1505" s="118" t="s">
        <v>2683</v>
      </c>
      <c r="C1505" s="119">
        <v>43125</v>
      </c>
      <c r="D1505" s="117" t="s">
        <v>2912</v>
      </c>
      <c r="E1505" s="120" t="s">
        <v>4537</v>
      </c>
      <c r="F1505" s="117">
        <f>IF(ISNA(VLOOKUP(B1505,[2]保固召回!$A:$G,7,FALSE)),"",(VLOOKUP(B1505,[2]保固召回!$A:$G,7,FALSE)))</f>
        <v>0</v>
      </c>
      <c r="G1505" s="121">
        <f t="shared" ca="1" si="93"/>
        <v>0.97278911564625847</v>
      </c>
      <c r="H1505" s="121" t="str">
        <f t="shared" si="94"/>
        <v>F1xF2xB47編程控制單元，視須要更換廢氣再循環控制閥</v>
      </c>
      <c r="I1505" s="122">
        <f t="shared" ca="1" si="95"/>
        <v>143</v>
      </c>
      <c r="J1505" s="127"/>
      <c r="K1505" s="128"/>
      <c r="L1505" s="129"/>
      <c r="M1505" s="130"/>
      <c r="N1505" s="153">
        <v>43094</v>
      </c>
      <c r="O1505" s="126">
        <v>50135</v>
      </c>
      <c r="P1505" s="127" t="str">
        <f>IF(B1505="","",IF(ISNA(VLOOKUP(U1505,[2]NEW!H:H,1,FALSE)),"V",""))</f>
        <v>V</v>
      </c>
      <c r="Q1505" s="156" t="s">
        <v>4538</v>
      </c>
      <c r="R1505" s="129" t="s">
        <v>4539</v>
      </c>
      <c r="S1505" s="181" t="s">
        <v>4540</v>
      </c>
      <c r="T1505" s="129"/>
      <c r="U1505" s="132" t="str">
        <f t="shared" si="92"/>
        <v>0011450400G105135</v>
      </c>
      <c r="W1505" s="134" t="str">
        <f>IF((ISERROR(VLOOKUP(E1505,'[2]Lead Time(覆蓋貼)'!F:F,1,0)))*(P1505="v"),"",IF((ISTEXT(VLOOKUP(E1505,'[2]Lead Time(覆蓋貼)'!F:F,1,0)))*(P1505=""),"未執行",""))</f>
        <v/>
      </c>
    </row>
    <row r="1506" spans="1:23" ht="33" hidden="1" x14ac:dyDescent="0.25">
      <c r="A1506" s="117">
        <v>1492</v>
      </c>
      <c r="B1506" s="118" t="s">
        <v>2683</v>
      </c>
      <c r="C1506" s="119">
        <v>43125</v>
      </c>
      <c r="D1506" s="117" t="s">
        <v>2912</v>
      </c>
      <c r="E1506" s="120" t="s">
        <v>4541</v>
      </c>
      <c r="F1506" s="117">
        <f>IF(ISNA(VLOOKUP(B1506,[2]保固召回!$A:$G,7,FALSE)),"",(VLOOKUP(B1506,[2]保固召回!$A:$G,7,FALSE)))</f>
        <v>0</v>
      </c>
      <c r="G1506" s="121">
        <f t="shared" ca="1" si="93"/>
        <v>0.97278911564625847</v>
      </c>
      <c r="H1506" s="121" t="str">
        <f t="shared" si="94"/>
        <v>F1xF2xB47編程控制單元，視須要更換廢氣再循環控制閥</v>
      </c>
      <c r="I1506" s="122">
        <f t="shared" ca="1" si="95"/>
        <v>143</v>
      </c>
      <c r="J1506" s="127"/>
      <c r="K1506" s="128"/>
      <c r="L1506" s="129"/>
      <c r="M1506" s="130"/>
      <c r="N1506" s="117"/>
      <c r="O1506" s="123"/>
      <c r="P1506" s="127" t="str">
        <f>IF(B1506="","",IF(ISNA(VLOOKUP(U1506,[2]NEW!H:H,1,FALSE)),"V",""))</f>
        <v>V</v>
      </c>
      <c r="Q1506" s="156" t="s">
        <v>4469</v>
      </c>
      <c r="R1506" s="129" t="s">
        <v>4511</v>
      </c>
      <c r="S1506" s="181" t="s">
        <v>4512</v>
      </c>
      <c r="T1506" s="129"/>
      <c r="U1506" s="132" t="str">
        <f t="shared" si="92"/>
        <v>0011450400G105138</v>
      </c>
      <c r="W1506" s="134" t="str">
        <f>IF((ISERROR(VLOOKUP(E1506,'[2]Lead Time(覆蓋貼)'!F:F,1,0)))*(P1506="v"),"",IF((ISTEXT(VLOOKUP(E1506,'[2]Lead Time(覆蓋貼)'!F:F,1,0)))*(P1506=""),"未執行",""))</f>
        <v/>
      </c>
    </row>
    <row r="1507" spans="1:23" ht="20.25" hidden="1" customHeight="1" x14ac:dyDescent="0.25">
      <c r="A1507" s="117">
        <v>1493</v>
      </c>
      <c r="B1507" s="118" t="s">
        <v>2683</v>
      </c>
      <c r="C1507" s="119">
        <v>43125</v>
      </c>
      <c r="D1507" s="117" t="s">
        <v>2912</v>
      </c>
      <c r="E1507" s="120" t="s">
        <v>4542</v>
      </c>
      <c r="F1507" s="117">
        <f>IF(ISNA(VLOOKUP(B1507,[2]保固召回!$A:$G,7,FALSE)),"",(VLOOKUP(B1507,[2]保固召回!$A:$G,7,FALSE)))</f>
        <v>0</v>
      </c>
      <c r="G1507" s="121">
        <f t="shared" ca="1" si="93"/>
        <v>0.97278911564625847</v>
      </c>
      <c r="H1507" s="121" t="str">
        <f t="shared" si="94"/>
        <v>F1xF2xB47編程控制單元，視須要更換廢氣再循環控制閥</v>
      </c>
      <c r="I1507" s="122">
        <f t="shared" ca="1" si="95"/>
        <v>143</v>
      </c>
      <c r="J1507" s="127"/>
      <c r="K1507" s="128"/>
      <c r="L1507" s="129"/>
      <c r="M1507" s="130"/>
      <c r="N1507" s="153">
        <v>43084</v>
      </c>
      <c r="O1507" s="126">
        <v>50150</v>
      </c>
      <c r="P1507" s="127" t="str">
        <f>IF(B1507="","",IF(ISNA(VLOOKUP(U1507,[2]NEW!H:H,1,FALSE)),"V",""))</f>
        <v>V</v>
      </c>
      <c r="Q1507" s="156" t="s">
        <v>4543</v>
      </c>
      <c r="R1507" s="129" t="s">
        <v>4544</v>
      </c>
      <c r="S1507" s="181" t="s">
        <v>4545</v>
      </c>
      <c r="T1507" s="129"/>
      <c r="U1507" s="132" t="str">
        <f t="shared" si="92"/>
        <v>0011450400G106161</v>
      </c>
      <c r="W1507" s="134" t="str">
        <f>IF((ISERROR(VLOOKUP(E1507,'[2]Lead Time(覆蓋貼)'!F:F,1,0)))*(P1507="v"),"",IF((ISTEXT(VLOOKUP(E1507,'[2]Lead Time(覆蓋貼)'!F:F,1,0)))*(P1507=""),"未執行",""))</f>
        <v/>
      </c>
    </row>
    <row r="1508" spans="1:23" ht="42.75" hidden="1" customHeight="1" x14ac:dyDescent="0.25">
      <c r="A1508" s="117">
        <v>1494</v>
      </c>
      <c r="B1508" s="118" t="s">
        <v>2683</v>
      </c>
      <c r="C1508" s="119">
        <v>43125</v>
      </c>
      <c r="D1508" s="117" t="s">
        <v>2912</v>
      </c>
      <c r="E1508" s="120" t="s">
        <v>4546</v>
      </c>
      <c r="F1508" s="117">
        <f>IF(ISNA(VLOOKUP(B1508,[2]保固召回!$A:$G,7,FALSE)),"",(VLOOKUP(B1508,[2]保固召回!$A:$G,7,FALSE)))</f>
        <v>0</v>
      </c>
      <c r="G1508" s="121">
        <f t="shared" ca="1" si="93"/>
        <v>0.97278911564625847</v>
      </c>
      <c r="H1508" s="121" t="str">
        <f t="shared" si="94"/>
        <v>F1xF2xB47編程控制單元，視須要更換廢氣再循環控制閥</v>
      </c>
      <c r="I1508" s="122">
        <f t="shared" ca="1" si="95"/>
        <v>143</v>
      </c>
      <c r="J1508" s="127"/>
      <c r="K1508" s="128"/>
      <c r="L1508" s="129"/>
      <c r="M1508" s="130"/>
      <c r="N1508" s="179">
        <v>43036</v>
      </c>
      <c r="O1508" s="123">
        <v>50184</v>
      </c>
      <c r="P1508" s="127" t="str">
        <f>IF(B1508="","",IF(ISNA(VLOOKUP(U1508,[2]NEW!H:H,1,FALSE)),"V",""))</f>
        <v>V</v>
      </c>
      <c r="Q1508" s="156" t="s">
        <v>4516</v>
      </c>
      <c r="R1508" s="129" t="s">
        <v>4547</v>
      </c>
      <c r="S1508" s="181" t="s">
        <v>4053</v>
      </c>
      <c r="T1508" s="129"/>
      <c r="U1508" s="132" t="str">
        <f t="shared" si="92"/>
        <v>0011450400G106158</v>
      </c>
      <c r="W1508" s="134" t="str">
        <f>IF((ISERROR(VLOOKUP(E1508,'[2]Lead Time(覆蓋貼)'!F:F,1,0)))*(P1508="v"),"",IF((ISTEXT(VLOOKUP(E1508,'[2]Lead Time(覆蓋貼)'!F:F,1,0)))*(P1508=""),"未執行",""))</f>
        <v/>
      </c>
    </row>
    <row r="1509" spans="1:23" ht="20.25" hidden="1" customHeight="1" x14ac:dyDescent="0.25">
      <c r="A1509" s="117">
        <v>1495</v>
      </c>
      <c r="B1509" s="118" t="s">
        <v>2683</v>
      </c>
      <c r="C1509" s="119">
        <v>43125</v>
      </c>
      <c r="D1509" s="117" t="s">
        <v>2912</v>
      </c>
      <c r="E1509" s="120" t="s">
        <v>4548</v>
      </c>
      <c r="F1509" s="117">
        <f>IF(ISNA(VLOOKUP(B1509,[2]保固召回!$A:$G,7,FALSE)),"",(VLOOKUP(B1509,[2]保固召回!$A:$G,7,FALSE)))</f>
        <v>0</v>
      </c>
      <c r="G1509" s="121">
        <f t="shared" ca="1" si="93"/>
        <v>0.97278911564625847</v>
      </c>
      <c r="H1509" s="121" t="str">
        <f t="shared" si="94"/>
        <v>F1xF2xB47編程控制單元，視須要更換廢氣再循環控制閥</v>
      </c>
      <c r="I1509" s="122">
        <f t="shared" ca="1" si="95"/>
        <v>143</v>
      </c>
      <c r="J1509" s="127"/>
      <c r="K1509" s="128"/>
      <c r="L1509" s="129"/>
      <c r="M1509" s="130"/>
      <c r="N1509" s="153"/>
      <c r="O1509" s="126"/>
      <c r="P1509" s="127" t="str">
        <f>IF(B1509="","",IF(ISNA(VLOOKUP(U1509,[2]NEW!H:H,1,FALSE)),"V",""))</f>
        <v>V</v>
      </c>
      <c r="Q1509" s="156" t="s">
        <v>4549</v>
      </c>
      <c r="R1509" s="129" t="s">
        <v>4550</v>
      </c>
      <c r="S1509" s="181" t="s">
        <v>4551</v>
      </c>
      <c r="T1509" s="129"/>
      <c r="U1509" s="132" t="str">
        <f t="shared" si="92"/>
        <v>0011450400G106925</v>
      </c>
      <c r="W1509" s="134" t="str">
        <f>IF((ISERROR(VLOOKUP(E1509,'[2]Lead Time(覆蓋貼)'!F:F,1,0)))*(P1509="v"),"",IF((ISTEXT(VLOOKUP(E1509,'[2]Lead Time(覆蓋貼)'!F:F,1,0)))*(P1509=""),"未執行",""))</f>
        <v/>
      </c>
    </row>
    <row r="1510" spans="1:23" ht="15" hidden="1" customHeight="1" x14ac:dyDescent="0.25">
      <c r="A1510" s="117">
        <v>1496</v>
      </c>
      <c r="B1510" s="118" t="s">
        <v>2683</v>
      </c>
      <c r="C1510" s="119">
        <v>43125</v>
      </c>
      <c r="D1510" s="117" t="s">
        <v>2912</v>
      </c>
      <c r="E1510" s="120" t="s">
        <v>4552</v>
      </c>
      <c r="F1510" s="117">
        <f>IF(ISNA(VLOOKUP(B1510,[2]保固召回!$A:$G,7,FALSE)),"",(VLOOKUP(B1510,[2]保固召回!$A:$G,7,FALSE)))</f>
        <v>0</v>
      </c>
      <c r="G1510" s="121">
        <f t="shared" ca="1" si="93"/>
        <v>0.97278911564625847</v>
      </c>
      <c r="H1510" s="121" t="str">
        <f t="shared" si="94"/>
        <v>F1xF2xB47編程控制單元，視須要更換廢氣再循環控制閥</v>
      </c>
      <c r="I1510" s="122">
        <f t="shared" ca="1" si="95"/>
        <v>143</v>
      </c>
      <c r="J1510" s="127"/>
      <c r="K1510" s="128"/>
      <c r="L1510" s="129"/>
      <c r="M1510" s="130"/>
      <c r="N1510" s="119">
        <v>43043</v>
      </c>
      <c r="O1510" s="123">
        <v>50389</v>
      </c>
      <c r="P1510" s="127" t="str">
        <f>IF(B1510="","",IF(ISNA(VLOOKUP(U1510,[2]NEW!H:H,1,FALSE)),"V",""))</f>
        <v>V</v>
      </c>
      <c r="Q1510" s="156" t="s">
        <v>4553</v>
      </c>
      <c r="R1510" s="129" t="s">
        <v>4393</v>
      </c>
      <c r="S1510" s="181" t="s">
        <v>4010</v>
      </c>
      <c r="T1510" s="129"/>
      <c r="U1510" s="132" t="str">
        <f t="shared" si="92"/>
        <v>0011450400G107016</v>
      </c>
      <c r="W1510" s="134" t="str">
        <f>IF((ISERROR(VLOOKUP(E1510,'[2]Lead Time(覆蓋貼)'!F:F,1,0)))*(P1510="v"),"",IF((ISTEXT(VLOOKUP(E1510,'[2]Lead Time(覆蓋貼)'!F:F,1,0)))*(P1510=""),"未執行",""))</f>
        <v/>
      </c>
    </row>
    <row r="1511" spans="1:23" ht="20.25" hidden="1" customHeight="1" x14ac:dyDescent="0.25">
      <c r="A1511" s="117">
        <v>1497</v>
      </c>
      <c r="B1511" s="118" t="s">
        <v>2683</v>
      </c>
      <c r="C1511" s="119">
        <v>43125</v>
      </c>
      <c r="D1511" s="117" t="s">
        <v>2912</v>
      </c>
      <c r="E1511" s="120" t="s">
        <v>4554</v>
      </c>
      <c r="F1511" s="117">
        <f>IF(ISNA(VLOOKUP(B1511,[2]保固召回!$A:$G,7,FALSE)),"",(VLOOKUP(B1511,[2]保固召回!$A:$G,7,FALSE)))</f>
        <v>0</v>
      </c>
      <c r="G1511" s="121">
        <f t="shared" ca="1" si="93"/>
        <v>0.97278911564625847</v>
      </c>
      <c r="H1511" s="121" t="str">
        <f t="shared" si="94"/>
        <v>F1xF2xB47編程控制單元，視須要更換廢氣再循環控制閥</v>
      </c>
      <c r="I1511" s="122">
        <f t="shared" ca="1" si="95"/>
        <v>143</v>
      </c>
      <c r="J1511" s="127"/>
      <c r="K1511" s="128"/>
      <c r="L1511" s="129"/>
      <c r="M1511" s="130"/>
      <c r="N1511" s="125"/>
      <c r="O1511" s="126"/>
      <c r="P1511" s="127" t="str">
        <f>IF(B1511="","",IF(ISNA(VLOOKUP(U1511,[2]NEW!H:H,1,FALSE)),"V",""))</f>
        <v>V</v>
      </c>
      <c r="Q1511" s="156" t="s">
        <v>4555</v>
      </c>
      <c r="R1511" s="129" t="s">
        <v>4009</v>
      </c>
      <c r="S1511" s="181" t="s">
        <v>4556</v>
      </c>
      <c r="T1511" s="129"/>
      <c r="U1511" s="132" t="str">
        <f t="shared" si="92"/>
        <v>0011450400G107015</v>
      </c>
      <c r="W1511" s="134" t="str">
        <f>IF((ISERROR(VLOOKUP(E1511,'[2]Lead Time(覆蓋貼)'!F:F,1,0)))*(P1511="v"),"",IF((ISTEXT(VLOOKUP(E1511,'[2]Lead Time(覆蓋貼)'!F:F,1,0)))*(P1511=""),"未執行",""))</f>
        <v/>
      </c>
    </row>
    <row r="1512" spans="1:23" ht="20.25" hidden="1" customHeight="1" x14ac:dyDescent="0.25">
      <c r="A1512" s="117">
        <v>1498</v>
      </c>
      <c r="B1512" s="118" t="s">
        <v>2683</v>
      </c>
      <c r="C1512" s="119">
        <v>43125</v>
      </c>
      <c r="D1512" s="117" t="s">
        <v>2912</v>
      </c>
      <c r="E1512" s="120" t="s">
        <v>4557</v>
      </c>
      <c r="F1512" s="117"/>
      <c r="G1512" s="121">
        <f t="shared" ca="1" si="93"/>
        <v>0.97278911564625847</v>
      </c>
      <c r="H1512" s="121" t="str">
        <f t="shared" si="94"/>
        <v>F1xF2xB47編程控制單元，視須要更換廢氣再循環控制閥</v>
      </c>
      <c r="I1512" s="122">
        <f t="shared" ca="1" si="95"/>
        <v>143</v>
      </c>
      <c r="J1512" s="127"/>
      <c r="K1512" s="128"/>
      <c r="L1512" s="129"/>
      <c r="M1512" s="130"/>
      <c r="N1512" s="117"/>
      <c r="O1512" s="121"/>
      <c r="P1512" s="127" t="str">
        <f>IF(B1512="","",IF(ISNA(VLOOKUP(U1512,[2]NEW!H:H,1,FALSE)),"V",""))</f>
        <v>V</v>
      </c>
      <c r="Q1512" s="156"/>
      <c r="R1512" s="129"/>
      <c r="S1512" s="128"/>
      <c r="T1512" s="129"/>
      <c r="U1512" s="132" t="str">
        <f t="shared" si="92"/>
        <v>0011450400G107212</v>
      </c>
      <c r="W1512" s="134" t="str">
        <f>IF((ISERROR(VLOOKUP(E1512,'[2]Lead Time(覆蓋貼)'!F:F,1,0)))*(P1512="v"),"",IF((ISTEXT(VLOOKUP(E1512,'[2]Lead Time(覆蓋貼)'!F:F,1,0)))*(P1512=""),"未執行",""))</f>
        <v/>
      </c>
    </row>
    <row r="1513" spans="1:23" ht="20.25" hidden="1" customHeight="1" x14ac:dyDescent="0.25">
      <c r="A1513" s="117">
        <v>1499</v>
      </c>
      <c r="B1513" s="118" t="s">
        <v>2683</v>
      </c>
      <c r="C1513" s="119">
        <v>43125</v>
      </c>
      <c r="D1513" s="117" t="s">
        <v>2912</v>
      </c>
      <c r="E1513" s="120" t="s">
        <v>4558</v>
      </c>
      <c r="F1513" s="117"/>
      <c r="G1513" s="121">
        <f t="shared" ca="1" si="93"/>
        <v>0.97278911564625847</v>
      </c>
      <c r="H1513" s="121" t="str">
        <f t="shared" si="94"/>
        <v>F1xF2xB47編程控制單元，視須要更換廢氣再循環控制閥</v>
      </c>
      <c r="I1513" s="122">
        <f t="shared" ca="1" si="95"/>
        <v>143</v>
      </c>
      <c r="J1513" s="127"/>
      <c r="K1513" s="128"/>
      <c r="L1513" s="129"/>
      <c r="M1513" s="130"/>
      <c r="N1513" s="117"/>
      <c r="O1513" s="121"/>
      <c r="P1513" s="127" t="str">
        <f>IF(B1513="","",IF(ISNA(VLOOKUP(U1513,[2]NEW!H:H,1,FALSE)),"V",""))</f>
        <v>V</v>
      </c>
      <c r="Q1513" s="156"/>
      <c r="R1513" s="129"/>
      <c r="S1513" s="128"/>
      <c r="T1513" s="129"/>
      <c r="U1513" s="132" t="str">
        <f t="shared" si="92"/>
        <v>0011450400G107206</v>
      </c>
      <c r="W1513" s="134" t="str">
        <f>IF((ISERROR(VLOOKUP(E1513,'[2]Lead Time(覆蓋貼)'!F:F,1,0)))*(P1513="v"),"",IF((ISTEXT(VLOOKUP(E1513,'[2]Lead Time(覆蓋貼)'!F:F,1,0)))*(P1513=""),"未執行",""))</f>
        <v/>
      </c>
    </row>
    <row r="1514" spans="1:23" ht="20.25" hidden="1" customHeight="1" x14ac:dyDescent="0.25">
      <c r="A1514" s="117">
        <v>1500</v>
      </c>
      <c r="B1514" s="118" t="s">
        <v>2683</v>
      </c>
      <c r="C1514" s="119">
        <v>43125</v>
      </c>
      <c r="D1514" s="117" t="s">
        <v>2912</v>
      </c>
      <c r="E1514" s="120" t="s">
        <v>4559</v>
      </c>
      <c r="F1514" s="117">
        <f>IF(ISNA(VLOOKUP(B1514,[2]保固召回!$A:$G,7,FALSE)),"",(VLOOKUP(B1514,[2]保固召回!$A:$G,7,FALSE)))</f>
        <v>0</v>
      </c>
      <c r="G1514" s="121">
        <f t="shared" ca="1" si="93"/>
        <v>0.97278911564625847</v>
      </c>
      <c r="H1514" s="121" t="str">
        <f t="shared" si="94"/>
        <v>F1xF2xB47編程控制單元，視須要更換廢氣再循環控制閥</v>
      </c>
      <c r="I1514" s="122">
        <f t="shared" ca="1" si="95"/>
        <v>143</v>
      </c>
      <c r="J1514" s="127"/>
      <c r="K1514" s="128"/>
      <c r="L1514" s="129"/>
      <c r="M1514" s="130"/>
      <c r="N1514" s="119">
        <v>43038</v>
      </c>
      <c r="O1514" s="123">
        <v>50184</v>
      </c>
      <c r="P1514" s="127" t="str">
        <f>IF(B1514="","",IF(ISNA(VLOOKUP(U1514,[2]NEW!H:H,1,FALSE)),"V",""))</f>
        <v>V</v>
      </c>
      <c r="Q1514" s="156" t="s">
        <v>4560</v>
      </c>
      <c r="R1514" s="129" t="s">
        <v>4561</v>
      </c>
      <c r="S1514" s="181" t="s">
        <v>4562</v>
      </c>
      <c r="T1514" s="129"/>
      <c r="U1514" s="132" t="str">
        <f t="shared" si="92"/>
        <v>0011450400G107219</v>
      </c>
      <c r="W1514" s="134" t="str">
        <f>IF((ISERROR(VLOOKUP(E1514,'[2]Lead Time(覆蓋貼)'!F:F,1,0)))*(P1514="v"),"",IF((ISTEXT(VLOOKUP(E1514,'[2]Lead Time(覆蓋貼)'!F:F,1,0)))*(P1514=""),"未執行",""))</f>
        <v/>
      </c>
    </row>
    <row r="1515" spans="1:23" ht="95.25" hidden="1" customHeight="1" x14ac:dyDescent="0.25">
      <c r="A1515" s="117">
        <v>1501</v>
      </c>
      <c r="B1515" s="118" t="s">
        <v>2683</v>
      </c>
      <c r="C1515" s="119">
        <v>43125</v>
      </c>
      <c r="D1515" s="117" t="s">
        <v>2912</v>
      </c>
      <c r="E1515" s="120" t="s">
        <v>4563</v>
      </c>
      <c r="F1515" s="117">
        <f>IF(ISNA(VLOOKUP(B1515,[2]保固召回!$A:$G,7,FALSE)),"",(VLOOKUP(B1515,[2]保固召回!$A:$G,7,FALSE)))</f>
        <v>0</v>
      </c>
      <c r="G1515" s="121">
        <f t="shared" ca="1" si="93"/>
        <v>0.97278911564625847</v>
      </c>
      <c r="H1515" s="121" t="str">
        <f t="shared" si="94"/>
        <v>F1xF2xB47編程控制單元，視須要更換廢氣再循環控制閥</v>
      </c>
      <c r="I1515" s="122">
        <f t="shared" ca="1" si="95"/>
        <v>143</v>
      </c>
      <c r="J1515" s="127"/>
      <c r="K1515" s="128"/>
      <c r="L1515" s="129"/>
      <c r="M1515" s="130"/>
      <c r="N1515" s="182"/>
      <c r="O1515" s="123"/>
      <c r="P1515" s="127" t="str">
        <f>IF(B1515="","",IF(ISNA(VLOOKUP(U1515,[2]NEW!H:H,1,FALSE)),"V",""))</f>
        <v>V</v>
      </c>
      <c r="Q1515" s="187" t="s">
        <v>4553</v>
      </c>
      <c r="R1515" s="188" t="s">
        <v>4393</v>
      </c>
      <c r="S1515" s="189" t="s">
        <v>4512</v>
      </c>
      <c r="T1515" s="129"/>
      <c r="U1515" s="132" t="str">
        <f t="shared" si="92"/>
        <v>0011450400G107403</v>
      </c>
      <c r="W1515" s="134" t="str">
        <f>IF((ISERROR(VLOOKUP(E1515,'[2]Lead Time(覆蓋貼)'!F:F,1,0)))*(P1515="v"),"",IF((ISTEXT(VLOOKUP(E1515,'[2]Lead Time(覆蓋貼)'!F:F,1,0)))*(P1515=""),"未執行",""))</f>
        <v/>
      </c>
    </row>
    <row r="1516" spans="1:23" ht="20.25" hidden="1" customHeight="1" x14ac:dyDescent="0.25">
      <c r="A1516" s="117">
        <v>1502</v>
      </c>
      <c r="B1516" s="118" t="s">
        <v>2683</v>
      </c>
      <c r="C1516" s="119">
        <v>43125</v>
      </c>
      <c r="D1516" s="117" t="s">
        <v>2912</v>
      </c>
      <c r="E1516" s="120" t="s">
        <v>4564</v>
      </c>
      <c r="F1516" s="117"/>
      <c r="G1516" s="121">
        <f t="shared" ca="1" si="93"/>
        <v>0.97278911564625847</v>
      </c>
      <c r="H1516" s="121" t="str">
        <f t="shared" si="94"/>
        <v>F1xF2xB47編程控制單元，視須要更換廢氣再循環控制閥</v>
      </c>
      <c r="I1516" s="122">
        <f t="shared" ca="1" si="95"/>
        <v>143</v>
      </c>
      <c r="J1516" s="127"/>
      <c r="K1516" s="128"/>
      <c r="L1516" s="129"/>
      <c r="M1516" s="130"/>
      <c r="N1516" s="117"/>
      <c r="O1516" s="121"/>
      <c r="P1516" s="127" t="str">
        <f>IF(B1516="","",IF(ISNA(VLOOKUP(U1516,[2]NEW!H:H,1,FALSE)),"V",""))</f>
        <v>V</v>
      </c>
      <c r="Q1516" s="156"/>
      <c r="R1516" s="129"/>
      <c r="S1516" s="128"/>
      <c r="T1516" s="129"/>
      <c r="U1516" s="132" t="str">
        <f t="shared" si="92"/>
        <v>0011450400G102228</v>
      </c>
      <c r="W1516" s="134" t="str">
        <f>IF((ISERROR(VLOOKUP(E1516,'[2]Lead Time(覆蓋貼)'!F:F,1,0)))*(P1516="v"),"",IF((ISTEXT(VLOOKUP(E1516,'[2]Lead Time(覆蓋貼)'!F:F,1,0)))*(P1516=""),"未執行",""))</f>
        <v/>
      </c>
    </row>
    <row r="1517" spans="1:23" ht="20.25" hidden="1" customHeight="1" x14ac:dyDescent="0.25">
      <c r="A1517" s="117">
        <v>1503</v>
      </c>
      <c r="B1517" s="118" t="s">
        <v>2683</v>
      </c>
      <c r="C1517" s="119">
        <v>43125</v>
      </c>
      <c r="D1517" s="117" t="s">
        <v>2912</v>
      </c>
      <c r="E1517" s="120" t="s">
        <v>4565</v>
      </c>
      <c r="F1517" s="117">
        <f>IF(ISNA(VLOOKUP(B1517,[2]保固召回!$A:$G,7,FALSE)),"",(VLOOKUP(B1517,[2]保固召回!$A:$G,7,FALSE)))</f>
        <v>0</v>
      </c>
      <c r="G1517" s="121">
        <f t="shared" ca="1" si="93"/>
        <v>0.97278911564625847</v>
      </c>
      <c r="H1517" s="121" t="str">
        <f t="shared" si="94"/>
        <v>F1xF2xB47編程控制單元，視須要更換廢氣再循環控制閥</v>
      </c>
      <c r="I1517" s="122">
        <f t="shared" ca="1" si="95"/>
        <v>143</v>
      </c>
      <c r="J1517" s="127"/>
      <c r="K1517" s="128"/>
      <c r="L1517" s="129"/>
      <c r="M1517" s="130"/>
      <c r="N1517" s="125"/>
      <c r="O1517" s="126"/>
      <c r="P1517" s="127" t="str">
        <f>IF(B1517="","",IF(ISNA(VLOOKUP(U1517,[2]NEW!H:H,1,FALSE)),"V",""))</f>
        <v>V</v>
      </c>
      <c r="Q1517" s="156" t="s">
        <v>4473</v>
      </c>
      <c r="R1517" s="129" t="s">
        <v>3988</v>
      </c>
      <c r="S1517" s="181" t="s">
        <v>4566</v>
      </c>
      <c r="T1517" s="129"/>
      <c r="U1517" s="132" t="str">
        <f t="shared" si="92"/>
        <v>0011450400G102285</v>
      </c>
      <c r="W1517" s="134" t="str">
        <f>IF((ISERROR(VLOOKUP(E1517,'[2]Lead Time(覆蓋貼)'!F:F,1,0)))*(P1517="v"),"",IF((ISTEXT(VLOOKUP(E1517,'[2]Lead Time(覆蓋貼)'!F:F,1,0)))*(P1517=""),"未執行",""))</f>
        <v/>
      </c>
    </row>
    <row r="1518" spans="1:23" ht="50.1" hidden="1" customHeight="1" x14ac:dyDescent="0.25">
      <c r="A1518" s="117">
        <v>1504</v>
      </c>
      <c r="B1518" s="118" t="s">
        <v>2683</v>
      </c>
      <c r="C1518" s="119">
        <v>43125</v>
      </c>
      <c r="D1518" s="117" t="s">
        <v>2912</v>
      </c>
      <c r="E1518" s="120" t="s">
        <v>4567</v>
      </c>
      <c r="F1518" s="117"/>
      <c r="G1518" s="121">
        <f t="shared" ca="1" si="93"/>
        <v>0.97278911564625847</v>
      </c>
      <c r="H1518" s="121" t="str">
        <f t="shared" si="94"/>
        <v>F1xF2xB47編程控制單元，視須要更換廢氣再循環控制閥</v>
      </c>
      <c r="I1518" s="122">
        <f t="shared" ca="1" si="95"/>
        <v>143</v>
      </c>
      <c r="J1518" s="127"/>
      <c r="K1518" s="128"/>
      <c r="L1518" s="129"/>
      <c r="M1518" s="130"/>
      <c r="N1518" s="182"/>
      <c r="O1518" s="121"/>
      <c r="P1518" s="127" t="str">
        <f>IF(B1518="","",IF(ISNA(VLOOKUP(U1518,[2]NEW!H:H,1,FALSE)),"V",""))</f>
        <v>V</v>
      </c>
      <c r="Q1518" s="156"/>
      <c r="R1518" s="129"/>
      <c r="S1518" s="128"/>
      <c r="T1518" s="129"/>
      <c r="U1518" s="132" t="str">
        <f t="shared" si="92"/>
        <v>0011450400G102283</v>
      </c>
      <c r="W1518" s="134" t="str">
        <f>IF((ISERROR(VLOOKUP(E1518,'[2]Lead Time(覆蓋貼)'!F:F,1,0)))*(P1518="v"),"",IF((ISTEXT(VLOOKUP(E1518,'[2]Lead Time(覆蓋貼)'!F:F,1,0)))*(P1518=""),"未執行",""))</f>
        <v/>
      </c>
    </row>
    <row r="1519" spans="1:23" ht="20.25" hidden="1" customHeight="1" x14ac:dyDescent="0.25">
      <c r="A1519" s="117">
        <v>1505</v>
      </c>
      <c r="B1519" s="118" t="s">
        <v>2683</v>
      </c>
      <c r="C1519" s="119">
        <v>43125</v>
      </c>
      <c r="D1519" s="117" t="s">
        <v>2912</v>
      </c>
      <c r="E1519" s="120" t="s">
        <v>4568</v>
      </c>
      <c r="F1519" s="117"/>
      <c r="G1519" s="121">
        <f t="shared" ca="1" si="93"/>
        <v>0.97278911564625847</v>
      </c>
      <c r="H1519" s="121" t="str">
        <f t="shared" si="94"/>
        <v>F1xF2xB47編程控制單元，視須要更換廢氣再循環控制閥</v>
      </c>
      <c r="I1519" s="122">
        <f t="shared" ca="1" si="95"/>
        <v>143</v>
      </c>
      <c r="J1519" s="127"/>
      <c r="K1519" s="128"/>
      <c r="L1519" s="129"/>
      <c r="M1519" s="130"/>
      <c r="N1519" s="117"/>
      <c r="O1519" s="121"/>
      <c r="P1519" s="127" t="str">
        <f>IF(B1519="","",IF(ISNA(VLOOKUP(U1519,[2]NEW!H:H,1,FALSE)),"V",""))</f>
        <v>V</v>
      </c>
      <c r="Q1519" s="156"/>
      <c r="R1519" s="129"/>
      <c r="S1519" s="128"/>
      <c r="T1519" s="129"/>
      <c r="U1519" s="132" t="str">
        <f t="shared" si="92"/>
        <v>0011450400G102726</v>
      </c>
      <c r="W1519" s="134" t="str">
        <f>IF((ISERROR(VLOOKUP(E1519,'[2]Lead Time(覆蓋貼)'!F:F,1,0)))*(P1519="v"),"",IF((ISTEXT(VLOOKUP(E1519,'[2]Lead Time(覆蓋貼)'!F:F,1,0)))*(P1519=""),"未執行",""))</f>
        <v/>
      </c>
    </row>
    <row r="1520" spans="1:23" ht="37.5" hidden="1" customHeight="1" x14ac:dyDescent="0.25">
      <c r="A1520" s="117">
        <v>1506</v>
      </c>
      <c r="B1520" s="118" t="s">
        <v>2683</v>
      </c>
      <c r="C1520" s="119">
        <v>43125</v>
      </c>
      <c r="D1520" s="117" t="s">
        <v>2912</v>
      </c>
      <c r="E1520" s="120" t="s">
        <v>1982</v>
      </c>
      <c r="F1520" s="117">
        <f>IF(ISNA(VLOOKUP(B1520,[2]保固召回!$A:$G,7,FALSE)),"",(VLOOKUP(B1520,[2]保固召回!$A:$G,7,FALSE)))</f>
        <v>0</v>
      </c>
      <c r="G1520" s="121">
        <f t="shared" ca="1" si="93"/>
        <v>0.97278911564625847</v>
      </c>
      <c r="H1520" s="121" t="str">
        <f t="shared" si="94"/>
        <v>F1xF2xB47編程控制單元，視須要更換廢氣再循環控制閥</v>
      </c>
      <c r="I1520" s="122">
        <f t="shared" ca="1" si="95"/>
        <v>143</v>
      </c>
      <c r="J1520" s="127"/>
      <c r="K1520" s="128"/>
      <c r="L1520" s="129"/>
      <c r="M1520" s="130"/>
      <c r="N1520" s="153"/>
      <c r="O1520" s="126"/>
      <c r="P1520" s="127" t="str">
        <f>IF(B1520="","",IF(ISNA(VLOOKUP(U1520,[2]NEW!H:H,1,FALSE)),"V",""))</f>
        <v>V</v>
      </c>
      <c r="Q1520" s="156">
        <v>43029</v>
      </c>
      <c r="R1520" s="129">
        <v>50228</v>
      </c>
      <c r="S1520" s="190" t="s">
        <v>4569</v>
      </c>
      <c r="T1520" s="129"/>
      <c r="U1520" s="132" t="str">
        <f t="shared" si="92"/>
        <v>0011450400G103295</v>
      </c>
      <c r="W1520" s="134" t="str">
        <f>IF((ISERROR(VLOOKUP(E1520,'[2]Lead Time(覆蓋貼)'!F:F,1,0)))*(P1520="v"),"",IF((ISTEXT(VLOOKUP(E1520,'[2]Lead Time(覆蓋貼)'!F:F,1,0)))*(P1520=""),"未執行",""))</f>
        <v/>
      </c>
    </row>
    <row r="1521" spans="1:23" ht="43.5" hidden="1" customHeight="1" x14ac:dyDescent="0.25">
      <c r="A1521" s="117">
        <v>1507</v>
      </c>
      <c r="B1521" s="118" t="s">
        <v>2683</v>
      </c>
      <c r="C1521" s="119">
        <v>43125</v>
      </c>
      <c r="D1521" s="117" t="s">
        <v>2912</v>
      </c>
      <c r="E1521" s="120" t="s">
        <v>1980</v>
      </c>
      <c r="F1521" s="117">
        <f>IF(ISNA(VLOOKUP(B1521,[2]保固召回!$A:$G,7,FALSE)),"",(VLOOKUP(B1521,[2]保固召回!$A:$G,7,FALSE)))</f>
        <v>0</v>
      </c>
      <c r="G1521" s="121">
        <f t="shared" ca="1" si="93"/>
        <v>0.97278911564625847</v>
      </c>
      <c r="H1521" s="121" t="str">
        <f t="shared" si="94"/>
        <v>F1xF2xB47編程控制單元，視須要更換廢氣再循環控制閥</v>
      </c>
      <c r="I1521" s="122">
        <f t="shared" ca="1" si="95"/>
        <v>143</v>
      </c>
      <c r="J1521" s="127"/>
      <c r="K1521" s="128"/>
      <c r="L1521" s="129"/>
      <c r="M1521" s="130"/>
      <c r="N1521" s="119">
        <v>43034</v>
      </c>
      <c r="O1521" s="123">
        <v>50228</v>
      </c>
      <c r="P1521" s="127" t="str">
        <f>IF(B1521="","",IF(ISNA(VLOOKUP(U1521,[2]NEW!H:H,1,FALSE)),"V",""))</f>
        <v>V</v>
      </c>
      <c r="Q1521" s="156">
        <v>43029</v>
      </c>
      <c r="R1521" s="129">
        <v>50228</v>
      </c>
      <c r="S1521" s="190" t="s">
        <v>4570</v>
      </c>
      <c r="T1521" s="129"/>
      <c r="U1521" s="132" t="str">
        <f t="shared" si="92"/>
        <v>0011450400G103540</v>
      </c>
      <c r="W1521" s="134" t="str">
        <f>IF((ISERROR(VLOOKUP(E1521,'[2]Lead Time(覆蓋貼)'!F:F,1,0)))*(P1521="v"),"",IF((ISTEXT(VLOOKUP(E1521,'[2]Lead Time(覆蓋貼)'!F:F,1,0)))*(P1521=""),"未執行",""))</f>
        <v/>
      </c>
    </row>
    <row r="1522" spans="1:23" ht="46.5" hidden="1" customHeight="1" x14ac:dyDescent="0.25">
      <c r="A1522" s="117">
        <v>1508</v>
      </c>
      <c r="B1522" s="118" t="s">
        <v>2683</v>
      </c>
      <c r="C1522" s="119">
        <v>43125</v>
      </c>
      <c r="D1522" s="117" t="s">
        <v>2912</v>
      </c>
      <c r="E1522" s="120" t="s">
        <v>4571</v>
      </c>
      <c r="F1522" s="117">
        <f>IF(ISNA(VLOOKUP(B1522,[2]保固召回!$A:$G,7,FALSE)),"",(VLOOKUP(B1522,[2]保固召回!$A:$G,7,FALSE)))</f>
        <v>0</v>
      </c>
      <c r="G1522" s="121">
        <f t="shared" ca="1" si="93"/>
        <v>0.97278911564625847</v>
      </c>
      <c r="H1522" s="121" t="str">
        <f t="shared" si="94"/>
        <v>F1xF2xB47編程控制單元，視須要更換廢氣再循環控制閥</v>
      </c>
      <c r="I1522" s="122">
        <f t="shared" ca="1" si="95"/>
        <v>143</v>
      </c>
      <c r="J1522" s="127"/>
      <c r="K1522" s="128"/>
      <c r="L1522" s="129"/>
      <c r="M1522" s="130"/>
      <c r="N1522" s="179">
        <v>43033</v>
      </c>
      <c r="O1522" s="123">
        <v>50135</v>
      </c>
      <c r="P1522" s="127" t="str">
        <f>IF(B1522="","",IF(ISNA(VLOOKUP(U1522,[2]NEW!H:H,1,FALSE)),"V",""))</f>
        <v>V</v>
      </c>
      <c r="Q1522" s="156">
        <v>43029</v>
      </c>
      <c r="R1522" s="129">
        <v>50228</v>
      </c>
      <c r="S1522" s="190" t="s">
        <v>4572</v>
      </c>
      <c r="T1522" s="129"/>
      <c r="U1522" s="132" t="str">
        <f t="shared" si="92"/>
        <v>0011450400G104297</v>
      </c>
      <c r="W1522" s="134" t="str">
        <f>IF((ISERROR(VLOOKUP(E1522,'[2]Lead Time(覆蓋貼)'!F:F,1,0)))*(P1522="v"),"",IF((ISTEXT(VLOOKUP(E1522,'[2]Lead Time(覆蓋貼)'!F:F,1,0)))*(P1522=""),"未執行",""))</f>
        <v/>
      </c>
    </row>
    <row r="1523" spans="1:23" ht="69.75" hidden="1" customHeight="1" x14ac:dyDescent="0.25">
      <c r="A1523" s="117">
        <v>1509</v>
      </c>
      <c r="B1523" s="118" t="s">
        <v>2683</v>
      </c>
      <c r="C1523" s="119">
        <v>43125</v>
      </c>
      <c r="D1523" s="117" t="s">
        <v>2912</v>
      </c>
      <c r="E1523" s="120" t="s">
        <v>4573</v>
      </c>
      <c r="F1523" s="117"/>
      <c r="G1523" s="121">
        <f t="shared" ca="1" si="93"/>
        <v>0.97278911564625847</v>
      </c>
      <c r="H1523" s="121" t="str">
        <f t="shared" si="94"/>
        <v>F1xF2xB47編程控制單元，視須要更換廢氣再循環控制閥</v>
      </c>
      <c r="I1523" s="122">
        <f t="shared" ca="1" si="95"/>
        <v>143</v>
      </c>
      <c r="J1523" s="127"/>
      <c r="K1523" s="128"/>
      <c r="L1523" s="129"/>
      <c r="M1523" s="130"/>
      <c r="N1523" s="179">
        <v>43032</v>
      </c>
      <c r="O1523" s="123">
        <v>50221</v>
      </c>
      <c r="P1523" s="127" t="str">
        <f>IF(B1523="","",IF(ISNA(VLOOKUP(U1523,[2]NEW!H:H,1,FALSE)),"V",""))</f>
        <v>V</v>
      </c>
      <c r="Q1523" s="156">
        <v>43028</v>
      </c>
      <c r="R1523" s="129">
        <v>50304</v>
      </c>
      <c r="S1523" s="190" t="s">
        <v>4017</v>
      </c>
      <c r="T1523" s="129"/>
      <c r="U1523" s="132" t="str">
        <f t="shared" si="92"/>
        <v>0011450400G104733</v>
      </c>
      <c r="W1523" s="134" t="str">
        <f>IF((ISERROR(VLOOKUP(E1523,'[2]Lead Time(覆蓋貼)'!F:F,1,0)))*(P1523="v"),"",IF((ISTEXT(VLOOKUP(E1523,'[2]Lead Time(覆蓋貼)'!F:F,1,0)))*(P1523=""),"未執行",""))</f>
        <v/>
      </c>
    </row>
    <row r="1524" spans="1:23" ht="82.5" hidden="1" x14ac:dyDescent="0.25">
      <c r="A1524" s="117">
        <v>1510</v>
      </c>
      <c r="B1524" s="118" t="s">
        <v>2683</v>
      </c>
      <c r="C1524" s="119">
        <v>43125</v>
      </c>
      <c r="D1524" s="117" t="s">
        <v>2912</v>
      </c>
      <c r="E1524" s="120" t="s">
        <v>4574</v>
      </c>
      <c r="F1524" s="117">
        <f>IF(ISNA(VLOOKUP(B1524,[2]保固召回!$A:$G,7,FALSE)),"",(VLOOKUP(B1524,[2]保固召回!$A:$G,7,FALSE)))</f>
        <v>0</v>
      </c>
      <c r="G1524" s="121">
        <f t="shared" ca="1" si="93"/>
        <v>0.97278911564625847</v>
      </c>
      <c r="H1524" s="121" t="str">
        <f t="shared" si="94"/>
        <v>F1xF2xB47編程控制單元，視須要更換廢氣再循環控制閥</v>
      </c>
      <c r="I1524" s="122">
        <f t="shared" ca="1" si="95"/>
        <v>143</v>
      </c>
      <c r="J1524" s="127"/>
      <c r="K1524" s="128"/>
      <c r="L1524" s="129"/>
      <c r="M1524" s="130"/>
      <c r="N1524" s="173" t="s">
        <v>4575</v>
      </c>
      <c r="O1524" s="191" t="s">
        <v>4576</v>
      </c>
      <c r="P1524" s="127" t="str">
        <f>IF(B1524="","",IF(ISNA(VLOOKUP(U1524,[2]NEW!H:H,1,FALSE)),"V",""))</f>
        <v>V</v>
      </c>
      <c r="Q1524" s="156" t="s">
        <v>4577</v>
      </c>
      <c r="R1524" s="129" t="s">
        <v>4578</v>
      </c>
      <c r="S1524" s="190" t="s">
        <v>4579</v>
      </c>
      <c r="T1524" s="129"/>
      <c r="U1524" s="132" t="str">
        <f t="shared" si="92"/>
        <v>0011450400G104734</v>
      </c>
      <c r="W1524" s="134" t="str">
        <f>IF((ISERROR(VLOOKUP(E1524,'[2]Lead Time(覆蓋貼)'!F:F,1,0)))*(P1524="v"),"",IF((ISTEXT(VLOOKUP(E1524,'[2]Lead Time(覆蓋貼)'!F:F,1,0)))*(P1524=""),"未執行",""))</f>
        <v/>
      </c>
    </row>
    <row r="1525" spans="1:23" ht="20.25" hidden="1" customHeight="1" x14ac:dyDescent="0.25">
      <c r="A1525" s="117">
        <v>1511</v>
      </c>
      <c r="B1525" s="118" t="s">
        <v>2683</v>
      </c>
      <c r="C1525" s="119">
        <v>43125</v>
      </c>
      <c r="D1525" s="117" t="s">
        <v>2912</v>
      </c>
      <c r="E1525" s="120" t="s">
        <v>4580</v>
      </c>
      <c r="F1525" s="117"/>
      <c r="G1525" s="121">
        <f t="shared" ca="1" si="93"/>
        <v>0.97278911564625847</v>
      </c>
      <c r="H1525" s="121" t="str">
        <f t="shared" si="94"/>
        <v>F1xF2xB47編程控制單元，視須要更換廢氣再循環控制閥</v>
      </c>
      <c r="I1525" s="122">
        <f t="shared" ca="1" si="95"/>
        <v>143</v>
      </c>
      <c r="J1525" s="127"/>
      <c r="K1525" s="128"/>
      <c r="L1525" s="129"/>
      <c r="M1525" s="130"/>
      <c r="N1525" s="117"/>
      <c r="O1525" s="121"/>
      <c r="P1525" s="127" t="str">
        <f>IF(B1525="","",IF(ISNA(VLOOKUP(U1525,[2]NEW!H:H,1,FALSE)),"V",""))</f>
        <v>V</v>
      </c>
      <c r="Q1525" s="156"/>
      <c r="R1525" s="129"/>
      <c r="S1525" s="128"/>
      <c r="T1525" s="129"/>
      <c r="U1525" s="132" t="str">
        <f t="shared" si="92"/>
        <v>0011450400G104752</v>
      </c>
      <c r="W1525" s="134" t="str">
        <f>IF((ISERROR(VLOOKUP(E1525,'[2]Lead Time(覆蓋貼)'!F:F,1,0)))*(P1525="v"),"",IF((ISTEXT(VLOOKUP(E1525,'[2]Lead Time(覆蓋貼)'!F:F,1,0)))*(P1525=""),"未執行",""))</f>
        <v/>
      </c>
    </row>
    <row r="1526" spans="1:23" ht="20.25" hidden="1" customHeight="1" x14ac:dyDescent="0.25">
      <c r="A1526" s="117">
        <v>1512</v>
      </c>
      <c r="B1526" s="118" t="s">
        <v>2683</v>
      </c>
      <c r="C1526" s="119">
        <v>43125</v>
      </c>
      <c r="D1526" s="117" t="s">
        <v>2912</v>
      </c>
      <c r="E1526" s="120" t="s">
        <v>4581</v>
      </c>
      <c r="F1526" s="117">
        <f>IF(ISNA(VLOOKUP(B1526,[2]保固召回!$A:$G,7,FALSE)),"",(VLOOKUP(B1526,[2]保固召回!$A:$G,7,FALSE)))</f>
        <v>0</v>
      </c>
      <c r="G1526" s="121">
        <f t="shared" ca="1" si="93"/>
        <v>0.97278911564625847</v>
      </c>
      <c r="H1526" s="121" t="str">
        <f t="shared" si="94"/>
        <v>F1xF2xB47編程控制單元，視須要更換廢氣再循環控制閥</v>
      </c>
      <c r="I1526" s="122">
        <f t="shared" ca="1" si="95"/>
        <v>143</v>
      </c>
      <c r="J1526" s="127"/>
      <c r="K1526" s="128"/>
      <c r="L1526" s="129"/>
      <c r="M1526" s="130"/>
      <c r="N1526" s="153"/>
      <c r="O1526" s="126"/>
      <c r="P1526" s="127" t="str">
        <f>IF(B1526="","",IF(ISNA(VLOOKUP(U1526,[2]NEW!H:H,1,FALSE)),"V",""))</f>
        <v>V</v>
      </c>
      <c r="Q1526" s="156">
        <v>43029</v>
      </c>
      <c r="R1526" s="129">
        <v>50228</v>
      </c>
      <c r="S1526" s="192" t="s">
        <v>4582</v>
      </c>
      <c r="T1526" s="129"/>
      <c r="U1526" s="132" t="str">
        <f t="shared" si="92"/>
        <v>0011450400G104877</v>
      </c>
      <c r="W1526" s="134" t="str">
        <f>IF((ISERROR(VLOOKUP(E1526,'[2]Lead Time(覆蓋貼)'!F:F,1,0)))*(P1526="v"),"",IF((ISTEXT(VLOOKUP(E1526,'[2]Lead Time(覆蓋貼)'!F:F,1,0)))*(P1526=""),"未執行",""))</f>
        <v/>
      </c>
    </row>
    <row r="1527" spans="1:23" ht="65.25" customHeight="1" x14ac:dyDescent="0.25">
      <c r="A1527" s="117">
        <v>1513</v>
      </c>
      <c r="B1527" s="118" t="s">
        <v>2683</v>
      </c>
      <c r="C1527" s="119">
        <v>43125</v>
      </c>
      <c r="D1527" s="117" t="s">
        <v>2912</v>
      </c>
      <c r="E1527" s="120" t="s">
        <v>4583</v>
      </c>
      <c r="F1527" s="117">
        <f>IF(ISNA(VLOOKUP(B1527,[2]保固召回!$A:$G,7,FALSE)),"",(VLOOKUP(B1527,[2]保固召回!$A:$G,7,FALSE)))</f>
        <v>0</v>
      </c>
      <c r="G1527" s="121">
        <f t="shared" ca="1" si="93"/>
        <v>0.97278911564625847</v>
      </c>
      <c r="H1527" s="121" t="str">
        <f t="shared" si="94"/>
        <v/>
      </c>
      <c r="I1527" s="122">
        <f t="shared" ca="1" si="95"/>
        <v>143</v>
      </c>
      <c r="J1527" s="127"/>
      <c r="K1527" s="128"/>
      <c r="L1527" s="129"/>
      <c r="M1527" s="130"/>
      <c r="N1527" s="125"/>
      <c r="O1527" s="126"/>
      <c r="P1527" s="127" t="str">
        <f>IF(B1527="","",IF(ISNA(VLOOKUP(U1527,[2]NEW!H:H,1,FALSE)),"V",""))</f>
        <v/>
      </c>
      <c r="Q1527" s="156" t="s">
        <v>4584</v>
      </c>
      <c r="R1527" s="129" t="s">
        <v>4585</v>
      </c>
      <c r="S1527" s="190" t="s">
        <v>4586</v>
      </c>
      <c r="T1527" s="132"/>
      <c r="U1527" s="132" t="str">
        <f t="shared" si="92"/>
        <v>0011450400G105249</v>
      </c>
      <c r="W1527" s="134" t="str">
        <f>IF((ISERROR(VLOOKUP(E1527,'[2]Lead Time(覆蓋貼)'!F:F,1,0)))*(P1527="v"),"",IF((ISTEXT(VLOOKUP(E1527,'[2]Lead Time(覆蓋貼)'!F:F,1,0)))*(P1527=""),"未執行",""))</f>
        <v/>
      </c>
    </row>
    <row r="1528" spans="1:23" ht="15" hidden="1" x14ac:dyDescent="0.25">
      <c r="A1528" s="117">
        <v>1514</v>
      </c>
      <c r="B1528" s="118" t="s">
        <v>2683</v>
      </c>
      <c r="C1528" s="119">
        <v>43125</v>
      </c>
      <c r="D1528" s="117" t="s">
        <v>2912</v>
      </c>
      <c r="E1528" s="120" t="s">
        <v>4587</v>
      </c>
      <c r="F1528" s="117"/>
      <c r="G1528" s="121">
        <f t="shared" ca="1" si="93"/>
        <v>0.97278911564625847</v>
      </c>
      <c r="H1528" s="121" t="str">
        <f t="shared" si="94"/>
        <v>F1xF2xB47編程控制單元，視須要更換廢氣再循環控制閥</v>
      </c>
      <c r="I1528" s="122">
        <f t="shared" ca="1" si="95"/>
        <v>143</v>
      </c>
      <c r="J1528" s="127"/>
      <c r="K1528" s="128"/>
      <c r="L1528" s="129"/>
      <c r="M1528" s="130"/>
      <c r="N1528" s="182"/>
      <c r="O1528" s="121"/>
      <c r="P1528" s="127" t="str">
        <f>IF(B1528="","",IF(ISNA(VLOOKUP(U1528,[2]NEW!H:H,1,FALSE)),"V",""))</f>
        <v>V</v>
      </c>
      <c r="Q1528" s="156"/>
      <c r="R1528" s="129"/>
      <c r="S1528" s="128"/>
      <c r="T1528" s="129"/>
      <c r="U1528" s="132" t="str">
        <f t="shared" si="92"/>
        <v>0011450400G106934</v>
      </c>
      <c r="W1528" s="134" t="str">
        <f>IF((ISERROR(VLOOKUP(E1528,'[2]Lead Time(覆蓋貼)'!F:F,1,0)))*(P1528="v"),"",IF((ISTEXT(VLOOKUP(E1528,'[2]Lead Time(覆蓋貼)'!F:F,1,0)))*(P1528=""),"未執行",""))</f>
        <v/>
      </c>
    </row>
    <row r="1529" spans="1:23" ht="33" hidden="1" x14ac:dyDescent="0.25">
      <c r="A1529" s="117">
        <v>1515</v>
      </c>
      <c r="B1529" s="118" t="s">
        <v>2683</v>
      </c>
      <c r="C1529" s="119">
        <v>43125</v>
      </c>
      <c r="D1529" s="117" t="s">
        <v>2912</v>
      </c>
      <c r="E1529" s="120" t="s">
        <v>4588</v>
      </c>
      <c r="F1529" s="117">
        <f>IF(ISNA(VLOOKUP(B1529,[2]保固召回!$A:$G,7,FALSE)),"",(VLOOKUP(B1529,[2]保固召回!$A:$G,7,FALSE)))</f>
        <v>0</v>
      </c>
      <c r="G1529" s="121">
        <f t="shared" ca="1" si="93"/>
        <v>0.97278911564625847</v>
      </c>
      <c r="H1529" s="121" t="str">
        <f t="shared" si="94"/>
        <v>F1xF2xB47編程控制單元，視須要更換廢氣再循環控制閥</v>
      </c>
      <c r="I1529" s="122">
        <f t="shared" ca="1" si="95"/>
        <v>143</v>
      </c>
      <c r="J1529" s="127"/>
      <c r="K1529" s="128"/>
      <c r="L1529" s="129"/>
      <c r="M1529" s="130"/>
      <c r="N1529" s="119">
        <v>43033</v>
      </c>
      <c r="O1529" s="123">
        <v>389</v>
      </c>
      <c r="P1529" s="127" t="str">
        <f>IF(B1529="","",IF(ISNA(VLOOKUP(U1529,[2]NEW!H:H,1,FALSE)),"V",""))</f>
        <v>V</v>
      </c>
      <c r="Q1529" s="156" t="s">
        <v>4589</v>
      </c>
      <c r="R1529" s="129" t="s">
        <v>4590</v>
      </c>
      <c r="S1529" s="192" t="s">
        <v>4591</v>
      </c>
      <c r="T1529" s="129"/>
      <c r="U1529" s="132" t="str">
        <f t="shared" si="92"/>
        <v>0011450400G107017</v>
      </c>
      <c r="W1529" s="134" t="str">
        <f>IF((ISERROR(VLOOKUP(E1529,'[2]Lead Time(覆蓋貼)'!F:F,1,0)))*(P1529="v"),"",IF((ISTEXT(VLOOKUP(E1529,'[2]Lead Time(覆蓋貼)'!F:F,1,0)))*(P1529=""),"未執行",""))</f>
        <v/>
      </c>
    </row>
    <row r="1530" spans="1:23" ht="134.65" hidden="1" customHeight="1" x14ac:dyDescent="0.25">
      <c r="A1530" s="117">
        <v>1516</v>
      </c>
      <c r="B1530" s="118" t="s">
        <v>2683</v>
      </c>
      <c r="C1530" s="119">
        <v>43125</v>
      </c>
      <c r="D1530" s="117" t="s">
        <v>2912</v>
      </c>
      <c r="E1530" s="120" t="s">
        <v>4592</v>
      </c>
      <c r="F1530" s="117">
        <f>IF(ISNA(VLOOKUP(B1530,[2]保固召回!$A:$G,7,FALSE)),"",(VLOOKUP(B1530,[2]保固召回!$A:$G,7,FALSE)))</f>
        <v>0</v>
      </c>
      <c r="G1530" s="121">
        <f t="shared" ca="1" si="93"/>
        <v>0.97278911564625847</v>
      </c>
      <c r="H1530" s="121" t="str">
        <f t="shared" si="94"/>
        <v>F1xF2xB47編程控制單元，視須要更換廢氣再循環控制閥</v>
      </c>
      <c r="I1530" s="122">
        <f t="shared" ca="1" si="95"/>
        <v>143</v>
      </c>
      <c r="J1530" s="127"/>
      <c r="K1530" s="128"/>
      <c r="L1530" s="129"/>
      <c r="M1530" s="130"/>
      <c r="N1530" s="179">
        <v>43038</v>
      </c>
      <c r="O1530" s="123">
        <v>50228</v>
      </c>
      <c r="P1530" s="127" t="str">
        <f>IF(B1530="","",IF(ISNA(VLOOKUP(U1530,[2]NEW!H:H,1,FALSE)),"V",""))</f>
        <v>V</v>
      </c>
      <c r="Q1530" s="156" t="s">
        <v>4593</v>
      </c>
      <c r="R1530" s="129" t="s">
        <v>4594</v>
      </c>
      <c r="S1530" s="190" t="s">
        <v>4595</v>
      </c>
      <c r="T1530" s="129"/>
      <c r="U1530" s="132" t="str">
        <f t="shared" si="92"/>
        <v>0011450400G107018</v>
      </c>
      <c r="W1530" s="134" t="str">
        <f>IF((ISERROR(VLOOKUP(E1530,'[2]Lead Time(覆蓋貼)'!F:F,1,0)))*(P1530="v"),"",IF((ISTEXT(VLOOKUP(E1530,'[2]Lead Time(覆蓋貼)'!F:F,1,0)))*(P1530=""),"未執行",""))</f>
        <v/>
      </c>
    </row>
    <row r="1531" spans="1:23" ht="49.5" hidden="1" x14ac:dyDescent="0.25">
      <c r="A1531" s="117">
        <v>1517</v>
      </c>
      <c r="B1531" s="118" t="s">
        <v>2683</v>
      </c>
      <c r="C1531" s="119">
        <v>43125</v>
      </c>
      <c r="D1531" s="117" t="s">
        <v>2912</v>
      </c>
      <c r="E1531" s="120" t="s">
        <v>4596</v>
      </c>
      <c r="F1531" s="117">
        <f>IF(ISNA(VLOOKUP(B1531,[2]保固召回!$A:$G,7,FALSE)),"",(VLOOKUP(B1531,[2]保固召回!$A:$G,7,FALSE)))</f>
        <v>0</v>
      </c>
      <c r="G1531" s="121">
        <f t="shared" ca="1" si="93"/>
        <v>0.97278911564625847</v>
      </c>
      <c r="H1531" s="121" t="str">
        <f t="shared" si="94"/>
        <v>F1xF2xB47編程控制單元，視須要更換廢氣再循環控制閥</v>
      </c>
      <c r="I1531" s="122">
        <f t="shared" ca="1" si="95"/>
        <v>143</v>
      </c>
      <c r="J1531" s="127"/>
      <c r="K1531" s="128"/>
      <c r="L1531" s="129"/>
      <c r="M1531" s="130"/>
      <c r="N1531" s="153"/>
      <c r="O1531" s="126"/>
      <c r="P1531" s="127" t="str">
        <f>IF(B1531="","",IF(ISNA(VLOOKUP(U1531,[2]NEW!H:H,1,FALSE)),"V",""))</f>
        <v>V</v>
      </c>
      <c r="Q1531" s="156" t="s">
        <v>4597</v>
      </c>
      <c r="R1531" s="129" t="s">
        <v>4594</v>
      </c>
      <c r="S1531" s="192" t="s">
        <v>4598</v>
      </c>
      <c r="T1531" s="129"/>
      <c r="U1531" s="132" t="str">
        <f t="shared" si="92"/>
        <v>0011450400G107228</v>
      </c>
      <c r="W1531" s="134" t="str">
        <f>IF((ISERROR(VLOOKUP(E1531,'[2]Lead Time(覆蓋貼)'!F:F,1,0)))*(P1531="v"),"",IF((ISTEXT(VLOOKUP(E1531,'[2]Lead Time(覆蓋貼)'!F:F,1,0)))*(P1531=""),"未執行",""))</f>
        <v/>
      </c>
    </row>
    <row r="1532" spans="1:23" ht="86.1" hidden="1" customHeight="1" x14ac:dyDescent="0.25">
      <c r="A1532" s="117">
        <v>1518</v>
      </c>
      <c r="B1532" s="118" t="s">
        <v>2683</v>
      </c>
      <c r="C1532" s="119">
        <v>43125</v>
      </c>
      <c r="D1532" s="117" t="s">
        <v>2912</v>
      </c>
      <c r="E1532" s="120" t="s">
        <v>1994</v>
      </c>
      <c r="F1532" s="117">
        <f>IF(ISNA(VLOOKUP(B1532,[2]保固召回!$A:$G,7,FALSE)),"",(VLOOKUP(B1532,[2]保固召回!$A:$G,7,FALSE)))</f>
        <v>0</v>
      </c>
      <c r="G1532" s="121">
        <f t="shared" ca="1" si="93"/>
        <v>0.97278911564625847</v>
      </c>
      <c r="H1532" s="121" t="str">
        <f t="shared" si="94"/>
        <v>F1xF2xB47編程控制單元，視須要更換廢氣再循環控制閥</v>
      </c>
      <c r="I1532" s="122">
        <f t="shared" ca="1" si="95"/>
        <v>143</v>
      </c>
      <c r="J1532" s="127"/>
      <c r="K1532" s="128"/>
      <c r="L1532" s="129"/>
      <c r="M1532" s="130"/>
      <c r="N1532" s="125">
        <v>43089</v>
      </c>
      <c r="O1532" s="126">
        <v>50150</v>
      </c>
      <c r="P1532" s="127" t="str">
        <f>IF(B1532="","",IF(ISNA(VLOOKUP(U1532,[2]NEW!H:H,1,FALSE)),"V",""))</f>
        <v>V</v>
      </c>
      <c r="Q1532" s="156" t="s">
        <v>4599</v>
      </c>
      <c r="R1532" s="129" t="s">
        <v>4600</v>
      </c>
      <c r="S1532" s="181" t="s">
        <v>4601</v>
      </c>
      <c r="T1532" s="129"/>
      <c r="U1532" s="132" t="str">
        <f t="shared" si="92"/>
        <v>0011450400G102437</v>
      </c>
      <c r="W1532" s="134" t="str">
        <f>IF((ISERROR(VLOOKUP(E1532,'[2]Lead Time(覆蓋貼)'!F:F,1,0)))*(P1532="v"),"",IF((ISTEXT(VLOOKUP(E1532,'[2]Lead Time(覆蓋貼)'!F:F,1,0)))*(P1532=""),"未執行",""))</f>
        <v/>
      </c>
    </row>
    <row r="1533" spans="1:23" ht="56.25" hidden="1" customHeight="1" x14ac:dyDescent="0.25">
      <c r="A1533" s="117">
        <v>1519</v>
      </c>
      <c r="B1533" s="118" t="s">
        <v>2683</v>
      </c>
      <c r="C1533" s="119">
        <v>43125</v>
      </c>
      <c r="D1533" s="117" t="s">
        <v>2912</v>
      </c>
      <c r="E1533" s="120" t="s">
        <v>4602</v>
      </c>
      <c r="F1533" s="117">
        <f>IF(ISNA(VLOOKUP(B1533,[2]保固召回!$A:$G,7,FALSE)),"",(VLOOKUP(B1533,[2]保固召回!$A:$G,7,FALSE)))</f>
        <v>0</v>
      </c>
      <c r="G1533" s="121">
        <f t="shared" ca="1" si="93"/>
        <v>0.97278911564625847</v>
      </c>
      <c r="H1533" s="121" t="str">
        <f t="shared" si="94"/>
        <v>F1xF2xB47編程控制單元，視須要更換廢氣再循環控制閥</v>
      </c>
      <c r="I1533" s="122">
        <f t="shared" ca="1" si="95"/>
        <v>143</v>
      </c>
      <c r="J1533" s="193"/>
      <c r="K1533" s="194"/>
      <c r="L1533" s="195"/>
      <c r="M1533" s="196"/>
      <c r="N1533" s="125">
        <v>43057</v>
      </c>
      <c r="O1533" s="126">
        <v>50042</v>
      </c>
      <c r="P1533" s="127" t="str">
        <f>IF(B1533="","",IF(ISNA(VLOOKUP(U1533,[2]NEW!H:H,1,FALSE)),"V",""))</f>
        <v>V</v>
      </c>
      <c r="Q1533" s="156" t="s">
        <v>4603</v>
      </c>
      <c r="R1533" s="129" t="s">
        <v>4604</v>
      </c>
      <c r="S1533" s="181" t="s">
        <v>4053</v>
      </c>
      <c r="T1533" s="127"/>
      <c r="U1533" s="132" t="str">
        <f t="shared" si="92"/>
        <v>0011450400VZ10643</v>
      </c>
      <c r="W1533" s="134" t="str">
        <f>IF((ISERROR(VLOOKUP(E1533,'[2]Lead Time(覆蓋貼)'!F:F,1,0)))*(P1533="v"),"",IF((ISTEXT(VLOOKUP(E1533,'[2]Lead Time(覆蓋貼)'!F:F,1,0)))*(P1533=""),"未執行",""))</f>
        <v/>
      </c>
    </row>
    <row r="1534" spans="1:23" ht="135" hidden="1" customHeight="1" x14ac:dyDescent="0.25">
      <c r="A1534" s="117">
        <v>1520</v>
      </c>
      <c r="B1534" s="118" t="s">
        <v>2683</v>
      </c>
      <c r="C1534" s="119">
        <v>43125</v>
      </c>
      <c r="D1534" s="117" t="s">
        <v>2912</v>
      </c>
      <c r="E1534" s="120" t="s">
        <v>4605</v>
      </c>
      <c r="F1534" s="117"/>
      <c r="G1534" s="121">
        <f t="shared" ca="1" si="93"/>
        <v>0.97278911564625847</v>
      </c>
      <c r="H1534" s="121" t="str">
        <f t="shared" si="94"/>
        <v>F1xF2xB47編程控制單元，視須要更換廢氣再循環控制閥</v>
      </c>
      <c r="I1534" s="122">
        <f t="shared" ca="1" si="95"/>
        <v>143</v>
      </c>
      <c r="J1534" s="193"/>
      <c r="K1534" s="194"/>
      <c r="L1534" s="195"/>
      <c r="M1534" s="196"/>
      <c r="N1534" s="182"/>
      <c r="O1534" s="121"/>
      <c r="P1534" s="127" t="str">
        <f>IF(B1534="","",IF(ISNA(VLOOKUP(U1534,[2]NEW!H:H,1,FALSE)),"V",""))</f>
        <v>V</v>
      </c>
      <c r="Q1534" s="156"/>
      <c r="R1534" s="129"/>
      <c r="S1534" s="128"/>
      <c r="T1534" s="127"/>
      <c r="U1534" s="132" t="str">
        <f t="shared" si="92"/>
        <v>0011450400G105391</v>
      </c>
      <c r="W1534" s="134" t="str">
        <f>IF((ISERROR(VLOOKUP(E1534,'[2]Lead Time(覆蓋貼)'!F:F,1,0)))*(P1534="v"),"",IF((ISTEXT(VLOOKUP(E1534,'[2]Lead Time(覆蓋貼)'!F:F,1,0)))*(P1534=""),"未執行",""))</f>
        <v/>
      </c>
    </row>
    <row r="1535" spans="1:23" ht="45.75" hidden="1" customHeight="1" x14ac:dyDescent="0.25">
      <c r="A1535" s="117">
        <v>1521</v>
      </c>
      <c r="B1535" s="118" t="s">
        <v>2683</v>
      </c>
      <c r="C1535" s="119">
        <v>43125</v>
      </c>
      <c r="D1535" s="117" t="s">
        <v>2912</v>
      </c>
      <c r="E1535" s="120" t="s">
        <v>4606</v>
      </c>
      <c r="F1535" s="117"/>
      <c r="G1535" s="121">
        <f t="shared" ca="1" si="93"/>
        <v>0.97278911564625847</v>
      </c>
      <c r="H1535" s="121" t="str">
        <f t="shared" si="94"/>
        <v>F1xF2xB47編程控制單元，視須要更換廢氣再循環控制閥</v>
      </c>
      <c r="I1535" s="122">
        <f t="shared" ca="1" si="95"/>
        <v>143</v>
      </c>
      <c r="J1535" s="193"/>
      <c r="K1535" s="194"/>
      <c r="L1535" s="195"/>
      <c r="M1535" s="196"/>
      <c r="N1535" s="179">
        <v>43032</v>
      </c>
      <c r="O1535" s="123">
        <v>50042</v>
      </c>
      <c r="P1535" s="127" t="str">
        <f>IF(B1535="","",IF(ISNA(VLOOKUP(U1535,[2]NEW!H:H,1,FALSE)),"V",""))</f>
        <v>V</v>
      </c>
      <c r="Q1535" s="156">
        <v>43029</v>
      </c>
      <c r="R1535" s="129">
        <v>50277</v>
      </c>
      <c r="S1535" s="190" t="s">
        <v>4017</v>
      </c>
      <c r="T1535" s="127"/>
      <c r="U1535" s="132" t="str">
        <f t="shared" si="92"/>
        <v>0011450400G106159</v>
      </c>
      <c r="W1535" s="134" t="str">
        <f>IF((ISERROR(VLOOKUP(E1535,'[2]Lead Time(覆蓋貼)'!F:F,1,0)))*(P1535="v"),"",IF((ISTEXT(VLOOKUP(E1535,'[2]Lead Time(覆蓋貼)'!F:F,1,0)))*(P1535=""),"未執行",""))</f>
        <v/>
      </c>
    </row>
    <row r="1536" spans="1:23" ht="135" hidden="1" customHeight="1" x14ac:dyDescent="0.25">
      <c r="A1536" s="117">
        <v>1522</v>
      </c>
      <c r="B1536" s="118" t="s">
        <v>2683</v>
      </c>
      <c r="C1536" s="119">
        <v>43125</v>
      </c>
      <c r="D1536" s="117" t="s">
        <v>2912</v>
      </c>
      <c r="E1536" s="120" t="s">
        <v>4607</v>
      </c>
      <c r="F1536" s="117"/>
      <c r="G1536" s="121">
        <f t="shared" ca="1" si="93"/>
        <v>0.97278911564625847</v>
      </c>
      <c r="H1536" s="121" t="str">
        <f t="shared" si="94"/>
        <v>F1xF2xB47編程控制單元，視須要更換廢氣再循環控制閥</v>
      </c>
      <c r="I1536" s="122">
        <f t="shared" ca="1" si="95"/>
        <v>143</v>
      </c>
      <c r="J1536" s="193"/>
      <c r="K1536" s="194"/>
      <c r="L1536" s="195"/>
      <c r="M1536" s="196"/>
      <c r="N1536" s="182"/>
      <c r="O1536" s="121"/>
      <c r="P1536" s="127" t="str">
        <f>IF(B1536="","",IF(ISNA(VLOOKUP(U1536,[2]NEW!H:H,1,FALSE)),"V",""))</f>
        <v>V</v>
      </c>
      <c r="Q1536" s="156"/>
      <c r="R1536" s="129"/>
      <c r="S1536" s="128"/>
      <c r="T1536" s="127"/>
      <c r="U1536" s="132" t="str">
        <f t="shared" si="92"/>
        <v>0011450400G106652</v>
      </c>
      <c r="W1536" s="134" t="str">
        <f>IF((ISERROR(VLOOKUP(E1536,'[2]Lead Time(覆蓋貼)'!F:F,1,0)))*(P1536="v"),"",IF((ISTEXT(VLOOKUP(E1536,'[2]Lead Time(覆蓋貼)'!F:F,1,0)))*(P1536=""),"未執行",""))</f>
        <v/>
      </c>
    </row>
    <row r="1537" spans="1:23" ht="80.099999999999994" hidden="1" customHeight="1" x14ac:dyDescent="0.25">
      <c r="A1537" s="117">
        <v>1523</v>
      </c>
      <c r="B1537" s="118" t="s">
        <v>2683</v>
      </c>
      <c r="C1537" s="119">
        <v>43125</v>
      </c>
      <c r="D1537" s="117" t="s">
        <v>2912</v>
      </c>
      <c r="E1537" s="120" t="s">
        <v>4608</v>
      </c>
      <c r="F1537" s="117">
        <f>IF(ISNA(VLOOKUP(B1537,[2]保固召回!$A:$G,7,FALSE)),"",(VLOOKUP(B1537,[2]保固召回!$A:$G,7,FALSE)))</f>
        <v>0</v>
      </c>
      <c r="G1537" s="121">
        <f t="shared" ca="1" si="93"/>
        <v>0.97278911564625847</v>
      </c>
      <c r="H1537" s="121" t="str">
        <f t="shared" si="94"/>
        <v>F1xF2xB47編程控制單元，視須要更換廢氣再循環控制閥</v>
      </c>
      <c r="I1537" s="122">
        <f t="shared" ca="1" si="95"/>
        <v>143</v>
      </c>
      <c r="J1537" s="193"/>
      <c r="K1537" s="194"/>
      <c r="L1537" s="195"/>
      <c r="M1537" s="196"/>
      <c r="N1537" s="125">
        <v>43060</v>
      </c>
      <c r="O1537" s="126">
        <v>50184</v>
      </c>
      <c r="P1537" s="127" t="str">
        <f>IF(B1537="","",IF(ISNA(VLOOKUP(U1537,[2]NEW!H:H,1,FALSE)),"V",""))</f>
        <v>V</v>
      </c>
      <c r="Q1537" s="156" t="s">
        <v>4609</v>
      </c>
      <c r="R1537" s="129" t="s">
        <v>4610</v>
      </c>
      <c r="S1537" s="181" t="s">
        <v>4611</v>
      </c>
      <c r="T1537" s="127"/>
      <c r="U1537" s="132" t="str">
        <f t="shared" si="92"/>
        <v>0011450400G107208</v>
      </c>
      <c r="W1537" s="134" t="str">
        <f>IF((ISERROR(VLOOKUP(E1537,'[2]Lead Time(覆蓋貼)'!F:F,1,0)))*(P1537="v"),"",IF((ISTEXT(VLOOKUP(E1537,'[2]Lead Time(覆蓋貼)'!F:F,1,0)))*(P1537=""),"未執行",""))</f>
        <v/>
      </c>
    </row>
    <row r="1538" spans="1:23" ht="58.5" hidden="1" customHeight="1" x14ac:dyDescent="0.25">
      <c r="A1538" s="117">
        <v>1524</v>
      </c>
      <c r="B1538" s="118" t="s">
        <v>2683</v>
      </c>
      <c r="C1538" s="119">
        <v>43125</v>
      </c>
      <c r="D1538" s="117" t="s">
        <v>2912</v>
      </c>
      <c r="E1538" s="120" t="s">
        <v>4612</v>
      </c>
      <c r="F1538" s="117">
        <f>IF(ISNA(VLOOKUP(B1538,[2]保固召回!$A:$G,7,FALSE)),"",(VLOOKUP(B1538,[2]保固召回!$A:$G,7,FALSE)))</f>
        <v>0</v>
      </c>
      <c r="G1538" s="121">
        <f t="shared" ca="1" si="93"/>
        <v>0.97278911564625847</v>
      </c>
      <c r="H1538" s="121" t="str">
        <f t="shared" si="94"/>
        <v>F1xF2xB47編程控制單元，視須要更換廢氣再循環控制閥</v>
      </c>
      <c r="I1538" s="122">
        <f t="shared" ca="1" si="95"/>
        <v>143</v>
      </c>
      <c r="J1538" s="193"/>
      <c r="K1538" s="194"/>
      <c r="L1538" s="195"/>
      <c r="M1538" s="196"/>
      <c r="N1538" s="179">
        <v>43033</v>
      </c>
      <c r="O1538" s="123">
        <v>50228</v>
      </c>
      <c r="P1538" s="127" t="str">
        <f>IF(B1538="","",IF(ISNA(VLOOKUP(U1538,[2]NEW!H:H,1,FALSE)),"V",""))</f>
        <v>V</v>
      </c>
      <c r="Q1538" s="156" t="s">
        <v>4613</v>
      </c>
      <c r="R1538" s="129" t="s">
        <v>4614</v>
      </c>
      <c r="S1538" s="181" t="s">
        <v>4010</v>
      </c>
      <c r="T1538" s="127"/>
      <c r="U1538" s="132" t="str">
        <f t="shared" si="92"/>
        <v>0011450400G107402</v>
      </c>
      <c r="W1538" s="134" t="str">
        <f>IF((ISERROR(VLOOKUP(E1538,'[2]Lead Time(覆蓋貼)'!F:F,1,0)))*(P1538="v"),"",IF((ISTEXT(VLOOKUP(E1538,'[2]Lead Time(覆蓋貼)'!F:F,1,0)))*(P1538=""),"未執行",""))</f>
        <v/>
      </c>
    </row>
    <row r="1539" spans="1:23" ht="180.75" hidden="1" customHeight="1" x14ac:dyDescent="0.25">
      <c r="A1539" s="117">
        <v>1525</v>
      </c>
      <c r="B1539" s="118" t="s">
        <v>2683</v>
      </c>
      <c r="C1539" s="119">
        <v>43125</v>
      </c>
      <c r="D1539" s="117" t="s">
        <v>2912</v>
      </c>
      <c r="E1539" s="120" t="s">
        <v>4615</v>
      </c>
      <c r="F1539" s="117">
        <f>IF(ISNA(VLOOKUP(B1539,[2]保固召回!$A:$G,7,FALSE)),"",(VLOOKUP(B1539,[2]保固召回!$A:$G,7,FALSE)))</f>
        <v>0</v>
      </c>
      <c r="G1539" s="121">
        <f t="shared" ca="1" si="93"/>
        <v>0.97278911564625847</v>
      </c>
      <c r="H1539" s="121" t="str">
        <f t="shared" si="94"/>
        <v>F1xF2xB47編程控制單元，視須要更換廢氣再循環控制閥</v>
      </c>
      <c r="I1539" s="122">
        <f t="shared" ca="1" si="95"/>
        <v>143</v>
      </c>
      <c r="J1539" s="193"/>
      <c r="K1539" s="194"/>
      <c r="L1539" s="195"/>
      <c r="M1539" s="196"/>
      <c r="N1539" s="125">
        <v>43098</v>
      </c>
      <c r="O1539" s="126">
        <v>50228</v>
      </c>
      <c r="P1539" s="127" t="str">
        <f>IF(B1539="","",IF(ISNA(VLOOKUP(U1539,[2]NEW!H:H,1,FALSE)),"V",""))</f>
        <v>V</v>
      </c>
      <c r="Q1539" s="156" t="s">
        <v>4616</v>
      </c>
      <c r="R1539" s="129" t="s">
        <v>4617</v>
      </c>
      <c r="S1539" s="181" t="s">
        <v>4618</v>
      </c>
      <c r="T1539" s="127"/>
      <c r="U1539" s="132" t="str">
        <f t="shared" si="92"/>
        <v>0011450400G107430</v>
      </c>
      <c r="W1539" s="134" t="str">
        <f>IF((ISERROR(VLOOKUP(E1539,'[2]Lead Time(覆蓋貼)'!F:F,1,0)))*(P1539="v"),"",IF((ISTEXT(VLOOKUP(E1539,'[2]Lead Time(覆蓋貼)'!F:F,1,0)))*(P1539=""),"未執行",""))</f>
        <v/>
      </c>
    </row>
    <row r="1540" spans="1:23" ht="36" hidden="1" customHeight="1" x14ac:dyDescent="0.25">
      <c r="A1540" s="117">
        <v>1526</v>
      </c>
      <c r="B1540" s="118" t="s">
        <v>2683</v>
      </c>
      <c r="C1540" s="119">
        <v>43125</v>
      </c>
      <c r="D1540" s="117" t="s">
        <v>2912</v>
      </c>
      <c r="E1540" s="120" t="s">
        <v>4619</v>
      </c>
      <c r="F1540" s="117">
        <f>IF(ISNA(VLOOKUP(B1540,[2]保固召回!$A:$G,7,FALSE)),"",(VLOOKUP(B1540,[2]保固召回!$A:$G,7,FALSE)))</f>
        <v>0</v>
      </c>
      <c r="G1540" s="121">
        <f t="shared" ca="1" si="93"/>
        <v>0.97278911564625847</v>
      </c>
      <c r="H1540" s="121" t="str">
        <f t="shared" si="94"/>
        <v>F1xF2xB47編程控制單元，視須要更換廢氣再循環控制閥</v>
      </c>
      <c r="I1540" s="122">
        <f t="shared" ca="1" si="95"/>
        <v>143</v>
      </c>
      <c r="J1540" s="193"/>
      <c r="K1540" s="194"/>
      <c r="L1540" s="195"/>
      <c r="M1540" s="196"/>
      <c r="N1540" s="119">
        <v>43039</v>
      </c>
      <c r="O1540" s="123">
        <v>50126</v>
      </c>
      <c r="P1540" s="127" t="str">
        <f>IF(B1540="","",IF(ISNA(VLOOKUP(U1540,[2]NEW!H:H,1,FALSE)),"V",""))</f>
        <v>V</v>
      </c>
      <c r="Q1540" s="156" t="s">
        <v>4620</v>
      </c>
      <c r="R1540" s="197" t="s">
        <v>4621</v>
      </c>
      <c r="S1540" s="181" t="s">
        <v>4053</v>
      </c>
      <c r="T1540" s="127"/>
      <c r="U1540" s="132" t="str">
        <f t="shared" si="92"/>
        <v>00114504000M19802</v>
      </c>
      <c r="W1540" s="134" t="str">
        <f>IF((ISERROR(VLOOKUP(E1540,'[2]Lead Time(覆蓋貼)'!F:F,1,0)))*(P1540="v"),"",IF((ISTEXT(VLOOKUP(E1540,'[2]Lead Time(覆蓋貼)'!F:F,1,0)))*(P1540=""),"未執行",""))</f>
        <v/>
      </c>
    </row>
    <row r="1541" spans="1:23" ht="36" hidden="1" customHeight="1" x14ac:dyDescent="0.25">
      <c r="A1541" s="117">
        <v>1527</v>
      </c>
      <c r="B1541" s="118" t="s">
        <v>2683</v>
      </c>
      <c r="C1541" s="119">
        <v>43125</v>
      </c>
      <c r="D1541" s="117" t="s">
        <v>2912</v>
      </c>
      <c r="E1541" s="120" t="s">
        <v>4622</v>
      </c>
      <c r="F1541" s="117">
        <f>IF(ISNA(VLOOKUP(B1541,[2]保固召回!$A:$G,7,FALSE)),"",(VLOOKUP(B1541,[2]保固召回!$A:$G,7,FALSE)))</f>
        <v>0</v>
      </c>
      <c r="G1541" s="121">
        <f t="shared" ca="1" si="93"/>
        <v>0.97278911564625847</v>
      </c>
      <c r="H1541" s="121" t="str">
        <f t="shared" si="94"/>
        <v>F1xF2xB47編程控制單元，視須要更換廢氣再循環控制閥</v>
      </c>
      <c r="I1541" s="122">
        <f t="shared" ca="1" si="95"/>
        <v>143</v>
      </c>
      <c r="J1541" s="193"/>
      <c r="K1541" s="194"/>
      <c r="L1541" s="195"/>
      <c r="M1541" s="196"/>
      <c r="N1541" s="125"/>
      <c r="O1541" s="126"/>
      <c r="P1541" s="127" t="str">
        <f>IF(B1541="","",IF(ISNA(VLOOKUP(U1541,[2]NEW!H:H,1,FALSE)),"V",""))</f>
        <v>V</v>
      </c>
      <c r="Q1541" s="156" t="s">
        <v>4623</v>
      </c>
      <c r="R1541" s="129" t="s">
        <v>4624</v>
      </c>
      <c r="S1541" s="181" t="s">
        <v>4625</v>
      </c>
      <c r="T1541" s="127"/>
      <c r="U1541" s="132" t="str">
        <f t="shared" ref="U1541:U1604" si="96">B1541&amp;E1541</f>
        <v>00114504000M21558</v>
      </c>
      <c r="W1541" s="134" t="str">
        <f>IF((ISERROR(VLOOKUP(E1541,'[2]Lead Time(覆蓋貼)'!F:F,1,0)))*(P1541="v"),"",IF((ISTEXT(VLOOKUP(E1541,'[2]Lead Time(覆蓋貼)'!F:F,1,0)))*(P1541=""),"未執行",""))</f>
        <v/>
      </c>
    </row>
    <row r="1542" spans="1:23" ht="36" hidden="1" customHeight="1" x14ac:dyDescent="0.25">
      <c r="A1542" s="117">
        <v>1528</v>
      </c>
      <c r="B1542" s="118" t="s">
        <v>2683</v>
      </c>
      <c r="C1542" s="119">
        <v>43125</v>
      </c>
      <c r="D1542" s="117" t="s">
        <v>2912</v>
      </c>
      <c r="E1542" s="120" t="s">
        <v>4626</v>
      </c>
      <c r="F1542" s="117">
        <f>IF(ISNA(VLOOKUP(B1542,[2]保固召回!$A:$G,7,FALSE)),"",(VLOOKUP(B1542,[2]保固召回!$A:$G,7,FALSE)))</f>
        <v>0</v>
      </c>
      <c r="G1542" s="121">
        <f t="shared" ref="G1542:G1605" ca="1" si="97">COUNTIF(H:H,D1542)/COUNTIF(D:D,D1542)</f>
        <v>0.97278911564625847</v>
      </c>
      <c r="H1542" s="121" t="str">
        <f t="shared" ref="H1542:H1605" si="98">IF(P1542="V",D1542,"")</f>
        <v>F1xF2xB47編程控制單元，視須要更換廢氣再循環控制閥</v>
      </c>
      <c r="I1542" s="122">
        <f t="shared" ref="I1542:I1605" ca="1" si="99">COUNTIF(H:H,D1542)</f>
        <v>143</v>
      </c>
      <c r="J1542" s="125"/>
      <c r="K1542" s="135"/>
      <c r="L1542" s="127"/>
      <c r="M1542" s="128"/>
      <c r="N1542" s="125">
        <v>43062</v>
      </c>
      <c r="O1542" s="126">
        <v>50042</v>
      </c>
      <c r="P1542" s="127" t="str">
        <f>IF(B1542="","",IF(ISNA(VLOOKUP(U1542,[2]NEW!H:H,1,FALSE)),"V",""))</f>
        <v>V</v>
      </c>
      <c r="Q1542" s="156" t="s">
        <v>4603</v>
      </c>
      <c r="R1542" s="129" t="s">
        <v>4604</v>
      </c>
      <c r="S1542" s="181" t="s">
        <v>4053</v>
      </c>
      <c r="T1542" s="127"/>
      <c r="U1542" s="132" t="str">
        <f t="shared" si="96"/>
        <v>00114504000M13114</v>
      </c>
      <c r="W1542" s="134" t="str">
        <f>IF((ISERROR(VLOOKUP(E1542,'[2]Lead Time(覆蓋貼)'!F:F,1,0)))*(P1542="v"),"",IF((ISTEXT(VLOOKUP(E1542,'[2]Lead Time(覆蓋貼)'!F:F,1,0)))*(P1542=""),"未執行",""))</f>
        <v/>
      </c>
    </row>
    <row r="1543" spans="1:23" ht="36" hidden="1" customHeight="1" x14ac:dyDescent="0.25">
      <c r="A1543" s="117">
        <v>1529</v>
      </c>
      <c r="B1543" s="118" t="s">
        <v>2683</v>
      </c>
      <c r="C1543" s="119">
        <v>43125</v>
      </c>
      <c r="D1543" s="117" t="s">
        <v>2912</v>
      </c>
      <c r="E1543" s="120" t="s">
        <v>4627</v>
      </c>
      <c r="F1543" s="117">
        <f>IF(ISNA(VLOOKUP(B1543,[2]保固召回!$A:$G,7,FALSE)),"",(VLOOKUP(B1543,[2]保固召回!$A:$G,7,FALSE)))</f>
        <v>0</v>
      </c>
      <c r="G1543" s="121">
        <f t="shared" ca="1" si="97"/>
        <v>0.97278911564625847</v>
      </c>
      <c r="H1543" s="121" t="str">
        <f t="shared" si="98"/>
        <v>F1xF2xB47編程控制單元，視須要更換廢氣再循環控制閥</v>
      </c>
      <c r="I1543" s="122">
        <f t="shared" ca="1" si="99"/>
        <v>143</v>
      </c>
      <c r="J1543" s="125"/>
      <c r="K1543" s="135"/>
      <c r="L1543" s="127"/>
      <c r="M1543" s="128"/>
      <c r="N1543" s="153">
        <v>43116</v>
      </c>
      <c r="O1543" s="126">
        <v>50184</v>
      </c>
      <c r="P1543" s="127" t="str">
        <f>IF(B1543="","",IF(ISNA(VLOOKUP(U1543,[2]NEW!H:H,1,FALSE)),"V",""))</f>
        <v>V</v>
      </c>
      <c r="Q1543" s="156" t="s">
        <v>4628</v>
      </c>
      <c r="R1543" s="129" t="s">
        <v>4629</v>
      </c>
      <c r="S1543" s="181" t="s">
        <v>4630</v>
      </c>
      <c r="T1543" s="127"/>
      <c r="U1543" s="132" t="str">
        <f t="shared" si="96"/>
        <v>00114504000M17768</v>
      </c>
      <c r="W1543" s="134" t="str">
        <f>IF((ISERROR(VLOOKUP(E1543,'[2]Lead Time(覆蓋貼)'!F:F,1,0)))*(P1543="v"),"",IF((ISTEXT(VLOOKUP(E1543,'[2]Lead Time(覆蓋貼)'!F:F,1,0)))*(P1543=""),"未執行",""))</f>
        <v/>
      </c>
    </row>
    <row r="1544" spans="1:23" ht="39" hidden="1" customHeight="1" x14ac:dyDescent="0.25">
      <c r="A1544" s="117">
        <v>1530</v>
      </c>
      <c r="B1544" s="118" t="s">
        <v>2683</v>
      </c>
      <c r="C1544" s="119">
        <v>43125</v>
      </c>
      <c r="D1544" s="117" t="s">
        <v>2912</v>
      </c>
      <c r="E1544" s="120" t="s">
        <v>4631</v>
      </c>
      <c r="F1544" s="117">
        <f>IF(ISNA(VLOOKUP(B1544,[2]保固召回!$A:$G,7,FALSE)),"",(VLOOKUP(B1544,[2]保固召回!$A:$G,7,FALSE)))</f>
        <v>0</v>
      </c>
      <c r="G1544" s="121">
        <f t="shared" ca="1" si="97"/>
        <v>0.97278911564625847</v>
      </c>
      <c r="H1544" s="121" t="str">
        <f t="shared" si="98"/>
        <v>F1xF2xB47編程控制單元，視須要更換廢氣再循環控制閥</v>
      </c>
      <c r="I1544" s="122">
        <f t="shared" ca="1" si="99"/>
        <v>143</v>
      </c>
      <c r="J1544" s="125"/>
      <c r="K1544" s="135"/>
      <c r="L1544" s="127"/>
      <c r="M1544" s="128"/>
      <c r="N1544" s="198" t="s">
        <v>4632</v>
      </c>
      <c r="O1544" s="174" t="s">
        <v>4633</v>
      </c>
      <c r="P1544" s="127" t="str">
        <f>IF(B1544="","",IF(ISNA(VLOOKUP(U1544,[2]NEW!H:H,1,FALSE)),"V",""))</f>
        <v>V</v>
      </c>
      <c r="Q1544" s="156" t="s">
        <v>4634</v>
      </c>
      <c r="R1544" s="129" t="s">
        <v>4635</v>
      </c>
      <c r="S1544" s="181" t="s">
        <v>4053</v>
      </c>
      <c r="T1544" s="127"/>
      <c r="U1544" s="132" t="str">
        <f t="shared" si="96"/>
        <v>00114504000M21263</v>
      </c>
      <c r="W1544" s="134" t="str">
        <f>IF((ISERROR(VLOOKUP(E1544,'[2]Lead Time(覆蓋貼)'!F:F,1,0)))*(P1544="v"),"",IF((ISTEXT(VLOOKUP(E1544,'[2]Lead Time(覆蓋貼)'!F:F,1,0)))*(P1544=""),"未執行",""))</f>
        <v/>
      </c>
    </row>
    <row r="1545" spans="1:23" ht="132" hidden="1" x14ac:dyDescent="0.25">
      <c r="A1545" s="117">
        <v>1531</v>
      </c>
      <c r="B1545" s="118" t="s">
        <v>2683</v>
      </c>
      <c r="C1545" s="119">
        <v>43125</v>
      </c>
      <c r="D1545" s="117" t="s">
        <v>2912</v>
      </c>
      <c r="E1545" s="120" t="s">
        <v>4636</v>
      </c>
      <c r="F1545" s="117">
        <f>IF(ISNA(VLOOKUP(B1545,[2]保固召回!$A:$G,7,FALSE)),"",(VLOOKUP(B1545,[2]保固召回!$A:$G,7,FALSE)))</f>
        <v>0</v>
      </c>
      <c r="G1545" s="121">
        <f t="shared" ca="1" si="97"/>
        <v>0.97278911564625847</v>
      </c>
      <c r="H1545" s="121" t="str">
        <f t="shared" si="98"/>
        <v>F1xF2xB47編程控制單元，視須要更換廢氣再循環控制閥</v>
      </c>
      <c r="I1545" s="122">
        <f t="shared" ca="1" si="99"/>
        <v>143</v>
      </c>
      <c r="J1545" s="125"/>
      <c r="K1545" s="135"/>
      <c r="L1545" s="127"/>
      <c r="M1545" s="128"/>
      <c r="N1545" s="153"/>
      <c r="O1545" s="126"/>
      <c r="P1545" s="127" t="str">
        <f>IF(B1545="","",IF(ISNA(VLOOKUP(U1545,[2]NEW!H:H,1,FALSE)),"V",""))</f>
        <v>V</v>
      </c>
      <c r="Q1545" s="156" t="s">
        <v>4637</v>
      </c>
      <c r="R1545" s="129" t="s">
        <v>4638</v>
      </c>
      <c r="S1545" s="181" t="s">
        <v>4639</v>
      </c>
      <c r="T1545" s="127"/>
      <c r="U1545" s="132" t="str">
        <f t="shared" si="96"/>
        <v>00114504000M13295</v>
      </c>
      <c r="W1545" s="134" t="str">
        <f>IF((ISERROR(VLOOKUP(E1545,'[2]Lead Time(覆蓋貼)'!F:F,1,0)))*(P1545="v"),"",IF((ISTEXT(VLOOKUP(E1545,'[2]Lead Time(覆蓋貼)'!F:F,1,0)))*(P1545=""),"未執行",""))</f>
        <v/>
      </c>
    </row>
    <row r="1546" spans="1:23" ht="20.25" hidden="1" customHeight="1" x14ac:dyDescent="0.25">
      <c r="A1546" s="117">
        <v>1532</v>
      </c>
      <c r="B1546" s="118" t="s">
        <v>2683</v>
      </c>
      <c r="C1546" s="119">
        <v>43125</v>
      </c>
      <c r="D1546" s="117" t="s">
        <v>2912</v>
      </c>
      <c r="E1546" s="120" t="s">
        <v>4640</v>
      </c>
      <c r="F1546" s="117">
        <f>IF(ISNA(VLOOKUP(B1546,[2]保固召回!$A:$G,7,FALSE)),"",(VLOOKUP(B1546,[2]保固召回!$A:$G,7,FALSE)))</f>
        <v>0</v>
      </c>
      <c r="G1546" s="121">
        <f t="shared" ca="1" si="97"/>
        <v>0.97278911564625847</v>
      </c>
      <c r="H1546" s="121" t="str">
        <f t="shared" si="98"/>
        <v>F1xF2xB47編程控制單元，視須要更換廢氣再循環控制閥</v>
      </c>
      <c r="I1546" s="122">
        <f t="shared" ca="1" si="99"/>
        <v>143</v>
      </c>
      <c r="J1546" s="125"/>
      <c r="K1546" s="135"/>
      <c r="L1546" s="127"/>
      <c r="M1546" s="128"/>
      <c r="N1546" s="153">
        <v>43071</v>
      </c>
      <c r="O1546" s="126">
        <v>50042</v>
      </c>
      <c r="P1546" s="127" t="str">
        <f>IF(B1546="","",IF(ISNA(VLOOKUP(U1546,[2]NEW!H:H,1,FALSE)),"V",""))</f>
        <v>V</v>
      </c>
      <c r="Q1546" s="156" t="s">
        <v>4641</v>
      </c>
      <c r="R1546" s="129" t="s">
        <v>4642</v>
      </c>
      <c r="S1546" s="181" t="s">
        <v>4643</v>
      </c>
      <c r="T1546" s="127"/>
      <c r="U1546" s="132" t="str">
        <f t="shared" si="96"/>
        <v>00114504000M35219</v>
      </c>
      <c r="W1546" s="134" t="str">
        <f>IF((ISERROR(VLOOKUP(E1546,'[2]Lead Time(覆蓋貼)'!F:F,1,0)))*(P1546="v"),"",IF((ISTEXT(VLOOKUP(E1546,'[2]Lead Time(覆蓋貼)'!F:F,1,0)))*(P1546=""),"未執行",""))</f>
        <v/>
      </c>
    </row>
    <row r="1547" spans="1:23" ht="33.6" hidden="1" customHeight="1" x14ac:dyDescent="0.25">
      <c r="A1547" s="117">
        <v>1533</v>
      </c>
      <c r="B1547" s="118" t="s">
        <v>2683</v>
      </c>
      <c r="C1547" s="119">
        <v>43125</v>
      </c>
      <c r="D1547" s="117" t="s">
        <v>2912</v>
      </c>
      <c r="E1547" s="120" t="s">
        <v>4644</v>
      </c>
      <c r="F1547" s="117">
        <f>IF(ISNA(VLOOKUP(B1547,[2]保固召回!$A:$G,7,FALSE)),"",(VLOOKUP(B1547,[2]保固召回!$A:$G,7,FALSE)))</f>
        <v>0</v>
      </c>
      <c r="G1547" s="121">
        <f t="shared" ca="1" si="97"/>
        <v>0.97278911564625847</v>
      </c>
      <c r="H1547" s="121" t="str">
        <f t="shared" si="98"/>
        <v>F1xF2xB47編程控制單元，視須要更換廢氣再循環控制閥</v>
      </c>
      <c r="I1547" s="122">
        <f t="shared" ca="1" si="99"/>
        <v>143</v>
      </c>
      <c r="J1547" s="125"/>
      <c r="K1547" s="135"/>
      <c r="L1547" s="127"/>
      <c r="M1547" s="128"/>
      <c r="N1547" s="125">
        <v>43054</v>
      </c>
      <c r="O1547" s="126">
        <v>50126</v>
      </c>
      <c r="P1547" s="127" t="str">
        <f>IF(B1547="","",IF(ISNA(VLOOKUP(U1547,[2]NEW!H:H,1,FALSE)),"V",""))</f>
        <v>V</v>
      </c>
      <c r="Q1547" s="156" t="s">
        <v>4645</v>
      </c>
      <c r="R1547" s="129" t="s">
        <v>4646</v>
      </c>
      <c r="S1547" s="181" t="s">
        <v>4647</v>
      </c>
      <c r="T1547" s="127"/>
      <c r="U1547" s="132" t="str">
        <f t="shared" si="96"/>
        <v>00114504000M12414</v>
      </c>
      <c r="W1547" s="134" t="str">
        <f>IF((ISERROR(VLOOKUP(E1547,'[2]Lead Time(覆蓋貼)'!F:F,1,0)))*(P1547="v"),"",IF((ISTEXT(VLOOKUP(E1547,'[2]Lead Time(覆蓋貼)'!F:F,1,0)))*(P1547=""),"未執行",""))</f>
        <v/>
      </c>
    </row>
    <row r="1548" spans="1:23" ht="72.75" hidden="1" customHeight="1" x14ac:dyDescent="0.25">
      <c r="A1548" s="117">
        <v>1534</v>
      </c>
      <c r="B1548" s="118" t="s">
        <v>4648</v>
      </c>
      <c r="C1548" s="119">
        <v>43589</v>
      </c>
      <c r="D1548" s="117" t="s">
        <v>4649</v>
      </c>
      <c r="E1548" s="120" t="s">
        <v>4650</v>
      </c>
      <c r="F1548" s="117"/>
      <c r="G1548" s="121">
        <f t="shared" ca="1" si="97"/>
        <v>1</v>
      </c>
      <c r="H1548" s="121" t="str">
        <f t="shared" si="98"/>
        <v>R5xR60更換渦輪增壓器之冷卻液泵</v>
      </c>
      <c r="I1548" s="122">
        <f t="shared" ca="1" si="99"/>
        <v>1</v>
      </c>
      <c r="J1548" s="199"/>
      <c r="K1548" s="145"/>
      <c r="L1548" s="200"/>
      <c r="M1548" s="201"/>
      <c r="N1548" s="125"/>
      <c r="O1548" s="126"/>
      <c r="P1548" s="127" t="str">
        <f>IF(B1548="","",IF(ISNA(VLOOKUP(U1548,[2]NEW!H:H,1,FALSE)),"V",""))</f>
        <v>V</v>
      </c>
      <c r="Q1548" s="156" t="s">
        <v>4651</v>
      </c>
      <c r="R1548" s="129" t="s">
        <v>4652</v>
      </c>
      <c r="S1548" s="181" t="s">
        <v>4653</v>
      </c>
      <c r="T1548" s="127"/>
      <c r="U1548" s="132" t="str">
        <f t="shared" si="96"/>
        <v>0011740400WL78616</v>
      </c>
      <c r="W1548" s="134" t="str">
        <f>IF((ISERROR(VLOOKUP(E1548,'[2]Lead Time(覆蓋貼)'!F:F,1,0)))*(P1548="v"),"",IF((ISTEXT(VLOOKUP(E1548,'[2]Lead Time(覆蓋貼)'!F:F,1,0)))*(P1548=""),"未執行",""))</f>
        <v/>
      </c>
    </row>
    <row r="1549" spans="1:23" ht="46.5" hidden="1" customHeight="1" x14ac:dyDescent="0.25">
      <c r="A1549" s="117">
        <v>1535</v>
      </c>
      <c r="B1549" s="118" t="s">
        <v>4654</v>
      </c>
      <c r="C1549" s="119">
        <v>43411</v>
      </c>
      <c r="D1549" s="117" t="s">
        <v>4655</v>
      </c>
      <c r="E1549" s="120" t="s">
        <v>2298</v>
      </c>
      <c r="F1549" s="117" t="str">
        <f>IF(ISNA(VLOOKUP(B1549,[2]保固召回!$A:$G,7,FALSE)),"",(VLOOKUP(B1549,[2]保固召回!$A:$G,7,FALSE)))</f>
        <v/>
      </c>
      <c r="G1549" s="121">
        <f t="shared" ca="1" si="97"/>
        <v>1</v>
      </c>
      <c r="H1549" s="121" t="str">
        <f t="shared" si="98"/>
        <v>I01檢查右後避震彈簧，視需要時更換</v>
      </c>
      <c r="I1549" s="122">
        <f t="shared" ca="1" si="99"/>
        <v>1</v>
      </c>
      <c r="J1549" s="182"/>
      <c r="K1549" s="120"/>
      <c r="L1549" s="202"/>
      <c r="M1549" s="203"/>
      <c r="N1549" s="125"/>
      <c r="O1549" s="126"/>
      <c r="P1549" s="127" t="str">
        <f>IF(B1549="","",IF(ISNA(VLOOKUP(U1549,[2]NEW!H:H,1,FALSE)),"V",""))</f>
        <v>V</v>
      </c>
      <c r="Q1549" s="156">
        <v>43047</v>
      </c>
      <c r="R1549" s="129">
        <v>50042</v>
      </c>
      <c r="S1549" s="181" t="s">
        <v>4656</v>
      </c>
      <c r="T1549" s="127"/>
      <c r="U1549" s="132" t="str">
        <f t="shared" si="96"/>
        <v>0033070200VZ71441</v>
      </c>
      <c r="W1549" s="134" t="str">
        <f>IF((ISERROR(VLOOKUP(E1549,'[2]Lead Time(覆蓋貼)'!F:F,1,0)))*(P1549="v"),"",IF((ISTEXT(VLOOKUP(E1549,'[2]Lead Time(覆蓋貼)'!F:F,1,0)))*(P1549=""),"未執行",""))</f>
        <v/>
      </c>
    </row>
    <row r="1550" spans="1:23" ht="24" hidden="1" customHeight="1" x14ac:dyDescent="0.25">
      <c r="A1550" s="117">
        <v>1536</v>
      </c>
      <c r="B1550" s="118" t="s">
        <v>2683</v>
      </c>
      <c r="C1550" s="119">
        <v>43125</v>
      </c>
      <c r="D1550" s="117" t="s">
        <v>2912</v>
      </c>
      <c r="E1550" s="120" t="s">
        <v>4657</v>
      </c>
      <c r="F1550" s="117">
        <f>IF(ISNA(VLOOKUP(B1550,[2]保固召回!$A:$G,7,FALSE)),"",(VLOOKUP(B1550,[2]保固召回!$A:$G,7,FALSE)))</f>
        <v>0</v>
      </c>
      <c r="G1550" s="121">
        <f t="shared" ca="1" si="97"/>
        <v>0.97278911564625847</v>
      </c>
      <c r="H1550" s="121" t="str">
        <f t="shared" si="98"/>
        <v>F1xF2xB47編程控制單元，視須要更換廢氣再循環控制閥</v>
      </c>
      <c r="I1550" s="122">
        <f t="shared" ca="1" si="99"/>
        <v>143</v>
      </c>
      <c r="J1550" s="125"/>
      <c r="K1550" s="135"/>
      <c r="L1550" s="127"/>
      <c r="M1550" s="128"/>
      <c r="N1550" s="153"/>
      <c r="O1550" s="126"/>
      <c r="P1550" s="127" t="str">
        <f>IF(B1550="","",IF(ISNA(VLOOKUP(U1550,[2]NEW!H:H,1,FALSE)),"V",""))</f>
        <v>V</v>
      </c>
      <c r="Q1550" s="156" t="s">
        <v>4658</v>
      </c>
      <c r="R1550" s="129" t="s">
        <v>4009</v>
      </c>
      <c r="S1550" s="181" t="s">
        <v>4659</v>
      </c>
      <c r="T1550" s="127"/>
      <c r="U1550" s="132" t="str">
        <f t="shared" si="96"/>
        <v>0011450400VZ10608</v>
      </c>
      <c r="W1550" s="134" t="str">
        <f>IF((ISERROR(VLOOKUP(E1550,'[2]Lead Time(覆蓋貼)'!F:F,1,0)))*(P1550="v"),"",IF((ISTEXT(VLOOKUP(E1550,'[2]Lead Time(覆蓋貼)'!F:F,1,0)))*(P1550=""),"未執行",""))</f>
        <v/>
      </c>
    </row>
    <row r="1551" spans="1:23" ht="90" hidden="1" customHeight="1" x14ac:dyDescent="0.25">
      <c r="A1551" s="117">
        <v>1537</v>
      </c>
      <c r="B1551" s="118" t="s">
        <v>2932</v>
      </c>
      <c r="C1551" s="119">
        <v>43427</v>
      </c>
      <c r="D1551" s="117" t="s">
        <v>2933</v>
      </c>
      <c r="E1551" s="120" t="s">
        <v>4660</v>
      </c>
      <c r="F1551" s="117"/>
      <c r="G1551" s="121">
        <f t="shared" ca="1" si="97"/>
        <v>1</v>
      </c>
      <c r="H1551" s="121" t="str">
        <f t="shared" si="98"/>
        <v>F2xF87F52G3xG01編程控制單元(Kombi)</v>
      </c>
      <c r="I1551" s="122">
        <f t="shared" ca="1" si="99"/>
        <v>96</v>
      </c>
      <c r="J1551" s="182"/>
      <c r="K1551" s="120"/>
      <c r="L1551" s="202"/>
      <c r="M1551" s="203"/>
      <c r="N1551" s="125"/>
      <c r="O1551" s="126"/>
      <c r="P1551" s="127" t="str">
        <f>IF(B1551="","",IF(ISNA(VLOOKUP(U1551,[2]NEW!H:H,1,FALSE)),"V",""))</f>
        <v>V</v>
      </c>
      <c r="Q1551" s="156"/>
      <c r="R1551" s="129"/>
      <c r="S1551" s="156"/>
      <c r="T1551" s="127"/>
      <c r="U1551" s="132" t="str">
        <f t="shared" si="96"/>
        <v>0062450100VD24560</v>
      </c>
      <c r="W1551" s="134" t="str">
        <f>IF((ISERROR(VLOOKUP(E1551,'[2]Lead Time(覆蓋貼)'!F:F,1,0)))*(P1551="v"),"",IF((ISTEXT(VLOOKUP(E1551,'[2]Lead Time(覆蓋貼)'!F:F,1,0)))*(P1551=""),"未執行",""))</f>
        <v/>
      </c>
    </row>
    <row r="1552" spans="1:23" ht="93" hidden="1" customHeight="1" x14ac:dyDescent="0.25">
      <c r="A1552" s="117">
        <v>1538</v>
      </c>
      <c r="B1552" s="118" t="s">
        <v>4661</v>
      </c>
      <c r="C1552" s="119">
        <v>42370</v>
      </c>
      <c r="D1552" s="117" t="s">
        <v>4662</v>
      </c>
      <c r="E1552" s="120" t="s">
        <v>4660</v>
      </c>
      <c r="F1552" s="117" t="str">
        <f>IF(ISNA(VLOOKUP(B1552,[2]保固召回!$A:$G,7,FALSE)),"",(VLOOKUP(B1552,[2]保固召回!$A:$G,7,FALSE)))</f>
        <v/>
      </c>
      <c r="G1552" s="121">
        <f t="shared" ca="1" si="97"/>
        <v>0.57202072538860105</v>
      </c>
      <c r="H1552" s="121" t="str">
        <f t="shared" si="98"/>
        <v/>
      </c>
      <c r="I1552" s="122">
        <f t="shared" ca="1" si="99"/>
        <v>552</v>
      </c>
      <c r="J1552" s="199"/>
      <c r="K1552" s="145"/>
      <c r="L1552" s="200"/>
      <c r="M1552" s="201"/>
      <c r="N1552" s="153"/>
      <c r="O1552" s="126"/>
      <c r="P1552" s="127" t="str">
        <f>IF(B1552="","",IF(ISNA(VLOOKUP(U1552,[2]NEW!H:H,1,FALSE)),"V",""))</f>
        <v/>
      </c>
      <c r="Q1552" s="156"/>
      <c r="R1552" s="129"/>
      <c r="S1552" s="204"/>
      <c r="T1552" s="127"/>
      <c r="U1552" s="132" t="str">
        <f t="shared" si="96"/>
        <v>6211061800VD24560</v>
      </c>
      <c r="W1552" s="134" t="str">
        <f>IF((ISERROR(VLOOKUP(E1552,'[2]Lead Time(覆蓋貼)'!F:F,1,0)))*(P1552="v"),"",IF((ISTEXT(VLOOKUP(E1552,'[2]Lead Time(覆蓋貼)'!F:F,1,0)))*(P1552=""),"未執行",""))</f>
        <v/>
      </c>
    </row>
    <row r="1553" spans="1:26" ht="141.75" hidden="1" customHeight="1" x14ac:dyDescent="0.25">
      <c r="A1553" s="117">
        <v>1539</v>
      </c>
      <c r="B1553" s="118" t="s">
        <v>2932</v>
      </c>
      <c r="C1553" s="119">
        <v>43062</v>
      </c>
      <c r="D1553" s="117" t="s">
        <v>2933</v>
      </c>
      <c r="E1553" s="120" t="s">
        <v>4663</v>
      </c>
      <c r="F1553" s="117" t="str">
        <f>IF(ISNA(VLOOKUP(B1553,[2]保固召回!$A:$G,7,FALSE)),"",(VLOOKUP(B1553,[2]保固召回!$A:$G,7,FALSE)))</f>
        <v/>
      </c>
      <c r="G1553" s="121">
        <f t="shared" ca="1" si="97"/>
        <v>1</v>
      </c>
      <c r="H1553" s="121" t="str">
        <f t="shared" si="98"/>
        <v>F2xF87F52G3xG01編程控制單元(Kombi)</v>
      </c>
      <c r="I1553" s="122">
        <f t="shared" ca="1" si="99"/>
        <v>96</v>
      </c>
      <c r="J1553" s="182"/>
      <c r="K1553" s="120"/>
      <c r="L1553" s="202"/>
      <c r="M1553" s="203"/>
      <c r="N1553" s="125"/>
      <c r="O1553" s="126"/>
      <c r="P1553" s="127" t="str">
        <f>IF(B1553="","",IF(ISNA(VLOOKUP(U1553,[2]NEW!H:H,1,FALSE)),"V",""))</f>
        <v>V</v>
      </c>
      <c r="Q1553" s="156" t="s">
        <v>4664</v>
      </c>
      <c r="R1553" s="129" t="s">
        <v>4665</v>
      </c>
      <c r="S1553" s="181" t="s">
        <v>4666</v>
      </c>
      <c r="T1553" s="127"/>
      <c r="U1553" s="132" t="str">
        <f t="shared" si="96"/>
        <v>0062450100VD24278</v>
      </c>
      <c r="W1553" s="134" t="str">
        <f>IF((ISERROR(VLOOKUP(E1553,'[2]Lead Time(覆蓋貼)'!F:F,1,0)))*(P1553="v"),"",IF((ISTEXT(VLOOKUP(E1553,'[2]Lead Time(覆蓋貼)'!F:F,1,0)))*(P1553=""),"未執行",""))</f>
        <v/>
      </c>
    </row>
    <row r="1554" spans="1:26" ht="103.5" hidden="1" customHeight="1" x14ac:dyDescent="0.25">
      <c r="A1554" s="117">
        <v>1540</v>
      </c>
      <c r="B1554" s="118" t="s">
        <v>4661</v>
      </c>
      <c r="C1554" s="119">
        <v>42370</v>
      </c>
      <c r="D1554" s="117" t="s">
        <v>4662</v>
      </c>
      <c r="E1554" s="120" t="s">
        <v>4663</v>
      </c>
      <c r="F1554" s="117" t="str">
        <f>IF(ISNA(VLOOKUP(B1554,[2]保固召回!$A:$G,7,FALSE)),"",(VLOOKUP(B1554,[2]保固召回!$A:$G,7,FALSE)))</f>
        <v/>
      </c>
      <c r="G1554" s="121">
        <f t="shared" ca="1" si="97"/>
        <v>0.57202072538860105</v>
      </c>
      <c r="H1554" s="121" t="str">
        <f t="shared" si="98"/>
        <v/>
      </c>
      <c r="I1554" s="122">
        <f t="shared" ca="1" si="99"/>
        <v>552</v>
      </c>
      <c r="J1554" s="199"/>
      <c r="K1554" s="145"/>
      <c r="L1554" s="200"/>
      <c r="M1554" s="201"/>
      <c r="N1554" s="125"/>
      <c r="O1554" s="126"/>
      <c r="P1554" s="127" t="str">
        <f>IF(B1554="","",IF(ISNA(VLOOKUP(U1554,[2]NEW!H:H,1,FALSE)),"V",""))</f>
        <v/>
      </c>
      <c r="Q1554" s="156" t="s">
        <v>4664</v>
      </c>
      <c r="R1554" s="129" t="s">
        <v>4665</v>
      </c>
      <c r="S1554" s="181" t="s">
        <v>4666</v>
      </c>
      <c r="T1554" s="127"/>
      <c r="U1554" s="132" t="str">
        <f t="shared" si="96"/>
        <v>6211061800VD24278</v>
      </c>
      <c r="W1554" s="134" t="str">
        <f>IF((ISERROR(VLOOKUP(E1554,'[2]Lead Time(覆蓋貼)'!F:F,1,0)))*(P1554="v"),"",IF((ISTEXT(VLOOKUP(E1554,'[2]Lead Time(覆蓋貼)'!F:F,1,0)))*(P1554=""),"未執行",""))</f>
        <v/>
      </c>
    </row>
    <row r="1555" spans="1:26" ht="126" hidden="1" customHeight="1" x14ac:dyDescent="0.25">
      <c r="A1555" s="117">
        <v>1541</v>
      </c>
      <c r="B1555" s="118" t="s">
        <v>2932</v>
      </c>
      <c r="C1555" s="119">
        <v>43062</v>
      </c>
      <c r="D1555" s="117" t="s">
        <v>2933</v>
      </c>
      <c r="E1555" s="120" t="s">
        <v>4667</v>
      </c>
      <c r="F1555" s="117" t="str">
        <f>IF(ISNA(VLOOKUP(B1555,[2]保固召回!$A:$G,7,FALSE)),"",(VLOOKUP(B1555,[2]保固召回!$A:$G,7,FALSE)))</f>
        <v/>
      </c>
      <c r="G1555" s="121">
        <f t="shared" ca="1" si="97"/>
        <v>1</v>
      </c>
      <c r="H1555" s="121" t="str">
        <f t="shared" si="98"/>
        <v>F2xF87F52G3xG01編程控制單元(Kombi)</v>
      </c>
      <c r="I1555" s="122">
        <f t="shared" ca="1" si="99"/>
        <v>96</v>
      </c>
      <c r="J1555" s="182"/>
      <c r="K1555" s="120"/>
      <c r="L1555" s="202"/>
      <c r="M1555" s="203"/>
      <c r="N1555" s="125"/>
      <c r="O1555" s="126"/>
      <c r="P1555" s="127" t="str">
        <f>IF(B1555="","",IF(ISNA(VLOOKUP(U1555,[2]NEW!H:H,1,FALSE)),"V",""))</f>
        <v>V</v>
      </c>
      <c r="Q1555" s="156" t="s">
        <v>4664</v>
      </c>
      <c r="R1555" s="129" t="s">
        <v>4665</v>
      </c>
      <c r="S1555" s="181" t="s">
        <v>4666</v>
      </c>
      <c r="T1555" s="127"/>
      <c r="U1555" s="132" t="str">
        <f t="shared" si="96"/>
        <v>0062450100VD24277</v>
      </c>
      <c r="W1555" s="134" t="str">
        <f>IF((ISERROR(VLOOKUP(E1555,'[2]Lead Time(覆蓋貼)'!F:F,1,0)))*(P1555="v"),"",IF((ISTEXT(VLOOKUP(E1555,'[2]Lead Time(覆蓋貼)'!F:F,1,0)))*(P1555=""),"未執行",""))</f>
        <v/>
      </c>
      <c r="X1555" s="133"/>
      <c r="Y1555" s="133"/>
      <c r="Z1555" s="133"/>
    </row>
    <row r="1556" spans="1:26" ht="126" hidden="1" customHeight="1" x14ac:dyDescent="0.25">
      <c r="A1556" s="117">
        <v>1542</v>
      </c>
      <c r="B1556" s="118" t="s">
        <v>4661</v>
      </c>
      <c r="C1556" s="119">
        <v>42370</v>
      </c>
      <c r="D1556" s="117" t="s">
        <v>4662</v>
      </c>
      <c r="E1556" s="120" t="s">
        <v>4667</v>
      </c>
      <c r="F1556" s="117" t="str">
        <f>IF(ISNA(VLOOKUP(B1556,[2]保固召回!$A:$G,7,FALSE)),"",(VLOOKUP(B1556,[2]保固召回!$A:$G,7,FALSE)))</f>
        <v/>
      </c>
      <c r="G1556" s="121">
        <f t="shared" ca="1" si="97"/>
        <v>0.57202072538860105</v>
      </c>
      <c r="H1556" s="121" t="str">
        <f t="shared" si="98"/>
        <v/>
      </c>
      <c r="I1556" s="122">
        <f t="shared" ca="1" si="99"/>
        <v>552</v>
      </c>
      <c r="J1556" s="199"/>
      <c r="K1556" s="145"/>
      <c r="L1556" s="200"/>
      <c r="M1556" s="201"/>
      <c r="N1556" s="125"/>
      <c r="O1556" s="126"/>
      <c r="P1556" s="127" t="str">
        <f>IF(B1556="","",IF(ISNA(VLOOKUP(U1556,[2]NEW!H:H,1,FALSE)),"V",""))</f>
        <v/>
      </c>
      <c r="Q1556" s="156" t="s">
        <v>4664</v>
      </c>
      <c r="R1556" s="129" t="s">
        <v>4665</v>
      </c>
      <c r="S1556" s="181" t="s">
        <v>4666</v>
      </c>
      <c r="T1556" s="127"/>
      <c r="U1556" s="132" t="str">
        <f t="shared" si="96"/>
        <v>6211061800VD24277</v>
      </c>
      <c r="W1556" s="134" t="str">
        <f>IF((ISERROR(VLOOKUP(E1556,'[2]Lead Time(覆蓋貼)'!F:F,1,0)))*(P1556="v"),"",IF((ISTEXT(VLOOKUP(E1556,'[2]Lead Time(覆蓋貼)'!F:F,1,0)))*(P1556=""),"未執行",""))</f>
        <v/>
      </c>
    </row>
    <row r="1557" spans="1:26" ht="38.1" hidden="1" customHeight="1" x14ac:dyDescent="0.25">
      <c r="A1557" s="117">
        <v>1543</v>
      </c>
      <c r="B1557" s="118" t="s">
        <v>4661</v>
      </c>
      <c r="C1557" s="119">
        <v>42370</v>
      </c>
      <c r="D1557" s="117" t="s">
        <v>4662</v>
      </c>
      <c r="E1557" s="120" t="s">
        <v>4668</v>
      </c>
      <c r="F1557" s="117" t="str">
        <f>IF(ISNA(VLOOKUP(B1557,[2]保固召回!$A:$G,7,FALSE)),"",(VLOOKUP(B1557,[2]保固召回!$A:$G,7,FALSE)))</f>
        <v/>
      </c>
      <c r="G1557" s="121">
        <f t="shared" ca="1" si="97"/>
        <v>0.57202072538860105</v>
      </c>
      <c r="H1557" s="121" t="str">
        <f t="shared" si="98"/>
        <v/>
      </c>
      <c r="I1557" s="122">
        <f t="shared" ca="1" si="99"/>
        <v>552</v>
      </c>
      <c r="J1557" s="199"/>
      <c r="K1557" s="145"/>
      <c r="L1557" s="200"/>
      <c r="M1557" s="201"/>
      <c r="N1557" s="125"/>
      <c r="O1557" s="126"/>
      <c r="P1557" s="127" t="str">
        <f>IF(B1557="","",IF(ISNA(VLOOKUP(U1557,[2]NEW!H:H,1,FALSE)),"V",""))</f>
        <v/>
      </c>
      <c r="Q1557" s="156"/>
      <c r="R1557" s="129"/>
      <c r="S1557" s="204"/>
      <c r="T1557" s="127"/>
      <c r="U1557" s="132" t="str">
        <f t="shared" si="96"/>
        <v>6211061800VD19079</v>
      </c>
      <c r="W1557" s="134" t="str">
        <f>IF((ISERROR(VLOOKUP(E1557,'[2]Lead Time(覆蓋貼)'!F:F,1,0)))*(P1557="v"),"",IF((ISTEXT(VLOOKUP(E1557,'[2]Lead Time(覆蓋貼)'!F:F,1,0)))*(P1557=""),"未執行",""))</f>
        <v/>
      </c>
      <c r="X1557" s="133"/>
      <c r="Y1557" s="133"/>
      <c r="Z1557" s="133"/>
    </row>
    <row r="1558" spans="1:26" ht="87" hidden="1" customHeight="1" x14ac:dyDescent="0.25">
      <c r="A1558" s="117">
        <v>1544</v>
      </c>
      <c r="B1558" s="118" t="s">
        <v>4661</v>
      </c>
      <c r="C1558" s="119">
        <v>42370</v>
      </c>
      <c r="D1558" s="117" t="s">
        <v>4662</v>
      </c>
      <c r="E1558" s="120" t="s">
        <v>4669</v>
      </c>
      <c r="F1558" s="117" t="str">
        <f>IF(ISNA(VLOOKUP(B1558,[2]保固召回!$A:$G,7,FALSE)),"",(VLOOKUP(B1558,[2]保固召回!$A:$G,7,FALSE)))</f>
        <v/>
      </c>
      <c r="G1558" s="121">
        <f t="shared" ca="1" si="97"/>
        <v>0.57202072538860105</v>
      </c>
      <c r="H1558" s="121" t="str">
        <f t="shared" si="98"/>
        <v>提示-編程儀錶板油錶功能</v>
      </c>
      <c r="I1558" s="122">
        <f t="shared" ca="1" si="99"/>
        <v>552</v>
      </c>
      <c r="J1558" s="199"/>
      <c r="K1558" s="145"/>
      <c r="L1558" s="200"/>
      <c r="M1558" s="201"/>
      <c r="N1558" s="125"/>
      <c r="O1558" s="126"/>
      <c r="P1558" s="127" t="str">
        <f>IF(B1558="","",IF(ISNA(VLOOKUP(U1558,[2]NEW!H:H,1,FALSE)),"V",""))</f>
        <v>V</v>
      </c>
      <c r="Q1558" s="156"/>
      <c r="R1558" s="129"/>
      <c r="S1558" s="205"/>
      <c r="T1558" s="127"/>
      <c r="U1558" s="132" t="str">
        <f t="shared" si="96"/>
        <v>6211061800VD19078</v>
      </c>
      <c r="W1558" s="134" t="str">
        <f>IF((ISERROR(VLOOKUP(E1558,'[2]Lead Time(覆蓋貼)'!F:F,1,0)))*(P1558="v"),"",IF((ISTEXT(VLOOKUP(E1558,'[2]Lead Time(覆蓋貼)'!F:F,1,0)))*(P1558=""),"未執行",""))</f>
        <v/>
      </c>
      <c r="X1558" s="133"/>
      <c r="Y1558" s="133"/>
      <c r="Z1558" s="133"/>
    </row>
    <row r="1559" spans="1:26" ht="87.75" hidden="1" customHeight="1" x14ac:dyDescent="0.25">
      <c r="A1559" s="117">
        <v>1545</v>
      </c>
      <c r="B1559" s="118" t="s">
        <v>4661</v>
      </c>
      <c r="C1559" s="119">
        <v>42370</v>
      </c>
      <c r="D1559" s="117" t="s">
        <v>4662</v>
      </c>
      <c r="E1559" s="120" t="s">
        <v>4670</v>
      </c>
      <c r="F1559" s="117"/>
      <c r="G1559" s="121">
        <f t="shared" ca="1" si="97"/>
        <v>0.57202072538860105</v>
      </c>
      <c r="H1559" s="121" t="str">
        <f t="shared" si="98"/>
        <v>提示-編程儀錶板油錶功能</v>
      </c>
      <c r="I1559" s="122">
        <f t="shared" ca="1" si="99"/>
        <v>552</v>
      </c>
      <c r="J1559" s="199"/>
      <c r="K1559" s="145"/>
      <c r="L1559" s="200"/>
      <c r="M1559" s="201"/>
      <c r="N1559" s="125"/>
      <c r="O1559" s="126"/>
      <c r="P1559" s="127" t="str">
        <f>IF(B1559="","",IF(ISNA(VLOOKUP(U1559,[2]NEW!H:H,1,FALSE)),"V",""))</f>
        <v>V</v>
      </c>
      <c r="Q1559" s="156"/>
      <c r="R1559" s="129"/>
      <c r="S1559" s="181"/>
      <c r="T1559" s="127"/>
      <c r="U1559" s="132" t="str">
        <f t="shared" si="96"/>
        <v>6211061800VD18183</v>
      </c>
      <c r="W1559" s="134" t="str">
        <f>IF((ISERROR(VLOOKUP(E1559,'[2]Lead Time(覆蓋貼)'!F:F,1,0)))*(P1559="v"),"",IF((ISTEXT(VLOOKUP(E1559,'[2]Lead Time(覆蓋貼)'!F:F,1,0)))*(P1559=""),"未執行",""))</f>
        <v/>
      </c>
      <c r="X1559" s="133"/>
      <c r="Y1559" s="133"/>
      <c r="Z1559" s="133"/>
    </row>
    <row r="1560" spans="1:26" ht="33" hidden="1" x14ac:dyDescent="0.25">
      <c r="A1560" s="117">
        <v>1546</v>
      </c>
      <c r="B1560" s="118" t="s">
        <v>2932</v>
      </c>
      <c r="C1560" s="119">
        <v>43427</v>
      </c>
      <c r="D1560" s="117" t="s">
        <v>2933</v>
      </c>
      <c r="E1560" s="120" t="s">
        <v>4671</v>
      </c>
      <c r="F1560" s="117"/>
      <c r="G1560" s="121">
        <f t="shared" ca="1" si="97"/>
        <v>1</v>
      </c>
      <c r="H1560" s="121" t="str">
        <f t="shared" si="98"/>
        <v>F2xF87F52G3xG01編程控制單元(Kombi)</v>
      </c>
      <c r="I1560" s="122">
        <f t="shared" ca="1" si="99"/>
        <v>96</v>
      </c>
      <c r="J1560" s="182"/>
      <c r="K1560" s="120"/>
      <c r="L1560" s="202"/>
      <c r="M1560" s="203"/>
      <c r="N1560" s="153"/>
      <c r="O1560" s="126"/>
      <c r="P1560" s="127" t="str">
        <f>IF(B1560="","",IF(ISNA(VLOOKUP(U1560,[2]NEW!H:H,1,FALSE)),"V",""))</f>
        <v>V</v>
      </c>
      <c r="Q1560" s="156" t="s">
        <v>4672</v>
      </c>
      <c r="R1560" s="129" t="s">
        <v>4673</v>
      </c>
      <c r="S1560" s="181" t="s">
        <v>4674</v>
      </c>
      <c r="T1560" s="127"/>
      <c r="U1560" s="132" t="str">
        <f t="shared" si="96"/>
        <v>0062450100VD17097</v>
      </c>
      <c r="W1560" s="134" t="str">
        <f>IF((ISERROR(VLOOKUP(E1560,'[2]Lead Time(覆蓋貼)'!F:F,1,0)))*(P1560="v"),"",IF((ISTEXT(VLOOKUP(E1560,'[2]Lead Time(覆蓋貼)'!F:F,1,0)))*(P1560=""),"未執行",""))</f>
        <v/>
      </c>
      <c r="X1560" s="133"/>
      <c r="Y1560" s="133"/>
      <c r="Z1560" s="133"/>
    </row>
    <row r="1561" spans="1:26" ht="16.5" hidden="1" x14ac:dyDescent="0.25">
      <c r="A1561" s="117">
        <v>1547</v>
      </c>
      <c r="B1561" s="118" t="s">
        <v>4661</v>
      </c>
      <c r="C1561" s="119">
        <v>42370</v>
      </c>
      <c r="D1561" s="117" t="s">
        <v>4662</v>
      </c>
      <c r="E1561" s="120" t="s">
        <v>4671</v>
      </c>
      <c r="F1561" s="117" t="str">
        <f>IF(ISNA(VLOOKUP(B1561,[2]保固召回!$A:$G,7,FALSE)),"",(VLOOKUP(B1561,[2]保固召回!$A:$G,7,FALSE)))</f>
        <v/>
      </c>
      <c r="G1561" s="121">
        <f t="shared" ca="1" si="97"/>
        <v>0.57202072538860105</v>
      </c>
      <c r="H1561" s="121" t="str">
        <f t="shared" si="98"/>
        <v/>
      </c>
      <c r="I1561" s="122">
        <f t="shared" ca="1" si="99"/>
        <v>552</v>
      </c>
      <c r="J1561" s="199"/>
      <c r="K1561" s="145"/>
      <c r="L1561" s="200"/>
      <c r="M1561" s="201"/>
      <c r="N1561" s="153"/>
      <c r="O1561" s="126"/>
      <c r="P1561" s="127" t="str">
        <f>IF(B1561="","",IF(ISNA(VLOOKUP(U1561,[2]NEW!H:H,1,FALSE)),"V",""))</f>
        <v/>
      </c>
      <c r="Q1561" s="156"/>
      <c r="R1561" s="129"/>
      <c r="S1561" s="204"/>
      <c r="T1561" s="127"/>
      <c r="U1561" s="132" t="str">
        <f t="shared" si="96"/>
        <v>6211061800VD17097</v>
      </c>
      <c r="W1561" s="134" t="str">
        <f>IF((ISERROR(VLOOKUP(E1561,'[2]Lead Time(覆蓋貼)'!F:F,1,0)))*(P1561="v"),"",IF((ISTEXT(VLOOKUP(E1561,'[2]Lead Time(覆蓋貼)'!F:F,1,0)))*(P1561=""),"未執行",""))</f>
        <v/>
      </c>
      <c r="X1561" s="133"/>
      <c r="Y1561" s="133"/>
      <c r="Z1561" s="133"/>
    </row>
    <row r="1562" spans="1:26" ht="20.25" hidden="1" customHeight="1" x14ac:dyDescent="0.25">
      <c r="A1562" s="117">
        <v>1548</v>
      </c>
      <c r="B1562" s="118" t="s">
        <v>2932</v>
      </c>
      <c r="C1562" s="119">
        <v>43062</v>
      </c>
      <c r="D1562" s="117" t="s">
        <v>2933</v>
      </c>
      <c r="E1562" s="120" t="s">
        <v>4675</v>
      </c>
      <c r="F1562" s="117"/>
      <c r="G1562" s="121">
        <f t="shared" ca="1" si="97"/>
        <v>1</v>
      </c>
      <c r="H1562" s="121" t="str">
        <f t="shared" si="98"/>
        <v>F2xF87F52G3xG01編程控制單元(Kombi)</v>
      </c>
      <c r="I1562" s="122">
        <f t="shared" ca="1" si="99"/>
        <v>96</v>
      </c>
      <c r="J1562" s="182"/>
      <c r="K1562" s="120"/>
      <c r="L1562" s="202"/>
      <c r="M1562" s="203"/>
      <c r="N1562" s="125"/>
      <c r="O1562" s="126"/>
      <c r="P1562" s="127" t="str">
        <f>IF(B1562="","",IF(ISNA(VLOOKUP(U1562,[2]NEW!H:H,1,FALSE)),"V",""))</f>
        <v>V</v>
      </c>
      <c r="Q1562" s="156">
        <v>43070</v>
      </c>
      <c r="R1562" s="129">
        <v>50304</v>
      </c>
      <c r="S1562" s="181" t="s">
        <v>4676</v>
      </c>
      <c r="T1562" s="127"/>
      <c r="U1562" s="132" t="str">
        <f t="shared" si="96"/>
        <v>0062450100VD16147</v>
      </c>
      <c r="W1562" s="134" t="str">
        <f>IF((ISERROR(VLOOKUP(E1562,'[2]Lead Time(覆蓋貼)'!F:F,1,0)))*(P1562="v"),"",IF((ISTEXT(VLOOKUP(E1562,'[2]Lead Time(覆蓋貼)'!F:F,1,0)))*(P1562=""),"未執行",""))</f>
        <v/>
      </c>
      <c r="X1562" s="133"/>
      <c r="Y1562" s="133"/>
      <c r="Z1562" s="133"/>
    </row>
    <row r="1563" spans="1:26" ht="20.25" hidden="1" customHeight="1" x14ac:dyDescent="0.25">
      <c r="A1563" s="117">
        <v>1549</v>
      </c>
      <c r="B1563" s="118" t="s">
        <v>4661</v>
      </c>
      <c r="C1563" s="119">
        <v>42370</v>
      </c>
      <c r="D1563" s="117" t="s">
        <v>4662</v>
      </c>
      <c r="E1563" s="120" t="s">
        <v>4675</v>
      </c>
      <c r="F1563" s="117" t="str">
        <f>IF(ISNA(VLOOKUP(B1563,[2]保固召回!$A:$G,7,FALSE)),"",(VLOOKUP(B1563,[2]保固召回!$A:$G,7,FALSE)))</f>
        <v/>
      </c>
      <c r="G1563" s="121">
        <f t="shared" ca="1" si="97"/>
        <v>0.57202072538860105</v>
      </c>
      <c r="H1563" s="121" t="str">
        <f t="shared" si="98"/>
        <v/>
      </c>
      <c r="I1563" s="122">
        <f t="shared" ca="1" si="99"/>
        <v>552</v>
      </c>
      <c r="J1563" s="145"/>
      <c r="K1563" s="145"/>
      <c r="L1563" s="206"/>
      <c r="M1563" s="145"/>
      <c r="N1563" s="125"/>
      <c r="O1563" s="126"/>
      <c r="P1563" s="127" t="str">
        <f>IF(B1563="","",IF(ISNA(VLOOKUP(U1563,[2]NEW!H:H,1,FALSE)),"V",""))</f>
        <v/>
      </c>
      <c r="Q1563" s="156"/>
      <c r="R1563" s="129"/>
      <c r="S1563" s="205"/>
      <c r="T1563" s="121"/>
      <c r="U1563" s="132" t="str">
        <f t="shared" si="96"/>
        <v>6211061800VD16147</v>
      </c>
      <c r="V1563" s="121"/>
      <c r="W1563" s="134" t="str">
        <f>IF((ISERROR(VLOOKUP(E1563,'[2]Lead Time(覆蓋貼)'!F:F,1,0)))*(P1563="v"),"",IF((ISTEXT(VLOOKUP(E1563,'[2]Lead Time(覆蓋貼)'!F:F,1,0)))*(P1563=""),"未執行",""))</f>
        <v/>
      </c>
      <c r="X1563" s="121"/>
      <c r="Y1563" s="125"/>
      <c r="Z1563" s="135"/>
    </row>
    <row r="1564" spans="1:26" ht="20.25" hidden="1" customHeight="1" x14ac:dyDescent="0.25">
      <c r="A1564" s="117">
        <v>1550</v>
      </c>
      <c r="B1564" s="118" t="s">
        <v>2932</v>
      </c>
      <c r="C1564" s="119">
        <v>43062</v>
      </c>
      <c r="D1564" s="117" t="s">
        <v>2933</v>
      </c>
      <c r="E1564" s="120" t="s">
        <v>4677</v>
      </c>
      <c r="F1564" s="117"/>
      <c r="G1564" s="121">
        <f t="shared" ca="1" si="97"/>
        <v>1</v>
      </c>
      <c r="H1564" s="121" t="str">
        <f t="shared" si="98"/>
        <v>F2xF87F52G3xG01編程控制單元(Kombi)</v>
      </c>
      <c r="I1564" s="122">
        <f t="shared" ca="1" si="99"/>
        <v>96</v>
      </c>
      <c r="J1564" s="117"/>
      <c r="K1564" s="120"/>
      <c r="L1564" s="182"/>
      <c r="M1564" s="121"/>
      <c r="N1564" s="153"/>
      <c r="O1564" s="126"/>
      <c r="P1564" s="127" t="str">
        <f>IF(B1564="","",IF(ISNA(VLOOKUP(U1564,[2]NEW!H:H,1,FALSE)),"V",""))</f>
        <v>V</v>
      </c>
      <c r="Q1564" s="156">
        <v>43070</v>
      </c>
      <c r="R1564" s="129">
        <v>50304</v>
      </c>
      <c r="S1564" s="181" t="s">
        <v>4676</v>
      </c>
      <c r="T1564" s="121"/>
      <c r="U1564" s="132" t="str">
        <f t="shared" si="96"/>
        <v>0062450100VD16140</v>
      </c>
      <c r="V1564" s="121"/>
      <c r="W1564" s="134" t="str">
        <f>IF((ISERROR(VLOOKUP(E1564,'[2]Lead Time(覆蓋貼)'!F:F,1,0)))*(P1564="v"),"",IF((ISTEXT(VLOOKUP(E1564,'[2]Lead Time(覆蓋貼)'!F:F,1,0)))*(P1564=""),"未執行",""))</f>
        <v/>
      </c>
      <c r="X1564" s="121"/>
      <c r="Y1564" s="125"/>
      <c r="Z1564" s="135"/>
    </row>
    <row r="1565" spans="1:26" ht="16.5" hidden="1" x14ac:dyDescent="0.25">
      <c r="A1565" s="117">
        <v>1551</v>
      </c>
      <c r="B1565" s="118" t="s">
        <v>4661</v>
      </c>
      <c r="C1565" s="119">
        <v>42370</v>
      </c>
      <c r="D1565" s="117" t="s">
        <v>4662</v>
      </c>
      <c r="E1565" s="120" t="s">
        <v>4678</v>
      </c>
      <c r="F1565" s="117"/>
      <c r="G1565" s="121">
        <f t="shared" ca="1" si="97"/>
        <v>0.57202072538860105</v>
      </c>
      <c r="H1565" s="121" t="str">
        <f t="shared" si="98"/>
        <v>提示-編程儀錶板油錶功能</v>
      </c>
      <c r="I1565" s="122">
        <f t="shared" ca="1" si="99"/>
        <v>552</v>
      </c>
      <c r="J1565" s="145"/>
      <c r="K1565" s="145"/>
      <c r="L1565" s="206"/>
      <c r="M1565" s="145"/>
      <c r="N1565" s="153"/>
      <c r="O1565" s="126"/>
      <c r="P1565" s="127" t="str">
        <f>IF(B1565="","",IF(ISNA(VLOOKUP(U1565,[2]NEW!H:H,1,FALSE)),"V",""))</f>
        <v>V</v>
      </c>
      <c r="Q1565" s="156"/>
      <c r="R1565" s="129"/>
      <c r="S1565" s="181"/>
      <c r="T1565" s="121"/>
      <c r="U1565" s="132" t="str">
        <f t="shared" si="96"/>
        <v>6211061800VD16140</v>
      </c>
      <c r="V1565" s="121"/>
      <c r="W1565" s="134" t="str">
        <f>IF((ISERROR(VLOOKUP(E1565,'[2]Lead Time(覆蓋貼)'!F:F,1,0)))*(P1565="v"),"",IF((ISTEXT(VLOOKUP(E1565,'[2]Lead Time(覆蓋貼)'!F:F,1,0)))*(P1565=""),"未執行",""))</f>
        <v/>
      </c>
      <c r="X1565" s="121"/>
      <c r="Y1565" s="125"/>
      <c r="Z1565" s="135"/>
    </row>
    <row r="1566" spans="1:26" ht="40.5" hidden="1" customHeight="1" x14ac:dyDescent="0.25">
      <c r="A1566" s="117">
        <v>1552</v>
      </c>
      <c r="B1566" s="118" t="s">
        <v>2932</v>
      </c>
      <c r="C1566" s="119">
        <v>43062</v>
      </c>
      <c r="D1566" s="117" t="s">
        <v>2933</v>
      </c>
      <c r="E1566" s="120" t="s">
        <v>4679</v>
      </c>
      <c r="F1566" s="117"/>
      <c r="G1566" s="121">
        <f t="shared" ca="1" si="97"/>
        <v>1</v>
      </c>
      <c r="H1566" s="121" t="str">
        <f t="shared" si="98"/>
        <v>F2xF87F52G3xG01編程控制單元(Kombi)</v>
      </c>
      <c r="I1566" s="122">
        <f t="shared" ca="1" si="99"/>
        <v>96</v>
      </c>
      <c r="J1566" s="117"/>
      <c r="K1566" s="120"/>
      <c r="L1566" s="182"/>
      <c r="M1566" s="121"/>
      <c r="N1566" s="153"/>
      <c r="O1566" s="126"/>
      <c r="P1566" s="127" t="str">
        <f>IF(B1566="","",IF(ISNA(VLOOKUP(U1566,[2]NEW!H:H,1,FALSE)),"V",""))</f>
        <v>V</v>
      </c>
      <c r="Q1566" s="156">
        <v>43070</v>
      </c>
      <c r="R1566" s="129">
        <v>50304</v>
      </c>
      <c r="S1566" s="181" t="s">
        <v>4676</v>
      </c>
      <c r="T1566" s="121"/>
      <c r="U1566" s="132" t="str">
        <f t="shared" si="96"/>
        <v>0062450100VD15749</v>
      </c>
      <c r="V1566" s="121"/>
      <c r="W1566" s="134" t="str">
        <f>IF((ISERROR(VLOOKUP(E1566,'[2]Lead Time(覆蓋貼)'!F:F,1,0)))*(P1566="v"),"",IF((ISTEXT(VLOOKUP(E1566,'[2]Lead Time(覆蓋貼)'!F:F,1,0)))*(P1566=""),"未執行",""))</f>
        <v/>
      </c>
      <c r="X1566" s="121"/>
      <c r="Y1566" s="125"/>
      <c r="Z1566" s="135"/>
    </row>
    <row r="1567" spans="1:26" ht="16.5" hidden="1" x14ac:dyDescent="0.25">
      <c r="A1567" s="117">
        <v>1553</v>
      </c>
      <c r="B1567" s="118" t="s">
        <v>2932</v>
      </c>
      <c r="C1567" s="119">
        <v>43062</v>
      </c>
      <c r="D1567" s="117" t="s">
        <v>2933</v>
      </c>
      <c r="E1567" s="120" t="s">
        <v>4680</v>
      </c>
      <c r="F1567" s="117"/>
      <c r="G1567" s="121">
        <f t="shared" ca="1" si="97"/>
        <v>1</v>
      </c>
      <c r="H1567" s="121" t="str">
        <f t="shared" si="98"/>
        <v>F2xF87F52G3xG01編程控制單元(Kombi)</v>
      </c>
      <c r="I1567" s="122">
        <f t="shared" ca="1" si="99"/>
        <v>96</v>
      </c>
      <c r="J1567" s="117"/>
      <c r="K1567" s="120"/>
      <c r="L1567" s="182"/>
      <c r="M1567" s="121"/>
      <c r="N1567" s="153"/>
      <c r="O1567" s="126"/>
      <c r="P1567" s="127" t="str">
        <f>IF(B1567="","",IF(ISNA(VLOOKUP(U1567,[2]NEW!H:H,1,FALSE)),"V",""))</f>
        <v>V</v>
      </c>
      <c r="Q1567" s="156">
        <v>43070</v>
      </c>
      <c r="R1567" s="129">
        <v>50304</v>
      </c>
      <c r="S1567" s="181" t="s">
        <v>4676</v>
      </c>
      <c r="T1567" s="121"/>
      <c r="U1567" s="132" t="str">
        <f t="shared" si="96"/>
        <v>0062450100VD15748</v>
      </c>
      <c r="V1567" s="121"/>
      <c r="W1567" s="134" t="str">
        <f>IF((ISERROR(VLOOKUP(E1567,'[2]Lead Time(覆蓋貼)'!F:F,1,0)))*(P1567="v"),"",IF((ISTEXT(VLOOKUP(E1567,'[2]Lead Time(覆蓋貼)'!F:F,1,0)))*(P1567=""),"未執行",""))</f>
        <v/>
      </c>
      <c r="X1567" s="121"/>
      <c r="Y1567" s="125"/>
      <c r="Z1567" s="135"/>
    </row>
    <row r="1568" spans="1:26" ht="20.25" hidden="1" customHeight="1" x14ac:dyDescent="0.25">
      <c r="A1568" s="117">
        <v>1554</v>
      </c>
      <c r="B1568" s="118" t="s">
        <v>4661</v>
      </c>
      <c r="C1568" s="119">
        <v>42370</v>
      </c>
      <c r="D1568" s="117" t="s">
        <v>4662</v>
      </c>
      <c r="E1568" s="120" t="s">
        <v>4680</v>
      </c>
      <c r="F1568" s="117" t="str">
        <f>IF(ISNA(VLOOKUP(B1568,[2]保固召回!$A:$G,7,FALSE)),"",(VLOOKUP(B1568,[2]保固召回!$A:$G,7,FALSE)))</f>
        <v/>
      </c>
      <c r="G1568" s="121">
        <f t="shared" ca="1" si="97"/>
        <v>0.57202072538860105</v>
      </c>
      <c r="H1568" s="121" t="str">
        <f t="shared" si="98"/>
        <v>提示-編程儀錶板油錶功能</v>
      </c>
      <c r="I1568" s="122">
        <f t="shared" ca="1" si="99"/>
        <v>552</v>
      </c>
      <c r="J1568" s="145"/>
      <c r="K1568" s="145"/>
      <c r="L1568" s="206"/>
      <c r="M1568" s="145"/>
      <c r="N1568" s="153"/>
      <c r="O1568" s="126"/>
      <c r="P1568" s="127" t="str">
        <f>IF(B1568="","",IF(ISNA(VLOOKUP(U1568,[2]NEW!H:H,1,FALSE)),"V",""))</f>
        <v>V</v>
      </c>
      <c r="Q1568" s="156"/>
      <c r="R1568" s="129"/>
      <c r="S1568" s="204"/>
      <c r="T1568" s="121"/>
      <c r="U1568" s="132" t="str">
        <f t="shared" si="96"/>
        <v>6211061800VD15748</v>
      </c>
      <c r="V1568" s="121"/>
      <c r="W1568" s="134" t="str">
        <f>IF((ISERROR(VLOOKUP(E1568,'[2]Lead Time(覆蓋貼)'!F:F,1,0)))*(P1568="v"),"",IF((ISTEXT(VLOOKUP(E1568,'[2]Lead Time(覆蓋貼)'!F:F,1,0)))*(P1568=""),"未執行",""))</f>
        <v/>
      </c>
      <c r="X1568" s="121"/>
      <c r="Y1568" s="125"/>
      <c r="Z1568" s="135"/>
    </row>
    <row r="1569" spans="1:26" ht="15" hidden="1" customHeight="1" x14ac:dyDescent="0.25">
      <c r="A1569" s="117">
        <v>1555</v>
      </c>
      <c r="B1569" s="118" t="s">
        <v>2932</v>
      </c>
      <c r="C1569" s="119">
        <v>43062</v>
      </c>
      <c r="D1569" s="117" t="s">
        <v>2933</v>
      </c>
      <c r="E1569" s="120" t="s">
        <v>4681</v>
      </c>
      <c r="F1569" s="117"/>
      <c r="G1569" s="121">
        <f t="shared" ca="1" si="97"/>
        <v>1</v>
      </c>
      <c r="H1569" s="121" t="str">
        <f t="shared" si="98"/>
        <v>F2xF87F52G3xG01編程控制單元(Kombi)</v>
      </c>
      <c r="I1569" s="122">
        <f t="shared" ca="1" si="99"/>
        <v>96</v>
      </c>
      <c r="J1569" s="117"/>
      <c r="K1569" s="120"/>
      <c r="L1569" s="182"/>
      <c r="M1569" s="121"/>
      <c r="N1569" s="153"/>
      <c r="O1569" s="126"/>
      <c r="P1569" s="127" t="str">
        <f>IF(B1569="","",IF(ISNA(VLOOKUP(U1569,[2]NEW!H:H,1,FALSE)),"V",""))</f>
        <v>V</v>
      </c>
      <c r="Q1569" s="158">
        <v>43070</v>
      </c>
      <c r="R1569" s="129">
        <v>50304</v>
      </c>
      <c r="S1569" s="181" t="s">
        <v>4676</v>
      </c>
      <c r="T1569" s="121"/>
      <c r="U1569" s="132" t="str">
        <f t="shared" si="96"/>
        <v>0062450100VD15647</v>
      </c>
      <c r="V1569" s="121"/>
      <c r="W1569" s="134" t="str">
        <f>IF((ISERROR(VLOOKUP(E1569,'[2]Lead Time(覆蓋貼)'!F:F,1,0)))*(P1569="v"),"",IF((ISTEXT(VLOOKUP(E1569,'[2]Lead Time(覆蓋貼)'!F:F,1,0)))*(P1569=""),"未執行",""))</f>
        <v/>
      </c>
      <c r="X1569" s="121"/>
      <c r="Y1569" s="125"/>
      <c r="Z1569" s="135"/>
    </row>
    <row r="1570" spans="1:26" ht="55.5" hidden="1" customHeight="1" x14ac:dyDescent="0.25">
      <c r="A1570" s="117">
        <v>1556</v>
      </c>
      <c r="B1570" s="118" t="s">
        <v>4661</v>
      </c>
      <c r="C1570" s="119">
        <v>42370</v>
      </c>
      <c r="D1570" s="117" t="s">
        <v>4662</v>
      </c>
      <c r="E1570" s="120" t="s">
        <v>4682</v>
      </c>
      <c r="F1570" s="117"/>
      <c r="G1570" s="121">
        <f t="shared" ca="1" si="97"/>
        <v>0.57202072538860105</v>
      </c>
      <c r="H1570" s="121" t="str">
        <f t="shared" si="98"/>
        <v>提示-編程儀錶板油錶功能</v>
      </c>
      <c r="I1570" s="122">
        <f t="shared" ca="1" si="99"/>
        <v>552</v>
      </c>
      <c r="J1570" s="207"/>
      <c r="K1570" s="201"/>
      <c r="L1570" s="208"/>
      <c r="M1570" s="201"/>
      <c r="N1570" s="125"/>
      <c r="O1570" s="126"/>
      <c r="P1570" s="127" t="str">
        <f>IF(B1570="","",IF(ISNA(VLOOKUP(U1570,[2]NEW!H:H,1,FALSE)),"V",""))</f>
        <v>V</v>
      </c>
      <c r="Q1570" s="156"/>
      <c r="R1570" s="129"/>
      <c r="S1570" s="181"/>
      <c r="T1570" s="117"/>
      <c r="U1570" s="132" t="str">
        <f t="shared" si="96"/>
        <v>6211061800VD15647</v>
      </c>
      <c r="V1570" s="127"/>
      <c r="W1570" s="134" t="str">
        <f>IF((ISERROR(VLOOKUP(E1570,'[2]Lead Time(覆蓋貼)'!F:F,1,0)))*(P1570="v"),"",IF((ISTEXT(VLOOKUP(E1570,'[2]Lead Time(覆蓋貼)'!F:F,1,0)))*(P1570=""),"未執行",""))</f>
        <v/>
      </c>
      <c r="X1570" s="129"/>
      <c r="Y1570" s="181"/>
      <c r="Z1570" s="135"/>
    </row>
    <row r="1571" spans="1:26" ht="57.75" hidden="1" customHeight="1" x14ac:dyDescent="0.25">
      <c r="A1571" s="117">
        <v>1557</v>
      </c>
      <c r="B1571" s="118" t="s">
        <v>2932</v>
      </c>
      <c r="C1571" s="119">
        <v>43062</v>
      </c>
      <c r="D1571" s="117" t="s">
        <v>4683</v>
      </c>
      <c r="E1571" s="120" t="s">
        <v>4684</v>
      </c>
      <c r="F1571" s="117"/>
      <c r="G1571" s="121">
        <f t="shared" ca="1" si="97"/>
        <v>1</v>
      </c>
      <c r="H1571" s="121" t="str">
        <f t="shared" si="98"/>
        <v>F2xF87F52G3xG01編程控制單元(Kombi)</v>
      </c>
      <c r="I1571" s="122">
        <f t="shared" ca="1" si="99"/>
        <v>96</v>
      </c>
      <c r="J1571" s="202"/>
      <c r="K1571" s="209"/>
      <c r="L1571" s="117"/>
      <c r="M1571" s="203"/>
      <c r="N1571" s="125"/>
      <c r="O1571" s="126"/>
      <c r="P1571" s="127" t="str">
        <f>IF(B1571="","",IF(ISNA(VLOOKUP(U1571,[2]NEW!H:H,1,FALSE)),"V",""))</f>
        <v>V</v>
      </c>
      <c r="Q1571" s="156">
        <v>43069</v>
      </c>
      <c r="R1571" s="129">
        <v>50304</v>
      </c>
      <c r="S1571" s="181" t="s">
        <v>4676</v>
      </c>
      <c r="T1571" s="119"/>
      <c r="U1571" s="132" t="str">
        <f t="shared" si="96"/>
        <v>0062450100VD15646</v>
      </c>
      <c r="V1571" s="127"/>
      <c r="W1571" s="134" t="str">
        <f>IF((ISERROR(VLOOKUP(E1571,'[2]Lead Time(覆蓋貼)'!F:F,1,0)))*(P1571="v"),"",IF((ISTEXT(VLOOKUP(E1571,'[2]Lead Time(覆蓋貼)'!F:F,1,0)))*(P1571=""),"未執行",""))</f>
        <v/>
      </c>
      <c r="X1571" s="129"/>
      <c r="Y1571" s="181"/>
      <c r="Z1571" s="135"/>
    </row>
    <row r="1572" spans="1:26" ht="16.5" hidden="1" x14ac:dyDescent="0.25">
      <c r="A1572" s="117">
        <v>1558</v>
      </c>
      <c r="B1572" s="118" t="s">
        <v>4661</v>
      </c>
      <c r="C1572" s="119">
        <v>42370</v>
      </c>
      <c r="D1572" s="117" t="s">
        <v>4662</v>
      </c>
      <c r="E1572" s="120" t="s">
        <v>4685</v>
      </c>
      <c r="F1572" s="117"/>
      <c r="G1572" s="121">
        <f t="shared" ca="1" si="97"/>
        <v>0.57202072538860105</v>
      </c>
      <c r="H1572" s="121" t="str">
        <f t="shared" si="98"/>
        <v>提示-編程儀錶板油錶功能</v>
      </c>
      <c r="I1572" s="122">
        <f t="shared" ca="1" si="99"/>
        <v>552</v>
      </c>
      <c r="J1572" s="207"/>
      <c r="K1572" s="201"/>
      <c r="L1572" s="208"/>
      <c r="M1572" s="201"/>
      <c r="N1572" s="125"/>
      <c r="O1572" s="126"/>
      <c r="P1572" s="127" t="str">
        <f>IF(B1572="","",IF(ISNA(VLOOKUP(U1572,[2]NEW!H:H,1,FALSE)),"V",""))</f>
        <v>V</v>
      </c>
      <c r="Q1572" s="156"/>
      <c r="R1572" s="129"/>
      <c r="S1572" s="181"/>
      <c r="T1572" s="119"/>
      <c r="U1572" s="132" t="str">
        <f t="shared" si="96"/>
        <v>6211061800VD15646</v>
      </c>
      <c r="V1572" s="127"/>
      <c r="W1572" s="134" t="str">
        <f>IF((ISERROR(VLOOKUP(E1572,'[2]Lead Time(覆蓋貼)'!F:F,1,0)))*(P1572="v"),"",IF((ISTEXT(VLOOKUP(E1572,'[2]Lead Time(覆蓋貼)'!F:F,1,0)))*(P1572=""),"未執行",""))</f>
        <v/>
      </c>
      <c r="X1572" s="129"/>
      <c r="Y1572" s="181"/>
      <c r="Z1572" s="135"/>
    </row>
    <row r="1573" spans="1:26" ht="76.5" hidden="1" customHeight="1" x14ac:dyDescent="0.25">
      <c r="A1573" s="117">
        <v>1559</v>
      </c>
      <c r="B1573" s="118" t="s">
        <v>2932</v>
      </c>
      <c r="C1573" s="119">
        <v>43062</v>
      </c>
      <c r="D1573" s="117" t="s">
        <v>2933</v>
      </c>
      <c r="E1573" s="120" t="s">
        <v>4686</v>
      </c>
      <c r="F1573" s="117" t="str">
        <f>IF(ISNA(VLOOKUP(B1573,[2]保固召回!$A:$G,7,FALSE)),"",(VLOOKUP(B1573,[2]保固召回!$A:$G,7,FALSE)))</f>
        <v/>
      </c>
      <c r="G1573" s="121">
        <f t="shared" ca="1" si="97"/>
        <v>1</v>
      </c>
      <c r="H1573" s="121" t="str">
        <f t="shared" si="98"/>
        <v>F2xF87F52G3xG01編程控制單元(Kombi)</v>
      </c>
      <c r="I1573" s="122">
        <f t="shared" ca="1" si="99"/>
        <v>96</v>
      </c>
      <c r="J1573" s="202"/>
      <c r="K1573" s="209"/>
      <c r="L1573" s="117"/>
      <c r="M1573" s="203"/>
      <c r="N1573" s="125"/>
      <c r="O1573" s="126"/>
      <c r="P1573" s="127" t="str">
        <f>IF(B1573="","",IF(ISNA(VLOOKUP(U1573,[2]NEW!H:H,1,FALSE)),"V",""))</f>
        <v>V</v>
      </c>
      <c r="Q1573" s="156" t="s">
        <v>4687</v>
      </c>
      <c r="R1573" s="129" t="s">
        <v>4688</v>
      </c>
      <c r="S1573" s="181" t="s">
        <v>4689</v>
      </c>
      <c r="T1573" s="117"/>
      <c r="U1573" s="132" t="str">
        <f t="shared" si="96"/>
        <v>0062450100VA52705</v>
      </c>
      <c r="V1573" s="127"/>
      <c r="W1573" s="134" t="str">
        <f>IF((ISERROR(VLOOKUP(E1573,'[2]Lead Time(覆蓋貼)'!F:F,1,0)))*(P1573="v"),"",IF((ISTEXT(VLOOKUP(E1573,'[2]Lead Time(覆蓋貼)'!F:F,1,0)))*(P1573=""),"未執行",""))</f>
        <v/>
      </c>
      <c r="X1573" s="129"/>
      <c r="Y1573" s="181"/>
    </row>
    <row r="1574" spans="1:26" ht="76.5" hidden="1" customHeight="1" x14ac:dyDescent="0.25">
      <c r="A1574" s="117">
        <v>1560</v>
      </c>
      <c r="B1574" s="118" t="s">
        <v>4661</v>
      </c>
      <c r="C1574" s="119">
        <v>42370</v>
      </c>
      <c r="D1574" s="117" t="s">
        <v>4662</v>
      </c>
      <c r="E1574" s="120" t="s">
        <v>4686</v>
      </c>
      <c r="F1574" s="117" t="str">
        <f>IF(ISNA(VLOOKUP(B1574,[2]保固召回!$A:$G,7,FALSE)),"",(VLOOKUP(B1574,[2]保固召回!$A:$G,7,FALSE)))</f>
        <v/>
      </c>
      <c r="G1574" s="121">
        <f t="shared" ca="1" si="97"/>
        <v>0.57202072538860105</v>
      </c>
      <c r="H1574" s="121" t="str">
        <f t="shared" si="98"/>
        <v/>
      </c>
      <c r="I1574" s="122">
        <f t="shared" ca="1" si="99"/>
        <v>552</v>
      </c>
      <c r="J1574" s="207"/>
      <c r="K1574" s="201"/>
      <c r="L1574" s="208"/>
      <c r="M1574" s="201"/>
      <c r="N1574" s="125"/>
      <c r="O1574" s="126"/>
      <c r="P1574" s="127" t="str">
        <f>IF(B1574="","",IF(ISNA(VLOOKUP(U1574,[2]NEW!H:H,1,FALSE)),"V",""))</f>
        <v/>
      </c>
      <c r="Q1574" s="156" t="s">
        <v>4690</v>
      </c>
      <c r="R1574" s="129" t="s">
        <v>4691</v>
      </c>
      <c r="S1574" s="204" t="s">
        <v>4692</v>
      </c>
      <c r="T1574" s="119"/>
      <c r="U1574" s="132" t="str">
        <f t="shared" si="96"/>
        <v>6211061800VA52705</v>
      </c>
      <c r="V1574" s="127"/>
      <c r="W1574" s="134" t="str">
        <f>IF((ISERROR(VLOOKUP(E1574,'[2]Lead Time(覆蓋貼)'!F:F,1,0)))*(P1574="v"),"",IF((ISTEXT(VLOOKUP(E1574,'[2]Lead Time(覆蓋貼)'!F:F,1,0)))*(P1574=""),"未執行",""))</f>
        <v/>
      </c>
      <c r="X1574" s="129"/>
      <c r="Y1574" s="181"/>
    </row>
    <row r="1575" spans="1:26" ht="20.25" hidden="1" customHeight="1" x14ac:dyDescent="0.25">
      <c r="A1575" s="117">
        <v>1561</v>
      </c>
      <c r="B1575" s="118" t="s">
        <v>2932</v>
      </c>
      <c r="C1575" s="119">
        <v>43062</v>
      </c>
      <c r="D1575" s="117" t="s">
        <v>2933</v>
      </c>
      <c r="E1575" s="120" t="s">
        <v>4693</v>
      </c>
      <c r="F1575" s="117"/>
      <c r="G1575" s="121">
        <f t="shared" ca="1" si="97"/>
        <v>1</v>
      </c>
      <c r="H1575" s="121" t="str">
        <f t="shared" si="98"/>
        <v>F2xF87F52G3xG01編程控制單元(Kombi)</v>
      </c>
      <c r="I1575" s="122">
        <f t="shared" ca="1" si="99"/>
        <v>96</v>
      </c>
      <c r="J1575" s="202"/>
      <c r="K1575" s="209"/>
      <c r="L1575" s="117"/>
      <c r="M1575" s="203"/>
      <c r="N1575" s="125"/>
      <c r="O1575" s="126"/>
      <c r="P1575" s="127" t="str">
        <f>IF(B1575="","",IF(ISNA(VLOOKUP(U1575,[2]NEW!H:H,1,FALSE)),"V",""))</f>
        <v>V</v>
      </c>
      <c r="Q1575" s="156" t="s">
        <v>4694</v>
      </c>
      <c r="R1575" s="129" t="s">
        <v>4028</v>
      </c>
      <c r="S1575" s="181" t="s">
        <v>4512</v>
      </c>
      <c r="T1575" s="119"/>
      <c r="U1575" s="132" t="str">
        <f t="shared" si="96"/>
        <v>0062450100VA52572</v>
      </c>
      <c r="V1575" s="127"/>
      <c r="W1575" s="134" t="str">
        <f>IF((ISERROR(VLOOKUP(E1575,'[2]Lead Time(覆蓋貼)'!F:F,1,0)))*(P1575="v"),"",IF((ISTEXT(VLOOKUP(E1575,'[2]Lead Time(覆蓋貼)'!F:F,1,0)))*(P1575=""),"未執行",""))</f>
        <v/>
      </c>
      <c r="X1575" s="129"/>
      <c r="Y1575" s="181"/>
    </row>
    <row r="1576" spans="1:26" ht="51" hidden="1" customHeight="1" x14ac:dyDescent="0.25">
      <c r="A1576" s="117">
        <v>1562</v>
      </c>
      <c r="B1576" s="118" t="s">
        <v>4661</v>
      </c>
      <c r="C1576" s="119">
        <v>42370</v>
      </c>
      <c r="D1576" s="117" t="s">
        <v>4662</v>
      </c>
      <c r="E1576" s="120" t="s">
        <v>4695</v>
      </c>
      <c r="F1576" s="117" t="str">
        <f>IF(ISNA(VLOOKUP(B1576,[2]保固召回!$A:$G,7,FALSE)),"",(VLOOKUP(B1576,[2]保固召回!$A:$G,7,FALSE)))</f>
        <v/>
      </c>
      <c r="G1576" s="121">
        <f t="shared" ca="1" si="97"/>
        <v>0.57202072538860105</v>
      </c>
      <c r="H1576" s="121" t="str">
        <f t="shared" si="98"/>
        <v/>
      </c>
      <c r="I1576" s="122">
        <f t="shared" ca="1" si="99"/>
        <v>552</v>
      </c>
      <c r="J1576" s="207"/>
      <c r="K1576" s="201"/>
      <c r="L1576" s="208"/>
      <c r="M1576" s="201"/>
      <c r="N1576" s="125"/>
      <c r="O1576" s="126"/>
      <c r="P1576" s="127" t="str">
        <f>IF(B1576="","",IF(ISNA(VLOOKUP(U1576,[2]NEW!H:H,1,FALSE)),"V",""))</f>
        <v/>
      </c>
      <c r="Q1576" s="156"/>
      <c r="R1576" s="129"/>
      <c r="S1576" s="205"/>
      <c r="T1576" s="117"/>
      <c r="U1576" s="132" t="str">
        <f t="shared" si="96"/>
        <v>6211061800VA52572</v>
      </c>
      <c r="V1576" s="127"/>
      <c r="W1576" s="134" t="str">
        <f>IF((ISERROR(VLOOKUP(E1576,'[2]Lead Time(覆蓋貼)'!F:F,1,0)))*(P1576="v"),"",IF((ISTEXT(VLOOKUP(E1576,'[2]Lead Time(覆蓋貼)'!F:F,1,0)))*(P1576=""),"未執行",""))</f>
        <v/>
      </c>
      <c r="X1576" s="129"/>
      <c r="Y1576" s="181"/>
    </row>
    <row r="1577" spans="1:26" ht="20.25" hidden="1" customHeight="1" x14ac:dyDescent="0.25">
      <c r="A1577" s="117">
        <v>1563</v>
      </c>
      <c r="B1577" s="118" t="s">
        <v>2932</v>
      </c>
      <c r="C1577" s="119">
        <v>43062</v>
      </c>
      <c r="D1577" s="117" t="s">
        <v>2933</v>
      </c>
      <c r="E1577" s="120" t="s">
        <v>4696</v>
      </c>
      <c r="F1577" s="117"/>
      <c r="G1577" s="121">
        <f t="shared" ca="1" si="97"/>
        <v>1</v>
      </c>
      <c r="H1577" s="121" t="str">
        <f t="shared" si="98"/>
        <v>F2xF87F52G3xG01編程控制單元(Kombi)</v>
      </c>
      <c r="I1577" s="122">
        <f t="shared" ca="1" si="99"/>
        <v>96</v>
      </c>
      <c r="J1577" s="202"/>
      <c r="K1577" s="209"/>
      <c r="L1577" s="117"/>
      <c r="M1577" s="203"/>
      <c r="N1577" s="125"/>
      <c r="O1577" s="126"/>
      <c r="P1577" s="127" t="str">
        <f>IF(B1577="","",IF(ISNA(VLOOKUP(U1577,[2]NEW!H:H,1,FALSE)),"V",""))</f>
        <v>V</v>
      </c>
      <c r="Q1577" s="156" t="s">
        <v>4697</v>
      </c>
      <c r="R1577" s="129" t="s">
        <v>4698</v>
      </c>
      <c r="S1577" s="181" t="s">
        <v>4699</v>
      </c>
      <c r="T1577" s="119"/>
      <c r="U1577" s="132" t="str">
        <f t="shared" si="96"/>
        <v>0062450100VA13805</v>
      </c>
      <c r="V1577" s="127"/>
      <c r="W1577" s="134" t="str">
        <f>IF((ISERROR(VLOOKUP(E1577,'[2]Lead Time(覆蓋貼)'!F:F,1,0)))*(P1577="v"),"",IF((ISTEXT(VLOOKUP(E1577,'[2]Lead Time(覆蓋貼)'!F:F,1,0)))*(P1577=""),"未執行",""))</f>
        <v/>
      </c>
      <c r="X1577" s="129"/>
      <c r="Y1577" s="181"/>
    </row>
    <row r="1578" spans="1:26" ht="41.25" hidden="1" customHeight="1" x14ac:dyDescent="0.25">
      <c r="A1578" s="117">
        <v>1564</v>
      </c>
      <c r="B1578" s="118" t="s">
        <v>4661</v>
      </c>
      <c r="C1578" s="119">
        <v>42370</v>
      </c>
      <c r="D1578" s="117" t="s">
        <v>4662</v>
      </c>
      <c r="E1578" s="120" t="s">
        <v>4696</v>
      </c>
      <c r="F1578" s="117" t="str">
        <f>IF(ISNA(VLOOKUP(B1578,[2]保固召回!$A:$G,7,FALSE)),"",(VLOOKUP(B1578,[2]保固召回!$A:$G,7,FALSE)))</f>
        <v/>
      </c>
      <c r="G1578" s="121">
        <f t="shared" ca="1" si="97"/>
        <v>0.57202072538860105</v>
      </c>
      <c r="H1578" s="121" t="str">
        <f t="shared" si="98"/>
        <v/>
      </c>
      <c r="I1578" s="122">
        <f t="shared" ca="1" si="99"/>
        <v>552</v>
      </c>
      <c r="J1578" s="207"/>
      <c r="K1578" s="201"/>
      <c r="L1578" s="208"/>
      <c r="M1578" s="201"/>
      <c r="N1578" s="125"/>
      <c r="O1578" s="126"/>
      <c r="P1578" s="127" t="str">
        <f>IF(B1578="","",IF(ISNA(VLOOKUP(U1578,[2]NEW!H:H,1,FALSE)),"V",""))</f>
        <v/>
      </c>
      <c r="Q1578" s="156"/>
      <c r="R1578" s="129"/>
      <c r="S1578" s="205"/>
      <c r="T1578" s="119"/>
      <c r="U1578" s="132" t="str">
        <f t="shared" si="96"/>
        <v>6211061800VA13805</v>
      </c>
      <c r="V1578" s="127"/>
      <c r="W1578" s="134" t="str">
        <f>IF((ISERROR(VLOOKUP(E1578,'[2]Lead Time(覆蓋貼)'!F:F,1,0)))*(P1578="v"),"",IF((ISTEXT(VLOOKUP(E1578,'[2]Lead Time(覆蓋貼)'!F:F,1,0)))*(P1578=""),"未執行",""))</f>
        <v/>
      </c>
      <c r="X1578" s="129"/>
      <c r="Y1578" s="181"/>
    </row>
    <row r="1579" spans="1:26" ht="72" hidden="1" customHeight="1" x14ac:dyDescent="0.25">
      <c r="A1579" s="117">
        <v>1565</v>
      </c>
      <c r="B1579" s="118" t="s">
        <v>2932</v>
      </c>
      <c r="C1579" s="119">
        <v>43062</v>
      </c>
      <c r="D1579" s="117" t="s">
        <v>2933</v>
      </c>
      <c r="E1579" s="120" t="s">
        <v>4700</v>
      </c>
      <c r="F1579" s="117"/>
      <c r="G1579" s="121">
        <f t="shared" ca="1" si="97"/>
        <v>1</v>
      </c>
      <c r="H1579" s="121" t="str">
        <f t="shared" si="98"/>
        <v>F2xF87F52G3xG01編程控制單元(Kombi)</v>
      </c>
      <c r="I1579" s="122">
        <f t="shared" ca="1" si="99"/>
        <v>96</v>
      </c>
      <c r="J1579" s="202"/>
      <c r="K1579" s="209"/>
      <c r="L1579" s="117"/>
      <c r="M1579" s="203"/>
      <c r="N1579" s="125"/>
      <c r="O1579" s="126"/>
      <c r="P1579" s="127" t="str">
        <f>IF(B1579="","",IF(ISNA(VLOOKUP(U1579,[2]NEW!H:H,1,FALSE)),"V",""))</f>
        <v>V</v>
      </c>
      <c r="Q1579" s="156" t="s">
        <v>2928</v>
      </c>
      <c r="R1579" s="129" t="s">
        <v>2929</v>
      </c>
      <c r="S1579" s="181" t="s">
        <v>2930</v>
      </c>
      <c r="T1579" s="117"/>
      <c r="U1579" s="132" t="str">
        <f t="shared" si="96"/>
        <v>0062450100VA13770</v>
      </c>
      <c r="V1579" s="127"/>
      <c r="W1579" s="134" t="str">
        <f>IF((ISERROR(VLOOKUP(E1579,'[2]Lead Time(覆蓋貼)'!F:F,1,0)))*(P1579="v"),"",IF((ISTEXT(VLOOKUP(E1579,'[2]Lead Time(覆蓋貼)'!F:F,1,0)))*(P1579=""),"未執行",""))</f>
        <v/>
      </c>
      <c r="X1579" s="129"/>
      <c r="Y1579" s="181"/>
    </row>
    <row r="1580" spans="1:26" ht="36.75" hidden="1" customHeight="1" x14ac:dyDescent="0.25">
      <c r="A1580" s="117">
        <v>1566</v>
      </c>
      <c r="B1580" s="118" t="s">
        <v>4661</v>
      </c>
      <c r="C1580" s="119">
        <v>42370</v>
      </c>
      <c r="D1580" s="117" t="s">
        <v>4662</v>
      </c>
      <c r="E1580" s="120" t="s">
        <v>4700</v>
      </c>
      <c r="F1580" s="117"/>
      <c r="G1580" s="121">
        <f t="shared" ca="1" si="97"/>
        <v>0.57202072538860105</v>
      </c>
      <c r="H1580" s="121" t="str">
        <f t="shared" si="98"/>
        <v>提示-編程儀錶板油錶功能</v>
      </c>
      <c r="I1580" s="122">
        <f t="shared" ca="1" si="99"/>
        <v>552</v>
      </c>
      <c r="J1580" s="207"/>
      <c r="K1580" s="201"/>
      <c r="L1580" s="208"/>
      <c r="M1580" s="201"/>
      <c r="N1580" s="125"/>
      <c r="O1580" s="126"/>
      <c r="P1580" s="127" t="str">
        <f>IF(B1580="","",IF(ISNA(VLOOKUP(U1580,[2]NEW!H:H,1,FALSE)),"V",""))</f>
        <v>V</v>
      </c>
      <c r="Q1580" s="156"/>
      <c r="R1580" s="129"/>
      <c r="S1580" s="204"/>
      <c r="T1580" s="119"/>
      <c r="U1580" s="132" t="str">
        <f t="shared" si="96"/>
        <v>6211061800VA13770</v>
      </c>
      <c r="V1580" s="127"/>
      <c r="W1580" s="134" t="str">
        <f>IF((ISERROR(VLOOKUP(E1580,'[2]Lead Time(覆蓋貼)'!F:F,1,0)))*(P1580="v"),"",IF((ISTEXT(VLOOKUP(E1580,'[2]Lead Time(覆蓋貼)'!F:F,1,0)))*(P1580=""),"未執行",""))</f>
        <v/>
      </c>
      <c r="X1580" s="129"/>
      <c r="Y1580" s="181"/>
    </row>
    <row r="1581" spans="1:26" ht="60.6" hidden="1" customHeight="1" x14ac:dyDescent="0.25">
      <c r="A1581" s="117">
        <v>1567</v>
      </c>
      <c r="B1581" s="118" t="s">
        <v>2932</v>
      </c>
      <c r="C1581" s="119">
        <v>43062</v>
      </c>
      <c r="D1581" s="117" t="s">
        <v>2933</v>
      </c>
      <c r="E1581" s="120" t="s">
        <v>4701</v>
      </c>
      <c r="F1581" s="117"/>
      <c r="G1581" s="121">
        <f t="shared" ca="1" si="97"/>
        <v>1</v>
      </c>
      <c r="H1581" s="121" t="str">
        <f t="shared" si="98"/>
        <v>F2xF87F52G3xG01編程控制單元(Kombi)</v>
      </c>
      <c r="I1581" s="122">
        <f t="shared" ca="1" si="99"/>
        <v>96</v>
      </c>
      <c r="J1581" s="202"/>
      <c r="K1581" s="209"/>
      <c r="L1581" s="117"/>
      <c r="M1581" s="203"/>
      <c r="N1581" s="125"/>
      <c r="O1581" s="126"/>
      <c r="P1581" s="127" t="str">
        <f>IF(B1581="","",IF(ISNA(VLOOKUP(U1581,[2]NEW!H:H,1,FALSE)),"V",""))</f>
        <v>V</v>
      </c>
      <c r="Q1581" s="156" t="s">
        <v>4702</v>
      </c>
      <c r="R1581" s="129" t="s">
        <v>4703</v>
      </c>
      <c r="S1581" s="181" t="s">
        <v>4674</v>
      </c>
      <c r="T1581" s="119"/>
      <c r="U1581" s="132" t="str">
        <f t="shared" si="96"/>
        <v>0062450100VA13768</v>
      </c>
      <c r="V1581" s="127"/>
      <c r="W1581" s="134" t="str">
        <f>IF((ISERROR(VLOOKUP(E1581,'[2]Lead Time(覆蓋貼)'!F:F,1,0)))*(P1581="v"),"",IF((ISTEXT(VLOOKUP(E1581,'[2]Lead Time(覆蓋貼)'!F:F,1,0)))*(P1581=""),"未執行",""))</f>
        <v/>
      </c>
      <c r="X1581" s="129"/>
      <c r="Y1581" s="181"/>
    </row>
    <row r="1582" spans="1:26" ht="20.25" hidden="1" customHeight="1" x14ac:dyDescent="0.25">
      <c r="A1582" s="117">
        <v>1568</v>
      </c>
      <c r="B1582" s="118" t="s">
        <v>4661</v>
      </c>
      <c r="C1582" s="119">
        <v>42370</v>
      </c>
      <c r="D1582" s="117" t="s">
        <v>4662</v>
      </c>
      <c r="E1582" s="120" t="s">
        <v>4701</v>
      </c>
      <c r="F1582" s="117" t="str">
        <f>IF(ISNA(VLOOKUP(B1582,[2]保固召回!$A:$G,7,FALSE)),"",(VLOOKUP(B1582,[2]保固召回!$A:$G,7,FALSE)))</f>
        <v/>
      </c>
      <c r="G1582" s="121">
        <f t="shared" ca="1" si="97"/>
        <v>0.57202072538860105</v>
      </c>
      <c r="H1582" s="121" t="str">
        <f t="shared" si="98"/>
        <v/>
      </c>
      <c r="I1582" s="122">
        <f t="shared" ca="1" si="99"/>
        <v>552</v>
      </c>
      <c r="J1582" s="207"/>
      <c r="K1582" s="201"/>
      <c r="L1582" s="208"/>
      <c r="M1582" s="201"/>
      <c r="N1582" s="125"/>
      <c r="O1582" s="126"/>
      <c r="P1582" s="127" t="str">
        <f>IF(B1582="","",IF(ISNA(VLOOKUP(U1582,[2]NEW!H:H,1,FALSE)),"V",""))</f>
        <v/>
      </c>
      <c r="Q1582" s="156"/>
      <c r="R1582" s="129"/>
      <c r="S1582" s="205"/>
      <c r="T1582" s="117"/>
      <c r="U1582" s="132" t="str">
        <f t="shared" si="96"/>
        <v>6211061800VA13768</v>
      </c>
      <c r="V1582" s="127"/>
      <c r="W1582" s="134" t="str">
        <f>IF((ISERROR(VLOOKUP(E1582,'[2]Lead Time(覆蓋貼)'!F:F,1,0)))*(P1582="v"),"",IF((ISTEXT(VLOOKUP(E1582,'[2]Lead Time(覆蓋貼)'!F:F,1,0)))*(P1582=""),"未執行",""))</f>
        <v/>
      </c>
      <c r="X1582" s="129"/>
      <c r="Y1582" s="181"/>
    </row>
    <row r="1583" spans="1:26" ht="39" hidden="1" customHeight="1" x14ac:dyDescent="0.25">
      <c r="A1583" s="117">
        <v>1569</v>
      </c>
      <c r="B1583" s="118" t="s">
        <v>2932</v>
      </c>
      <c r="C1583" s="119">
        <v>43062</v>
      </c>
      <c r="D1583" s="117" t="s">
        <v>2933</v>
      </c>
      <c r="E1583" s="120" t="s">
        <v>4704</v>
      </c>
      <c r="F1583" s="117"/>
      <c r="G1583" s="121">
        <f t="shared" ca="1" si="97"/>
        <v>1</v>
      </c>
      <c r="H1583" s="121" t="str">
        <f t="shared" si="98"/>
        <v>F2xF87F52G3xG01編程控制單元(Kombi)</v>
      </c>
      <c r="I1583" s="122">
        <f t="shared" ca="1" si="99"/>
        <v>96</v>
      </c>
      <c r="J1583" s="202"/>
      <c r="K1583" s="209"/>
      <c r="L1583" s="117"/>
      <c r="M1583" s="203"/>
      <c r="N1583" s="125">
        <v>43106</v>
      </c>
      <c r="O1583" s="126">
        <v>50221</v>
      </c>
      <c r="P1583" s="127" t="str">
        <f>IF(B1583="","",IF(ISNA(VLOOKUP(U1583,[2]NEW!H:H,1,FALSE)),"V",""))</f>
        <v>V</v>
      </c>
      <c r="Q1583" s="156" t="s">
        <v>4705</v>
      </c>
      <c r="R1583" s="129" t="s">
        <v>4706</v>
      </c>
      <c r="S1583" s="181" t="s">
        <v>4707</v>
      </c>
      <c r="T1583" s="119"/>
      <c r="U1583" s="132" t="str">
        <f t="shared" si="96"/>
        <v>0062450100VA13685</v>
      </c>
      <c r="V1583" s="127"/>
      <c r="W1583" s="134" t="str">
        <f>IF((ISERROR(VLOOKUP(E1583,'[2]Lead Time(覆蓋貼)'!F:F,1,0)))*(P1583="v"),"",IF((ISTEXT(VLOOKUP(E1583,'[2]Lead Time(覆蓋貼)'!F:F,1,0)))*(P1583=""),"未執行",""))</f>
        <v/>
      </c>
      <c r="X1583" s="129"/>
      <c r="Y1583" s="181"/>
    </row>
    <row r="1584" spans="1:26" ht="20.25" hidden="1" customHeight="1" x14ac:dyDescent="0.25">
      <c r="A1584" s="117">
        <v>1570</v>
      </c>
      <c r="B1584" s="118" t="s">
        <v>4661</v>
      </c>
      <c r="C1584" s="119">
        <v>42370</v>
      </c>
      <c r="D1584" s="117" t="s">
        <v>4662</v>
      </c>
      <c r="E1584" s="120" t="s">
        <v>4704</v>
      </c>
      <c r="F1584" s="117" t="str">
        <f>IF(ISNA(VLOOKUP(B1584,[2]保固召回!$A:$G,7,FALSE)),"",(VLOOKUP(B1584,[2]保固召回!$A:$G,7,FALSE)))</f>
        <v/>
      </c>
      <c r="G1584" s="121">
        <f t="shared" ca="1" si="97"/>
        <v>0.57202072538860105</v>
      </c>
      <c r="H1584" s="121" t="str">
        <f t="shared" si="98"/>
        <v/>
      </c>
      <c r="I1584" s="122">
        <f t="shared" ca="1" si="99"/>
        <v>552</v>
      </c>
      <c r="J1584" s="207"/>
      <c r="K1584" s="201"/>
      <c r="L1584" s="208"/>
      <c r="M1584" s="201"/>
      <c r="N1584" s="125"/>
      <c r="O1584" s="126"/>
      <c r="P1584" s="127" t="str">
        <f>IF(B1584="","",IF(ISNA(VLOOKUP(U1584,[2]NEW!H:H,1,FALSE)),"V",""))</f>
        <v/>
      </c>
      <c r="Q1584" s="156"/>
      <c r="R1584" s="129"/>
      <c r="S1584" s="205"/>
      <c r="T1584" s="119"/>
      <c r="U1584" s="132" t="str">
        <f t="shared" si="96"/>
        <v>6211061800VA13685</v>
      </c>
      <c r="V1584" s="127"/>
      <c r="W1584" s="134" t="str">
        <f>IF((ISERROR(VLOOKUP(E1584,'[2]Lead Time(覆蓋貼)'!F:F,1,0)))*(P1584="v"),"",IF((ISTEXT(VLOOKUP(E1584,'[2]Lead Time(覆蓋貼)'!F:F,1,0)))*(P1584=""),"未執行",""))</f>
        <v/>
      </c>
      <c r="X1584" s="129"/>
      <c r="Y1584" s="181"/>
    </row>
    <row r="1585" spans="1:25" ht="58.35" hidden="1" customHeight="1" x14ac:dyDescent="0.25">
      <c r="A1585" s="117">
        <v>1571</v>
      </c>
      <c r="B1585" s="118" t="s">
        <v>2932</v>
      </c>
      <c r="C1585" s="119">
        <v>43062</v>
      </c>
      <c r="D1585" s="117" t="s">
        <v>4708</v>
      </c>
      <c r="E1585" s="120" t="s">
        <v>4709</v>
      </c>
      <c r="F1585" s="117"/>
      <c r="G1585" s="121">
        <f t="shared" ca="1" si="97"/>
        <v>1</v>
      </c>
      <c r="H1585" s="121" t="str">
        <f t="shared" si="98"/>
        <v>F2xF87F52G3xG01Steuerger_x001A_teprogrammieren(Kombi)</v>
      </c>
      <c r="I1585" s="122">
        <f t="shared" ca="1" si="99"/>
        <v>3</v>
      </c>
      <c r="J1585" s="202"/>
      <c r="K1585" s="209"/>
      <c r="L1585" s="117"/>
      <c r="M1585" s="203"/>
      <c r="N1585" s="125"/>
      <c r="O1585" s="126"/>
      <c r="P1585" s="127" t="str">
        <f>IF(B1585="","",IF(ISNA(VLOOKUP(U1585,[2]NEW!H:H,1,FALSE)),"V",""))</f>
        <v>V</v>
      </c>
      <c r="Q1585" s="209"/>
      <c r="R1585" s="117"/>
      <c r="S1585" s="203"/>
      <c r="T1585" s="117"/>
      <c r="U1585" s="132" t="str">
        <f t="shared" si="96"/>
        <v>0062450100VA13679</v>
      </c>
      <c r="V1585" s="127"/>
      <c r="W1585" s="134" t="str">
        <f>IF((ISERROR(VLOOKUP(E1585,'[2]Lead Time(覆蓋貼)'!F:F,1,0)))*(P1585="v"),"",IF((ISTEXT(VLOOKUP(E1585,'[2]Lead Time(覆蓋貼)'!F:F,1,0)))*(P1585=""),"未執行",""))</f>
        <v/>
      </c>
      <c r="X1585" s="129"/>
      <c r="Y1585" s="181"/>
    </row>
    <row r="1586" spans="1:25" ht="20.25" hidden="1" customHeight="1" x14ac:dyDescent="0.25">
      <c r="A1586" s="117">
        <v>1572</v>
      </c>
      <c r="B1586" s="118" t="s">
        <v>2932</v>
      </c>
      <c r="C1586" s="119">
        <v>43062</v>
      </c>
      <c r="D1586" s="117" t="s">
        <v>2933</v>
      </c>
      <c r="E1586" s="120" t="s">
        <v>4710</v>
      </c>
      <c r="F1586" s="117"/>
      <c r="G1586" s="121">
        <f t="shared" ca="1" si="97"/>
        <v>1</v>
      </c>
      <c r="H1586" s="121" t="str">
        <f t="shared" si="98"/>
        <v>F2xF87F52G3xG01編程控制單元(Kombi)</v>
      </c>
      <c r="I1586" s="122">
        <f t="shared" ca="1" si="99"/>
        <v>96</v>
      </c>
      <c r="J1586" s="202"/>
      <c r="K1586" s="209"/>
      <c r="L1586" s="117"/>
      <c r="M1586" s="203"/>
      <c r="N1586" s="125"/>
      <c r="O1586" s="126"/>
      <c r="P1586" s="127" t="str">
        <f>IF(B1586="","",IF(ISNA(VLOOKUP(U1586,[2]NEW!H:H,1,FALSE)),"V",""))</f>
        <v>V</v>
      </c>
      <c r="Q1586" s="156">
        <v>43070</v>
      </c>
      <c r="R1586" s="129">
        <v>50304</v>
      </c>
      <c r="S1586" s="181" t="s">
        <v>4676</v>
      </c>
      <c r="T1586" s="119"/>
      <c r="U1586" s="132" t="str">
        <f t="shared" si="96"/>
        <v>0062450100VA13678</v>
      </c>
      <c r="V1586" s="127"/>
      <c r="W1586" s="134" t="str">
        <f>IF((ISERROR(VLOOKUP(E1586,'[2]Lead Time(覆蓋貼)'!F:F,1,0)))*(P1586="v"),"",IF((ISTEXT(VLOOKUP(E1586,'[2]Lead Time(覆蓋貼)'!F:F,1,0)))*(P1586=""),"未執行",""))</f>
        <v/>
      </c>
      <c r="X1586" s="129"/>
      <c r="Y1586" s="181"/>
    </row>
    <row r="1587" spans="1:25" ht="20.25" hidden="1" customHeight="1" x14ac:dyDescent="0.25">
      <c r="A1587" s="117">
        <v>1573</v>
      </c>
      <c r="B1587" s="118" t="s">
        <v>4661</v>
      </c>
      <c r="C1587" s="119">
        <v>42370</v>
      </c>
      <c r="D1587" s="117" t="s">
        <v>4662</v>
      </c>
      <c r="E1587" s="120" t="s">
        <v>4710</v>
      </c>
      <c r="F1587" s="117"/>
      <c r="G1587" s="121">
        <f t="shared" ca="1" si="97"/>
        <v>0.57202072538860105</v>
      </c>
      <c r="H1587" s="121" t="str">
        <f t="shared" si="98"/>
        <v>提示-編程儀錶板油錶功能</v>
      </c>
      <c r="I1587" s="122">
        <f t="shared" ca="1" si="99"/>
        <v>552</v>
      </c>
      <c r="J1587" s="207"/>
      <c r="K1587" s="201"/>
      <c r="L1587" s="208"/>
      <c r="M1587" s="201"/>
      <c r="N1587" s="125"/>
      <c r="O1587" s="126"/>
      <c r="P1587" s="127" t="str">
        <f>IF(B1587="","",IF(ISNA(VLOOKUP(U1587,[2]NEW!H:H,1,FALSE)),"V",""))</f>
        <v>V</v>
      </c>
      <c r="Q1587" s="156"/>
      <c r="R1587" s="129"/>
      <c r="S1587" s="210"/>
      <c r="T1587" s="119"/>
      <c r="U1587" s="132" t="str">
        <f t="shared" si="96"/>
        <v>6211061800VA13678</v>
      </c>
      <c r="V1587" s="127"/>
      <c r="W1587" s="134" t="str">
        <f>IF((ISERROR(VLOOKUP(E1587,'[2]Lead Time(覆蓋貼)'!F:F,1,0)))*(P1587="v"),"",IF((ISTEXT(VLOOKUP(E1587,'[2]Lead Time(覆蓋貼)'!F:F,1,0)))*(P1587=""),"未執行",""))</f>
        <v/>
      </c>
      <c r="X1587" s="129"/>
      <c r="Y1587" s="181"/>
    </row>
    <row r="1588" spans="1:25" ht="20.25" hidden="1" customHeight="1" x14ac:dyDescent="0.25">
      <c r="A1588" s="117">
        <v>1574</v>
      </c>
      <c r="B1588" s="118" t="s">
        <v>2932</v>
      </c>
      <c r="C1588" s="119">
        <v>43062</v>
      </c>
      <c r="D1588" s="117" t="s">
        <v>2933</v>
      </c>
      <c r="E1588" s="120" t="s">
        <v>4711</v>
      </c>
      <c r="F1588" s="117"/>
      <c r="G1588" s="121">
        <f t="shared" ca="1" si="97"/>
        <v>1</v>
      </c>
      <c r="H1588" s="121" t="str">
        <f t="shared" si="98"/>
        <v>F2xF87F52G3xG01編程控制單元(Kombi)</v>
      </c>
      <c r="I1588" s="122">
        <f t="shared" ca="1" si="99"/>
        <v>96</v>
      </c>
      <c r="J1588" s="202"/>
      <c r="K1588" s="209"/>
      <c r="L1588" s="117"/>
      <c r="M1588" s="203"/>
      <c r="N1588" s="125"/>
      <c r="O1588" s="126"/>
      <c r="P1588" s="127" t="str">
        <f>IF(B1588="","",IF(ISNA(VLOOKUP(U1588,[2]NEW!H:H,1,FALSE)),"V",""))</f>
        <v>V</v>
      </c>
      <c r="Q1588" s="156" t="s">
        <v>4694</v>
      </c>
      <c r="R1588" s="129" t="s">
        <v>4028</v>
      </c>
      <c r="S1588" s="181" t="s">
        <v>4512</v>
      </c>
      <c r="T1588" s="117"/>
      <c r="U1588" s="132" t="str">
        <f t="shared" si="96"/>
        <v>0062450100VA11623</v>
      </c>
      <c r="V1588" s="127"/>
      <c r="W1588" s="134" t="str">
        <f>IF((ISERROR(VLOOKUP(E1588,'[2]Lead Time(覆蓋貼)'!F:F,1,0)))*(P1588="v"),"",IF((ISTEXT(VLOOKUP(E1588,'[2]Lead Time(覆蓋貼)'!F:F,1,0)))*(P1588=""),"未執行",""))</f>
        <v/>
      </c>
      <c r="X1588" s="129"/>
      <c r="Y1588" s="181"/>
    </row>
    <row r="1589" spans="1:25" ht="72" hidden="1" customHeight="1" x14ac:dyDescent="0.25">
      <c r="A1589" s="117">
        <v>1575</v>
      </c>
      <c r="B1589" s="118" t="s">
        <v>4661</v>
      </c>
      <c r="C1589" s="119">
        <v>42370</v>
      </c>
      <c r="D1589" s="117" t="s">
        <v>4662</v>
      </c>
      <c r="E1589" s="120" t="s">
        <v>4711</v>
      </c>
      <c r="F1589" s="117" t="str">
        <f>IF(ISNA(VLOOKUP(B1589,[2]保固召回!$A:$G,7,FALSE)),"",(VLOOKUP(B1589,[2]保固召回!$A:$G,7,FALSE)))</f>
        <v/>
      </c>
      <c r="G1589" s="121">
        <f t="shared" ca="1" si="97"/>
        <v>0.57202072538860105</v>
      </c>
      <c r="H1589" s="121" t="str">
        <f t="shared" si="98"/>
        <v/>
      </c>
      <c r="I1589" s="122">
        <f t="shared" ca="1" si="99"/>
        <v>552</v>
      </c>
      <c r="J1589" s="207"/>
      <c r="K1589" s="201"/>
      <c r="L1589" s="208"/>
      <c r="M1589" s="201"/>
      <c r="N1589" s="125"/>
      <c r="O1589" s="126"/>
      <c r="P1589" s="127" t="str">
        <f>IF(B1589="","",IF(ISNA(VLOOKUP(U1589,[2]NEW!H:H,1,FALSE)),"V",""))</f>
        <v/>
      </c>
      <c r="Q1589" s="156"/>
      <c r="R1589" s="129"/>
      <c r="S1589" s="205"/>
      <c r="T1589" s="119"/>
      <c r="U1589" s="132" t="str">
        <f t="shared" si="96"/>
        <v>6211061800VA11623</v>
      </c>
      <c r="V1589" s="127"/>
      <c r="W1589" s="134" t="str">
        <f>IF((ISERROR(VLOOKUP(E1589,'[2]Lead Time(覆蓋貼)'!F:F,1,0)))*(P1589="v"),"",IF((ISTEXT(VLOOKUP(E1589,'[2]Lead Time(覆蓋貼)'!F:F,1,0)))*(P1589=""),"未執行",""))</f>
        <v/>
      </c>
      <c r="X1589" s="129"/>
      <c r="Y1589" s="181"/>
    </row>
    <row r="1590" spans="1:25" ht="69" hidden="1" customHeight="1" x14ac:dyDescent="0.25">
      <c r="A1590" s="117">
        <v>1576</v>
      </c>
      <c r="B1590" s="118" t="s">
        <v>4661</v>
      </c>
      <c r="C1590" s="119">
        <v>42370</v>
      </c>
      <c r="D1590" s="117" t="s">
        <v>4662</v>
      </c>
      <c r="E1590" s="120" t="s">
        <v>4712</v>
      </c>
      <c r="F1590" s="117" t="str">
        <f>IF(ISNA(VLOOKUP(B1590,[2]保固召回!$A:$G,7,FALSE)),"",(VLOOKUP(B1590,[2]保固召回!$A:$G,7,FALSE)))</f>
        <v/>
      </c>
      <c r="G1590" s="121">
        <f t="shared" ca="1" si="97"/>
        <v>0.57202072538860105</v>
      </c>
      <c r="H1590" s="121" t="str">
        <f t="shared" si="98"/>
        <v>提示-編程儀錶板油錶功能</v>
      </c>
      <c r="I1590" s="122">
        <f t="shared" ca="1" si="99"/>
        <v>552</v>
      </c>
      <c r="J1590" s="207"/>
      <c r="K1590" s="201"/>
      <c r="L1590" s="208"/>
      <c r="M1590" s="201"/>
      <c r="N1590" s="125"/>
      <c r="O1590" s="126"/>
      <c r="P1590" s="127" t="str">
        <f>IF(B1590="","",IF(ISNA(VLOOKUP(U1590,[2]NEW!H:H,1,FALSE)),"V",""))</f>
        <v>V</v>
      </c>
      <c r="Q1590" s="156"/>
      <c r="R1590" s="129"/>
      <c r="S1590" s="205"/>
      <c r="T1590" s="119"/>
      <c r="U1590" s="132" t="str">
        <f t="shared" si="96"/>
        <v>6211061800VA11380</v>
      </c>
      <c r="V1590" s="127"/>
      <c r="W1590" s="134" t="str">
        <f>IF((ISERROR(VLOOKUP(E1590,'[2]Lead Time(覆蓋貼)'!F:F,1,0)))*(P1590="v"),"",IF((ISTEXT(VLOOKUP(E1590,'[2]Lead Time(覆蓋貼)'!F:F,1,0)))*(P1590=""),"未執行",""))</f>
        <v/>
      </c>
      <c r="X1590" s="129"/>
      <c r="Y1590" s="181"/>
    </row>
    <row r="1591" spans="1:25" ht="61.5" hidden="1" customHeight="1" x14ac:dyDescent="0.25">
      <c r="A1591" s="117">
        <v>1577</v>
      </c>
      <c r="B1591" s="118" t="s">
        <v>4714</v>
      </c>
      <c r="C1591" s="119">
        <v>43062</v>
      </c>
      <c r="D1591" s="117" t="s">
        <v>2933</v>
      </c>
      <c r="E1591" s="120" t="s">
        <v>4715</v>
      </c>
      <c r="F1591" s="117"/>
      <c r="G1591" s="121">
        <f t="shared" ca="1" si="97"/>
        <v>1</v>
      </c>
      <c r="H1591" s="121" t="str">
        <f t="shared" si="98"/>
        <v>F2xF87F52G3xG01編程控制單元(Kombi)</v>
      </c>
      <c r="I1591" s="122">
        <f t="shared" ca="1" si="99"/>
        <v>96</v>
      </c>
      <c r="J1591" s="202"/>
      <c r="K1591" s="209"/>
      <c r="L1591" s="117"/>
      <c r="M1591" s="203"/>
      <c r="N1591" s="125">
        <v>43106</v>
      </c>
      <c r="O1591" s="126">
        <v>50422</v>
      </c>
      <c r="P1591" s="127" t="str">
        <f>IF(B1591="","",IF(ISNA(VLOOKUP(U1591,[2]NEW!H:H,1,FALSE)),"V",""))</f>
        <v>V</v>
      </c>
      <c r="Q1591" s="156" t="s">
        <v>4716</v>
      </c>
      <c r="R1591" s="129" t="s">
        <v>4717</v>
      </c>
      <c r="S1591" s="181" t="s">
        <v>4718</v>
      </c>
      <c r="T1591" s="117"/>
      <c r="U1591" s="132" t="str">
        <f t="shared" si="96"/>
        <v>0062450100VA09987</v>
      </c>
      <c r="V1591" s="127"/>
      <c r="W1591" s="134" t="str">
        <f>IF((ISERROR(VLOOKUP(E1591,'[2]Lead Time(覆蓋貼)'!F:F,1,0)))*(P1591="v"),"",IF((ISTEXT(VLOOKUP(E1591,'[2]Lead Time(覆蓋貼)'!F:F,1,0)))*(P1591=""),"未執行",""))</f>
        <v/>
      </c>
      <c r="X1591" s="129"/>
      <c r="Y1591" s="181"/>
    </row>
    <row r="1592" spans="1:25" ht="20.25" hidden="1" customHeight="1" x14ac:dyDescent="0.25">
      <c r="A1592" s="117">
        <v>1578</v>
      </c>
      <c r="B1592" s="118" t="s">
        <v>4661</v>
      </c>
      <c r="C1592" s="119">
        <v>42370</v>
      </c>
      <c r="D1592" s="117" t="s">
        <v>4662</v>
      </c>
      <c r="E1592" s="120" t="s">
        <v>4715</v>
      </c>
      <c r="F1592" s="117" t="str">
        <f>IF(ISNA(VLOOKUP(B1592,[2]保固召回!$A:$G,7,FALSE)),"",(VLOOKUP(B1592,[2]保固召回!$A:$G,7,FALSE)))</f>
        <v/>
      </c>
      <c r="G1592" s="121">
        <f t="shared" ca="1" si="97"/>
        <v>0.57202072538860105</v>
      </c>
      <c r="H1592" s="121" t="str">
        <f t="shared" si="98"/>
        <v>提示-編程儀錶板油錶功能</v>
      </c>
      <c r="I1592" s="122">
        <f t="shared" ca="1" si="99"/>
        <v>552</v>
      </c>
      <c r="J1592" s="207"/>
      <c r="K1592" s="201"/>
      <c r="L1592" s="208"/>
      <c r="M1592" s="201"/>
      <c r="N1592" s="125">
        <v>43188</v>
      </c>
      <c r="O1592" s="126">
        <v>50228</v>
      </c>
      <c r="P1592" s="127" t="str">
        <f>IF(B1592="","",IF(ISNA(VLOOKUP(U1592,[2]NEW!H:H,1,FALSE)),"V",""))</f>
        <v>V</v>
      </c>
      <c r="Q1592" s="156">
        <v>43187</v>
      </c>
      <c r="R1592" s="129">
        <v>50228</v>
      </c>
      <c r="S1592" s="204" t="s">
        <v>4017</v>
      </c>
      <c r="T1592" s="119"/>
      <c r="U1592" s="132" t="str">
        <f t="shared" si="96"/>
        <v>6211061800VA09987</v>
      </c>
      <c r="V1592" s="127"/>
      <c r="W1592" s="134" t="str">
        <f>IF((ISERROR(VLOOKUP(E1592,'[2]Lead Time(覆蓋貼)'!F:F,1,0)))*(P1592="v"),"",IF((ISTEXT(VLOOKUP(E1592,'[2]Lead Time(覆蓋貼)'!F:F,1,0)))*(P1592=""),"未執行",""))</f>
        <v/>
      </c>
      <c r="X1592" s="129"/>
      <c r="Y1592" s="181"/>
    </row>
    <row r="1593" spans="1:25" ht="20.25" hidden="1" customHeight="1" x14ac:dyDescent="0.25">
      <c r="A1593" s="117">
        <v>1579</v>
      </c>
      <c r="B1593" s="118" t="s">
        <v>2932</v>
      </c>
      <c r="C1593" s="119">
        <v>43062</v>
      </c>
      <c r="D1593" s="117" t="s">
        <v>2933</v>
      </c>
      <c r="E1593" s="120" t="s">
        <v>4719</v>
      </c>
      <c r="F1593" s="117"/>
      <c r="G1593" s="121">
        <f t="shared" ca="1" si="97"/>
        <v>1</v>
      </c>
      <c r="H1593" s="121" t="str">
        <f t="shared" si="98"/>
        <v>F2xF87F52G3xG01編程控制單元(Kombi)</v>
      </c>
      <c r="I1593" s="122">
        <f t="shared" ca="1" si="99"/>
        <v>96</v>
      </c>
      <c r="J1593" s="202"/>
      <c r="K1593" s="209"/>
      <c r="L1593" s="117"/>
      <c r="M1593" s="203"/>
      <c r="N1593" s="125">
        <v>43088</v>
      </c>
      <c r="O1593" s="126">
        <v>50042</v>
      </c>
      <c r="P1593" s="127" t="str">
        <f>IF(B1593="","",IF(ISNA(VLOOKUP(U1593,[2]NEW!H:H,1,FALSE)),"V",""))</f>
        <v>V</v>
      </c>
      <c r="Q1593" s="156" t="s">
        <v>4694</v>
      </c>
      <c r="R1593" s="129" t="s">
        <v>4028</v>
      </c>
      <c r="S1593" s="181" t="s">
        <v>4512</v>
      </c>
      <c r="T1593" s="119"/>
      <c r="U1593" s="132" t="str">
        <f t="shared" si="96"/>
        <v>0062450100VA09986</v>
      </c>
      <c r="V1593" s="127"/>
      <c r="W1593" s="134" t="str">
        <f>IF((ISERROR(VLOOKUP(E1593,'[2]Lead Time(覆蓋貼)'!F:F,1,0)))*(P1593="v"),"",IF((ISTEXT(VLOOKUP(E1593,'[2]Lead Time(覆蓋貼)'!F:F,1,0)))*(P1593=""),"未執行",""))</f>
        <v/>
      </c>
      <c r="X1593" s="129"/>
      <c r="Y1593" s="181"/>
    </row>
    <row r="1594" spans="1:25" ht="20.25" hidden="1" customHeight="1" x14ac:dyDescent="0.25">
      <c r="A1594" s="117">
        <v>1580</v>
      </c>
      <c r="B1594" s="118" t="s">
        <v>4661</v>
      </c>
      <c r="C1594" s="119">
        <v>42370</v>
      </c>
      <c r="D1594" s="117" t="s">
        <v>4662</v>
      </c>
      <c r="E1594" s="120" t="s">
        <v>4719</v>
      </c>
      <c r="F1594" s="117" t="str">
        <f>IF(ISNA(VLOOKUP(B1594,[2]保固召回!$A:$G,7,FALSE)),"",(VLOOKUP(B1594,[2]保固召回!$A:$G,7,FALSE)))</f>
        <v/>
      </c>
      <c r="G1594" s="121">
        <f t="shared" ca="1" si="97"/>
        <v>0.57202072538860105</v>
      </c>
      <c r="H1594" s="121" t="str">
        <f t="shared" si="98"/>
        <v/>
      </c>
      <c r="I1594" s="122">
        <f t="shared" ca="1" si="99"/>
        <v>552</v>
      </c>
      <c r="J1594" s="207"/>
      <c r="K1594" s="201"/>
      <c r="L1594" s="208"/>
      <c r="M1594" s="201"/>
      <c r="N1594" s="125"/>
      <c r="O1594" s="126"/>
      <c r="P1594" s="127" t="str">
        <f>IF(B1594="","",IF(ISNA(VLOOKUP(U1594,[2]NEW!H:H,1,FALSE)),"V",""))</f>
        <v/>
      </c>
      <c r="Q1594" s="156"/>
      <c r="R1594" s="129"/>
      <c r="S1594" s="205"/>
      <c r="T1594" s="117"/>
      <c r="U1594" s="132" t="str">
        <f t="shared" si="96"/>
        <v>6211061800VA09986</v>
      </c>
      <c r="V1594" s="127"/>
      <c r="W1594" s="134" t="str">
        <f>IF((ISERROR(VLOOKUP(E1594,'[2]Lead Time(覆蓋貼)'!F:F,1,0)))*(P1594="v"),"",IF((ISTEXT(VLOOKUP(E1594,'[2]Lead Time(覆蓋貼)'!F:F,1,0)))*(P1594=""),"未執行",""))</f>
        <v/>
      </c>
      <c r="X1594" s="129"/>
      <c r="Y1594" s="181"/>
    </row>
    <row r="1595" spans="1:25" ht="20.25" hidden="1" customHeight="1" x14ac:dyDescent="0.25">
      <c r="A1595" s="117">
        <v>1581</v>
      </c>
      <c r="B1595" s="118" t="s">
        <v>2932</v>
      </c>
      <c r="C1595" s="119">
        <v>43062</v>
      </c>
      <c r="D1595" s="117" t="s">
        <v>2933</v>
      </c>
      <c r="E1595" s="120" t="s">
        <v>4720</v>
      </c>
      <c r="F1595" s="117"/>
      <c r="G1595" s="121">
        <f t="shared" ca="1" si="97"/>
        <v>1</v>
      </c>
      <c r="H1595" s="121" t="str">
        <f t="shared" si="98"/>
        <v>F2xF87F52G3xG01編程控制單元(Kombi)</v>
      </c>
      <c r="I1595" s="122">
        <f t="shared" ca="1" si="99"/>
        <v>96</v>
      </c>
      <c r="J1595" s="202"/>
      <c r="K1595" s="209"/>
      <c r="L1595" s="117"/>
      <c r="M1595" s="203"/>
      <c r="N1595" s="125"/>
      <c r="O1595" s="126"/>
      <c r="P1595" s="127" t="str">
        <f>IF(B1595="","",IF(ISNA(VLOOKUP(U1595,[2]NEW!H:H,1,FALSE)),"V",""))</f>
        <v>V</v>
      </c>
      <c r="Q1595" s="156">
        <v>43070</v>
      </c>
      <c r="R1595" s="129">
        <v>50304</v>
      </c>
      <c r="S1595" s="181" t="s">
        <v>4676</v>
      </c>
      <c r="T1595" s="119"/>
      <c r="U1595" s="132" t="str">
        <f t="shared" si="96"/>
        <v>0062450100VA09985</v>
      </c>
      <c r="V1595" s="127"/>
      <c r="W1595" s="134" t="str">
        <f>IF((ISERROR(VLOOKUP(E1595,'[2]Lead Time(覆蓋貼)'!F:F,1,0)))*(P1595="v"),"",IF((ISTEXT(VLOOKUP(E1595,'[2]Lead Time(覆蓋貼)'!F:F,1,0)))*(P1595=""),"未執行",""))</f>
        <v/>
      </c>
      <c r="X1595" s="129"/>
      <c r="Y1595" s="181"/>
    </row>
    <row r="1596" spans="1:25" ht="20.25" hidden="1" customHeight="1" x14ac:dyDescent="0.25">
      <c r="A1596" s="117">
        <v>1582</v>
      </c>
      <c r="B1596" s="118" t="s">
        <v>4661</v>
      </c>
      <c r="C1596" s="119">
        <v>42370</v>
      </c>
      <c r="D1596" s="117" t="s">
        <v>4662</v>
      </c>
      <c r="E1596" s="120" t="s">
        <v>4720</v>
      </c>
      <c r="F1596" s="117" t="str">
        <f>IF(ISNA(VLOOKUP(B1596,[2]保固召回!$A:$G,7,FALSE)),"",(VLOOKUP(B1596,[2]保固召回!$A:$G,7,FALSE)))</f>
        <v/>
      </c>
      <c r="G1596" s="121">
        <f t="shared" ca="1" si="97"/>
        <v>0.57202072538860105</v>
      </c>
      <c r="H1596" s="121" t="str">
        <f t="shared" si="98"/>
        <v/>
      </c>
      <c r="I1596" s="122">
        <f t="shared" ca="1" si="99"/>
        <v>552</v>
      </c>
      <c r="J1596" s="207"/>
      <c r="K1596" s="201"/>
      <c r="L1596" s="208"/>
      <c r="M1596" s="201"/>
      <c r="N1596" s="125"/>
      <c r="O1596" s="126"/>
      <c r="P1596" s="127" t="str">
        <f>IF(B1596="","",IF(ISNA(VLOOKUP(U1596,[2]NEW!H:H,1,FALSE)),"V",""))</f>
        <v/>
      </c>
      <c r="Q1596" s="156"/>
      <c r="R1596" s="129"/>
      <c r="S1596" s="205"/>
      <c r="T1596" s="119"/>
      <c r="U1596" s="132" t="str">
        <f t="shared" si="96"/>
        <v>6211061800VA09985</v>
      </c>
      <c r="V1596" s="127"/>
      <c r="W1596" s="134" t="str">
        <f>IF((ISERROR(VLOOKUP(E1596,'[2]Lead Time(覆蓋貼)'!F:F,1,0)))*(P1596="v"),"",IF((ISTEXT(VLOOKUP(E1596,'[2]Lead Time(覆蓋貼)'!F:F,1,0)))*(P1596=""),"未執行",""))</f>
        <v/>
      </c>
      <c r="X1596" s="129"/>
      <c r="Y1596" s="181"/>
    </row>
    <row r="1597" spans="1:25" ht="54" hidden="1" customHeight="1" x14ac:dyDescent="0.25">
      <c r="A1597" s="117">
        <v>1583</v>
      </c>
      <c r="B1597" s="118" t="s">
        <v>2932</v>
      </c>
      <c r="C1597" s="119">
        <v>43062</v>
      </c>
      <c r="D1597" s="117" t="s">
        <v>2933</v>
      </c>
      <c r="E1597" s="211" t="s">
        <v>4721</v>
      </c>
      <c r="F1597" s="117"/>
      <c r="G1597" s="121">
        <f t="shared" ca="1" si="97"/>
        <v>1</v>
      </c>
      <c r="H1597" s="121" t="str">
        <f t="shared" si="98"/>
        <v>F2xF87F52G3xG01編程控制單元(Kombi)</v>
      </c>
      <c r="I1597" s="122">
        <f t="shared" ca="1" si="99"/>
        <v>96</v>
      </c>
      <c r="J1597" s="202"/>
      <c r="K1597" s="209"/>
      <c r="L1597" s="117"/>
      <c r="M1597" s="203"/>
      <c r="N1597" s="125"/>
      <c r="O1597" s="126"/>
      <c r="P1597" s="127" t="str">
        <f>IF(B1597="","",IF(ISNA(VLOOKUP(U1597,[2]NEW!H:H,1,FALSE)),"V",""))</f>
        <v>V</v>
      </c>
      <c r="Q1597" s="156" t="s">
        <v>4722</v>
      </c>
      <c r="R1597" s="129" t="s">
        <v>3988</v>
      </c>
      <c r="S1597" s="185" t="s">
        <v>4723</v>
      </c>
      <c r="T1597" s="117"/>
      <c r="U1597" s="132" t="str">
        <f t="shared" si="96"/>
        <v>0062450100VA09836</v>
      </c>
      <c r="V1597" s="127"/>
      <c r="W1597" s="134" t="str">
        <f>IF((ISERROR(VLOOKUP(E1597,'[2]Lead Time(覆蓋貼)'!F:F,1,0)))*(P1597="v"),"",IF((ISTEXT(VLOOKUP(E1597,'[2]Lead Time(覆蓋貼)'!F:F,1,0)))*(P1597=""),"未執行",""))</f>
        <v/>
      </c>
      <c r="X1597" s="129"/>
      <c r="Y1597" s="181"/>
    </row>
    <row r="1598" spans="1:25" ht="16.5" hidden="1" x14ac:dyDescent="0.25">
      <c r="A1598" s="117">
        <v>1584</v>
      </c>
      <c r="B1598" s="118" t="s">
        <v>4661</v>
      </c>
      <c r="C1598" s="119">
        <v>42370</v>
      </c>
      <c r="D1598" s="117" t="s">
        <v>4662</v>
      </c>
      <c r="E1598" s="120" t="s">
        <v>4721</v>
      </c>
      <c r="F1598" s="117" t="str">
        <f>IF(ISNA(VLOOKUP(B1598,[2]保固召回!$A:$G,7,FALSE)),"",(VLOOKUP(B1598,[2]保固召回!$A:$G,7,FALSE)))</f>
        <v/>
      </c>
      <c r="G1598" s="121">
        <f t="shared" ca="1" si="97"/>
        <v>0.57202072538860105</v>
      </c>
      <c r="H1598" s="121" t="str">
        <f t="shared" si="98"/>
        <v/>
      </c>
      <c r="I1598" s="122">
        <f t="shared" ca="1" si="99"/>
        <v>552</v>
      </c>
      <c r="J1598" s="207"/>
      <c r="K1598" s="201"/>
      <c r="L1598" s="208"/>
      <c r="M1598" s="201"/>
      <c r="N1598" s="125"/>
      <c r="O1598" s="126"/>
      <c r="P1598" s="127" t="str">
        <f>IF(B1598="","",IF(ISNA(VLOOKUP(U1598,[2]NEW!H:H,1,FALSE)),"V",""))</f>
        <v/>
      </c>
      <c r="Q1598" s="156"/>
      <c r="R1598" s="129"/>
      <c r="S1598" s="204"/>
      <c r="T1598" s="119"/>
      <c r="U1598" s="132" t="str">
        <f t="shared" si="96"/>
        <v>6211061800VA09836</v>
      </c>
      <c r="V1598" s="127"/>
      <c r="W1598" s="134" t="str">
        <f>IF((ISERROR(VLOOKUP(E1598,'[2]Lead Time(覆蓋貼)'!F:F,1,0)))*(P1598="v"),"",IF((ISTEXT(VLOOKUP(E1598,'[2]Lead Time(覆蓋貼)'!F:F,1,0)))*(P1598=""),"未執行",""))</f>
        <v>未執行</v>
      </c>
      <c r="X1598" s="129"/>
      <c r="Y1598" s="181"/>
    </row>
    <row r="1599" spans="1:25" ht="20.25" hidden="1" customHeight="1" x14ac:dyDescent="0.25">
      <c r="A1599" s="117">
        <v>1585</v>
      </c>
      <c r="B1599" s="118" t="s">
        <v>4661</v>
      </c>
      <c r="C1599" s="119">
        <v>42370</v>
      </c>
      <c r="D1599" s="117" t="s">
        <v>4662</v>
      </c>
      <c r="E1599" s="120" t="s">
        <v>4724</v>
      </c>
      <c r="F1599" s="117" t="str">
        <f>IF(ISNA(VLOOKUP(B1599,[2]保固召回!$A:$G,7,FALSE)),"",(VLOOKUP(B1599,[2]保固召回!$A:$G,7,FALSE)))</f>
        <v/>
      </c>
      <c r="G1599" s="121">
        <f t="shared" ca="1" si="97"/>
        <v>0.57202072538860105</v>
      </c>
      <c r="H1599" s="121" t="str">
        <f t="shared" si="98"/>
        <v>提示-編程儀錶板油錶功能</v>
      </c>
      <c r="I1599" s="122">
        <f t="shared" ca="1" si="99"/>
        <v>552</v>
      </c>
      <c r="J1599" s="207"/>
      <c r="K1599" s="201"/>
      <c r="L1599" s="208"/>
      <c r="M1599" s="201"/>
      <c r="N1599" s="125">
        <v>43203</v>
      </c>
      <c r="O1599" s="126">
        <v>50221</v>
      </c>
      <c r="P1599" s="127" t="str">
        <f>IF(B1599="","",IF(ISNA(VLOOKUP(U1599,[2]NEW!H:H,1,FALSE)),"V",""))</f>
        <v>V</v>
      </c>
      <c r="Q1599" s="156">
        <v>43192</v>
      </c>
      <c r="R1599" s="129">
        <v>50372</v>
      </c>
      <c r="S1599" s="204" t="s">
        <v>4017</v>
      </c>
      <c r="T1599" s="119"/>
      <c r="U1599" s="132" t="str">
        <f t="shared" si="96"/>
        <v>6211061800V988592</v>
      </c>
      <c r="V1599" s="127"/>
      <c r="W1599" s="134" t="str">
        <f>IF((ISERROR(VLOOKUP(E1599,'[2]Lead Time(覆蓋貼)'!F:F,1,0)))*(P1599="v"),"",IF((ISTEXT(VLOOKUP(E1599,'[2]Lead Time(覆蓋貼)'!F:F,1,0)))*(P1599=""),"未執行",""))</f>
        <v/>
      </c>
      <c r="X1599" s="129"/>
      <c r="Y1599" s="181"/>
    </row>
    <row r="1600" spans="1:25" ht="20.25" hidden="1" customHeight="1" x14ac:dyDescent="0.25">
      <c r="A1600" s="117">
        <v>1586</v>
      </c>
      <c r="B1600" s="118" t="s">
        <v>4661</v>
      </c>
      <c r="C1600" s="119">
        <v>42370</v>
      </c>
      <c r="D1600" s="117" t="s">
        <v>4662</v>
      </c>
      <c r="E1600" s="120" t="s">
        <v>4725</v>
      </c>
      <c r="F1600" s="117" t="str">
        <f>IF(ISNA(VLOOKUP(B1600,[2]保固召回!$A:$G,7,FALSE)),"",(VLOOKUP(B1600,[2]保固召回!$A:$G,7,FALSE)))</f>
        <v/>
      </c>
      <c r="G1600" s="121">
        <f t="shared" ca="1" si="97"/>
        <v>0.57202072538860105</v>
      </c>
      <c r="H1600" s="121" t="str">
        <f t="shared" si="98"/>
        <v>提示-編程儀錶板油錶功能</v>
      </c>
      <c r="I1600" s="122">
        <f t="shared" ca="1" si="99"/>
        <v>552</v>
      </c>
      <c r="J1600" s="207"/>
      <c r="K1600" s="201"/>
      <c r="L1600" s="208"/>
      <c r="M1600" s="201"/>
      <c r="N1600" s="125"/>
      <c r="O1600" s="126"/>
      <c r="P1600" s="127" t="str">
        <f>IF(B1600="","",IF(ISNA(VLOOKUP(U1600,[2]NEW!H:H,1,FALSE)),"V",""))</f>
        <v>V</v>
      </c>
      <c r="Q1600" s="156"/>
      <c r="R1600" s="129"/>
      <c r="S1600" s="205"/>
      <c r="T1600" s="117"/>
      <c r="U1600" s="132" t="str">
        <f t="shared" si="96"/>
        <v>6211061800V988523</v>
      </c>
      <c r="V1600" s="127"/>
      <c r="W1600" s="134" t="str">
        <f>IF((ISERROR(VLOOKUP(E1600,'[2]Lead Time(覆蓋貼)'!F:F,1,0)))*(P1600="v"),"",IF((ISTEXT(VLOOKUP(E1600,'[2]Lead Time(覆蓋貼)'!F:F,1,0)))*(P1600=""),"未執行",""))</f>
        <v/>
      </c>
      <c r="X1600" s="129"/>
      <c r="Y1600" s="181"/>
    </row>
    <row r="1601" spans="1:25" ht="20.25" hidden="1" customHeight="1" x14ac:dyDescent="0.25">
      <c r="A1601" s="117">
        <v>1587</v>
      </c>
      <c r="B1601" s="118" t="s">
        <v>4661</v>
      </c>
      <c r="C1601" s="119">
        <v>42370</v>
      </c>
      <c r="D1601" s="117" t="s">
        <v>4662</v>
      </c>
      <c r="E1601" s="120" t="s">
        <v>4726</v>
      </c>
      <c r="F1601" s="117" t="str">
        <f>IF(ISNA(VLOOKUP(B1601,[2]保固召回!$A:$G,7,FALSE)),"",(VLOOKUP(B1601,[2]保固召回!$A:$G,7,FALSE)))</f>
        <v/>
      </c>
      <c r="G1601" s="121">
        <f t="shared" ca="1" si="97"/>
        <v>0.57202072538860105</v>
      </c>
      <c r="H1601" s="121" t="str">
        <f t="shared" si="98"/>
        <v/>
      </c>
      <c r="I1601" s="122">
        <f t="shared" ca="1" si="99"/>
        <v>552</v>
      </c>
      <c r="J1601" s="207"/>
      <c r="K1601" s="201"/>
      <c r="L1601" s="208"/>
      <c r="M1601" s="201"/>
      <c r="N1601" s="125"/>
      <c r="O1601" s="126"/>
      <c r="P1601" s="127" t="str">
        <f>IF(B1601="","",IF(ISNA(VLOOKUP(U1601,[2]NEW!H:H,1,FALSE)),"V",""))</f>
        <v/>
      </c>
      <c r="Q1601" s="156"/>
      <c r="R1601" s="129"/>
      <c r="S1601" s="205"/>
      <c r="T1601" s="119"/>
      <c r="U1601" s="132" t="str">
        <f t="shared" si="96"/>
        <v>6211061800V987527</v>
      </c>
      <c r="V1601" s="127"/>
      <c r="W1601" s="134" t="str">
        <f>IF((ISERROR(VLOOKUP(E1601,'[2]Lead Time(覆蓋貼)'!F:F,1,0)))*(P1601="v"),"",IF((ISTEXT(VLOOKUP(E1601,'[2]Lead Time(覆蓋貼)'!F:F,1,0)))*(P1601=""),"未執行",""))</f>
        <v/>
      </c>
      <c r="X1601" s="129"/>
      <c r="Y1601" s="181"/>
    </row>
    <row r="1602" spans="1:25" ht="20.25" hidden="1" customHeight="1" x14ac:dyDescent="0.25">
      <c r="A1602" s="117">
        <v>1588</v>
      </c>
      <c r="B1602" s="118" t="s">
        <v>4661</v>
      </c>
      <c r="C1602" s="119">
        <v>42370</v>
      </c>
      <c r="D1602" s="117" t="s">
        <v>4662</v>
      </c>
      <c r="E1602" s="120" t="s">
        <v>4727</v>
      </c>
      <c r="F1602" s="117"/>
      <c r="G1602" s="121">
        <f t="shared" ca="1" si="97"/>
        <v>0.57202072538860105</v>
      </c>
      <c r="H1602" s="121" t="str">
        <f t="shared" si="98"/>
        <v>提示-編程儀錶板油錶功能</v>
      </c>
      <c r="I1602" s="122">
        <f t="shared" ca="1" si="99"/>
        <v>552</v>
      </c>
      <c r="J1602" s="207"/>
      <c r="K1602" s="201"/>
      <c r="L1602" s="208"/>
      <c r="M1602" s="201"/>
      <c r="N1602" s="125"/>
      <c r="O1602" s="126"/>
      <c r="P1602" s="127" t="str">
        <f>IF(B1602="","",IF(ISNA(VLOOKUP(U1602,[2]NEW!H:H,1,FALSE)),"V",""))</f>
        <v>V</v>
      </c>
      <c r="Q1602" s="156"/>
      <c r="R1602" s="129"/>
      <c r="S1602" s="204"/>
      <c r="T1602" s="119"/>
      <c r="U1602" s="132" t="str">
        <f t="shared" si="96"/>
        <v>6211061800V980614</v>
      </c>
      <c r="V1602" s="127"/>
      <c r="W1602" s="134" t="str">
        <f>IF((ISERROR(VLOOKUP(E1602,'[2]Lead Time(覆蓋貼)'!F:F,1,0)))*(P1602="v"),"",IF((ISTEXT(VLOOKUP(E1602,'[2]Lead Time(覆蓋貼)'!F:F,1,0)))*(P1602=""),"未執行",""))</f>
        <v/>
      </c>
      <c r="X1602" s="129"/>
      <c r="Y1602" s="181"/>
    </row>
    <row r="1603" spans="1:25" ht="16.5" hidden="1" x14ac:dyDescent="0.25">
      <c r="A1603" s="117">
        <v>1589</v>
      </c>
      <c r="B1603" s="118" t="s">
        <v>4661</v>
      </c>
      <c r="C1603" s="119">
        <v>42370</v>
      </c>
      <c r="D1603" s="117" t="s">
        <v>4662</v>
      </c>
      <c r="E1603" s="120" t="s">
        <v>4728</v>
      </c>
      <c r="F1603" s="117" t="str">
        <f>IF(ISNA(VLOOKUP(B1603,[2]保固召回!$A:$G,7,FALSE)),"",(VLOOKUP(B1603,[2]保固召回!$A:$G,7,FALSE)))</f>
        <v/>
      </c>
      <c r="G1603" s="121">
        <f t="shared" ca="1" si="97"/>
        <v>0.57202072538860105</v>
      </c>
      <c r="H1603" s="121" t="str">
        <f t="shared" si="98"/>
        <v/>
      </c>
      <c r="I1603" s="122">
        <f t="shared" ca="1" si="99"/>
        <v>552</v>
      </c>
      <c r="J1603" s="207"/>
      <c r="K1603" s="201"/>
      <c r="L1603" s="208"/>
      <c r="M1603" s="201"/>
      <c r="N1603" s="125"/>
      <c r="O1603" s="126"/>
      <c r="P1603" s="127" t="str">
        <f>IF(B1603="","",IF(ISNA(VLOOKUP(U1603,[2]NEW!H:H,1,FALSE)),"V",""))</f>
        <v/>
      </c>
      <c r="Q1603" s="156"/>
      <c r="R1603" s="129"/>
      <c r="S1603" s="205"/>
      <c r="T1603" s="117"/>
      <c r="U1603" s="132" t="str">
        <f t="shared" si="96"/>
        <v>6211061800V980593</v>
      </c>
      <c r="V1603" s="127"/>
      <c r="W1603" s="134" t="str">
        <f>IF((ISERROR(VLOOKUP(E1603,'[2]Lead Time(覆蓋貼)'!F:F,1,0)))*(P1603="v"),"",IF((ISTEXT(VLOOKUP(E1603,'[2]Lead Time(覆蓋貼)'!F:F,1,0)))*(P1603=""),"未執行",""))</f>
        <v/>
      </c>
      <c r="X1603" s="129"/>
      <c r="Y1603" s="181"/>
    </row>
    <row r="1604" spans="1:25" ht="54" hidden="1" customHeight="1" x14ac:dyDescent="0.25">
      <c r="A1604" s="117">
        <v>1590</v>
      </c>
      <c r="B1604" s="118" t="s">
        <v>4661</v>
      </c>
      <c r="C1604" s="119">
        <v>42370</v>
      </c>
      <c r="D1604" s="117" t="s">
        <v>4662</v>
      </c>
      <c r="E1604" s="120" t="s">
        <v>4729</v>
      </c>
      <c r="F1604" s="117" t="str">
        <f>IF(ISNA(VLOOKUP(B1604,[2]保固召回!$A:$G,7,FALSE)),"",(VLOOKUP(B1604,[2]保固召回!$A:$G,7,FALSE)))</f>
        <v/>
      </c>
      <c r="G1604" s="121">
        <f t="shared" ca="1" si="97"/>
        <v>0.57202072538860105</v>
      </c>
      <c r="H1604" s="121" t="str">
        <f t="shared" si="98"/>
        <v>提示-編程儀錶板油錶功能</v>
      </c>
      <c r="I1604" s="122">
        <f t="shared" ca="1" si="99"/>
        <v>552</v>
      </c>
      <c r="J1604" s="207"/>
      <c r="K1604" s="201"/>
      <c r="L1604" s="208"/>
      <c r="M1604" s="201"/>
      <c r="N1604" s="125"/>
      <c r="O1604" s="126"/>
      <c r="P1604" s="127" t="str">
        <f>IF(B1604="","",IF(ISNA(VLOOKUP(U1604,[2]NEW!H:H,1,FALSE)),"V",""))</f>
        <v>V</v>
      </c>
      <c r="Q1604" s="156"/>
      <c r="R1604" s="129"/>
      <c r="S1604" s="205"/>
      <c r="T1604" s="119"/>
      <c r="U1604" s="132" t="str">
        <f t="shared" si="96"/>
        <v>6211061800V980206</v>
      </c>
      <c r="V1604" s="127"/>
      <c r="W1604" s="134" t="str">
        <f>IF((ISERROR(VLOOKUP(E1604,'[2]Lead Time(覆蓋貼)'!F:F,1,0)))*(P1604="v"),"",IF((ISTEXT(VLOOKUP(E1604,'[2]Lead Time(覆蓋貼)'!F:F,1,0)))*(P1604=""),"未執行",""))</f>
        <v/>
      </c>
      <c r="X1604" s="129"/>
      <c r="Y1604" s="181"/>
    </row>
    <row r="1605" spans="1:25" ht="20.25" hidden="1" customHeight="1" x14ac:dyDescent="0.25">
      <c r="A1605" s="117">
        <v>1591</v>
      </c>
      <c r="B1605" s="118" t="s">
        <v>4661</v>
      </c>
      <c r="C1605" s="119">
        <v>42370</v>
      </c>
      <c r="D1605" s="117" t="s">
        <v>4662</v>
      </c>
      <c r="E1605" s="120" t="s">
        <v>4730</v>
      </c>
      <c r="F1605" s="117" t="str">
        <f>IF(ISNA(VLOOKUP(B1605,[2]保固召回!$A:$G,7,FALSE)),"",(VLOOKUP(B1605,[2]保固召回!$A:$G,7,FALSE)))</f>
        <v/>
      </c>
      <c r="G1605" s="121">
        <f t="shared" ca="1" si="97"/>
        <v>0.57202072538860105</v>
      </c>
      <c r="H1605" s="121" t="str">
        <f t="shared" si="98"/>
        <v>提示-編程儀錶板油錶功能</v>
      </c>
      <c r="I1605" s="122">
        <f t="shared" ca="1" si="99"/>
        <v>552</v>
      </c>
      <c r="J1605" s="207"/>
      <c r="K1605" s="201"/>
      <c r="L1605" s="208"/>
      <c r="M1605" s="201"/>
      <c r="N1605" s="125"/>
      <c r="O1605" s="126"/>
      <c r="P1605" s="127" t="str">
        <f>IF(B1605="","",IF(ISNA(VLOOKUP(U1605,[2]NEW!H:H,1,FALSE)),"V",""))</f>
        <v>V</v>
      </c>
      <c r="Q1605" s="156"/>
      <c r="R1605" s="129"/>
      <c r="S1605" s="181"/>
      <c r="T1605" s="119"/>
      <c r="U1605" s="132" t="str">
        <f t="shared" ref="U1605:U1668" si="100">B1605&amp;E1605</f>
        <v>6211061800V979919</v>
      </c>
      <c r="V1605" s="127"/>
      <c r="W1605" s="134" t="str">
        <f>IF((ISERROR(VLOOKUP(E1605,'[2]Lead Time(覆蓋貼)'!F:F,1,0)))*(P1605="v"),"",IF((ISTEXT(VLOOKUP(E1605,'[2]Lead Time(覆蓋貼)'!F:F,1,0)))*(P1605=""),"未執行",""))</f>
        <v/>
      </c>
      <c r="X1605" s="129"/>
      <c r="Y1605" s="181"/>
    </row>
    <row r="1606" spans="1:25" ht="20.25" hidden="1" customHeight="1" x14ac:dyDescent="0.25">
      <c r="A1606" s="117">
        <v>1592</v>
      </c>
      <c r="B1606" s="118" t="s">
        <v>4661</v>
      </c>
      <c r="C1606" s="119">
        <v>42370</v>
      </c>
      <c r="D1606" s="117" t="s">
        <v>4662</v>
      </c>
      <c r="E1606" s="120" t="s">
        <v>4731</v>
      </c>
      <c r="F1606" s="117" t="str">
        <f>IF(ISNA(VLOOKUP(B1606,[2]保固召回!$A:$G,7,FALSE)),"",(VLOOKUP(B1606,[2]保固召回!$A:$G,7,FALSE)))</f>
        <v/>
      </c>
      <c r="G1606" s="121">
        <f t="shared" ref="G1606:G1669" ca="1" si="101">COUNTIF(H:H,D1606)/COUNTIF(D:D,D1606)</f>
        <v>0.57202072538860105</v>
      </c>
      <c r="H1606" s="121" t="str">
        <f t="shared" ref="H1606:H1669" si="102">IF(P1606="V",D1606,"")</f>
        <v/>
      </c>
      <c r="I1606" s="122">
        <f t="shared" ref="I1606:I1669" ca="1" si="103">COUNTIF(H:H,D1606)</f>
        <v>552</v>
      </c>
      <c r="J1606" s="145"/>
      <c r="K1606" s="145"/>
      <c r="L1606" s="208"/>
      <c r="M1606" s="145"/>
      <c r="N1606" s="125"/>
      <c r="O1606" s="126"/>
      <c r="P1606" s="127" t="str">
        <f>IF(B1606="","",IF(ISNA(VLOOKUP(U1606,[2]NEW!H:H,1,FALSE)),"V",""))</f>
        <v/>
      </c>
      <c r="Q1606" s="156"/>
      <c r="R1606" s="129"/>
      <c r="S1606" s="204"/>
      <c r="T1606" s="118"/>
      <c r="U1606" s="132" t="str">
        <f t="shared" si="100"/>
        <v>6211061800V979918</v>
      </c>
      <c r="V1606" s="117"/>
      <c r="W1606" s="134" t="str">
        <f>IF((ISERROR(VLOOKUP(E1606,'[2]Lead Time(覆蓋貼)'!F:F,1,0)))*(P1606="v"),"",IF((ISTEXT(VLOOKUP(E1606,'[2]Lead Time(覆蓋貼)'!F:F,1,0)))*(P1606=""),"未執行",""))</f>
        <v/>
      </c>
      <c r="X1606" s="117"/>
      <c r="Y1606" s="121"/>
    </row>
    <row r="1607" spans="1:25" ht="20.25" hidden="1" customHeight="1" x14ac:dyDescent="0.25">
      <c r="A1607" s="117">
        <v>1593</v>
      </c>
      <c r="B1607" s="118" t="s">
        <v>4661</v>
      </c>
      <c r="C1607" s="119">
        <v>42370</v>
      </c>
      <c r="D1607" s="117" t="s">
        <v>4662</v>
      </c>
      <c r="E1607" s="120" t="s">
        <v>4732</v>
      </c>
      <c r="F1607" s="117" t="str">
        <f>IF(ISNA(VLOOKUP(B1607,[2]保固召回!$A:$G,7,FALSE)),"",(VLOOKUP(B1607,[2]保固召回!$A:$G,7,FALSE)))</f>
        <v/>
      </c>
      <c r="G1607" s="121">
        <f t="shared" ca="1" si="101"/>
        <v>0.57202072538860105</v>
      </c>
      <c r="H1607" s="121" t="str">
        <f t="shared" si="102"/>
        <v/>
      </c>
      <c r="I1607" s="122">
        <f t="shared" ca="1" si="103"/>
        <v>552</v>
      </c>
      <c r="J1607" s="145"/>
      <c r="K1607" s="145"/>
      <c r="L1607" s="208"/>
      <c r="M1607" s="145"/>
      <c r="N1607" s="125"/>
      <c r="O1607" s="126"/>
      <c r="P1607" s="127" t="str">
        <f>IF(B1607="","",IF(ISNA(VLOOKUP(U1607,[2]NEW!H:H,1,FALSE)),"V",""))</f>
        <v/>
      </c>
      <c r="Q1607" s="156"/>
      <c r="R1607" s="129"/>
      <c r="S1607" s="205"/>
      <c r="T1607" s="119"/>
      <c r="U1607" s="132" t="str">
        <f t="shared" si="100"/>
        <v>6211061800V974551</v>
      </c>
      <c r="V1607" s="127"/>
      <c r="W1607" s="134" t="str">
        <f>IF((ISERROR(VLOOKUP(E1607,'[2]Lead Time(覆蓋貼)'!F:F,1,0)))*(P1607="v"),"",IF((ISTEXT(VLOOKUP(E1607,'[2]Lead Time(覆蓋貼)'!F:F,1,0)))*(P1607=""),"未執行",""))</f>
        <v/>
      </c>
      <c r="X1607" s="129"/>
      <c r="Y1607" s="181"/>
    </row>
    <row r="1608" spans="1:25" ht="38.25" hidden="1" customHeight="1" x14ac:dyDescent="0.25">
      <c r="A1608" s="117">
        <v>1594</v>
      </c>
      <c r="B1608" s="118" t="s">
        <v>4661</v>
      </c>
      <c r="C1608" s="119">
        <v>42370</v>
      </c>
      <c r="D1608" s="117" t="s">
        <v>4662</v>
      </c>
      <c r="E1608" s="120" t="s">
        <v>4733</v>
      </c>
      <c r="F1608" s="117" t="str">
        <f>IF(ISNA(VLOOKUP(B1608,[2]保固召回!$A:$G,7,FALSE)),"",(VLOOKUP(B1608,[2]保固召回!$A:$G,7,FALSE)))</f>
        <v/>
      </c>
      <c r="G1608" s="121">
        <f t="shared" ca="1" si="101"/>
        <v>0.57202072538860105</v>
      </c>
      <c r="H1608" s="121" t="str">
        <f t="shared" si="102"/>
        <v/>
      </c>
      <c r="I1608" s="122">
        <f t="shared" ca="1" si="103"/>
        <v>552</v>
      </c>
      <c r="J1608" s="145"/>
      <c r="K1608" s="145"/>
      <c r="L1608" s="208"/>
      <c r="M1608" s="145"/>
      <c r="N1608" s="125"/>
      <c r="O1608" s="126"/>
      <c r="P1608" s="127" t="str">
        <f>IF(B1608="","",IF(ISNA(VLOOKUP(U1608,[2]NEW!H:H,1,FALSE)),"V",""))</f>
        <v/>
      </c>
      <c r="Q1608" s="156"/>
      <c r="R1608" s="129"/>
      <c r="S1608" s="205"/>
      <c r="U1608" s="132" t="str">
        <f t="shared" si="100"/>
        <v>6211061800V973447</v>
      </c>
      <c r="W1608" s="134" t="str">
        <f>IF((ISERROR(VLOOKUP(E1608,'[2]Lead Time(覆蓋貼)'!F:F,1,0)))*(P1608="v"),"",IF((ISTEXT(VLOOKUP(E1608,'[2]Lead Time(覆蓋貼)'!F:F,1,0)))*(P1608=""),"未執行",""))</f>
        <v/>
      </c>
    </row>
    <row r="1609" spans="1:25" ht="36" hidden="1" customHeight="1" x14ac:dyDescent="0.25">
      <c r="A1609" s="117">
        <v>1595</v>
      </c>
      <c r="B1609" s="118" t="s">
        <v>4661</v>
      </c>
      <c r="C1609" s="119">
        <v>42370</v>
      </c>
      <c r="D1609" s="117" t="s">
        <v>4662</v>
      </c>
      <c r="E1609" s="120" t="s">
        <v>4734</v>
      </c>
      <c r="F1609" s="117"/>
      <c r="G1609" s="121">
        <f t="shared" ca="1" si="101"/>
        <v>0.57202072538860105</v>
      </c>
      <c r="H1609" s="121" t="str">
        <f t="shared" si="102"/>
        <v>提示-編程儀錶板油錶功能</v>
      </c>
      <c r="I1609" s="122">
        <f t="shared" ca="1" si="103"/>
        <v>552</v>
      </c>
      <c r="J1609" s="145"/>
      <c r="K1609" s="145"/>
      <c r="L1609" s="208"/>
      <c r="M1609" s="145"/>
      <c r="N1609" s="125"/>
      <c r="O1609" s="126"/>
      <c r="P1609" s="127" t="str">
        <f>IF(B1609="","",IF(ISNA(VLOOKUP(U1609,[2]NEW!H:H,1,FALSE)),"V",""))</f>
        <v>V</v>
      </c>
      <c r="Q1609" s="156"/>
      <c r="R1609" s="129"/>
      <c r="S1609" s="210"/>
      <c r="U1609" s="132" t="str">
        <f t="shared" si="100"/>
        <v>6211061800V973182</v>
      </c>
      <c r="W1609" s="134" t="str">
        <f>IF((ISERROR(VLOOKUP(E1609,'[2]Lead Time(覆蓋貼)'!F:F,1,0)))*(P1609="v"),"",IF((ISTEXT(VLOOKUP(E1609,'[2]Lead Time(覆蓋貼)'!F:F,1,0)))*(P1609=""),"未執行",""))</f>
        <v/>
      </c>
    </row>
    <row r="1610" spans="1:25" ht="33" hidden="1" customHeight="1" x14ac:dyDescent="0.25">
      <c r="A1610" s="117">
        <v>1596</v>
      </c>
      <c r="B1610" s="118" t="s">
        <v>2932</v>
      </c>
      <c r="C1610" s="119">
        <v>43062</v>
      </c>
      <c r="D1610" s="117" t="s">
        <v>2933</v>
      </c>
      <c r="E1610" s="120" t="s">
        <v>4735</v>
      </c>
      <c r="F1610" s="117"/>
      <c r="G1610" s="121">
        <f t="shared" ca="1" si="101"/>
        <v>1</v>
      </c>
      <c r="H1610" s="121" t="str">
        <f t="shared" si="102"/>
        <v>F2xF87F52G3xG01編程控制單元(Kombi)</v>
      </c>
      <c r="I1610" s="122">
        <f t="shared" ca="1" si="103"/>
        <v>96</v>
      </c>
      <c r="J1610" s="117"/>
      <c r="K1610" s="120"/>
      <c r="L1610" s="117"/>
      <c r="M1610" s="121"/>
      <c r="N1610" s="125">
        <v>43103</v>
      </c>
      <c r="O1610" s="126">
        <v>50184</v>
      </c>
      <c r="P1610" s="127" t="str">
        <f>IF(B1610="","",IF(ISNA(VLOOKUP(U1610,[2]NEW!H:H,1,FALSE)),"V",""))</f>
        <v>V</v>
      </c>
      <c r="Q1610" s="156">
        <v>43070</v>
      </c>
      <c r="R1610" s="129">
        <v>50304</v>
      </c>
      <c r="S1610" s="181" t="s">
        <v>4676</v>
      </c>
      <c r="U1610" s="132" t="str">
        <f t="shared" si="100"/>
        <v>0062450100V969606</v>
      </c>
      <c r="W1610" s="134" t="str">
        <f>IF((ISERROR(VLOOKUP(E1610,'[2]Lead Time(覆蓋貼)'!F:F,1,0)))*(P1610="v"),"",IF((ISTEXT(VLOOKUP(E1610,'[2]Lead Time(覆蓋貼)'!F:F,1,0)))*(P1610=""),"未執行",""))</f>
        <v/>
      </c>
    </row>
    <row r="1611" spans="1:25" ht="20.25" hidden="1" customHeight="1" x14ac:dyDescent="0.25">
      <c r="A1611" s="117">
        <v>1597</v>
      </c>
      <c r="B1611" s="118" t="s">
        <v>4661</v>
      </c>
      <c r="C1611" s="119">
        <v>42370</v>
      </c>
      <c r="D1611" s="117" t="s">
        <v>4662</v>
      </c>
      <c r="E1611" s="120" t="s">
        <v>4736</v>
      </c>
      <c r="F1611" s="117" t="str">
        <f>IF(ISNA(VLOOKUP(B1611,[2]保固召回!$A:$G,7,FALSE)),"",(VLOOKUP(B1611,[2]保固召回!$A:$G,7,FALSE)))</f>
        <v/>
      </c>
      <c r="G1611" s="121">
        <f t="shared" ca="1" si="101"/>
        <v>0.57202072538860105</v>
      </c>
      <c r="H1611" s="121" t="str">
        <f t="shared" si="102"/>
        <v/>
      </c>
      <c r="I1611" s="122">
        <f t="shared" ca="1" si="103"/>
        <v>552</v>
      </c>
      <c r="J1611" s="145"/>
      <c r="K1611" s="145"/>
      <c r="L1611" s="208"/>
      <c r="M1611" s="145"/>
      <c r="N1611" s="125"/>
      <c r="O1611" s="126"/>
      <c r="P1611" s="127" t="str">
        <f>IF(B1611="","",IF(ISNA(VLOOKUP(U1611,[2]NEW!H:H,1,FALSE)),"V",""))</f>
        <v/>
      </c>
      <c r="Q1611" s="156"/>
      <c r="R1611" s="129"/>
      <c r="S1611" s="205"/>
      <c r="U1611" s="132" t="str">
        <f t="shared" si="100"/>
        <v>6211061800V969606</v>
      </c>
      <c r="W1611" s="134" t="str">
        <f>IF((ISERROR(VLOOKUP(E1611,'[2]Lead Time(覆蓋貼)'!F:F,1,0)))*(P1611="v"),"",IF((ISTEXT(VLOOKUP(E1611,'[2]Lead Time(覆蓋貼)'!F:F,1,0)))*(P1611=""),"未執行",""))</f>
        <v/>
      </c>
    </row>
    <row r="1612" spans="1:25" ht="20.25" hidden="1" customHeight="1" x14ac:dyDescent="0.25">
      <c r="A1612" s="117">
        <v>1598</v>
      </c>
      <c r="B1612" s="118" t="s">
        <v>4661</v>
      </c>
      <c r="C1612" s="119">
        <v>42370</v>
      </c>
      <c r="D1612" s="117" t="s">
        <v>4662</v>
      </c>
      <c r="E1612" s="120" t="s">
        <v>4737</v>
      </c>
      <c r="F1612" s="117" t="str">
        <f>IF(ISNA(VLOOKUP(B1612,[2]保固召回!$A:$G,7,FALSE)),"",(VLOOKUP(B1612,[2]保固召回!$A:$G,7,FALSE)))</f>
        <v/>
      </c>
      <c r="G1612" s="121">
        <f t="shared" ca="1" si="101"/>
        <v>0.57202072538860105</v>
      </c>
      <c r="H1612" s="121" t="str">
        <f t="shared" si="102"/>
        <v>提示-編程儀錶板油錶功能</v>
      </c>
      <c r="I1612" s="122">
        <f t="shared" ca="1" si="103"/>
        <v>552</v>
      </c>
      <c r="J1612" s="145"/>
      <c r="K1612" s="145"/>
      <c r="L1612" s="208"/>
      <c r="M1612" s="145"/>
      <c r="N1612" s="125"/>
      <c r="O1612" s="126"/>
      <c r="P1612" s="127" t="str">
        <f>IF(B1612="","",IF(ISNA(VLOOKUP(U1612,[2]NEW!H:H,1,FALSE)),"V",""))</f>
        <v>V</v>
      </c>
      <c r="Q1612" s="156"/>
      <c r="R1612" s="129"/>
      <c r="S1612" s="205"/>
      <c r="U1612" s="132" t="str">
        <f t="shared" si="100"/>
        <v>6211061800V969073</v>
      </c>
      <c r="W1612" s="134" t="str">
        <f>IF((ISERROR(VLOOKUP(E1612,'[2]Lead Time(覆蓋貼)'!F:F,1,0)))*(P1612="v"),"",IF((ISTEXT(VLOOKUP(E1612,'[2]Lead Time(覆蓋貼)'!F:F,1,0)))*(P1612=""),"未執行",""))</f>
        <v/>
      </c>
    </row>
    <row r="1613" spans="1:25" ht="20.25" hidden="1" customHeight="1" x14ac:dyDescent="0.25">
      <c r="A1613" s="117">
        <v>1599</v>
      </c>
      <c r="B1613" s="118" t="s">
        <v>4661</v>
      </c>
      <c r="C1613" s="119">
        <v>42370</v>
      </c>
      <c r="D1613" s="117" t="s">
        <v>4662</v>
      </c>
      <c r="E1613" s="120" t="s">
        <v>4738</v>
      </c>
      <c r="F1613" s="117" t="str">
        <f>IF(ISNA(VLOOKUP(B1613,[2]保固召回!$A:$G,7,FALSE)),"",(VLOOKUP(B1613,[2]保固召回!$A:$G,7,FALSE)))</f>
        <v/>
      </c>
      <c r="G1613" s="121">
        <f t="shared" ca="1" si="101"/>
        <v>0.57202072538860105</v>
      </c>
      <c r="H1613" s="121" t="str">
        <f t="shared" si="102"/>
        <v>提示-編程儀錶板油錶功能</v>
      </c>
      <c r="I1613" s="122">
        <f t="shared" ca="1" si="103"/>
        <v>552</v>
      </c>
      <c r="J1613" s="145"/>
      <c r="K1613" s="145"/>
      <c r="L1613" s="208"/>
      <c r="M1613" s="145"/>
      <c r="N1613" s="125"/>
      <c r="O1613" s="126"/>
      <c r="P1613" s="127" t="str">
        <f>IF(B1613="","",IF(ISNA(VLOOKUP(U1613,[2]NEW!H:H,1,FALSE)),"V",""))</f>
        <v>V</v>
      </c>
      <c r="Q1613" s="156"/>
      <c r="R1613" s="129"/>
      <c r="S1613" s="204"/>
      <c r="U1613" s="132" t="str">
        <f t="shared" si="100"/>
        <v>6211061800V969072</v>
      </c>
      <c r="W1613" s="134" t="str">
        <f>IF((ISERROR(VLOOKUP(E1613,'[2]Lead Time(覆蓋貼)'!F:F,1,0)))*(P1613="v"),"",IF((ISTEXT(VLOOKUP(E1613,'[2]Lead Time(覆蓋貼)'!F:F,1,0)))*(P1613=""),"未執行",""))</f>
        <v/>
      </c>
    </row>
    <row r="1614" spans="1:25" ht="44.1" hidden="1" customHeight="1" x14ac:dyDescent="0.25">
      <c r="A1614" s="117">
        <v>1600</v>
      </c>
      <c r="B1614" s="118" t="s">
        <v>4661</v>
      </c>
      <c r="C1614" s="119">
        <v>42370</v>
      </c>
      <c r="D1614" s="117" t="s">
        <v>4662</v>
      </c>
      <c r="E1614" s="120" t="s">
        <v>4739</v>
      </c>
      <c r="F1614" s="117" t="str">
        <f>IF(ISNA(VLOOKUP(B1614,[2]保固召回!$A:$G,7,FALSE)),"",(VLOOKUP(B1614,[2]保固召回!$A:$G,7,FALSE)))</f>
        <v/>
      </c>
      <c r="G1614" s="121">
        <f t="shared" ca="1" si="101"/>
        <v>0.57202072538860105</v>
      </c>
      <c r="H1614" s="121" t="str">
        <f t="shared" si="102"/>
        <v/>
      </c>
      <c r="I1614" s="122">
        <f t="shared" ca="1" si="103"/>
        <v>552</v>
      </c>
      <c r="J1614" s="145"/>
      <c r="K1614" s="145"/>
      <c r="L1614" s="208"/>
      <c r="M1614" s="145"/>
      <c r="N1614" s="125"/>
      <c r="O1614" s="126"/>
      <c r="P1614" s="127" t="str">
        <f>IF(B1614="","",IF(ISNA(VLOOKUP(U1614,[2]NEW!H:H,1,FALSE)),"V",""))</f>
        <v/>
      </c>
      <c r="Q1614" s="156"/>
      <c r="R1614" s="129"/>
      <c r="S1614" s="205"/>
      <c r="U1614" s="132" t="str">
        <f t="shared" si="100"/>
        <v>6211061800V969066</v>
      </c>
      <c r="W1614" s="134" t="str">
        <f>IF((ISERROR(VLOOKUP(E1614,'[2]Lead Time(覆蓋貼)'!F:F,1,0)))*(P1614="v"),"",IF((ISTEXT(VLOOKUP(E1614,'[2]Lead Time(覆蓋貼)'!F:F,1,0)))*(P1614=""),"未執行",""))</f>
        <v/>
      </c>
    </row>
    <row r="1615" spans="1:25" ht="20.25" hidden="1" customHeight="1" x14ac:dyDescent="0.25">
      <c r="A1615" s="117">
        <v>1601</v>
      </c>
      <c r="B1615" s="118" t="s">
        <v>4661</v>
      </c>
      <c r="C1615" s="119">
        <v>42370</v>
      </c>
      <c r="D1615" s="117" t="s">
        <v>4662</v>
      </c>
      <c r="E1615" s="120" t="s">
        <v>4740</v>
      </c>
      <c r="F1615" s="117" t="str">
        <f>IF(ISNA(VLOOKUP(B1615,[2]保固召回!$A:$G,7,FALSE)),"",(VLOOKUP(B1615,[2]保固召回!$A:$G,7,FALSE)))</f>
        <v/>
      </c>
      <c r="G1615" s="121">
        <f t="shared" ca="1" si="101"/>
        <v>0.57202072538860105</v>
      </c>
      <c r="H1615" s="121" t="str">
        <f t="shared" si="102"/>
        <v>提示-編程儀錶板油錶功能</v>
      </c>
      <c r="I1615" s="122">
        <f t="shared" ca="1" si="103"/>
        <v>552</v>
      </c>
      <c r="J1615" s="145"/>
      <c r="K1615" s="145"/>
      <c r="L1615" s="208"/>
      <c r="M1615" s="145"/>
      <c r="N1615" s="125"/>
      <c r="O1615" s="126"/>
      <c r="P1615" s="127" t="str">
        <f>IF(B1615="","",IF(ISNA(VLOOKUP(U1615,[2]NEW!H:H,1,FALSE)),"V",""))</f>
        <v>V</v>
      </c>
      <c r="Q1615" s="156"/>
      <c r="R1615" s="129"/>
      <c r="S1615" s="205"/>
      <c r="U1615" s="132" t="str">
        <f t="shared" si="100"/>
        <v>6211061800V968924</v>
      </c>
      <c r="W1615" s="134" t="str">
        <f>IF((ISERROR(VLOOKUP(E1615,'[2]Lead Time(覆蓋貼)'!F:F,1,0)))*(P1615="v"),"",IF((ISTEXT(VLOOKUP(E1615,'[2]Lead Time(覆蓋貼)'!F:F,1,0)))*(P1615=""),"未執行",""))</f>
        <v/>
      </c>
    </row>
    <row r="1616" spans="1:25" ht="41.1" hidden="1" customHeight="1" x14ac:dyDescent="0.25">
      <c r="A1616" s="117">
        <v>1602</v>
      </c>
      <c r="B1616" s="118" t="s">
        <v>4661</v>
      </c>
      <c r="C1616" s="119">
        <v>42370</v>
      </c>
      <c r="D1616" s="117" t="s">
        <v>4662</v>
      </c>
      <c r="E1616" s="120" t="s">
        <v>4741</v>
      </c>
      <c r="F1616" s="117" t="str">
        <f>IF(ISNA(VLOOKUP(B1616,[2]保固召回!$A:$G,7,FALSE)),"",(VLOOKUP(B1616,[2]保固召回!$A:$G,7,FALSE)))</f>
        <v/>
      </c>
      <c r="G1616" s="121">
        <f t="shared" ca="1" si="101"/>
        <v>0.57202072538860105</v>
      </c>
      <c r="H1616" s="121" t="str">
        <f t="shared" si="102"/>
        <v>提示-編程儀錶板油錶功能</v>
      </c>
      <c r="I1616" s="122">
        <f t="shared" ca="1" si="103"/>
        <v>552</v>
      </c>
      <c r="J1616" s="145"/>
      <c r="K1616" s="145"/>
      <c r="L1616" s="208"/>
      <c r="M1616" s="145"/>
      <c r="N1616" s="125"/>
      <c r="O1616" s="126"/>
      <c r="P1616" s="127" t="str">
        <f>IF(B1616="","",IF(ISNA(VLOOKUP(U1616,[2]NEW!H:H,1,FALSE)),"V",""))</f>
        <v>V</v>
      </c>
      <c r="Q1616" s="156"/>
      <c r="R1616" s="129"/>
      <c r="S1616" s="204"/>
      <c r="U1616" s="132" t="str">
        <f t="shared" si="100"/>
        <v>6211061800V968922</v>
      </c>
      <c r="W1616" s="134" t="str">
        <f>IF((ISERROR(VLOOKUP(E1616,'[2]Lead Time(覆蓋貼)'!F:F,1,0)))*(P1616="v"),"",IF((ISTEXT(VLOOKUP(E1616,'[2]Lead Time(覆蓋貼)'!F:F,1,0)))*(P1616=""),"未執行",""))</f>
        <v/>
      </c>
    </row>
    <row r="1617" spans="1:25" ht="45.6" hidden="1" customHeight="1" x14ac:dyDescent="0.25">
      <c r="A1617" s="117">
        <v>1603</v>
      </c>
      <c r="B1617" s="118" t="s">
        <v>4661</v>
      </c>
      <c r="C1617" s="119">
        <v>42370</v>
      </c>
      <c r="D1617" s="117" t="s">
        <v>4662</v>
      </c>
      <c r="E1617" s="120" t="s">
        <v>4742</v>
      </c>
      <c r="F1617" s="117" t="str">
        <f>IF(ISNA(VLOOKUP(B1617,[2]保固召回!$A:$G,7,FALSE)),"",(VLOOKUP(B1617,[2]保固召回!$A:$G,7,FALSE)))</f>
        <v/>
      </c>
      <c r="G1617" s="121">
        <f t="shared" ca="1" si="101"/>
        <v>0.57202072538860105</v>
      </c>
      <c r="H1617" s="121" t="str">
        <f t="shared" si="102"/>
        <v/>
      </c>
      <c r="I1617" s="122">
        <f t="shared" ca="1" si="103"/>
        <v>552</v>
      </c>
      <c r="J1617" s="145"/>
      <c r="K1617" s="145"/>
      <c r="L1617" s="208"/>
      <c r="M1617" s="145"/>
      <c r="N1617" s="125"/>
      <c r="O1617" s="126"/>
      <c r="P1617" s="127" t="str">
        <f>IF(B1617="","",IF(ISNA(VLOOKUP(U1617,[2]NEW!H:H,1,FALSE)),"V",""))</f>
        <v/>
      </c>
      <c r="Q1617" s="156"/>
      <c r="R1617" s="129"/>
      <c r="S1617" s="205"/>
      <c r="U1617" s="132" t="str">
        <f t="shared" si="100"/>
        <v>6211061800V958454</v>
      </c>
      <c r="W1617" s="134" t="str">
        <f>IF((ISERROR(VLOOKUP(E1617,'[2]Lead Time(覆蓋貼)'!F:F,1,0)))*(P1617="v"),"",IF((ISTEXT(VLOOKUP(E1617,'[2]Lead Time(覆蓋貼)'!F:F,1,0)))*(P1617=""),"未執行",""))</f>
        <v/>
      </c>
    </row>
    <row r="1618" spans="1:25" ht="56.25" hidden="1" customHeight="1" x14ac:dyDescent="0.25">
      <c r="A1618" s="117">
        <v>1604</v>
      </c>
      <c r="B1618" s="118" t="s">
        <v>4661</v>
      </c>
      <c r="C1618" s="119">
        <v>42370</v>
      </c>
      <c r="D1618" s="117" t="s">
        <v>4662</v>
      </c>
      <c r="E1618" s="120" t="s">
        <v>4743</v>
      </c>
      <c r="F1618" s="117" t="str">
        <f>IF(ISNA(VLOOKUP(B1618,[2]保固召回!$A:$G,7,FALSE)),"",(VLOOKUP(B1618,[2]保固召回!$A:$G,7,FALSE)))</f>
        <v/>
      </c>
      <c r="G1618" s="121">
        <f t="shared" ca="1" si="101"/>
        <v>0.57202072538860105</v>
      </c>
      <c r="H1618" s="121" t="str">
        <f t="shared" si="102"/>
        <v>提示-編程儀錶板油錶功能</v>
      </c>
      <c r="I1618" s="122">
        <f t="shared" ca="1" si="103"/>
        <v>552</v>
      </c>
      <c r="J1618" s="145"/>
      <c r="K1618" s="145"/>
      <c r="L1618" s="208"/>
      <c r="M1618" s="145"/>
      <c r="N1618" s="125"/>
      <c r="O1618" s="126"/>
      <c r="P1618" s="127" t="str">
        <f>IF(B1618="","",IF(ISNA(VLOOKUP(U1618,[2]NEW!H:H,1,FALSE)),"V",""))</f>
        <v>V</v>
      </c>
      <c r="Q1618" s="156"/>
      <c r="R1618" s="129"/>
      <c r="S1618" s="205"/>
      <c r="U1618" s="132" t="str">
        <f t="shared" si="100"/>
        <v>6211061800V958337</v>
      </c>
      <c r="W1618" s="133" t="str">
        <f>IF((ISERROR(VLOOKUP(E1618,'[2]Lead Time(覆蓋貼)'!F:F,1,0)))*(P1618="v"),"",IF((ISTEXT(VLOOKUP(E1618,'[2]Lead Time(覆蓋貼)'!F:F,1,0)))*(P1618=""),"未執行",""))</f>
        <v/>
      </c>
      <c r="X1618" s="133"/>
      <c r="Y1618" s="133"/>
    </row>
    <row r="1619" spans="1:25" ht="20.25" hidden="1" customHeight="1" x14ac:dyDescent="0.25">
      <c r="A1619" s="117">
        <v>1605</v>
      </c>
      <c r="B1619" s="118" t="s">
        <v>4661</v>
      </c>
      <c r="C1619" s="119">
        <v>42370</v>
      </c>
      <c r="D1619" s="117" t="s">
        <v>4662</v>
      </c>
      <c r="E1619" s="120" t="s">
        <v>4744</v>
      </c>
      <c r="F1619" s="117" t="str">
        <f>IF(ISNA(VLOOKUP(B1619,[2]保固召回!$A:$G,7,FALSE)),"",(VLOOKUP(B1619,[2]保固召回!$A:$G,7,FALSE)))</f>
        <v/>
      </c>
      <c r="G1619" s="121">
        <f t="shared" ca="1" si="101"/>
        <v>0.57202072538860105</v>
      </c>
      <c r="H1619" s="121" t="str">
        <f t="shared" si="102"/>
        <v>提示-編程儀錶板油錶功能</v>
      </c>
      <c r="I1619" s="122">
        <f t="shared" ca="1" si="103"/>
        <v>552</v>
      </c>
      <c r="J1619" s="145"/>
      <c r="K1619" s="145"/>
      <c r="L1619" s="208"/>
      <c r="M1619" s="145"/>
      <c r="N1619" s="125"/>
      <c r="O1619" s="126"/>
      <c r="P1619" s="127" t="str">
        <f>IF(B1619="","",IF(ISNA(VLOOKUP(U1619,[2]NEW!H:H,1,FALSE)),"V",""))</f>
        <v>V</v>
      </c>
      <c r="Q1619" s="156"/>
      <c r="R1619" s="129"/>
      <c r="S1619" s="204"/>
      <c r="U1619" s="132" t="str">
        <f t="shared" si="100"/>
        <v>6211061800V958336</v>
      </c>
      <c r="W1619" s="133" t="str">
        <f>IF((ISERROR(VLOOKUP(E1619,'[2]Lead Time(覆蓋貼)'!F:F,1,0)))*(P1619="v"),"",IF((ISTEXT(VLOOKUP(E1619,'[2]Lead Time(覆蓋貼)'!F:F,1,0)))*(P1619=""),"未執行",""))</f>
        <v/>
      </c>
      <c r="X1619" s="133"/>
      <c r="Y1619" s="133"/>
    </row>
    <row r="1620" spans="1:25" ht="20.25" hidden="1" customHeight="1" x14ac:dyDescent="0.25">
      <c r="A1620" s="117">
        <v>1606</v>
      </c>
      <c r="B1620" s="118" t="s">
        <v>4661</v>
      </c>
      <c r="C1620" s="119">
        <v>42370</v>
      </c>
      <c r="D1620" s="117" t="s">
        <v>4662</v>
      </c>
      <c r="E1620" s="120" t="s">
        <v>4745</v>
      </c>
      <c r="F1620" s="117" t="str">
        <f>IF(ISNA(VLOOKUP(B1620,[2]保固召回!$A:$G,7,FALSE)),"",(VLOOKUP(B1620,[2]保固召回!$A:$G,7,FALSE)))</f>
        <v/>
      </c>
      <c r="G1620" s="121">
        <f t="shared" ca="1" si="101"/>
        <v>0.57202072538860105</v>
      </c>
      <c r="H1620" s="121" t="str">
        <f t="shared" si="102"/>
        <v/>
      </c>
      <c r="I1620" s="122">
        <f t="shared" ca="1" si="103"/>
        <v>552</v>
      </c>
      <c r="J1620" s="145"/>
      <c r="K1620" s="145"/>
      <c r="L1620" s="208"/>
      <c r="M1620" s="145"/>
      <c r="N1620" s="125"/>
      <c r="O1620" s="126"/>
      <c r="P1620" s="127" t="str">
        <f>IF(B1620="","",IF(ISNA(VLOOKUP(U1620,[2]NEW!H:H,1,FALSE)),"V",""))</f>
        <v/>
      </c>
      <c r="Q1620" s="156"/>
      <c r="R1620" s="129"/>
      <c r="S1620" s="205"/>
      <c r="U1620" s="132" t="str">
        <f t="shared" si="100"/>
        <v>6211061800V958330</v>
      </c>
      <c r="W1620" s="134" t="str">
        <f>IF((ISERROR(VLOOKUP(E1620,'[2]Lead Time(覆蓋貼)'!F:F,1,0)))*(P1620="v"),"",IF((ISTEXT(VLOOKUP(E1620,'[2]Lead Time(覆蓋貼)'!F:F,1,0)))*(P1620=""),"未執行",""))</f>
        <v/>
      </c>
    </row>
    <row r="1621" spans="1:25" ht="21" hidden="1" customHeight="1" x14ac:dyDescent="0.25">
      <c r="A1621" s="117">
        <v>1607</v>
      </c>
      <c r="B1621" s="118" t="s">
        <v>4661</v>
      </c>
      <c r="C1621" s="119">
        <v>42370</v>
      </c>
      <c r="D1621" s="117" t="s">
        <v>4662</v>
      </c>
      <c r="E1621" s="120" t="s">
        <v>4746</v>
      </c>
      <c r="F1621" s="117" t="str">
        <f>IF(ISNA(VLOOKUP(B1621,[2]保固召回!$A:$G,7,FALSE)),"",(VLOOKUP(B1621,[2]保固召回!$A:$G,7,FALSE)))</f>
        <v/>
      </c>
      <c r="G1621" s="121">
        <f t="shared" ca="1" si="101"/>
        <v>0.57202072538860105</v>
      </c>
      <c r="H1621" s="121" t="str">
        <f t="shared" si="102"/>
        <v>提示-編程儀錶板油錶功能</v>
      </c>
      <c r="I1621" s="122">
        <f t="shared" ca="1" si="103"/>
        <v>552</v>
      </c>
      <c r="J1621" s="145"/>
      <c r="K1621" s="145"/>
      <c r="L1621" s="208"/>
      <c r="M1621" s="145"/>
      <c r="N1621" s="125"/>
      <c r="O1621" s="126"/>
      <c r="P1621" s="127" t="str">
        <f>IF(B1621="","",IF(ISNA(VLOOKUP(U1621,[2]NEW!H:H,1,FALSE)),"V",""))</f>
        <v>V</v>
      </c>
      <c r="Q1621" s="156"/>
      <c r="R1621" s="129"/>
      <c r="S1621" s="205"/>
      <c r="U1621" s="132" t="str">
        <f t="shared" si="100"/>
        <v>6211061800V958319</v>
      </c>
      <c r="W1621" s="134" t="str">
        <f>IF((ISERROR(VLOOKUP(E1621,'[2]Lead Time(覆蓋貼)'!F:F,1,0)))*(P1621="v"),"",IF((ISTEXT(VLOOKUP(E1621,'[2]Lead Time(覆蓋貼)'!F:F,1,0)))*(P1621=""),"未執行",""))</f>
        <v/>
      </c>
    </row>
    <row r="1622" spans="1:25" ht="39" hidden="1" customHeight="1" x14ac:dyDescent="0.25">
      <c r="A1622" s="117">
        <v>1608</v>
      </c>
      <c r="B1622" s="118" t="s">
        <v>4661</v>
      </c>
      <c r="C1622" s="119">
        <v>42370</v>
      </c>
      <c r="D1622" s="117" t="s">
        <v>4662</v>
      </c>
      <c r="E1622" s="120" t="s">
        <v>4747</v>
      </c>
      <c r="F1622" s="117" t="str">
        <f>IF(ISNA(VLOOKUP(B1622,[2]保固召回!$A:$G,7,FALSE)),"",(VLOOKUP(B1622,[2]保固召回!$A:$G,7,FALSE)))</f>
        <v/>
      </c>
      <c r="G1622" s="121">
        <f t="shared" ca="1" si="101"/>
        <v>0.57202072538860105</v>
      </c>
      <c r="H1622" s="121" t="str">
        <f t="shared" si="102"/>
        <v/>
      </c>
      <c r="I1622" s="122">
        <f t="shared" ca="1" si="103"/>
        <v>552</v>
      </c>
      <c r="J1622" s="145"/>
      <c r="K1622" s="145"/>
      <c r="L1622" s="208"/>
      <c r="M1622" s="145"/>
      <c r="N1622" s="125"/>
      <c r="O1622" s="126"/>
      <c r="P1622" s="127" t="str">
        <f>IF(B1622="","",IF(ISNA(VLOOKUP(U1622,[2]NEW!H:H,1,FALSE)),"V",""))</f>
        <v/>
      </c>
      <c r="Q1622" s="156"/>
      <c r="R1622" s="129"/>
      <c r="S1622" s="204"/>
      <c r="U1622" s="132" t="str">
        <f t="shared" si="100"/>
        <v>6211061800V958274</v>
      </c>
      <c r="W1622" s="134" t="str">
        <f>IF((ISERROR(VLOOKUP(E1622,'[2]Lead Time(覆蓋貼)'!F:F,1,0)))*(P1622="v"),"",IF((ISTEXT(VLOOKUP(E1622,'[2]Lead Time(覆蓋貼)'!F:F,1,0)))*(P1622=""),"未執行",""))</f>
        <v/>
      </c>
    </row>
    <row r="1623" spans="1:25" ht="37.5" hidden="1" customHeight="1" x14ac:dyDescent="0.25">
      <c r="A1623" s="117">
        <v>1609</v>
      </c>
      <c r="B1623" s="118" t="s">
        <v>4661</v>
      </c>
      <c r="C1623" s="119">
        <v>42370</v>
      </c>
      <c r="D1623" s="117" t="s">
        <v>4662</v>
      </c>
      <c r="E1623" s="120" t="s">
        <v>4748</v>
      </c>
      <c r="F1623" s="117" t="str">
        <f>IF(ISNA(VLOOKUP(B1623,[2]保固召回!$A:$G,7,FALSE)),"",(VLOOKUP(B1623,[2]保固召回!$A:$G,7,FALSE)))</f>
        <v/>
      </c>
      <c r="G1623" s="121">
        <f t="shared" ca="1" si="101"/>
        <v>0.57202072538860105</v>
      </c>
      <c r="H1623" s="121" t="str">
        <f t="shared" si="102"/>
        <v>提示-編程儀錶板油錶功能</v>
      </c>
      <c r="I1623" s="122">
        <f t="shared" ca="1" si="103"/>
        <v>552</v>
      </c>
      <c r="J1623" s="145"/>
      <c r="K1623" s="145"/>
      <c r="L1623" s="208"/>
      <c r="M1623" s="145"/>
      <c r="N1623" s="125"/>
      <c r="O1623" s="126"/>
      <c r="P1623" s="127" t="str">
        <f>IF(B1623="","",IF(ISNA(VLOOKUP(U1623,[2]NEW!H:H,1,FALSE)),"V",""))</f>
        <v>V</v>
      </c>
      <c r="Q1623" s="156"/>
      <c r="R1623" s="129"/>
      <c r="S1623" s="205"/>
      <c r="U1623" s="132" t="str">
        <f t="shared" si="100"/>
        <v>6211061800V958271</v>
      </c>
      <c r="W1623" s="134" t="str">
        <f>IF((ISERROR(VLOOKUP(E1623,'[2]Lead Time(覆蓋貼)'!F:F,1,0)))*(P1623="v"),"",IF((ISTEXT(VLOOKUP(E1623,'[2]Lead Time(覆蓋貼)'!F:F,1,0)))*(P1623=""),"未執行",""))</f>
        <v/>
      </c>
    </row>
    <row r="1624" spans="1:25" ht="20.25" hidden="1" customHeight="1" x14ac:dyDescent="0.25">
      <c r="A1624" s="117">
        <v>1610</v>
      </c>
      <c r="B1624" s="118" t="s">
        <v>4661</v>
      </c>
      <c r="C1624" s="119">
        <v>42370</v>
      </c>
      <c r="D1624" s="117" t="s">
        <v>4662</v>
      </c>
      <c r="E1624" s="120" t="s">
        <v>4749</v>
      </c>
      <c r="F1624" s="117" t="str">
        <f>IF(ISNA(VLOOKUP(B1624,[2]保固召回!$A:$G,7,FALSE)),"",(VLOOKUP(B1624,[2]保固召回!$A:$G,7,FALSE)))</f>
        <v/>
      </c>
      <c r="G1624" s="121">
        <f t="shared" ca="1" si="101"/>
        <v>0.57202072538860105</v>
      </c>
      <c r="H1624" s="121" t="str">
        <f t="shared" si="102"/>
        <v/>
      </c>
      <c r="I1624" s="122">
        <f t="shared" ca="1" si="103"/>
        <v>552</v>
      </c>
      <c r="J1624" s="145"/>
      <c r="K1624" s="145"/>
      <c r="L1624" s="208"/>
      <c r="M1624" s="145"/>
      <c r="N1624" s="153"/>
      <c r="O1624" s="126"/>
      <c r="P1624" s="127" t="str">
        <f>IF(B1624="","",IF(ISNA(VLOOKUP(U1624,[2]NEW!H:H,1,FALSE)),"V",""))</f>
        <v/>
      </c>
      <c r="Q1624" s="158"/>
      <c r="R1624" s="129"/>
      <c r="S1624" s="212"/>
      <c r="T1624" s="125"/>
      <c r="U1624" s="132" t="str">
        <f t="shared" si="100"/>
        <v>6211061800V957711</v>
      </c>
      <c r="V1624" s="127"/>
      <c r="W1624" s="156"/>
      <c r="X1624" s="129"/>
      <c r="Y1624" s="181"/>
    </row>
    <row r="1625" spans="1:25" ht="20.25" hidden="1" customHeight="1" x14ac:dyDescent="0.25">
      <c r="A1625" s="117">
        <v>1611</v>
      </c>
      <c r="B1625" s="118" t="s">
        <v>4661</v>
      </c>
      <c r="C1625" s="119">
        <v>42370</v>
      </c>
      <c r="D1625" s="117" t="s">
        <v>4662</v>
      </c>
      <c r="E1625" s="120" t="s">
        <v>4750</v>
      </c>
      <c r="F1625" s="117"/>
      <c r="G1625" s="121">
        <f t="shared" ca="1" si="101"/>
        <v>0.57202072538860105</v>
      </c>
      <c r="H1625" s="121" t="str">
        <f t="shared" si="102"/>
        <v>提示-編程儀錶板油錶功能</v>
      </c>
      <c r="I1625" s="122">
        <f t="shared" ca="1" si="103"/>
        <v>552</v>
      </c>
      <c r="J1625" s="145"/>
      <c r="K1625" s="145"/>
      <c r="L1625" s="208"/>
      <c r="M1625" s="145"/>
      <c r="N1625" s="153"/>
      <c r="O1625" s="126"/>
      <c r="P1625" s="127" t="str">
        <f>IF(B1625="","",IF(ISNA(VLOOKUP(U1625,[2]NEW!H:H,1,FALSE)),"V",""))</f>
        <v>V</v>
      </c>
      <c r="Q1625" s="158"/>
      <c r="R1625" s="129"/>
      <c r="S1625" s="175"/>
      <c r="T1625" s="125"/>
      <c r="U1625" s="132" t="str">
        <f t="shared" si="100"/>
        <v>6211061800V957606</v>
      </c>
      <c r="V1625" s="127"/>
      <c r="W1625" s="156"/>
      <c r="X1625" s="129"/>
      <c r="Y1625" s="181"/>
    </row>
    <row r="1626" spans="1:25" ht="20.25" hidden="1" customHeight="1" x14ac:dyDescent="0.25">
      <c r="A1626" s="117">
        <v>1612</v>
      </c>
      <c r="B1626" s="118" t="s">
        <v>4661</v>
      </c>
      <c r="C1626" s="119">
        <v>42370</v>
      </c>
      <c r="D1626" s="117" t="s">
        <v>4662</v>
      </c>
      <c r="E1626" s="120" t="s">
        <v>4751</v>
      </c>
      <c r="F1626" s="117" t="str">
        <f>IF(ISNA(VLOOKUP(B1626,[2]保固召回!$A:$G,7,FALSE)),"",(VLOOKUP(B1626,[2]保固召回!$A:$G,7,FALSE)))</f>
        <v/>
      </c>
      <c r="G1626" s="121">
        <f t="shared" ca="1" si="101"/>
        <v>0.57202072538860105</v>
      </c>
      <c r="H1626" s="121" t="str">
        <f t="shared" si="102"/>
        <v>提示-編程儀錶板油錶功能</v>
      </c>
      <c r="I1626" s="122">
        <f t="shared" ca="1" si="103"/>
        <v>552</v>
      </c>
      <c r="J1626" s="145"/>
      <c r="K1626" s="145"/>
      <c r="L1626" s="208"/>
      <c r="M1626" s="145"/>
      <c r="N1626" s="153"/>
      <c r="O1626" s="126"/>
      <c r="P1626" s="127" t="str">
        <f>IF(B1626="","",IF(ISNA(VLOOKUP(U1626,[2]NEW!H:H,1,FALSE)),"V",""))</f>
        <v>V</v>
      </c>
      <c r="Q1626" s="156"/>
      <c r="R1626" s="129"/>
      <c r="S1626" s="205"/>
      <c r="U1626" s="132" t="str">
        <f t="shared" si="100"/>
        <v>6211061800V957446</v>
      </c>
    </row>
    <row r="1627" spans="1:25" ht="20.25" hidden="1" customHeight="1" x14ac:dyDescent="0.25">
      <c r="A1627" s="117">
        <v>1613</v>
      </c>
      <c r="B1627" s="118" t="s">
        <v>4661</v>
      </c>
      <c r="C1627" s="119">
        <v>42370</v>
      </c>
      <c r="D1627" s="117" t="s">
        <v>4662</v>
      </c>
      <c r="E1627" s="120" t="s">
        <v>4752</v>
      </c>
      <c r="F1627" s="117" t="str">
        <f>IF(ISNA(VLOOKUP(B1627,[2]保固召回!$A:$G,7,FALSE)),"",(VLOOKUP(B1627,[2]保固召回!$A:$G,7,FALSE)))</f>
        <v/>
      </c>
      <c r="G1627" s="121">
        <f t="shared" ca="1" si="101"/>
        <v>0.57202072538860105</v>
      </c>
      <c r="H1627" s="121" t="str">
        <f t="shared" si="102"/>
        <v>提示-編程儀錶板油錶功能</v>
      </c>
      <c r="I1627" s="122">
        <f t="shared" ca="1" si="103"/>
        <v>552</v>
      </c>
      <c r="J1627" s="145"/>
      <c r="K1627" s="145"/>
      <c r="L1627" s="208"/>
      <c r="M1627" s="145"/>
      <c r="N1627" s="153"/>
      <c r="O1627" s="126"/>
      <c r="P1627" s="127" t="str">
        <f>IF(B1627="","",IF(ISNA(VLOOKUP(U1627,[2]NEW!H:H,1,FALSE)),"V",""))</f>
        <v>V</v>
      </c>
      <c r="Q1627" s="158"/>
      <c r="R1627" s="129"/>
      <c r="S1627" s="212"/>
      <c r="U1627" s="132" t="str">
        <f t="shared" si="100"/>
        <v>6211061800V957445</v>
      </c>
    </row>
    <row r="1628" spans="1:25" ht="20.25" hidden="1" customHeight="1" x14ac:dyDescent="0.25">
      <c r="A1628" s="117">
        <v>1614</v>
      </c>
      <c r="B1628" s="118" t="s">
        <v>4661</v>
      </c>
      <c r="C1628" s="119">
        <v>42370</v>
      </c>
      <c r="D1628" s="117" t="s">
        <v>4662</v>
      </c>
      <c r="E1628" s="120" t="s">
        <v>4753</v>
      </c>
      <c r="F1628" s="117" t="str">
        <f>IF(ISNA(VLOOKUP(B1628,[2]保固召回!$A:$G,7,FALSE)),"",(VLOOKUP(B1628,[2]保固召回!$A:$G,7,FALSE)))</f>
        <v/>
      </c>
      <c r="G1628" s="121">
        <f t="shared" ca="1" si="101"/>
        <v>0.57202072538860105</v>
      </c>
      <c r="H1628" s="121" t="str">
        <f t="shared" si="102"/>
        <v>提示-編程儀錶板油錶功能</v>
      </c>
      <c r="I1628" s="122">
        <f t="shared" ca="1" si="103"/>
        <v>552</v>
      </c>
      <c r="J1628" s="145"/>
      <c r="K1628" s="145"/>
      <c r="L1628" s="208"/>
      <c r="M1628" s="145"/>
      <c r="N1628" s="153"/>
      <c r="O1628" s="126"/>
      <c r="P1628" s="127" t="str">
        <f>IF(B1628="","",IF(ISNA(VLOOKUP(U1628,[2]NEW!H:H,1,FALSE)),"V",""))</f>
        <v>V</v>
      </c>
      <c r="Q1628" s="158"/>
      <c r="R1628" s="129"/>
      <c r="S1628" s="213"/>
      <c r="U1628" s="132" t="str">
        <f t="shared" si="100"/>
        <v>6211061800V956996</v>
      </c>
    </row>
    <row r="1629" spans="1:25" ht="40.5" hidden="1" customHeight="1" x14ac:dyDescent="0.25">
      <c r="A1629" s="117">
        <v>1615</v>
      </c>
      <c r="B1629" s="118" t="s">
        <v>4661</v>
      </c>
      <c r="C1629" s="119">
        <v>42370</v>
      </c>
      <c r="D1629" s="117" t="s">
        <v>4662</v>
      </c>
      <c r="E1629" s="120" t="s">
        <v>4754</v>
      </c>
      <c r="F1629" s="117" t="str">
        <f>IF(ISNA(VLOOKUP(B1629,[2]保固召回!$A:$G,7,FALSE)),"",(VLOOKUP(B1629,[2]保固召回!$A:$G,7,FALSE)))</f>
        <v/>
      </c>
      <c r="G1629" s="121">
        <f t="shared" ca="1" si="101"/>
        <v>0.57202072538860105</v>
      </c>
      <c r="H1629" s="121" t="str">
        <f t="shared" si="102"/>
        <v/>
      </c>
      <c r="I1629" s="122">
        <f t="shared" ca="1" si="103"/>
        <v>552</v>
      </c>
      <c r="J1629" s="145"/>
      <c r="K1629" s="145"/>
      <c r="L1629" s="208"/>
      <c r="M1629" s="145"/>
      <c r="N1629" s="125"/>
      <c r="O1629" s="126"/>
      <c r="P1629" s="127" t="str">
        <f>IF(B1629="","",IF(ISNA(VLOOKUP(U1629,[2]NEW!H:H,1,FALSE)),"V",""))</f>
        <v/>
      </c>
      <c r="Q1629" s="156"/>
      <c r="R1629" s="129"/>
      <c r="S1629" s="205"/>
      <c r="U1629" s="132" t="str">
        <f t="shared" si="100"/>
        <v>6211061800V956994</v>
      </c>
      <c r="W1629" s="134" t="str">
        <f>IF((ISERROR(VLOOKUP(E1629,'[2]Lead Time(覆蓋貼)'!F:F,1,0)))*(P1629="v"),"",IF((ISTEXT(VLOOKUP(E1629,'[2]Lead Time(覆蓋貼)'!F:F,1,0)))*(P1629=""),"未執行",""))</f>
        <v/>
      </c>
    </row>
    <row r="1630" spans="1:25" ht="63" hidden="1" customHeight="1" x14ac:dyDescent="0.25">
      <c r="A1630" s="117">
        <v>1616</v>
      </c>
      <c r="B1630" s="118" t="s">
        <v>4661</v>
      </c>
      <c r="C1630" s="119">
        <v>42370</v>
      </c>
      <c r="D1630" s="117" t="s">
        <v>4662</v>
      </c>
      <c r="E1630" s="120" t="s">
        <v>4755</v>
      </c>
      <c r="F1630" s="117" t="str">
        <f>IF(ISNA(VLOOKUP(B1630,[2]保固召回!$A:$G,7,FALSE)),"",(VLOOKUP(B1630,[2]保固召回!$A:$G,7,FALSE)))</f>
        <v/>
      </c>
      <c r="G1630" s="121">
        <f t="shared" ca="1" si="101"/>
        <v>0.57202072538860105</v>
      </c>
      <c r="H1630" s="121" t="str">
        <f t="shared" si="102"/>
        <v/>
      </c>
      <c r="I1630" s="122">
        <f t="shared" ca="1" si="103"/>
        <v>552</v>
      </c>
      <c r="J1630" s="145"/>
      <c r="K1630" s="145"/>
      <c r="L1630" s="208"/>
      <c r="M1630" s="145"/>
      <c r="N1630" s="125"/>
      <c r="O1630" s="126"/>
      <c r="P1630" s="127" t="str">
        <f>IF(B1630="","",IF(ISNA(VLOOKUP(U1630,[2]NEW!H:H,1,FALSE)),"V",""))</f>
        <v/>
      </c>
      <c r="Q1630" s="156"/>
      <c r="R1630" s="129"/>
      <c r="S1630" s="205"/>
      <c r="U1630" s="132" t="str">
        <f t="shared" si="100"/>
        <v>6211061800V956993</v>
      </c>
      <c r="W1630" s="134" t="str">
        <f>IF((ISERROR(VLOOKUP(E1630,'[2]Lead Time(覆蓋貼)'!F:F,1,0)))*(P1630="v"),"",IF((ISTEXT(VLOOKUP(E1630,'[2]Lead Time(覆蓋貼)'!F:F,1,0)))*(P1630=""),"未執行",""))</f>
        <v/>
      </c>
    </row>
    <row r="1631" spans="1:25" ht="62.25" hidden="1" customHeight="1" x14ac:dyDescent="0.25">
      <c r="A1631" s="117">
        <v>1617</v>
      </c>
      <c r="B1631" s="118" t="s">
        <v>4661</v>
      </c>
      <c r="C1631" s="119">
        <v>42370</v>
      </c>
      <c r="D1631" s="117" t="s">
        <v>4662</v>
      </c>
      <c r="E1631" s="120" t="s">
        <v>4756</v>
      </c>
      <c r="F1631" s="117" t="str">
        <f>IF(ISNA(VLOOKUP(B1631,[2]保固召回!$A:$G,7,FALSE)),"",(VLOOKUP(B1631,[2]保固召回!$A:$G,7,FALSE)))</f>
        <v/>
      </c>
      <c r="G1631" s="121">
        <f t="shared" ca="1" si="101"/>
        <v>0.57202072538860105</v>
      </c>
      <c r="H1631" s="121" t="str">
        <f t="shared" si="102"/>
        <v>提示-編程儀錶板油錶功能</v>
      </c>
      <c r="I1631" s="122">
        <f t="shared" ca="1" si="103"/>
        <v>552</v>
      </c>
      <c r="J1631" s="145"/>
      <c r="K1631" s="145"/>
      <c r="L1631" s="208"/>
      <c r="M1631" s="145"/>
      <c r="N1631" s="125"/>
      <c r="O1631" s="126"/>
      <c r="P1631" s="127" t="str">
        <f>IF(B1631="","",IF(ISNA(VLOOKUP(U1631,[2]NEW!H:H,1,FALSE)),"V",""))</f>
        <v>V</v>
      </c>
      <c r="Q1631" s="156"/>
      <c r="R1631" s="129"/>
      <c r="S1631" s="204"/>
      <c r="U1631" s="132" t="str">
        <f t="shared" si="100"/>
        <v>6211061800V956822</v>
      </c>
      <c r="W1631" s="134" t="str">
        <f>IF((ISERROR(VLOOKUP(E1631,'[2]Lead Time(覆蓋貼)'!F:F,1,0)))*(P1631="v"),"",IF((ISTEXT(VLOOKUP(E1631,'[2]Lead Time(覆蓋貼)'!F:F,1,0)))*(P1631=""),"未執行",""))</f>
        <v/>
      </c>
    </row>
    <row r="1632" spans="1:25" ht="20.25" hidden="1" customHeight="1" x14ac:dyDescent="0.25">
      <c r="A1632" s="117">
        <v>1618</v>
      </c>
      <c r="B1632" s="118" t="s">
        <v>4661</v>
      </c>
      <c r="C1632" s="119">
        <v>42370</v>
      </c>
      <c r="D1632" s="117" t="s">
        <v>4662</v>
      </c>
      <c r="E1632" s="120" t="s">
        <v>4757</v>
      </c>
      <c r="F1632" s="117" t="str">
        <f>IF(ISNA(VLOOKUP(B1632,[2]保固召回!$A:$G,7,FALSE)),"",(VLOOKUP(B1632,[2]保固召回!$A:$G,7,FALSE)))</f>
        <v/>
      </c>
      <c r="G1632" s="121">
        <f t="shared" ca="1" si="101"/>
        <v>0.57202072538860105</v>
      </c>
      <c r="H1632" s="121" t="str">
        <f t="shared" si="102"/>
        <v>提示-編程儀錶板油錶功能</v>
      </c>
      <c r="I1632" s="122">
        <f t="shared" ca="1" si="103"/>
        <v>552</v>
      </c>
      <c r="J1632" s="145"/>
      <c r="K1632" s="145"/>
      <c r="L1632" s="208"/>
      <c r="M1632" s="145"/>
      <c r="N1632" s="125">
        <v>43207</v>
      </c>
      <c r="O1632" s="126">
        <v>50150</v>
      </c>
      <c r="P1632" s="127" t="str">
        <f>IF(B1632="","",IF(ISNA(VLOOKUP(U1632,[2]NEW!H:H,1,FALSE)),"V",""))</f>
        <v>V</v>
      </c>
      <c r="Q1632" s="156">
        <v>43192</v>
      </c>
      <c r="R1632" s="129">
        <v>50421</v>
      </c>
      <c r="S1632" s="205" t="s">
        <v>4017</v>
      </c>
      <c r="U1632" s="132" t="str">
        <f t="shared" si="100"/>
        <v>6211061800V956712</v>
      </c>
    </row>
    <row r="1633" spans="1:23" ht="20.25" hidden="1" customHeight="1" x14ac:dyDescent="0.25">
      <c r="A1633" s="117">
        <v>1619</v>
      </c>
      <c r="B1633" s="118" t="s">
        <v>4661</v>
      </c>
      <c r="C1633" s="119">
        <v>42370</v>
      </c>
      <c r="D1633" s="117" t="s">
        <v>4662</v>
      </c>
      <c r="E1633" s="120" t="s">
        <v>4758</v>
      </c>
      <c r="F1633" s="117" t="str">
        <f>IF(ISNA(VLOOKUP(B1633,[2]保固召回!$A:$G,7,FALSE)),"",(VLOOKUP(B1633,[2]保固召回!$A:$G,7,FALSE)))</f>
        <v/>
      </c>
      <c r="G1633" s="121">
        <f t="shared" ca="1" si="101"/>
        <v>0.57202072538860105</v>
      </c>
      <c r="H1633" s="121" t="str">
        <f t="shared" si="102"/>
        <v/>
      </c>
      <c r="I1633" s="122">
        <f t="shared" ca="1" si="103"/>
        <v>552</v>
      </c>
      <c r="J1633" s="145"/>
      <c r="K1633" s="145"/>
      <c r="L1633" s="208"/>
      <c r="M1633" s="145"/>
      <c r="N1633" s="125"/>
      <c r="O1633" s="126"/>
      <c r="P1633" s="127" t="str">
        <f>IF(B1633="","",IF(ISNA(VLOOKUP(U1633,[2]NEW!H:H,1,FALSE)),"V",""))</f>
        <v/>
      </c>
      <c r="Q1633" s="156"/>
      <c r="R1633" s="129"/>
      <c r="S1633" s="205"/>
      <c r="U1633" s="132" t="str">
        <f t="shared" si="100"/>
        <v>6211061800V956654</v>
      </c>
    </row>
    <row r="1634" spans="1:23" ht="20.25" hidden="1" customHeight="1" x14ac:dyDescent="0.25">
      <c r="A1634" s="117">
        <v>1620</v>
      </c>
      <c r="B1634" s="118" t="s">
        <v>4661</v>
      </c>
      <c r="C1634" s="119">
        <v>42370</v>
      </c>
      <c r="D1634" s="117" t="s">
        <v>4662</v>
      </c>
      <c r="E1634" s="120" t="s">
        <v>4759</v>
      </c>
      <c r="F1634" s="117" t="str">
        <f>IF(ISNA(VLOOKUP(B1634,[2]保固召回!$A:$G,7,FALSE)),"",(VLOOKUP(B1634,[2]保固召回!$A:$G,7,FALSE)))</f>
        <v/>
      </c>
      <c r="G1634" s="121">
        <f t="shared" ca="1" si="101"/>
        <v>0.57202072538860105</v>
      </c>
      <c r="H1634" s="121" t="str">
        <f t="shared" si="102"/>
        <v/>
      </c>
      <c r="I1634" s="122">
        <f t="shared" ca="1" si="103"/>
        <v>552</v>
      </c>
      <c r="J1634" s="145"/>
      <c r="K1634" s="145"/>
      <c r="L1634" s="208"/>
      <c r="M1634" s="145"/>
      <c r="N1634" s="125"/>
      <c r="O1634" s="126"/>
      <c r="P1634" s="127" t="str">
        <f>IF(B1634="","",IF(ISNA(VLOOKUP(U1634,[2]NEW!H:H,1,FALSE)),"V",""))</f>
        <v/>
      </c>
      <c r="Q1634" s="156"/>
      <c r="R1634" s="129"/>
      <c r="S1634" s="204"/>
      <c r="U1634" s="132" t="str">
        <f t="shared" si="100"/>
        <v>6211061800V956653</v>
      </c>
    </row>
    <row r="1635" spans="1:23" ht="54" hidden="1" customHeight="1" x14ac:dyDescent="0.25">
      <c r="A1635" s="117">
        <v>1621</v>
      </c>
      <c r="B1635" s="118" t="s">
        <v>4661</v>
      </c>
      <c r="C1635" s="119">
        <v>42370</v>
      </c>
      <c r="D1635" s="117" t="s">
        <v>4662</v>
      </c>
      <c r="E1635" s="120" t="s">
        <v>4760</v>
      </c>
      <c r="F1635" s="117" t="str">
        <f>IF(ISNA(VLOOKUP(B1635,[2]保固召回!$A:$G,7,FALSE)),"",(VLOOKUP(B1635,[2]保固召回!$A:$G,7,FALSE)))</f>
        <v/>
      </c>
      <c r="G1635" s="121">
        <f t="shared" ca="1" si="101"/>
        <v>0.57202072538860105</v>
      </c>
      <c r="H1635" s="121" t="str">
        <f t="shared" si="102"/>
        <v/>
      </c>
      <c r="I1635" s="122">
        <f t="shared" ca="1" si="103"/>
        <v>552</v>
      </c>
      <c r="J1635" s="145"/>
      <c r="K1635" s="145"/>
      <c r="L1635" s="208"/>
      <c r="M1635" s="145"/>
      <c r="N1635" s="125"/>
      <c r="O1635" s="126"/>
      <c r="P1635" s="127" t="str">
        <f>IF(B1635="","",IF(ISNA(VLOOKUP(U1635,[2]NEW!H:H,1,FALSE)),"V",""))</f>
        <v/>
      </c>
      <c r="Q1635" s="156"/>
      <c r="R1635" s="129"/>
      <c r="S1635" s="205"/>
      <c r="U1635" s="132" t="str">
        <f t="shared" si="100"/>
        <v>6211061800V956652</v>
      </c>
      <c r="W1635" s="134" t="str">
        <f>IF((ISERROR(VLOOKUP(E1635,'[2]Lead Time(覆蓋貼)'!F:F,1,0)))*(P1635="v"),"",IF((ISTEXT(VLOOKUP(E1635,'[2]Lead Time(覆蓋貼)'!F:F,1,0)))*(P1635=""),"未執行",""))</f>
        <v/>
      </c>
    </row>
    <row r="1636" spans="1:23" ht="53.25" hidden="1" customHeight="1" x14ac:dyDescent="0.25">
      <c r="A1636" s="117">
        <v>1622</v>
      </c>
      <c r="B1636" s="118" t="s">
        <v>4661</v>
      </c>
      <c r="C1636" s="119">
        <v>42370</v>
      </c>
      <c r="D1636" s="117" t="s">
        <v>4662</v>
      </c>
      <c r="E1636" s="120" t="s">
        <v>4761</v>
      </c>
      <c r="F1636" s="117" t="str">
        <f>IF(ISNA(VLOOKUP(B1636,[2]保固召回!$A:$G,7,FALSE)),"",(VLOOKUP(B1636,[2]保固召回!$A:$G,7,FALSE)))</f>
        <v/>
      </c>
      <c r="G1636" s="121">
        <f t="shared" ca="1" si="101"/>
        <v>0.57202072538860105</v>
      </c>
      <c r="H1636" s="121" t="str">
        <f t="shared" si="102"/>
        <v>提示-編程儀錶板油錶功能</v>
      </c>
      <c r="I1636" s="122">
        <f t="shared" ca="1" si="103"/>
        <v>552</v>
      </c>
      <c r="J1636" s="145"/>
      <c r="K1636" s="145"/>
      <c r="L1636" s="208"/>
      <c r="M1636" s="145"/>
      <c r="N1636" s="125">
        <v>43203</v>
      </c>
      <c r="O1636" s="126">
        <v>50150</v>
      </c>
      <c r="P1636" s="127" t="str">
        <f>IF(B1636="","",IF(ISNA(VLOOKUP(U1636,[2]NEW!H:H,1,FALSE)),"V",""))</f>
        <v>V</v>
      </c>
      <c r="Q1636" s="156">
        <v>43192</v>
      </c>
      <c r="R1636" s="129">
        <v>50376</v>
      </c>
      <c r="S1636" s="205" t="s">
        <v>4017</v>
      </c>
      <c r="U1636" s="132" t="str">
        <f t="shared" si="100"/>
        <v>6211061800V956444</v>
      </c>
      <c r="W1636" s="134" t="str">
        <f>IF((ISERROR(VLOOKUP(E1636,'[2]Lead Time(覆蓋貼)'!F:F,1,0)))*(P1636="v"),"",IF((ISTEXT(VLOOKUP(E1636,'[2]Lead Time(覆蓋貼)'!F:F,1,0)))*(P1636=""),"未執行",""))</f>
        <v/>
      </c>
    </row>
    <row r="1637" spans="1:23" ht="48" hidden="1" customHeight="1" x14ac:dyDescent="0.25">
      <c r="A1637" s="117">
        <v>1623</v>
      </c>
      <c r="B1637" s="118" t="s">
        <v>4661</v>
      </c>
      <c r="C1637" s="119">
        <v>42370</v>
      </c>
      <c r="D1637" s="117" t="s">
        <v>4662</v>
      </c>
      <c r="E1637" s="120" t="s">
        <v>4762</v>
      </c>
      <c r="F1637" s="117" t="str">
        <f>IF(ISNA(VLOOKUP(B1637,[2]保固召回!$A:$G,7,FALSE)),"",(VLOOKUP(B1637,[2]保固召回!$A:$G,7,FALSE)))</f>
        <v/>
      </c>
      <c r="G1637" s="121">
        <f t="shared" ca="1" si="101"/>
        <v>0.57202072538860105</v>
      </c>
      <c r="H1637" s="121" t="str">
        <f t="shared" si="102"/>
        <v>提示-編程儀錶板油錶功能</v>
      </c>
      <c r="I1637" s="122">
        <f t="shared" ca="1" si="103"/>
        <v>552</v>
      </c>
      <c r="J1637" s="145"/>
      <c r="K1637" s="145"/>
      <c r="L1637" s="208"/>
      <c r="M1637" s="145"/>
      <c r="N1637" s="125"/>
      <c r="O1637" s="126"/>
      <c r="P1637" s="127" t="str">
        <f>IF(B1637="","",IF(ISNA(VLOOKUP(U1637,[2]NEW!H:H,1,FALSE)),"V",""))</f>
        <v>V</v>
      </c>
      <c r="Q1637" s="156"/>
      <c r="R1637" s="129"/>
      <c r="S1637" s="204"/>
      <c r="U1637" s="132" t="str">
        <f t="shared" si="100"/>
        <v>6211061800V956205</v>
      </c>
    </row>
    <row r="1638" spans="1:23" ht="45" hidden="1" customHeight="1" x14ac:dyDescent="0.25">
      <c r="A1638" s="117">
        <v>1624</v>
      </c>
      <c r="B1638" s="118" t="s">
        <v>4661</v>
      </c>
      <c r="C1638" s="119">
        <v>42370</v>
      </c>
      <c r="D1638" s="117" t="s">
        <v>4662</v>
      </c>
      <c r="E1638" s="120" t="s">
        <v>4763</v>
      </c>
      <c r="F1638" s="117" t="str">
        <f>IF(ISNA(VLOOKUP(B1638,[2]保固召回!$A:$G,7,FALSE)),"",(VLOOKUP(B1638,[2]保固召回!$A:$G,7,FALSE)))</f>
        <v/>
      </c>
      <c r="G1638" s="121">
        <f t="shared" ca="1" si="101"/>
        <v>0.57202072538860105</v>
      </c>
      <c r="H1638" s="121" t="str">
        <f t="shared" si="102"/>
        <v>提示-編程儀錶板油錶功能</v>
      </c>
      <c r="I1638" s="122">
        <f t="shared" ca="1" si="103"/>
        <v>552</v>
      </c>
      <c r="J1638" s="145"/>
      <c r="K1638" s="145"/>
      <c r="L1638" s="208"/>
      <c r="M1638" s="145"/>
      <c r="N1638" s="125"/>
      <c r="O1638" s="126"/>
      <c r="P1638" s="127" t="str">
        <f>IF(B1638="","",IF(ISNA(VLOOKUP(U1638,[2]NEW!H:H,1,FALSE)),"V",""))</f>
        <v>V</v>
      </c>
      <c r="Q1638" s="156"/>
      <c r="R1638" s="129"/>
      <c r="S1638" s="205"/>
      <c r="U1638" s="132" t="str">
        <f t="shared" si="100"/>
        <v>6211061800V956204</v>
      </c>
    </row>
    <row r="1639" spans="1:23" ht="20.25" hidden="1" customHeight="1" x14ac:dyDescent="0.25">
      <c r="A1639" s="117">
        <v>1625</v>
      </c>
      <c r="B1639" s="118" t="s">
        <v>4661</v>
      </c>
      <c r="C1639" s="119">
        <v>42370</v>
      </c>
      <c r="D1639" s="117" t="s">
        <v>4662</v>
      </c>
      <c r="E1639" s="214" t="s">
        <v>4764</v>
      </c>
      <c r="F1639" s="117" t="str">
        <f>IF(ISNA(VLOOKUP(B1639,[2]保固召回!$A:$G,7,FALSE)),"",(VLOOKUP(B1639,[2]保固召回!$A:$G,7,FALSE)))</f>
        <v/>
      </c>
      <c r="G1639" s="121">
        <f t="shared" ca="1" si="101"/>
        <v>0.57202072538860105</v>
      </c>
      <c r="H1639" s="121" t="str">
        <f t="shared" si="102"/>
        <v>提示-編程儀錶板油錶功能</v>
      </c>
      <c r="I1639" s="122">
        <f t="shared" ca="1" si="103"/>
        <v>552</v>
      </c>
      <c r="J1639" s="145"/>
      <c r="K1639" s="145"/>
      <c r="L1639" s="208"/>
      <c r="M1639" s="145"/>
      <c r="N1639" s="125"/>
      <c r="O1639" s="126"/>
      <c r="P1639" s="127" t="str">
        <f>IF(B1639="","",IF(ISNA(VLOOKUP(U1639,[2]NEW!H:H,1,FALSE)),"V",""))</f>
        <v>V</v>
      </c>
      <c r="Q1639" s="158"/>
      <c r="R1639" s="129"/>
      <c r="S1639" s="212"/>
      <c r="U1639" s="132" t="str">
        <f t="shared" si="100"/>
        <v>6211061800V955615</v>
      </c>
    </row>
    <row r="1640" spans="1:23" ht="46.5" hidden="1" customHeight="1" x14ac:dyDescent="0.25">
      <c r="A1640" s="117">
        <v>1626</v>
      </c>
      <c r="B1640" s="118" t="s">
        <v>4661</v>
      </c>
      <c r="C1640" s="119">
        <v>42370</v>
      </c>
      <c r="D1640" s="117" t="s">
        <v>4662</v>
      </c>
      <c r="E1640" s="120" t="s">
        <v>4765</v>
      </c>
      <c r="F1640" s="117"/>
      <c r="G1640" s="121">
        <f t="shared" ca="1" si="101"/>
        <v>0.57202072538860105</v>
      </c>
      <c r="H1640" s="121" t="str">
        <f t="shared" si="102"/>
        <v>提示-編程儀錶板油錶功能</v>
      </c>
      <c r="I1640" s="122">
        <f t="shared" ca="1" si="103"/>
        <v>552</v>
      </c>
      <c r="J1640" s="145"/>
      <c r="K1640" s="145"/>
      <c r="L1640" s="208"/>
      <c r="M1640" s="145"/>
      <c r="N1640" s="125"/>
      <c r="O1640" s="126"/>
      <c r="P1640" s="127" t="str">
        <f>IF(B1640="","",IF(ISNA(VLOOKUP(U1640,[2]NEW!H:H,1,FALSE)),"V",""))</f>
        <v>V</v>
      </c>
      <c r="Q1640" s="156"/>
      <c r="R1640" s="129"/>
      <c r="S1640" s="210"/>
      <c r="U1640" s="132" t="str">
        <f t="shared" si="100"/>
        <v>6211061800V955614</v>
      </c>
    </row>
    <row r="1641" spans="1:23" ht="42.75" hidden="1" customHeight="1" x14ac:dyDescent="0.25">
      <c r="A1641" s="117">
        <v>1627</v>
      </c>
      <c r="B1641" s="118" t="s">
        <v>4661</v>
      </c>
      <c r="C1641" s="119">
        <v>42370</v>
      </c>
      <c r="D1641" s="117" t="s">
        <v>4662</v>
      </c>
      <c r="E1641" s="120" t="s">
        <v>4766</v>
      </c>
      <c r="F1641" s="117" t="str">
        <f>IF(ISNA(VLOOKUP(B1641,[2]保固召回!$A:$G,7,FALSE)),"",(VLOOKUP(B1641,[2]保固召回!$A:$G,7,FALSE)))</f>
        <v/>
      </c>
      <c r="G1641" s="121">
        <f t="shared" ca="1" si="101"/>
        <v>0.57202072538860105</v>
      </c>
      <c r="H1641" s="121" t="str">
        <f t="shared" si="102"/>
        <v>提示-編程儀錶板油錶功能</v>
      </c>
      <c r="I1641" s="122">
        <f t="shared" ca="1" si="103"/>
        <v>552</v>
      </c>
      <c r="J1641" s="145"/>
      <c r="K1641" s="145"/>
      <c r="L1641" s="208"/>
      <c r="M1641" s="145"/>
      <c r="N1641" s="125">
        <v>43209</v>
      </c>
      <c r="O1641" s="126">
        <v>50150</v>
      </c>
      <c r="P1641" s="127" t="str">
        <f>IF(B1641="","",IF(ISNA(VLOOKUP(U1641,[2]NEW!H:H,1,FALSE)),"V",""))</f>
        <v>V</v>
      </c>
      <c r="Q1641" s="156">
        <v>43186</v>
      </c>
      <c r="R1641" s="129">
        <v>50277</v>
      </c>
      <c r="S1641" s="205" t="s">
        <v>4017</v>
      </c>
      <c r="U1641" s="132" t="str">
        <f t="shared" si="100"/>
        <v>6211061800V955550</v>
      </c>
    </row>
    <row r="1642" spans="1:23" ht="41.25" hidden="1" customHeight="1" x14ac:dyDescent="0.25">
      <c r="A1642" s="117">
        <v>1628</v>
      </c>
      <c r="B1642" s="118" t="s">
        <v>4661</v>
      </c>
      <c r="C1642" s="119">
        <v>42370</v>
      </c>
      <c r="D1642" s="117" t="s">
        <v>4662</v>
      </c>
      <c r="E1642" s="120" t="s">
        <v>4767</v>
      </c>
      <c r="F1642" s="117"/>
      <c r="G1642" s="121">
        <f t="shared" ca="1" si="101"/>
        <v>0.57202072538860105</v>
      </c>
      <c r="H1642" s="121" t="str">
        <f t="shared" si="102"/>
        <v>提示-編程儀錶板油錶功能</v>
      </c>
      <c r="I1642" s="122">
        <f t="shared" ca="1" si="103"/>
        <v>552</v>
      </c>
      <c r="J1642" s="145"/>
      <c r="K1642" s="145"/>
      <c r="L1642" s="208"/>
      <c r="M1642" s="145"/>
      <c r="N1642" s="125"/>
      <c r="O1642" s="126"/>
      <c r="P1642" s="127" t="str">
        <f>IF(B1642="","",IF(ISNA(VLOOKUP(U1642,[2]NEW!H:H,1,FALSE)),"V",""))</f>
        <v>V</v>
      </c>
      <c r="Q1642" s="156"/>
      <c r="R1642" s="129"/>
      <c r="S1642" s="181"/>
      <c r="U1642" s="132" t="str">
        <f t="shared" si="100"/>
        <v>6211061800V955548</v>
      </c>
    </row>
    <row r="1643" spans="1:23" ht="43.5" hidden="1" customHeight="1" x14ac:dyDescent="0.25">
      <c r="A1643" s="117">
        <v>1629</v>
      </c>
      <c r="B1643" s="118" t="s">
        <v>4661</v>
      </c>
      <c r="C1643" s="119">
        <v>42370</v>
      </c>
      <c r="D1643" s="117" t="s">
        <v>4662</v>
      </c>
      <c r="E1643" s="120" t="s">
        <v>4768</v>
      </c>
      <c r="F1643" s="117" t="str">
        <f>IF(ISNA(VLOOKUP(B1643,[2]保固召回!$A:$G,7,FALSE)),"",(VLOOKUP(B1643,[2]保固召回!$A:$G,7,FALSE)))</f>
        <v/>
      </c>
      <c r="G1643" s="121">
        <f t="shared" ca="1" si="101"/>
        <v>0.57202072538860105</v>
      </c>
      <c r="H1643" s="121" t="str">
        <f t="shared" si="102"/>
        <v/>
      </c>
      <c r="I1643" s="122">
        <f t="shared" ca="1" si="103"/>
        <v>552</v>
      </c>
      <c r="J1643" s="145"/>
      <c r="K1643" s="145"/>
      <c r="L1643" s="208"/>
      <c r="M1643" s="145"/>
      <c r="N1643" s="125"/>
      <c r="O1643" s="126"/>
      <c r="P1643" s="127" t="str">
        <f>IF(B1643="","",IF(ISNA(VLOOKUP(U1643,[2]NEW!H:H,1,FALSE)),"V",""))</f>
        <v/>
      </c>
      <c r="Q1643" s="156">
        <v>43257</v>
      </c>
      <c r="R1643" s="129">
        <v>50304</v>
      </c>
      <c r="S1643" s="204" t="s">
        <v>4769</v>
      </c>
      <c r="U1643" s="132" t="str">
        <f t="shared" si="100"/>
        <v>6211061800V955502</v>
      </c>
    </row>
    <row r="1644" spans="1:23" ht="54.75" hidden="1" customHeight="1" x14ac:dyDescent="0.25">
      <c r="A1644" s="117">
        <v>1630</v>
      </c>
      <c r="B1644" s="118" t="s">
        <v>4661</v>
      </c>
      <c r="C1644" s="119">
        <v>42370</v>
      </c>
      <c r="D1644" s="117" t="s">
        <v>4662</v>
      </c>
      <c r="E1644" s="120" t="s">
        <v>4770</v>
      </c>
      <c r="F1644" s="117" t="str">
        <f>IF(ISNA(VLOOKUP(B1644,[2]保固召回!$A:$G,7,FALSE)),"",(VLOOKUP(B1644,[2]保固召回!$A:$G,7,FALSE)))</f>
        <v/>
      </c>
      <c r="G1644" s="121">
        <f t="shared" ca="1" si="101"/>
        <v>0.57202072538860105</v>
      </c>
      <c r="H1644" s="121" t="str">
        <f t="shared" si="102"/>
        <v/>
      </c>
      <c r="I1644" s="122">
        <f t="shared" ca="1" si="103"/>
        <v>552</v>
      </c>
      <c r="J1644" s="145"/>
      <c r="K1644" s="145"/>
      <c r="L1644" s="208"/>
      <c r="M1644" s="145"/>
      <c r="N1644" s="125"/>
      <c r="O1644" s="126"/>
      <c r="P1644" s="127" t="str">
        <f>IF(B1644="","",IF(ISNA(VLOOKUP(U1644,[2]NEW!H:H,1,FALSE)),"V",""))</f>
        <v/>
      </c>
      <c r="Q1644" s="156"/>
      <c r="R1644" s="129"/>
      <c r="S1644" s="205"/>
      <c r="U1644" s="132" t="str">
        <f t="shared" si="100"/>
        <v>6211061800V955501</v>
      </c>
      <c r="W1644" s="134" t="str">
        <f>IF((ISERROR(VLOOKUP(E1644,'[2]Lead Time(覆蓋貼)'!F:F,1,0)))*(P1644="v"),"",IF((ISTEXT(VLOOKUP(E1644,'[2]Lead Time(覆蓋貼)'!F:F,1,0)))*(P1644=""),"未執行",""))</f>
        <v/>
      </c>
    </row>
    <row r="1645" spans="1:23" ht="20.25" hidden="1" customHeight="1" x14ac:dyDescent="0.25">
      <c r="A1645" s="117">
        <v>1631</v>
      </c>
      <c r="B1645" s="118" t="s">
        <v>4661</v>
      </c>
      <c r="C1645" s="119">
        <v>42370</v>
      </c>
      <c r="D1645" s="117" t="s">
        <v>4662</v>
      </c>
      <c r="E1645" s="120" t="s">
        <v>4771</v>
      </c>
      <c r="F1645" s="117" t="str">
        <f>IF(ISNA(VLOOKUP(B1645,[2]保固召回!$A:$G,7,FALSE)),"",(VLOOKUP(B1645,[2]保固召回!$A:$G,7,FALSE)))</f>
        <v/>
      </c>
      <c r="G1645" s="121">
        <f t="shared" ca="1" si="101"/>
        <v>0.57202072538860105</v>
      </c>
      <c r="H1645" s="121" t="str">
        <f t="shared" si="102"/>
        <v/>
      </c>
      <c r="I1645" s="122">
        <f t="shared" ca="1" si="103"/>
        <v>552</v>
      </c>
      <c r="J1645" s="145"/>
      <c r="K1645" s="145"/>
      <c r="L1645" s="208"/>
      <c r="M1645" s="145"/>
      <c r="N1645" s="125"/>
      <c r="O1645" s="126"/>
      <c r="P1645" s="127" t="str">
        <f>IF(B1645="","",IF(ISNA(VLOOKUP(U1645,[2]NEW!H:H,1,FALSE)),"V",""))</f>
        <v/>
      </c>
      <c r="Q1645" s="156"/>
      <c r="R1645" s="129"/>
      <c r="S1645" s="205"/>
      <c r="U1645" s="132" t="str">
        <f t="shared" si="100"/>
        <v>6211061800V954967</v>
      </c>
    </row>
    <row r="1646" spans="1:23" ht="16.5" hidden="1" x14ac:dyDescent="0.25">
      <c r="A1646" s="117">
        <v>1632</v>
      </c>
      <c r="B1646" s="118" t="s">
        <v>4661</v>
      </c>
      <c r="C1646" s="119">
        <v>42370</v>
      </c>
      <c r="D1646" s="117" t="s">
        <v>4662</v>
      </c>
      <c r="E1646" s="120" t="s">
        <v>4772</v>
      </c>
      <c r="F1646" s="117" t="str">
        <f>IF(ISNA(VLOOKUP(B1646,[2]保固召回!$A:$G,7,FALSE)),"",(VLOOKUP(B1646,[2]保固召回!$A:$G,7,FALSE)))</f>
        <v/>
      </c>
      <c r="G1646" s="121">
        <f t="shared" ca="1" si="101"/>
        <v>0.57202072538860105</v>
      </c>
      <c r="H1646" s="121" t="str">
        <f t="shared" si="102"/>
        <v/>
      </c>
      <c r="I1646" s="122">
        <f t="shared" ca="1" si="103"/>
        <v>552</v>
      </c>
      <c r="J1646" s="145"/>
      <c r="K1646" s="145"/>
      <c r="L1646" s="208"/>
      <c r="M1646" s="145"/>
      <c r="N1646" s="125"/>
      <c r="O1646" s="126"/>
      <c r="P1646" s="127" t="str">
        <f>IF(B1646="","",IF(ISNA(VLOOKUP(U1646,[2]NEW!H:H,1,FALSE)),"V",""))</f>
        <v/>
      </c>
      <c r="Q1646" s="156"/>
      <c r="R1646" s="129"/>
      <c r="S1646" s="204"/>
      <c r="U1646" s="132" t="str">
        <f t="shared" si="100"/>
        <v>6211061800V954874</v>
      </c>
    </row>
    <row r="1647" spans="1:23" ht="16.5" hidden="1" x14ac:dyDescent="0.25">
      <c r="A1647" s="117">
        <v>1633</v>
      </c>
      <c r="B1647" s="118" t="s">
        <v>4661</v>
      </c>
      <c r="C1647" s="119">
        <v>42370</v>
      </c>
      <c r="D1647" s="117" t="s">
        <v>4662</v>
      </c>
      <c r="E1647" s="211" t="s">
        <v>4773</v>
      </c>
      <c r="F1647" s="117" t="str">
        <f>IF(ISNA(VLOOKUP(B1647,[2]保固召回!$A:$G,7,FALSE)),"",(VLOOKUP(B1647,[2]保固召回!$A:$G,7,FALSE)))</f>
        <v/>
      </c>
      <c r="G1647" s="121">
        <f t="shared" ca="1" si="101"/>
        <v>0.57202072538860105</v>
      </c>
      <c r="H1647" s="121" t="str">
        <f t="shared" si="102"/>
        <v>提示-編程儀錶板油錶功能</v>
      </c>
      <c r="I1647" s="122">
        <f t="shared" ca="1" si="103"/>
        <v>552</v>
      </c>
      <c r="J1647" s="145"/>
      <c r="K1647" s="145"/>
      <c r="L1647" s="208"/>
      <c r="M1647" s="145"/>
      <c r="N1647" s="125"/>
      <c r="O1647" s="126"/>
      <c r="P1647" s="127" t="str">
        <f>IF(B1647="","",IF(ISNA(VLOOKUP(U1647,[2]NEW!H:H,1,FALSE)),"V",""))</f>
        <v>V</v>
      </c>
      <c r="Q1647" s="156"/>
      <c r="R1647" s="129"/>
      <c r="S1647" s="205"/>
      <c r="U1647" s="132" t="str">
        <f t="shared" si="100"/>
        <v>6211061800V954873</v>
      </c>
    </row>
    <row r="1648" spans="1:23" ht="20.25" hidden="1" customHeight="1" x14ac:dyDescent="0.25">
      <c r="A1648" s="117">
        <v>1634</v>
      </c>
      <c r="B1648" s="118" t="s">
        <v>4661</v>
      </c>
      <c r="C1648" s="119">
        <v>42370</v>
      </c>
      <c r="D1648" s="117" t="s">
        <v>4662</v>
      </c>
      <c r="E1648" s="120" t="s">
        <v>4774</v>
      </c>
      <c r="F1648" s="117" t="str">
        <f>IF(ISNA(VLOOKUP(B1648,[2]保固召回!$A:$G,7,FALSE)),"",(VLOOKUP(B1648,[2]保固召回!$A:$G,7,FALSE)))</f>
        <v/>
      </c>
      <c r="G1648" s="121">
        <f t="shared" ca="1" si="101"/>
        <v>0.57202072538860105</v>
      </c>
      <c r="H1648" s="121" t="str">
        <f t="shared" si="102"/>
        <v>提示-編程儀錶板油錶功能</v>
      </c>
      <c r="I1648" s="122">
        <f t="shared" ca="1" si="103"/>
        <v>552</v>
      </c>
      <c r="J1648" s="145"/>
      <c r="K1648" s="145"/>
      <c r="L1648" s="208"/>
      <c r="M1648" s="145"/>
      <c r="N1648" s="125"/>
      <c r="O1648" s="126"/>
      <c r="P1648" s="127" t="str">
        <f>IF(B1648="","",IF(ISNA(VLOOKUP(U1648,[2]NEW!H:H,1,FALSE)),"V",""))</f>
        <v>V</v>
      </c>
      <c r="Q1648" s="156"/>
      <c r="R1648" s="129"/>
      <c r="S1648" s="205"/>
      <c r="U1648" s="132" t="str">
        <f t="shared" si="100"/>
        <v>6211061800V954872</v>
      </c>
    </row>
    <row r="1649" spans="1:23" ht="51.75" hidden="1" customHeight="1" x14ac:dyDescent="0.25">
      <c r="A1649" s="117">
        <v>1635</v>
      </c>
      <c r="B1649" s="118" t="s">
        <v>4661</v>
      </c>
      <c r="C1649" s="119">
        <v>42370</v>
      </c>
      <c r="D1649" s="117" t="s">
        <v>4662</v>
      </c>
      <c r="E1649" s="120" t="s">
        <v>4775</v>
      </c>
      <c r="F1649" s="117" t="str">
        <f>IF(ISNA(VLOOKUP(B1649,[2]保固召回!$A:$G,7,FALSE)),"",(VLOOKUP(B1649,[2]保固召回!$A:$G,7,FALSE)))</f>
        <v/>
      </c>
      <c r="G1649" s="121">
        <f t="shared" ca="1" si="101"/>
        <v>0.57202072538860105</v>
      </c>
      <c r="H1649" s="121" t="str">
        <f t="shared" si="102"/>
        <v/>
      </c>
      <c r="I1649" s="122">
        <f t="shared" ca="1" si="103"/>
        <v>552</v>
      </c>
      <c r="J1649" s="145"/>
      <c r="K1649" s="145"/>
      <c r="L1649" s="208"/>
      <c r="M1649" s="145"/>
      <c r="N1649" s="125"/>
      <c r="O1649" s="126"/>
      <c r="P1649" s="127" t="str">
        <f>IF(B1649="","",IF(ISNA(VLOOKUP(U1649,[2]NEW!H:H,1,FALSE)),"V",""))</f>
        <v/>
      </c>
      <c r="Q1649" s="156"/>
      <c r="R1649" s="129"/>
      <c r="S1649" s="204"/>
      <c r="U1649" s="132" t="str">
        <f t="shared" si="100"/>
        <v>6211061800V954801</v>
      </c>
      <c r="W1649" s="134" t="str">
        <f>IF((ISERROR(VLOOKUP(E1649,'[2]Lead Time(覆蓋貼)'!F:F,1,0)))*(P1649="v"),"",IF((ISTEXT(VLOOKUP(E1649,'[2]Lead Time(覆蓋貼)'!F:F,1,0)))*(P1649=""),"未執行",""))</f>
        <v/>
      </c>
    </row>
    <row r="1650" spans="1:23" ht="20.25" hidden="1" customHeight="1" x14ac:dyDescent="0.25">
      <c r="A1650" s="117">
        <v>1636</v>
      </c>
      <c r="B1650" s="118" t="s">
        <v>4661</v>
      </c>
      <c r="C1650" s="119">
        <v>42370</v>
      </c>
      <c r="D1650" s="117" t="s">
        <v>4662</v>
      </c>
      <c r="E1650" s="120" t="s">
        <v>4776</v>
      </c>
      <c r="F1650" s="117"/>
      <c r="G1650" s="121">
        <f t="shared" ca="1" si="101"/>
        <v>0.57202072538860105</v>
      </c>
      <c r="H1650" s="121" t="str">
        <f t="shared" si="102"/>
        <v>提示-編程儀錶板油錶功能</v>
      </c>
      <c r="I1650" s="122">
        <f t="shared" ca="1" si="103"/>
        <v>552</v>
      </c>
      <c r="J1650" s="145"/>
      <c r="K1650" s="145"/>
      <c r="L1650" s="208"/>
      <c r="M1650" s="145"/>
      <c r="N1650" s="125"/>
      <c r="O1650" s="126"/>
      <c r="P1650" s="127" t="str">
        <f>IF(B1650="","",IF(ISNA(VLOOKUP(U1650,[2]NEW!H:H,1,FALSE)),"V",""))</f>
        <v>V</v>
      </c>
      <c r="Q1650" s="156"/>
      <c r="R1650" s="129"/>
      <c r="S1650" s="181"/>
      <c r="U1650" s="132" t="str">
        <f t="shared" si="100"/>
        <v>6211061800V954796</v>
      </c>
    </row>
    <row r="1651" spans="1:23" ht="16.5" hidden="1" x14ac:dyDescent="0.25">
      <c r="A1651" s="117">
        <v>1637</v>
      </c>
      <c r="B1651" s="118" t="s">
        <v>4661</v>
      </c>
      <c r="C1651" s="119">
        <v>42370</v>
      </c>
      <c r="D1651" s="117" t="s">
        <v>4662</v>
      </c>
      <c r="E1651" s="120" t="s">
        <v>4777</v>
      </c>
      <c r="F1651" s="117"/>
      <c r="G1651" s="121">
        <f t="shared" ca="1" si="101"/>
        <v>0.57202072538860105</v>
      </c>
      <c r="H1651" s="121" t="str">
        <f t="shared" si="102"/>
        <v>提示-編程儀錶板油錶功能</v>
      </c>
      <c r="I1651" s="122">
        <f t="shared" ca="1" si="103"/>
        <v>552</v>
      </c>
      <c r="J1651" s="145"/>
      <c r="K1651" s="145"/>
      <c r="L1651" s="208"/>
      <c r="M1651" s="145"/>
      <c r="N1651" s="125"/>
      <c r="O1651" s="126"/>
      <c r="P1651" s="127" t="str">
        <f>IF(B1651="","",IF(ISNA(VLOOKUP(U1651,[2]NEW!H:H,1,FALSE)),"V",""))</f>
        <v>V</v>
      </c>
      <c r="Q1651" s="156"/>
      <c r="R1651" s="129"/>
      <c r="S1651" s="181"/>
      <c r="U1651" s="132" t="str">
        <f t="shared" si="100"/>
        <v>6211061800V954795</v>
      </c>
    </row>
    <row r="1652" spans="1:23" ht="16.5" hidden="1" x14ac:dyDescent="0.25">
      <c r="A1652" s="117">
        <v>1638</v>
      </c>
      <c r="B1652" s="118" t="s">
        <v>4661</v>
      </c>
      <c r="C1652" s="119">
        <v>42370</v>
      </c>
      <c r="D1652" s="117" t="s">
        <v>4662</v>
      </c>
      <c r="E1652" s="120" t="s">
        <v>4778</v>
      </c>
      <c r="F1652" s="117" t="str">
        <f>IF(ISNA(VLOOKUP(B1652,[2]保固召回!$A:$G,7,FALSE)),"",(VLOOKUP(B1652,[2]保固召回!$A:$G,7,FALSE)))</f>
        <v/>
      </c>
      <c r="G1652" s="121">
        <f t="shared" ca="1" si="101"/>
        <v>0.57202072538860105</v>
      </c>
      <c r="H1652" s="121" t="str">
        <f t="shared" si="102"/>
        <v>提示-編程儀錶板油錶功能</v>
      </c>
      <c r="I1652" s="122">
        <f t="shared" ca="1" si="103"/>
        <v>552</v>
      </c>
      <c r="J1652" s="145"/>
      <c r="K1652" s="145"/>
      <c r="L1652" s="208"/>
      <c r="M1652" s="145"/>
      <c r="N1652" s="125"/>
      <c r="O1652" s="126"/>
      <c r="P1652" s="127" t="str">
        <f>IF(B1652="","",IF(ISNA(VLOOKUP(U1652,[2]NEW!H:H,1,FALSE)),"V",""))</f>
        <v>V</v>
      </c>
      <c r="Q1652" s="156"/>
      <c r="R1652" s="129"/>
      <c r="S1652" s="204"/>
      <c r="U1652" s="132" t="str">
        <f t="shared" si="100"/>
        <v>6211061800V954761</v>
      </c>
    </row>
    <row r="1653" spans="1:23" ht="16.5" hidden="1" x14ac:dyDescent="0.25">
      <c r="A1653" s="117">
        <v>1639</v>
      </c>
      <c r="B1653" s="118" t="s">
        <v>4661</v>
      </c>
      <c r="C1653" s="119">
        <v>42370</v>
      </c>
      <c r="D1653" s="117" t="s">
        <v>4662</v>
      </c>
      <c r="E1653" s="120" t="s">
        <v>4779</v>
      </c>
      <c r="F1653" s="117" t="str">
        <f>IF(ISNA(VLOOKUP(B1653,[2]保固召回!$A:$G,7,FALSE)),"",(VLOOKUP(B1653,[2]保固召回!$A:$G,7,FALSE)))</f>
        <v/>
      </c>
      <c r="G1653" s="121">
        <f t="shared" ca="1" si="101"/>
        <v>0.57202072538860105</v>
      </c>
      <c r="H1653" s="121" t="str">
        <f t="shared" si="102"/>
        <v/>
      </c>
      <c r="I1653" s="122">
        <f t="shared" ca="1" si="103"/>
        <v>552</v>
      </c>
      <c r="J1653" s="145"/>
      <c r="K1653" s="145"/>
      <c r="L1653" s="208"/>
      <c r="M1653" s="145"/>
      <c r="N1653" s="125"/>
      <c r="O1653" s="126"/>
      <c r="P1653" s="127" t="str">
        <f>IF(B1653="","",IF(ISNA(VLOOKUP(U1653,[2]NEW!H:H,1,FALSE)),"V",""))</f>
        <v/>
      </c>
      <c r="Q1653" s="156"/>
      <c r="R1653" s="129"/>
      <c r="S1653" s="205"/>
      <c r="U1653" s="132" t="str">
        <f t="shared" si="100"/>
        <v>6211061800V954254</v>
      </c>
      <c r="W1653" s="134" t="str">
        <f>IF((ISERROR(VLOOKUP(E1653,'[2]Lead Time(覆蓋貼)'!F:F,1,0)))*(P1653="v"),"",IF((ISTEXT(VLOOKUP(E1653,'[2]Lead Time(覆蓋貼)'!F:F,1,0)))*(P1653=""),"未執行",""))</f>
        <v>未執行</v>
      </c>
    </row>
    <row r="1654" spans="1:23" ht="52.5" hidden="1" customHeight="1" x14ac:dyDescent="0.25">
      <c r="A1654" s="117">
        <v>1640</v>
      </c>
      <c r="B1654" s="118" t="s">
        <v>4661</v>
      </c>
      <c r="C1654" s="119">
        <v>42370</v>
      </c>
      <c r="D1654" s="117" t="s">
        <v>4662</v>
      </c>
      <c r="E1654" s="120" t="s">
        <v>4780</v>
      </c>
      <c r="F1654" s="117" t="str">
        <f>IF(ISNA(VLOOKUP(B1654,[2]保固召回!$A:$G,7,FALSE)),"",(VLOOKUP(B1654,[2]保固召回!$A:$G,7,FALSE)))</f>
        <v/>
      </c>
      <c r="G1654" s="121">
        <f t="shared" ca="1" si="101"/>
        <v>0.57202072538860105</v>
      </c>
      <c r="H1654" s="121" t="str">
        <f t="shared" si="102"/>
        <v/>
      </c>
      <c r="I1654" s="122">
        <f t="shared" ca="1" si="103"/>
        <v>552</v>
      </c>
      <c r="J1654" s="145"/>
      <c r="K1654" s="145"/>
      <c r="L1654" s="208"/>
      <c r="M1654" s="145"/>
      <c r="N1654" s="125"/>
      <c r="O1654" s="126"/>
      <c r="P1654" s="127" t="str">
        <f>IF(B1654="","",IF(ISNA(VLOOKUP(U1654,[2]NEW!H:H,1,FALSE)),"V",""))</f>
        <v/>
      </c>
      <c r="Q1654" s="156"/>
      <c r="R1654" s="129"/>
      <c r="S1654" s="205"/>
      <c r="U1654" s="132" t="str">
        <f t="shared" si="100"/>
        <v>6211061800V954253</v>
      </c>
      <c r="W1654" s="134" t="str">
        <f>IF((ISERROR(VLOOKUP(E1654,'[2]Lead Time(覆蓋貼)'!F:F,1,0)))*(P1654="v"),"",IF((ISTEXT(VLOOKUP(E1654,'[2]Lead Time(覆蓋貼)'!F:F,1,0)))*(P1654=""),"未執行",""))</f>
        <v/>
      </c>
    </row>
    <row r="1655" spans="1:23" ht="20.25" hidden="1" customHeight="1" x14ac:dyDescent="0.25">
      <c r="A1655" s="117">
        <v>1641</v>
      </c>
      <c r="B1655" s="118" t="s">
        <v>4661</v>
      </c>
      <c r="C1655" s="119">
        <v>42370</v>
      </c>
      <c r="D1655" s="117" t="s">
        <v>4662</v>
      </c>
      <c r="E1655" s="120" t="s">
        <v>4781</v>
      </c>
      <c r="F1655" s="117" t="str">
        <f>IF(ISNA(VLOOKUP(B1655,[2]保固召回!$A:$G,7,FALSE)),"",(VLOOKUP(B1655,[2]保固召回!$A:$G,7,FALSE)))</f>
        <v/>
      </c>
      <c r="G1655" s="121">
        <f t="shared" ca="1" si="101"/>
        <v>0.57202072538860105</v>
      </c>
      <c r="H1655" s="121" t="str">
        <f t="shared" si="102"/>
        <v>提示-編程儀錶板油錶功能</v>
      </c>
      <c r="I1655" s="122">
        <f t="shared" ca="1" si="103"/>
        <v>552</v>
      </c>
      <c r="J1655" s="145"/>
      <c r="K1655" s="145"/>
      <c r="L1655" s="208"/>
      <c r="M1655" s="145"/>
      <c r="N1655" s="125"/>
      <c r="O1655" s="126"/>
      <c r="P1655" s="127" t="str">
        <f>IF(B1655="","",IF(ISNA(VLOOKUP(U1655,[2]NEW!H:H,1,FALSE)),"V",""))</f>
        <v>V</v>
      </c>
      <c r="Q1655" s="156"/>
      <c r="R1655" s="129"/>
      <c r="S1655" s="204"/>
      <c r="U1655" s="132" t="str">
        <f t="shared" si="100"/>
        <v>6211061800V954229</v>
      </c>
    </row>
    <row r="1656" spans="1:23" ht="20.25" hidden="1" customHeight="1" x14ac:dyDescent="0.25">
      <c r="A1656" s="117">
        <v>1642</v>
      </c>
      <c r="B1656" s="118" t="s">
        <v>4661</v>
      </c>
      <c r="C1656" s="119">
        <v>42370</v>
      </c>
      <c r="D1656" s="117" t="s">
        <v>4662</v>
      </c>
      <c r="E1656" s="120" t="s">
        <v>4782</v>
      </c>
      <c r="F1656" s="117" t="str">
        <f>IF(ISNA(VLOOKUP(B1656,[2]保固召回!$A:$G,7,FALSE)),"",(VLOOKUP(B1656,[2]保固召回!$A:$G,7,FALSE)))</f>
        <v/>
      </c>
      <c r="G1656" s="121">
        <f t="shared" ca="1" si="101"/>
        <v>0.57202072538860105</v>
      </c>
      <c r="H1656" s="121" t="str">
        <f t="shared" si="102"/>
        <v/>
      </c>
      <c r="I1656" s="122">
        <f t="shared" ca="1" si="103"/>
        <v>552</v>
      </c>
      <c r="J1656" s="145"/>
      <c r="K1656" s="145"/>
      <c r="L1656" s="208"/>
      <c r="M1656" s="145"/>
      <c r="N1656" s="125"/>
      <c r="O1656" s="126"/>
      <c r="P1656" s="127" t="str">
        <f>IF(B1656="","",IF(ISNA(VLOOKUP(U1656,[2]NEW!H:H,1,FALSE)),"V",""))</f>
        <v/>
      </c>
      <c r="Q1656" s="158"/>
      <c r="R1656" s="129"/>
      <c r="S1656" s="212"/>
      <c r="U1656" s="132" t="str">
        <f t="shared" si="100"/>
        <v>6211061800V954120</v>
      </c>
    </row>
    <row r="1657" spans="1:23" ht="44.25" hidden="1" customHeight="1" x14ac:dyDescent="0.25">
      <c r="A1657" s="117">
        <v>1643</v>
      </c>
      <c r="B1657" s="118" t="s">
        <v>4661</v>
      </c>
      <c r="C1657" s="119">
        <v>42370</v>
      </c>
      <c r="D1657" s="117" t="s">
        <v>4662</v>
      </c>
      <c r="E1657" s="120" t="s">
        <v>4783</v>
      </c>
      <c r="F1657" s="117" t="str">
        <f>IF(ISNA(VLOOKUP(B1657,[2]保固召回!$A:$G,7,FALSE)),"",(VLOOKUP(B1657,[2]保固召回!$A:$G,7,FALSE)))</f>
        <v/>
      </c>
      <c r="G1657" s="121">
        <f t="shared" ca="1" si="101"/>
        <v>0.57202072538860105</v>
      </c>
      <c r="H1657" s="121" t="str">
        <f t="shared" si="102"/>
        <v>提示-編程儀錶板油錶功能</v>
      </c>
      <c r="I1657" s="122">
        <f t="shared" ca="1" si="103"/>
        <v>552</v>
      </c>
      <c r="J1657" s="145"/>
      <c r="K1657" s="145"/>
      <c r="L1657" s="208"/>
      <c r="M1657" s="145"/>
      <c r="N1657" s="125"/>
      <c r="O1657" s="126"/>
      <c r="P1657" s="127" t="str">
        <f>IF(B1657="","",IF(ISNA(VLOOKUP(U1657,[2]NEW!H:H,1,FALSE)),"V",""))</f>
        <v>V</v>
      </c>
      <c r="Q1657" s="156"/>
      <c r="R1657" s="129"/>
      <c r="S1657" s="205"/>
      <c r="U1657" s="132" t="str">
        <f t="shared" si="100"/>
        <v>6211061800V954119</v>
      </c>
      <c r="W1657" s="134" t="str">
        <f>IF((ISERROR(VLOOKUP(E1657,'[2]Lead Time(覆蓋貼)'!F:F,1,0)))*(P1657="v"),"",IF((ISTEXT(VLOOKUP(E1657,'[2]Lead Time(覆蓋貼)'!F:F,1,0)))*(P1657=""),"未執行",""))</f>
        <v/>
      </c>
    </row>
    <row r="1658" spans="1:23" ht="20.25" hidden="1" customHeight="1" x14ac:dyDescent="0.25">
      <c r="A1658" s="117">
        <v>1644</v>
      </c>
      <c r="B1658" s="118" t="s">
        <v>4661</v>
      </c>
      <c r="C1658" s="119">
        <v>42370</v>
      </c>
      <c r="D1658" s="117" t="s">
        <v>4662</v>
      </c>
      <c r="E1658" s="120" t="s">
        <v>4784</v>
      </c>
      <c r="F1658" s="117" t="str">
        <f>IF(ISNA(VLOOKUP(B1658,[2]保固召回!$A:$G,7,FALSE)),"",(VLOOKUP(B1658,[2]保固召回!$A:$G,7,FALSE)))</f>
        <v/>
      </c>
      <c r="G1658" s="121">
        <f t="shared" ca="1" si="101"/>
        <v>0.57202072538860105</v>
      </c>
      <c r="H1658" s="121" t="str">
        <f t="shared" si="102"/>
        <v/>
      </c>
      <c r="I1658" s="122">
        <f t="shared" ca="1" si="103"/>
        <v>552</v>
      </c>
      <c r="J1658" s="145"/>
      <c r="K1658" s="145"/>
      <c r="L1658" s="208"/>
      <c r="M1658" s="145"/>
      <c r="N1658" s="125"/>
      <c r="O1658" s="126"/>
      <c r="P1658" s="127" t="str">
        <f>IF(B1658="","",IF(ISNA(VLOOKUP(U1658,[2]NEW!H:H,1,FALSE)),"V",""))</f>
        <v/>
      </c>
      <c r="Q1658" s="158"/>
      <c r="R1658" s="129"/>
      <c r="S1658" s="213"/>
      <c r="U1658" s="132" t="str">
        <f t="shared" si="100"/>
        <v>6211061800V918365</v>
      </c>
    </row>
    <row r="1659" spans="1:23" ht="20.25" hidden="1" customHeight="1" x14ac:dyDescent="0.25">
      <c r="A1659" s="117">
        <v>1645</v>
      </c>
      <c r="B1659" s="118" t="s">
        <v>4661</v>
      </c>
      <c r="C1659" s="119">
        <v>42370</v>
      </c>
      <c r="D1659" s="117" t="s">
        <v>4662</v>
      </c>
      <c r="E1659" s="120" t="s">
        <v>4785</v>
      </c>
      <c r="F1659" s="117" t="str">
        <f>IF(ISNA(VLOOKUP(B1659,[2]保固召回!$A:$G,7,FALSE)),"",(VLOOKUP(B1659,[2]保固召回!$A:$G,7,FALSE)))</f>
        <v/>
      </c>
      <c r="G1659" s="121">
        <f t="shared" ca="1" si="101"/>
        <v>0.57202072538860105</v>
      </c>
      <c r="H1659" s="121" t="str">
        <f t="shared" si="102"/>
        <v/>
      </c>
      <c r="I1659" s="122">
        <f t="shared" ca="1" si="103"/>
        <v>552</v>
      </c>
      <c r="J1659" s="145"/>
      <c r="K1659" s="145"/>
      <c r="L1659" s="208"/>
      <c r="M1659" s="145"/>
      <c r="N1659" s="125"/>
      <c r="O1659" s="126"/>
      <c r="P1659" s="127" t="str">
        <f>IF(B1659="","",IF(ISNA(VLOOKUP(U1659,[2]NEW!H:H,1,FALSE)),"V",""))</f>
        <v/>
      </c>
      <c r="Q1659" s="156"/>
      <c r="R1659" s="129"/>
      <c r="S1659" s="205"/>
      <c r="U1659" s="132" t="str">
        <f t="shared" si="100"/>
        <v>6211061800V918194</v>
      </c>
    </row>
    <row r="1660" spans="1:23" ht="48" hidden="1" customHeight="1" x14ac:dyDescent="0.25">
      <c r="A1660" s="117">
        <v>1646</v>
      </c>
      <c r="B1660" s="118" t="s">
        <v>4661</v>
      </c>
      <c r="C1660" s="119">
        <v>42370</v>
      </c>
      <c r="D1660" s="117" t="s">
        <v>4662</v>
      </c>
      <c r="E1660" s="120" t="s">
        <v>4786</v>
      </c>
      <c r="F1660" s="117" t="str">
        <f>IF(ISNA(VLOOKUP(B1660,[2]保固召回!$A:$G,7,FALSE)),"",(VLOOKUP(B1660,[2]保固召回!$A:$G,7,FALSE)))</f>
        <v/>
      </c>
      <c r="G1660" s="121">
        <f t="shared" ca="1" si="101"/>
        <v>0.57202072538860105</v>
      </c>
      <c r="H1660" s="121" t="str">
        <f t="shared" si="102"/>
        <v/>
      </c>
      <c r="I1660" s="122">
        <f t="shared" ca="1" si="103"/>
        <v>552</v>
      </c>
      <c r="J1660" s="145"/>
      <c r="K1660" s="145"/>
      <c r="L1660" s="208"/>
      <c r="M1660" s="145"/>
      <c r="N1660" s="125"/>
      <c r="O1660" s="126"/>
      <c r="P1660" s="127" t="str">
        <f>IF(B1660="","",IF(ISNA(VLOOKUP(U1660,[2]NEW!H:H,1,FALSE)),"V",""))</f>
        <v/>
      </c>
      <c r="Q1660" s="156"/>
      <c r="R1660" s="129"/>
      <c r="S1660" s="205"/>
      <c r="U1660" s="132" t="str">
        <f t="shared" si="100"/>
        <v>6211061800V917875</v>
      </c>
      <c r="W1660" s="134" t="str">
        <f>IF((ISERROR(VLOOKUP(E1660,'[2]Lead Time(覆蓋貼)'!F:F,1,0)))*(P1660="v"),"",IF((ISTEXT(VLOOKUP(E1660,'[2]Lead Time(覆蓋貼)'!F:F,1,0)))*(P1660=""),"未執行",""))</f>
        <v/>
      </c>
    </row>
    <row r="1661" spans="1:23" ht="56.25" hidden="1" customHeight="1" x14ac:dyDescent="0.25">
      <c r="A1661" s="117">
        <v>1647</v>
      </c>
      <c r="B1661" s="118" t="s">
        <v>4661</v>
      </c>
      <c r="C1661" s="119">
        <v>42370</v>
      </c>
      <c r="D1661" s="117" t="s">
        <v>4662</v>
      </c>
      <c r="E1661" s="211" t="s">
        <v>4787</v>
      </c>
      <c r="F1661" s="117" t="str">
        <f>IF(ISNA(VLOOKUP(B1661,[2]保固召回!$A:$G,7,FALSE)),"",(VLOOKUP(B1661,[2]保固召回!$A:$G,7,FALSE)))</f>
        <v/>
      </c>
      <c r="G1661" s="121">
        <f t="shared" ca="1" si="101"/>
        <v>0.57202072538860105</v>
      </c>
      <c r="H1661" s="121" t="str">
        <f t="shared" si="102"/>
        <v>提示-編程儀錶板油錶功能</v>
      </c>
      <c r="I1661" s="122">
        <f t="shared" ca="1" si="103"/>
        <v>552</v>
      </c>
      <c r="J1661" s="145"/>
      <c r="K1661" s="145"/>
      <c r="L1661" s="208"/>
      <c r="M1661" s="145"/>
      <c r="N1661" s="125"/>
      <c r="O1661" s="126"/>
      <c r="P1661" s="127" t="str">
        <f>IF(B1661="","",IF(ISNA(VLOOKUP(U1661,[2]NEW!H:H,1,FALSE)),"V",""))</f>
        <v>V</v>
      </c>
      <c r="Q1661" s="156"/>
      <c r="R1661" s="129"/>
      <c r="S1661" s="204"/>
      <c r="U1661" s="132" t="str">
        <f t="shared" si="100"/>
        <v>6211061800V915349</v>
      </c>
      <c r="W1661" s="134" t="str">
        <f>IF((ISERROR(VLOOKUP(E1661,'[2]Lead Time(覆蓋貼)'!F:F,1,0)))*(P1661="v"),"",IF((ISTEXT(VLOOKUP(E1661,'[2]Lead Time(覆蓋貼)'!F:F,1,0)))*(P1661=""),"未執行",""))</f>
        <v/>
      </c>
    </row>
    <row r="1662" spans="1:23" ht="47.25" hidden="1" customHeight="1" x14ac:dyDescent="0.25">
      <c r="A1662" s="117">
        <v>1648</v>
      </c>
      <c r="B1662" s="118" t="s">
        <v>4661</v>
      </c>
      <c r="C1662" s="119">
        <v>42370</v>
      </c>
      <c r="D1662" s="117" t="s">
        <v>4788</v>
      </c>
      <c r="E1662" s="120" t="s">
        <v>4789</v>
      </c>
      <c r="F1662" s="117" t="str">
        <f>IF(ISNA(VLOOKUP(B1662,[2]保固召回!$A:$G,7,FALSE)),"",(VLOOKUP(B1662,[2]保固召回!$A:$G,7,FALSE)))</f>
        <v/>
      </c>
      <c r="G1662" s="121">
        <f t="shared" ca="1" si="101"/>
        <v>0.57202072538860105</v>
      </c>
      <c r="H1662" s="121" t="str">
        <f t="shared" si="102"/>
        <v/>
      </c>
      <c r="I1662" s="122">
        <f t="shared" ca="1" si="103"/>
        <v>552</v>
      </c>
      <c r="J1662" s="145"/>
      <c r="K1662" s="145"/>
      <c r="L1662" s="208"/>
      <c r="M1662" s="145"/>
      <c r="N1662" s="125"/>
      <c r="O1662" s="126"/>
      <c r="P1662" s="127" t="str">
        <f>IF(B1662="","",IF(ISNA(VLOOKUP(U1662,[2]NEW!H:H,1,FALSE)),"V",""))</f>
        <v/>
      </c>
      <c r="Q1662" s="156"/>
      <c r="R1662" s="129"/>
      <c r="S1662" s="205"/>
      <c r="U1662" s="132" t="str">
        <f t="shared" si="100"/>
        <v>6211061800V915347</v>
      </c>
      <c r="W1662" s="134" t="str">
        <f>IF((ISERROR(VLOOKUP(E1662,'[2]Lead Time(覆蓋貼)'!F:F,1,0)))*(P1662="v"),"",IF((ISTEXT(VLOOKUP(E1662,'[2]Lead Time(覆蓋貼)'!F:F,1,0)))*(P1662=""),"未執行",""))</f>
        <v/>
      </c>
    </row>
    <row r="1663" spans="1:23" ht="51.75" hidden="1" customHeight="1" x14ac:dyDescent="0.25">
      <c r="A1663" s="117">
        <v>1649</v>
      </c>
      <c r="B1663" s="118" t="s">
        <v>4661</v>
      </c>
      <c r="C1663" s="119">
        <v>42370</v>
      </c>
      <c r="D1663" s="117" t="s">
        <v>4662</v>
      </c>
      <c r="E1663" s="120" t="s">
        <v>4790</v>
      </c>
      <c r="F1663" s="117" t="str">
        <f>IF(ISNA(VLOOKUP(B1663,[2]保固召回!$A:$G,7,FALSE)),"",(VLOOKUP(B1663,[2]保固召回!$A:$G,7,FALSE)))</f>
        <v/>
      </c>
      <c r="G1663" s="121">
        <f t="shared" ca="1" si="101"/>
        <v>0.57202072538860105</v>
      </c>
      <c r="H1663" s="121" t="str">
        <f t="shared" si="102"/>
        <v>提示-編程儀錶板油錶功能</v>
      </c>
      <c r="I1663" s="122">
        <f t="shared" ca="1" si="103"/>
        <v>552</v>
      </c>
      <c r="J1663" s="145"/>
      <c r="K1663" s="145"/>
      <c r="L1663" s="208"/>
      <c r="M1663" s="145"/>
      <c r="N1663" s="125"/>
      <c r="O1663" s="126"/>
      <c r="P1663" s="127" t="str">
        <f>IF(B1663="","",IF(ISNA(VLOOKUP(U1663,[2]NEW!H:H,1,FALSE)),"V",""))</f>
        <v>V</v>
      </c>
      <c r="Q1663" s="156"/>
      <c r="R1663" s="129"/>
      <c r="S1663" s="205"/>
      <c r="U1663" s="132" t="str">
        <f t="shared" si="100"/>
        <v>6211061800V915345</v>
      </c>
      <c r="W1663" s="134" t="str">
        <f>IF((ISERROR(VLOOKUP(E1663,'[2]Lead Time(覆蓋貼)'!F:F,1,0)))*(P1663="v"),"",IF((ISTEXT(VLOOKUP(E1663,'[2]Lead Time(覆蓋貼)'!F:F,1,0)))*(P1663=""),"未執行",""))</f>
        <v/>
      </c>
    </row>
    <row r="1664" spans="1:23" ht="20.25" hidden="1" customHeight="1" x14ac:dyDescent="0.25">
      <c r="A1664" s="117">
        <v>1650</v>
      </c>
      <c r="B1664" s="118" t="s">
        <v>4661</v>
      </c>
      <c r="C1664" s="119">
        <v>42370</v>
      </c>
      <c r="D1664" s="117" t="s">
        <v>4662</v>
      </c>
      <c r="E1664" s="120" t="s">
        <v>4791</v>
      </c>
      <c r="F1664" s="117" t="str">
        <f>IF(ISNA(VLOOKUP(B1664,[2]保固召回!$A:$G,7,FALSE)),"",(VLOOKUP(B1664,[2]保固召回!$A:$G,7,FALSE)))</f>
        <v/>
      </c>
      <c r="G1664" s="121">
        <f t="shared" ca="1" si="101"/>
        <v>0.57202072538860105</v>
      </c>
      <c r="H1664" s="121" t="str">
        <f t="shared" si="102"/>
        <v>提示-編程儀錶板油錶功能</v>
      </c>
      <c r="I1664" s="122">
        <f t="shared" ca="1" si="103"/>
        <v>552</v>
      </c>
      <c r="J1664" s="145"/>
      <c r="K1664" s="145"/>
      <c r="L1664" s="208"/>
      <c r="M1664" s="145"/>
      <c r="N1664" s="125">
        <v>43200</v>
      </c>
      <c r="O1664" s="126">
        <v>50126</v>
      </c>
      <c r="P1664" s="127" t="str">
        <f>IF(B1664="","",IF(ISNA(VLOOKUP(U1664,[2]NEW!H:H,1,FALSE)),"V",""))</f>
        <v>V</v>
      </c>
      <c r="Q1664" s="156">
        <v>43186</v>
      </c>
      <c r="R1664" s="129">
        <v>50327</v>
      </c>
      <c r="S1664" s="204" t="s">
        <v>4017</v>
      </c>
      <c r="U1664" s="132" t="str">
        <f t="shared" si="100"/>
        <v>6211061800V915292</v>
      </c>
    </row>
    <row r="1665" spans="1:23" ht="20.25" hidden="1" customHeight="1" x14ac:dyDescent="0.25">
      <c r="A1665" s="117">
        <v>1651</v>
      </c>
      <c r="B1665" s="118" t="s">
        <v>4661</v>
      </c>
      <c r="C1665" s="119">
        <v>42370</v>
      </c>
      <c r="D1665" s="117" t="s">
        <v>4662</v>
      </c>
      <c r="E1665" s="120" t="s">
        <v>4792</v>
      </c>
      <c r="F1665" s="117" t="str">
        <f>IF(ISNA(VLOOKUP(B1665,[2]保固召回!$A:$G,7,FALSE)),"",(VLOOKUP(B1665,[2]保固召回!$A:$G,7,FALSE)))</f>
        <v/>
      </c>
      <c r="G1665" s="121">
        <f t="shared" ca="1" si="101"/>
        <v>0.57202072538860105</v>
      </c>
      <c r="H1665" s="121" t="str">
        <f t="shared" si="102"/>
        <v>提示-編程儀錶板油錶功能</v>
      </c>
      <c r="I1665" s="122">
        <f t="shared" ca="1" si="103"/>
        <v>552</v>
      </c>
      <c r="J1665" s="145"/>
      <c r="K1665" s="145"/>
      <c r="L1665" s="208"/>
      <c r="M1665" s="145"/>
      <c r="N1665" s="125"/>
      <c r="O1665" s="126"/>
      <c r="P1665" s="127" t="str">
        <f>IF(B1665="","",IF(ISNA(VLOOKUP(U1665,[2]NEW!H:H,1,FALSE)),"V",""))</f>
        <v>V</v>
      </c>
      <c r="Q1665" s="156"/>
      <c r="R1665" s="129"/>
      <c r="S1665" s="205"/>
      <c r="U1665" s="132" t="str">
        <f t="shared" si="100"/>
        <v>6211061800V915287</v>
      </c>
    </row>
    <row r="1666" spans="1:23" ht="20.25" hidden="1" customHeight="1" x14ac:dyDescent="0.25">
      <c r="A1666" s="117">
        <v>1652</v>
      </c>
      <c r="B1666" s="118" t="s">
        <v>4661</v>
      </c>
      <c r="C1666" s="119">
        <v>42370</v>
      </c>
      <c r="D1666" s="117" t="s">
        <v>4662</v>
      </c>
      <c r="E1666" s="120" t="s">
        <v>4793</v>
      </c>
      <c r="F1666" s="117" t="str">
        <f>IF(ISNA(VLOOKUP(B1666,[2]保固召回!$A:$G,7,FALSE)),"",(VLOOKUP(B1666,[2]保固召回!$A:$G,7,FALSE)))</f>
        <v/>
      </c>
      <c r="G1666" s="121">
        <f t="shared" ca="1" si="101"/>
        <v>0.57202072538860105</v>
      </c>
      <c r="H1666" s="121" t="str">
        <f t="shared" si="102"/>
        <v/>
      </c>
      <c r="I1666" s="122">
        <f t="shared" ca="1" si="103"/>
        <v>552</v>
      </c>
      <c r="J1666" s="145"/>
      <c r="K1666" s="145"/>
      <c r="L1666" s="208"/>
      <c r="M1666" s="145"/>
      <c r="N1666" s="125"/>
      <c r="O1666" s="126"/>
      <c r="P1666" s="127" t="str">
        <f>IF(B1666="","",IF(ISNA(VLOOKUP(U1666,[2]NEW!H:H,1,FALSE)),"V",""))</f>
        <v/>
      </c>
      <c r="Q1666" s="158"/>
      <c r="R1666" s="129"/>
      <c r="S1666" s="212"/>
      <c r="U1666" s="132" t="str">
        <f t="shared" si="100"/>
        <v>6211061800V915083</v>
      </c>
    </row>
    <row r="1667" spans="1:23" ht="37.5" hidden="1" customHeight="1" x14ac:dyDescent="0.25">
      <c r="A1667" s="117">
        <v>1653</v>
      </c>
      <c r="B1667" s="118" t="s">
        <v>4661</v>
      </c>
      <c r="C1667" s="119">
        <v>42370</v>
      </c>
      <c r="D1667" s="117" t="s">
        <v>4662</v>
      </c>
      <c r="E1667" s="120" t="s">
        <v>4794</v>
      </c>
      <c r="F1667" s="117" t="str">
        <f>IF(ISNA(VLOOKUP(B1667,[2]保固召回!$A:$G,7,FALSE)),"",(VLOOKUP(B1667,[2]保固召回!$A:$G,7,FALSE)))</f>
        <v/>
      </c>
      <c r="G1667" s="121">
        <f t="shared" ca="1" si="101"/>
        <v>0.57202072538860105</v>
      </c>
      <c r="H1667" s="121" t="str">
        <f t="shared" si="102"/>
        <v>提示-編程儀錶板油錶功能</v>
      </c>
      <c r="I1667" s="122">
        <f t="shared" ca="1" si="103"/>
        <v>552</v>
      </c>
      <c r="J1667" s="145"/>
      <c r="K1667" s="145"/>
      <c r="L1667" s="208"/>
      <c r="M1667" s="145"/>
      <c r="N1667" s="125"/>
      <c r="O1667" s="126"/>
      <c r="P1667" s="127" t="str">
        <f>IF(B1667="","",IF(ISNA(VLOOKUP(U1667,[2]NEW!H:H,1,FALSE)),"V",""))</f>
        <v>V</v>
      </c>
      <c r="Q1667" s="156"/>
      <c r="R1667" s="129"/>
      <c r="S1667" s="204"/>
      <c r="U1667" s="132" t="str">
        <f t="shared" si="100"/>
        <v>6211061800V914619</v>
      </c>
      <c r="W1667" s="134" t="str">
        <f>IF((ISERROR(VLOOKUP(E1667,'[2]Lead Time(覆蓋貼)'!F:F,1,0)))*(P1667="v"),"",IF((ISTEXT(VLOOKUP(E1667,'[2]Lead Time(覆蓋貼)'!F:F,1,0)))*(P1667=""),"未執行",""))</f>
        <v/>
      </c>
    </row>
    <row r="1668" spans="1:23" ht="20.25" hidden="1" customHeight="1" x14ac:dyDescent="0.25">
      <c r="A1668" s="117">
        <v>1654</v>
      </c>
      <c r="B1668" s="118" t="s">
        <v>4661</v>
      </c>
      <c r="C1668" s="119">
        <v>42370</v>
      </c>
      <c r="D1668" s="117" t="s">
        <v>4662</v>
      </c>
      <c r="E1668" s="120" t="s">
        <v>4795</v>
      </c>
      <c r="F1668" s="117" t="str">
        <f>IF(ISNA(VLOOKUP(B1668,[2]保固召回!$A:$G,7,FALSE)),"",(VLOOKUP(B1668,[2]保固召回!$A:$G,7,FALSE)))</f>
        <v/>
      </c>
      <c r="G1668" s="121">
        <f t="shared" ca="1" si="101"/>
        <v>0.57202072538860105</v>
      </c>
      <c r="H1668" s="121" t="str">
        <f t="shared" si="102"/>
        <v>提示-編程儀錶板油錶功能</v>
      </c>
      <c r="I1668" s="122">
        <f t="shared" ca="1" si="103"/>
        <v>552</v>
      </c>
      <c r="J1668" s="145"/>
      <c r="K1668" s="145"/>
      <c r="L1668" s="208"/>
      <c r="M1668" s="145"/>
      <c r="N1668" s="125">
        <v>43193</v>
      </c>
      <c r="O1668" s="126">
        <v>50150</v>
      </c>
      <c r="P1668" s="127" t="str">
        <f>IF(B1668="","",IF(ISNA(VLOOKUP(U1668,[2]NEW!H:H,1,FALSE)),"V",""))</f>
        <v>V</v>
      </c>
      <c r="Q1668" s="156">
        <v>43189</v>
      </c>
      <c r="R1668" s="129">
        <v>50304</v>
      </c>
      <c r="S1668" s="205" t="s">
        <v>4017</v>
      </c>
      <c r="U1668" s="132" t="str">
        <f t="shared" si="100"/>
        <v>6211061800V914617</v>
      </c>
    </row>
    <row r="1669" spans="1:23" ht="20.25" hidden="1" customHeight="1" x14ac:dyDescent="0.25">
      <c r="A1669" s="117">
        <v>1655</v>
      </c>
      <c r="B1669" s="118" t="s">
        <v>4661</v>
      </c>
      <c r="C1669" s="119">
        <v>42370</v>
      </c>
      <c r="D1669" s="117" t="s">
        <v>4662</v>
      </c>
      <c r="E1669" s="120" t="s">
        <v>4796</v>
      </c>
      <c r="F1669" s="117" t="str">
        <f>IF(ISNA(VLOOKUP(B1669,[2]保固召回!$A:$G,7,FALSE)),"",(VLOOKUP(B1669,[2]保固召回!$A:$G,7,FALSE)))</f>
        <v/>
      </c>
      <c r="G1669" s="121">
        <f t="shared" ca="1" si="101"/>
        <v>0.57202072538860105</v>
      </c>
      <c r="H1669" s="121" t="str">
        <f t="shared" si="102"/>
        <v/>
      </c>
      <c r="I1669" s="122">
        <f t="shared" ca="1" si="103"/>
        <v>552</v>
      </c>
      <c r="J1669" s="145"/>
      <c r="K1669" s="145"/>
      <c r="L1669" s="208"/>
      <c r="M1669" s="145"/>
      <c r="N1669" s="125"/>
      <c r="O1669" s="126"/>
      <c r="P1669" s="127" t="str">
        <f>IF(B1669="","",IF(ISNA(VLOOKUP(U1669,[2]NEW!H:H,1,FALSE)),"V",""))</f>
        <v/>
      </c>
      <c r="Q1669" s="156"/>
      <c r="R1669" s="129"/>
      <c r="S1669" s="205"/>
      <c r="U1669" s="132" t="str">
        <f t="shared" ref="U1669:U1732" si="104">B1669&amp;E1669</f>
        <v>6211061800V914611</v>
      </c>
    </row>
    <row r="1670" spans="1:23" ht="20.25" hidden="1" customHeight="1" x14ac:dyDescent="0.25">
      <c r="A1670" s="117">
        <v>1656</v>
      </c>
      <c r="B1670" s="118" t="s">
        <v>4661</v>
      </c>
      <c r="C1670" s="119">
        <v>42370</v>
      </c>
      <c r="D1670" s="117" t="s">
        <v>4662</v>
      </c>
      <c r="E1670" s="120" t="s">
        <v>4797</v>
      </c>
      <c r="F1670" s="117"/>
      <c r="G1670" s="121">
        <f t="shared" ref="G1670:G1733" ca="1" si="105">COUNTIF(H:H,D1670)/COUNTIF(D:D,D1670)</f>
        <v>0.57202072538860105</v>
      </c>
      <c r="H1670" s="121" t="str">
        <f t="shared" ref="H1670:H1733" si="106">IF(P1670="V",D1670,"")</f>
        <v>提示-編程儀錶板油錶功能</v>
      </c>
      <c r="I1670" s="122">
        <f t="shared" ref="I1670:I1733" ca="1" si="107">COUNTIF(H:H,D1670)</f>
        <v>552</v>
      </c>
      <c r="J1670" s="145"/>
      <c r="K1670" s="145"/>
      <c r="L1670" s="208"/>
      <c r="M1670" s="145"/>
      <c r="N1670" s="125"/>
      <c r="O1670" s="126"/>
      <c r="P1670" s="127" t="str">
        <f>IF(B1670="","",IF(ISNA(VLOOKUP(U1670,[2]NEW!H:H,1,FALSE)),"V",""))</f>
        <v>V</v>
      </c>
      <c r="Q1670" s="156"/>
      <c r="R1670" s="129"/>
      <c r="S1670" s="210"/>
      <c r="U1670" s="132" t="str">
        <f t="shared" si="104"/>
        <v>6211061800V914566</v>
      </c>
    </row>
    <row r="1671" spans="1:23" ht="20.25" hidden="1" customHeight="1" x14ac:dyDescent="0.25">
      <c r="A1671" s="117">
        <v>1657</v>
      </c>
      <c r="B1671" s="118" t="s">
        <v>4661</v>
      </c>
      <c r="C1671" s="119">
        <v>42370</v>
      </c>
      <c r="D1671" s="117" t="s">
        <v>4662</v>
      </c>
      <c r="E1671" s="120" t="s">
        <v>4798</v>
      </c>
      <c r="F1671" s="117" t="str">
        <f>IF(ISNA(VLOOKUP(B1671,[2]保固召回!$A:$G,7,FALSE)),"",(VLOOKUP(B1671,[2]保固召回!$A:$G,7,FALSE)))</f>
        <v/>
      </c>
      <c r="G1671" s="121">
        <f t="shared" ca="1" si="105"/>
        <v>0.57202072538860105</v>
      </c>
      <c r="H1671" s="121" t="str">
        <f t="shared" si="106"/>
        <v>提示-編程儀錶板油錶功能</v>
      </c>
      <c r="I1671" s="122">
        <f t="shared" ca="1" si="107"/>
        <v>552</v>
      </c>
      <c r="J1671" s="145"/>
      <c r="K1671" s="145"/>
      <c r="L1671" s="208"/>
      <c r="M1671" s="145"/>
      <c r="N1671" s="125"/>
      <c r="O1671" s="126"/>
      <c r="P1671" s="127" t="str">
        <f>IF(B1671="","",IF(ISNA(VLOOKUP(U1671,[2]NEW!H:H,1,FALSE)),"V",""))</f>
        <v>V</v>
      </c>
      <c r="Q1671" s="156"/>
      <c r="R1671" s="129"/>
      <c r="S1671" s="205"/>
      <c r="U1671" s="132" t="str">
        <f t="shared" si="104"/>
        <v>6211061800V914282</v>
      </c>
    </row>
    <row r="1672" spans="1:23" ht="20.25" hidden="1" customHeight="1" x14ac:dyDescent="0.25">
      <c r="A1672" s="117">
        <v>1658</v>
      </c>
      <c r="B1672" s="118" t="s">
        <v>4661</v>
      </c>
      <c r="C1672" s="119">
        <v>42370</v>
      </c>
      <c r="D1672" s="117" t="s">
        <v>4662</v>
      </c>
      <c r="E1672" s="120" t="s">
        <v>4799</v>
      </c>
      <c r="F1672" s="117" t="str">
        <f>IF(ISNA(VLOOKUP(B1672,[2]保固召回!$A:$G,7,FALSE)),"",(VLOOKUP(B1672,[2]保固召回!$A:$G,7,FALSE)))</f>
        <v/>
      </c>
      <c r="G1672" s="121">
        <f t="shared" ca="1" si="105"/>
        <v>0.57202072538860105</v>
      </c>
      <c r="H1672" s="121" t="str">
        <f t="shared" si="106"/>
        <v>提示-編程儀錶板油錶功能</v>
      </c>
      <c r="I1672" s="122">
        <f t="shared" ca="1" si="107"/>
        <v>552</v>
      </c>
      <c r="J1672" s="145"/>
      <c r="K1672" s="145"/>
      <c r="L1672" s="208"/>
      <c r="M1672" s="145"/>
      <c r="N1672" s="125"/>
      <c r="O1672" s="126"/>
      <c r="P1672" s="127" t="str">
        <f>IF(B1672="","",IF(ISNA(VLOOKUP(U1672,[2]NEW!H:H,1,FALSE)),"V",""))</f>
        <v>V</v>
      </c>
      <c r="Q1672" s="156"/>
      <c r="R1672" s="129"/>
      <c r="S1672" s="205"/>
      <c r="U1672" s="132" t="str">
        <f t="shared" si="104"/>
        <v>6211061800V913946</v>
      </c>
    </row>
    <row r="1673" spans="1:23" ht="46.5" hidden="1" customHeight="1" x14ac:dyDescent="0.25">
      <c r="A1673" s="117">
        <v>1659</v>
      </c>
      <c r="B1673" s="118" t="s">
        <v>4661</v>
      </c>
      <c r="C1673" s="119">
        <v>42370</v>
      </c>
      <c r="D1673" s="117" t="s">
        <v>4662</v>
      </c>
      <c r="E1673" s="120" t="s">
        <v>4800</v>
      </c>
      <c r="F1673" s="117" t="str">
        <f>IF(ISNA(VLOOKUP(B1673,[2]保固召回!$A:$G,7,FALSE)),"",(VLOOKUP(B1673,[2]保固召回!$A:$G,7,FALSE)))</f>
        <v/>
      </c>
      <c r="G1673" s="121">
        <f t="shared" ca="1" si="105"/>
        <v>0.57202072538860105</v>
      </c>
      <c r="H1673" s="121" t="str">
        <f t="shared" si="106"/>
        <v/>
      </c>
      <c r="I1673" s="122">
        <f t="shared" ca="1" si="107"/>
        <v>552</v>
      </c>
      <c r="J1673" s="145"/>
      <c r="K1673" s="145"/>
      <c r="L1673" s="208"/>
      <c r="M1673" s="145"/>
      <c r="N1673" s="125"/>
      <c r="O1673" s="126"/>
      <c r="P1673" s="127" t="str">
        <f>IF(B1673="","",IF(ISNA(VLOOKUP(U1673,[2]NEW!H:H,1,FALSE)),"V",""))</f>
        <v/>
      </c>
      <c r="Q1673" s="156"/>
      <c r="R1673" s="129"/>
      <c r="S1673" s="204"/>
      <c r="U1673" s="132" t="str">
        <f t="shared" si="104"/>
        <v>6211061800V913945</v>
      </c>
      <c r="W1673" s="134" t="str">
        <f>IF((ISERROR(VLOOKUP(E1673,'[2]Lead Time(覆蓋貼)'!F:F,1,0)))*(P1673="v"),"",IF((ISTEXT(VLOOKUP(E1673,'[2]Lead Time(覆蓋貼)'!F:F,1,0)))*(P1673=""),"未執行",""))</f>
        <v/>
      </c>
    </row>
    <row r="1674" spans="1:23" ht="20.25" hidden="1" customHeight="1" x14ac:dyDescent="0.25">
      <c r="A1674" s="117">
        <v>1660</v>
      </c>
      <c r="B1674" s="118" t="s">
        <v>4661</v>
      </c>
      <c r="C1674" s="119">
        <v>42370</v>
      </c>
      <c r="D1674" s="117" t="s">
        <v>4662</v>
      </c>
      <c r="E1674" s="120" t="s">
        <v>4801</v>
      </c>
      <c r="F1674" s="117" t="str">
        <f>IF(ISNA(VLOOKUP(B1674,[2]保固召回!$A:$G,7,FALSE)),"",(VLOOKUP(B1674,[2]保固召回!$A:$G,7,FALSE)))</f>
        <v/>
      </c>
      <c r="G1674" s="121">
        <f t="shared" ca="1" si="105"/>
        <v>0.57202072538860105</v>
      </c>
      <c r="H1674" s="121" t="str">
        <f t="shared" si="106"/>
        <v>提示-編程儀錶板油錶功能</v>
      </c>
      <c r="I1674" s="122">
        <f t="shared" ca="1" si="107"/>
        <v>552</v>
      </c>
      <c r="J1674" s="145"/>
      <c r="K1674" s="145"/>
      <c r="L1674" s="208"/>
      <c r="M1674" s="145"/>
      <c r="N1674" s="125"/>
      <c r="O1674" s="126"/>
      <c r="P1674" s="127" t="str">
        <f>IF(B1674="","",IF(ISNA(VLOOKUP(U1674,[2]NEW!H:H,1,FALSE)),"V",""))</f>
        <v>V</v>
      </c>
      <c r="Q1674" s="156"/>
      <c r="R1674" s="129"/>
      <c r="S1674" s="205"/>
      <c r="U1674" s="132" t="str">
        <f t="shared" si="104"/>
        <v>6211061800V913944</v>
      </c>
    </row>
    <row r="1675" spans="1:23" ht="20.25" hidden="1" customHeight="1" x14ac:dyDescent="0.25">
      <c r="A1675" s="117">
        <v>1661</v>
      </c>
      <c r="B1675" s="118" t="s">
        <v>4661</v>
      </c>
      <c r="C1675" s="119">
        <v>42370</v>
      </c>
      <c r="D1675" s="117" t="s">
        <v>4662</v>
      </c>
      <c r="E1675" s="120" t="s">
        <v>4802</v>
      </c>
      <c r="F1675" s="117" t="str">
        <f>IF(ISNA(VLOOKUP(B1675,[2]保固召回!$A:$G,7,FALSE)),"",(VLOOKUP(B1675,[2]保固召回!$A:$G,7,FALSE)))</f>
        <v/>
      </c>
      <c r="G1675" s="121">
        <f t="shared" ca="1" si="105"/>
        <v>0.57202072538860105</v>
      </c>
      <c r="H1675" s="121" t="str">
        <f t="shared" si="106"/>
        <v/>
      </c>
      <c r="I1675" s="122">
        <f t="shared" ca="1" si="107"/>
        <v>552</v>
      </c>
      <c r="J1675" s="145"/>
      <c r="K1675" s="145"/>
      <c r="L1675" s="208"/>
      <c r="M1675" s="145"/>
      <c r="N1675" s="125"/>
      <c r="O1675" s="126"/>
      <c r="P1675" s="127" t="str">
        <f>IF(B1675="","",IF(ISNA(VLOOKUP(U1675,[2]NEW!H:H,1,FALSE)),"V",""))</f>
        <v/>
      </c>
      <c r="Q1675" s="158"/>
      <c r="R1675" s="129"/>
      <c r="S1675" s="212"/>
      <c r="U1675" s="132" t="str">
        <f t="shared" si="104"/>
        <v>6211061800V913177</v>
      </c>
    </row>
    <row r="1676" spans="1:23" ht="54.75" hidden="1" customHeight="1" x14ac:dyDescent="0.25">
      <c r="A1676" s="117">
        <v>1662</v>
      </c>
      <c r="B1676" s="118" t="s">
        <v>4661</v>
      </c>
      <c r="C1676" s="119">
        <v>42370</v>
      </c>
      <c r="D1676" s="117" t="s">
        <v>4662</v>
      </c>
      <c r="E1676" s="120" t="s">
        <v>4803</v>
      </c>
      <c r="F1676" s="117" t="str">
        <f>IF(ISNA(VLOOKUP(B1676,[2]保固召回!$A:$G,7,FALSE)),"",(VLOOKUP(B1676,[2]保固召回!$A:$G,7,FALSE)))</f>
        <v/>
      </c>
      <c r="G1676" s="121">
        <f t="shared" ca="1" si="105"/>
        <v>0.57202072538860105</v>
      </c>
      <c r="H1676" s="121" t="str">
        <f t="shared" si="106"/>
        <v>提示-編程儀錶板油錶功能</v>
      </c>
      <c r="I1676" s="122">
        <f t="shared" ca="1" si="107"/>
        <v>552</v>
      </c>
      <c r="J1676" s="145"/>
      <c r="K1676" s="145"/>
      <c r="L1676" s="208"/>
      <c r="M1676" s="145"/>
      <c r="N1676" s="125"/>
      <c r="O1676" s="126"/>
      <c r="P1676" s="127" t="str">
        <f>IF(B1676="","",IF(ISNA(VLOOKUP(U1676,[2]NEW!H:H,1,FALSE)),"V",""))</f>
        <v>V</v>
      </c>
      <c r="Q1676" s="156"/>
      <c r="R1676" s="129"/>
      <c r="S1676" s="204"/>
      <c r="U1676" s="132" t="str">
        <f t="shared" si="104"/>
        <v>6211061800V912745</v>
      </c>
    </row>
    <row r="1677" spans="1:23" ht="54" hidden="1" customHeight="1" x14ac:dyDescent="0.25">
      <c r="A1677" s="117">
        <v>1663</v>
      </c>
      <c r="B1677" s="118" t="s">
        <v>4661</v>
      </c>
      <c r="C1677" s="119">
        <v>42370</v>
      </c>
      <c r="D1677" s="117" t="s">
        <v>4662</v>
      </c>
      <c r="E1677" s="120" t="s">
        <v>4804</v>
      </c>
      <c r="F1677" s="117" t="str">
        <f>IF(ISNA(VLOOKUP(B1677,[2]保固召回!$A:$G,7,FALSE)),"",(VLOOKUP(B1677,[2]保固召回!$A:$G,7,FALSE)))</f>
        <v/>
      </c>
      <c r="G1677" s="121">
        <f t="shared" ca="1" si="105"/>
        <v>0.57202072538860105</v>
      </c>
      <c r="H1677" s="121" t="str">
        <f t="shared" si="106"/>
        <v/>
      </c>
      <c r="I1677" s="122">
        <f t="shared" ca="1" si="107"/>
        <v>552</v>
      </c>
      <c r="J1677" s="145"/>
      <c r="K1677" s="145"/>
      <c r="L1677" s="208"/>
      <c r="M1677" s="145"/>
      <c r="N1677" s="125"/>
      <c r="O1677" s="126"/>
      <c r="P1677" s="127" t="str">
        <f>IF(B1677="","",IF(ISNA(VLOOKUP(U1677,[2]NEW!H:H,1,FALSE)),"V",""))</f>
        <v/>
      </c>
      <c r="Q1677" s="156"/>
      <c r="R1677" s="129"/>
      <c r="S1677" s="205"/>
      <c r="U1677" s="132" t="str">
        <f t="shared" si="104"/>
        <v>6211061800V662485</v>
      </c>
    </row>
    <row r="1678" spans="1:23" ht="33.75" hidden="1" customHeight="1" x14ac:dyDescent="0.25">
      <c r="A1678" s="117">
        <v>1664</v>
      </c>
      <c r="B1678" s="118" t="s">
        <v>2932</v>
      </c>
      <c r="C1678" s="119">
        <v>43427</v>
      </c>
      <c r="D1678" s="117" t="s">
        <v>2933</v>
      </c>
      <c r="E1678" s="120" t="s">
        <v>4805</v>
      </c>
      <c r="F1678" s="117"/>
      <c r="G1678" s="121">
        <f t="shared" ca="1" si="105"/>
        <v>1</v>
      </c>
      <c r="H1678" s="121" t="str">
        <f t="shared" si="106"/>
        <v>F2xF87F52G3xG01編程控制單元(Kombi)</v>
      </c>
      <c r="I1678" s="122">
        <f t="shared" ca="1" si="107"/>
        <v>96</v>
      </c>
      <c r="J1678" s="117"/>
      <c r="K1678" s="120"/>
      <c r="L1678" s="117"/>
      <c r="M1678" s="121"/>
      <c r="N1678" s="125"/>
      <c r="O1678" s="126"/>
      <c r="P1678" s="127" t="str">
        <f>IF(B1678="","",IF(ISNA(VLOOKUP(U1678,[2]NEW!H:H,1,FALSE)),"V",""))</f>
        <v>V</v>
      </c>
      <c r="Q1678" s="156"/>
      <c r="R1678" s="129"/>
      <c r="S1678" s="181"/>
      <c r="U1678" s="132" t="str">
        <f t="shared" si="104"/>
        <v>0062450100V634338</v>
      </c>
    </row>
    <row r="1679" spans="1:23" ht="11.25" hidden="1" customHeight="1" x14ac:dyDescent="0.25">
      <c r="A1679" s="117">
        <v>1665</v>
      </c>
      <c r="B1679" s="118" t="s">
        <v>4661</v>
      </c>
      <c r="C1679" s="119">
        <v>42370</v>
      </c>
      <c r="D1679" s="117" t="s">
        <v>4662</v>
      </c>
      <c r="E1679" s="120" t="s">
        <v>4805</v>
      </c>
      <c r="F1679" s="117" t="str">
        <f>IF(ISNA(VLOOKUP(B1679,[2]保固召回!$A:$G,7,FALSE)),"",(VLOOKUP(B1679,[2]保固召回!$A:$G,7,FALSE)))</f>
        <v/>
      </c>
      <c r="G1679" s="121">
        <f t="shared" ca="1" si="105"/>
        <v>0.57202072538860105</v>
      </c>
      <c r="H1679" s="121" t="str">
        <f t="shared" si="106"/>
        <v>提示-編程儀錶板油錶功能</v>
      </c>
      <c r="I1679" s="122">
        <f t="shared" ca="1" si="107"/>
        <v>552</v>
      </c>
      <c r="J1679" s="145"/>
      <c r="K1679" s="145"/>
      <c r="L1679" s="208"/>
      <c r="M1679" s="145"/>
      <c r="N1679" s="125"/>
      <c r="O1679" s="126"/>
      <c r="P1679" s="127" t="str">
        <f>IF(B1679="","",IF(ISNA(VLOOKUP(U1679,[2]NEW!H:H,1,FALSE)),"V",""))</f>
        <v>V</v>
      </c>
      <c r="Q1679" s="156"/>
      <c r="R1679" s="129"/>
      <c r="S1679" s="205"/>
      <c r="U1679" s="132" t="str">
        <f t="shared" si="104"/>
        <v>6211061800V634338</v>
      </c>
    </row>
    <row r="1680" spans="1:23" ht="54" hidden="1" customHeight="1" x14ac:dyDescent="0.25">
      <c r="A1680" s="117">
        <v>1666</v>
      </c>
      <c r="B1680" s="118" t="s">
        <v>4661</v>
      </c>
      <c r="C1680" s="119">
        <v>42370</v>
      </c>
      <c r="D1680" s="117" t="s">
        <v>4662</v>
      </c>
      <c r="E1680" s="120" t="s">
        <v>4806</v>
      </c>
      <c r="F1680" s="117" t="str">
        <f>IF(ISNA(VLOOKUP(B1680,[2]保固召回!$A:$G,7,FALSE)),"",(VLOOKUP(B1680,[2]保固召回!$A:$G,7,FALSE)))</f>
        <v/>
      </c>
      <c r="G1680" s="121">
        <f t="shared" ca="1" si="105"/>
        <v>0.57202072538860105</v>
      </c>
      <c r="H1680" s="121" t="str">
        <f t="shared" si="106"/>
        <v/>
      </c>
      <c r="I1680" s="122">
        <f t="shared" ca="1" si="107"/>
        <v>552</v>
      </c>
      <c r="J1680" s="145"/>
      <c r="K1680" s="145"/>
      <c r="L1680" s="208"/>
      <c r="M1680" s="145"/>
      <c r="N1680" s="125"/>
      <c r="O1680" s="126"/>
      <c r="P1680" s="127" t="str">
        <f>IF(B1680="","",IF(ISNA(VLOOKUP(U1680,[2]NEW!H:H,1,FALSE)),"V",""))</f>
        <v/>
      </c>
      <c r="Q1680" s="156"/>
      <c r="R1680" s="129"/>
      <c r="S1680" s="181"/>
      <c r="U1680" s="132" t="str">
        <f t="shared" si="104"/>
        <v>6211061800V634327</v>
      </c>
      <c r="W1680" s="134" t="str">
        <f>IF((ISERROR(VLOOKUP(E1680,'[2]Lead Time(覆蓋貼)'!F:F,1,0)))*(P1680="v"),"",IF((ISTEXT(VLOOKUP(E1680,'[2]Lead Time(覆蓋貼)'!F:F,1,0)))*(P1680=""),"未執行",""))</f>
        <v/>
      </c>
    </row>
    <row r="1681" spans="1:23" ht="54" hidden="1" customHeight="1" x14ac:dyDescent="0.25">
      <c r="A1681" s="117">
        <v>1667</v>
      </c>
      <c r="B1681" s="118" t="s">
        <v>2932</v>
      </c>
      <c r="C1681" s="119">
        <v>43062</v>
      </c>
      <c r="D1681" s="117" t="s">
        <v>2933</v>
      </c>
      <c r="E1681" s="120" t="s">
        <v>4807</v>
      </c>
      <c r="F1681" s="117"/>
      <c r="G1681" s="121">
        <f t="shared" ca="1" si="105"/>
        <v>1</v>
      </c>
      <c r="H1681" s="121" t="str">
        <f t="shared" si="106"/>
        <v>F2xF87F52G3xG01編程控制單元(Kombi)</v>
      </c>
      <c r="I1681" s="122">
        <f t="shared" ca="1" si="107"/>
        <v>96</v>
      </c>
      <c r="J1681" s="117"/>
      <c r="K1681" s="120"/>
      <c r="L1681" s="117"/>
      <c r="M1681" s="121"/>
      <c r="N1681" s="125"/>
      <c r="O1681" s="126"/>
      <c r="P1681" s="127" t="str">
        <f>IF(B1681="","",IF(ISNA(VLOOKUP(U1681,[2]NEW!H:H,1,FALSE)),"V",""))</f>
        <v>V</v>
      </c>
      <c r="Q1681" s="156">
        <v>43070</v>
      </c>
      <c r="R1681" s="129">
        <v>50304</v>
      </c>
      <c r="S1681" s="181" t="s">
        <v>4676</v>
      </c>
      <c r="U1681" s="132" t="str">
        <f t="shared" si="104"/>
        <v>0062450100V634194</v>
      </c>
      <c r="W1681" s="134" t="str">
        <f>IF((ISERROR(VLOOKUP(E1681,'[2]Lead Time(覆蓋貼)'!F:F,1,0)))*(P1681="v"),"",IF((ISTEXT(VLOOKUP(E1681,'[2]Lead Time(覆蓋貼)'!F:F,1,0)))*(P1681=""),"未執行",""))</f>
        <v/>
      </c>
    </row>
    <row r="1682" spans="1:23" ht="20.25" hidden="1" customHeight="1" x14ac:dyDescent="0.25">
      <c r="A1682" s="117">
        <v>1668</v>
      </c>
      <c r="B1682" s="118" t="s">
        <v>4661</v>
      </c>
      <c r="C1682" s="119">
        <v>42370</v>
      </c>
      <c r="D1682" s="117" t="s">
        <v>4662</v>
      </c>
      <c r="E1682" s="120" t="s">
        <v>4807</v>
      </c>
      <c r="F1682" s="117"/>
      <c r="G1682" s="121">
        <f t="shared" ca="1" si="105"/>
        <v>0.57202072538860105</v>
      </c>
      <c r="H1682" s="121" t="str">
        <f t="shared" si="106"/>
        <v>提示-編程儀錶板油錶功能</v>
      </c>
      <c r="I1682" s="122">
        <f t="shared" ca="1" si="107"/>
        <v>552</v>
      </c>
      <c r="J1682" s="145"/>
      <c r="K1682" s="145"/>
      <c r="L1682" s="208"/>
      <c r="M1682" s="145"/>
      <c r="N1682" s="125"/>
      <c r="O1682" s="126"/>
      <c r="P1682" s="127" t="str">
        <f>IF(B1682="","",IF(ISNA(VLOOKUP(U1682,[2]NEW!H:H,1,FALSE)),"V",""))</f>
        <v>V</v>
      </c>
      <c r="Q1682" s="156"/>
      <c r="R1682" s="129"/>
      <c r="S1682" s="210"/>
      <c r="U1682" s="132" t="str">
        <f t="shared" si="104"/>
        <v>6211061800V634194</v>
      </c>
    </row>
    <row r="1683" spans="1:23" ht="20.25" hidden="1" customHeight="1" x14ac:dyDescent="0.25">
      <c r="A1683" s="117">
        <v>1669</v>
      </c>
      <c r="B1683" s="118" t="s">
        <v>4661</v>
      </c>
      <c r="C1683" s="119">
        <v>42370</v>
      </c>
      <c r="D1683" s="117" t="s">
        <v>4662</v>
      </c>
      <c r="E1683" s="120" t="s">
        <v>4808</v>
      </c>
      <c r="F1683" s="117" t="str">
        <f>IF(ISNA(VLOOKUP(B1683,[2]保固召回!$A:$G,7,FALSE)),"",(VLOOKUP(B1683,[2]保固召回!$A:$G,7,FALSE)))</f>
        <v/>
      </c>
      <c r="G1683" s="121">
        <f t="shared" ca="1" si="105"/>
        <v>0.57202072538860105</v>
      </c>
      <c r="H1683" s="121" t="str">
        <f t="shared" si="106"/>
        <v>提示-編程儀錶板油錶功能</v>
      </c>
      <c r="I1683" s="122">
        <f t="shared" ca="1" si="107"/>
        <v>552</v>
      </c>
      <c r="J1683" s="145"/>
      <c r="K1683" s="145"/>
      <c r="L1683" s="208"/>
      <c r="M1683" s="145"/>
      <c r="N1683" s="125"/>
      <c r="O1683" s="126"/>
      <c r="P1683" s="127" t="str">
        <f>IF(B1683="","",IF(ISNA(VLOOKUP(U1683,[2]NEW!H:H,1,FALSE)),"V",""))</f>
        <v>V</v>
      </c>
      <c r="Q1683" s="156"/>
      <c r="R1683" s="129"/>
      <c r="S1683" s="205"/>
      <c r="U1683" s="132" t="str">
        <f t="shared" si="104"/>
        <v>6211061800V433946</v>
      </c>
    </row>
    <row r="1684" spans="1:23" ht="20.25" hidden="1" customHeight="1" x14ac:dyDescent="0.25">
      <c r="A1684" s="117">
        <v>1670</v>
      </c>
      <c r="B1684" s="118" t="s">
        <v>4661</v>
      </c>
      <c r="C1684" s="119">
        <v>42370</v>
      </c>
      <c r="D1684" s="117" t="s">
        <v>4662</v>
      </c>
      <c r="E1684" s="120" t="s">
        <v>4809</v>
      </c>
      <c r="F1684" s="117" t="str">
        <f>IF(ISNA(VLOOKUP(B1684,[2]保固召回!$A:$G,7,FALSE)),"",(VLOOKUP(B1684,[2]保固召回!$A:$G,7,FALSE)))</f>
        <v/>
      </c>
      <c r="G1684" s="121">
        <f t="shared" ca="1" si="105"/>
        <v>0.57202072538860105</v>
      </c>
      <c r="H1684" s="121" t="str">
        <f t="shared" si="106"/>
        <v/>
      </c>
      <c r="I1684" s="122">
        <f t="shared" ca="1" si="107"/>
        <v>552</v>
      </c>
      <c r="J1684" s="145"/>
      <c r="K1684" s="145"/>
      <c r="L1684" s="208"/>
      <c r="M1684" s="145"/>
      <c r="N1684" s="125"/>
      <c r="O1684" s="126"/>
      <c r="P1684" s="127" t="str">
        <f>IF(B1684="","",IF(ISNA(VLOOKUP(U1684,[2]NEW!H:H,1,FALSE)),"V",""))</f>
        <v/>
      </c>
      <c r="Q1684" s="156"/>
      <c r="R1684" s="129"/>
      <c r="S1684" s="205"/>
      <c r="U1684" s="132" t="str">
        <f t="shared" si="104"/>
        <v>6211061800V433362</v>
      </c>
    </row>
    <row r="1685" spans="1:23" ht="20.25" hidden="1" customHeight="1" x14ac:dyDescent="0.25">
      <c r="A1685" s="117">
        <v>1671</v>
      </c>
      <c r="B1685" s="118" t="s">
        <v>4661</v>
      </c>
      <c r="C1685" s="119">
        <v>42370</v>
      </c>
      <c r="D1685" s="117" t="s">
        <v>4662</v>
      </c>
      <c r="E1685" s="120" t="s">
        <v>4810</v>
      </c>
      <c r="F1685" s="117" t="str">
        <f>IF(ISNA(VLOOKUP(B1685,[2]保固召回!$A:$G,7,FALSE)),"",(VLOOKUP(B1685,[2]保固召回!$A:$G,7,FALSE)))</f>
        <v/>
      </c>
      <c r="G1685" s="121">
        <f t="shared" ca="1" si="105"/>
        <v>0.57202072538860105</v>
      </c>
      <c r="H1685" s="121" t="str">
        <f t="shared" si="106"/>
        <v>提示-編程儀錶板油錶功能</v>
      </c>
      <c r="I1685" s="122">
        <f t="shared" ca="1" si="107"/>
        <v>552</v>
      </c>
      <c r="J1685" s="145"/>
      <c r="K1685" s="145"/>
      <c r="L1685" s="208"/>
      <c r="M1685" s="145"/>
      <c r="N1685" s="125"/>
      <c r="O1685" s="126"/>
      <c r="P1685" s="127" t="str">
        <f>IF(B1685="","",IF(ISNA(VLOOKUP(U1685,[2]NEW!H:H,1,FALSE)),"V",""))</f>
        <v>V</v>
      </c>
      <c r="Q1685" s="156"/>
      <c r="R1685" s="129"/>
      <c r="S1685" s="204"/>
      <c r="U1685" s="132" t="str">
        <f t="shared" si="104"/>
        <v>6211061800V433119</v>
      </c>
    </row>
    <row r="1686" spans="1:23" ht="20.25" hidden="1" customHeight="1" x14ac:dyDescent="0.25">
      <c r="A1686" s="117">
        <v>1672</v>
      </c>
      <c r="B1686" s="118" t="s">
        <v>4661</v>
      </c>
      <c r="C1686" s="119">
        <v>42370</v>
      </c>
      <c r="D1686" s="117" t="s">
        <v>4662</v>
      </c>
      <c r="E1686" s="120" t="s">
        <v>4811</v>
      </c>
      <c r="F1686" s="117" t="str">
        <f>IF(ISNA(VLOOKUP(B1686,[2]保固召回!$A:$G,7,FALSE)),"",(VLOOKUP(B1686,[2]保固召回!$A:$G,7,FALSE)))</f>
        <v/>
      </c>
      <c r="G1686" s="121">
        <f t="shared" ca="1" si="105"/>
        <v>0.57202072538860105</v>
      </c>
      <c r="H1686" s="121" t="str">
        <f t="shared" si="106"/>
        <v>提示-編程儀錶板油錶功能</v>
      </c>
      <c r="I1686" s="122">
        <f t="shared" ca="1" si="107"/>
        <v>552</v>
      </c>
      <c r="J1686" s="145"/>
      <c r="K1686" s="145"/>
      <c r="L1686" s="208"/>
      <c r="M1686" s="145"/>
      <c r="N1686" s="125"/>
      <c r="O1686" s="126"/>
      <c r="P1686" s="127" t="str">
        <f>IF(B1686="","",IF(ISNA(VLOOKUP(U1686,[2]NEW!H:H,1,FALSE)),"V",""))</f>
        <v>V</v>
      </c>
      <c r="Q1686" s="156"/>
      <c r="R1686" s="129"/>
      <c r="S1686" s="205"/>
      <c r="U1686" s="132" t="str">
        <f t="shared" si="104"/>
        <v>6211061800V433068</v>
      </c>
    </row>
    <row r="1687" spans="1:23" ht="87" hidden="1" customHeight="1" x14ac:dyDescent="0.25">
      <c r="A1687" s="117">
        <v>1673</v>
      </c>
      <c r="B1687" s="118" t="s">
        <v>4661</v>
      </c>
      <c r="C1687" s="119">
        <v>42370</v>
      </c>
      <c r="D1687" s="117" t="s">
        <v>4662</v>
      </c>
      <c r="E1687" s="120" t="s">
        <v>4812</v>
      </c>
      <c r="F1687" s="117"/>
      <c r="G1687" s="121">
        <f t="shared" ca="1" si="105"/>
        <v>0.57202072538860105</v>
      </c>
      <c r="H1687" s="121" t="str">
        <f t="shared" si="106"/>
        <v>提示-編程儀錶板油錶功能</v>
      </c>
      <c r="I1687" s="122">
        <f t="shared" ca="1" si="107"/>
        <v>552</v>
      </c>
      <c r="J1687" s="145"/>
      <c r="K1687" s="145"/>
      <c r="L1687" s="208"/>
      <c r="M1687" s="145"/>
      <c r="N1687" s="125"/>
      <c r="O1687" s="126"/>
      <c r="P1687" s="127" t="str">
        <f>IF(B1687="","",IF(ISNA(VLOOKUP(U1687,[2]NEW!H:H,1,FALSE)),"V",""))</f>
        <v>V</v>
      </c>
      <c r="Q1687" s="156"/>
      <c r="R1687" s="129"/>
      <c r="S1687" s="181"/>
      <c r="U1687" s="132" t="str">
        <f t="shared" si="104"/>
        <v>6211061800V433032</v>
      </c>
    </row>
    <row r="1688" spans="1:23" ht="48" hidden="1" customHeight="1" x14ac:dyDescent="0.25">
      <c r="A1688" s="117">
        <v>1674</v>
      </c>
      <c r="B1688" s="118" t="s">
        <v>4661</v>
      </c>
      <c r="C1688" s="119">
        <v>42370</v>
      </c>
      <c r="D1688" s="117" t="s">
        <v>4662</v>
      </c>
      <c r="E1688" s="120" t="s">
        <v>4813</v>
      </c>
      <c r="F1688" s="117" t="str">
        <f>IF(ISNA(VLOOKUP(B1688,[2]保固召回!$A:$G,7,FALSE)),"",(VLOOKUP(B1688,[2]保固召回!$A:$G,7,FALSE)))</f>
        <v/>
      </c>
      <c r="G1688" s="121">
        <f t="shared" ca="1" si="105"/>
        <v>0.57202072538860105</v>
      </c>
      <c r="H1688" s="121" t="str">
        <f t="shared" si="106"/>
        <v/>
      </c>
      <c r="I1688" s="122">
        <f t="shared" ca="1" si="107"/>
        <v>552</v>
      </c>
      <c r="J1688" s="145"/>
      <c r="K1688" s="145"/>
      <c r="L1688" s="208"/>
      <c r="M1688" s="145"/>
      <c r="N1688" s="125"/>
      <c r="O1688" s="126"/>
      <c r="P1688" s="127" t="str">
        <f>IF(B1688="","",IF(ISNA(VLOOKUP(U1688,[2]NEW!H:H,1,FALSE)),"V",""))</f>
        <v/>
      </c>
      <c r="Q1688" s="156"/>
      <c r="R1688" s="129"/>
      <c r="S1688" s="205"/>
      <c r="U1688" s="132" t="str">
        <f t="shared" si="104"/>
        <v>6211061800NU94476</v>
      </c>
      <c r="W1688" s="134" t="str">
        <f>IF((ISERROR(VLOOKUP(E1688,'[2]Lead Time(覆蓋貼)'!F:F,1,0)))*(P1688="v"),"",IF((ISTEXT(VLOOKUP(E1688,'[2]Lead Time(覆蓋貼)'!F:F,1,0)))*(P1688=""),"未執行",""))</f>
        <v/>
      </c>
    </row>
    <row r="1689" spans="1:23" ht="20.25" hidden="1" customHeight="1" x14ac:dyDescent="0.25">
      <c r="A1689" s="117">
        <v>1675</v>
      </c>
      <c r="B1689" s="118" t="s">
        <v>4814</v>
      </c>
      <c r="C1689" s="119">
        <v>43582</v>
      </c>
      <c r="D1689" s="117" t="s">
        <v>4815</v>
      </c>
      <c r="E1689" s="120" t="s">
        <v>4816</v>
      </c>
      <c r="F1689" s="117"/>
      <c r="G1689" s="121">
        <f t="shared" ca="1" si="105"/>
        <v>1</v>
      </c>
      <c r="H1689" s="121" t="str">
        <f t="shared" si="106"/>
        <v>F30更換型號銘牌標籤</v>
      </c>
      <c r="I1689" s="122">
        <f t="shared" ca="1" si="107"/>
        <v>32</v>
      </c>
      <c r="J1689" s="145"/>
      <c r="K1689" s="145"/>
      <c r="L1689" s="208"/>
      <c r="M1689" s="145"/>
      <c r="N1689" s="125"/>
      <c r="O1689" s="126"/>
      <c r="P1689" s="127" t="str">
        <f>IF(B1689="","",IF(ISNA(VLOOKUP(U1689,[2]NEW!H:H,1,FALSE)),"V",""))</f>
        <v>V</v>
      </c>
      <c r="Q1689" s="156">
        <v>43255</v>
      </c>
      <c r="R1689" s="129">
        <v>50304</v>
      </c>
      <c r="S1689" s="181" t="s">
        <v>4817</v>
      </c>
      <c r="U1689" s="132" t="str">
        <f t="shared" si="104"/>
        <v>0071480200NU94476</v>
      </c>
    </row>
    <row r="1690" spans="1:23" ht="20.25" hidden="1" customHeight="1" x14ac:dyDescent="0.25">
      <c r="A1690" s="117">
        <v>1676</v>
      </c>
      <c r="B1690" s="118" t="s">
        <v>4661</v>
      </c>
      <c r="C1690" s="119">
        <v>42370</v>
      </c>
      <c r="D1690" s="117" t="s">
        <v>4662</v>
      </c>
      <c r="E1690" s="120" t="s">
        <v>4818</v>
      </c>
      <c r="F1690" s="117" t="str">
        <f>IF(ISNA(VLOOKUP(B1690,[2]保固召回!$A:$G,7,FALSE)),"",(VLOOKUP(B1690,[2]保固召回!$A:$G,7,FALSE)))</f>
        <v/>
      </c>
      <c r="G1690" s="121">
        <f t="shared" ca="1" si="105"/>
        <v>0.57202072538860105</v>
      </c>
      <c r="H1690" s="121" t="str">
        <f t="shared" si="106"/>
        <v>提示-編程儀錶板油錶功能</v>
      </c>
      <c r="I1690" s="122">
        <f t="shared" ca="1" si="107"/>
        <v>552</v>
      </c>
      <c r="J1690" s="145"/>
      <c r="K1690" s="145"/>
      <c r="L1690" s="208"/>
      <c r="M1690" s="145"/>
      <c r="N1690" s="125"/>
      <c r="O1690" s="126"/>
      <c r="P1690" s="127" t="str">
        <f>IF(B1690="","",IF(ISNA(VLOOKUP(U1690,[2]NEW!H:H,1,FALSE)),"V",""))</f>
        <v>V</v>
      </c>
      <c r="Q1690" s="156"/>
      <c r="R1690" s="129"/>
      <c r="S1690" s="205"/>
      <c r="U1690" s="132" t="str">
        <f t="shared" si="104"/>
        <v>6211061800NU94462</v>
      </c>
    </row>
    <row r="1691" spans="1:23" ht="54" hidden="1" customHeight="1" x14ac:dyDescent="0.25">
      <c r="A1691" s="117">
        <v>1677</v>
      </c>
      <c r="B1691" s="118" t="s">
        <v>4814</v>
      </c>
      <c r="C1691" s="119">
        <v>43582</v>
      </c>
      <c r="D1691" s="117" t="s">
        <v>4815</v>
      </c>
      <c r="E1691" s="120" t="s">
        <v>4819</v>
      </c>
      <c r="F1691" s="117"/>
      <c r="G1691" s="121">
        <f t="shared" ca="1" si="105"/>
        <v>1</v>
      </c>
      <c r="H1691" s="121" t="str">
        <f t="shared" si="106"/>
        <v>F30更換型號銘牌標籤</v>
      </c>
      <c r="I1691" s="122">
        <f t="shared" ca="1" si="107"/>
        <v>32</v>
      </c>
      <c r="J1691" s="145"/>
      <c r="K1691" s="145"/>
      <c r="L1691" s="208"/>
      <c r="M1691" s="145"/>
      <c r="N1691" s="125"/>
      <c r="O1691" s="126"/>
      <c r="P1691" s="127" t="str">
        <f>IF(B1691="","",IF(ISNA(VLOOKUP(U1691,[2]NEW!H:H,1,FALSE)),"V",""))</f>
        <v>V</v>
      </c>
      <c r="Q1691" s="156">
        <v>43255</v>
      </c>
      <c r="R1691" s="129">
        <v>50304</v>
      </c>
      <c r="S1691" s="181" t="s">
        <v>4817</v>
      </c>
      <c r="U1691" s="132" t="str">
        <f t="shared" si="104"/>
        <v>0071480200NU94462</v>
      </c>
      <c r="W1691" s="134" t="str">
        <f>IF((ISERROR(VLOOKUP(E1691,'[2]Lead Time(覆蓋貼)'!F:F,1,0)))*(P1691="v"),"",IF((ISTEXT(VLOOKUP(E1691,'[2]Lead Time(覆蓋貼)'!F:F,1,0)))*(P1691=""),"未執行",""))</f>
        <v/>
      </c>
    </row>
    <row r="1692" spans="1:23" ht="20.25" hidden="1" customHeight="1" x14ac:dyDescent="0.25">
      <c r="A1692" s="117">
        <v>1678</v>
      </c>
      <c r="B1692" s="118" t="s">
        <v>4661</v>
      </c>
      <c r="C1692" s="119">
        <v>42370</v>
      </c>
      <c r="D1692" s="117" t="s">
        <v>4662</v>
      </c>
      <c r="E1692" s="120" t="s">
        <v>4820</v>
      </c>
      <c r="F1692" s="117" t="str">
        <f>IF(ISNA(VLOOKUP(B1692,[2]保固召回!$A:$G,7,FALSE)),"",(VLOOKUP(B1692,[2]保固召回!$A:$G,7,FALSE)))</f>
        <v/>
      </c>
      <c r="G1692" s="121">
        <f t="shared" ca="1" si="105"/>
        <v>0.57202072538860105</v>
      </c>
      <c r="H1692" s="121" t="str">
        <f t="shared" si="106"/>
        <v>提示-編程儀錶板油錶功能</v>
      </c>
      <c r="I1692" s="122">
        <f t="shared" ca="1" si="107"/>
        <v>552</v>
      </c>
      <c r="J1692" s="145"/>
      <c r="K1692" s="145"/>
      <c r="L1692" s="208"/>
      <c r="M1692" s="145"/>
      <c r="N1692" s="125">
        <v>43202</v>
      </c>
      <c r="O1692" s="126">
        <v>50042</v>
      </c>
      <c r="P1692" s="127" t="str">
        <f>IF(B1692="","",IF(ISNA(VLOOKUP(U1692,[2]NEW!H:H,1,FALSE)),"V",""))</f>
        <v>V</v>
      </c>
      <c r="Q1692" s="156">
        <v>43192</v>
      </c>
      <c r="R1692" s="129">
        <v>50042</v>
      </c>
      <c r="S1692" s="204" t="s">
        <v>4017</v>
      </c>
      <c r="U1692" s="132" t="str">
        <f t="shared" si="104"/>
        <v>6211061800NU94453</v>
      </c>
    </row>
    <row r="1693" spans="1:23" ht="20.25" hidden="1" customHeight="1" x14ac:dyDescent="0.25">
      <c r="A1693" s="117">
        <v>1679</v>
      </c>
      <c r="B1693" s="118" t="s">
        <v>4814</v>
      </c>
      <c r="C1693" s="119">
        <v>43582</v>
      </c>
      <c r="D1693" s="117" t="s">
        <v>4815</v>
      </c>
      <c r="E1693" s="120" t="s">
        <v>4821</v>
      </c>
      <c r="F1693" s="117"/>
      <c r="G1693" s="121">
        <f t="shared" ca="1" si="105"/>
        <v>1</v>
      </c>
      <c r="H1693" s="121" t="str">
        <f t="shared" si="106"/>
        <v>F30更換型號銘牌標籤</v>
      </c>
      <c r="I1693" s="122">
        <f t="shared" ca="1" si="107"/>
        <v>32</v>
      </c>
      <c r="J1693" s="145"/>
      <c r="K1693" s="145"/>
      <c r="L1693" s="208"/>
      <c r="M1693" s="145"/>
      <c r="N1693" s="125"/>
      <c r="O1693" s="126"/>
      <c r="P1693" s="127" t="str">
        <f>IF(B1693="","",IF(ISNA(VLOOKUP(U1693,[2]NEW!H:H,1,FALSE)),"V",""))</f>
        <v>V</v>
      </c>
      <c r="Q1693" s="156">
        <v>43255</v>
      </c>
      <c r="R1693" s="129">
        <v>50304</v>
      </c>
      <c r="S1693" s="181" t="s">
        <v>4822</v>
      </c>
      <c r="U1693" s="132" t="str">
        <f t="shared" si="104"/>
        <v>0071480200NU94453</v>
      </c>
    </row>
    <row r="1694" spans="1:23" ht="20.25" hidden="1" customHeight="1" x14ac:dyDescent="0.25">
      <c r="A1694" s="117">
        <v>1680</v>
      </c>
      <c r="B1694" s="118" t="s">
        <v>4661</v>
      </c>
      <c r="C1694" s="119">
        <v>42370</v>
      </c>
      <c r="D1694" s="117" t="s">
        <v>4662</v>
      </c>
      <c r="E1694" s="120" t="s">
        <v>4823</v>
      </c>
      <c r="F1694" s="117"/>
      <c r="G1694" s="121">
        <f t="shared" ca="1" si="105"/>
        <v>0.57202072538860105</v>
      </c>
      <c r="H1694" s="121" t="str">
        <f t="shared" si="106"/>
        <v>提示-編程儀錶板油錶功能</v>
      </c>
      <c r="I1694" s="122">
        <f t="shared" ca="1" si="107"/>
        <v>552</v>
      </c>
      <c r="J1694" s="145"/>
      <c r="K1694" s="145"/>
      <c r="L1694" s="208"/>
      <c r="M1694" s="145"/>
      <c r="N1694" s="125"/>
      <c r="O1694" s="126"/>
      <c r="P1694" s="127" t="str">
        <f>IF(B1694="","",IF(ISNA(VLOOKUP(U1694,[2]NEW!H:H,1,FALSE)),"V",""))</f>
        <v>V</v>
      </c>
      <c r="Q1694" s="156"/>
      <c r="R1694" s="129"/>
      <c r="S1694" s="205"/>
      <c r="U1694" s="132" t="str">
        <f t="shared" si="104"/>
        <v>6211061800NU94437</v>
      </c>
    </row>
    <row r="1695" spans="1:23" ht="20.25" hidden="1" customHeight="1" x14ac:dyDescent="0.25">
      <c r="A1695" s="117">
        <v>1681</v>
      </c>
      <c r="B1695" s="118" t="s">
        <v>4661</v>
      </c>
      <c r="C1695" s="119">
        <v>42370</v>
      </c>
      <c r="D1695" s="117" t="s">
        <v>4662</v>
      </c>
      <c r="E1695" s="120" t="s">
        <v>4824</v>
      </c>
      <c r="F1695" s="117"/>
      <c r="G1695" s="121">
        <f t="shared" ca="1" si="105"/>
        <v>0.57202072538860105</v>
      </c>
      <c r="H1695" s="121" t="str">
        <f t="shared" si="106"/>
        <v>提示-編程儀錶板油錶功能</v>
      </c>
      <c r="I1695" s="122">
        <f t="shared" ca="1" si="107"/>
        <v>552</v>
      </c>
      <c r="J1695" s="145"/>
      <c r="K1695" s="145"/>
      <c r="L1695" s="208"/>
      <c r="M1695" s="145"/>
      <c r="N1695" s="125"/>
      <c r="O1695" s="126"/>
      <c r="P1695" s="127" t="str">
        <f>IF(B1695="","",IF(ISNA(VLOOKUP(U1695,[2]NEW!H:H,1,FALSE)),"V",""))</f>
        <v>V</v>
      </c>
      <c r="Q1695" s="156"/>
      <c r="R1695" s="129"/>
      <c r="S1695" s="205"/>
      <c r="U1695" s="132" t="str">
        <f t="shared" si="104"/>
        <v>6211061800NU94433</v>
      </c>
    </row>
    <row r="1696" spans="1:23" ht="20.25" hidden="1" customHeight="1" x14ac:dyDescent="0.25">
      <c r="A1696" s="117">
        <v>1682</v>
      </c>
      <c r="B1696" s="118" t="s">
        <v>4661</v>
      </c>
      <c r="C1696" s="119">
        <v>42370</v>
      </c>
      <c r="D1696" s="117" t="s">
        <v>4662</v>
      </c>
      <c r="E1696" s="120" t="s">
        <v>4825</v>
      </c>
      <c r="F1696" s="117" t="str">
        <f>IF(ISNA(VLOOKUP(B1696,[2]保固召回!$A:$G,7,FALSE)),"",(VLOOKUP(B1696,[2]保固召回!$A:$G,7,FALSE)))</f>
        <v/>
      </c>
      <c r="G1696" s="121">
        <f t="shared" ca="1" si="105"/>
        <v>0.57202072538860105</v>
      </c>
      <c r="H1696" s="121" t="str">
        <f t="shared" si="106"/>
        <v/>
      </c>
      <c r="I1696" s="122">
        <f t="shared" ca="1" si="107"/>
        <v>552</v>
      </c>
      <c r="J1696" s="145"/>
      <c r="K1696" s="145"/>
      <c r="L1696" s="208"/>
      <c r="M1696" s="145"/>
      <c r="N1696" s="125"/>
      <c r="O1696" s="126"/>
      <c r="P1696" s="127" t="str">
        <f>IF(B1696="","",IF(ISNA(VLOOKUP(U1696,[2]NEW!H:H,1,FALSE)),"V",""))</f>
        <v/>
      </c>
      <c r="Q1696" s="156"/>
      <c r="R1696" s="129"/>
      <c r="S1696" s="204"/>
      <c r="U1696" s="132" t="str">
        <f t="shared" si="104"/>
        <v>6211061800NU94431</v>
      </c>
    </row>
    <row r="1697" spans="1:23" ht="20.25" hidden="1" customHeight="1" x14ac:dyDescent="0.25">
      <c r="A1697" s="117">
        <v>1683</v>
      </c>
      <c r="B1697" s="118" t="s">
        <v>4814</v>
      </c>
      <c r="C1697" s="119">
        <v>43582</v>
      </c>
      <c r="D1697" s="117" t="s">
        <v>4815</v>
      </c>
      <c r="E1697" s="120" t="s">
        <v>4825</v>
      </c>
      <c r="F1697" s="117"/>
      <c r="G1697" s="121">
        <f t="shared" ca="1" si="105"/>
        <v>1</v>
      </c>
      <c r="H1697" s="121" t="str">
        <f t="shared" si="106"/>
        <v>F30更換型號銘牌標籤</v>
      </c>
      <c r="I1697" s="122">
        <f t="shared" ca="1" si="107"/>
        <v>32</v>
      </c>
      <c r="J1697" s="145"/>
      <c r="K1697" s="145"/>
      <c r="L1697" s="208"/>
      <c r="M1697" s="145"/>
      <c r="N1697" s="125"/>
      <c r="O1697" s="126"/>
      <c r="P1697" s="127" t="str">
        <f>IF(B1697="","",IF(ISNA(VLOOKUP(U1697,[2]NEW!H:H,1,FALSE)),"V",""))</f>
        <v>V</v>
      </c>
      <c r="Q1697" s="156">
        <v>43255</v>
      </c>
      <c r="R1697" s="129">
        <v>50304</v>
      </c>
      <c r="S1697" s="181" t="s">
        <v>4817</v>
      </c>
      <c r="U1697" s="132" t="str">
        <f t="shared" si="104"/>
        <v>0071480200NU94431</v>
      </c>
    </row>
    <row r="1698" spans="1:23" ht="20.25" hidden="1" customHeight="1" x14ac:dyDescent="0.25">
      <c r="A1698" s="117">
        <v>1684</v>
      </c>
      <c r="B1698" s="118" t="s">
        <v>4661</v>
      </c>
      <c r="C1698" s="119">
        <v>42370</v>
      </c>
      <c r="D1698" s="117" t="s">
        <v>4662</v>
      </c>
      <c r="E1698" s="120" t="s">
        <v>4826</v>
      </c>
      <c r="F1698" s="117" t="str">
        <f>IF(ISNA(VLOOKUP(B1698,[2]保固召回!$A:$G,7,FALSE)),"",(VLOOKUP(B1698,[2]保固召回!$A:$G,7,FALSE)))</f>
        <v/>
      </c>
      <c r="G1698" s="121">
        <f t="shared" ca="1" si="105"/>
        <v>0.57202072538860105</v>
      </c>
      <c r="H1698" s="121" t="str">
        <f t="shared" si="106"/>
        <v>提示-編程儀錶板油錶功能</v>
      </c>
      <c r="I1698" s="122">
        <f t="shared" ca="1" si="107"/>
        <v>552</v>
      </c>
      <c r="J1698" s="145"/>
      <c r="K1698" s="145"/>
      <c r="L1698" s="208"/>
      <c r="M1698" s="145"/>
      <c r="N1698" s="125"/>
      <c r="O1698" s="126"/>
      <c r="P1698" s="127" t="str">
        <f>IF(B1698="","",IF(ISNA(VLOOKUP(U1698,[2]NEW!H:H,1,FALSE)),"V",""))</f>
        <v>V</v>
      </c>
      <c r="Q1698" s="156"/>
      <c r="R1698" s="129"/>
      <c r="S1698" s="205"/>
      <c r="U1698" s="132" t="str">
        <f t="shared" si="104"/>
        <v>6211061800NU94422</v>
      </c>
    </row>
    <row r="1699" spans="1:23" ht="57" hidden="1" customHeight="1" x14ac:dyDescent="0.25">
      <c r="A1699" s="117">
        <v>1685</v>
      </c>
      <c r="B1699" s="118" t="s">
        <v>4814</v>
      </c>
      <c r="C1699" s="119">
        <v>43582</v>
      </c>
      <c r="D1699" s="117" t="s">
        <v>4815</v>
      </c>
      <c r="E1699" s="120" t="s">
        <v>4827</v>
      </c>
      <c r="F1699" s="117"/>
      <c r="G1699" s="121">
        <f t="shared" ca="1" si="105"/>
        <v>1</v>
      </c>
      <c r="H1699" s="121" t="str">
        <f t="shared" si="106"/>
        <v>F30更換型號銘牌標籤</v>
      </c>
      <c r="I1699" s="122">
        <f t="shared" ca="1" si="107"/>
        <v>32</v>
      </c>
      <c r="J1699" s="145"/>
      <c r="K1699" s="145"/>
      <c r="L1699" s="208"/>
      <c r="M1699" s="145"/>
      <c r="N1699" s="125"/>
      <c r="O1699" s="126"/>
      <c r="P1699" s="127" t="str">
        <f>IF(B1699="","",IF(ISNA(VLOOKUP(U1699,[2]NEW!H:H,1,FALSE)),"V",""))</f>
        <v>V</v>
      </c>
      <c r="Q1699" s="156">
        <v>43255</v>
      </c>
      <c r="R1699" s="129">
        <v>50304</v>
      </c>
      <c r="S1699" s="181" t="s">
        <v>4817</v>
      </c>
      <c r="U1699" s="132" t="str">
        <f t="shared" si="104"/>
        <v>0071480200NU94422</v>
      </c>
    </row>
    <row r="1700" spans="1:23" ht="20.25" hidden="1" customHeight="1" x14ac:dyDescent="0.25">
      <c r="A1700" s="117">
        <v>1686</v>
      </c>
      <c r="B1700" s="118" t="s">
        <v>4661</v>
      </c>
      <c r="C1700" s="119">
        <v>42370</v>
      </c>
      <c r="D1700" s="117" t="s">
        <v>4662</v>
      </c>
      <c r="E1700" s="120" t="s">
        <v>4828</v>
      </c>
      <c r="F1700" s="117" t="str">
        <f>IF(ISNA(VLOOKUP(B1700,[2]保固召回!$A:$G,7,FALSE)),"",(VLOOKUP(B1700,[2]保固召回!$A:$G,7,FALSE)))</f>
        <v/>
      </c>
      <c r="G1700" s="121">
        <f t="shared" ca="1" si="105"/>
        <v>0.57202072538860105</v>
      </c>
      <c r="H1700" s="121" t="str">
        <f t="shared" si="106"/>
        <v>提示-編程儀錶板油錶功能</v>
      </c>
      <c r="I1700" s="122">
        <f t="shared" ca="1" si="107"/>
        <v>552</v>
      </c>
      <c r="J1700" s="145"/>
      <c r="K1700" s="145"/>
      <c r="L1700" s="208"/>
      <c r="M1700" s="145"/>
      <c r="N1700" s="125"/>
      <c r="O1700" s="126"/>
      <c r="P1700" s="127" t="str">
        <f>IF(B1700="","",IF(ISNA(VLOOKUP(U1700,[2]NEW!H:H,1,FALSE)),"V",""))</f>
        <v>V</v>
      </c>
      <c r="Q1700" s="156"/>
      <c r="R1700" s="129"/>
      <c r="S1700" s="205"/>
      <c r="U1700" s="132" t="str">
        <f t="shared" si="104"/>
        <v>6211061800NU94395</v>
      </c>
    </row>
    <row r="1701" spans="1:23" ht="20.25" hidden="1" customHeight="1" x14ac:dyDescent="0.25">
      <c r="A1701" s="117">
        <v>1687</v>
      </c>
      <c r="B1701" s="118" t="s">
        <v>4814</v>
      </c>
      <c r="C1701" s="119">
        <v>43582</v>
      </c>
      <c r="D1701" s="117" t="s">
        <v>4815</v>
      </c>
      <c r="E1701" s="120" t="s">
        <v>4829</v>
      </c>
      <c r="F1701" s="117"/>
      <c r="G1701" s="121">
        <f t="shared" ca="1" si="105"/>
        <v>1</v>
      </c>
      <c r="H1701" s="121" t="str">
        <f t="shared" si="106"/>
        <v>F30更換型號銘牌標籤</v>
      </c>
      <c r="I1701" s="122">
        <f t="shared" ca="1" si="107"/>
        <v>32</v>
      </c>
      <c r="J1701" s="145"/>
      <c r="K1701" s="145"/>
      <c r="L1701" s="208"/>
      <c r="M1701" s="145"/>
      <c r="N1701" s="125"/>
      <c r="O1701" s="126"/>
      <c r="P1701" s="127" t="str">
        <f>IF(B1701="","",IF(ISNA(VLOOKUP(U1701,[2]NEW!H:H,1,FALSE)),"V",""))</f>
        <v>V</v>
      </c>
      <c r="Q1701" s="156">
        <v>43255</v>
      </c>
      <c r="R1701" s="129">
        <v>50304</v>
      </c>
      <c r="S1701" s="181" t="s">
        <v>4817</v>
      </c>
      <c r="U1701" s="132" t="str">
        <f t="shared" si="104"/>
        <v>0071480200NU94395</v>
      </c>
    </row>
    <row r="1702" spans="1:23" ht="45" hidden="1" customHeight="1" x14ac:dyDescent="0.25">
      <c r="A1702" s="117">
        <v>1688</v>
      </c>
      <c r="B1702" s="118" t="s">
        <v>4661</v>
      </c>
      <c r="C1702" s="119">
        <v>42370</v>
      </c>
      <c r="D1702" s="117" t="s">
        <v>4662</v>
      </c>
      <c r="E1702" s="120" t="s">
        <v>4830</v>
      </c>
      <c r="F1702" s="117"/>
      <c r="G1702" s="121">
        <f t="shared" ca="1" si="105"/>
        <v>0.57202072538860105</v>
      </c>
      <c r="H1702" s="121" t="str">
        <f t="shared" si="106"/>
        <v>提示-編程儀錶板油錶功能</v>
      </c>
      <c r="I1702" s="122">
        <f t="shared" ca="1" si="107"/>
        <v>552</v>
      </c>
      <c r="J1702" s="145"/>
      <c r="K1702" s="145"/>
      <c r="L1702" s="208"/>
      <c r="M1702" s="145"/>
      <c r="N1702" s="125"/>
      <c r="O1702" s="126"/>
      <c r="P1702" s="127" t="str">
        <f>IF(B1702="","",IF(ISNA(VLOOKUP(U1702,[2]NEW!H:H,1,FALSE)),"V",""))</f>
        <v>V</v>
      </c>
      <c r="Q1702" s="156"/>
      <c r="R1702" s="129"/>
      <c r="S1702" s="210"/>
      <c r="U1702" s="132" t="str">
        <f t="shared" si="104"/>
        <v>6211061800NU94390</v>
      </c>
      <c r="W1702" s="134" t="str">
        <f>IF((ISERROR(VLOOKUP(E1702,'[2]Lead Time(覆蓋貼)'!F:F,1,0)))*(P1702="v"),"",IF((ISTEXT(VLOOKUP(E1702,'[2]Lead Time(覆蓋貼)'!F:F,1,0)))*(P1702=""),"未執行",""))</f>
        <v/>
      </c>
    </row>
    <row r="1703" spans="1:23" ht="20.25" hidden="1" customHeight="1" x14ac:dyDescent="0.25">
      <c r="A1703" s="117">
        <v>1689</v>
      </c>
      <c r="B1703" s="118" t="s">
        <v>4814</v>
      </c>
      <c r="C1703" s="119">
        <v>43582</v>
      </c>
      <c r="D1703" s="117" t="s">
        <v>4815</v>
      </c>
      <c r="E1703" s="120" t="s">
        <v>4831</v>
      </c>
      <c r="F1703" s="117"/>
      <c r="G1703" s="121">
        <f t="shared" ca="1" si="105"/>
        <v>1</v>
      </c>
      <c r="H1703" s="121" t="str">
        <f t="shared" si="106"/>
        <v>F30更換型號銘牌標籤</v>
      </c>
      <c r="I1703" s="122">
        <f t="shared" ca="1" si="107"/>
        <v>32</v>
      </c>
      <c r="J1703" s="145"/>
      <c r="K1703" s="145"/>
      <c r="L1703" s="208"/>
      <c r="M1703" s="145"/>
      <c r="N1703" s="125"/>
      <c r="O1703" s="126"/>
      <c r="P1703" s="127" t="str">
        <f>IF(B1703="","",IF(ISNA(VLOOKUP(U1703,[2]NEW!H:H,1,FALSE)),"V",""))</f>
        <v>V</v>
      </c>
      <c r="Q1703" s="158">
        <v>43255</v>
      </c>
      <c r="R1703" s="129">
        <v>50304</v>
      </c>
      <c r="S1703" s="157" t="s">
        <v>4822</v>
      </c>
      <c r="U1703" s="132" t="str">
        <f t="shared" si="104"/>
        <v>0071480200NU94390</v>
      </c>
    </row>
    <row r="1704" spans="1:23" ht="20.25" hidden="1" customHeight="1" x14ac:dyDescent="0.25">
      <c r="A1704" s="117">
        <v>1690</v>
      </c>
      <c r="B1704" s="118" t="s">
        <v>4661</v>
      </c>
      <c r="C1704" s="119">
        <v>42370</v>
      </c>
      <c r="D1704" s="117" t="s">
        <v>4662</v>
      </c>
      <c r="E1704" s="120" t="s">
        <v>4832</v>
      </c>
      <c r="F1704" s="117"/>
      <c r="G1704" s="121">
        <f t="shared" ca="1" si="105"/>
        <v>0.57202072538860105</v>
      </c>
      <c r="H1704" s="121" t="str">
        <f t="shared" si="106"/>
        <v>提示-編程儀錶板油錶功能</v>
      </c>
      <c r="I1704" s="122">
        <f t="shared" ca="1" si="107"/>
        <v>552</v>
      </c>
      <c r="J1704" s="145"/>
      <c r="K1704" s="145"/>
      <c r="L1704" s="208"/>
      <c r="M1704" s="145"/>
      <c r="N1704" s="125"/>
      <c r="O1704" s="126"/>
      <c r="P1704" s="127" t="str">
        <f>IF(B1704="","",IF(ISNA(VLOOKUP(U1704,[2]NEW!H:H,1,FALSE)),"V",""))</f>
        <v>V</v>
      </c>
      <c r="Q1704" s="156"/>
      <c r="R1704" s="129"/>
      <c r="S1704" s="181"/>
      <c r="U1704" s="132" t="str">
        <f t="shared" si="104"/>
        <v>6211061800NU94381</v>
      </c>
    </row>
    <row r="1705" spans="1:23" ht="20.25" hidden="1" customHeight="1" x14ac:dyDescent="0.25">
      <c r="A1705" s="117">
        <v>1691</v>
      </c>
      <c r="B1705" s="118" t="s">
        <v>4814</v>
      </c>
      <c r="C1705" s="119">
        <v>43582</v>
      </c>
      <c r="D1705" s="117" t="s">
        <v>4815</v>
      </c>
      <c r="E1705" s="120" t="s">
        <v>4833</v>
      </c>
      <c r="F1705" s="117"/>
      <c r="G1705" s="121">
        <f t="shared" ca="1" si="105"/>
        <v>1</v>
      </c>
      <c r="H1705" s="121" t="str">
        <f t="shared" si="106"/>
        <v>F30更換型號銘牌標籤</v>
      </c>
      <c r="I1705" s="122">
        <f t="shared" ca="1" si="107"/>
        <v>32</v>
      </c>
      <c r="J1705" s="145"/>
      <c r="K1705" s="145"/>
      <c r="L1705" s="208"/>
      <c r="M1705" s="145"/>
      <c r="N1705" s="125"/>
      <c r="O1705" s="126"/>
      <c r="P1705" s="127" t="str">
        <f>IF(B1705="","",IF(ISNA(VLOOKUP(U1705,[2]NEW!H:H,1,FALSE)),"V",""))</f>
        <v>V</v>
      </c>
      <c r="Q1705" s="158">
        <v>43255</v>
      </c>
      <c r="R1705" s="129">
        <v>50304</v>
      </c>
      <c r="S1705" s="157" t="s">
        <v>4817</v>
      </c>
      <c r="U1705" s="132" t="str">
        <f t="shared" si="104"/>
        <v>0071480200NU94381</v>
      </c>
    </row>
    <row r="1706" spans="1:23" ht="20.25" hidden="1" customHeight="1" x14ac:dyDescent="0.25">
      <c r="A1706" s="117">
        <v>1692</v>
      </c>
      <c r="B1706" s="118" t="s">
        <v>4814</v>
      </c>
      <c r="C1706" s="119">
        <v>43582</v>
      </c>
      <c r="D1706" s="117" t="s">
        <v>4815</v>
      </c>
      <c r="E1706" s="120" t="s">
        <v>4834</v>
      </c>
      <c r="F1706" s="117"/>
      <c r="G1706" s="121">
        <f t="shared" ca="1" si="105"/>
        <v>1</v>
      </c>
      <c r="H1706" s="121" t="str">
        <f t="shared" si="106"/>
        <v>F30更換型號銘牌標籤</v>
      </c>
      <c r="I1706" s="122">
        <f t="shared" ca="1" si="107"/>
        <v>32</v>
      </c>
      <c r="N1706" s="125"/>
      <c r="O1706" s="126"/>
      <c r="P1706" s="127" t="str">
        <f>IF(B1706="","",IF(ISNA(VLOOKUP(U1706,[2]NEW!H:H,1,FALSE)),"V",""))</f>
        <v>V</v>
      </c>
      <c r="Q1706" s="158">
        <v>43255</v>
      </c>
      <c r="R1706" s="129">
        <v>50304</v>
      </c>
      <c r="S1706" s="157" t="s">
        <v>4817</v>
      </c>
      <c r="U1706" s="132" t="str">
        <f t="shared" si="104"/>
        <v>0071480200NU94378</v>
      </c>
    </row>
    <row r="1707" spans="1:23" ht="45" hidden="1" customHeight="1" x14ac:dyDescent="0.25">
      <c r="A1707" s="117">
        <v>1693</v>
      </c>
      <c r="B1707" s="118" t="s">
        <v>4661</v>
      </c>
      <c r="C1707" s="119">
        <v>42370</v>
      </c>
      <c r="D1707" s="117" t="s">
        <v>4662</v>
      </c>
      <c r="E1707" s="120" t="s">
        <v>4834</v>
      </c>
      <c r="F1707" s="117" t="str">
        <f>IF(ISNA(VLOOKUP(B1707,[2]保固召回!$A:$G,7,FALSE)),"",(VLOOKUP(B1707,[2]保固召回!$A:$G,7,FALSE)))</f>
        <v/>
      </c>
      <c r="G1707" s="121">
        <f t="shared" ca="1" si="105"/>
        <v>0.57202072538860105</v>
      </c>
      <c r="H1707" s="121" t="str">
        <f t="shared" si="106"/>
        <v>提示-編程儀錶板油錶功能</v>
      </c>
      <c r="I1707" s="122">
        <f t="shared" ca="1" si="107"/>
        <v>552</v>
      </c>
      <c r="J1707" s="145"/>
      <c r="K1707" s="145"/>
      <c r="L1707" s="208"/>
      <c r="M1707" s="145"/>
      <c r="N1707" s="125"/>
      <c r="O1707" s="126"/>
      <c r="P1707" s="127" t="str">
        <f>IF(B1707="","",IF(ISNA(VLOOKUP(U1707,[2]NEW!H:H,1,FALSE)),"V",""))</f>
        <v>V</v>
      </c>
      <c r="Q1707" s="156"/>
      <c r="R1707" s="129"/>
      <c r="S1707" s="216"/>
      <c r="T1707" s="217"/>
      <c r="U1707" s="132" t="str">
        <f t="shared" si="104"/>
        <v>6211061800NU94378</v>
      </c>
      <c r="W1707" s="134" t="str">
        <f>IF((ISERROR(VLOOKUP(E1707,'[2]Lead Time(覆蓋貼)'!F:F,1,0)))*(P1707="v"),"",IF((ISTEXT(VLOOKUP(E1707,'[2]Lead Time(覆蓋貼)'!F:F,1,0)))*(P1707=""),"未執行",""))</f>
        <v/>
      </c>
    </row>
    <row r="1708" spans="1:23" ht="20.25" hidden="1" customHeight="1" x14ac:dyDescent="0.25">
      <c r="A1708" s="117">
        <v>1694</v>
      </c>
      <c r="B1708" s="118" t="s">
        <v>4661</v>
      </c>
      <c r="C1708" s="119">
        <v>42370</v>
      </c>
      <c r="D1708" s="117" t="s">
        <v>4662</v>
      </c>
      <c r="E1708" s="120" t="s">
        <v>4835</v>
      </c>
      <c r="F1708" s="117" t="str">
        <f>IF(ISNA(VLOOKUP(B1708,[2]保固召回!$A:$G,7,FALSE)),"",(VLOOKUP(B1708,[2]保固召回!$A:$G,7,FALSE)))</f>
        <v/>
      </c>
      <c r="G1708" s="121">
        <f t="shared" ca="1" si="105"/>
        <v>0.57202072538860105</v>
      </c>
      <c r="H1708" s="121" t="str">
        <f t="shared" si="106"/>
        <v/>
      </c>
      <c r="I1708" s="122">
        <f t="shared" ca="1" si="107"/>
        <v>552</v>
      </c>
      <c r="J1708" s="145"/>
      <c r="K1708" s="145"/>
      <c r="L1708" s="208"/>
      <c r="M1708" s="145"/>
      <c r="N1708" s="125"/>
      <c r="O1708" s="126"/>
      <c r="P1708" s="127" t="str">
        <f>IF(B1708="","",IF(ISNA(VLOOKUP(U1708,[2]NEW!H:H,1,FALSE)),"V",""))</f>
        <v/>
      </c>
      <c r="Q1708" s="156"/>
      <c r="R1708" s="129"/>
      <c r="S1708" s="205"/>
      <c r="U1708" s="132" t="str">
        <f t="shared" si="104"/>
        <v>6211061800NU94369</v>
      </c>
    </row>
    <row r="1709" spans="1:23" ht="41.25" hidden="1" customHeight="1" x14ac:dyDescent="0.25">
      <c r="A1709" s="117">
        <v>1695</v>
      </c>
      <c r="B1709" s="118" t="s">
        <v>4814</v>
      </c>
      <c r="C1709" s="119">
        <v>43582</v>
      </c>
      <c r="D1709" s="117" t="s">
        <v>4815</v>
      </c>
      <c r="E1709" s="120" t="s">
        <v>4836</v>
      </c>
      <c r="F1709" s="117"/>
      <c r="G1709" s="121">
        <f t="shared" ca="1" si="105"/>
        <v>1</v>
      </c>
      <c r="H1709" s="121" t="str">
        <f t="shared" si="106"/>
        <v>F30更換型號銘牌標籤</v>
      </c>
      <c r="I1709" s="122">
        <f t="shared" ca="1" si="107"/>
        <v>32</v>
      </c>
      <c r="J1709" s="145"/>
      <c r="K1709" s="145"/>
      <c r="L1709" s="208"/>
      <c r="M1709" s="145"/>
      <c r="N1709" s="125"/>
      <c r="O1709" s="126"/>
      <c r="P1709" s="127" t="str">
        <f>IF(B1709="","",IF(ISNA(VLOOKUP(U1709,[2]NEW!H:H,1,FALSE)),"V",""))</f>
        <v>V</v>
      </c>
      <c r="Q1709" s="156">
        <v>43255</v>
      </c>
      <c r="R1709" s="129">
        <v>50304</v>
      </c>
      <c r="S1709" s="181" t="s">
        <v>4817</v>
      </c>
      <c r="U1709" s="132" t="str">
        <f t="shared" si="104"/>
        <v>0071480200NU94369</v>
      </c>
    </row>
    <row r="1710" spans="1:23" ht="20.25" hidden="1" customHeight="1" x14ac:dyDescent="0.25">
      <c r="A1710" s="117">
        <v>1696</v>
      </c>
      <c r="B1710" s="118" t="s">
        <v>4661</v>
      </c>
      <c r="C1710" s="119">
        <v>42370</v>
      </c>
      <c r="D1710" s="117" t="s">
        <v>4662</v>
      </c>
      <c r="E1710" s="120" t="s">
        <v>4837</v>
      </c>
      <c r="F1710" s="117" t="str">
        <f>IF(ISNA(VLOOKUP(B1710,[2]保固召回!$A:$G,7,FALSE)),"",(VLOOKUP(B1710,[2]保固召回!$A:$G,7,FALSE)))</f>
        <v/>
      </c>
      <c r="G1710" s="121">
        <f t="shared" ca="1" si="105"/>
        <v>0.57202072538860105</v>
      </c>
      <c r="H1710" s="121" t="str">
        <f t="shared" si="106"/>
        <v>提示-編程儀錶板油錶功能</v>
      </c>
      <c r="I1710" s="122">
        <f t="shared" ca="1" si="107"/>
        <v>552</v>
      </c>
      <c r="J1710" s="145"/>
      <c r="K1710" s="145"/>
      <c r="L1710" s="208"/>
      <c r="M1710" s="145"/>
      <c r="N1710" s="125"/>
      <c r="O1710" s="126"/>
      <c r="P1710" s="127" t="str">
        <f>IF(B1710="","",IF(ISNA(VLOOKUP(U1710,[2]NEW!H:H,1,FALSE)),"V",""))</f>
        <v>V</v>
      </c>
      <c r="Q1710" s="156"/>
      <c r="R1710" s="129"/>
      <c r="S1710" s="204"/>
      <c r="U1710" s="132" t="str">
        <f t="shared" si="104"/>
        <v>6211061800NU94321</v>
      </c>
    </row>
    <row r="1711" spans="1:23" ht="20.25" hidden="1" customHeight="1" x14ac:dyDescent="0.25">
      <c r="A1711" s="117">
        <v>1697</v>
      </c>
      <c r="B1711" s="118" t="s">
        <v>4661</v>
      </c>
      <c r="C1711" s="119">
        <v>42370</v>
      </c>
      <c r="D1711" s="117" t="s">
        <v>4662</v>
      </c>
      <c r="E1711" s="120" t="s">
        <v>4838</v>
      </c>
      <c r="F1711" s="117" t="str">
        <f>IF(ISNA(VLOOKUP(B1711,[2]保固召回!$A:$G,7,FALSE)),"",(VLOOKUP(B1711,[2]保固召回!$A:$G,7,FALSE)))</f>
        <v/>
      </c>
      <c r="G1711" s="121">
        <f t="shared" ca="1" si="105"/>
        <v>0.57202072538860105</v>
      </c>
      <c r="H1711" s="121" t="str">
        <f t="shared" si="106"/>
        <v>提示-編程儀錶板油錶功能</v>
      </c>
      <c r="I1711" s="122">
        <f t="shared" ca="1" si="107"/>
        <v>552</v>
      </c>
      <c r="J1711" s="145"/>
      <c r="K1711" s="145"/>
      <c r="L1711" s="208"/>
      <c r="M1711" s="145"/>
      <c r="N1711" s="125"/>
      <c r="O1711" s="126"/>
      <c r="P1711" s="127" t="str">
        <f>IF(B1711="","",IF(ISNA(VLOOKUP(U1711,[2]NEW!H:H,1,FALSE)),"V",""))</f>
        <v>V</v>
      </c>
      <c r="Q1711" s="156"/>
      <c r="R1711" s="129"/>
      <c r="S1711" s="205"/>
      <c r="U1711" s="132" t="str">
        <f t="shared" si="104"/>
        <v>6211061800NU94320</v>
      </c>
    </row>
    <row r="1712" spans="1:23" ht="20.25" hidden="1" customHeight="1" x14ac:dyDescent="0.25">
      <c r="A1712" s="117">
        <v>1698</v>
      </c>
      <c r="B1712" s="118" t="s">
        <v>4661</v>
      </c>
      <c r="C1712" s="119">
        <v>42370</v>
      </c>
      <c r="D1712" s="117" t="s">
        <v>4662</v>
      </c>
      <c r="E1712" s="214" t="s">
        <v>4839</v>
      </c>
      <c r="F1712" s="117" t="str">
        <f>IF(ISNA(VLOOKUP(B1712,[2]保固召回!$A:$G,7,FALSE)),"",(VLOOKUP(B1712,[2]保固召回!$A:$G,7,FALSE)))</f>
        <v/>
      </c>
      <c r="G1712" s="121">
        <f t="shared" ca="1" si="105"/>
        <v>0.57202072538860105</v>
      </c>
      <c r="H1712" s="121" t="str">
        <f t="shared" si="106"/>
        <v/>
      </c>
      <c r="I1712" s="122">
        <f t="shared" ca="1" si="107"/>
        <v>552</v>
      </c>
      <c r="N1712" s="153"/>
      <c r="O1712" s="126"/>
      <c r="P1712" s="127" t="str">
        <f>IF(B1712="","",IF(ISNA(VLOOKUP(U1712,[2]NEW!H:H,1,FALSE)),"V",""))</f>
        <v/>
      </c>
      <c r="Q1712" s="156"/>
      <c r="R1712" s="129"/>
      <c r="S1712" s="205"/>
      <c r="U1712" s="132" t="str">
        <f t="shared" si="104"/>
        <v>6211061800NU94318</v>
      </c>
    </row>
    <row r="1713" spans="1:23" ht="20.25" hidden="1" customHeight="1" x14ac:dyDescent="0.25">
      <c r="A1713" s="117">
        <v>1699</v>
      </c>
      <c r="B1713" s="118" t="s">
        <v>4661</v>
      </c>
      <c r="C1713" s="119">
        <v>42370</v>
      </c>
      <c r="D1713" s="117" t="s">
        <v>4662</v>
      </c>
      <c r="E1713" s="120" t="s">
        <v>4840</v>
      </c>
      <c r="F1713" s="117" t="str">
        <f>IF(ISNA(VLOOKUP(B1713,[2]保固召回!$A:$G,7,FALSE)),"",(VLOOKUP(B1713,[2]保固召回!$A:$G,7,FALSE)))</f>
        <v/>
      </c>
      <c r="G1713" s="121">
        <f t="shared" ca="1" si="105"/>
        <v>0.57202072538860105</v>
      </c>
      <c r="H1713" s="121" t="str">
        <f t="shared" si="106"/>
        <v>提示-編程儀錶板油錶功能</v>
      </c>
      <c r="I1713" s="122">
        <f t="shared" ca="1" si="107"/>
        <v>552</v>
      </c>
      <c r="J1713" s="145"/>
      <c r="K1713" s="145"/>
      <c r="L1713" s="208"/>
      <c r="M1713" s="145"/>
      <c r="N1713" s="125"/>
      <c r="O1713" s="126"/>
      <c r="P1713" s="127" t="str">
        <f>IF(B1713="","",IF(ISNA(VLOOKUP(U1713,[2]NEW!H:H,1,FALSE)),"V",""))</f>
        <v>V</v>
      </c>
      <c r="Q1713" s="156"/>
      <c r="R1713" s="129"/>
      <c r="S1713" s="204"/>
      <c r="U1713" s="132" t="str">
        <f t="shared" si="104"/>
        <v>6211061800NU94304</v>
      </c>
    </row>
    <row r="1714" spans="1:23" ht="20.25" hidden="1" customHeight="1" x14ac:dyDescent="0.25">
      <c r="A1714" s="117">
        <v>1700</v>
      </c>
      <c r="B1714" s="118" t="s">
        <v>4841</v>
      </c>
      <c r="C1714" s="119">
        <v>42370</v>
      </c>
      <c r="D1714" s="117" t="s">
        <v>4662</v>
      </c>
      <c r="E1714" s="120" t="s">
        <v>4842</v>
      </c>
      <c r="F1714" s="117" t="str">
        <f>IF(ISNA(VLOOKUP(B1714,[2]保固召回!$A:$G,7,FALSE)),"",(VLOOKUP(B1714,[2]保固召回!$A:$G,7,FALSE)))</f>
        <v/>
      </c>
      <c r="G1714" s="121">
        <f t="shared" ca="1" si="105"/>
        <v>0.57202072538860105</v>
      </c>
      <c r="H1714" s="121" t="str">
        <f t="shared" si="106"/>
        <v>提示-編程儀錶板油錶功能</v>
      </c>
      <c r="I1714" s="122">
        <f t="shared" ca="1" si="107"/>
        <v>552</v>
      </c>
      <c r="J1714" s="145"/>
      <c r="K1714" s="145"/>
      <c r="L1714" s="208"/>
      <c r="M1714" s="145"/>
      <c r="N1714" s="125"/>
      <c r="O1714" s="126"/>
      <c r="P1714" s="127" t="str">
        <f>IF(B1714="","",IF(ISNA(VLOOKUP(U1714,[2]NEW!H:H,1,FALSE)),"V",""))</f>
        <v>V</v>
      </c>
      <c r="Q1714" s="156"/>
      <c r="R1714" s="129"/>
      <c r="S1714" s="205"/>
      <c r="U1714" s="132" t="str">
        <f t="shared" si="104"/>
        <v>6211061800NU94289</v>
      </c>
    </row>
    <row r="1715" spans="1:23" ht="91.5" hidden="1" customHeight="1" x14ac:dyDescent="0.25">
      <c r="A1715" s="117">
        <v>1701</v>
      </c>
      <c r="B1715" s="118" t="s">
        <v>4841</v>
      </c>
      <c r="C1715" s="119">
        <v>42370</v>
      </c>
      <c r="D1715" s="117" t="s">
        <v>4662</v>
      </c>
      <c r="E1715" s="120" t="s">
        <v>4843</v>
      </c>
      <c r="F1715" s="117"/>
      <c r="G1715" s="121">
        <f t="shared" ca="1" si="105"/>
        <v>0.57202072538860105</v>
      </c>
      <c r="H1715" s="121" t="str">
        <f t="shared" si="106"/>
        <v>提示-編程儀錶板油錶功能</v>
      </c>
      <c r="I1715" s="122">
        <f t="shared" ca="1" si="107"/>
        <v>552</v>
      </c>
      <c r="J1715" s="145"/>
      <c r="K1715" s="145"/>
      <c r="L1715" s="208"/>
      <c r="M1715" s="145"/>
      <c r="N1715" s="125"/>
      <c r="O1715" s="126"/>
      <c r="P1715" s="127" t="str">
        <f>IF(B1715="","",IF(ISNA(VLOOKUP(U1715,[2]NEW!H:H,1,FALSE)),"V",""))</f>
        <v>V</v>
      </c>
      <c r="Q1715" s="156"/>
      <c r="R1715" s="129"/>
      <c r="S1715" s="181"/>
      <c r="U1715" s="132" t="str">
        <f t="shared" si="104"/>
        <v>6211061800NU88650</v>
      </c>
      <c r="W1715" s="134" t="str">
        <f>IF((ISERROR(VLOOKUP(E1715,'[2]Lead Time(覆蓋貼)'!F:F,1,0)))*(P1715="v"),"",IF((ISTEXT(VLOOKUP(E1715,'[2]Lead Time(覆蓋貼)'!F:F,1,0)))*(P1715=""),"未執行",""))</f>
        <v/>
      </c>
    </row>
    <row r="1716" spans="1:23" ht="21" hidden="1" customHeight="1" x14ac:dyDescent="0.25">
      <c r="A1716" s="117">
        <v>1702</v>
      </c>
      <c r="B1716" s="118" t="s">
        <v>4841</v>
      </c>
      <c r="C1716" s="119">
        <v>42370</v>
      </c>
      <c r="D1716" s="117" t="s">
        <v>4662</v>
      </c>
      <c r="E1716" s="120" t="s">
        <v>4844</v>
      </c>
      <c r="F1716" s="117" t="str">
        <f>IF(ISNA(VLOOKUP(B1716,[2]保固召回!$A:$G,7,FALSE)),"",(VLOOKUP(B1716,[2]保固召回!$A:$G,7,FALSE)))</f>
        <v/>
      </c>
      <c r="G1716" s="121">
        <f t="shared" ca="1" si="105"/>
        <v>0.57202072538860105</v>
      </c>
      <c r="H1716" s="121" t="str">
        <f t="shared" si="106"/>
        <v/>
      </c>
      <c r="I1716" s="122">
        <f t="shared" ca="1" si="107"/>
        <v>552</v>
      </c>
      <c r="J1716" s="145"/>
      <c r="K1716" s="145"/>
      <c r="L1716" s="208"/>
      <c r="M1716" s="145"/>
      <c r="N1716" s="125"/>
      <c r="O1716" s="126"/>
      <c r="P1716" s="127" t="str">
        <f>IF(B1716="","",IF(ISNA(VLOOKUP(U1716,[2]NEW!H:H,1,FALSE)),"V",""))</f>
        <v/>
      </c>
      <c r="Q1716" s="156"/>
      <c r="R1716" s="129"/>
      <c r="S1716" s="204"/>
      <c r="U1716" s="132" t="str">
        <f t="shared" si="104"/>
        <v>6211061800NU88648</v>
      </c>
      <c r="W1716" s="134" t="str">
        <f>IF((ISERROR(VLOOKUP(E1716,'[2]Lead Time(覆蓋貼)'!F:F,1,0)))*(P1716="v"),"",IF((ISTEXT(VLOOKUP(E1716,'[2]Lead Time(覆蓋貼)'!F:F,1,0)))*(P1716=""),"未執行",""))</f>
        <v/>
      </c>
    </row>
    <row r="1717" spans="1:23" ht="20.25" hidden="1" customHeight="1" x14ac:dyDescent="0.25">
      <c r="A1717" s="117">
        <v>1703</v>
      </c>
      <c r="B1717" s="118" t="s">
        <v>4845</v>
      </c>
      <c r="C1717" s="119">
        <v>43582</v>
      </c>
      <c r="D1717" s="117" t="s">
        <v>4815</v>
      </c>
      <c r="E1717" s="120" t="s">
        <v>4846</v>
      </c>
      <c r="F1717" s="117"/>
      <c r="G1717" s="121">
        <f t="shared" ca="1" si="105"/>
        <v>1</v>
      </c>
      <c r="H1717" s="121" t="str">
        <f t="shared" si="106"/>
        <v>F30更換型號銘牌標籤</v>
      </c>
      <c r="I1717" s="122">
        <f t="shared" ca="1" si="107"/>
        <v>32</v>
      </c>
      <c r="J1717" s="145"/>
      <c r="K1717" s="145"/>
      <c r="L1717" s="208"/>
      <c r="M1717" s="145"/>
      <c r="N1717" s="125"/>
      <c r="O1717" s="126"/>
      <c r="P1717" s="127" t="str">
        <f>IF(B1717="","",IF(ISNA(VLOOKUP(U1717,[2]NEW!H:H,1,FALSE)),"V",""))</f>
        <v>V</v>
      </c>
      <c r="Q1717" s="156">
        <v>43255</v>
      </c>
      <c r="R1717" s="129">
        <v>50304</v>
      </c>
      <c r="S1717" s="181" t="s">
        <v>4817</v>
      </c>
      <c r="U1717" s="132" t="str">
        <f t="shared" si="104"/>
        <v>0071480200NU88648</v>
      </c>
    </row>
    <row r="1718" spans="1:23" ht="20.25" hidden="1" customHeight="1" x14ac:dyDescent="0.25">
      <c r="A1718" s="117">
        <v>1704</v>
      </c>
      <c r="B1718" s="118" t="s">
        <v>4841</v>
      </c>
      <c r="C1718" s="119">
        <v>42370</v>
      </c>
      <c r="D1718" s="117" t="s">
        <v>4662</v>
      </c>
      <c r="E1718" s="120" t="s">
        <v>4847</v>
      </c>
      <c r="F1718" s="117"/>
      <c r="G1718" s="121">
        <f t="shared" ca="1" si="105"/>
        <v>0.57202072538860105</v>
      </c>
      <c r="H1718" s="121" t="str">
        <f t="shared" si="106"/>
        <v>提示-編程儀錶板油錶功能</v>
      </c>
      <c r="I1718" s="122">
        <f t="shared" ca="1" si="107"/>
        <v>552</v>
      </c>
      <c r="J1718" s="145"/>
      <c r="K1718" s="145"/>
      <c r="L1718" s="208"/>
      <c r="M1718" s="145"/>
      <c r="N1718" s="125"/>
      <c r="O1718" s="126"/>
      <c r="P1718" s="127" t="str">
        <f>IF(B1718="","",IF(ISNA(VLOOKUP(U1718,[2]NEW!H:H,1,FALSE)),"V",""))</f>
        <v>V</v>
      </c>
      <c r="Q1718" s="156"/>
      <c r="R1718" s="129"/>
      <c r="S1718" s="181"/>
      <c r="U1718" s="132" t="str">
        <f t="shared" si="104"/>
        <v>6211061800NU88644</v>
      </c>
    </row>
    <row r="1719" spans="1:23" ht="20.25" hidden="1" customHeight="1" x14ac:dyDescent="0.25">
      <c r="A1719" s="117">
        <v>1705</v>
      </c>
      <c r="B1719" s="118" t="s">
        <v>4845</v>
      </c>
      <c r="C1719" s="119">
        <v>43582</v>
      </c>
      <c r="D1719" s="117" t="s">
        <v>4815</v>
      </c>
      <c r="E1719" s="120" t="s">
        <v>4848</v>
      </c>
      <c r="F1719" s="117"/>
      <c r="G1719" s="121">
        <f t="shared" ca="1" si="105"/>
        <v>1</v>
      </c>
      <c r="H1719" s="121" t="str">
        <f t="shared" si="106"/>
        <v>F30更換型號銘牌標籤</v>
      </c>
      <c r="I1719" s="122">
        <f t="shared" ca="1" si="107"/>
        <v>32</v>
      </c>
      <c r="J1719" s="145"/>
      <c r="K1719" s="145"/>
      <c r="L1719" s="208"/>
      <c r="M1719" s="145"/>
      <c r="N1719" s="125"/>
      <c r="O1719" s="126"/>
      <c r="P1719" s="127" t="str">
        <f>IF(B1719="","",IF(ISNA(VLOOKUP(U1719,[2]NEW!H:H,1,FALSE)),"V",""))</f>
        <v>V</v>
      </c>
      <c r="Q1719" s="156">
        <v>43255</v>
      </c>
      <c r="R1719" s="129">
        <v>50304</v>
      </c>
      <c r="S1719" s="181" t="s">
        <v>4817</v>
      </c>
      <c r="U1719" s="132" t="str">
        <f t="shared" si="104"/>
        <v>0071480200NU88644</v>
      </c>
    </row>
    <row r="1720" spans="1:23" ht="20.25" hidden="1" customHeight="1" x14ac:dyDescent="0.25">
      <c r="A1720" s="117">
        <v>1706</v>
      </c>
      <c r="B1720" s="118" t="s">
        <v>4841</v>
      </c>
      <c r="C1720" s="119">
        <v>42370</v>
      </c>
      <c r="D1720" s="117" t="s">
        <v>4662</v>
      </c>
      <c r="E1720" s="120" t="s">
        <v>4849</v>
      </c>
      <c r="F1720" s="117" t="str">
        <f>IF(ISNA(VLOOKUP(B1720,[2]保固召回!$A:$G,7,FALSE)),"",(VLOOKUP(B1720,[2]保固召回!$A:$G,7,FALSE)))</f>
        <v/>
      </c>
      <c r="G1720" s="121">
        <f t="shared" ca="1" si="105"/>
        <v>0.57202072538860105</v>
      </c>
      <c r="H1720" s="121" t="str">
        <f t="shared" si="106"/>
        <v>提示-編程儀錶板油錶功能</v>
      </c>
      <c r="I1720" s="122">
        <f t="shared" ca="1" si="107"/>
        <v>552</v>
      </c>
      <c r="J1720" s="145"/>
      <c r="K1720" s="145"/>
      <c r="L1720" s="208"/>
      <c r="M1720" s="145"/>
      <c r="N1720" s="125"/>
      <c r="O1720" s="126"/>
      <c r="P1720" s="127" t="str">
        <f>IF(B1720="","",IF(ISNA(VLOOKUP(U1720,[2]NEW!H:H,1,FALSE)),"V",""))</f>
        <v>V</v>
      </c>
      <c r="Q1720" s="156"/>
      <c r="R1720" s="129"/>
      <c r="S1720" s="205"/>
      <c r="U1720" s="132" t="str">
        <f t="shared" si="104"/>
        <v>6211061800NU88643</v>
      </c>
    </row>
    <row r="1721" spans="1:23" ht="20.25" hidden="1" customHeight="1" x14ac:dyDescent="0.25">
      <c r="A1721" s="117">
        <v>1707</v>
      </c>
      <c r="B1721" s="118" t="s">
        <v>4845</v>
      </c>
      <c r="C1721" s="119">
        <v>43582</v>
      </c>
      <c r="D1721" s="117" t="s">
        <v>4815</v>
      </c>
      <c r="E1721" s="120" t="s">
        <v>4850</v>
      </c>
      <c r="F1721" s="117"/>
      <c r="G1721" s="121">
        <f t="shared" ca="1" si="105"/>
        <v>1</v>
      </c>
      <c r="H1721" s="121" t="str">
        <f t="shared" si="106"/>
        <v>F30更換型號銘牌標籤</v>
      </c>
      <c r="I1721" s="122">
        <f t="shared" ca="1" si="107"/>
        <v>32</v>
      </c>
      <c r="J1721" s="145"/>
      <c r="K1721" s="145"/>
      <c r="L1721" s="208"/>
      <c r="M1721" s="145"/>
      <c r="N1721" s="125"/>
      <c r="O1721" s="126"/>
      <c r="P1721" s="127" t="str">
        <f>IF(B1721="","",IF(ISNA(VLOOKUP(U1721,[2]NEW!H:H,1,FALSE)),"V",""))</f>
        <v>V</v>
      </c>
      <c r="Q1721" s="156">
        <v>43255</v>
      </c>
      <c r="R1721" s="129">
        <v>50304</v>
      </c>
      <c r="S1721" s="181" t="s">
        <v>4817</v>
      </c>
      <c r="U1721" s="132" t="str">
        <f t="shared" si="104"/>
        <v>0071480200NU88643</v>
      </c>
    </row>
    <row r="1722" spans="1:23" ht="20.25" hidden="1" customHeight="1" x14ac:dyDescent="0.25">
      <c r="A1722" s="117">
        <v>1708</v>
      </c>
      <c r="B1722" s="118" t="s">
        <v>4841</v>
      </c>
      <c r="C1722" s="119">
        <v>42370</v>
      </c>
      <c r="D1722" s="117" t="s">
        <v>4662</v>
      </c>
      <c r="E1722" s="120" t="s">
        <v>4851</v>
      </c>
      <c r="F1722" s="117" t="str">
        <f>IF(ISNA(VLOOKUP(B1722,[2]保固召回!$A:$G,7,FALSE)),"",(VLOOKUP(B1722,[2]保固召回!$A:$G,7,FALSE)))</f>
        <v/>
      </c>
      <c r="G1722" s="121">
        <f t="shared" ca="1" si="105"/>
        <v>0.57202072538860105</v>
      </c>
      <c r="H1722" s="121" t="str">
        <f t="shared" si="106"/>
        <v>提示-編程儀錶板油錶功能</v>
      </c>
      <c r="I1722" s="122">
        <f t="shared" ca="1" si="107"/>
        <v>552</v>
      </c>
      <c r="J1722" s="145"/>
      <c r="K1722" s="145"/>
      <c r="L1722" s="208"/>
      <c r="M1722" s="145"/>
      <c r="N1722" s="125"/>
      <c r="O1722" s="126"/>
      <c r="P1722" s="127" t="str">
        <f>IF(B1722="","",IF(ISNA(VLOOKUP(U1722,[2]NEW!H:H,1,FALSE)),"V",""))</f>
        <v>V</v>
      </c>
      <c r="Q1722" s="156"/>
      <c r="R1722" s="129"/>
      <c r="S1722" s="181"/>
      <c r="U1722" s="132" t="str">
        <f t="shared" si="104"/>
        <v>6211061800NU88623</v>
      </c>
    </row>
    <row r="1723" spans="1:23" ht="20.25" hidden="1" customHeight="1" x14ac:dyDescent="0.25">
      <c r="A1723" s="117">
        <v>1709</v>
      </c>
      <c r="B1723" s="118" t="s">
        <v>4845</v>
      </c>
      <c r="C1723" s="119">
        <v>43582</v>
      </c>
      <c r="D1723" s="117" t="s">
        <v>4815</v>
      </c>
      <c r="E1723" s="120" t="s">
        <v>4852</v>
      </c>
      <c r="F1723" s="117"/>
      <c r="G1723" s="121">
        <f t="shared" ca="1" si="105"/>
        <v>1</v>
      </c>
      <c r="H1723" s="121" t="str">
        <f t="shared" si="106"/>
        <v>F30更換型號銘牌標籤</v>
      </c>
      <c r="I1723" s="122">
        <f t="shared" ca="1" si="107"/>
        <v>32</v>
      </c>
      <c r="J1723" s="145"/>
      <c r="K1723" s="145"/>
      <c r="L1723" s="208"/>
      <c r="M1723" s="145"/>
      <c r="N1723" s="125"/>
      <c r="O1723" s="126"/>
      <c r="P1723" s="127" t="str">
        <f>IF(B1723="","",IF(ISNA(VLOOKUP(U1723,[2]NEW!H:H,1,FALSE)),"V",""))</f>
        <v>V</v>
      </c>
      <c r="Q1723" s="156">
        <v>43255</v>
      </c>
      <c r="R1723" s="129">
        <v>50304</v>
      </c>
      <c r="S1723" s="181" t="s">
        <v>4817</v>
      </c>
      <c r="U1723" s="132" t="str">
        <f t="shared" si="104"/>
        <v>0071480200NU88623</v>
      </c>
    </row>
    <row r="1724" spans="1:23" ht="20.25" hidden="1" customHeight="1" x14ac:dyDescent="0.25">
      <c r="A1724" s="117">
        <v>1710</v>
      </c>
      <c r="B1724" s="118" t="s">
        <v>4841</v>
      </c>
      <c r="C1724" s="119">
        <v>42370</v>
      </c>
      <c r="D1724" s="117" t="s">
        <v>4662</v>
      </c>
      <c r="E1724" s="120" t="s">
        <v>4853</v>
      </c>
      <c r="F1724" s="117" t="str">
        <f>IF(ISNA(VLOOKUP(B1724,[2]保固召回!$A:$G,7,FALSE)),"",(VLOOKUP(B1724,[2]保固召回!$A:$G,7,FALSE)))</f>
        <v/>
      </c>
      <c r="G1724" s="121">
        <f t="shared" ca="1" si="105"/>
        <v>0.57202072538860105</v>
      </c>
      <c r="H1724" s="121" t="str">
        <f t="shared" si="106"/>
        <v>提示-編程儀錶板油錶功能</v>
      </c>
      <c r="I1724" s="122">
        <f t="shared" ca="1" si="107"/>
        <v>552</v>
      </c>
      <c r="J1724" s="145"/>
      <c r="K1724" s="145"/>
      <c r="L1724" s="208"/>
      <c r="M1724" s="145"/>
      <c r="N1724" s="125"/>
      <c r="O1724" s="126"/>
      <c r="P1724" s="127" t="str">
        <f>IF(B1724="","",IF(ISNA(VLOOKUP(U1724,[2]NEW!H:H,1,FALSE)),"V",""))</f>
        <v>V</v>
      </c>
      <c r="Q1724" s="156"/>
      <c r="R1724" s="129"/>
      <c r="S1724" s="204"/>
      <c r="U1724" s="132" t="str">
        <f t="shared" si="104"/>
        <v>6211061800NU88606</v>
      </c>
    </row>
    <row r="1725" spans="1:23" ht="20.25" hidden="1" customHeight="1" x14ac:dyDescent="0.25">
      <c r="A1725" s="117">
        <v>1711</v>
      </c>
      <c r="B1725" s="118" t="s">
        <v>4845</v>
      </c>
      <c r="C1725" s="119">
        <v>43582</v>
      </c>
      <c r="D1725" s="117" t="s">
        <v>4815</v>
      </c>
      <c r="E1725" s="120" t="s">
        <v>4854</v>
      </c>
      <c r="F1725" s="117"/>
      <c r="G1725" s="121">
        <f t="shared" ca="1" si="105"/>
        <v>1</v>
      </c>
      <c r="H1725" s="121" t="str">
        <f t="shared" si="106"/>
        <v>F30更換型號銘牌標籤</v>
      </c>
      <c r="I1725" s="122">
        <f t="shared" ca="1" si="107"/>
        <v>32</v>
      </c>
      <c r="J1725" s="145"/>
      <c r="K1725" s="145"/>
      <c r="L1725" s="208"/>
      <c r="M1725" s="145"/>
      <c r="N1725" s="125"/>
      <c r="O1725" s="126"/>
      <c r="P1725" s="127" t="str">
        <f>IF(B1725="","",IF(ISNA(VLOOKUP(U1725,[2]NEW!H:H,1,FALSE)),"V",""))</f>
        <v>V</v>
      </c>
      <c r="Q1725" s="156">
        <v>43255</v>
      </c>
      <c r="R1725" s="129">
        <v>50304</v>
      </c>
      <c r="S1725" s="181" t="s">
        <v>4817</v>
      </c>
      <c r="U1725" s="132" t="str">
        <f t="shared" si="104"/>
        <v>0071480200NU88606</v>
      </c>
    </row>
    <row r="1726" spans="1:23" ht="20.25" hidden="1" customHeight="1" x14ac:dyDescent="0.25">
      <c r="A1726" s="117">
        <v>1712</v>
      </c>
      <c r="B1726" s="118" t="s">
        <v>4841</v>
      </c>
      <c r="C1726" s="119">
        <v>42370</v>
      </c>
      <c r="D1726" s="117" t="s">
        <v>4662</v>
      </c>
      <c r="E1726" s="211" t="s">
        <v>4855</v>
      </c>
      <c r="F1726" s="117" t="str">
        <f>IF(ISNA(VLOOKUP(B1726,[2]保固召回!$A:$G,7,FALSE)),"",(VLOOKUP(B1726,[2]保固召回!$A:$G,7,FALSE)))</f>
        <v/>
      </c>
      <c r="G1726" s="121">
        <f t="shared" ca="1" si="105"/>
        <v>0.57202072538860105</v>
      </c>
      <c r="H1726" s="121" t="str">
        <f t="shared" si="106"/>
        <v/>
      </c>
      <c r="I1726" s="122">
        <f t="shared" ca="1" si="107"/>
        <v>552</v>
      </c>
      <c r="J1726" s="145"/>
      <c r="K1726" s="145"/>
      <c r="L1726" s="208"/>
      <c r="M1726" s="145"/>
      <c r="N1726" s="125"/>
      <c r="O1726" s="126"/>
      <c r="P1726" s="127" t="str">
        <f>IF(B1726="","",IF(ISNA(VLOOKUP(U1726,[2]NEW!H:H,1,FALSE)),"V",""))</f>
        <v/>
      </c>
      <c r="Q1726" s="156"/>
      <c r="R1726" s="129"/>
      <c r="S1726" s="205"/>
      <c r="U1726" s="132" t="str">
        <f t="shared" si="104"/>
        <v>6211061800NU88605</v>
      </c>
    </row>
    <row r="1727" spans="1:23" ht="20.25" hidden="1" customHeight="1" x14ac:dyDescent="0.25">
      <c r="A1727" s="117">
        <v>1713</v>
      </c>
      <c r="B1727" s="118" t="s">
        <v>4845</v>
      </c>
      <c r="C1727" s="119">
        <v>43582</v>
      </c>
      <c r="D1727" s="117" t="s">
        <v>4815</v>
      </c>
      <c r="E1727" s="120" t="s">
        <v>4856</v>
      </c>
      <c r="F1727" s="117"/>
      <c r="G1727" s="121">
        <f t="shared" ca="1" si="105"/>
        <v>1</v>
      </c>
      <c r="H1727" s="121" t="str">
        <f t="shared" si="106"/>
        <v>F30更換型號銘牌標籤</v>
      </c>
      <c r="I1727" s="122">
        <f t="shared" ca="1" si="107"/>
        <v>32</v>
      </c>
      <c r="J1727" s="145"/>
      <c r="K1727" s="145"/>
      <c r="L1727" s="208"/>
      <c r="M1727" s="145"/>
      <c r="N1727" s="125"/>
      <c r="O1727" s="126"/>
      <c r="P1727" s="127" t="str">
        <f>IF(B1727="","",IF(ISNA(VLOOKUP(U1727,[2]NEW!H:H,1,FALSE)),"V",""))</f>
        <v>V</v>
      </c>
      <c r="Q1727" s="156">
        <v>43255</v>
      </c>
      <c r="R1727" s="129">
        <v>50304</v>
      </c>
      <c r="S1727" s="181" t="s">
        <v>4817</v>
      </c>
      <c r="U1727" s="132" t="str">
        <f t="shared" si="104"/>
        <v>0071480200NU88605</v>
      </c>
    </row>
    <row r="1728" spans="1:23" ht="20.25" hidden="1" customHeight="1" x14ac:dyDescent="0.25">
      <c r="A1728" s="117">
        <v>1714</v>
      </c>
      <c r="B1728" s="118" t="s">
        <v>4841</v>
      </c>
      <c r="C1728" s="119">
        <v>42370</v>
      </c>
      <c r="D1728" s="117" t="s">
        <v>4662</v>
      </c>
      <c r="E1728" s="120" t="s">
        <v>4857</v>
      </c>
      <c r="F1728" s="117" t="str">
        <f>IF(ISNA(VLOOKUP(B1728,[2]保固召回!$A:$G,7,FALSE)),"",(VLOOKUP(B1728,[2]保固召回!$A:$G,7,FALSE)))</f>
        <v/>
      </c>
      <c r="G1728" s="121">
        <f t="shared" ca="1" si="105"/>
        <v>0.57202072538860105</v>
      </c>
      <c r="H1728" s="121" t="str">
        <f t="shared" si="106"/>
        <v>提示-編程儀錶板油錶功能</v>
      </c>
      <c r="I1728" s="122">
        <f t="shared" ca="1" si="107"/>
        <v>552</v>
      </c>
      <c r="J1728" s="145"/>
      <c r="K1728" s="145"/>
      <c r="L1728" s="208"/>
      <c r="M1728" s="145"/>
      <c r="N1728" s="125"/>
      <c r="O1728" s="126"/>
      <c r="P1728" s="127" t="str">
        <f>IF(B1728="","",IF(ISNA(VLOOKUP(U1728,[2]NEW!H:H,1,FALSE)),"V",""))</f>
        <v>V</v>
      </c>
      <c r="Q1728" s="156"/>
      <c r="R1728" s="129"/>
      <c r="S1728" s="181"/>
      <c r="U1728" s="132" t="str">
        <f t="shared" si="104"/>
        <v>6211061800NU88603</v>
      </c>
    </row>
    <row r="1729" spans="1:23" ht="20.25" hidden="1" customHeight="1" x14ac:dyDescent="0.25">
      <c r="A1729" s="117">
        <v>1715</v>
      </c>
      <c r="B1729" s="118" t="s">
        <v>4845</v>
      </c>
      <c r="C1729" s="119">
        <v>43582</v>
      </c>
      <c r="D1729" s="117" t="s">
        <v>4815</v>
      </c>
      <c r="E1729" s="120" t="s">
        <v>4857</v>
      </c>
      <c r="F1729" s="117"/>
      <c r="G1729" s="121">
        <f t="shared" ca="1" si="105"/>
        <v>1</v>
      </c>
      <c r="H1729" s="121" t="str">
        <f t="shared" si="106"/>
        <v>F30更換型號銘牌標籤</v>
      </c>
      <c r="I1729" s="122">
        <f t="shared" ca="1" si="107"/>
        <v>32</v>
      </c>
      <c r="J1729" s="145"/>
      <c r="K1729" s="145"/>
      <c r="L1729" s="208"/>
      <c r="M1729" s="145"/>
      <c r="N1729" s="125"/>
      <c r="O1729" s="126"/>
      <c r="P1729" s="127" t="str">
        <f>IF(B1729="","",IF(ISNA(VLOOKUP(U1729,[2]NEW!H:H,1,FALSE)),"V",""))</f>
        <v>V</v>
      </c>
      <c r="Q1729" s="156">
        <v>43255</v>
      </c>
      <c r="R1729" s="129">
        <v>50304</v>
      </c>
      <c r="S1729" s="181" t="s">
        <v>4817</v>
      </c>
      <c r="U1729" s="132" t="str">
        <f t="shared" si="104"/>
        <v>0071480200NU88603</v>
      </c>
    </row>
    <row r="1730" spans="1:23" ht="20.25" hidden="1" customHeight="1" x14ac:dyDescent="0.25">
      <c r="A1730" s="117">
        <v>1716</v>
      </c>
      <c r="B1730" s="118" t="s">
        <v>4841</v>
      </c>
      <c r="C1730" s="119">
        <v>42370</v>
      </c>
      <c r="D1730" s="117" t="s">
        <v>4662</v>
      </c>
      <c r="E1730" s="120" t="s">
        <v>4858</v>
      </c>
      <c r="F1730" s="117" t="str">
        <f>IF(ISNA(VLOOKUP(B1730,[2]保固召回!$A:$G,7,FALSE)),"",(VLOOKUP(B1730,[2]保固召回!$A:$G,7,FALSE)))</f>
        <v/>
      </c>
      <c r="G1730" s="121">
        <f t="shared" ca="1" si="105"/>
        <v>0.57202072538860105</v>
      </c>
      <c r="H1730" s="121" t="str">
        <f t="shared" si="106"/>
        <v>提示-編程儀錶板油錶功能</v>
      </c>
      <c r="I1730" s="122">
        <f t="shared" ca="1" si="107"/>
        <v>552</v>
      </c>
      <c r="J1730" s="145"/>
      <c r="K1730" s="145"/>
      <c r="L1730" s="208"/>
      <c r="M1730" s="145"/>
      <c r="N1730" s="125"/>
      <c r="O1730" s="126"/>
      <c r="P1730" s="127" t="str">
        <f>IF(B1730="","",IF(ISNA(VLOOKUP(U1730,[2]NEW!H:H,1,FALSE)),"V",""))</f>
        <v>V</v>
      </c>
      <c r="Q1730" s="156"/>
      <c r="R1730" s="129"/>
      <c r="S1730" s="205"/>
      <c r="U1730" s="132" t="str">
        <f t="shared" si="104"/>
        <v>6211061800NU88602</v>
      </c>
    </row>
    <row r="1731" spans="1:23" ht="20.25" hidden="1" customHeight="1" x14ac:dyDescent="0.25">
      <c r="A1731" s="117">
        <v>1717</v>
      </c>
      <c r="B1731" s="118" t="s">
        <v>4845</v>
      </c>
      <c r="C1731" s="119">
        <v>43582</v>
      </c>
      <c r="D1731" s="117" t="s">
        <v>4815</v>
      </c>
      <c r="E1731" s="120" t="s">
        <v>4859</v>
      </c>
      <c r="F1731" s="117"/>
      <c r="G1731" s="121">
        <f t="shared" ca="1" si="105"/>
        <v>1</v>
      </c>
      <c r="H1731" s="121" t="str">
        <f t="shared" si="106"/>
        <v>F30更換型號銘牌標籤</v>
      </c>
      <c r="I1731" s="122">
        <f t="shared" ca="1" si="107"/>
        <v>32</v>
      </c>
      <c r="J1731" s="145"/>
      <c r="K1731" s="145"/>
      <c r="L1731" s="208"/>
      <c r="M1731" s="145"/>
      <c r="N1731" s="125"/>
      <c r="O1731" s="126"/>
      <c r="P1731" s="127" t="str">
        <f>IF(B1731="","",IF(ISNA(VLOOKUP(U1731,[2]NEW!H:H,1,FALSE)),"V",""))</f>
        <v>V</v>
      </c>
      <c r="Q1731" s="156">
        <v>43255</v>
      </c>
      <c r="R1731" s="129">
        <v>50304</v>
      </c>
      <c r="S1731" s="181" t="s">
        <v>4817</v>
      </c>
      <c r="U1731" s="132" t="str">
        <f t="shared" si="104"/>
        <v>0071480200NU88602</v>
      </c>
      <c r="W1731" s="134" t="str">
        <f>IF((ISERROR(VLOOKUP(E1731,'[2]Lead Time(覆蓋貼)'!F:F,1,0)))*(P1731="v"),"",IF((ISTEXT(VLOOKUP(E1731,'[2]Lead Time(覆蓋貼)'!F:F,1,0)))*(P1731=""),"未執行",""))</f>
        <v/>
      </c>
    </row>
    <row r="1732" spans="1:23" ht="20.25" hidden="1" customHeight="1" x14ac:dyDescent="0.25">
      <c r="A1732" s="117">
        <v>1718</v>
      </c>
      <c r="B1732" s="118" t="s">
        <v>4841</v>
      </c>
      <c r="C1732" s="119">
        <v>42370</v>
      </c>
      <c r="D1732" s="117" t="s">
        <v>4662</v>
      </c>
      <c r="E1732" s="120" t="s">
        <v>4860</v>
      </c>
      <c r="F1732" s="117" t="str">
        <f>IF(ISNA(VLOOKUP(B1732,[2]保固召回!$A:$G,7,FALSE)),"",(VLOOKUP(B1732,[2]保固召回!$A:$G,7,FALSE)))</f>
        <v/>
      </c>
      <c r="G1732" s="121">
        <f t="shared" ca="1" si="105"/>
        <v>0.57202072538860105</v>
      </c>
      <c r="H1732" s="121" t="str">
        <f t="shared" si="106"/>
        <v>提示-編程儀錶板油錶功能</v>
      </c>
      <c r="I1732" s="122">
        <f t="shared" ca="1" si="107"/>
        <v>552</v>
      </c>
      <c r="J1732" s="145"/>
      <c r="K1732" s="145"/>
      <c r="L1732" s="208"/>
      <c r="M1732" s="145"/>
      <c r="N1732" s="125"/>
      <c r="O1732" s="126"/>
      <c r="P1732" s="127" t="str">
        <f>IF(B1732="","",IF(ISNA(VLOOKUP(U1732,[2]NEW!H:H,1,FALSE)),"V",""))</f>
        <v>V</v>
      </c>
      <c r="Q1732" s="156"/>
      <c r="R1732" s="129"/>
      <c r="S1732" s="204"/>
      <c r="U1732" s="132" t="str">
        <f t="shared" si="104"/>
        <v>6211061800NU88601</v>
      </c>
      <c r="W1732" s="134" t="str">
        <f>IF((ISERROR(VLOOKUP(E1732,'[2]Lead Time(覆蓋貼)'!F:F,1,0)))*(P1732="v"),"",IF((ISTEXT(VLOOKUP(E1732,'[2]Lead Time(覆蓋貼)'!F:F,1,0)))*(P1732=""),"未執行",""))</f>
        <v/>
      </c>
    </row>
    <row r="1733" spans="1:23" ht="20.25" hidden="1" customHeight="1" x14ac:dyDescent="0.25">
      <c r="A1733" s="117">
        <v>1719</v>
      </c>
      <c r="B1733" s="118" t="s">
        <v>4845</v>
      </c>
      <c r="C1733" s="119">
        <v>43582</v>
      </c>
      <c r="D1733" s="117" t="s">
        <v>4815</v>
      </c>
      <c r="E1733" s="120" t="s">
        <v>4861</v>
      </c>
      <c r="F1733" s="117"/>
      <c r="G1733" s="121">
        <f t="shared" ca="1" si="105"/>
        <v>1</v>
      </c>
      <c r="H1733" s="121" t="str">
        <f t="shared" si="106"/>
        <v>F30更換型號銘牌標籤</v>
      </c>
      <c r="I1733" s="122">
        <f t="shared" ca="1" si="107"/>
        <v>32</v>
      </c>
      <c r="J1733" s="145"/>
      <c r="K1733" s="145"/>
      <c r="L1733" s="208"/>
      <c r="M1733" s="145"/>
      <c r="N1733" s="125"/>
      <c r="O1733" s="126"/>
      <c r="P1733" s="127" t="str">
        <f>IF(B1733="","",IF(ISNA(VLOOKUP(U1733,[2]NEW!H:H,1,FALSE)),"V",""))</f>
        <v>V</v>
      </c>
      <c r="Q1733" s="156">
        <v>43255</v>
      </c>
      <c r="R1733" s="129">
        <v>50304</v>
      </c>
      <c r="S1733" s="181" t="s">
        <v>4817</v>
      </c>
      <c r="U1733" s="132" t="str">
        <f t="shared" ref="U1733:U1796" si="108">B1733&amp;E1733</f>
        <v>0071480200NU88601</v>
      </c>
      <c r="W1733" s="134" t="str">
        <f>IF((ISERROR(VLOOKUP(E1733,'[2]Lead Time(覆蓋貼)'!F:F,1,0)))*(P1733="v"),"",IF((ISTEXT(VLOOKUP(E1733,'[2]Lead Time(覆蓋貼)'!F:F,1,0)))*(P1733=""),"未執行",""))</f>
        <v/>
      </c>
    </row>
    <row r="1734" spans="1:23" ht="20.25" hidden="1" customHeight="1" x14ac:dyDescent="0.25">
      <c r="A1734" s="117">
        <v>1720</v>
      </c>
      <c r="B1734" s="118" t="s">
        <v>4841</v>
      </c>
      <c r="C1734" s="119">
        <v>42370</v>
      </c>
      <c r="D1734" s="117" t="s">
        <v>4662</v>
      </c>
      <c r="E1734" s="120" t="s">
        <v>4862</v>
      </c>
      <c r="F1734" s="117" t="str">
        <f>IF(ISNA(VLOOKUP(B1734,[2]保固召回!$A:$G,7,FALSE)),"",(VLOOKUP(B1734,[2]保固召回!$A:$G,7,FALSE)))</f>
        <v/>
      </c>
      <c r="G1734" s="121">
        <f t="shared" ref="G1734:G1797" ca="1" si="109">COUNTIF(H:H,D1734)/COUNTIF(D:D,D1734)</f>
        <v>0.57202072538860105</v>
      </c>
      <c r="H1734" s="121" t="str">
        <f t="shared" ref="H1734:H1797" si="110">IF(P1734="V",D1734,"")</f>
        <v/>
      </c>
      <c r="I1734" s="122">
        <f t="shared" ref="I1734:I1797" ca="1" si="111">COUNTIF(H:H,D1734)</f>
        <v>552</v>
      </c>
      <c r="J1734" s="145"/>
      <c r="K1734" s="145"/>
      <c r="L1734" s="208"/>
      <c r="M1734" s="145"/>
      <c r="N1734" s="125"/>
      <c r="O1734" s="126"/>
      <c r="P1734" s="127" t="str">
        <f>IF(B1734="","",IF(ISNA(VLOOKUP(U1734,[2]NEW!H:H,1,FALSE)),"V",""))</f>
        <v/>
      </c>
      <c r="Q1734" s="156"/>
      <c r="R1734" s="129"/>
      <c r="S1734" s="181"/>
      <c r="U1734" s="132" t="str">
        <f t="shared" si="108"/>
        <v>6211061800NU88594</v>
      </c>
      <c r="W1734" s="134" t="str">
        <f>IF((ISERROR(VLOOKUP(E1734,'[2]Lead Time(覆蓋貼)'!F:F,1,0)))*(P1734="v"),"",IF((ISTEXT(VLOOKUP(E1734,'[2]Lead Time(覆蓋貼)'!F:F,1,0)))*(P1734=""),"未執行",""))</f>
        <v/>
      </c>
    </row>
    <row r="1735" spans="1:23" ht="53.25" hidden="1" customHeight="1" x14ac:dyDescent="0.25">
      <c r="A1735" s="117">
        <v>1721</v>
      </c>
      <c r="B1735" s="118" t="s">
        <v>4845</v>
      </c>
      <c r="C1735" s="119">
        <v>43582</v>
      </c>
      <c r="D1735" s="117" t="s">
        <v>4815</v>
      </c>
      <c r="E1735" s="120" t="s">
        <v>4863</v>
      </c>
      <c r="F1735" s="117"/>
      <c r="G1735" s="121">
        <f t="shared" ca="1" si="109"/>
        <v>1</v>
      </c>
      <c r="H1735" s="121" t="str">
        <f t="shared" si="110"/>
        <v>F30更換型號銘牌標籤</v>
      </c>
      <c r="I1735" s="122">
        <f t="shared" ca="1" si="111"/>
        <v>32</v>
      </c>
      <c r="J1735" s="145"/>
      <c r="K1735" s="145"/>
      <c r="L1735" s="208"/>
      <c r="M1735" s="145"/>
      <c r="N1735" s="125"/>
      <c r="O1735" s="126"/>
      <c r="P1735" s="127" t="str">
        <f>IF(B1735="","",IF(ISNA(VLOOKUP(U1735,[2]NEW!H:H,1,FALSE)),"V",""))</f>
        <v>V</v>
      </c>
      <c r="Q1735" s="156">
        <v>43255</v>
      </c>
      <c r="R1735" s="129">
        <v>50304</v>
      </c>
      <c r="S1735" s="181" t="s">
        <v>4817</v>
      </c>
      <c r="U1735" s="132" t="str">
        <f t="shared" si="108"/>
        <v>0071480200NU88594</v>
      </c>
      <c r="W1735" s="134" t="str">
        <f>IF((ISERROR(VLOOKUP(E1735,'[2]Lead Time(覆蓋貼)'!F:F,1,0)))*(P1735="v"),"",IF((ISTEXT(VLOOKUP(E1735,'[2]Lead Time(覆蓋貼)'!F:F,1,0)))*(P1735=""),"未執行",""))</f>
        <v/>
      </c>
    </row>
    <row r="1736" spans="1:23" ht="20.25" hidden="1" customHeight="1" x14ac:dyDescent="0.25">
      <c r="A1736" s="117">
        <v>1722</v>
      </c>
      <c r="B1736" s="118" t="s">
        <v>4841</v>
      </c>
      <c r="C1736" s="119">
        <v>42370</v>
      </c>
      <c r="D1736" s="117" t="s">
        <v>4662</v>
      </c>
      <c r="E1736" s="120" t="s">
        <v>4864</v>
      </c>
      <c r="F1736" s="117" t="str">
        <f>IF(ISNA(VLOOKUP(B1736,[2]保固召回!$A:$G,7,FALSE)),"",(VLOOKUP(B1736,[2]保固召回!$A:$G,7,FALSE)))</f>
        <v/>
      </c>
      <c r="G1736" s="121">
        <f t="shared" ca="1" si="109"/>
        <v>0.57202072538860105</v>
      </c>
      <c r="H1736" s="121" t="str">
        <f t="shared" si="110"/>
        <v>提示-編程儀錶板油錶功能</v>
      </c>
      <c r="I1736" s="122">
        <f t="shared" ca="1" si="111"/>
        <v>552</v>
      </c>
      <c r="J1736" s="145"/>
      <c r="K1736" s="145"/>
      <c r="L1736" s="208"/>
      <c r="M1736" s="145"/>
      <c r="N1736" s="125"/>
      <c r="O1736" s="126"/>
      <c r="P1736" s="127" t="str">
        <f>IF(B1736="","",IF(ISNA(VLOOKUP(U1736,[2]NEW!H:H,1,FALSE)),"V",""))</f>
        <v>V</v>
      </c>
      <c r="Q1736" s="156"/>
      <c r="R1736" s="129"/>
      <c r="S1736" s="181"/>
      <c r="U1736" s="132" t="str">
        <f t="shared" si="108"/>
        <v>6211061800NU88551</v>
      </c>
      <c r="W1736" s="134" t="str">
        <f>IF((ISERROR(VLOOKUP(E1736,'[2]Lead Time(覆蓋貼)'!F:F,1,0)))*(P1736="v"),"",IF((ISTEXT(VLOOKUP(E1736,'[2]Lead Time(覆蓋貼)'!F:F,1,0)))*(P1736=""),"未執行",""))</f>
        <v/>
      </c>
    </row>
    <row r="1737" spans="1:23" ht="20.25" hidden="1" customHeight="1" x14ac:dyDescent="0.25">
      <c r="A1737" s="117">
        <v>1723</v>
      </c>
      <c r="B1737" s="118" t="s">
        <v>4845</v>
      </c>
      <c r="C1737" s="119">
        <v>43582</v>
      </c>
      <c r="D1737" s="117" t="s">
        <v>4815</v>
      </c>
      <c r="E1737" s="120" t="s">
        <v>4865</v>
      </c>
      <c r="F1737" s="117"/>
      <c r="G1737" s="121">
        <f t="shared" ca="1" si="109"/>
        <v>1</v>
      </c>
      <c r="H1737" s="121" t="str">
        <f t="shared" si="110"/>
        <v>F30更換型號銘牌標籤</v>
      </c>
      <c r="I1737" s="122">
        <f t="shared" ca="1" si="111"/>
        <v>32</v>
      </c>
      <c r="J1737" s="145"/>
      <c r="K1737" s="145"/>
      <c r="L1737" s="208"/>
      <c r="M1737" s="145"/>
      <c r="N1737" s="125"/>
      <c r="O1737" s="126"/>
      <c r="P1737" s="127" t="str">
        <f>IF(B1737="","",IF(ISNA(VLOOKUP(U1737,[2]NEW!H:H,1,FALSE)),"V",""))</f>
        <v>V</v>
      </c>
      <c r="Q1737" s="156">
        <v>43255</v>
      </c>
      <c r="R1737" s="129">
        <v>50304</v>
      </c>
      <c r="S1737" s="181" t="s">
        <v>4817</v>
      </c>
      <c r="U1737" s="132" t="str">
        <f t="shared" si="108"/>
        <v>0071480200NU88551</v>
      </c>
      <c r="W1737" s="134" t="str">
        <f>IF((ISERROR(VLOOKUP(E1737,'[2]Lead Time(覆蓋貼)'!F:F,1,0)))*(P1737="v"),"",IF((ISTEXT(VLOOKUP(E1737,'[2]Lead Time(覆蓋貼)'!F:F,1,0)))*(P1737=""),"未執行",""))</f>
        <v/>
      </c>
    </row>
    <row r="1738" spans="1:23" ht="20.25" hidden="1" customHeight="1" x14ac:dyDescent="0.25">
      <c r="A1738" s="117">
        <v>1724</v>
      </c>
      <c r="B1738" s="118" t="s">
        <v>4841</v>
      </c>
      <c r="C1738" s="119">
        <v>42370</v>
      </c>
      <c r="D1738" s="117" t="s">
        <v>4662</v>
      </c>
      <c r="E1738" s="120" t="s">
        <v>4866</v>
      </c>
      <c r="F1738" s="117" t="str">
        <f>IF(ISNA(VLOOKUP(B1738,[2]保固召回!$A:$G,7,FALSE)),"",(VLOOKUP(B1738,[2]保固召回!$A:$G,7,FALSE)))</f>
        <v/>
      </c>
      <c r="G1738" s="121">
        <f t="shared" ca="1" si="109"/>
        <v>0.57202072538860105</v>
      </c>
      <c r="H1738" s="218" t="str">
        <f t="shared" si="110"/>
        <v/>
      </c>
      <c r="I1738" s="122">
        <f t="shared" ca="1" si="111"/>
        <v>552</v>
      </c>
      <c r="J1738" s="207"/>
      <c r="K1738" s="201"/>
      <c r="L1738" s="208"/>
      <c r="M1738" s="145"/>
      <c r="N1738" s="125"/>
      <c r="O1738" s="126"/>
      <c r="P1738" s="127" t="str">
        <f>IF(B1738="","",IF(ISNA(VLOOKUP(U1738,[2]NEW!H:H,1,FALSE)),"V",""))</f>
        <v/>
      </c>
      <c r="Q1738" s="156"/>
      <c r="R1738" s="129"/>
      <c r="S1738" s="205"/>
      <c r="U1738" s="132" t="str">
        <f t="shared" si="108"/>
        <v>6211061800NU88548</v>
      </c>
      <c r="W1738" s="134" t="str">
        <f>IF((ISERROR(VLOOKUP(E1738,'[2]Lead Time(覆蓋貼)'!F:F,1,0)))*(P1738="v"),"",IF((ISTEXT(VLOOKUP(E1738,'[2]Lead Time(覆蓋貼)'!F:F,1,0)))*(P1738=""),"未執行",""))</f>
        <v/>
      </c>
    </row>
    <row r="1739" spans="1:23" ht="20.25" hidden="1" customHeight="1" x14ac:dyDescent="0.25">
      <c r="A1739" s="117">
        <v>1725</v>
      </c>
      <c r="B1739" s="118" t="s">
        <v>4845</v>
      </c>
      <c r="C1739" s="119">
        <v>43582</v>
      </c>
      <c r="D1739" s="117" t="s">
        <v>4815</v>
      </c>
      <c r="E1739" s="120" t="s">
        <v>4867</v>
      </c>
      <c r="F1739" s="117"/>
      <c r="G1739" s="121">
        <f t="shared" ca="1" si="109"/>
        <v>1</v>
      </c>
      <c r="H1739" s="218" t="str">
        <f t="shared" si="110"/>
        <v>F30更換型號銘牌標籤</v>
      </c>
      <c r="I1739" s="122">
        <f t="shared" ca="1" si="111"/>
        <v>32</v>
      </c>
      <c r="J1739" s="207"/>
      <c r="K1739" s="201"/>
      <c r="L1739" s="208"/>
      <c r="M1739" s="145"/>
      <c r="N1739" s="125"/>
      <c r="O1739" s="126"/>
      <c r="P1739" s="127" t="str">
        <f>IF(B1739="","",IF(ISNA(VLOOKUP(U1739,[2]NEW!H:H,1,FALSE)),"V",""))</f>
        <v>V</v>
      </c>
      <c r="Q1739" s="156">
        <v>43255</v>
      </c>
      <c r="R1739" s="129">
        <v>50304</v>
      </c>
      <c r="S1739" s="181" t="s">
        <v>4817</v>
      </c>
      <c r="U1739" s="132" t="str">
        <f t="shared" si="108"/>
        <v>0071480200NU88548</v>
      </c>
      <c r="W1739" s="134" t="str">
        <f>IF((ISERROR(VLOOKUP(E1739,'[2]Lead Time(覆蓋貼)'!F:F,1,0)))*(P1739="v"),"",IF((ISTEXT(VLOOKUP(E1739,'[2]Lead Time(覆蓋貼)'!F:F,1,0)))*(P1739=""),"未執行",""))</f>
        <v/>
      </c>
    </row>
    <row r="1740" spans="1:23" ht="20.25" hidden="1" customHeight="1" x14ac:dyDescent="0.25">
      <c r="A1740" s="117">
        <v>1726</v>
      </c>
      <c r="B1740" s="118" t="s">
        <v>4841</v>
      </c>
      <c r="C1740" s="119">
        <v>42370</v>
      </c>
      <c r="D1740" s="117" t="s">
        <v>4662</v>
      </c>
      <c r="E1740" s="120" t="s">
        <v>4868</v>
      </c>
      <c r="F1740" s="117" t="str">
        <f>IF(ISNA(VLOOKUP(B1740,[2]保固召回!$A:$G,7,FALSE)),"",(VLOOKUP(B1740,[2]保固召回!$A:$G,7,FALSE)))</f>
        <v/>
      </c>
      <c r="G1740" s="121">
        <f t="shared" ca="1" si="109"/>
        <v>0.57202072538860105</v>
      </c>
      <c r="H1740" s="218" t="str">
        <f t="shared" si="110"/>
        <v/>
      </c>
      <c r="I1740" s="122">
        <f t="shared" ca="1" si="111"/>
        <v>552</v>
      </c>
      <c r="J1740" s="207"/>
      <c r="K1740" s="201"/>
      <c r="L1740" s="208"/>
      <c r="M1740" s="145"/>
      <c r="N1740" s="125"/>
      <c r="O1740" s="126"/>
      <c r="P1740" s="127" t="str">
        <f>IF(B1740="","",IF(ISNA(VLOOKUP(U1740,[2]NEW!H:H,1,FALSE)),"V",""))</f>
        <v/>
      </c>
      <c r="Q1740" s="156"/>
      <c r="R1740" s="129"/>
      <c r="S1740" s="181"/>
      <c r="U1740" s="132" t="str">
        <f t="shared" si="108"/>
        <v>6211061800NU88544</v>
      </c>
      <c r="W1740" s="134" t="str">
        <f>IF((ISERROR(VLOOKUP(E1740,'[2]Lead Time(覆蓋貼)'!F:F,1,0)))*(P1740="v"),"",IF((ISTEXT(VLOOKUP(E1740,'[2]Lead Time(覆蓋貼)'!F:F,1,0)))*(P1740=""),"未執行",""))</f>
        <v/>
      </c>
    </row>
    <row r="1741" spans="1:23" ht="20.25" hidden="1" customHeight="1" x14ac:dyDescent="0.25">
      <c r="A1741" s="117">
        <v>1727</v>
      </c>
      <c r="B1741" s="118" t="s">
        <v>4845</v>
      </c>
      <c r="C1741" s="119">
        <v>43582</v>
      </c>
      <c r="D1741" s="117" t="s">
        <v>4815</v>
      </c>
      <c r="E1741" s="120" t="s">
        <v>4869</v>
      </c>
      <c r="F1741" s="117"/>
      <c r="G1741" s="121">
        <f t="shared" ca="1" si="109"/>
        <v>1</v>
      </c>
      <c r="H1741" s="218" t="str">
        <f t="shared" si="110"/>
        <v>F30更換型號銘牌標籤</v>
      </c>
      <c r="I1741" s="122">
        <f t="shared" ca="1" si="111"/>
        <v>32</v>
      </c>
      <c r="J1741" s="207"/>
      <c r="K1741" s="201"/>
      <c r="L1741" s="208"/>
      <c r="M1741" s="145"/>
      <c r="N1741" s="125"/>
      <c r="O1741" s="126"/>
      <c r="P1741" s="127" t="str">
        <f>IF(B1741="","",IF(ISNA(VLOOKUP(U1741,[2]NEW!H:H,1,FALSE)),"V",""))</f>
        <v>V</v>
      </c>
      <c r="Q1741" s="156">
        <v>43255</v>
      </c>
      <c r="R1741" s="129">
        <v>50304</v>
      </c>
      <c r="S1741" s="181" t="s">
        <v>4817</v>
      </c>
      <c r="U1741" s="132" t="str">
        <f t="shared" si="108"/>
        <v>0071480200NU88544</v>
      </c>
      <c r="W1741" s="134" t="str">
        <f>IF((ISERROR(VLOOKUP(E1741,'[2]Lead Time(覆蓋貼)'!F:F,1,0)))*(P1741="v"),"",IF((ISTEXT(VLOOKUP(E1741,'[2]Lead Time(覆蓋貼)'!F:F,1,0)))*(P1741=""),"未執行",""))</f>
        <v/>
      </c>
    </row>
    <row r="1742" spans="1:23" ht="20.25" hidden="1" customHeight="1" x14ac:dyDescent="0.25">
      <c r="A1742" s="117">
        <v>1728</v>
      </c>
      <c r="B1742" s="118" t="s">
        <v>4841</v>
      </c>
      <c r="C1742" s="119">
        <v>42370</v>
      </c>
      <c r="D1742" s="117" t="s">
        <v>4662</v>
      </c>
      <c r="E1742" s="120" t="s">
        <v>4870</v>
      </c>
      <c r="F1742" s="117" t="str">
        <f>IF(ISNA(VLOOKUP(B1742,[2]保固召回!$A:$G,7,FALSE)),"",(VLOOKUP(B1742,[2]保固召回!$A:$G,7,FALSE)))</f>
        <v/>
      </c>
      <c r="G1742" s="121">
        <f t="shared" ca="1" si="109"/>
        <v>0.57202072538860105</v>
      </c>
      <c r="H1742" s="218" t="str">
        <f t="shared" si="110"/>
        <v/>
      </c>
      <c r="I1742" s="122">
        <f t="shared" ca="1" si="111"/>
        <v>552</v>
      </c>
      <c r="J1742" s="207"/>
      <c r="K1742" s="201"/>
      <c r="L1742" s="208"/>
      <c r="M1742" s="145"/>
      <c r="N1742" s="125"/>
      <c r="O1742" s="126"/>
      <c r="P1742" s="127" t="str">
        <f>IF(B1742="","",IF(ISNA(VLOOKUP(U1742,[2]NEW!H:H,1,FALSE)),"V",""))</f>
        <v/>
      </c>
      <c r="Q1742" s="156"/>
      <c r="R1742" s="129"/>
      <c r="S1742" s="205"/>
      <c r="U1742" s="132" t="str">
        <f t="shared" si="108"/>
        <v>6211061800NU88539</v>
      </c>
      <c r="W1742" s="134" t="str">
        <f>IF((ISERROR(VLOOKUP(E1742,'[2]Lead Time(覆蓋貼)'!F:F,1,0)))*(P1742="v"),"",IF((ISTEXT(VLOOKUP(E1742,'[2]Lead Time(覆蓋貼)'!F:F,1,0)))*(P1742=""),"未執行",""))</f>
        <v>未執行</v>
      </c>
    </row>
    <row r="1743" spans="1:23" ht="20.25" hidden="1" customHeight="1" x14ac:dyDescent="0.25">
      <c r="A1743" s="117">
        <v>1729</v>
      </c>
      <c r="B1743" s="118" t="s">
        <v>4845</v>
      </c>
      <c r="C1743" s="119">
        <v>43582</v>
      </c>
      <c r="D1743" s="117" t="s">
        <v>4815</v>
      </c>
      <c r="E1743" s="120" t="s">
        <v>4871</v>
      </c>
      <c r="F1743" s="117"/>
      <c r="G1743" s="121">
        <f t="shared" ca="1" si="109"/>
        <v>1</v>
      </c>
      <c r="H1743" s="218" t="str">
        <f t="shared" si="110"/>
        <v>F30更換型號銘牌標籤</v>
      </c>
      <c r="I1743" s="122">
        <f t="shared" ca="1" si="111"/>
        <v>32</v>
      </c>
      <c r="J1743" s="207"/>
      <c r="K1743" s="201"/>
      <c r="L1743" s="208"/>
      <c r="M1743" s="145"/>
      <c r="N1743" s="125"/>
      <c r="O1743" s="126"/>
      <c r="P1743" s="127" t="str">
        <f>IF(B1743="","",IF(ISNA(VLOOKUP(U1743,[2]NEW!H:H,1,FALSE)),"V",""))</f>
        <v>V</v>
      </c>
      <c r="Q1743" s="156">
        <v>43255</v>
      </c>
      <c r="R1743" s="129">
        <v>50304</v>
      </c>
      <c r="S1743" s="181" t="s">
        <v>4817</v>
      </c>
      <c r="U1743" s="132" t="str">
        <f t="shared" si="108"/>
        <v>0071480200NU88539</v>
      </c>
      <c r="W1743" s="134" t="str">
        <f>IF((ISERROR(VLOOKUP(E1743,'[2]Lead Time(覆蓋貼)'!F:F,1,0)))*(P1743="v"),"",IF((ISTEXT(VLOOKUP(E1743,'[2]Lead Time(覆蓋貼)'!F:F,1,0)))*(P1743=""),"未執行",""))</f>
        <v/>
      </c>
    </row>
    <row r="1744" spans="1:23" ht="20.25" hidden="1" customHeight="1" x14ac:dyDescent="0.25">
      <c r="A1744" s="117">
        <v>1730</v>
      </c>
      <c r="B1744" s="118" t="s">
        <v>4841</v>
      </c>
      <c r="C1744" s="119">
        <v>42370</v>
      </c>
      <c r="D1744" s="117" t="s">
        <v>4662</v>
      </c>
      <c r="E1744" s="120" t="s">
        <v>4872</v>
      </c>
      <c r="F1744" s="117" t="str">
        <f>IF(ISNA(VLOOKUP(B1744,[2]保固召回!$A:$G,7,FALSE)),"",(VLOOKUP(B1744,[2]保固召回!$A:$G,7,FALSE)))</f>
        <v/>
      </c>
      <c r="G1744" s="121">
        <f t="shared" ca="1" si="109"/>
        <v>0.57202072538860105</v>
      </c>
      <c r="H1744" s="218" t="str">
        <f t="shared" si="110"/>
        <v/>
      </c>
      <c r="I1744" s="122">
        <f t="shared" ca="1" si="111"/>
        <v>552</v>
      </c>
      <c r="J1744" s="207"/>
      <c r="K1744" s="201"/>
      <c r="L1744" s="208"/>
      <c r="M1744" s="145"/>
      <c r="N1744" s="125"/>
      <c r="O1744" s="126"/>
      <c r="P1744" s="127" t="str">
        <f>IF(B1744="","",IF(ISNA(VLOOKUP(U1744,[2]NEW!H:H,1,FALSE)),"V",""))</f>
        <v/>
      </c>
      <c r="Q1744" s="156"/>
      <c r="R1744" s="129"/>
      <c r="S1744" s="204"/>
      <c r="U1744" s="132" t="str">
        <f t="shared" si="108"/>
        <v>6211061800NU88521</v>
      </c>
      <c r="W1744" s="134" t="str">
        <f>IF((ISERROR(VLOOKUP(E1744,'[2]Lead Time(覆蓋貼)'!F:F,1,0)))*(P1744="v"),"",IF((ISTEXT(VLOOKUP(E1744,'[2]Lead Time(覆蓋貼)'!F:F,1,0)))*(P1744=""),"未執行",""))</f>
        <v/>
      </c>
    </row>
    <row r="1745" spans="1:23" ht="20.25" hidden="1" customHeight="1" x14ac:dyDescent="0.25">
      <c r="A1745" s="117">
        <v>1731</v>
      </c>
      <c r="B1745" s="118" t="s">
        <v>4845</v>
      </c>
      <c r="C1745" s="119">
        <v>43582</v>
      </c>
      <c r="D1745" s="117" t="s">
        <v>4815</v>
      </c>
      <c r="E1745" s="120" t="s">
        <v>4873</v>
      </c>
      <c r="F1745" s="117"/>
      <c r="G1745" s="121">
        <f t="shared" ca="1" si="109"/>
        <v>1</v>
      </c>
      <c r="H1745" s="218" t="str">
        <f t="shared" si="110"/>
        <v>F30更換型號銘牌標籤</v>
      </c>
      <c r="I1745" s="122">
        <f t="shared" ca="1" si="111"/>
        <v>32</v>
      </c>
      <c r="J1745" s="207"/>
      <c r="K1745" s="201"/>
      <c r="L1745" s="208"/>
      <c r="M1745" s="145"/>
      <c r="N1745" s="125"/>
      <c r="O1745" s="126"/>
      <c r="P1745" s="127" t="str">
        <f>IF(B1745="","",IF(ISNA(VLOOKUP(U1745,[2]NEW!H:H,1,FALSE)),"V",""))</f>
        <v>V</v>
      </c>
      <c r="Q1745" s="156">
        <v>43255</v>
      </c>
      <c r="R1745" s="129">
        <v>50304</v>
      </c>
      <c r="S1745" s="181" t="s">
        <v>4817</v>
      </c>
      <c r="U1745" s="132" t="str">
        <f t="shared" si="108"/>
        <v>0071480200NU88521</v>
      </c>
      <c r="W1745" s="134" t="str">
        <f>IF((ISERROR(VLOOKUP(E1745,'[2]Lead Time(覆蓋貼)'!F:F,1,0)))*(P1745="v"),"",IF((ISTEXT(VLOOKUP(E1745,'[2]Lead Time(覆蓋貼)'!F:F,1,0)))*(P1745=""),"未執行",""))</f>
        <v/>
      </c>
    </row>
    <row r="1746" spans="1:23" ht="20.25" hidden="1" customHeight="1" x14ac:dyDescent="0.25">
      <c r="A1746" s="117">
        <v>1732</v>
      </c>
      <c r="B1746" s="118" t="s">
        <v>4841</v>
      </c>
      <c r="C1746" s="119">
        <v>42370</v>
      </c>
      <c r="D1746" s="117" t="s">
        <v>4662</v>
      </c>
      <c r="E1746" s="120" t="s">
        <v>4874</v>
      </c>
      <c r="F1746" s="117" t="str">
        <f>IF(ISNA(VLOOKUP(B1746,[2]保固召回!$A:$G,7,FALSE)),"",(VLOOKUP(B1746,[2]保固召回!$A:$G,7,FALSE)))</f>
        <v/>
      </c>
      <c r="G1746" s="121">
        <f t="shared" ca="1" si="109"/>
        <v>0.57202072538860105</v>
      </c>
      <c r="H1746" s="218" t="str">
        <f t="shared" si="110"/>
        <v>提示-編程儀錶板油錶功能</v>
      </c>
      <c r="I1746" s="122">
        <f t="shared" ca="1" si="111"/>
        <v>552</v>
      </c>
      <c r="J1746" s="207"/>
      <c r="K1746" s="201"/>
      <c r="L1746" s="208"/>
      <c r="M1746" s="145"/>
      <c r="N1746" s="125"/>
      <c r="O1746" s="126"/>
      <c r="P1746" s="127" t="str">
        <f>IF(B1746="","",IF(ISNA(VLOOKUP(U1746,[2]NEW!H:H,1,FALSE)),"V",""))</f>
        <v>V</v>
      </c>
      <c r="Q1746" s="156"/>
      <c r="R1746" s="129"/>
      <c r="S1746" s="205"/>
      <c r="U1746" s="132" t="str">
        <f t="shared" si="108"/>
        <v>6211061800NU88504</v>
      </c>
      <c r="W1746" s="134" t="str">
        <f>IF((ISERROR(VLOOKUP(E1746,'[2]Lead Time(覆蓋貼)'!F:F,1,0)))*(P1746="v"),"",IF((ISTEXT(VLOOKUP(E1746,'[2]Lead Time(覆蓋貼)'!F:F,1,0)))*(P1746=""),"未執行",""))</f>
        <v/>
      </c>
    </row>
    <row r="1747" spans="1:23" ht="20.25" hidden="1" customHeight="1" x14ac:dyDescent="0.25">
      <c r="A1747" s="117">
        <v>1733</v>
      </c>
      <c r="B1747" s="118" t="s">
        <v>4845</v>
      </c>
      <c r="C1747" s="119">
        <v>43582</v>
      </c>
      <c r="D1747" s="117" t="s">
        <v>4815</v>
      </c>
      <c r="E1747" s="120" t="s">
        <v>4875</v>
      </c>
      <c r="F1747" s="117"/>
      <c r="G1747" s="121">
        <f t="shared" ca="1" si="109"/>
        <v>1</v>
      </c>
      <c r="H1747" s="218" t="str">
        <f t="shared" si="110"/>
        <v>F30更換型號銘牌標籤</v>
      </c>
      <c r="I1747" s="122">
        <f t="shared" ca="1" si="111"/>
        <v>32</v>
      </c>
      <c r="J1747" s="207"/>
      <c r="K1747" s="201"/>
      <c r="L1747" s="208"/>
      <c r="M1747" s="145"/>
      <c r="N1747" s="125"/>
      <c r="O1747" s="126"/>
      <c r="P1747" s="127" t="str">
        <f>IF(B1747="","",IF(ISNA(VLOOKUP(U1747,[2]NEW!H:H,1,FALSE)),"V",""))</f>
        <v>V</v>
      </c>
      <c r="Q1747" s="156">
        <v>43255</v>
      </c>
      <c r="R1747" s="129">
        <v>50304</v>
      </c>
      <c r="S1747" s="181" t="s">
        <v>4817</v>
      </c>
      <c r="U1747" s="132" t="str">
        <f t="shared" si="108"/>
        <v>0071480200NU88504</v>
      </c>
      <c r="W1747" s="134" t="str">
        <f>IF((ISERROR(VLOOKUP(E1747,'[2]Lead Time(覆蓋貼)'!F:F,1,0)))*(P1747="v"),"",IF((ISTEXT(VLOOKUP(E1747,'[2]Lead Time(覆蓋貼)'!F:F,1,0)))*(P1747=""),"未執行",""))</f>
        <v/>
      </c>
    </row>
    <row r="1748" spans="1:23" ht="20.25" hidden="1" customHeight="1" x14ac:dyDescent="0.25">
      <c r="A1748" s="117">
        <v>1734</v>
      </c>
      <c r="B1748" s="118" t="s">
        <v>4841</v>
      </c>
      <c r="C1748" s="119">
        <v>42370</v>
      </c>
      <c r="D1748" s="117" t="s">
        <v>4662</v>
      </c>
      <c r="E1748" s="120" t="s">
        <v>4876</v>
      </c>
      <c r="F1748" s="117" t="str">
        <f>IF(ISNA(VLOOKUP(B1748,[2]保固召回!$A:$G,7,FALSE)),"",(VLOOKUP(B1748,[2]保固召回!$A:$G,7,FALSE)))</f>
        <v/>
      </c>
      <c r="G1748" s="121">
        <f t="shared" ca="1" si="109"/>
        <v>0.57202072538860105</v>
      </c>
      <c r="H1748" s="218" t="str">
        <f t="shared" si="110"/>
        <v/>
      </c>
      <c r="I1748" s="122">
        <f t="shared" ca="1" si="111"/>
        <v>552</v>
      </c>
      <c r="J1748" s="207"/>
      <c r="K1748" s="201"/>
      <c r="L1748" s="208"/>
      <c r="M1748" s="145"/>
      <c r="N1748" s="125"/>
      <c r="O1748" s="126"/>
      <c r="P1748" s="127" t="str">
        <f>IF(B1748="","",IF(ISNA(VLOOKUP(U1748,[2]NEW!H:H,1,FALSE)),"V",""))</f>
        <v/>
      </c>
      <c r="Q1748" s="156"/>
      <c r="R1748" s="129"/>
      <c r="S1748" s="205"/>
      <c r="U1748" s="132" t="str">
        <f t="shared" si="108"/>
        <v>6211061800NU88500</v>
      </c>
      <c r="W1748" s="134" t="str">
        <f>IF((ISERROR(VLOOKUP(E1748,'[2]Lead Time(覆蓋貼)'!F:F,1,0)))*(P1748="v"),"",IF((ISTEXT(VLOOKUP(E1748,'[2]Lead Time(覆蓋貼)'!F:F,1,0)))*(P1748=""),"未執行",""))</f>
        <v/>
      </c>
    </row>
    <row r="1749" spans="1:23" ht="20.25" hidden="1" customHeight="1" x14ac:dyDescent="0.25">
      <c r="A1749" s="117">
        <v>1735</v>
      </c>
      <c r="B1749" s="118" t="s">
        <v>4845</v>
      </c>
      <c r="C1749" s="119">
        <v>43582</v>
      </c>
      <c r="D1749" s="117" t="s">
        <v>4815</v>
      </c>
      <c r="E1749" s="120" t="s">
        <v>4877</v>
      </c>
      <c r="F1749" s="117"/>
      <c r="G1749" s="121">
        <f t="shared" ca="1" si="109"/>
        <v>1</v>
      </c>
      <c r="H1749" s="218" t="str">
        <f t="shared" si="110"/>
        <v>F30更換型號銘牌標籤</v>
      </c>
      <c r="I1749" s="122">
        <f t="shared" ca="1" si="111"/>
        <v>32</v>
      </c>
      <c r="J1749" s="207"/>
      <c r="K1749" s="201"/>
      <c r="L1749" s="208"/>
      <c r="M1749" s="145"/>
      <c r="N1749" s="125"/>
      <c r="O1749" s="126"/>
      <c r="P1749" s="127" t="str">
        <f>IF(B1749="","",IF(ISNA(VLOOKUP(U1749,[2]NEW!H:H,1,FALSE)),"V",""))</f>
        <v>V</v>
      </c>
      <c r="Q1749" s="156">
        <v>43255</v>
      </c>
      <c r="R1749" s="129">
        <v>50304</v>
      </c>
      <c r="S1749" s="181" t="s">
        <v>4817</v>
      </c>
      <c r="U1749" s="132" t="str">
        <f t="shared" si="108"/>
        <v>0071480200NU88500</v>
      </c>
      <c r="W1749" s="134" t="str">
        <f>IF((ISERROR(VLOOKUP(E1749,'[2]Lead Time(覆蓋貼)'!F:F,1,0)))*(P1749="v"),"",IF((ISTEXT(VLOOKUP(E1749,'[2]Lead Time(覆蓋貼)'!F:F,1,0)))*(P1749=""),"未執行",""))</f>
        <v/>
      </c>
    </row>
    <row r="1750" spans="1:23" ht="20.25" hidden="1" customHeight="1" x14ac:dyDescent="0.25">
      <c r="A1750" s="117">
        <v>1736</v>
      </c>
      <c r="B1750" s="118" t="s">
        <v>4845</v>
      </c>
      <c r="C1750" s="119">
        <v>43582</v>
      </c>
      <c r="D1750" s="117" t="s">
        <v>4815</v>
      </c>
      <c r="E1750" s="120" t="s">
        <v>4878</v>
      </c>
      <c r="F1750" s="117"/>
      <c r="G1750" s="121">
        <f t="shared" ca="1" si="109"/>
        <v>1</v>
      </c>
      <c r="H1750" s="218" t="str">
        <f t="shared" si="110"/>
        <v>F30更換型號銘牌標籤</v>
      </c>
      <c r="I1750" s="122">
        <f t="shared" ca="1" si="111"/>
        <v>32</v>
      </c>
      <c r="J1750" s="207"/>
      <c r="K1750" s="201"/>
      <c r="L1750" s="208"/>
      <c r="M1750" s="145"/>
      <c r="N1750" s="125"/>
      <c r="O1750" s="126"/>
      <c r="P1750" s="127" t="str">
        <f>IF(B1750="","",IF(ISNA(VLOOKUP(U1750,[2]NEW!H:H,1,FALSE)),"V",""))</f>
        <v>V</v>
      </c>
      <c r="Q1750" s="156">
        <v>43255</v>
      </c>
      <c r="R1750" s="129">
        <v>50304</v>
      </c>
      <c r="S1750" s="181" t="s">
        <v>4879</v>
      </c>
      <c r="U1750" s="132" t="str">
        <f t="shared" si="108"/>
        <v>0071480200NU88479</v>
      </c>
      <c r="W1750" s="134" t="str">
        <f>IF((ISERROR(VLOOKUP(E1750,'[2]Lead Time(覆蓋貼)'!F:F,1,0)))*(P1750="v"),"",IF((ISTEXT(VLOOKUP(E1750,'[2]Lead Time(覆蓋貼)'!F:F,1,0)))*(P1750=""),"未執行",""))</f>
        <v/>
      </c>
    </row>
    <row r="1751" spans="1:23" ht="20.25" hidden="1" customHeight="1" x14ac:dyDescent="0.25">
      <c r="A1751" s="117">
        <v>1737</v>
      </c>
      <c r="B1751" s="118" t="s">
        <v>4841</v>
      </c>
      <c r="C1751" s="119">
        <v>42370</v>
      </c>
      <c r="D1751" s="117" t="s">
        <v>4662</v>
      </c>
      <c r="E1751" s="120" t="s">
        <v>4878</v>
      </c>
      <c r="F1751" s="117" t="str">
        <f>IF(ISNA(VLOOKUP(B1751,[2]保固召回!$A:$G,7,FALSE)),"",(VLOOKUP(B1751,[2]保固召回!$A:$G,7,FALSE)))</f>
        <v/>
      </c>
      <c r="G1751" s="121">
        <f t="shared" ca="1" si="109"/>
        <v>0.57202072538860105</v>
      </c>
      <c r="H1751" s="218" t="str">
        <f t="shared" si="110"/>
        <v>提示-編程儀錶板油錶功能</v>
      </c>
      <c r="I1751" s="122">
        <f t="shared" ca="1" si="111"/>
        <v>552</v>
      </c>
      <c r="J1751" s="207"/>
      <c r="K1751" s="201"/>
      <c r="L1751" s="208"/>
      <c r="M1751" s="145"/>
      <c r="N1751" s="125"/>
      <c r="O1751" s="126"/>
      <c r="P1751" s="127" t="str">
        <f>IF(B1751="","",IF(ISNA(VLOOKUP(U1751,[2]NEW!H:H,1,FALSE)),"V",""))</f>
        <v>V</v>
      </c>
      <c r="Q1751" s="156"/>
      <c r="R1751" s="129"/>
      <c r="S1751" s="181"/>
      <c r="U1751" s="132" t="str">
        <f t="shared" si="108"/>
        <v>6211061800NU88479</v>
      </c>
      <c r="W1751" s="134" t="str">
        <f>IF((ISERROR(VLOOKUP(E1751,'[2]Lead Time(覆蓋貼)'!F:F,1,0)))*(P1751="v"),"",IF((ISTEXT(VLOOKUP(E1751,'[2]Lead Time(覆蓋貼)'!F:F,1,0)))*(P1751=""),"未執行",""))</f>
        <v/>
      </c>
    </row>
    <row r="1752" spans="1:23" ht="20.25" hidden="1" customHeight="1" x14ac:dyDescent="0.25">
      <c r="A1752" s="117">
        <v>1738</v>
      </c>
      <c r="B1752" s="118" t="s">
        <v>4841</v>
      </c>
      <c r="C1752" s="119">
        <v>42370</v>
      </c>
      <c r="D1752" s="117" t="s">
        <v>4662</v>
      </c>
      <c r="E1752" s="120" t="s">
        <v>4880</v>
      </c>
      <c r="F1752" s="117" t="str">
        <f>IF(ISNA(VLOOKUP(B1752,[2]保固召回!$A:$G,7,FALSE)),"",(VLOOKUP(B1752,[2]保固召回!$A:$G,7,FALSE)))</f>
        <v/>
      </c>
      <c r="G1752" s="121">
        <f t="shared" ca="1" si="109"/>
        <v>0.57202072538860105</v>
      </c>
      <c r="H1752" s="218" t="str">
        <f t="shared" si="110"/>
        <v>提示-編程儀錶板油錶功能</v>
      </c>
      <c r="I1752" s="122">
        <f t="shared" ca="1" si="111"/>
        <v>552</v>
      </c>
      <c r="J1752" s="207"/>
      <c r="K1752" s="201"/>
      <c r="L1752" s="208"/>
      <c r="M1752" s="145"/>
      <c r="N1752" s="125"/>
      <c r="O1752" s="126"/>
      <c r="P1752" s="127" t="str">
        <f>IF(B1752="","",IF(ISNA(VLOOKUP(U1752,[2]NEW!H:H,1,FALSE)),"V",""))</f>
        <v>V</v>
      </c>
      <c r="Q1752" s="156"/>
      <c r="R1752" s="129"/>
      <c r="S1752" s="204"/>
      <c r="U1752" s="132" t="str">
        <f t="shared" si="108"/>
        <v>6211061800NU88468</v>
      </c>
      <c r="W1752" s="134" t="str">
        <f>IF((ISERROR(VLOOKUP(E1752,'[2]Lead Time(覆蓋貼)'!F:F,1,0)))*(P1752="v"),"",IF((ISTEXT(VLOOKUP(E1752,'[2]Lead Time(覆蓋貼)'!F:F,1,0)))*(P1752=""),"未執行",""))</f>
        <v/>
      </c>
    </row>
    <row r="1753" spans="1:23" ht="20.25" hidden="1" customHeight="1" x14ac:dyDescent="0.25">
      <c r="A1753" s="117">
        <v>1739</v>
      </c>
      <c r="B1753" s="118" t="s">
        <v>4845</v>
      </c>
      <c r="C1753" s="119">
        <v>43582</v>
      </c>
      <c r="D1753" s="117" t="s">
        <v>4815</v>
      </c>
      <c r="E1753" s="120" t="s">
        <v>4881</v>
      </c>
      <c r="F1753" s="117"/>
      <c r="G1753" s="121">
        <f t="shared" ca="1" si="109"/>
        <v>1</v>
      </c>
      <c r="H1753" s="218" t="str">
        <f t="shared" si="110"/>
        <v>F30更換型號銘牌標籤</v>
      </c>
      <c r="I1753" s="122">
        <f t="shared" ca="1" si="111"/>
        <v>32</v>
      </c>
      <c r="J1753" s="207"/>
      <c r="K1753" s="201"/>
      <c r="L1753" s="208"/>
      <c r="M1753" s="145"/>
      <c r="N1753" s="125"/>
      <c r="O1753" s="126"/>
      <c r="P1753" s="127" t="str">
        <f>IF(B1753="","",IF(ISNA(VLOOKUP(U1753,[2]NEW!H:H,1,FALSE)),"V",""))</f>
        <v>V</v>
      </c>
      <c r="Q1753" s="156">
        <v>43255</v>
      </c>
      <c r="R1753" s="129">
        <v>50304</v>
      </c>
      <c r="S1753" s="181" t="s">
        <v>4817</v>
      </c>
      <c r="U1753" s="132" t="str">
        <f t="shared" si="108"/>
        <v>0071480200NU88468</v>
      </c>
      <c r="W1753" s="134" t="str">
        <f>IF((ISERROR(VLOOKUP(E1753,'[2]Lead Time(覆蓋貼)'!F:F,1,0)))*(P1753="v"),"",IF((ISTEXT(VLOOKUP(E1753,'[2]Lead Time(覆蓋貼)'!F:F,1,0)))*(P1753=""),"未執行",""))</f>
        <v/>
      </c>
    </row>
    <row r="1754" spans="1:23" ht="20.25" hidden="1" customHeight="1" x14ac:dyDescent="0.25">
      <c r="A1754" s="117">
        <v>1740</v>
      </c>
      <c r="B1754" s="118" t="s">
        <v>4841</v>
      </c>
      <c r="C1754" s="119">
        <v>42370</v>
      </c>
      <c r="D1754" s="117" t="s">
        <v>4662</v>
      </c>
      <c r="E1754" s="120" t="s">
        <v>4882</v>
      </c>
      <c r="F1754" s="117" t="str">
        <f>IF(ISNA(VLOOKUP(B1754,[2]保固召回!$A:$G,7,FALSE)),"",(VLOOKUP(B1754,[2]保固召回!$A:$G,7,FALSE)))</f>
        <v/>
      </c>
      <c r="G1754" s="121">
        <f t="shared" ca="1" si="109"/>
        <v>0.57202072538860105</v>
      </c>
      <c r="H1754" s="218" t="str">
        <f t="shared" si="110"/>
        <v/>
      </c>
      <c r="I1754" s="122">
        <f t="shared" ca="1" si="111"/>
        <v>552</v>
      </c>
      <c r="J1754" s="207"/>
      <c r="K1754" s="201"/>
      <c r="L1754" s="208"/>
      <c r="M1754" s="145"/>
      <c r="N1754" s="125"/>
      <c r="O1754" s="126"/>
      <c r="P1754" s="127" t="str">
        <f>IF(B1754="","",IF(ISNA(VLOOKUP(U1754,[2]NEW!H:H,1,FALSE)),"V",""))</f>
        <v/>
      </c>
      <c r="Q1754" s="156"/>
      <c r="R1754" s="129"/>
      <c r="S1754" s="205"/>
      <c r="U1754" s="132" t="str">
        <f t="shared" si="108"/>
        <v>6211061800NU88462</v>
      </c>
      <c r="W1754" s="134" t="str">
        <f>IF((ISERROR(VLOOKUP(E1754,'[2]Lead Time(覆蓋貼)'!F:F,1,0)))*(P1754="v"),"",IF((ISTEXT(VLOOKUP(E1754,'[2]Lead Time(覆蓋貼)'!F:F,1,0)))*(P1754=""),"未執行",""))</f>
        <v/>
      </c>
    </row>
    <row r="1755" spans="1:23" ht="20.25" hidden="1" customHeight="1" x14ac:dyDescent="0.25">
      <c r="A1755" s="117">
        <v>1741</v>
      </c>
      <c r="B1755" s="118" t="s">
        <v>4845</v>
      </c>
      <c r="C1755" s="119">
        <v>43582</v>
      </c>
      <c r="D1755" s="117" t="s">
        <v>4815</v>
      </c>
      <c r="E1755" s="120" t="s">
        <v>4883</v>
      </c>
      <c r="F1755" s="117"/>
      <c r="G1755" s="121">
        <f t="shared" ca="1" si="109"/>
        <v>1</v>
      </c>
      <c r="H1755" s="218" t="str">
        <f t="shared" si="110"/>
        <v>F30更換型號銘牌標籤</v>
      </c>
      <c r="I1755" s="122">
        <f t="shared" ca="1" si="111"/>
        <v>32</v>
      </c>
      <c r="J1755" s="207"/>
      <c r="K1755" s="201"/>
      <c r="L1755" s="208"/>
      <c r="M1755" s="145"/>
      <c r="N1755" s="125"/>
      <c r="O1755" s="126"/>
      <c r="P1755" s="127" t="str">
        <f>IF(B1755="","",IF(ISNA(VLOOKUP(U1755,[2]NEW!H:H,1,FALSE)),"V",""))</f>
        <v>V</v>
      </c>
      <c r="Q1755" s="156">
        <v>43255</v>
      </c>
      <c r="R1755" s="129">
        <v>50304</v>
      </c>
      <c r="S1755" s="181" t="s">
        <v>4817</v>
      </c>
      <c r="U1755" s="132" t="str">
        <f t="shared" si="108"/>
        <v>0071480200NU88462</v>
      </c>
      <c r="W1755" s="134" t="str">
        <f>IF((ISERROR(VLOOKUP(E1755,'[2]Lead Time(覆蓋貼)'!F:F,1,0)))*(P1755="v"),"",IF((ISTEXT(VLOOKUP(E1755,'[2]Lead Time(覆蓋貼)'!F:F,1,0)))*(P1755=""),"未執行",""))</f>
        <v/>
      </c>
    </row>
    <row r="1756" spans="1:23" ht="20.25" hidden="1" customHeight="1" x14ac:dyDescent="0.25">
      <c r="A1756" s="117">
        <v>1742</v>
      </c>
      <c r="B1756" s="118" t="s">
        <v>4841</v>
      </c>
      <c r="C1756" s="119">
        <v>42370</v>
      </c>
      <c r="D1756" s="117" t="s">
        <v>4662</v>
      </c>
      <c r="E1756" s="120" t="s">
        <v>4884</v>
      </c>
      <c r="F1756" s="117"/>
      <c r="G1756" s="121">
        <f t="shared" ca="1" si="109"/>
        <v>0.57202072538860105</v>
      </c>
      <c r="H1756" s="218" t="str">
        <f t="shared" si="110"/>
        <v>提示-編程儀錶板油錶功能</v>
      </c>
      <c r="I1756" s="122">
        <f t="shared" ca="1" si="111"/>
        <v>552</v>
      </c>
      <c r="J1756" s="207"/>
      <c r="K1756" s="201"/>
      <c r="L1756" s="208"/>
      <c r="M1756" s="145"/>
      <c r="N1756" s="125"/>
      <c r="O1756" s="126"/>
      <c r="P1756" s="127" t="str">
        <f>IF(B1756="","",IF(ISNA(VLOOKUP(U1756,[2]NEW!H:H,1,FALSE)),"V",""))</f>
        <v>V</v>
      </c>
      <c r="Q1756" s="156"/>
      <c r="R1756" s="129"/>
      <c r="S1756" s="205"/>
      <c r="U1756" s="132" t="str">
        <f t="shared" si="108"/>
        <v>6211061800NU88461</v>
      </c>
      <c r="W1756" s="134" t="str">
        <f>IF((ISERROR(VLOOKUP(E1756,'[2]Lead Time(覆蓋貼)'!F:F,1,0)))*(P1756="v"),"",IF((ISTEXT(VLOOKUP(E1756,'[2]Lead Time(覆蓋貼)'!F:F,1,0)))*(P1756=""),"未執行",""))</f>
        <v/>
      </c>
    </row>
    <row r="1757" spans="1:23" ht="20.25" hidden="1" customHeight="1" x14ac:dyDescent="0.25">
      <c r="A1757" s="117">
        <v>1743</v>
      </c>
      <c r="B1757" s="118" t="s">
        <v>4845</v>
      </c>
      <c r="C1757" s="119">
        <v>43582</v>
      </c>
      <c r="D1757" s="117" t="s">
        <v>4815</v>
      </c>
      <c r="E1757" s="120" t="s">
        <v>4885</v>
      </c>
      <c r="F1757" s="117"/>
      <c r="G1757" s="121">
        <f t="shared" ca="1" si="109"/>
        <v>1</v>
      </c>
      <c r="H1757" s="218" t="str">
        <f t="shared" si="110"/>
        <v>F30更換型號銘牌標籤</v>
      </c>
      <c r="I1757" s="122">
        <f t="shared" ca="1" si="111"/>
        <v>32</v>
      </c>
      <c r="J1757" s="207"/>
      <c r="K1757" s="201"/>
      <c r="L1757" s="208"/>
      <c r="M1757" s="145"/>
      <c r="N1757" s="125"/>
      <c r="O1757" s="126"/>
      <c r="P1757" s="127" t="str">
        <f>IF(B1757="","",IF(ISNA(VLOOKUP(U1757,[2]NEW!H:H,1,FALSE)),"V",""))</f>
        <v>V</v>
      </c>
      <c r="Q1757" s="156">
        <v>43255</v>
      </c>
      <c r="R1757" s="129">
        <v>50304</v>
      </c>
      <c r="S1757" s="181" t="s">
        <v>4817</v>
      </c>
      <c r="U1757" s="132" t="str">
        <f t="shared" si="108"/>
        <v>0071480200NU88448</v>
      </c>
      <c r="W1757" s="134" t="str">
        <f>IF((ISERROR(VLOOKUP(E1757,'[2]Lead Time(覆蓋貼)'!F:F,1,0)))*(P1757="v"),"",IF((ISTEXT(VLOOKUP(E1757,'[2]Lead Time(覆蓋貼)'!F:F,1,0)))*(P1757=""),"未執行",""))</f>
        <v/>
      </c>
    </row>
    <row r="1758" spans="1:23" ht="20.25" hidden="1" customHeight="1" x14ac:dyDescent="0.25">
      <c r="A1758" s="117">
        <v>1744</v>
      </c>
      <c r="B1758" s="118" t="s">
        <v>4841</v>
      </c>
      <c r="C1758" s="119">
        <v>42370</v>
      </c>
      <c r="D1758" s="117" t="s">
        <v>4662</v>
      </c>
      <c r="E1758" s="120" t="s">
        <v>4885</v>
      </c>
      <c r="F1758" s="117" t="str">
        <f>IF(ISNA(VLOOKUP(B1758,[2]保固召回!$A:$G,7,FALSE)),"",(VLOOKUP(B1758,[2]保固召回!$A:$G,7,FALSE)))</f>
        <v/>
      </c>
      <c r="G1758" s="121">
        <f t="shared" ca="1" si="109"/>
        <v>0.57202072538860105</v>
      </c>
      <c r="H1758" s="218" t="str">
        <f t="shared" si="110"/>
        <v>提示-編程儀錶板油錶功能</v>
      </c>
      <c r="I1758" s="122">
        <f t="shared" ca="1" si="111"/>
        <v>552</v>
      </c>
      <c r="J1758" s="207"/>
      <c r="K1758" s="201"/>
      <c r="L1758" s="208"/>
      <c r="M1758" s="145"/>
      <c r="N1758" s="125"/>
      <c r="O1758" s="126"/>
      <c r="P1758" s="127" t="str">
        <f>IF(B1758="","",IF(ISNA(VLOOKUP(U1758,[2]NEW!H:H,1,FALSE)),"V",""))</f>
        <v>V</v>
      </c>
      <c r="Q1758" s="156"/>
      <c r="R1758" s="129"/>
      <c r="S1758" s="181"/>
      <c r="U1758" s="132" t="str">
        <f t="shared" si="108"/>
        <v>6211061800NU88448</v>
      </c>
      <c r="W1758" s="134" t="str">
        <f>IF((ISERROR(VLOOKUP(E1758,'[2]Lead Time(覆蓋貼)'!F:F,1,0)))*(P1758="v"),"",IF((ISTEXT(VLOOKUP(E1758,'[2]Lead Time(覆蓋貼)'!F:F,1,0)))*(P1758=""),"未執行",""))</f>
        <v/>
      </c>
    </row>
    <row r="1759" spans="1:23" ht="20.25" hidden="1" customHeight="1" x14ac:dyDescent="0.25">
      <c r="A1759" s="117">
        <v>1745</v>
      </c>
      <c r="B1759" s="118" t="s">
        <v>4841</v>
      </c>
      <c r="C1759" s="119">
        <v>42370</v>
      </c>
      <c r="D1759" s="117" t="s">
        <v>4662</v>
      </c>
      <c r="E1759" s="120" t="s">
        <v>4886</v>
      </c>
      <c r="F1759" s="117" t="str">
        <f>IF(ISNA(VLOOKUP(B1759,[2]保固召回!$A:$G,7,FALSE)),"",(VLOOKUP(B1759,[2]保固召回!$A:$G,7,FALSE)))</f>
        <v/>
      </c>
      <c r="G1759" s="121">
        <f t="shared" ca="1" si="109"/>
        <v>0.57202072538860105</v>
      </c>
      <c r="H1759" s="218" t="str">
        <f t="shared" si="110"/>
        <v>提示-編程儀錶板油錶功能</v>
      </c>
      <c r="I1759" s="122">
        <f t="shared" ca="1" si="111"/>
        <v>552</v>
      </c>
      <c r="J1759" s="207"/>
      <c r="K1759" s="201"/>
      <c r="L1759" s="208"/>
      <c r="M1759" s="145"/>
      <c r="N1759" s="125">
        <v>43189</v>
      </c>
      <c r="O1759" s="126">
        <v>50140</v>
      </c>
      <c r="P1759" s="127" t="str">
        <f>IF(B1759="","",IF(ISNA(VLOOKUP(U1759,[2]NEW!H:H,1,FALSE)),"V",""))</f>
        <v>V</v>
      </c>
      <c r="Q1759" s="156">
        <v>43186</v>
      </c>
      <c r="R1759" s="129">
        <v>50140</v>
      </c>
      <c r="S1759" s="204" t="s">
        <v>3862</v>
      </c>
      <c r="U1759" s="132" t="str">
        <f t="shared" si="108"/>
        <v>6211061800NU88403</v>
      </c>
      <c r="W1759" s="134" t="str">
        <f>IF((ISERROR(VLOOKUP(E1759,'[2]Lead Time(覆蓋貼)'!F:F,1,0)))*(P1759="v"),"",IF((ISTEXT(VLOOKUP(E1759,'[2]Lead Time(覆蓋貼)'!F:F,1,0)))*(P1759=""),"未執行",""))</f>
        <v/>
      </c>
    </row>
    <row r="1760" spans="1:23" ht="20.25" hidden="1" customHeight="1" x14ac:dyDescent="0.25">
      <c r="A1760" s="117">
        <v>1746</v>
      </c>
      <c r="B1760" s="118" t="s">
        <v>4841</v>
      </c>
      <c r="C1760" s="119">
        <v>42370</v>
      </c>
      <c r="D1760" s="117" t="s">
        <v>4662</v>
      </c>
      <c r="E1760" s="120" t="s">
        <v>4887</v>
      </c>
      <c r="F1760" s="117" t="str">
        <f>IF(ISNA(VLOOKUP(B1760,[2]保固召回!$A:$G,7,FALSE)),"",(VLOOKUP(B1760,[2]保固召回!$A:$G,7,FALSE)))</f>
        <v/>
      </c>
      <c r="G1760" s="121">
        <f t="shared" ca="1" si="109"/>
        <v>0.57202072538860105</v>
      </c>
      <c r="H1760" s="218" t="str">
        <f t="shared" si="110"/>
        <v>提示-編程儀錶板油錶功能</v>
      </c>
      <c r="I1760" s="122">
        <f t="shared" ca="1" si="111"/>
        <v>552</v>
      </c>
      <c r="J1760" s="207"/>
      <c r="K1760" s="201"/>
      <c r="L1760" s="208"/>
      <c r="M1760" s="145"/>
      <c r="N1760" s="125"/>
      <c r="O1760" s="126"/>
      <c r="P1760" s="127" t="str">
        <f>IF(B1760="","",IF(ISNA(VLOOKUP(U1760,[2]NEW!H:H,1,FALSE)),"V",""))</f>
        <v>V</v>
      </c>
      <c r="Q1760" s="156"/>
      <c r="R1760" s="129"/>
      <c r="S1760" s="205"/>
      <c r="U1760" s="132" t="str">
        <f t="shared" si="108"/>
        <v>6211061800NU88401</v>
      </c>
      <c r="W1760" s="134" t="str">
        <f>IF((ISERROR(VLOOKUP(E1760,'[2]Lead Time(覆蓋貼)'!F:F,1,0)))*(P1760="v"),"",IF((ISTEXT(VLOOKUP(E1760,'[2]Lead Time(覆蓋貼)'!F:F,1,0)))*(P1760=""),"未執行",""))</f>
        <v/>
      </c>
    </row>
    <row r="1761" spans="1:23" ht="20.25" hidden="1" customHeight="1" x14ac:dyDescent="0.25">
      <c r="A1761" s="117">
        <v>1747</v>
      </c>
      <c r="B1761" s="118" t="s">
        <v>4841</v>
      </c>
      <c r="C1761" s="119">
        <v>42370</v>
      </c>
      <c r="D1761" s="117" t="s">
        <v>4662</v>
      </c>
      <c r="E1761" s="120" t="s">
        <v>4888</v>
      </c>
      <c r="F1761" s="117" t="str">
        <f>IF(ISNA(VLOOKUP(B1761,[2]保固召回!$A:$G,7,FALSE)),"",(VLOOKUP(B1761,[2]保固召回!$A:$G,7,FALSE)))</f>
        <v/>
      </c>
      <c r="G1761" s="121">
        <f t="shared" ca="1" si="109"/>
        <v>0.57202072538860105</v>
      </c>
      <c r="H1761" s="218" t="str">
        <f t="shared" si="110"/>
        <v/>
      </c>
      <c r="I1761" s="122">
        <f t="shared" ca="1" si="111"/>
        <v>552</v>
      </c>
      <c r="J1761" s="207"/>
      <c r="K1761" s="201"/>
      <c r="L1761" s="208"/>
      <c r="M1761" s="145"/>
      <c r="N1761" s="125"/>
      <c r="O1761" s="126"/>
      <c r="P1761" s="127" t="str">
        <f>IF(B1761="","",IF(ISNA(VLOOKUP(U1761,[2]NEW!H:H,1,FALSE)),"V",""))</f>
        <v/>
      </c>
      <c r="Q1761" s="156"/>
      <c r="R1761" s="129"/>
      <c r="S1761" s="205"/>
      <c r="U1761" s="132" t="str">
        <f t="shared" si="108"/>
        <v>6211061800NU88396</v>
      </c>
      <c r="W1761" s="134" t="str">
        <f>IF((ISERROR(VLOOKUP(E1761,'[2]Lead Time(覆蓋貼)'!F:F,1,0)))*(P1761="v"),"",IF((ISTEXT(VLOOKUP(E1761,'[2]Lead Time(覆蓋貼)'!F:F,1,0)))*(P1761=""),"未執行",""))</f>
        <v/>
      </c>
    </row>
    <row r="1762" spans="1:23" ht="20.25" hidden="1" customHeight="1" x14ac:dyDescent="0.25">
      <c r="A1762" s="117">
        <v>1748</v>
      </c>
      <c r="B1762" s="118" t="s">
        <v>4841</v>
      </c>
      <c r="C1762" s="119">
        <v>42370</v>
      </c>
      <c r="D1762" s="117" t="s">
        <v>4662</v>
      </c>
      <c r="E1762" s="211" t="s">
        <v>4889</v>
      </c>
      <c r="F1762" s="117" t="str">
        <f>IF(ISNA(VLOOKUP(B1762,[2]保固召回!$A:$G,7,FALSE)),"",(VLOOKUP(B1762,[2]保固召回!$A:$G,7,FALSE)))</f>
        <v/>
      </c>
      <c r="G1762" s="121">
        <f t="shared" ca="1" si="109"/>
        <v>0.57202072538860105</v>
      </c>
      <c r="H1762" s="218" t="str">
        <f t="shared" si="110"/>
        <v>提示-編程儀錶板油錶功能</v>
      </c>
      <c r="I1762" s="122">
        <f t="shared" ca="1" si="111"/>
        <v>552</v>
      </c>
      <c r="J1762" s="207"/>
      <c r="K1762" s="201"/>
      <c r="L1762" s="208"/>
      <c r="M1762" s="145"/>
      <c r="N1762" s="125"/>
      <c r="O1762" s="126"/>
      <c r="P1762" s="127" t="str">
        <f>IF(B1762="","",IF(ISNA(VLOOKUP(U1762,[2]NEW!H:H,1,FALSE)),"V",""))</f>
        <v>V</v>
      </c>
      <c r="Q1762" s="156"/>
      <c r="R1762" s="129"/>
      <c r="S1762" s="204"/>
      <c r="U1762" s="132" t="str">
        <f t="shared" si="108"/>
        <v>6211061800NU88395</v>
      </c>
      <c r="W1762" s="134" t="str">
        <f>IF((ISERROR(VLOOKUP(E1762,'[2]Lead Time(覆蓋貼)'!F:F,1,0)))*(P1762="v"),"",IF((ISTEXT(VLOOKUP(E1762,'[2]Lead Time(覆蓋貼)'!F:F,1,0)))*(P1762=""),"未執行",""))</f>
        <v/>
      </c>
    </row>
    <row r="1763" spans="1:23" ht="20.25" hidden="1" customHeight="1" x14ac:dyDescent="0.25">
      <c r="A1763" s="117">
        <v>1749</v>
      </c>
      <c r="B1763" s="118" t="s">
        <v>4841</v>
      </c>
      <c r="C1763" s="119">
        <v>42370</v>
      </c>
      <c r="D1763" s="117" t="s">
        <v>4890</v>
      </c>
      <c r="E1763" s="120" t="s">
        <v>4891</v>
      </c>
      <c r="F1763" s="117"/>
      <c r="G1763" s="121">
        <f t="shared" ca="1" si="109"/>
        <v>0.57202072538860105</v>
      </c>
      <c r="H1763" s="218" t="str">
        <f t="shared" si="110"/>
        <v>提示-編程儀錶板油錶功能</v>
      </c>
      <c r="I1763" s="122">
        <f t="shared" ca="1" si="111"/>
        <v>552</v>
      </c>
      <c r="J1763" s="207"/>
      <c r="K1763" s="201"/>
      <c r="L1763" s="208"/>
      <c r="M1763" s="145"/>
      <c r="N1763" s="125"/>
      <c r="O1763" s="126"/>
      <c r="P1763" s="127" t="str">
        <f>IF(B1763="","",IF(ISNA(VLOOKUP(U1763,[2]NEW!H:H,1,FALSE)),"V",""))</f>
        <v>V</v>
      </c>
      <c r="Q1763" s="156"/>
      <c r="R1763" s="129"/>
      <c r="S1763" s="181"/>
      <c r="U1763" s="132" t="str">
        <f t="shared" si="108"/>
        <v>6211061800NU88386</v>
      </c>
      <c r="W1763" s="134" t="str">
        <f>IF((ISERROR(VLOOKUP(E1763,'[2]Lead Time(覆蓋貼)'!F:F,1,0)))*(P1763="v"),"",IF((ISTEXT(VLOOKUP(E1763,'[2]Lead Time(覆蓋貼)'!F:F,1,0)))*(P1763=""),"未執行",""))</f>
        <v/>
      </c>
    </row>
    <row r="1764" spans="1:23" ht="20.25" hidden="1" customHeight="1" x14ac:dyDescent="0.25">
      <c r="A1764" s="117">
        <v>1750</v>
      </c>
      <c r="B1764" s="118" t="s">
        <v>4841</v>
      </c>
      <c r="C1764" s="119">
        <v>42370</v>
      </c>
      <c r="D1764" s="117" t="s">
        <v>4662</v>
      </c>
      <c r="E1764" s="120" t="s">
        <v>4892</v>
      </c>
      <c r="F1764" s="117" t="str">
        <f>IF(ISNA(VLOOKUP(B1764,[2]保固召回!$A:$G,7,FALSE)),"",(VLOOKUP(B1764,[2]保固召回!$A:$G,7,FALSE)))</f>
        <v/>
      </c>
      <c r="G1764" s="121">
        <f t="shared" ca="1" si="109"/>
        <v>0.57202072538860105</v>
      </c>
      <c r="H1764" s="218" t="str">
        <f t="shared" si="110"/>
        <v>提示-編程儀錶板油錶功能</v>
      </c>
      <c r="I1764" s="122">
        <f t="shared" ca="1" si="111"/>
        <v>552</v>
      </c>
      <c r="J1764" s="207"/>
      <c r="K1764" s="201"/>
      <c r="L1764" s="208"/>
      <c r="M1764" s="145"/>
      <c r="N1764" s="125">
        <v>43206</v>
      </c>
      <c r="O1764" s="126">
        <v>50042</v>
      </c>
      <c r="P1764" s="127" t="str">
        <f>IF(B1764="","",IF(ISNA(VLOOKUP(U1764,[2]NEW!H:H,1,FALSE)),"V",""))</f>
        <v>V</v>
      </c>
      <c r="Q1764" s="156">
        <v>43192</v>
      </c>
      <c r="R1764" s="129">
        <v>50421</v>
      </c>
      <c r="S1764" s="204" t="s">
        <v>3862</v>
      </c>
      <c r="U1764" s="132" t="str">
        <f t="shared" si="108"/>
        <v>6211061800NU88385</v>
      </c>
      <c r="W1764" s="134" t="str">
        <f>IF((ISERROR(VLOOKUP(E1764,'[2]Lead Time(覆蓋貼)'!F:F,1,0)))*(P1764="v"),"",IF((ISTEXT(VLOOKUP(E1764,'[2]Lead Time(覆蓋貼)'!F:F,1,0)))*(P1764=""),"未執行",""))</f>
        <v/>
      </c>
    </row>
    <row r="1765" spans="1:23" ht="20.25" hidden="1" customHeight="1" x14ac:dyDescent="0.25">
      <c r="A1765" s="117">
        <v>1751</v>
      </c>
      <c r="B1765" s="118" t="s">
        <v>4841</v>
      </c>
      <c r="C1765" s="119">
        <v>42370</v>
      </c>
      <c r="D1765" s="117" t="s">
        <v>4662</v>
      </c>
      <c r="E1765" s="120" t="s">
        <v>4893</v>
      </c>
      <c r="F1765" s="117" t="str">
        <f>IF(ISNA(VLOOKUP(B1765,[2]保固召回!$A:$G,7,FALSE)),"",(VLOOKUP(B1765,[2]保固召回!$A:$G,7,FALSE)))</f>
        <v/>
      </c>
      <c r="G1765" s="121">
        <f t="shared" ca="1" si="109"/>
        <v>0.57202072538860105</v>
      </c>
      <c r="H1765" s="218" t="str">
        <f t="shared" si="110"/>
        <v/>
      </c>
      <c r="I1765" s="122">
        <f t="shared" ca="1" si="111"/>
        <v>552</v>
      </c>
      <c r="J1765" s="207"/>
      <c r="K1765" s="201"/>
      <c r="L1765" s="208"/>
      <c r="M1765" s="145"/>
      <c r="N1765" s="125"/>
      <c r="O1765" s="126"/>
      <c r="P1765" s="127" t="str">
        <f>IF(B1765="","",IF(ISNA(VLOOKUP(U1765,[2]NEW!H:H,1,FALSE)),"V",""))</f>
        <v/>
      </c>
      <c r="Q1765" s="156"/>
      <c r="R1765" s="129"/>
      <c r="S1765" s="204"/>
      <c r="U1765" s="132" t="str">
        <f t="shared" si="108"/>
        <v>6211061800NU88376</v>
      </c>
      <c r="W1765" s="134" t="str">
        <f>IF((ISERROR(VLOOKUP(E1765,'[2]Lead Time(覆蓋貼)'!F:F,1,0)))*(P1765="v"),"",IF((ISTEXT(VLOOKUP(E1765,'[2]Lead Time(覆蓋貼)'!F:F,1,0)))*(P1765=""),"未執行",""))</f>
        <v/>
      </c>
    </row>
    <row r="1766" spans="1:23" ht="20.25" hidden="1" customHeight="1" x14ac:dyDescent="0.25">
      <c r="A1766" s="117">
        <v>1752</v>
      </c>
      <c r="B1766" s="118" t="s">
        <v>4841</v>
      </c>
      <c r="C1766" s="119">
        <v>42370</v>
      </c>
      <c r="D1766" s="117" t="s">
        <v>4662</v>
      </c>
      <c r="E1766" s="120" t="s">
        <v>4894</v>
      </c>
      <c r="F1766" s="117" t="str">
        <f>IF(ISNA(VLOOKUP(B1766,[2]保固召回!$A:$G,7,FALSE)),"",(VLOOKUP(B1766,[2]保固召回!$A:$G,7,FALSE)))</f>
        <v/>
      </c>
      <c r="G1766" s="121">
        <f t="shared" ca="1" si="109"/>
        <v>0.57202072538860105</v>
      </c>
      <c r="H1766" s="218" t="str">
        <f t="shared" si="110"/>
        <v/>
      </c>
      <c r="I1766" s="122">
        <f t="shared" ca="1" si="111"/>
        <v>552</v>
      </c>
      <c r="J1766" s="207"/>
      <c r="K1766" s="201"/>
      <c r="L1766" s="208"/>
      <c r="M1766" s="145"/>
      <c r="N1766" s="125"/>
      <c r="O1766" s="126"/>
      <c r="P1766" s="127" t="str">
        <f>IF(B1766="","",IF(ISNA(VLOOKUP(U1766,[2]NEW!H:H,1,FALSE)),"V",""))</f>
        <v/>
      </c>
      <c r="Q1766" s="156"/>
      <c r="R1766" s="129"/>
      <c r="S1766" s="205"/>
      <c r="U1766" s="132" t="str">
        <f t="shared" si="108"/>
        <v>6211061800NU88375</v>
      </c>
      <c r="W1766" s="134" t="str">
        <f>IF((ISERROR(VLOOKUP(E1766,'[2]Lead Time(覆蓋貼)'!F:F,1,0)))*(P1766="v"),"",IF((ISTEXT(VLOOKUP(E1766,'[2]Lead Time(覆蓋貼)'!F:F,1,0)))*(P1766=""),"未執行",""))</f>
        <v/>
      </c>
    </row>
    <row r="1767" spans="1:23" ht="20.25" hidden="1" customHeight="1" x14ac:dyDescent="0.25">
      <c r="A1767" s="117">
        <v>1753</v>
      </c>
      <c r="B1767" s="118" t="s">
        <v>4841</v>
      </c>
      <c r="C1767" s="119">
        <v>42370</v>
      </c>
      <c r="D1767" s="117" t="s">
        <v>4662</v>
      </c>
      <c r="E1767" s="120" t="s">
        <v>4895</v>
      </c>
      <c r="F1767" s="117" t="str">
        <f>IF(ISNA(VLOOKUP(B1767,[2]保固召回!$A:$G,7,FALSE)),"",(VLOOKUP(B1767,[2]保固召回!$A:$G,7,FALSE)))</f>
        <v/>
      </c>
      <c r="G1767" s="121">
        <f t="shared" ca="1" si="109"/>
        <v>0.57202072538860105</v>
      </c>
      <c r="H1767" s="218" t="str">
        <f t="shared" si="110"/>
        <v>提示-編程儀錶板油錶功能</v>
      </c>
      <c r="I1767" s="122">
        <f t="shared" ca="1" si="111"/>
        <v>552</v>
      </c>
      <c r="J1767" s="207"/>
      <c r="K1767" s="201"/>
      <c r="L1767" s="208"/>
      <c r="M1767" s="145"/>
      <c r="N1767" s="125"/>
      <c r="O1767" s="126"/>
      <c r="P1767" s="127" t="str">
        <f>IF(B1767="","",IF(ISNA(VLOOKUP(U1767,[2]NEW!H:H,1,FALSE)),"V",""))</f>
        <v>V</v>
      </c>
      <c r="Q1767" s="156"/>
      <c r="R1767" s="129"/>
      <c r="S1767" s="205"/>
      <c r="U1767" s="132" t="str">
        <f t="shared" si="108"/>
        <v>6211061800NU48407</v>
      </c>
      <c r="W1767" s="134" t="str">
        <f>IF((ISERROR(VLOOKUP(E1767,'[2]Lead Time(覆蓋貼)'!F:F,1,0)))*(P1767="v"),"",IF((ISTEXT(VLOOKUP(E1767,'[2]Lead Time(覆蓋貼)'!F:F,1,0)))*(P1767=""),"未執行",""))</f>
        <v/>
      </c>
    </row>
    <row r="1768" spans="1:23" ht="20.25" hidden="1" customHeight="1" x14ac:dyDescent="0.25">
      <c r="A1768" s="117">
        <v>1754</v>
      </c>
      <c r="B1768" s="118" t="s">
        <v>4841</v>
      </c>
      <c r="C1768" s="119">
        <v>42370</v>
      </c>
      <c r="D1768" s="117" t="s">
        <v>4662</v>
      </c>
      <c r="E1768" s="120" t="s">
        <v>4896</v>
      </c>
      <c r="F1768" s="117" t="str">
        <f>IF(ISNA(VLOOKUP(B1768,[2]保固召回!$A:$G,7,FALSE)),"",(VLOOKUP(B1768,[2]保固召回!$A:$G,7,FALSE)))</f>
        <v/>
      </c>
      <c r="G1768" s="121">
        <f t="shared" ca="1" si="109"/>
        <v>0.57202072538860105</v>
      </c>
      <c r="H1768" s="218" t="str">
        <f t="shared" si="110"/>
        <v>提示-編程儀錶板油錶功能</v>
      </c>
      <c r="I1768" s="122">
        <f t="shared" ca="1" si="111"/>
        <v>552</v>
      </c>
      <c r="J1768" s="207"/>
      <c r="K1768" s="201"/>
      <c r="L1768" s="208"/>
      <c r="M1768" s="145"/>
      <c r="N1768" s="125"/>
      <c r="O1768" s="126"/>
      <c r="P1768" s="127" t="str">
        <f>IF(B1768="","",IF(ISNA(VLOOKUP(U1768,[2]NEW!H:H,1,FALSE)),"V",""))</f>
        <v>V</v>
      </c>
      <c r="Q1768" s="156"/>
      <c r="R1768" s="129"/>
      <c r="S1768" s="204"/>
      <c r="U1768" s="132" t="str">
        <f t="shared" si="108"/>
        <v>6211061800NU48403</v>
      </c>
      <c r="W1768" s="134" t="str">
        <f>IF((ISERROR(VLOOKUP(E1768,'[2]Lead Time(覆蓋貼)'!F:F,1,0)))*(P1768="v"),"",IF((ISTEXT(VLOOKUP(E1768,'[2]Lead Time(覆蓋貼)'!F:F,1,0)))*(P1768=""),"未執行",""))</f>
        <v/>
      </c>
    </row>
    <row r="1769" spans="1:23" ht="20.25" hidden="1" customHeight="1" x14ac:dyDescent="0.25">
      <c r="A1769" s="117">
        <v>1755</v>
      </c>
      <c r="B1769" s="118" t="s">
        <v>4841</v>
      </c>
      <c r="C1769" s="119">
        <v>42370</v>
      </c>
      <c r="D1769" s="117" t="s">
        <v>4662</v>
      </c>
      <c r="E1769" s="120" t="s">
        <v>4897</v>
      </c>
      <c r="F1769" s="117" t="str">
        <f>IF(ISNA(VLOOKUP(B1769,[2]保固召回!$A:$G,7,FALSE)),"",(VLOOKUP(B1769,[2]保固召回!$A:$G,7,FALSE)))</f>
        <v/>
      </c>
      <c r="G1769" s="121">
        <f t="shared" ca="1" si="109"/>
        <v>0.57202072538860105</v>
      </c>
      <c r="H1769" s="218" t="str">
        <f t="shared" si="110"/>
        <v/>
      </c>
      <c r="I1769" s="122">
        <f t="shared" ca="1" si="111"/>
        <v>552</v>
      </c>
      <c r="J1769" s="207"/>
      <c r="K1769" s="201"/>
      <c r="L1769" s="208"/>
      <c r="M1769" s="145"/>
      <c r="N1769" s="125"/>
      <c r="O1769" s="126"/>
      <c r="P1769" s="127" t="str">
        <f>IF(B1769="","",IF(ISNA(VLOOKUP(U1769,[2]NEW!H:H,1,FALSE)),"V",""))</f>
        <v/>
      </c>
      <c r="Q1769" s="156"/>
      <c r="R1769" s="129"/>
      <c r="S1769" s="205"/>
      <c r="U1769" s="132" t="str">
        <f t="shared" si="108"/>
        <v>6211061800NU48399</v>
      </c>
      <c r="W1769" s="134" t="str">
        <f>IF((ISERROR(VLOOKUP(E1769,'[2]Lead Time(覆蓋貼)'!F:F,1,0)))*(P1769="v"),"",IF((ISTEXT(VLOOKUP(E1769,'[2]Lead Time(覆蓋貼)'!F:F,1,0)))*(P1769=""),"未執行",""))</f>
        <v/>
      </c>
    </row>
    <row r="1770" spans="1:23" ht="20.25" hidden="1" customHeight="1" x14ac:dyDescent="0.25">
      <c r="A1770" s="117">
        <v>1756</v>
      </c>
      <c r="B1770" s="118" t="s">
        <v>4841</v>
      </c>
      <c r="C1770" s="119">
        <v>42370</v>
      </c>
      <c r="D1770" s="117" t="s">
        <v>4662</v>
      </c>
      <c r="E1770" s="120" t="s">
        <v>4898</v>
      </c>
      <c r="F1770" s="117" t="str">
        <f>IF(ISNA(VLOOKUP(B1770,[2]保固召回!$A:$G,7,FALSE)),"",(VLOOKUP(B1770,[2]保固召回!$A:$G,7,FALSE)))</f>
        <v/>
      </c>
      <c r="G1770" s="121">
        <f t="shared" ca="1" si="109"/>
        <v>0.57202072538860105</v>
      </c>
      <c r="H1770" s="218" t="str">
        <f t="shared" si="110"/>
        <v/>
      </c>
      <c r="I1770" s="122">
        <f t="shared" ca="1" si="111"/>
        <v>552</v>
      </c>
      <c r="J1770" s="207"/>
      <c r="K1770" s="201"/>
      <c r="L1770" s="208"/>
      <c r="M1770" s="145"/>
      <c r="N1770" s="125"/>
      <c r="O1770" s="126"/>
      <c r="P1770" s="127" t="str">
        <f>IF(B1770="","",IF(ISNA(VLOOKUP(U1770,[2]NEW!H:H,1,FALSE)),"V",""))</f>
        <v/>
      </c>
      <c r="Q1770" s="156"/>
      <c r="R1770" s="129"/>
      <c r="S1770" s="205"/>
      <c r="U1770" s="132" t="str">
        <f t="shared" si="108"/>
        <v>6211061800NU48373</v>
      </c>
      <c r="W1770" s="134" t="str">
        <f>IF((ISERROR(VLOOKUP(E1770,'[2]Lead Time(覆蓋貼)'!F:F,1,0)))*(P1770="v"),"",IF((ISTEXT(VLOOKUP(E1770,'[2]Lead Time(覆蓋貼)'!F:F,1,0)))*(P1770=""),"未執行",""))</f>
        <v>未執行</v>
      </c>
    </row>
    <row r="1771" spans="1:23" ht="20.25" hidden="1" customHeight="1" x14ac:dyDescent="0.25">
      <c r="A1771" s="117">
        <v>1757</v>
      </c>
      <c r="B1771" s="118" t="s">
        <v>4841</v>
      </c>
      <c r="C1771" s="119">
        <v>42370</v>
      </c>
      <c r="D1771" s="117" t="s">
        <v>4662</v>
      </c>
      <c r="E1771" s="120" t="s">
        <v>4899</v>
      </c>
      <c r="F1771" s="117" t="str">
        <f>IF(ISNA(VLOOKUP(B1771,[2]保固召回!$A:$G,7,FALSE)),"",(VLOOKUP(B1771,[2]保固召回!$A:$G,7,FALSE)))</f>
        <v/>
      </c>
      <c r="G1771" s="121">
        <f t="shared" ca="1" si="109"/>
        <v>0.57202072538860105</v>
      </c>
      <c r="H1771" s="218" t="str">
        <f t="shared" si="110"/>
        <v>提示-編程儀錶板油錶功能</v>
      </c>
      <c r="I1771" s="122">
        <f t="shared" ca="1" si="111"/>
        <v>552</v>
      </c>
      <c r="J1771" s="207"/>
      <c r="K1771" s="201"/>
      <c r="L1771" s="208"/>
      <c r="M1771" s="145"/>
      <c r="N1771" s="125"/>
      <c r="O1771" s="126"/>
      <c r="P1771" s="127" t="str">
        <f>IF(B1771="","",IF(ISNA(VLOOKUP(U1771,[2]NEW!H:H,1,FALSE)),"V",""))</f>
        <v>V</v>
      </c>
      <c r="Q1771" s="156"/>
      <c r="R1771" s="129"/>
      <c r="S1771" s="204"/>
      <c r="U1771" s="132" t="str">
        <f t="shared" si="108"/>
        <v>6211061800NU48354</v>
      </c>
      <c r="W1771" s="134" t="str">
        <f>IF((ISERROR(VLOOKUP(E1771,'[2]Lead Time(覆蓋貼)'!F:F,1,0)))*(P1771="v"),"",IF((ISTEXT(VLOOKUP(E1771,'[2]Lead Time(覆蓋貼)'!F:F,1,0)))*(P1771=""),"未執行",""))</f>
        <v/>
      </c>
    </row>
    <row r="1772" spans="1:23" ht="20.25" hidden="1" customHeight="1" x14ac:dyDescent="0.25">
      <c r="A1772" s="117">
        <v>1758</v>
      </c>
      <c r="B1772" s="118" t="s">
        <v>4841</v>
      </c>
      <c r="C1772" s="119">
        <v>42370</v>
      </c>
      <c r="D1772" s="117" t="s">
        <v>4662</v>
      </c>
      <c r="E1772" s="120" t="s">
        <v>4900</v>
      </c>
      <c r="F1772" s="117" t="str">
        <f>IF(ISNA(VLOOKUP(B1772,[2]保固召回!$A:$G,7,FALSE)),"",(VLOOKUP(B1772,[2]保固召回!$A:$G,7,FALSE)))</f>
        <v/>
      </c>
      <c r="G1772" s="121">
        <f t="shared" ca="1" si="109"/>
        <v>0.57202072538860105</v>
      </c>
      <c r="H1772" s="218" t="str">
        <f t="shared" si="110"/>
        <v>提示-編程儀錶板油錶功能</v>
      </c>
      <c r="I1772" s="122">
        <f t="shared" ca="1" si="111"/>
        <v>552</v>
      </c>
      <c r="J1772" s="207"/>
      <c r="K1772" s="201"/>
      <c r="L1772" s="208"/>
      <c r="M1772" s="145"/>
      <c r="N1772" s="125">
        <v>43207</v>
      </c>
      <c r="O1772" s="126">
        <v>50126</v>
      </c>
      <c r="P1772" s="127" t="str">
        <f>IF(B1772="","",IF(ISNA(VLOOKUP(U1772,[2]NEW!H:H,1,FALSE)),"V",""))</f>
        <v>V</v>
      </c>
      <c r="Q1772" s="156">
        <v>43192</v>
      </c>
      <c r="R1772" s="129">
        <v>50304</v>
      </c>
      <c r="S1772" s="204" t="s">
        <v>3862</v>
      </c>
      <c r="U1772" s="132" t="str">
        <f t="shared" si="108"/>
        <v>6211061800NU48343</v>
      </c>
      <c r="W1772" s="134" t="str">
        <f>IF((ISERROR(VLOOKUP(E1772,'[2]Lead Time(覆蓋貼)'!F:F,1,0)))*(P1772="v"),"",IF((ISTEXT(VLOOKUP(E1772,'[2]Lead Time(覆蓋貼)'!F:F,1,0)))*(P1772=""),"未執行",""))</f>
        <v/>
      </c>
    </row>
    <row r="1773" spans="1:23" ht="20.25" hidden="1" customHeight="1" x14ac:dyDescent="0.25">
      <c r="A1773" s="117">
        <v>1759</v>
      </c>
      <c r="B1773" s="118" t="s">
        <v>4841</v>
      </c>
      <c r="C1773" s="119">
        <v>42370</v>
      </c>
      <c r="D1773" s="117" t="s">
        <v>4662</v>
      </c>
      <c r="E1773" s="120" t="s">
        <v>4901</v>
      </c>
      <c r="F1773" s="117" t="str">
        <f>IF(ISNA(VLOOKUP(B1773,[2]保固召回!$A:$G,7,FALSE)),"",(VLOOKUP(B1773,[2]保固召回!$A:$G,7,FALSE)))</f>
        <v/>
      </c>
      <c r="G1773" s="121">
        <f t="shared" ca="1" si="109"/>
        <v>0.57202072538860105</v>
      </c>
      <c r="H1773" s="218" t="str">
        <f t="shared" si="110"/>
        <v>提示-編程儀錶板油錶功能</v>
      </c>
      <c r="I1773" s="122">
        <f t="shared" ca="1" si="111"/>
        <v>552</v>
      </c>
      <c r="J1773" s="207"/>
      <c r="K1773" s="201"/>
      <c r="L1773" s="208"/>
      <c r="M1773" s="145"/>
      <c r="N1773" s="125"/>
      <c r="O1773" s="126"/>
      <c r="P1773" s="127" t="str">
        <f>IF(B1773="","",IF(ISNA(VLOOKUP(U1773,[2]NEW!H:H,1,FALSE)),"V",""))</f>
        <v>V</v>
      </c>
      <c r="Q1773" s="156"/>
      <c r="R1773" s="129"/>
      <c r="S1773" s="205"/>
      <c r="U1773" s="132" t="str">
        <f t="shared" si="108"/>
        <v>6211061800NU48341</v>
      </c>
      <c r="W1773" s="134" t="str">
        <f>IF((ISERROR(VLOOKUP(E1773,'[2]Lead Time(覆蓋貼)'!F:F,1,0)))*(P1773="v"),"",IF((ISTEXT(VLOOKUP(E1773,'[2]Lead Time(覆蓋貼)'!F:F,1,0)))*(P1773=""),"未執行",""))</f>
        <v/>
      </c>
    </row>
    <row r="1774" spans="1:23" ht="20.25" hidden="1" customHeight="1" x14ac:dyDescent="0.25">
      <c r="A1774" s="117">
        <v>1760</v>
      </c>
      <c r="B1774" s="118" t="s">
        <v>4841</v>
      </c>
      <c r="C1774" s="119">
        <v>42370</v>
      </c>
      <c r="D1774" s="117" t="s">
        <v>4662</v>
      </c>
      <c r="E1774" s="120" t="s">
        <v>4902</v>
      </c>
      <c r="F1774" s="117" t="str">
        <f>IF(ISNA(VLOOKUP(B1774,[2]保固召回!$A:$G,7,FALSE)),"",(VLOOKUP(B1774,[2]保固召回!$A:$G,7,FALSE)))</f>
        <v/>
      </c>
      <c r="G1774" s="121">
        <f t="shared" ca="1" si="109"/>
        <v>0.57202072538860105</v>
      </c>
      <c r="H1774" s="218" t="str">
        <f t="shared" si="110"/>
        <v/>
      </c>
      <c r="I1774" s="122">
        <f t="shared" ca="1" si="111"/>
        <v>552</v>
      </c>
      <c r="J1774" s="207"/>
      <c r="K1774" s="201"/>
      <c r="L1774" s="208"/>
      <c r="M1774" s="145"/>
      <c r="N1774" s="125"/>
      <c r="O1774" s="126"/>
      <c r="P1774" s="127" t="str">
        <f>IF(B1774="","",IF(ISNA(VLOOKUP(U1774,[2]NEW!H:H,1,FALSE)),"V",""))</f>
        <v/>
      </c>
      <c r="Q1774" s="156"/>
      <c r="R1774" s="129"/>
      <c r="S1774" s="204"/>
      <c r="U1774" s="132" t="str">
        <f t="shared" si="108"/>
        <v>6211061800NU48337</v>
      </c>
      <c r="W1774" s="134" t="str">
        <f>IF((ISERROR(VLOOKUP(E1774,'[2]Lead Time(覆蓋貼)'!F:F,1,0)))*(P1774="v"),"",IF((ISTEXT(VLOOKUP(E1774,'[2]Lead Time(覆蓋貼)'!F:F,1,0)))*(P1774=""),"未執行",""))</f>
        <v/>
      </c>
    </row>
    <row r="1775" spans="1:23" ht="20.25" hidden="1" customHeight="1" x14ac:dyDescent="0.25">
      <c r="A1775" s="117">
        <v>1761</v>
      </c>
      <c r="B1775" s="118" t="s">
        <v>4841</v>
      </c>
      <c r="C1775" s="119">
        <v>42370</v>
      </c>
      <c r="D1775" s="117" t="s">
        <v>4662</v>
      </c>
      <c r="E1775" s="120" t="s">
        <v>4903</v>
      </c>
      <c r="F1775" s="117" t="str">
        <f>IF(ISNA(VLOOKUP(B1775,[2]保固召回!$A:$G,7,FALSE)),"",(VLOOKUP(B1775,[2]保固召回!$A:$G,7,FALSE)))</f>
        <v/>
      </c>
      <c r="G1775" s="121">
        <f t="shared" ca="1" si="109"/>
        <v>0.57202072538860105</v>
      </c>
      <c r="H1775" s="218" t="str">
        <f t="shared" si="110"/>
        <v>提示-編程儀錶板油錶功能</v>
      </c>
      <c r="I1775" s="122">
        <f t="shared" ca="1" si="111"/>
        <v>552</v>
      </c>
      <c r="J1775" s="207"/>
      <c r="K1775" s="201"/>
      <c r="L1775" s="208"/>
      <c r="M1775" s="145"/>
      <c r="N1775" s="125"/>
      <c r="O1775" s="126"/>
      <c r="P1775" s="127" t="str">
        <f>IF(B1775="","",IF(ISNA(VLOOKUP(U1775,[2]NEW!H:H,1,FALSE)),"V",""))</f>
        <v>V</v>
      </c>
      <c r="Q1775" s="156"/>
      <c r="R1775" s="129"/>
      <c r="S1775" s="205"/>
      <c r="U1775" s="132" t="str">
        <f t="shared" si="108"/>
        <v>6211061800NU48318</v>
      </c>
      <c r="W1775" s="134" t="str">
        <f>IF((ISERROR(VLOOKUP(E1775,'[2]Lead Time(覆蓋貼)'!F:F,1,0)))*(P1775="v"),"",IF((ISTEXT(VLOOKUP(E1775,'[2]Lead Time(覆蓋貼)'!F:F,1,0)))*(P1775=""),"未執行",""))</f>
        <v/>
      </c>
    </row>
    <row r="1776" spans="1:23" ht="20.25" hidden="1" customHeight="1" x14ac:dyDescent="0.25">
      <c r="A1776" s="117">
        <v>1762</v>
      </c>
      <c r="B1776" s="118" t="s">
        <v>4841</v>
      </c>
      <c r="C1776" s="119">
        <v>42370</v>
      </c>
      <c r="D1776" s="117" t="s">
        <v>4662</v>
      </c>
      <c r="E1776" s="120" t="s">
        <v>4904</v>
      </c>
      <c r="F1776" s="117"/>
      <c r="G1776" s="121">
        <f t="shared" ca="1" si="109"/>
        <v>0.57202072538860105</v>
      </c>
      <c r="H1776" s="218" t="str">
        <f t="shared" si="110"/>
        <v>提示-編程儀錶板油錶功能</v>
      </c>
      <c r="I1776" s="122">
        <f t="shared" ca="1" si="111"/>
        <v>552</v>
      </c>
      <c r="J1776" s="207"/>
      <c r="K1776" s="201"/>
      <c r="L1776" s="208"/>
      <c r="M1776" s="145"/>
      <c r="N1776" s="125"/>
      <c r="O1776" s="126"/>
      <c r="P1776" s="127" t="str">
        <f>IF(B1776="","",IF(ISNA(VLOOKUP(U1776,[2]NEW!H:H,1,FALSE)),"V",""))</f>
        <v>V</v>
      </c>
      <c r="Q1776" s="156"/>
      <c r="R1776" s="129"/>
      <c r="S1776" s="181"/>
      <c r="U1776" s="132" t="str">
        <f t="shared" si="108"/>
        <v>6211061800NU48316</v>
      </c>
      <c r="W1776" s="134" t="str">
        <f>IF((ISERROR(VLOOKUP(E1776,'[2]Lead Time(覆蓋貼)'!F:F,1,0)))*(P1776="v"),"",IF((ISTEXT(VLOOKUP(E1776,'[2]Lead Time(覆蓋貼)'!F:F,1,0)))*(P1776=""),"未執行",""))</f>
        <v/>
      </c>
    </row>
    <row r="1777" spans="1:23" ht="20.25" hidden="1" customHeight="1" x14ac:dyDescent="0.25">
      <c r="A1777" s="117">
        <v>1763</v>
      </c>
      <c r="B1777" s="118" t="s">
        <v>4841</v>
      </c>
      <c r="C1777" s="119">
        <v>42370</v>
      </c>
      <c r="D1777" s="117" t="s">
        <v>4662</v>
      </c>
      <c r="E1777" s="120" t="s">
        <v>4905</v>
      </c>
      <c r="F1777" s="117" t="str">
        <f>IF(ISNA(VLOOKUP(B1777,[2]保固召回!$A:$G,7,FALSE)),"",(VLOOKUP(B1777,[2]保固召回!$A:$G,7,FALSE)))</f>
        <v/>
      </c>
      <c r="G1777" s="121">
        <f t="shared" ca="1" si="109"/>
        <v>0.57202072538860105</v>
      </c>
      <c r="H1777" s="218" t="str">
        <f t="shared" si="110"/>
        <v/>
      </c>
      <c r="I1777" s="122">
        <f t="shared" ca="1" si="111"/>
        <v>552</v>
      </c>
      <c r="J1777" s="207"/>
      <c r="K1777" s="201"/>
      <c r="L1777" s="208"/>
      <c r="M1777" s="145"/>
      <c r="N1777" s="125"/>
      <c r="O1777" s="126"/>
      <c r="P1777" s="127" t="str">
        <f>IF(B1777="","",IF(ISNA(VLOOKUP(U1777,[2]NEW!H:H,1,FALSE)),"V",""))</f>
        <v/>
      </c>
      <c r="Q1777" s="156"/>
      <c r="R1777" s="129"/>
      <c r="S1777" s="204"/>
      <c r="U1777" s="132" t="str">
        <f t="shared" si="108"/>
        <v>6211061800NU48313</v>
      </c>
      <c r="W1777" s="134" t="str">
        <f>IF((ISERROR(VLOOKUP(E1777,'[2]Lead Time(覆蓋貼)'!F:F,1,0)))*(P1777="v"),"",IF((ISTEXT(VLOOKUP(E1777,'[2]Lead Time(覆蓋貼)'!F:F,1,0)))*(P1777=""),"未執行",""))</f>
        <v/>
      </c>
    </row>
    <row r="1778" spans="1:23" ht="20.25" hidden="1" customHeight="1" x14ac:dyDescent="0.25">
      <c r="A1778" s="117">
        <v>1764</v>
      </c>
      <c r="B1778" s="118" t="s">
        <v>4841</v>
      </c>
      <c r="C1778" s="119">
        <v>42370</v>
      </c>
      <c r="D1778" s="117" t="s">
        <v>4662</v>
      </c>
      <c r="E1778" s="120" t="s">
        <v>4906</v>
      </c>
      <c r="F1778" s="117" t="str">
        <f>IF(ISNA(VLOOKUP(B1778,[2]保固召回!$A:$G,7,FALSE)),"",(VLOOKUP(B1778,[2]保固召回!$A:$G,7,FALSE)))</f>
        <v/>
      </c>
      <c r="G1778" s="121">
        <f t="shared" ca="1" si="109"/>
        <v>0.57202072538860105</v>
      </c>
      <c r="H1778" s="218" t="str">
        <f t="shared" si="110"/>
        <v>提示-編程儀錶板油錶功能</v>
      </c>
      <c r="I1778" s="122">
        <f t="shared" ca="1" si="111"/>
        <v>552</v>
      </c>
      <c r="J1778" s="207"/>
      <c r="K1778" s="201"/>
      <c r="L1778" s="208"/>
      <c r="M1778" s="145"/>
      <c r="N1778" s="125"/>
      <c r="O1778" s="126"/>
      <c r="P1778" s="127" t="str">
        <f>IF(B1778="","",IF(ISNA(VLOOKUP(U1778,[2]NEW!H:H,1,FALSE)),"V",""))</f>
        <v>V</v>
      </c>
      <c r="Q1778" s="156"/>
      <c r="R1778" s="129"/>
      <c r="S1778" s="205"/>
      <c r="U1778" s="132" t="str">
        <f t="shared" si="108"/>
        <v>6211061800NU48302</v>
      </c>
      <c r="W1778" s="134" t="str">
        <f>IF((ISERROR(VLOOKUP(E1778,'[2]Lead Time(覆蓋貼)'!F:F,1,0)))*(P1778="v"),"",IF((ISTEXT(VLOOKUP(E1778,'[2]Lead Time(覆蓋貼)'!F:F,1,0)))*(P1778=""),"未執行",""))</f>
        <v/>
      </c>
    </row>
    <row r="1779" spans="1:23" ht="20.25" hidden="1" customHeight="1" x14ac:dyDescent="0.25">
      <c r="A1779" s="117">
        <v>1765</v>
      </c>
      <c r="B1779" s="118" t="s">
        <v>4841</v>
      </c>
      <c r="C1779" s="119">
        <v>42370</v>
      </c>
      <c r="D1779" s="117" t="s">
        <v>4662</v>
      </c>
      <c r="E1779" s="120" t="s">
        <v>4907</v>
      </c>
      <c r="F1779" s="117"/>
      <c r="G1779" s="121">
        <f t="shared" ca="1" si="109"/>
        <v>0.57202072538860105</v>
      </c>
      <c r="H1779" s="218" t="str">
        <f t="shared" si="110"/>
        <v>提示-編程儀錶板油錶功能</v>
      </c>
      <c r="I1779" s="122">
        <f t="shared" ca="1" si="111"/>
        <v>552</v>
      </c>
      <c r="J1779" s="207"/>
      <c r="K1779" s="201"/>
      <c r="L1779" s="208"/>
      <c r="M1779" s="145"/>
      <c r="N1779" s="125"/>
      <c r="O1779" s="126"/>
      <c r="P1779" s="127" t="str">
        <f>IF(B1779="","",IF(ISNA(VLOOKUP(U1779,[2]NEW!H:H,1,FALSE)),"V",""))</f>
        <v>V</v>
      </c>
      <c r="Q1779" s="156"/>
      <c r="R1779" s="129"/>
      <c r="S1779" s="181"/>
      <c r="U1779" s="132" t="str">
        <f t="shared" si="108"/>
        <v>6211061800NU48267</v>
      </c>
      <c r="W1779" s="134" t="str">
        <f>IF((ISERROR(VLOOKUP(E1779,'[2]Lead Time(覆蓋貼)'!F:F,1,0)))*(P1779="v"),"",IF((ISTEXT(VLOOKUP(E1779,'[2]Lead Time(覆蓋貼)'!F:F,1,0)))*(P1779=""),"未執行",""))</f>
        <v/>
      </c>
    </row>
    <row r="1780" spans="1:23" ht="20.25" hidden="1" customHeight="1" x14ac:dyDescent="0.25">
      <c r="A1780" s="117">
        <v>1766</v>
      </c>
      <c r="B1780" s="118" t="s">
        <v>4841</v>
      </c>
      <c r="C1780" s="119">
        <v>42370</v>
      </c>
      <c r="D1780" s="117" t="s">
        <v>4662</v>
      </c>
      <c r="E1780" s="120" t="s">
        <v>4908</v>
      </c>
      <c r="F1780" s="117" t="str">
        <f>IF(ISNA(VLOOKUP(B1780,[2]保固召回!$A:$G,7,FALSE)),"",(VLOOKUP(B1780,[2]保固召回!$A:$G,7,FALSE)))</f>
        <v/>
      </c>
      <c r="G1780" s="121">
        <f t="shared" ca="1" si="109"/>
        <v>0.57202072538860105</v>
      </c>
      <c r="H1780" s="218" t="str">
        <f t="shared" si="110"/>
        <v>提示-編程儀錶板油錶功能</v>
      </c>
      <c r="I1780" s="122">
        <f t="shared" ca="1" si="111"/>
        <v>552</v>
      </c>
      <c r="J1780" s="207"/>
      <c r="K1780" s="201"/>
      <c r="L1780" s="208"/>
      <c r="M1780" s="145"/>
      <c r="N1780" s="125"/>
      <c r="O1780" s="126"/>
      <c r="P1780" s="127" t="str">
        <f>IF(B1780="","",IF(ISNA(VLOOKUP(U1780,[2]NEW!H:H,1,FALSE)),"V",""))</f>
        <v>V</v>
      </c>
      <c r="Q1780" s="156"/>
      <c r="R1780" s="129"/>
      <c r="S1780" s="204"/>
      <c r="U1780" s="132" t="str">
        <f t="shared" si="108"/>
        <v>6211061800NU48266</v>
      </c>
      <c r="W1780" s="134" t="str">
        <f>IF((ISERROR(VLOOKUP(E1780,'[2]Lead Time(覆蓋貼)'!F:F,1,0)))*(P1780="v"),"",IF((ISTEXT(VLOOKUP(E1780,'[2]Lead Time(覆蓋貼)'!F:F,1,0)))*(P1780=""),"未執行",""))</f>
        <v/>
      </c>
    </row>
    <row r="1781" spans="1:23" ht="20.25" hidden="1" customHeight="1" x14ac:dyDescent="0.25">
      <c r="A1781" s="117">
        <v>1767</v>
      </c>
      <c r="B1781" s="118" t="s">
        <v>4841</v>
      </c>
      <c r="C1781" s="119">
        <v>42370</v>
      </c>
      <c r="D1781" s="117" t="s">
        <v>4662</v>
      </c>
      <c r="E1781" s="120" t="s">
        <v>4909</v>
      </c>
      <c r="F1781" s="117" t="str">
        <f>IF(ISNA(VLOOKUP(B1781,[2]保固召回!$A:$G,7,FALSE)),"",(VLOOKUP(B1781,[2]保固召回!$A:$G,7,FALSE)))</f>
        <v/>
      </c>
      <c r="G1781" s="121">
        <f t="shared" ca="1" si="109"/>
        <v>0.57202072538860105</v>
      </c>
      <c r="H1781" s="218" t="str">
        <f t="shared" si="110"/>
        <v/>
      </c>
      <c r="I1781" s="122">
        <f t="shared" ca="1" si="111"/>
        <v>552</v>
      </c>
      <c r="J1781" s="207"/>
      <c r="K1781" s="201"/>
      <c r="L1781" s="208"/>
      <c r="M1781" s="145"/>
      <c r="N1781" s="125"/>
      <c r="O1781" s="126"/>
      <c r="P1781" s="127" t="str">
        <f>IF(B1781="","",IF(ISNA(VLOOKUP(U1781,[2]NEW!H:H,1,FALSE)),"V",""))</f>
        <v/>
      </c>
      <c r="Q1781" s="156"/>
      <c r="R1781" s="129"/>
      <c r="S1781" s="205"/>
      <c r="U1781" s="132" t="str">
        <f t="shared" si="108"/>
        <v>6211061800NU48258</v>
      </c>
      <c r="W1781" s="134" t="str">
        <f>IF((ISERROR(VLOOKUP(E1781,'[2]Lead Time(覆蓋貼)'!F:F,1,0)))*(P1781="v"),"",IF((ISTEXT(VLOOKUP(E1781,'[2]Lead Time(覆蓋貼)'!F:F,1,0)))*(P1781=""),"未執行",""))</f>
        <v/>
      </c>
    </row>
    <row r="1782" spans="1:23" ht="20.25" hidden="1" customHeight="1" x14ac:dyDescent="0.25">
      <c r="A1782" s="117">
        <v>1768</v>
      </c>
      <c r="B1782" s="118" t="s">
        <v>4841</v>
      </c>
      <c r="C1782" s="119">
        <v>42370</v>
      </c>
      <c r="D1782" s="117" t="s">
        <v>4662</v>
      </c>
      <c r="E1782" s="120" t="s">
        <v>4910</v>
      </c>
      <c r="F1782" s="117" t="str">
        <f>IF(ISNA(VLOOKUP(B1782,[2]保固召回!$A:$G,7,FALSE)),"",(VLOOKUP(B1782,[2]保固召回!$A:$G,7,FALSE)))</f>
        <v/>
      </c>
      <c r="G1782" s="121">
        <f t="shared" ca="1" si="109"/>
        <v>0.57202072538860105</v>
      </c>
      <c r="H1782" s="218" t="str">
        <f t="shared" si="110"/>
        <v>提示-編程儀錶板油錶功能</v>
      </c>
      <c r="I1782" s="122">
        <f t="shared" ca="1" si="111"/>
        <v>552</v>
      </c>
      <c r="J1782" s="207"/>
      <c r="K1782" s="201"/>
      <c r="L1782" s="208"/>
      <c r="M1782" s="145"/>
      <c r="N1782" s="125"/>
      <c r="O1782" s="126"/>
      <c r="P1782" s="127" t="str">
        <f>IF(B1782="","",IF(ISNA(VLOOKUP(U1782,[2]NEW!H:H,1,FALSE)),"V",""))</f>
        <v>V</v>
      </c>
      <c r="Q1782" s="156"/>
      <c r="R1782" s="129"/>
      <c r="S1782" s="205"/>
      <c r="U1782" s="132" t="str">
        <f t="shared" si="108"/>
        <v>6211061800NU48256</v>
      </c>
      <c r="W1782" s="134" t="str">
        <f>IF((ISERROR(VLOOKUP(E1782,'[2]Lead Time(覆蓋貼)'!F:F,1,0)))*(P1782="v"),"",IF((ISTEXT(VLOOKUP(E1782,'[2]Lead Time(覆蓋貼)'!F:F,1,0)))*(P1782=""),"未執行",""))</f>
        <v/>
      </c>
    </row>
    <row r="1783" spans="1:23" ht="20.25" hidden="1" customHeight="1" x14ac:dyDescent="0.25">
      <c r="A1783" s="117">
        <v>1769</v>
      </c>
      <c r="B1783" s="118" t="s">
        <v>4841</v>
      </c>
      <c r="C1783" s="119">
        <v>42370</v>
      </c>
      <c r="D1783" s="117" t="s">
        <v>4662</v>
      </c>
      <c r="E1783" s="120" t="s">
        <v>4911</v>
      </c>
      <c r="F1783" s="117" t="str">
        <f>IF(ISNA(VLOOKUP(B1783,[2]保固召回!$A:$G,7,FALSE)),"",(VLOOKUP(B1783,[2]保固召回!$A:$G,7,FALSE)))</f>
        <v/>
      </c>
      <c r="G1783" s="121">
        <f t="shared" ca="1" si="109"/>
        <v>0.57202072538860105</v>
      </c>
      <c r="H1783" s="218" t="str">
        <f t="shared" si="110"/>
        <v>提示-編程儀錶板油錶功能</v>
      </c>
      <c r="I1783" s="122">
        <f t="shared" ca="1" si="111"/>
        <v>552</v>
      </c>
      <c r="J1783" s="207"/>
      <c r="K1783" s="201"/>
      <c r="L1783" s="208"/>
      <c r="M1783" s="201"/>
      <c r="N1783" s="125">
        <v>43189</v>
      </c>
      <c r="O1783" s="126">
        <v>50389</v>
      </c>
      <c r="P1783" s="127" t="str">
        <f>IF(B1783="","",IF(ISNA(VLOOKUP(U1783,[2]NEW!H:H,1,FALSE)),"V",""))</f>
        <v>V</v>
      </c>
      <c r="Q1783" s="156">
        <v>43186</v>
      </c>
      <c r="R1783" s="129">
        <v>50304</v>
      </c>
      <c r="S1783" s="204" t="s">
        <v>3862</v>
      </c>
      <c r="U1783" s="132" t="str">
        <f t="shared" si="108"/>
        <v>6211061800NU48251</v>
      </c>
      <c r="W1783" s="134" t="str">
        <f>IF((ISERROR(VLOOKUP(E1783,'[2]Lead Time(覆蓋貼)'!F:F,1,0)))*(P1783="v"),"",IF((ISTEXT(VLOOKUP(E1783,'[2]Lead Time(覆蓋貼)'!F:F,1,0)))*(P1783=""),"未執行",""))</f>
        <v/>
      </c>
    </row>
    <row r="1784" spans="1:23" ht="20.25" hidden="1" customHeight="1" x14ac:dyDescent="0.25">
      <c r="A1784" s="117">
        <v>1770</v>
      </c>
      <c r="B1784" s="118" t="s">
        <v>4841</v>
      </c>
      <c r="C1784" s="119">
        <v>42370</v>
      </c>
      <c r="D1784" s="117" t="s">
        <v>4662</v>
      </c>
      <c r="E1784" s="120" t="s">
        <v>4912</v>
      </c>
      <c r="F1784" s="117"/>
      <c r="G1784" s="121">
        <f t="shared" ca="1" si="109"/>
        <v>0.57202072538860105</v>
      </c>
      <c r="H1784" s="218" t="str">
        <f t="shared" si="110"/>
        <v>提示-編程儀錶板油錶功能</v>
      </c>
      <c r="I1784" s="122">
        <f t="shared" ca="1" si="111"/>
        <v>552</v>
      </c>
      <c r="J1784" s="207"/>
      <c r="K1784" s="201"/>
      <c r="L1784" s="208"/>
      <c r="M1784" s="201"/>
      <c r="N1784" s="125"/>
      <c r="O1784" s="126"/>
      <c r="P1784" s="127" t="str">
        <f>IF(B1784="","",IF(ISNA(VLOOKUP(U1784,[2]NEW!H:H,1,FALSE)),"V",""))</f>
        <v>V</v>
      </c>
      <c r="Q1784" s="156"/>
      <c r="R1784" s="129"/>
      <c r="S1784" s="181"/>
      <c r="U1784" s="132" t="str">
        <f t="shared" si="108"/>
        <v>6211061800NU48215</v>
      </c>
      <c r="W1784" s="134" t="str">
        <f>IF((ISERROR(VLOOKUP(E1784,'[2]Lead Time(覆蓋貼)'!F:F,1,0)))*(P1784="v"),"",IF((ISTEXT(VLOOKUP(E1784,'[2]Lead Time(覆蓋貼)'!F:F,1,0)))*(P1784=""),"未執行",""))</f>
        <v/>
      </c>
    </row>
    <row r="1785" spans="1:23" ht="20.25" hidden="1" customHeight="1" x14ac:dyDescent="0.25">
      <c r="A1785" s="117">
        <v>1771</v>
      </c>
      <c r="B1785" s="118" t="s">
        <v>4841</v>
      </c>
      <c r="C1785" s="119">
        <v>42370</v>
      </c>
      <c r="D1785" s="117" t="s">
        <v>4662</v>
      </c>
      <c r="E1785" s="120" t="s">
        <v>4913</v>
      </c>
      <c r="F1785" s="117" t="str">
        <f>IF(ISNA(VLOOKUP(B1785,[2]保固召回!$A:$G,7,FALSE)),"",(VLOOKUP(B1785,[2]保固召回!$A:$G,7,FALSE)))</f>
        <v/>
      </c>
      <c r="G1785" s="121">
        <f t="shared" ca="1" si="109"/>
        <v>0.57202072538860105</v>
      </c>
      <c r="H1785" s="218" t="str">
        <f t="shared" si="110"/>
        <v/>
      </c>
      <c r="I1785" s="122">
        <f t="shared" ca="1" si="111"/>
        <v>552</v>
      </c>
      <c r="J1785" s="207"/>
      <c r="K1785" s="201"/>
      <c r="L1785" s="208"/>
      <c r="M1785" s="201"/>
      <c r="N1785" s="125"/>
      <c r="O1785" s="126"/>
      <c r="P1785" s="127" t="str">
        <f>IF(B1785="","",IF(ISNA(VLOOKUP(U1785,[2]NEW!H:H,1,FALSE)),"V",""))</f>
        <v/>
      </c>
      <c r="Q1785" s="156"/>
      <c r="R1785" s="129"/>
      <c r="S1785" s="205"/>
      <c r="U1785" s="132" t="str">
        <f t="shared" si="108"/>
        <v>6211061800NT25996</v>
      </c>
      <c r="W1785" s="134" t="str">
        <f>IF((ISERROR(VLOOKUP(E1785,'[2]Lead Time(覆蓋貼)'!F:F,1,0)))*(P1785="v"),"",IF((ISTEXT(VLOOKUP(E1785,'[2]Lead Time(覆蓋貼)'!F:F,1,0)))*(P1785=""),"未執行",""))</f>
        <v>未執行</v>
      </c>
    </row>
    <row r="1786" spans="1:23" ht="20.25" hidden="1" customHeight="1" x14ac:dyDescent="0.25">
      <c r="A1786" s="117">
        <v>1772</v>
      </c>
      <c r="B1786" s="118" t="s">
        <v>4841</v>
      </c>
      <c r="C1786" s="119">
        <v>42370</v>
      </c>
      <c r="D1786" s="117" t="s">
        <v>4662</v>
      </c>
      <c r="E1786" s="120" t="s">
        <v>4914</v>
      </c>
      <c r="F1786" s="117" t="str">
        <f>IF(ISNA(VLOOKUP(B1786,[2]保固召回!$A:$G,7,FALSE)),"",(VLOOKUP(B1786,[2]保固召回!$A:$G,7,FALSE)))</f>
        <v/>
      </c>
      <c r="G1786" s="121">
        <f t="shared" ca="1" si="109"/>
        <v>0.57202072538860105</v>
      </c>
      <c r="H1786" s="218" t="str">
        <f t="shared" si="110"/>
        <v/>
      </c>
      <c r="I1786" s="122">
        <f t="shared" ca="1" si="111"/>
        <v>552</v>
      </c>
      <c r="J1786" s="207"/>
      <c r="K1786" s="201"/>
      <c r="L1786" s="208"/>
      <c r="M1786" s="201"/>
      <c r="N1786" s="125"/>
      <c r="O1786" s="126"/>
      <c r="P1786" s="127" t="str">
        <f>IF(B1786="","",IF(ISNA(VLOOKUP(U1786,[2]NEW!H:H,1,FALSE)),"V",""))</f>
        <v/>
      </c>
      <c r="Q1786" s="156"/>
      <c r="R1786" s="129"/>
      <c r="S1786" s="204"/>
      <c r="U1786" s="132" t="str">
        <f t="shared" si="108"/>
        <v>6211061800NT25990</v>
      </c>
      <c r="W1786" s="134" t="str">
        <f>IF((ISERROR(VLOOKUP(E1786,'[2]Lead Time(覆蓋貼)'!F:F,1,0)))*(P1786="v"),"",IF((ISTEXT(VLOOKUP(E1786,'[2]Lead Time(覆蓋貼)'!F:F,1,0)))*(P1786=""),"未執行",""))</f>
        <v/>
      </c>
    </row>
    <row r="1787" spans="1:23" ht="20.25" hidden="1" customHeight="1" x14ac:dyDescent="0.25">
      <c r="A1787" s="117">
        <v>1773</v>
      </c>
      <c r="B1787" s="118" t="s">
        <v>4841</v>
      </c>
      <c r="C1787" s="119">
        <v>42370</v>
      </c>
      <c r="D1787" s="117" t="s">
        <v>4662</v>
      </c>
      <c r="E1787" s="120" t="s">
        <v>4915</v>
      </c>
      <c r="F1787" s="117" t="str">
        <f>IF(ISNA(VLOOKUP(B1787,[2]保固召回!$A:$G,7,FALSE)),"",(VLOOKUP(B1787,[2]保固召回!$A:$G,7,FALSE)))</f>
        <v/>
      </c>
      <c r="G1787" s="121">
        <f t="shared" ca="1" si="109"/>
        <v>0.57202072538860105</v>
      </c>
      <c r="H1787" s="218" t="str">
        <f t="shared" si="110"/>
        <v/>
      </c>
      <c r="I1787" s="122">
        <f t="shared" ca="1" si="111"/>
        <v>552</v>
      </c>
      <c r="J1787" s="207"/>
      <c r="K1787" s="201"/>
      <c r="L1787" s="208"/>
      <c r="M1787" s="201"/>
      <c r="N1787" s="125"/>
      <c r="O1787" s="126"/>
      <c r="P1787" s="127" t="str">
        <f>IF(B1787="","",IF(ISNA(VLOOKUP(U1787,[2]NEW!H:H,1,FALSE)),"V",""))</f>
        <v/>
      </c>
      <c r="Q1787" s="156"/>
      <c r="R1787" s="129"/>
      <c r="S1787" s="205"/>
      <c r="U1787" s="132" t="str">
        <f t="shared" si="108"/>
        <v>6211061800NT25981</v>
      </c>
      <c r="W1787" s="134" t="str">
        <f>IF((ISERROR(VLOOKUP(E1787,'[2]Lead Time(覆蓋貼)'!F:F,1,0)))*(P1787="v"),"",IF((ISTEXT(VLOOKUP(E1787,'[2]Lead Time(覆蓋貼)'!F:F,1,0)))*(P1787=""),"未執行",""))</f>
        <v/>
      </c>
    </row>
    <row r="1788" spans="1:23" ht="20.25" hidden="1" customHeight="1" x14ac:dyDescent="0.25">
      <c r="A1788" s="117">
        <v>1774</v>
      </c>
      <c r="B1788" s="118" t="s">
        <v>4841</v>
      </c>
      <c r="C1788" s="119">
        <v>42370</v>
      </c>
      <c r="D1788" s="117" t="s">
        <v>4662</v>
      </c>
      <c r="E1788" s="120" t="s">
        <v>4916</v>
      </c>
      <c r="F1788" s="117" t="str">
        <f>IF(ISNA(VLOOKUP(B1788,[2]保固召回!$A:$G,7,FALSE)),"",(VLOOKUP(B1788,[2]保固召回!$A:$G,7,FALSE)))</f>
        <v/>
      </c>
      <c r="G1788" s="121">
        <f t="shared" ca="1" si="109"/>
        <v>0.57202072538860105</v>
      </c>
      <c r="H1788" s="218" t="str">
        <f t="shared" si="110"/>
        <v>提示-編程儀錶板油錶功能</v>
      </c>
      <c r="I1788" s="122">
        <f t="shared" ca="1" si="111"/>
        <v>552</v>
      </c>
      <c r="J1788" s="207"/>
      <c r="K1788" s="201"/>
      <c r="L1788" s="208"/>
      <c r="M1788" s="201"/>
      <c r="N1788" s="125"/>
      <c r="O1788" s="126"/>
      <c r="P1788" s="127" t="str">
        <f>IF(B1788="","",IF(ISNA(VLOOKUP(U1788,[2]NEW!H:H,1,FALSE)),"V",""))</f>
        <v>V</v>
      </c>
      <c r="Q1788" s="156"/>
      <c r="R1788" s="129"/>
      <c r="S1788" s="205"/>
      <c r="U1788" s="132" t="str">
        <f t="shared" si="108"/>
        <v>6211061800NT25978</v>
      </c>
      <c r="W1788" s="134" t="str">
        <f>IF((ISERROR(VLOOKUP(E1788,'[2]Lead Time(覆蓋貼)'!F:F,1,0)))*(P1788="v"),"",IF((ISTEXT(VLOOKUP(E1788,'[2]Lead Time(覆蓋貼)'!F:F,1,0)))*(P1788=""),"未執行",""))</f>
        <v/>
      </c>
    </row>
    <row r="1789" spans="1:23" ht="20.25" hidden="1" customHeight="1" x14ac:dyDescent="0.25">
      <c r="A1789" s="117">
        <v>1775</v>
      </c>
      <c r="B1789" s="118" t="s">
        <v>4841</v>
      </c>
      <c r="C1789" s="119">
        <v>42370</v>
      </c>
      <c r="D1789" s="117" t="s">
        <v>4662</v>
      </c>
      <c r="E1789" s="120" t="s">
        <v>4917</v>
      </c>
      <c r="F1789" s="117" t="str">
        <f>IF(ISNA(VLOOKUP(B1789,[2]保固召回!$A:$G,7,FALSE)),"",(VLOOKUP(B1789,[2]保固召回!$A:$G,7,FALSE)))</f>
        <v/>
      </c>
      <c r="G1789" s="121">
        <f t="shared" ca="1" si="109"/>
        <v>0.57202072538860105</v>
      </c>
      <c r="H1789" s="218" t="str">
        <f t="shared" si="110"/>
        <v/>
      </c>
      <c r="I1789" s="122">
        <f t="shared" ca="1" si="111"/>
        <v>552</v>
      </c>
      <c r="J1789" s="207"/>
      <c r="K1789" s="201"/>
      <c r="L1789" s="208"/>
      <c r="M1789" s="201"/>
      <c r="N1789" s="125"/>
      <c r="O1789" s="126"/>
      <c r="P1789" s="127" t="str">
        <f>IF(B1789="","",IF(ISNA(VLOOKUP(U1789,[2]NEW!H:H,1,FALSE)),"V",""))</f>
        <v/>
      </c>
      <c r="Q1789" s="156"/>
      <c r="R1789" s="129"/>
      <c r="S1789" s="204"/>
      <c r="U1789" s="132" t="str">
        <f t="shared" si="108"/>
        <v>6211061800NT25962</v>
      </c>
      <c r="W1789" s="134" t="str">
        <f>IF((ISERROR(VLOOKUP(E1789,'[2]Lead Time(覆蓋貼)'!F:F,1,0)))*(P1789="v"),"",IF((ISTEXT(VLOOKUP(E1789,'[2]Lead Time(覆蓋貼)'!F:F,1,0)))*(P1789=""),"未執行",""))</f>
        <v>未執行</v>
      </c>
    </row>
    <row r="1790" spans="1:23" ht="20.25" hidden="1" customHeight="1" x14ac:dyDescent="0.25">
      <c r="A1790" s="117">
        <v>1776</v>
      </c>
      <c r="B1790" s="118" t="s">
        <v>4841</v>
      </c>
      <c r="C1790" s="119">
        <v>42370</v>
      </c>
      <c r="D1790" s="117" t="s">
        <v>4662</v>
      </c>
      <c r="E1790" s="120" t="s">
        <v>4918</v>
      </c>
      <c r="F1790" s="117" t="str">
        <f>IF(ISNA(VLOOKUP(B1790,[2]保固召回!$A:$G,7,FALSE)),"",(VLOOKUP(B1790,[2]保固召回!$A:$G,7,FALSE)))</f>
        <v/>
      </c>
      <c r="G1790" s="121">
        <f t="shared" ca="1" si="109"/>
        <v>0.57202072538860105</v>
      </c>
      <c r="H1790" s="218" t="str">
        <f t="shared" si="110"/>
        <v/>
      </c>
      <c r="I1790" s="122">
        <f t="shared" ca="1" si="111"/>
        <v>552</v>
      </c>
      <c r="J1790" s="207"/>
      <c r="K1790" s="201"/>
      <c r="L1790" s="208"/>
      <c r="M1790" s="201"/>
      <c r="N1790" s="125"/>
      <c r="O1790" s="126"/>
      <c r="P1790" s="127" t="str">
        <f>IF(B1790="","",IF(ISNA(VLOOKUP(U1790,[2]NEW!H:H,1,FALSE)),"V",""))</f>
        <v/>
      </c>
      <c r="Q1790" s="156"/>
      <c r="R1790" s="129"/>
      <c r="S1790" s="205"/>
      <c r="U1790" s="132" t="str">
        <f t="shared" si="108"/>
        <v>6211061800NT25961</v>
      </c>
      <c r="W1790" s="134" t="str">
        <f>IF((ISERROR(VLOOKUP(E1790,'[2]Lead Time(覆蓋貼)'!F:F,1,0)))*(P1790="v"),"",IF((ISTEXT(VLOOKUP(E1790,'[2]Lead Time(覆蓋貼)'!F:F,1,0)))*(P1790=""),"未執行",""))</f>
        <v/>
      </c>
    </row>
    <row r="1791" spans="1:23" ht="20.25" hidden="1" customHeight="1" x14ac:dyDescent="0.25">
      <c r="A1791" s="117">
        <v>1777</v>
      </c>
      <c r="B1791" s="118" t="s">
        <v>4841</v>
      </c>
      <c r="C1791" s="119">
        <v>42370</v>
      </c>
      <c r="D1791" s="117" t="s">
        <v>4662</v>
      </c>
      <c r="E1791" s="120" t="s">
        <v>4919</v>
      </c>
      <c r="F1791" s="117" t="str">
        <f>IF(ISNA(VLOOKUP(B1791,[2]保固召回!$A:$G,7,FALSE)),"",(VLOOKUP(B1791,[2]保固召回!$A:$G,7,FALSE)))</f>
        <v/>
      </c>
      <c r="G1791" s="121">
        <f t="shared" ca="1" si="109"/>
        <v>0.57202072538860105</v>
      </c>
      <c r="H1791" s="218" t="str">
        <f t="shared" si="110"/>
        <v>提示-編程儀錶板油錶功能</v>
      </c>
      <c r="I1791" s="122">
        <f t="shared" ca="1" si="111"/>
        <v>552</v>
      </c>
      <c r="J1791" s="207"/>
      <c r="K1791" s="201"/>
      <c r="L1791" s="208"/>
      <c r="M1791" s="201"/>
      <c r="N1791" s="125">
        <v>43190</v>
      </c>
      <c r="O1791" s="126">
        <v>50140</v>
      </c>
      <c r="P1791" s="127" t="str">
        <f>IF(B1791="","",IF(ISNA(VLOOKUP(U1791,[2]NEW!H:H,1,FALSE)),"V",""))</f>
        <v>V</v>
      </c>
      <c r="Q1791" s="156">
        <v>43186</v>
      </c>
      <c r="R1791" s="129">
        <v>50304</v>
      </c>
      <c r="S1791" s="205" t="s">
        <v>3862</v>
      </c>
      <c r="U1791" s="132" t="str">
        <f t="shared" si="108"/>
        <v>6211061800NT25960</v>
      </c>
      <c r="W1791" s="134" t="str">
        <f>IF((ISERROR(VLOOKUP(E1791,'[2]Lead Time(覆蓋貼)'!F:F,1,0)))*(P1791="v"),"",IF((ISTEXT(VLOOKUP(E1791,'[2]Lead Time(覆蓋貼)'!F:F,1,0)))*(P1791=""),"未執行",""))</f>
        <v/>
      </c>
    </row>
    <row r="1792" spans="1:23" ht="20.25" hidden="1" customHeight="1" x14ac:dyDescent="0.25">
      <c r="A1792" s="117">
        <v>1778</v>
      </c>
      <c r="B1792" s="118" t="s">
        <v>4841</v>
      </c>
      <c r="C1792" s="119">
        <v>42370</v>
      </c>
      <c r="D1792" s="117" t="s">
        <v>4662</v>
      </c>
      <c r="E1792" s="120" t="s">
        <v>4920</v>
      </c>
      <c r="F1792" s="117" t="str">
        <f>IF(ISNA(VLOOKUP(B1792,[2]保固召回!$A:$G,7,FALSE)),"",(VLOOKUP(B1792,[2]保固召回!$A:$G,7,FALSE)))</f>
        <v/>
      </c>
      <c r="G1792" s="121">
        <f t="shared" ca="1" si="109"/>
        <v>0.57202072538860105</v>
      </c>
      <c r="H1792" s="218" t="str">
        <f t="shared" si="110"/>
        <v/>
      </c>
      <c r="I1792" s="122">
        <f t="shared" ca="1" si="111"/>
        <v>552</v>
      </c>
      <c r="J1792" s="207"/>
      <c r="K1792" s="201"/>
      <c r="L1792" s="208"/>
      <c r="M1792" s="201"/>
      <c r="N1792" s="125"/>
      <c r="O1792" s="126"/>
      <c r="P1792" s="127" t="str">
        <f>IF(B1792="","",IF(ISNA(VLOOKUP(U1792,[2]NEW!H:H,1,FALSE)),"V",""))</f>
        <v/>
      </c>
      <c r="Q1792" s="156"/>
      <c r="R1792" s="129"/>
      <c r="S1792" s="204"/>
      <c r="U1792" s="132" t="str">
        <f t="shared" si="108"/>
        <v>6211061800NT25951</v>
      </c>
      <c r="W1792" s="134" t="str">
        <f>IF((ISERROR(VLOOKUP(E1792,'[2]Lead Time(覆蓋貼)'!F:F,1,0)))*(P1792="v"),"",IF((ISTEXT(VLOOKUP(E1792,'[2]Lead Time(覆蓋貼)'!F:F,1,0)))*(P1792=""),"未執行",""))</f>
        <v>未執行</v>
      </c>
    </row>
    <row r="1793" spans="1:23" ht="20.25" hidden="1" customHeight="1" x14ac:dyDescent="0.25">
      <c r="A1793" s="117">
        <v>1779</v>
      </c>
      <c r="B1793" s="118" t="s">
        <v>4841</v>
      </c>
      <c r="C1793" s="119">
        <v>42370</v>
      </c>
      <c r="D1793" s="117" t="s">
        <v>4662</v>
      </c>
      <c r="E1793" s="120" t="s">
        <v>4921</v>
      </c>
      <c r="F1793" s="117" t="str">
        <f>IF(ISNA(VLOOKUP(B1793,[2]保固召回!$A:$G,7,FALSE)),"",(VLOOKUP(B1793,[2]保固召回!$A:$G,7,FALSE)))</f>
        <v/>
      </c>
      <c r="G1793" s="121">
        <f t="shared" ca="1" si="109"/>
        <v>0.57202072538860105</v>
      </c>
      <c r="H1793" s="218" t="str">
        <f t="shared" si="110"/>
        <v/>
      </c>
      <c r="I1793" s="122">
        <f t="shared" ca="1" si="111"/>
        <v>552</v>
      </c>
      <c r="J1793" s="207"/>
      <c r="K1793" s="201"/>
      <c r="L1793" s="208"/>
      <c r="M1793" s="201"/>
      <c r="N1793" s="125"/>
      <c r="O1793" s="126"/>
      <c r="P1793" s="127" t="str">
        <f>IF(B1793="","",IF(ISNA(VLOOKUP(U1793,[2]NEW!H:H,1,FALSE)),"V",""))</f>
        <v/>
      </c>
      <c r="Q1793" s="156"/>
      <c r="R1793" s="129"/>
      <c r="S1793" s="205"/>
      <c r="U1793" s="132" t="str">
        <f t="shared" si="108"/>
        <v>6211061800NT25921</v>
      </c>
      <c r="W1793" s="134" t="str">
        <f>IF((ISERROR(VLOOKUP(E1793,'[2]Lead Time(覆蓋貼)'!F:F,1,0)))*(P1793="v"),"",IF((ISTEXT(VLOOKUP(E1793,'[2]Lead Time(覆蓋貼)'!F:F,1,0)))*(P1793=""),"未執行",""))</f>
        <v/>
      </c>
    </row>
    <row r="1794" spans="1:23" ht="20.25" hidden="1" customHeight="1" x14ac:dyDescent="0.25">
      <c r="A1794" s="117">
        <v>1780</v>
      </c>
      <c r="B1794" s="118" t="s">
        <v>4841</v>
      </c>
      <c r="C1794" s="119">
        <v>42370</v>
      </c>
      <c r="D1794" s="117" t="s">
        <v>4662</v>
      </c>
      <c r="E1794" s="120" t="s">
        <v>4922</v>
      </c>
      <c r="F1794" s="117" t="str">
        <f>IF(ISNA(VLOOKUP(B1794,[2]保固召回!$A:$G,7,FALSE)),"",(VLOOKUP(B1794,[2]保固召回!$A:$G,7,FALSE)))</f>
        <v/>
      </c>
      <c r="G1794" s="121">
        <f t="shared" ca="1" si="109"/>
        <v>0.57202072538860105</v>
      </c>
      <c r="H1794" s="218" t="str">
        <f t="shared" si="110"/>
        <v/>
      </c>
      <c r="I1794" s="122">
        <f t="shared" ca="1" si="111"/>
        <v>552</v>
      </c>
      <c r="J1794" s="207"/>
      <c r="K1794" s="201"/>
      <c r="L1794" s="208"/>
      <c r="M1794" s="201"/>
      <c r="N1794" s="125"/>
      <c r="O1794" s="126"/>
      <c r="P1794" s="127" t="str">
        <f>IF(B1794="","",IF(ISNA(VLOOKUP(U1794,[2]NEW!H:H,1,FALSE)),"V",""))</f>
        <v/>
      </c>
      <c r="Q1794" s="156"/>
      <c r="R1794" s="129"/>
      <c r="S1794" s="205"/>
      <c r="U1794" s="132" t="str">
        <f t="shared" si="108"/>
        <v>6211061800NT25919</v>
      </c>
      <c r="W1794" s="134" t="str">
        <f>IF((ISERROR(VLOOKUP(E1794,'[2]Lead Time(覆蓋貼)'!F:F,1,0)))*(P1794="v"),"",IF((ISTEXT(VLOOKUP(E1794,'[2]Lead Time(覆蓋貼)'!F:F,1,0)))*(P1794=""),"未執行",""))</f>
        <v/>
      </c>
    </row>
    <row r="1795" spans="1:23" ht="20.25" hidden="1" customHeight="1" x14ac:dyDescent="0.25">
      <c r="A1795" s="117">
        <v>1781</v>
      </c>
      <c r="B1795" s="118" t="s">
        <v>4841</v>
      </c>
      <c r="C1795" s="119">
        <v>42370</v>
      </c>
      <c r="D1795" s="117" t="s">
        <v>4662</v>
      </c>
      <c r="E1795" s="120" t="s">
        <v>4923</v>
      </c>
      <c r="F1795" s="117" t="str">
        <f>IF(ISNA(VLOOKUP(B1795,[2]保固召回!$A:$G,7,FALSE)),"",(VLOOKUP(B1795,[2]保固召回!$A:$G,7,FALSE)))</f>
        <v/>
      </c>
      <c r="G1795" s="121">
        <f t="shared" ca="1" si="109"/>
        <v>0.57202072538860105</v>
      </c>
      <c r="H1795" s="218" t="str">
        <f t="shared" si="110"/>
        <v>提示-編程儀錶板油錶功能</v>
      </c>
      <c r="I1795" s="122">
        <f t="shared" ca="1" si="111"/>
        <v>552</v>
      </c>
      <c r="J1795" s="207"/>
      <c r="K1795" s="201"/>
      <c r="L1795" s="208"/>
      <c r="M1795" s="201"/>
      <c r="N1795" s="125"/>
      <c r="O1795" s="126"/>
      <c r="P1795" s="127" t="str">
        <f>IF(B1795="","",IF(ISNA(VLOOKUP(U1795,[2]NEW!H:H,1,FALSE)),"V",""))</f>
        <v>V</v>
      </c>
      <c r="Q1795" s="156"/>
      <c r="R1795" s="129"/>
      <c r="S1795" s="204"/>
      <c r="U1795" s="132" t="str">
        <f t="shared" si="108"/>
        <v>6211061800NT25905</v>
      </c>
      <c r="W1795" s="134" t="str">
        <f>IF((ISERROR(VLOOKUP(E1795,'[2]Lead Time(覆蓋貼)'!F:F,1,0)))*(P1795="v"),"",IF((ISTEXT(VLOOKUP(E1795,'[2]Lead Time(覆蓋貼)'!F:F,1,0)))*(P1795=""),"未執行",""))</f>
        <v/>
      </c>
    </row>
    <row r="1796" spans="1:23" ht="20.25" hidden="1" customHeight="1" x14ac:dyDescent="0.25">
      <c r="A1796" s="117">
        <v>1782</v>
      </c>
      <c r="B1796" s="118" t="s">
        <v>4841</v>
      </c>
      <c r="C1796" s="119">
        <v>42370</v>
      </c>
      <c r="D1796" s="117" t="s">
        <v>4662</v>
      </c>
      <c r="E1796" s="120" t="s">
        <v>4924</v>
      </c>
      <c r="F1796" s="117" t="str">
        <f>IF(ISNA(VLOOKUP(B1796,[2]保固召回!$A:$G,7,FALSE)),"",(VLOOKUP(B1796,[2]保固召回!$A:$G,7,FALSE)))</f>
        <v/>
      </c>
      <c r="G1796" s="121">
        <f t="shared" ca="1" si="109"/>
        <v>0.57202072538860105</v>
      </c>
      <c r="H1796" s="218" t="str">
        <f t="shared" si="110"/>
        <v>提示-編程儀錶板油錶功能</v>
      </c>
      <c r="I1796" s="122">
        <f t="shared" ca="1" si="111"/>
        <v>552</v>
      </c>
      <c r="J1796" s="207"/>
      <c r="K1796" s="201"/>
      <c r="L1796" s="208"/>
      <c r="M1796" s="201"/>
      <c r="N1796" s="125"/>
      <c r="O1796" s="126"/>
      <c r="P1796" s="127" t="str">
        <f>IF(B1796="","",IF(ISNA(VLOOKUP(U1796,[2]NEW!H:H,1,FALSE)),"V",""))</f>
        <v>V</v>
      </c>
      <c r="Q1796" s="156"/>
      <c r="R1796" s="129"/>
      <c r="S1796" s="205"/>
      <c r="U1796" s="132" t="str">
        <f t="shared" si="108"/>
        <v>6211061800NT25904</v>
      </c>
      <c r="W1796" s="134" t="str">
        <f>IF((ISERROR(VLOOKUP(E1796,'[2]Lead Time(覆蓋貼)'!F:F,1,0)))*(P1796="v"),"",IF((ISTEXT(VLOOKUP(E1796,'[2]Lead Time(覆蓋貼)'!F:F,1,0)))*(P1796=""),"未執行",""))</f>
        <v/>
      </c>
    </row>
    <row r="1797" spans="1:23" ht="20.25" hidden="1" customHeight="1" x14ac:dyDescent="0.25">
      <c r="A1797" s="117">
        <v>1783</v>
      </c>
      <c r="B1797" s="118" t="s">
        <v>4841</v>
      </c>
      <c r="C1797" s="119">
        <v>42370</v>
      </c>
      <c r="D1797" s="117" t="s">
        <v>4662</v>
      </c>
      <c r="E1797" s="120" t="s">
        <v>4925</v>
      </c>
      <c r="F1797" s="117" t="str">
        <f>IF(ISNA(VLOOKUP(B1797,[2]保固召回!$A:$G,7,FALSE)),"",(VLOOKUP(B1797,[2]保固召回!$A:$G,7,FALSE)))</f>
        <v/>
      </c>
      <c r="G1797" s="121">
        <f t="shared" ca="1" si="109"/>
        <v>0.57202072538860105</v>
      </c>
      <c r="H1797" s="218" t="str">
        <f t="shared" si="110"/>
        <v/>
      </c>
      <c r="I1797" s="122">
        <f t="shared" ca="1" si="111"/>
        <v>552</v>
      </c>
      <c r="J1797" s="207"/>
      <c r="K1797" s="201"/>
      <c r="L1797" s="208"/>
      <c r="M1797" s="201"/>
      <c r="N1797" s="125"/>
      <c r="O1797" s="126"/>
      <c r="P1797" s="127" t="str">
        <f>IF(B1797="","",IF(ISNA(VLOOKUP(U1797,[2]NEW!H:H,1,FALSE)),"V",""))</f>
        <v/>
      </c>
      <c r="Q1797" s="156"/>
      <c r="R1797" s="129"/>
      <c r="S1797" s="205"/>
      <c r="U1797" s="132" t="str">
        <f t="shared" ref="U1797:U1860" si="112">B1797&amp;E1797</f>
        <v>6211061800NT25899</v>
      </c>
      <c r="W1797" s="134" t="str">
        <f>IF((ISERROR(VLOOKUP(E1797,'[2]Lead Time(覆蓋貼)'!F:F,1,0)))*(P1797="v"),"",IF((ISTEXT(VLOOKUP(E1797,'[2]Lead Time(覆蓋貼)'!F:F,1,0)))*(P1797=""),"未執行",""))</f>
        <v/>
      </c>
    </row>
    <row r="1798" spans="1:23" ht="20.25" hidden="1" customHeight="1" x14ac:dyDescent="0.25">
      <c r="A1798" s="117">
        <v>1784</v>
      </c>
      <c r="B1798" s="118" t="s">
        <v>4841</v>
      </c>
      <c r="C1798" s="119">
        <v>42370</v>
      </c>
      <c r="D1798" s="117" t="s">
        <v>4662</v>
      </c>
      <c r="E1798" s="120" t="s">
        <v>4926</v>
      </c>
      <c r="F1798" s="117" t="str">
        <f>IF(ISNA(VLOOKUP(B1798,[2]保固召回!$A:$G,7,FALSE)),"",(VLOOKUP(B1798,[2]保固召回!$A:$G,7,FALSE)))</f>
        <v/>
      </c>
      <c r="G1798" s="121">
        <f t="shared" ref="G1798:G1861" ca="1" si="113">COUNTIF(H:H,D1798)/COUNTIF(D:D,D1798)</f>
        <v>0.57202072538860105</v>
      </c>
      <c r="H1798" s="218" t="str">
        <f t="shared" ref="H1798:H1861" si="114">IF(P1798="V",D1798,"")</f>
        <v/>
      </c>
      <c r="I1798" s="122">
        <f t="shared" ref="I1798:I1861" ca="1" si="115">COUNTIF(H:H,D1798)</f>
        <v>552</v>
      </c>
      <c r="J1798" s="207"/>
      <c r="K1798" s="201"/>
      <c r="L1798" s="208"/>
      <c r="M1798" s="201"/>
      <c r="N1798" s="125"/>
      <c r="O1798" s="126"/>
      <c r="P1798" s="127" t="str">
        <f>IF(B1798="","",IF(ISNA(VLOOKUP(U1798,[2]NEW!H:H,1,FALSE)),"V",""))</f>
        <v/>
      </c>
      <c r="Q1798" s="156"/>
      <c r="R1798" s="129"/>
      <c r="S1798" s="204"/>
      <c r="U1798" s="132" t="str">
        <f t="shared" si="112"/>
        <v>6211061800NT25891</v>
      </c>
      <c r="W1798" s="134" t="str">
        <f>IF((ISERROR(VLOOKUP(E1798,'[2]Lead Time(覆蓋貼)'!F:F,1,0)))*(P1798="v"),"",IF((ISTEXT(VLOOKUP(E1798,'[2]Lead Time(覆蓋貼)'!F:F,1,0)))*(P1798=""),"未執行",""))</f>
        <v/>
      </c>
    </row>
    <row r="1799" spans="1:23" ht="20.25" hidden="1" customHeight="1" x14ac:dyDescent="0.25">
      <c r="A1799" s="117">
        <v>1785</v>
      </c>
      <c r="B1799" s="118" t="s">
        <v>4841</v>
      </c>
      <c r="C1799" s="119">
        <v>42370</v>
      </c>
      <c r="D1799" s="117" t="s">
        <v>4662</v>
      </c>
      <c r="E1799" s="120" t="s">
        <v>4927</v>
      </c>
      <c r="F1799" s="117" t="str">
        <f>IF(ISNA(VLOOKUP(B1799,[2]保固召回!$A:$G,7,FALSE)),"",(VLOOKUP(B1799,[2]保固召回!$A:$G,7,FALSE)))</f>
        <v/>
      </c>
      <c r="G1799" s="121">
        <f t="shared" ca="1" si="113"/>
        <v>0.57202072538860105</v>
      </c>
      <c r="H1799" s="218" t="str">
        <f t="shared" si="114"/>
        <v/>
      </c>
      <c r="I1799" s="122">
        <f t="shared" ca="1" si="115"/>
        <v>552</v>
      </c>
      <c r="J1799" s="207"/>
      <c r="K1799" s="201"/>
      <c r="L1799" s="208"/>
      <c r="M1799" s="201"/>
      <c r="N1799" s="125"/>
      <c r="O1799" s="126"/>
      <c r="P1799" s="127" t="str">
        <f>IF(B1799="","",IF(ISNA(VLOOKUP(U1799,[2]NEW!H:H,1,FALSE)),"V",""))</f>
        <v/>
      </c>
      <c r="Q1799" s="156"/>
      <c r="R1799" s="129"/>
      <c r="S1799" s="205"/>
      <c r="U1799" s="132" t="str">
        <f t="shared" si="112"/>
        <v>6211061800NT25878</v>
      </c>
      <c r="W1799" s="134" t="str">
        <f>IF((ISERROR(VLOOKUP(E1799,'[2]Lead Time(覆蓋貼)'!F:F,1,0)))*(P1799="v"),"",IF((ISTEXT(VLOOKUP(E1799,'[2]Lead Time(覆蓋貼)'!F:F,1,0)))*(P1799=""),"未執行",""))</f>
        <v/>
      </c>
    </row>
    <row r="1800" spans="1:23" ht="20.25" hidden="1" customHeight="1" x14ac:dyDescent="0.25">
      <c r="A1800" s="117">
        <v>1786</v>
      </c>
      <c r="B1800" s="118" t="s">
        <v>4841</v>
      </c>
      <c r="C1800" s="119">
        <v>42370</v>
      </c>
      <c r="D1800" s="117" t="s">
        <v>4662</v>
      </c>
      <c r="E1800" s="120" t="s">
        <v>4928</v>
      </c>
      <c r="F1800" s="117" t="str">
        <f>IF(ISNA(VLOOKUP(B1800,[2]保固召回!$A:$G,7,FALSE)),"",(VLOOKUP(B1800,[2]保固召回!$A:$G,7,FALSE)))</f>
        <v/>
      </c>
      <c r="G1800" s="121">
        <f t="shared" ca="1" si="113"/>
        <v>0.57202072538860105</v>
      </c>
      <c r="H1800" s="218" t="str">
        <f t="shared" si="114"/>
        <v/>
      </c>
      <c r="I1800" s="122">
        <f t="shared" ca="1" si="115"/>
        <v>552</v>
      </c>
      <c r="J1800" s="207"/>
      <c r="K1800" s="201"/>
      <c r="L1800" s="208"/>
      <c r="M1800" s="201"/>
      <c r="N1800" s="125"/>
      <c r="O1800" s="126"/>
      <c r="P1800" s="127" t="str">
        <f>IF(B1800="","",IF(ISNA(VLOOKUP(U1800,[2]NEW!H:H,1,FALSE)),"V",""))</f>
        <v/>
      </c>
      <c r="Q1800" s="156"/>
      <c r="R1800" s="129"/>
      <c r="S1800" s="205"/>
      <c r="U1800" s="132" t="str">
        <f t="shared" si="112"/>
        <v>6211061800NT25877</v>
      </c>
      <c r="W1800" s="134" t="str">
        <f>IF((ISERROR(VLOOKUP(E1800,'[2]Lead Time(覆蓋貼)'!F:F,1,0)))*(P1800="v"),"",IF((ISTEXT(VLOOKUP(E1800,'[2]Lead Time(覆蓋貼)'!F:F,1,0)))*(P1800=""),"未執行",""))</f>
        <v/>
      </c>
    </row>
    <row r="1801" spans="1:23" ht="20.25" hidden="1" customHeight="1" x14ac:dyDescent="0.25">
      <c r="A1801" s="117">
        <v>1787</v>
      </c>
      <c r="B1801" s="118" t="s">
        <v>4841</v>
      </c>
      <c r="C1801" s="119">
        <v>42370</v>
      </c>
      <c r="D1801" s="117" t="s">
        <v>4662</v>
      </c>
      <c r="E1801" s="120" t="s">
        <v>4929</v>
      </c>
      <c r="F1801" s="117" t="str">
        <f>IF(ISNA(VLOOKUP(B1801,[2]保固召回!$A:$G,7,FALSE)),"",(VLOOKUP(B1801,[2]保固召回!$A:$G,7,FALSE)))</f>
        <v/>
      </c>
      <c r="G1801" s="121">
        <f t="shared" ca="1" si="113"/>
        <v>0.57202072538860105</v>
      </c>
      <c r="H1801" s="218" t="str">
        <f t="shared" si="114"/>
        <v/>
      </c>
      <c r="I1801" s="122">
        <f t="shared" ca="1" si="115"/>
        <v>552</v>
      </c>
      <c r="J1801" s="207"/>
      <c r="K1801" s="201"/>
      <c r="L1801" s="208"/>
      <c r="M1801" s="201"/>
      <c r="N1801" s="125"/>
      <c r="O1801" s="126"/>
      <c r="P1801" s="127" t="str">
        <f>IF(B1801="","",IF(ISNA(VLOOKUP(U1801,[2]NEW!H:H,1,FALSE)),"V",""))</f>
        <v/>
      </c>
      <c r="Q1801" s="156"/>
      <c r="R1801" s="129"/>
      <c r="S1801" s="204"/>
      <c r="U1801" s="132" t="str">
        <f t="shared" si="112"/>
        <v>6211061800NT25858</v>
      </c>
      <c r="W1801" s="134" t="str">
        <f>IF((ISERROR(VLOOKUP(E1801,'[2]Lead Time(覆蓋貼)'!F:F,1,0)))*(P1801="v"),"",IF((ISTEXT(VLOOKUP(E1801,'[2]Lead Time(覆蓋貼)'!F:F,1,0)))*(P1801=""),"未執行",""))</f>
        <v/>
      </c>
    </row>
    <row r="1802" spans="1:23" ht="20.25" hidden="1" customHeight="1" x14ac:dyDescent="0.25">
      <c r="A1802" s="117">
        <v>1788</v>
      </c>
      <c r="B1802" s="118" t="s">
        <v>4841</v>
      </c>
      <c r="C1802" s="119">
        <v>42370</v>
      </c>
      <c r="D1802" s="117" t="s">
        <v>4662</v>
      </c>
      <c r="E1802" s="120" t="s">
        <v>4930</v>
      </c>
      <c r="F1802" s="117" t="str">
        <f>IF(ISNA(VLOOKUP(B1802,[2]保固召回!$A:$G,7,FALSE)),"",(VLOOKUP(B1802,[2]保固召回!$A:$G,7,FALSE)))</f>
        <v/>
      </c>
      <c r="G1802" s="121">
        <f t="shared" ca="1" si="113"/>
        <v>0.57202072538860105</v>
      </c>
      <c r="H1802" s="218" t="str">
        <f t="shared" si="114"/>
        <v>提示-編程儀錶板油錶功能</v>
      </c>
      <c r="I1802" s="122">
        <f t="shared" ca="1" si="115"/>
        <v>552</v>
      </c>
      <c r="J1802" s="207"/>
      <c r="K1802" s="201"/>
      <c r="L1802" s="208"/>
      <c r="M1802" s="201"/>
      <c r="N1802" s="125"/>
      <c r="O1802" s="126"/>
      <c r="P1802" s="127" t="str">
        <f>IF(B1802="","",IF(ISNA(VLOOKUP(U1802,[2]NEW!H:H,1,FALSE)),"V",""))</f>
        <v>V</v>
      </c>
      <c r="Q1802" s="156"/>
      <c r="R1802" s="129"/>
      <c r="S1802" s="205"/>
      <c r="U1802" s="132" t="str">
        <f t="shared" si="112"/>
        <v>6211061800NT25851</v>
      </c>
      <c r="W1802" s="134" t="str">
        <f>IF((ISERROR(VLOOKUP(E1802,'[2]Lead Time(覆蓋貼)'!F:F,1,0)))*(P1802="v"),"",IF((ISTEXT(VLOOKUP(E1802,'[2]Lead Time(覆蓋貼)'!F:F,1,0)))*(P1802=""),"未執行",""))</f>
        <v/>
      </c>
    </row>
    <row r="1803" spans="1:23" ht="20.25" hidden="1" customHeight="1" x14ac:dyDescent="0.25">
      <c r="A1803" s="117">
        <v>1789</v>
      </c>
      <c r="B1803" s="118" t="s">
        <v>4841</v>
      </c>
      <c r="C1803" s="119">
        <v>42370</v>
      </c>
      <c r="D1803" s="117" t="s">
        <v>4662</v>
      </c>
      <c r="E1803" s="120" t="s">
        <v>4931</v>
      </c>
      <c r="F1803" s="117" t="str">
        <f>IF(ISNA(VLOOKUP(B1803,[2]保固召回!$A:$G,7,FALSE)),"",(VLOOKUP(B1803,[2]保固召回!$A:$G,7,FALSE)))</f>
        <v/>
      </c>
      <c r="G1803" s="121">
        <f t="shared" ca="1" si="113"/>
        <v>0.57202072538860105</v>
      </c>
      <c r="H1803" s="218" t="str">
        <f t="shared" si="114"/>
        <v/>
      </c>
      <c r="I1803" s="122">
        <f t="shared" ca="1" si="115"/>
        <v>552</v>
      </c>
      <c r="J1803" s="207"/>
      <c r="K1803" s="201"/>
      <c r="L1803" s="208"/>
      <c r="M1803" s="201"/>
      <c r="N1803" s="125"/>
      <c r="O1803" s="126"/>
      <c r="P1803" s="127" t="str">
        <f>IF(B1803="","",IF(ISNA(VLOOKUP(U1803,[2]NEW!H:H,1,FALSE)),"V",""))</f>
        <v/>
      </c>
      <c r="Q1803" s="156"/>
      <c r="R1803" s="129"/>
      <c r="S1803" s="205"/>
      <c r="U1803" s="132" t="str">
        <f t="shared" si="112"/>
        <v>6211061800NT25842</v>
      </c>
      <c r="W1803" s="134" t="str">
        <f>IF((ISERROR(VLOOKUP(E1803,'[2]Lead Time(覆蓋貼)'!F:F,1,0)))*(P1803="v"),"",IF((ISTEXT(VLOOKUP(E1803,'[2]Lead Time(覆蓋貼)'!F:F,1,0)))*(P1803=""),"未執行",""))</f>
        <v/>
      </c>
    </row>
    <row r="1804" spans="1:23" ht="20.25" hidden="1" customHeight="1" x14ac:dyDescent="0.25">
      <c r="A1804" s="117">
        <v>1790</v>
      </c>
      <c r="B1804" s="118" t="s">
        <v>4841</v>
      </c>
      <c r="C1804" s="119">
        <v>42370</v>
      </c>
      <c r="D1804" s="117" t="s">
        <v>4662</v>
      </c>
      <c r="E1804" s="120" t="s">
        <v>4932</v>
      </c>
      <c r="F1804" s="117"/>
      <c r="G1804" s="121">
        <f t="shared" ca="1" si="113"/>
        <v>0.57202072538860105</v>
      </c>
      <c r="H1804" s="218" t="str">
        <f t="shared" si="114"/>
        <v>提示-編程儀錶板油錶功能</v>
      </c>
      <c r="I1804" s="122">
        <f t="shared" ca="1" si="115"/>
        <v>552</v>
      </c>
      <c r="J1804" s="207"/>
      <c r="K1804" s="201"/>
      <c r="L1804" s="208"/>
      <c r="M1804" s="201"/>
      <c r="N1804" s="125"/>
      <c r="O1804" s="126"/>
      <c r="P1804" s="127" t="str">
        <f>IF(B1804="","",IF(ISNA(VLOOKUP(U1804,[2]NEW!H:H,1,FALSE)),"V",""))</f>
        <v>V</v>
      </c>
      <c r="Q1804" s="156"/>
      <c r="R1804" s="129"/>
      <c r="S1804" s="210"/>
      <c r="U1804" s="132" t="str">
        <f t="shared" si="112"/>
        <v>6211061800NT25827</v>
      </c>
      <c r="W1804" s="134" t="str">
        <f>IF((ISERROR(VLOOKUP(E1804,'[2]Lead Time(覆蓋貼)'!F:F,1,0)))*(P1804="v"),"",IF((ISTEXT(VLOOKUP(E1804,'[2]Lead Time(覆蓋貼)'!F:F,1,0)))*(P1804=""),"未執行",""))</f>
        <v/>
      </c>
    </row>
    <row r="1805" spans="1:23" ht="20.25" hidden="1" customHeight="1" x14ac:dyDescent="0.25">
      <c r="A1805" s="117">
        <v>1791</v>
      </c>
      <c r="B1805" s="118" t="s">
        <v>4841</v>
      </c>
      <c r="C1805" s="119">
        <v>42370</v>
      </c>
      <c r="D1805" s="117" t="s">
        <v>4662</v>
      </c>
      <c r="E1805" s="120" t="s">
        <v>4933</v>
      </c>
      <c r="F1805" s="117" t="str">
        <f>IF(ISNA(VLOOKUP(B1805,[2]保固召回!$A:$G,7,FALSE)),"",(VLOOKUP(B1805,[2]保固召回!$A:$G,7,FALSE)))</f>
        <v/>
      </c>
      <c r="G1805" s="121">
        <f t="shared" ca="1" si="113"/>
        <v>0.57202072538860105</v>
      </c>
      <c r="H1805" s="218" t="str">
        <f t="shared" si="114"/>
        <v/>
      </c>
      <c r="I1805" s="122">
        <f t="shared" ca="1" si="115"/>
        <v>552</v>
      </c>
      <c r="J1805" s="207"/>
      <c r="K1805" s="201"/>
      <c r="L1805" s="208"/>
      <c r="M1805" s="201"/>
      <c r="N1805" s="125"/>
      <c r="O1805" s="126"/>
      <c r="P1805" s="127" t="str">
        <f>IF(B1805="","",IF(ISNA(VLOOKUP(U1805,[2]NEW!H:H,1,FALSE)),"V",""))</f>
        <v/>
      </c>
      <c r="Q1805" s="156"/>
      <c r="R1805" s="129"/>
      <c r="S1805" s="205"/>
      <c r="U1805" s="132" t="str">
        <f t="shared" si="112"/>
        <v>6211061800NT25825</v>
      </c>
      <c r="W1805" s="134" t="str">
        <f>IF((ISERROR(VLOOKUP(E1805,'[2]Lead Time(覆蓋貼)'!F:F,1,0)))*(P1805="v"),"",IF((ISTEXT(VLOOKUP(E1805,'[2]Lead Time(覆蓋貼)'!F:F,1,0)))*(P1805=""),"未執行",""))</f>
        <v/>
      </c>
    </row>
    <row r="1806" spans="1:23" ht="20.25" hidden="1" customHeight="1" x14ac:dyDescent="0.25">
      <c r="A1806" s="117">
        <v>1792</v>
      </c>
      <c r="B1806" s="118" t="s">
        <v>4841</v>
      </c>
      <c r="C1806" s="119">
        <v>42370</v>
      </c>
      <c r="D1806" s="117" t="s">
        <v>4662</v>
      </c>
      <c r="E1806" s="120" t="s">
        <v>4934</v>
      </c>
      <c r="F1806" s="117" t="str">
        <f>IF(ISNA(VLOOKUP(B1806,[2]保固召回!$A:$G,7,FALSE)),"",(VLOOKUP(B1806,[2]保固召回!$A:$G,7,FALSE)))</f>
        <v/>
      </c>
      <c r="G1806" s="121">
        <f t="shared" ca="1" si="113"/>
        <v>0.57202072538860105</v>
      </c>
      <c r="H1806" s="218" t="str">
        <f t="shared" si="114"/>
        <v>提示-編程儀錶板油錶功能</v>
      </c>
      <c r="I1806" s="122">
        <f t="shared" ca="1" si="115"/>
        <v>552</v>
      </c>
      <c r="J1806" s="207"/>
      <c r="K1806" s="201"/>
      <c r="L1806" s="208"/>
      <c r="M1806" s="201"/>
      <c r="N1806" s="125">
        <v>43189</v>
      </c>
      <c r="O1806" s="126">
        <v>50042</v>
      </c>
      <c r="P1806" s="127" t="str">
        <f>IF(B1806="","",IF(ISNA(VLOOKUP(U1806,[2]NEW!H:H,1,FALSE)),"V",""))</f>
        <v>V</v>
      </c>
      <c r="Q1806" s="156">
        <v>43186</v>
      </c>
      <c r="R1806" s="129">
        <v>50304</v>
      </c>
      <c r="S1806" s="205" t="s">
        <v>3862</v>
      </c>
      <c r="U1806" s="132" t="str">
        <f t="shared" si="112"/>
        <v>6211061800NT25804</v>
      </c>
      <c r="W1806" s="134" t="str">
        <f>IF((ISERROR(VLOOKUP(E1806,'[2]Lead Time(覆蓋貼)'!F:F,1,0)))*(P1806="v"),"",IF((ISTEXT(VLOOKUP(E1806,'[2]Lead Time(覆蓋貼)'!F:F,1,0)))*(P1806=""),"未執行",""))</f>
        <v/>
      </c>
    </row>
    <row r="1807" spans="1:23" ht="20.25" hidden="1" customHeight="1" x14ac:dyDescent="0.25">
      <c r="A1807" s="117">
        <v>1793</v>
      </c>
      <c r="B1807" s="118" t="s">
        <v>4841</v>
      </c>
      <c r="C1807" s="119">
        <v>42370</v>
      </c>
      <c r="D1807" s="117" t="s">
        <v>4662</v>
      </c>
      <c r="E1807" s="120" t="s">
        <v>4935</v>
      </c>
      <c r="F1807" s="117" t="str">
        <f>IF(ISNA(VLOOKUP(B1807,[2]保固召回!$A:$G,7,FALSE)),"",(VLOOKUP(B1807,[2]保固召回!$A:$G,7,FALSE)))</f>
        <v/>
      </c>
      <c r="G1807" s="121">
        <f t="shared" ca="1" si="113"/>
        <v>0.57202072538860105</v>
      </c>
      <c r="H1807" s="218" t="str">
        <f t="shared" si="114"/>
        <v/>
      </c>
      <c r="I1807" s="122">
        <f t="shared" ca="1" si="115"/>
        <v>552</v>
      </c>
      <c r="J1807" s="207"/>
      <c r="K1807" s="201"/>
      <c r="L1807" s="208"/>
      <c r="M1807" s="201"/>
      <c r="N1807" s="125"/>
      <c r="O1807" s="126"/>
      <c r="P1807" s="127" t="str">
        <f>IF(B1807="","",IF(ISNA(VLOOKUP(U1807,[2]NEW!H:H,1,FALSE)),"V",""))</f>
        <v/>
      </c>
      <c r="Q1807" s="156"/>
      <c r="R1807" s="129"/>
      <c r="S1807" s="204"/>
      <c r="U1807" s="132" t="str">
        <f t="shared" si="112"/>
        <v>6211061800NT24988</v>
      </c>
      <c r="W1807" s="134" t="str">
        <f>IF((ISERROR(VLOOKUP(E1807,'[2]Lead Time(覆蓋貼)'!F:F,1,0)))*(P1807="v"),"",IF((ISTEXT(VLOOKUP(E1807,'[2]Lead Time(覆蓋貼)'!F:F,1,0)))*(P1807=""),"未執行",""))</f>
        <v/>
      </c>
    </row>
    <row r="1808" spans="1:23" ht="20.25" hidden="1" customHeight="1" x14ac:dyDescent="0.25">
      <c r="A1808" s="117">
        <v>1794</v>
      </c>
      <c r="B1808" s="118" t="s">
        <v>3802</v>
      </c>
      <c r="C1808" s="119">
        <v>43313</v>
      </c>
      <c r="D1808" s="117" t="s">
        <v>3803</v>
      </c>
      <c r="E1808" s="120" t="s">
        <v>4055</v>
      </c>
      <c r="F1808" s="117">
        <f>IF(ISNA(VLOOKUP(B1808,[2]保固召回!$A:$G,7,FALSE)),"",(VLOOKUP(B1808,[2]保固召回!$A:$G,7,FALSE)))</f>
        <v>0</v>
      </c>
      <c r="G1808" s="121">
        <f t="shared" ca="1" si="113"/>
        <v>1</v>
      </c>
      <c r="H1808" s="218" t="str">
        <f t="shared" si="114"/>
        <v>F30修整DME插頭</v>
      </c>
      <c r="I1808" s="122">
        <f t="shared" ca="1" si="115"/>
        <v>100</v>
      </c>
      <c r="J1808" s="202"/>
      <c r="K1808" s="203"/>
      <c r="L1808" s="153"/>
      <c r="M1808" s="219"/>
      <c r="N1808" s="182"/>
      <c r="O1808" s="118"/>
      <c r="P1808" s="127" t="str">
        <f>IF(B1808="","",IF(ISNA(VLOOKUP(U1808,[2]NEW!H:H,1,FALSE)),"V",""))</f>
        <v>V</v>
      </c>
      <c r="Q1808" s="220"/>
      <c r="R1808" s="120"/>
      <c r="S1808" s="128"/>
      <c r="U1808" s="132" t="str">
        <f t="shared" si="112"/>
        <v>0061490400NT24044</v>
      </c>
      <c r="W1808" s="134" t="str">
        <f>IF((ISERROR(VLOOKUP(E1808,'[2]Lead Time(覆蓋貼)'!F:F,1,0)))*(P1808="v"),"",IF((ISTEXT(VLOOKUP(E1808,'[2]Lead Time(覆蓋貼)'!F:F,1,0)))*(P1808=""),"未執行",""))</f>
        <v/>
      </c>
    </row>
    <row r="1809" spans="1:23" ht="20.25" hidden="1" customHeight="1" x14ac:dyDescent="0.25">
      <c r="A1809" s="117">
        <v>1795</v>
      </c>
      <c r="B1809" s="118" t="s">
        <v>4841</v>
      </c>
      <c r="C1809" s="119">
        <v>42370</v>
      </c>
      <c r="D1809" s="117" t="s">
        <v>4662</v>
      </c>
      <c r="E1809" s="120" t="s">
        <v>4936</v>
      </c>
      <c r="F1809" s="117" t="str">
        <f>IF(ISNA(VLOOKUP(B1809,[2]保固召回!$A:$G,7,FALSE)),"",(VLOOKUP(B1809,[2]保固召回!$A:$G,7,FALSE)))</f>
        <v/>
      </c>
      <c r="G1809" s="121">
        <f t="shared" ca="1" si="113"/>
        <v>0.57202072538860105</v>
      </c>
      <c r="H1809" s="218" t="str">
        <f t="shared" si="114"/>
        <v>提示-編程儀錶板油錶功能</v>
      </c>
      <c r="I1809" s="122">
        <f t="shared" ca="1" si="115"/>
        <v>552</v>
      </c>
      <c r="J1809" s="207"/>
      <c r="K1809" s="201"/>
      <c r="L1809" s="208"/>
      <c r="M1809" s="201"/>
      <c r="N1809" s="125">
        <v>43182</v>
      </c>
      <c r="O1809" s="126">
        <v>50221</v>
      </c>
      <c r="P1809" s="127" t="str">
        <f>IF(B1809="","",IF(ISNA(VLOOKUP(U1809,[2]NEW!H:H,1,FALSE)),"V",""))</f>
        <v>V</v>
      </c>
      <c r="Q1809" s="156">
        <v>43180</v>
      </c>
      <c r="R1809" s="129">
        <v>50268</v>
      </c>
      <c r="S1809" s="205" t="s">
        <v>3862</v>
      </c>
      <c r="U1809" s="132" t="str">
        <f t="shared" si="112"/>
        <v>6211061800NT12136</v>
      </c>
      <c r="W1809" s="134" t="str">
        <f>IF((ISERROR(VLOOKUP(E1809,'[2]Lead Time(覆蓋貼)'!F:F,1,0)))*(P1809="v"),"",IF((ISTEXT(VLOOKUP(E1809,'[2]Lead Time(覆蓋貼)'!F:F,1,0)))*(P1809=""),"未執行",""))</f>
        <v/>
      </c>
    </row>
    <row r="1810" spans="1:23" ht="20.25" hidden="1" customHeight="1" x14ac:dyDescent="0.25">
      <c r="A1810" s="117">
        <v>1796</v>
      </c>
      <c r="B1810" s="118" t="s">
        <v>4845</v>
      </c>
      <c r="C1810" s="119">
        <v>43582</v>
      </c>
      <c r="D1810" s="117" t="s">
        <v>4815</v>
      </c>
      <c r="E1810" s="120" t="s">
        <v>4937</v>
      </c>
      <c r="F1810" s="117"/>
      <c r="G1810" s="121">
        <f t="shared" ca="1" si="113"/>
        <v>1</v>
      </c>
      <c r="H1810" s="218" t="str">
        <f t="shared" si="114"/>
        <v>F30更換型號銘牌標籤</v>
      </c>
      <c r="I1810" s="122">
        <f t="shared" ca="1" si="115"/>
        <v>32</v>
      </c>
      <c r="J1810" s="207"/>
      <c r="K1810" s="201"/>
      <c r="L1810" s="208"/>
      <c r="M1810" s="201"/>
      <c r="N1810" s="125"/>
      <c r="O1810" s="126"/>
      <c r="P1810" s="127" t="str">
        <f>IF(B1810="","",IF(ISNA(VLOOKUP(U1810,[2]NEW!H:H,1,FALSE)),"V",""))</f>
        <v>V</v>
      </c>
      <c r="Q1810" s="156">
        <v>43255</v>
      </c>
      <c r="R1810" s="129">
        <v>50304</v>
      </c>
      <c r="S1810" s="181" t="s">
        <v>4817</v>
      </c>
      <c r="U1810" s="132" t="str">
        <f t="shared" si="112"/>
        <v>0071480200NT12136</v>
      </c>
      <c r="W1810" s="134" t="str">
        <f>IF((ISERROR(VLOOKUP(E1810,'[2]Lead Time(覆蓋貼)'!F:F,1,0)))*(P1810="v"),"",IF((ISTEXT(VLOOKUP(E1810,'[2]Lead Time(覆蓋貼)'!F:F,1,0)))*(P1810=""),"未執行",""))</f>
        <v/>
      </c>
    </row>
    <row r="1811" spans="1:23" ht="50.25" hidden="1" customHeight="1" x14ac:dyDescent="0.25">
      <c r="A1811" s="117">
        <v>1797</v>
      </c>
      <c r="B1811" s="118" t="s">
        <v>4938</v>
      </c>
      <c r="C1811" s="119">
        <v>43426</v>
      </c>
      <c r="D1811" s="117" t="s">
        <v>4939</v>
      </c>
      <c r="E1811" s="120" t="s">
        <v>4940</v>
      </c>
      <c r="F1811" s="117" t="str">
        <f>IF(ISNA(VLOOKUP(B1811,[2]保固召回!$A:$G,7,FALSE)),"",(VLOOKUP(B1811,[2]保固召回!$A:$G,7,FALSE)))</f>
        <v/>
      </c>
      <c r="G1811" s="121">
        <f t="shared" ca="1" si="113"/>
        <v>1</v>
      </c>
      <c r="H1811" s="218" t="str">
        <f t="shared" si="114"/>
        <v>E70F10N52K更換彎頭管接頭(Canada)</v>
      </c>
      <c r="I1811" s="122">
        <f t="shared" ca="1" si="115"/>
        <v>2</v>
      </c>
      <c r="J1811" s="207"/>
      <c r="K1811" s="201"/>
      <c r="L1811" s="208"/>
      <c r="M1811" s="201"/>
      <c r="N1811" s="125"/>
      <c r="O1811" s="126"/>
      <c r="P1811" s="127" t="str">
        <f>IF(B1811="","",IF(ISNA(VLOOKUP(U1811,[2]NEW!H:H,1,FALSE)),"V",""))</f>
        <v>V</v>
      </c>
      <c r="Q1811" s="156" t="s">
        <v>4941</v>
      </c>
      <c r="R1811" s="129" t="s">
        <v>4942</v>
      </c>
      <c r="S1811" s="181" t="s">
        <v>4943</v>
      </c>
      <c r="U1811" s="132" t="str">
        <f t="shared" si="112"/>
        <v>0011640400LY77037</v>
      </c>
      <c r="W1811" s="134" t="str">
        <f>IF((ISERROR(VLOOKUP(E1811,'[2]Lead Time(覆蓋貼)'!F:F,1,0)))*(P1811="v"),"",IF((ISTEXT(VLOOKUP(E1811,'[2]Lead Time(覆蓋貼)'!F:F,1,0)))*(P1811=""),"未執行",""))</f>
        <v/>
      </c>
    </row>
    <row r="1812" spans="1:23" ht="20.25" hidden="1" customHeight="1" x14ac:dyDescent="0.25">
      <c r="A1812" s="117">
        <v>1798</v>
      </c>
      <c r="B1812" s="118" t="s">
        <v>4945</v>
      </c>
      <c r="C1812" s="119">
        <v>43589</v>
      </c>
      <c r="D1812" s="117" t="s">
        <v>4946</v>
      </c>
      <c r="E1812" s="120" t="s">
        <v>4947</v>
      </c>
      <c r="F1812" s="117"/>
      <c r="G1812" s="121">
        <f t="shared" ca="1" si="113"/>
        <v>1</v>
      </c>
      <c r="H1812" s="218" t="str">
        <f t="shared" si="114"/>
        <v>E7xF0xF1x更換渦輪增壓器之冷卻液泵</v>
      </c>
      <c r="I1812" s="122">
        <f t="shared" ca="1" si="115"/>
        <v>3</v>
      </c>
      <c r="J1812" s="207"/>
      <c r="K1812" s="201"/>
      <c r="L1812" s="208"/>
      <c r="M1812" s="201"/>
      <c r="N1812" s="125"/>
      <c r="O1812" s="126"/>
      <c r="P1812" s="127" t="str">
        <f>IF(B1812="","",IF(ISNA(VLOOKUP(U1812,[2]NEW!H:H,1,FALSE)),"V",""))</f>
        <v>V</v>
      </c>
      <c r="Q1812" s="156">
        <v>43231</v>
      </c>
      <c r="R1812" s="129">
        <v>50304</v>
      </c>
      <c r="S1812" s="181" t="s">
        <v>4948</v>
      </c>
      <c r="U1812" s="132" t="str">
        <f t="shared" si="112"/>
        <v>0011730400LK14888</v>
      </c>
      <c r="W1812" s="134" t="str">
        <f>IF((ISERROR(VLOOKUP(E1812,'[2]Lead Time(覆蓋貼)'!F:F,1,0)))*(P1812="v"),"",IF((ISTEXT(VLOOKUP(E1812,'[2]Lead Time(覆蓋貼)'!F:F,1,0)))*(P1812=""),"未執行",""))</f>
        <v/>
      </c>
    </row>
    <row r="1813" spans="1:23" ht="20.25" hidden="1" customHeight="1" x14ac:dyDescent="0.25">
      <c r="A1813" s="117">
        <v>1799</v>
      </c>
      <c r="B1813" s="118" t="s">
        <v>4949</v>
      </c>
      <c r="C1813" s="119">
        <v>43534</v>
      </c>
      <c r="D1813" s="117" t="s">
        <v>4950</v>
      </c>
      <c r="E1813" s="120" t="s">
        <v>4951</v>
      </c>
      <c r="F1813" s="117"/>
      <c r="G1813" s="121">
        <f t="shared" ca="1" si="113"/>
        <v>1</v>
      </c>
      <c r="H1813" s="218" t="str">
        <f t="shared" si="114"/>
        <v>G01檢查後部空氣導流板的螺栓連接，必要時修整</v>
      </c>
      <c r="I1813" s="122">
        <f t="shared" ca="1" si="115"/>
        <v>57</v>
      </c>
      <c r="J1813" s="207"/>
      <c r="K1813" s="201"/>
      <c r="L1813" s="208"/>
      <c r="M1813" s="201"/>
      <c r="N1813" s="125"/>
      <c r="O1813" s="126"/>
      <c r="P1813" s="127" t="str">
        <f>IF(B1813="","",IF(ISNA(VLOOKUP(U1813,[2]NEW!H:H,1,FALSE)),"V",""))</f>
        <v>V</v>
      </c>
      <c r="Q1813" s="156">
        <v>43255</v>
      </c>
      <c r="R1813" s="129">
        <v>50304</v>
      </c>
      <c r="S1813" s="181" t="s">
        <v>4817</v>
      </c>
      <c r="U1813" s="132" t="str">
        <f t="shared" si="112"/>
        <v>0051270400LC56012</v>
      </c>
      <c r="W1813" s="134" t="str">
        <f>IF((ISERROR(VLOOKUP(E1813,'[2]Lead Time(覆蓋貼)'!F:F,1,0)))*(P1813="v"),"",IF((ISTEXT(VLOOKUP(E1813,'[2]Lead Time(覆蓋貼)'!F:F,1,0)))*(P1813=""),"未執行",""))</f>
        <v/>
      </c>
    </row>
    <row r="1814" spans="1:23" ht="20.25" hidden="1" customHeight="1" x14ac:dyDescent="0.25">
      <c r="A1814" s="117">
        <v>1800</v>
      </c>
      <c r="B1814" s="118" t="s">
        <v>4949</v>
      </c>
      <c r="C1814" s="119">
        <v>43534</v>
      </c>
      <c r="D1814" s="117" t="s">
        <v>4950</v>
      </c>
      <c r="E1814" s="120" t="s">
        <v>4952</v>
      </c>
      <c r="F1814" s="117"/>
      <c r="G1814" s="121">
        <f t="shared" ca="1" si="113"/>
        <v>1</v>
      </c>
      <c r="H1814" s="218" t="str">
        <f t="shared" si="114"/>
        <v>G01檢查後部空氣導流板的螺栓連接，必要時修整</v>
      </c>
      <c r="I1814" s="122">
        <f t="shared" ca="1" si="115"/>
        <v>57</v>
      </c>
      <c r="J1814" s="207"/>
      <c r="K1814" s="201"/>
      <c r="L1814" s="208"/>
      <c r="M1814" s="201"/>
      <c r="N1814" s="125"/>
      <c r="O1814" s="126"/>
      <c r="P1814" s="127" t="str">
        <f>IF(B1814="","",IF(ISNA(VLOOKUP(U1814,[2]NEW!H:H,1,FALSE)),"V",""))</f>
        <v>V</v>
      </c>
      <c r="Q1814" s="156">
        <v>43255</v>
      </c>
      <c r="R1814" s="129">
        <v>50304</v>
      </c>
      <c r="S1814" s="181" t="s">
        <v>4817</v>
      </c>
      <c r="U1814" s="132" t="str">
        <f t="shared" si="112"/>
        <v>0051270400LC55996</v>
      </c>
      <c r="W1814" s="134" t="str">
        <f>IF((ISERROR(VLOOKUP(E1814,'[2]Lead Time(覆蓋貼)'!F:F,1,0)))*(P1814="v"),"",IF((ISTEXT(VLOOKUP(E1814,'[2]Lead Time(覆蓋貼)'!F:F,1,0)))*(P1814=""),"未執行",""))</f>
        <v/>
      </c>
    </row>
    <row r="1815" spans="1:23" ht="20.25" hidden="1" customHeight="1" x14ac:dyDescent="0.25">
      <c r="A1815" s="117">
        <v>1801</v>
      </c>
      <c r="B1815" s="118" t="s">
        <v>4949</v>
      </c>
      <c r="C1815" s="119">
        <v>43534</v>
      </c>
      <c r="D1815" s="117" t="s">
        <v>4950</v>
      </c>
      <c r="E1815" s="120" t="s">
        <v>4953</v>
      </c>
      <c r="F1815" s="117"/>
      <c r="G1815" s="121">
        <f t="shared" ca="1" si="113"/>
        <v>1</v>
      </c>
      <c r="H1815" s="218" t="str">
        <f t="shared" si="114"/>
        <v>G01檢查後部空氣導流板的螺栓連接，必要時修整</v>
      </c>
      <c r="I1815" s="122">
        <f t="shared" ca="1" si="115"/>
        <v>57</v>
      </c>
      <c r="J1815" s="207"/>
      <c r="K1815" s="201"/>
      <c r="L1815" s="208"/>
      <c r="M1815" s="201"/>
      <c r="N1815" s="125"/>
      <c r="O1815" s="126"/>
      <c r="P1815" s="127" t="str">
        <f>IF(B1815="","",IF(ISNA(VLOOKUP(U1815,[2]NEW!H:H,1,FALSE)),"V",""))</f>
        <v>V</v>
      </c>
      <c r="Q1815" s="156">
        <v>43255</v>
      </c>
      <c r="R1815" s="129">
        <v>50304</v>
      </c>
      <c r="S1815" s="181" t="s">
        <v>4817</v>
      </c>
      <c r="U1815" s="132" t="str">
        <f t="shared" si="112"/>
        <v>0051270400LC55761</v>
      </c>
      <c r="W1815" s="134" t="str">
        <f>IF((ISERROR(VLOOKUP(E1815,'[2]Lead Time(覆蓋貼)'!F:F,1,0)))*(P1815="v"),"",IF((ISTEXT(VLOOKUP(E1815,'[2]Lead Time(覆蓋貼)'!F:F,1,0)))*(P1815=""),"未執行",""))</f>
        <v/>
      </c>
    </row>
    <row r="1816" spans="1:23" ht="45" hidden="1" customHeight="1" x14ac:dyDescent="0.25">
      <c r="A1816" s="117">
        <v>1802</v>
      </c>
      <c r="B1816" s="118" t="s">
        <v>4841</v>
      </c>
      <c r="C1816" s="119">
        <v>42370</v>
      </c>
      <c r="D1816" s="117" t="s">
        <v>4662</v>
      </c>
      <c r="E1816" s="120" t="s">
        <v>4954</v>
      </c>
      <c r="F1816" s="117" t="str">
        <f>IF(ISNA(VLOOKUP(B1816,[2]保固召回!$A:$G,7,FALSE)),"",(VLOOKUP(B1816,[2]保固召回!$A:$G,7,FALSE)))</f>
        <v/>
      </c>
      <c r="G1816" s="121">
        <f t="shared" ca="1" si="113"/>
        <v>0.57202072538860105</v>
      </c>
      <c r="H1816" s="218" t="str">
        <f t="shared" si="114"/>
        <v>提示-編程儀錶板油錶功能</v>
      </c>
      <c r="I1816" s="122">
        <f t="shared" ca="1" si="115"/>
        <v>552</v>
      </c>
      <c r="J1816" s="207"/>
      <c r="K1816" s="201"/>
      <c r="L1816" s="208"/>
      <c r="M1816" s="201"/>
      <c r="N1816" s="125"/>
      <c r="O1816" s="126"/>
      <c r="P1816" s="127" t="str">
        <f>IF(B1816="","",IF(ISNA(VLOOKUP(U1816,[2]NEW!H:H,1,FALSE)),"V",""))</f>
        <v>V</v>
      </c>
      <c r="Q1816" s="156" t="s">
        <v>4955</v>
      </c>
      <c r="R1816" s="129" t="s">
        <v>4956</v>
      </c>
      <c r="S1816" s="205" t="s">
        <v>4957</v>
      </c>
      <c r="U1816" s="132" t="str">
        <f t="shared" si="112"/>
        <v>6211061800LC54916</v>
      </c>
      <c r="W1816" s="134" t="str">
        <f>IF((ISERROR(VLOOKUP(E1816,'[2]Lead Time(覆蓋貼)'!F:F,1,0)))*(P1816="v"),"",IF((ISTEXT(VLOOKUP(E1816,'[2]Lead Time(覆蓋貼)'!F:F,1,0)))*(P1816=""),"未執行",""))</f>
        <v/>
      </c>
    </row>
    <row r="1817" spans="1:23" ht="20.25" hidden="1" customHeight="1" x14ac:dyDescent="0.25">
      <c r="A1817" s="117">
        <v>1803</v>
      </c>
      <c r="B1817" s="118" t="s">
        <v>4949</v>
      </c>
      <c r="C1817" s="119">
        <v>43534</v>
      </c>
      <c r="D1817" s="117" t="s">
        <v>4950</v>
      </c>
      <c r="E1817" s="211" t="s">
        <v>4954</v>
      </c>
      <c r="F1817" s="117"/>
      <c r="G1817" s="121">
        <f t="shared" ca="1" si="113"/>
        <v>1</v>
      </c>
      <c r="H1817" s="218" t="str">
        <f t="shared" si="114"/>
        <v>G01檢查後部空氣導流板的螺栓連接，必要時修整</v>
      </c>
      <c r="I1817" s="122">
        <f t="shared" ca="1" si="115"/>
        <v>57</v>
      </c>
      <c r="J1817" s="207"/>
      <c r="K1817" s="201"/>
      <c r="L1817" s="208"/>
      <c r="M1817" s="201"/>
      <c r="N1817" s="125">
        <v>43193</v>
      </c>
      <c r="O1817" s="221" t="s">
        <v>4958</v>
      </c>
      <c r="P1817" s="127" t="str">
        <f>IF(B1817="","",IF(ISNA(VLOOKUP(U1817,[2]NEW!H:H,1,FALSE)),"V",""))</f>
        <v>V</v>
      </c>
      <c r="Q1817" s="156" t="s">
        <v>4959</v>
      </c>
      <c r="R1817" s="129" t="s">
        <v>4960</v>
      </c>
      <c r="S1817" s="181" t="s">
        <v>4961</v>
      </c>
      <c r="U1817" s="132" t="str">
        <f t="shared" si="112"/>
        <v>0051270400LC54916</v>
      </c>
      <c r="W1817" s="134" t="str">
        <f>IF((ISERROR(VLOOKUP(E1817,'[2]Lead Time(覆蓋貼)'!F:F,1,0)))*(P1817="v"),"",IF((ISTEXT(VLOOKUP(E1817,'[2]Lead Time(覆蓋貼)'!F:F,1,0)))*(P1817=""),"未執行",""))</f>
        <v/>
      </c>
    </row>
    <row r="1818" spans="1:23" ht="20.25" hidden="1" customHeight="1" x14ac:dyDescent="0.25">
      <c r="A1818" s="117">
        <v>1804</v>
      </c>
      <c r="B1818" s="118" t="s">
        <v>4962</v>
      </c>
      <c r="C1818" s="119">
        <v>43537</v>
      </c>
      <c r="D1818" s="117" t="s">
        <v>4963</v>
      </c>
      <c r="E1818" s="211" t="s">
        <v>4954</v>
      </c>
      <c r="F1818" s="117"/>
      <c r="G1818" s="121">
        <f t="shared" ca="1" si="113"/>
        <v>1</v>
      </c>
      <c r="H1818" s="218" t="str">
        <f t="shared" si="114"/>
        <v>G01檢查並在必要時修整燃油供油管的敷設</v>
      </c>
      <c r="I1818" s="122">
        <f t="shared" ca="1" si="115"/>
        <v>24</v>
      </c>
      <c r="J1818" s="207"/>
      <c r="K1818" s="201"/>
      <c r="L1818" s="208"/>
      <c r="M1818" s="201"/>
      <c r="N1818" s="125">
        <v>43193</v>
      </c>
      <c r="O1818" s="221" t="s">
        <v>4958</v>
      </c>
      <c r="P1818" s="127" t="str">
        <f>IF(B1818="","",IF(ISNA(VLOOKUP(U1818,[2]NEW!H:H,1,FALSE)),"V",""))</f>
        <v>V</v>
      </c>
      <c r="Q1818" s="156" t="s">
        <v>4959</v>
      </c>
      <c r="R1818" s="129" t="s">
        <v>4960</v>
      </c>
      <c r="S1818" s="181" t="s">
        <v>4961</v>
      </c>
      <c r="U1818" s="132" t="str">
        <f t="shared" si="112"/>
        <v>0013770200LC54916</v>
      </c>
      <c r="W1818" s="134" t="str">
        <f>IF((ISERROR(VLOOKUP(E1818,'[2]Lead Time(覆蓋貼)'!F:F,1,0)))*(P1818="v"),"",IF((ISTEXT(VLOOKUP(E1818,'[2]Lead Time(覆蓋貼)'!F:F,1,0)))*(P1818=""),"未執行",""))</f>
        <v/>
      </c>
    </row>
    <row r="1819" spans="1:23" ht="20.25" hidden="1" customHeight="1" x14ac:dyDescent="0.25">
      <c r="A1819" s="117">
        <v>1805</v>
      </c>
      <c r="B1819" s="118" t="s">
        <v>4841</v>
      </c>
      <c r="C1819" s="119">
        <v>42370</v>
      </c>
      <c r="D1819" s="117" t="s">
        <v>4662</v>
      </c>
      <c r="E1819" s="120" t="s">
        <v>4964</v>
      </c>
      <c r="F1819" s="117" t="str">
        <f>IF(ISNA(VLOOKUP(B1819,[2]保固召回!$A:$G,7,FALSE)),"",(VLOOKUP(B1819,[2]保固召回!$A:$G,7,FALSE)))</f>
        <v/>
      </c>
      <c r="G1819" s="121">
        <f t="shared" ca="1" si="113"/>
        <v>0.57202072538860105</v>
      </c>
      <c r="H1819" s="218" t="str">
        <f t="shared" si="114"/>
        <v>提示-編程儀錶板油錶功能</v>
      </c>
      <c r="I1819" s="122">
        <f t="shared" ca="1" si="115"/>
        <v>552</v>
      </c>
      <c r="J1819" s="207"/>
      <c r="K1819" s="201"/>
      <c r="L1819" s="208"/>
      <c r="M1819" s="201"/>
      <c r="N1819" s="125"/>
      <c r="O1819" s="126"/>
      <c r="P1819" s="127" t="str">
        <f>IF(B1819="","",IF(ISNA(VLOOKUP(U1819,[2]NEW!H:H,1,FALSE)),"V",""))</f>
        <v>V</v>
      </c>
      <c r="Q1819" s="156">
        <v>43174</v>
      </c>
      <c r="R1819" s="129">
        <v>50304</v>
      </c>
      <c r="S1819" s="205" t="s">
        <v>4965</v>
      </c>
      <c r="U1819" s="132" t="str">
        <f t="shared" si="112"/>
        <v>6211061800LC54915</v>
      </c>
      <c r="W1819" s="134" t="str">
        <f>IF((ISERROR(VLOOKUP(E1819,'[2]Lead Time(覆蓋貼)'!F:F,1,0)))*(P1819="v"),"",IF((ISTEXT(VLOOKUP(E1819,'[2]Lead Time(覆蓋貼)'!F:F,1,0)))*(P1819=""),"未執行",""))</f>
        <v/>
      </c>
    </row>
    <row r="1820" spans="1:23" ht="20.25" hidden="1" customHeight="1" x14ac:dyDescent="0.25">
      <c r="A1820" s="117">
        <v>1806</v>
      </c>
      <c r="B1820" s="118" t="s">
        <v>4949</v>
      </c>
      <c r="C1820" s="119">
        <v>43534</v>
      </c>
      <c r="D1820" s="117" t="s">
        <v>4950</v>
      </c>
      <c r="E1820" s="120" t="s">
        <v>4964</v>
      </c>
      <c r="F1820" s="117"/>
      <c r="G1820" s="121">
        <f t="shared" ca="1" si="113"/>
        <v>1</v>
      </c>
      <c r="H1820" s="218" t="str">
        <f t="shared" si="114"/>
        <v>G01檢查後部空氣導流板的螺栓連接，必要時修整</v>
      </c>
      <c r="I1820" s="122">
        <f t="shared" ca="1" si="115"/>
        <v>57</v>
      </c>
      <c r="J1820" s="207"/>
      <c r="K1820" s="201"/>
      <c r="L1820" s="208"/>
      <c r="M1820" s="201"/>
      <c r="N1820" s="125"/>
      <c r="O1820" s="126"/>
      <c r="P1820" s="127" t="str">
        <f>IF(B1820="","",IF(ISNA(VLOOKUP(U1820,[2]NEW!H:H,1,FALSE)),"V",""))</f>
        <v>V</v>
      </c>
      <c r="Q1820" s="156">
        <v>43174</v>
      </c>
      <c r="R1820" s="129">
        <v>50304</v>
      </c>
      <c r="S1820" s="181" t="s">
        <v>4965</v>
      </c>
      <c r="U1820" s="132" t="str">
        <f t="shared" si="112"/>
        <v>0051270400LC54915</v>
      </c>
      <c r="W1820" s="134" t="str">
        <f>IF((ISERROR(VLOOKUP(E1820,'[2]Lead Time(覆蓋貼)'!F:F,1,0)))*(P1820="v"),"",IF((ISTEXT(VLOOKUP(E1820,'[2]Lead Time(覆蓋貼)'!F:F,1,0)))*(P1820=""),"未執行",""))</f>
        <v/>
      </c>
    </row>
    <row r="1821" spans="1:23" ht="20.25" hidden="1" customHeight="1" x14ac:dyDescent="0.25">
      <c r="A1821" s="117">
        <v>1807</v>
      </c>
      <c r="B1821" s="118" t="s">
        <v>4962</v>
      </c>
      <c r="C1821" s="119">
        <v>43537</v>
      </c>
      <c r="D1821" s="117" t="s">
        <v>4963</v>
      </c>
      <c r="E1821" s="120" t="s">
        <v>4964</v>
      </c>
      <c r="F1821" s="117"/>
      <c r="G1821" s="121">
        <f t="shared" ca="1" si="113"/>
        <v>1</v>
      </c>
      <c r="H1821" s="218" t="str">
        <f t="shared" si="114"/>
        <v>G01檢查並在必要時修整燃油供油管的敷設</v>
      </c>
      <c r="I1821" s="122">
        <f t="shared" ca="1" si="115"/>
        <v>24</v>
      </c>
      <c r="J1821" s="207"/>
      <c r="K1821" s="201"/>
      <c r="L1821" s="208"/>
      <c r="M1821" s="201"/>
      <c r="N1821" s="125"/>
      <c r="O1821" s="126"/>
      <c r="P1821" s="127" t="str">
        <f>IF(B1821="","",IF(ISNA(VLOOKUP(U1821,[2]NEW!H:H,1,FALSE)),"V",""))</f>
        <v>V</v>
      </c>
      <c r="Q1821" s="156">
        <v>43174</v>
      </c>
      <c r="R1821" s="129">
        <v>50304</v>
      </c>
      <c r="S1821" s="181" t="s">
        <v>4965</v>
      </c>
      <c r="U1821" s="132" t="str">
        <f t="shared" si="112"/>
        <v>0013770200LC54915</v>
      </c>
      <c r="W1821" s="134" t="str">
        <f>IF((ISERROR(VLOOKUP(E1821,'[2]Lead Time(覆蓋貼)'!F:F,1,0)))*(P1821="v"),"",IF((ISTEXT(VLOOKUP(E1821,'[2]Lead Time(覆蓋貼)'!F:F,1,0)))*(P1821=""),"未執行",""))</f>
        <v/>
      </c>
    </row>
    <row r="1822" spans="1:23" ht="20.25" hidden="1" customHeight="1" x14ac:dyDescent="0.25">
      <c r="A1822" s="117">
        <v>1808</v>
      </c>
      <c r="B1822" s="118" t="s">
        <v>4841</v>
      </c>
      <c r="C1822" s="119">
        <v>42370</v>
      </c>
      <c r="D1822" s="117" t="s">
        <v>4662</v>
      </c>
      <c r="E1822" s="120" t="s">
        <v>4966</v>
      </c>
      <c r="F1822" s="117"/>
      <c r="G1822" s="121">
        <f t="shared" ca="1" si="113"/>
        <v>0.57202072538860105</v>
      </c>
      <c r="H1822" s="121" t="str">
        <f t="shared" si="114"/>
        <v>提示-編程儀錶板油錶功能</v>
      </c>
      <c r="I1822" s="122">
        <f t="shared" ca="1" si="115"/>
        <v>552</v>
      </c>
      <c r="N1822" s="125"/>
      <c r="O1822" s="126"/>
      <c r="P1822" s="127" t="str">
        <f>IF(B1822="","",IF(ISNA(VLOOKUP(U1822,[2]NEW!H:H,1,FALSE)),"V",""))</f>
        <v>V</v>
      </c>
      <c r="Q1822" s="156" t="s">
        <v>4955</v>
      </c>
      <c r="R1822" s="129" t="s">
        <v>4956</v>
      </c>
      <c r="S1822" s="205" t="s">
        <v>4957</v>
      </c>
      <c r="U1822" s="132" t="str">
        <f t="shared" si="112"/>
        <v>6211061800LC54914</v>
      </c>
      <c r="W1822" s="134" t="str">
        <f>IF((ISERROR(VLOOKUP(E1822,'[2]Lead Time(覆蓋貼)'!F:F,1,0)))*(P1822="v"),"",IF((ISTEXT(VLOOKUP(E1822,'[2]Lead Time(覆蓋貼)'!F:F,1,0)))*(P1822=""),"未執行",""))</f>
        <v/>
      </c>
    </row>
    <row r="1823" spans="1:23" ht="20.25" hidden="1" customHeight="1" x14ac:dyDescent="0.25">
      <c r="A1823" s="117">
        <v>1809</v>
      </c>
      <c r="B1823" s="118" t="s">
        <v>4949</v>
      </c>
      <c r="C1823" s="119">
        <v>43534</v>
      </c>
      <c r="D1823" s="117" t="s">
        <v>4950</v>
      </c>
      <c r="E1823" s="120" t="s">
        <v>4966</v>
      </c>
      <c r="F1823" s="117"/>
      <c r="G1823" s="121">
        <f t="shared" ca="1" si="113"/>
        <v>1</v>
      </c>
      <c r="H1823" s="121" t="str">
        <f t="shared" si="114"/>
        <v>G01檢查後部空氣導流板的螺栓連接，必要時修整</v>
      </c>
      <c r="I1823" s="122">
        <f t="shared" ca="1" si="115"/>
        <v>57</v>
      </c>
      <c r="N1823" s="125"/>
      <c r="O1823" s="126"/>
      <c r="P1823" s="127" t="str">
        <f>IF(B1823="","",IF(ISNA(VLOOKUP(U1823,[2]NEW!H:H,1,FALSE)),"V",""))</f>
        <v>V</v>
      </c>
      <c r="Q1823" s="156" t="s">
        <v>4955</v>
      </c>
      <c r="R1823" s="129" t="s">
        <v>4956</v>
      </c>
      <c r="S1823" s="181" t="s">
        <v>4957</v>
      </c>
      <c r="U1823" s="132" t="str">
        <f t="shared" si="112"/>
        <v>0051270400LC54914</v>
      </c>
      <c r="W1823" s="134" t="str">
        <f>IF((ISERROR(VLOOKUP(E1823,'[2]Lead Time(覆蓋貼)'!F:F,1,0)))*(P1823="v"),"",IF((ISTEXT(VLOOKUP(E1823,'[2]Lead Time(覆蓋貼)'!F:F,1,0)))*(P1823=""),"未執行",""))</f>
        <v/>
      </c>
    </row>
    <row r="1824" spans="1:23" ht="20.25" hidden="1" customHeight="1" x14ac:dyDescent="0.25">
      <c r="A1824" s="117">
        <v>1810</v>
      </c>
      <c r="B1824" s="118" t="s">
        <v>4962</v>
      </c>
      <c r="C1824" s="119">
        <v>43537</v>
      </c>
      <c r="D1824" s="117" t="s">
        <v>4963</v>
      </c>
      <c r="E1824" s="120" t="s">
        <v>4966</v>
      </c>
      <c r="F1824" s="117"/>
      <c r="G1824" s="121">
        <f t="shared" ca="1" si="113"/>
        <v>1</v>
      </c>
      <c r="H1824" s="121" t="str">
        <f t="shared" si="114"/>
        <v>G01檢查並在必要時修整燃油供油管的敷設</v>
      </c>
      <c r="I1824" s="122">
        <f t="shared" ca="1" si="115"/>
        <v>24</v>
      </c>
      <c r="N1824" s="125"/>
      <c r="O1824" s="126"/>
      <c r="P1824" s="127" t="str">
        <f>IF(B1824="","",IF(ISNA(VLOOKUP(U1824,[2]NEW!H:H,1,FALSE)),"V",""))</f>
        <v>V</v>
      </c>
      <c r="Q1824" s="156" t="s">
        <v>4955</v>
      </c>
      <c r="R1824" s="129" t="s">
        <v>4956</v>
      </c>
      <c r="S1824" s="181" t="s">
        <v>4957</v>
      </c>
      <c r="U1824" s="132" t="str">
        <f t="shared" si="112"/>
        <v>0013770200LC54914</v>
      </c>
      <c r="W1824" s="134" t="str">
        <f>IF((ISERROR(VLOOKUP(E1824,'[2]Lead Time(覆蓋貼)'!F:F,1,0)))*(P1824="v"),"",IF((ISTEXT(VLOOKUP(E1824,'[2]Lead Time(覆蓋貼)'!F:F,1,0)))*(P1824=""),"未執行",""))</f>
        <v/>
      </c>
    </row>
    <row r="1825" spans="1:23" ht="20.25" hidden="1" customHeight="1" x14ac:dyDescent="0.25">
      <c r="A1825" s="117">
        <v>1811</v>
      </c>
      <c r="B1825" s="118" t="s">
        <v>4841</v>
      </c>
      <c r="C1825" s="119">
        <v>42370</v>
      </c>
      <c r="D1825" s="117" t="s">
        <v>4662</v>
      </c>
      <c r="E1825" s="120" t="s">
        <v>4967</v>
      </c>
      <c r="F1825" s="117" t="str">
        <f>IF(ISNA(VLOOKUP(B1825,[2]保固召回!$A:$G,7,FALSE)),"",(VLOOKUP(B1825,[2]保固召回!$A:$G,7,FALSE)))</f>
        <v/>
      </c>
      <c r="G1825" s="121">
        <f t="shared" ca="1" si="113"/>
        <v>0.57202072538860105</v>
      </c>
      <c r="H1825" s="121" t="str">
        <f t="shared" si="114"/>
        <v>提示-編程儀錶板油錶功能</v>
      </c>
      <c r="I1825" s="122">
        <f t="shared" ca="1" si="115"/>
        <v>552</v>
      </c>
      <c r="N1825" s="125"/>
      <c r="O1825" s="126"/>
      <c r="P1825" s="127" t="str">
        <f>IF(B1825="","",IF(ISNA(VLOOKUP(U1825,[2]NEW!H:H,1,FALSE)),"V",""))</f>
        <v>V</v>
      </c>
      <c r="Q1825" s="156">
        <v>43174</v>
      </c>
      <c r="R1825" s="129">
        <v>50304</v>
      </c>
      <c r="S1825" s="181" t="s">
        <v>4968</v>
      </c>
      <c r="U1825" s="132" t="str">
        <f t="shared" si="112"/>
        <v>6211061800LC54623</v>
      </c>
      <c r="W1825" s="134" t="str">
        <f>IF((ISERROR(VLOOKUP(E1825,'[2]Lead Time(覆蓋貼)'!F:F,1,0)))*(P1825="v"),"",IF((ISTEXT(VLOOKUP(E1825,'[2]Lead Time(覆蓋貼)'!F:F,1,0)))*(P1825=""),"未執行",""))</f>
        <v/>
      </c>
    </row>
    <row r="1826" spans="1:23" ht="20.25" hidden="1" customHeight="1" x14ac:dyDescent="0.25">
      <c r="A1826" s="117">
        <v>1812</v>
      </c>
      <c r="B1826" s="118" t="s">
        <v>4949</v>
      </c>
      <c r="C1826" s="119">
        <v>43534</v>
      </c>
      <c r="D1826" s="117" t="s">
        <v>4950</v>
      </c>
      <c r="E1826" s="211" t="s">
        <v>4967</v>
      </c>
      <c r="F1826" s="117"/>
      <c r="G1826" s="121">
        <f t="shared" ca="1" si="113"/>
        <v>1</v>
      </c>
      <c r="H1826" s="121" t="str">
        <f t="shared" si="114"/>
        <v>G01檢查後部空氣導流板的螺栓連接，必要時修整</v>
      </c>
      <c r="I1826" s="122">
        <f t="shared" ca="1" si="115"/>
        <v>57</v>
      </c>
      <c r="N1826" s="125">
        <v>43193</v>
      </c>
      <c r="O1826" s="221" t="s">
        <v>4958</v>
      </c>
      <c r="P1826" s="127" t="str">
        <f>IF(B1826="","",IF(ISNA(VLOOKUP(U1826,[2]NEW!H:H,1,FALSE)),"V",""))</f>
        <v>V</v>
      </c>
      <c r="Q1826" s="156" t="s">
        <v>4969</v>
      </c>
      <c r="R1826" s="129" t="s">
        <v>4970</v>
      </c>
      <c r="S1826" s="181" t="s">
        <v>4971</v>
      </c>
      <c r="U1826" s="132" t="str">
        <f t="shared" si="112"/>
        <v>0051270400LC54623</v>
      </c>
      <c r="W1826" s="134" t="str">
        <f>IF((ISERROR(VLOOKUP(E1826,'[2]Lead Time(覆蓋貼)'!F:F,1,0)))*(P1826="v"),"",IF((ISTEXT(VLOOKUP(E1826,'[2]Lead Time(覆蓋貼)'!F:F,1,0)))*(P1826=""),"未執行",""))</f>
        <v/>
      </c>
    </row>
    <row r="1827" spans="1:23" ht="20.25" hidden="1" customHeight="1" x14ac:dyDescent="0.25">
      <c r="A1827" s="117">
        <v>1813</v>
      </c>
      <c r="B1827" s="118" t="s">
        <v>4962</v>
      </c>
      <c r="C1827" s="119">
        <v>43537</v>
      </c>
      <c r="D1827" s="117" t="s">
        <v>4963</v>
      </c>
      <c r="E1827" s="211" t="s">
        <v>4967</v>
      </c>
      <c r="F1827" s="117"/>
      <c r="G1827" s="121">
        <f t="shared" ca="1" si="113"/>
        <v>1</v>
      </c>
      <c r="H1827" s="121" t="str">
        <f t="shared" si="114"/>
        <v>G01檢查並在必要時修整燃油供油管的敷設</v>
      </c>
      <c r="I1827" s="122">
        <f t="shared" ca="1" si="115"/>
        <v>24</v>
      </c>
      <c r="N1827" s="125">
        <v>43193</v>
      </c>
      <c r="O1827" s="221" t="s">
        <v>4958</v>
      </c>
      <c r="P1827" s="127" t="str">
        <f>IF(B1827="","",IF(ISNA(VLOOKUP(U1827,[2]NEW!H:H,1,FALSE)),"V",""))</f>
        <v>V</v>
      </c>
      <c r="Q1827" s="156" t="s">
        <v>4969</v>
      </c>
      <c r="R1827" s="129" t="s">
        <v>4970</v>
      </c>
      <c r="S1827" s="181" t="s">
        <v>4971</v>
      </c>
      <c r="U1827" s="132" t="str">
        <f t="shared" si="112"/>
        <v>0013770200LC54623</v>
      </c>
      <c r="W1827" s="134" t="str">
        <f>IF((ISERROR(VLOOKUP(E1827,'[2]Lead Time(覆蓋貼)'!F:F,1,0)))*(P1827="v"),"",IF((ISTEXT(VLOOKUP(E1827,'[2]Lead Time(覆蓋貼)'!F:F,1,0)))*(P1827=""),"未執行",""))</f>
        <v/>
      </c>
    </row>
    <row r="1828" spans="1:23" ht="20.25" hidden="1" customHeight="1" x14ac:dyDescent="0.25">
      <c r="A1828" s="117">
        <v>1814</v>
      </c>
      <c r="B1828" s="118" t="s">
        <v>4841</v>
      </c>
      <c r="C1828" s="119">
        <v>42370</v>
      </c>
      <c r="D1828" s="117" t="s">
        <v>4662</v>
      </c>
      <c r="E1828" s="120" t="s">
        <v>4972</v>
      </c>
      <c r="F1828" s="117" t="str">
        <f>IF(ISNA(VLOOKUP(B1828,[2]保固召回!$A:$G,7,FALSE)),"",(VLOOKUP(B1828,[2]保固召回!$A:$G,7,FALSE)))</f>
        <v/>
      </c>
      <c r="G1828" s="121">
        <f t="shared" ca="1" si="113"/>
        <v>0.57202072538860105</v>
      </c>
      <c r="H1828" s="121" t="str">
        <f t="shared" si="114"/>
        <v>提示-編程儀錶板油錶功能</v>
      </c>
      <c r="I1828" s="122">
        <f t="shared" ca="1" si="115"/>
        <v>552</v>
      </c>
      <c r="N1828" s="125"/>
      <c r="O1828" s="126"/>
      <c r="P1828" s="127" t="str">
        <f>IF(B1828="","",IF(ISNA(VLOOKUP(U1828,[2]NEW!H:H,1,FALSE)),"V",""))</f>
        <v>V</v>
      </c>
      <c r="Q1828" s="156">
        <v>43174</v>
      </c>
      <c r="R1828" s="129">
        <v>50304</v>
      </c>
      <c r="S1828" s="181" t="s">
        <v>4968</v>
      </c>
      <c r="U1828" s="132" t="str">
        <f t="shared" si="112"/>
        <v>6211061800LC54622</v>
      </c>
      <c r="W1828" s="134" t="str">
        <f>IF((ISERROR(VLOOKUP(E1828,'[2]Lead Time(覆蓋貼)'!F:F,1,0)))*(P1828="v"),"",IF((ISTEXT(VLOOKUP(E1828,'[2]Lead Time(覆蓋貼)'!F:F,1,0)))*(P1828=""),"未執行",""))</f>
        <v/>
      </c>
    </row>
    <row r="1829" spans="1:23" ht="20.25" hidden="1" customHeight="1" x14ac:dyDescent="0.25">
      <c r="A1829" s="117">
        <v>1815</v>
      </c>
      <c r="B1829" s="118" t="s">
        <v>4949</v>
      </c>
      <c r="C1829" s="119">
        <v>43534</v>
      </c>
      <c r="D1829" s="117" t="s">
        <v>4950</v>
      </c>
      <c r="E1829" s="120" t="s">
        <v>4972</v>
      </c>
      <c r="F1829" s="117"/>
      <c r="G1829" s="121">
        <f t="shared" ca="1" si="113"/>
        <v>1</v>
      </c>
      <c r="H1829" s="121" t="str">
        <f t="shared" si="114"/>
        <v>G01檢查後部空氣導流板的螺栓連接，必要時修整</v>
      </c>
      <c r="I1829" s="122">
        <f t="shared" ca="1" si="115"/>
        <v>57</v>
      </c>
      <c r="N1829" s="125"/>
      <c r="O1829" s="126"/>
      <c r="P1829" s="127" t="str">
        <f>IF(B1829="","",IF(ISNA(VLOOKUP(U1829,[2]NEW!H:H,1,FALSE)),"V",""))</f>
        <v>V</v>
      </c>
      <c r="Q1829" s="156">
        <v>43174</v>
      </c>
      <c r="R1829" s="129">
        <v>50304</v>
      </c>
      <c r="S1829" s="181" t="s">
        <v>4965</v>
      </c>
      <c r="U1829" s="132" t="str">
        <f t="shared" si="112"/>
        <v>0051270400LC54622</v>
      </c>
      <c r="W1829" s="134" t="str">
        <f>IF((ISERROR(VLOOKUP(E1829,'[2]Lead Time(覆蓋貼)'!F:F,1,0)))*(P1829="v"),"",IF((ISTEXT(VLOOKUP(E1829,'[2]Lead Time(覆蓋貼)'!F:F,1,0)))*(P1829=""),"未執行",""))</f>
        <v/>
      </c>
    </row>
    <row r="1830" spans="1:23" ht="20.25" hidden="1" customHeight="1" x14ac:dyDescent="0.25">
      <c r="A1830" s="117">
        <v>1816</v>
      </c>
      <c r="B1830" s="118" t="s">
        <v>4962</v>
      </c>
      <c r="C1830" s="119">
        <v>43537</v>
      </c>
      <c r="D1830" s="117" t="s">
        <v>4963</v>
      </c>
      <c r="E1830" s="120" t="s">
        <v>4972</v>
      </c>
      <c r="F1830" s="117"/>
      <c r="G1830" s="121">
        <f t="shared" ca="1" si="113"/>
        <v>1</v>
      </c>
      <c r="H1830" s="121" t="str">
        <f t="shared" si="114"/>
        <v>G01檢查並在必要時修整燃油供油管的敷設</v>
      </c>
      <c r="I1830" s="122">
        <f t="shared" ca="1" si="115"/>
        <v>24</v>
      </c>
      <c r="N1830" s="125"/>
      <c r="O1830" s="126"/>
      <c r="P1830" s="127" t="str">
        <f>IF(B1830="","",IF(ISNA(VLOOKUP(U1830,[2]NEW!H:H,1,FALSE)),"V",""))</f>
        <v>V</v>
      </c>
      <c r="Q1830" s="156">
        <v>43174</v>
      </c>
      <c r="R1830" s="129">
        <v>50304</v>
      </c>
      <c r="S1830" s="181" t="s">
        <v>4965</v>
      </c>
      <c r="U1830" s="132" t="str">
        <f t="shared" si="112"/>
        <v>0013770200LC54622</v>
      </c>
      <c r="W1830" s="134" t="str">
        <f>IF((ISERROR(VLOOKUP(E1830,'[2]Lead Time(覆蓋貼)'!F:F,1,0)))*(P1830="v"),"",IF((ISTEXT(VLOOKUP(E1830,'[2]Lead Time(覆蓋貼)'!F:F,1,0)))*(P1830=""),"未執行",""))</f>
        <v/>
      </c>
    </row>
    <row r="1831" spans="1:23" ht="20.25" hidden="1" customHeight="1" x14ac:dyDescent="0.25">
      <c r="A1831" s="117">
        <v>1817</v>
      </c>
      <c r="B1831" s="118" t="s">
        <v>4841</v>
      </c>
      <c r="C1831" s="119">
        <v>42370</v>
      </c>
      <c r="D1831" s="117" t="s">
        <v>4662</v>
      </c>
      <c r="E1831" s="120" t="s">
        <v>4973</v>
      </c>
      <c r="F1831" s="117"/>
      <c r="G1831" s="121">
        <f t="shared" ca="1" si="113"/>
        <v>0.57202072538860105</v>
      </c>
      <c r="H1831" s="121" t="str">
        <f t="shared" si="114"/>
        <v>提示-編程儀錶板油錶功能</v>
      </c>
      <c r="I1831" s="122">
        <f t="shared" ca="1" si="115"/>
        <v>552</v>
      </c>
      <c r="N1831" s="125">
        <v>43172</v>
      </c>
      <c r="O1831" s="126">
        <v>436</v>
      </c>
      <c r="P1831" s="127" t="str">
        <f>IF(B1831="","",IF(ISNA(VLOOKUP(U1831,[2]NEW!H:H,1,FALSE)),"V",""))</f>
        <v>V</v>
      </c>
      <c r="Q1831" s="156">
        <v>43171</v>
      </c>
      <c r="R1831" s="129">
        <v>50436</v>
      </c>
      <c r="S1831" s="181" t="s">
        <v>3862</v>
      </c>
      <c r="U1831" s="132" t="str">
        <f t="shared" si="112"/>
        <v>6211061800LC54621</v>
      </c>
      <c r="W1831" s="134" t="str">
        <f>IF((ISERROR(VLOOKUP(E1831,'[2]Lead Time(覆蓋貼)'!F:F,1,0)))*(P1831="v"),"",IF((ISTEXT(VLOOKUP(E1831,'[2]Lead Time(覆蓋貼)'!F:F,1,0)))*(P1831=""),"未執行",""))</f>
        <v/>
      </c>
    </row>
    <row r="1832" spans="1:23" ht="20.25" hidden="1" customHeight="1" x14ac:dyDescent="0.25">
      <c r="A1832" s="117">
        <v>1818</v>
      </c>
      <c r="B1832" s="118" t="s">
        <v>4949</v>
      </c>
      <c r="C1832" s="119">
        <v>43534</v>
      </c>
      <c r="D1832" s="117" t="s">
        <v>4950</v>
      </c>
      <c r="E1832" s="120" t="s">
        <v>4973</v>
      </c>
      <c r="F1832" s="117"/>
      <c r="G1832" s="121">
        <f t="shared" ca="1" si="113"/>
        <v>1</v>
      </c>
      <c r="H1832" s="121" t="str">
        <f t="shared" si="114"/>
        <v>G01檢查後部空氣導流板的螺栓連接，必要時修整</v>
      </c>
      <c r="I1832" s="122">
        <f t="shared" ca="1" si="115"/>
        <v>57</v>
      </c>
      <c r="N1832" s="125">
        <v>43172</v>
      </c>
      <c r="O1832" s="126">
        <v>436</v>
      </c>
      <c r="P1832" s="127" t="str">
        <f>IF(B1832="","",IF(ISNA(VLOOKUP(U1832,[2]NEW!H:H,1,FALSE)),"V",""))</f>
        <v>V</v>
      </c>
      <c r="Q1832" s="156">
        <v>43171</v>
      </c>
      <c r="R1832" s="129">
        <v>50436</v>
      </c>
      <c r="S1832" s="181" t="s">
        <v>3862</v>
      </c>
      <c r="U1832" s="132" t="str">
        <f t="shared" si="112"/>
        <v>0051270400LC54621</v>
      </c>
      <c r="W1832" s="134" t="str">
        <f>IF((ISERROR(VLOOKUP(E1832,'[2]Lead Time(覆蓋貼)'!F:F,1,0)))*(P1832="v"),"",IF((ISTEXT(VLOOKUP(E1832,'[2]Lead Time(覆蓋貼)'!F:F,1,0)))*(P1832=""),"未執行",""))</f>
        <v/>
      </c>
    </row>
    <row r="1833" spans="1:23" ht="20.25" hidden="1" customHeight="1" x14ac:dyDescent="0.25">
      <c r="A1833" s="117">
        <v>1819</v>
      </c>
      <c r="B1833" s="118" t="s">
        <v>4962</v>
      </c>
      <c r="C1833" s="119">
        <v>43537</v>
      </c>
      <c r="D1833" s="117" t="s">
        <v>4963</v>
      </c>
      <c r="E1833" s="120" t="s">
        <v>4973</v>
      </c>
      <c r="F1833" s="117"/>
      <c r="G1833" s="121">
        <f t="shared" ca="1" si="113"/>
        <v>1</v>
      </c>
      <c r="H1833" s="121" t="str">
        <f t="shared" si="114"/>
        <v>G01檢查並在必要時修整燃油供油管的敷設</v>
      </c>
      <c r="I1833" s="122">
        <f t="shared" ca="1" si="115"/>
        <v>24</v>
      </c>
      <c r="N1833" s="125">
        <v>43172</v>
      </c>
      <c r="O1833" s="126">
        <v>436</v>
      </c>
      <c r="P1833" s="127" t="str">
        <f>IF(B1833="","",IF(ISNA(VLOOKUP(U1833,[2]NEW!H:H,1,FALSE)),"V",""))</f>
        <v>V</v>
      </c>
      <c r="Q1833" s="156">
        <v>43171</v>
      </c>
      <c r="R1833" s="129">
        <v>50436</v>
      </c>
      <c r="S1833" s="181" t="s">
        <v>3862</v>
      </c>
      <c r="U1833" s="132" t="str">
        <f t="shared" si="112"/>
        <v>0013770200LC54621</v>
      </c>
      <c r="W1833" s="134" t="str">
        <f>IF((ISERROR(VLOOKUP(E1833,'[2]Lead Time(覆蓋貼)'!F:F,1,0)))*(P1833="v"),"",IF((ISTEXT(VLOOKUP(E1833,'[2]Lead Time(覆蓋貼)'!F:F,1,0)))*(P1833=""),"未執行",""))</f>
        <v/>
      </c>
    </row>
    <row r="1834" spans="1:23" ht="76.5" hidden="1" customHeight="1" x14ac:dyDescent="0.25">
      <c r="A1834" s="117">
        <v>1820</v>
      </c>
      <c r="B1834" s="118" t="s">
        <v>4841</v>
      </c>
      <c r="C1834" s="119">
        <v>42370</v>
      </c>
      <c r="D1834" s="117" t="s">
        <v>4662</v>
      </c>
      <c r="E1834" s="120" t="s">
        <v>4974</v>
      </c>
      <c r="F1834" s="117" t="str">
        <f>IF(ISNA(VLOOKUP(B1834,[2]保固召回!$A:$G,7,FALSE)),"",(VLOOKUP(B1834,[2]保固召回!$A:$G,7,FALSE)))</f>
        <v/>
      </c>
      <c r="G1834" s="121">
        <f t="shared" ca="1" si="113"/>
        <v>0.57202072538860105</v>
      </c>
      <c r="H1834" s="121" t="str">
        <f t="shared" si="114"/>
        <v>提示-編程儀錶板油錶功能</v>
      </c>
      <c r="I1834" s="122">
        <f t="shared" ca="1" si="115"/>
        <v>552</v>
      </c>
      <c r="N1834" s="125"/>
      <c r="O1834" s="126"/>
      <c r="P1834" s="127" t="str">
        <f>IF(B1834="","",IF(ISNA(VLOOKUP(U1834,[2]NEW!H:H,1,FALSE)),"V",""))</f>
        <v>V</v>
      </c>
      <c r="Q1834" s="156" t="s">
        <v>4975</v>
      </c>
      <c r="R1834" s="129" t="s">
        <v>4960</v>
      </c>
      <c r="S1834" s="181" t="s">
        <v>4976</v>
      </c>
      <c r="U1834" s="132" t="str">
        <f t="shared" si="112"/>
        <v>6211061800LC54602</v>
      </c>
      <c r="W1834" s="134" t="str">
        <f>IF((ISERROR(VLOOKUP(E1834,'[2]Lead Time(覆蓋貼)'!F:F,1,0)))*(P1834="v"),"",IF((ISTEXT(VLOOKUP(E1834,'[2]Lead Time(覆蓋貼)'!F:F,1,0)))*(P1834=""),"未執行",""))</f>
        <v/>
      </c>
    </row>
    <row r="1835" spans="1:23" ht="20.25" hidden="1" customHeight="1" x14ac:dyDescent="0.25">
      <c r="A1835" s="117">
        <v>1821</v>
      </c>
      <c r="B1835" s="118" t="s">
        <v>4949</v>
      </c>
      <c r="C1835" s="119">
        <v>43534</v>
      </c>
      <c r="D1835" s="117" t="s">
        <v>4950</v>
      </c>
      <c r="E1835" s="214" t="s">
        <v>4974</v>
      </c>
      <c r="F1835" s="117"/>
      <c r="G1835" s="121">
        <f t="shared" ca="1" si="113"/>
        <v>1</v>
      </c>
      <c r="H1835" s="121" t="str">
        <f t="shared" si="114"/>
        <v>G01檢查後部空氣導流板的螺栓連接，必要時修整</v>
      </c>
      <c r="I1835" s="122">
        <f t="shared" ca="1" si="115"/>
        <v>57</v>
      </c>
      <c r="N1835" s="125"/>
      <c r="O1835" s="126"/>
      <c r="P1835" s="127" t="str">
        <f>IF(B1835="","",IF(ISNA(VLOOKUP(U1835,[2]NEW!H:H,1,FALSE)),"V",""))</f>
        <v>V</v>
      </c>
      <c r="Q1835" s="156" t="s">
        <v>4977</v>
      </c>
      <c r="R1835" s="129" t="s">
        <v>4978</v>
      </c>
      <c r="S1835" s="181" t="s">
        <v>4979</v>
      </c>
      <c r="U1835" s="132" t="str">
        <f t="shared" si="112"/>
        <v>0051270400LC54602</v>
      </c>
      <c r="W1835" s="134" t="str">
        <f>IF((ISERROR(VLOOKUP(E1835,'[2]Lead Time(覆蓋貼)'!F:F,1,0)))*(P1835="v"),"",IF((ISTEXT(VLOOKUP(E1835,'[2]Lead Time(覆蓋貼)'!F:F,1,0)))*(P1835=""),"未執行",""))</f>
        <v/>
      </c>
    </row>
    <row r="1836" spans="1:23" ht="20.25" hidden="1" customHeight="1" x14ac:dyDescent="0.25">
      <c r="A1836" s="117">
        <v>1822</v>
      </c>
      <c r="B1836" s="118" t="s">
        <v>4962</v>
      </c>
      <c r="C1836" s="119">
        <v>43537</v>
      </c>
      <c r="D1836" s="117" t="s">
        <v>4963</v>
      </c>
      <c r="E1836" s="211" t="s">
        <v>4974</v>
      </c>
      <c r="F1836" s="117"/>
      <c r="G1836" s="121">
        <f t="shared" ca="1" si="113"/>
        <v>1</v>
      </c>
      <c r="H1836" s="121" t="str">
        <f t="shared" si="114"/>
        <v>G01檢查並在必要時修整燃油供油管的敷設</v>
      </c>
      <c r="I1836" s="122">
        <f t="shared" ca="1" si="115"/>
        <v>24</v>
      </c>
      <c r="N1836" s="125"/>
      <c r="O1836" s="126"/>
      <c r="P1836" s="127" t="str">
        <f>IF(B1836="","",IF(ISNA(VLOOKUP(U1836,[2]NEW!H:H,1,FALSE)),"V",""))</f>
        <v>V</v>
      </c>
      <c r="Q1836" s="156" t="s">
        <v>4975</v>
      </c>
      <c r="R1836" s="129" t="s">
        <v>4960</v>
      </c>
      <c r="S1836" s="181" t="s">
        <v>4976</v>
      </c>
      <c r="U1836" s="132" t="str">
        <f t="shared" si="112"/>
        <v>0013770200LC54602</v>
      </c>
      <c r="W1836" s="134" t="str">
        <f>IF((ISERROR(VLOOKUP(E1836,'[2]Lead Time(覆蓋貼)'!F:F,1,0)))*(P1836="v"),"",IF((ISTEXT(VLOOKUP(E1836,'[2]Lead Time(覆蓋貼)'!F:F,1,0)))*(P1836=""),"未執行",""))</f>
        <v/>
      </c>
    </row>
    <row r="1837" spans="1:23" ht="20.25" hidden="1" customHeight="1" x14ac:dyDescent="0.25">
      <c r="A1837" s="117">
        <v>1823</v>
      </c>
      <c r="B1837" s="118" t="s">
        <v>4841</v>
      </c>
      <c r="C1837" s="119">
        <v>42370</v>
      </c>
      <c r="D1837" s="117" t="s">
        <v>4662</v>
      </c>
      <c r="E1837" s="120" t="s">
        <v>4980</v>
      </c>
      <c r="F1837" s="117" t="str">
        <f>IF(ISNA(VLOOKUP(B1837,[2]保固召回!$A:$G,7,FALSE)),"",(VLOOKUP(B1837,[2]保固召回!$A:$G,7,FALSE)))</f>
        <v/>
      </c>
      <c r="G1837" s="121">
        <f t="shared" ca="1" si="113"/>
        <v>0.57202072538860105</v>
      </c>
      <c r="H1837" s="121" t="str">
        <f t="shared" si="114"/>
        <v>提示-編程儀錶板油錶功能</v>
      </c>
      <c r="I1837" s="122">
        <f t="shared" ca="1" si="115"/>
        <v>552</v>
      </c>
      <c r="N1837" s="125"/>
      <c r="O1837" s="126"/>
      <c r="P1837" s="127" t="str">
        <f>IF(B1837="","",IF(ISNA(VLOOKUP(U1837,[2]NEW!H:H,1,FALSE)),"V",""))</f>
        <v>V</v>
      </c>
      <c r="Q1837" s="156">
        <v>43174</v>
      </c>
      <c r="R1837" s="129">
        <v>50304</v>
      </c>
      <c r="S1837" s="205" t="s">
        <v>4965</v>
      </c>
      <c r="U1837" s="132" t="str">
        <f t="shared" si="112"/>
        <v>6211061800LC54601</v>
      </c>
      <c r="W1837" s="134" t="str">
        <f>IF((ISERROR(VLOOKUP(E1837,'[2]Lead Time(覆蓋貼)'!F:F,1,0)))*(P1837="v"),"",IF((ISTEXT(VLOOKUP(E1837,'[2]Lead Time(覆蓋貼)'!F:F,1,0)))*(P1837=""),"未執行",""))</f>
        <v/>
      </c>
    </row>
    <row r="1838" spans="1:23" ht="20.25" hidden="1" customHeight="1" x14ac:dyDescent="0.25">
      <c r="A1838" s="117">
        <v>1824</v>
      </c>
      <c r="B1838" s="118" t="s">
        <v>4949</v>
      </c>
      <c r="C1838" s="119">
        <v>43534</v>
      </c>
      <c r="D1838" s="117" t="s">
        <v>4950</v>
      </c>
      <c r="E1838" s="120" t="s">
        <v>4980</v>
      </c>
      <c r="F1838" s="117"/>
      <c r="G1838" s="121">
        <f t="shared" ca="1" si="113"/>
        <v>1</v>
      </c>
      <c r="H1838" s="121" t="str">
        <f t="shared" si="114"/>
        <v>G01檢查後部空氣導流板的螺栓連接，必要時修整</v>
      </c>
      <c r="I1838" s="122">
        <f t="shared" ca="1" si="115"/>
        <v>57</v>
      </c>
      <c r="N1838" s="125">
        <v>43183</v>
      </c>
      <c r="O1838" s="126">
        <v>221</v>
      </c>
      <c r="P1838" s="127" t="str">
        <f>IF(B1838="","",IF(ISNA(VLOOKUP(U1838,[2]NEW!H:H,1,FALSE)),"V",""))</f>
        <v>V</v>
      </c>
      <c r="Q1838" s="156" t="s">
        <v>4981</v>
      </c>
      <c r="R1838" s="129" t="s">
        <v>4982</v>
      </c>
      <c r="S1838" s="181" t="s">
        <v>4983</v>
      </c>
      <c r="U1838" s="132" t="str">
        <f t="shared" si="112"/>
        <v>0051270400LC54601</v>
      </c>
      <c r="W1838" s="134" t="str">
        <f>IF((ISERROR(VLOOKUP(E1838,'[2]Lead Time(覆蓋貼)'!F:F,1,0)))*(P1838="v"),"",IF((ISTEXT(VLOOKUP(E1838,'[2]Lead Time(覆蓋貼)'!F:F,1,0)))*(P1838=""),"未執行",""))</f>
        <v/>
      </c>
    </row>
    <row r="1839" spans="1:23" ht="20.25" hidden="1" customHeight="1" x14ac:dyDescent="0.25">
      <c r="A1839" s="117">
        <v>1825</v>
      </c>
      <c r="B1839" s="118" t="s">
        <v>4962</v>
      </c>
      <c r="C1839" s="119">
        <v>43537</v>
      </c>
      <c r="D1839" s="117" t="s">
        <v>4963</v>
      </c>
      <c r="E1839" s="120" t="s">
        <v>4980</v>
      </c>
      <c r="F1839" s="117"/>
      <c r="G1839" s="121">
        <f t="shared" ca="1" si="113"/>
        <v>1</v>
      </c>
      <c r="H1839" s="121" t="str">
        <f t="shared" si="114"/>
        <v>G01檢查並在必要時修整燃油供油管的敷設</v>
      </c>
      <c r="I1839" s="122">
        <f t="shared" ca="1" si="115"/>
        <v>24</v>
      </c>
      <c r="N1839" s="125">
        <v>43183</v>
      </c>
      <c r="O1839" s="126">
        <v>221</v>
      </c>
      <c r="P1839" s="127" t="str">
        <f>IF(B1839="","",IF(ISNA(VLOOKUP(U1839,[2]NEW!H:H,1,FALSE)),"V",""))</f>
        <v>V</v>
      </c>
      <c r="Q1839" s="156" t="s">
        <v>4981</v>
      </c>
      <c r="R1839" s="129" t="s">
        <v>4982</v>
      </c>
      <c r="S1839" s="181" t="s">
        <v>4983</v>
      </c>
      <c r="U1839" s="132" t="str">
        <f t="shared" si="112"/>
        <v>0013770200LC54601</v>
      </c>
      <c r="W1839" s="134" t="str">
        <f>IF((ISERROR(VLOOKUP(E1839,'[2]Lead Time(覆蓋貼)'!F:F,1,0)))*(P1839="v"),"",IF((ISTEXT(VLOOKUP(E1839,'[2]Lead Time(覆蓋貼)'!F:F,1,0)))*(P1839=""),"未執行",""))</f>
        <v/>
      </c>
    </row>
    <row r="1840" spans="1:23" ht="20.25" hidden="1" customHeight="1" x14ac:dyDescent="0.25">
      <c r="A1840" s="117">
        <v>1826</v>
      </c>
      <c r="B1840" s="118" t="s">
        <v>4841</v>
      </c>
      <c r="C1840" s="119">
        <v>42370</v>
      </c>
      <c r="D1840" s="117" t="s">
        <v>4662</v>
      </c>
      <c r="E1840" s="120" t="s">
        <v>4984</v>
      </c>
      <c r="F1840" s="117"/>
      <c r="G1840" s="121">
        <f t="shared" ca="1" si="113"/>
        <v>0.57202072538860105</v>
      </c>
      <c r="H1840" s="121" t="str">
        <f t="shared" si="114"/>
        <v>提示-編程儀錶板油錶功能</v>
      </c>
      <c r="I1840" s="122">
        <f t="shared" ca="1" si="115"/>
        <v>552</v>
      </c>
      <c r="N1840" s="125">
        <v>43176</v>
      </c>
      <c r="O1840" s="126">
        <v>135</v>
      </c>
      <c r="P1840" s="127" t="str">
        <f>IF(B1840="","",IF(ISNA(VLOOKUP(U1840,[2]NEW!H:H,1,FALSE)),"V",""))</f>
        <v>V</v>
      </c>
      <c r="Q1840" s="156">
        <v>43174</v>
      </c>
      <c r="R1840" s="129">
        <v>50304</v>
      </c>
      <c r="S1840" s="181" t="s">
        <v>4985</v>
      </c>
      <c r="U1840" s="132" t="str">
        <f t="shared" si="112"/>
        <v>6211061800LC54600</v>
      </c>
      <c r="W1840" s="134" t="str">
        <f>IF((ISERROR(VLOOKUP(E1840,'[2]Lead Time(覆蓋貼)'!F:F,1,0)))*(P1840="v"),"",IF((ISTEXT(VLOOKUP(E1840,'[2]Lead Time(覆蓋貼)'!F:F,1,0)))*(P1840=""),"未執行",""))</f>
        <v/>
      </c>
    </row>
    <row r="1841" spans="1:23" ht="20.25" hidden="1" customHeight="1" x14ac:dyDescent="0.25">
      <c r="A1841" s="117">
        <v>1827</v>
      </c>
      <c r="B1841" s="118" t="s">
        <v>4949</v>
      </c>
      <c r="C1841" s="119">
        <v>43534</v>
      </c>
      <c r="D1841" s="117" t="s">
        <v>4950</v>
      </c>
      <c r="E1841" s="120" t="s">
        <v>4984</v>
      </c>
      <c r="F1841" s="117"/>
      <c r="G1841" s="121">
        <f t="shared" ca="1" si="113"/>
        <v>1</v>
      </c>
      <c r="H1841" s="121" t="str">
        <f t="shared" si="114"/>
        <v>G01檢查後部空氣導流板的螺栓連接，必要時修整</v>
      </c>
      <c r="I1841" s="122">
        <f t="shared" ca="1" si="115"/>
        <v>57</v>
      </c>
      <c r="N1841" s="125">
        <v>43176</v>
      </c>
      <c r="O1841" s="126">
        <v>135</v>
      </c>
      <c r="P1841" s="127" t="str">
        <f>IF(B1841="","",IF(ISNA(VLOOKUP(U1841,[2]NEW!H:H,1,FALSE)),"V",""))</f>
        <v>V</v>
      </c>
      <c r="Q1841" s="156">
        <v>43174</v>
      </c>
      <c r="R1841" s="129">
        <v>50304</v>
      </c>
      <c r="S1841" s="181" t="s">
        <v>4985</v>
      </c>
      <c r="U1841" s="132" t="str">
        <f t="shared" si="112"/>
        <v>0051270400LC54600</v>
      </c>
      <c r="W1841" s="134" t="str">
        <f>IF((ISERROR(VLOOKUP(E1841,'[2]Lead Time(覆蓋貼)'!F:F,1,0)))*(P1841="v"),"",IF((ISTEXT(VLOOKUP(E1841,'[2]Lead Time(覆蓋貼)'!F:F,1,0)))*(P1841=""),"未執行",""))</f>
        <v/>
      </c>
    </row>
    <row r="1842" spans="1:23" ht="20.25" hidden="1" customHeight="1" x14ac:dyDescent="0.25">
      <c r="A1842" s="117">
        <v>1828</v>
      </c>
      <c r="B1842" s="118" t="s">
        <v>4962</v>
      </c>
      <c r="C1842" s="119">
        <v>43537</v>
      </c>
      <c r="D1842" s="117" t="s">
        <v>4963</v>
      </c>
      <c r="E1842" s="120" t="s">
        <v>4984</v>
      </c>
      <c r="F1842" s="117"/>
      <c r="G1842" s="121">
        <f t="shared" ca="1" si="113"/>
        <v>1</v>
      </c>
      <c r="H1842" s="121" t="str">
        <f t="shared" si="114"/>
        <v>G01檢查並在必要時修整燃油供油管的敷設</v>
      </c>
      <c r="I1842" s="122">
        <f t="shared" ca="1" si="115"/>
        <v>24</v>
      </c>
      <c r="N1842" s="125">
        <v>43176</v>
      </c>
      <c r="O1842" s="126">
        <v>135</v>
      </c>
      <c r="P1842" s="127" t="str">
        <f>IF(B1842="","",IF(ISNA(VLOOKUP(U1842,[2]NEW!H:H,1,FALSE)),"V",""))</f>
        <v>V</v>
      </c>
      <c r="Q1842" s="156">
        <v>43174</v>
      </c>
      <c r="R1842" s="129">
        <v>50304</v>
      </c>
      <c r="S1842" s="181" t="s">
        <v>4985</v>
      </c>
      <c r="U1842" s="132" t="str">
        <f t="shared" si="112"/>
        <v>0013770200LC54600</v>
      </c>
      <c r="W1842" s="134" t="str">
        <f>IF((ISERROR(VLOOKUP(E1842,'[2]Lead Time(覆蓋貼)'!F:F,1,0)))*(P1842="v"),"",IF((ISTEXT(VLOOKUP(E1842,'[2]Lead Time(覆蓋貼)'!F:F,1,0)))*(P1842=""),"未執行",""))</f>
        <v/>
      </c>
    </row>
    <row r="1843" spans="1:23" ht="96.75" hidden="1" customHeight="1" x14ac:dyDescent="0.25">
      <c r="A1843" s="117">
        <v>1829</v>
      </c>
      <c r="B1843" s="118" t="s">
        <v>4841</v>
      </c>
      <c r="C1843" s="119">
        <v>42370</v>
      </c>
      <c r="D1843" s="117" t="s">
        <v>4662</v>
      </c>
      <c r="E1843" s="120" t="s">
        <v>4986</v>
      </c>
      <c r="F1843" s="117" t="str">
        <f>IF(ISNA(VLOOKUP(B1843,[2]保固召回!$A:$G,7,FALSE)),"",(VLOOKUP(B1843,[2]保固召回!$A:$G,7,FALSE)))</f>
        <v/>
      </c>
      <c r="G1843" s="121">
        <f t="shared" ca="1" si="113"/>
        <v>0.57202072538860105</v>
      </c>
      <c r="H1843" s="121" t="str">
        <f t="shared" si="114"/>
        <v/>
      </c>
      <c r="I1843" s="122">
        <f t="shared" ca="1" si="115"/>
        <v>552</v>
      </c>
      <c r="N1843" s="125"/>
      <c r="O1843" s="126"/>
      <c r="P1843" s="127" t="str">
        <f>IF(B1843="","",IF(ISNA(VLOOKUP(U1843,[2]NEW!H:H,1,FALSE)),"V",""))</f>
        <v/>
      </c>
      <c r="Q1843" s="156" t="s">
        <v>4987</v>
      </c>
      <c r="R1843" s="129" t="s">
        <v>4988</v>
      </c>
      <c r="S1843" s="181" t="s">
        <v>4989</v>
      </c>
      <c r="U1843" s="132" t="str">
        <f t="shared" si="112"/>
        <v>6211061800LC54515</v>
      </c>
      <c r="W1843" s="134" t="str">
        <f>IF((ISERROR(VLOOKUP(E1843,'[2]Lead Time(覆蓋貼)'!F:F,1,0)))*(P1843="v"),"",IF((ISTEXT(VLOOKUP(E1843,'[2]Lead Time(覆蓋貼)'!F:F,1,0)))*(P1843=""),"未執行",""))</f>
        <v/>
      </c>
    </row>
    <row r="1844" spans="1:23" ht="96.75" hidden="1" customHeight="1" x14ac:dyDescent="0.25">
      <c r="A1844" s="117">
        <v>1830</v>
      </c>
      <c r="B1844" s="118" t="s">
        <v>4949</v>
      </c>
      <c r="C1844" s="119">
        <v>43534</v>
      </c>
      <c r="D1844" s="117" t="s">
        <v>4950</v>
      </c>
      <c r="E1844" s="214" t="s">
        <v>4990</v>
      </c>
      <c r="F1844" s="117"/>
      <c r="G1844" s="121">
        <f t="shared" ca="1" si="113"/>
        <v>1</v>
      </c>
      <c r="H1844" s="121" t="str">
        <f t="shared" si="114"/>
        <v>G01檢查後部空氣導流板的螺栓連接，必要時修整</v>
      </c>
      <c r="I1844" s="122">
        <f t="shared" ca="1" si="115"/>
        <v>57</v>
      </c>
      <c r="N1844" s="125"/>
      <c r="O1844" s="126"/>
      <c r="P1844" s="127" t="str">
        <f>IF(B1844="","",IF(ISNA(VLOOKUP(U1844,[2]NEW!H:H,1,FALSE)),"V",""))</f>
        <v>V</v>
      </c>
      <c r="Q1844" s="156" t="s">
        <v>4991</v>
      </c>
      <c r="R1844" s="129" t="s">
        <v>4992</v>
      </c>
      <c r="S1844" s="181" t="s">
        <v>4993</v>
      </c>
      <c r="U1844" s="132" t="str">
        <f t="shared" si="112"/>
        <v>0051270400LC54515</v>
      </c>
      <c r="W1844" s="134" t="str">
        <f>IF((ISERROR(VLOOKUP(E1844,'[2]Lead Time(覆蓋貼)'!F:F,1,0)))*(P1844="v"),"",IF((ISTEXT(VLOOKUP(E1844,'[2]Lead Time(覆蓋貼)'!F:F,1,0)))*(P1844=""),"未執行",""))</f>
        <v/>
      </c>
    </row>
    <row r="1845" spans="1:23" ht="99" hidden="1" customHeight="1" x14ac:dyDescent="0.25">
      <c r="A1845" s="117">
        <v>1831</v>
      </c>
      <c r="B1845" s="118" t="s">
        <v>4962</v>
      </c>
      <c r="C1845" s="119">
        <v>43537</v>
      </c>
      <c r="D1845" s="117" t="s">
        <v>4963</v>
      </c>
      <c r="E1845" s="214" t="s">
        <v>4986</v>
      </c>
      <c r="F1845" s="117"/>
      <c r="G1845" s="121">
        <f t="shared" ca="1" si="113"/>
        <v>1</v>
      </c>
      <c r="H1845" s="121" t="str">
        <f t="shared" si="114"/>
        <v>G01檢查並在必要時修整燃油供油管的敷設</v>
      </c>
      <c r="I1845" s="122">
        <f t="shared" ca="1" si="115"/>
        <v>24</v>
      </c>
      <c r="N1845" s="125"/>
      <c r="O1845" s="126"/>
      <c r="P1845" s="127" t="str">
        <f>IF(B1845="","",IF(ISNA(VLOOKUP(U1845,[2]NEW!H:H,1,FALSE)),"V",""))</f>
        <v>V</v>
      </c>
      <c r="Q1845" s="156" t="s">
        <v>4991</v>
      </c>
      <c r="R1845" s="129" t="s">
        <v>4992</v>
      </c>
      <c r="S1845" s="181" t="s">
        <v>4993</v>
      </c>
      <c r="U1845" s="132" t="str">
        <f t="shared" si="112"/>
        <v>0013770200LC54515</v>
      </c>
      <c r="W1845" s="134" t="str">
        <f>IF((ISERROR(VLOOKUP(E1845,'[2]Lead Time(覆蓋貼)'!F:F,1,0)))*(P1845="v"),"",IF((ISTEXT(VLOOKUP(E1845,'[2]Lead Time(覆蓋貼)'!F:F,1,0)))*(P1845=""),"未執行",""))</f>
        <v/>
      </c>
    </row>
    <row r="1846" spans="1:23" ht="69" hidden="1" customHeight="1" x14ac:dyDescent="0.25">
      <c r="A1846" s="117">
        <v>1832</v>
      </c>
      <c r="B1846" s="118" t="s">
        <v>4949</v>
      </c>
      <c r="C1846" s="119">
        <v>43534</v>
      </c>
      <c r="D1846" s="117" t="s">
        <v>4950</v>
      </c>
      <c r="E1846" s="120" t="s">
        <v>4994</v>
      </c>
      <c r="F1846" s="117"/>
      <c r="G1846" s="121">
        <f t="shared" ca="1" si="113"/>
        <v>1</v>
      </c>
      <c r="H1846" s="121" t="str">
        <f t="shared" si="114"/>
        <v>G01檢查後部空氣導流板的螺栓連接，必要時修整</v>
      </c>
      <c r="I1846" s="122">
        <f t="shared" ca="1" si="115"/>
        <v>57</v>
      </c>
      <c r="N1846" s="125">
        <v>43274</v>
      </c>
      <c r="O1846" s="126"/>
      <c r="P1846" s="127" t="str">
        <f>IF(B1846="","",IF(ISNA(VLOOKUP(U1846,[2]NEW!H:H,1,FALSE)),"V",""))</f>
        <v>V</v>
      </c>
      <c r="Q1846" s="156" t="s">
        <v>4995</v>
      </c>
      <c r="R1846" s="129" t="s">
        <v>4996</v>
      </c>
      <c r="S1846" s="181" t="s">
        <v>4997</v>
      </c>
      <c r="U1846" s="132" t="str">
        <f t="shared" si="112"/>
        <v>0051270400LC54468</v>
      </c>
      <c r="W1846" s="134" t="str">
        <f>IF((ISERROR(VLOOKUP(E1846,'[2]Lead Time(覆蓋貼)'!F:F,1,0)))*(P1846="v"),"",IF((ISTEXT(VLOOKUP(E1846,'[2]Lead Time(覆蓋貼)'!F:F,1,0)))*(P1846=""),"未執行",""))</f>
        <v/>
      </c>
    </row>
    <row r="1847" spans="1:23" ht="71.25" hidden="1" customHeight="1" x14ac:dyDescent="0.25">
      <c r="A1847" s="117">
        <v>1833</v>
      </c>
      <c r="B1847" s="118" t="s">
        <v>4962</v>
      </c>
      <c r="C1847" s="119">
        <v>43537</v>
      </c>
      <c r="D1847" s="117" t="s">
        <v>4963</v>
      </c>
      <c r="E1847" s="120" t="s">
        <v>4994</v>
      </c>
      <c r="F1847" s="117"/>
      <c r="G1847" s="121">
        <f t="shared" ca="1" si="113"/>
        <v>1</v>
      </c>
      <c r="H1847" s="121" t="str">
        <f t="shared" si="114"/>
        <v>G01檢查並在必要時修整燃油供油管的敷設</v>
      </c>
      <c r="I1847" s="122">
        <f t="shared" ca="1" si="115"/>
        <v>24</v>
      </c>
      <c r="N1847" s="125">
        <v>43274</v>
      </c>
      <c r="O1847" s="126"/>
      <c r="P1847" s="127" t="str">
        <f>IF(B1847="","",IF(ISNA(VLOOKUP(U1847,[2]NEW!H:H,1,FALSE)),"V",""))</f>
        <v>V</v>
      </c>
      <c r="Q1847" s="156" t="s">
        <v>4995</v>
      </c>
      <c r="R1847" s="129" t="s">
        <v>4996</v>
      </c>
      <c r="S1847" s="181" t="s">
        <v>4997</v>
      </c>
      <c r="U1847" s="132" t="str">
        <f t="shared" si="112"/>
        <v>0013770200LC54468</v>
      </c>
      <c r="W1847" s="134" t="str">
        <f>IF((ISERROR(VLOOKUP(E1847,'[2]Lead Time(覆蓋貼)'!F:F,1,0)))*(P1847="v"),"",IF((ISTEXT(VLOOKUP(E1847,'[2]Lead Time(覆蓋貼)'!F:F,1,0)))*(P1847=""),"未執行",""))</f>
        <v/>
      </c>
    </row>
    <row r="1848" spans="1:23" ht="71.25" hidden="1" customHeight="1" x14ac:dyDescent="0.25">
      <c r="A1848" s="117">
        <v>1834</v>
      </c>
      <c r="B1848" s="118" t="s">
        <v>4841</v>
      </c>
      <c r="C1848" s="119">
        <v>42370</v>
      </c>
      <c r="D1848" s="117" t="s">
        <v>4662</v>
      </c>
      <c r="E1848" s="120" t="s">
        <v>4994</v>
      </c>
      <c r="F1848" s="117" t="str">
        <f>IF(ISNA(VLOOKUP(B1848,[2]保固召回!$A:$G,7,FALSE)),"",(VLOOKUP(B1848,[2]保固召回!$A:$G,7,FALSE)))</f>
        <v/>
      </c>
      <c r="G1848" s="121">
        <f t="shared" ca="1" si="113"/>
        <v>0.57202072538860105</v>
      </c>
      <c r="H1848" s="121" t="str">
        <f t="shared" si="114"/>
        <v/>
      </c>
      <c r="I1848" s="122">
        <f t="shared" ca="1" si="115"/>
        <v>552</v>
      </c>
      <c r="N1848" s="125"/>
      <c r="O1848" s="126"/>
      <c r="P1848" s="127" t="str">
        <f>IF(B1848="","",IF(ISNA(VLOOKUP(U1848,[2]NEW!H:H,1,FALSE)),"V",""))</f>
        <v/>
      </c>
      <c r="Q1848" s="156" t="s">
        <v>4998</v>
      </c>
      <c r="R1848" s="129" t="s">
        <v>4999</v>
      </c>
      <c r="S1848" s="181" t="s">
        <v>5000</v>
      </c>
      <c r="U1848" s="132" t="str">
        <f t="shared" si="112"/>
        <v>6211061800LC54468</v>
      </c>
      <c r="W1848" s="134" t="str">
        <f>IF((ISERROR(VLOOKUP(E1848,'[2]Lead Time(覆蓋貼)'!F:F,1,0)))*(P1848="v"),"",IF((ISTEXT(VLOOKUP(E1848,'[2]Lead Time(覆蓋貼)'!F:F,1,0)))*(P1848=""),"未執行",""))</f>
        <v/>
      </c>
    </row>
    <row r="1849" spans="1:23" ht="20.25" hidden="1" customHeight="1" x14ac:dyDescent="0.25">
      <c r="A1849" s="117">
        <v>1835</v>
      </c>
      <c r="B1849" s="118" t="s">
        <v>4841</v>
      </c>
      <c r="C1849" s="119">
        <v>42370</v>
      </c>
      <c r="D1849" s="117" t="s">
        <v>4662</v>
      </c>
      <c r="E1849" s="120" t="s">
        <v>5001</v>
      </c>
      <c r="F1849" s="117" t="str">
        <f>IF(ISNA(VLOOKUP(B1849,[2]保固召回!$A:$G,7,FALSE)),"",(VLOOKUP(B1849,[2]保固召回!$A:$G,7,FALSE)))</f>
        <v/>
      </c>
      <c r="G1849" s="121">
        <f t="shared" ca="1" si="113"/>
        <v>0.57202072538860105</v>
      </c>
      <c r="H1849" s="121" t="str">
        <f t="shared" si="114"/>
        <v>提示-編程儀錶板油錶功能</v>
      </c>
      <c r="I1849" s="122">
        <f t="shared" ca="1" si="115"/>
        <v>552</v>
      </c>
      <c r="N1849" s="125"/>
      <c r="O1849" s="126"/>
      <c r="P1849" s="127" t="str">
        <f>IF(B1849="","",IF(ISNA(VLOOKUP(U1849,[2]NEW!H:H,1,FALSE)),"V",""))</f>
        <v>V</v>
      </c>
      <c r="Q1849" s="156">
        <v>43174</v>
      </c>
      <c r="R1849" s="129">
        <v>50304</v>
      </c>
      <c r="S1849" s="205" t="s">
        <v>4965</v>
      </c>
      <c r="U1849" s="132" t="str">
        <f t="shared" si="112"/>
        <v>6211061800LC54382</v>
      </c>
      <c r="W1849" s="134" t="str">
        <f>IF((ISERROR(VLOOKUP(E1849,'[2]Lead Time(覆蓋貼)'!F:F,1,0)))*(P1849="v"),"",IF((ISTEXT(VLOOKUP(E1849,'[2]Lead Time(覆蓋貼)'!F:F,1,0)))*(P1849=""),"未執行",""))</f>
        <v/>
      </c>
    </row>
    <row r="1850" spans="1:23" ht="20.25" hidden="1" customHeight="1" x14ac:dyDescent="0.25">
      <c r="A1850" s="117">
        <v>1836</v>
      </c>
      <c r="B1850" s="118" t="s">
        <v>4949</v>
      </c>
      <c r="C1850" s="119">
        <v>43534</v>
      </c>
      <c r="D1850" s="117" t="s">
        <v>4950</v>
      </c>
      <c r="E1850" s="211" t="s">
        <v>5002</v>
      </c>
      <c r="F1850" s="117"/>
      <c r="G1850" s="121">
        <f t="shared" ca="1" si="113"/>
        <v>1</v>
      </c>
      <c r="H1850" s="121" t="str">
        <f t="shared" si="114"/>
        <v>G01檢查後部空氣導流板的螺栓連接，必要時修整</v>
      </c>
      <c r="I1850" s="122">
        <f t="shared" ca="1" si="115"/>
        <v>57</v>
      </c>
      <c r="N1850" s="125">
        <v>43244</v>
      </c>
      <c r="O1850" s="126"/>
      <c r="P1850" s="127" t="str">
        <f>IF(B1850="","",IF(ISNA(VLOOKUP(U1850,[2]NEW!H:H,1,FALSE)),"V",""))</f>
        <v>V</v>
      </c>
      <c r="Q1850" s="156" t="s">
        <v>5003</v>
      </c>
      <c r="R1850" s="129" t="s">
        <v>5004</v>
      </c>
      <c r="S1850" s="181" t="s">
        <v>5005</v>
      </c>
      <c r="U1850" s="132" t="str">
        <f t="shared" si="112"/>
        <v>0051270400LC54382</v>
      </c>
      <c r="W1850" s="134" t="str">
        <f>IF((ISERROR(VLOOKUP(E1850,'[2]Lead Time(覆蓋貼)'!F:F,1,0)))*(P1850="v"),"",IF((ISTEXT(VLOOKUP(E1850,'[2]Lead Time(覆蓋貼)'!F:F,1,0)))*(P1850=""),"未執行",""))</f>
        <v/>
      </c>
    </row>
    <row r="1851" spans="1:23" ht="20.25" hidden="1" customHeight="1" x14ac:dyDescent="0.25">
      <c r="A1851" s="117">
        <v>1837</v>
      </c>
      <c r="B1851" s="118" t="s">
        <v>4962</v>
      </c>
      <c r="C1851" s="119">
        <v>43537</v>
      </c>
      <c r="D1851" s="117" t="s">
        <v>4963</v>
      </c>
      <c r="E1851" s="211" t="s">
        <v>5002</v>
      </c>
      <c r="F1851" s="117"/>
      <c r="G1851" s="121">
        <f t="shared" ca="1" si="113"/>
        <v>1</v>
      </c>
      <c r="H1851" s="121" t="str">
        <f t="shared" si="114"/>
        <v>G01檢查並在必要時修整燃油供油管的敷設</v>
      </c>
      <c r="I1851" s="122">
        <f t="shared" ca="1" si="115"/>
        <v>24</v>
      </c>
      <c r="N1851" s="125"/>
      <c r="O1851" s="126"/>
      <c r="P1851" s="127" t="str">
        <f>IF(B1851="","",IF(ISNA(VLOOKUP(U1851,[2]NEW!H:H,1,FALSE)),"V",""))</f>
        <v>V</v>
      </c>
      <c r="Q1851" s="156">
        <v>43174</v>
      </c>
      <c r="R1851" s="129">
        <v>50304</v>
      </c>
      <c r="S1851" s="181" t="s">
        <v>4968</v>
      </c>
      <c r="U1851" s="132" t="str">
        <f t="shared" si="112"/>
        <v>0013770200LC54382</v>
      </c>
      <c r="W1851" s="134" t="str">
        <f>IF((ISERROR(VLOOKUP(E1851,'[2]Lead Time(覆蓋貼)'!F:F,1,0)))*(P1851="v"),"",IF((ISTEXT(VLOOKUP(E1851,'[2]Lead Time(覆蓋貼)'!F:F,1,0)))*(P1851=""),"未執行",""))</f>
        <v/>
      </c>
    </row>
    <row r="1852" spans="1:23" s="140" customFormat="1" ht="90" hidden="1" customHeight="1" x14ac:dyDescent="0.25">
      <c r="A1852" s="117">
        <v>1838</v>
      </c>
      <c r="B1852" s="222" t="s">
        <v>4841</v>
      </c>
      <c r="C1852" s="223">
        <v>42370</v>
      </c>
      <c r="D1852" s="163" t="s">
        <v>4662</v>
      </c>
      <c r="E1852" s="214" t="s">
        <v>5006</v>
      </c>
      <c r="F1852" s="117" t="str">
        <f>IF(ISNA(VLOOKUP(B1852,[2]保固召回!$A:$G,7,FALSE)),"",(VLOOKUP(B1852,[2]保固召回!$A:$G,7,FALSE)))</f>
        <v/>
      </c>
      <c r="G1852" s="224">
        <f t="shared" ca="1" si="113"/>
        <v>0.57202072538860105</v>
      </c>
      <c r="H1852" s="121" t="str">
        <f t="shared" si="114"/>
        <v/>
      </c>
      <c r="I1852" s="122">
        <f t="shared" ca="1" si="115"/>
        <v>552</v>
      </c>
      <c r="J1852" s="134"/>
      <c r="K1852" s="134"/>
      <c r="L1852" s="215"/>
      <c r="M1852" s="134"/>
      <c r="N1852" s="225"/>
      <c r="O1852" s="226"/>
      <c r="P1852" s="227" t="str">
        <f>IF(B1852="","",IF(ISNA(VLOOKUP(U1852,[2]NEW!H:H,1,FALSE)),"V",""))</f>
        <v/>
      </c>
      <c r="Q1852" s="228" t="s">
        <v>5007</v>
      </c>
      <c r="R1852" s="229" t="s">
        <v>5008</v>
      </c>
      <c r="S1852" s="205" t="s">
        <v>5009</v>
      </c>
      <c r="T1852" s="139"/>
      <c r="U1852" s="131" t="str">
        <f t="shared" si="112"/>
        <v>6211061800LC54091</v>
      </c>
      <c r="V1852" s="139"/>
      <c r="W1852" s="140" t="str">
        <f>IF((ISERROR(VLOOKUP(E1852,'[2]Lead Time(覆蓋貼)'!F:F,1,0)))*(P1852="v"),"",IF((ISTEXT(VLOOKUP(E1852,'[2]Lead Time(覆蓋貼)'!F:F,1,0)))*(P1852=""),"未執行",""))</f>
        <v/>
      </c>
    </row>
    <row r="1853" spans="1:23" s="140" customFormat="1" ht="113.25" hidden="1" customHeight="1" x14ac:dyDescent="0.25">
      <c r="A1853" s="117">
        <v>1839</v>
      </c>
      <c r="B1853" s="222" t="s">
        <v>4949</v>
      </c>
      <c r="C1853" s="223">
        <v>43534</v>
      </c>
      <c r="D1853" s="163" t="s">
        <v>4950</v>
      </c>
      <c r="E1853" s="214" t="s">
        <v>5010</v>
      </c>
      <c r="F1853" s="163"/>
      <c r="G1853" s="224">
        <f t="shared" ca="1" si="113"/>
        <v>1</v>
      </c>
      <c r="H1853" s="121" t="str">
        <f t="shared" si="114"/>
        <v>G01檢查後部空氣導流板的螺栓連接，必要時修整</v>
      </c>
      <c r="I1853" s="122">
        <f t="shared" ca="1" si="115"/>
        <v>57</v>
      </c>
      <c r="J1853" s="134"/>
      <c r="K1853" s="134"/>
      <c r="L1853" s="215"/>
      <c r="M1853" s="134"/>
      <c r="N1853" s="225">
        <v>43278</v>
      </c>
      <c r="O1853" s="226">
        <v>50436</v>
      </c>
      <c r="P1853" s="227" t="str">
        <f>IF(B1853="","",IF(ISNA(VLOOKUP(U1853,[2]NEW!H:H,1,FALSE)),"V",""))</f>
        <v>V</v>
      </c>
      <c r="Q1853" s="228" t="s">
        <v>5011</v>
      </c>
      <c r="R1853" s="229" t="s">
        <v>5012</v>
      </c>
      <c r="S1853" s="205" t="s">
        <v>5013</v>
      </c>
      <c r="T1853" s="139"/>
      <c r="U1853" s="131" t="str">
        <f t="shared" si="112"/>
        <v>0051270400LC54091</v>
      </c>
      <c r="V1853" s="139"/>
      <c r="W1853" s="140" t="str">
        <f>IF((ISERROR(VLOOKUP(E1853,'[2]Lead Time(覆蓋貼)'!F:F,1,0)))*(P1853="v"),"",IF((ISTEXT(VLOOKUP(E1853,'[2]Lead Time(覆蓋貼)'!F:F,1,0)))*(P1853=""),"未執行",""))</f>
        <v/>
      </c>
    </row>
    <row r="1854" spans="1:23" s="140" customFormat="1" ht="113.25" hidden="1" customHeight="1" x14ac:dyDescent="0.25">
      <c r="A1854" s="117">
        <v>1840</v>
      </c>
      <c r="B1854" s="222" t="s">
        <v>4962</v>
      </c>
      <c r="C1854" s="223">
        <v>43537</v>
      </c>
      <c r="D1854" s="163" t="s">
        <v>4963</v>
      </c>
      <c r="E1854" s="214" t="s">
        <v>5006</v>
      </c>
      <c r="F1854" s="163"/>
      <c r="G1854" s="224">
        <f t="shared" ca="1" si="113"/>
        <v>1</v>
      </c>
      <c r="H1854" s="121" t="str">
        <f t="shared" si="114"/>
        <v>G01檢查並在必要時修整燃油供油管的敷設</v>
      </c>
      <c r="I1854" s="122">
        <f t="shared" ca="1" si="115"/>
        <v>24</v>
      </c>
      <c r="J1854" s="134"/>
      <c r="K1854" s="134"/>
      <c r="L1854" s="215"/>
      <c r="M1854" s="134"/>
      <c r="N1854" s="225">
        <v>43278</v>
      </c>
      <c r="O1854" s="226">
        <v>50436</v>
      </c>
      <c r="P1854" s="227" t="str">
        <f>IF(B1854="","",IF(ISNA(VLOOKUP(U1854,[2]NEW!H:H,1,FALSE)),"V",""))</f>
        <v>V</v>
      </c>
      <c r="Q1854" s="228" t="s">
        <v>5011</v>
      </c>
      <c r="R1854" s="229" t="s">
        <v>5012</v>
      </c>
      <c r="S1854" s="205" t="s">
        <v>5013</v>
      </c>
      <c r="T1854" s="139"/>
      <c r="U1854" s="131" t="str">
        <f t="shared" si="112"/>
        <v>0013770200LC54091</v>
      </c>
      <c r="V1854" s="139"/>
      <c r="W1854" s="140" t="str">
        <f>IF((ISERROR(VLOOKUP(E1854,'[2]Lead Time(覆蓋貼)'!F:F,1,0)))*(P1854="v"),"",IF((ISTEXT(VLOOKUP(E1854,'[2]Lead Time(覆蓋貼)'!F:F,1,0)))*(P1854=""),"未執行",""))</f>
        <v/>
      </c>
    </row>
    <row r="1855" spans="1:23" ht="135" hidden="1" customHeight="1" x14ac:dyDescent="0.25">
      <c r="A1855" s="117">
        <v>1841</v>
      </c>
      <c r="B1855" s="118" t="s">
        <v>4841</v>
      </c>
      <c r="C1855" s="119">
        <v>42370</v>
      </c>
      <c r="D1855" s="117" t="s">
        <v>4662</v>
      </c>
      <c r="E1855" s="120" t="s">
        <v>5014</v>
      </c>
      <c r="F1855" s="117" t="str">
        <f>IF(ISNA(VLOOKUP(B1855,[2]保固召回!$A:$G,7,FALSE)),"",(VLOOKUP(B1855,[2]保固召回!$A:$G,7,FALSE)))</f>
        <v/>
      </c>
      <c r="G1855" s="121">
        <f t="shared" ca="1" si="113"/>
        <v>0.57202072538860105</v>
      </c>
      <c r="H1855" s="121" t="str">
        <f t="shared" si="114"/>
        <v/>
      </c>
      <c r="I1855" s="122">
        <f t="shared" ca="1" si="115"/>
        <v>552</v>
      </c>
      <c r="N1855" s="125">
        <v>43278</v>
      </c>
      <c r="O1855" s="126">
        <v>50184</v>
      </c>
      <c r="P1855" s="127" t="str">
        <f>IF(B1855="","",IF(ISNA(VLOOKUP(U1855,[2]NEW!H:H,1,FALSE)),"V",""))</f>
        <v/>
      </c>
      <c r="Q1855" s="156" t="s">
        <v>5015</v>
      </c>
      <c r="R1855" s="129" t="s">
        <v>5016</v>
      </c>
      <c r="S1855" s="181" t="s">
        <v>5017</v>
      </c>
      <c r="U1855" s="132" t="str">
        <f t="shared" si="112"/>
        <v>6211061800LC54078</v>
      </c>
      <c r="W1855" s="134" t="str">
        <f>IF((ISERROR(VLOOKUP(E1855,'[2]Lead Time(覆蓋貼)'!F:F,1,0)))*(P1855="v"),"",IF((ISTEXT(VLOOKUP(E1855,'[2]Lead Time(覆蓋貼)'!F:F,1,0)))*(P1855=""),"未執行",""))</f>
        <v/>
      </c>
    </row>
    <row r="1856" spans="1:23" ht="135" hidden="1" customHeight="1" x14ac:dyDescent="0.25">
      <c r="A1856" s="117">
        <v>1842</v>
      </c>
      <c r="B1856" s="118" t="s">
        <v>4949</v>
      </c>
      <c r="C1856" s="119">
        <v>43534</v>
      </c>
      <c r="D1856" s="117" t="s">
        <v>4950</v>
      </c>
      <c r="E1856" s="214" t="s">
        <v>5018</v>
      </c>
      <c r="F1856" s="117"/>
      <c r="G1856" s="121">
        <f t="shared" ca="1" si="113"/>
        <v>1</v>
      </c>
      <c r="H1856" s="121" t="str">
        <f t="shared" si="114"/>
        <v>G01檢查後部空氣導流板的螺栓連接，必要時修整</v>
      </c>
      <c r="I1856" s="122">
        <f t="shared" ca="1" si="115"/>
        <v>57</v>
      </c>
      <c r="N1856" s="125">
        <v>43278</v>
      </c>
      <c r="O1856" s="126">
        <v>50184</v>
      </c>
      <c r="P1856" s="127" t="str">
        <f>IF(B1856="","",IF(ISNA(VLOOKUP(U1856,[2]NEW!H:H,1,FALSE)),"V",""))</f>
        <v>V</v>
      </c>
      <c r="Q1856" s="156" t="s">
        <v>5015</v>
      </c>
      <c r="R1856" s="129" t="s">
        <v>5016</v>
      </c>
      <c r="S1856" s="181" t="s">
        <v>5017</v>
      </c>
      <c r="U1856" s="132" t="str">
        <f t="shared" si="112"/>
        <v>0051270400LC54078</v>
      </c>
      <c r="W1856" s="134" t="str">
        <f>IF((ISERROR(VLOOKUP(E1856,'[2]Lead Time(覆蓋貼)'!F:F,1,0)))*(P1856="v"),"",IF((ISTEXT(VLOOKUP(E1856,'[2]Lead Time(覆蓋貼)'!F:F,1,0)))*(P1856=""),"未執行",""))</f>
        <v/>
      </c>
    </row>
    <row r="1857" spans="1:23" ht="120" hidden="1" customHeight="1" x14ac:dyDescent="0.25">
      <c r="A1857" s="117">
        <v>1843</v>
      </c>
      <c r="B1857" s="118" t="s">
        <v>4962</v>
      </c>
      <c r="C1857" s="119">
        <v>43537</v>
      </c>
      <c r="D1857" s="117" t="s">
        <v>4963</v>
      </c>
      <c r="E1857" s="214" t="s">
        <v>5014</v>
      </c>
      <c r="F1857" s="117"/>
      <c r="G1857" s="121">
        <f t="shared" ca="1" si="113"/>
        <v>1</v>
      </c>
      <c r="H1857" s="121" t="str">
        <f t="shared" si="114"/>
        <v>G01檢查並在必要時修整燃油供油管的敷設</v>
      </c>
      <c r="I1857" s="122">
        <f t="shared" ca="1" si="115"/>
        <v>24</v>
      </c>
      <c r="N1857" s="125">
        <v>43278</v>
      </c>
      <c r="O1857" s="126">
        <v>50184</v>
      </c>
      <c r="P1857" s="127" t="str">
        <f>IF(B1857="","",IF(ISNA(VLOOKUP(U1857,[2]NEW!H:H,1,FALSE)),"V",""))</f>
        <v>V</v>
      </c>
      <c r="Q1857" s="156" t="s">
        <v>5015</v>
      </c>
      <c r="R1857" s="129" t="s">
        <v>5016</v>
      </c>
      <c r="S1857" s="181" t="s">
        <v>5017</v>
      </c>
      <c r="U1857" s="132" t="str">
        <f t="shared" si="112"/>
        <v>0013770200LC54078</v>
      </c>
      <c r="W1857" s="134" t="str">
        <f>IF((ISERROR(VLOOKUP(E1857,'[2]Lead Time(覆蓋貼)'!F:F,1,0)))*(P1857="v"),"",IF((ISTEXT(VLOOKUP(E1857,'[2]Lead Time(覆蓋貼)'!F:F,1,0)))*(P1857=""),"未執行",""))</f>
        <v/>
      </c>
    </row>
    <row r="1858" spans="1:23" ht="20.25" hidden="1" customHeight="1" x14ac:dyDescent="0.25">
      <c r="A1858" s="117">
        <v>1844</v>
      </c>
      <c r="B1858" s="118" t="s">
        <v>4949</v>
      </c>
      <c r="C1858" s="119">
        <v>43534</v>
      </c>
      <c r="D1858" s="117" t="s">
        <v>4950</v>
      </c>
      <c r="E1858" s="120" t="s">
        <v>5019</v>
      </c>
      <c r="F1858" s="117"/>
      <c r="G1858" s="121">
        <f t="shared" ca="1" si="113"/>
        <v>1</v>
      </c>
      <c r="H1858" s="121" t="str">
        <f t="shared" si="114"/>
        <v>G01檢查後部空氣導流板的螺栓連接，必要時修整</v>
      </c>
      <c r="I1858" s="122">
        <f t="shared" ca="1" si="115"/>
        <v>57</v>
      </c>
      <c r="N1858" s="125">
        <v>43215</v>
      </c>
      <c r="O1858" s="126">
        <v>50436</v>
      </c>
      <c r="P1858" s="127" t="str">
        <f>IF(B1858="","",IF(ISNA(VLOOKUP(U1858,[2]NEW!H:H,1,FALSE)),"V",""))</f>
        <v>V</v>
      </c>
      <c r="Q1858" s="156">
        <v>43214</v>
      </c>
      <c r="R1858" s="129">
        <v>50304</v>
      </c>
      <c r="S1858" s="181" t="s">
        <v>3862</v>
      </c>
      <c r="U1858" s="132" t="str">
        <f t="shared" si="112"/>
        <v>0051270400LC18979</v>
      </c>
      <c r="W1858" s="134" t="str">
        <f>IF((ISERROR(VLOOKUP(E1858,'[2]Lead Time(覆蓋貼)'!F:F,1,0)))*(P1858="v"),"",IF((ISTEXT(VLOOKUP(E1858,'[2]Lead Time(覆蓋貼)'!F:F,1,0)))*(P1858=""),"未執行",""))</f>
        <v/>
      </c>
    </row>
    <row r="1859" spans="1:23" ht="20.25" hidden="1" customHeight="1" x14ac:dyDescent="0.25">
      <c r="A1859" s="117">
        <v>1845</v>
      </c>
      <c r="B1859" s="118" t="s">
        <v>4949</v>
      </c>
      <c r="C1859" s="119">
        <v>43534</v>
      </c>
      <c r="D1859" s="117" t="s">
        <v>4950</v>
      </c>
      <c r="E1859" s="120" t="s">
        <v>5020</v>
      </c>
      <c r="F1859" s="117"/>
      <c r="G1859" s="121">
        <f t="shared" ca="1" si="113"/>
        <v>1</v>
      </c>
      <c r="H1859" s="121" t="str">
        <f t="shared" si="114"/>
        <v>G01檢查後部空氣導流板的螺栓連接，必要時修整</v>
      </c>
      <c r="I1859" s="122">
        <f t="shared" ca="1" si="115"/>
        <v>57</v>
      </c>
      <c r="N1859" s="125"/>
      <c r="O1859" s="126"/>
      <c r="P1859" s="127" t="str">
        <f>IF(B1859="","",IF(ISNA(VLOOKUP(U1859,[2]NEW!H:H,1,FALSE)),"V",""))</f>
        <v>V</v>
      </c>
      <c r="Q1859" s="156">
        <v>43255</v>
      </c>
      <c r="R1859" s="129">
        <v>50304</v>
      </c>
      <c r="S1859" s="181" t="s">
        <v>4817</v>
      </c>
      <c r="U1859" s="132" t="str">
        <f t="shared" si="112"/>
        <v>0051270400LC18897</v>
      </c>
      <c r="W1859" s="134" t="str">
        <f>IF((ISERROR(VLOOKUP(E1859,'[2]Lead Time(覆蓋貼)'!F:F,1,0)))*(P1859="v"),"",IF((ISTEXT(VLOOKUP(E1859,'[2]Lead Time(覆蓋貼)'!F:F,1,0)))*(P1859=""),"未執行",""))</f>
        <v/>
      </c>
    </row>
    <row r="1860" spans="1:23" ht="20.25" hidden="1" customHeight="1" x14ac:dyDescent="0.25">
      <c r="A1860" s="117">
        <v>1846</v>
      </c>
      <c r="B1860" s="118" t="s">
        <v>4949</v>
      </c>
      <c r="C1860" s="119">
        <v>43534</v>
      </c>
      <c r="D1860" s="117" t="s">
        <v>4950</v>
      </c>
      <c r="E1860" s="120" t="s">
        <v>5021</v>
      </c>
      <c r="F1860" s="117"/>
      <c r="G1860" s="121">
        <f t="shared" ca="1" si="113"/>
        <v>1</v>
      </c>
      <c r="H1860" s="121" t="str">
        <f t="shared" si="114"/>
        <v>G01檢查後部空氣導流板的螺栓連接，必要時修整</v>
      </c>
      <c r="I1860" s="122">
        <f t="shared" ca="1" si="115"/>
        <v>57</v>
      </c>
      <c r="N1860" s="125">
        <v>43220</v>
      </c>
      <c r="O1860" s="126">
        <v>50436</v>
      </c>
      <c r="P1860" s="127" t="str">
        <f>IF(B1860="","",IF(ISNA(VLOOKUP(U1860,[2]NEW!H:H,1,FALSE)),"V",""))</f>
        <v>V</v>
      </c>
      <c r="Q1860" s="156">
        <v>43217</v>
      </c>
      <c r="R1860" s="129">
        <v>50304</v>
      </c>
      <c r="S1860" s="181" t="s">
        <v>3862</v>
      </c>
      <c r="U1860" s="132" t="str">
        <f t="shared" si="112"/>
        <v>0051270400LC18834</v>
      </c>
      <c r="W1860" s="134" t="str">
        <f>IF((ISERROR(VLOOKUP(E1860,'[2]Lead Time(覆蓋貼)'!F:F,1,0)))*(P1860="v"),"",IF((ISTEXT(VLOOKUP(E1860,'[2]Lead Time(覆蓋貼)'!F:F,1,0)))*(P1860=""),"未執行",""))</f>
        <v/>
      </c>
    </row>
    <row r="1861" spans="1:23" ht="20.25" hidden="1" customHeight="1" x14ac:dyDescent="0.25">
      <c r="A1861" s="117">
        <v>1847</v>
      </c>
      <c r="B1861" s="118" t="s">
        <v>4949</v>
      </c>
      <c r="C1861" s="119">
        <v>43534</v>
      </c>
      <c r="D1861" s="117" t="s">
        <v>4950</v>
      </c>
      <c r="E1861" s="120" t="s">
        <v>5022</v>
      </c>
      <c r="F1861" s="117"/>
      <c r="G1861" s="121">
        <f t="shared" ca="1" si="113"/>
        <v>1</v>
      </c>
      <c r="H1861" s="121" t="str">
        <f t="shared" si="114"/>
        <v>G01檢查後部空氣導流板的螺栓連接，必要時修整</v>
      </c>
      <c r="I1861" s="122">
        <f t="shared" ca="1" si="115"/>
        <v>57</v>
      </c>
      <c r="N1861" s="125"/>
      <c r="O1861" s="126"/>
      <c r="P1861" s="127" t="str">
        <f>IF(B1861="","",IF(ISNA(VLOOKUP(U1861,[2]NEW!H:H,1,FALSE)),"V",""))</f>
        <v>V</v>
      </c>
      <c r="Q1861" s="156">
        <v>43255</v>
      </c>
      <c r="R1861" s="129">
        <v>50304</v>
      </c>
      <c r="S1861" s="181" t="s">
        <v>4817</v>
      </c>
      <c r="U1861" s="132" t="str">
        <f t="shared" ref="U1861:U1924" si="116">B1861&amp;E1861</f>
        <v>0051270400LB90783</v>
      </c>
      <c r="W1861" s="134" t="str">
        <f>IF((ISERROR(VLOOKUP(E1861,'[2]Lead Time(覆蓋貼)'!F:F,1,0)))*(P1861="v"),"",IF((ISTEXT(VLOOKUP(E1861,'[2]Lead Time(覆蓋貼)'!F:F,1,0)))*(P1861=""),"未執行",""))</f>
        <v/>
      </c>
    </row>
    <row r="1862" spans="1:23" ht="39" hidden="1" customHeight="1" x14ac:dyDescent="0.25">
      <c r="A1862" s="117">
        <v>1848</v>
      </c>
      <c r="B1862" s="118" t="s">
        <v>4841</v>
      </c>
      <c r="C1862" s="119">
        <v>42370</v>
      </c>
      <c r="D1862" s="117" t="s">
        <v>4662</v>
      </c>
      <c r="E1862" s="120" t="s">
        <v>5023</v>
      </c>
      <c r="F1862" s="117" t="str">
        <f>IF(ISNA(VLOOKUP(B1862,[2]保固召回!$A:$G,7,FALSE)),"",(VLOOKUP(B1862,[2]保固召回!$A:$G,7,FALSE)))</f>
        <v/>
      </c>
      <c r="G1862" s="121">
        <f t="shared" ref="G1862:G1925" ca="1" si="117">COUNTIF(H:H,D1862)/COUNTIF(D:D,D1862)</f>
        <v>0.57202072538860105</v>
      </c>
      <c r="H1862" s="121" t="str">
        <f t="shared" ref="H1862:H1925" si="118">IF(P1862="V",D1862,"")</f>
        <v>提示-編程儀錶板油錶功能</v>
      </c>
      <c r="I1862" s="122">
        <f t="shared" ref="I1862:I1925" ca="1" si="119">COUNTIF(H:H,D1862)</f>
        <v>552</v>
      </c>
      <c r="N1862" s="125"/>
      <c r="O1862" s="126"/>
      <c r="P1862" s="127" t="str">
        <f>IF(B1862="","",IF(ISNA(VLOOKUP(U1862,[2]NEW!H:H,1,FALSE)),"V",""))</f>
        <v>V</v>
      </c>
      <c r="Q1862" s="156">
        <v>43200</v>
      </c>
      <c r="R1862" s="129">
        <v>50304</v>
      </c>
      <c r="S1862" s="181" t="s">
        <v>5024</v>
      </c>
      <c r="U1862" s="132" t="str">
        <f t="shared" si="116"/>
        <v>6211061800LB59925</v>
      </c>
      <c r="W1862" s="134" t="str">
        <f>IF((ISERROR(VLOOKUP(E1862,'[2]Lead Time(覆蓋貼)'!F:F,1,0)))*(P1862="v"),"",IF((ISTEXT(VLOOKUP(E1862,'[2]Lead Time(覆蓋貼)'!F:F,1,0)))*(P1862=""),"未執行",""))</f>
        <v/>
      </c>
    </row>
    <row r="1863" spans="1:23" ht="20.25" hidden="1" customHeight="1" x14ac:dyDescent="0.25">
      <c r="A1863" s="117">
        <v>1849</v>
      </c>
      <c r="B1863" s="118" t="s">
        <v>4949</v>
      </c>
      <c r="C1863" s="119">
        <v>43534</v>
      </c>
      <c r="D1863" s="117" t="s">
        <v>4950</v>
      </c>
      <c r="E1863" s="214" t="s">
        <v>5025</v>
      </c>
      <c r="F1863" s="117"/>
      <c r="G1863" s="121">
        <f t="shared" ca="1" si="117"/>
        <v>1</v>
      </c>
      <c r="H1863" s="121" t="str">
        <f t="shared" si="118"/>
        <v>G01檢查後部空氣導流板的螺栓連接，必要時修整</v>
      </c>
      <c r="I1863" s="122">
        <f t="shared" ca="1" si="119"/>
        <v>57</v>
      </c>
      <c r="N1863" s="125">
        <v>43231</v>
      </c>
      <c r="O1863" s="126"/>
      <c r="P1863" s="127" t="str">
        <f>IF(B1863="","",IF(ISNA(VLOOKUP(U1863,[2]NEW!H:H,1,FALSE)),"V",""))</f>
        <v>V</v>
      </c>
      <c r="Q1863" s="156" t="s">
        <v>5026</v>
      </c>
      <c r="R1863" s="129" t="s">
        <v>5027</v>
      </c>
      <c r="S1863" s="181" t="s">
        <v>5028</v>
      </c>
      <c r="U1863" s="132" t="str">
        <f t="shared" si="116"/>
        <v>0051270400LB59925</v>
      </c>
      <c r="W1863" s="134" t="str">
        <f>IF((ISERROR(VLOOKUP(E1863,'[2]Lead Time(覆蓋貼)'!F:F,1,0)))*(P1863="v"),"",IF((ISTEXT(VLOOKUP(E1863,'[2]Lead Time(覆蓋貼)'!F:F,1,0)))*(P1863=""),"未執行",""))</f>
        <v/>
      </c>
    </row>
    <row r="1864" spans="1:23" ht="20.25" hidden="1" customHeight="1" x14ac:dyDescent="0.25">
      <c r="A1864" s="117">
        <v>1850</v>
      </c>
      <c r="B1864" s="118" t="s">
        <v>5029</v>
      </c>
      <c r="C1864" s="119">
        <v>43551</v>
      </c>
      <c r="D1864" s="117" t="s">
        <v>5030</v>
      </c>
      <c r="E1864" s="120" t="s">
        <v>5023</v>
      </c>
      <c r="F1864" s="117"/>
      <c r="G1864" s="121">
        <f t="shared" ca="1" si="117"/>
        <v>1</v>
      </c>
      <c r="H1864" s="121" t="str">
        <f t="shared" si="118"/>
        <v>G01檢查油箱燃油泵單元,視須要更換</v>
      </c>
      <c r="I1864" s="122">
        <f t="shared" ca="1" si="119"/>
        <v>14</v>
      </c>
      <c r="N1864" s="125"/>
      <c r="O1864" s="126"/>
      <c r="P1864" s="127" t="str">
        <f>IF(B1864="","",IF(ISNA(VLOOKUP(U1864,[2]NEW!H:H,1,FALSE)),"V",""))</f>
        <v>V</v>
      </c>
      <c r="Q1864" s="156">
        <v>43200</v>
      </c>
      <c r="R1864" s="129">
        <v>50304</v>
      </c>
      <c r="S1864" s="181" t="s">
        <v>5024</v>
      </c>
      <c r="U1864" s="132" t="str">
        <f t="shared" si="116"/>
        <v>0016320200LB59925</v>
      </c>
      <c r="W1864" s="134" t="str">
        <f>IF((ISERROR(VLOOKUP(E1864,'[2]Lead Time(覆蓋貼)'!F:F,1,0)))*(P1864="v"),"",IF((ISTEXT(VLOOKUP(E1864,'[2]Lead Time(覆蓋貼)'!F:F,1,0)))*(P1864=""),"未執行",""))</f>
        <v/>
      </c>
    </row>
    <row r="1865" spans="1:23" ht="39" hidden="1" customHeight="1" x14ac:dyDescent="0.25">
      <c r="A1865" s="117">
        <v>1851</v>
      </c>
      <c r="B1865" s="118" t="s">
        <v>5029</v>
      </c>
      <c r="C1865" s="119">
        <v>43551</v>
      </c>
      <c r="D1865" s="117" t="s">
        <v>5030</v>
      </c>
      <c r="E1865" s="120" t="s">
        <v>5031</v>
      </c>
      <c r="F1865" s="117"/>
      <c r="G1865" s="121">
        <f t="shared" ca="1" si="117"/>
        <v>1</v>
      </c>
      <c r="H1865" s="121" t="str">
        <f t="shared" si="118"/>
        <v>G01檢查油箱燃油泵單元,視須要更換</v>
      </c>
      <c r="I1865" s="122">
        <f t="shared" ca="1" si="119"/>
        <v>14</v>
      </c>
      <c r="N1865" s="125"/>
      <c r="O1865" s="126"/>
      <c r="P1865" s="127" t="str">
        <f>IF(B1865="","",IF(ISNA(VLOOKUP(U1865,[2]NEW!H:H,1,FALSE)),"V",""))</f>
        <v>V</v>
      </c>
      <c r="Q1865" s="156">
        <v>43260</v>
      </c>
      <c r="R1865" s="129">
        <v>50372</v>
      </c>
      <c r="S1865" s="181" t="s">
        <v>5032</v>
      </c>
      <c r="U1865" s="132" t="str">
        <f t="shared" si="116"/>
        <v>0016320200LB59885</v>
      </c>
      <c r="W1865" s="134" t="str">
        <f>IF((ISERROR(VLOOKUP(E1865,'[2]Lead Time(覆蓋貼)'!F:F,1,0)))*(P1865="v"),"",IF((ISTEXT(VLOOKUP(E1865,'[2]Lead Time(覆蓋貼)'!F:F,1,0)))*(P1865=""),"未執行",""))</f>
        <v/>
      </c>
    </row>
    <row r="1866" spans="1:23" ht="39" hidden="1" customHeight="1" x14ac:dyDescent="0.25">
      <c r="A1866" s="117">
        <v>1852</v>
      </c>
      <c r="B1866" s="118" t="s">
        <v>4841</v>
      </c>
      <c r="C1866" s="119">
        <v>42370</v>
      </c>
      <c r="D1866" s="117" t="s">
        <v>4662</v>
      </c>
      <c r="E1866" s="120" t="s">
        <v>5033</v>
      </c>
      <c r="F1866" s="117" t="str">
        <f>IF(ISNA(VLOOKUP(B1866,[2]保固召回!$A:$G,7,FALSE)),"",(VLOOKUP(B1866,[2]保固召回!$A:$G,7,FALSE)))</f>
        <v/>
      </c>
      <c r="G1866" s="121">
        <f t="shared" ca="1" si="117"/>
        <v>0.57202072538860105</v>
      </c>
      <c r="H1866" s="121" t="str">
        <f t="shared" si="118"/>
        <v>提示-編程儀錶板油錶功能</v>
      </c>
      <c r="I1866" s="122">
        <f t="shared" ca="1" si="119"/>
        <v>552</v>
      </c>
      <c r="N1866" s="125"/>
      <c r="O1866" s="126"/>
      <c r="P1866" s="127" t="str">
        <f>IF(B1866="","",IF(ISNA(VLOOKUP(U1866,[2]NEW!H:H,1,FALSE)),"V",""))</f>
        <v>V</v>
      </c>
      <c r="Q1866" s="156"/>
      <c r="R1866" s="129"/>
      <c r="S1866" s="181"/>
      <c r="U1866" s="132" t="str">
        <f t="shared" si="116"/>
        <v>6211061800LB59885</v>
      </c>
      <c r="W1866" s="134" t="str">
        <f>IF((ISERROR(VLOOKUP(E1866,'[2]Lead Time(覆蓋貼)'!F:F,1,0)))*(P1866="v"),"",IF((ISTEXT(VLOOKUP(E1866,'[2]Lead Time(覆蓋貼)'!F:F,1,0)))*(P1866=""),"未執行",""))</f>
        <v/>
      </c>
    </row>
    <row r="1867" spans="1:23" ht="99" hidden="1" customHeight="1" x14ac:dyDescent="0.25">
      <c r="A1867" s="117">
        <v>1853</v>
      </c>
      <c r="B1867" s="118" t="s">
        <v>4841</v>
      </c>
      <c r="C1867" s="119">
        <v>42370</v>
      </c>
      <c r="D1867" s="117" t="s">
        <v>4662</v>
      </c>
      <c r="E1867" s="120" t="s">
        <v>5034</v>
      </c>
      <c r="F1867" s="117" t="str">
        <f>IF(ISNA(VLOOKUP(B1867,[2]保固召回!$A:$G,7,FALSE)),"",(VLOOKUP(B1867,[2]保固召回!$A:$G,7,FALSE)))</f>
        <v/>
      </c>
      <c r="G1867" s="121">
        <f t="shared" ca="1" si="117"/>
        <v>0.57202072538860105</v>
      </c>
      <c r="H1867" s="121" t="str">
        <f t="shared" si="118"/>
        <v/>
      </c>
      <c r="I1867" s="122">
        <f t="shared" ca="1" si="119"/>
        <v>552</v>
      </c>
      <c r="N1867" s="125"/>
      <c r="O1867" s="126"/>
      <c r="P1867" s="127" t="str">
        <f>IF(B1867="","",IF(ISNA(VLOOKUP(U1867,[2]NEW!H:H,1,FALSE)),"V",""))</f>
        <v/>
      </c>
      <c r="Q1867" s="156" t="s">
        <v>5035</v>
      </c>
      <c r="R1867" s="129" t="s">
        <v>5036</v>
      </c>
      <c r="S1867" s="181" t="s">
        <v>5037</v>
      </c>
      <c r="U1867" s="132" t="str">
        <f t="shared" si="116"/>
        <v>6211061800LB59689</v>
      </c>
      <c r="W1867" s="134" t="str">
        <f>IF((ISERROR(VLOOKUP(E1867,'[2]Lead Time(覆蓋貼)'!F:F,1,0)))*(P1867="v"),"",IF((ISTEXT(VLOOKUP(E1867,'[2]Lead Time(覆蓋貼)'!F:F,1,0)))*(P1867=""),"未執行",""))</f>
        <v/>
      </c>
    </row>
    <row r="1868" spans="1:23" ht="39" hidden="1" customHeight="1" x14ac:dyDescent="0.25">
      <c r="A1868" s="117">
        <v>1854</v>
      </c>
      <c r="B1868" s="118" t="s">
        <v>4949</v>
      </c>
      <c r="C1868" s="119">
        <v>43534</v>
      </c>
      <c r="D1868" s="117" t="s">
        <v>4950</v>
      </c>
      <c r="E1868" s="214" t="s">
        <v>5038</v>
      </c>
      <c r="F1868" s="117"/>
      <c r="G1868" s="121">
        <f t="shared" ca="1" si="117"/>
        <v>1</v>
      </c>
      <c r="H1868" s="121" t="str">
        <f t="shared" si="118"/>
        <v>G01檢查後部空氣導流板的螺栓連接，必要時修整</v>
      </c>
      <c r="I1868" s="122">
        <f t="shared" ca="1" si="119"/>
        <v>57</v>
      </c>
      <c r="N1868" s="125"/>
      <c r="O1868" s="126"/>
      <c r="P1868" s="127" t="str">
        <f>IF(B1868="","",IF(ISNA(VLOOKUP(U1868,[2]NEW!H:H,1,FALSE)),"V",""))</f>
        <v>V</v>
      </c>
      <c r="Q1868" s="156" t="s">
        <v>5035</v>
      </c>
      <c r="R1868" s="129" t="s">
        <v>5036</v>
      </c>
      <c r="S1868" s="181" t="s">
        <v>5037</v>
      </c>
      <c r="U1868" s="132" t="str">
        <f t="shared" si="116"/>
        <v>0051270400LB59689</v>
      </c>
      <c r="W1868" s="134" t="str">
        <f>IF((ISERROR(VLOOKUP(E1868,'[2]Lead Time(覆蓋貼)'!F:F,1,0)))*(P1868="v"),"",IF((ISTEXT(VLOOKUP(E1868,'[2]Lead Time(覆蓋貼)'!F:F,1,0)))*(P1868=""),"未執行",""))</f>
        <v/>
      </c>
    </row>
    <row r="1869" spans="1:23" ht="39" hidden="1" customHeight="1" x14ac:dyDescent="0.25">
      <c r="A1869" s="117">
        <v>1855</v>
      </c>
      <c r="B1869" s="118" t="s">
        <v>5029</v>
      </c>
      <c r="C1869" s="119">
        <v>43551</v>
      </c>
      <c r="D1869" s="117" t="s">
        <v>5030</v>
      </c>
      <c r="E1869" s="120" t="s">
        <v>5038</v>
      </c>
      <c r="F1869" s="117"/>
      <c r="G1869" s="121">
        <f t="shared" ca="1" si="117"/>
        <v>1</v>
      </c>
      <c r="H1869" s="121" t="str">
        <f t="shared" si="118"/>
        <v>G01檢查油箱燃油泵單元,視須要更換</v>
      </c>
      <c r="I1869" s="122">
        <f t="shared" ca="1" si="119"/>
        <v>14</v>
      </c>
      <c r="N1869" s="125"/>
      <c r="O1869" s="126"/>
      <c r="P1869" s="127" t="str">
        <f>IF(B1869="","",IF(ISNA(VLOOKUP(U1869,[2]NEW!H:H,1,FALSE)),"V",""))</f>
        <v>V</v>
      </c>
      <c r="Q1869" s="156">
        <v>43257</v>
      </c>
      <c r="R1869" s="129">
        <v>50436</v>
      </c>
      <c r="S1869" s="181" t="s">
        <v>5039</v>
      </c>
      <c r="U1869" s="132" t="str">
        <f t="shared" si="116"/>
        <v>0016320200LB59689</v>
      </c>
      <c r="W1869" s="134" t="str">
        <f>IF((ISERROR(VLOOKUP(E1869,'[2]Lead Time(覆蓋貼)'!F:F,1,0)))*(P1869="v"),"",IF((ISTEXT(VLOOKUP(E1869,'[2]Lead Time(覆蓋貼)'!F:F,1,0)))*(P1869=""),"未執行",""))</f>
        <v/>
      </c>
    </row>
    <row r="1870" spans="1:23" ht="39" hidden="1" customHeight="1" x14ac:dyDescent="0.25">
      <c r="A1870" s="117">
        <v>1856</v>
      </c>
      <c r="B1870" s="118" t="s">
        <v>4841</v>
      </c>
      <c r="C1870" s="119">
        <v>42370</v>
      </c>
      <c r="D1870" s="117" t="s">
        <v>4662</v>
      </c>
      <c r="E1870" s="120" t="s">
        <v>5040</v>
      </c>
      <c r="F1870" s="117" t="str">
        <f>IF(ISNA(VLOOKUP(B1870,[2]保固召回!$A:$G,7,FALSE)),"",(VLOOKUP(B1870,[2]保固召回!$A:$G,7,FALSE)))</f>
        <v/>
      </c>
      <c r="G1870" s="121">
        <f t="shared" ca="1" si="117"/>
        <v>0.57202072538860105</v>
      </c>
      <c r="H1870" s="121" t="str">
        <f t="shared" si="118"/>
        <v>提示-編程儀錶板油錶功能</v>
      </c>
      <c r="I1870" s="122">
        <f t="shared" ca="1" si="119"/>
        <v>552</v>
      </c>
      <c r="N1870" s="125"/>
      <c r="O1870" s="126"/>
      <c r="P1870" s="127" t="str">
        <f>IF(B1870="","",IF(ISNA(VLOOKUP(U1870,[2]NEW!H:H,1,FALSE)),"V",""))</f>
        <v>V</v>
      </c>
      <c r="Q1870" s="156" t="s">
        <v>4955</v>
      </c>
      <c r="R1870" s="129" t="s">
        <v>4956</v>
      </c>
      <c r="S1870" s="205" t="s">
        <v>4957</v>
      </c>
      <c r="U1870" s="132" t="str">
        <f t="shared" si="116"/>
        <v>6211061800LB59686</v>
      </c>
      <c r="W1870" s="134" t="str">
        <f>IF((ISERROR(VLOOKUP(E1870,'[2]Lead Time(覆蓋貼)'!F:F,1,0)))*(P1870="v"),"",IF((ISTEXT(VLOOKUP(E1870,'[2]Lead Time(覆蓋貼)'!F:F,1,0)))*(P1870=""),"未執行",""))</f>
        <v/>
      </c>
    </row>
    <row r="1871" spans="1:23" ht="20.25" hidden="1" customHeight="1" x14ac:dyDescent="0.25">
      <c r="A1871" s="117">
        <v>1857</v>
      </c>
      <c r="B1871" s="118" t="s">
        <v>4949</v>
      </c>
      <c r="C1871" s="119">
        <v>43534</v>
      </c>
      <c r="D1871" s="117" t="s">
        <v>4950</v>
      </c>
      <c r="E1871" s="211" t="s">
        <v>5040</v>
      </c>
      <c r="F1871" s="117"/>
      <c r="G1871" s="121">
        <f t="shared" ca="1" si="117"/>
        <v>1</v>
      </c>
      <c r="H1871" s="121" t="str">
        <f t="shared" si="118"/>
        <v>G01檢查後部空氣導流板的螺栓連接，必要時修整</v>
      </c>
      <c r="I1871" s="122">
        <f t="shared" ca="1" si="119"/>
        <v>57</v>
      </c>
      <c r="N1871" s="125"/>
      <c r="O1871" s="126"/>
      <c r="P1871" s="127" t="str">
        <f>IF(B1871="","",IF(ISNA(VLOOKUP(U1871,[2]NEW!H:H,1,FALSE)),"V",""))</f>
        <v>V</v>
      </c>
      <c r="Q1871" s="156" t="s">
        <v>4955</v>
      </c>
      <c r="R1871" s="129" t="s">
        <v>4956</v>
      </c>
      <c r="S1871" s="181" t="s">
        <v>4957</v>
      </c>
      <c r="U1871" s="132" t="str">
        <f t="shared" si="116"/>
        <v>0051270400LB59686</v>
      </c>
      <c r="W1871" s="134" t="str">
        <f>IF((ISERROR(VLOOKUP(E1871,'[2]Lead Time(覆蓋貼)'!F:F,1,0)))*(P1871="v"),"",IF((ISTEXT(VLOOKUP(E1871,'[2]Lead Time(覆蓋貼)'!F:F,1,0)))*(P1871=""),"未執行",""))</f>
        <v/>
      </c>
    </row>
    <row r="1872" spans="1:23" ht="20.25" hidden="1" customHeight="1" x14ac:dyDescent="0.25">
      <c r="A1872" s="117">
        <v>1858</v>
      </c>
      <c r="B1872" s="118" t="s">
        <v>5029</v>
      </c>
      <c r="C1872" s="119">
        <v>43551</v>
      </c>
      <c r="D1872" s="117" t="s">
        <v>5030</v>
      </c>
      <c r="E1872" s="120" t="s">
        <v>5040</v>
      </c>
      <c r="F1872" s="117"/>
      <c r="G1872" s="121">
        <f t="shared" ca="1" si="117"/>
        <v>1</v>
      </c>
      <c r="H1872" s="121" t="str">
        <f t="shared" si="118"/>
        <v>G01檢查油箱燃油泵單元,視須要更換</v>
      </c>
      <c r="I1872" s="122">
        <f t="shared" ca="1" si="119"/>
        <v>14</v>
      </c>
      <c r="N1872" s="125"/>
      <c r="O1872" s="126"/>
      <c r="P1872" s="127" t="str">
        <f>IF(B1872="","",IF(ISNA(VLOOKUP(U1872,[2]NEW!H:H,1,FALSE)),"V",""))</f>
        <v>V</v>
      </c>
      <c r="Q1872" s="156"/>
      <c r="R1872" s="129"/>
      <c r="S1872" s="181"/>
      <c r="U1872" s="132" t="str">
        <f t="shared" si="116"/>
        <v>0016320200LB59686</v>
      </c>
      <c r="W1872" s="134" t="str">
        <f>IF((ISERROR(VLOOKUP(E1872,'[2]Lead Time(覆蓋貼)'!F:F,1,0)))*(P1872="v"),"",IF((ISTEXT(VLOOKUP(E1872,'[2]Lead Time(覆蓋貼)'!F:F,1,0)))*(P1872=""),"未執行",""))</f>
        <v/>
      </c>
    </row>
    <row r="1873" spans="1:23" ht="39" hidden="1" customHeight="1" x14ac:dyDescent="0.25">
      <c r="A1873" s="117">
        <v>1859</v>
      </c>
      <c r="B1873" s="118" t="s">
        <v>4841</v>
      </c>
      <c r="C1873" s="119">
        <v>42370</v>
      </c>
      <c r="D1873" s="117" t="s">
        <v>4662</v>
      </c>
      <c r="E1873" s="120" t="s">
        <v>5041</v>
      </c>
      <c r="F1873" s="117" t="str">
        <f>IF(ISNA(VLOOKUP(B1873,[2]保固召回!$A:$G,7,FALSE)),"",(VLOOKUP(B1873,[2]保固召回!$A:$G,7,FALSE)))</f>
        <v/>
      </c>
      <c r="G1873" s="121">
        <f t="shared" ca="1" si="117"/>
        <v>0.57202072538860105</v>
      </c>
      <c r="H1873" s="121" t="str">
        <f t="shared" si="118"/>
        <v>提示-編程儀錶板油錶功能</v>
      </c>
      <c r="I1873" s="122">
        <f t="shared" ca="1" si="119"/>
        <v>552</v>
      </c>
      <c r="N1873" s="125"/>
      <c r="O1873" s="126"/>
      <c r="P1873" s="127" t="str">
        <f>IF(B1873="","",IF(ISNA(VLOOKUP(U1873,[2]NEW!H:H,1,FALSE)),"V",""))</f>
        <v>V</v>
      </c>
      <c r="Q1873" s="156">
        <v>43200</v>
      </c>
      <c r="R1873" s="129">
        <v>50304</v>
      </c>
      <c r="S1873" s="181" t="s">
        <v>5024</v>
      </c>
      <c r="U1873" s="132" t="str">
        <f t="shared" si="116"/>
        <v>6211061800LB59681</v>
      </c>
      <c r="W1873" s="134" t="str">
        <f>IF((ISERROR(VLOOKUP(E1873,'[2]Lead Time(覆蓋貼)'!F:F,1,0)))*(P1873="v"),"",IF((ISTEXT(VLOOKUP(E1873,'[2]Lead Time(覆蓋貼)'!F:F,1,0)))*(P1873=""),"未執行",""))</f>
        <v/>
      </c>
    </row>
    <row r="1874" spans="1:23" ht="20.25" hidden="1" customHeight="1" x14ac:dyDescent="0.25">
      <c r="A1874" s="117">
        <v>1860</v>
      </c>
      <c r="B1874" s="118" t="s">
        <v>4949</v>
      </c>
      <c r="C1874" s="119">
        <v>43534</v>
      </c>
      <c r="D1874" s="117" t="s">
        <v>4950</v>
      </c>
      <c r="E1874" s="214" t="s">
        <v>5042</v>
      </c>
      <c r="F1874" s="117"/>
      <c r="G1874" s="121">
        <f t="shared" ca="1" si="117"/>
        <v>1</v>
      </c>
      <c r="H1874" s="121" t="str">
        <f t="shared" si="118"/>
        <v>G01檢查後部空氣導流板的螺栓連接，必要時修整</v>
      </c>
      <c r="I1874" s="122">
        <f t="shared" ca="1" si="119"/>
        <v>57</v>
      </c>
      <c r="N1874" s="125"/>
      <c r="O1874" s="126"/>
      <c r="P1874" s="127" t="str">
        <f>IF(B1874="","",IF(ISNA(VLOOKUP(U1874,[2]NEW!H:H,1,FALSE)),"V",""))</f>
        <v>V</v>
      </c>
      <c r="Q1874" s="156" t="s">
        <v>5026</v>
      </c>
      <c r="R1874" s="129" t="s">
        <v>5027</v>
      </c>
      <c r="S1874" s="181" t="s">
        <v>5043</v>
      </c>
      <c r="U1874" s="132" t="str">
        <f t="shared" si="116"/>
        <v>0051270400LB59681</v>
      </c>
      <c r="W1874" s="134" t="str">
        <f>IF((ISERROR(VLOOKUP(E1874,'[2]Lead Time(覆蓋貼)'!F:F,1,0)))*(P1874="v"),"",IF((ISTEXT(VLOOKUP(E1874,'[2]Lead Time(覆蓋貼)'!F:F,1,0)))*(P1874=""),"未執行",""))</f>
        <v/>
      </c>
    </row>
    <row r="1875" spans="1:23" ht="20.25" hidden="1" customHeight="1" x14ac:dyDescent="0.25">
      <c r="A1875" s="117">
        <v>1861</v>
      </c>
      <c r="B1875" s="118" t="s">
        <v>5029</v>
      </c>
      <c r="C1875" s="119">
        <v>43551</v>
      </c>
      <c r="D1875" s="117" t="s">
        <v>5030</v>
      </c>
      <c r="E1875" s="120" t="s">
        <v>5041</v>
      </c>
      <c r="F1875" s="117"/>
      <c r="G1875" s="121">
        <f t="shared" ca="1" si="117"/>
        <v>1</v>
      </c>
      <c r="H1875" s="121" t="str">
        <f t="shared" si="118"/>
        <v>G01檢查油箱燃油泵單元,視須要更換</v>
      </c>
      <c r="I1875" s="122">
        <f t="shared" ca="1" si="119"/>
        <v>14</v>
      </c>
      <c r="N1875" s="125"/>
      <c r="O1875" s="126"/>
      <c r="P1875" s="127" t="str">
        <f>IF(B1875="","",IF(ISNA(VLOOKUP(U1875,[2]NEW!H:H,1,FALSE)),"V",""))</f>
        <v>V</v>
      </c>
      <c r="Q1875" s="156">
        <v>43200</v>
      </c>
      <c r="R1875" s="129">
        <v>50304</v>
      </c>
      <c r="S1875" s="181" t="s">
        <v>5024</v>
      </c>
      <c r="U1875" s="132" t="str">
        <f t="shared" si="116"/>
        <v>0016320200LB59681</v>
      </c>
      <c r="W1875" s="134" t="str">
        <f>IF((ISERROR(VLOOKUP(E1875,'[2]Lead Time(覆蓋貼)'!F:F,1,0)))*(P1875="v"),"",IF((ISTEXT(VLOOKUP(E1875,'[2]Lead Time(覆蓋貼)'!F:F,1,0)))*(P1875=""),"未執行",""))</f>
        <v/>
      </c>
    </row>
    <row r="1876" spans="1:23" ht="39" hidden="1" customHeight="1" x14ac:dyDescent="0.25">
      <c r="A1876" s="117">
        <v>1862</v>
      </c>
      <c r="B1876" s="118" t="s">
        <v>4841</v>
      </c>
      <c r="C1876" s="119">
        <v>42370</v>
      </c>
      <c r="D1876" s="117" t="s">
        <v>4662</v>
      </c>
      <c r="E1876" s="120" t="s">
        <v>5044</v>
      </c>
      <c r="F1876" s="117" t="str">
        <f>IF(ISNA(VLOOKUP(B1876,[2]保固召回!$A:$G,7,FALSE)),"",(VLOOKUP(B1876,[2]保固召回!$A:$G,7,FALSE)))</f>
        <v/>
      </c>
      <c r="G1876" s="121">
        <f t="shared" ca="1" si="117"/>
        <v>0.57202072538860105</v>
      </c>
      <c r="H1876" s="121" t="str">
        <f t="shared" si="118"/>
        <v/>
      </c>
      <c r="I1876" s="122">
        <f t="shared" ca="1" si="119"/>
        <v>552</v>
      </c>
      <c r="N1876" s="125"/>
      <c r="O1876" s="126"/>
      <c r="P1876" s="127" t="str">
        <f>IF(B1876="","",IF(ISNA(VLOOKUP(U1876,[2]NEW!H:H,1,FALSE)),"V",""))</f>
        <v/>
      </c>
      <c r="Q1876" s="156">
        <v>43200</v>
      </c>
      <c r="R1876" s="129">
        <v>50304</v>
      </c>
      <c r="S1876" s="181" t="s">
        <v>5024</v>
      </c>
      <c r="U1876" s="132" t="str">
        <f t="shared" si="116"/>
        <v>6211061800LB59485</v>
      </c>
      <c r="W1876" s="134" t="str">
        <f>IF((ISERROR(VLOOKUP(E1876,'[2]Lead Time(覆蓋貼)'!F:F,1,0)))*(P1876="v"),"",IF((ISTEXT(VLOOKUP(E1876,'[2]Lead Time(覆蓋貼)'!F:F,1,0)))*(P1876=""),"未執行",""))</f>
        <v/>
      </c>
    </row>
    <row r="1877" spans="1:23" ht="20.25" hidden="1" customHeight="1" x14ac:dyDescent="0.25">
      <c r="A1877" s="117">
        <v>1863</v>
      </c>
      <c r="B1877" s="118" t="s">
        <v>4949</v>
      </c>
      <c r="C1877" s="119">
        <v>43534</v>
      </c>
      <c r="D1877" s="117" t="s">
        <v>4950</v>
      </c>
      <c r="E1877" s="214" t="s">
        <v>5044</v>
      </c>
      <c r="F1877" s="117"/>
      <c r="G1877" s="121">
        <f t="shared" ca="1" si="117"/>
        <v>1</v>
      </c>
      <c r="H1877" s="121" t="str">
        <f t="shared" si="118"/>
        <v>G01檢查後部空氣導流板的螺栓連接，必要時修整</v>
      </c>
      <c r="I1877" s="122">
        <f t="shared" ca="1" si="119"/>
        <v>57</v>
      </c>
      <c r="N1877" s="125"/>
      <c r="O1877" s="126"/>
      <c r="P1877" s="127" t="str">
        <f>IF(B1877="","",IF(ISNA(VLOOKUP(U1877,[2]NEW!H:H,1,FALSE)),"V",""))</f>
        <v>V</v>
      </c>
      <c r="Q1877" s="156">
        <v>43200</v>
      </c>
      <c r="R1877" s="129">
        <v>50304</v>
      </c>
      <c r="S1877" s="181" t="s">
        <v>5024</v>
      </c>
      <c r="U1877" s="132" t="str">
        <f t="shared" si="116"/>
        <v>0051270400LB59485</v>
      </c>
      <c r="W1877" s="134" t="str">
        <f>IF((ISERROR(VLOOKUP(E1877,'[2]Lead Time(覆蓋貼)'!F:F,1,0)))*(P1877="v"),"",IF((ISTEXT(VLOOKUP(E1877,'[2]Lead Time(覆蓋貼)'!F:F,1,0)))*(P1877=""),"未執行",""))</f>
        <v/>
      </c>
    </row>
    <row r="1878" spans="1:23" ht="20.25" hidden="1" customHeight="1" x14ac:dyDescent="0.25">
      <c r="A1878" s="117">
        <v>1864</v>
      </c>
      <c r="B1878" s="118" t="s">
        <v>5029</v>
      </c>
      <c r="C1878" s="119">
        <v>43551</v>
      </c>
      <c r="D1878" s="117" t="s">
        <v>5030</v>
      </c>
      <c r="E1878" s="120" t="s">
        <v>5044</v>
      </c>
      <c r="F1878" s="117"/>
      <c r="G1878" s="121">
        <f t="shared" ca="1" si="117"/>
        <v>1</v>
      </c>
      <c r="H1878" s="121" t="str">
        <f t="shared" si="118"/>
        <v>G01檢查油箱燃油泵單元,視須要更換</v>
      </c>
      <c r="I1878" s="122">
        <f t="shared" ca="1" si="119"/>
        <v>14</v>
      </c>
      <c r="N1878" s="125"/>
      <c r="O1878" s="126"/>
      <c r="P1878" s="127" t="str">
        <f>IF(B1878="","",IF(ISNA(VLOOKUP(U1878,[2]NEW!H:H,1,FALSE)),"V",""))</f>
        <v>V</v>
      </c>
      <c r="Q1878" s="156">
        <v>43200</v>
      </c>
      <c r="R1878" s="129">
        <v>50304</v>
      </c>
      <c r="S1878" s="181" t="s">
        <v>5024</v>
      </c>
      <c r="U1878" s="132" t="str">
        <f t="shared" si="116"/>
        <v>0016320200LB59485</v>
      </c>
      <c r="W1878" s="134" t="str">
        <f>IF((ISERROR(VLOOKUP(E1878,'[2]Lead Time(覆蓋貼)'!F:F,1,0)))*(P1878="v"),"",IF((ISTEXT(VLOOKUP(E1878,'[2]Lead Time(覆蓋貼)'!F:F,1,0)))*(P1878=""),"未執行",""))</f>
        <v/>
      </c>
    </row>
    <row r="1879" spans="1:23" ht="39" hidden="1" customHeight="1" x14ac:dyDescent="0.25">
      <c r="A1879" s="117">
        <v>1865</v>
      </c>
      <c r="B1879" s="118" t="s">
        <v>4841</v>
      </c>
      <c r="C1879" s="119">
        <v>42370</v>
      </c>
      <c r="D1879" s="117" t="s">
        <v>4662</v>
      </c>
      <c r="E1879" s="120" t="s">
        <v>5045</v>
      </c>
      <c r="F1879" s="117" t="str">
        <f>IF(ISNA(VLOOKUP(B1879,[2]保固召回!$A:$G,7,FALSE)),"",(VLOOKUP(B1879,[2]保固召回!$A:$G,7,FALSE)))</f>
        <v/>
      </c>
      <c r="G1879" s="121">
        <f t="shared" ca="1" si="117"/>
        <v>0.57202072538860105</v>
      </c>
      <c r="H1879" s="121" t="str">
        <f t="shared" si="118"/>
        <v>提示-編程儀錶板油錶功能</v>
      </c>
      <c r="I1879" s="122">
        <f t="shared" ca="1" si="119"/>
        <v>552</v>
      </c>
      <c r="N1879" s="125"/>
      <c r="O1879" s="126"/>
      <c r="P1879" s="127" t="str">
        <f>IF(B1879="","",IF(ISNA(VLOOKUP(U1879,[2]NEW!H:H,1,FALSE)),"V",""))</f>
        <v>V</v>
      </c>
      <c r="Q1879" s="156">
        <v>43174</v>
      </c>
      <c r="R1879" s="129">
        <v>50304</v>
      </c>
      <c r="S1879" s="205" t="s">
        <v>4985</v>
      </c>
      <c r="U1879" s="132" t="str">
        <f t="shared" si="116"/>
        <v>6211061800LB59397</v>
      </c>
      <c r="W1879" s="134" t="str">
        <f>IF((ISERROR(VLOOKUP(E1879,'[2]Lead Time(覆蓋貼)'!F:F,1,0)))*(P1879="v"),"",IF((ISTEXT(VLOOKUP(E1879,'[2]Lead Time(覆蓋貼)'!F:F,1,0)))*(P1879=""),"未執行",""))</f>
        <v/>
      </c>
    </row>
    <row r="1880" spans="1:23" ht="20.25" hidden="1" customHeight="1" x14ac:dyDescent="0.25">
      <c r="A1880" s="117">
        <v>1866</v>
      </c>
      <c r="B1880" s="118" t="s">
        <v>4949</v>
      </c>
      <c r="C1880" s="119">
        <v>43534</v>
      </c>
      <c r="D1880" s="117" t="s">
        <v>4950</v>
      </c>
      <c r="E1880" s="211" t="s">
        <v>5046</v>
      </c>
      <c r="F1880" s="117"/>
      <c r="G1880" s="121">
        <f t="shared" ca="1" si="117"/>
        <v>1</v>
      </c>
      <c r="H1880" s="121" t="str">
        <f t="shared" si="118"/>
        <v>G01檢查後部空氣導流板的螺栓連接，必要時修整</v>
      </c>
      <c r="I1880" s="122">
        <f t="shared" ca="1" si="119"/>
        <v>57</v>
      </c>
      <c r="N1880" s="125">
        <v>43197</v>
      </c>
      <c r="O1880" s="221" t="s">
        <v>4958</v>
      </c>
      <c r="P1880" s="127" t="str">
        <f>IF(B1880="","",IF(ISNA(VLOOKUP(U1880,[2]NEW!H:H,1,FALSE)),"V",""))</f>
        <v>V</v>
      </c>
      <c r="Q1880" s="156" t="s">
        <v>4959</v>
      </c>
      <c r="R1880" s="129" t="s">
        <v>4960</v>
      </c>
      <c r="S1880" s="181" t="s">
        <v>5047</v>
      </c>
      <c r="U1880" s="132" t="str">
        <f t="shared" si="116"/>
        <v>0051270400LB59397</v>
      </c>
      <c r="W1880" s="134" t="str">
        <f>IF((ISERROR(VLOOKUP(E1880,'[2]Lead Time(覆蓋貼)'!F:F,1,0)))*(P1880="v"),"",IF((ISTEXT(VLOOKUP(E1880,'[2]Lead Time(覆蓋貼)'!F:F,1,0)))*(P1880=""),"未執行",""))</f>
        <v/>
      </c>
    </row>
    <row r="1881" spans="1:23" ht="20.25" hidden="1" customHeight="1" x14ac:dyDescent="0.25">
      <c r="A1881" s="117">
        <v>1867</v>
      </c>
      <c r="B1881" s="118" t="s">
        <v>5029</v>
      </c>
      <c r="C1881" s="119">
        <v>43551</v>
      </c>
      <c r="D1881" s="117" t="s">
        <v>5030</v>
      </c>
      <c r="E1881" s="120" t="s">
        <v>5046</v>
      </c>
      <c r="F1881" s="117"/>
      <c r="G1881" s="121">
        <f t="shared" ca="1" si="117"/>
        <v>1</v>
      </c>
      <c r="H1881" s="121" t="str">
        <f t="shared" si="118"/>
        <v>G01檢查油箱燃油泵單元,視須要更換</v>
      </c>
      <c r="I1881" s="122">
        <f t="shared" ca="1" si="119"/>
        <v>14</v>
      </c>
      <c r="N1881" s="125"/>
      <c r="O1881" s="126"/>
      <c r="P1881" s="127" t="str">
        <f>IF(B1881="","",IF(ISNA(VLOOKUP(U1881,[2]NEW!H:H,1,FALSE)),"V",""))</f>
        <v>V</v>
      </c>
      <c r="Q1881" s="156">
        <v>43255</v>
      </c>
      <c r="R1881" s="129">
        <v>50304</v>
      </c>
      <c r="S1881" s="181" t="s">
        <v>4817</v>
      </c>
      <c r="U1881" s="132" t="str">
        <f t="shared" si="116"/>
        <v>0016320200LB59397</v>
      </c>
      <c r="W1881" s="134" t="str">
        <f>IF((ISERROR(VLOOKUP(E1881,'[2]Lead Time(覆蓋貼)'!F:F,1,0)))*(P1881="v"),"",IF((ISTEXT(VLOOKUP(E1881,'[2]Lead Time(覆蓋貼)'!F:F,1,0)))*(P1881=""),"未執行",""))</f>
        <v/>
      </c>
    </row>
    <row r="1882" spans="1:23" ht="20.25" hidden="1" customHeight="1" x14ac:dyDescent="0.25">
      <c r="A1882" s="117">
        <v>1868</v>
      </c>
      <c r="B1882" s="118" t="s">
        <v>4841</v>
      </c>
      <c r="C1882" s="119">
        <v>42370</v>
      </c>
      <c r="D1882" s="117" t="s">
        <v>4662</v>
      </c>
      <c r="E1882" s="214" t="s">
        <v>5048</v>
      </c>
      <c r="F1882" s="117"/>
      <c r="G1882" s="121">
        <f t="shared" ca="1" si="117"/>
        <v>0.57202072538860105</v>
      </c>
      <c r="H1882" s="121" t="str">
        <f t="shared" si="118"/>
        <v>提示-編程儀錶板油錶功能</v>
      </c>
      <c r="I1882" s="122">
        <f t="shared" ca="1" si="119"/>
        <v>552</v>
      </c>
      <c r="N1882" s="125"/>
      <c r="O1882" s="126"/>
      <c r="P1882" s="127" t="str">
        <f>IF(B1882="","",IF(ISNA(VLOOKUP(U1882,[2]NEW!H:H,1,FALSE)),"V",""))</f>
        <v>V</v>
      </c>
      <c r="Q1882" s="156"/>
      <c r="R1882" s="129"/>
      <c r="S1882" s="181"/>
      <c r="U1882" s="132" t="str">
        <f t="shared" si="116"/>
        <v>6211061800LB59374</v>
      </c>
      <c r="W1882" s="134" t="str">
        <f>IF((ISERROR(VLOOKUP(E1882,'[2]Lead Time(覆蓋貼)'!F:F,1,0)))*(P1882="v"),"",IF((ISTEXT(VLOOKUP(E1882,'[2]Lead Time(覆蓋貼)'!F:F,1,0)))*(P1882=""),"未執行",""))</f>
        <v/>
      </c>
    </row>
    <row r="1883" spans="1:23" ht="87.75" hidden="1" customHeight="1" x14ac:dyDescent="0.25">
      <c r="A1883" s="117">
        <v>1869</v>
      </c>
      <c r="B1883" s="118" t="s">
        <v>4949</v>
      </c>
      <c r="C1883" s="119">
        <v>43534</v>
      </c>
      <c r="D1883" s="117" t="s">
        <v>4950</v>
      </c>
      <c r="E1883" s="214" t="s">
        <v>5049</v>
      </c>
      <c r="F1883" s="119">
        <v>43287</v>
      </c>
      <c r="G1883" s="121">
        <f t="shared" ca="1" si="117"/>
        <v>1</v>
      </c>
      <c r="H1883" s="121" t="str">
        <f t="shared" si="118"/>
        <v>G01檢查後部空氣導流板的螺栓連接，必要時修整</v>
      </c>
      <c r="I1883" s="122">
        <f t="shared" ca="1" si="119"/>
        <v>57</v>
      </c>
      <c r="N1883" s="125"/>
      <c r="O1883" s="126"/>
      <c r="P1883" s="127" t="str">
        <f>IF(B1883="","",IF(ISNA(VLOOKUP(U1883,[2]NEW!H:H,1,FALSE)),"V",""))</f>
        <v>V</v>
      </c>
      <c r="Q1883" s="156" t="s">
        <v>5050</v>
      </c>
      <c r="R1883" s="129" t="s">
        <v>5051</v>
      </c>
      <c r="S1883" s="181" t="s">
        <v>5052</v>
      </c>
      <c r="U1883" s="132" t="str">
        <f t="shared" si="116"/>
        <v>0051270400LB59374</v>
      </c>
      <c r="W1883" s="134" t="str">
        <f>IF((ISERROR(VLOOKUP(E1883,'[2]Lead Time(覆蓋貼)'!F:F,1,0)))*(P1883="v"),"",IF((ISTEXT(VLOOKUP(E1883,'[2]Lead Time(覆蓋貼)'!F:F,1,0)))*(P1883=""),"未執行",""))</f>
        <v/>
      </c>
    </row>
    <row r="1884" spans="1:23" ht="87.75" hidden="1" customHeight="1" x14ac:dyDescent="0.25">
      <c r="A1884" s="117">
        <v>1870</v>
      </c>
      <c r="B1884" s="118" t="s">
        <v>5029</v>
      </c>
      <c r="C1884" s="119">
        <v>43551</v>
      </c>
      <c r="D1884" s="117" t="s">
        <v>5030</v>
      </c>
      <c r="E1884" s="120" t="s">
        <v>5048</v>
      </c>
      <c r="F1884" s="119">
        <v>43287</v>
      </c>
      <c r="G1884" s="121">
        <f t="shared" ca="1" si="117"/>
        <v>1</v>
      </c>
      <c r="H1884" s="121" t="str">
        <f t="shared" si="118"/>
        <v>G01檢查油箱燃油泵單元,視須要更換</v>
      </c>
      <c r="I1884" s="122">
        <f t="shared" ca="1" si="119"/>
        <v>14</v>
      </c>
      <c r="N1884" s="125"/>
      <c r="O1884" s="126"/>
      <c r="P1884" s="127" t="str">
        <f>IF(B1884="","",IF(ISNA(VLOOKUP(U1884,[2]NEW!H:H,1,FALSE)),"V",""))</f>
        <v>V</v>
      </c>
      <c r="Q1884" s="156" t="s">
        <v>5050</v>
      </c>
      <c r="R1884" s="129" t="s">
        <v>5051</v>
      </c>
      <c r="S1884" s="181" t="s">
        <v>5052</v>
      </c>
      <c r="U1884" s="132" t="str">
        <f t="shared" si="116"/>
        <v>0016320200LB59374</v>
      </c>
      <c r="W1884" s="134" t="str">
        <f>IF((ISERROR(VLOOKUP(E1884,'[2]Lead Time(覆蓋貼)'!F:F,1,0)))*(P1884="v"),"",IF((ISTEXT(VLOOKUP(E1884,'[2]Lead Time(覆蓋貼)'!F:F,1,0)))*(P1884=""),"未執行",""))</f>
        <v/>
      </c>
    </row>
    <row r="1885" spans="1:23" ht="39" hidden="1" customHeight="1" x14ac:dyDescent="0.25">
      <c r="A1885" s="117">
        <v>1871</v>
      </c>
      <c r="B1885" s="118" t="s">
        <v>4841</v>
      </c>
      <c r="C1885" s="119">
        <v>42370</v>
      </c>
      <c r="D1885" s="117" t="s">
        <v>4662</v>
      </c>
      <c r="E1885" s="120" t="s">
        <v>5053</v>
      </c>
      <c r="F1885" s="117" t="str">
        <f>IF(ISNA(VLOOKUP(B1885,[2]保固召回!$A:$G,7,FALSE)),"",(VLOOKUP(B1885,[2]保固召回!$A:$G,7,FALSE)))</f>
        <v/>
      </c>
      <c r="G1885" s="121">
        <f t="shared" ca="1" si="117"/>
        <v>0.57202072538860105</v>
      </c>
      <c r="H1885" s="121" t="str">
        <f t="shared" si="118"/>
        <v>提示-編程儀錶板油錶功能</v>
      </c>
      <c r="I1885" s="122">
        <f t="shared" ca="1" si="119"/>
        <v>552</v>
      </c>
      <c r="N1885" s="125"/>
      <c r="O1885" s="126"/>
      <c r="P1885" s="127" t="str">
        <f>IF(B1885="","",IF(ISNA(VLOOKUP(U1885,[2]NEW!H:H,1,FALSE)),"V",""))</f>
        <v>V</v>
      </c>
      <c r="Q1885" s="156" t="s">
        <v>4955</v>
      </c>
      <c r="R1885" s="129" t="s">
        <v>4956</v>
      </c>
      <c r="S1885" s="205" t="s">
        <v>4983</v>
      </c>
      <c r="U1885" s="132" t="str">
        <f t="shared" si="116"/>
        <v>6211061800LB59373</v>
      </c>
      <c r="W1885" s="134" t="str">
        <f>IF((ISERROR(VLOOKUP(E1885,'[2]Lead Time(覆蓋貼)'!F:F,1,0)))*(P1885="v"),"",IF((ISTEXT(VLOOKUP(E1885,'[2]Lead Time(覆蓋貼)'!F:F,1,0)))*(P1885=""),"未執行",""))</f>
        <v/>
      </c>
    </row>
    <row r="1886" spans="1:23" ht="20.25" hidden="1" customHeight="1" x14ac:dyDescent="0.25">
      <c r="A1886" s="117">
        <v>1872</v>
      </c>
      <c r="B1886" s="118" t="s">
        <v>4949</v>
      </c>
      <c r="C1886" s="119">
        <v>43534</v>
      </c>
      <c r="D1886" s="117" t="s">
        <v>4950</v>
      </c>
      <c r="E1886" s="120" t="s">
        <v>5053</v>
      </c>
      <c r="F1886" s="117"/>
      <c r="G1886" s="121">
        <f t="shared" ca="1" si="117"/>
        <v>1</v>
      </c>
      <c r="H1886" s="121" t="str">
        <f t="shared" si="118"/>
        <v>G01檢查後部空氣導流板的螺栓連接，必要時修整</v>
      </c>
      <c r="I1886" s="122">
        <f t="shared" ca="1" si="119"/>
        <v>57</v>
      </c>
      <c r="N1886" s="125">
        <v>43183</v>
      </c>
      <c r="O1886" s="126"/>
      <c r="P1886" s="127" t="str">
        <f>IF(B1886="","",IF(ISNA(VLOOKUP(U1886,[2]NEW!H:H,1,FALSE)),"V",""))</f>
        <v>V</v>
      </c>
      <c r="Q1886" s="156" t="s">
        <v>4955</v>
      </c>
      <c r="R1886" s="129" t="s">
        <v>4956</v>
      </c>
      <c r="S1886" s="181" t="s">
        <v>4983</v>
      </c>
      <c r="U1886" s="132" t="str">
        <f t="shared" si="116"/>
        <v>0051270400LB59373</v>
      </c>
      <c r="W1886" s="134" t="str">
        <f>IF((ISERROR(VLOOKUP(E1886,'[2]Lead Time(覆蓋貼)'!F:F,1,0)))*(P1886="v"),"",IF((ISTEXT(VLOOKUP(E1886,'[2]Lead Time(覆蓋貼)'!F:F,1,0)))*(P1886=""),"未執行",""))</f>
        <v/>
      </c>
    </row>
    <row r="1887" spans="1:23" ht="39" hidden="1" customHeight="1" x14ac:dyDescent="0.25">
      <c r="A1887" s="117">
        <v>1873</v>
      </c>
      <c r="B1887" s="118" t="s">
        <v>5029</v>
      </c>
      <c r="C1887" s="119">
        <v>43551</v>
      </c>
      <c r="D1887" s="117" t="s">
        <v>5030</v>
      </c>
      <c r="E1887" s="120" t="s">
        <v>5054</v>
      </c>
      <c r="F1887" s="117"/>
      <c r="G1887" s="121">
        <f t="shared" ca="1" si="117"/>
        <v>1</v>
      </c>
      <c r="H1887" s="121" t="str">
        <f t="shared" si="118"/>
        <v>G01檢查油箱燃油泵單元,視須要更換</v>
      </c>
      <c r="I1887" s="122">
        <f t="shared" ca="1" si="119"/>
        <v>14</v>
      </c>
      <c r="N1887" s="125">
        <v>43274</v>
      </c>
      <c r="O1887" s="126">
        <v>50436</v>
      </c>
      <c r="P1887" s="127" t="str">
        <f>IF(B1887="","",IF(ISNA(VLOOKUP(U1887,[2]NEW!H:H,1,FALSE)),"V",""))</f>
        <v>V</v>
      </c>
      <c r="Q1887" s="156" t="s">
        <v>5055</v>
      </c>
      <c r="R1887" s="129" t="s">
        <v>5056</v>
      </c>
      <c r="S1887" s="181" t="s">
        <v>5057</v>
      </c>
      <c r="U1887" s="132" t="str">
        <f t="shared" si="116"/>
        <v>0016320200LB59373</v>
      </c>
      <c r="W1887" s="134" t="str">
        <f>IF((ISERROR(VLOOKUP(E1887,'[2]Lead Time(覆蓋貼)'!F:F,1,0)))*(P1887="v"),"",IF((ISTEXT(VLOOKUP(E1887,'[2]Lead Time(覆蓋貼)'!F:F,1,0)))*(P1887=""),"未執行",""))</f>
        <v/>
      </c>
    </row>
    <row r="1888" spans="1:23" ht="20.25" hidden="1" customHeight="1" x14ac:dyDescent="0.25">
      <c r="A1888" s="117">
        <v>1874</v>
      </c>
      <c r="B1888" s="118" t="s">
        <v>4841</v>
      </c>
      <c r="C1888" s="119">
        <v>42370</v>
      </c>
      <c r="D1888" s="117" t="s">
        <v>4662</v>
      </c>
      <c r="E1888" s="120" t="s">
        <v>5058</v>
      </c>
      <c r="F1888" s="117"/>
      <c r="G1888" s="121">
        <f t="shared" ca="1" si="117"/>
        <v>0.57202072538860105</v>
      </c>
      <c r="H1888" s="121" t="str">
        <f t="shared" si="118"/>
        <v>提示-編程儀錶板油錶功能</v>
      </c>
      <c r="I1888" s="122">
        <f t="shared" ca="1" si="119"/>
        <v>552</v>
      </c>
      <c r="N1888" s="125"/>
      <c r="O1888" s="126"/>
      <c r="P1888" s="127" t="str">
        <f>IF(B1888="","",IF(ISNA(VLOOKUP(U1888,[2]NEW!H:H,1,FALSE)),"V",""))</f>
        <v>V</v>
      </c>
      <c r="Q1888" s="156" t="s">
        <v>4955</v>
      </c>
      <c r="R1888" s="129" t="s">
        <v>4956</v>
      </c>
      <c r="S1888" s="181" t="s">
        <v>4957</v>
      </c>
      <c r="U1888" s="132" t="str">
        <f t="shared" si="116"/>
        <v>6211061800LB59331</v>
      </c>
      <c r="W1888" s="134" t="str">
        <f>IF((ISERROR(VLOOKUP(E1888,'[2]Lead Time(覆蓋貼)'!F:F,1,0)))*(P1888="v"),"",IF((ISTEXT(VLOOKUP(E1888,'[2]Lead Time(覆蓋貼)'!F:F,1,0)))*(P1888=""),"未執行",""))</f>
        <v/>
      </c>
    </row>
    <row r="1889" spans="1:23" ht="20.25" hidden="1" customHeight="1" x14ac:dyDescent="0.25">
      <c r="A1889" s="117">
        <v>1875</v>
      </c>
      <c r="B1889" s="118" t="s">
        <v>4949</v>
      </c>
      <c r="C1889" s="119">
        <v>43534</v>
      </c>
      <c r="D1889" s="117" t="s">
        <v>4950</v>
      </c>
      <c r="E1889" s="120" t="s">
        <v>5058</v>
      </c>
      <c r="F1889" s="117"/>
      <c r="G1889" s="121">
        <f t="shared" ca="1" si="117"/>
        <v>1</v>
      </c>
      <c r="H1889" s="121" t="str">
        <f t="shared" si="118"/>
        <v>G01檢查後部空氣導流板的螺栓連接，必要時修整</v>
      </c>
      <c r="I1889" s="122">
        <f t="shared" ca="1" si="119"/>
        <v>57</v>
      </c>
      <c r="N1889" s="125"/>
      <c r="O1889" s="126"/>
      <c r="P1889" s="127" t="str">
        <f>IF(B1889="","",IF(ISNA(VLOOKUP(U1889,[2]NEW!H:H,1,FALSE)),"V",""))</f>
        <v>V</v>
      </c>
      <c r="Q1889" s="156" t="s">
        <v>4955</v>
      </c>
      <c r="R1889" s="129" t="s">
        <v>4956</v>
      </c>
      <c r="S1889" s="181" t="s">
        <v>4957</v>
      </c>
      <c r="U1889" s="132" t="str">
        <f t="shared" si="116"/>
        <v>0051270400LB59331</v>
      </c>
      <c r="W1889" s="134" t="str">
        <f>IF((ISERROR(VLOOKUP(E1889,'[2]Lead Time(覆蓋貼)'!F:F,1,0)))*(P1889="v"),"",IF((ISTEXT(VLOOKUP(E1889,'[2]Lead Time(覆蓋貼)'!F:F,1,0)))*(P1889=""),"未執行",""))</f>
        <v/>
      </c>
    </row>
    <row r="1890" spans="1:23" ht="39" hidden="1" customHeight="1" x14ac:dyDescent="0.25">
      <c r="A1890" s="117">
        <v>1876</v>
      </c>
      <c r="B1890" s="118" t="s">
        <v>4841</v>
      </c>
      <c r="C1890" s="119">
        <v>42370</v>
      </c>
      <c r="D1890" s="117" t="s">
        <v>4662</v>
      </c>
      <c r="E1890" s="120" t="s">
        <v>5059</v>
      </c>
      <c r="F1890" s="117" t="str">
        <f>IF(ISNA(VLOOKUP(B1890,[2]保固召回!$A:$G,7,FALSE)),"",(VLOOKUP(B1890,[2]保固召回!$A:$G,7,FALSE)))</f>
        <v/>
      </c>
      <c r="G1890" s="121">
        <f t="shared" ca="1" si="117"/>
        <v>0.57202072538860105</v>
      </c>
      <c r="H1890" s="121" t="str">
        <f t="shared" si="118"/>
        <v/>
      </c>
      <c r="I1890" s="122">
        <f t="shared" ca="1" si="119"/>
        <v>552</v>
      </c>
      <c r="N1890" s="125">
        <v>43217</v>
      </c>
      <c r="O1890" s="126">
        <v>50150</v>
      </c>
      <c r="P1890" s="127" t="str">
        <f>IF(B1890="","",IF(ISNA(VLOOKUP(U1890,[2]NEW!H:H,1,FALSE)),"V",""))</f>
        <v/>
      </c>
      <c r="Q1890" s="156" t="s">
        <v>5060</v>
      </c>
      <c r="R1890" s="129" t="s">
        <v>4970</v>
      </c>
      <c r="S1890" s="181" t="s">
        <v>5061</v>
      </c>
      <c r="U1890" s="132" t="str">
        <f t="shared" si="116"/>
        <v>6211061800LB54653</v>
      </c>
      <c r="W1890" s="134" t="str">
        <f>IF((ISERROR(VLOOKUP(E1890,'[2]Lead Time(覆蓋貼)'!F:F,1,0)))*(P1890="v"),"",IF((ISTEXT(VLOOKUP(E1890,'[2]Lead Time(覆蓋貼)'!F:F,1,0)))*(P1890=""),"未執行",""))</f>
        <v/>
      </c>
    </row>
    <row r="1891" spans="1:23" ht="20.25" hidden="1" customHeight="1" x14ac:dyDescent="0.25">
      <c r="A1891" s="117">
        <v>1877</v>
      </c>
      <c r="B1891" s="118" t="s">
        <v>4949</v>
      </c>
      <c r="C1891" s="119">
        <v>43534</v>
      </c>
      <c r="D1891" s="117" t="s">
        <v>4950</v>
      </c>
      <c r="E1891" s="214" t="s">
        <v>5059</v>
      </c>
      <c r="F1891" s="117"/>
      <c r="G1891" s="121">
        <f t="shared" ca="1" si="117"/>
        <v>1</v>
      </c>
      <c r="H1891" s="121" t="str">
        <f t="shared" si="118"/>
        <v>G01檢查後部空氣導流板的螺栓連接，必要時修整</v>
      </c>
      <c r="I1891" s="122">
        <f t="shared" ca="1" si="119"/>
        <v>57</v>
      </c>
      <c r="N1891" s="125">
        <v>43217</v>
      </c>
      <c r="O1891" s="126">
        <v>50150</v>
      </c>
      <c r="P1891" s="127" t="str">
        <f>IF(B1891="","",IF(ISNA(VLOOKUP(U1891,[2]NEW!H:H,1,FALSE)),"V",""))</f>
        <v>V</v>
      </c>
      <c r="Q1891" s="156" t="s">
        <v>5060</v>
      </c>
      <c r="R1891" s="129" t="s">
        <v>4970</v>
      </c>
      <c r="S1891" s="181" t="s">
        <v>5061</v>
      </c>
      <c r="U1891" s="132" t="str">
        <f t="shared" si="116"/>
        <v>0051270400LB54653</v>
      </c>
      <c r="W1891" s="134" t="str">
        <f>IF((ISERROR(VLOOKUP(E1891,'[2]Lead Time(覆蓋貼)'!F:F,1,0)))*(P1891="v"),"",IF((ISTEXT(VLOOKUP(E1891,'[2]Lead Time(覆蓋貼)'!F:F,1,0)))*(P1891=""),"未執行",""))</f>
        <v/>
      </c>
    </row>
    <row r="1892" spans="1:23" ht="20.25" hidden="1" customHeight="1" x14ac:dyDescent="0.25">
      <c r="A1892" s="117">
        <v>1878</v>
      </c>
      <c r="B1892" s="118" t="s">
        <v>5029</v>
      </c>
      <c r="C1892" s="119">
        <v>43551</v>
      </c>
      <c r="D1892" s="117" t="s">
        <v>5030</v>
      </c>
      <c r="E1892" s="120" t="s">
        <v>5059</v>
      </c>
      <c r="F1892" s="117"/>
      <c r="G1892" s="121">
        <f t="shared" ca="1" si="117"/>
        <v>1</v>
      </c>
      <c r="H1892" s="121" t="str">
        <f t="shared" si="118"/>
        <v>G01檢查油箱燃油泵單元,視須要更換</v>
      </c>
      <c r="I1892" s="122">
        <f t="shared" ca="1" si="119"/>
        <v>14</v>
      </c>
      <c r="N1892" s="125">
        <v>43217</v>
      </c>
      <c r="O1892" s="126">
        <v>50150</v>
      </c>
      <c r="P1892" s="127" t="str">
        <f>IF(B1892="","",IF(ISNA(VLOOKUP(U1892,[2]NEW!H:H,1,FALSE)),"V",""))</f>
        <v>V</v>
      </c>
      <c r="Q1892" s="156" t="s">
        <v>5060</v>
      </c>
      <c r="R1892" s="129" t="s">
        <v>4970</v>
      </c>
      <c r="S1892" s="181" t="s">
        <v>5061</v>
      </c>
      <c r="U1892" s="132" t="str">
        <f t="shared" si="116"/>
        <v>0016320200LB54653</v>
      </c>
      <c r="W1892" s="134" t="str">
        <f>IF((ISERROR(VLOOKUP(E1892,'[2]Lead Time(覆蓋貼)'!F:F,1,0)))*(P1892="v"),"",IF((ISTEXT(VLOOKUP(E1892,'[2]Lead Time(覆蓋貼)'!F:F,1,0)))*(P1892=""),"未執行",""))</f>
        <v/>
      </c>
    </row>
    <row r="1893" spans="1:23" ht="106.5" hidden="1" customHeight="1" x14ac:dyDescent="0.25">
      <c r="A1893" s="117">
        <v>1879</v>
      </c>
      <c r="B1893" s="118" t="s">
        <v>4841</v>
      </c>
      <c r="C1893" s="119">
        <v>42370</v>
      </c>
      <c r="D1893" s="117" t="s">
        <v>4662</v>
      </c>
      <c r="E1893" s="120" t="s">
        <v>5062</v>
      </c>
      <c r="F1893" s="117" t="str">
        <f>IF(ISNA(VLOOKUP(B1893,[2]保固召回!$A:$G,7,FALSE)),"",(VLOOKUP(B1893,[2]保固召回!$A:$G,7,FALSE)))</f>
        <v/>
      </c>
      <c r="G1893" s="121">
        <f t="shared" ca="1" si="117"/>
        <v>0.57202072538860105</v>
      </c>
      <c r="H1893" s="121" t="str">
        <f t="shared" si="118"/>
        <v/>
      </c>
      <c r="I1893" s="122">
        <f t="shared" ca="1" si="119"/>
        <v>552</v>
      </c>
      <c r="N1893" s="125">
        <v>43279</v>
      </c>
      <c r="O1893" s="126">
        <v>50389</v>
      </c>
      <c r="P1893" s="127" t="str">
        <f>IF(B1893="","",IF(ISNA(VLOOKUP(U1893,[2]NEW!H:H,1,FALSE)),"V",""))</f>
        <v/>
      </c>
      <c r="Q1893" s="156" t="s">
        <v>5063</v>
      </c>
      <c r="R1893" s="129" t="s">
        <v>5064</v>
      </c>
      <c r="S1893" s="205" t="s">
        <v>5065</v>
      </c>
      <c r="U1893" s="132" t="str">
        <f t="shared" si="116"/>
        <v>6211061800LB54599</v>
      </c>
      <c r="W1893" s="134" t="str">
        <f>IF((ISERROR(VLOOKUP(E1893,'[2]Lead Time(覆蓋貼)'!F:F,1,0)))*(P1893="v"),"",IF((ISTEXT(VLOOKUP(E1893,'[2]Lead Time(覆蓋貼)'!F:F,1,0)))*(P1893=""),"未執行",""))</f>
        <v/>
      </c>
    </row>
    <row r="1894" spans="1:23" ht="106.5" hidden="1" customHeight="1" x14ac:dyDescent="0.25">
      <c r="A1894" s="117">
        <v>1880</v>
      </c>
      <c r="B1894" s="118" t="s">
        <v>4949</v>
      </c>
      <c r="C1894" s="119">
        <v>43534</v>
      </c>
      <c r="D1894" s="117" t="s">
        <v>4950</v>
      </c>
      <c r="E1894" s="214" t="s">
        <v>5062</v>
      </c>
      <c r="F1894" s="117"/>
      <c r="G1894" s="121">
        <f t="shared" ca="1" si="117"/>
        <v>1</v>
      </c>
      <c r="H1894" s="121" t="str">
        <f t="shared" si="118"/>
        <v>G01檢查後部空氣導流板的螺栓連接，必要時修整</v>
      </c>
      <c r="I1894" s="122">
        <f t="shared" ca="1" si="119"/>
        <v>57</v>
      </c>
      <c r="N1894" s="125">
        <v>43279</v>
      </c>
      <c r="O1894" s="126">
        <v>50389</v>
      </c>
      <c r="P1894" s="127" t="str">
        <f>IF(B1894="","",IF(ISNA(VLOOKUP(U1894,[2]NEW!H:H,1,FALSE)),"V",""))</f>
        <v>V</v>
      </c>
      <c r="Q1894" s="156" t="s">
        <v>5063</v>
      </c>
      <c r="R1894" s="129" t="s">
        <v>5064</v>
      </c>
      <c r="S1894" s="205" t="s">
        <v>5065</v>
      </c>
      <c r="U1894" s="132" t="str">
        <f t="shared" si="116"/>
        <v>0051270400LB54599</v>
      </c>
      <c r="W1894" s="134" t="str">
        <f>IF((ISERROR(VLOOKUP(E1894,'[2]Lead Time(覆蓋貼)'!F:F,1,0)))*(P1894="v"),"",IF((ISTEXT(VLOOKUP(E1894,'[2]Lead Time(覆蓋貼)'!F:F,1,0)))*(P1894=""),"未執行",""))</f>
        <v/>
      </c>
    </row>
    <row r="1895" spans="1:23" ht="96.75" hidden="1" customHeight="1" x14ac:dyDescent="0.25">
      <c r="A1895" s="117">
        <v>1881</v>
      </c>
      <c r="B1895" s="118" t="s">
        <v>5029</v>
      </c>
      <c r="C1895" s="119">
        <v>43551</v>
      </c>
      <c r="D1895" s="117" t="s">
        <v>5030</v>
      </c>
      <c r="E1895" s="120" t="s">
        <v>5062</v>
      </c>
      <c r="F1895" s="117"/>
      <c r="G1895" s="121">
        <f t="shared" ca="1" si="117"/>
        <v>1</v>
      </c>
      <c r="H1895" s="121" t="str">
        <f t="shared" si="118"/>
        <v>G01檢查油箱燃油泵單元,視須要更換</v>
      </c>
      <c r="I1895" s="122">
        <f t="shared" ca="1" si="119"/>
        <v>14</v>
      </c>
      <c r="N1895" s="125">
        <v>43279</v>
      </c>
      <c r="O1895" s="126"/>
      <c r="P1895" s="127" t="str">
        <f>IF(B1895="","",IF(ISNA(VLOOKUP(U1895,[2]NEW!H:H,1,FALSE)),"V",""))</f>
        <v>V</v>
      </c>
      <c r="Q1895" s="156" t="s">
        <v>5066</v>
      </c>
      <c r="R1895" s="129" t="s">
        <v>5064</v>
      </c>
      <c r="S1895" s="205" t="s">
        <v>5067</v>
      </c>
      <c r="U1895" s="132" t="str">
        <f t="shared" si="116"/>
        <v>0016320200LB54599</v>
      </c>
      <c r="W1895" s="134" t="str">
        <f>IF((ISERROR(VLOOKUP(E1895,'[2]Lead Time(覆蓋貼)'!F:F,1,0)))*(P1895="v"),"",IF((ISTEXT(VLOOKUP(E1895,'[2]Lead Time(覆蓋貼)'!F:F,1,0)))*(P1895=""),"未執行",""))</f>
        <v/>
      </c>
    </row>
    <row r="1896" spans="1:23" ht="20.25" hidden="1" customHeight="1" x14ac:dyDescent="0.25">
      <c r="A1896" s="117">
        <v>1882</v>
      </c>
      <c r="B1896" s="118" t="s">
        <v>5068</v>
      </c>
      <c r="C1896" s="119">
        <v>43391</v>
      </c>
      <c r="D1896" s="117" t="s">
        <v>5069</v>
      </c>
      <c r="E1896" s="214" t="s">
        <v>5070</v>
      </c>
      <c r="F1896" s="117"/>
      <c r="G1896" s="121">
        <f t="shared" ca="1" si="117"/>
        <v>1</v>
      </c>
      <c r="H1896" s="121" t="str">
        <f t="shared" si="118"/>
        <v>G01檢查右前傳動軸，視需要更換</v>
      </c>
      <c r="I1896" s="122">
        <f t="shared" ca="1" si="119"/>
        <v>7</v>
      </c>
      <c r="J1896" s="230"/>
      <c r="K1896" s="231"/>
      <c r="L1896" s="230"/>
      <c r="M1896" s="232"/>
      <c r="N1896" s="125">
        <v>43117</v>
      </c>
      <c r="O1896" s="126">
        <v>42</v>
      </c>
      <c r="P1896" s="127" t="str">
        <f>IF(B1896="","",IF(ISNA(VLOOKUP(U1896,[2]NEW!H:H,1,FALSE)),"V",""))</f>
        <v>V</v>
      </c>
      <c r="Q1896" s="156" t="s">
        <v>5071</v>
      </c>
      <c r="R1896" s="129" t="s">
        <v>4970</v>
      </c>
      <c r="S1896" s="233" t="s">
        <v>5072</v>
      </c>
      <c r="U1896" s="132" t="str">
        <f t="shared" si="116"/>
        <v>0031810100LB54566</v>
      </c>
      <c r="W1896" s="134" t="str">
        <f>IF((ISERROR(VLOOKUP(E1896,'[2]Lead Time(覆蓋貼)'!F:F,1,0)))*(P1896="v"),"",IF((ISTEXT(VLOOKUP(E1896,'[2]Lead Time(覆蓋貼)'!F:F,1,0)))*(P1896=""),"未執行",""))</f>
        <v/>
      </c>
    </row>
    <row r="1897" spans="1:23" ht="20.25" hidden="1" customHeight="1" x14ac:dyDescent="0.25">
      <c r="A1897" s="117">
        <v>1883</v>
      </c>
      <c r="B1897" s="118" t="s">
        <v>5073</v>
      </c>
      <c r="C1897" s="119">
        <v>43453</v>
      </c>
      <c r="D1897" s="117" t="s">
        <v>5074</v>
      </c>
      <c r="E1897" s="214" t="s">
        <v>5075</v>
      </c>
      <c r="F1897" s="117"/>
      <c r="G1897" s="121">
        <f t="shared" ca="1" si="117"/>
        <v>1</v>
      </c>
      <c r="H1897" s="121" t="str">
        <f t="shared" si="118"/>
        <v>G01B47修整DPF與渦輪增壓器之間的連接</v>
      </c>
      <c r="I1897" s="122">
        <f t="shared" ca="1" si="119"/>
        <v>1</v>
      </c>
      <c r="J1897" s="230"/>
      <c r="K1897" s="231"/>
      <c r="L1897" s="230"/>
      <c r="M1897" s="232"/>
      <c r="N1897" s="125">
        <v>43117</v>
      </c>
      <c r="O1897" s="126">
        <v>42</v>
      </c>
      <c r="P1897" s="127" t="str">
        <f>IF(B1897="","",IF(ISNA(VLOOKUP(U1897,[2]NEW!H:H,1,FALSE)),"V",""))</f>
        <v>V</v>
      </c>
      <c r="Q1897" s="156">
        <v>43144</v>
      </c>
      <c r="R1897" s="129">
        <v>50304</v>
      </c>
      <c r="S1897" s="234" t="s">
        <v>5076</v>
      </c>
      <c r="U1897" s="132" t="str">
        <f t="shared" si="116"/>
        <v>0018550100LB54566</v>
      </c>
      <c r="W1897" s="134" t="str">
        <f>IF((ISERROR(VLOOKUP(E1897,'[2]Lead Time(覆蓋貼)'!F:F,1,0)))*(P1897="v"),"",IF((ISTEXT(VLOOKUP(E1897,'[2]Lead Time(覆蓋貼)'!F:F,1,0)))*(P1897=""),"未執行",""))</f>
        <v/>
      </c>
    </row>
    <row r="1898" spans="1:23" ht="39" hidden="1" customHeight="1" x14ac:dyDescent="0.25">
      <c r="A1898" s="117">
        <v>1884</v>
      </c>
      <c r="B1898" s="118" t="s">
        <v>4841</v>
      </c>
      <c r="C1898" s="119">
        <v>42370</v>
      </c>
      <c r="D1898" s="117" t="s">
        <v>4662</v>
      </c>
      <c r="E1898" s="120" t="s">
        <v>5075</v>
      </c>
      <c r="F1898" s="117" t="str">
        <f>IF(ISNA(VLOOKUP(B1898,[2]保固召回!$A:$G,7,FALSE)),"",(VLOOKUP(B1898,[2]保固召回!$A:$G,7,FALSE)))</f>
        <v/>
      </c>
      <c r="G1898" s="121">
        <f t="shared" ca="1" si="117"/>
        <v>0.57202072538860105</v>
      </c>
      <c r="H1898" s="121" t="str">
        <f t="shared" si="118"/>
        <v>提示-編程儀錶板油錶功能</v>
      </c>
      <c r="I1898" s="122">
        <f t="shared" ca="1" si="119"/>
        <v>552</v>
      </c>
      <c r="N1898" s="125"/>
      <c r="O1898" s="126"/>
      <c r="P1898" s="127" t="str">
        <f>IF(B1898="","",IF(ISNA(VLOOKUP(U1898,[2]NEW!H:H,1,FALSE)),"V",""))</f>
        <v>V</v>
      </c>
      <c r="Q1898" s="156">
        <v>43200</v>
      </c>
      <c r="R1898" s="129">
        <v>50304</v>
      </c>
      <c r="S1898" s="205" t="s">
        <v>5024</v>
      </c>
      <c r="U1898" s="132" t="str">
        <f t="shared" si="116"/>
        <v>6211061800LB54566</v>
      </c>
      <c r="W1898" s="134" t="str">
        <f>IF((ISERROR(VLOOKUP(E1898,'[2]Lead Time(覆蓋貼)'!F:F,1,0)))*(P1898="v"),"",IF((ISTEXT(VLOOKUP(E1898,'[2]Lead Time(覆蓋貼)'!F:F,1,0)))*(P1898=""),"未執行",""))</f>
        <v/>
      </c>
    </row>
    <row r="1899" spans="1:23" ht="20.25" hidden="1" customHeight="1" x14ac:dyDescent="0.25">
      <c r="A1899" s="117">
        <v>1885</v>
      </c>
      <c r="B1899" s="118" t="s">
        <v>4949</v>
      </c>
      <c r="C1899" s="119">
        <v>43534</v>
      </c>
      <c r="D1899" s="117" t="s">
        <v>4950</v>
      </c>
      <c r="E1899" s="214" t="s">
        <v>5075</v>
      </c>
      <c r="F1899" s="117"/>
      <c r="G1899" s="121">
        <f t="shared" ca="1" si="117"/>
        <v>1</v>
      </c>
      <c r="H1899" s="121" t="str">
        <f t="shared" si="118"/>
        <v>G01檢查後部空氣導流板的螺栓連接，必要時修整</v>
      </c>
      <c r="I1899" s="122">
        <f t="shared" ca="1" si="119"/>
        <v>57</v>
      </c>
      <c r="N1899" s="125"/>
      <c r="O1899" s="126"/>
      <c r="P1899" s="127" t="str">
        <f>IF(B1899="","",IF(ISNA(VLOOKUP(U1899,[2]NEW!H:H,1,FALSE)),"V",""))</f>
        <v>V</v>
      </c>
      <c r="Q1899" s="156">
        <v>43200</v>
      </c>
      <c r="R1899" s="129">
        <v>50304</v>
      </c>
      <c r="S1899" s="181" t="s">
        <v>5024</v>
      </c>
      <c r="U1899" s="132" t="str">
        <f t="shared" si="116"/>
        <v>0051270400LB54566</v>
      </c>
      <c r="W1899" s="134" t="str">
        <f>IF((ISERROR(VLOOKUP(E1899,'[2]Lead Time(覆蓋貼)'!F:F,1,0)))*(P1899="v"),"",IF((ISTEXT(VLOOKUP(E1899,'[2]Lead Time(覆蓋貼)'!F:F,1,0)))*(P1899=""),"未執行",""))</f>
        <v/>
      </c>
    </row>
    <row r="1900" spans="1:23" ht="20.25" hidden="1" customHeight="1" x14ac:dyDescent="0.25">
      <c r="A1900" s="117">
        <v>1886</v>
      </c>
      <c r="B1900" s="118" t="s">
        <v>5029</v>
      </c>
      <c r="C1900" s="119">
        <v>43551</v>
      </c>
      <c r="D1900" s="117" t="s">
        <v>5030</v>
      </c>
      <c r="E1900" s="120" t="s">
        <v>5075</v>
      </c>
      <c r="F1900" s="117"/>
      <c r="G1900" s="121">
        <f t="shared" ca="1" si="117"/>
        <v>1</v>
      </c>
      <c r="H1900" s="121" t="str">
        <f t="shared" si="118"/>
        <v>G01檢查油箱燃油泵單元,視須要更換</v>
      </c>
      <c r="I1900" s="122">
        <f t="shared" ca="1" si="119"/>
        <v>14</v>
      </c>
      <c r="N1900" s="125"/>
      <c r="O1900" s="126"/>
      <c r="P1900" s="127" t="str">
        <f>IF(B1900="","",IF(ISNA(VLOOKUP(U1900,[2]NEW!H:H,1,FALSE)),"V",""))</f>
        <v>V</v>
      </c>
      <c r="Q1900" s="156">
        <v>43200</v>
      </c>
      <c r="R1900" s="129">
        <v>50304</v>
      </c>
      <c r="S1900" s="181" t="s">
        <v>5024</v>
      </c>
      <c r="U1900" s="132" t="str">
        <f t="shared" si="116"/>
        <v>0016320200LB54566</v>
      </c>
      <c r="W1900" s="134" t="str">
        <f>IF((ISERROR(VLOOKUP(E1900,'[2]Lead Time(覆蓋貼)'!F:F,1,0)))*(P1900="v"),"",IF((ISTEXT(VLOOKUP(E1900,'[2]Lead Time(覆蓋貼)'!F:F,1,0)))*(P1900=""),"未執行",""))</f>
        <v/>
      </c>
    </row>
    <row r="1901" spans="1:23" ht="20.25" hidden="1" customHeight="1" x14ac:dyDescent="0.25">
      <c r="A1901" s="117">
        <v>1887</v>
      </c>
      <c r="B1901" s="118" t="s">
        <v>5068</v>
      </c>
      <c r="C1901" s="119">
        <v>43391</v>
      </c>
      <c r="D1901" s="117" t="s">
        <v>5069</v>
      </c>
      <c r="E1901" s="120" t="s">
        <v>5077</v>
      </c>
      <c r="F1901" s="117"/>
      <c r="G1901" s="121">
        <f t="shared" ca="1" si="117"/>
        <v>1</v>
      </c>
      <c r="H1901" s="121" t="str">
        <f t="shared" si="118"/>
        <v>G01檢查右前傳動軸，視需要更換</v>
      </c>
      <c r="I1901" s="122">
        <f t="shared" ca="1" si="119"/>
        <v>7</v>
      </c>
      <c r="J1901" s="230"/>
      <c r="K1901" s="231"/>
      <c r="L1901" s="230"/>
      <c r="M1901" s="232"/>
      <c r="N1901" s="235"/>
      <c r="O1901" s="119"/>
      <c r="P1901" s="127" t="str">
        <f>IF(B1901="","",IF(ISNA(VLOOKUP(U1901,[2]NEW!H:H,1,FALSE)),"V",""))</f>
        <v>V</v>
      </c>
      <c r="Q1901" s="209"/>
      <c r="R1901" s="117"/>
      <c r="S1901" s="203"/>
      <c r="U1901" s="132" t="str">
        <f t="shared" si="116"/>
        <v>0031810100LB54561</v>
      </c>
      <c r="W1901" s="134" t="str">
        <f>IF((ISERROR(VLOOKUP(E1901,'[2]Lead Time(覆蓋貼)'!F:F,1,0)))*(P1901="v"),"",IF((ISTEXT(VLOOKUP(E1901,'[2]Lead Time(覆蓋貼)'!F:F,1,0)))*(P1901=""),"未執行",""))</f>
        <v/>
      </c>
    </row>
    <row r="1902" spans="1:23" ht="100.5" hidden="1" customHeight="1" x14ac:dyDescent="0.25">
      <c r="A1902" s="117">
        <v>1888</v>
      </c>
      <c r="B1902" s="118" t="s">
        <v>4841</v>
      </c>
      <c r="C1902" s="119">
        <v>42370</v>
      </c>
      <c r="D1902" s="117" t="s">
        <v>4662</v>
      </c>
      <c r="E1902" s="120" t="s">
        <v>5077</v>
      </c>
      <c r="F1902" s="117" t="str">
        <f>IF(ISNA(VLOOKUP(B1902,[2]保固召回!$A:$G,7,FALSE)),"",(VLOOKUP(B1902,[2]保固召回!$A:$G,7,FALSE)))</f>
        <v/>
      </c>
      <c r="G1902" s="121">
        <f t="shared" ca="1" si="117"/>
        <v>0.57202072538860105</v>
      </c>
      <c r="H1902" s="121" t="str">
        <f t="shared" si="118"/>
        <v/>
      </c>
      <c r="I1902" s="122">
        <f t="shared" ca="1" si="119"/>
        <v>552</v>
      </c>
      <c r="N1902" s="125"/>
      <c r="O1902" s="126"/>
      <c r="P1902" s="127" t="str">
        <f>IF(B1902="","",IF(ISNA(VLOOKUP(U1902,[2]NEW!H:H,1,FALSE)),"V",""))</f>
        <v/>
      </c>
      <c r="Q1902" s="156" t="s">
        <v>5078</v>
      </c>
      <c r="R1902" s="129" t="s">
        <v>5036</v>
      </c>
      <c r="S1902" s="205" t="s">
        <v>5079</v>
      </c>
      <c r="U1902" s="132" t="str">
        <f t="shared" si="116"/>
        <v>6211061800LB54561</v>
      </c>
      <c r="W1902" s="134" t="str">
        <f>IF((ISERROR(VLOOKUP(E1902,'[2]Lead Time(覆蓋貼)'!F:F,1,0)))*(P1902="v"),"",IF((ISTEXT(VLOOKUP(E1902,'[2]Lead Time(覆蓋貼)'!F:F,1,0)))*(P1902=""),"未執行",""))</f>
        <v/>
      </c>
    </row>
    <row r="1903" spans="1:23" ht="89.25" hidden="1" customHeight="1" x14ac:dyDescent="0.25">
      <c r="A1903" s="117">
        <v>1889</v>
      </c>
      <c r="B1903" s="118" t="s">
        <v>4949</v>
      </c>
      <c r="C1903" s="119">
        <v>43534</v>
      </c>
      <c r="D1903" s="117" t="s">
        <v>4950</v>
      </c>
      <c r="E1903" s="214" t="s">
        <v>5080</v>
      </c>
      <c r="F1903" s="117"/>
      <c r="G1903" s="121">
        <f t="shared" ca="1" si="117"/>
        <v>1</v>
      </c>
      <c r="H1903" s="121" t="str">
        <f t="shared" si="118"/>
        <v>G01檢查後部空氣導流板的螺栓連接，必要時修整</v>
      </c>
      <c r="I1903" s="122">
        <f t="shared" ca="1" si="119"/>
        <v>57</v>
      </c>
      <c r="N1903" s="125">
        <v>43277</v>
      </c>
      <c r="O1903" s="126">
        <v>50436</v>
      </c>
      <c r="P1903" s="127" t="str">
        <f>IF(B1903="","",IF(ISNA(VLOOKUP(U1903,[2]NEW!H:H,1,FALSE)),"V",""))</f>
        <v>V</v>
      </c>
      <c r="Q1903" s="156" t="s">
        <v>5081</v>
      </c>
      <c r="R1903" s="129" t="s">
        <v>5082</v>
      </c>
      <c r="S1903" s="181" t="s">
        <v>5083</v>
      </c>
      <c r="U1903" s="132" t="str">
        <f t="shared" si="116"/>
        <v>0051270400LB54561</v>
      </c>
      <c r="W1903" s="134" t="str">
        <f>IF((ISERROR(VLOOKUP(E1903,'[2]Lead Time(覆蓋貼)'!F:F,1,0)))*(P1903="v"),"",IF((ISTEXT(VLOOKUP(E1903,'[2]Lead Time(覆蓋貼)'!F:F,1,0)))*(P1903=""),"未執行",""))</f>
        <v/>
      </c>
    </row>
    <row r="1904" spans="1:23" ht="89.25" hidden="1" customHeight="1" x14ac:dyDescent="0.25">
      <c r="A1904" s="117">
        <v>1890</v>
      </c>
      <c r="B1904" s="118" t="s">
        <v>5029</v>
      </c>
      <c r="C1904" s="119">
        <v>43551</v>
      </c>
      <c r="D1904" s="117" t="s">
        <v>5030</v>
      </c>
      <c r="E1904" s="120" t="s">
        <v>5077</v>
      </c>
      <c r="F1904" s="117"/>
      <c r="G1904" s="121">
        <f t="shared" ca="1" si="117"/>
        <v>1</v>
      </c>
      <c r="H1904" s="121" t="str">
        <f t="shared" si="118"/>
        <v>G01檢查油箱燃油泵單元,視須要更換</v>
      </c>
      <c r="I1904" s="122">
        <f t="shared" ca="1" si="119"/>
        <v>14</v>
      </c>
      <c r="N1904" s="125">
        <v>43277</v>
      </c>
      <c r="O1904" s="126">
        <v>50436</v>
      </c>
      <c r="P1904" s="127" t="str">
        <f>IF(B1904="","",IF(ISNA(VLOOKUP(U1904,[2]NEW!H:H,1,FALSE)),"V",""))</f>
        <v>V</v>
      </c>
      <c r="Q1904" s="156" t="s">
        <v>5081</v>
      </c>
      <c r="R1904" s="129" t="s">
        <v>5082</v>
      </c>
      <c r="S1904" s="181" t="s">
        <v>5083</v>
      </c>
      <c r="U1904" s="132" t="str">
        <f t="shared" si="116"/>
        <v>0016320200LB54561</v>
      </c>
      <c r="W1904" s="134" t="str">
        <f>IF((ISERROR(VLOOKUP(E1904,'[2]Lead Time(覆蓋貼)'!F:F,1,0)))*(P1904="v"),"",IF((ISTEXT(VLOOKUP(E1904,'[2]Lead Time(覆蓋貼)'!F:F,1,0)))*(P1904=""),"未執行",""))</f>
        <v/>
      </c>
    </row>
    <row r="1905" spans="1:23" ht="20.25" hidden="1" customHeight="1" x14ac:dyDescent="0.25">
      <c r="A1905" s="117">
        <v>1891</v>
      </c>
      <c r="B1905" s="118" t="s">
        <v>5068</v>
      </c>
      <c r="C1905" s="119">
        <v>43391</v>
      </c>
      <c r="D1905" s="117" t="s">
        <v>5069</v>
      </c>
      <c r="E1905" s="120" t="s">
        <v>5084</v>
      </c>
      <c r="F1905" s="117"/>
      <c r="G1905" s="121">
        <f t="shared" ca="1" si="117"/>
        <v>1</v>
      </c>
      <c r="H1905" s="121" t="str">
        <f t="shared" si="118"/>
        <v>G01檢查右前傳動軸，視需要更換</v>
      </c>
      <c r="I1905" s="122">
        <f t="shared" ca="1" si="119"/>
        <v>7</v>
      </c>
      <c r="J1905" s="230"/>
      <c r="K1905" s="231"/>
      <c r="L1905" s="230"/>
      <c r="M1905" s="232"/>
      <c r="N1905" s="125"/>
      <c r="O1905" s="126"/>
      <c r="P1905" s="127" t="str">
        <f>IF(B1905="","",IF(ISNA(VLOOKUP(U1905,[2]NEW!H:H,1,FALSE)),"V",""))</f>
        <v>V</v>
      </c>
      <c r="Q1905" s="156">
        <v>43087</v>
      </c>
      <c r="R1905" s="129">
        <v>50304</v>
      </c>
      <c r="S1905" s="181" t="s">
        <v>5085</v>
      </c>
      <c r="U1905" s="132" t="str">
        <f t="shared" si="116"/>
        <v>0031810100LB54516</v>
      </c>
      <c r="W1905" s="134" t="str">
        <f>IF((ISERROR(VLOOKUP(E1905,'[2]Lead Time(覆蓋貼)'!F:F,1,0)))*(P1905="v"),"",IF((ISTEXT(VLOOKUP(E1905,'[2]Lead Time(覆蓋貼)'!F:F,1,0)))*(P1905=""),"未執行",""))</f>
        <v/>
      </c>
    </row>
    <row r="1906" spans="1:23" ht="39" hidden="1" customHeight="1" x14ac:dyDescent="0.25">
      <c r="A1906" s="117">
        <v>1892</v>
      </c>
      <c r="B1906" s="118" t="s">
        <v>4841</v>
      </c>
      <c r="C1906" s="119">
        <v>42370</v>
      </c>
      <c r="D1906" s="117" t="s">
        <v>4662</v>
      </c>
      <c r="E1906" s="120" t="s">
        <v>5086</v>
      </c>
      <c r="F1906" s="117" t="str">
        <f>IF(ISNA(VLOOKUP(B1906,[2]保固召回!$A:$G,7,FALSE)),"",(VLOOKUP(B1906,[2]保固召回!$A:$G,7,FALSE)))</f>
        <v/>
      </c>
      <c r="G1906" s="121">
        <f t="shared" ca="1" si="117"/>
        <v>0.57202072538860105</v>
      </c>
      <c r="H1906" s="121" t="str">
        <f t="shared" si="118"/>
        <v>提示-編程儀錶板油錶功能</v>
      </c>
      <c r="I1906" s="122">
        <f t="shared" ca="1" si="119"/>
        <v>552</v>
      </c>
      <c r="N1906" s="125"/>
      <c r="O1906" s="126"/>
      <c r="P1906" s="127" t="str">
        <f>IF(B1906="","",IF(ISNA(VLOOKUP(U1906,[2]NEW!H:H,1,FALSE)),"V",""))</f>
        <v>V</v>
      </c>
      <c r="Q1906" s="156" t="s">
        <v>4955</v>
      </c>
      <c r="R1906" s="129" t="s">
        <v>4956</v>
      </c>
      <c r="S1906" s="205" t="s">
        <v>5087</v>
      </c>
      <c r="U1906" s="132" t="str">
        <f t="shared" si="116"/>
        <v>6211061800LB54516</v>
      </c>
      <c r="W1906" s="134" t="str">
        <f>IF((ISERROR(VLOOKUP(E1906,'[2]Lead Time(覆蓋貼)'!F:F,1,0)))*(P1906="v"),"",IF((ISTEXT(VLOOKUP(E1906,'[2]Lead Time(覆蓋貼)'!F:F,1,0)))*(P1906=""),"未執行",""))</f>
        <v/>
      </c>
    </row>
    <row r="1907" spans="1:23" ht="20.25" hidden="1" customHeight="1" x14ac:dyDescent="0.25">
      <c r="A1907" s="117">
        <v>1893</v>
      </c>
      <c r="B1907" s="118" t="s">
        <v>5088</v>
      </c>
      <c r="C1907" s="119">
        <v>43534</v>
      </c>
      <c r="D1907" s="117" t="s">
        <v>4950</v>
      </c>
      <c r="E1907" s="211" t="s">
        <v>5086</v>
      </c>
      <c r="F1907" s="117"/>
      <c r="G1907" s="121">
        <f t="shared" ca="1" si="117"/>
        <v>1</v>
      </c>
      <c r="H1907" s="121" t="str">
        <f t="shared" si="118"/>
        <v>G01檢查後部空氣導流板的螺栓連接，必要時修整</v>
      </c>
      <c r="I1907" s="122">
        <f t="shared" ca="1" si="119"/>
        <v>57</v>
      </c>
      <c r="N1907" s="125">
        <v>43206</v>
      </c>
      <c r="O1907" s="126">
        <v>50126</v>
      </c>
      <c r="P1907" s="127" t="str">
        <f>IF(B1907="","",IF(ISNA(VLOOKUP(U1907,[2]NEW!H:H,1,FALSE)),"V",""))</f>
        <v>V</v>
      </c>
      <c r="Q1907" s="156" t="s">
        <v>5089</v>
      </c>
      <c r="R1907" s="129" t="s">
        <v>5090</v>
      </c>
      <c r="S1907" s="181" t="s">
        <v>5091</v>
      </c>
      <c r="U1907" s="132" t="str">
        <f t="shared" si="116"/>
        <v>0051270400LB54516</v>
      </c>
      <c r="W1907" s="134" t="str">
        <f>IF((ISERROR(VLOOKUP(E1907,'[2]Lead Time(覆蓋貼)'!F:F,1,0)))*(P1907="v"),"",IF((ISTEXT(VLOOKUP(E1907,'[2]Lead Time(覆蓋貼)'!F:F,1,0)))*(P1907=""),"未執行",""))</f>
        <v/>
      </c>
    </row>
    <row r="1908" spans="1:23" ht="20.25" hidden="1" customHeight="1" x14ac:dyDescent="0.25">
      <c r="A1908" s="117">
        <v>1894</v>
      </c>
      <c r="B1908" s="118" t="s">
        <v>5092</v>
      </c>
      <c r="C1908" s="119">
        <v>43551</v>
      </c>
      <c r="D1908" s="117" t="s">
        <v>5030</v>
      </c>
      <c r="E1908" s="120" t="s">
        <v>5086</v>
      </c>
      <c r="F1908" s="117"/>
      <c r="G1908" s="121">
        <f t="shared" ca="1" si="117"/>
        <v>1</v>
      </c>
      <c r="H1908" s="121" t="str">
        <f t="shared" si="118"/>
        <v>G01檢查油箱燃油泵單元,視須要更換</v>
      </c>
      <c r="I1908" s="122">
        <f t="shared" ca="1" si="119"/>
        <v>14</v>
      </c>
      <c r="N1908" s="125"/>
      <c r="O1908" s="126"/>
      <c r="P1908" s="127" t="str">
        <f>IF(B1908="","",IF(ISNA(VLOOKUP(U1908,[2]NEW!H:H,1,FALSE)),"V",""))</f>
        <v>V</v>
      </c>
      <c r="Q1908" s="156"/>
      <c r="R1908" s="129"/>
      <c r="S1908" s="181"/>
      <c r="U1908" s="132" t="str">
        <f t="shared" si="116"/>
        <v>0016320200LB54516</v>
      </c>
      <c r="W1908" s="134" t="str">
        <f>IF((ISERROR(VLOOKUP(E1908,'[2]Lead Time(覆蓋貼)'!F:F,1,0)))*(P1908="v"),"",IF((ISTEXT(VLOOKUP(E1908,'[2]Lead Time(覆蓋貼)'!F:F,1,0)))*(P1908=""),"未執行",""))</f>
        <v/>
      </c>
    </row>
    <row r="1909" spans="1:23" ht="20.25" hidden="1" customHeight="1" x14ac:dyDescent="0.25">
      <c r="A1909" s="117">
        <v>1895</v>
      </c>
      <c r="B1909" s="118" t="s">
        <v>5088</v>
      </c>
      <c r="C1909" s="119">
        <v>43534</v>
      </c>
      <c r="D1909" s="117" t="s">
        <v>4950</v>
      </c>
      <c r="E1909" s="120" t="s">
        <v>5093</v>
      </c>
      <c r="F1909" s="117"/>
      <c r="G1909" s="121">
        <f t="shared" ca="1" si="117"/>
        <v>1</v>
      </c>
      <c r="H1909" s="121" t="str">
        <f t="shared" si="118"/>
        <v>G01檢查後部空氣導流板的螺栓連接，必要時修整</v>
      </c>
      <c r="I1909" s="122">
        <f t="shared" ca="1" si="119"/>
        <v>57</v>
      </c>
      <c r="N1909" s="125"/>
      <c r="O1909" s="126"/>
      <c r="P1909" s="127" t="str">
        <f>IF(B1909="","",IF(ISNA(VLOOKUP(U1909,[2]NEW!H:H,1,FALSE)),"V",""))</f>
        <v>V</v>
      </c>
      <c r="Q1909" s="156">
        <v>43255</v>
      </c>
      <c r="R1909" s="129">
        <v>50304</v>
      </c>
      <c r="S1909" s="181" t="s">
        <v>4822</v>
      </c>
      <c r="U1909" s="132" t="str">
        <f t="shared" si="116"/>
        <v>0051270400LA54113</v>
      </c>
      <c r="W1909" s="134" t="str">
        <f>IF((ISERROR(VLOOKUP(E1909,'[2]Lead Time(覆蓋貼)'!F:F,1,0)))*(P1909="v"),"",IF((ISTEXT(VLOOKUP(E1909,'[2]Lead Time(覆蓋貼)'!F:F,1,0)))*(P1909=""),"未執行",""))</f>
        <v/>
      </c>
    </row>
    <row r="1910" spans="1:23" ht="20.25" hidden="1" customHeight="1" x14ac:dyDescent="0.25">
      <c r="A1910" s="117">
        <v>1896</v>
      </c>
      <c r="B1910" s="118" t="s">
        <v>5088</v>
      </c>
      <c r="C1910" s="119">
        <v>43534</v>
      </c>
      <c r="D1910" s="117" t="s">
        <v>4950</v>
      </c>
      <c r="E1910" s="120" t="s">
        <v>5094</v>
      </c>
      <c r="F1910" s="117"/>
      <c r="G1910" s="121">
        <f t="shared" ca="1" si="117"/>
        <v>1</v>
      </c>
      <c r="H1910" s="121" t="str">
        <f t="shared" si="118"/>
        <v>G01檢查後部空氣導流板的螺栓連接，必要時修整</v>
      </c>
      <c r="I1910" s="122">
        <f t="shared" ca="1" si="119"/>
        <v>57</v>
      </c>
      <c r="N1910" s="125"/>
      <c r="O1910" s="126"/>
      <c r="P1910" s="127" t="str">
        <f>IF(B1910="","",IF(ISNA(VLOOKUP(U1910,[2]NEW!H:H,1,FALSE)),"V",""))</f>
        <v>V</v>
      </c>
      <c r="Q1910" s="156">
        <v>43255</v>
      </c>
      <c r="R1910" s="129">
        <v>50304</v>
      </c>
      <c r="S1910" s="181" t="s">
        <v>4822</v>
      </c>
      <c r="U1910" s="132" t="str">
        <f t="shared" si="116"/>
        <v>0051270400LA54071</v>
      </c>
      <c r="W1910" s="134" t="str">
        <f>IF((ISERROR(VLOOKUP(E1910,'[2]Lead Time(覆蓋貼)'!F:F,1,0)))*(P1910="v"),"",IF((ISTEXT(VLOOKUP(E1910,'[2]Lead Time(覆蓋貼)'!F:F,1,0)))*(P1910=""),"未執行",""))</f>
        <v/>
      </c>
    </row>
    <row r="1911" spans="1:23" ht="20.25" hidden="1" customHeight="1" x14ac:dyDescent="0.25">
      <c r="A1911" s="117">
        <v>1897</v>
      </c>
      <c r="B1911" s="118" t="s">
        <v>5088</v>
      </c>
      <c r="C1911" s="119">
        <v>43534</v>
      </c>
      <c r="D1911" s="117" t="s">
        <v>4950</v>
      </c>
      <c r="E1911" s="120" t="s">
        <v>5095</v>
      </c>
      <c r="F1911" s="117"/>
      <c r="G1911" s="121">
        <f t="shared" ca="1" si="117"/>
        <v>1</v>
      </c>
      <c r="H1911" s="121" t="str">
        <f t="shared" si="118"/>
        <v>G01檢查後部空氣導流板的螺栓連接，必要時修整</v>
      </c>
      <c r="I1911" s="122">
        <f t="shared" ca="1" si="119"/>
        <v>57</v>
      </c>
      <c r="N1911" s="125"/>
      <c r="O1911" s="126"/>
      <c r="P1911" s="127" t="str">
        <f>IF(B1911="","",IF(ISNA(VLOOKUP(U1911,[2]NEW!H:H,1,FALSE)),"V",""))</f>
        <v>V</v>
      </c>
      <c r="Q1911" s="156">
        <v>43255</v>
      </c>
      <c r="R1911" s="129">
        <v>50304</v>
      </c>
      <c r="S1911" s="181" t="s">
        <v>4817</v>
      </c>
      <c r="U1911" s="132" t="str">
        <f t="shared" si="116"/>
        <v>0051270400LA54023</v>
      </c>
      <c r="W1911" s="134" t="str">
        <f>IF((ISERROR(VLOOKUP(E1911,'[2]Lead Time(覆蓋貼)'!F:F,1,0)))*(P1911="v"),"",IF((ISTEXT(VLOOKUP(E1911,'[2]Lead Time(覆蓋貼)'!F:F,1,0)))*(P1911=""),"未執行",""))</f>
        <v/>
      </c>
    </row>
    <row r="1912" spans="1:23" ht="20.25" hidden="1" customHeight="1" x14ac:dyDescent="0.25">
      <c r="A1912" s="117">
        <v>1898</v>
      </c>
      <c r="B1912" s="118" t="s">
        <v>5088</v>
      </c>
      <c r="C1912" s="119">
        <v>43534</v>
      </c>
      <c r="D1912" s="117" t="s">
        <v>4950</v>
      </c>
      <c r="E1912" s="120" t="s">
        <v>5096</v>
      </c>
      <c r="F1912" s="117"/>
      <c r="G1912" s="121">
        <f t="shared" ca="1" si="117"/>
        <v>1</v>
      </c>
      <c r="H1912" s="121" t="str">
        <f t="shared" si="118"/>
        <v>G01檢查後部空氣導流板的螺栓連接，必要時修整</v>
      </c>
      <c r="I1912" s="122">
        <f t="shared" ca="1" si="119"/>
        <v>57</v>
      </c>
      <c r="N1912" s="125"/>
      <c r="O1912" s="126"/>
      <c r="P1912" s="127" t="str">
        <f>IF(B1912="","",IF(ISNA(VLOOKUP(U1912,[2]NEW!H:H,1,FALSE)),"V",""))</f>
        <v>V</v>
      </c>
      <c r="Q1912" s="156">
        <v>43255</v>
      </c>
      <c r="R1912" s="129">
        <v>50304</v>
      </c>
      <c r="S1912" s="181" t="s">
        <v>4817</v>
      </c>
      <c r="U1912" s="132" t="str">
        <f t="shared" si="116"/>
        <v>0051270400LA54022</v>
      </c>
      <c r="W1912" s="134" t="str">
        <f>IF((ISERROR(VLOOKUP(E1912,'[2]Lead Time(覆蓋貼)'!F:F,1,0)))*(P1912="v"),"",IF((ISTEXT(VLOOKUP(E1912,'[2]Lead Time(覆蓋貼)'!F:F,1,0)))*(P1912=""),"未執行",""))</f>
        <v/>
      </c>
    </row>
    <row r="1913" spans="1:23" ht="20.25" hidden="1" customHeight="1" x14ac:dyDescent="0.25">
      <c r="A1913" s="117">
        <v>1899</v>
      </c>
      <c r="B1913" s="118" t="s">
        <v>5088</v>
      </c>
      <c r="C1913" s="119">
        <v>43534</v>
      </c>
      <c r="D1913" s="117" t="s">
        <v>4950</v>
      </c>
      <c r="E1913" s="120" t="s">
        <v>5097</v>
      </c>
      <c r="F1913" s="117"/>
      <c r="G1913" s="121">
        <f t="shared" ca="1" si="117"/>
        <v>1</v>
      </c>
      <c r="H1913" s="121" t="str">
        <f t="shared" si="118"/>
        <v>G01檢查後部空氣導流板的螺栓連接，必要時修整</v>
      </c>
      <c r="I1913" s="122">
        <f t="shared" ca="1" si="119"/>
        <v>57</v>
      </c>
      <c r="N1913" s="125"/>
      <c r="O1913" s="126"/>
      <c r="P1913" s="127" t="str">
        <f>IF(B1913="","",IF(ISNA(VLOOKUP(U1913,[2]NEW!H:H,1,FALSE)),"V",""))</f>
        <v>V</v>
      </c>
      <c r="Q1913" s="156">
        <v>43255</v>
      </c>
      <c r="R1913" s="129">
        <v>50304</v>
      </c>
      <c r="S1913" s="181" t="s">
        <v>4817</v>
      </c>
      <c r="U1913" s="132" t="str">
        <f t="shared" si="116"/>
        <v>0051270400LA53998</v>
      </c>
      <c r="W1913" s="134" t="str">
        <f>IF((ISERROR(VLOOKUP(E1913,'[2]Lead Time(覆蓋貼)'!F:F,1,0)))*(P1913="v"),"",IF((ISTEXT(VLOOKUP(E1913,'[2]Lead Time(覆蓋貼)'!F:F,1,0)))*(P1913=""),"未執行",""))</f>
        <v/>
      </c>
    </row>
    <row r="1914" spans="1:23" ht="20.25" hidden="1" customHeight="1" x14ac:dyDescent="0.25">
      <c r="A1914" s="117">
        <v>1900</v>
      </c>
      <c r="B1914" s="118" t="s">
        <v>5088</v>
      </c>
      <c r="C1914" s="119">
        <v>43534</v>
      </c>
      <c r="D1914" s="117" t="s">
        <v>4950</v>
      </c>
      <c r="E1914" s="120" t="s">
        <v>5098</v>
      </c>
      <c r="F1914" s="117"/>
      <c r="G1914" s="121">
        <f t="shared" ca="1" si="117"/>
        <v>1</v>
      </c>
      <c r="H1914" s="121" t="str">
        <f t="shared" si="118"/>
        <v>G01檢查後部空氣導流板的螺栓連接，必要時修整</v>
      </c>
      <c r="I1914" s="122">
        <f t="shared" ca="1" si="119"/>
        <v>57</v>
      </c>
      <c r="N1914" s="125">
        <v>43217</v>
      </c>
      <c r="O1914" s="126">
        <v>50436</v>
      </c>
      <c r="P1914" s="127" t="str">
        <f>IF(B1914="","",IF(ISNA(VLOOKUP(U1914,[2]NEW!H:H,1,FALSE)),"V",""))</f>
        <v>V</v>
      </c>
      <c r="Q1914" s="156">
        <v>43217</v>
      </c>
      <c r="R1914" s="129">
        <v>50304</v>
      </c>
      <c r="S1914" s="181" t="s">
        <v>4017</v>
      </c>
      <c r="U1914" s="132" t="str">
        <f t="shared" si="116"/>
        <v>0051270400LA53997</v>
      </c>
      <c r="W1914" s="134" t="str">
        <f>IF((ISERROR(VLOOKUP(E1914,'[2]Lead Time(覆蓋貼)'!F:F,1,0)))*(P1914="v"),"",IF((ISTEXT(VLOOKUP(E1914,'[2]Lead Time(覆蓋貼)'!F:F,1,0)))*(P1914=""),"未執行",""))</f>
        <v/>
      </c>
    </row>
    <row r="1915" spans="1:23" ht="20.25" hidden="1" customHeight="1" x14ac:dyDescent="0.25">
      <c r="A1915" s="117">
        <v>1901</v>
      </c>
      <c r="B1915" s="118" t="s">
        <v>5088</v>
      </c>
      <c r="C1915" s="119">
        <v>43534</v>
      </c>
      <c r="D1915" s="117" t="s">
        <v>4950</v>
      </c>
      <c r="E1915" s="120" t="s">
        <v>5099</v>
      </c>
      <c r="F1915" s="117"/>
      <c r="G1915" s="121">
        <f t="shared" ca="1" si="117"/>
        <v>1</v>
      </c>
      <c r="H1915" s="121" t="str">
        <f t="shared" si="118"/>
        <v>G01檢查後部空氣導流板的螺栓連接，必要時修整</v>
      </c>
      <c r="I1915" s="122">
        <f t="shared" ca="1" si="119"/>
        <v>57</v>
      </c>
      <c r="N1915" s="125">
        <v>43215</v>
      </c>
      <c r="O1915" s="126">
        <v>50436</v>
      </c>
      <c r="P1915" s="127" t="str">
        <f>IF(B1915="","",IF(ISNA(VLOOKUP(U1915,[2]NEW!H:H,1,FALSE)),"V",""))</f>
        <v>V</v>
      </c>
      <c r="Q1915" s="156">
        <v>43214</v>
      </c>
      <c r="R1915" s="129">
        <v>50304</v>
      </c>
      <c r="S1915" s="181" t="s">
        <v>4017</v>
      </c>
      <c r="U1915" s="132" t="str">
        <f t="shared" si="116"/>
        <v>0051270400LA53983</v>
      </c>
      <c r="W1915" s="134" t="str">
        <f>IF((ISERROR(VLOOKUP(E1915,'[2]Lead Time(覆蓋貼)'!F:F,1,0)))*(P1915="v"),"",IF((ISTEXT(VLOOKUP(E1915,'[2]Lead Time(覆蓋貼)'!F:F,1,0)))*(P1915=""),"未執行",""))</f>
        <v/>
      </c>
    </row>
    <row r="1916" spans="1:23" ht="20.25" hidden="1" customHeight="1" x14ac:dyDescent="0.25">
      <c r="A1916" s="117">
        <v>1902</v>
      </c>
      <c r="B1916" s="118" t="s">
        <v>5088</v>
      </c>
      <c r="C1916" s="119">
        <v>43534</v>
      </c>
      <c r="D1916" s="117" t="s">
        <v>4950</v>
      </c>
      <c r="E1916" s="120" t="s">
        <v>5100</v>
      </c>
      <c r="F1916" s="117"/>
      <c r="G1916" s="121">
        <f t="shared" ca="1" si="117"/>
        <v>1</v>
      </c>
      <c r="H1916" s="121" t="str">
        <f t="shared" si="118"/>
        <v>G01檢查後部空氣導流板的螺栓連接，必要時修整</v>
      </c>
      <c r="I1916" s="122">
        <f t="shared" ca="1" si="119"/>
        <v>57</v>
      </c>
      <c r="N1916" s="125">
        <v>43215</v>
      </c>
      <c r="O1916" s="126">
        <v>50436</v>
      </c>
      <c r="P1916" s="127" t="str">
        <f>IF(B1916="","",IF(ISNA(VLOOKUP(U1916,[2]NEW!H:H,1,FALSE)),"V",""))</f>
        <v>V</v>
      </c>
      <c r="Q1916" s="156">
        <v>43214</v>
      </c>
      <c r="R1916" s="129">
        <v>50304</v>
      </c>
      <c r="S1916" s="181" t="s">
        <v>4017</v>
      </c>
      <c r="U1916" s="132" t="str">
        <f t="shared" si="116"/>
        <v>0051270400LA53950</v>
      </c>
      <c r="W1916" s="134" t="str">
        <f>IF((ISERROR(VLOOKUP(E1916,'[2]Lead Time(覆蓋貼)'!F:F,1,0)))*(P1916="v"),"",IF((ISTEXT(VLOOKUP(E1916,'[2]Lead Time(覆蓋貼)'!F:F,1,0)))*(P1916=""),"未執行",""))</f>
        <v/>
      </c>
    </row>
    <row r="1917" spans="1:23" ht="20.25" hidden="1" customHeight="1" x14ac:dyDescent="0.25">
      <c r="A1917" s="117">
        <v>1903</v>
      </c>
      <c r="B1917" s="118" t="s">
        <v>5088</v>
      </c>
      <c r="C1917" s="119">
        <v>43534</v>
      </c>
      <c r="D1917" s="117" t="s">
        <v>4950</v>
      </c>
      <c r="E1917" s="120" t="s">
        <v>5101</v>
      </c>
      <c r="F1917" s="117"/>
      <c r="G1917" s="121">
        <f t="shared" ca="1" si="117"/>
        <v>1</v>
      </c>
      <c r="H1917" s="121" t="str">
        <f t="shared" si="118"/>
        <v>G01檢查後部空氣導流板的螺栓連接，必要時修整</v>
      </c>
      <c r="I1917" s="122">
        <f t="shared" ca="1" si="119"/>
        <v>57</v>
      </c>
      <c r="N1917" s="125"/>
      <c r="O1917" s="126"/>
      <c r="P1917" s="127" t="str">
        <f>IF(B1917="","",IF(ISNA(VLOOKUP(U1917,[2]NEW!H:H,1,FALSE)),"V",""))</f>
        <v>V</v>
      </c>
      <c r="Q1917" s="156">
        <v>43255</v>
      </c>
      <c r="R1917" s="129">
        <v>50304</v>
      </c>
      <c r="S1917" s="181" t="s">
        <v>4817</v>
      </c>
      <c r="U1917" s="132" t="str">
        <f t="shared" si="116"/>
        <v>0051270400LA53894</v>
      </c>
      <c r="W1917" s="134" t="str">
        <f>IF((ISERROR(VLOOKUP(E1917,'[2]Lead Time(覆蓋貼)'!F:F,1,0)))*(P1917="v"),"",IF((ISTEXT(VLOOKUP(E1917,'[2]Lead Time(覆蓋貼)'!F:F,1,0)))*(P1917=""),"未執行",""))</f>
        <v/>
      </c>
    </row>
    <row r="1918" spans="1:23" ht="20.25" hidden="1" customHeight="1" x14ac:dyDescent="0.25">
      <c r="A1918" s="117">
        <v>1904</v>
      </c>
      <c r="B1918" s="118" t="s">
        <v>4949</v>
      </c>
      <c r="C1918" s="119">
        <v>43534</v>
      </c>
      <c r="D1918" s="117" t="s">
        <v>4950</v>
      </c>
      <c r="E1918" s="120" t="s">
        <v>5102</v>
      </c>
      <c r="F1918" s="117"/>
      <c r="G1918" s="121">
        <f t="shared" ca="1" si="117"/>
        <v>1</v>
      </c>
      <c r="H1918" s="121" t="str">
        <f t="shared" si="118"/>
        <v>G01檢查後部空氣導流板的螺栓連接，必要時修整</v>
      </c>
      <c r="I1918" s="122">
        <f t="shared" ca="1" si="119"/>
        <v>57</v>
      </c>
      <c r="N1918" s="125"/>
      <c r="O1918" s="126"/>
      <c r="P1918" s="127" t="str">
        <f>IF(B1918="","",IF(ISNA(VLOOKUP(U1918,[2]NEW!H:H,1,FALSE)),"V",""))</f>
        <v>V</v>
      </c>
      <c r="Q1918" s="156">
        <v>43255</v>
      </c>
      <c r="R1918" s="129">
        <v>50304</v>
      </c>
      <c r="S1918" s="181" t="s">
        <v>4817</v>
      </c>
      <c r="U1918" s="132" t="str">
        <f t="shared" si="116"/>
        <v>0051270400LA53857</v>
      </c>
      <c r="W1918" s="134" t="str">
        <f>IF((ISERROR(VLOOKUP(E1918,'[2]Lead Time(覆蓋貼)'!F:F,1,0)))*(P1918="v"),"",IF((ISTEXT(VLOOKUP(E1918,'[2]Lead Time(覆蓋貼)'!F:F,1,0)))*(P1918=""),"未執行",""))</f>
        <v/>
      </c>
    </row>
    <row r="1919" spans="1:23" ht="20.25" hidden="1" customHeight="1" x14ac:dyDescent="0.25">
      <c r="A1919" s="117">
        <v>1905</v>
      </c>
      <c r="B1919" s="118" t="s">
        <v>4949</v>
      </c>
      <c r="C1919" s="119">
        <v>43534</v>
      </c>
      <c r="D1919" s="117" t="s">
        <v>4950</v>
      </c>
      <c r="E1919" s="120" t="s">
        <v>5103</v>
      </c>
      <c r="F1919" s="117"/>
      <c r="G1919" s="121">
        <f t="shared" ca="1" si="117"/>
        <v>1</v>
      </c>
      <c r="H1919" s="121" t="str">
        <f t="shared" si="118"/>
        <v>G01檢查後部空氣導流板的螺栓連接，必要時修整</v>
      </c>
      <c r="I1919" s="122">
        <f t="shared" ca="1" si="119"/>
        <v>57</v>
      </c>
      <c r="N1919" s="125"/>
      <c r="O1919" s="126"/>
      <c r="P1919" s="127" t="str">
        <f>IF(B1919="","",IF(ISNA(VLOOKUP(U1919,[2]NEW!H:H,1,FALSE)),"V",""))</f>
        <v>V</v>
      </c>
      <c r="Q1919" s="156">
        <v>43255</v>
      </c>
      <c r="R1919" s="129">
        <v>50304</v>
      </c>
      <c r="S1919" s="181" t="s">
        <v>4817</v>
      </c>
      <c r="U1919" s="132" t="str">
        <f t="shared" si="116"/>
        <v>0051270400LA53855</v>
      </c>
      <c r="W1919" s="134" t="str">
        <f>IF((ISERROR(VLOOKUP(E1919,'[2]Lead Time(覆蓋貼)'!F:F,1,0)))*(P1919="v"),"",IF((ISTEXT(VLOOKUP(E1919,'[2]Lead Time(覆蓋貼)'!F:F,1,0)))*(P1919=""),"未執行",""))</f>
        <v/>
      </c>
    </row>
    <row r="1920" spans="1:23" ht="20.25" hidden="1" customHeight="1" x14ac:dyDescent="0.25">
      <c r="A1920" s="117">
        <v>1906</v>
      </c>
      <c r="B1920" s="118" t="s">
        <v>4962</v>
      </c>
      <c r="C1920" s="119">
        <v>43537</v>
      </c>
      <c r="D1920" s="117" t="s">
        <v>4963</v>
      </c>
      <c r="E1920" s="120" t="s">
        <v>5103</v>
      </c>
      <c r="F1920" s="117"/>
      <c r="G1920" s="121">
        <f t="shared" ca="1" si="117"/>
        <v>1</v>
      </c>
      <c r="H1920" s="121" t="str">
        <f t="shared" si="118"/>
        <v>G01檢查並在必要時修整燃油供油管的敷設</v>
      </c>
      <c r="I1920" s="122">
        <f t="shared" ca="1" si="119"/>
        <v>24</v>
      </c>
      <c r="N1920" s="125"/>
      <c r="O1920" s="126"/>
      <c r="P1920" s="127" t="str">
        <f>IF(B1920="","",IF(ISNA(VLOOKUP(U1920,[2]NEW!H:H,1,FALSE)),"V",""))</f>
        <v>V</v>
      </c>
      <c r="Q1920" s="156">
        <v>43255</v>
      </c>
      <c r="R1920" s="129">
        <v>50304</v>
      </c>
      <c r="S1920" s="181" t="s">
        <v>4817</v>
      </c>
      <c r="U1920" s="132" t="str">
        <f t="shared" si="116"/>
        <v>0013770200LA53855</v>
      </c>
      <c r="W1920" s="134" t="str">
        <f>IF((ISERROR(VLOOKUP(E1920,'[2]Lead Time(覆蓋貼)'!F:F,1,0)))*(P1920="v"),"",IF((ISTEXT(VLOOKUP(E1920,'[2]Lead Time(覆蓋貼)'!F:F,1,0)))*(P1920=""),"未執行",""))</f>
        <v/>
      </c>
    </row>
    <row r="1921" spans="1:23" ht="20.25" hidden="1" customHeight="1" x14ac:dyDescent="0.25">
      <c r="A1921" s="117">
        <v>1907</v>
      </c>
      <c r="B1921" s="118" t="s">
        <v>4949</v>
      </c>
      <c r="C1921" s="119">
        <v>43534</v>
      </c>
      <c r="D1921" s="117" t="s">
        <v>4950</v>
      </c>
      <c r="E1921" s="120" t="s">
        <v>5104</v>
      </c>
      <c r="F1921" s="117"/>
      <c r="G1921" s="121">
        <f t="shared" ca="1" si="117"/>
        <v>1</v>
      </c>
      <c r="H1921" s="121" t="str">
        <f t="shared" si="118"/>
        <v>G01檢查後部空氣導流板的螺栓連接，必要時修整</v>
      </c>
      <c r="I1921" s="122">
        <f t="shared" ca="1" si="119"/>
        <v>57</v>
      </c>
      <c r="N1921" s="125">
        <v>43215</v>
      </c>
      <c r="O1921" s="126">
        <v>50436</v>
      </c>
      <c r="P1921" s="127" t="str">
        <f>IF(B1921="","",IF(ISNA(VLOOKUP(U1921,[2]NEW!H:H,1,FALSE)),"V",""))</f>
        <v>V</v>
      </c>
      <c r="Q1921" s="156">
        <v>43214</v>
      </c>
      <c r="R1921" s="129">
        <v>50304</v>
      </c>
      <c r="S1921" s="181" t="s">
        <v>3862</v>
      </c>
      <c r="U1921" s="132" t="str">
        <f t="shared" si="116"/>
        <v>0051270400LA53853</v>
      </c>
      <c r="W1921" s="134" t="str">
        <f>IF((ISERROR(VLOOKUP(E1921,'[2]Lead Time(覆蓋貼)'!F:F,1,0)))*(P1921="v"),"",IF((ISTEXT(VLOOKUP(E1921,'[2]Lead Time(覆蓋貼)'!F:F,1,0)))*(P1921=""),"未執行",""))</f>
        <v/>
      </c>
    </row>
    <row r="1922" spans="1:23" ht="20.25" hidden="1" customHeight="1" x14ac:dyDescent="0.25">
      <c r="A1922" s="117">
        <v>1908</v>
      </c>
      <c r="B1922" s="118" t="s">
        <v>4841</v>
      </c>
      <c r="C1922" s="119">
        <v>42370</v>
      </c>
      <c r="D1922" s="117" t="s">
        <v>4662</v>
      </c>
      <c r="E1922" s="120" t="s">
        <v>5105</v>
      </c>
      <c r="F1922" s="117"/>
      <c r="G1922" s="121">
        <f t="shared" ca="1" si="117"/>
        <v>0.57202072538860105</v>
      </c>
      <c r="H1922" s="121" t="str">
        <f t="shared" si="118"/>
        <v>提示-編程儀錶板油錶功能</v>
      </c>
      <c r="I1922" s="122">
        <f t="shared" ca="1" si="119"/>
        <v>552</v>
      </c>
      <c r="N1922" s="125"/>
      <c r="O1922" s="126"/>
      <c r="P1922" s="127" t="str">
        <f>IF(B1922="","",IF(ISNA(VLOOKUP(U1922,[2]NEW!H:H,1,FALSE)),"V",""))</f>
        <v>V</v>
      </c>
      <c r="Q1922" s="156">
        <v>43193</v>
      </c>
      <c r="R1922" s="129">
        <v>50304</v>
      </c>
      <c r="S1922" s="181" t="s">
        <v>5106</v>
      </c>
      <c r="U1922" s="132" t="str">
        <f t="shared" si="116"/>
        <v>6211061800LA53778</v>
      </c>
      <c r="W1922" s="134" t="str">
        <f>IF((ISERROR(VLOOKUP(E1922,'[2]Lead Time(覆蓋貼)'!F:F,1,0)))*(P1922="v"),"",IF((ISTEXT(VLOOKUP(E1922,'[2]Lead Time(覆蓋貼)'!F:F,1,0)))*(P1922=""),"未執行",""))</f>
        <v/>
      </c>
    </row>
    <row r="1923" spans="1:23" ht="20.25" hidden="1" customHeight="1" x14ac:dyDescent="0.25">
      <c r="A1923" s="117">
        <v>1909</v>
      </c>
      <c r="B1923" s="118" t="s">
        <v>4949</v>
      </c>
      <c r="C1923" s="119">
        <v>43534</v>
      </c>
      <c r="D1923" s="117" t="s">
        <v>4950</v>
      </c>
      <c r="E1923" s="120" t="s">
        <v>5105</v>
      </c>
      <c r="F1923" s="117"/>
      <c r="G1923" s="121">
        <f t="shared" ca="1" si="117"/>
        <v>1</v>
      </c>
      <c r="H1923" s="121" t="str">
        <f t="shared" si="118"/>
        <v>G01檢查後部空氣導流板的螺栓連接，必要時修整</v>
      </c>
      <c r="I1923" s="122">
        <f t="shared" ca="1" si="119"/>
        <v>57</v>
      </c>
      <c r="N1923" s="125"/>
      <c r="O1923" s="126"/>
      <c r="P1923" s="127" t="str">
        <f>IF(B1923="","",IF(ISNA(VLOOKUP(U1923,[2]NEW!H:H,1,FALSE)),"V",""))</f>
        <v>V</v>
      </c>
      <c r="Q1923" s="156">
        <v>43193</v>
      </c>
      <c r="R1923" s="129">
        <v>50304</v>
      </c>
      <c r="S1923" s="181" t="s">
        <v>5106</v>
      </c>
      <c r="U1923" s="132" t="str">
        <f t="shared" si="116"/>
        <v>0051270400LA53778</v>
      </c>
      <c r="W1923" s="134" t="str">
        <f>IF((ISERROR(VLOOKUP(E1923,'[2]Lead Time(覆蓋貼)'!F:F,1,0)))*(P1923="v"),"",IF((ISTEXT(VLOOKUP(E1923,'[2]Lead Time(覆蓋貼)'!F:F,1,0)))*(P1923=""),"未執行",""))</f>
        <v/>
      </c>
    </row>
    <row r="1924" spans="1:23" ht="20.25" hidden="1" customHeight="1" x14ac:dyDescent="0.25">
      <c r="A1924" s="117">
        <v>1910</v>
      </c>
      <c r="B1924" s="118" t="s">
        <v>4962</v>
      </c>
      <c r="C1924" s="119">
        <v>43537</v>
      </c>
      <c r="D1924" s="117" t="s">
        <v>4963</v>
      </c>
      <c r="E1924" s="120" t="s">
        <v>5105</v>
      </c>
      <c r="F1924" s="117"/>
      <c r="G1924" s="121">
        <f t="shared" ca="1" si="117"/>
        <v>1</v>
      </c>
      <c r="H1924" s="121" t="str">
        <f t="shared" si="118"/>
        <v>G01檢查並在必要時修整燃油供油管的敷設</v>
      </c>
      <c r="I1924" s="122">
        <f t="shared" ca="1" si="119"/>
        <v>24</v>
      </c>
      <c r="N1924" s="125"/>
      <c r="O1924" s="126"/>
      <c r="P1924" s="127" t="str">
        <f>IF(B1924="","",IF(ISNA(VLOOKUP(U1924,[2]NEW!H:H,1,FALSE)),"V",""))</f>
        <v>V</v>
      </c>
      <c r="Q1924" s="156">
        <v>43193</v>
      </c>
      <c r="R1924" s="129">
        <v>50304</v>
      </c>
      <c r="S1924" s="181" t="s">
        <v>5106</v>
      </c>
      <c r="U1924" s="132" t="str">
        <f t="shared" si="116"/>
        <v>0013770200LA53778</v>
      </c>
      <c r="W1924" s="134" t="str">
        <f>IF((ISERROR(VLOOKUP(E1924,'[2]Lead Time(覆蓋貼)'!F:F,1,0)))*(P1924="v"),"",IF((ISTEXT(VLOOKUP(E1924,'[2]Lead Time(覆蓋貼)'!F:F,1,0)))*(P1924=""),"未執行",""))</f>
        <v/>
      </c>
    </row>
    <row r="1925" spans="1:23" ht="39" hidden="1" customHeight="1" x14ac:dyDescent="0.25">
      <c r="A1925" s="117">
        <v>1911</v>
      </c>
      <c r="B1925" s="118" t="s">
        <v>4841</v>
      </c>
      <c r="C1925" s="119">
        <v>42370</v>
      </c>
      <c r="D1925" s="117" t="s">
        <v>4662</v>
      </c>
      <c r="E1925" s="120" t="s">
        <v>5107</v>
      </c>
      <c r="F1925" s="117" t="str">
        <f>IF(ISNA(VLOOKUP(B1925,[2]保固召回!$A:$G,7,FALSE)),"",(VLOOKUP(B1925,[2]保固召回!$A:$G,7,FALSE)))</f>
        <v/>
      </c>
      <c r="G1925" s="121">
        <f t="shared" ca="1" si="117"/>
        <v>0.57202072538860105</v>
      </c>
      <c r="H1925" s="121" t="str">
        <f t="shared" si="118"/>
        <v/>
      </c>
      <c r="I1925" s="122">
        <f t="shared" ca="1" si="119"/>
        <v>552</v>
      </c>
      <c r="N1925" s="125"/>
      <c r="O1925" s="126"/>
      <c r="P1925" s="127" t="str">
        <f>IF(B1925="","",IF(ISNA(VLOOKUP(U1925,[2]NEW!H:H,1,FALSE)),"V",""))</f>
        <v/>
      </c>
      <c r="Q1925" s="156" t="s">
        <v>5108</v>
      </c>
      <c r="R1925" s="129" t="s">
        <v>4970</v>
      </c>
      <c r="S1925" s="181" t="s">
        <v>5109</v>
      </c>
      <c r="U1925" s="132" t="str">
        <f t="shared" ref="U1925:U1988" si="120">B1925&amp;E1925</f>
        <v>6211061800LA53776</v>
      </c>
      <c r="W1925" s="134" t="str">
        <f>IF((ISERROR(VLOOKUP(E1925,'[2]Lead Time(覆蓋貼)'!F:F,1,0)))*(P1925="v"),"",IF((ISTEXT(VLOOKUP(E1925,'[2]Lead Time(覆蓋貼)'!F:F,1,0)))*(P1925=""),"未執行",""))</f>
        <v/>
      </c>
    </row>
    <row r="1926" spans="1:23" ht="59.25" hidden="1" customHeight="1" x14ac:dyDescent="0.25">
      <c r="A1926" s="117">
        <v>1912</v>
      </c>
      <c r="B1926" s="118" t="s">
        <v>4949</v>
      </c>
      <c r="C1926" s="119">
        <v>43534</v>
      </c>
      <c r="D1926" s="117" t="s">
        <v>4950</v>
      </c>
      <c r="E1926" s="120" t="s">
        <v>5107</v>
      </c>
      <c r="F1926" s="117"/>
      <c r="G1926" s="121">
        <f t="shared" ref="G1926:G1982" ca="1" si="121">COUNTIF(H:H,D1926)/COUNTIF(D:D,D1926)</f>
        <v>1</v>
      </c>
      <c r="H1926" s="121" t="str">
        <f t="shared" ref="H1926:H1989" si="122">IF(P1926="V",D1926,"")</f>
        <v>G01檢查後部空氣導流板的螺栓連接，必要時修整</v>
      </c>
      <c r="I1926" s="122">
        <f t="shared" ref="I1926:I1989" ca="1" si="123">COUNTIF(H:H,D1926)</f>
        <v>57</v>
      </c>
      <c r="N1926" s="125">
        <v>43277</v>
      </c>
      <c r="O1926" s="126">
        <v>50436</v>
      </c>
      <c r="P1926" s="127" t="str">
        <f>IF(B1926="","",IF(ISNA(VLOOKUP(U1926,[2]NEW!H:H,1,FALSE)),"V",""))</f>
        <v>V</v>
      </c>
      <c r="Q1926" s="156" t="s">
        <v>5110</v>
      </c>
      <c r="R1926" s="129" t="s">
        <v>5111</v>
      </c>
      <c r="S1926" s="181" t="s">
        <v>5112</v>
      </c>
      <c r="U1926" s="132" t="str">
        <f t="shared" si="120"/>
        <v>0051270400LA53776</v>
      </c>
      <c r="W1926" s="134" t="str">
        <f>IF((ISERROR(VLOOKUP(E1926,'[2]Lead Time(覆蓋貼)'!F:F,1,0)))*(P1926="v"),"",IF((ISTEXT(VLOOKUP(E1926,'[2]Lead Time(覆蓋貼)'!F:F,1,0)))*(P1926=""),"未執行",""))</f>
        <v/>
      </c>
    </row>
    <row r="1927" spans="1:23" ht="59.25" hidden="1" customHeight="1" x14ac:dyDescent="0.25">
      <c r="A1927" s="117">
        <v>1913</v>
      </c>
      <c r="B1927" s="118" t="s">
        <v>4962</v>
      </c>
      <c r="C1927" s="119">
        <v>43537</v>
      </c>
      <c r="D1927" s="117" t="s">
        <v>4963</v>
      </c>
      <c r="E1927" s="120" t="s">
        <v>5107</v>
      </c>
      <c r="F1927" s="117"/>
      <c r="G1927" s="121">
        <f t="shared" ca="1" si="121"/>
        <v>1</v>
      </c>
      <c r="H1927" s="121" t="str">
        <f t="shared" si="122"/>
        <v>G01檢查並在必要時修整燃油供油管的敷設</v>
      </c>
      <c r="I1927" s="122">
        <f t="shared" ca="1" si="123"/>
        <v>24</v>
      </c>
      <c r="N1927" s="125">
        <v>43277</v>
      </c>
      <c r="O1927" s="126">
        <v>50436</v>
      </c>
      <c r="P1927" s="127" t="str">
        <f>IF(B1927="","",IF(ISNA(VLOOKUP(U1927,[2]NEW!H:H,1,FALSE)),"V",""))</f>
        <v>V</v>
      </c>
      <c r="Q1927" s="156" t="s">
        <v>5110</v>
      </c>
      <c r="R1927" s="129" t="s">
        <v>5111</v>
      </c>
      <c r="S1927" s="181" t="s">
        <v>5112</v>
      </c>
      <c r="U1927" s="132" t="str">
        <f t="shared" si="120"/>
        <v>0013770200LA53776</v>
      </c>
      <c r="W1927" s="134" t="str">
        <f>IF((ISERROR(VLOOKUP(E1927,'[2]Lead Time(覆蓋貼)'!F:F,1,0)))*(P1927="v"),"",IF((ISTEXT(VLOOKUP(E1927,'[2]Lead Time(覆蓋貼)'!F:F,1,0)))*(P1927=""),"未執行",""))</f>
        <v/>
      </c>
    </row>
    <row r="1928" spans="1:23" ht="59.25" hidden="1" customHeight="1" x14ac:dyDescent="0.25">
      <c r="A1928" s="117">
        <v>1914</v>
      </c>
      <c r="B1928" s="118" t="s">
        <v>5114</v>
      </c>
      <c r="C1928" s="119">
        <v>43614</v>
      </c>
      <c r="D1928" s="117" t="s">
        <v>5115</v>
      </c>
      <c r="E1928" s="120" t="s">
        <v>5116</v>
      </c>
      <c r="F1928" s="117"/>
      <c r="G1928" s="121">
        <f t="shared" ca="1" si="121"/>
        <v>0.7142857142857143</v>
      </c>
      <c r="H1928" s="121" t="str">
        <f t="shared" si="122"/>
        <v>F2xG01G3x編程控制單元(DME)</v>
      </c>
      <c r="I1928" s="122">
        <f t="shared" ca="1" si="123"/>
        <v>5</v>
      </c>
      <c r="N1928" s="125">
        <v>43277</v>
      </c>
      <c r="O1928" s="126">
        <v>50436</v>
      </c>
      <c r="P1928" s="127" t="str">
        <f>IF(B1928="","",IF(ISNA(VLOOKUP(U1928,[2]NEW!H:H,1,FALSE)),"V",""))</f>
        <v>V</v>
      </c>
      <c r="Q1928" s="156" t="s">
        <v>5110</v>
      </c>
      <c r="R1928" s="129" t="s">
        <v>5111</v>
      </c>
      <c r="S1928" s="181" t="s">
        <v>5112</v>
      </c>
      <c r="U1928" s="132" t="str">
        <f t="shared" si="120"/>
        <v>0012670400LA53776</v>
      </c>
      <c r="W1928" s="134" t="str">
        <f>IF((ISERROR(VLOOKUP(E1928,'[2]Lead Time(覆蓋貼)'!F:F,1,0)))*(P1928="v"),"",IF((ISTEXT(VLOOKUP(E1928,'[2]Lead Time(覆蓋貼)'!F:F,1,0)))*(P1928=""),"未執行",""))</f>
        <v/>
      </c>
    </row>
    <row r="1929" spans="1:23" ht="20.25" hidden="1" customHeight="1" x14ac:dyDescent="0.25">
      <c r="A1929" s="117">
        <v>1915</v>
      </c>
      <c r="B1929" s="118" t="s">
        <v>4949</v>
      </c>
      <c r="C1929" s="119">
        <v>43534</v>
      </c>
      <c r="D1929" s="117" t="s">
        <v>4950</v>
      </c>
      <c r="E1929" s="120" t="s">
        <v>5117</v>
      </c>
      <c r="F1929" s="117"/>
      <c r="G1929" s="121">
        <f t="shared" ca="1" si="121"/>
        <v>1</v>
      </c>
      <c r="H1929" s="121" t="str">
        <f t="shared" si="122"/>
        <v>G01檢查後部空氣導流板的螺栓連接，必要時修整</v>
      </c>
      <c r="I1929" s="122">
        <f t="shared" ca="1" si="123"/>
        <v>57</v>
      </c>
      <c r="N1929" s="125">
        <v>43215</v>
      </c>
      <c r="O1929" s="126">
        <v>50436</v>
      </c>
      <c r="P1929" s="127" t="str">
        <f>IF(B1929="","",IF(ISNA(VLOOKUP(U1929,[2]NEW!H:H,1,FALSE)),"V",""))</f>
        <v>V</v>
      </c>
      <c r="Q1929" s="156">
        <v>43214</v>
      </c>
      <c r="R1929" s="129">
        <v>50304</v>
      </c>
      <c r="S1929" s="181" t="s">
        <v>3862</v>
      </c>
      <c r="U1929" s="132" t="str">
        <f t="shared" si="120"/>
        <v>0051270400LA53775</v>
      </c>
      <c r="W1929" s="134" t="str">
        <f>IF((ISERROR(VLOOKUP(E1929,'[2]Lead Time(覆蓋貼)'!F:F,1,0)))*(P1929="v"),"",IF((ISTEXT(VLOOKUP(E1929,'[2]Lead Time(覆蓋貼)'!F:F,1,0)))*(P1929=""),"未執行",""))</f>
        <v/>
      </c>
    </row>
    <row r="1930" spans="1:23" ht="39" hidden="1" customHeight="1" x14ac:dyDescent="0.25">
      <c r="A1930" s="117">
        <v>1916</v>
      </c>
      <c r="B1930" s="118" t="s">
        <v>5114</v>
      </c>
      <c r="C1930" s="119">
        <v>43614</v>
      </c>
      <c r="D1930" s="117" t="s">
        <v>5115</v>
      </c>
      <c r="E1930" s="120" t="s">
        <v>5117</v>
      </c>
      <c r="F1930" s="117"/>
      <c r="G1930" s="121">
        <f t="shared" ca="1" si="121"/>
        <v>0.7142857142857143</v>
      </c>
      <c r="H1930" s="121" t="str">
        <f t="shared" si="122"/>
        <v>F2xG01G3x編程控制單元(DME)</v>
      </c>
      <c r="I1930" s="122">
        <f t="shared" ca="1" si="123"/>
        <v>5</v>
      </c>
      <c r="N1930" s="125">
        <v>43285</v>
      </c>
      <c r="O1930" s="126">
        <v>50436</v>
      </c>
      <c r="P1930" s="127" t="str">
        <f>IF(B1930="","",IF(ISNA(VLOOKUP(U1930,[2]NEW!H:H,1,FALSE)),"V",""))</f>
        <v>V</v>
      </c>
      <c r="Q1930" s="156">
        <v>43278</v>
      </c>
      <c r="R1930" s="129">
        <v>50436</v>
      </c>
      <c r="S1930" s="181" t="s">
        <v>3862</v>
      </c>
      <c r="U1930" s="132" t="str">
        <f t="shared" si="120"/>
        <v>0012670400LA53775</v>
      </c>
      <c r="W1930" s="134" t="str">
        <f>IF((ISERROR(VLOOKUP(E1930,'[2]Lead Time(覆蓋貼)'!F:F,1,0)))*(P1930="v"),"",IF((ISTEXT(VLOOKUP(E1930,'[2]Lead Time(覆蓋貼)'!F:F,1,0)))*(P1930=""),"未執行",""))</f>
        <v/>
      </c>
    </row>
    <row r="1931" spans="1:23" ht="39" hidden="1" customHeight="1" x14ac:dyDescent="0.25">
      <c r="A1931" s="117">
        <v>1917</v>
      </c>
      <c r="B1931" s="118" t="s">
        <v>4841</v>
      </c>
      <c r="C1931" s="119">
        <v>42370</v>
      </c>
      <c r="D1931" s="117" t="s">
        <v>4662</v>
      </c>
      <c r="E1931" s="211" t="s">
        <v>5118</v>
      </c>
      <c r="F1931" s="117" t="str">
        <f>IF(ISNA(VLOOKUP(B1931,[2]保固召回!$A:$G,7,FALSE)),"",(VLOOKUP(B1931,[2]保固召回!$A:$G,7,FALSE)))</f>
        <v/>
      </c>
      <c r="G1931" s="121">
        <f t="shared" ca="1" si="121"/>
        <v>0.57202072538860105</v>
      </c>
      <c r="H1931" s="121" t="str">
        <f t="shared" si="122"/>
        <v>提示-編程儀錶板油錶功能</v>
      </c>
      <c r="I1931" s="122">
        <f t="shared" ca="1" si="123"/>
        <v>552</v>
      </c>
      <c r="N1931" s="125"/>
      <c r="O1931" s="126"/>
      <c r="P1931" s="127" t="str">
        <f>IF(B1931="","",IF(ISNA(VLOOKUP(U1931,[2]NEW!H:H,1,FALSE)),"V",""))</f>
        <v>V</v>
      </c>
      <c r="Q1931" s="156">
        <v>43174</v>
      </c>
      <c r="R1931" s="129">
        <v>50304</v>
      </c>
      <c r="S1931" s="205" t="s">
        <v>4965</v>
      </c>
      <c r="U1931" s="132" t="str">
        <f t="shared" si="120"/>
        <v>6211061800LA45241</v>
      </c>
      <c r="W1931" s="134" t="str">
        <f>IF((ISERROR(VLOOKUP(E1931,'[2]Lead Time(覆蓋貼)'!F:F,1,0)))*(P1931="v"),"",IF((ISTEXT(VLOOKUP(E1931,'[2]Lead Time(覆蓋貼)'!F:F,1,0)))*(P1931=""),"未執行",""))</f>
        <v/>
      </c>
    </row>
    <row r="1932" spans="1:23" ht="20.25" hidden="1" customHeight="1" x14ac:dyDescent="0.25">
      <c r="A1932" s="117">
        <v>1918</v>
      </c>
      <c r="B1932" s="118" t="s">
        <v>4949</v>
      </c>
      <c r="C1932" s="119">
        <v>43534</v>
      </c>
      <c r="D1932" s="117" t="s">
        <v>4950</v>
      </c>
      <c r="E1932" s="211" t="s">
        <v>5118</v>
      </c>
      <c r="F1932" s="117"/>
      <c r="G1932" s="121">
        <f t="shared" ca="1" si="121"/>
        <v>1</v>
      </c>
      <c r="H1932" s="121" t="str">
        <f t="shared" si="122"/>
        <v>G01檢查後部空氣導流板的螺栓連接，必要時修整</v>
      </c>
      <c r="I1932" s="122">
        <f t="shared" ca="1" si="123"/>
        <v>57</v>
      </c>
      <c r="N1932" s="125"/>
      <c r="O1932" s="126"/>
      <c r="P1932" s="127" t="str">
        <f>IF(B1932="","",IF(ISNA(VLOOKUP(U1932,[2]NEW!H:H,1,FALSE)),"V",""))</f>
        <v>V</v>
      </c>
      <c r="Q1932" s="156" t="s">
        <v>5003</v>
      </c>
      <c r="R1932" s="129" t="s">
        <v>5027</v>
      </c>
      <c r="S1932" s="181" t="s">
        <v>5119</v>
      </c>
      <c r="U1932" s="132" t="str">
        <f t="shared" si="120"/>
        <v>0051270400LA45241</v>
      </c>
      <c r="W1932" s="134" t="str">
        <f>IF((ISERROR(VLOOKUP(E1932,'[2]Lead Time(覆蓋貼)'!F:F,1,0)))*(P1932="v"),"",IF((ISTEXT(VLOOKUP(E1932,'[2]Lead Time(覆蓋貼)'!F:F,1,0)))*(P1932=""),"未執行",""))</f>
        <v/>
      </c>
    </row>
    <row r="1933" spans="1:23" ht="20.25" hidden="1" customHeight="1" x14ac:dyDescent="0.25">
      <c r="A1933" s="117">
        <v>1919</v>
      </c>
      <c r="B1933" s="118" t="s">
        <v>4962</v>
      </c>
      <c r="C1933" s="119">
        <v>43537</v>
      </c>
      <c r="D1933" s="117" t="s">
        <v>4963</v>
      </c>
      <c r="E1933" s="211" t="s">
        <v>5118</v>
      </c>
      <c r="F1933" s="117"/>
      <c r="G1933" s="121">
        <f t="shared" ca="1" si="121"/>
        <v>1</v>
      </c>
      <c r="H1933" s="121" t="str">
        <f t="shared" si="122"/>
        <v>G01檢查並在必要時修整燃油供油管的敷設</v>
      </c>
      <c r="I1933" s="122">
        <f t="shared" ca="1" si="123"/>
        <v>24</v>
      </c>
      <c r="N1933" s="125"/>
      <c r="O1933" s="126"/>
      <c r="P1933" s="127" t="str">
        <f>IF(B1933="","",IF(ISNA(VLOOKUP(U1933,[2]NEW!H:H,1,FALSE)),"V",""))</f>
        <v>V</v>
      </c>
      <c r="Q1933" s="156">
        <v>43174</v>
      </c>
      <c r="R1933" s="129">
        <v>50304</v>
      </c>
      <c r="S1933" s="181" t="s">
        <v>4968</v>
      </c>
      <c r="U1933" s="132" t="str">
        <f t="shared" si="120"/>
        <v>0013770200LA45241</v>
      </c>
      <c r="W1933" s="134" t="str">
        <f>IF((ISERROR(VLOOKUP(E1933,'[2]Lead Time(覆蓋貼)'!F:F,1,0)))*(P1933="v"),"",IF((ISTEXT(VLOOKUP(E1933,'[2]Lead Time(覆蓋貼)'!F:F,1,0)))*(P1933=""),"未執行",""))</f>
        <v/>
      </c>
    </row>
    <row r="1934" spans="1:23" ht="20.25" hidden="1" customHeight="1" x14ac:dyDescent="0.25">
      <c r="A1934" s="117">
        <v>1920</v>
      </c>
      <c r="B1934" s="118" t="s">
        <v>5068</v>
      </c>
      <c r="C1934" s="119">
        <v>43391</v>
      </c>
      <c r="D1934" s="117" t="s">
        <v>5069</v>
      </c>
      <c r="E1934" s="120" t="s">
        <v>5120</v>
      </c>
      <c r="F1934" s="117"/>
      <c r="G1934" s="121">
        <f t="shared" ca="1" si="121"/>
        <v>1</v>
      </c>
      <c r="H1934" s="121" t="str">
        <f t="shared" si="122"/>
        <v>G01檢查右前傳動軸，視需要更換</v>
      </c>
      <c r="I1934" s="122">
        <f t="shared" ca="1" si="123"/>
        <v>7</v>
      </c>
      <c r="J1934" s="230"/>
      <c r="K1934" s="231"/>
      <c r="L1934" s="230"/>
      <c r="M1934" s="232"/>
      <c r="N1934" s="235"/>
      <c r="O1934" s="119"/>
      <c r="P1934" s="127" t="str">
        <f>IF(B1934="","",IF(ISNA(VLOOKUP(U1934,[2]NEW!H:H,1,FALSE)),"V",""))</f>
        <v>V</v>
      </c>
      <c r="Q1934" s="209"/>
      <c r="R1934" s="117"/>
      <c r="S1934" s="203"/>
      <c r="U1934" s="132" t="str">
        <f t="shared" si="120"/>
        <v>0031810100LA45209</v>
      </c>
      <c r="W1934" s="134" t="str">
        <f>IF((ISERROR(VLOOKUP(E1934,'[2]Lead Time(覆蓋貼)'!F:F,1,0)))*(P1934="v"),"",IF((ISTEXT(VLOOKUP(E1934,'[2]Lead Time(覆蓋貼)'!F:F,1,0)))*(P1934=""),"未執行",""))</f>
        <v/>
      </c>
    </row>
    <row r="1935" spans="1:23" ht="39" hidden="1" customHeight="1" x14ac:dyDescent="0.25">
      <c r="A1935" s="117">
        <v>1921</v>
      </c>
      <c r="B1935" s="118" t="s">
        <v>4841</v>
      </c>
      <c r="C1935" s="119">
        <v>42370</v>
      </c>
      <c r="D1935" s="117" t="s">
        <v>4662</v>
      </c>
      <c r="E1935" s="120" t="s">
        <v>5120</v>
      </c>
      <c r="F1935" s="117" t="str">
        <f>IF(ISNA(VLOOKUP(B1935,[2]保固召回!$A:$G,7,FALSE)),"",(VLOOKUP(B1935,[2]保固召回!$A:$G,7,FALSE)))</f>
        <v/>
      </c>
      <c r="G1935" s="121">
        <f t="shared" ca="1" si="121"/>
        <v>0.57202072538860105</v>
      </c>
      <c r="H1935" s="121" t="str">
        <f t="shared" si="122"/>
        <v>提示-編程儀錶板油錶功能</v>
      </c>
      <c r="I1935" s="122">
        <f t="shared" ca="1" si="123"/>
        <v>552</v>
      </c>
      <c r="N1935" s="125"/>
      <c r="O1935" s="126"/>
      <c r="P1935" s="127" t="str">
        <f>IF(B1935="","",IF(ISNA(VLOOKUP(U1935,[2]NEW!H:H,1,FALSE)),"V",""))</f>
        <v>V</v>
      </c>
      <c r="Q1935" s="156">
        <v>43174</v>
      </c>
      <c r="R1935" s="129">
        <v>50304</v>
      </c>
      <c r="S1935" s="205" t="s">
        <v>4965</v>
      </c>
      <c r="U1935" s="132" t="str">
        <f t="shared" si="120"/>
        <v>6211061800LA45209</v>
      </c>
      <c r="W1935" s="134" t="str">
        <f>IF((ISERROR(VLOOKUP(E1935,'[2]Lead Time(覆蓋貼)'!F:F,1,0)))*(P1935="v"),"",IF((ISTEXT(VLOOKUP(E1935,'[2]Lead Time(覆蓋貼)'!F:F,1,0)))*(P1935=""),"未執行",""))</f>
        <v/>
      </c>
    </row>
    <row r="1936" spans="1:23" ht="20.25" hidden="1" customHeight="1" x14ac:dyDescent="0.25">
      <c r="A1936" s="117">
        <v>1922</v>
      </c>
      <c r="B1936" s="118" t="s">
        <v>4949</v>
      </c>
      <c r="C1936" s="119">
        <v>43534</v>
      </c>
      <c r="D1936" s="117" t="s">
        <v>4950</v>
      </c>
      <c r="E1936" s="211" t="s">
        <v>5120</v>
      </c>
      <c r="F1936" s="117"/>
      <c r="G1936" s="121">
        <f t="shared" ca="1" si="121"/>
        <v>1</v>
      </c>
      <c r="H1936" s="121" t="str">
        <f t="shared" si="122"/>
        <v>G01檢查後部空氣導流板的螺栓連接，必要時修整</v>
      </c>
      <c r="I1936" s="122">
        <f t="shared" ca="1" si="123"/>
        <v>57</v>
      </c>
      <c r="N1936" s="125"/>
      <c r="O1936" s="126"/>
      <c r="P1936" s="127" t="str">
        <f>IF(B1936="","",IF(ISNA(VLOOKUP(U1936,[2]NEW!H:H,1,FALSE)),"V",""))</f>
        <v>V</v>
      </c>
      <c r="Q1936" s="156" t="s">
        <v>5003</v>
      </c>
      <c r="R1936" s="129" t="s">
        <v>5027</v>
      </c>
      <c r="S1936" s="181" t="s">
        <v>5121</v>
      </c>
      <c r="U1936" s="132" t="str">
        <f t="shared" si="120"/>
        <v>0051270400LA45209</v>
      </c>
      <c r="W1936" s="134" t="str">
        <f>IF((ISERROR(VLOOKUP(E1936,'[2]Lead Time(覆蓋貼)'!F:F,1,0)))*(P1936="v"),"",IF((ISTEXT(VLOOKUP(E1936,'[2]Lead Time(覆蓋貼)'!F:F,1,0)))*(P1936=""),"未執行",""))</f>
        <v/>
      </c>
    </row>
    <row r="1937" spans="1:23" ht="20.25" hidden="1" customHeight="1" x14ac:dyDescent="0.25">
      <c r="A1937" s="117">
        <v>1923</v>
      </c>
      <c r="B1937" s="118" t="s">
        <v>4962</v>
      </c>
      <c r="C1937" s="119">
        <v>43537</v>
      </c>
      <c r="D1937" s="117" t="s">
        <v>4963</v>
      </c>
      <c r="E1937" s="211" t="s">
        <v>5120</v>
      </c>
      <c r="F1937" s="117"/>
      <c r="G1937" s="121">
        <f t="shared" ca="1" si="121"/>
        <v>1</v>
      </c>
      <c r="H1937" s="121" t="str">
        <f t="shared" si="122"/>
        <v>G01檢查並在必要時修整燃油供油管的敷設</v>
      </c>
      <c r="I1937" s="122">
        <f t="shared" ca="1" si="123"/>
        <v>24</v>
      </c>
      <c r="N1937" s="125"/>
      <c r="O1937" s="126"/>
      <c r="P1937" s="127" t="str">
        <f>IF(B1937="","",IF(ISNA(VLOOKUP(U1937,[2]NEW!H:H,1,FALSE)),"V",""))</f>
        <v>V</v>
      </c>
      <c r="Q1937" s="156">
        <v>43174</v>
      </c>
      <c r="R1937" s="129">
        <v>50304</v>
      </c>
      <c r="S1937" s="181" t="s">
        <v>4968</v>
      </c>
      <c r="U1937" s="132" t="str">
        <f t="shared" si="120"/>
        <v>0013770200LA45209</v>
      </c>
      <c r="W1937" s="134" t="str">
        <f>IF((ISERROR(VLOOKUP(E1937,'[2]Lead Time(覆蓋貼)'!F:F,1,0)))*(P1937="v"),"",IF((ISTEXT(VLOOKUP(E1937,'[2]Lead Time(覆蓋貼)'!F:F,1,0)))*(P1937=""),"未執行",""))</f>
        <v/>
      </c>
    </row>
    <row r="1938" spans="1:23" ht="39" hidden="1" customHeight="1" x14ac:dyDescent="0.25">
      <c r="A1938" s="117">
        <v>1924</v>
      </c>
      <c r="B1938" s="118" t="s">
        <v>4841</v>
      </c>
      <c r="C1938" s="119">
        <v>42370</v>
      </c>
      <c r="D1938" s="117" t="s">
        <v>4662</v>
      </c>
      <c r="E1938" s="120" t="s">
        <v>5122</v>
      </c>
      <c r="F1938" s="117" t="str">
        <f>IF(ISNA(VLOOKUP(B1938,[2]保固召回!$A:$G,7,FALSE)),"",(VLOOKUP(B1938,[2]保固召回!$A:$G,7,FALSE)))</f>
        <v/>
      </c>
      <c r="G1938" s="121">
        <f t="shared" ca="1" si="121"/>
        <v>0.57202072538860105</v>
      </c>
      <c r="H1938" s="121" t="str">
        <f t="shared" si="122"/>
        <v>提示-編程儀錶板油錶功能</v>
      </c>
      <c r="I1938" s="122">
        <f t="shared" ca="1" si="123"/>
        <v>552</v>
      </c>
      <c r="N1938" s="125">
        <v>43207</v>
      </c>
      <c r="O1938" s="126"/>
      <c r="P1938" s="127" t="str">
        <f>IF(B1938="","",IF(ISNA(VLOOKUP(U1938,[2]NEW!H:H,1,FALSE)),"V",""))</f>
        <v>V</v>
      </c>
      <c r="Q1938" s="156" t="s">
        <v>4981</v>
      </c>
      <c r="R1938" s="129" t="s">
        <v>4970</v>
      </c>
      <c r="S1938" s="205" t="s">
        <v>4983</v>
      </c>
      <c r="U1938" s="132" t="str">
        <f t="shared" si="120"/>
        <v>6211061800LA13712</v>
      </c>
      <c r="W1938" s="134" t="str">
        <f>IF((ISERROR(VLOOKUP(E1938,'[2]Lead Time(覆蓋貼)'!F:F,1,0)))*(P1938="v"),"",IF((ISTEXT(VLOOKUP(E1938,'[2]Lead Time(覆蓋貼)'!F:F,1,0)))*(P1938=""),"未執行",""))</f>
        <v/>
      </c>
    </row>
    <row r="1939" spans="1:23" ht="20.25" hidden="1" customHeight="1" x14ac:dyDescent="0.25">
      <c r="A1939" s="117">
        <v>1925</v>
      </c>
      <c r="B1939" s="118" t="s">
        <v>4949</v>
      </c>
      <c r="C1939" s="119">
        <v>43534</v>
      </c>
      <c r="D1939" s="117" t="s">
        <v>4950</v>
      </c>
      <c r="E1939" s="211" t="s">
        <v>5122</v>
      </c>
      <c r="F1939" s="117"/>
      <c r="G1939" s="121">
        <f t="shared" ca="1" si="121"/>
        <v>1</v>
      </c>
      <c r="H1939" s="121" t="str">
        <f t="shared" si="122"/>
        <v>G01檢查後部空氣導流板的螺栓連接，必要時修整</v>
      </c>
      <c r="I1939" s="122">
        <f t="shared" ca="1" si="123"/>
        <v>57</v>
      </c>
      <c r="N1939" s="125">
        <v>43211</v>
      </c>
      <c r="O1939" s="126">
        <v>50042</v>
      </c>
      <c r="P1939" s="127" t="str">
        <f>IF(B1939="","",IF(ISNA(VLOOKUP(U1939,[2]NEW!H:H,1,FALSE)),"V",""))</f>
        <v>V</v>
      </c>
      <c r="Q1939" s="156" t="s">
        <v>4981</v>
      </c>
      <c r="R1939" s="129" t="s">
        <v>4970</v>
      </c>
      <c r="S1939" s="181" t="s">
        <v>4983</v>
      </c>
      <c r="U1939" s="132" t="str">
        <f t="shared" si="120"/>
        <v>0051270400LA13712</v>
      </c>
      <c r="W1939" s="134" t="str">
        <f>IF((ISERROR(VLOOKUP(E1939,'[2]Lead Time(覆蓋貼)'!F:F,1,0)))*(P1939="v"),"",IF((ISTEXT(VLOOKUP(E1939,'[2]Lead Time(覆蓋貼)'!F:F,1,0)))*(P1939=""),"未執行",""))</f>
        <v/>
      </c>
    </row>
    <row r="1940" spans="1:23" ht="20.25" hidden="1" customHeight="1" x14ac:dyDescent="0.25">
      <c r="A1940" s="117">
        <v>1926</v>
      </c>
      <c r="B1940" s="118" t="s">
        <v>4962</v>
      </c>
      <c r="C1940" s="119">
        <v>43537</v>
      </c>
      <c r="D1940" s="117" t="s">
        <v>4963</v>
      </c>
      <c r="E1940" s="211" t="s">
        <v>5122</v>
      </c>
      <c r="F1940" s="117"/>
      <c r="G1940" s="121">
        <f t="shared" ca="1" si="121"/>
        <v>1</v>
      </c>
      <c r="H1940" s="121" t="str">
        <f t="shared" si="122"/>
        <v>G01檢查並在必要時修整燃油供油管的敷設</v>
      </c>
      <c r="I1940" s="122">
        <f t="shared" ca="1" si="123"/>
        <v>24</v>
      </c>
      <c r="N1940" s="125">
        <v>43207</v>
      </c>
      <c r="O1940" s="126"/>
      <c r="P1940" s="127" t="str">
        <f>IF(B1940="","",IF(ISNA(VLOOKUP(U1940,[2]NEW!H:H,1,FALSE)),"V",""))</f>
        <v>V</v>
      </c>
      <c r="Q1940" s="156" t="s">
        <v>4981</v>
      </c>
      <c r="R1940" s="129" t="s">
        <v>4970</v>
      </c>
      <c r="S1940" s="181" t="s">
        <v>4983</v>
      </c>
      <c r="U1940" s="132" t="str">
        <f t="shared" si="120"/>
        <v>0013770200LA13712</v>
      </c>
      <c r="W1940" s="134" t="str">
        <f>IF((ISERROR(VLOOKUP(E1940,'[2]Lead Time(覆蓋貼)'!F:F,1,0)))*(P1940="v"),"",IF((ISTEXT(VLOOKUP(E1940,'[2]Lead Time(覆蓋貼)'!F:F,1,0)))*(P1940=""),"未執行",""))</f>
        <v/>
      </c>
    </row>
    <row r="1941" spans="1:23" ht="39" hidden="1" customHeight="1" x14ac:dyDescent="0.25">
      <c r="A1941" s="117">
        <v>1927</v>
      </c>
      <c r="B1941" s="118" t="s">
        <v>4841</v>
      </c>
      <c r="C1941" s="119">
        <v>42370</v>
      </c>
      <c r="D1941" s="117" t="s">
        <v>4662</v>
      </c>
      <c r="E1941" s="120" t="s">
        <v>5123</v>
      </c>
      <c r="F1941" s="117" t="str">
        <f>IF(ISNA(VLOOKUP(B1941,[2]保固召回!$A:$G,7,FALSE)),"",(VLOOKUP(B1941,[2]保固召回!$A:$G,7,FALSE)))</f>
        <v/>
      </c>
      <c r="G1941" s="121">
        <f t="shared" ca="1" si="121"/>
        <v>0.57202072538860105</v>
      </c>
      <c r="H1941" s="121" t="str">
        <f t="shared" si="122"/>
        <v>提示-編程儀錶板油錶功能</v>
      </c>
      <c r="I1941" s="122">
        <f t="shared" ca="1" si="123"/>
        <v>552</v>
      </c>
      <c r="N1941" s="125"/>
      <c r="O1941" s="126"/>
      <c r="P1941" s="127" t="str">
        <f>IF(B1941="","",IF(ISNA(VLOOKUP(U1941,[2]NEW!H:H,1,FALSE)),"V",""))</f>
        <v>V</v>
      </c>
      <c r="Q1941" s="156" t="s">
        <v>4959</v>
      </c>
      <c r="R1941" s="129" t="s">
        <v>4960</v>
      </c>
      <c r="S1941" s="181" t="s">
        <v>5124</v>
      </c>
      <c r="U1941" s="132" t="str">
        <f t="shared" si="120"/>
        <v>6211061800LA13708</v>
      </c>
      <c r="W1941" s="134" t="str">
        <f>IF((ISERROR(VLOOKUP(E1941,'[2]Lead Time(覆蓋貼)'!F:F,1,0)))*(P1941="v"),"",IF((ISTEXT(VLOOKUP(E1941,'[2]Lead Time(覆蓋貼)'!F:F,1,0)))*(P1941=""),"未執行",""))</f>
        <v/>
      </c>
    </row>
    <row r="1942" spans="1:23" ht="20.25" hidden="1" customHeight="1" x14ac:dyDescent="0.25">
      <c r="A1942" s="117">
        <v>1928</v>
      </c>
      <c r="B1942" s="118" t="s">
        <v>4949</v>
      </c>
      <c r="C1942" s="119">
        <v>43534</v>
      </c>
      <c r="D1942" s="117" t="s">
        <v>4950</v>
      </c>
      <c r="E1942" s="214" t="s">
        <v>5125</v>
      </c>
      <c r="F1942" s="117"/>
      <c r="G1942" s="121">
        <f t="shared" ca="1" si="121"/>
        <v>1</v>
      </c>
      <c r="H1942" s="121" t="str">
        <f t="shared" si="122"/>
        <v>G01檢查後部空氣導流板的螺栓連接，必要時修整</v>
      </c>
      <c r="I1942" s="122">
        <f t="shared" ca="1" si="123"/>
        <v>57</v>
      </c>
      <c r="N1942" s="125"/>
      <c r="O1942" s="126"/>
      <c r="P1942" s="127" t="str">
        <f>IF(B1942="","",IF(ISNA(VLOOKUP(U1942,[2]NEW!H:H,1,FALSE)),"V",""))</f>
        <v>V</v>
      </c>
      <c r="Q1942" s="156" t="s">
        <v>5126</v>
      </c>
      <c r="R1942" s="129" t="s">
        <v>5127</v>
      </c>
      <c r="S1942" s="181" t="s">
        <v>5128</v>
      </c>
      <c r="U1942" s="132" t="str">
        <f t="shared" si="120"/>
        <v>0051270400LA13708</v>
      </c>
      <c r="W1942" s="134" t="str">
        <f>IF((ISERROR(VLOOKUP(E1942,'[2]Lead Time(覆蓋貼)'!F:F,1,0)))*(P1942="v"),"",IF((ISTEXT(VLOOKUP(E1942,'[2]Lead Time(覆蓋貼)'!F:F,1,0)))*(P1942=""),"未執行",""))</f>
        <v/>
      </c>
    </row>
    <row r="1943" spans="1:23" ht="20.25" hidden="1" customHeight="1" x14ac:dyDescent="0.25">
      <c r="A1943" s="117">
        <v>1929</v>
      </c>
      <c r="B1943" s="118" t="s">
        <v>4962</v>
      </c>
      <c r="C1943" s="119">
        <v>43537</v>
      </c>
      <c r="D1943" s="117" t="s">
        <v>4963</v>
      </c>
      <c r="E1943" s="214" t="s">
        <v>5123</v>
      </c>
      <c r="F1943" s="117"/>
      <c r="G1943" s="121">
        <f t="shared" ca="1" si="121"/>
        <v>1</v>
      </c>
      <c r="H1943" s="121" t="str">
        <f t="shared" si="122"/>
        <v>G01檢查並在必要時修整燃油供油管的敷設</v>
      </c>
      <c r="I1943" s="122">
        <f t="shared" ca="1" si="123"/>
        <v>24</v>
      </c>
      <c r="N1943" s="125"/>
      <c r="O1943" s="126"/>
      <c r="P1943" s="127" t="str">
        <f>IF(B1943="","",IF(ISNA(VLOOKUP(U1943,[2]NEW!H:H,1,FALSE)),"V",""))</f>
        <v>V</v>
      </c>
      <c r="Q1943" s="156" t="s">
        <v>4959</v>
      </c>
      <c r="R1943" s="129" t="s">
        <v>4960</v>
      </c>
      <c r="S1943" s="181" t="s">
        <v>5124</v>
      </c>
      <c r="U1943" s="132" t="str">
        <f t="shared" si="120"/>
        <v>0013770200LA13708</v>
      </c>
      <c r="W1943" s="134" t="str">
        <f>IF((ISERROR(VLOOKUP(E1943,'[2]Lead Time(覆蓋貼)'!F:F,1,0)))*(P1943="v"),"",IF((ISTEXT(VLOOKUP(E1943,'[2]Lead Time(覆蓋貼)'!F:F,1,0)))*(P1943=""),"未執行",""))</f>
        <v/>
      </c>
    </row>
    <row r="1944" spans="1:23" ht="20.25" hidden="1" customHeight="1" x14ac:dyDescent="0.25">
      <c r="A1944" s="117">
        <v>1930</v>
      </c>
      <c r="B1944" s="118" t="s">
        <v>5068</v>
      </c>
      <c r="C1944" s="119">
        <v>43391</v>
      </c>
      <c r="D1944" s="117" t="s">
        <v>5069</v>
      </c>
      <c r="E1944" s="120" t="s">
        <v>5129</v>
      </c>
      <c r="F1944" s="117"/>
      <c r="G1944" s="121">
        <f t="shared" ca="1" si="121"/>
        <v>1</v>
      </c>
      <c r="H1944" s="121" t="str">
        <f t="shared" si="122"/>
        <v>G01檢查右前傳動軸，視需要更換</v>
      </c>
      <c r="I1944" s="122">
        <f t="shared" ca="1" si="123"/>
        <v>7</v>
      </c>
      <c r="J1944" s="230"/>
      <c r="K1944" s="231"/>
      <c r="L1944" s="230"/>
      <c r="M1944" s="232"/>
      <c r="N1944" s="125"/>
      <c r="O1944" s="126"/>
      <c r="P1944" s="127" t="str">
        <f>IF(B1944="","",IF(ISNA(VLOOKUP(U1944,[2]NEW!H:H,1,FALSE)),"V",""))</f>
        <v>V</v>
      </c>
      <c r="Q1944" s="156">
        <v>43087</v>
      </c>
      <c r="R1944" s="129">
        <v>50304</v>
      </c>
      <c r="S1944" s="181" t="s">
        <v>5085</v>
      </c>
      <c r="U1944" s="132" t="str">
        <f t="shared" si="120"/>
        <v>0031810100LA06991</v>
      </c>
      <c r="W1944" s="134" t="str">
        <f>IF((ISERROR(VLOOKUP(E1944,'[2]Lead Time(覆蓋貼)'!F:F,1,0)))*(P1944="v"),"",IF((ISTEXT(VLOOKUP(E1944,'[2]Lead Time(覆蓋貼)'!F:F,1,0)))*(P1944=""),"未執行",""))</f>
        <v/>
      </c>
    </row>
    <row r="1945" spans="1:23" ht="39" hidden="1" customHeight="1" x14ac:dyDescent="0.25">
      <c r="A1945" s="117">
        <v>1931</v>
      </c>
      <c r="B1945" s="118" t="s">
        <v>4841</v>
      </c>
      <c r="C1945" s="119">
        <v>42370</v>
      </c>
      <c r="D1945" s="117" t="s">
        <v>4662</v>
      </c>
      <c r="E1945" s="120" t="s">
        <v>5130</v>
      </c>
      <c r="F1945" s="117" t="str">
        <f>IF(ISNA(VLOOKUP(B1945,[2]保固召回!$A:$G,7,FALSE)),"",(VLOOKUP(B1945,[2]保固召回!$A:$G,7,FALSE)))</f>
        <v/>
      </c>
      <c r="G1945" s="121">
        <f t="shared" ca="1" si="121"/>
        <v>0.57202072538860105</v>
      </c>
      <c r="H1945" s="121" t="str">
        <f t="shared" si="122"/>
        <v>提示-編程儀錶板油錶功能</v>
      </c>
      <c r="I1945" s="122">
        <f t="shared" ca="1" si="123"/>
        <v>552</v>
      </c>
      <c r="N1945" s="125"/>
      <c r="O1945" s="126"/>
      <c r="P1945" s="127" t="str">
        <f>IF(B1945="","",IF(ISNA(VLOOKUP(U1945,[2]NEW!H:H,1,FALSE)),"V",""))</f>
        <v>V</v>
      </c>
      <c r="Q1945" s="156" t="s">
        <v>4969</v>
      </c>
      <c r="R1945" s="129" t="s">
        <v>4970</v>
      </c>
      <c r="S1945" s="181" t="s">
        <v>5131</v>
      </c>
      <c r="U1945" s="132" t="str">
        <f t="shared" si="120"/>
        <v>6211061800LA06991</v>
      </c>
      <c r="W1945" s="134" t="str">
        <f>IF((ISERROR(VLOOKUP(E1945,'[2]Lead Time(覆蓋貼)'!F:F,1,0)))*(P1945="v"),"",IF((ISTEXT(VLOOKUP(E1945,'[2]Lead Time(覆蓋貼)'!F:F,1,0)))*(P1945=""),"未執行",""))</f>
        <v/>
      </c>
    </row>
    <row r="1946" spans="1:23" ht="20.25" hidden="1" customHeight="1" x14ac:dyDescent="0.25">
      <c r="A1946" s="117">
        <v>1932</v>
      </c>
      <c r="B1946" s="118" t="s">
        <v>4949</v>
      </c>
      <c r="C1946" s="119">
        <v>43534</v>
      </c>
      <c r="D1946" s="117" t="s">
        <v>4950</v>
      </c>
      <c r="E1946" s="214" t="s">
        <v>5130</v>
      </c>
      <c r="F1946" s="117"/>
      <c r="G1946" s="121">
        <f t="shared" ca="1" si="121"/>
        <v>1</v>
      </c>
      <c r="H1946" s="121" t="str">
        <f t="shared" si="122"/>
        <v>G01檢查後部空氣導流板的螺栓連接，必要時修整</v>
      </c>
      <c r="I1946" s="122">
        <f t="shared" ca="1" si="123"/>
        <v>57</v>
      </c>
      <c r="N1946" s="125"/>
      <c r="O1946" s="126"/>
      <c r="P1946" s="127" t="str">
        <f>IF(B1946="","",IF(ISNA(VLOOKUP(U1946,[2]NEW!H:H,1,FALSE)),"V",""))</f>
        <v>V</v>
      </c>
      <c r="Q1946" s="156" t="s">
        <v>4969</v>
      </c>
      <c r="R1946" s="129" t="s">
        <v>4970</v>
      </c>
      <c r="S1946" s="181" t="s">
        <v>5131</v>
      </c>
      <c r="U1946" s="132" t="str">
        <f t="shared" si="120"/>
        <v>0051270400LA06991</v>
      </c>
      <c r="W1946" s="134" t="str">
        <f>IF((ISERROR(VLOOKUP(E1946,'[2]Lead Time(覆蓋貼)'!F:F,1,0)))*(P1946="v"),"",IF((ISTEXT(VLOOKUP(E1946,'[2]Lead Time(覆蓋貼)'!F:F,1,0)))*(P1946=""),"未執行",""))</f>
        <v/>
      </c>
    </row>
    <row r="1947" spans="1:23" ht="20.25" hidden="1" customHeight="1" x14ac:dyDescent="0.25">
      <c r="A1947" s="117">
        <v>1933</v>
      </c>
      <c r="B1947" s="118" t="s">
        <v>4962</v>
      </c>
      <c r="C1947" s="119">
        <v>43537</v>
      </c>
      <c r="D1947" s="117" t="s">
        <v>4963</v>
      </c>
      <c r="E1947" s="214" t="s">
        <v>5130</v>
      </c>
      <c r="F1947" s="117"/>
      <c r="G1947" s="121">
        <f t="shared" ca="1" si="121"/>
        <v>1</v>
      </c>
      <c r="H1947" s="121" t="str">
        <f t="shared" si="122"/>
        <v>G01檢查並在必要時修整燃油供油管的敷設</v>
      </c>
      <c r="I1947" s="122">
        <f t="shared" ca="1" si="123"/>
        <v>24</v>
      </c>
      <c r="N1947" s="125"/>
      <c r="O1947" s="126"/>
      <c r="P1947" s="127" t="str">
        <f>IF(B1947="","",IF(ISNA(VLOOKUP(U1947,[2]NEW!H:H,1,FALSE)),"V",""))</f>
        <v>V</v>
      </c>
      <c r="Q1947" s="156" t="s">
        <v>4969</v>
      </c>
      <c r="R1947" s="129" t="s">
        <v>4970</v>
      </c>
      <c r="S1947" s="181" t="s">
        <v>5131</v>
      </c>
      <c r="U1947" s="132" t="str">
        <f t="shared" si="120"/>
        <v>0013770200LA06991</v>
      </c>
      <c r="W1947" s="134" t="str">
        <f>IF((ISERROR(VLOOKUP(E1947,'[2]Lead Time(覆蓋貼)'!F:F,1,0)))*(P1947="v"),"",IF((ISTEXT(VLOOKUP(E1947,'[2]Lead Time(覆蓋貼)'!F:F,1,0)))*(P1947=""),"未執行",""))</f>
        <v/>
      </c>
    </row>
    <row r="1948" spans="1:23" ht="20.25" hidden="1" customHeight="1" x14ac:dyDescent="0.25">
      <c r="A1948" s="117">
        <v>1934</v>
      </c>
      <c r="B1948" s="118" t="s">
        <v>5068</v>
      </c>
      <c r="C1948" s="119">
        <v>43391</v>
      </c>
      <c r="D1948" s="117" t="s">
        <v>5069</v>
      </c>
      <c r="E1948" s="120" t="s">
        <v>5132</v>
      </c>
      <c r="F1948" s="117"/>
      <c r="G1948" s="121">
        <f t="shared" ca="1" si="121"/>
        <v>1</v>
      </c>
      <c r="H1948" s="121" t="str">
        <f t="shared" si="122"/>
        <v>G01檢查右前傳動軸，視需要更換</v>
      </c>
      <c r="I1948" s="122">
        <f t="shared" ca="1" si="123"/>
        <v>7</v>
      </c>
      <c r="J1948" s="230"/>
      <c r="K1948" s="231"/>
      <c r="L1948" s="230"/>
      <c r="M1948" s="232"/>
      <c r="N1948" s="125"/>
      <c r="O1948" s="126"/>
      <c r="P1948" s="127" t="str">
        <f>IF(B1948="","",IF(ISNA(VLOOKUP(U1948,[2]NEW!H:H,1,FALSE)),"V",""))</f>
        <v>V</v>
      </c>
      <c r="Q1948" s="156">
        <v>43087</v>
      </c>
      <c r="R1948" s="129">
        <v>50304</v>
      </c>
      <c r="S1948" s="181" t="s">
        <v>5085</v>
      </c>
      <c r="U1948" s="132" t="str">
        <f t="shared" si="120"/>
        <v>0031810100LA06990</v>
      </c>
      <c r="W1948" s="134" t="str">
        <f>IF((ISERROR(VLOOKUP(E1948,'[2]Lead Time(覆蓋貼)'!F:F,1,0)))*(P1948="v"),"",IF((ISTEXT(VLOOKUP(E1948,'[2]Lead Time(覆蓋貼)'!F:F,1,0)))*(P1948=""),"未執行",""))</f>
        <v/>
      </c>
    </row>
    <row r="1949" spans="1:23" ht="20.25" hidden="1" customHeight="1" x14ac:dyDescent="0.25">
      <c r="A1949" s="117">
        <v>1935</v>
      </c>
      <c r="B1949" s="118" t="s">
        <v>5068</v>
      </c>
      <c r="C1949" s="119">
        <v>43391</v>
      </c>
      <c r="D1949" s="117" t="s">
        <v>5069</v>
      </c>
      <c r="E1949" s="120" t="s">
        <v>5133</v>
      </c>
      <c r="F1949" s="117"/>
      <c r="G1949" s="121">
        <f t="shared" ca="1" si="121"/>
        <v>1</v>
      </c>
      <c r="H1949" s="121" t="str">
        <f t="shared" si="122"/>
        <v>G01檢查右前傳動軸，視需要更換</v>
      </c>
      <c r="I1949" s="122">
        <f t="shared" ca="1" si="123"/>
        <v>7</v>
      </c>
      <c r="J1949" s="230"/>
      <c r="K1949" s="231"/>
      <c r="L1949" s="230"/>
      <c r="M1949" s="232"/>
      <c r="N1949" s="235"/>
      <c r="O1949" s="119"/>
      <c r="P1949" s="127" t="str">
        <f>IF(B1949="","",IF(ISNA(VLOOKUP(U1949,[2]NEW!H:H,1,FALSE)),"V",""))</f>
        <v>V</v>
      </c>
      <c r="Q1949" s="209"/>
      <c r="R1949" s="117"/>
      <c r="S1949" s="203"/>
      <c r="U1949" s="132" t="str">
        <f t="shared" si="120"/>
        <v>0031810100LA06915</v>
      </c>
      <c r="W1949" s="134" t="str">
        <f>IF((ISERROR(VLOOKUP(E1949,'[2]Lead Time(覆蓋貼)'!F:F,1,0)))*(P1949="v"),"",IF((ISTEXT(VLOOKUP(E1949,'[2]Lead Time(覆蓋貼)'!F:F,1,0)))*(P1949=""),"未執行",""))</f>
        <v/>
      </c>
    </row>
    <row r="1950" spans="1:23" ht="39" hidden="1" customHeight="1" x14ac:dyDescent="0.25">
      <c r="A1950" s="117">
        <v>1936</v>
      </c>
      <c r="B1950" s="118" t="s">
        <v>4841</v>
      </c>
      <c r="C1950" s="119">
        <v>42370</v>
      </c>
      <c r="D1950" s="117" t="s">
        <v>4662</v>
      </c>
      <c r="E1950" s="120" t="s">
        <v>5133</v>
      </c>
      <c r="F1950" s="117" t="str">
        <f>IF(ISNA(VLOOKUP(B1950,[2]保固召回!$A:$G,7,FALSE)),"",(VLOOKUP(B1950,[2]保固召回!$A:$G,7,FALSE)))</f>
        <v/>
      </c>
      <c r="G1950" s="121">
        <f t="shared" ca="1" si="121"/>
        <v>0.57202072538860105</v>
      </c>
      <c r="H1950" s="121" t="str">
        <f t="shared" si="122"/>
        <v>提示-編程儀錶板油錶功能</v>
      </c>
      <c r="I1950" s="122">
        <f t="shared" ca="1" si="123"/>
        <v>552</v>
      </c>
      <c r="N1950" s="125"/>
      <c r="O1950" s="126"/>
      <c r="P1950" s="127" t="str">
        <f>IF(B1950="","",IF(ISNA(VLOOKUP(U1950,[2]NEW!H:H,1,FALSE)),"V",""))</f>
        <v>V</v>
      </c>
      <c r="Q1950" s="156">
        <v>43174</v>
      </c>
      <c r="R1950" s="129">
        <v>50304</v>
      </c>
      <c r="S1950" s="205" t="s">
        <v>4965</v>
      </c>
      <c r="U1950" s="132" t="str">
        <f t="shared" si="120"/>
        <v>6211061800LA06915</v>
      </c>
      <c r="W1950" s="134" t="str">
        <f>IF((ISERROR(VLOOKUP(E1950,'[2]Lead Time(覆蓋貼)'!F:F,1,0)))*(P1950="v"),"",IF((ISTEXT(VLOOKUP(E1950,'[2]Lead Time(覆蓋貼)'!F:F,1,0)))*(P1950=""),"未執行",""))</f>
        <v/>
      </c>
    </row>
    <row r="1951" spans="1:23" ht="20.25" hidden="1" customHeight="1" x14ac:dyDescent="0.25">
      <c r="A1951" s="117">
        <v>1937</v>
      </c>
      <c r="B1951" s="118" t="s">
        <v>4949</v>
      </c>
      <c r="C1951" s="119">
        <v>43534</v>
      </c>
      <c r="D1951" s="117" t="s">
        <v>4950</v>
      </c>
      <c r="E1951" s="211" t="s">
        <v>5133</v>
      </c>
      <c r="F1951" s="117"/>
      <c r="G1951" s="121">
        <f t="shared" ca="1" si="121"/>
        <v>1</v>
      </c>
      <c r="H1951" s="121" t="str">
        <f t="shared" si="122"/>
        <v>G01檢查後部空氣導流板的螺栓連接，必要時修整</v>
      </c>
      <c r="I1951" s="122">
        <f t="shared" ca="1" si="123"/>
        <v>57</v>
      </c>
      <c r="N1951" s="125"/>
      <c r="O1951" s="126"/>
      <c r="P1951" s="127" t="str">
        <f>IF(B1951="","",IF(ISNA(VLOOKUP(U1951,[2]NEW!H:H,1,FALSE)),"V",""))</f>
        <v>V</v>
      </c>
      <c r="Q1951" s="156" t="s">
        <v>5003</v>
      </c>
      <c r="R1951" s="129" t="s">
        <v>5027</v>
      </c>
      <c r="S1951" s="181" t="s">
        <v>5134</v>
      </c>
      <c r="U1951" s="132" t="str">
        <f t="shared" si="120"/>
        <v>0051270400LA06915</v>
      </c>
      <c r="W1951" s="134" t="str">
        <f>IF((ISERROR(VLOOKUP(E1951,'[2]Lead Time(覆蓋貼)'!F:F,1,0)))*(P1951="v"),"",IF((ISTEXT(VLOOKUP(E1951,'[2]Lead Time(覆蓋貼)'!F:F,1,0)))*(P1951=""),"未執行",""))</f>
        <v/>
      </c>
    </row>
    <row r="1952" spans="1:23" ht="20.25" hidden="1" customHeight="1" x14ac:dyDescent="0.25">
      <c r="A1952" s="117">
        <v>1938</v>
      </c>
      <c r="B1952" s="118" t="s">
        <v>4962</v>
      </c>
      <c r="C1952" s="119">
        <v>43537</v>
      </c>
      <c r="D1952" s="117" t="s">
        <v>4963</v>
      </c>
      <c r="E1952" s="211" t="s">
        <v>5133</v>
      </c>
      <c r="F1952" s="117"/>
      <c r="G1952" s="121">
        <f t="shared" ca="1" si="121"/>
        <v>1</v>
      </c>
      <c r="H1952" s="121" t="str">
        <f t="shared" si="122"/>
        <v>G01檢查並在必要時修整燃油供油管的敷設</v>
      </c>
      <c r="I1952" s="122">
        <f t="shared" ca="1" si="123"/>
        <v>24</v>
      </c>
      <c r="N1952" s="125"/>
      <c r="O1952" s="126"/>
      <c r="P1952" s="127" t="str">
        <f>IF(B1952="","",IF(ISNA(VLOOKUP(U1952,[2]NEW!H:H,1,FALSE)),"V",""))</f>
        <v>V</v>
      </c>
      <c r="Q1952" s="156">
        <v>43174</v>
      </c>
      <c r="R1952" s="129">
        <v>50304</v>
      </c>
      <c r="S1952" s="181" t="s">
        <v>4968</v>
      </c>
      <c r="U1952" s="132" t="str">
        <f t="shared" si="120"/>
        <v>0013770200LA06915</v>
      </c>
      <c r="W1952" s="134" t="str">
        <f>IF((ISERROR(VLOOKUP(E1952,'[2]Lead Time(覆蓋貼)'!F:F,1,0)))*(P1952="v"),"",IF((ISTEXT(VLOOKUP(E1952,'[2]Lead Time(覆蓋貼)'!F:F,1,0)))*(P1952=""),"未執行",""))</f>
        <v/>
      </c>
    </row>
    <row r="1953" spans="1:23" ht="74.25" hidden="1" customHeight="1" x14ac:dyDescent="0.25">
      <c r="A1953" s="117">
        <v>1939</v>
      </c>
      <c r="B1953" s="118" t="s">
        <v>4841</v>
      </c>
      <c r="C1953" s="119">
        <v>42370</v>
      </c>
      <c r="D1953" s="117" t="s">
        <v>4662</v>
      </c>
      <c r="E1953" s="120" t="s">
        <v>5135</v>
      </c>
      <c r="F1953" s="117" t="str">
        <f>IF(ISNA(VLOOKUP(B1953,[2]保固召回!$A:$G,7,FALSE)),"",(VLOOKUP(B1953,[2]保固召回!$A:$G,7,FALSE)))</f>
        <v/>
      </c>
      <c r="G1953" s="121">
        <f t="shared" ca="1" si="121"/>
        <v>0.57202072538860105</v>
      </c>
      <c r="H1953" s="121" t="str">
        <f t="shared" si="122"/>
        <v>提示-編程儀錶板油錶功能</v>
      </c>
      <c r="I1953" s="122">
        <f t="shared" ca="1" si="123"/>
        <v>552</v>
      </c>
      <c r="N1953" s="125"/>
      <c r="O1953" s="126"/>
      <c r="P1953" s="127" t="str">
        <f>IF(B1953="","",IF(ISNA(VLOOKUP(U1953,[2]NEW!H:H,1,FALSE)),"V",""))</f>
        <v>V</v>
      </c>
      <c r="Q1953" s="156" t="s">
        <v>5136</v>
      </c>
      <c r="R1953" s="129" t="s">
        <v>5137</v>
      </c>
      <c r="S1953" s="205" t="s">
        <v>5138</v>
      </c>
      <c r="U1953" s="132" t="str">
        <f t="shared" si="120"/>
        <v>6211061800LA06914</v>
      </c>
      <c r="W1953" s="134" t="str">
        <f>IF((ISERROR(VLOOKUP(E1953,'[2]Lead Time(覆蓋貼)'!F:F,1,0)))*(P1953="v"),"",IF((ISTEXT(VLOOKUP(E1953,'[2]Lead Time(覆蓋貼)'!F:F,1,0)))*(P1953=""),"未執行",""))</f>
        <v/>
      </c>
    </row>
    <row r="1954" spans="1:23" ht="39" hidden="1" customHeight="1" x14ac:dyDescent="0.25">
      <c r="A1954" s="117">
        <v>1940</v>
      </c>
      <c r="B1954" s="118" t="s">
        <v>4949</v>
      </c>
      <c r="C1954" s="119">
        <v>43534</v>
      </c>
      <c r="D1954" s="117" t="s">
        <v>4950</v>
      </c>
      <c r="E1954" s="214" t="s">
        <v>5139</v>
      </c>
      <c r="F1954" s="117"/>
      <c r="G1954" s="121">
        <f t="shared" ca="1" si="121"/>
        <v>1</v>
      </c>
      <c r="H1954" s="121" t="str">
        <f t="shared" si="122"/>
        <v>G01檢查後部空氣導流板的螺栓連接，必要時修整</v>
      </c>
      <c r="I1954" s="122">
        <f t="shared" ca="1" si="123"/>
        <v>57</v>
      </c>
      <c r="N1954" s="125"/>
      <c r="O1954" s="126"/>
      <c r="P1954" s="127" t="str">
        <f>IF(B1954="","",IF(ISNA(VLOOKUP(U1954,[2]NEW!H:H,1,FALSE)),"V",""))</f>
        <v>V</v>
      </c>
      <c r="Q1954" s="156" t="s">
        <v>5140</v>
      </c>
      <c r="R1954" s="129" t="s">
        <v>5141</v>
      </c>
      <c r="S1954" s="181" t="s">
        <v>5142</v>
      </c>
      <c r="U1954" s="132" t="str">
        <f t="shared" si="120"/>
        <v>0051270400LA06914</v>
      </c>
      <c r="W1954" s="134" t="str">
        <f>IF((ISERROR(VLOOKUP(E1954,'[2]Lead Time(覆蓋貼)'!F:F,1,0)))*(P1954="v"),"",IF((ISTEXT(VLOOKUP(E1954,'[2]Lead Time(覆蓋貼)'!F:F,1,0)))*(P1954=""),"未執行",""))</f>
        <v/>
      </c>
    </row>
    <row r="1955" spans="1:23" ht="39" hidden="1" customHeight="1" x14ac:dyDescent="0.25">
      <c r="A1955" s="117">
        <v>1941</v>
      </c>
      <c r="B1955" s="118" t="s">
        <v>4962</v>
      </c>
      <c r="C1955" s="119">
        <v>43537</v>
      </c>
      <c r="D1955" s="117" t="s">
        <v>4963</v>
      </c>
      <c r="E1955" s="211" t="s">
        <v>5135</v>
      </c>
      <c r="F1955" s="117"/>
      <c r="G1955" s="121">
        <f t="shared" ca="1" si="121"/>
        <v>1</v>
      </c>
      <c r="H1955" s="121" t="str">
        <f t="shared" si="122"/>
        <v>G01檢查並在必要時修整燃油供油管的敷設</v>
      </c>
      <c r="I1955" s="122">
        <f t="shared" ca="1" si="123"/>
        <v>24</v>
      </c>
      <c r="N1955" s="125"/>
      <c r="O1955" s="126"/>
      <c r="P1955" s="127" t="str">
        <f>IF(B1955="","",IF(ISNA(VLOOKUP(U1955,[2]NEW!H:H,1,FALSE)),"V",""))</f>
        <v>V</v>
      </c>
      <c r="Q1955" s="156" t="s">
        <v>5136</v>
      </c>
      <c r="R1955" s="129" t="s">
        <v>5137</v>
      </c>
      <c r="S1955" s="181" t="s">
        <v>5138</v>
      </c>
      <c r="U1955" s="132" t="str">
        <f t="shared" si="120"/>
        <v>0013770200LA06914</v>
      </c>
      <c r="W1955" s="134" t="str">
        <f>IF((ISERROR(VLOOKUP(E1955,'[2]Lead Time(覆蓋貼)'!F:F,1,0)))*(P1955="v"),"",IF((ISTEXT(VLOOKUP(E1955,'[2]Lead Time(覆蓋貼)'!F:F,1,0)))*(P1955=""),"未執行",""))</f>
        <v/>
      </c>
    </row>
    <row r="1956" spans="1:23" ht="20.25" hidden="1" customHeight="1" x14ac:dyDescent="0.25">
      <c r="A1956" s="117">
        <v>1942</v>
      </c>
      <c r="B1956" s="118" t="s">
        <v>4938</v>
      </c>
      <c r="C1956" s="119">
        <v>43426</v>
      </c>
      <c r="D1956" s="117" t="s">
        <v>4939</v>
      </c>
      <c r="E1956" s="120" t="s">
        <v>5143</v>
      </c>
      <c r="F1956" s="117" t="str">
        <f>IF(ISNA(VLOOKUP(B1956,[2]保固召回!$A:$G,7,FALSE)),"",(VLOOKUP(B1956,[2]保固召回!$A:$G,7,FALSE)))</f>
        <v/>
      </c>
      <c r="G1956" s="121">
        <f t="shared" ca="1" si="121"/>
        <v>1</v>
      </c>
      <c r="H1956" s="121" t="str">
        <f t="shared" si="122"/>
        <v>E70F10N52K更換彎頭管接頭(Canada)</v>
      </c>
      <c r="I1956" s="122">
        <f t="shared" ca="1" si="123"/>
        <v>2</v>
      </c>
      <c r="N1956" s="125"/>
      <c r="O1956" s="126"/>
      <c r="P1956" s="127" t="str">
        <f>IF(B1956="","",IF(ISNA(VLOOKUP(U1956,[2]NEW!H:H,1,FALSE)),"V",""))</f>
        <v>V</v>
      </c>
      <c r="Q1956" s="156">
        <v>43263</v>
      </c>
      <c r="R1956" s="129">
        <v>50304</v>
      </c>
      <c r="S1956" s="181" t="s">
        <v>5144</v>
      </c>
      <c r="U1956" s="132" t="str">
        <f t="shared" si="120"/>
        <v>0011640400L381680</v>
      </c>
      <c r="W1956" s="134" t="str">
        <f>IF((ISERROR(VLOOKUP(E1956,'[2]Lead Time(覆蓋貼)'!F:F,1,0)))*(P1956="v"),"",IF((ISTEXT(VLOOKUP(E1956,'[2]Lead Time(覆蓋貼)'!F:F,1,0)))*(P1956=""),"未執行",""))</f>
        <v/>
      </c>
    </row>
    <row r="1957" spans="1:23" ht="20.25" hidden="1" customHeight="1" x14ac:dyDescent="0.25">
      <c r="A1957" s="117">
        <v>1943</v>
      </c>
      <c r="B1957" s="118" t="s">
        <v>4841</v>
      </c>
      <c r="C1957" s="119">
        <v>42370</v>
      </c>
      <c r="D1957" s="117" t="s">
        <v>4662</v>
      </c>
      <c r="E1957" s="120" t="s">
        <v>5145</v>
      </c>
      <c r="F1957" s="117"/>
      <c r="G1957" s="121">
        <f t="shared" ca="1" si="121"/>
        <v>0.57202072538860105</v>
      </c>
      <c r="H1957" s="121" t="str">
        <f t="shared" si="122"/>
        <v>提示-編程儀錶板油錶功能</v>
      </c>
      <c r="I1957" s="122">
        <f t="shared" ca="1" si="123"/>
        <v>552</v>
      </c>
      <c r="N1957" s="125"/>
      <c r="O1957" s="126"/>
      <c r="P1957" s="127" t="str">
        <f>IF(B1957="","",IF(ISNA(VLOOKUP(U1957,[2]NEW!H:H,1,FALSE)),"V",""))</f>
        <v>V</v>
      </c>
      <c r="Q1957" s="156"/>
      <c r="R1957" s="129"/>
      <c r="S1957" s="181"/>
      <c r="U1957" s="132" t="str">
        <f t="shared" si="120"/>
        <v>6211061800K881330</v>
      </c>
      <c r="W1957" s="134" t="str">
        <f>IF((ISERROR(VLOOKUP(E1957,'[2]Lead Time(覆蓋貼)'!F:F,1,0)))*(P1957="v"),"",IF((ISTEXT(VLOOKUP(E1957,'[2]Lead Time(覆蓋貼)'!F:F,1,0)))*(P1957=""),"未執行",""))</f>
        <v/>
      </c>
    </row>
    <row r="1958" spans="1:23" ht="20.25" hidden="1" customHeight="1" x14ac:dyDescent="0.25">
      <c r="A1958" s="117">
        <v>1944</v>
      </c>
      <c r="B1958" s="118" t="s">
        <v>4841</v>
      </c>
      <c r="C1958" s="119">
        <v>42370</v>
      </c>
      <c r="D1958" s="117" t="s">
        <v>4662</v>
      </c>
      <c r="E1958" s="120" t="s">
        <v>5146</v>
      </c>
      <c r="F1958" s="117" t="str">
        <f>IF(ISNA(VLOOKUP(B1958,[2]保固召回!$A:$G,7,FALSE)),"",(VLOOKUP(B1958,[2]保固召回!$A:$G,7,FALSE)))</f>
        <v/>
      </c>
      <c r="G1958" s="121">
        <f t="shared" ca="1" si="121"/>
        <v>0.57202072538860105</v>
      </c>
      <c r="H1958" s="121" t="str">
        <f t="shared" si="122"/>
        <v>提示-編程儀錶板油錶功能</v>
      </c>
      <c r="I1958" s="122">
        <f t="shared" ca="1" si="123"/>
        <v>552</v>
      </c>
      <c r="N1958" s="125"/>
      <c r="O1958" s="126"/>
      <c r="P1958" s="127" t="str">
        <f>IF(B1958="","",IF(ISNA(VLOOKUP(U1958,[2]NEW!H:H,1,FALSE)),"V",""))</f>
        <v>V</v>
      </c>
      <c r="Q1958" s="156"/>
      <c r="R1958" s="129"/>
      <c r="S1958" s="204"/>
      <c r="U1958" s="132" t="str">
        <f t="shared" si="120"/>
        <v>6211061800K881322</v>
      </c>
      <c r="W1958" s="134" t="str">
        <f>IF((ISERROR(VLOOKUP(E1958,'[2]Lead Time(覆蓋貼)'!F:F,1,0)))*(P1958="v"),"",IF((ISTEXT(VLOOKUP(E1958,'[2]Lead Time(覆蓋貼)'!F:F,1,0)))*(P1958=""),"未執行",""))</f>
        <v/>
      </c>
    </row>
    <row r="1959" spans="1:23" ht="20.25" hidden="1" customHeight="1" x14ac:dyDescent="0.25">
      <c r="A1959" s="117">
        <v>1945</v>
      </c>
      <c r="B1959" s="118" t="s">
        <v>4841</v>
      </c>
      <c r="C1959" s="119">
        <v>42370</v>
      </c>
      <c r="D1959" s="117" t="s">
        <v>4662</v>
      </c>
      <c r="E1959" s="120" t="s">
        <v>5147</v>
      </c>
      <c r="F1959" s="117" t="str">
        <f>IF(ISNA(VLOOKUP(B1959,[2]保固召回!$A:$G,7,FALSE)),"",(VLOOKUP(B1959,[2]保固召回!$A:$G,7,FALSE)))</f>
        <v/>
      </c>
      <c r="G1959" s="121">
        <f t="shared" ca="1" si="121"/>
        <v>0.57202072538860105</v>
      </c>
      <c r="H1959" s="121" t="str">
        <f t="shared" si="122"/>
        <v>提示-編程儀錶板油錶功能</v>
      </c>
      <c r="I1959" s="122">
        <f t="shared" ca="1" si="123"/>
        <v>552</v>
      </c>
      <c r="N1959" s="125"/>
      <c r="O1959" s="126"/>
      <c r="P1959" s="127" t="str">
        <f>IF(B1959="","",IF(ISNA(VLOOKUP(U1959,[2]NEW!H:H,1,FALSE)),"V",""))</f>
        <v>V</v>
      </c>
      <c r="Q1959" s="156"/>
      <c r="R1959" s="129"/>
      <c r="S1959" s="181"/>
      <c r="U1959" s="132" t="str">
        <f t="shared" si="120"/>
        <v>6211061800K881257</v>
      </c>
      <c r="W1959" s="134" t="str">
        <f>IF((ISERROR(VLOOKUP(E1959,'[2]Lead Time(覆蓋貼)'!F:F,1,0)))*(P1959="v"),"",IF((ISTEXT(VLOOKUP(E1959,'[2]Lead Time(覆蓋貼)'!F:F,1,0)))*(P1959=""),"未執行",""))</f>
        <v/>
      </c>
    </row>
    <row r="1960" spans="1:23" ht="20.25" hidden="1" customHeight="1" x14ac:dyDescent="0.25">
      <c r="A1960" s="117">
        <v>1946</v>
      </c>
      <c r="B1960" s="118" t="s">
        <v>4841</v>
      </c>
      <c r="C1960" s="119">
        <v>42370</v>
      </c>
      <c r="D1960" s="117" t="s">
        <v>4662</v>
      </c>
      <c r="E1960" s="120" t="s">
        <v>5148</v>
      </c>
      <c r="F1960" s="117" t="str">
        <f>IF(ISNA(VLOOKUP(B1960,[2]保固召回!$A:$G,7,FALSE)),"",(VLOOKUP(B1960,[2]保固召回!$A:$G,7,FALSE)))</f>
        <v/>
      </c>
      <c r="G1960" s="121">
        <f t="shared" ca="1" si="121"/>
        <v>0.57202072538860105</v>
      </c>
      <c r="H1960" s="121" t="str">
        <f t="shared" si="122"/>
        <v>提示-編程儀錶板油錶功能</v>
      </c>
      <c r="I1960" s="122">
        <f t="shared" ca="1" si="123"/>
        <v>552</v>
      </c>
      <c r="N1960" s="125"/>
      <c r="O1960" s="126"/>
      <c r="P1960" s="127" t="str">
        <f>IF(B1960="","",IF(ISNA(VLOOKUP(U1960,[2]NEW!H:H,1,FALSE)),"V",""))</f>
        <v>V</v>
      </c>
      <c r="Q1960" s="156"/>
      <c r="R1960" s="129"/>
      <c r="S1960" s="205"/>
      <c r="U1960" s="132" t="str">
        <f t="shared" si="120"/>
        <v>6211061800K881186</v>
      </c>
      <c r="W1960" s="134" t="str">
        <f>IF((ISERROR(VLOOKUP(E1960,'[2]Lead Time(覆蓋貼)'!F:F,1,0)))*(P1960="v"),"",IF((ISTEXT(VLOOKUP(E1960,'[2]Lead Time(覆蓋貼)'!F:F,1,0)))*(P1960=""),"未執行",""))</f>
        <v/>
      </c>
    </row>
    <row r="1961" spans="1:23" ht="20.25" hidden="1" customHeight="1" x14ac:dyDescent="0.25">
      <c r="A1961" s="117">
        <v>1947</v>
      </c>
      <c r="B1961" s="118" t="s">
        <v>4841</v>
      </c>
      <c r="C1961" s="119">
        <v>42370</v>
      </c>
      <c r="D1961" s="117" t="s">
        <v>4662</v>
      </c>
      <c r="E1961" s="120" t="s">
        <v>5149</v>
      </c>
      <c r="F1961" s="117" t="str">
        <f>IF(ISNA(VLOOKUP(B1961,[2]保固召回!$A:$G,7,FALSE)),"",(VLOOKUP(B1961,[2]保固召回!$A:$G,7,FALSE)))</f>
        <v/>
      </c>
      <c r="G1961" s="121">
        <f t="shared" ca="1" si="121"/>
        <v>0.57202072538860105</v>
      </c>
      <c r="H1961" s="121" t="str">
        <f t="shared" si="122"/>
        <v>提示-編程儀錶板油錶功能</v>
      </c>
      <c r="I1961" s="122">
        <f t="shared" ca="1" si="123"/>
        <v>552</v>
      </c>
      <c r="N1961" s="125"/>
      <c r="O1961" s="126"/>
      <c r="P1961" s="127" t="str">
        <f>IF(B1961="","",IF(ISNA(VLOOKUP(U1961,[2]NEW!H:H,1,FALSE)),"V",""))</f>
        <v>V</v>
      </c>
      <c r="Q1961" s="156"/>
      <c r="R1961" s="129"/>
      <c r="S1961" s="205"/>
      <c r="U1961" s="132" t="str">
        <f t="shared" si="120"/>
        <v>6211061800K881171</v>
      </c>
      <c r="W1961" s="134" t="str">
        <f>IF((ISERROR(VLOOKUP(E1961,'[2]Lead Time(覆蓋貼)'!F:F,1,0)))*(P1961="v"),"",IF((ISTEXT(VLOOKUP(E1961,'[2]Lead Time(覆蓋貼)'!F:F,1,0)))*(P1961=""),"未執行",""))</f>
        <v/>
      </c>
    </row>
    <row r="1962" spans="1:23" ht="20.25" hidden="1" customHeight="1" x14ac:dyDescent="0.25">
      <c r="A1962" s="117">
        <v>1948</v>
      </c>
      <c r="B1962" s="118" t="s">
        <v>4841</v>
      </c>
      <c r="C1962" s="119">
        <v>42370</v>
      </c>
      <c r="D1962" s="117" t="s">
        <v>4662</v>
      </c>
      <c r="E1962" s="120" t="s">
        <v>5150</v>
      </c>
      <c r="F1962" s="117"/>
      <c r="G1962" s="121">
        <f t="shared" ca="1" si="121"/>
        <v>0.57202072538860105</v>
      </c>
      <c r="H1962" s="121" t="str">
        <f t="shared" si="122"/>
        <v>提示-編程儀錶板油錶功能</v>
      </c>
      <c r="I1962" s="122">
        <f t="shared" ca="1" si="123"/>
        <v>552</v>
      </c>
      <c r="N1962" s="125"/>
      <c r="O1962" s="126"/>
      <c r="P1962" s="127" t="str">
        <f>IF(B1962="","",IF(ISNA(VLOOKUP(U1962,[2]NEW!H:H,1,FALSE)),"V",""))</f>
        <v>V</v>
      </c>
      <c r="Q1962" s="156"/>
      <c r="R1962" s="129"/>
      <c r="S1962" s="210"/>
      <c r="U1962" s="132" t="str">
        <f t="shared" si="120"/>
        <v>6211061800K881137</v>
      </c>
      <c r="W1962" s="134" t="str">
        <f>IF((ISERROR(VLOOKUP(E1962,'[2]Lead Time(覆蓋貼)'!F:F,1,0)))*(P1962="v"),"",IF((ISTEXT(VLOOKUP(E1962,'[2]Lead Time(覆蓋貼)'!F:F,1,0)))*(P1962=""),"未執行",""))</f>
        <v/>
      </c>
    </row>
    <row r="1963" spans="1:23" ht="20.25" hidden="1" customHeight="1" x14ac:dyDescent="0.25">
      <c r="A1963" s="117">
        <v>1949</v>
      </c>
      <c r="B1963" s="118" t="s">
        <v>4841</v>
      </c>
      <c r="C1963" s="119">
        <v>42370</v>
      </c>
      <c r="D1963" s="117" t="s">
        <v>4662</v>
      </c>
      <c r="E1963" s="120" t="s">
        <v>5151</v>
      </c>
      <c r="F1963" s="117" t="str">
        <f>IF(ISNA(VLOOKUP(B1963,[2]保固召回!$A:$G,7,FALSE)),"",(VLOOKUP(B1963,[2]保固召回!$A:$G,7,FALSE)))</f>
        <v/>
      </c>
      <c r="G1963" s="121">
        <f t="shared" ca="1" si="121"/>
        <v>0.57202072538860105</v>
      </c>
      <c r="H1963" s="121" t="str">
        <f t="shared" si="122"/>
        <v>提示-編程儀錶板油錶功能</v>
      </c>
      <c r="I1963" s="122">
        <f t="shared" ca="1" si="123"/>
        <v>552</v>
      </c>
      <c r="N1963" s="125"/>
      <c r="O1963" s="126"/>
      <c r="P1963" s="127" t="str">
        <f>IF(B1963="","",IF(ISNA(VLOOKUP(U1963,[2]NEW!H:H,1,FALSE)),"V",""))</f>
        <v>V</v>
      </c>
      <c r="Q1963" s="156"/>
      <c r="R1963" s="129"/>
      <c r="S1963" s="205"/>
      <c r="U1963" s="132" t="str">
        <f t="shared" si="120"/>
        <v>6211061800K881114</v>
      </c>
      <c r="W1963" s="134" t="str">
        <f>IF((ISERROR(VLOOKUP(E1963,'[2]Lead Time(覆蓋貼)'!F:F,1,0)))*(P1963="v"),"",IF((ISTEXT(VLOOKUP(E1963,'[2]Lead Time(覆蓋貼)'!F:F,1,0)))*(P1963=""),"未執行",""))</f>
        <v/>
      </c>
    </row>
    <row r="1964" spans="1:23" ht="20.25" hidden="1" customHeight="1" x14ac:dyDescent="0.25">
      <c r="A1964" s="117">
        <v>1950</v>
      </c>
      <c r="B1964" s="118" t="s">
        <v>4841</v>
      </c>
      <c r="C1964" s="119">
        <v>42370</v>
      </c>
      <c r="D1964" s="117" t="s">
        <v>4662</v>
      </c>
      <c r="E1964" s="120" t="s">
        <v>5152</v>
      </c>
      <c r="F1964" s="117" t="str">
        <f>IF(ISNA(VLOOKUP(B1964,[2]保固召回!$A:$G,7,FALSE)),"",(VLOOKUP(B1964,[2]保固召回!$A:$G,7,FALSE)))</f>
        <v/>
      </c>
      <c r="G1964" s="121">
        <f t="shared" ca="1" si="121"/>
        <v>0.57202072538860105</v>
      </c>
      <c r="H1964" s="121" t="str">
        <f t="shared" si="122"/>
        <v/>
      </c>
      <c r="I1964" s="122">
        <f t="shared" ca="1" si="123"/>
        <v>552</v>
      </c>
      <c r="N1964" s="125"/>
      <c r="O1964" s="126"/>
      <c r="P1964" s="127" t="str">
        <f>IF(B1964="","",IF(ISNA(VLOOKUP(U1964,[2]NEW!H:H,1,FALSE)),"V",""))</f>
        <v/>
      </c>
      <c r="Q1964" s="156"/>
      <c r="R1964" s="129"/>
      <c r="S1964" s="205"/>
      <c r="U1964" s="132" t="str">
        <f t="shared" si="120"/>
        <v>6211061800K881113</v>
      </c>
      <c r="W1964" s="134" t="str">
        <f>IF((ISERROR(VLOOKUP(E1964,'[2]Lead Time(覆蓋貼)'!F:F,1,0)))*(P1964="v"),"",IF((ISTEXT(VLOOKUP(E1964,'[2]Lead Time(覆蓋貼)'!F:F,1,0)))*(P1964=""),"未執行",""))</f>
        <v>未執行</v>
      </c>
    </row>
    <row r="1965" spans="1:23" ht="20.25" hidden="1" customHeight="1" x14ac:dyDescent="0.25">
      <c r="A1965" s="117">
        <v>1951</v>
      </c>
      <c r="B1965" s="118" t="s">
        <v>4841</v>
      </c>
      <c r="C1965" s="119">
        <v>42370</v>
      </c>
      <c r="D1965" s="117" t="s">
        <v>4662</v>
      </c>
      <c r="E1965" s="211" t="s">
        <v>5153</v>
      </c>
      <c r="F1965" s="117" t="str">
        <f>IF(ISNA(VLOOKUP(B1965,[2]保固召回!$A:$G,7,FALSE)),"",(VLOOKUP(B1965,[2]保固召回!$A:$G,7,FALSE)))</f>
        <v/>
      </c>
      <c r="G1965" s="121">
        <f t="shared" ca="1" si="121"/>
        <v>0.57202072538860105</v>
      </c>
      <c r="H1965" s="121" t="str">
        <f t="shared" si="122"/>
        <v/>
      </c>
      <c r="I1965" s="122">
        <f t="shared" ca="1" si="123"/>
        <v>552</v>
      </c>
      <c r="N1965" s="125"/>
      <c r="O1965" s="126"/>
      <c r="P1965" s="127" t="str">
        <f>IF(B1965="","",IF(ISNA(VLOOKUP(U1965,[2]NEW!H:H,1,FALSE)),"V",""))</f>
        <v/>
      </c>
      <c r="Q1965" s="156"/>
      <c r="R1965" s="129"/>
      <c r="S1965" s="204"/>
      <c r="U1965" s="132" t="str">
        <f t="shared" si="120"/>
        <v>6211061800K881094</v>
      </c>
      <c r="W1965" s="134" t="str">
        <f>IF((ISERROR(VLOOKUP(E1965,'[2]Lead Time(覆蓋貼)'!F:F,1,0)))*(P1965="v"),"",IF((ISTEXT(VLOOKUP(E1965,'[2]Lead Time(覆蓋貼)'!F:F,1,0)))*(P1965=""),"未執行",""))</f>
        <v/>
      </c>
    </row>
    <row r="1966" spans="1:23" ht="20.25" hidden="1" customHeight="1" x14ac:dyDescent="0.25">
      <c r="A1966" s="117">
        <v>1952</v>
      </c>
      <c r="B1966" s="118" t="s">
        <v>4841</v>
      </c>
      <c r="C1966" s="119">
        <v>42370</v>
      </c>
      <c r="D1966" s="117" t="s">
        <v>4890</v>
      </c>
      <c r="E1966" s="120" t="s">
        <v>5154</v>
      </c>
      <c r="F1966" s="117"/>
      <c r="G1966" s="121">
        <f t="shared" ca="1" si="121"/>
        <v>0.57202072538860105</v>
      </c>
      <c r="H1966" s="121" t="str">
        <f t="shared" si="122"/>
        <v>提示-編程儀錶板油錶功能</v>
      </c>
      <c r="I1966" s="122">
        <f t="shared" ca="1" si="123"/>
        <v>552</v>
      </c>
      <c r="N1966" s="125"/>
      <c r="O1966" s="126"/>
      <c r="P1966" s="127" t="str">
        <f>IF(B1966="","",IF(ISNA(VLOOKUP(U1966,[2]NEW!H:H,1,FALSE)),"V",""))</f>
        <v>V</v>
      </c>
      <c r="Q1966" s="156"/>
      <c r="R1966" s="129"/>
      <c r="S1966" s="181"/>
      <c r="U1966" s="132" t="str">
        <f t="shared" si="120"/>
        <v>6211061800K881073</v>
      </c>
      <c r="W1966" s="134" t="str">
        <f>IF((ISERROR(VLOOKUP(E1966,'[2]Lead Time(覆蓋貼)'!F:F,1,0)))*(P1966="v"),"",IF((ISTEXT(VLOOKUP(E1966,'[2]Lead Time(覆蓋貼)'!F:F,1,0)))*(P1966=""),"未執行",""))</f>
        <v/>
      </c>
    </row>
    <row r="1967" spans="1:23" ht="20.25" hidden="1" customHeight="1" x14ac:dyDescent="0.25">
      <c r="A1967" s="117">
        <v>1953</v>
      </c>
      <c r="B1967" s="118" t="s">
        <v>4841</v>
      </c>
      <c r="C1967" s="119">
        <v>42370</v>
      </c>
      <c r="D1967" s="117" t="s">
        <v>4662</v>
      </c>
      <c r="E1967" s="120" t="s">
        <v>5155</v>
      </c>
      <c r="F1967" s="117" t="str">
        <f>IF(ISNA(VLOOKUP(B1967,[2]保固召回!$A:$G,7,FALSE)),"",(VLOOKUP(B1967,[2]保固召回!$A:$G,7,FALSE)))</f>
        <v/>
      </c>
      <c r="G1967" s="121">
        <f t="shared" ca="1" si="121"/>
        <v>0.57202072538860105</v>
      </c>
      <c r="H1967" s="121" t="str">
        <f t="shared" si="122"/>
        <v>提示-編程儀錶板油錶功能</v>
      </c>
      <c r="I1967" s="122">
        <f t="shared" ca="1" si="123"/>
        <v>552</v>
      </c>
      <c r="N1967" s="125"/>
      <c r="O1967" s="126"/>
      <c r="P1967" s="127" t="str">
        <f>IF(B1967="","",IF(ISNA(VLOOKUP(U1967,[2]NEW!H:H,1,FALSE)),"V",""))</f>
        <v>V</v>
      </c>
      <c r="Q1967" s="156"/>
      <c r="R1967" s="129"/>
      <c r="S1967" s="205"/>
      <c r="U1967" s="132" t="str">
        <f t="shared" si="120"/>
        <v>6211061800K880704</v>
      </c>
      <c r="W1967" s="134" t="str">
        <f>IF((ISERROR(VLOOKUP(E1967,'[2]Lead Time(覆蓋貼)'!F:F,1,0)))*(P1967="v"),"",IF((ISTEXT(VLOOKUP(E1967,'[2]Lead Time(覆蓋貼)'!F:F,1,0)))*(P1967=""),"未執行",""))</f>
        <v/>
      </c>
    </row>
    <row r="1968" spans="1:23" ht="20.25" hidden="1" customHeight="1" x14ac:dyDescent="0.25">
      <c r="A1968" s="117">
        <v>1954</v>
      </c>
      <c r="B1968" s="118" t="s">
        <v>4841</v>
      </c>
      <c r="C1968" s="119">
        <v>42370</v>
      </c>
      <c r="D1968" s="117" t="s">
        <v>4662</v>
      </c>
      <c r="E1968" s="120" t="s">
        <v>5156</v>
      </c>
      <c r="F1968" s="117" t="str">
        <f>IF(ISNA(VLOOKUP(B1968,[2]保固召回!$A:$G,7,FALSE)),"",(VLOOKUP(B1968,[2]保固召回!$A:$G,7,FALSE)))</f>
        <v/>
      </c>
      <c r="G1968" s="121">
        <f t="shared" ca="1" si="121"/>
        <v>0.57202072538860105</v>
      </c>
      <c r="H1968" s="121" t="str">
        <f t="shared" si="122"/>
        <v/>
      </c>
      <c r="I1968" s="122">
        <f t="shared" ca="1" si="123"/>
        <v>552</v>
      </c>
      <c r="N1968" s="125"/>
      <c r="O1968" s="126"/>
      <c r="P1968" s="127" t="str">
        <f>IF(B1968="","",IF(ISNA(VLOOKUP(U1968,[2]NEW!H:H,1,FALSE)),"V",""))</f>
        <v/>
      </c>
      <c r="Q1968" s="156"/>
      <c r="R1968" s="129"/>
      <c r="S1968" s="204"/>
      <c r="U1968" s="132" t="str">
        <f t="shared" si="120"/>
        <v>6211061800K880638</v>
      </c>
      <c r="W1968" s="134" t="str">
        <f>IF((ISERROR(VLOOKUP(E1968,'[2]Lead Time(覆蓋貼)'!F:F,1,0)))*(P1968="v"),"",IF((ISTEXT(VLOOKUP(E1968,'[2]Lead Time(覆蓋貼)'!F:F,1,0)))*(P1968=""),"未執行",""))</f>
        <v/>
      </c>
    </row>
    <row r="1969" spans="1:23" ht="20.25" hidden="1" customHeight="1" x14ac:dyDescent="0.25">
      <c r="A1969" s="117">
        <v>1955</v>
      </c>
      <c r="B1969" s="118" t="s">
        <v>4841</v>
      </c>
      <c r="C1969" s="119">
        <v>42370</v>
      </c>
      <c r="D1969" s="117" t="s">
        <v>4662</v>
      </c>
      <c r="E1969" s="120" t="s">
        <v>5157</v>
      </c>
      <c r="F1969" s="117" t="str">
        <f>IF(ISNA(VLOOKUP(B1969,[2]保固召回!$A:$G,7,FALSE)),"",(VLOOKUP(B1969,[2]保固召回!$A:$G,7,FALSE)))</f>
        <v/>
      </c>
      <c r="G1969" s="121">
        <f t="shared" ca="1" si="121"/>
        <v>0.57202072538860105</v>
      </c>
      <c r="H1969" s="121" t="str">
        <f t="shared" si="122"/>
        <v>提示-編程儀錶板油錶功能</v>
      </c>
      <c r="I1969" s="122">
        <f t="shared" ca="1" si="123"/>
        <v>552</v>
      </c>
      <c r="N1969" s="125"/>
      <c r="O1969" s="126"/>
      <c r="P1969" s="127" t="str">
        <f>IF(B1969="","",IF(ISNA(VLOOKUP(U1969,[2]NEW!H:H,1,FALSE)),"V",""))</f>
        <v>V</v>
      </c>
      <c r="Q1969" s="156"/>
      <c r="R1969" s="129"/>
      <c r="S1969" s="205"/>
      <c r="U1969" s="132" t="str">
        <f t="shared" si="120"/>
        <v>6211061800K880595</v>
      </c>
      <c r="W1969" s="134" t="str">
        <f>IF((ISERROR(VLOOKUP(E1969,'[2]Lead Time(覆蓋貼)'!F:F,1,0)))*(P1969="v"),"",IF((ISTEXT(VLOOKUP(E1969,'[2]Lead Time(覆蓋貼)'!F:F,1,0)))*(P1969=""),"未執行",""))</f>
        <v/>
      </c>
    </row>
    <row r="1970" spans="1:23" ht="20.25" hidden="1" customHeight="1" x14ac:dyDescent="0.25">
      <c r="A1970" s="117">
        <v>1956</v>
      </c>
      <c r="B1970" s="118" t="s">
        <v>4841</v>
      </c>
      <c r="C1970" s="119">
        <v>42370</v>
      </c>
      <c r="D1970" s="117" t="s">
        <v>4662</v>
      </c>
      <c r="E1970" s="120" t="s">
        <v>5158</v>
      </c>
      <c r="F1970" s="117" t="str">
        <f>IF(ISNA(VLOOKUP(B1970,[2]保固召回!$A:$G,7,FALSE)),"",(VLOOKUP(B1970,[2]保固召回!$A:$G,7,FALSE)))</f>
        <v/>
      </c>
      <c r="G1970" s="121">
        <f t="shared" ca="1" si="121"/>
        <v>0.57202072538860105</v>
      </c>
      <c r="H1970" s="121" t="str">
        <f t="shared" si="122"/>
        <v>提示-編程儀錶板油錶功能</v>
      </c>
      <c r="I1970" s="122">
        <f t="shared" ca="1" si="123"/>
        <v>552</v>
      </c>
      <c r="N1970" s="125"/>
      <c r="O1970" s="126"/>
      <c r="P1970" s="127" t="str">
        <f>IF(B1970="","",IF(ISNA(VLOOKUP(U1970,[2]NEW!H:H,1,FALSE)),"V",""))</f>
        <v>V</v>
      </c>
      <c r="Q1970" s="156"/>
      <c r="R1970" s="129"/>
      <c r="S1970" s="205"/>
      <c r="U1970" s="132" t="str">
        <f t="shared" si="120"/>
        <v>6211061800K880443</v>
      </c>
      <c r="W1970" s="134" t="str">
        <f>IF((ISERROR(VLOOKUP(E1970,'[2]Lead Time(覆蓋貼)'!F:F,1,0)))*(P1970="v"),"",IF((ISTEXT(VLOOKUP(E1970,'[2]Lead Time(覆蓋貼)'!F:F,1,0)))*(P1970=""),"未執行",""))</f>
        <v/>
      </c>
    </row>
    <row r="1971" spans="1:23" ht="20.25" hidden="1" customHeight="1" x14ac:dyDescent="0.25">
      <c r="A1971" s="117">
        <v>1957</v>
      </c>
      <c r="B1971" s="118" t="s">
        <v>4841</v>
      </c>
      <c r="C1971" s="119">
        <v>42370</v>
      </c>
      <c r="D1971" s="117" t="s">
        <v>4662</v>
      </c>
      <c r="E1971" s="120" t="s">
        <v>5159</v>
      </c>
      <c r="F1971" s="117" t="str">
        <f>IF(ISNA(VLOOKUP(B1971,[2]保固召回!$A:$G,7,FALSE)),"",(VLOOKUP(B1971,[2]保固召回!$A:$G,7,FALSE)))</f>
        <v/>
      </c>
      <c r="G1971" s="121">
        <f t="shared" ca="1" si="121"/>
        <v>0.57202072538860105</v>
      </c>
      <c r="H1971" s="121" t="str">
        <f t="shared" si="122"/>
        <v>提示-編程儀錶板油錶功能</v>
      </c>
      <c r="I1971" s="122">
        <f t="shared" ca="1" si="123"/>
        <v>552</v>
      </c>
      <c r="N1971" s="125"/>
      <c r="O1971" s="126"/>
      <c r="P1971" s="127" t="str">
        <f>IF(B1971="","",IF(ISNA(VLOOKUP(U1971,[2]NEW!H:H,1,FALSE)),"V",""))</f>
        <v>V</v>
      </c>
      <c r="Q1971" s="156"/>
      <c r="R1971" s="129"/>
      <c r="S1971" s="204"/>
      <c r="U1971" s="132" t="str">
        <f t="shared" si="120"/>
        <v>6211061800K880290</v>
      </c>
      <c r="W1971" s="134" t="str">
        <f>IF((ISERROR(VLOOKUP(E1971,'[2]Lead Time(覆蓋貼)'!F:F,1,0)))*(P1971="v"),"",IF((ISTEXT(VLOOKUP(E1971,'[2]Lead Time(覆蓋貼)'!F:F,1,0)))*(P1971=""),"未執行",""))</f>
        <v/>
      </c>
    </row>
    <row r="1972" spans="1:23" ht="20.25" hidden="1" customHeight="1" x14ac:dyDescent="0.25">
      <c r="A1972" s="117">
        <v>1958</v>
      </c>
      <c r="B1972" s="118" t="s">
        <v>4841</v>
      </c>
      <c r="C1972" s="119">
        <v>42370</v>
      </c>
      <c r="D1972" s="117" t="s">
        <v>4662</v>
      </c>
      <c r="E1972" s="120" t="s">
        <v>5160</v>
      </c>
      <c r="F1972" s="117" t="str">
        <f>IF(ISNA(VLOOKUP(B1972,[2]保固召回!$A:$G,7,FALSE)),"",(VLOOKUP(B1972,[2]保固召回!$A:$G,7,FALSE)))</f>
        <v/>
      </c>
      <c r="G1972" s="121">
        <f t="shared" ca="1" si="121"/>
        <v>0.57202072538860105</v>
      </c>
      <c r="H1972" s="121" t="str">
        <f t="shared" si="122"/>
        <v/>
      </c>
      <c r="I1972" s="122">
        <f t="shared" ca="1" si="123"/>
        <v>552</v>
      </c>
      <c r="N1972" s="125"/>
      <c r="O1972" s="126"/>
      <c r="P1972" s="127" t="str">
        <f>IF(B1972="","",IF(ISNA(VLOOKUP(U1972,[2]NEW!H:H,1,FALSE)),"V",""))</f>
        <v/>
      </c>
      <c r="Q1972" s="156"/>
      <c r="R1972" s="129"/>
      <c r="S1972" s="205"/>
      <c r="U1972" s="132" t="str">
        <f t="shared" si="120"/>
        <v>6211061800K880243</v>
      </c>
      <c r="W1972" s="134" t="str">
        <f>IF((ISERROR(VLOOKUP(E1972,'[2]Lead Time(覆蓋貼)'!F:F,1,0)))*(P1972="v"),"",IF((ISTEXT(VLOOKUP(E1972,'[2]Lead Time(覆蓋貼)'!F:F,1,0)))*(P1972=""),"未執行",""))</f>
        <v/>
      </c>
    </row>
    <row r="1973" spans="1:23" ht="20.25" hidden="1" customHeight="1" x14ac:dyDescent="0.25">
      <c r="A1973" s="117">
        <v>1959</v>
      </c>
      <c r="B1973" s="118" t="s">
        <v>4841</v>
      </c>
      <c r="C1973" s="119">
        <v>42370</v>
      </c>
      <c r="D1973" s="117" t="s">
        <v>4662</v>
      </c>
      <c r="E1973" s="120" t="s">
        <v>5161</v>
      </c>
      <c r="F1973" s="117" t="str">
        <f>IF(ISNA(VLOOKUP(B1973,[2]保固召回!$A:$G,7,FALSE)),"",(VLOOKUP(B1973,[2]保固召回!$A:$G,7,FALSE)))</f>
        <v/>
      </c>
      <c r="G1973" s="121">
        <f t="shared" ca="1" si="121"/>
        <v>0.57202072538860105</v>
      </c>
      <c r="H1973" s="121" t="str">
        <f t="shared" si="122"/>
        <v>提示-編程儀錶板油錶功能</v>
      </c>
      <c r="I1973" s="122">
        <f t="shared" ca="1" si="123"/>
        <v>552</v>
      </c>
      <c r="N1973" s="125"/>
      <c r="O1973" s="126"/>
      <c r="P1973" s="127" t="str">
        <f>IF(B1973="","",IF(ISNA(VLOOKUP(U1973,[2]NEW!H:H,1,FALSE)),"V",""))</f>
        <v>V</v>
      </c>
      <c r="Q1973" s="156"/>
      <c r="R1973" s="129"/>
      <c r="S1973" s="205"/>
      <c r="U1973" s="132" t="str">
        <f t="shared" si="120"/>
        <v>6211061800K880242</v>
      </c>
      <c r="W1973" s="134" t="str">
        <f>IF((ISERROR(VLOOKUP(E1973,'[2]Lead Time(覆蓋貼)'!F:F,1,0)))*(P1973="v"),"",IF((ISTEXT(VLOOKUP(E1973,'[2]Lead Time(覆蓋貼)'!F:F,1,0)))*(P1973=""),"未執行",""))</f>
        <v/>
      </c>
    </row>
    <row r="1974" spans="1:23" ht="20.25" hidden="1" customHeight="1" x14ac:dyDescent="0.25">
      <c r="A1974" s="117">
        <v>1960</v>
      </c>
      <c r="B1974" s="118" t="s">
        <v>4841</v>
      </c>
      <c r="C1974" s="119">
        <v>42370</v>
      </c>
      <c r="D1974" s="117" t="s">
        <v>4662</v>
      </c>
      <c r="E1974" s="120" t="s">
        <v>5162</v>
      </c>
      <c r="F1974" s="117" t="str">
        <f>IF(ISNA(VLOOKUP(B1974,[2]保固召回!$A:$G,7,FALSE)),"",(VLOOKUP(B1974,[2]保固召回!$A:$G,7,FALSE)))</f>
        <v/>
      </c>
      <c r="G1974" s="121">
        <f t="shared" ca="1" si="121"/>
        <v>0.57202072538860105</v>
      </c>
      <c r="H1974" s="121" t="str">
        <f t="shared" si="122"/>
        <v>提示-編程儀錶板油錶功能</v>
      </c>
      <c r="I1974" s="122">
        <f t="shared" ca="1" si="123"/>
        <v>552</v>
      </c>
      <c r="N1974" s="125"/>
      <c r="O1974" s="126"/>
      <c r="P1974" s="127" t="str">
        <f>IF(B1974="","",IF(ISNA(VLOOKUP(U1974,[2]NEW!H:H,1,FALSE)),"V",""))</f>
        <v>V</v>
      </c>
      <c r="Q1974" s="156"/>
      <c r="R1974" s="129"/>
      <c r="S1974" s="204"/>
      <c r="U1974" s="132" t="str">
        <f t="shared" si="120"/>
        <v>6211061800K880240</v>
      </c>
      <c r="W1974" s="134" t="str">
        <f>IF((ISERROR(VLOOKUP(E1974,'[2]Lead Time(覆蓋貼)'!F:F,1,0)))*(P1974="v"),"",IF((ISTEXT(VLOOKUP(E1974,'[2]Lead Time(覆蓋貼)'!F:F,1,0)))*(P1974=""),"未執行",""))</f>
        <v/>
      </c>
    </row>
    <row r="1975" spans="1:23" ht="20.25" hidden="1" customHeight="1" x14ac:dyDescent="0.25">
      <c r="A1975" s="117">
        <v>1961</v>
      </c>
      <c r="B1975" s="118" t="s">
        <v>4841</v>
      </c>
      <c r="C1975" s="119">
        <v>42370</v>
      </c>
      <c r="D1975" s="117" t="s">
        <v>4662</v>
      </c>
      <c r="E1975" s="120" t="s">
        <v>5163</v>
      </c>
      <c r="F1975" s="117" t="str">
        <f>IF(ISNA(VLOOKUP(B1975,[2]保固召回!$A:$G,7,FALSE)),"",(VLOOKUP(B1975,[2]保固召回!$A:$G,7,FALSE)))</f>
        <v/>
      </c>
      <c r="G1975" s="121">
        <f t="shared" ca="1" si="121"/>
        <v>0.57202072538860105</v>
      </c>
      <c r="H1975" s="121" t="str">
        <f t="shared" si="122"/>
        <v/>
      </c>
      <c r="I1975" s="122">
        <f t="shared" ca="1" si="123"/>
        <v>552</v>
      </c>
      <c r="N1975" s="125"/>
      <c r="O1975" s="126"/>
      <c r="P1975" s="127" t="str">
        <f>IF(B1975="","",IF(ISNA(VLOOKUP(U1975,[2]NEW!H:H,1,FALSE)),"V",""))</f>
        <v/>
      </c>
      <c r="Q1975" s="156"/>
      <c r="R1975" s="129"/>
      <c r="S1975" s="205"/>
      <c r="U1975" s="132" t="str">
        <f t="shared" si="120"/>
        <v>6211061800K392878</v>
      </c>
      <c r="W1975" s="134" t="str">
        <f>IF((ISERROR(VLOOKUP(E1975,'[2]Lead Time(覆蓋貼)'!F:F,1,0)))*(P1975="v"),"",IF((ISTEXT(VLOOKUP(E1975,'[2]Lead Time(覆蓋貼)'!F:F,1,0)))*(P1975=""),"未執行",""))</f>
        <v/>
      </c>
    </row>
    <row r="1976" spans="1:23" ht="20.25" hidden="1" customHeight="1" x14ac:dyDescent="0.25">
      <c r="A1976" s="117">
        <v>1962</v>
      </c>
      <c r="B1976" s="118" t="s">
        <v>4841</v>
      </c>
      <c r="C1976" s="119">
        <v>42370</v>
      </c>
      <c r="D1976" s="117" t="s">
        <v>4662</v>
      </c>
      <c r="E1976" s="120" t="s">
        <v>5164</v>
      </c>
      <c r="F1976" s="117" t="str">
        <f>IF(ISNA(VLOOKUP(B1976,[2]保固召回!$A:$G,7,FALSE)),"",(VLOOKUP(B1976,[2]保固召回!$A:$G,7,FALSE)))</f>
        <v/>
      </c>
      <c r="G1976" s="121">
        <f t="shared" ca="1" si="121"/>
        <v>0.57202072538860105</v>
      </c>
      <c r="H1976" s="121" t="str">
        <f t="shared" si="122"/>
        <v>提示-編程儀錶板油錶功能</v>
      </c>
      <c r="I1976" s="122">
        <f t="shared" ca="1" si="123"/>
        <v>552</v>
      </c>
      <c r="N1976" s="125">
        <v>43192</v>
      </c>
      <c r="O1976" s="126">
        <v>50221</v>
      </c>
      <c r="P1976" s="127" t="str">
        <f>IF(B1976="","",IF(ISNA(VLOOKUP(U1976,[2]NEW!H:H,1,FALSE)),"V",""))</f>
        <v>V</v>
      </c>
      <c r="Q1976" s="156">
        <v>43186</v>
      </c>
      <c r="R1976" s="129">
        <v>50277</v>
      </c>
      <c r="S1976" s="205" t="s">
        <v>3862</v>
      </c>
      <c r="U1976" s="132" t="str">
        <f t="shared" si="120"/>
        <v>6211061800K392853</v>
      </c>
      <c r="W1976" s="134" t="str">
        <f>IF((ISERROR(VLOOKUP(E1976,'[2]Lead Time(覆蓋貼)'!F:F,1,0)))*(P1976="v"),"",IF((ISTEXT(VLOOKUP(E1976,'[2]Lead Time(覆蓋貼)'!F:F,1,0)))*(P1976=""),"未執行",""))</f>
        <v/>
      </c>
    </row>
    <row r="1977" spans="1:23" ht="20.25" hidden="1" customHeight="1" x14ac:dyDescent="0.25">
      <c r="A1977" s="117">
        <v>1963</v>
      </c>
      <c r="B1977" s="118" t="s">
        <v>5165</v>
      </c>
      <c r="C1977" s="119">
        <v>43420</v>
      </c>
      <c r="D1977" s="117" t="s">
        <v>5166</v>
      </c>
      <c r="E1977" s="120" t="s">
        <v>5167</v>
      </c>
      <c r="F1977" s="117"/>
      <c r="G1977" s="121">
        <f t="shared" ca="1" si="121"/>
        <v>1</v>
      </c>
      <c r="H1977" s="121" t="str">
        <f t="shared" si="122"/>
        <v>G11G12G30N63R編程控制單元(DME)</v>
      </c>
      <c r="I1977" s="122">
        <f t="shared" ca="1" si="123"/>
        <v>13</v>
      </c>
      <c r="J1977" s="230"/>
      <c r="K1977" s="231"/>
      <c r="L1977" s="230"/>
      <c r="M1977" s="232"/>
      <c r="N1977" s="235"/>
      <c r="O1977" s="119"/>
      <c r="P1977" s="127" t="str">
        <f>IF(B1977="","",IF(ISNA(VLOOKUP(U1977,[2]NEW!H:H,1,FALSE)),"V",""))</f>
        <v>V</v>
      </c>
      <c r="Q1977" s="209"/>
      <c r="R1977" s="117"/>
      <c r="S1977" s="203"/>
      <c r="U1977" s="132" t="str">
        <f t="shared" si="120"/>
        <v>0012560400GJ44415</v>
      </c>
      <c r="W1977" s="134" t="str">
        <f>IF((ISERROR(VLOOKUP(E1977,'[2]Lead Time(覆蓋貼)'!F:F,1,0)))*(P1977="v"),"",IF((ISTEXT(VLOOKUP(E1977,'[2]Lead Time(覆蓋貼)'!F:F,1,0)))*(P1977=""),"未執行",""))</f>
        <v/>
      </c>
    </row>
    <row r="1978" spans="1:23" ht="20.25" hidden="1" customHeight="1" x14ac:dyDescent="0.25">
      <c r="A1978" s="117">
        <v>1964</v>
      </c>
      <c r="B1978" s="118" t="s">
        <v>4841</v>
      </c>
      <c r="C1978" s="119">
        <v>42370</v>
      </c>
      <c r="D1978" s="117" t="s">
        <v>4662</v>
      </c>
      <c r="E1978" s="120" t="s">
        <v>5167</v>
      </c>
      <c r="F1978" s="117"/>
      <c r="G1978" s="121">
        <f t="shared" ca="1" si="121"/>
        <v>0.57202072538860105</v>
      </c>
      <c r="H1978" s="121" t="str">
        <f t="shared" si="122"/>
        <v>提示-編程儀錶板油錶功能</v>
      </c>
      <c r="I1978" s="122">
        <f t="shared" ca="1" si="123"/>
        <v>552</v>
      </c>
      <c r="N1978" s="125"/>
      <c r="O1978" s="126"/>
      <c r="P1978" s="127" t="str">
        <f>IF(B1978="","",IF(ISNA(VLOOKUP(U1978,[2]NEW!H:H,1,FALSE)),"V",""))</f>
        <v>V</v>
      </c>
      <c r="Q1978" s="156"/>
      <c r="R1978" s="129"/>
      <c r="S1978" s="181"/>
      <c r="U1978" s="132" t="str">
        <f t="shared" si="120"/>
        <v>6211061800GJ44415</v>
      </c>
      <c r="W1978" s="134" t="str">
        <f>IF((ISERROR(VLOOKUP(E1978,'[2]Lead Time(覆蓋貼)'!F:F,1,0)))*(P1978="v"),"",IF((ISTEXT(VLOOKUP(E1978,'[2]Lead Time(覆蓋貼)'!F:F,1,0)))*(P1978=""),"未執行",""))</f>
        <v/>
      </c>
    </row>
    <row r="1979" spans="1:23" ht="20.25" hidden="1" customHeight="1" x14ac:dyDescent="0.25">
      <c r="A1979" s="117">
        <v>1965</v>
      </c>
      <c r="B1979" s="118" t="s">
        <v>5165</v>
      </c>
      <c r="C1979" s="119">
        <v>43054</v>
      </c>
      <c r="D1979" s="117" t="s">
        <v>5166</v>
      </c>
      <c r="E1979" s="120" t="s">
        <v>5168</v>
      </c>
      <c r="F1979" s="117" t="s">
        <v>1789</v>
      </c>
      <c r="G1979" s="121">
        <f t="shared" ca="1" si="121"/>
        <v>1</v>
      </c>
      <c r="H1979" s="121" t="str">
        <f t="shared" si="122"/>
        <v>G11G12G30N63R編程控制單元(DME)</v>
      </c>
      <c r="I1979" s="122">
        <f t="shared" ca="1" si="123"/>
        <v>13</v>
      </c>
      <c r="J1979" s="230"/>
      <c r="K1979" s="231"/>
      <c r="L1979" s="230"/>
      <c r="M1979" s="232"/>
      <c r="N1979" s="125">
        <v>43116</v>
      </c>
      <c r="O1979" s="126">
        <v>50150</v>
      </c>
      <c r="P1979" s="127" t="str">
        <f>IF(B1979="","",IF(ISNA(VLOOKUP(U1979,[2]NEW!H:H,1,FALSE)),"V",""))</f>
        <v>V</v>
      </c>
      <c r="Q1979" s="156" t="s">
        <v>5169</v>
      </c>
      <c r="R1979" s="129" t="s">
        <v>5170</v>
      </c>
      <c r="S1979" s="181" t="s">
        <v>5171</v>
      </c>
      <c r="U1979" s="132" t="str">
        <f t="shared" si="120"/>
        <v>0012560400GJ44377</v>
      </c>
      <c r="W1979" s="134" t="str">
        <f>IF((ISERROR(VLOOKUP(E1979,'[2]Lead Time(覆蓋貼)'!F:F,1,0)))*(P1979="v"),"",IF((ISTEXT(VLOOKUP(E1979,'[2]Lead Time(覆蓋貼)'!F:F,1,0)))*(P1979=""),"未執行",""))</f>
        <v/>
      </c>
    </row>
    <row r="1980" spans="1:23" ht="20.25" hidden="1" customHeight="1" x14ac:dyDescent="0.25">
      <c r="A1980" s="117">
        <v>1966</v>
      </c>
      <c r="B1980" s="118" t="s">
        <v>4841</v>
      </c>
      <c r="C1980" s="119">
        <v>42370</v>
      </c>
      <c r="D1980" s="117" t="s">
        <v>4662</v>
      </c>
      <c r="E1980" s="120" t="s">
        <v>5172</v>
      </c>
      <c r="F1980" s="117" t="str">
        <f>IF(ISNA(VLOOKUP(B1980,[2]保固召回!$A:$G,7,FALSE)),"",(VLOOKUP(B1980,[2]保固召回!$A:$G,7,FALSE)))</f>
        <v/>
      </c>
      <c r="G1980" s="121">
        <f t="shared" ca="1" si="121"/>
        <v>0.57202072538860105</v>
      </c>
      <c r="H1980" s="121" t="str">
        <f t="shared" si="122"/>
        <v/>
      </c>
      <c r="I1980" s="122">
        <f t="shared" ca="1" si="123"/>
        <v>552</v>
      </c>
      <c r="N1980" s="125"/>
      <c r="O1980" s="126"/>
      <c r="P1980" s="127" t="str">
        <f>IF(B1980="","",IF(ISNA(VLOOKUP(U1980,[2]NEW!H:H,1,FALSE)),"V",""))</f>
        <v/>
      </c>
      <c r="Q1980" s="156"/>
      <c r="R1980" s="129"/>
      <c r="S1980" s="205"/>
      <c r="U1980" s="132" t="str">
        <f t="shared" si="120"/>
        <v>6211061800GJ44377</v>
      </c>
      <c r="W1980" s="134" t="str">
        <f>IF((ISERROR(VLOOKUP(E1980,'[2]Lead Time(覆蓋貼)'!F:F,1,0)))*(P1980="v"),"",IF((ISTEXT(VLOOKUP(E1980,'[2]Lead Time(覆蓋貼)'!F:F,1,0)))*(P1980=""),"未執行",""))</f>
        <v>未執行</v>
      </c>
    </row>
    <row r="1981" spans="1:23" ht="20.25" hidden="1" customHeight="1" x14ac:dyDescent="0.25">
      <c r="A1981" s="117">
        <v>1967</v>
      </c>
      <c r="B1981" s="118" t="s">
        <v>5165</v>
      </c>
      <c r="C1981" s="119">
        <v>43054</v>
      </c>
      <c r="D1981" s="117" t="s">
        <v>5166</v>
      </c>
      <c r="E1981" s="120" t="s">
        <v>5173</v>
      </c>
      <c r="F1981" s="117" t="s">
        <v>1789</v>
      </c>
      <c r="G1981" s="121">
        <f t="shared" ca="1" si="121"/>
        <v>1</v>
      </c>
      <c r="H1981" s="121" t="str">
        <f t="shared" si="122"/>
        <v>G11G12G30N63R編程控制單元(DME)</v>
      </c>
      <c r="I1981" s="122">
        <f t="shared" ca="1" si="123"/>
        <v>13</v>
      </c>
      <c r="J1981" s="230"/>
      <c r="K1981" s="231"/>
      <c r="L1981" s="230"/>
      <c r="M1981" s="232"/>
      <c r="N1981" s="125"/>
      <c r="O1981" s="126"/>
      <c r="P1981" s="127" t="str">
        <f>IF(B1981="","",IF(ISNA(VLOOKUP(U1981,[2]NEW!H:H,1,FALSE)),"V",""))</f>
        <v>V</v>
      </c>
      <c r="Q1981" s="156" t="s">
        <v>5174</v>
      </c>
      <c r="R1981" s="129" t="s">
        <v>5027</v>
      </c>
      <c r="S1981" s="181" t="s">
        <v>5175</v>
      </c>
      <c r="U1981" s="132" t="str">
        <f t="shared" si="120"/>
        <v>0012560400GJ44293</v>
      </c>
      <c r="W1981" s="134" t="str">
        <f>IF((ISERROR(VLOOKUP(E1981,'[2]Lead Time(覆蓋貼)'!F:F,1,0)))*(P1981="v"),"",IF((ISTEXT(VLOOKUP(E1981,'[2]Lead Time(覆蓋貼)'!F:F,1,0)))*(P1981=""),"未執行",""))</f>
        <v/>
      </c>
    </row>
    <row r="1982" spans="1:23" ht="20.25" hidden="1" customHeight="1" x14ac:dyDescent="0.25">
      <c r="A1982" s="117">
        <v>1968</v>
      </c>
      <c r="B1982" s="118" t="s">
        <v>4841</v>
      </c>
      <c r="C1982" s="119">
        <v>42370</v>
      </c>
      <c r="D1982" s="117" t="s">
        <v>4662</v>
      </c>
      <c r="E1982" s="120" t="s">
        <v>5176</v>
      </c>
      <c r="F1982" s="117" t="str">
        <f>IF(ISNA(VLOOKUP(B1982,[2]保固召回!$A:$G,7,FALSE)),"",(VLOOKUP(B1982,[2]保固召回!$A:$G,7,FALSE)))</f>
        <v/>
      </c>
      <c r="G1982" s="121">
        <f t="shared" ca="1" si="121"/>
        <v>0.57202072538860105</v>
      </c>
      <c r="H1982" s="121" t="str">
        <f t="shared" si="122"/>
        <v>提示-編程儀錶板油錶功能</v>
      </c>
      <c r="I1982" s="122">
        <f t="shared" ca="1" si="123"/>
        <v>552</v>
      </c>
      <c r="N1982" s="125"/>
      <c r="O1982" s="126"/>
      <c r="P1982" s="127" t="str">
        <f>IF(B1982="","",IF(ISNA(VLOOKUP(U1982,[2]NEW!H:H,1,FALSE)),"V",""))</f>
        <v>V</v>
      </c>
      <c r="Q1982" s="156"/>
      <c r="R1982" s="129"/>
      <c r="S1982" s="204"/>
      <c r="U1982" s="132" t="str">
        <f t="shared" si="120"/>
        <v>6211061800GJ44293</v>
      </c>
      <c r="W1982" s="134" t="str">
        <f>IF((ISERROR(VLOOKUP(E1982,'[2]Lead Time(覆蓋貼)'!F:F,1,0)))*(P1982="v"),"",IF((ISTEXT(VLOOKUP(E1982,'[2]Lead Time(覆蓋貼)'!F:F,1,0)))*(P1982=""),"未執行",""))</f>
        <v/>
      </c>
    </row>
    <row r="1983" spans="1:23" ht="20.25" hidden="1" customHeight="1" x14ac:dyDescent="0.25">
      <c r="A1983" s="117">
        <v>1969</v>
      </c>
      <c r="B1983" s="118" t="s">
        <v>5165</v>
      </c>
      <c r="C1983" s="119">
        <v>43054</v>
      </c>
      <c r="D1983" s="117" t="s">
        <v>5177</v>
      </c>
      <c r="E1983" s="120" t="s">
        <v>5178</v>
      </c>
      <c r="F1983" s="117" t="s">
        <v>1789</v>
      </c>
      <c r="G1983" s="121">
        <v>0</v>
      </c>
      <c r="H1983" s="121" t="str">
        <f t="shared" si="122"/>
        <v>G11G12G30N63Rprogramcontrolunits(DME)</v>
      </c>
      <c r="I1983" s="122">
        <f t="shared" ca="1" si="123"/>
        <v>6</v>
      </c>
      <c r="J1983" s="230"/>
      <c r="K1983" s="231"/>
      <c r="L1983" s="230"/>
      <c r="M1983" s="232"/>
      <c r="N1983" s="125"/>
      <c r="O1983" s="126"/>
      <c r="P1983" s="127" t="str">
        <f>IF(B1983="","",IF(ISNA(VLOOKUP(U1983,[2]NEW!H:H,1,FALSE)),"V",""))</f>
        <v>V</v>
      </c>
      <c r="Q1983" s="156"/>
      <c r="R1983" s="129"/>
      <c r="S1983" s="181"/>
      <c r="U1983" s="132" t="str">
        <f t="shared" si="120"/>
        <v>0012560400GJ44288</v>
      </c>
      <c r="W1983" s="134" t="str">
        <f>IF((ISERROR(VLOOKUP(E1983,'[2]Lead Time(覆蓋貼)'!F:F,1,0)))*(P1983="v"),"",IF((ISTEXT(VLOOKUP(E1983,'[2]Lead Time(覆蓋貼)'!F:F,1,0)))*(P1983=""),"未執行",""))</f>
        <v/>
      </c>
    </row>
    <row r="1984" spans="1:23" ht="20.25" hidden="1" customHeight="1" x14ac:dyDescent="0.25">
      <c r="A1984" s="117">
        <v>1970</v>
      </c>
      <c r="B1984" s="118" t="s">
        <v>5165</v>
      </c>
      <c r="C1984" s="119">
        <v>43054</v>
      </c>
      <c r="D1984" s="117" t="s">
        <v>5177</v>
      </c>
      <c r="E1984" s="120" t="s">
        <v>5179</v>
      </c>
      <c r="F1984" s="117" t="s">
        <v>1789</v>
      </c>
      <c r="G1984" s="121">
        <f ca="1">COUNTIF(H:H,D1984)/COUNTIF(D:D,D1984)</f>
        <v>1</v>
      </c>
      <c r="H1984" s="121" t="str">
        <f t="shared" si="122"/>
        <v>G11G12G30N63Rprogramcontrolunits(DME)</v>
      </c>
      <c r="I1984" s="122">
        <f t="shared" ca="1" si="123"/>
        <v>6</v>
      </c>
      <c r="J1984" s="230"/>
      <c r="K1984" s="231"/>
      <c r="L1984" s="230"/>
      <c r="M1984" s="232"/>
      <c r="N1984" s="125"/>
      <c r="O1984" s="126"/>
      <c r="P1984" s="127" t="str">
        <f>IF(B1984="","",IF(ISNA(VLOOKUP(U1984,[2]NEW!H:H,1,FALSE)),"V",""))</f>
        <v>V</v>
      </c>
      <c r="Q1984" s="156">
        <v>43062</v>
      </c>
      <c r="R1984" s="129">
        <v>50423</v>
      </c>
      <c r="S1984" s="181" t="s">
        <v>5106</v>
      </c>
      <c r="U1984" s="132" t="str">
        <f t="shared" si="120"/>
        <v>0012560400GJ44276</v>
      </c>
      <c r="W1984" s="134" t="str">
        <f>IF((ISERROR(VLOOKUP(E1984,'[2]Lead Time(覆蓋貼)'!F:F,1,0)))*(P1984="v"),"",IF((ISTEXT(VLOOKUP(E1984,'[2]Lead Time(覆蓋貼)'!F:F,1,0)))*(P1984=""),"未執行",""))</f>
        <v/>
      </c>
    </row>
    <row r="1985" spans="1:23" ht="20.25" hidden="1" customHeight="1" x14ac:dyDescent="0.25">
      <c r="A1985" s="117">
        <v>1971</v>
      </c>
      <c r="B1985" s="118" t="s">
        <v>5165</v>
      </c>
      <c r="C1985" s="119">
        <v>43054</v>
      </c>
      <c r="D1985" s="117" t="s">
        <v>5166</v>
      </c>
      <c r="E1985" s="120" t="s">
        <v>5180</v>
      </c>
      <c r="F1985" s="117" t="s">
        <v>1789</v>
      </c>
      <c r="G1985" s="121">
        <f ca="1">COUNTIF(H:H,D1985)/COUNTIF(D:D,D1985)</f>
        <v>1</v>
      </c>
      <c r="H1985" s="121" t="str">
        <f t="shared" si="122"/>
        <v>G11G12G30N63R編程控制單元(DME)</v>
      </c>
      <c r="I1985" s="122">
        <f t="shared" ca="1" si="123"/>
        <v>13</v>
      </c>
      <c r="J1985" s="230"/>
      <c r="K1985" s="231"/>
      <c r="L1985" s="230"/>
      <c r="M1985" s="232"/>
      <c r="N1985" s="125"/>
      <c r="O1985" s="126"/>
      <c r="P1985" s="127" t="str">
        <f>IF(B1985="","",IF(ISNA(VLOOKUP(U1985,[2]NEW!H:H,1,FALSE)),"V",""))</f>
        <v>V</v>
      </c>
      <c r="Q1985" s="156" t="s">
        <v>5181</v>
      </c>
      <c r="R1985" s="129" t="s">
        <v>5182</v>
      </c>
      <c r="S1985" s="181" t="s">
        <v>5183</v>
      </c>
      <c r="U1985" s="132" t="str">
        <f t="shared" si="120"/>
        <v>0012560400GJ44274</v>
      </c>
      <c r="W1985" s="134" t="str">
        <f>IF((ISERROR(VLOOKUP(E1985,'[2]Lead Time(覆蓋貼)'!F:F,1,0)))*(P1985="v"),"",IF((ISTEXT(VLOOKUP(E1985,'[2]Lead Time(覆蓋貼)'!F:F,1,0)))*(P1985=""),"未執行",""))</f>
        <v/>
      </c>
    </row>
    <row r="1986" spans="1:23" ht="20.25" hidden="1" customHeight="1" x14ac:dyDescent="0.25">
      <c r="A1986" s="117">
        <v>1972</v>
      </c>
      <c r="B1986" s="118" t="s">
        <v>5165</v>
      </c>
      <c r="C1986" s="119">
        <v>43054</v>
      </c>
      <c r="D1986" s="117" t="s">
        <v>5166</v>
      </c>
      <c r="E1986" s="120" t="s">
        <v>5184</v>
      </c>
      <c r="F1986" s="117" t="s">
        <v>1789</v>
      </c>
      <c r="G1986" s="121">
        <f ca="1">COUNTIF(H:H,D1986)/COUNTIF(D:D,D1986)</f>
        <v>1</v>
      </c>
      <c r="H1986" s="121" t="str">
        <f t="shared" si="122"/>
        <v>G11G12G30N63R編程控制單元(DME)</v>
      </c>
      <c r="I1986" s="122">
        <f t="shared" ca="1" si="123"/>
        <v>13</v>
      </c>
      <c r="J1986" s="230"/>
      <c r="K1986" s="231"/>
      <c r="L1986" s="230"/>
      <c r="M1986" s="232"/>
      <c r="N1986" s="125">
        <v>43112</v>
      </c>
      <c r="O1986" s="126">
        <v>50140</v>
      </c>
      <c r="P1986" s="127" t="str">
        <f>IF(B1986="","",IF(ISNA(VLOOKUP(U1986,[2]NEW!H:H,1,FALSE)),"V",""))</f>
        <v>V</v>
      </c>
      <c r="Q1986" s="156" t="s">
        <v>5181</v>
      </c>
      <c r="R1986" s="129" t="s">
        <v>5182</v>
      </c>
      <c r="S1986" s="181" t="s">
        <v>5183</v>
      </c>
      <c r="U1986" s="132" t="str">
        <f t="shared" si="120"/>
        <v>0012560400GJ44267</v>
      </c>
      <c r="W1986" s="134" t="str">
        <f>IF((ISERROR(VLOOKUP(E1986,'[2]Lead Time(覆蓋貼)'!F:F,1,0)))*(P1986="v"),"",IF((ISTEXT(VLOOKUP(E1986,'[2]Lead Time(覆蓋貼)'!F:F,1,0)))*(P1986=""),"未執行",""))</f>
        <v/>
      </c>
    </row>
    <row r="1987" spans="1:23" ht="20.25" hidden="1" customHeight="1" x14ac:dyDescent="0.25">
      <c r="A1987" s="117">
        <v>1973</v>
      </c>
      <c r="B1987" s="118" t="s">
        <v>5165</v>
      </c>
      <c r="C1987" s="119">
        <v>43420</v>
      </c>
      <c r="D1987" s="117" t="s">
        <v>5166</v>
      </c>
      <c r="E1987" s="120" t="s">
        <v>5185</v>
      </c>
      <c r="F1987" s="117"/>
      <c r="G1987" s="121">
        <f ca="1">COUNTIF(H:H,D1987)/COUNTIF(D:D,D1987)</f>
        <v>1</v>
      </c>
      <c r="H1987" s="121" t="str">
        <f t="shared" si="122"/>
        <v>G11G12G30N63R編程控制單元(DME)</v>
      </c>
      <c r="I1987" s="122">
        <f t="shared" ca="1" si="123"/>
        <v>13</v>
      </c>
      <c r="J1987" s="230"/>
      <c r="K1987" s="231"/>
      <c r="L1987" s="230"/>
      <c r="M1987" s="232"/>
      <c r="N1987" s="235"/>
      <c r="O1987" s="119"/>
      <c r="P1987" s="127" t="str">
        <f>IF(B1987="","",IF(ISNA(VLOOKUP(U1987,[2]NEW!H:H,1,FALSE)),"V",""))</f>
        <v>V</v>
      </c>
      <c r="Q1987" s="156">
        <v>43070</v>
      </c>
      <c r="R1987" s="129">
        <v>50304</v>
      </c>
      <c r="S1987" s="181" t="s">
        <v>5186</v>
      </c>
      <c r="U1987" s="132" t="str">
        <f t="shared" si="120"/>
        <v>0012560400GJ44230</v>
      </c>
      <c r="W1987" s="134" t="str">
        <f>IF((ISERROR(VLOOKUP(E1987,'[2]Lead Time(覆蓋貼)'!F:F,1,0)))*(P1987="v"),"",IF((ISTEXT(VLOOKUP(E1987,'[2]Lead Time(覆蓋貼)'!F:F,1,0)))*(P1987=""),"未執行",""))</f>
        <v/>
      </c>
    </row>
    <row r="1988" spans="1:23" ht="20.25" hidden="1" customHeight="1" x14ac:dyDescent="0.25">
      <c r="A1988" s="117">
        <v>1974</v>
      </c>
      <c r="B1988" s="118" t="s">
        <v>5165</v>
      </c>
      <c r="C1988" s="119">
        <v>43054</v>
      </c>
      <c r="D1988" s="117" t="s">
        <v>5166</v>
      </c>
      <c r="E1988" s="120" t="s">
        <v>3230</v>
      </c>
      <c r="F1988" s="117" t="s">
        <v>1789</v>
      </c>
      <c r="G1988" s="121">
        <f ca="1">COUNTIF(H:H,D1988)/COUNTIF(D:D,D1988)</f>
        <v>1</v>
      </c>
      <c r="H1988" s="121" t="str">
        <f t="shared" si="122"/>
        <v>G11G12G30N63R編程控制單元(DME)</v>
      </c>
      <c r="I1988" s="122">
        <f t="shared" ca="1" si="123"/>
        <v>13</v>
      </c>
      <c r="J1988" s="230"/>
      <c r="K1988" s="231"/>
      <c r="L1988" s="230"/>
      <c r="M1988" s="232"/>
      <c r="N1988" s="125"/>
      <c r="O1988" s="126"/>
      <c r="P1988" s="127" t="str">
        <f>IF(B1988="","",IF(ISNA(VLOOKUP(U1988,[2]NEW!H:H,1,FALSE)),"V",""))</f>
        <v>V</v>
      </c>
      <c r="Q1988" s="156" t="s">
        <v>5187</v>
      </c>
      <c r="R1988" s="129" t="s">
        <v>5188</v>
      </c>
      <c r="S1988" s="181" t="s">
        <v>5189</v>
      </c>
      <c r="U1988" s="132" t="str">
        <f t="shared" si="120"/>
        <v>0012560400GJ44143</v>
      </c>
      <c r="W1988" s="134" t="str">
        <f>IF((ISERROR(VLOOKUP(E1988,'[2]Lead Time(覆蓋貼)'!F:F,1,0)))*(P1988="v"),"",IF((ISTEXT(VLOOKUP(E1988,'[2]Lead Time(覆蓋貼)'!F:F,1,0)))*(P1988=""),"未執行",""))</f>
        <v/>
      </c>
    </row>
    <row r="1989" spans="1:23" ht="20.25" hidden="1" customHeight="1" x14ac:dyDescent="0.25">
      <c r="A1989" s="117">
        <v>1975</v>
      </c>
      <c r="B1989" s="118" t="s">
        <v>5165</v>
      </c>
      <c r="C1989" s="119">
        <v>43054</v>
      </c>
      <c r="D1989" s="117" t="s">
        <v>5177</v>
      </c>
      <c r="E1989" s="120" t="s">
        <v>3211</v>
      </c>
      <c r="F1989" s="117" t="s">
        <v>1789</v>
      </c>
      <c r="G1989" s="121">
        <v>0</v>
      </c>
      <c r="H1989" s="121" t="str">
        <f t="shared" si="122"/>
        <v>G11G12G30N63Rprogramcontrolunits(DME)</v>
      </c>
      <c r="I1989" s="122">
        <f t="shared" ca="1" si="123"/>
        <v>6</v>
      </c>
      <c r="J1989" s="230"/>
      <c r="K1989" s="231"/>
      <c r="L1989" s="230"/>
      <c r="M1989" s="232"/>
      <c r="N1989" s="125"/>
      <c r="O1989" s="126"/>
      <c r="P1989" s="127" t="str">
        <f>IF(B1989="","",IF(ISNA(VLOOKUP(U1989,[2]NEW!H:H,1,FALSE)),"V",""))</f>
        <v>V</v>
      </c>
      <c r="Q1989" s="156"/>
      <c r="R1989" s="129"/>
      <c r="S1989" s="181"/>
      <c r="U1989" s="132" t="str">
        <f t="shared" ref="U1989:U2052" si="124">B1989&amp;E1989</f>
        <v>0012560400GJ44112</v>
      </c>
      <c r="W1989" s="134" t="str">
        <f>IF((ISERROR(VLOOKUP(E1989,'[2]Lead Time(覆蓋貼)'!F:F,1,0)))*(P1989="v"),"",IF((ISTEXT(VLOOKUP(E1989,'[2]Lead Time(覆蓋貼)'!F:F,1,0)))*(P1989=""),"未執行",""))</f>
        <v/>
      </c>
    </row>
    <row r="1990" spans="1:23" ht="20.25" hidden="1" customHeight="1" x14ac:dyDescent="0.25">
      <c r="A1990" s="117">
        <v>1976</v>
      </c>
      <c r="B1990" s="118" t="s">
        <v>5165</v>
      </c>
      <c r="C1990" s="119">
        <v>43054</v>
      </c>
      <c r="D1990" s="117" t="s">
        <v>5177</v>
      </c>
      <c r="E1990" s="120" t="s">
        <v>3229</v>
      </c>
      <c r="F1990" s="117" t="s">
        <v>1789</v>
      </c>
      <c r="G1990" s="121">
        <v>0</v>
      </c>
      <c r="H1990" s="121" t="str">
        <f t="shared" ref="H1990:H2053" si="125">IF(P1990="V",D1990,"")</f>
        <v>G11G12G30N63Rprogramcontrolunits(DME)</v>
      </c>
      <c r="I1990" s="122">
        <f t="shared" ref="I1990:I2053" ca="1" si="126">COUNTIF(H:H,D1990)</f>
        <v>6</v>
      </c>
      <c r="J1990" s="230"/>
      <c r="K1990" s="231"/>
      <c r="L1990" s="230"/>
      <c r="M1990" s="232"/>
      <c r="N1990" s="125"/>
      <c r="O1990" s="126"/>
      <c r="P1990" s="127" t="str">
        <f>IF(B1990="","",IF(ISNA(VLOOKUP(U1990,[2]NEW!H:H,1,FALSE)),"V",""))</f>
        <v>V</v>
      </c>
      <c r="Q1990" s="156"/>
      <c r="R1990" s="129"/>
      <c r="S1990" s="181"/>
      <c r="U1990" s="132" t="str">
        <f t="shared" si="124"/>
        <v>0012560400GJ44038</v>
      </c>
      <c r="W1990" s="134" t="str">
        <f>IF((ISERROR(VLOOKUP(E1990,'[2]Lead Time(覆蓋貼)'!F:F,1,0)))*(P1990="v"),"",IF((ISTEXT(VLOOKUP(E1990,'[2]Lead Time(覆蓋貼)'!F:F,1,0)))*(P1990=""),"未執行",""))</f>
        <v/>
      </c>
    </row>
    <row r="1991" spans="1:23" ht="20.25" hidden="1" customHeight="1" x14ac:dyDescent="0.25">
      <c r="A1991" s="117">
        <v>1977</v>
      </c>
      <c r="B1991" s="118" t="s">
        <v>5165</v>
      </c>
      <c r="C1991" s="119">
        <v>43054</v>
      </c>
      <c r="D1991" s="117" t="s">
        <v>5177</v>
      </c>
      <c r="E1991" s="120" t="s">
        <v>3206</v>
      </c>
      <c r="F1991" s="117" t="s">
        <v>1789</v>
      </c>
      <c r="G1991" s="121">
        <v>0</v>
      </c>
      <c r="H1991" s="121" t="str">
        <f t="shared" si="125"/>
        <v>G11G12G30N63Rprogramcontrolunits(DME)</v>
      </c>
      <c r="I1991" s="122">
        <f t="shared" ca="1" si="126"/>
        <v>6</v>
      </c>
      <c r="J1991" s="230"/>
      <c r="K1991" s="231"/>
      <c r="L1991" s="230"/>
      <c r="M1991" s="232"/>
      <c r="N1991" s="125"/>
      <c r="O1991" s="126"/>
      <c r="P1991" s="127" t="str">
        <f>IF(B1991="","",IF(ISNA(VLOOKUP(U1991,[2]NEW!H:H,1,FALSE)),"V",""))</f>
        <v>V</v>
      </c>
      <c r="Q1991" s="156"/>
      <c r="R1991" s="129"/>
      <c r="S1991" s="181"/>
      <c r="U1991" s="132" t="str">
        <f t="shared" si="124"/>
        <v>0012560400GJ43973</v>
      </c>
      <c r="W1991" s="134" t="str">
        <f>IF((ISERROR(VLOOKUP(E1991,'[2]Lead Time(覆蓋貼)'!F:F,1,0)))*(P1991="v"),"",IF((ISTEXT(VLOOKUP(E1991,'[2]Lead Time(覆蓋貼)'!F:F,1,0)))*(P1991=""),"未執行",""))</f>
        <v/>
      </c>
    </row>
    <row r="1992" spans="1:23" ht="20.25" hidden="1" customHeight="1" x14ac:dyDescent="0.25">
      <c r="A1992" s="117">
        <v>1978</v>
      </c>
      <c r="B1992" s="118" t="s">
        <v>5165</v>
      </c>
      <c r="C1992" s="119">
        <v>43054</v>
      </c>
      <c r="D1992" s="117" t="s">
        <v>5177</v>
      </c>
      <c r="E1992" s="120" t="s">
        <v>3232</v>
      </c>
      <c r="F1992" s="117" t="s">
        <v>1789</v>
      </c>
      <c r="G1992" s="121">
        <v>0</v>
      </c>
      <c r="H1992" s="121" t="str">
        <f t="shared" si="125"/>
        <v>G11G12G30N63Rprogramcontrolunits(DME)</v>
      </c>
      <c r="I1992" s="122">
        <f t="shared" ca="1" si="126"/>
        <v>6</v>
      </c>
      <c r="J1992" s="230"/>
      <c r="K1992" s="231"/>
      <c r="L1992" s="230"/>
      <c r="M1992" s="232"/>
      <c r="N1992" s="125"/>
      <c r="O1992" s="126"/>
      <c r="P1992" s="127" t="str">
        <f>IF(B1992="","",IF(ISNA(VLOOKUP(U1992,[2]NEW!H:H,1,FALSE)),"V",""))</f>
        <v>V</v>
      </c>
      <c r="Q1992" s="156"/>
      <c r="R1992" s="129"/>
      <c r="S1992" s="181"/>
      <c r="U1992" s="132" t="str">
        <f t="shared" si="124"/>
        <v>0012560400GJ35776</v>
      </c>
      <c r="W1992" s="134" t="str">
        <f>IF((ISERROR(VLOOKUP(E1992,'[2]Lead Time(覆蓋貼)'!F:F,1,0)))*(P1992="v"),"",IF((ISTEXT(VLOOKUP(E1992,'[2]Lead Time(覆蓋貼)'!F:F,1,0)))*(P1992=""),"未執行",""))</f>
        <v/>
      </c>
    </row>
    <row r="1993" spans="1:23" ht="20.25" hidden="1" customHeight="1" x14ac:dyDescent="0.25">
      <c r="A1993" s="117">
        <v>1979</v>
      </c>
      <c r="B1993" s="118" t="s">
        <v>5165</v>
      </c>
      <c r="C1993" s="119">
        <v>43054</v>
      </c>
      <c r="D1993" s="117" t="s">
        <v>5166</v>
      </c>
      <c r="E1993" s="120" t="s">
        <v>5190</v>
      </c>
      <c r="F1993" s="117" t="s">
        <v>1789</v>
      </c>
      <c r="G1993" s="121">
        <f t="shared" ref="G1993:G2056" ca="1" si="127">COUNTIF(H:H,D1993)/COUNTIF(D:D,D1993)</f>
        <v>1</v>
      </c>
      <c r="H1993" s="121" t="str">
        <f t="shared" si="125"/>
        <v>G11G12G30N63R編程控制單元(DME)</v>
      </c>
      <c r="I1993" s="122">
        <f t="shared" ca="1" si="126"/>
        <v>13</v>
      </c>
      <c r="J1993" s="230"/>
      <c r="K1993" s="231"/>
      <c r="L1993" s="230"/>
      <c r="M1993" s="232"/>
      <c r="N1993" s="125"/>
      <c r="O1993" s="126"/>
      <c r="P1993" s="127" t="str">
        <f>IF(B1993="","",IF(ISNA(VLOOKUP(U1993,[2]NEW!H:H,1,FALSE)),"V",""))</f>
        <v>V</v>
      </c>
      <c r="Q1993" s="156" t="s">
        <v>5174</v>
      </c>
      <c r="R1993" s="129" t="s">
        <v>5191</v>
      </c>
      <c r="S1993" s="181" t="s">
        <v>5192</v>
      </c>
      <c r="U1993" s="132" t="str">
        <f t="shared" si="124"/>
        <v>0012560400GJ35765</v>
      </c>
      <c r="W1993" s="134" t="str">
        <f>IF((ISERROR(VLOOKUP(E1993,'[2]Lead Time(覆蓋貼)'!F:F,1,0)))*(P1993="v"),"",IF((ISTEXT(VLOOKUP(E1993,'[2]Lead Time(覆蓋貼)'!F:F,1,0)))*(P1993=""),"未執行",""))</f>
        <v/>
      </c>
    </row>
    <row r="1994" spans="1:23" ht="20.25" hidden="1" customHeight="1" x14ac:dyDescent="0.25">
      <c r="A1994" s="117">
        <v>1980</v>
      </c>
      <c r="B1994" s="118" t="s">
        <v>5165</v>
      </c>
      <c r="C1994" s="119">
        <v>43054</v>
      </c>
      <c r="D1994" s="117" t="s">
        <v>5166</v>
      </c>
      <c r="E1994" s="120" t="s">
        <v>5193</v>
      </c>
      <c r="F1994" s="117" t="s">
        <v>1789</v>
      </c>
      <c r="G1994" s="121">
        <f t="shared" ca="1" si="127"/>
        <v>1</v>
      </c>
      <c r="H1994" s="121" t="str">
        <f t="shared" si="125"/>
        <v>G11G12G30N63R編程控制單元(DME)</v>
      </c>
      <c r="I1994" s="122">
        <f t="shared" ca="1" si="126"/>
        <v>13</v>
      </c>
      <c r="J1994" s="230"/>
      <c r="K1994" s="231"/>
      <c r="L1994" s="230"/>
      <c r="M1994" s="232"/>
      <c r="N1994" s="125"/>
      <c r="O1994" s="126"/>
      <c r="P1994" s="127" t="str">
        <f>IF(B1994="","",IF(ISNA(VLOOKUP(U1994,[2]NEW!H:H,1,FALSE)),"V",""))</f>
        <v>V</v>
      </c>
      <c r="Q1994" s="183" t="s">
        <v>5174</v>
      </c>
      <c r="R1994" s="184" t="s">
        <v>5027</v>
      </c>
      <c r="S1994" s="185" t="s">
        <v>5194</v>
      </c>
      <c r="U1994" s="132" t="str">
        <f t="shared" si="124"/>
        <v>0012560400GJ35753</v>
      </c>
      <c r="W1994" s="134" t="str">
        <f>IF((ISERROR(VLOOKUP(E1994,'[2]Lead Time(覆蓋貼)'!F:F,1,0)))*(P1994="v"),"",IF((ISTEXT(VLOOKUP(E1994,'[2]Lead Time(覆蓋貼)'!F:F,1,0)))*(P1994=""),"未執行",""))</f>
        <v/>
      </c>
    </row>
    <row r="1995" spans="1:23" ht="20.25" hidden="1" customHeight="1" x14ac:dyDescent="0.25">
      <c r="A1995" s="117">
        <v>1981</v>
      </c>
      <c r="B1995" s="118" t="s">
        <v>5165</v>
      </c>
      <c r="C1995" s="119">
        <v>43420</v>
      </c>
      <c r="D1995" s="117" t="s">
        <v>5166</v>
      </c>
      <c r="E1995" s="120" t="s">
        <v>5195</v>
      </c>
      <c r="F1995" s="117"/>
      <c r="G1995" s="121">
        <f t="shared" ca="1" si="127"/>
        <v>1</v>
      </c>
      <c r="H1995" s="121" t="str">
        <f t="shared" si="125"/>
        <v>G11G12G30N63R編程控制單元(DME)</v>
      </c>
      <c r="I1995" s="122">
        <f t="shared" ca="1" si="126"/>
        <v>13</v>
      </c>
      <c r="J1995" s="230"/>
      <c r="K1995" s="231"/>
      <c r="L1995" s="230"/>
      <c r="M1995" s="232"/>
      <c r="N1995" s="125">
        <v>43171</v>
      </c>
      <c r="O1995" s="126">
        <v>42</v>
      </c>
      <c r="P1995" s="127" t="str">
        <f>IF(B1995="","",IF(ISNA(VLOOKUP(U1995,[2]NEW!H:H,1,FALSE)),"V",""))</f>
        <v>V</v>
      </c>
      <c r="Q1995" s="156" t="s">
        <v>5196</v>
      </c>
      <c r="R1995" s="129" t="s">
        <v>5197</v>
      </c>
      <c r="S1995" s="234" t="s">
        <v>5198</v>
      </c>
      <c r="U1995" s="132" t="str">
        <f t="shared" si="124"/>
        <v>0012560400GJ35714</v>
      </c>
      <c r="W1995" s="134" t="str">
        <f>IF((ISERROR(VLOOKUP(E1995,'[2]Lead Time(覆蓋貼)'!F:F,1,0)))*(P1995="v"),"",IF((ISTEXT(VLOOKUP(E1995,'[2]Lead Time(覆蓋貼)'!F:F,1,0)))*(P1995=""),"未執行",""))</f>
        <v/>
      </c>
    </row>
    <row r="1996" spans="1:23" ht="60" hidden="1" customHeight="1" x14ac:dyDescent="0.25">
      <c r="A1996" s="117">
        <v>1982</v>
      </c>
      <c r="B1996" s="118" t="s">
        <v>2932</v>
      </c>
      <c r="C1996" s="119">
        <v>43427</v>
      </c>
      <c r="D1996" s="117" t="s">
        <v>2933</v>
      </c>
      <c r="E1996" s="120" t="s">
        <v>5199</v>
      </c>
      <c r="F1996" s="117" t="str">
        <f>IF(ISNA(VLOOKUP(B1996,[2]保固召回!$A:$G,7,FALSE)),"",(VLOOKUP(B1996,[2]保固召回!$A:$G,7,FALSE)))</f>
        <v/>
      </c>
      <c r="G1996" s="121">
        <f t="shared" ca="1" si="127"/>
        <v>1</v>
      </c>
      <c r="H1996" s="121" t="str">
        <f t="shared" si="125"/>
        <v>F2xF87F52G3xG01編程控制單元(Kombi)</v>
      </c>
      <c r="I1996" s="122">
        <f t="shared" ca="1" si="126"/>
        <v>96</v>
      </c>
      <c r="J1996" s="230"/>
      <c r="K1996" s="231"/>
      <c r="L1996" s="230"/>
      <c r="M1996" s="232"/>
      <c r="N1996" s="125"/>
      <c r="O1996" s="126"/>
      <c r="P1996" s="127" t="str">
        <f>IF(B1996="","",IF(ISNA(VLOOKUP(U1996,[2]NEW!H:H,1,FALSE)),"V",""))</f>
        <v>V</v>
      </c>
      <c r="Q1996" s="156" t="s">
        <v>5200</v>
      </c>
      <c r="R1996" s="129" t="s">
        <v>5201</v>
      </c>
      <c r="S1996" s="181" t="s">
        <v>5202</v>
      </c>
      <c r="U1996" s="132" t="str">
        <f t="shared" si="124"/>
        <v>0062450100G997587</v>
      </c>
      <c r="W1996" s="134" t="str">
        <f>IF((ISERROR(VLOOKUP(E1996,'[2]Lead Time(覆蓋貼)'!F:F,1,0)))*(P1996="v"),"",IF((ISTEXT(VLOOKUP(E1996,'[2]Lead Time(覆蓋貼)'!F:F,1,0)))*(P1996=""),"未執行",""))</f>
        <v/>
      </c>
    </row>
    <row r="1997" spans="1:23" ht="60" hidden="1" customHeight="1" x14ac:dyDescent="0.25">
      <c r="A1997" s="117">
        <v>1983</v>
      </c>
      <c r="B1997" s="118" t="s">
        <v>4841</v>
      </c>
      <c r="C1997" s="119">
        <v>42370</v>
      </c>
      <c r="D1997" s="117" t="s">
        <v>4662</v>
      </c>
      <c r="E1997" s="120" t="s">
        <v>5199</v>
      </c>
      <c r="F1997" s="117" t="str">
        <f>IF(ISNA(VLOOKUP(B1997,[2]保固召回!$A:$G,7,FALSE)),"",(VLOOKUP(B1997,[2]保固召回!$A:$G,7,FALSE)))</f>
        <v/>
      </c>
      <c r="G1997" s="121">
        <f t="shared" ca="1" si="127"/>
        <v>0.57202072538860105</v>
      </c>
      <c r="H1997" s="121" t="str">
        <f t="shared" si="125"/>
        <v/>
      </c>
      <c r="I1997" s="122">
        <f t="shared" ca="1" si="126"/>
        <v>552</v>
      </c>
      <c r="N1997" s="125"/>
      <c r="O1997" s="126"/>
      <c r="P1997" s="127" t="str">
        <f>IF(B1997="","",IF(ISNA(VLOOKUP(U1997,[2]NEW!H:H,1,FALSE)),"V",""))</f>
        <v/>
      </c>
      <c r="Q1997" s="156" t="s">
        <v>5200</v>
      </c>
      <c r="R1997" s="129" t="s">
        <v>5201</v>
      </c>
      <c r="S1997" s="181" t="s">
        <v>5202</v>
      </c>
      <c r="U1997" s="132" t="str">
        <f t="shared" si="124"/>
        <v>6211061800G997587</v>
      </c>
      <c r="W1997" s="134" t="str">
        <f>IF((ISERROR(VLOOKUP(E1997,'[2]Lead Time(覆蓋貼)'!F:F,1,0)))*(P1997="v"),"",IF((ISTEXT(VLOOKUP(E1997,'[2]Lead Time(覆蓋貼)'!F:F,1,0)))*(P1997=""),"未執行",""))</f>
        <v/>
      </c>
    </row>
    <row r="1998" spans="1:23" ht="94.5" hidden="1" customHeight="1" x14ac:dyDescent="0.25">
      <c r="A1998" s="117">
        <v>1984</v>
      </c>
      <c r="B1998" s="118" t="s">
        <v>4841</v>
      </c>
      <c r="C1998" s="119">
        <v>42370</v>
      </c>
      <c r="D1998" s="117" t="s">
        <v>4662</v>
      </c>
      <c r="E1998" s="120" t="s">
        <v>5203</v>
      </c>
      <c r="F1998" s="117" t="str">
        <f>IF(ISNA(VLOOKUP(B1998,[2]保固召回!$A:$G,7,FALSE)),"",(VLOOKUP(B1998,[2]保固召回!$A:$G,7,FALSE)))</f>
        <v/>
      </c>
      <c r="G1998" s="121">
        <f t="shared" ca="1" si="127"/>
        <v>0.57202072538860105</v>
      </c>
      <c r="H1998" s="121" t="str">
        <f t="shared" si="125"/>
        <v/>
      </c>
      <c r="I1998" s="122">
        <f t="shared" ca="1" si="126"/>
        <v>552</v>
      </c>
      <c r="N1998" s="125"/>
      <c r="O1998" s="126"/>
      <c r="P1998" s="127" t="str">
        <f>IF(B1998="","",IF(ISNA(VLOOKUP(U1998,[2]NEW!H:H,1,FALSE)),"V",""))</f>
        <v/>
      </c>
      <c r="Q1998" s="156" t="s">
        <v>3010</v>
      </c>
      <c r="R1998" s="129" t="s">
        <v>3011</v>
      </c>
      <c r="S1998" s="205" t="s">
        <v>5204</v>
      </c>
      <c r="U1998" s="132" t="str">
        <f t="shared" si="124"/>
        <v>6211061800G996564</v>
      </c>
      <c r="W1998" s="134" t="str">
        <f>IF((ISERROR(VLOOKUP(E1998,'[2]Lead Time(覆蓋貼)'!F:F,1,0)))*(P1998="v"),"",IF((ISTEXT(VLOOKUP(E1998,'[2]Lead Time(覆蓋貼)'!F:F,1,0)))*(P1998=""),"未執行",""))</f>
        <v/>
      </c>
    </row>
    <row r="1999" spans="1:23" ht="91.5" hidden="1" customHeight="1" x14ac:dyDescent="0.25">
      <c r="A1999" s="117">
        <v>1985</v>
      </c>
      <c r="B1999" s="118" t="s">
        <v>2932</v>
      </c>
      <c r="C1999" s="119">
        <v>43062</v>
      </c>
      <c r="D1999" s="117" t="s">
        <v>2933</v>
      </c>
      <c r="E1999" s="120" t="s">
        <v>5205</v>
      </c>
      <c r="F1999" s="117"/>
      <c r="G1999" s="121">
        <f t="shared" ca="1" si="127"/>
        <v>1</v>
      </c>
      <c r="H1999" s="121" t="str">
        <f t="shared" si="125"/>
        <v>F2xF87F52G3xG01編程控制單元(Kombi)</v>
      </c>
      <c r="I1999" s="122">
        <f t="shared" ca="1" si="126"/>
        <v>96</v>
      </c>
      <c r="J1999" s="230"/>
      <c r="K1999" s="231"/>
      <c r="L1999" s="230"/>
      <c r="M1999" s="232"/>
      <c r="N1999" s="125"/>
      <c r="O1999" s="126"/>
      <c r="P1999" s="127" t="str">
        <f>IF(B1999="","",IF(ISNA(VLOOKUP(U1999,[2]NEW!H:H,1,FALSE)),"V",""))</f>
        <v>V</v>
      </c>
      <c r="Q1999" s="156" t="s">
        <v>5206</v>
      </c>
      <c r="R1999" s="129" t="s">
        <v>3011</v>
      </c>
      <c r="S1999" s="181" t="s">
        <v>5207</v>
      </c>
      <c r="U1999" s="132" t="str">
        <f t="shared" si="124"/>
        <v>0062450100G996563</v>
      </c>
      <c r="W1999" s="134" t="str">
        <f>IF((ISERROR(VLOOKUP(E1999,'[2]Lead Time(覆蓋貼)'!F:F,1,0)))*(P1999="v"),"",IF((ISTEXT(VLOOKUP(E1999,'[2]Lead Time(覆蓋貼)'!F:F,1,0)))*(P1999=""),"未執行",""))</f>
        <v/>
      </c>
    </row>
    <row r="2000" spans="1:23" ht="108" hidden="1" customHeight="1" x14ac:dyDescent="0.25">
      <c r="A2000" s="117">
        <v>1986</v>
      </c>
      <c r="B2000" s="118" t="s">
        <v>4841</v>
      </c>
      <c r="C2000" s="119">
        <v>42370</v>
      </c>
      <c r="D2000" s="117" t="s">
        <v>4662</v>
      </c>
      <c r="E2000" s="120" t="s">
        <v>5205</v>
      </c>
      <c r="F2000" s="117" t="str">
        <f>IF(ISNA(VLOOKUP(B2000,[2]保固召回!$A:$G,7,FALSE)),"",(VLOOKUP(B2000,[2]保固召回!$A:$G,7,FALSE)))</f>
        <v/>
      </c>
      <c r="G2000" s="121">
        <f t="shared" ca="1" si="127"/>
        <v>0.57202072538860105</v>
      </c>
      <c r="H2000" s="121" t="str">
        <f t="shared" si="125"/>
        <v/>
      </c>
      <c r="I2000" s="122">
        <f t="shared" ca="1" si="126"/>
        <v>552</v>
      </c>
      <c r="N2000" s="125"/>
      <c r="O2000" s="126"/>
      <c r="P2000" s="127" t="str">
        <f>IF(B2000="","",IF(ISNA(VLOOKUP(U2000,[2]NEW!H:H,1,FALSE)),"V",""))</f>
        <v/>
      </c>
      <c r="Q2000" s="156" t="s">
        <v>3015</v>
      </c>
      <c r="R2000" s="129" t="s">
        <v>3011</v>
      </c>
      <c r="S2000" s="181" t="s">
        <v>3012</v>
      </c>
      <c r="U2000" s="132" t="str">
        <f t="shared" si="124"/>
        <v>6211061800G996563</v>
      </c>
      <c r="W2000" s="134" t="str">
        <f>IF((ISERROR(VLOOKUP(E2000,'[2]Lead Time(覆蓋貼)'!F:F,1,0)))*(P2000="v"),"",IF((ISTEXT(VLOOKUP(E2000,'[2]Lead Time(覆蓋貼)'!F:F,1,0)))*(P2000=""),"未執行",""))</f>
        <v/>
      </c>
    </row>
    <row r="2001" spans="1:23" ht="79.5" hidden="1" customHeight="1" x14ac:dyDescent="0.25">
      <c r="A2001" s="117">
        <v>1987</v>
      </c>
      <c r="B2001" s="118" t="s">
        <v>2932</v>
      </c>
      <c r="C2001" s="119">
        <v>43062</v>
      </c>
      <c r="D2001" s="117" t="s">
        <v>2933</v>
      </c>
      <c r="E2001" s="120" t="s">
        <v>5208</v>
      </c>
      <c r="F2001" s="117" t="str">
        <f>IF(ISNA(VLOOKUP(B2001,[2]保固召回!$A:$G,7,FALSE)),"",(VLOOKUP(B2001,[2]保固召回!$A:$G,7,FALSE)))</f>
        <v/>
      </c>
      <c r="G2001" s="121">
        <f t="shared" ca="1" si="127"/>
        <v>1</v>
      </c>
      <c r="H2001" s="121" t="str">
        <f t="shared" si="125"/>
        <v>F2xF87F52G3xG01編程控制單元(Kombi)</v>
      </c>
      <c r="I2001" s="122">
        <f t="shared" ca="1" si="126"/>
        <v>96</v>
      </c>
      <c r="J2001" s="230"/>
      <c r="K2001" s="231"/>
      <c r="L2001" s="230"/>
      <c r="M2001" s="232"/>
      <c r="N2001" s="125"/>
      <c r="O2001" s="126"/>
      <c r="P2001" s="127" t="str">
        <f>IF(B2001="","",IF(ISNA(VLOOKUP(U2001,[2]NEW!H:H,1,FALSE)),"V",""))</f>
        <v>V</v>
      </c>
      <c r="Q2001" s="156" t="s">
        <v>5209</v>
      </c>
      <c r="R2001" s="129" t="s">
        <v>5210</v>
      </c>
      <c r="S2001" s="181" t="s">
        <v>5211</v>
      </c>
      <c r="U2001" s="132" t="str">
        <f t="shared" si="124"/>
        <v>0062450100G996549</v>
      </c>
      <c r="W2001" s="134" t="str">
        <f>IF((ISERROR(VLOOKUP(E2001,'[2]Lead Time(覆蓋貼)'!F:F,1,0)))*(P2001="v"),"",IF((ISTEXT(VLOOKUP(E2001,'[2]Lead Time(覆蓋貼)'!F:F,1,0)))*(P2001=""),"未執行",""))</f>
        <v/>
      </c>
    </row>
    <row r="2002" spans="1:23" ht="79.5" hidden="1" customHeight="1" x14ac:dyDescent="0.25">
      <c r="A2002" s="117">
        <v>1988</v>
      </c>
      <c r="B2002" s="118" t="s">
        <v>4841</v>
      </c>
      <c r="C2002" s="119">
        <v>42370</v>
      </c>
      <c r="D2002" s="117" t="s">
        <v>4662</v>
      </c>
      <c r="E2002" s="120" t="s">
        <v>5208</v>
      </c>
      <c r="F2002" s="117" t="str">
        <f>IF(ISNA(VLOOKUP(B2002,[2]保固召回!$A:$G,7,FALSE)),"",(VLOOKUP(B2002,[2]保固召回!$A:$G,7,FALSE)))</f>
        <v/>
      </c>
      <c r="G2002" s="121">
        <f t="shared" ca="1" si="127"/>
        <v>0.57202072538860105</v>
      </c>
      <c r="H2002" s="121" t="str">
        <f t="shared" si="125"/>
        <v/>
      </c>
      <c r="I2002" s="122">
        <f t="shared" ca="1" si="126"/>
        <v>552</v>
      </c>
      <c r="N2002" s="125"/>
      <c r="O2002" s="126"/>
      <c r="P2002" s="127" t="str">
        <f>IF(B2002="","",IF(ISNA(VLOOKUP(U2002,[2]NEW!H:H,1,FALSE)),"V",""))</f>
        <v/>
      </c>
      <c r="Q2002" s="156" t="s">
        <v>5209</v>
      </c>
      <c r="R2002" s="129" t="s">
        <v>5210</v>
      </c>
      <c r="S2002" s="181" t="s">
        <v>5211</v>
      </c>
      <c r="U2002" s="132" t="str">
        <f t="shared" si="124"/>
        <v>6211061800G996549</v>
      </c>
      <c r="W2002" s="134" t="str">
        <f>IF((ISERROR(VLOOKUP(E2002,'[2]Lead Time(覆蓋貼)'!F:F,1,0)))*(P2002="v"),"",IF((ISTEXT(VLOOKUP(E2002,'[2]Lead Time(覆蓋貼)'!F:F,1,0)))*(P2002=""),"未執行",""))</f>
        <v/>
      </c>
    </row>
    <row r="2003" spans="1:23" ht="20.25" hidden="1" customHeight="1" x14ac:dyDescent="0.25">
      <c r="A2003" s="117">
        <v>1989</v>
      </c>
      <c r="B2003" s="118" t="s">
        <v>2932</v>
      </c>
      <c r="C2003" s="119">
        <v>43062</v>
      </c>
      <c r="D2003" s="117" t="s">
        <v>2933</v>
      </c>
      <c r="E2003" s="120" t="s">
        <v>5212</v>
      </c>
      <c r="F2003" s="117"/>
      <c r="G2003" s="121">
        <f t="shared" ca="1" si="127"/>
        <v>1</v>
      </c>
      <c r="H2003" s="121" t="str">
        <f t="shared" si="125"/>
        <v>F2xF87F52G3xG01編程控制單元(Kombi)</v>
      </c>
      <c r="I2003" s="122">
        <f t="shared" ca="1" si="126"/>
        <v>96</v>
      </c>
      <c r="J2003" s="230"/>
      <c r="K2003" s="231"/>
      <c r="L2003" s="230"/>
      <c r="M2003" s="232"/>
      <c r="N2003" s="125"/>
      <c r="O2003" s="126"/>
      <c r="P2003" s="127" t="str">
        <f>IF(B2003="","",IF(ISNA(VLOOKUP(U2003,[2]NEW!H:H,1,FALSE)),"V",""))</f>
        <v>V</v>
      </c>
      <c r="Q2003" s="156">
        <v>43070</v>
      </c>
      <c r="R2003" s="129">
        <v>50304</v>
      </c>
      <c r="S2003" s="181" t="s">
        <v>5213</v>
      </c>
      <c r="U2003" s="132" t="str">
        <f t="shared" si="124"/>
        <v>0062450100G996539</v>
      </c>
      <c r="W2003" s="134" t="str">
        <f>IF((ISERROR(VLOOKUP(E2003,'[2]Lead Time(覆蓋貼)'!F:F,1,0)))*(P2003="v"),"",IF((ISTEXT(VLOOKUP(E2003,'[2]Lead Time(覆蓋貼)'!F:F,1,0)))*(P2003=""),"未執行",""))</f>
        <v/>
      </c>
    </row>
    <row r="2004" spans="1:23" ht="20.25" hidden="1" customHeight="1" x14ac:dyDescent="0.25">
      <c r="A2004" s="117">
        <v>1990</v>
      </c>
      <c r="B2004" s="118" t="s">
        <v>4841</v>
      </c>
      <c r="C2004" s="119">
        <v>42370</v>
      </c>
      <c r="D2004" s="117" t="s">
        <v>4662</v>
      </c>
      <c r="E2004" s="120" t="s">
        <v>5212</v>
      </c>
      <c r="F2004" s="117" t="str">
        <f>IF(ISNA(VLOOKUP(B2004,[2]保固召回!$A:$G,7,FALSE)),"",(VLOOKUP(B2004,[2]保固召回!$A:$G,7,FALSE)))</f>
        <v/>
      </c>
      <c r="G2004" s="121">
        <f t="shared" ca="1" si="127"/>
        <v>0.57202072538860105</v>
      </c>
      <c r="H2004" s="121" t="str">
        <f t="shared" si="125"/>
        <v/>
      </c>
      <c r="I2004" s="122">
        <f t="shared" ca="1" si="126"/>
        <v>552</v>
      </c>
      <c r="N2004" s="125"/>
      <c r="O2004" s="126"/>
      <c r="P2004" s="127" t="str">
        <f>IF(B2004="","",IF(ISNA(VLOOKUP(U2004,[2]NEW!H:H,1,FALSE)),"V",""))</f>
        <v/>
      </c>
      <c r="Q2004" s="156">
        <v>43278</v>
      </c>
      <c r="R2004" s="129">
        <v>50304</v>
      </c>
      <c r="S2004" s="205" t="s">
        <v>5214</v>
      </c>
      <c r="U2004" s="132" t="str">
        <f t="shared" si="124"/>
        <v>6211061800G996539</v>
      </c>
      <c r="W2004" s="134" t="str">
        <f>IF((ISERROR(VLOOKUP(E2004,'[2]Lead Time(覆蓋貼)'!F:F,1,0)))*(P2004="v"),"",IF((ISTEXT(VLOOKUP(E2004,'[2]Lead Time(覆蓋貼)'!F:F,1,0)))*(P2004=""),"未執行",""))</f>
        <v/>
      </c>
    </row>
    <row r="2005" spans="1:23" ht="95.25" hidden="1" customHeight="1" x14ac:dyDescent="0.25">
      <c r="A2005" s="117">
        <v>1991</v>
      </c>
      <c r="B2005" s="118" t="s">
        <v>4841</v>
      </c>
      <c r="C2005" s="119">
        <v>42370</v>
      </c>
      <c r="D2005" s="117" t="s">
        <v>4662</v>
      </c>
      <c r="E2005" s="120" t="s">
        <v>3014</v>
      </c>
      <c r="F2005" s="117" t="str">
        <f>IF(ISNA(VLOOKUP(B2005,[2]保固召回!$A:$G,7,FALSE)),"",(VLOOKUP(B2005,[2]保固召回!$A:$G,7,FALSE)))</f>
        <v/>
      </c>
      <c r="G2005" s="121">
        <f t="shared" ca="1" si="127"/>
        <v>0.57202072538860105</v>
      </c>
      <c r="H2005" s="121" t="str">
        <f t="shared" si="125"/>
        <v/>
      </c>
      <c r="I2005" s="122">
        <f t="shared" ca="1" si="126"/>
        <v>552</v>
      </c>
      <c r="N2005" s="125"/>
      <c r="O2005" s="126"/>
      <c r="P2005" s="127" t="str">
        <f>IF(B2005="","",IF(ISNA(VLOOKUP(U2005,[2]NEW!H:H,1,FALSE)),"V",""))</f>
        <v/>
      </c>
      <c r="Q2005" s="156" t="s">
        <v>3015</v>
      </c>
      <c r="R2005" s="129" t="s">
        <v>3011</v>
      </c>
      <c r="S2005" s="205" t="s">
        <v>3012</v>
      </c>
      <c r="U2005" s="132" t="str">
        <f t="shared" si="124"/>
        <v>6211061800G995858</v>
      </c>
      <c r="W2005" s="134" t="str">
        <f>IF((ISERROR(VLOOKUP(E2005,'[2]Lead Time(覆蓋貼)'!F:F,1,0)))*(P2005="v"),"",IF((ISTEXT(VLOOKUP(E2005,'[2]Lead Time(覆蓋貼)'!F:F,1,0)))*(P2005=""),"未執行",""))</f>
        <v/>
      </c>
    </row>
    <row r="2006" spans="1:23" ht="102" hidden="1" customHeight="1" x14ac:dyDescent="0.25">
      <c r="A2006" s="117">
        <v>1992</v>
      </c>
      <c r="B2006" s="118" t="s">
        <v>2932</v>
      </c>
      <c r="C2006" s="119">
        <v>43062</v>
      </c>
      <c r="D2006" s="117" t="s">
        <v>2933</v>
      </c>
      <c r="E2006" s="120" t="s">
        <v>5215</v>
      </c>
      <c r="F2006" s="117" t="str">
        <f>IF(ISNA(VLOOKUP(B2006,[2]保固召回!$A:$G,7,FALSE)),"",(VLOOKUP(B2006,[2]保固召回!$A:$G,7,FALSE)))</f>
        <v/>
      </c>
      <c r="G2006" s="121">
        <f t="shared" ca="1" si="127"/>
        <v>1</v>
      </c>
      <c r="H2006" s="121" t="str">
        <f t="shared" si="125"/>
        <v>F2xF87F52G3xG01編程控制單元(Kombi)</v>
      </c>
      <c r="I2006" s="122">
        <f t="shared" ca="1" si="126"/>
        <v>96</v>
      </c>
      <c r="J2006" s="230"/>
      <c r="K2006" s="231"/>
      <c r="L2006" s="230"/>
      <c r="M2006" s="232"/>
      <c r="N2006" s="125"/>
      <c r="O2006" s="126"/>
      <c r="P2006" s="127" t="str">
        <f>IF(B2006="","",IF(ISNA(VLOOKUP(U2006,[2]NEW!H:H,1,FALSE)),"V",""))</f>
        <v>V</v>
      </c>
      <c r="Q2006" s="156" t="s">
        <v>3015</v>
      </c>
      <c r="R2006" s="129" t="s">
        <v>3011</v>
      </c>
      <c r="S2006" s="181" t="s">
        <v>3012</v>
      </c>
      <c r="U2006" s="132" t="str">
        <f t="shared" si="124"/>
        <v>0062450100G995856</v>
      </c>
      <c r="W2006" s="134" t="str">
        <f>IF((ISERROR(VLOOKUP(E2006,'[2]Lead Time(覆蓋貼)'!F:F,1,0)))*(P2006="v"),"",IF((ISTEXT(VLOOKUP(E2006,'[2]Lead Time(覆蓋貼)'!F:F,1,0)))*(P2006=""),"未執行",""))</f>
        <v/>
      </c>
    </row>
    <row r="2007" spans="1:23" ht="102" hidden="1" customHeight="1" x14ac:dyDescent="0.25">
      <c r="A2007" s="117">
        <v>1993</v>
      </c>
      <c r="B2007" s="118" t="s">
        <v>4841</v>
      </c>
      <c r="C2007" s="119">
        <v>42370</v>
      </c>
      <c r="D2007" s="117" t="s">
        <v>4662</v>
      </c>
      <c r="E2007" s="120" t="s">
        <v>5215</v>
      </c>
      <c r="F2007" s="117" t="str">
        <f>IF(ISNA(VLOOKUP(B2007,[2]保固召回!$A:$G,7,FALSE)),"",(VLOOKUP(B2007,[2]保固召回!$A:$G,7,FALSE)))</f>
        <v/>
      </c>
      <c r="G2007" s="121">
        <f t="shared" ca="1" si="127"/>
        <v>0.57202072538860105</v>
      </c>
      <c r="H2007" s="121" t="str">
        <f t="shared" si="125"/>
        <v/>
      </c>
      <c r="I2007" s="122">
        <f t="shared" ca="1" si="126"/>
        <v>552</v>
      </c>
      <c r="N2007" s="125"/>
      <c r="O2007" s="126"/>
      <c r="P2007" s="127" t="str">
        <f>IF(B2007="","",IF(ISNA(VLOOKUP(U2007,[2]NEW!H:H,1,FALSE)),"V",""))</f>
        <v/>
      </c>
      <c r="Q2007" s="156" t="s">
        <v>3015</v>
      </c>
      <c r="R2007" s="129" t="s">
        <v>3011</v>
      </c>
      <c r="S2007" s="181" t="s">
        <v>3012</v>
      </c>
      <c r="U2007" s="132" t="str">
        <f t="shared" si="124"/>
        <v>6211061800G995856</v>
      </c>
      <c r="W2007" s="134" t="str">
        <f>IF((ISERROR(VLOOKUP(E2007,'[2]Lead Time(覆蓋貼)'!F:F,1,0)))*(P2007="v"),"",IF((ISTEXT(VLOOKUP(E2007,'[2]Lead Time(覆蓋貼)'!F:F,1,0)))*(P2007=""),"未執行",""))</f>
        <v/>
      </c>
    </row>
    <row r="2008" spans="1:23" ht="102" hidden="1" customHeight="1" x14ac:dyDescent="0.25">
      <c r="A2008" s="117">
        <v>1994</v>
      </c>
      <c r="B2008" s="118" t="s">
        <v>2932</v>
      </c>
      <c r="C2008" s="119">
        <v>43062</v>
      </c>
      <c r="D2008" s="117" t="s">
        <v>2933</v>
      </c>
      <c r="E2008" s="120" t="s">
        <v>5216</v>
      </c>
      <c r="F2008" s="117" t="str">
        <f>IF(ISNA(VLOOKUP(B2008,[2]保固召回!$A:$G,7,FALSE)),"",(VLOOKUP(B2008,[2]保固召回!$A:$G,7,FALSE)))</f>
        <v/>
      </c>
      <c r="G2008" s="121">
        <f t="shared" ca="1" si="127"/>
        <v>1</v>
      </c>
      <c r="H2008" s="121" t="str">
        <f t="shared" si="125"/>
        <v>F2xF87F52G3xG01編程控制單元(Kombi)</v>
      </c>
      <c r="I2008" s="122">
        <f t="shared" ca="1" si="126"/>
        <v>96</v>
      </c>
      <c r="J2008" s="230"/>
      <c r="K2008" s="231"/>
      <c r="L2008" s="230"/>
      <c r="M2008" s="232"/>
      <c r="N2008" s="125"/>
      <c r="O2008" s="126"/>
      <c r="P2008" s="127" t="str">
        <f>IF(B2008="","",IF(ISNA(VLOOKUP(U2008,[2]NEW!H:H,1,FALSE)),"V",""))</f>
        <v>V</v>
      </c>
      <c r="Q2008" s="156" t="s">
        <v>3015</v>
      </c>
      <c r="R2008" s="129" t="s">
        <v>3011</v>
      </c>
      <c r="S2008" s="181" t="s">
        <v>3012</v>
      </c>
      <c r="U2008" s="132" t="str">
        <f t="shared" si="124"/>
        <v>0062450100G995728</v>
      </c>
      <c r="W2008" s="134" t="str">
        <f>IF((ISERROR(VLOOKUP(E2008,'[2]Lead Time(覆蓋貼)'!F:F,1,0)))*(P2008="v"),"",IF((ISTEXT(VLOOKUP(E2008,'[2]Lead Time(覆蓋貼)'!F:F,1,0)))*(P2008=""),"未執行",""))</f>
        <v/>
      </c>
    </row>
    <row r="2009" spans="1:23" ht="102" hidden="1" customHeight="1" x14ac:dyDescent="0.25">
      <c r="A2009" s="117">
        <v>1995</v>
      </c>
      <c r="B2009" s="118" t="s">
        <v>4841</v>
      </c>
      <c r="C2009" s="119">
        <v>42370</v>
      </c>
      <c r="D2009" s="117" t="s">
        <v>4662</v>
      </c>
      <c r="E2009" s="120" t="s">
        <v>5216</v>
      </c>
      <c r="F2009" s="117" t="str">
        <f>IF(ISNA(VLOOKUP(B2009,[2]保固召回!$A:$G,7,FALSE)),"",(VLOOKUP(B2009,[2]保固召回!$A:$G,7,FALSE)))</f>
        <v/>
      </c>
      <c r="G2009" s="121">
        <f t="shared" ca="1" si="127"/>
        <v>0.57202072538860105</v>
      </c>
      <c r="H2009" s="121" t="str">
        <f t="shared" si="125"/>
        <v/>
      </c>
      <c r="I2009" s="122">
        <f t="shared" ca="1" si="126"/>
        <v>552</v>
      </c>
      <c r="N2009" s="125"/>
      <c r="O2009" s="126"/>
      <c r="P2009" s="127" t="str">
        <f>IF(B2009="","",IF(ISNA(VLOOKUP(U2009,[2]NEW!H:H,1,FALSE)),"V",""))</f>
        <v/>
      </c>
      <c r="Q2009" s="156" t="s">
        <v>3015</v>
      </c>
      <c r="R2009" s="129" t="s">
        <v>3011</v>
      </c>
      <c r="S2009" s="181" t="s">
        <v>3012</v>
      </c>
      <c r="U2009" s="132" t="str">
        <f t="shared" si="124"/>
        <v>6211061800G995728</v>
      </c>
      <c r="W2009" s="134" t="str">
        <f>IF((ISERROR(VLOOKUP(E2009,'[2]Lead Time(覆蓋貼)'!F:F,1,0)))*(P2009="v"),"",IF((ISTEXT(VLOOKUP(E2009,'[2]Lead Time(覆蓋貼)'!F:F,1,0)))*(P2009=""),"未執行",""))</f>
        <v/>
      </c>
    </row>
    <row r="2010" spans="1:23" ht="90" hidden="1" customHeight="1" x14ac:dyDescent="0.25">
      <c r="A2010" s="117">
        <v>1996</v>
      </c>
      <c r="B2010" s="118" t="s">
        <v>4841</v>
      </c>
      <c r="C2010" s="119">
        <v>42370</v>
      </c>
      <c r="D2010" s="117" t="s">
        <v>4662</v>
      </c>
      <c r="E2010" s="120" t="s">
        <v>3009</v>
      </c>
      <c r="F2010" s="117" t="str">
        <f>IF(ISNA(VLOOKUP(B2010,[2]保固召回!$A:$G,7,FALSE)),"",(VLOOKUP(B2010,[2]保固召回!$A:$G,7,FALSE)))</f>
        <v/>
      </c>
      <c r="G2010" s="121">
        <f t="shared" ca="1" si="127"/>
        <v>0.57202072538860105</v>
      </c>
      <c r="H2010" s="121" t="str">
        <f t="shared" si="125"/>
        <v/>
      </c>
      <c r="I2010" s="122">
        <f t="shared" ca="1" si="126"/>
        <v>552</v>
      </c>
      <c r="N2010" s="125"/>
      <c r="O2010" s="126"/>
      <c r="P2010" s="127" t="str">
        <f>IF(B2010="","",IF(ISNA(VLOOKUP(U2010,[2]NEW!H:H,1,FALSE)),"V",""))</f>
        <v/>
      </c>
      <c r="Q2010" s="156" t="s">
        <v>3010</v>
      </c>
      <c r="R2010" s="129" t="s">
        <v>3011</v>
      </c>
      <c r="S2010" s="205" t="s">
        <v>3012</v>
      </c>
      <c r="U2010" s="132" t="str">
        <f t="shared" si="124"/>
        <v>6211061800G995692</v>
      </c>
      <c r="W2010" s="134" t="str">
        <f>IF((ISERROR(VLOOKUP(E2010,'[2]Lead Time(覆蓋貼)'!F:F,1,0)))*(P2010="v"),"",IF((ISTEXT(VLOOKUP(E2010,'[2]Lead Time(覆蓋貼)'!F:F,1,0)))*(P2010=""),"未執行",""))</f>
        <v/>
      </c>
    </row>
    <row r="2011" spans="1:23" ht="75" hidden="1" customHeight="1" x14ac:dyDescent="0.25">
      <c r="A2011" s="117">
        <v>1997</v>
      </c>
      <c r="B2011" s="118" t="s">
        <v>4841</v>
      </c>
      <c r="C2011" s="119">
        <v>42370</v>
      </c>
      <c r="D2011" s="117" t="s">
        <v>4662</v>
      </c>
      <c r="E2011" s="120" t="s">
        <v>2950</v>
      </c>
      <c r="F2011" s="117" t="str">
        <f>IF(ISNA(VLOOKUP(B2011,[2]保固召回!$A:$G,7,FALSE)),"",(VLOOKUP(B2011,[2]保固召回!$A:$G,7,FALSE)))</f>
        <v/>
      </c>
      <c r="G2011" s="121">
        <f t="shared" ca="1" si="127"/>
        <v>0.57202072538860105</v>
      </c>
      <c r="H2011" s="121" t="str">
        <f t="shared" si="125"/>
        <v>提示-編程儀錶板油錶功能</v>
      </c>
      <c r="I2011" s="122">
        <f t="shared" ca="1" si="126"/>
        <v>552</v>
      </c>
      <c r="N2011" s="125"/>
      <c r="O2011" s="126"/>
      <c r="P2011" s="127" t="str">
        <f>IF(B2011="","",IF(ISNA(VLOOKUP(U2011,[2]NEW!H:H,1,FALSE)),"V",""))</f>
        <v>V</v>
      </c>
      <c r="Q2011" s="156" t="s">
        <v>5217</v>
      </c>
      <c r="R2011" s="129" t="s">
        <v>4691</v>
      </c>
      <c r="S2011" s="204" t="s">
        <v>5218</v>
      </c>
      <c r="U2011" s="132" t="str">
        <f t="shared" si="124"/>
        <v>6211061800G994369</v>
      </c>
      <c r="W2011" s="134" t="str">
        <f>IF((ISERROR(VLOOKUP(E2011,'[2]Lead Time(覆蓋貼)'!F:F,1,0)))*(P2011="v"),"",IF((ISTEXT(VLOOKUP(E2011,'[2]Lead Time(覆蓋貼)'!F:F,1,0)))*(P2011=""),"未執行",""))</f>
        <v/>
      </c>
    </row>
    <row r="2012" spans="1:23" ht="39.75" hidden="1" customHeight="1" x14ac:dyDescent="0.25">
      <c r="A2012" s="117">
        <v>1998</v>
      </c>
      <c r="B2012" s="118" t="s">
        <v>2932</v>
      </c>
      <c r="C2012" s="119">
        <v>43062</v>
      </c>
      <c r="D2012" s="117" t="s">
        <v>2933</v>
      </c>
      <c r="E2012" s="120" t="s">
        <v>5219</v>
      </c>
      <c r="F2012" s="117"/>
      <c r="G2012" s="121">
        <f t="shared" ca="1" si="127"/>
        <v>1</v>
      </c>
      <c r="H2012" s="121" t="str">
        <f t="shared" si="125"/>
        <v>F2xF87F52G3xG01編程控制單元(Kombi)</v>
      </c>
      <c r="I2012" s="122">
        <f t="shared" ca="1" si="126"/>
        <v>96</v>
      </c>
      <c r="J2012" s="230"/>
      <c r="K2012" s="231"/>
      <c r="L2012" s="230"/>
      <c r="M2012" s="232"/>
      <c r="N2012" s="125"/>
      <c r="O2012" s="126"/>
      <c r="P2012" s="127" t="str">
        <f>IF(B2012="","",IF(ISNA(VLOOKUP(U2012,[2]NEW!H:H,1,FALSE)),"V",""))</f>
        <v>V</v>
      </c>
      <c r="Q2012" s="156">
        <v>43070</v>
      </c>
      <c r="R2012" s="129">
        <v>50304</v>
      </c>
      <c r="S2012" s="181" t="s">
        <v>5213</v>
      </c>
      <c r="U2012" s="132" t="str">
        <f t="shared" si="124"/>
        <v>0062450100G994050</v>
      </c>
      <c r="W2012" s="134" t="str">
        <f>IF((ISERROR(VLOOKUP(E2012,'[2]Lead Time(覆蓋貼)'!F:F,1,0)))*(P2012="v"),"",IF((ISTEXT(VLOOKUP(E2012,'[2]Lead Time(覆蓋貼)'!F:F,1,0)))*(P2012=""),"未執行",""))</f>
        <v/>
      </c>
    </row>
    <row r="2013" spans="1:23" ht="20.25" hidden="1" customHeight="1" x14ac:dyDescent="0.25">
      <c r="A2013" s="117">
        <v>1999</v>
      </c>
      <c r="B2013" s="118" t="s">
        <v>4841</v>
      </c>
      <c r="C2013" s="119">
        <v>42370</v>
      </c>
      <c r="D2013" s="117" t="s">
        <v>4662</v>
      </c>
      <c r="E2013" s="120" t="s">
        <v>5219</v>
      </c>
      <c r="F2013" s="117" t="str">
        <f>IF(ISNA(VLOOKUP(B2013,[2]保固召回!$A:$G,7,FALSE)),"",(VLOOKUP(B2013,[2]保固召回!$A:$G,7,FALSE)))</f>
        <v/>
      </c>
      <c r="G2013" s="121">
        <f t="shared" ca="1" si="127"/>
        <v>0.57202072538860105</v>
      </c>
      <c r="H2013" s="121" t="str">
        <f t="shared" si="125"/>
        <v/>
      </c>
      <c r="I2013" s="122">
        <f t="shared" ca="1" si="126"/>
        <v>552</v>
      </c>
      <c r="N2013" s="125"/>
      <c r="O2013" s="126"/>
      <c r="P2013" s="127" t="str">
        <f>IF(B2013="","",IF(ISNA(VLOOKUP(U2013,[2]NEW!H:H,1,FALSE)),"V",""))</f>
        <v/>
      </c>
      <c r="Q2013" s="156"/>
      <c r="R2013" s="129"/>
      <c r="S2013" s="205"/>
      <c r="U2013" s="132" t="str">
        <f t="shared" si="124"/>
        <v>6211061800G994050</v>
      </c>
      <c r="W2013" s="134" t="str">
        <f>IF((ISERROR(VLOOKUP(E2013,'[2]Lead Time(覆蓋貼)'!F:F,1,0)))*(P2013="v"),"",IF((ISTEXT(VLOOKUP(E2013,'[2]Lead Time(覆蓋貼)'!F:F,1,0)))*(P2013=""),"未執行",""))</f>
        <v>未執行</v>
      </c>
    </row>
    <row r="2014" spans="1:23" ht="107.25" hidden="1" customHeight="1" x14ac:dyDescent="0.25">
      <c r="A2014" s="117">
        <v>2000</v>
      </c>
      <c r="B2014" s="118" t="s">
        <v>2932</v>
      </c>
      <c r="C2014" s="119">
        <v>43062</v>
      </c>
      <c r="D2014" s="117" t="s">
        <v>2933</v>
      </c>
      <c r="E2014" s="120" t="s">
        <v>5220</v>
      </c>
      <c r="F2014" s="117" t="str">
        <f>IF(ISNA(VLOOKUP(B2014,[2]保固召回!$A:$G,7,FALSE)),"",(VLOOKUP(B2014,[2]保固召回!$A:$G,7,FALSE)))</f>
        <v/>
      </c>
      <c r="G2014" s="121">
        <f t="shared" ca="1" si="127"/>
        <v>1</v>
      </c>
      <c r="H2014" s="121" t="str">
        <f t="shared" si="125"/>
        <v>F2xF87F52G3xG01編程控制單元(Kombi)</v>
      </c>
      <c r="I2014" s="122">
        <f t="shared" ca="1" si="126"/>
        <v>96</v>
      </c>
      <c r="J2014" s="230"/>
      <c r="K2014" s="231"/>
      <c r="L2014" s="230"/>
      <c r="M2014" s="232"/>
      <c r="N2014" s="125"/>
      <c r="O2014" s="126"/>
      <c r="P2014" s="127" t="str">
        <f>IF(B2014="","",IF(ISNA(VLOOKUP(U2014,[2]NEW!H:H,1,FALSE)),"V",""))</f>
        <v>V</v>
      </c>
      <c r="Q2014" s="156" t="s">
        <v>5221</v>
      </c>
      <c r="R2014" s="129" t="s">
        <v>5222</v>
      </c>
      <c r="S2014" s="181" t="s">
        <v>3012</v>
      </c>
      <c r="U2014" s="132" t="str">
        <f t="shared" si="124"/>
        <v>0062450100G994048</v>
      </c>
      <c r="W2014" s="134" t="str">
        <f>IF((ISERROR(VLOOKUP(E2014,'[2]Lead Time(覆蓋貼)'!F:F,1,0)))*(P2014="v"),"",IF((ISTEXT(VLOOKUP(E2014,'[2]Lead Time(覆蓋貼)'!F:F,1,0)))*(P2014=""),"未執行",""))</f>
        <v/>
      </c>
    </row>
    <row r="2015" spans="1:23" ht="107.25" hidden="1" customHeight="1" x14ac:dyDescent="0.25">
      <c r="A2015" s="117">
        <v>2001</v>
      </c>
      <c r="B2015" s="118" t="s">
        <v>4841</v>
      </c>
      <c r="C2015" s="119">
        <v>42370</v>
      </c>
      <c r="D2015" s="117" t="s">
        <v>4662</v>
      </c>
      <c r="E2015" s="120" t="s">
        <v>5220</v>
      </c>
      <c r="F2015" s="117" t="str">
        <f>IF(ISNA(VLOOKUP(B2015,[2]保固召回!$A:$G,7,FALSE)),"",(VLOOKUP(B2015,[2]保固召回!$A:$G,7,FALSE)))</f>
        <v/>
      </c>
      <c r="G2015" s="121">
        <f t="shared" ca="1" si="127"/>
        <v>0.57202072538860105</v>
      </c>
      <c r="H2015" s="121" t="str">
        <f t="shared" si="125"/>
        <v/>
      </c>
      <c r="I2015" s="122">
        <f t="shared" ca="1" si="126"/>
        <v>552</v>
      </c>
      <c r="N2015" s="125"/>
      <c r="O2015" s="126"/>
      <c r="P2015" s="127" t="str">
        <f>IF(B2015="","",IF(ISNA(VLOOKUP(U2015,[2]NEW!H:H,1,FALSE)),"V",""))</f>
        <v/>
      </c>
      <c r="Q2015" s="156" t="s">
        <v>5221</v>
      </c>
      <c r="R2015" s="129" t="s">
        <v>5222</v>
      </c>
      <c r="S2015" s="181" t="s">
        <v>3012</v>
      </c>
      <c r="U2015" s="132" t="str">
        <f t="shared" si="124"/>
        <v>6211061800G994048</v>
      </c>
      <c r="W2015" s="134" t="str">
        <f>IF((ISERROR(VLOOKUP(E2015,'[2]Lead Time(覆蓋貼)'!F:F,1,0)))*(P2015="v"),"",IF((ISTEXT(VLOOKUP(E2015,'[2]Lead Time(覆蓋貼)'!F:F,1,0)))*(P2015=""),"未執行",""))</f>
        <v/>
      </c>
    </row>
    <row r="2016" spans="1:23" ht="20.25" hidden="1" customHeight="1" x14ac:dyDescent="0.25">
      <c r="A2016" s="117">
        <v>2002</v>
      </c>
      <c r="B2016" s="118" t="s">
        <v>2932</v>
      </c>
      <c r="C2016" s="119">
        <v>43062</v>
      </c>
      <c r="D2016" s="117" t="s">
        <v>2933</v>
      </c>
      <c r="E2016" s="120" t="s">
        <v>5223</v>
      </c>
      <c r="F2016" s="117"/>
      <c r="G2016" s="121">
        <f t="shared" ca="1" si="127"/>
        <v>1</v>
      </c>
      <c r="H2016" s="121" t="str">
        <f t="shared" si="125"/>
        <v>F2xF87F52G3xG01編程控制單元(Kombi)</v>
      </c>
      <c r="I2016" s="122">
        <f t="shared" ca="1" si="126"/>
        <v>96</v>
      </c>
      <c r="J2016" s="230"/>
      <c r="K2016" s="231"/>
      <c r="L2016" s="230"/>
      <c r="M2016" s="232"/>
      <c r="N2016" s="125"/>
      <c r="O2016" s="126"/>
      <c r="P2016" s="127" t="str">
        <f>IF(B2016="","",IF(ISNA(VLOOKUP(U2016,[2]NEW!H:H,1,FALSE)),"V",""))</f>
        <v>V</v>
      </c>
      <c r="Q2016" s="156">
        <v>43070</v>
      </c>
      <c r="R2016" s="129">
        <v>50304</v>
      </c>
      <c r="S2016" s="181" t="s">
        <v>5085</v>
      </c>
      <c r="U2016" s="132" t="str">
        <f t="shared" si="124"/>
        <v>0062450100G994045</v>
      </c>
      <c r="W2016" s="134" t="str">
        <f>IF((ISERROR(VLOOKUP(E2016,'[2]Lead Time(覆蓋貼)'!F:F,1,0)))*(P2016="v"),"",IF((ISTEXT(VLOOKUP(E2016,'[2]Lead Time(覆蓋貼)'!F:F,1,0)))*(P2016=""),"未執行",""))</f>
        <v/>
      </c>
    </row>
    <row r="2017" spans="1:23" ht="20.25" hidden="1" customHeight="1" x14ac:dyDescent="0.25">
      <c r="A2017" s="117">
        <v>2003</v>
      </c>
      <c r="B2017" s="118" t="s">
        <v>4841</v>
      </c>
      <c r="C2017" s="119">
        <v>42370</v>
      </c>
      <c r="D2017" s="117" t="s">
        <v>4662</v>
      </c>
      <c r="E2017" s="120" t="s">
        <v>5223</v>
      </c>
      <c r="F2017" s="117" t="str">
        <f>IF(ISNA(VLOOKUP(B2017,[2]保固召回!$A:$G,7,FALSE)),"",(VLOOKUP(B2017,[2]保固召回!$A:$G,7,FALSE)))</f>
        <v/>
      </c>
      <c r="G2017" s="121">
        <f t="shared" ca="1" si="127"/>
        <v>0.57202072538860105</v>
      </c>
      <c r="H2017" s="121" t="str">
        <f t="shared" si="125"/>
        <v/>
      </c>
      <c r="I2017" s="122">
        <f t="shared" ca="1" si="126"/>
        <v>552</v>
      </c>
      <c r="N2017" s="125"/>
      <c r="O2017" s="126"/>
      <c r="P2017" s="127" t="str">
        <f>IF(B2017="","",IF(ISNA(VLOOKUP(U2017,[2]NEW!H:H,1,FALSE)),"V",""))</f>
        <v/>
      </c>
      <c r="Q2017" s="156"/>
      <c r="R2017" s="129"/>
      <c r="S2017" s="204"/>
      <c r="U2017" s="132" t="str">
        <f t="shared" si="124"/>
        <v>6211061800G994045</v>
      </c>
      <c r="W2017" s="134" t="str">
        <f>IF((ISERROR(VLOOKUP(E2017,'[2]Lead Time(覆蓋貼)'!F:F,1,0)))*(P2017="v"),"",IF((ISTEXT(VLOOKUP(E2017,'[2]Lead Time(覆蓋貼)'!F:F,1,0)))*(P2017=""),"未執行",""))</f>
        <v/>
      </c>
    </row>
    <row r="2018" spans="1:23" ht="20.25" hidden="1" customHeight="1" x14ac:dyDescent="0.25">
      <c r="A2018" s="117">
        <v>2004</v>
      </c>
      <c r="B2018" s="118" t="s">
        <v>2932</v>
      </c>
      <c r="C2018" s="119">
        <v>43062</v>
      </c>
      <c r="D2018" s="117" t="s">
        <v>2933</v>
      </c>
      <c r="E2018" s="120" t="s">
        <v>5224</v>
      </c>
      <c r="F2018" s="117"/>
      <c r="G2018" s="121">
        <f t="shared" ca="1" si="127"/>
        <v>1</v>
      </c>
      <c r="H2018" s="121" t="str">
        <f t="shared" si="125"/>
        <v>F2xF87F52G3xG01編程控制單元(Kombi)</v>
      </c>
      <c r="I2018" s="122">
        <f t="shared" ca="1" si="126"/>
        <v>96</v>
      </c>
      <c r="J2018" s="230"/>
      <c r="K2018" s="231"/>
      <c r="L2018" s="230"/>
      <c r="M2018" s="232"/>
      <c r="N2018" s="125"/>
      <c r="O2018" s="126"/>
      <c r="P2018" s="127" t="str">
        <f>IF(B2018="","",IF(ISNA(VLOOKUP(U2018,[2]NEW!H:H,1,FALSE)),"V",""))</f>
        <v>V</v>
      </c>
      <c r="Q2018" s="156">
        <v>43083</v>
      </c>
      <c r="R2018" s="129">
        <v>50189</v>
      </c>
      <c r="S2018" s="181" t="s">
        <v>5213</v>
      </c>
      <c r="U2018" s="132" t="str">
        <f t="shared" si="124"/>
        <v>0062450100G994031</v>
      </c>
      <c r="W2018" s="134" t="str">
        <f>IF((ISERROR(VLOOKUP(E2018,'[2]Lead Time(覆蓋貼)'!F:F,1,0)))*(P2018="v"),"",IF((ISTEXT(VLOOKUP(E2018,'[2]Lead Time(覆蓋貼)'!F:F,1,0)))*(P2018=""),"未執行",""))</f>
        <v/>
      </c>
    </row>
    <row r="2019" spans="1:23" ht="20.25" hidden="1" customHeight="1" x14ac:dyDescent="0.25">
      <c r="A2019" s="117">
        <v>2005</v>
      </c>
      <c r="B2019" s="118" t="s">
        <v>4841</v>
      </c>
      <c r="C2019" s="119">
        <v>42370</v>
      </c>
      <c r="D2019" s="117" t="s">
        <v>4662</v>
      </c>
      <c r="E2019" s="120" t="s">
        <v>5224</v>
      </c>
      <c r="F2019" s="117" t="str">
        <f>IF(ISNA(VLOOKUP(B2019,[2]保固召回!$A:$G,7,FALSE)),"",(VLOOKUP(B2019,[2]保固召回!$A:$G,7,FALSE)))</f>
        <v/>
      </c>
      <c r="G2019" s="121">
        <f t="shared" ca="1" si="127"/>
        <v>0.57202072538860105</v>
      </c>
      <c r="H2019" s="121" t="str">
        <f t="shared" si="125"/>
        <v/>
      </c>
      <c r="I2019" s="122">
        <f t="shared" ca="1" si="126"/>
        <v>552</v>
      </c>
      <c r="N2019" s="125"/>
      <c r="O2019" s="126"/>
      <c r="P2019" s="127" t="str">
        <f>IF(B2019="","",IF(ISNA(VLOOKUP(U2019,[2]NEW!H:H,1,FALSE)),"V",""))</f>
        <v/>
      </c>
      <c r="Q2019" s="156"/>
      <c r="R2019" s="129"/>
      <c r="S2019" s="205"/>
      <c r="U2019" s="132" t="str">
        <f t="shared" si="124"/>
        <v>6211061800G994031</v>
      </c>
      <c r="W2019" s="134" t="str">
        <f>IF((ISERROR(VLOOKUP(E2019,'[2]Lead Time(覆蓋貼)'!F:F,1,0)))*(P2019="v"),"",IF((ISTEXT(VLOOKUP(E2019,'[2]Lead Time(覆蓋貼)'!F:F,1,0)))*(P2019=""),"未執行",""))</f>
        <v/>
      </c>
    </row>
    <row r="2020" spans="1:23" ht="20.25" hidden="1" customHeight="1" x14ac:dyDescent="0.25">
      <c r="A2020" s="117">
        <v>2006</v>
      </c>
      <c r="B2020" s="118" t="s">
        <v>2932</v>
      </c>
      <c r="C2020" s="119">
        <v>43062</v>
      </c>
      <c r="D2020" s="117" t="s">
        <v>2933</v>
      </c>
      <c r="E2020" s="120" t="s">
        <v>5225</v>
      </c>
      <c r="F2020" s="117"/>
      <c r="G2020" s="121">
        <f t="shared" ca="1" si="127"/>
        <v>1</v>
      </c>
      <c r="H2020" s="121" t="str">
        <f t="shared" si="125"/>
        <v>F2xF87F52G3xG01編程控制單元(Kombi)</v>
      </c>
      <c r="I2020" s="122">
        <f t="shared" ca="1" si="126"/>
        <v>96</v>
      </c>
      <c r="J2020" s="230"/>
      <c r="K2020" s="231"/>
      <c r="L2020" s="230"/>
      <c r="M2020" s="232"/>
      <c r="N2020" s="125"/>
      <c r="O2020" s="126"/>
      <c r="P2020" s="127" t="str">
        <f>IF(B2020="","",IF(ISNA(VLOOKUP(U2020,[2]NEW!H:H,1,FALSE)),"V",""))</f>
        <v>V</v>
      </c>
      <c r="Q2020" s="156">
        <v>43070</v>
      </c>
      <c r="R2020" s="129">
        <v>50304</v>
      </c>
      <c r="S2020" s="181" t="s">
        <v>5213</v>
      </c>
      <c r="U2020" s="132" t="str">
        <f t="shared" si="124"/>
        <v>0062450100G993845</v>
      </c>
      <c r="W2020" s="134" t="str">
        <f>IF((ISERROR(VLOOKUP(E2020,'[2]Lead Time(覆蓋貼)'!F:F,1,0)))*(P2020="v"),"",IF((ISTEXT(VLOOKUP(E2020,'[2]Lead Time(覆蓋貼)'!F:F,1,0)))*(P2020=""),"未執行",""))</f>
        <v/>
      </c>
    </row>
    <row r="2021" spans="1:23" ht="20.25" hidden="1" customHeight="1" x14ac:dyDescent="0.25">
      <c r="A2021" s="117">
        <v>2007</v>
      </c>
      <c r="B2021" s="118" t="s">
        <v>4841</v>
      </c>
      <c r="C2021" s="119">
        <v>42370</v>
      </c>
      <c r="D2021" s="117" t="s">
        <v>4662</v>
      </c>
      <c r="E2021" s="120" t="s">
        <v>5225</v>
      </c>
      <c r="F2021" s="117" t="str">
        <f>IF(ISNA(VLOOKUP(B2021,[2]保固召回!$A:$G,7,FALSE)),"",(VLOOKUP(B2021,[2]保固召回!$A:$G,7,FALSE)))</f>
        <v/>
      </c>
      <c r="G2021" s="121">
        <f t="shared" ca="1" si="127"/>
        <v>0.57202072538860105</v>
      </c>
      <c r="H2021" s="121" t="str">
        <f t="shared" si="125"/>
        <v/>
      </c>
      <c r="I2021" s="122">
        <f t="shared" ca="1" si="126"/>
        <v>552</v>
      </c>
      <c r="N2021" s="125"/>
      <c r="O2021" s="126"/>
      <c r="P2021" s="127" t="str">
        <f>IF(B2021="","",IF(ISNA(VLOOKUP(U2021,[2]NEW!H:H,1,FALSE)),"V",""))</f>
        <v/>
      </c>
      <c r="Q2021" s="156"/>
      <c r="R2021" s="129"/>
      <c r="S2021" s="205"/>
      <c r="U2021" s="132" t="str">
        <f t="shared" si="124"/>
        <v>6211061800G993845</v>
      </c>
      <c r="W2021" s="134" t="str">
        <f>IF((ISERROR(VLOOKUP(E2021,'[2]Lead Time(覆蓋貼)'!F:F,1,0)))*(P2021="v"),"",IF((ISTEXT(VLOOKUP(E2021,'[2]Lead Time(覆蓋貼)'!F:F,1,0)))*(P2021=""),"未執行",""))</f>
        <v/>
      </c>
    </row>
    <row r="2022" spans="1:23" ht="20.25" hidden="1" customHeight="1" x14ac:dyDescent="0.25">
      <c r="A2022" s="117">
        <v>2008</v>
      </c>
      <c r="B2022" s="118" t="s">
        <v>4841</v>
      </c>
      <c r="C2022" s="119">
        <v>42370</v>
      </c>
      <c r="D2022" s="117" t="s">
        <v>4662</v>
      </c>
      <c r="E2022" s="120" t="s">
        <v>5226</v>
      </c>
      <c r="F2022" s="117" t="str">
        <f>IF(ISNA(VLOOKUP(B2022,[2]保固召回!$A:$G,7,FALSE)),"",(VLOOKUP(B2022,[2]保固召回!$A:$G,7,FALSE)))</f>
        <v/>
      </c>
      <c r="G2022" s="121">
        <f t="shared" ca="1" si="127"/>
        <v>0.57202072538860105</v>
      </c>
      <c r="H2022" s="121" t="str">
        <f t="shared" si="125"/>
        <v>提示-編程儀錶板油錶功能</v>
      </c>
      <c r="I2022" s="122">
        <f t="shared" ca="1" si="126"/>
        <v>552</v>
      </c>
      <c r="N2022" s="125"/>
      <c r="O2022" s="126"/>
      <c r="P2022" s="127" t="str">
        <f>IF(B2022="","",IF(ISNA(VLOOKUP(U2022,[2]NEW!H:H,1,FALSE)),"V",""))</f>
        <v>V</v>
      </c>
      <c r="Q2022" s="156"/>
      <c r="R2022" s="129"/>
      <c r="S2022" s="204"/>
      <c r="U2022" s="132" t="str">
        <f t="shared" si="124"/>
        <v>6211061800G993638</v>
      </c>
      <c r="W2022" s="134" t="str">
        <f>IF((ISERROR(VLOOKUP(E2022,'[2]Lead Time(覆蓋貼)'!F:F,1,0)))*(P2022="v"),"",IF((ISTEXT(VLOOKUP(E2022,'[2]Lead Time(覆蓋貼)'!F:F,1,0)))*(P2022=""),"未執行",""))</f>
        <v/>
      </c>
    </row>
    <row r="2023" spans="1:23" ht="20.25" hidden="1" customHeight="1" x14ac:dyDescent="0.25">
      <c r="A2023" s="117">
        <v>2009</v>
      </c>
      <c r="B2023" s="118" t="s">
        <v>2925</v>
      </c>
      <c r="C2023" s="119">
        <v>43033</v>
      </c>
      <c r="D2023" s="117" t="s">
        <v>5227</v>
      </c>
      <c r="E2023" s="120" t="s">
        <v>5228</v>
      </c>
      <c r="F2023" s="117" t="str">
        <f>IF(ISNA(VLOOKUP(B2023,[2]保固召回!$A:$G,7,FALSE)),"",(VLOOKUP(B2023,[2]保固召回!$A:$G,7,FALSE)))</f>
        <v/>
      </c>
      <c r="G2023" s="121">
        <f t="shared" ca="1" si="127"/>
        <v>1</v>
      </c>
      <c r="H2023" s="121" t="str">
        <f t="shared" si="125"/>
        <v>G11G12G3xCheckingand,ifnecessary,replacinglanechangew</v>
      </c>
      <c r="I2023" s="122">
        <f t="shared" ca="1" si="126"/>
        <v>18</v>
      </c>
      <c r="J2023" s="236"/>
      <c r="K2023" s="237"/>
      <c r="L2023" s="217"/>
      <c r="M2023" s="238"/>
      <c r="N2023" s="125"/>
      <c r="O2023" s="126"/>
      <c r="P2023" s="127" t="str">
        <f>IF(B2023="","",IF(ISNA(VLOOKUP(U2023,[2]NEW!H:H,1,FALSE)),"V",""))</f>
        <v>V</v>
      </c>
      <c r="Q2023" s="156">
        <v>43054</v>
      </c>
      <c r="R2023" s="129">
        <v>50268</v>
      </c>
      <c r="S2023" s="181" t="s">
        <v>5106</v>
      </c>
      <c r="U2023" s="132" t="str">
        <f t="shared" si="124"/>
        <v>0066240100G992343</v>
      </c>
      <c r="W2023" s="134" t="str">
        <f>IF((ISERROR(VLOOKUP(E2023,'[2]Lead Time(覆蓋貼)'!F:F,1,0)))*(P2023="v"),"",IF((ISTEXT(VLOOKUP(E2023,'[2]Lead Time(覆蓋貼)'!F:F,1,0)))*(P2023=""),"未執行",""))</f>
        <v/>
      </c>
    </row>
    <row r="2024" spans="1:23" ht="20.25" hidden="1" customHeight="1" x14ac:dyDescent="0.25">
      <c r="A2024" s="117">
        <v>2010</v>
      </c>
      <c r="B2024" s="118" t="s">
        <v>4841</v>
      </c>
      <c r="C2024" s="119">
        <v>42370</v>
      </c>
      <c r="D2024" s="117" t="s">
        <v>4662</v>
      </c>
      <c r="E2024" s="120" t="s">
        <v>5228</v>
      </c>
      <c r="F2024" s="117"/>
      <c r="G2024" s="121">
        <f t="shared" ca="1" si="127"/>
        <v>0.57202072538860105</v>
      </c>
      <c r="H2024" s="121" t="str">
        <f t="shared" si="125"/>
        <v>提示-編程儀錶板油錶功能</v>
      </c>
      <c r="I2024" s="122">
        <f t="shared" ca="1" si="126"/>
        <v>552</v>
      </c>
      <c r="N2024" s="125"/>
      <c r="O2024" s="126"/>
      <c r="P2024" s="127" t="str">
        <f>IF(B2024="","",IF(ISNA(VLOOKUP(U2024,[2]NEW!H:H,1,FALSE)),"V",""))</f>
        <v>V</v>
      </c>
      <c r="Q2024" s="156"/>
      <c r="R2024" s="129"/>
      <c r="S2024" s="205"/>
      <c r="U2024" s="132" t="str">
        <f t="shared" si="124"/>
        <v>6211061800G992343</v>
      </c>
      <c r="W2024" s="134" t="str">
        <f>IF((ISERROR(VLOOKUP(E2024,'[2]Lead Time(覆蓋貼)'!F:F,1,0)))*(P2024="v"),"",IF((ISTEXT(VLOOKUP(E2024,'[2]Lead Time(覆蓋貼)'!F:F,1,0)))*(P2024=""),"未執行",""))</f>
        <v/>
      </c>
    </row>
    <row r="2025" spans="1:23" ht="20.25" hidden="1" customHeight="1" x14ac:dyDescent="0.25">
      <c r="A2025" s="117">
        <v>2011</v>
      </c>
      <c r="B2025" s="118" t="s">
        <v>2925</v>
      </c>
      <c r="C2025" s="119">
        <v>43033</v>
      </c>
      <c r="D2025" s="117" t="s">
        <v>2926</v>
      </c>
      <c r="E2025" s="120" t="s">
        <v>5229</v>
      </c>
      <c r="F2025" s="117" t="str">
        <f>IF(ISNA(VLOOKUP(B2025,[2]保固召回!$A:$G,7,FALSE)),"",(VLOOKUP(B2025,[2]保固召回!$A:$G,7,FALSE)))</f>
        <v/>
      </c>
      <c r="G2025" s="121">
        <f t="shared" ca="1" si="127"/>
        <v>1</v>
      </c>
      <c r="H2025" s="121" t="str">
        <f t="shared" si="125"/>
        <v>G11G12G3x檢查車道警示系統之警示傳感器，視需要更換</v>
      </c>
      <c r="I2025" s="122">
        <f t="shared" ca="1" si="126"/>
        <v>18</v>
      </c>
      <c r="J2025" s="236"/>
      <c r="K2025" s="237"/>
      <c r="L2025" s="217"/>
      <c r="M2025" s="238"/>
      <c r="N2025" s="125"/>
      <c r="O2025" s="126"/>
      <c r="P2025" s="127" t="str">
        <f>IF(B2025="","",IF(ISNA(VLOOKUP(U2025,[2]NEW!H:H,1,FALSE)),"V",""))</f>
        <v>V</v>
      </c>
      <c r="Q2025" s="156" t="s">
        <v>5230</v>
      </c>
      <c r="R2025" s="129" t="s">
        <v>5231</v>
      </c>
      <c r="S2025" s="181" t="s">
        <v>5232</v>
      </c>
      <c r="U2025" s="132" t="str">
        <f t="shared" si="124"/>
        <v>0066240100G992305</v>
      </c>
      <c r="W2025" s="134" t="str">
        <f>IF((ISERROR(VLOOKUP(E2025,'[2]Lead Time(覆蓋貼)'!F:F,1,0)))*(P2025="v"),"",IF((ISTEXT(VLOOKUP(E2025,'[2]Lead Time(覆蓋貼)'!F:F,1,0)))*(P2025=""),"未執行",""))</f>
        <v/>
      </c>
    </row>
    <row r="2026" spans="1:23" ht="20.25" hidden="1" customHeight="1" x14ac:dyDescent="0.25">
      <c r="A2026" s="117">
        <v>2012</v>
      </c>
      <c r="B2026" s="118" t="s">
        <v>4841</v>
      </c>
      <c r="C2026" s="119">
        <v>42370</v>
      </c>
      <c r="D2026" s="117" t="s">
        <v>4662</v>
      </c>
      <c r="E2026" s="120" t="s">
        <v>5229</v>
      </c>
      <c r="F2026" s="117" t="str">
        <f>IF(ISNA(VLOOKUP(B2026,[2]保固召回!$A:$G,7,FALSE)),"",(VLOOKUP(B2026,[2]保固召回!$A:$G,7,FALSE)))</f>
        <v/>
      </c>
      <c r="G2026" s="121">
        <f t="shared" ca="1" si="127"/>
        <v>0.57202072538860105</v>
      </c>
      <c r="H2026" s="121" t="str">
        <f t="shared" si="125"/>
        <v>提示-編程儀錶板油錶功能</v>
      </c>
      <c r="I2026" s="122">
        <f t="shared" ca="1" si="126"/>
        <v>552</v>
      </c>
      <c r="N2026" s="125"/>
      <c r="O2026" s="126"/>
      <c r="P2026" s="127" t="str">
        <f>IF(B2026="","",IF(ISNA(VLOOKUP(U2026,[2]NEW!H:H,1,FALSE)),"V",""))</f>
        <v>V</v>
      </c>
      <c r="Q2026" s="156"/>
      <c r="R2026" s="129"/>
      <c r="S2026" s="205"/>
      <c r="U2026" s="132" t="str">
        <f t="shared" si="124"/>
        <v>6211061800G992305</v>
      </c>
      <c r="W2026" s="134" t="str">
        <f>IF((ISERROR(VLOOKUP(E2026,'[2]Lead Time(覆蓋貼)'!F:F,1,0)))*(P2026="v"),"",IF((ISTEXT(VLOOKUP(E2026,'[2]Lead Time(覆蓋貼)'!F:F,1,0)))*(P2026=""),"未執行",""))</f>
        <v/>
      </c>
    </row>
    <row r="2027" spans="1:23" ht="20.25" hidden="1" customHeight="1" x14ac:dyDescent="0.25">
      <c r="A2027" s="117">
        <v>2013</v>
      </c>
      <c r="B2027" s="118" t="s">
        <v>2925</v>
      </c>
      <c r="C2027" s="119">
        <v>43033</v>
      </c>
      <c r="D2027" s="117" t="s">
        <v>2926</v>
      </c>
      <c r="E2027" s="120" t="s">
        <v>5233</v>
      </c>
      <c r="F2027" s="117" t="str">
        <f>IF(ISNA(VLOOKUP(B2027,[2]保固召回!$A:$G,7,FALSE)),"",(VLOOKUP(B2027,[2]保固召回!$A:$G,7,FALSE)))</f>
        <v/>
      </c>
      <c r="G2027" s="121">
        <f t="shared" ca="1" si="127"/>
        <v>1</v>
      </c>
      <c r="H2027" s="121" t="str">
        <f t="shared" si="125"/>
        <v>G11G12G3x檢查車道警示系統之警示傳感器，視需要更換</v>
      </c>
      <c r="I2027" s="122">
        <f t="shared" ca="1" si="126"/>
        <v>18</v>
      </c>
      <c r="J2027" s="236"/>
      <c r="K2027" s="237"/>
      <c r="L2027" s="217"/>
      <c r="M2027" s="238"/>
      <c r="N2027" s="125"/>
      <c r="O2027" s="126"/>
      <c r="P2027" s="127" t="str">
        <f>IF(B2027="","",IF(ISNA(VLOOKUP(U2027,[2]NEW!H:H,1,FALSE)),"V",""))</f>
        <v>V</v>
      </c>
      <c r="Q2027" s="156">
        <v>43083</v>
      </c>
      <c r="R2027" s="129">
        <v>50189</v>
      </c>
      <c r="S2027" s="181" t="s">
        <v>5213</v>
      </c>
      <c r="U2027" s="132" t="str">
        <f t="shared" si="124"/>
        <v>0066240100G992301</v>
      </c>
      <c r="W2027" s="134" t="str">
        <f>IF((ISERROR(VLOOKUP(E2027,'[2]Lead Time(覆蓋貼)'!F:F,1,0)))*(P2027="v"),"",IF((ISTEXT(VLOOKUP(E2027,'[2]Lead Time(覆蓋貼)'!F:F,1,0)))*(P2027=""),"未執行",""))</f>
        <v/>
      </c>
    </row>
    <row r="2028" spans="1:23" ht="20.25" hidden="1" customHeight="1" x14ac:dyDescent="0.25">
      <c r="A2028" s="117">
        <v>2014</v>
      </c>
      <c r="B2028" s="118" t="s">
        <v>4841</v>
      </c>
      <c r="C2028" s="119">
        <v>42370</v>
      </c>
      <c r="D2028" s="117" t="s">
        <v>4662</v>
      </c>
      <c r="E2028" s="120" t="s">
        <v>5233</v>
      </c>
      <c r="F2028" s="117" t="str">
        <f>IF(ISNA(VLOOKUP(B2028,[2]保固召回!$A:$G,7,FALSE)),"",(VLOOKUP(B2028,[2]保固召回!$A:$G,7,FALSE)))</f>
        <v/>
      </c>
      <c r="G2028" s="121">
        <f t="shared" ca="1" si="127"/>
        <v>0.57202072538860105</v>
      </c>
      <c r="H2028" s="121" t="str">
        <f t="shared" si="125"/>
        <v/>
      </c>
      <c r="I2028" s="122">
        <f t="shared" ca="1" si="126"/>
        <v>552</v>
      </c>
      <c r="N2028" s="125"/>
      <c r="O2028" s="126"/>
      <c r="P2028" s="127" t="str">
        <f>IF(B2028="","",IF(ISNA(VLOOKUP(U2028,[2]NEW!H:H,1,FALSE)),"V",""))</f>
        <v/>
      </c>
      <c r="Q2028" s="156"/>
      <c r="R2028" s="129"/>
      <c r="S2028" s="204"/>
      <c r="U2028" s="132" t="str">
        <f t="shared" si="124"/>
        <v>6211061800G992301</v>
      </c>
      <c r="W2028" s="134" t="str">
        <f>IF((ISERROR(VLOOKUP(E2028,'[2]Lead Time(覆蓋貼)'!F:F,1,0)))*(P2028="v"),"",IF((ISTEXT(VLOOKUP(E2028,'[2]Lead Time(覆蓋貼)'!F:F,1,0)))*(P2028=""),"未執行",""))</f>
        <v/>
      </c>
    </row>
    <row r="2029" spans="1:23" ht="20.25" hidden="1" customHeight="1" x14ac:dyDescent="0.25">
      <c r="A2029" s="117">
        <v>2015</v>
      </c>
      <c r="B2029" s="118" t="s">
        <v>2925</v>
      </c>
      <c r="C2029" s="119">
        <v>43033</v>
      </c>
      <c r="D2029" s="117" t="s">
        <v>5227</v>
      </c>
      <c r="E2029" s="120" t="s">
        <v>5234</v>
      </c>
      <c r="F2029" s="117" t="str">
        <f>IF(ISNA(VLOOKUP(B2029,[2]保固召回!$A:$G,7,FALSE)),"",(VLOOKUP(B2029,[2]保固召回!$A:$G,7,FALSE)))</f>
        <v/>
      </c>
      <c r="G2029" s="121">
        <f t="shared" ca="1" si="127"/>
        <v>1</v>
      </c>
      <c r="H2029" s="121" t="str">
        <f t="shared" si="125"/>
        <v>G11G12G3xCheckingand,ifnecessary,replacinglanechangew</v>
      </c>
      <c r="I2029" s="122">
        <f t="shared" ca="1" si="126"/>
        <v>18</v>
      </c>
      <c r="J2029" s="236"/>
      <c r="K2029" s="237"/>
      <c r="L2029" s="217"/>
      <c r="M2029" s="238"/>
      <c r="N2029" s="125"/>
      <c r="O2029" s="126"/>
      <c r="P2029" s="127" t="str">
        <f>IF(B2029="","",IF(ISNA(VLOOKUP(U2029,[2]NEW!H:H,1,FALSE)),"V",""))</f>
        <v>V</v>
      </c>
      <c r="Q2029" s="156"/>
      <c r="R2029" s="129"/>
      <c r="S2029" s="181" t="s">
        <v>5235</v>
      </c>
      <c r="U2029" s="132" t="str">
        <f t="shared" si="124"/>
        <v>0066240100G991764</v>
      </c>
      <c r="W2029" s="134" t="str">
        <f>IF((ISERROR(VLOOKUP(E2029,'[2]Lead Time(覆蓋貼)'!F:F,1,0)))*(P2029="v"),"",IF((ISTEXT(VLOOKUP(E2029,'[2]Lead Time(覆蓋貼)'!F:F,1,0)))*(P2029=""),"未執行",""))</f>
        <v/>
      </c>
    </row>
    <row r="2030" spans="1:23" ht="20.25" hidden="1" customHeight="1" x14ac:dyDescent="0.25">
      <c r="A2030" s="117">
        <v>2016</v>
      </c>
      <c r="B2030" s="118" t="s">
        <v>4841</v>
      </c>
      <c r="C2030" s="119">
        <v>42370</v>
      </c>
      <c r="D2030" s="117" t="s">
        <v>4662</v>
      </c>
      <c r="E2030" s="120" t="s">
        <v>5234</v>
      </c>
      <c r="F2030" s="117" t="str">
        <f>IF(ISNA(VLOOKUP(B2030,[2]保固召回!$A:$G,7,FALSE)),"",(VLOOKUP(B2030,[2]保固召回!$A:$G,7,FALSE)))</f>
        <v/>
      </c>
      <c r="G2030" s="121">
        <f t="shared" ca="1" si="127"/>
        <v>0.57202072538860105</v>
      </c>
      <c r="H2030" s="121" t="str">
        <f t="shared" si="125"/>
        <v>提示-編程儀錶板油錶功能</v>
      </c>
      <c r="I2030" s="122">
        <f t="shared" ca="1" si="126"/>
        <v>552</v>
      </c>
      <c r="N2030" s="125"/>
      <c r="O2030" s="126"/>
      <c r="P2030" s="127" t="str">
        <f>IF(B2030="","",IF(ISNA(VLOOKUP(U2030,[2]NEW!H:H,1,FALSE)),"V",""))</f>
        <v>V</v>
      </c>
      <c r="Q2030" s="156"/>
      <c r="R2030" s="129"/>
      <c r="S2030" s="205"/>
      <c r="U2030" s="132" t="str">
        <f t="shared" si="124"/>
        <v>6211061800G991764</v>
      </c>
      <c r="W2030" s="134" t="str">
        <f>IF((ISERROR(VLOOKUP(E2030,'[2]Lead Time(覆蓋貼)'!F:F,1,0)))*(P2030="v"),"",IF((ISTEXT(VLOOKUP(E2030,'[2]Lead Time(覆蓋貼)'!F:F,1,0)))*(P2030=""),"未執行",""))</f>
        <v/>
      </c>
    </row>
    <row r="2031" spans="1:23" ht="20.25" hidden="1" customHeight="1" x14ac:dyDescent="0.25">
      <c r="A2031" s="117">
        <v>2017</v>
      </c>
      <c r="B2031" s="118" t="s">
        <v>2925</v>
      </c>
      <c r="C2031" s="119">
        <v>43033</v>
      </c>
      <c r="D2031" s="117" t="s">
        <v>5227</v>
      </c>
      <c r="E2031" s="120" t="s">
        <v>5236</v>
      </c>
      <c r="F2031" s="117" t="str">
        <f>IF(ISNA(VLOOKUP(B2031,[2]保固召回!$A:$G,7,FALSE)),"",(VLOOKUP(B2031,[2]保固召回!$A:$G,7,FALSE)))</f>
        <v/>
      </c>
      <c r="G2031" s="121">
        <f t="shared" ca="1" si="127"/>
        <v>1</v>
      </c>
      <c r="H2031" s="121" t="str">
        <f t="shared" si="125"/>
        <v>G11G12G3xCheckingand,ifnecessary,replacinglanechangew</v>
      </c>
      <c r="I2031" s="122">
        <f t="shared" ca="1" si="126"/>
        <v>18</v>
      </c>
      <c r="J2031" s="236"/>
      <c r="K2031" s="237"/>
      <c r="L2031" s="217"/>
      <c r="M2031" s="238"/>
      <c r="N2031" s="125"/>
      <c r="O2031" s="126"/>
      <c r="P2031" s="127" t="str">
        <f>IF(B2031="","",IF(ISNA(VLOOKUP(U2031,[2]NEW!H:H,1,FALSE)),"V",""))</f>
        <v>V</v>
      </c>
      <c r="Q2031" s="156"/>
      <c r="R2031" s="129"/>
      <c r="S2031" s="181" t="s">
        <v>5237</v>
      </c>
      <c r="U2031" s="132" t="str">
        <f t="shared" si="124"/>
        <v>0066240100G991757</v>
      </c>
      <c r="W2031" s="134" t="str">
        <f>IF((ISERROR(VLOOKUP(E2031,'[2]Lead Time(覆蓋貼)'!F:F,1,0)))*(P2031="v"),"",IF((ISTEXT(VLOOKUP(E2031,'[2]Lead Time(覆蓋貼)'!F:F,1,0)))*(P2031=""),"未執行",""))</f>
        <v/>
      </c>
    </row>
    <row r="2032" spans="1:23" ht="20.25" hidden="1" customHeight="1" x14ac:dyDescent="0.25">
      <c r="A2032" s="117">
        <v>2018</v>
      </c>
      <c r="B2032" s="118" t="s">
        <v>4841</v>
      </c>
      <c r="C2032" s="119">
        <v>42370</v>
      </c>
      <c r="D2032" s="117" t="s">
        <v>4662</v>
      </c>
      <c r="E2032" s="120" t="s">
        <v>5238</v>
      </c>
      <c r="F2032" s="117" t="str">
        <f>IF(ISNA(VLOOKUP(B2032,[2]保固召回!$A:$G,7,FALSE)),"",(VLOOKUP(B2032,[2]保固召回!$A:$G,7,FALSE)))</f>
        <v/>
      </c>
      <c r="G2032" s="121">
        <f t="shared" ca="1" si="127"/>
        <v>0.57202072538860105</v>
      </c>
      <c r="H2032" s="121" t="str">
        <f t="shared" si="125"/>
        <v>提示-編程儀錶板油錶功能</v>
      </c>
      <c r="I2032" s="122">
        <f t="shared" ca="1" si="126"/>
        <v>552</v>
      </c>
      <c r="N2032" s="125"/>
      <c r="O2032" s="126"/>
      <c r="P2032" s="127" t="str">
        <f>IF(B2032="","",IF(ISNA(VLOOKUP(U2032,[2]NEW!H:H,1,FALSE)),"V",""))</f>
        <v>V</v>
      </c>
      <c r="Q2032" s="156"/>
      <c r="R2032" s="129"/>
      <c r="S2032" s="205"/>
      <c r="U2032" s="132" t="str">
        <f t="shared" si="124"/>
        <v>6211061800G991757</v>
      </c>
      <c r="W2032" s="134" t="str">
        <f>IF((ISERROR(VLOOKUP(E2032,'[2]Lead Time(覆蓋貼)'!F:F,1,0)))*(P2032="v"),"",IF((ISTEXT(VLOOKUP(E2032,'[2]Lead Time(覆蓋貼)'!F:F,1,0)))*(P2032=""),"未執行",""))</f>
        <v/>
      </c>
    </row>
    <row r="2033" spans="1:23" ht="20.25" hidden="1" customHeight="1" x14ac:dyDescent="0.25">
      <c r="A2033" s="117">
        <v>2019</v>
      </c>
      <c r="B2033" s="118" t="s">
        <v>2925</v>
      </c>
      <c r="C2033" s="119">
        <v>43033</v>
      </c>
      <c r="D2033" s="117" t="s">
        <v>5227</v>
      </c>
      <c r="E2033" s="120" t="s">
        <v>5239</v>
      </c>
      <c r="F2033" s="117" t="str">
        <f>IF(ISNA(VLOOKUP(B2033,[2]保固召回!$A:$G,7,FALSE)),"",(VLOOKUP(B2033,[2]保固召回!$A:$G,7,FALSE)))</f>
        <v/>
      </c>
      <c r="G2033" s="121">
        <f t="shared" ca="1" si="127"/>
        <v>1</v>
      </c>
      <c r="H2033" s="121" t="str">
        <f t="shared" si="125"/>
        <v>G11G12G3xCheckingand,ifnecessary,replacinglanechangew</v>
      </c>
      <c r="I2033" s="122">
        <f t="shared" ca="1" si="126"/>
        <v>18</v>
      </c>
      <c r="J2033" s="236"/>
      <c r="K2033" s="237"/>
      <c r="L2033" s="217"/>
      <c r="M2033" s="238"/>
      <c r="N2033" s="125"/>
      <c r="O2033" s="126"/>
      <c r="P2033" s="127" t="str">
        <f>IF(B2033="","",IF(ISNA(VLOOKUP(U2033,[2]NEW!H:H,1,FALSE)),"V",""))</f>
        <v>V</v>
      </c>
      <c r="Q2033" s="156">
        <v>43054</v>
      </c>
      <c r="R2033" s="129">
        <v>50268</v>
      </c>
      <c r="S2033" s="181" t="s">
        <v>5106</v>
      </c>
      <c r="U2033" s="132" t="str">
        <f t="shared" si="124"/>
        <v>0066240100G991737</v>
      </c>
      <c r="W2033" s="134" t="str">
        <f>IF((ISERROR(VLOOKUP(E2033,'[2]Lead Time(覆蓋貼)'!F:F,1,0)))*(P2033="v"),"",IF((ISTEXT(VLOOKUP(E2033,'[2]Lead Time(覆蓋貼)'!F:F,1,0)))*(P2033=""),"未執行",""))</f>
        <v/>
      </c>
    </row>
    <row r="2034" spans="1:23" ht="20.25" hidden="1" customHeight="1" x14ac:dyDescent="0.25">
      <c r="A2034" s="117">
        <v>2020</v>
      </c>
      <c r="B2034" s="118" t="s">
        <v>2925</v>
      </c>
      <c r="C2034" s="119">
        <v>43033</v>
      </c>
      <c r="D2034" s="117" t="s">
        <v>5227</v>
      </c>
      <c r="E2034" s="120" t="s">
        <v>5240</v>
      </c>
      <c r="F2034" s="117" t="str">
        <f>IF(ISNA(VLOOKUP(B2034,[2]保固召回!$A:$G,7,FALSE)),"",(VLOOKUP(B2034,[2]保固召回!$A:$G,7,FALSE)))</f>
        <v/>
      </c>
      <c r="G2034" s="121">
        <f t="shared" ca="1" si="127"/>
        <v>1</v>
      </c>
      <c r="H2034" s="121" t="str">
        <f t="shared" si="125"/>
        <v>G11G12G3xCheckingand,ifnecessary,replacinglanechangew</v>
      </c>
      <c r="I2034" s="122">
        <f t="shared" ca="1" si="126"/>
        <v>18</v>
      </c>
      <c r="J2034" s="236"/>
      <c r="K2034" s="237"/>
      <c r="L2034" s="217"/>
      <c r="M2034" s="238"/>
      <c r="N2034" s="125"/>
      <c r="O2034" s="126"/>
      <c r="P2034" s="127" t="str">
        <f>IF(B2034="","",IF(ISNA(VLOOKUP(U2034,[2]NEW!H:H,1,FALSE)),"V",""))</f>
        <v>V</v>
      </c>
      <c r="Q2034" s="156"/>
      <c r="R2034" s="129"/>
      <c r="S2034" s="181"/>
      <c r="U2034" s="132" t="str">
        <f t="shared" si="124"/>
        <v>0066240100G991666</v>
      </c>
      <c r="W2034" s="134" t="str">
        <f>IF((ISERROR(VLOOKUP(E2034,'[2]Lead Time(覆蓋貼)'!F:F,1,0)))*(P2034="v"),"",IF((ISTEXT(VLOOKUP(E2034,'[2]Lead Time(覆蓋貼)'!F:F,1,0)))*(P2034=""),"未執行",""))</f>
        <v/>
      </c>
    </row>
    <row r="2035" spans="1:23" ht="20.25" hidden="1" customHeight="1" x14ac:dyDescent="0.25">
      <c r="A2035" s="117">
        <v>2021</v>
      </c>
      <c r="B2035" s="118" t="s">
        <v>4841</v>
      </c>
      <c r="C2035" s="119">
        <v>42370</v>
      </c>
      <c r="D2035" s="117" t="s">
        <v>4662</v>
      </c>
      <c r="E2035" s="120" t="s">
        <v>5240</v>
      </c>
      <c r="F2035" s="117"/>
      <c r="G2035" s="121">
        <f t="shared" ca="1" si="127"/>
        <v>0.57202072538860105</v>
      </c>
      <c r="H2035" s="121" t="str">
        <f t="shared" si="125"/>
        <v>提示-編程儀錶板油錶功能</v>
      </c>
      <c r="I2035" s="122">
        <f t="shared" ca="1" si="126"/>
        <v>552</v>
      </c>
      <c r="N2035" s="125"/>
      <c r="O2035" s="126"/>
      <c r="P2035" s="127" t="str">
        <f>IF(B2035="","",IF(ISNA(VLOOKUP(U2035,[2]NEW!H:H,1,FALSE)),"V",""))</f>
        <v>V</v>
      </c>
      <c r="Q2035" s="156"/>
      <c r="R2035" s="129"/>
      <c r="S2035" s="210"/>
      <c r="U2035" s="132" t="str">
        <f t="shared" si="124"/>
        <v>6211061800G991666</v>
      </c>
      <c r="W2035" s="134" t="str">
        <f>IF((ISERROR(VLOOKUP(E2035,'[2]Lead Time(覆蓋貼)'!F:F,1,0)))*(P2035="v"),"",IF((ISTEXT(VLOOKUP(E2035,'[2]Lead Time(覆蓋貼)'!F:F,1,0)))*(P2035=""),"未執行",""))</f>
        <v/>
      </c>
    </row>
    <row r="2036" spans="1:23" ht="20.25" hidden="1" customHeight="1" x14ac:dyDescent="0.25">
      <c r="A2036" s="117">
        <v>2022</v>
      </c>
      <c r="B2036" s="118" t="s">
        <v>2925</v>
      </c>
      <c r="C2036" s="119">
        <v>43033</v>
      </c>
      <c r="D2036" s="117" t="s">
        <v>5227</v>
      </c>
      <c r="E2036" s="120" t="s">
        <v>5241</v>
      </c>
      <c r="F2036" s="117" t="str">
        <f>IF(ISNA(VLOOKUP(B2036,[2]保固召回!$A:$G,7,FALSE)),"",(VLOOKUP(B2036,[2]保固召回!$A:$G,7,FALSE)))</f>
        <v/>
      </c>
      <c r="G2036" s="121">
        <f t="shared" ca="1" si="127"/>
        <v>1</v>
      </c>
      <c r="H2036" s="121" t="str">
        <f t="shared" si="125"/>
        <v>G11G12G3xCheckingand,ifnecessary,replacinglanechangew</v>
      </c>
      <c r="I2036" s="122">
        <f t="shared" ca="1" si="126"/>
        <v>18</v>
      </c>
      <c r="J2036" s="236"/>
      <c r="K2036" s="237"/>
      <c r="L2036" s="217"/>
      <c r="M2036" s="238"/>
      <c r="N2036" s="125"/>
      <c r="O2036" s="126"/>
      <c r="P2036" s="127" t="str">
        <f>IF(B2036="","",IF(ISNA(VLOOKUP(U2036,[2]NEW!H:H,1,FALSE)),"V",""))</f>
        <v>V</v>
      </c>
      <c r="Q2036" s="156">
        <v>43054</v>
      </c>
      <c r="R2036" s="129">
        <v>50268</v>
      </c>
      <c r="S2036" s="181" t="s">
        <v>5106</v>
      </c>
      <c r="U2036" s="132" t="str">
        <f t="shared" si="124"/>
        <v>0066240100G991663</v>
      </c>
      <c r="W2036" s="134" t="str">
        <f>IF((ISERROR(VLOOKUP(E2036,'[2]Lead Time(覆蓋貼)'!F:F,1,0)))*(P2036="v"),"",IF((ISTEXT(VLOOKUP(E2036,'[2]Lead Time(覆蓋貼)'!F:F,1,0)))*(P2036=""),"未執行",""))</f>
        <v/>
      </c>
    </row>
    <row r="2037" spans="1:23" ht="20.25" hidden="1" customHeight="1" x14ac:dyDescent="0.25">
      <c r="A2037" s="117">
        <v>2023</v>
      </c>
      <c r="B2037" s="118" t="s">
        <v>4841</v>
      </c>
      <c r="C2037" s="119">
        <v>42370</v>
      </c>
      <c r="D2037" s="117" t="s">
        <v>4662</v>
      </c>
      <c r="E2037" s="120" t="s">
        <v>5242</v>
      </c>
      <c r="F2037" s="117"/>
      <c r="G2037" s="121">
        <f t="shared" ca="1" si="127"/>
        <v>0.57202072538860105</v>
      </c>
      <c r="H2037" s="121" t="str">
        <f t="shared" si="125"/>
        <v>提示-編程儀錶板油錶功能</v>
      </c>
      <c r="I2037" s="122">
        <f t="shared" ca="1" si="126"/>
        <v>552</v>
      </c>
      <c r="N2037" s="125"/>
      <c r="O2037" s="126"/>
      <c r="P2037" s="127" t="str">
        <f>IF(B2037="","",IF(ISNA(VLOOKUP(U2037,[2]NEW!H:H,1,FALSE)),"V",""))</f>
        <v>V</v>
      </c>
      <c r="Q2037" s="156"/>
      <c r="R2037" s="129"/>
      <c r="S2037" s="181"/>
      <c r="U2037" s="132" t="str">
        <f t="shared" si="124"/>
        <v>6211061800G991663</v>
      </c>
      <c r="W2037" s="134" t="str">
        <f>IF((ISERROR(VLOOKUP(E2037,'[2]Lead Time(覆蓋貼)'!F:F,1,0)))*(P2037="v"),"",IF((ISTEXT(VLOOKUP(E2037,'[2]Lead Time(覆蓋貼)'!F:F,1,0)))*(P2037=""),"未執行",""))</f>
        <v/>
      </c>
    </row>
    <row r="2038" spans="1:23" ht="20.25" hidden="1" customHeight="1" x14ac:dyDescent="0.25">
      <c r="A2038" s="117">
        <v>2024</v>
      </c>
      <c r="B2038" s="118" t="s">
        <v>2925</v>
      </c>
      <c r="C2038" s="119">
        <v>43033</v>
      </c>
      <c r="D2038" s="117" t="s">
        <v>2926</v>
      </c>
      <c r="E2038" s="120" t="s">
        <v>5243</v>
      </c>
      <c r="F2038" s="117" t="str">
        <f>IF(ISNA(VLOOKUP(B2038,[2]保固召回!$A:$G,7,FALSE)),"",(VLOOKUP(B2038,[2]保固召回!$A:$G,7,FALSE)))</f>
        <v/>
      </c>
      <c r="G2038" s="121">
        <f t="shared" ca="1" si="127"/>
        <v>1</v>
      </c>
      <c r="H2038" s="121" t="str">
        <f t="shared" si="125"/>
        <v>G11G12G3x檢查車道警示系統之警示傳感器，視需要更換</v>
      </c>
      <c r="I2038" s="122">
        <f t="shared" ca="1" si="126"/>
        <v>18</v>
      </c>
      <c r="J2038" s="236"/>
      <c r="K2038" s="237"/>
      <c r="L2038" s="217"/>
      <c r="M2038" s="238"/>
      <c r="N2038" s="125"/>
      <c r="O2038" s="126"/>
      <c r="P2038" s="127" t="str">
        <f>IF(B2038="","",IF(ISNA(VLOOKUP(U2038,[2]NEW!H:H,1,FALSE)),"V",""))</f>
        <v>V</v>
      </c>
      <c r="Q2038" s="156" t="s">
        <v>5244</v>
      </c>
      <c r="R2038" s="129" t="s">
        <v>5245</v>
      </c>
      <c r="S2038" s="181" t="s">
        <v>5246</v>
      </c>
      <c r="U2038" s="132" t="str">
        <f t="shared" si="124"/>
        <v>0066240100G991344</v>
      </c>
      <c r="W2038" s="134" t="str">
        <f>IF((ISERROR(VLOOKUP(E2038,'[2]Lead Time(覆蓋貼)'!F:F,1,0)))*(P2038="v"),"",IF((ISTEXT(VLOOKUP(E2038,'[2]Lead Time(覆蓋貼)'!F:F,1,0)))*(P2038=""),"未執行",""))</f>
        <v/>
      </c>
    </row>
    <row r="2039" spans="1:23" ht="20.25" hidden="1" customHeight="1" x14ac:dyDescent="0.25">
      <c r="A2039" s="117">
        <v>2025</v>
      </c>
      <c r="B2039" s="118" t="s">
        <v>4841</v>
      </c>
      <c r="C2039" s="119">
        <v>42370</v>
      </c>
      <c r="D2039" s="117" t="s">
        <v>4662</v>
      </c>
      <c r="E2039" s="120" t="s">
        <v>5247</v>
      </c>
      <c r="F2039" s="117" t="str">
        <f>IF(ISNA(VLOOKUP(B2039,[2]保固召回!$A:$G,7,FALSE)),"",(VLOOKUP(B2039,[2]保固召回!$A:$G,7,FALSE)))</f>
        <v/>
      </c>
      <c r="G2039" s="121">
        <f t="shared" ca="1" si="127"/>
        <v>0.57202072538860105</v>
      </c>
      <c r="H2039" s="121" t="str">
        <f t="shared" si="125"/>
        <v/>
      </c>
      <c r="I2039" s="122">
        <f t="shared" ca="1" si="126"/>
        <v>552</v>
      </c>
      <c r="N2039" s="125"/>
      <c r="O2039" s="126"/>
      <c r="P2039" s="127" t="str">
        <f>IF(B2039="","",IF(ISNA(VLOOKUP(U2039,[2]NEW!H:H,1,FALSE)),"V",""))</f>
        <v/>
      </c>
      <c r="Q2039" s="156"/>
      <c r="R2039" s="129"/>
      <c r="S2039" s="205"/>
      <c r="U2039" s="132" t="str">
        <f t="shared" si="124"/>
        <v>6211061800G971169</v>
      </c>
      <c r="W2039" s="134" t="str">
        <f>IF((ISERROR(VLOOKUP(E2039,'[2]Lead Time(覆蓋貼)'!F:F,1,0)))*(P2039="v"),"",IF((ISTEXT(VLOOKUP(E2039,'[2]Lead Time(覆蓋貼)'!F:F,1,0)))*(P2039=""),"未執行",""))</f>
        <v>未執行</v>
      </c>
    </row>
    <row r="2040" spans="1:23" ht="20.25" hidden="1" customHeight="1" x14ac:dyDescent="0.25">
      <c r="A2040" s="117">
        <v>2026</v>
      </c>
      <c r="B2040" s="118" t="s">
        <v>4841</v>
      </c>
      <c r="C2040" s="119">
        <v>42370</v>
      </c>
      <c r="D2040" s="117" t="s">
        <v>4662</v>
      </c>
      <c r="E2040" s="120" t="s">
        <v>5248</v>
      </c>
      <c r="F2040" s="117" t="str">
        <f>IF(ISNA(VLOOKUP(B2040,[2]保固召回!$A:$G,7,FALSE)),"",(VLOOKUP(B2040,[2]保固召回!$A:$G,7,FALSE)))</f>
        <v/>
      </c>
      <c r="G2040" s="121">
        <f t="shared" ca="1" si="127"/>
        <v>0.57202072538860105</v>
      </c>
      <c r="H2040" s="121" t="str">
        <f t="shared" si="125"/>
        <v>提示-編程儀錶板油錶功能</v>
      </c>
      <c r="I2040" s="122">
        <f t="shared" ca="1" si="126"/>
        <v>552</v>
      </c>
      <c r="N2040" s="125"/>
      <c r="O2040" s="126"/>
      <c r="P2040" s="127" t="str">
        <f>IF(B2040="","",IF(ISNA(VLOOKUP(U2040,[2]NEW!H:H,1,FALSE)),"V",""))</f>
        <v>V</v>
      </c>
      <c r="Q2040" s="156"/>
      <c r="R2040" s="129"/>
      <c r="S2040" s="204"/>
      <c r="U2040" s="132" t="str">
        <f t="shared" si="124"/>
        <v>6211061800G970992</v>
      </c>
      <c r="W2040" s="134" t="str">
        <f>IF((ISERROR(VLOOKUP(E2040,'[2]Lead Time(覆蓋貼)'!F:F,1,0)))*(P2040="v"),"",IF((ISTEXT(VLOOKUP(E2040,'[2]Lead Time(覆蓋貼)'!F:F,1,0)))*(P2040=""),"未執行",""))</f>
        <v/>
      </c>
    </row>
    <row r="2041" spans="1:23" ht="20.25" hidden="1" customHeight="1" x14ac:dyDescent="0.25">
      <c r="A2041" s="117">
        <v>2027</v>
      </c>
      <c r="B2041" s="118" t="s">
        <v>4841</v>
      </c>
      <c r="C2041" s="119">
        <v>42370</v>
      </c>
      <c r="D2041" s="117" t="s">
        <v>4662</v>
      </c>
      <c r="E2041" s="120" t="s">
        <v>5249</v>
      </c>
      <c r="F2041" s="117" t="str">
        <f>IF(ISNA(VLOOKUP(B2041,[2]保固召回!$A:$G,7,FALSE)),"",(VLOOKUP(B2041,[2]保固召回!$A:$G,7,FALSE)))</f>
        <v/>
      </c>
      <c r="G2041" s="121">
        <f t="shared" ca="1" si="127"/>
        <v>0.57202072538860105</v>
      </c>
      <c r="H2041" s="121" t="str">
        <f t="shared" si="125"/>
        <v/>
      </c>
      <c r="I2041" s="122">
        <f t="shared" ca="1" si="126"/>
        <v>552</v>
      </c>
      <c r="N2041" s="125"/>
      <c r="O2041" s="126"/>
      <c r="P2041" s="127" t="str">
        <f>IF(B2041="","",IF(ISNA(VLOOKUP(U2041,[2]NEW!H:H,1,FALSE)),"V",""))</f>
        <v/>
      </c>
      <c r="Q2041" s="156"/>
      <c r="R2041" s="129"/>
      <c r="S2041" s="205"/>
      <c r="U2041" s="132" t="str">
        <f t="shared" si="124"/>
        <v>6211061800G970872</v>
      </c>
      <c r="W2041" s="134" t="str">
        <f>IF((ISERROR(VLOOKUP(E2041,'[2]Lead Time(覆蓋貼)'!F:F,1,0)))*(P2041="v"),"",IF((ISTEXT(VLOOKUP(E2041,'[2]Lead Time(覆蓋貼)'!F:F,1,0)))*(P2041=""),"未執行",""))</f>
        <v/>
      </c>
    </row>
    <row r="2042" spans="1:23" ht="20.25" hidden="1" customHeight="1" x14ac:dyDescent="0.25">
      <c r="A2042" s="117">
        <v>2028</v>
      </c>
      <c r="B2042" s="118" t="s">
        <v>4841</v>
      </c>
      <c r="C2042" s="119">
        <v>42370</v>
      </c>
      <c r="D2042" s="117" t="s">
        <v>4662</v>
      </c>
      <c r="E2042" s="120" t="s">
        <v>5250</v>
      </c>
      <c r="F2042" s="117" t="str">
        <f>IF(ISNA(VLOOKUP(B2042,[2]保固召回!$A:$G,7,FALSE)),"",(VLOOKUP(B2042,[2]保固召回!$A:$G,7,FALSE)))</f>
        <v/>
      </c>
      <c r="G2042" s="121">
        <f t="shared" ca="1" si="127"/>
        <v>0.57202072538860105</v>
      </c>
      <c r="H2042" s="121" t="str">
        <f t="shared" si="125"/>
        <v>提示-編程儀錶板油錶功能</v>
      </c>
      <c r="I2042" s="122">
        <f t="shared" ca="1" si="126"/>
        <v>552</v>
      </c>
      <c r="N2042" s="125"/>
      <c r="O2042" s="126"/>
      <c r="P2042" s="127" t="str">
        <f>IF(B2042="","",IF(ISNA(VLOOKUP(U2042,[2]NEW!H:H,1,FALSE)),"V",""))</f>
        <v>V</v>
      </c>
      <c r="Q2042" s="156"/>
      <c r="R2042" s="129"/>
      <c r="S2042" s="181"/>
      <c r="U2042" s="132" t="str">
        <f t="shared" si="124"/>
        <v>6211061800G970834</v>
      </c>
      <c r="W2042" s="134" t="str">
        <f>IF((ISERROR(VLOOKUP(E2042,'[2]Lead Time(覆蓋貼)'!F:F,1,0)))*(P2042="v"),"",IF((ISTEXT(VLOOKUP(E2042,'[2]Lead Time(覆蓋貼)'!F:F,1,0)))*(P2042=""),"未執行",""))</f>
        <v/>
      </c>
    </row>
    <row r="2043" spans="1:23" ht="66.75" hidden="1" customHeight="1" x14ac:dyDescent="0.25">
      <c r="A2043" s="117">
        <v>2029</v>
      </c>
      <c r="B2043" s="118" t="s">
        <v>5251</v>
      </c>
      <c r="C2043" s="119">
        <v>43608</v>
      </c>
      <c r="D2043" s="117" t="s">
        <v>5252</v>
      </c>
      <c r="E2043" s="120" t="s">
        <v>5253</v>
      </c>
      <c r="F2043" s="117" t="str">
        <f>IF(ISNA(VLOOKUP(B2043,[2]保固召回!$A:$G,7,FALSE)),"",(VLOOKUP(B2043,[2]保固召回!$A:$G,7,FALSE)))</f>
        <v/>
      </c>
      <c r="G2043" s="121">
        <f t="shared" ca="1" si="127"/>
        <v>1</v>
      </c>
      <c r="H2043" s="121" t="str">
        <f t="shared" si="125"/>
        <v>F90編程控制單元(電子燃油泵)</v>
      </c>
      <c r="I2043" s="122">
        <f t="shared" ca="1" si="126"/>
        <v>5</v>
      </c>
      <c r="N2043" s="125">
        <v>43332</v>
      </c>
      <c r="O2043" s="126">
        <v>50436</v>
      </c>
      <c r="P2043" s="127" t="str">
        <f>IF(B2043="","",IF(ISNA(VLOOKUP(U2043,[2]NEW!H:H,1,FALSE)),"V",""))</f>
        <v>V</v>
      </c>
      <c r="Q2043" s="156" t="s">
        <v>5254</v>
      </c>
      <c r="R2043" s="129" t="s">
        <v>5255</v>
      </c>
      <c r="S2043" s="181" t="s">
        <v>5256</v>
      </c>
      <c r="U2043" s="132" t="str">
        <f t="shared" si="124"/>
        <v>0016350200G965855</v>
      </c>
      <c r="W2043" s="134" t="str">
        <f>IF((ISERROR(VLOOKUP(E2043,'[2]Lead Time(覆蓋貼)'!F:F,1,0)))*(P2043="v"),"",IF((ISTEXT(VLOOKUP(E2043,'[2]Lead Time(覆蓋貼)'!F:F,1,0)))*(P2043=""),"未執行",""))</f>
        <v/>
      </c>
    </row>
    <row r="2044" spans="1:23" ht="20.25" hidden="1" customHeight="1" x14ac:dyDescent="0.25">
      <c r="A2044" s="117">
        <v>2030</v>
      </c>
      <c r="B2044" s="118" t="s">
        <v>5257</v>
      </c>
      <c r="C2044" s="119">
        <v>43530</v>
      </c>
      <c r="D2044" s="117" t="s">
        <v>5258</v>
      </c>
      <c r="E2044" s="120" t="s">
        <v>5259</v>
      </c>
      <c r="F2044" s="117"/>
      <c r="G2044" s="121">
        <f t="shared" ca="1" si="127"/>
        <v>1</v>
      </c>
      <c r="H2044" s="121" t="str">
        <f t="shared" si="125"/>
        <v>F90編程控制單元(ConnectedDrive)</v>
      </c>
      <c r="I2044" s="122">
        <f t="shared" ca="1" si="126"/>
        <v>1</v>
      </c>
      <c r="N2044" s="125"/>
      <c r="O2044" s="126"/>
      <c r="P2044" s="127" t="str">
        <f>IF(B2044="","",IF(ISNA(VLOOKUP(U2044,[2]NEW!H:H,1,FALSE)),"V",""))</f>
        <v>V</v>
      </c>
      <c r="Q2044" s="156">
        <v>43255</v>
      </c>
      <c r="R2044" s="129">
        <v>50304</v>
      </c>
      <c r="S2044" s="181" t="s">
        <v>4817</v>
      </c>
      <c r="U2044" s="132" t="str">
        <f t="shared" si="124"/>
        <v>0084600100G965221</v>
      </c>
      <c r="W2044" s="134" t="str">
        <f>IF((ISERROR(VLOOKUP(E2044,'[2]Lead Time(覆蓋貼)'!F:F,1,0)))*(P2044="v"),"",IF((ISTEXT(VLOOKUP(E2044,'[2]Lead Time(覆蓋貼)'!F:F,1,0)))*(P2044=""),"未執行",""))</f>
        <v/>
      </c>
    </row>
    <row r="2045" spans="1:23" ht="20.25" hidden="1" customHeight="1" x14ac:dyDescent="0.25">
      <c r="A2045" s="117">
        <v>2031</v>
      </c>
      <c r="B2045" s="118" t="s">
        <v>5260</v>
      </c>
      <c r="C2045" s="119">
        <v>43551</v>
      </c>
      <c r="D2045" s="117" t="s">
        <v>5261</v>
      </c>
      <c r="E2045" s="120" t="s">
        <v>5262</v>
      </c>
      <c r="F2045" s="117"/>
      <c r="G2045" s="121">
        <f t="shared" ca="1" si="127"/>
        <v>1</v>
      </c>
      <c r="H2045" s="121" t="str">
        <f t="shared" si="125"/>
        <v>F90修整排氣裝置V型管夾</v>
      </c>
      <c r="I2045" s="122">
        <f t="shared" ca="1" si="126"/>
        <v>2</v>
      </c>
      <c r="N2045" s="125"/>
      <c r="O2045" s="126"/>
      <c r="P2045" s="127" t="str">
        <f>IF(B2045="","",IF(ISNA(VLOOKUP(U2045,[2]NEW!H:H,1,FALSE)),"V",""))</f>
        <v>V</v>
      </c>
      <c r="Q2045" s="156">
        <v>43255</v>
      </c>
      <c r="R2045" s="129">
        <v>50304</v>
      </c>
      <c r="S2045" s="181" t="s">
        <v>4817</v>
      </c>
      <c r="U2045" s="132" t="str">
        <f t="shared" si="124"/>
        <v>0018590100G965221</v>
      </c>
      <c r="W2045" s="134" t="str">
        <f>IF((ISERROR(VLOOKUP(E2045,'[2]Lead Time(覆蓋貼)'!F:F,1,0)))*(P2045="v"),"",IF((ISTEXT(VLOOKUP(E2045,'[2]Lead Time(覆蓋貼)'!F:F,1,0)))*(P2045=""),"未執行",""))</f>
        <v/>
      </c>
    </row>
    <row r="2046" spans="1:23" ht="20.25" hidden="1" customHeight="1" x14ac:dyDescent="0.25">
      <c r="A2046" s="117">
        <v>2032</v>
      </c>
      <c r="B2046" s="118" t="s">
        <v>5251</v>
      </c>
      <c r="C2046" s="119">
        <v>43608</v>
      </c>
      <c r="D2046" s="117" t="s">
        <v>5252</v>
      </c>
      <c r="E2046" s="120" t="s">
        <v>5262</v>
      </c>
      <c r="F2046" s="117"/>
      <c r="G2046" s="121">
        <f t="shared" ca="1" si="127"/>
        <v>1</v>
      </c>
      <c r="H2046" s="121" t="str">
        <f t="shared" si="125"/>
        <v>F90編程控制單元(電子燃油泵)</v>
      </c>
      <c r="I2046" s="122">
        <f t="shared" ca="1" si="126"/>
        <v>5</v>
      </c>
      <c r="N2046" s="125"/>
      <c r="O2046" s="126"/>
      <c r="P2046" s="127" t="str">
        <f>IF(B2046="","",IF(ISNA(VLOOKUP(U2046,[2]NEW!H:H,1,FALSE)),"V",""))</f>
        <v>V</v>
      </c>
      <c r="Q2046" s="156"/>
      <c r="R2046" s="129"/>
      <c r="S2046" s="181"/>
      <c r="U2046" s="132" t="str">
        <f t="shared" si="124"/>
        <v>0016350200G965221</v>
      </c>
      <c r="W2046" s="134" t="str">
        <f>IF((ISERROR(VLOOKUP(E2046,'[2]Lead Time(覆蓋貼)'!F:F,1,0)))*(P2046="v"),"",IF((ISTEXT(VLOOKUP(E2046,'[2]Lead Time(覆蓋貼)'!F:F,1,0)))*(P2046=""),"未執行",""))</f>
        <v/>
      </c>
    </row>
    <row r="2047" spans="1:23" ht="20.25" hidden="1" customHeight="1" x14ac:dyDescent="0.25">
      <c r="A2047" s="117">
        <v>2033</v>
      </c>
      <c r="B2047" s="118" t="s">
        <v>5260</v>
      </c>
      <c r="C2047" s="119">
        <v>43551</v>
      </c>
      <c r="D2047" s="117" t="s">
        <v>5261</v>
      </c>
      <c r="E2047" s="120" t="s">
        <v>5263</v>
      </c>
      <c r="F2047" s="117"/>
      <c r="G2047" s="121">
        <f t="shared" ca="1" si="127"/>
        <v>1</v>
      </c>
      <c r="H2047" s="121" t="str">
        <f t="shared" si="125"/>
        <v>F90修整排氣裝置V型管夾</v>
      </c>
      <c r="I2047" s="122">
        <f t="shared" ca="1" si="126"/>
        <v>2</v>
      </c>
      <c r="N2047" s="125"/>
      <c r="O2047" s="126"/>
      <c r="P2047" s="127" t="str">
        <f>IF(B2047="","",IF(ISNA(VLOOKUP(U2047,[2]NEW!H:H,1,FALSE)),"V",""))</f>
        <v>V</v>
      </c>
      <c r="Q2047" s="156">
        <v>43255</v>
      </c>
      <c r="R2047" s="129">
        <v>50304</v>
      </c>
      <c r="S2047" s="181" t="s">
        <v>4817</v>
      </c>
      <c r="U2047" s="132" t="str">
        <f t="shared" si="124"/>
        <v>0018590100G964875</v>
      </c>
      <c r="W2047" s="134" t="str">
        <f>IF((ISERROR(VLOOKUP(E2047,'[2]Lead Time(覆蓋貼)'!F:F,1,0)))*(P2047="v"),"",IF((ISTEXT(VLOOKUP(E2047,'[2]Lead Time(覆蓋貼)'!F:F,1,0)))*(P2047=""),"未執行",""))</f>
        <v/>
      </c>
    </row>
    <row r="2048" spans="1:23" ht="20.25" hidden="1" customHeight="1" x14ac:dyDescent="0.25">
      <c r="A2048" s="117">
        <v>2034</v>
      </c>
      <c r="B2048" s="118" t="s">
        <v>5251</v>
      </c>
      <c r="C2048" s="119">
        <v>43608</v>
      </c>
      <c r="D2048" s="117" t="s">
        <v>5252</v>
      </c>
      <c r="E2048" s="120" t="s">
        <v>5264</v>
      </c>
      <c r="F2048" s="117"/>
      <c r="G2048" s="121">
        <f t="shared" ca="1" si="127"/>
        <v>1</v>
      </c>
      <c r="H2048" s="121" t="str">
        <f t="shared" si="125"/>
        <v>F90編程控制單元(電子燃油泵)</v>
      </c>
      <c r="I2048" s="122">
        <f t="shared" ca="1" si="126"/>
        <v>5</v>
      </c>
      <c r="N2048" s="125"/>
      <c r="O2048" s="126"/>
      <c r="P2048" s="127" t="str">
        <f>IF(B2048="","",IF(ISNA(VLOOKUP(U2048,[2]NEW!H:H,1,FALSE)),"V",""))</f>
        <v>V</v>
      </c>
      <c r="Q2048" s="156">
        <v>43255</v>
      </c>
      <c r="R2048" s="129">
        <v>50304</v>
      </c>
      <c r="S2048" s="181" t="s">
        <v>4879</v>
      </c>
      <c r="U2048" s="132" t="str">
        <f t="shared" si="124"/>
        <v>0016350200G964875</v>
      </c>
      <c r="W2048" s="134" t="str">
        <f>IF((ISERROR(VLOOKUP(E2048,'[2]Lead Time(覆蓋貼)'!F:F,1,0)))*(P2048="v"),"",IF((ISTEXT(VLOOKUP(E2048,'[2]Lead Time(覆蓋貼)'!F:F,1,0)))*(P2048=""),"未執行",""))</f>
        <v/>
      </c>
    </row>
    <row r="2049" spans="1:23" ht="35.25" hidden="1" customHeight="1" x14ac:dyDescent="0.25">
      <c r="A2049" s="117">
        <v>2035</v>
      </c>
      <c r="B2049" s="118" t="s">
        <v>4841</v>
      </c>
      <c r="C2049" s="119">
        <v>42370</v>
      </c>
      <c r="D2049" s="117" t="s">
        <v>4662</v>
      </c>
      <c r="E2049" s="120" t="s">
        <v>5265</v>
      </c>
      <c r="F2049" s="117" t="str">
        <f>IF(ISNA(VLOOKUP(B2049,[2]保固召回!$A:$G,7,FALSE)),"",(VLOOKUP(B2049,[2]保固召回!$A:$G,7,FALSE)))</f>
        <v/>
      </c>
      <c r="G2049" s="121">
        <f t="shared" ca="1" si="127"/>
        <v>0.57202072538860105</v>
      </c>
      <c r="H2049" s="121" t="str">
        <f t="shared" si="125"/>
        <v>提示-編程儀錶板油錶功能</v>
      </c>
      <c r="I2049" s="122">
        <f t="shared" ca="1" si="126"/>
        <v>552</v>
      </c>
      <c r="N2049" s="125"/>
      <c r="O2049" s="126"/>
      <c r="P2049" s="127" t="str">
        <f>IF(B2049="","",IF(ISNA(VLOOKUP(U2049,[2]NEW!H:H,1,FALSE)),"V",""))</f>
        <v>V</v>
      </c>
      <c r="Q2049" s="156"/>
      <c r="R2049" s="129"/>
      <c r="S2049" s="205"/>
      <c r="U2049" s="132" t="str">
        <f t="shared" si="124"/>
        <v>6211061800G957685</v>
      </c>
      <c r="W2049" s="134" t="str">
        <f>IF((ISERROR(VLOOKUP(E2049,'[2]Lead Time(覆蓋貼)'!F:F,1,0)))*(P2049="v"),"",IF((ISTEXT(VLOOKUP(E2049,'[2]Lead Time(覆蓋貼)'!F:F,1,0)))*(P2049=""),"未執行",""))</f>
        <v/>
      </c>
    </row>
    <row r="2050" spans="1:23" ht="127.5" hidden="1" customHeight="1" x14ac:dyDescent="0.25">
      <c r="A2050" s="117">
        <v>2036</v>
      </c>
      <c r="B2050" s="118" t="s">
        <v>4841</v>
      </c>
      <c r="C2050" s="119">
        <v>42370</v>
      </c>
      <c r="D2050" s="117" t="s">
        <v>4662</v>
      </c>
      <c r="E2050" s="120" t="s">
        <v>2954</v>
      </c>
      <c r="F2050" s="117" t="str">
        <f>IF(ISNA(VLOOKUP(B2050,[2]保固召回!$A:$G,7,FALSE)),"",(VLOOKUP(B2050,[2]保固召回!$A:$G,7,FALSE)))</f>
        <v/>
      </c>
      <c r="G2050" s="121">
        <f t="shared" ca="1" si="127"/>
        <v>0.57202072538860105</v>
      </c>
      <c r="H2050" s="121" t="str">
        <f t="shared" si="125"/>
        <v/>
      </c>
      <c r="I2050" s="122">
        <f t="shared" ca="1" si="126"/>
        <v>552</v>
      </c>
      <c r="N2050" s="125"/>
      <c r="O2050" s="126"/>
      <c r="P2050" s="127" t="str">
        <f>IF(B2050="","",IF(ISNA(VLOOKUP(U2050,[2]NEW!H:H,1,FALSE)),"V",""))</f>
        <v/>
      </c>
      <c r="Q2050" s="156" t="s">
        <v>3010</v>
      </c>
      <c r="R2050" s="129" t="s">
        <v>3011</v>
      </c>
      <c r="S2050" s="204" t="s">
        <v>5266</v>
      </c>
      <c r="U2050" s="132" t="str">
        <f t="shared" si="124"/>
        <v>6211061800G956763</v>
      </c>
      <c r="W2050" s="134" t="str">
        <f>IF((ISERROR(VLOOKUP(E2050,'[2]Lead Time(覆蓋貼)'!F:F,1,0)))*(P2050="v"),"",IF((ISTEXT(VLOOKUP(E2050,'[2]Lead Time(覆蓋貼)'!F:F,1,0)))*(P2050=""),"未執行",""))</f>
        <v/>
      </c>
    </row>
    <row r="2051" spans="1:23" ht="111.75" hidden="1" customHeight="1" x14ac:dyDescent="0.25">
      <c r="A2051" s="117">
        <v>2037</v>
      </c>
      <c r="B2051" s="118" t="s">
        <v>2932</v>
      </c>
      <c r="C2051" s="119">
        <v>43062</v>
      </c>
      <c r="D2051" s="117" t="s">
        <v>2933</v>
      </c>
      <c r="E2051" s="120" t="s">
        <v>5267</v>
      </c>
      <c r="F2051" s="117" t="str">
        <f>IF(ISNA(VLOOKUP(B2051,[2]保固召回!$A:$G,7,FALSE)),"",(VLOOKUP(B2051,[2]保固召回!$A:$G,7,FALSE)))</f>
        <v/>
      </c>
      <c r="G2051" s="121">
        <f t="shared" ca="1" si="127"/>
        <v>1</v>
      </c>
      <c r="H2051" s="121" t="str">
        <f t="shared" si="125"/>
        <v>F2xF87F52G3xG01編程控制單元(Kombi)</v>
      </c>
      <c r="I2051" s="122">
        <f t="shared" ca="1" si="126"/>
        <v>96</v>
      </c>
      <c r="J2051" s="230"/>
      <c r="K2051" s="231"/>
      <c r="L2051" s="230"/>
      <c r="M2051" s="232"/>
      <c r="N2051" s="125"/>
      <c r="O2051" s="126"/>
      <c r="P2051" s="127" t="str">
        <f>IF(B2051="","",IF(ISNA(VLOOKUP(U2051,[2]NEW!H:H,1,FALSE)),"V",""))</f>
        <v>V</v>
      </c>
      <c r="Q2051" s="156" t="s">
        <v>3015</v>
      </c>
      <c r="R2051" s="129" t="s">
        <v>3011</v>
      </c>
      <c r="S2051" s="181" t="s">
        <v>5268</v>
      </c>
      <c r="U2051" s="132" t="str">
        <f t="shared" si="124"/>
        <v>0062450100G955691</v>
      </c>
      <c r="W2051" s="134" t="str">
        <f>IF((ISERROR(VLOOKUP(E2051,'[2]Lead Time(覆蓋貼)'!F:F,1,0)))*(P2051="v"),"",IF((ISTEXT(VLOOKUP(E2051,'[2]Lead Time(覆蓋貼)'!F:F,1,0)))*(P2051=""),"未執行",""))</f>
        <v/>
      </c>
    </row>
    <row r="2052" spans="1:23" ht="111.75" hidden="1" customHeight="1" x14ac:dyDescent="0.25">
      <c r="A2052" s="117">
        <v>2038</v>
      </c>
      <c r="B2052" s="118" t="s">
        <v>4841</v>
      </c>
      <c r="C2052" s="119">
        <v>42370</v>
      </c>
      <c r="D2052" s="117" t="s">
        <v>4662</v>
      </c>
      <c r="E2052" s="120" t="s">
        <v>5267</v>
      </c>
      <c r="F2052" s="117" t="str">
        <f>IF(ISNA(VLOOKUP(B2052,[2]保固召回!$A:$G,7,FALSE)),"",(VLOOKUP(B2052,[2]保固召回!$A:$G,7,FALSE)))</f>
        <v/>
      </c>
      <c r="G2052" s="121">
        <f t="shared" ca="1" si="127"/>
        <v>0.57202072538860105</v>
      </c>
      <c r="H2052" s="121" t="str">
        <f t="shared" si="125"/>
        <v>提示-編程儀錶板油錶功能</v>
      </c>
      <c r="I2052" s="122">
        <f t="shared" ca="1" si="126"/>
        <v>552</v>
      </c>
      <c r="N2052" s="125"/>
      <c r="O2052" s="126"/>
      <c r="P2052" s="127" t="str">
        <f>IF(B2052="","",IF(ISNA(VLOOKUP(U2052,[2]NEW!H:H,1,FALSE)),"V",""))</f>
        <v>V</v>
      </c>
      <c r="Q2052" s="156" t="s">
        <v>3015</v>
      </c>
      <c r="R2052" s="129" t="s">
        <v>3011</v>
      </c>
      <c r="S2052" s="181" t="s">
        <v>5268</v>
      </c>
      <c r="U2052" s="132" t="str">
        <f t="shared" si="124"/>
        <v>6211061800G955691</v>
      </c>
      <c r="W2052" s="134" t="str">
        <f>IF((ISERROR(VLOOKUP(E2052,'[2]Lead Time(覆蓋貼)'!F:F,1,0)))*(P2052="v"),"",IF((ISTEXT(VLOOKUP(E2052,'[2]Lead Time(覆蓋貼)'!F:F,1,0)))*(P2052=""),"未執行",""))</f>
        <v/>
      </c>
    </row>
    <row r="2053" spans="1:23" ht="20.25" hidden="1" customHeight="1" x14ac:dyDescent="0.25">
      <c r="A2053" s="117">
        <v>2039</v>
      </c>
      <c r="B2053" s="118" t="s">
        <v>2932</v>
      </c>
      <c r="C2053" s="119">
        <v>43062</v>
      </c>
      <c r="D2053" s="117" t="s">
        <v>2933</v>
      </c>
      <c r="E2053" s="120" t="s">
        <v>5269</v>
      </c>
      <c r="F2053" s="117"/>
      <c r="G2053" s="121">
        <f t="shared" ca="1" si="127"/>
        <v>1</v>
      </c>
      <c r="H2053" s="121" t="str">
        <f t="shared" si="125"/>
        <v>F2xF87F52G3xG01編程控制單元(Kombi)</v>
      </c>
      <c r="I2053" s="122">
        <f t="shared" ca="1" si="126"/>
        <v>96</v>
      </c>
      <c r="J2053" s="230"/>
      <c r="K2053" s="231"/>
      <c r="L2053" s="230"/>
      <c r="M2053" s="232"/>
      <c r="N2053" s="125"/>
      <c r="O2053" s="126"/>
      <c r="P2053" s="127" t="str">
        <f>IF(B2053="","",IF(ISNA(VLOOKUP(U2053,[2]NEW!H:H,1,FALSE)),"V",""))</f>
        <v>V</v>
      </c>
      <c r="Q2053" s="156" t="s">
        <v>5270</v>
      </c>
      <c r="R2053" s="129" t="s">
        <v>5231</v>
      </c>
      <c r="S2053" s="181" t="s">
        <v>5232</v>
      </c>
      <c r="U2053" s="132" t="str">
        <f t="shared" ref="U2053:U2116" si="128">B2053&amp;E2053</f>
        <v>0062450100G955560</v>
      </c>
      <c r="W2053" s="134" t="str">
        <f>IF((ISERROR(VLOOKUP(E2053,'[2]Lead Time(覆蓋貼)'!F:F,1,0)))*(P2053="v"),"",IF((ISTEXT(VLOOKUP(E2053,'[2]Lead Time(覆蓋貼)'!F:F,1,0)))*(P2053=""),"未執行",""))</f>
        <v/>
      </c>
    </row>
    <row r="2054" spans="1:23" ht="20.25" hidden="1" customHeight="1" x14ac:dyDescent="0.25">
      <c r="A2054" s="117">
        <v>2040</v>
      </c>
      <c r="B2054" s="118" t="s">
        <v>4841</v>
      </c>
      <c r="C2054" s="119">
        <v>42370</v>
      </c>
      <c r="D2054" s="117" t="s">
        <v>4662</v>
      </c>
      <c r="E2054" s="120" t="s">
        <v>5269</v>
      </c>
      <c r="F2054" s="117" t="str">
        <f>IF(ISNA(VLOOKUP(B2054,[2]保固召回!$A:$G,7,FALSE)),"",(VLOOKUP(B2054,[2]保固召回!$A:$G,7,FALSE)))</f>
        <v/>
      </c>
      <c r="G2054" s="121">
        <f t="shared" ca="1" si="127"/>
        <v>0.57202072538860105</v>
      </c>
      <c r="H2054" s="121" t="str">
        <f t="shared" ref="H2054:H2117" si="129">IF(P2054="V",D2054,"")</f>
        <v/>
      </c>
      <c r="I2054" s="122">
        <f t="shared" ref="I2054:I2117" ca="1" si="130">COUNTIF(H:H,D2054)</f>
        <v>552</v>
      </c>
      <c r="N2054" s="125"/>
      <c r="O2054" s="126"/>
      <c r="P2054" s="127" t="str">
        <f>IF(B2054="","",IF(ISNA(VLOOKUP(U2054,[2]NEW!H:H,1,FALSE)),"V",""))</f>
        <v/>
      </c>
      <c r="Q2054" s="156"/>
      <c r="R2054" s="129"/>
      <c r="S2054" s="205"/>
      <c r="U2054" s="132" t="str">
        <f t="shared" si="128"/>
        <v>6211061800G955560</v>
      </c>
      <c r="W2054" s="134" t="str">
        <f>IF((ISERROR(VLOOKUP(E2054,'[2]Lead Time(覆蓋貼)'!F:F,1,0)))*(P2054="v"),"",IF((ISTEXT(VLOOKUP(E2054,'[2]Lead Time(覆蓋貼)'!F:F,1,0)))*(P2054=""),"未執行",""))</f>
        <v/>
      </c>
    </row>
    <row r="2055" spans="1:23" ht="20.25" hidden="1" customHeight="1" x14ac:dyDescent="0.25">
      <c r="A2055" s="117">
        <v>2041</v>
      </c>
      <c r="B2055" s="118" t="s">
        <v>4841</v>
      </c>
      <c r="C2055" s="119">
        <v>42370</v>
      </c>
      <c r="D2055" s="117" t="s">
        <v>4662</v>
      </c>
      <c r="E2055" s="120" t="s">
        <v>5271</v>
      </c>
      <c r="F2055" s="117" t="str">
        <f>IF(ISNA(VLOOKUP(B2055,[2]保固召回!$A:$G,7,FALSE)),"",(VLOOKUP(B2055,[2]保固召回!$A:$G,7,FALSE)))</f>
        <v/>
      </c>
      <c r="G2055" s="121">
        <f t="shared" ca="1" si="127"/>
        <v>0.57202072538860105</v>
      </c>
      <c r="H2055" s="121" t="str">
        <f t="shared" si="129"/>
        <v>提示-編程儀錶板油錶功能</v>
      </c>
      <c r="I2055" s="122">
        <f t="shared" ca="1" si="130"/>
        <v>552</v>
      </c>
      <c r="N2055" s="125"/>
      <c r="O2055" s="126"/>
      <c r="P2055" s="127" t="str">
        <f>IF(B2055="","",IF(ISNA(VLOOKUP(U2055,[2]NEW!H:H,1,FALSE)),"V",""))</f>
        <v>V</v>
      </c>
      <c r="Q2055" s="156"/>
      <c r="R2055" s="129"/>
      <c r="S2055" s="204"/>
      <c r="U2055" s="132" t="str">
        <f t="shared" si="128"/>
        <v>6211061800G954483</v>
      </c>
      <c r="W2055" s="134" t="str">
        <f>IF((ISERROR(VLOOKUP(E2055,'[2]Lead Time(覆蓋貼)'!F:F,1,0)))*(P2055="v"),"",IF((ISTEXT(VLOOKUP(E2055,'[2]Lead Time(覆蓋貼)'!F:F,1,0)))*(P2055=""),"未執行",""))</f>
        <v/>
      </c>
    </row>
    <row r="2056" spans="1:23" ht="20.25" hidden="1" customHeight="1" x14ac:dyDescent="0.25">
      <c r="A2056" s="117">
        <v>2042</v>
      </c>
      <c r="B2056" s="118" t="s">
        <v>4841</v>
      </c>
      <c r="C2056" s="119">
        <v>42370</v>
      </c>
      <c r="D2056" s="117" t="s">
        <v>4662</v>
      </c>
      <c r="E2056" s="120" t="s">
        <v>5272</v>
      </c>
      <c r="F2056" s="117" t="str">
        <f>IF(ISNA(VLOOKUP(B2056,[2]保固召回!$A:$G,7,FALSE)),"",(VLOOKUP(B2056,[2]保固召回!$A:$G,7,FALSE)))</f>
        <v/>
      </c>
      <c r="G2056" s="121">
        <f t="shared" ca="1" si="127"/>
        <v>0.57202072538860105</v>
      </c>
      <c r="H2056" s="121" t="str">
        <f t="shared" si="129"/>
        <v>提示-編程儀錶板油錶功能</v>
      </c>
      <c r="I2056" s="122">
        <f t="shared" ca="1" si="130"/>
        <v>552</v>
      </c>
      <c r="N2056" s="125"/>
      <c r="O2056" s="126"/>
      <c r="P2056" s="127" t="str">
        <f>IF(B2056="","",IF(ISNA(VLOOKUP(U2056,[2]NEW!H:H,1,FALSE)),"V",""))</f>
        <v>V</v>
      </c>
      <c r="Q2056" s="156"/>
      <c r="R2056" s="129"/>
      <c r="S2056" s="205"/>
      <c r="U2056" s="132" t="str">
        <f t="shared" si="128"/>
        <v>6211061800G954227</v>
      </c>
      <c r="W2056" s="134" t="str">
        <f>IF((ISERROR(VLOOKUP(E2056,'[2]Lead Time(覆蓋貼)'!F:F,1,0)))*(P2056="v"),"",IF((ISTEXT(VLOOKUP(E2056,'[2]Lead Time(覆蓋貼)'!F:F,1,0)))*(P2056=""),"未執行",""))</f>
        <v/>
      </c>
    </row>
    <row r="2057" spans="1:23" ht="20.25" hidden="1" customHeight="1" x14ac:dyDescent="0.25">
      <c r="A2057" s="117">
        <v>2043</v>
      </c>
      <c r="B2057" s="118" t="s">
        <v>4841</v>
      </c>
      <c r="C2057" s="119">
        <v>42370</v>
      </c>
      <c r="D2057" s="117" t="s">
        <v>4662</v>
      </c>
      <c r="E2057" s="120" t="s">
        <v>5273</v>
      </c>
      <c r="F2057" s="117" t="str">
        <f>IF(ISNA(VLOOKUP(B2057,[2]保固召回!$A:$G,7,FALSE)),"",(VLOOKUP(B2057,[2]保固召回!$A:$G,7,FALSE)))</f>
        <v/>
      </c>
      <c r="G2057" s="121">
        <f t="shared" ref="G2057:G2120" ca="1" si="131">COUNTIF(H:H,D2057)/COUNTIF(D:D,D2057)</f>
        <v>0.57202072538860105</v>
      </c>
      <c r="H2057" s="121" t="str">
        <f t="shared" si="129"/>
        <v/>
      </c>
      <c r="I2057" s="122">
        <f t="shared" ca="1" si="130"/>
        <v>552</v>
      </c>
      <c r="N2057" s="125"/>
      <c r="O2057" s="126"/>
      <c r="P2057" s="127" t="str">
        <f>IF(B2057="","",IF(ISNA(VLOOKUP(U2057,[2]NEW!H:H,1,FALSE)),"V",""))</f>
        <v/>
      </c>
      <c r="Q2057" s="156"/>
      <c r="R2057" s="129"/>
      <c r="S2057" s="205"/>
      <c r="U2057" s="132" t="str">
        <f t="shared" si="128"/>
        <v>6211061800G953828</v>
      </c>
      <c r="W2057" s="134" t="str">
        <f>IF((ISERROR(VLOOKUP(E2057,'[2]Lead Time(覆蓋貼)'!F:F,1,0)))*(P2057="v"),"",IF((ISTEXT(VLOOKUP(E2057,'[2]Lead Time(覆蓋貼)'!F:F,1,0)))*(P2057=""),"未執行",""))</f>
        <v/>
      </c>
    </row>
    <row r="2058" spans="1:23" ht="20.25" hidden="1" customHeight="1" x14ac:dyDescent="0.25">
      <c r="A2058" s="117">
        <v>2044</v>
      </c>
      <c r="B2058" s="118" t="s">
        <v>4841</v>
      </c>
      <c r="C2058" s="119">
        <v>42370</v>
      </c>
      <c r="D2058" s="117" t="s">
        <v>4662</v>
      </c>
      <c r="E2058" s="120" t="s">
        <v>5274</v>
      </c>
      <c r="F2058" s="117" t="str">
        <f>IF(ISNA(VLOOKUP(B2058,[2]保固召回!$A:$G,7,FALSE)),"",(VLOOKUP(B2058,[2]保固召回!$A:$G,7,FALSE)))</f>
        <v/>
      </c>
      <c r="G2058" s="121">
        <f t="shared" ca="1" si="131"/>
        <v>0.57202072538860105</v>
      </c>
      <c r="H2058" s="121" t="str">
        <f t="shared" si="129"/>
        <v>提示-編程儀錶板油錶功能</v>
      </c>
      <c r="I2058" s="122">
        <f t="shared" ca="1" si="130"/>
        <v>552</v>
      </c>
      <c r="N2058" s="125"/>
      <c r="O2058" s="126"/>
      <c r="P2058" s="127" t="str">
        <f>IF(B2058="","",IF(ISNA(VLOOKUP(U2058,[2]NEW!H:H,1,FALSE)),"V",""))</f>
        <v>V</v>
      </c>
      <c r="Q2058" s="156"/>
      <c r="R2058" s="129"/>
      <c r="S2058" s="204"/>
      <c r="U2058" s="132" t="str">
        <f t="shared" si="128"/>
        <v>6211061800G953102</v>
      </c>
      <c r="W2058" s="134" t="str">
        <f>IF((ISERROR(VLOOKUP(E2058,'[2]Lead Time(覆蓋貼)'!F:F,1,0)))*(P2058="v"),"",IF((ISTEXT(VLOOKUP(E2058,'[2]Lead Time(覆蓋貼)'!F:F,1,0)))*(P2058=""),"未執行",""))</f>
        <v/>
      </c>
    </row>
    <row r="2059" spans="1:23" ht="20.25" hidden="1" customHeight="1" x14ac:dyDescent="0.25">
      <c r="A2059" s="117">
        <v>2045</v>
      </c>
      <c r="B2059" s="118" t="s">
        <v>4841</v>
      </c>
      <c r="C2059" s="119">
        <v>42370</v>
      </c>
      <c r="D2059" s="117" t="s">
        <v>4662</v>
      </c>
      <c r="E2059" s="120" t="s">
        <v>5275</v>
      </c>
      <c r="F2059" s="117" t="str">
        <f>IF(ISNA(VLOOKUP(B2059,[2]保固召回!$A:$G,7,FALSE)),"",(VLOOKUP(B2059,[2]保固召回!$A:$G,7,FALSE)))</f>
        <v/>
      </c>
      <c r="G2059" s="121">
        <f t="shared" ca="1" si="131"/>
        <v>0.57202072538860105</v>
      </c>
      <c r="H2059" s="121" t="str">
        <f t="shared" si="129"/>
        <v>提示-編程儀錶板油錶功能</v>
      </c>
      <c r="I2059" s="122">
        <f t="shared" ca="1" si="130"/>
        <v>552</v>
      </c>
      <c r="N2059" s="125"/>
      <c r="O2059" s="126"/>
      <c r="P2059" s="127" t="str">
        <f>IF(B2059="","",IF(ISNA(VLOOKUP(U2059,[2]NEW!H:H,1,FALSE)),"V",""))</f>
        <v>V</v>
      </c>
      <c r="Q2059" s="156"/>
      <c r="R2059" s="129"/>
      <c r="S2059" s="205"/>
      <c r="U2059" s="132" t="str">
        <f t="shared" si="128"/>
        <v>6211061800G953063</v>
      </c>
      <c r="W2059" s="134" t="str">
        <f>IF((ISERROR(VLOOKUP(E2059,'[2]Lead Time(覆蓋貼)'!F:F,1,0)))*(P2059="v"),"",IF((ISTEXT(VLOOKUP(E2059,'[2]Lead Time(覆蓋貼)'!F:F,1,0)))*(P2059=""),"未執行",""))</f>
        <v/>
      </c>
    </row>
    <row r="2060" spans="1:23" ht="20.25" hidden="1" customHeight="1" x14ac:dyDescent="0.25">
      <c r="A2060" s="117">
        <v>2046</v>
      </c>
      <c r="B2060" s="118" t="s">
        <v>4841</v>
      </c>
      <c r="C2060" s="119">
        <v>42370</v>
      </c>
      <c r="D2060" s="117" t="s">
        <v>4662</v>
      </c>
      <c r="E2060" s="120" t="s">
        <v>2927</v>
      </c>
      <c r="F2060" s="117" t="str">
        <f>IF(ISNA(VLOOKUP(B2060,[2]保固召回!$A:$G,7,FALSE)),"",(VLOOKUP(B2060,[2]保固召回!$A:$G,7,FALSE)))</f>
        <v/>
      </c>
      <c r="G2060" s="121">
        <f t="shared" ca="1" si="131"/>
        <v>0.57202072538860105</v>
      </c>
      <c r="H2060" s="121" t="str">
        <f t="shared" si="129"/>
        <v/>
      </c>
      <c r="I2060" s="122">
        <f t="shared" ca="1" si="130"/>
        <v>552</v>
      </c>
      <c r="N2060" s="125"/>
      <c r="O2060" s="126"/>
      <c r="P2060" s="127" t="str">
        <f>IF(B2060="","",IF(ISNA(VLOOKUP(U2060,[2]NEW!H:H,1,FALSE)),"V",""))</f>
        <v/>
      </c>
      <c r="Q2060" s="156"/>
      <c r="R2060" s="129"/>
      <c r="S2060" s="205"/>
      <c r="U2060" s="132" t="str">
        <f t="shared" si="128"/>
        <v>6211061800G941859</v>
      </c>
      <c r="W2060" s="134" t="str">
        <f>IF((ISERROR(VLOOKUP(E2060,'[2]Lead Time(覆蓋貼)'!F:F,1,0)))*(P2060="v"),"",IF((ISTEXT(VLOOKUP(E2060,'[2]Lead Time(覆蓋貼)'!F:F,1,0)))*(P2060=""),"未執行",""))</f>
        <v/>
      </c>
    </row>
    <row r="2061" spans="1:23" ht="20.25" hidden="1" customHeight="1" x14ac:dyDescent="0.25">
      <c r="A2061" s="117">
        <v>2047</v>
      </c>
      <c r="B2061" s="118" t="s">
        <v>2925</v>
      </c>
      <c r="C2061" s="119">
        <v>43033</v>
      </c>
      <c r="D2061" s="117" t="s">
        <v>5227</v>
      </c>
      <c r="E2061" s="120" t="s">
        <v>5276</v>
      </c>
      <c r="F2061" s="117" t="str">
        <f>IF(ISNA(VLOOKUP(B2061,[2]保固召回!$A:$G,7,FALSE)),"",(VLOOKUP(B2061,[2]保固召回!$A:$G,7,FALSE)))</f>
        <v/>
      </c>
      <c r="G2061" s="121">
        <f t="shared" ca="1" si="131"/>
        <v>1</v>
      </c>
      <c r="H2061" s="121" t="str">
        <f t="shared" si="129"/>
        <v>G11G12G3xCheckingand,ifnecessary,replacinglanechangew</v>
      </c>
      <c r="I2061" s="122">
        <f t="shared" ca="1" si="130"/>
        <v>18</v>
      </c>
      <c r="J2061" s="236"/>
      <c r="K2061" s="237"/>
      <c r="L2061" s="217"/>
      <c r="M2061" s="238"/>
      <c r="N2061" s="125"/>
      <c r="O2061" s="126"/>
      <c r="P2061" s="127" t="str">
        <f>IF(B2061="","",IF(ISNA(VLOOKUP(U2061,[2]NEW!H:H,1,FALSE)),"V",""))</f>
        <v>V</v>
      </c>
      <c r="Q2061" s="156">
        <v>43054</v>
      </c>
      <c r="R2061" s="129">
        <v>50184</v>
      </c>
      <c r="S2061" s="181" t="s">
        <v>5277</v>
      </c>
      <c r="U2061" s="132" t="str">
        <f t="shared" si="128"/>
        <v>0066240100G941810</v>
      </c>
      <c r="W2061" s="134" t="str">
        <f>IF((ISERROR(VLOOKUP(E2061,'[2]Lead Time(覆蓋貼)'!F:F,1,0)))*(P2061="v"),"",IF((ISTEXT(VLOOKUP(E2061,'[2]Lead Time(覆蓋貼)'!F:F,1,0)))*(P2061=""),"未執行",""))</f>
        <v/>
      </c>
    </row>
    <row r="2062" spans="1:23" ht="20.25" hidden="1" customHeight="1" x14ac:dyDescent="0.25">
      <c r="A2062" s="117">
        <v>2048</v>
      </c>
      <c r="B2062" s="118" t="s">
        <v>4841</v>
      </c>
      <c r="C2062" s="119">
        <v>42370</v>
      </c>
      <c r="D2062" s="117" t="s">
        <v>4662</v>
      </c>
      <c r="E2062" s="120" t="s">
        <v>5276</v>
      </c>
      <c r="F2062" s="117"/>
      <c r="G2062" s="121">
        <f t="shared" ca="1" si="131"/>
        <v>0.57202072538860105</v>
      </c>
      <c r="H2062" s="121" t="str">
        <f t="shared" si="129"/>
        <v>提示-編程儀錶板油錶功能</v>
      </c>
      <c r="I2062" s="122">
        <f t="shared" ca="1" si="130"/>
        <v>552</v>
      </c>
      <c r="N2062" s="125"/>
      <c r="O2062" s="126"/>
      <c r="P2062" s="127" t="str">
        <f>IF(B2062="","",IF(ISNA(VLOOKUP(U2062,[2]NEW!H:H,1,FALSE)),"V",""))</f>
        <v>V</v>
      </c>
      <c r="Q2062" s="156"/>
      <c r="R2062" s="129"/>
      <c r="S2062" s="210"/>
      <c r="U2062" s="132" t="str">
        <f t="shared" si="128"/>
        <v>6211061800G941810</v>
      </c>
      <c r="W2062" s="134" t="str">
        <f>IF((ISERROR(VLOOKUP(E2062,'[2]Lead Time(覆蓋貼)'!F:F,1,0)))*(P2062="v"),"",IF((ISTEXT(VLOOKUP(E2062,'[2]Lead Time(覆蓋貼)'!F:F,1,0)))*(P2062=""),"未執行",""))</f>
        <v/>
      </c>
    </row>
    <row r="2063" spans="1:23" ht="20.25" hidden="1" customHeight="1" x14ac:dyDescent="0.25">
      <c r="A2063" s="117">
        <v>2049</v>
      </c>
      <c r="B2063" s="118" t="s">
        <v>4841</v>
      </c>
      <c r="C2063" s="119">
        <v>42370</v>
      </c>
      <c r="D2063" s="117" t="s">
        <v>4662</v>
      </c>
      <c r="E2063" s="120" t="s">
        <v>5278</v>
      </c>
      <c r="F2063" s="117" t="str">
        <f>IF(ISNA(VLOOKUP(B2063,[2]保固召回!$A:$G,7,FALSE)),"",(VLOOKUP(B2063,[2]保固召回!$A:$G,7,FALSE)))</f>
        <v/>
      </c>
      <c r="G2063" s="121">
        <f t="shared" ca="1" si="131"/>
        <v>0.57202072538860105</v>
      </c>
      <c r="H2063" s="121" t="str">
        <f t="shared" si="129"/>
        <v>提示-編程儀錶板油錶功能</v>
      </c>
      <c r="I2063" s="122">
        <f t="shared" ca="1" si="130"/>
        <v>552</v>
      </c>
      <c r="N2063" s="125"/>
      <c r="O2063" s="126"/>
      <c r="P2063" s="127" t="str">
        <f>IF(B2063="","",IF(ISNA(VLOOKUP(U2063,[2]NEW!H:H,1,FALSE)),"V",""))</f>
        <v>V</v>
      </c>
      <c r="Q2063" s="156"/>
      <c r="R2063" s="129"/>
      <c r="S2063" s="205"/>
      <c r="U2063" s="132" t="str">
        <f t="shared" si="128"/>
        <v>6211061800G941560</v>
      </c>
      <c r="W2063" s="134" t="str">
        <f>IF((ISERROR(VLOOKUP(E2063,'[2]Lead Time(覆蓋貼)'!F:F,1,0)))*(P2063="v"),"",IF((ISTEXT(VLOOKUP(E2063,'[2]Lead Time(覆蓋貼)'!F:F,1,0)))*(P2063=""),"未執行",""))</f>
        <v/>
      </c>
    </row>
    <row r="2064" spans="1:23" ht="20.25" hidden="1" customHeight="1" x14ac:dyDescent="0.25">
      <c r="A2064" s="117">
        <v>2050</v>
      </c>
      <c r="B2064" s="118" t="s">
        <v>4841</v>
      </c>
      <c r="C2064" s="119">
        <v>42370</v>
      </c>
      <c r="D2064" s="117" t="s">
        <v>4662</v>
      </c>
      <c r="E2064" s="120" t="s">
        <v>5279</v>
      </c>
      <c r="F2064" s="117" t="str">
        <f>IF(ISNA(VLOOKUP(B2064,[2]保固召回!$A:$G,7,FALSE)),"",(VLOOKUP(B2064,[2]保固召回!$A:$G,7,FALSE)))</f>
        <v/>
      </c>
      <c r="G2064" s="121">
        <f t="shared" ca="1" si="131"/>
        <v>0.57202072538860105</v>
      </c>
      <c r="H2064" s="121" t="str">
        <f t="shared" si="129"/>
        <v/>
      </c>
      <c r="I2064" s="122">
        <f t="shared" ca="1" si="130"/>
        <v>552</v>
      </c>
      <c r="N2064" s="125"/>
      <c r="O2064" s="126"/>
      <c r="P2064" s="127" t="str">
        <f>IF(B2064="","",IF(ISNA(VLOOKUP(U2064,[2]NEW!H:H,1,FALSE)),"V",""))</f>
        <v/>
      </c>
      <c r="Q2064" s="156"/>
      <c r="R2064" s="129"/>
      <c r="S2064" s="205"/>
      <c r="U2064" s="132" t="str">
        <f t="shared" si="128"/>
        <v>6211061800G941555</v>
      </c>
      <c r="W2064" s="134" t="str">
        <f>IF((ISERROR(VLOOKUP(E2064,'[2]Lead Time(覆蓋貼)'!F:F,1,0)))*(P2064="v"),"",IF((ISTEXT(VLOOKUP(E2064,'[2]Lead Time(覆蓋貼)'!F:F,1,0)))*(P2064=""),"未執行",""))</f>
        <v/>
      </c>
    </row>
    <row r="2065" spans="1:23" ht="20.25" hidden="1" customHeight="1" x14ac:dyDescent="0.25">
      <c r="A2065" s="117">
        <v>2051</v>
      </c>
      <c r="B2065" s="118" t="s">
        <v>4841</v>
      </c>
      <c r="C2065" s="119">
        <v>42370</v>
      </c>
      <c r="D2065" s="117" t="s">
        <v>4662</v>
      </c>
      <c r="E2065" s="120" t="s">
        <v>5280</v>
      </c>
      <c r="F2065" s="117" t="str">
        <f>IF(ISNA(VLOOKUP(B2065,[2]保固召回!$A:$G,7,FALSE)),"",(VLOOKUP(B2065,[2]保固召回!$A:$G,7,FALSE)))</f>
        <v/>
      </c>
      <c r="G2065" s="121">
        <f t="shared" ca="1" si="131"/>
        <v>0.57202072538860105</v>
      </c>
      <c r="H2065" s="121" t="str">
        <f t="shared" si="129"/>
        <v>提示-編程儀錶板油錶功能</v>
      </c>
      <c r="I2065" s="122">
        <f t="shared" ca="1" si="130"/>
        <v>552</v>
      </c>
      <c r="N2065" s="125"/>
      <c r="O2065" s="126"/>
      <c r="P2065" s="127" t="str">
        <f>IF(B2065="","",IF(ISNA(VLOOKUP(U2065,[2]NEW!H:H,1,FALSE)),"V",""))</f>
        <v>V</v>
      </c>
      <c r="Q2065" s="156"/>
      <c r="R2065" s="129"/>
      <c r="S2065" s="204"/>
      <c r="U2065" s="132" t="str">
        <f t="shared" si="128"/>
        <v>6211061800G941550</v>
      </c>
      <c r="W2065" s="134" t="str">
        <f>IF((ISERROR(VLOOKUP(E2065,'[2]Lead Time(覆蓋貼)'!F:F,1,0)))*(P2065="v"),"",IF((ISTEXT(VLOOKUP(E2065,'[2]Lead Time(覆蓋貼)'!F:F,1,0)))*(P2065=""),"未執行",""))</f>
        <v/>
      </c>
    </row>
    <row r="2066" spans="1:23" ht="20.25" hidden="1" customHeight="1" x14ac:dyDescent="0.25">
      <c r="A2066" s="117">
        <v>2052</v>
      </c>
      <c r="B2066" s="118" t="s">
        <v>4841</v>
      </c>
      <c r="C2066" s="119">
        <v>42370</v>
      </c>
      <c r="D2066" s="117" t="s">
        <v>4662</v>
      </c>
      <c r="E2066" s="120" t="s">
        <v>5281</v>
      </c>
      <c r="F2066" s="117" t="str">
        <f>IF(ISNA(VLOOKUP(B2066,[2]保固召回!$A:$G,7,FALSE)),"",(VLOOKUP(B2066,[2]保固召回!$A:$G,7,FALSE)))</f>
        <v/>
      </c>
      <c r="G2066" s="121">
        <f t="shared" ca="1" si="131"/>
        <v>0.57202072538860105</v>
      </c>
      <c r="H2066" s="121" t="str">
        <f t="shared" si="129"/>
        <v/>
      </c>
      <c r="I2066" s="122">
        <f t="shared" ca="1" si="130"/>
        <v>552</v>
      </c>
      <c r="N2066" s="125"/>
      <c r="O2066" s="126"/>
      <c r="P2066" s="127" t="str">
        <f>IF(B2066="","",IF(ISNA(VLOOKUP(U2066,[2]NEW!H:H,1,FALSE)),"V",""))</f>
        <v/>
      </c>
      <c r="Q2066" s="156"/>
      <c r="R2066" s="129"/>
      <c r="S2066" s="205"/>
      <c r="U2066" s="132" t="str">
        <f t="shared" si="128"/>
        <v>6211061800G941549</v>
      </c>
      <c r="W2066" s="134" t="str">
        <f>IF((ISERROR(VLOOKUP(E2066,'[2]Lead Time(覆蓋貼)'!F:F,1,0)))*(P2066="v"),"",IF((ISTEXT(VLOOKUP(E2066,'[2]Lead Time(覆蓋貼)'!F:F,1,0)))*(P2066=""),"未執行",""))</f>
        <v/>
      </c>
    </row>
    <row r="2067" spans="1:23" ht="20.25" hidden="1" customHeight="1" x14ac:dyDescent="0.25">
      <c r="A2067" s="117">
        <v>2053</v>
      </c>
      <c r="B2067" s="118" t="s">
        <v>4841</v>
      </c>
      <c r="C2067" s="119">
        <v>42370</v>
      </c>
      <c r="D2067" s="117" t="s">
        <v>4662</v>
      </c>
      <c r="E2067" s="120" t="s">
        <v>5282</v>
      </c>
      <c r="F2067" s="117" t="str">
        <f>IF(ISNA(VLOOKUP(B2067,[2]保固召回!$A:$G,7,FALSE)),"",(VLOOKUP(B2067,[2]保固召回!$A:$G,7,FALSE)))</f>
        <v/>
      </c>
      <c r="G2067" s="121">
        <f t="shared" ca="1" si="131"/>
        <v>0.57202072538860105</v>
      </c>
      <c r="H2067" s="121" t="str">
        <f t="shared" si="129"/>
        <v>提示-編程儀錶板油錶功能</v>
      </c>
      <c r="I2067" s="122">
        <f t="shared" ca="1" si="130"/>
        <v>552</v>
      </c>
      <c r="N2067" s="125"/>
      <c r="O2067" s="126"/>
      <c r="P2067" s="127" t="str">
        <f>IF(B2067="","",IF(ISNA(VLOOKUP(U2067,[2]NEW!H:H,1,FALSE)),"V",""))</f>
        <v>V</v>
      </c>
      <c r="Q2067" s="156"/>
      <c r="R2067" s="129"/>
      <c r="S2067" s="205"/>
      <c r="U2067" s="132" t="str">
        <f t="shared" si="128"/>
        <v>6211061800G941416</v>
      </c>
      <c r="W2067" s="134" t="str">
        <f>IF((ISERROR(VLOOKUP(E2067,'[2]Lead Time(覆蓋貼)'!F:F,1,0)))*(P2067="v"),"",IF((ISTEXT(VLOOKUP(E2067,'[2]Lead Time(覆蓋貼)'!F:F,1,0)))*(P2067=""),"未執行",""))</f>
        <v/>
      </c>
    </row>
    <row r="2068" spans="1:23" ht="20.25" hidden="1" customHeight="1" x14ac:dyDescent="0.25">
      <c r="A2068" s="117">
        <v>2054</v>
      </c>
      <c r="B2068" s="118" t="s">
        <v>4841</v>
      </c>
      <c r="C2068" s="119">
        <v>42370</v>
      </c>
      <c r="D2068" s="117" t="s">
        <v>4662</v>
      </c>
      <c r="E2068" s="120" t="s">
        <v>5283</v>
      </c>
      <c r="F2068" s="117" t="str">
        <f>IF(ISNA(VLOOKUP(B2068,[2]保固召回!$A:$G,7,FALSE)),"",(VLOOKUP(B2068,[2]保固召回!$A:$G,7,FALSE)))</f>
        <v/>
      </c>
      <c r="G2068" s="121">
        <f t="shared" ca="1" si="131"/>
        <v>0.57202072538860105</v>
      </c>
      <c r="H2068" s="121" t="str">
        <f t="shared" si="129"/>
        <v>提示-編程儀錶板油錶功能</v>
      </c>
      <c r="I2068" s="122">
        <f t="shared" ca="1" si="130"/>
        <v>552</v>
      </c>
      <c r="N2068" s="125"/>
      <c r="O2068" s="126"/>
      <c r="P2068" s="127" t="str">
        <f>IF(B2068="","",IF(ISNA(VLOOKUP(U2068,[2]NEW!H:H,1,FALSE)),"V",""))</f>
        <v>V</v>
      </c>
      <c r="Q2068" s="156"/>
      <c r="R2068" s="129"/>
      <c r="S2068" s="204"/>
      <c r="U2068" s="132" t="str">
        <f t="shared" si="128"/>
        <v>6211061800G941370</v>
      </c>
      <c r="W2068" s="134" t="str">
        <f>IF((ISERROR(VLOOKUP(E2068,'[2]Lead Time(覆蓋貼)'!F:F,1,0)))*(P2068="v"),"",IF((ISTEXT(VLOOKUP(E2068,'[2]Lead Time(覆蓋貼)'!F:F,1,0)))*(P2068=""),"未執行",""))</f>
        <v/>
      </c>
    </row>
    <row r="2069" spans="1:23" ht="20.25" hidden="1" customHeight="1" x14ac:dyDescent="0.25">
      <c r="A2069" s="117">
        <v>2055</v>
      </c>
      <c r="B2069" s="118" t="s">
        <v>4841</v>
      </c>
      <c r="C2069" s="119">
        <v>42370</v>
      </c>
      <c r="D2069" s="117" t="s">
        <v>4662</v>
      </c>
      <c r="E2069" s="120" t="s">
        <v>5284</v>
      </c>
      <c r="F2069" s="117" t="str">
        <f>IF(ISNA(VLOOKUP(B2069,[2]保固召回!$A:$G,7,FALSE)),"",(VLOOKUP(B2069,[2]保固召回!$A:$G,7,FALSE)))</f>
        <v/>
      </c>
      <c r="G2069" s="121">
        <f t="shared" ca="1" si="131"/>
        <v>0.57202072538860105</v>
      </c>
      <c r="H2069" s="121" t="str">
        <f t="shared" si="129"/>
        <v>提示-編程儀錶板油錶功能</v>
      </c>
      <c r="I2069" s="122">
        <f t="shared" ca="1" si="130"/>
        <v>552</v>
      </c>
      <c r="N2069" s="125"/>
      <c r="O2069" s="126"/>
      <c r="P2069" s="127" t="str">
        <f>IF(B2069="","",IF(ISNA(VLOOKUP(U2069,[2]NEW!H:H,1,FALSE)),"V",""))</f>
        <v>V</v>
      </c>
      <c r="Q2069" s="156"/>
      <c r="R2069" s="129"/>
      <c r="S2069" s="205"/>
      <c r="U2069" s="132" t="str">
        <f t="shared" si="128"/>
        <v>6211061800G940999</v>
      </c>
      <c r="W2069" s="134" t="str">
        <f>IF((ISERROR(VLOOKUP(E2069,'[2]Lead Time(覆蓋貼)'!F:F,1,0)))*(P2069="v"),"",IF((ISTEXT(VLOOKUP(E2069,'[2]Lead Time(覆蓋貼)'!F:F,1,0)))*(P2069=""),"未執行",""))</f>
        <v/>
      </c>
    </row>
    <row r="2070" spans="1:23" ht="20.25" hidden="1" customHeight="1" x14ac:dyDescent="0.25">
      <c r="A2070" s="117">
        <v>2056</v>
      </c>
      <c r="B2070" s="118" t="s">
        <v>4841</v>
      </c>
      <c r="C2070" s="119">
        <v>42370</v>
      </c>
      <c r="D2070" s="117" t="s">
        <v>4662</v>
      </c>
      <c r="E2070" s="120" t="s">
        <v>5285</v>
      </c>
      <c r="F2070" s="117" t="str">
        <f>IF(ISNA(VLOOKUP(B2070,[2]保固召回!$A:$G,7,FALSE)),"",(VLOOKUP(B2070,[2]保固召回!$A:$G,7,FALSE)))</f>
        <v/>
      </c>
      <c r="G2070" s="121">
        <f t="shared" ca="1" si="131"/>
        <v>0.57202072538860105</v>
      </c>
      <c r="H2070" s="121" t="str">
        <f t="shared" si="129"/>
        <v>提示-編程儀錶板油錶功能</v>
      </c>
      <c r="I2070" s="122">
        <f t="shared" ca="1" si="130"/>
        <v>552</v>
      </c>
      <c r="N2070" s="125"/>
      <c r="O2070" s="126"/>
      <c r="P2070" s="127" t="str">
        <f>IF(B2070="","",IF(ISNA(VLOOKUP(U2070,[2]NEW!H:H,1,FALSE)),"V",""))</f>
        <v>V</v>
      </c>
      <c r="Q2070" s="156"/>
      <c r="R2070" s="129"/>
      <c r="S2070" s="205"/>
      <c r="U2070" s="132" t="str">
        <f t="shared" si="128"/>
        <v>6211061800G940831</v>
      </c>
      <c r="W2070" s="134" t="str">
        <f>IF((ISERROR(VLOOKUP(E2070,'[2]Lead Time(覆蓋貼)'!F:F,1,0)))*(P2070="v"),"",IF((ISTEXT(VLOOKUP(E2070,'[2]Lead Time(覆蓋貼)'!F:F,1,0)))*(P2070=""),"未執行",""))</f>
        <v/>
      </c>
    </row>
    <row r="2071" spans="1:23" ht="20.25" hidden="1" customHeight="1" x14ac:dyDescent="0.25">
      <c r="A2071" s="117">
        <v>2057</v>
      </c>
      <c r="B2071" s="118" t="s">
        <v>4841</v>
      </c>
      <c r="C2071" s="119">
        <v>42370</v>
      </c>
      <c r="D2071" s="117" t="s">
        <v>4662</v>
      </c>
      <c r="E2071" s="120" t="s">
        <v>5286</v>
      </c>
      <c r="F2071" s="117" t="str">
        <f>IF(ISNA(VLOOKUP(B2071,[2]保固召回!$A:$G,7,FALSE)),"",(VLOOKUP(B2071,[2]保固召回!$A:$G,7,FALSE)))</f>
        <v/>
      </c>
      <c r="G2071" s="121">
        <f t="shared" ca="1" si="131"/>
        <v>0.57202072538860105</v>
      </c>
      <c r="H2071" s="121" t="str">
        <f t="shared" si="129"/>
        <v/>
      </c>
      <c r="I2071" s="122">
        <f t="shared" ca="1" si="130"/>
        <v>552</v>
      </c>
      <c r="N2071" s="125"/>
      <c r="O2071" s="126"/>
      <c r="P2071" s="127" t="str">
        <f>IF(B2071="","",IF(ISNA(VLOOKUP(U2071,[2]NEW!H:H,1,FALSE)),"V",""))</f>
        <v/>
      </c>
      <c r="Q2071" s="156"/>
      <c r="R2071" s="129"/>
      <c r="S2071" s="204"/>
      <c r="U2071" s="132" t="str">
        <f t="shared" si="128"/>
        <v>6211061800G927641</v>
      </c>
      <c r="W2071" s="134" t="str">
        <f>IF((ISERROR(VLOOKUP(E2071,'[2]Lead Time(覆蓋貼)'!F:F,1,0)))*(P2071="v"),"",IF((ISTEXT(VLOOKUP(E2071,'[2]Lead Time(覆蓋貼)'!F:F,1,0)))*(P2071=""),"未執行",""))</f>
        <v/>
      </c>
    </row>
    <row r="2072" spans="1:23" ht="20.25" hidden="1" customHeight="1" x14ac:dyDescent="0.25">
      <c r="A2072" s="117">
        <v>2058</v>
      </c>
      <c r="B2072" s="118" t="s">
        <v>4841</v>
      </c>
      <c r="C2072" s="119">
        <v>42370</v>
      </c>
      <c r="D2072" s="117" t="s">
        <v>4662</v>
      </c>
      <c r="E2072" s="120" t="s">
        <v>5287</v>
      </c>
      <c r="F2072" s="117" t="str">
        <f>IF(ISNA(VLOOKUP(B2072,[2]保固召回!$A:$G,7,FALSE)),"",(VLOOKUP(B2072,[2]保固召回!$A:$G,7,FALSE)))</f>
        <v/>
      </c>
      <c r="G2072" s="121">
        <f t="shared" ca="1" si="131"/>
        <v>0.57202072538860105</v>
      </c>
      <c r="H2072" s="121" t="str">
        <f t="shared" si="129"/>
        <v>提示-編程儀錶板油錶功能</v>
      </c>
      <c r="I2072" s="122">
        <f t="shared" ca="1" si="130"/>
        <v>552</v>
      </c>
      <c r="N2072" s="125">
        <v>43193</v>
      </c>
      <c r="O2072" s="126">
        <v>50221</v>
      </c>
      <c r="P2072" s="127" t="str">
        <f>IF(B2072="","",IF(ISNA(VLOOKUP(U2072,[2]NEW!H:H,1,FALSE)),"V",""))</f>
        <v>V</v>
      </c>
      <c r="Q2072" s="156">
        <v>43189</v>
      </c>
      <c r="R2072" s="129">
        <v>50327</v>
      </c>
      <c r="S2072" s="205" t="s">
        <v>3862</v>
      </c>
      <c r="U2072" s="132" t="str">
        <f t="shared" si="128"/>
        <v>6211061800G927640</v>
      </c>
      <c r="W2072" s="134" t="str">
        <f>IF((ISERROR(VLOOKUP(E2072,'[2]Lead Time(覆蓋貼)'!F:F,1,0)))*(P2072="v"),"",IF((ISTEXT(VLOOKUP(E2072,'[2]Lead Time(覆蓋貼)'!F:F,1,0)))*(P2072=""),"未執行",""))</f>
        <v/>
      </c>
    </row>
    <row r="2073" spans="1:23" ht="20.25" hidden="1" customHeight="1" x14ac:dyDescent="0.25">
      <c r="A2073" s="117">
        <v>2059</v>
      </c>
      <c r="B2073" s="118" t="s">
        <v>2925</v>
      </c>
      <c r="C2073" s="119">
        <v>43033</v>
      </c>
      <c r="D2073" s="117" t="s">
        <v>2926</v>
      </c>
      <c r="E2073" s="120" t="s">
        <v>5288</v>
      </c>
      <c r="F2073" s="117" t="str">
        <f>IF(ISNA(VLOOKUP(B2073,[2]保固召回!$A:$G,7,FALSE)),"",(VLOOKUP(B2073,[2]保固召回!$A:$G,7,FALSE)))</f>
        <v/>
      </c>
      <c r="G2073" s="121">
        <f t="shared" ca="1" si="131"/>
        <v>1</v>
      </c>
      <c r="H2073" s="121" t="str">
        <f t="shared" si="129"/>
        <v>G11G12G3x檢查車道警示系統之警示傳感器，視需要更換</v>
      </c>
      <c r="I2073" s="122">
        <f t="shared" ca="1" si="130"/>
        <v>18</v>
      </c>
      <c r="J2073" s="236"/>
      <c r="K2073" s="237"/>
      <c r="L2073" s="217"/>
      <c r="M2073" s="238"/>
      <c r="N2073" s="125"/>
      <c r="O2073" s="126"/>
      <c r="P2073" s="127" t="str">
        <f>IF(B2073="","",IF(ISNA(VLOOKUP(U2073,[2]NEW!H:H,1,FALSE)),"V",""))</f>
        <v>V</v>
      </c>
      <c r="Q2073" s="156" t="s">
        <v>5289</v>
      </c>
      <c r="R2073" s="129" t="s">
        <v>5290</v>
      </c>
      <c r="S2073" s="205" t="s">
        <v>5291</v>
      </c>
      <c r="U2073" s="132" t="str">
        <f t="shared" si="128"/>
        <v>0066240100G927552</v>
      </c>
      <c r="W2073" s="134" t="str">
        <f>IF((ISERROR(VLOOKUP(E2073,'[2]Lead Time(覆蓋貼)'!F:F,1,0)))*(P2073="v"),"",IF((ISTEXT(VLOOKUP(E2073,'[2]Lead Time(覆蓋貼)'!F:F,1,0)))*(P2073=""),"未執行",""))</f>
        <v/>
      </c>
    </row>
    <row r="2074" spans="1:23" ht="20.25" hidden="1" customHeight="1" x14ac:dyDescent="0.25">
      <c r="A2074" s="117">
        <v>2060</v>
      </c>
      <c r="B2074" s="118" t="s">
        <v>4841</v>
      </c>
      <c r="C2074" s="119">
        <v>42370</v>
      </c>
      <c r="D2074" s="117" t="s">
        <v>4662</v>
      </c>
      <c r="E2074" s="120" t="s">
        <v>5292</v>
      </c>
      <c r="F2074" s="117" t="str">
        <f>IF(ISNA(VLOOKUP(B2074,[2]保固召回!$A:$G,7,FALSE)),"",(VLOOKUP(B2074,[2]保固召回!$A:$G,7,FALSE)))</f>
        <v/>
      </c>
      <c r="G2074" s="121">
        <f t="shared" ca="1" si="131"/>
        <v>0.57202072538860105</v>
      </c>
      <c r="H2074" s="121" t="str">
        <f t="shared" si="129"/>
        <v/>
      </c>
      <c r="I2074" s="122">
        <f t="shared" ca="1" si="130"/>
        <v>552</v>
      </c>
      <c r="N2074" s="125"/>
      <c r="O2074" s="126"/>
      <c r="P2074" s="127" t="str">
        <f>IF(B2074="","",IF(ISNA(VLOOKUP(U2074,[2]NEW!H:H,1,FALSE)),"V",""))</f>
        <v/>
      </c>
      <c r="Q2074" s="156"/>
      <c r="R2074" s="129"/>
      <c r="S2074" s="205"/>
      <c r="U2074" s="132" t="str">
        <f t="shared" si="128"/>
        <v>6211061800G927552</v>
      </c>
      <c r="W2074" s="134" t="str">
        <f>IF((ISERROR(VLOOKUP(E2074,'[2]Lead Time(覆蓋貼)'!F:F,1,0)))*(P2074="v"),"",IF((ISTEXT(VLOOKUP(E2074,'[2]Lead Time(覆蓋貼)'!F:F,1,0)))*(P2074=""),"未執行",""))</f>
        <v/>
      </c>
    </row>
    <row r="2075" spans="1:23" ht="20.25" hidden="1" customHeight="1" x14ac:dyDescent="0.25">
      <c r="A2075" s="117">
        <v>2061</v>
      </c>
      <c r="B2075" s="118" t="s">
        <v>4841</v>
      </c>
      <c r="C2075" s="119">
        <v>42370</v>
      </c>
      <c r="D2075" s="117" t="s">
        <v>4662</v>
      </c>
      <c r="E2075" s="120" t="s">
        <v>5293</v>
      </c>
      <c r="F2075" s="117" t="str">
        <f>IF(ISNA(VLOOKUP(B2075,[2]保固召回!$A:$G,7,FALSE)),"",(VLOOKUP(B2075,[2]保固召回!$A:$G,7,FALSE)))</f>
        <v/>
      </c>
      <c r="G2075" s="121">
        <f t="shared" ca="1" si="131"/>
        <v>0.57202072538860105</v>
      </c>
      <c r="H2075" s="121" t="str">
        <f t="shared" si="129"/>
        <v>提示-編程儀錶板油錶功能</v>
      </c>
      <c r="I2075" s="122">
        <f t="shared" ca="1" si="130"/>
        <v>552</v>
      </c>
      <c r="N2075" s="125"/>
      <c r="O2075" s="126"/>
      <c r="P2075" s="127" t="str">
        <f>IF(B2075="","",IF(ISNA(VLOOKUP(U2075,[2]NEW!H:H,1,FALSE)),"V",""))</f>
        <v>V</v>
      </c>
      <c r="Q2075" s="156"/>
      <c r="R2075" s="129"/>
      <c r="S2075" s="204"/>
      <c r="U2075" s="132" t="str">
        <f t="shared" si="128"/>
        <v>6211061800G925862</v>
      </c>
      <c r="W2075" s="134" t="str">
        <f>IF((ISERROR(VLOOKUP(E2075,'[2]Lead Time(覆蓋貼)'!F:F,1,0)))*(P2075="v"),"",IF((ISTEXT(VLOOKUP(E2075,'[2]Lead Time(覆蓋貼)'!F:F,1,0)))*(P2075=""),"未執行",""))</f>
        <v/>
      </c>
    </row>
    <row r="2076" spans="1:23" ht="20.25" hidden="1" customHeight="1" x14ac:dyDescent="0.25">
      <c r="A2076" s="117">
        <v>2062</v>
      </c>
      <c r="B2076" s="118" t="s">
        <v>4841</v>
      </c>
      <c r="C2076" s="119">
        <v>42370</v>
      </c>
      <c r="D2076" s="117" t="s">
        <v>4662</v>
      </c>
      <c r="E2076" s="120" t="s">
        <v>5294</v>
      </c>
      <c r="F2076" s="117" t="str">
        <f>IF(ISNA(VLOOKUP(B2076,[2]保固召回!$A:$G,7,FALSE)),"",(VLOOKUP(B2076,[2]保固召回!$A:$G,7,FALSE)))</f>
        <v/>
      </c>
      <c r="G2076" s="121">
        <f t="shared" ca="1" si="131"/>
        <v>0.57202072538860105</v>
      </c>
      <c r="H2076" s="121" t="str">
        <f t="shared" si="129"/>
        <v>提示-編程儀錶板油錶功能</v>
      </c>
      <c r="I2076" s="122">
        <f t="shared" ca="1" si="130"/>
        <v>552</v>
      </c>
      <c r="N2076" s="125"/>
      <c r="O2076" s="126"/>
      <c r="P2076" s="127" t="str">
        <f>IF(B2076="","",IF(ISNA(VLOOKUP(U2076,[2]NEW!H:H,1,FALSE)),"V",""))</f>
        <v>V</v>
      </c>
      <c r="Q2076" s="156"/>
      <c r="R2076" s="129"/>
      <c r="S2076" s="205"/>
      <c r="U2076" s="132" t="str">
        <f t="shared" si="128"/>
        <v>6211061800G925846</v>
      </c>
      <c r="W2076" s="134" t="str">
        <f>IF((ISERROR(VLOOKUP(E2076,'[2]Lead Time(覆蓋貼)'!F:F,1,0)))*(P2076="v"),"",IF((ISTEXT(VLOOKUP(E2076,'[2]Lead Time(覆蓋貼)'!F:F,1,0)))*(P2076=""),"未執行",""))</f>
        <v/>
      </c>
    </row>
    <row r="2077" spans="1:23" ht="20.25" hidden="1" customHeight="1" x14ac:dyDescent="0.25">
      <c r="A2077" s="117">
        <v>2063</v>
      </c>
      <c r="B2077" s="118" t="s">
        <v>4841</v>
      </c>
      <c r="C2077" s="119">
        <v>42370</v>
      </c>
      <c r="D2077" s="117" t="s">
        <v>4662</v>
      </c>
      <c r="E2077" s="214" t="s">
        <v>5295</v>
      </c>
      <c r="F2077" s="117" t="str">
        <f>IF(ISNA(VLOOKUP(B2077,[2]保固召回!$A:$G,7,FALSE)),"",(VLOOKUP(B2077,[2]保固召回!$A:$G,7,FALSE)))</f>
        <v/>
      </c>
      <c r="G2077" s="121">
        <f t="shared" ca="1" si="131"/>
        <v>0.57202072538860105</v>
      </c>
      <c r="H2077" s="121" t="str">
        <f t="shared" si="129"/>
        <v>提示-編程儀錶板油錶功能</v>
      </c>
      <c r="I2077" s="122">
        <f t="shared" ca="1" si="130"/>
        <v>552</v>
      </c>
      <c r="N2077" s="125">
        <v>43190</v>
      </c>
      <c r="O2077" s="126">
        <v>50389</v>
      </c>
      <c r="P2077" s="127" t="str">
        <f>IF(B2077="","",IF(ISNA(VLOOKUP(U2077,[2]NEW!H:H,1,FALSE)),"V",""))</f>
        <v>V</v>
      </c>
      <c r="Q2077" s="156">
        <v>43186</v>
      </c>
      <c r="R2077" s="129">
        <v>50421</v>
      </c>
      <c r="S2077" s="205" t="s">
        <v>3862</v>
      </c>
      <c r="U2077" s="132" t="str">
        <f t="shared" si="128"/>
        <v>6211061800G925843</v>
      </c>
      <c r="W2077" s="134" t="str">
        <f>IF((ISERROR(VLOOKUP(E2077,'[2]Lead Time(覆蓋貼)'!F:F,1,0)))*(P2077="v"),"",IF((ISTEXT(VLOOKUP(E2077,'[2]Lead Time(覆蓋貼)'!F:F,1,0)))*(P2077=""),"未執行",""))</f>
        <v/>
      </c>
    </row>
    <row r="2078" spans="1:23" ht="20.25" hidden="1" customHeight="1" x14ac:dyDescent="0.25">
      <c r="A2078" s="117">
        <v>2064</v>
      </c>
      <c r="B2078" s="118" t="s">
        <v>4841</v>
      </c>
      <c r="C2078" s="119">
        <v>42370</v>
      </c>
      <c r="D2078" s="117" t="s">
        <v>4662</v>
      </c>
      <c r="E2078" s="120" t="s">
        <v>5296</v>
      </c>
      <c r="F2078" s="117" t="str">
        <f>IF(ISNA(VLOOKUP(B2078,[2]保固召回!$A:$G,7,FALSE)),"",(VLOOKUP(B2078,[2]保固召回!$A:$G,7,FALSE)))</f>
        <v/>
      </c>
      <c r="G2078" s="121">
        <f t="shared" ca="1" si="131"/>
        <v>0.57202072538860105</v>
      </c>
      <c r="H2078" s="121" t="str">
        <f t="shared" si="129"/>
        <v>提示-編程儀錶板油錶功能</v>
      </c>
      <c r="I2078" s="122">
        <f t="shared" ca="1" si="130"/>
        <v>552</v>
      </c>
      <c r="N2078" s="125">
        <v>43193</v>
      </c>
      <c r="O2078" s="126">
        <v>50436</v>
      </c>
      <c r="P2078" s="127" t="str">
        <f>IF(B2078="","",IF(ISNA(VLOOKUP(U2078,[2]NEW!H:H,1,FALSE)),"V",""))</f>
        <v>V</v>
      </c>
      <c r="Q2078" s="156">
        <v>43189</v>
      </c>
      <c r="R2078" s="129">
        <v>50376</v>
      </c>
      <c r="S2078" s="205" t="s">
        <v>3862</v>
      </c>
      <c r="U2078" s="132" t="str">
        <f t="shared" si="128"/>
        <v>6211061800G925840</v>
      </c>
      <c r="W2078" s="134" t="str">
        <f>IF((ISERROR(VLOOKUP(E2078,'[2]Lead Time(覆蓋貼)'!F:F,1,0)))*(P2078="v"),"",IF((ISTEXT(VLOOKUP(E2078,'[2]Lead Time(覆蓋貼)'!F:F,1,0)))*(P2078=""),"未執行",""))</f>
        <v/>
      </c>
    </row>
    <row r="2079" spans="1:23" ht="20.25" hidden="1" customHeight="1" x14ac:dyDescent="0.25">
      <c r="A2079" s="117">
        <v>2065</v>
      </c>
      <c r="B2079" s="118" t="s">
        <v>4841</v>
      </c>
      <c r="C2079" s="119">
        <v>42370</v>
      </c>
      <c r="D2079" s="117" t="s">
        <v>4662</v>
      </c>
      <c r="E2079" s="120" t="s">
        <v>5297</v>
      </c>
      <c r="F2079" s="117" t="str">
        <f>IF(ISNA(VLOOKUP(B2079,[2]保固召回!$A:$G,7,FALSE)),"",(VLOOKUP(B2079,[2]保固召回!$A:$G,7,FALSE)))</f>
        <v/>
      </c>
      <c r="G2079" s="121">
        <f t="shared" ca="1" si="131"/>
        <v>0.57202072538860105</v>
      </c>
      <c r="H2079" s="121" t="str">
        <f t="shared" si="129"/>
        <v>提示-編程儀錶板油錶功能</v>
      </c>
      <c r="I2079" s="122">
        <f t="shared" ca="1" si="130"/>
        <v>552</v>
      </c>
      <c r="N2079" s="125"/>
      <c r="O2079" s="126"/>
      <c r="P2079" s="127" t="str">
        <f>IF(B2079="","",IF(ISNA(VLOOKUP(U2079,[2]NEW!H:H,1,FALSE)),"V",""))</f>
        <v>V</v>
      </c>
      <c r="Q2079" s="156"/>
      <c r="R2079" s="129"/>
      <c r="S2079" s="205"/>
      <c r="U2079" s="132" t="str">
        <f t="shared" si="128"/>
        <v>6211061800G925753</v>
      </c>
      <c r="W2079" s="134" t="str">
        <f>IF((ISERROR(VLOOKUP(E2079,'[2]Lead Time(覆蓋貼)'!F:F,1,0)))*(P2079="v"),"",IF((ISTEXT(VLOOKUP(E2079,'[2]Lead Time(覆蓋貼)'!F:F,1,0)))*(P2079=""),"未執行",""))</f>
        <v/>
      </c>
    </row>
    <row r="2080" spans="1:23" ht="20.25" hidden="1" customHeight="1" x14ac:dyDescent="0.25">
      <c r="A2080" s="117">
        <v>2066</v>
      </c>
      <c r="B2080" s="118" t="s">
        <v>4841</v>
      </c>
      <c r="C2080" s="119">
        <v>42370</v>
      </c>
      <c r="D2080" s="117" t="s">
        <v>4662</v>
      </c>
      <c r="E2080" s="120" t="s">
        <v>5298</v>
      </c>
      <c r="F2080" s="117" t="str">
        <f>IF(ISNA(VLOOKUP(B2080,[2]保固召回!$A:$G,7,FALSE)),"",(VLOOKUP(B2080,[2]保固召回!$A:$G,7,FALSE)))</f>
        <v/>
      </c>
      <c r="G2080" s="121">
        <f t="shared" ca="1" si="131"/>
        <v>0.57202072538860105</v>
      </c>
      <c r="H2080" s="121" t="str">
        <f t="shared" si="129"/>
        <v/>
      </c>
      <c r="I2080" s="122">
        <f t="shared" ca="1" si="130"/>
        <v>552</v>
      </c>
      <c r="N2080" s="125"/>
      <c r="O2080" s="126"/>
      <c r="P2080" s="127" t="str">
        <f>IF(B2080="","",IF(ISNA(VLOOKUP(U2080,[2]NEW!H:H,1,FALSE)),"V",""))</f>
        <v/>
      </c>
      <c r="Q2080" s="156"/>
      <c r="R2080" s="129"/>
      <c r="S2080" s="205"/>
      <c r="U2080" s="132" t="str">
        <f t="shared" si="128"/>
        <v>6211061800G925750</v>
      </c>
      <c r="W2080" s="134" t="str">
        <f>IF((ISERROR(VLOOKUP(E2080,'[2]Lead Time(覆蓋貼)'!F:F,1,0)))*(P2080="v"),"",IF((ISTEXT(VLOOKUP(E2080,'[2]Lead Time(覆蓋貼)'!F:F,1,0)))*(P2080=""),"未執行",""))</f>
        <v/>
      </c>
    </row>
    <row r="2081" spans="1:23" ht="20.25" hidden="1" customHeight="1" x14ac:dyDescent="0.25">
      <c r="A2081" s="117">
        <v>2067</v>
      </c>
      <c r="B2081" s="118" t="s">
        <v>4841</v>
      </c>
      <c r="C2081" s="119">
        <v>42370</v>
      </c>
      <c r="D2081" s="117" t="s">
        <v>4662</v>
      </c>
      <c r="E2081" s="120" t="s">
        <v>5299</v>
      </c>
      <c r="F2081" s="117" t="str">
        <f>IF(ISNA(VLOOKUP(B2081,[2]保固召回!$A:$G,7,FALSE)),"",(VLOOKUP(B2081,[2]保固召回!$A:$G,7,FALSE)))</f>
        <v/>
      </c>
      <c r="G2081" s="121">
        <f t="shared" ca="1" si="131"/>
        <v>0.57202072538860105</v>
      </c>
      <c r="H2081" s="121" t="str">
        <f t="shared" si="129"/>
        <v/>
      </c>
      <c r="I2081" s="122">
        <f t="shared" ca="1" si="130"/>
        <v>552</v>
      </c>
      <c r="N2081" s="125"/>
      <c r="O2081" s="126"/>
      <c r="P2081" s="127" t="str">
        <f>IF(B2081="","",IF(ISNA(VLOOKUP(U2081,[2]NEW!H:H,1,FALSE)),"V",""))</f>
        <v/>
      </c>
      <c r="Q2081" s="156"/>
      <c r="R2081" s="129"/>
      <c r="S2081" s="204"/>
      <c r="U2081" s="132" t="str">
        <f t="shared" si="128"/>
        <v>6211061800G925158</v>
      </c>
      <c r="W2081" s="134" t="str">
        <f>IF((ISERROR(VLOOKUP(E2081,'[2]Lead Time(覆蓋貼)'!F:F,1,0)))*(P2081="v"),"",IF((ISTEXT(VLOOKUP(E2081,'[2]Lead Time(覆蓋貼)'!F:F,1,0)))*(P2081=""),"未執行",""))</f>
        <v>未執行</v>
      </c>
    </row>
    <row r="2082" spans="1:23" ht="20.25" hidden="1" customHeight="1" x14ac:dyDescent="0.25">
      <c r="A2082" s="117">
        <v>2068</v>
      </c>
      <c r="B2082" s="118" t="s">
        <v>4841</v>
      </c>
      <c r="C2082" s="119">
        <v>42370</v>
      </c>
      <c r="D2082" s="117" t="s">
        <v>4662</v>
      </c>
      <c r="E2082" s="120" t="s">
        <v>5300</v>
      </c>
      <c r="F2082" s="117" t="str">
        <f>IF(ISNA(VLOOKUP(B2082,[2]保固召回!$A:$G,7,FALSE)),"",(VLOOKUP(B2082,[2]保固召回!$A:$G,7,FALSE)))</f>
        <v/>
      </c>
      <c r="G2082" s="121">
        <f t="shared" ca="1" si="131"/>
        <v>0.57202072538860105</v>
      </c>
      <c r="H2082" s="121" t="str">
        <f t="shared" si="129"/>
        <v>提示-編程儀錶板油錶功能</v>
      </c>
      <c r="I2082" s="122">
        <f t="shared" ca="1" si="130"/>
        <v>552</v>
      </c>
      <c r="N2082" s="125"/>
      <c r="O2082" s="126"/>
      <c r="P2082" s="127" t="str">
        <f>IF(B2082="","",IF(ISNA(VLOOKUP(U2082,[2]NEW!H:H,1,FALSE)),"V",""))</f>
        <v>V</v>
      </c>
      <c r="Q2082" s="156"/>
      <c r="R2082" s="129"/>
      <c r="S2082" s="205"/>
      <c r="U2082" s="132" t="str">
        <f t="shared" si="128"/>
        <v>6211061800G925072</v>
      </c>
      <c r="W2082" s="134" t="str">
        <f>IF((ISERROR(VLOOKUP(E2082,'[2]Lead Time(覆蓋貼)'!F:F,1,0)))*(P2082="v"),"",IF((ISTEXT(VLOOKUP(E2082,'[2]Lead Time(覆蓋貼)'!F:F,1,0)))*(P2082=""),"未執行",""))</f>
        <v/>
      </c>
    </row>
    <row r="2083" spans="1:23" ht="20.25" hidden="1" customHeight="1" x14ac:dyDescent="0.25">
      <c r="A2083" s="117">
        <v>2069</v>
      </c>
      <c r="B2083" s="118" t="s">
        <v>4841</v>
      </c>
      <c r="C2083" s="119">
        <v>42370</v>
      </c>
      <c r="D2083" s="117" t="s">
        <v>4662</v>
      </c>
      <c r="E2083" s="120" t="s">
        <v>5301</v>
      </c>
      <c r="F2083" s="117" t="str">
        <f>IF(ISNA(VLOOKUP(B2083,[2]保固召回!$A:$G,7,FALSE)),"",(VLOOKUP(B2083,[2]保固召回!$A:$G,7,FALSE)))</f>
        <v/>
      </c>
      <c r="G2083" s="121">
        <f t="shared" ca="1" si="131"/>
        <v>0.57202072538860105</v>
      </c>
      <c r="H2083" s="121" t="str">
        <f t="shared" si="129"/>
        <v/>
      </c>
      <c r="I2083" s="122">
        <f t="shared" ca="1" si="130"/>
        <v>552</v>
      </c>
      <c r="N2083" s="125"/>
      <c r="O2083" s="126"/>
      <c r="P2083" s="127" t="str">
        <f>IF(B2083="","",IF(ISNA(VLOOKUP(U2083,[2]NEW!H:H,1,FALSE)),"V",""))</f>
        <v/>
      </c>
      <c r="Q2083" s="156"/>
      <c r="R2083" s="129"/>
      <c r="S2083" s="205"/>
      <c r="U2083" s="132" t="str">
        <f t="shared" si="128"/>
        <v>6211061800G925060</v>
      </c>
      <c r="W2083" s="134" t="str">
        <f>IF((ISERROR(VLOOKUP(E2083,'[2]Lead Time(覆蓋貼)'!F:F,1,0)))*(P2083="v"),"",IF((ISTEXT(VLOOKUP(E2083,'[2]Lead Time(覆蓋貼)'!F:F,1,0)))*(P2083=""),"未執行",""))</f>
        <v/>
      </c>
    </row>
    <row r="2084" spans="1:23" ht="20.25" hidden="1" customHeight="1" x14ac:dyDescent="0.25">
      <c r="A2084" s="117">
        <v>2070</v>
      </c>
      <c r="B2084" s="118" t="s">
        <v>4841</v>
      </c>
      <c r="C2084" s="119">
        <v>42370</v>
      </c>
      <c r="D2084" s="117" t="s">
        <v>4662</v>
      </c>
      <c r="E2084" s="120" t="s">
        <v>5302</v>
      </c>
      <c r="F2084" s="117" t="str">
        <f>IF(ISNA(VLOOKUP(B2084,[2]保固召回!$A:$G,7,FALSE)),"",(VLOOKUP(B2084,[2]保固召回!$A:$G,7,FALSE)))</f>
        <v/>
      </c>
      <c r="G2084" s="121">
        <f t="shared" ca="1" si="131"/>
        <v>0.57202072538860105</v>
      </c>
      <c r="H2084" s="121" t="str">
        <f t="shared" si="129"/>
        <v/>
      </c>
      <c r="I2084" s="122">
        <f t="shared" ca="1" si="130"/>
        <v>552</v>
      </c>
      <c r="N2084" s="125"/>
      <c r="O2084" s="126"/>
      <c r="P2084" s="127" t="str">
        <f>IF(B2084="","",IF(ISNA(VLOOKUP(U2084,[2]NEW!H:H,1,FALSE)),"V",""))</f>
        <v/>
      </c>
      <c r="Q2084" s="156"/>
      <c r="R2084" s="129"/>
      <c r="S2084" s="204"/>
      <c r="U2084" s="132" t="str">
        <f t="shared" si="128"/>
        <v>6211061800G924923</v>
      </c>
      <c r="W2084" s="134" t="str">
        <f>IF((ISERROR(VLOOKUP(E2084,'[2]Lead Time(覆蓋貼)'!F:F,1,0)))*(P2084="v"),"",IF((ISTEXT(VLOOKUP(E2084,'[2]Lead Time(覆蓋貼)'!F:F,1,0)))*(P2084=""),"未執行",""))</f>
        <v/>
      </c>
    </row>
    <row r="2085" spans="1:23" ht="20.25" hidden="1" customHeight="1" x14ac:dyDescent="0.25">
      <c r="A2085" s="117">
        <v>2071</v>
      </c>
      <c r="B2085" s="118" t="s">
        <v>4841</v>
      </c>
      <c r="C2085" s="119">
        <v>42370</v>
      </c>
      <c r="D2085" s="117" t="s">
        <v>4662</v>
      </c>
      <c r="E2085" s="211" t="s">
        <v>5303</v>
      </c>
      <c r="F2085" s="117" t="str">
        <f>IF(ISNA(VLOOKUP(B2085,[2]保固召回!$A:$G,7,FALSE)),"",(VLOOKUP(B2085,[2]保固召回!$A:$G,7,FALSE)))</f>
        <v/>
      </c>
      <c r="G2085" s="121">
        <f t="shared" ca="1" si="131"/>
        <v>0.57202072538860105</v>
      </c>
      <c r="H2085" s="121" t="str">
        <f t="shared" si="129"/>
        <v/>
      </c>
      <c r="I2085" s="122">
        <f t="shared" ca="1" si="130"/>
        <v>552</v>
      </c>
      <c r="N2085" s="125"/>
      <c r="O2085" s="126"/>
      <c r="P2085" s="127" t="str">
        <f>IF(B2085="","",IF(ISNA(VLOOKUP(U2085,[2]NEW!H:H,1,FALSE)),"V",""))</f>
        <v/>
      </c>
      <c r="Q2085" s="156"/>
      <c r="R2085" s="129"/>
      <c r="S2085" s="205"/>
      <c r="U2085" s="132" t="str">
        <f t="shared" si="128"/>
        <v>6211061800G924835</v>
      </c>
      <c r="W2085" s="134" t="str">
        <f>IF((ISERROR(VLOOKUP(E2085,'[2]Lead Time(覆蓋貼)'!F:F,1,0)))*(P2085="v"),"",IF((ISTEXT(VLOOKUP(E2085,'[2]Lead Time(覆蓋貼)'!F:F,1,0)))*(P2085=""),"未執行",""))</f>
        <v/>
      </c>
    </row>
    <row r="2086" spans="1:23" ht="20.25" hidden="1" customHeight="1" x14ac:dyDescent="0.25">
      <c r="A2086" s="117">
        <v>2072</v>
      </c>
      <c r="B2086" s="118" t="s">
        <v>4841</v>
      </c>
      <c r="C2086" s="119">
        <v>42370</v>
      </c>
      <c r="D2086" s="117" t="s">
        <v>4662</v>
      </c>
      <c r="E2086" s="120" t="s">
        <v>5304</v>
      </c>
      <c r="F2086" s="117" t="str">
        <f>IF(ISNA(VLOOKUP(B2086,[2]保固召回!$A:$G,7,FALSE)),"",(VLOOKUP(B2086,[2]保固召回!$A:$G,7,FALSE)))</f>
        <v/>
      </c>
      <c r="G2086" s="121">
        <f t="shared" ca="1" si="131"/>
        <v>0.57202072538860105</v>
      </c>
      <c r="H2086" s="121" t="str">
        <f t="shared" si="129"/>
        <v>提示-編程儀錶板油錶功能</v>
      </c>
      <c r="I2086" s="122">
        <f t="shared" ca="1" si="130"/>
        <v>552</v>
      </c>
      <c r="N2086" s="125"/>
      <c r="O2086" s="126"/>
      <c r="P2086" s="127" t="str">
        <f>IF(B2086="","",IF(ISNA(VLOOKUP(U2086,[2]NEW!H:H,1,FALSE)),"V",""))</f>
        <v>V</v>
      </c>
      <c r="Q2086" s="156"/>
      <c r="R2086" s="129"/>
      <c r="S2086" s="205"/>
      <c r="U2086" s="132" t="str">
        <f t="shared" si="128"/>
        <v>6211061800G924829</v>
      </c>
      <c r="W2086" s="134" t="str">
        <f>IF((ISERROR(VLOOKUP(E2086,'[2]Lead Time(覆蓋貼)'!F:F,1,0)))*(P2086="v"),"",IF((ISTEXT(VLOOKUP(E2086,'[2]Lead Time(覆蓋貼)'!F:F,1,0)))*(P2086=""),"未執行",""))</f>
        <v/>
      </c>
    </row>
    <row r="2087" spans="1:23" ht="20.25" hidden="1" customHeight="1" x14ac:dyDescent="0.25">
      <c r="A2087" s="117">
        <v>2073</v>
      </c>
      <c r="B2087" s="118" t="s">
        <v>4841</v>
      </c>
      <c r="C2087" s="119">
        <v>42370</v>
      </c>
      <c r="D2087" s="117" t="s">
        <v>4662</v>
      </c>
      <c r="E2087" s="120" t="s">
        <v>5305</v>
      </c>
      <c r="F2087" s="117" t="str">
        <f>IF(ISNA(VLOOKUP(B2087,[2]保固召回!$A:$G,7,FALSE)),"",(VLOOKUP(B2087,[2]保固召回!$A:$G,7,FALSE)))</f>
        <v/>
      </c>
      <c r="G2087" s="121">
        <f t="shared" ca="1" si="131"/>
        <v>0.57202072538860105</v>
      </c>
      <c r="H2087" s="121" t="str">
        <f t="shared" si="129"/>
        <v>提示-編程儀錶板油錶功能</v>
      </c>
      <c r="I2087" s="122">
        <f t="shared" ca="1" si="130"/>
        <v>552</v>
      </c>
      <c r="N2087" s="125"/>
      <c r="O2087" s="126"/>
      <c r="P2087" s="127" t="str">
        <f>IF(B2087="","",IF(ISNA(VLOOKUP(U2087,[2]NEW!H:H,1,FALSE)),"V",""))</f>
        <v>V</v>
      </c>
      <c r="Q2087" s="156"/>
      <c r="R2087" s="129"/>
      <c r="S2087" s="204"/>
      <c r="U2087" s="132" t="str">
        <f t="shared" si="128"/>
        <v>6211061800G924784</v>
      </c>
      <c r="W2087" s="134" t="str">
        <f>IF((ISERROR(VLOOKUP(E2087,'[2]Lead Time(覆蓋貼)'!F:F,1,0)))*(P2087="v"),"",IF((ISTEXT(VLOOKUP(E2087,'[2]Lead Time(覆蓋貼)'!F:F,1,0)))*(P2087=""),"未執行",""))</f>
        <v/>
      </c>
    </row>
    <row r="2088" spans="1:23" ht="20.25" hidden="1" customHeight="1" x14ac:dyDescent="0.25">
      <c r="A2088" s="117">
        <v>2074</v>
      </c>
      <c r="B2088" s="118" t="s">
        <v>4841</v>
      </c>
      <c r="C2088" s="119">
        <v>42370</v>
      </c>
      <c r="D2088" s="117" t="s">
        <v>4662</v>
      </c>
      <c r="E2088" s="120" t="s">
        <v>5306</v>
      </c>
      <c r="F2088" s="117" t="str">
        <f>IF(ISNA(VLOOKUP(B2088,[2]保固召回!$A:$G,7,FALSE)),"",(VLOOKUP(B2088,[2]保固召回!$A:$G,7,FALSE)))</f>
        <v/>
      </c>
      <c r="G2088" s="121">
        <f t="shared" ca="1" si="131"/>
        <v>0.57202072538860105</v>
      </c>
      <c r="H2088" s="121" t="str">
        <f t="shared" si="129"/>
        <v/>
      </c>
      <c r="I2088" s="122">
        <f t="shared" ca="1" si="130"/>
        <v>552</v>
      </c>
      <c r="N2088" s="125"/>
      <c r="O2088" s="126"/>
      <c r="P2088" s="127" t="str">
        <f>IF(B2088="","",IF(ISNA(VLOOKUP(U2088,[2]NEW!H:H,1,FALSE)),"V",""))</f>
        <v/>
      </c>
      <c r="Q2088" s="156"/>
      <c r="R2088" s="129"/>
      <c r="S2088" s="205"/>
      <c r="U2088" s="132" t="str">
        <f t="shared" si="128"/>
        <v>6211061800G924653</v>
      </c>
      <c r="W2088" s="134" t="str">
        <f>IF((ISERROR(VLOOKUP(E2088,'[2]Lead Time(覆蓋貼)'!F:F,1,0)))*(P2088="v"),"",IF((ISTEXT(VLOOKUP(E2088,'[2]Lead Time(覆蓋貼)'!F:F,1,0)))*(P2088=""),"未執行",""))</f>
        <v/>
      </c>
    </row>
    <row r="2089" spans="1:23" ht="20.25" hidden="1" customHeight="1" x14ac:dyDescent="0.25">
      <c r="A2089" s="117">
        <v>2075</v>
      </c>
      <c r="B2089" s="118" t="s">
        <v>4841</v>
      </c>
      <c r="C2089" s="119">
        <v>42370</v>
      </c>
      <c r="D2089" s="117" t="s">
        <v>4662</v>
      </c>
      <c r="E2089" s="120" t="s">
        <v>5307</v>
      </c>
      <c r="F2089" s="117" t="str">
        <f>IF(ISNA(VLOOKUP(B2089,[2]保固召回!$A:$G,7,FALSE)),"",(VLOOKUP(B2089,[2]保固召回!$A:$G,7,FALSE)))</f>
        <v/>
      </c>
      <c r="G2089" s="121">
        <f t="shared" ca="1" si="131"/>
        <v>0.57202072538860105</v>
      </c>
      <c r="H2089" s="121" t="str">
        <f t="shared" si="129"/>
        <v/>
      </c>
      <c r="I2089" s="122">
        <f t="shared" ca="1" si="130"/>
        <v>552</v>
      </c>
      <c r="N2089" s="125"/>
      <c r="O2089" s="126"/>
      <c r="P2089" s="127" t="str">
        <f>IF(B2089="","",IF(ISNA(VLOOKUP(U2089,[2]NEW!H:H,1,FALSE)),"V",""))</f>
        <v/>
      </c>
      <c r="Q2089" s="156"/>
      <c r="R2089" s="129"/>
      <c r="S2089" s="205"/>
      <c r="U2089" s="132" t="str">
        <f t="shared" si="128"/>
        <v>6211061800G924356</v>
      </c>
      <c r="W2089" s="134" t="str">
        <f>IF((ISERROR(VLOOKUP(E2089,'[2]Lead Time(覆蓋貼)'!F:F,1,0)))*(P2089="v"),"",IF((ISTEXT(VLOOKUP(E2089,'[2]Lead Time(覆蓋貼)'!F:F,1,0)))*(P2089=""),"未執行",""))</f>
        <v/>
      </c>
    </row>
    <row r="2090" spans="1:23" ht="20.25" hidden="1" customHeight="1" x14ac:dyDescent="0.25">
      <c r="A2090" s="117">
        <v>2076</v>
      </c>
      <c r="B2090" s="118" t="s">
        <v>4841</v>
      </c>
      <c r="C2090" s="119">
        <v>42370</v>
      </c>
      <c r="D2090" s="117" t="s">
        <v>4662</v>
      </c>
      <c r="E2090" s="120" t="s">
        <v>5308</v>
      </c>
      <c r="F2090" s="117"/>
      <c r="G2090" s="121">
        <f t="shared" ca="1" si="131"/>
        <v>0.57202072538860105</v>
      </c>
      <c r="H2090" s="121" t="str">
        <f t="shared" si="129"/>
        <v>提示-編程儀錶板油錶功能</v>
      </c>
      <c r="I2090" s="122">
        <f t="shared" ca="1" si="130"/>
        <v>552</v>
      </c>
      <c r="N2090" s="125"/>
      <c r="O2090" s="126"/>
      <c r="P2090" s="127" t="str">
        <f>IF(B2090="","",IF(ISNA(VLOOKUP(U2090,[2]NEW!H:H,1,FALSE)),"V",""))</f>
        <v>V</v>
      </c>
      <c r="Q2090" s="156"/>
      <c r="R2090" s="129"/>
      <c r="S2090" s="210"/>
      <c r="U2090" s="132" t="str">
        <f t="shared" si="128"/>
        <v>6211061800G924273</v>
      </c>
      <c r="W2090" s="134" t="str">
        <f>IF((ISERROR(VLOOKUP(E2090,'[2]Lead Time(覆蓋貼)'!F:F,1,0)))*(P2090="v"),"",IF((ISTEXT(VLOOKUP(E2090,'[2]Lead Time(覆蓋貼)'!F:F,1,0)))*(P2090=""),"未執行",""))</f>
        <v/>
      </c>
    </row>
    <row r="2091" spans="1:23" ht="20.25" hidden="1" customHeight="1" x14ac:dyDescent="0.25">
      <c r="A2091" s="117">
        <v>2077</v>
      </c>
      <c r="B2091" s="118" t="s">
        <v>4841</v>
      </c>
      <c r="C2091" s="119">
        <v>42370</v>
      </c>
      <c r="D2091" s="117" t="s">
        <v>4662</v>
      </c>
      <c r="E2091" s="120" t="s">
        <v>5309</v>
      </c>
      <c r="F2091" s="117" t="str">
        <f>IF(ISNA(VLOOKUP(B2091,[2]保固召回!$A:$G,7,FALSE)),"",(VLOOKUP(B2091,[2]保固召回!$A:$G,7,FALSE)))</f>
        <v/>
      </c>
      <c r="G2091" s="121">
        <f t="shared" ca="1" si="131"/>
        <v>0.57202072538860105</v>
      </c>
      <c r="H2091" s="121" t="str">
        <f t="shared" si="129"/>
        <v>提示-編程儀錶板油錶功能</v>
      </c>
      <c r="I2091" s="122">
        <f t="shared" ca="1" si="130"/>
        <v>552</v>
      </c>
      <c r="N2091" s="125"/>
      <c r="O2091" s="126"/>
      <c r="P2091" s="127" t="str">
        <f>IF(B2091="","",IF(ISNA(VLOOKUP(U2091,[2]NEW!H:H,1,FALSE)),"V",""))</f>
        <v>V</v>
      </c>
      <c r="Q2091" s="156"/>
      <c r="R2091" s="129"/>
      <c r="S2091" s="205"/>
      <c r="U2091" s="132" t="str">
        <f t="shared" si="128"/>
        <v>6211061800G924230</v>
      </c>
      <c r="W2091" s="134" t="str">
        <f>IF((ISERROR(VLOOKUP(E2091,'[2]Lead Time(覆蓋貼)'!F:F,1,0)))*(P2091="v"),"",IF((ISTEXT(VLOOKUP(E2091,'[2]Lead Time(覆蓋貼)'!F:F,1,0)))*(P2091=""),"未執行",""))</f>
        <v/>
      </c>
    </row>
    <row r="2092" spans="1:23" ht="20.25" hidden="1" customHeight="1" x14ac:dyDescent="0.25">
      <c r="A2092" s="117">
        <v>2078</v>
      </c>
      <c r="B2092" s="118" t="s">
        <v>4841</v>
      </c>
      <c r="C2092" s="119">
        <v>42370</v>
      </c>
      <c r="D2092" s="117" t="s">
        <v>4662</v>
      </c>
      <c r="E2092" s="120" t="s">
        <v>5310</v>
      </c>
      <c r="F2092" s="117" t="str">
        <f>IF(ISNA(VLOOKUP(B2092,[2]保固召回!$A:$G,7,FALSE)),"",(VLOOKUP(B2092,[2]保固召回!$A:$G,7,FALSE)))</f>
        <v/>
      </c>
      <c r="G2092" s="121">
        <f t="shared" ca="1" si="131"/>
        <v>0.57202072538860105</v>
      </c>
      <c r="H2092" s="121" t="str">
        <f t="shared" si="129"/>
        <v/>
      </c>
      <c r="I2092" s="122">
        <f t="shared" ca="1" si="130"/>
        <v>552</v>
      </c>
      <c r="N2092" s="125"/>
      <c r="O2092" s="126"/>
      <c r="P2092" s="127" t="str">
        <f>IF(B2092="","",IF(ISNA(VLOOKUP(U2092,[2]NEW!H:H,1,FALSE)),"V",""))</f>
        <v/>
      </c>
      <c r="Q2092" s="156"/>
      <c r="R2092" s="129"/>
      <c r="S2092" s="205"/>
      <c r="U2092" s="132" t="str">
        <f t="shared" si="128"/>
        <v>6211061800G924210</v>
      </c>
      <c r="W2092" s="134" t="str">
        <f>IF((ISERROR(VLOOKUP(E2092,'[2]Lead Time(覆蓋貼)'!F:F,1,0)))*(P2092="v"),"",IF((ISTEXT(VLOOKUP(E2092,'[2]Lead Time(覆蓋貼)'!F:F,1,0)))*(P2092=""),"未執行",""))</f>
        <v/>
      </c>
    </row>
    <row r="2093" spans="1:23" ht="20.25" hidden="1" customHeight="1" x14ac:dyDescent="0.25">
      <c r="A2093" s="117">
        <v>2079</v>
      </c>
      <c r="B2093" s="118" t="s">
        <v>4841</v>
      </c>
      <c r="C2093" s="119">
        <v>42370</v>
      </c>
      <c r="D2093" s="117" t="s">
        <v>4662</v>
      </c>
      <c r="E2093" s="120" t="s">
        <v>5311</v>
      </c>
      <c r="F2093" s="117"/>
      <c r="G2093" s="121">
        <f t="shared" ca="1" si="131"/>
        <v>0.57202072538860105</v>
      </c>
      <c r="H2093" s="121" t="str">
        <f t="shared" si="129"/>
        <v>提示-編程儀錶板油錶功能</v>
      </c>
      <c r="I2093" s="122">
        <f t="shared" ca="1" si="130"/>
        <v>552</v>
      </c>
      <c r="N2093" s="125"/>
      <c r="O2093" s="126"/>
      <c r="P2093" s="127" t="str">
        <f>IF(B2093="","",IF(ISNA(VLOOKUP(U2093,[2]NEW!H:H,1,FALSE)),"V",""))</f>
        <v>V</v>
      </c>
      <c r="Q2093" s="156"/>
      <c r="R2093" s="129"/>
      <c r="S2093" s="210"/>
      <c r="U2093" s="132" t="str">
        <f t="shared" si="128"/>
        <v>6211061800G924192</v>
      </c>
      <c r="W2093" s="134" t="str">
        <f>IF((ISERROR(VLOOKUP(E2093,'[2]Lead Time(覆蓋貼)'!F:F,1,0)))*(P2093="v"),"",IF((ISTEXT(VLOOKUP(E2093,'[2]Lead Time(覆蓋貼)'!F:F,1,0)))*(P2093=""),"未執行",""))</f>
        <v/>
      </c>
    </row>
    <row r="2094" spans="1:23" ht="20.25" hidden="1" customHeight="1" x14ac:dyDescent="0.25">
      <c r="A2094" s="117">
        <v>2080</v>
      </c>
      <c r="B2094" s="118" t="s">
        <v>4841</v>
      </c>
      <c r="C2094" s="119">
        <v>42370</v>
      </c>
      <c r="D2094" s="117" t="s">
        <v>4662</v>
      </c>
      <c r="E2094" s="120" t="s">
        <v>5312</v>
      </c>
      <c r="F2094" s="117" t="str">
        <f>IF(ISNA(VLOOKUP(B2094,[2]保固召回!$A:$G,7,FALSE)),"",(VLOOKUP(B2094,[2]保固召回!$A:$G,7,FALSE)))</f>
        <v/>
      </c>
      <c r="G2094" s="121">
        <f t="shared" ca="1" si="131"/>
        <v>0.57202072538860105</v>
      </c>
      <c r="H2094" s="121" t="str">
        <f t="shared" si="129"/>
        <v>提示-編程儀錶板油錶功能</v>
      </c>
      <c r="I2094" s="122">
        <f t="shared" ca="1" si="130"/>
        <v>552</v>
      </c>
      <c r="N2094" s="125">
        <v>43192</v>
      </c>
      <c r="O2094" s="126">
        <v>50150</v>
      </c>
      <c r="P2094" s="127" t="str">
        <f>IF(B2094="","",IF(ISNA(VLOOKUP(U2094,[2]NEW!H:H,1,FALSE)),"V",""))</f>
        <v>V</v>
      </c>
      <c r="Q2094" s="156">
        <v>43186</v>
      </c>
      <c r="R2094" s="129">
        <v>50304</v>
      </c>
      <c r="S2094" s="205" t="s">
        <v>3862</v>
      </c>
      <c r="U2094" s="132" t="str">
        <f t="shared" si="128"/>
        <v>6211061800G924048</v>
      </c>
      <c r="W2094" s="134" t="str">
        <f>IF((ISERROR(VLOOKUP(E2094,'[2]Lead Time(覆蓋貼)'!F:F,1,0)))*(P2094="v"),"",IF((ISTEXT(VLOOKUP(E2094,'[2]Lead Time(覆蓋貼)'!F:F,1,0)))*(P2094=""),"未執行",""))</f>
        <v/>
      </c>
    </row>
    <row r="2095" spans="1:23" ht="20.25" hidden="1" customHeight="1" x14ac:dyDescent="0.25">
      <c r="A2095" s="117">
        <v>2081</v>
      </c>
      <c r="B2095" s="118" t="s">
        <v>4841</v>
      </c>
      <c r="C2095" s="119">
        <v>42370</v>
      </c>
      <c r="D2095" s="117" t="s">
        <v>4662</v>
      </c>
      <c r="E2095" s="120" t="s">
        <v>5313</v>
      </c>
      <c r="F2095" s="117" t="str">
        <f>IF(ISNA(VLOOKUP(B2095,[2]保固召回!$A:$G,7,FALSE)),"",(VLOOKUP(B2095,[2]保固召回!$A:$G,7,FALSE)))</f>
        <v/>
      </c>
      <c r="G2095" s="121">
        <f t="shared" ca="1" si="131"/>
        <v>0.57202072538860105</v>
      </c>
      <c r="H2095" s="121" t="str">
        <f t="shared" si="129"/>
        <v>提示-編程儀錶板油錶功能</v>
      </c>
      <c r="I2095" s="122">
        <f t="shared" ca="1" si="130"/>
        <v>552</v>
      </c>
      <c r="N2095" s="125"/>
      <c r="O2095" s="126"/>
      <c r="P2095" s="127" t="str">
        <f>IF(B2095="","",IF(ISNA(VLOOKUP(U2095,[2]NEW!H:H,1,FALSE)),"V",""))</f>
        <v>V</v>
      </c>
      <c r="Q2095" s="156"/>
      <c r="R2095" s="129"/>
      <c r="S2095" s="205"/>
      <c r="U2095" s="132" t="str">
        <f t="shared" si="128"/>
        <v>6211061800G923731</v>
      </c>
      <c r="W2095" s="134" t="str">
        <f>IF((ISERROR(VLOOKUP(E2095,'[2]Lead Time(覆蓋貼)'!F:F,1,0)))*(P2095="v"),"",IF((ISTEXT(VLOOKUP(E2095,'[2]Lead Time(覆蓋貼)'!F:F,1,0)))*(P2095=""),"未執行",""))</f>
        <v/>
      </c>
    </row>
    <row r="2096" spans="1:23" ht="20.25" hidden="1" customHeight="1" x14ac:dyDescent="0.25">
      <c r="A2096" s="117">
        <v>2082</v>
      </c>
      <c r="B2096" s="118" t="s">
        <v>4841</v>
      </c>
      <c r="C2096" s="119">
        <v>42370</v>
      </c>
      <c r="D2096" s="117" t="s">
        <v>4662</v>
      </c>
      <c r="E2096" s="120" t="s">
        <v>5314</v>
      </c>
      <c r="F2096" s="117" t="str">
        <f>IF(ISNA(VLOOKUP(B2096,[2]保固召回!$A:$G,7,FALSE)),"",(VLOOKUP(B2096,[2]保固召回!$A:$G,7,FALSE)))</f>
        <v/>
      </c>
      <c r="G2096" s="121">
        <f t="shared" ca="1" si="131"/>
        <v>0.57202072538860105</v>
      </c>
      <c r="H2096" s="121" t="str">
        <f t="shared" si="129"/>
        <v/>
      </c>
      <c r="I2096" s="122">
        <f t="shared" ca="1" si="130"/>
        <v>552</v>
      </c>
      <c r="N2096" s="125"/>
      <c r="O2096" s="126"/>
      <c r="P2096" s="127" t="str">
        <f>IF(B2096="","",IF(ISNA(VLOOKUP(U2096,[2]NEW!H:H,1,FALSE)),"V",""))</f>
        <v/>
      </c>
      <c r="Q2096" s="156"/>
      <c r="R2096" s="129"/>
      <c r="S2096" s="204"/>
      <c r="U2096" s="132" t="str">
        <f t="shared" si="128"/>
        <v>6211061800G923681</v>
      </c>
      <c r="W2096" s="134" t="str">
        <f>IF((ISERROR(VLOOKUP(E2096,'[2]Lead Time(覆蓋貼)'!F:F,1,0)))*(P2096="v"),"",IF((ISTEXT(VLOOKUP(E2096,'[2]Lead Time(覆蓋貼)'!F:F,1,0)))*(P2096=""),"未執行",""))</f>
        <v/>
      </c>
    </row>
    <row r="2097" spans="1:23" ht="20.25" hidden="1" customHeight="1" x14ac:dyDescent="0.25">
      <c r="A2097" s="117">
        <v>2083</v>
      </c>
      <c r="B2097" s="118" t="s">
        <v>4841</v>
      </c>
      <c r="C2097" s="119">
        <v>42370</v>
      </c>
      <c r="D2097" s="117" t="s">
        <v>4662</v>
      </c>
      <c r="E2097" s="120" t="s">
        <v>5315</v>
      </c>
      <c r="F2097" s="117" t="str">
        <f>IF(ISNA(VLOOKUP(B2097,[2]保固召回!$A:$G,7,FALSE)),"",(VLOOKUP(B2097,[2]保固召回!$A:$G,7,FALSE)))</f>
        <v/>
      </c>
      <c r="G2097" s="121">
        <f t="shared" ca="1" si="131"/>
        <v>0.57202072538860105</v>
      </c>
      <c r="H2097" s="121" t="str">
        <f t="shared" si="129"/>
        <v>提示-編程儀錶板油錶功能</v>
      </c>
      <c r="I2097" s="122">
        <f t="shared" ca="1" si="130"/>
        <v>552</v>
      </c>
      <c r="N2097" s="125"/>
      <c r="O2097" s="126"/>
      <c r="P2097" s="127" t="str">
        <f>IF(B2097="","",IF(ISNA(VLOOKUP(U2097,[2]NEW!H:H,1,FALSE)),"V",""))</f>
        <v>V</v>
      </c>
      <c r="Q2097" s="156"/>
      <c r="R2097" s="129"/>
      <c r="S2097" s="205"/>
      <c r="U2097" s="132" t="str">
        <f t="shared" si="128"/>
        <v>6211061800G923675</v>
      </c>
      <c r="W2097" s="134" t="str">
        <f>IF((ISERROR(VLOOKUP(E2097,'[2]Lead Time(覆蓋貼)'!F:F,1,0)))*(P2097="v"),"",IF((ISTEXT(VLOOKUP(E2097,'[2]Lead Time(覆蓋貼)'!F:F,1,0)))*(P2097=""),"未執行",""))</f>
        <v/>
      </c>
    </row>
    <row r="2098" spans="1:23" ht="20.25" hidden="1" customHeight="1" x14ac:dyDescent="0.25">
      <c r="A2098" s="117">
        <v>2084</v>
      </c>
      <c r="B2098" s="118" t="s">
        <v>4841</v>
      </c>
      <c r="C2098" s="119">
        <v>42370</v>
      </c>
      <c r="D2098" s="117" t="s">
        <v>4662</v>
      </c>
      <c r="E2098" s="120" t="s">
        <v>5316</v>
      </c>
      <c r="F2098" s="117" t="str">
        <f>IF(ISNA(VLOOKUP(B2098,[2]保固召回!$A:$G,7,FALSE)),"",(VLOOKUP(B2098,[2]保固召回!$A:$G,7,FALSE)))</f>
        <v/>
      </c>
      <c r="G2098" s="121">
        <f t="shared" ca="1" si="131"/>
        <v>0.57202072538860105</v>
      </c>
      <c r="H2098" s="121" t="str">
        <f t="shared" si="129"/>
        <v>提示-編程儀錶板油錶功能</v>
      </c>
      <c r="I2098" s="122">
        <f t="shared" ca="1" si="130"/>
        <v>552</v>
      </c>
      <c r="N2098" s="125"/>
      <c r="O2098" s="126"/>
      <c r="P2098" s="127" t="str">
        <f>IF(B2098="","",IF(ISNA(VLOOKUP(U2098,[2]NEW!H:H,1,FALSE)),"V",""))</f>
        <v>V</v>
      </c>
      <c r="Q2098" s="156"/>
      <c r="R2098" s="129"/>
      <c r="S2098" s="205"/>
      <c r="U2098" s="132" t="str">
        <f t="shared" si="128"/>
        <v>6211061800G923670</v>
      </c>
      <c r="W2098" s="134" t="str">
        <f>IF((ISERROR(VLOOKUP(E2098,'[2]Lead Time(覆蓋貼)'!F:F,1,0)))*(P2098="v"),"",IF((ISTEXT(VLOOKUP(E2098,'[2]Lead Time(覆蓋貼)'!F:F,1,0)))*(P2098=""),"未執行",""))</f>
        <v/>
      </c>
    </row>
    <row r="2099" spans="1:23" ht="20.25" hidden="1" customHeight="1" x14ac:dyDescent="0.25">
      <c r="A2099" s="117">
        <v>2085</v>
      </c>
      <c r="B2099" s="118" t="s">
        <v>4841</v>
      </c>
      <c r="C2099" s="119">
        <v>42370</v>
      </c>
      <c r="D2099" s="117" t="s">
        <v>4662</v>
      </c>
      <c r="E2099" s="211" t="s">
        <v>5317</v>
      </c>
      <c r="F2099" s="117" t="str">
        <f>IF(ISNA(VLOOKUP(B2099,[2]保固召回!$A:$G,7,FALSE)),"",(VLOOKUP(B2099,[2]保固召回!$A:$G,7,FALSE)))</f>
        <v/>
      </c>
      <c r="G2099" s="121">
        <f t="shared" ca="1" si="131"/>
        <v>0.57202072538860105</v>
      </c>
      <c r="H2099" s="121" t="str">
        <f t="shared" si="129"/>
        <v>提示-編程儀錶板油錶功能</v>
      </c>
      <c r="I2099" s="122">
        <f t="shared" ca="1" si="130"/>
        <v>552</v>
      </c>
      <c r="N2099" s="125"/>
      <c r="O2099" s="126"/>
      <c r="P2099" s="127" t="str">
        <f>IF(B2099="","",IF(ISNA(VLOOKUP(U2099,[2]NEW!H:H,1,FALSE)),"V",""))</f>
        <v>V</v>
      </c>
      <c r="Q2099" s="156"/>
      <c r="R2099" s="129"/>
      <c r="S2099" s="204"/>
      <c r="U2099" s="132" t="str">
        <f t="shared" si="128"/>
        <v>6211061800G923335</v>
      </c>
      <c r="W2099" s="134" t="str">
        <f>IF((ISERROR(VLOOKUP(E2099,'[2]Lead Time(覆蓋貼)'!F:F,1,0)))*(P2099="v"),"",IF((ISTEXT(VLOOKUP(E2099,'[2]Lead Time(覆蓋貼)'!F:F,1,0)))*(P2099=""),"未執行",""))</f>
        <v/>
      </c>
    </row>
    <row r="2100" spans="1:23" ht="20.25" hidden="1" customHeight="1" x14ac:dyDescent="0.25">
      <c r="A2100" s="117">
        <v>2086</v>
      </c>
      <c r="B2100" s="118" t="s">
        <v>4841</v>
      </c>
      <c r="C2100" s="119">
        <v>42370</v>
      </c>
      <c r="D2100" s="117" t="s">
        <v>4890</v>
      </c>
      <c r="E2100" s="120" t="s">
        <v>5318</v>
      </c>
      <c r="F2100" s="117" t="str">
        <f>IF(ISNA(VLOOKUP(B2100,[2]保固召回!$A:$G,7,FALSE)),"",(VLOOKUP(B2100,[2]保固召回!$A:$G,7,FALSE)))</f>
        <v/>
      </c>
      <c r="G2100" s="121">
        <f t="shared" ca="1" si="131"/>
        <v>0.57202072538860105</v>
      </c>
      <c r="H2100" s="121" t="str">
        <f t="shared" si="129"/>
        <v>提示-編程儀錶板油錶功能</v>
      </c>
      <c r="I2100" s="122">
        <f t="shared" ca="1" si="130"/>
        <v>552</v>
      </c>
      <c r="N2100" s="125"/>
      <c r="O2100" s="126"/>
      <c r="P2100" s="127" t="str">
        <f>IF(B2100="","",IF(ISNA(VLOOKUP(U2100,[2]NEW!H:H,1,FALSE)),"V",""))</f>
        <v>V</v>
      </c>
      <c r="Q2100" s="156"/>
      <c r="R2100" s="129"/>
      <c r="S2100" s="205"/>
      <c r="U2100" s="132" t="str">
        <f t="shared" si="128"/>
        <v>6211061800G923334</v>
      </c>
      <c r="W2100" s="134" t="str">
        <f>IF((ISERROR(VLOOKUP(E2100,'[2]Lead Time(覆蓋貼)'!F:F,1,0)))*(P2100="v"),"",IF((ISTEXT(VLOOKUP(E2100,'[2]Lead Time(覆蓋貼)'!F:F,1,0)))*(P2100=""),"未執行",""))</f>
        <v/>
      </c>
    </row>
    <row r="2101" spans="1:23" ht="20.25" hidden="1" customHeight="1" x14ac:dyDescent="0.25">
      <c r="A2101" s="117">
        <v>2087</v>
      </c>
      <c r="B2101" s="118" t="s">
        <v>4841</v>
      </c>
      <c r="C2101" s="119">
        <v>42370</v>
      </c>
      <c r="D2101" s="117" t="s">
        <v>4662</v>
      </c>
      <c r="E2101" s="120" t="s">
        <v>5319</v>
      </c>
      <c r="F2101" s="117" t="str">
        <f>IF(ISNA(VLOOKUP(B2101,[2]保固召回!$A:$G,7,FALSE)),"",(VLOOKUP(B2101,[2]保固召回!$A:$G,7,FALSE)))</f>
        <v/>
      </c>
      <c r="G2101" s="121">
        <f t="shared" ca="1" si="131"/>
        <v>0.57202072538860105</v>
      </c>
      <c r="H2101" s="121" t="str">
        <f t="shared" si="129"/>
        <v/>
      </c>
      <c r="I2101" s="122">
        <f t="shared" ca="1" si="130"/>
        <v>552</v>
      </c>
      <c r="N2101" s="125"/>
      <c r="O2101" s="126"/>
      <c r="P2101" s="127" t="str">
        <f>IF(B2101="","",IF(ISNA(VLOOKUP(U2101,[2]NEW!H:H,1,FALSE)),"V",""))</f>
        <v/>
      </c>
      <c r="Q2101" s="156"/>
      <c r="R2101" s="129"/>
      <c r="S2101" s="205"/>
      <c r="U2101" s="132" t="str">
        <f t="shared" si="128"/>
        <v>6211061800G923100</v>
      </c>
      <c r="W2101" s="134" t="str">
        <f>IF((ISERROR(VLOOKUP(E2101,'[2]Lead Time(覆蓋貼)'!F:F,1,0)))*(P2101="v"),"",IF((ISTEXT(VLOOKUP(E2101,'[2]Lead Time(覆蓋貼)'!F:F,1,0)))*(P2101=""),"未執行",""))</f>
        <v/>
      </c>
    </row>
    <row r="2102" spans="1:23" ht="20.25" hidden="1" customHeight="1" x14ac:dyDescent="0.25">
      <c r="A2102" s="117">
        <v>2088</v>
      </c>
      <c r="B2102" s="118" t="s">
        <v>4841</v>
      </c>
      <c r="C2102" s="119">
        <v>42370</v>
      </c>
      <c r="D2102" s="117" t="s">
        <v>4662</v>
      </c>
      <c r="E2102" s="120" t="s">
        <v>5320</v>
      </c>
      <c r="F2102" s="117" t="str">
        <f>IF(ISNA(VLOOKUP(B2102,[2]保固召回!$A:$G,7,FALSE)),"",(VLOOKUP(B2102,[2]保固召回!$A:$G,7,FALSE)))</f>
        <v/>
      </c>
      <c r="G2102" s="121">
        <f t="shared" ca="1" si="131"/>
        <v>0.57202072538860105</v>
      </c>
      <c r="H2102" s="121" t="str">
        <f t="shared" si="129"/>
        <v>提示-編程儀錶板油錶功能</v>
      </c>
      <c r="I2102" s="122">
        <f t="shared" ca="1" si="130"/>
        <v>552</v>
      </c>
      <c r="N2102" s="125">
        <v>43190</v>
      </c>
      <c r="O2102" s="126">
        <v>50135</v>
      </c>
      <c r="P2102" s="127" t="str">
        <f>IF(B2102="","",IF(ISNA(VLOOKUP(U2102,[2]NEW!H:H,1,FALSE)),"V",""))</f>
        <v>V</v>
      </c>
      <c r="Q2102" s="156">
        <v>43188</v>
      </c>
      <c r="R2102" s="129">
        <v>50304</v>
      </c>
      <c r="S2102" s="204" t="s">
        <v>3862</v>
      </c>
      <c r="U2102" s="132" t="str">
        <f t="shared" si="128"/>
        <v>6211061800G922826</v>
      </c>
      <c r="W2102" s="134" t="str">
        <f>IF((ISERROR(VLOOKUP(E2102,'[2]Lead Time(覆蓋貼)'!F:F,1,0)))*(P2102="v"),"",IF((ISTEXT(VLOOKUP(E2102,'[2]Lead Time(覆蓋貼)'!F:F,1,0)))*(P2102=""),"未執行",""))</f>
        <v/>
      </c>
    </row>
    <row r="2103" spans="1:23" ht="20.25" hidden="1" customHeight="1" x14ac:dyDescent="0.25">
      <c r="A2103" s="117">
        <v>2089</v>
      </c>
      <c r="B2103" s="118" t="s">
        <v>4841</v>
      </c>
      <c r="C2103" s="119">
        <v>42370</v>
      </c>
      <c r="D2103" s="117" t="s">
        <v>4662</v>
      </c>
      <c r="E2103" s="120" t="s">
        <v>5321</v>
      </c>
      <c r="F2103" s="117" t="str">
        <f>IF(ISNA(VLOOKUP(B2103,[2]保固召回!$A:$G,7,FALSE)),"",(VLOOKUP(B2103,[2]保固召回!$A:$G,7,FALSE)))</f>
        <v/>
      </c>
      <c r="G2103" s="121">
        <f t="shared" ca="1" si="131"/>
        <v>0.57202072538860105</v>
      </c>
      <c r="H2103" s="121" t="str">
        <f t="shared" si="129"/>
        <v>提示-編程儀錶板油錶功能</v>
      </c>
      <c r="I2103" s="122">
        <f t="shared" ca="1" si="130"/>
        <v>552</v>
      </c>
      <c r="N2103" s="125"/>
      <c r="O2103" s="126"/>
      <c r="P2103" s="127" t="str">
        <f>IF(B2103="","",IF(ISNA(VLOOKUP(U2103,[2]NEW!H:H,1,FALSE)),"V",""))</f>
        <v>V</v>
      </c>
      <c r="Q2103" s="156"/>
      <c r="R2103" s="129"/>
      <c r="S2103" s="205"/>
      <c r="U2103" s="132" t="str">
        <f t="shared" si="128"/>
        <v>6211061800G922766</v>
      </c>
      <c r="W2103" s="134" t="str">
        <f>IF((ISERROR(VLOOKUP(E2103,'[2]Lead Time(覆蓋貼)'!F:F,1,0)))*(P2103="v"),"",IF((ISTEXT(VLOOKUP(E2103,'[2]Lead Time(覆蓋貼)'!F:F,1,0)))*(P2103=""),"未執行",""))</f>
        <v/>
      </c>
    </row>
    <row r="2104" spans="1:23" ht="20.25" hidden="1" customHeight="1" x14ac:dyDescent="0.25">
      <c r="A2104" s="117">
        <v>2090</v>
      </c>
      <c r="B2104" s="118" t="s">
        <v>4841</v>
      </c>
      <c r="C2104" s="119">
        <v>42370</v>
      </c>
      <c r="D2104" s="117" t="s">
        <v>4662</v>
      </c>
      <c r="E2104" s="120" t="s">
        <v>5322</v>
      </c>
      <c r="F2104" s="117" t="str">
        <f>IF(ISNA(VLOOKUP(B2104,[2]保固召回!$A:$G,7,FALSE)),"",(VLOOKUP(B2104,[2]保固召回!$A:$G,7,FALSE)))</f>
        <v/>
      </c>
      <c r="G2104" s="121">
        <f t="shared" ca="1" si="131"/>
        <v>0.57202072538860105</v>
      </c>
      <c r="H2104" s="121" t="str">
        <f t="shared" si="129"/>
        <v/>
      </c>
      <c r="I2104" s="122">
        <f t="shared" ca="1" si="130"/>
        <v>552</v>
      </c>
      <c r="N2104" s="125"/>
      <c r="O2104" s="126"/>
      <c r="P2104" s="127" t="str">
        <f>IF(B2104="","",IF(ISNA(VLOOKUP(U2104,[2]NEW!H:H,1,FALSE)),"V",""))</f>
        <v/>
      </c>
      <c r="Q2104" s="156"/>
      <c r="R2104" s="129"/>
      <c r="S2104" s="205"/>
      <c r="U2104" s="132" t="str">
        <f t="shared" si="128"/>
        <v>6211061800G922760</v>
      </c>
      <c r="W2104" s="134" t="str">
        <f>IF((ISERROR(VLOOKUP(E2104,'[2]Lead Time(覆蓋貼)'!F:F,1,0)))*(P2104="v"),"",IF((ISTEXT(VLOOKUP(E2104,'[2]Lead Time(覆蓋貼)'!F:F,1,0)))*(P2104=""),"未執行",""))</f>
        <v/>
      </c>
    </row>
    <row r="2105" spans="1:23" ht="20.25" hidden="1" customHeight="1" x14ac:dyDescent="0.25">
      <c r="A2105" s="117">
        <v>2091</v>
      </c>
      <c r="B2105" s="118" t="s">
        <v>4841</v>
      </c>
      <c r="C2105" s="119">
        <v>42370</v>
      </c>
      <c r="D2105" s="117" t="s">
        <v>4662</v>
      </c>
      <c r="E2105" s="120" t="s">
        <v>5323</v>
      </c>
      <c r="F2105" s="117" t="str">
        <f>IF(ISNA(VLOOKUP(B2105,[2]保固召回!$A:$G,7,FALSE)),"",(VLOOKUP(B2105,[2]保固召回!$A:$G,7,FALSE)))</f>
        <v/>
      </c>
      <c r="G2105" s="121">
        <f t="shared" ca="1" si="131"/>
        <v>0.57202072538860105</v>
      </c>
      <c r="H2105" s="121" t="str">
        <f t="shared" si="129"/>
        <v>提示-編程儀錶板油錶功能</v>
      </c>
      <c r="I2105" s="122">
        <f t="shared" ca="1" si="130"/>
        <v>552</v>
      </c>
      <c r="N2105" s="125"/>
      <c r="O2105" s="126"/>
      <c r="P2105" s="127" t="str">
        <f>IF(B2105="","",IF(ISNA(VLOOKUP(U2105,[2]NEW!H:H,1,FALSE)),"V",""))</f>
        <v>V</v>
      </c>
      <c r="Q2105" s="156"/>
      <c r="R2105" s="129"/>
      <c r="S2105" s="204"/>
      <c r="U2105" s="132" t="str">
        <f t="shared" si="128"/>
        <v>6211061800G922688</v>
      </c>
      <c r="W2105" s="134" t="str">
        <f>IF((ISERROR(VLOOKUP(E2105,'[2]Lead Time(覆蓋貼)'!F:F,1,0)))*(P2105="v"),"",IF((ISTEXT(VLOOKUP(E2105,'[2]Lead Time(覆蓋貼)'!F:F,1,0)))*(P2105=""),"未執行",""))</f>
        <v/>
      </c>
    </row>
    <row r="2106" spans="1:23" ht="20.25" hidden="1" customHeight="1" x14ac:dyDescent="0.25">
      <c r="A2106" s="117">
        <v>2092</v>
      </c>
      <c r="B2106" s="118" t="s">
        <v>4841</v>
      </c>
      <c r="C2106" s="119">
        <v>42370</v>
      </c>
      <c r="D2106" s="117" t="s">
        <v>4662</v>
      </c>
      <c r="E2106" s="120" t="s">
        <v>5324</v>
      </c>
      <c r="F2106" s="117" t="str">
        <f>IF(ISNA(VLOOKUP(B2106,[2]保固召回!$A:$G,7,FALSE)),"",(VLOOKUP(B2106,[2]保固召回!$A:$G,7,FALSE)))</f>
        <v/>
      </c>
      <c r="G2106" s="121">
        <f t="shared" ca="1" si="131"/>
        <v>0.57202072538860105</v>
      </c>
      <c r="H2106" s="121" t="str">
        <f t="shared" si="129"/>
        <v/>
      </c>
      <c r="I2106" s="122">
        <f t="shared" ca="1" si="130"/>
        <v>552</v>
      </c>
      <c r="N2106" s="125"/>
      <c r="O2106" s="126"/>
      <c r="P2106" s="127" t="str">
        <f>IF(B2106="","",IF(ISNA(VLOOKUP(U2106,[2]NEW!H:H,1,FALSE)),"V",""))</f>
        <v/>
      </c>
      <c r="Q2106" s="156"/>
      <c r="R2106" s="129"/>
      <c r="S2106" s="181"/>
      <c r="U2106" s="132" t="str">
        <f t="shared" si="128"/>
        <v>6211061800G877679</v>
      </c>
      <c r="W2106" s="134" t="str">
        <f>IF((ISERROR(VLOOKUP(E2106,'[2]Lead Time(覆蓋貼)'!F:F,1,0)))*(P2106="v"),"",IF((ISTEXT(VLOOKUP(E2106,'[2]Lead Time(覆蓋貼)'!F:F,1,0)))*(P2106=""),"未執行",""))</f>
        <v/>
      </c>
    </row>
    <row r="2107" spans="1:23" ht="20.25" hidden="1" customHeight="1" x14ac:dyDescent="0.25">
      <c r="A2107" s="117">
        <v>2093</v>
      </c>
      <c r="B2107" s="118" t="s">
        <v>4841</v>
      </c>
      <c r="C2107" s="119">
        <v>42370</v>
      </c>
      <c r="D2107" s="117" t="s">
        <v>4662</v>
      </c>
      <c r="E2107" s="120" t="s">
        <v>5325</v>
      </c>
      <c r="F2107" s="117"/>
      <c r="G2107" s="121">
        <f t="shared" ca="1" si="131"/>
        <v>0.57202072538860105</v>
      </c>
      <c r="H2107" s="121" t="str">
        <f t="shared" si="129"/>
        <v>提示-編程儀錶板油錶功能</v>
      </c>
      <c r="I2107" s="122">
        <f t="shared" ca="1" si="130"/>
        <v>552</v>
      </c>
      <c r="N2107" s="125"/>
      <c r="O2107" s="126"/>
      <c r="P2107" s="127" t="str">
        <f>IF(B2107="","",IF(ISNA(VLOOKUP(U2107,[2]NEW!H:H,1,FALSE)),"V",""))</f>
        <v>V</v>
      </c>
      <c r="Q2107" s="156"/>
      <c r="R2107" s="129"/>
      <c r="S2107" s="181"/>
      <c r="U2107" s="132" t="str">
        <f t="shared" si="128"/>
        <v>6211061800G877667</v>
      </c>
      <c r="W2107" s="134" t="str">
        <f>IF((ISERROR(VLOOKUP(E2107,'[2]Lead Time(覆蓋貼)'!F:F,1,0)))*(P2107="v"),"",IF((ISTEXT(VLOOKUP(E2107,'[2]Lead Time(覆蓋貼)'!F:F,1,0)))*(P2107=""),"未執行",""))</f>
        <v/>
      </c>
    </row>
    <row r="2108" spans="1:23" ht="20.25" hidden="1" customHeight="1" x14ac:dyDescent="0.25">
      <c r="A2108" s="117">
        <v>2094</v>
      </c>
      <c r="B2108" s="118" t="s">
        <v>4841</v>
      </c>
      <c r="C2108" s="119">
        <v>42370</v>
      </c>
      <c r="D2108" s="117" t="s">
        <v>4662</v>
      </c>
      <c r="E2108" s="120" t="s">
        <v>5326</v>
      </c>
      <c r="F2108" s="117"/>
      <c r="G2108" s="121">
        <f t="shared" ca="1" si="131"/>
        <v>0.57202072538860105</v>
      </c>
      <c r="H2108" s="121" t="str">
        <f t="shared" si="129"/>
        <v>提示-編程儀錶板油錶功能</v>
      </c>
      <c r="I2108" s="122">
        <f t="shared" ca="1" si="130"/>
        <v>552</v>
      </c>
      <c r="N2108" s="125"/>
      <c r="O2108" s="126"/>
      <c r="P2108" s="127" t="str">
        <f>IF(B2108="","",IF(ISNA(VLOOKUP(U2108,[2]NEW!H:H,1,FALSE)),"V",""))</f>
        <v>V</v>
      </c>
      <c r="Q2108" s="156"/>
      <c r="R2108" s="129"/>
      <c r="S2108" s="181"/>
      <c r="U2108" s="132" t="str">
        <f t="shared" si="128"/>
        <v>6211061800G877666</v>
      </c>
      <c r="W2108" s="134" t="str">
        <f>IF((ISERROR(VLOOKUP(E2108,'[2]Lead Time(覆蓋貼)'!F:F,1,0)))*(P2108="v"),"",IF((ISTEXT(VLOOKUP(E2108,'[2]Lead Time(覆蓋貼)'!F:F,1,0)))*(P2108=""),"未執行",""))</f>
        <v/>
      </c>
    </row>
    <row r="2109" spans="1:23" ht="20.25" hidden="1" customHeight="1" x14ac:dyDescent="0.25">
      <c r="A2109" s="117">
        <v>2095</v>
      </c>
      <c r="B2109" s="118" t="s">
        <v>4841</v>
      </c>
      <c r="C2109" s="119">
        <v>42370</v>
      </c>
      <c r="D2109" s="117" t="s">
        <v>4662</v>
      </c>
      <c r="E2109" s="120" t="s">
        <v>5327</v>
      </c>
      <c r="F2109" s="117"/>
      <c r="G2109" s="121">
        <f t="shared" ca="1" si="131"/>
        <v>0.57202072538860105</v>
      </c>
      <c r="H2109" s="121" t="str">
        <f t="shared" si="129"/>
        <v>提示-編程儀錶板油錶功能</v>
      </c>
      <c r="I2109" s="122">
        <f t="shared" ca="1" si="130"/>
        <v>552</v>
      </c>
      <c r="N2109" s="125"/>
      <c r="O2109" s="126"/>
      <c r="P2109" s="127" t="str">
        <f>IF(B2109="","",IF(ISNA(VLOOKUP(U2109,[2]NEW!H:H,1,FALSE)),"V",""))</f>
        <v>V</v>
      </c>
      <c r="Q2109" s="156"/>
      <c r="R2109" s="129"/>
      <c r="S2109" s="210"/>
      <c r="U2109" s="132" t="str">
        <f t="shared" si="128"/>
        <v>6211061800G877351</v>
      </c>
      <c r="W2109" s="134" t="str">
        <f>IF((ISERROR(VLOOKUP(E2109,'[2]Lead Time(覆蓋貼)'!F:F,1,0)))*(P2109="v"),"",IF((ISTEXT(VLOOKUP(E2109,'[2]Lead Time(覆蓋貼)'!F:F,1,0)))*(P2109=""),"未執行",""))</f>
        <v/>
      </c>
    </row>
    <row r="2110" spans="1:23" ht="20.25" hidden="1" customHeight="1" x14ac:dyDescent="0.25">
      <c r="A2110" s="117">
        <v>2096</v>
      </c>
      <c r="B2110" s="118" t="s">
        <v>4841</v>
      </c>
      <c r="C2110" s="119">
        <v>42370</v>
      </c>
      <c r="D2110" s="117" t="s">
        <v>4662</v>
      </c>
      <c r="E2110" s="120" t="s">
        <v>5328</v>
      </c>
      <c r="F2110" s="117"/>
      <c r="G2110" s="121">
        <f t="shared" ca="1" si="131"/>
        <v>0.57202072538860105</v>
      </c>
      <c r="H2110" s="121" t="str">
        <f t="shared" si="129"/>
        <v>提示-編程儀錶板油錶功能</v>
      </c>
      <c r="I2110" s="122">
        <f t="shared" ca="1" si="130"/>
        <v>552</v>
      </c>
      <c r="N2110" s="125"/>
      <c r="O2110" s="126"/>
      <c r="P2110" s="127" t="str">
        <f>IF(B2110="","",IF(ISNA(VLOOKUP(U2110,[2]NEW!H:H,1,FALSE)),"V",""))</f>
        <v>V</v>
      </c>
      <c r="Q2110" s="156"/>
      <c r="R2110" s="129"/>
      <c r="S2110" s="181"/>
      <c r="U2110" s="132" t="str">
        <f t="shared" si="128"/>
        <v>6211061800G877270</v>
      </c>
      <c r="W2110" s="134" t="str">
        <f>IF((ISERROR(VLOOKUP(E2110,'[2]Lead Time(覆蓋貼)'!F:F,1,0)))*(P2110="v"),"",IF((ISTEXT(VLOOKUP(E2110,'[2]Lead Time(覆蓋貼)'!F:F,1,0)))*(P2110=""),"未執行",""))</f>
        <v/>
      </c>
    </row>
    <row r="2111" spans="1:23" ht="20.25" hidden="1" customHeight="1" x14ac:dyDescent="0.25">
      <c r="A2111" s="117">
        <v>2097</v>
      </c>
      <c r="B2111" s="118" t="s">
        <v>4841</v>
      </c>
      <c r="C2111" s="119">
        <v>42370</v>
      </c>
      <c r="D2111" s="117" t="s">
        <v>4662</v>
      </c>
      <c r="E2111" s="120" t="s">
        <v>5329</v>
      </c>
      <c r="F2111" s="117" t="str">
        <f>IF(ISNA(VLOOKUP(B2111,[2]保固召回!$A:$G,7,FALSE)),"",(VLOOKUP(B2111,[2]保固召回!$A:$G,7,FALSE)))</f>
        <v/>
      </c>
      <c r="G2111" s="121">
        <f t="shared" ca="1" si="131"/>
        <v>0.57202072538860105</v>
      </c>
      <c r="H2111" s="121" t="str">
        <f t="shared" si="129"/>
        <v>提示-編程儀錶板油錶功能</v>
      </c>
      <c r="I2111" s="122">
        <f t="shared" ca="1" si="130"/>
        <v>552</v>
      </c>
      <c r="N2111" s="125"/>
      <c r="O2111" s="126"/>
      <c r="P2111" s="127" t="str">
        <f>IF(B2111="","",IF(ISNA(VLOOKUP(U2111,[2]NEW!H:H,1,FALSE)),"V",""))</f>
        <v>V</v>
      </c>
      <c r="Q2111" s="156"/>
      <c r="R2111" s="129"/>
      <c r="S2111" s="181"/>
      <c r="U2111" s="132" t="str">
        <f t="shared" si="128"/>
        <v>6211061800G877229</v>
      </c>
      <c r="W2111" s="134" t="str">
        <f>IF((ISERROR(VLOOKUP(E2111,'[2]Lead Time(覆蓋貼)'!F:F,1,0)))*(P2111="v"),"",IF((ISTEXT(VLOOKUP(E2111,'[2]Lead Time(覆蓋貼)'!F:F,1,0)))*(P2111=""),"未執行",""))</f>
        <v/>
      </c>
    </row>
    <row r="2112" spans="1:23" ht="20.25" hidden="1" customHeight="1" x14ac:dyDescent="0.25">
      <c r="A2112" s="117">
        <v>2098</v>
      </c>
      <c r="B2112" s="118" t="s">
        <v>4841</v>
      </c>
      <c r="C2112" s="119">
        <v>42370</v>
      </c>
      <c r="D2112" s="117" t="s">
        <v>4662</v>
      </c>
      <c r="E2112" s="120" t="s">
        <v>5330</v>
      </c>
      <c r="F2112" s="117" t="str">
        <f>IF(ISNA(VLOOKUP(B2112,[2]保固召回!$A:$G,7,FALSE)),"",(VLOOKUP(B2112,[2]保固召回!$A:$G,7,FALSE)))</f>
        <v/>
      </c>
      <c r="G2112" s="121">
        <f t="shared" ca="1" si="131"/>
        <v>0.57202072538860105</v>
      </c>
      <c r="H2112" s="121" t="str">
        <f t="shared" si="129"/>
        <v>提示-編程儀錶板油錶功能</v>
      </c>
      <c r="I2112" s="122">
        <f t="shared" ca="1" si="130"/>
        <v>552</v>
      </c>
      <c r="N2112" s="125"/>
      <c r="O2112" s="126"/>
      <c r="P2112" s="127" t="str">
        <f>IF(B2112="","",IF(ISNA(VLOOKUP(U2112,[2]NEW!H:H,1,FALSE)),"V",""))</f>
        <v>V</v>
      </c>
      <c r="Q2112" s="156"/>
      <c r="R2112" s="129"/>
      <c r="S2112" s="205"/>
      <c r="U2112" s="132" t="str">
        <f t="shared" si="128"/>
        <v>6211061800G877181</v>
      </c>
      <c r="W2112" s="134" t="str">
        <f>IF((ISERROR(VLOOKUP(E2112,'[2]Lead Time(覆蓋貼)'!F:F,1,0)))*(P2112="v"),"",IF((ISTEXT(VLOOKUP(E2112,'[2]Lead Time(覆蓋貼)'!F:F,1,0)))*(P2112=""),"未執行",""))</f>
        <v/>
      </c>
    </row>
    <row r="2113" spans="1:23" ht="20.25" hidden="1" customHeight="1" x14ac:dyDescent="0.25">
      <c r="A2113" s="117">
        <v>2099</v>
      </c>
      <c r="B2113" s="118" t="s">
        <v>4841</v>
      </c>
      <c r="C2113" s="119">
        <v>42370</v>
      </c>
      <c r="D2113" s="117" t="s">
        <v>4662</v>
      </c>
      <c r="E2113" s="120" t="s">
        <v>5331</v>
      </c>
      <c r="F2113" s="117"/>
      <c r="G2113" s="121">
        <f t="shared" ca="1" si="131"/>
        <v>0.57202072538860105</v>
      </c>
      <c r="H2113" s="121" t="str">
        <f t="shared" si="129"/>
        <v>提示-編程儀錶板油錶功能</v>
      </c>
      <c r="I2113" s="122">
        <f t="shared" ca="1" si="130"/>
        <v>552</v>
      </c>
      <c r="N2113" s="125"/>
      <c r="O2113" s="126"/>
      <c r="P2113" s="127" t="str">
        <f>IF(B2113="","",IF(ISNA(VLOOKUP(U2113,[2]NEW!H:H,1,FALSE)),"V",""))</f>
        <v>V</v>
      </c>
      <c r="Q2113" s="156"/>
      <c r="R2113" s="129"/>
      <c r="S2113" s="204"/>
      <c r="U2113" s="132" t="str">
        <f t="shared" si="128"/>
        <v>6211061800G877179</v>
      </c>
      <c r="W2113" s="134" t="str">
        <f>IF((ISERROR(VLOOKUP(E2113,'[2]Lead Time(覆蓋貼)'!F:F,1,0)))*(P2113="v"),"",IF((ISTEXT(VLOOKUP(E2113,'[2]Lead Time(覆蓋貼)'!F:F,1,0)))*(P2113=""),"未執行",""))</f>
        <v/>
      </c>
    </row>
    <row r="2114" spans="1:23" ht="20.25" hidden="1" customHeight="1" x14ac:dyDescent="0.25">
      <c r="A2114" s="117">
        <v>2100</v>
      </c>
      <c r="B2114" s="118" t="s">
        <v>4841</v>
      </c>
      <c r="C2114" s="119">
        <v>42370</v>
      </c>
      <c r="D2114" s="117" t="s">
        <v>4662</v>
      </c>
      <c r="E2114" s="120" t="s">
        <v>5332</v>
      </c>
      <c r="F2114" s="117" t="str">
        <f>IF(ISNA(VLOOKUP(B2114,[2]保固召回!$A:$G,7,FALSE)),"",(VLOOKUP(B2114,[2]保固召回!$A:$G,7,FALSE)))</f>
        <v/>
      </c>
      <c r="G2114" s="121">
        <f t="shared" ca="1" si="131"/>
        <v>0.57202072538860105</v>
      </c>
      <c r="H2114" s="121" t="str">
        <f t="shared" si="129"/>
        <v/>
      </c>
      <c r="I2114" s="122">
        <f t="shared" ca="1" si="130"/>
        <v>552</v>
      </c>
      <c r="N2114" s="125"/>
      <c r="O2114" s="126"/>
      <c r="P2114" s="127" t="str">
        <f>IF(B2114="","",IF(ISNA(VLOOKUP(U2114,[2]NEW!H:H,1,FALSE)),"V",""))</f>
        <v/>
      </c>
      <c r="Q2114" s="156"/>
      <c r="R2114" s="129"/>
      <c r="S2114" s="205"/>
      <c r="U2114" s="132" t="str">
        <f t="shared" si="128"/>
        <v>6211061800G877171</v>
      </c>
      <c r="W2114" s="134" t="str">
        <f>IF((ISERROR(VLOOKUP(E2114,'[2]Lead Time(覆蓋貼)'!F:F,1,0)))*(P2114="v"),"",IF((ISTEXT(VLOOKUP(E2114,'[2]Lead Time(覆蓋貼)'!F:F,1,0)))*(P2114=""),"未執行",""))</f>
        <v/>
      </c>
    </row>
    <row r="2115" spans="1:23" ht="20.25" hidden="1" customHeight="1" x14ac:dyDescent="0.25">
      <c r="A2115" s="117">
        <v>2101</v>
      </c>
      <c r="B2115" s="118" t="s">
        <v>4841</v>
      </c>
      <c r="C2115" s="119">
        <v>42370</v>
      </c>
      <c r="D2115" s="117" t="s">
        <v>4662</v>
      </c>
      <c r="E2115" s="120" t="s">
        <v>5333</v>
      </c>
      <c r="F2115" s="117" t="str">
        <f>IF(ISNA(VLOOKUP(B2115,[2]保固召回!$A:$G,7,FALSE)),"",(VLOOKUP(B2115,[2]保固召回!$A:$G,7,FALSE)))</f>
        <v/>
      </c>
      <c r="G2115" s="121">
        <f t="shared" ca="1" si="131"/>
        <v>0.57202072538860105</v>
      </c>
      <c r="H2115" s="121" t="str">
        <f t="shared" si="129"/>
        <v>提示-編程儀錶板油錶功能</v>
      </c>
      <c r="I2115" s="122">
        <f t="shared" ca="1" si="130"/>
        <v>552</v>
      </c>
      <c r="N2115" s="125"/>
      <c r="O2115" s="126"/>
      <c r="P2115" s="127" t="str">
        <f>IF(B2115="","",IF(ISNA(VLOOKUP(U2115,[2]NEW!H:H,1,FALSE)),"V",""))</f>
        <v>V</v>
      </c>
      <c r="Q2115" s="156"/>
      <c r="R2115" s="129"/>
      <c r="S2115" s="181"/>
      <c r="U2115" s="132" t="str">
        <f t="shared" si="128"/>
        <v>6211061800G877006</v>
      </c>
      <c r="W2115" s="134" t="str">
        <f>IF((ISERROR(VLOOKUP(E2115,'[2]Lead Time(覆蓋貼)'!F:F,1,0)))*(P2115="v"),"",IF((ISTEXT(VLOOKUP(E2115,'[2]Lead Time(覆蓋貼)'!F:F,1,0)))*(P2115=""),"未執行",""))</f>
        <v/>
      </c>
    </row>
    <row r="2116" spans="1:23" ht="20.25" hidden="1" customHeight="1" x14ac:dyDescent="0.25">
      <c r="A2116" s="117">
        <v>2102</v>
      </c>
      <c r="B2116" s="118" t="s">
        <v>4841</v>
      </c>
      <c r="C2116" s="119">
        <v>42370</v>
      </c>
      <c r="D2116" s="117" t="s">
        <v>4662</v>
      </c>
      <c r="E2116" s="120" t="s">
        <v>5334</v>
      </c>
      <c r="F2116" s="117" t="str">
        <f>IF(ISNA(VLOOKUP(B2116,[2]保固召回!$A:$G,7,FALSE)),"",(VLOOKUP(B2116,[2]保固召回!$A:$G,7,FALSE)))</f>
        <v/>
      </c>
      <c r="G2116" s="121">
        <f t="shared" ca="1" si="131"/>
        <v>0.57202072538860105</v>
      </c>
      <c r="H2116" s="121" t="str">
        <f t="shared" si="129"/>
        <v>提示-編程儀錶板油錶功能</v>
      </c>
      <c r="I2116" s="122">
        <f t="shared" ca="1" si="130"/>
        <v>552</v>
      </c>
      <c r="N2116" s="125"/>
      <c r="O2116" s="126"/>
      <c r="P2116" s="127" t="str">
        <f>IF(B2116="","",IF(ISNA(VLOOKUP(U2116,[2]NEW!H:H,1,FALSE)),"V",""))</f>
        <v>V</v>
      </c>
      <c r="Q2116" s="156"/>
      <c r="R2116" s="129"/>
      <c r="S2116" s="205"/>
      <c r="U2116" s="132" t="str">
        <f t="shared" si="128"/>
        <v>6211061800G876606</v>
      </c>
      <c r="W2116" s="134" t="str">
        <f>IF((ISERROR(VLOOKUP(E2116,'[2]Lead Time(覆蓋貼)'!F:F,1,0)))*(P2116="v"),"",IF((ISTEXT(VLOOKUP(E2116,'[2]Lead Time(覆蓋貼)'!F:F,1,0)))*(P2116=""),"未執行",""))</f>
        <v/>
      </c>
    </row>
    <row r="2117" spans="1:23" ht="20.25" hidden="1" customHeight="1" x14ac:dyDescent="0.25">
      <c r="A2117" s="117">
        <v>2103</v>
      </c>
      <c r="B2117" s="118" t="s">
        <v>4841</v>
      </c>
      <c r="C2117" s="119">
        <v>42370</v>
      </c>
      <c r="D2117" s="117" t="s">
        <v>4662</v>
      </c>
      <c r="E2117" s="120" t="s">
        <v>5335</v>
      </c>
      <c r="F2117" s="117" t="str">
        <f>IF(ISNA(VLOOKUP(B2117,[2]保固召回!$A:$G,7,FALSE)),"",(VLOOKUP(B2117,[2]保固召回!$A:$G,7,FALSE)))</f>
        <v/>
      </c>
      <c r="G2117" s="121">
        <f t="shared" ca="1" si="131"/>
        <v>0.57202072538860105</v>
      </c>
      <c r="H2117" s="121" t="str">
        <f t="shared" si="129"/>
        <v>提示-編程儀錶板油錶功能</v>
      </c>
      <c r="I2117" s="122">
        <f t="shared" ca="1" si="130"/>
        <v>552</v>
      </c>
      <c r="N2117" s="125"/>
      <c r="O2117" s="126"/>
      <c r="P2117" s="127" t="str">
        <f>IF(B2117="","",IF(ISNA(VLOOKUP(U2117,[2]NEW!H:H,1,FALSE)),"V",""))</f>
        <v>V</v>
      </c>
      <c r="Q2117" s="156"/>
      <c r="R2117" s="129"/>
      <c r="S2117" s="181"/>
      <c r="U2117" s="132" t="str">
        <f t="shared" ref="U2117:U2180" si="132">B2117&amp;E2117</f>
        <v>6211061800G876602</v>
      </c>
      <c r="W2117" s="134" t="str">
        <f>IF((ISERROR(VLOOKUP(E2117,'[2]Lead Time(覆蓋貼)'!F:F,1,0)))*(P2117="v"),"",IF((ISTEXT(VLOOKUP(E2117,'[2]Lead Time(覆蓋貼)'!F:F,1,0)))*(P2117=""),"未執行",""))</f>
        <v/>
      </c>
    </row>
    <row r="2118" spans="1:23" ht="20.25" hidden="1" customHeight="1" x14ac:dyDescent="0.25">
      <c r="A2118" s="117">
        <v>2104</v>
      </c>
      <c r="B2118" s="118" t="s">
        <v>4841</v>
      </c>
      <c r="C2118" s="119">
        <v>42370</v>
      </c>
      <c r="D2118" s="117" t="s">
        <v>4662</v>
      </c>
      <c r="E2118" s="120" t="s">
        <v>5336</v>
      </c>
      <c r="F2118" s="117" t="str">
        <f>IF(ISNA(VLOOKUP(B2118,[2]保固召回!$A:$G,7,FALSE)),"",(VLOOKUP(B2118,[2]保固召回!$A:$G,7,FALSE)))</f>
        <v/>
      </c>
      <c r="G2118" s="121">
        <f t="shared" ca="1" si="131"/>
        <v>0.57202072538860105</v>
      </c>
      <c r="H2118" s="121" t="str">
        <f t="shared" ref="H2118:H2181" si="133">IF(P2118="V",D2118,"")</f>
        <v>提示-編程儀錶板油錶功能</v>
      </c>
      <c r="I2118" s="122">
        <f t="shared" ref="I2118:I2181" ca="1" si="134">COUNTIF(H:H,D2118)</f>
        <v>552</v>
      </c>
      <c r="N2118" s="125">
        <v>43182</v>
      </c>
      <c r="O2118" s="126">
        <v>42</v>
      </c>
      <c r="P2118" s="127" t="str">
        <f>IF(B2118="","",IF(ISNA(VLOOKUP(U2118,[2]NEW!H:H,1,FALSE)),"V",""))</f>
        <v>V</v>
      </c>
      <c r="Q2118" s="156">
        <v>43180</v>
      </c>
      <c r="R2118" s="129">
        <v>50421</v>
      </c>
      <c r="S2118" s="204" t="s">
        <v>3862</v>
      </c>
      <c r="U2118" s="132" t="str">
        <f t="shared" si="132"/>
        <v>6211061800G876259</v>
      </c>
      <c r="W2118" s="134" t="str">
        <f>IF((ISERROR(VLOOKUP(E2118,'[2]Lead Time(覆蓋貼)'!F:F,1,0)))*(P2118="v"),"",IF((ISTEXT(VLOOKUP(E2118,'[2]Lead Time(覆蓋貼)'!F:F,1,0)))*(P2118=""),"未執行",""))</f>
        <v/>
      </c>
    </row>
    <row r="2119" spans="1:23" ht="20.25" hidden="1" customHeight="1" x14ac:dyDescent="0.25">
      <c r="A2119" s="117">
        <v>2105</v>
      </c>
      <c r="B2119" s="118" t="s">
        <v>4841</v>
      </c>
      <c r="C2119" s="119">
        <v>42370</v>
      </c>
      <c r="D2119" s="117" t="s">
        <v>4662</v>
      </c>
      <c r="E2119" s="120" t="s">
        <v>5337</v>
      </c>
      <c r="F2119" s="117" t="str">
        <f>IF(ISNA(VLOOKUP(B2119,[2]保固召回!$A:$G,7,FALSE)),"",(VLOOKUP(B2119,[2]保固召回!$A:$G,7,FALSE)))</f>
        <v/>
      </c>
      <c r="G2119" s="121">
        <f t="shared" ca="1" si="131"/>
        <v>0.57202072538860105</v>
      </c>
      <c r="H2119" s="121" t="str">
        <f t="shared" si="133"/>
        <v>提示-編程儀錶板油錶功能</v>
      </c>
      <c r="I2119" s="122">
        <f t="shared" ca="1" si="134"/>
        <v>552</v>
      </c>
      <c r="N2119" s="125"/>
      <c r="O2119" s="126"/>
      <c r="P2119" s="127" t="str">
        <f>IF(B2119="","",IF(ISNA(VLOOKUP(U2119,[2]NEW!H:H,1,FALSE)),"V",""))</f>
        <v>V</v>
      </c>
      <c r="Q2119" s="156"/>
      <c r="R2119" s="129"/>
      <c r="S2119" s="205"/>
      <c r="U2119" s="132" t="str">
        <f t="shared" si="132"/>
        <v>6211061800G876257</v>
      </c>
      <c r="W2119" s="134" t="str">
        <f>IF((ISERROR(VLOOKUP(E2119,'[2]Lead Time(覆蓋貼)'!F:F,1,0)))*(P2119="v"),"",IF((ISTEXT(VLOOKUP(E2119,'[2]Lead Time(覆蓋貼)'!F:F,1,0)))*(P2119=""),"未執行",""))</f>
        <v/>
      </c>
    </row>
    <row r="2120" spans="1:23" ht="20.25" hidden="1" customHeight="1" x14ac:dyDescent="0.25">
      <c r="A2120" s="117">
        <v>2106</v>
      </c>
      <c r="B2120" s="118" t="s">
        <v>4841</v>
      </c>
      <c r="C2120" s="119">
        <v>42370</v>
      </c>
      <c r="D2120" s="117" t="s">
        <v>4662</v>
      </c>
      <c r="E2120" s="120" t="s">
        <v>5338</v>
      </c>
      <c r="F2120" s="117" t="str">
        <f>IF(ISNA(VLOOKUP(B2120,[2]保固召回!$A:$G,7,FALSE)),"",(VLOOKUP(B2120,[2]保固召回!$A:$G,7,FALSE)))</f>
        <v/>
      </c>
      <c r="G2120" s="121">
        <f t="shared" ca="1" si="131"/>
        <v>0.57202072538860105</v>
      </c>
      <c r="H2120" s="121" t="str">
        <f t="shared" si="133"/>
        <v>提示-編程儀錶板油錶功能</v>
      </c>
      <c r="I2120" s="122">
        <f t="shared" ca="1" si="134"/>
        <v>552</v>
      </c>
      <c r="N2120" s="125"/>
      <c r="O2120" s="126"/>
      <c r="P2120" s="127" t="str">
        <f>IF(B2120="","",IF(ISNA(VLOOKUP(U2120,[2]NEW!H:H,1,FALSE)),"V",""))</f>
        <v>V</v>
      </c>
      <c r="Q2120" s="156"/>
      <c r="R2120" s="129"/>
      <c r="S2120" s="181"/>
      <c r="U2120" s="132" t="str">
        <f t="shared" si="132"/>
        <v>6211061800G876067</v>
      </c>
      <c r="W2120" s="134" t="str">
        <f>IF((ISERROR(VLOOKUP(E2120,'[2]Lead Time(覆蓋貼)'!F:F,1,0)))*(P2120="v"),"",IF((ISTEXT(VLOOKUP(E2120,'[2]Lead Time(覆蓋貼)'!F:F,1,0)))*(P2120=""),"未執行",""))</f>
        <v/>
      </c>
    </row>
    <row r="2121" spans="1:23" ht="20.25" hidden="1" customHeight="1" x14ac:dyDescent="0.25">
      <c r="A2121" s="117">
        <v>2107</v>
      </c>
      <c r="B2121" s="118" t="s">
        <v>4841</v>
      </c>
      <c r="C2121" s="119">
        <v>42370</v>
      </c>
      <c r="D2121" s="117" t="s">
        <v>4662</v>
      </c>
      <c r="E2121" s="120" t="s">
        <v>5339</v>
      </c>
      <c r="F2121" s="117" t="str">
        <f>IF(ISNA(VLOOKUP(B2121,[2]保固召回!$A:$G,7,FALSE)),"",(VLOOKUP(B2121,[2]保固召回!$A:$G,7,FALSE)))</f>
        <v/>
      </c>
      <c r="G2121" s="121">
        <f t="shared" ref="G2121:G2184" ca="1" si="135">COUNTIF(H:H,D2121)/COUNTIF(D:D,D2121)</f>
        <v>0.57202072538860105</v>
      </c>
      <c r="H2121" s="121" t="str">
        <f t="shared" si="133"/>
        <v>提示-編程儀錶板油錶功能</v>
      </c>
      <c r="I2121" s="122">
        <f t="shared" ca="1" si="134"/>
        <v>552</v>
      </c>
      <c r="N2121" s="125"/>
      <c r="O2121" s="126"/>
      <c r="P2121" s="127" t="str">
        <f>IF(B2121="","",IF(ISNA(VLOOKUP(U2121,[2]NEW!H:H,1,FALSE)),"V",""))</f>
        <v>V</v>
      </c>
      <c r="Q2121" s="156"/>
      <c r="R2121" s="129"/>
      <c r="S2121" s="205"/>
      <c r="U2121" s="132" t="str">
        <f t="shared" si="132"/>
        <v>6211061800G875279</v>
      </c>
      <c r="W2121" s="134" t="str">
        <f>IF((ISERROR(VLOOKUP(E2121,'[2]Lead Time(覆蓋貼)'!F:F,1,0)))*(P2121="v"),"",IF((ISTEXT(VLOOKUP(E2121,'[2]Lead Time(覆蓋貼)'!F:F,1,0)))*(P2121=""),"未執行",""))</f>
        <v/>
      </c>
    </row>
    <row r="2122" spans="1:23" ht="20.25" hidden="1" customHeight="1" x14ac:dyDescent="0.25">
      <c r="A2122" s="117">
        <v>2108</v>
      </c>
      <c r="B2122" s="118" t="s">
        <v>4841</v>
      </c>
      <c r="C2122" s="119">
        <v>42370</v>
      </c>
      <c r="D2122" s="117" t="s">
        <v>4662</v>
      </c>
      <c r="E2122" s="120" t="s">
        <v>5340</v>
      </c>
      <c r="F2122" s="117" t="str">
        <f>IF(ISNA(VLOOKUP(B2122,[2]保固召回!$A:$G,7,FALSE)),"",(VLOOKUP(B2122,[2]保固召回!$A:$G,7,FALSE)))</f>
        <v/>
      </c>
      <c r="G2122" s="121">
        <f t="shared" ca="1" si="135"/>
        <v>0.57202072538860105</v>
      </c>
      <c r="H2122" s="121" t="str">
        <f t="shared" si="133"/>
        <v/>
      </c>
      <c r="I2122" s="122">
        <f t="shared" ca="1" si="134"/>
        <v>552</v>
      </c>
      <c r="N2122" s="125"/>
      <c r="O2122" s="126"/>
      <c r="P2122" s="127" t="str">
        <f>IF(B2122="","",IF(ISNA(VLOOKUP(U2122,[2]NEW!H:H,1,FALSE)),"V",""))</f>
        <v/>
      </c>
      <c r="Q2122" s="156"/>
      <c r="R2122" s="129"/>
      <c r="S2122" s="204"/>
      <c r="U2122" s="132" t="str">
        <f t="shared" si="132"/>
        <v>6211061800G875266</v>
      </c>
      <c r="W2122" s="134" t="str">
        <f>IF((ISERROR(VLOOKUP(E2122,'[2]Lead Time(覆蓋貼)'!F:F,1,0)))*(P2122="v"),"",IF((ISTEXT(VLOOKUP(E2122,'[2]Lead Time(覆蓋貼)'!F:F,1,0)))*(P2122=""),"未執行",""))</f>
        <v/>
      </c>
    </row>
    <row r="2123" spans="1:23" ht="20.25" hidden="1" customHeight="1" x14ac:dyDescent="0.25">
      <c r="A2123" s="117">
        <v>2109</v>
      </c>
      <c r="B2123" s="118" t="s">
        <v>4841</v>
      </c>
      <c r="C2123" s="119">
        <v>42370</v>
      </c>
      <c r="D2123" s="117" t="s">
        <v>4662</v>
      </c>
      <c r="E2123" s="120" t="s">
        <v>5341</v>
      </c>
      <c r="F2123" s="117" t="str">
        <f>IF(ISNA(VLOOKUP(B2123,[2]保固召回!$A:$G,7,FALSE)),"",(VLOOKUP(B2123,[2]保固召回!$A:$G,7,FALSE)))</f>
        <v/>
      </c>
      <c r="G2123" s="121">
        <f t="shared" ca="1" si="135"/>
        <v>0.57202072538860105</v>
      </c>
      <c r="H2123" s="121" t="str">
        <f t="shared" si="133"/>
        <v/>
      </c>
      <c r="I2123" s="122">
        <f t="shared" ca="1" si="134"/>
        <v>552</v>
      </c>
      <c r="N2123" s="125"/>
      <c r="O2123" s="126"/>
      <c r="P2123" s="127" t="str">
        <f>IF(B2123="","",IF(ISNA(VLOOKUP(U2123,[2]NEW!H:H,1,FALSE)),"V",""))</f>
        <v/>
      </c>
      <c r="Q2123" s="156"/>
      <c r="R2123" s="129"/>
      <c r="S2123" s="205"/>
      <c r="U2123" s="132" t="str">
        <f t="shared" si="132"/>
        <v>6211061800G875265</v>
      </c>
      <c r="W2123" s="134" t="str">
        <f>IF((ISERROR(VLOOKUP(E2123,'[2]Lead Time(覆蓋貼)'!F:F,1,0)))*(P2123="v"),"",IF((ISTEXT(VLOOKUP(E2123,'[2]Lead Time(覆蓋貼)'!F:F,1,0)))*(P2123=""),"未執行",""))</f>
        <v/>
      </c>
    </row>
    <row r="2124" spans="1:23" ht="20.25" hidden="1" customHeight="1" x14ac:dyDescent="0.25">
      <c r="A2124" s="117">
        <v>2110</v>
      </c>
      <c r="B2124" s="118" t="s">
        <v>2925</v>
      </c>
      <c r="C2124" s="119">
        <v>43033</v>
      </c>
      <c r="D2124" s="117" t="s">
        <v>5342</v>
      </c>
      <c r="E2124" s="120" t="s">
        <v>5343</v>
      </c>
      <c r="F2124" s="117" t="str">
        <f>IF(ISNA(VLOOKUP(B2124,[2]保固召回!$A:$G,7,FALSE)),"",(VLOOKUP(B2124,[2]保固召回!$A:$G,7,FALSE)))</f>
        <v/>
      </c>
      <c r="G2124" s="121">
        <f t="shared" ca="1" si="135"/>
        <v>1</v>
      </c>
      <c r="H2124" s="121" t="str">
        <f t="shared" si="133"/>
        <v>G11G12G3x檢查車道警示系統之警示傳感器，視需要更換</v>
      </c>
      <c r="I2124" s="122">
        <f t="shared" ca="1" si="134"/>
        <v>18</v>
      </c>
      <c r="J2124" s="236"/>
      <c r="K2124" s="237"/>
      <c r="L2124" s="217"/>
      <c r="M2124" s="238"/>
      <c r="N2124" s="125"/>
      <c r="O2124" s="126"/>
      <c r="P2124" s="127" t="str">
        <f>IF(B2124="","",IF(ISNA(VLOOKUP(U2124,[2]NEW!H:H,1,FALSE)),"V",""))</f>
        <v>V</v>
      </c>
      <c r="Q2124" s="156" t="s">
        <v>4702</v>
      </c>
      <c r="R2124" s="129" t="s">
        <v>4703</v>
      </c>
      <c r="S2124" s="185" t="s">
        <v>5344</v>
      </c>
      <c r="U2124" s="132" t="str">
        <f t="shared" si="132"/>
        <v>0066240100G875226</v>
      </c>
      <c r="W2124" s="134" t="str">
        <f>IF((ISERROR(VLOOKUP(E2124,'[2]Lead Time(覆蓋貼)'!F:F,1,0)))*(P2124="v"),"",IF((ISTEXT(VLOOKUP(E2124,'[2]Lead Time(覆蓋貼)'!F:F,1,0)))*(P2124=""),"未執行",""))</f>
        <v/>
      </c>
    </row>
    <row r="2125" spans="1:23" ht="20.25" hidden="1" customHeight="1" x14ac:dyDescent="0.25">
      <c r="A2125" s="117">
        <v>2111</v>
      </c>
      <c r="B2125" s="118" t="s">
        <v>4841</v>
      </c>
      <c r="C2125" s="119">
        <v>42370</v>
      </c>
      <c r="D2125" s="117" t="s">
        <v>4662</v>
      </c>
      <c r="E2125" s="120" t="s">
        <v>5343</v>
      </c>
      <c r="F2125" s="117"/>
      <c r="G2125" s="121">
        <f t="shared" ca="1" si="135"/>
        <v>0.57202072538860105</v>
      </c>
      <c r="H2125" s="121" t="str">
        <f t="shared" si="133"/>
        <v>提示-編程儀錶板油錶功能</v>
      </c>
      <c r="I2125" s="122">
        <f t="shared" ca="1" si="134"/>
        <v>552</v>
      </c>
      <c r="N2125" s="125"/>
      <c r="O2125" s="126"/>
      <c r="P2125" s="127" t="str">
        <f>IF(B2125="","",IF(ISNA(VLOOKUP(U2125,[2]NEW!H:H,1,FALSE)),"V",""))</f>
        <v>V</v>
      </c>
      <c r="Q2125" s="156"/>
      <c r="R2125" s="129"/>
      <c r="S2125" s="181"/>
      <c r="U2125" s="132" t="str">
        <f t="shared" si="132"/>
        <v>6211061800G875226</v>
      </c>
      <c r="W2125" s="134" t="str">
        <f>IF((ISERROR(VLOOKUP(E2125,'[2]Lead Time(覆蓋貼)'!F:F,1,0)))*(P2125="v"),"",IF((ISTEXT(VLOOKUP(E2125,'[2]Lead Time(覆蓋貼)'!F:F,1,0)))*(P2125=""),"未執行",""))</f>
        <v/>
      </c>
    </row>
    <row r="2126" spans="1:23" ht="20.25" hidden="1" customHeight="1" x14ac:dyDescent="0.25">
      <c r="A2126" s="117">
        <v>2112</v>
      </c>
      <c r="B2126" s="118" t="s">
        <v>4841</v>
      </c>
      <c r="C2126" s="119">
        <v>42370</v>
      </c>
      <c r="D2126" s="117" t="s">
        <v>4662</v>
      </c>
      <c r="E2126" s="120" t="s">
        <v>5345</v>
      </c>
      <c r="F2126" s="117" t="str">
        <f>IF(ISNA(VLOOKUP(B2126,[2]保固召回!$A:$G,7,FALSE)),"",(VLOOKUP(B2126,[2]保固召回!$A:$G,7,FALSE)))</f>
        <v/>
      </c>
      <c r="G2126" s="121">
        <f t="shared" ca="1" si="135"/>
        <v>0.57202072538860105</v>
      </c>
      <c r="H2126" s="121" t="str">
        <f t="shared" si="133"/>
        <v>提示-編程儀錶板油錶功能</v>
      </c>
      <c r="I2126" s="122">
        <f t="shared" ca="1" si="134"/>
        <v>552</v>
      </c>
      <c r="N2126" s="125"/>
      <c r="O2126" s="126"/>
      <c r="P2126" s="127" t="str">
        <f>IF(B2126="","",IF(ISNA(VLOOKUP(U2126,[2]NEW!H:H,1,FALSE)),"V",""))</f>
        <v>V</v>
      </c>
      <c r="Q2126" s="156"/>
      <c r="R2126" s="129"/>
      <c r="S2126" s="181"/>
      <c r="U2126" s="132" t="str">
        <f t="shared" si="132"/>
        <v>6211061800G875219</v>
      </c>
      <c r="W2126" s="134" t="str">
        <f>IF((ISERROR(VLOOKUP(E2126,'[2]Lead Time(覆蓋貼)'!F:F,1,0)))*(P2126="v"),"",IF((ISTEXT(VLOOKUP(E2126,'[2]Lead Time(覆蓋貼)'!F:F,1,0)))*(P2126=""),"未執行",""))</f>
        <v/>
      </c>
    </row>
    <row r="2127" spans="1:23" ht="20.25" hidden="1" customHeight="1" x14ac:dyDescent="0.25">
      <c r="A2127" s="117">
        <v>2113</v>
      </c>
      <c r="B2127" s="118" t="s">
        <v>2925</v>
      </c>
      <c r="C2127" s="119">
        <v>43033</v>
      </c>
      <c r="D2127" s="117" t="s">
        <v>5227</v>
      </c>
      <c r="E2127" s="120" t="s">
        <v>5346</v>
      </c>
      <c r="F2127" s="117" t="str">
        <f>IF(ISNA(VLOOKUP(B2127,[2]保固召回!$A:$G,7,FALSE)),"",(VLOOKUP(B2127,[2]保固召回!$A:$G,7,FALSE)))</f>
        <v/>
      </c>
      <c r="G2127" s="121">
        <f t="shared" ca="1" si="135"/>
        <v>1</v>
      </c>
      <c r="H2127" s="121" t="str">
        <f t="shared" si="133"/>
        <v>G11G12G3xCheckingand,ifnecessary,replacinglanechangew</v>
      </c>
      <c r="I2127" s="122">
        <f t="shared" ca="1" si="134"/>
        <v>18</v>
      </c>
      <c r="J2127" s="236"/>
      <c r="K2127" s="237"/>
      <c r="L2127" s="217"/>
      <c r="M2127" s="238"/>
      <c r="N2127" s="125"/>
      <c r="O2127" s="126"/>
      <c r="P2127" s="127" t="str">
        <f>IF(B2127="","",IF(ISNA(VLOOKUP(U2127,[2]NEW!H:H,1,FALSE)),"V",""))</f>
        <v>V</v>
      </c>
      <c r="Q2127" s="156"/>
      <c r="R2127" s="129"/>
      <c r="S2127" s="181" t="s">
        <v>5106</v>
      </c>
      <c r="U2127" s="132" t="str">
        <f t="shared" si="132"/>
        <v>0066240100G875217</v>
      </c>
      <c r="W2127" s="134" t="str">
        <f>IF((ISERROR(VLOOKUP(E2127,'[2]Lead Time(覆蓋貼)'!F:F,1,0)))*(P2127="v"),"",IF((ISTEXT(VLOOKUP(E2127,'[2]Lead Time(覆蓋貼)'!F:F,1,0)))*(P2127=""),"未執行",""))</f>
        <v/>
      </c>
    </row>
    <row r="2128" spans="1:23" ht="20.25" hidden="1" customHeight="1" x14ac:dyDescent="0.25">
      <c r="A2128" s="117">
        <v>2114</v>
      </c>
      <c r="B2128" s="118" t="s">
        <v>4841</v>
      </c>
      <c r="C2128" s="119">
        <v>42370</v>
      </c>
      <c r="D2128" s="117" t="s">
        <v>4662</v>
      </c>
      <c r="E2128" s="120" t="s">
        <v>5346</v>
      </c>
      <c r="F2128" s="117" t="str">
        <f>IF(ISNA(VLOOKUP(B2128,[2]保固召回!$A:$G,7,FALSE)),"",(VLOOKUP(B2128,[2]保固召回!$A:$G,7,FALSE)))</f>
        <v/>
      </c>
      <c r="G2128" s="121">
        <f t="shared" ca="1" si="135"/>
        <v>0.57202072538860105</v>
      </c>
      <c r="H2128" s="121" t="str">
        <f t="shared" si="133"/>
        <v>提示-編程儀錶板油錶功能</v>
      </c>
      <c r="I2128" s="122">
        <f t="shared" ca="1" si="134"/>
        <v>552</v>
      </c>
      <c r="N2128" s="125"/>
      <c r="O2128" s="126"/>
      <c r="P2128" s="127" t="str">
        <f>IF(B2128="","",IF(ISNA(VLOOKUP(U2128,[2]NEW!H:H,1,FALSE)),"V",""))</f>
        <v>V</v>
      </c>
      <c r="Q2128" s="156"/>
      <c r="R2128" s="129"/>
      <c r="S2128" s="204"/>
      <c r="U2128" s="132" t="str">
        <f t="shared" si="132"/>
        <v>6211061800G875217</v>
      </c>
      <c r="W2128" s="134" t="str">
        <f>IF((ISERROR(VLOOKUP(E2128,'[2]Lead Time(覆蓋貼)'!F:F,1,0)))*(P2128="v"),"",IF((ISTEXT(VLOOKUP(E2128,'[2]Lead Time(覆蓋貼)'!F:F,1,0)))*(P2128=""),"未執行",""))</f>
        <v/>
      </c>
    </row>
    <row r="2129" spans="1:23" ht="20.25" hidden="1" customHeight="1" x14ac:dyDescent="0.25">
      <c r="A2129" s="117">
        <v>2115</v>
      </c>
      <c r="B2129" s="118" t="s">
        <v>2925</v>
      </c>
      <c r="C2129" s="119">
        <v>43033</v>
      </c>
      <c r="D2129" s="117" t="s">
        <v>2926</v>
      </c>
      <c r="E2129" s="120" t="s">
        <v>5347</v>
      </c>
      <c r="F2129" s="117" t="str">
        <f>IF(ISNA(VLOOKUP(B2129,[2]保固召回!$A:$G,7,FALSE)),"",(VLOOKUP(B2129,[2]保固召回!$A:$G,7,FALSE)))</f>
        <v/>
      </c>
      <c r="G2129" s="121">
        <f t="shared" ca="1" si="135"/>
        <v>1</v>
      </c>
      <c r="H2129" s="121" t="str">
        <f t="shared" si="133"/>
        <v>G11G12G3x檢查車道警示系統之警示傳感器，視需要更換</v>
      </c>
      <c r="I2129" s="122">
        <f t="shared" ca="1" si="134"/>
        <v>18</v>
      </c>
      <c r="J2129" s="236"/>
      <c r="K2129" s="237"/>
      <c r="L2129" s="217"/>
      <c r="M2129" s="238"/>
      <c r="N2129" s="125"/>
      <c r="O2129" s="126"/>
      <c r="P2129" s="127" t="str">
        <f>IF(B2129="","",IF(ISNA(VLOOKUP(U2129,[2]NEW!H:H,1,FALSE)),"V",""))</f>
        <v>V</v>
      </c>
      <c r="Q2129" s="156" t="s">
        <v>5348</v>
      </c>
      <c r="R2129" s="129" t="s">
        <v>5349</v>
      </c>
      <c r="S2129" s="181" t="s">
        <v>5350</v>
      </c>
      <c r="U2129" s="132" t="str">
        <f t="shared" si="132"/>
        <v>0066240100G875208</v>
      </c>
      <c r="W2129" s="134" t="str">
        <f>IF((ISERROR(VLOOKUP(E2129,'[2]Lead Time(覆蓋貼)'!F:F,1,0)))*(P2129="v"),"",IF((ISTEXT(VLOOKUP(E2129,'[2]Lead Time(覆蓋貼)'!F:F,1,0)))*(P2129=""),"未執行",""))</f>
        <v/>
      </c>
    </row>
    <row r="2130" spans="1:23" ht="20.25" hidden="1" customHeight="1" x14ac:dyDescent="0.25">
      <c r="A2130" s="117">
        <v>2116</v>
      </c>
      <c r="B2130" s="118" t="s">
        <v>4841</v>
      </c>
      <c r="C2130" s="119">
        <v>42370</v>
      </c>
      <c r="D2130" s="117" t="s">
        <v>4662</v>
      </c>
      <c r="E2130" s="120" t="s">
        <v>5347</v>
      </c>
      <c r="F2130" s="117" t="str">
        <f>IF(ISNA(VLOOKUP(B2130,[2]保固召回!$A:$G,7,FALSE)),"",(VLOOKUP(B2130,[2]保固召回!$A:$G,7,FALSE)))</f>
        <v/>
      </c>
      <c r="G2130" s="121">
        <f t="shared" ca="1" si="135"/>
        <v>0.57202072538860105</v>
      </c>
      <c r="H2130" s="121" t="str">
        <f t="shared" si="133"/>
        <v/>
      </c>
      <c r="I2130" s="122">
        <f t="shared" ca="1" si="134"/>
        <v>552</v>
      </c>
      <c r="N2130" s="125"/>
      <c r="O2130" s="126"/>
      <c r="P2130" s="127" t="str">
        <f>IF(B2130="","",IF(ISNA(VLOOKUP(U2130,[2]NEW!H:H,1,FALSE)),"V",""))</f>
        <v/>
      </c>
      <c r="Q2130" s="156"/>
      <c r="R2130" s="129"/>
      <c r="S2130" s="205"/>
      <c r="U2130" s="132" t="str">
        <f t="shared" si="132"/>
        <v>6211061800G875208</v>
      </c>
      <c r="W2130" s="134" t="str">
        <f>IF((ISERROR(VLOOKUP(E2130,'[2]Lead Time(覆蓋貼)'!F:F,1,0)))*(P2130="v"),"",IF((ISTEXT(VLOOKUP(E2130,'[2]Lead Time(覆蓋貼)'!F:F,1,0)))*(P2130=""),"未執行",""))</f>
        <v/>
      </c>
    </row>
    <row r="2131" spans="1:23" ht="20.25" hidden="1" customHeight="1" x14ac:dyDescent="0.25">
      <c r="A2131" s="117">
        <v>2117</v>
      </c>
      <c r="B2131" s="118" t="s">
        <v>2925</v>
      </c>
      <c r="C2131" s="119">
        <v>43033</v>
      </c>
      <c r="D2131" s="117" t="s">
        <v>2926</v>
      </c>
      <c r="E2131" s="120" t="s">
        <v>5351</v>
      </c>
      <c r="F2131" s="117" t="str">
        <f>IF(ISNA(VLOOKUP(B2131,[2]保固召回!$A:$G,7,FALSE)),"",(VLOOKUP(B2131,[2]保固召回!$A:$G,7,FALSE)))</f>
        <v/>
      </c>
      <c r="G2131" s="121">
        <f t="shared" ca="1" si="135"/>
        <v>1</v>
      </c>
      <c r="H2131" s="121" t="str">
        <f t="shared" si="133"/>
        <v>G11G12G3x檢查車道警示系統之警示傳感器，視需要更換</v>
      </c>
      <c r="I2131" s="122">
        <f t="shared" ca="1" si="134"/>
        <v>18</v>
      </c>
      <c r="J2131" s="236"/>
      <c r="K2131" s="237"/>
      <c r="L2131" s="217"/>
      <c r="M2131" s="238"/>
      <c r="N2131" s="125"/>
      <c r="O2131" s="126"/>
      <c r="P2131" s="127" t="str">
        <f>IF(B2131="","",IF(ISNA(VLOOKUP(U2131,[2]NEW!H:H,1,FALSE)),"V",""))</f>
        <v>V</v>
      </c>
      <c r="Q2131" s="156" t="s">
        <v>5352</v>
      </c>
      <c r="R2131" s="129" t="s">
        <v>5353</v>
      </c>
      <c r="S2131" s="181" t="s">
        <v>5354</v>
      </c>
      <c r="U2131" s="132" t="str">
        <f t="shared" si="132"/>
        <v>0066240100G875203</v>
      </c>
      <c r="W2131" s="134" t="str">
        <f>IF((ISERROR(VLOOKUP(E2131,'[2]Lead Time(覆蓋貼)'!F:F,1,0)))*(P2131="v"),"",IF((ISTEXT(VLOOKUP(E2131,'[2]Lead Time(覆蓋貼)'!F:F,1,0)))*(P2131=""),"未執行",""))</f>
        <v/>
      </c>
    </row>
    <row r="2132" spans="1:23" ht="20.25" hidden="1" customHeight="1" x14ac:dyDescent="0.25">
      <c r="A2132" s="117">
        <v>2118</v>
      </c>
      <c r="B2132" s="118" t="s">
        <v>4841</v>
      </c>
      <c r="C2132" s="119">
        <v>42370</v>
      </c>
      <c r="D2132" s="117" t="s">
        <v>4662</v>
      </c>
      <c r="E2132" s="120" t="s">
        <v>5351</v>
      </c>
      <c r="F2132" s="117" t="str">
        <f>IF(ISNA(VLOOKUP(B2132,[2]保固召回!$A:$G,7,FALSE)),"",(VLOOKUP(B2132,[2]保固召回!$A:$G,7,FALSE)))</f>
        <v/>
      </c>
      <c r="G2132" s="121">
        <f t="shared" ca="1" si="135"/>
        <v>0.57202072538860105</v>
      </c>
      <c r="H2132" s="121" t="str">
        <f t="shared" si="133"/>
        <v/>
      </c>
      <c r="I2132" s="122">
        <f t="shared" ca="1" si="134"/>
        <v>552</v>
      </c>
      <c r="N2132" s="125"/>
      <c r="O2132" s="126"/>
      <c r="P2132" s="127" t="str">
        <f>IF(B2132="","",IF(ISNA(VLOOKUP(U2132,[2]NEW!H:H,1,FALSE)),"V",""))</f>
        <v/>
      </c>
      <c r="Q2132" s="156"/>
      <c r="R2132" s="129"/>
      <c r="S2132" s="205"/>
      <c r="U2132" s="132" t="str">
        <f t="shared" si="132"/>
        <v>6211061800G875203</v>
      </c>
      <c r="W2132" s="134" t="str">
        <f>IF((ISERROR(VLOOKUP(E2132,'[2]Lead Time(覆蓋貼)'!F:F,1,0)))*(P2132="v"),"",IF((ISTEXT(VLOOKUP(E2132,'[2]Lead Time(覆蓋貼)'!F:F,1,0)))*(P2132=""),"未執行",""))</f>
        <v/>
      </c>
    </row>
    <row r="2133" spans="1:23" ht="20.25" hidden="1" customHeight="1" x14ac:dyDescent="0.25">
      <c r="A2133" s="117">
        <v>2119</v>
      </c>
      <c r="B2133" s="118" t="s">
        <v>2925</v>
      </c>
      <c r="C2133" s="119">
        <v>43033</v>
      </c>
      <c r="D2133" s="117" t="s">
        <v>5227</v>
      </c>
      <c r="E2133" s="120" t="s">
        <v>5355</v>
      </c>
      <c r="F2133" s="117" t="str">
        <f>IF(ISNA(VLOOKUP(B2133,[2]保固召回!$A:$G,7,FALSE)),"",(VLOOKUP(B2133,[2]保固召回!$A:$G,7,FALSE)))</f>
        <v/>
      </c>
      <c r="G2133" s="121">
        <f t="shared" ca="1" si="135"/>
        <v>1</v>
      </c>
      <c r="H2133" s="121" t="str">
        <f t="shared" si="133"/>
        <v>G11G12G3xCheckingand,ifnecessary,replacinglanechangew</v>
      </c>
      <c r="I2133" s="122">
        <f t="shared" ca="1" si="134"/>
        <v>18</v>
      </c>
      <c r="J2133" s="236"/>
      <c r="K2133" s="237"/>
      <c r="L2133" s="217"/>
      <c r="M2133" s="238"/>
      <c r="N2133" s="125"/>
      <c r="O2133" s="126"/>
      <c r="P2133" s="127" t="str">
        <f>IF(B2133="","",IF(ISNA(VLOOKUP(U2133,[2]NEW!H:H,1,FALSE)),"V",""))</f>
        <v>V</v>
      </c>
      <c r="Q2133" s="156"/>
      <c r="R2133" s="129"/>
      <c r="S2133" s="181" t="s">
        <v>5106</v>
      </c>
      <c r="U2133" s="132" t="str">
        <f t="shared" si="132"/>
        <v>0066240100G875156</v>
      </c>
      <c r="W2133" s="134" t="str">
        <f>IF((ISERROR(VLOOKUP(E2133,'[2]Lead Time(覆蓋貼)'!F:F,1,0)))*(P2133="v"),"",IF((ISTEXT(VLOOKUP(E2133,'[2]Lead Time(覆蓋貼)'!F:F,1,0)))*(P2133=""),"未執行",""))</f>
        <v/>
      </c>
    </row>
    <row r="2134" spans="1:23" ht="20.25" hidden="1" customHeight="1" x14ac:dyDescent="0.25">
      <c r="A2134" s="117">
        <v>2120</v>
      </c>
      <c r="B2134" s="118" t="s">
        <v>2925</v>
      </c>
      <c r="C2134" s="119">
        <v>43033</v>
      </c>
      <c r="D2134" s="117" t="s">
        <v>5227</v>
      </c>
      <c r="E2134" s="120" t="s">
        <v>5356</v>
      </c>
      <c r="F2134" s="117" t="str">
        <f>IF(ISNA(VLOOKUP(B2134,[2]保固召回!$A:$G,7,FALSE)),"",(VLOOKUP(B2134,[2]保固召回!$A:$G,7,FALSE)))</f>
        <v/>
      </c>
      <c r="G2134" s="121">
        <f t="shared" ca="1" si="135"/>
        <v>1</v>
      </c>
      <c r="H2134" s="121" t="str">
        <f t="shared" si="133"/>
        <v>G11G12G3xCheckingand,ifnecessary,replacinglanechangew</v>
      </c>
      <c r="I2134" s="122">
        <f t="shared" ca="1" si="134"/>
        <v>18</v>
      </c>
      <c r="J2134" s="236"/>
      <c r="K2134" s="237"/>
      <c r="L2134" s="217"/>
      <c r="M2134" s="238"/>
      <c r="N2134" s="125"/>
      <c r="O2134" s="126"/>
      <c r="P2134" s="127" t="str">
        <f>IF(B2134="","",IF(ISNA(VLOOKUP(U2134,[2]NEW!H:H,1,FALSE)),"V",""))</f>
        <v>V</v>
      </c>
      <c r="Q2134" s="156">
        <v>43054</v>
      </c>
      <c r="R2134" s="129">
        <v>50184</v>
      </c>
      <c r="S2134" s="181" t="s">
        <v>5277</v>
      </c>
      <c r="U2134" s="132" t="str">
        <f t="shared" si="132"/>
        <v>0066240100G874974</v>
      </c>
      <c r="W2134" s="134" t="str">
        <f>IF((ISERROR(VLOOKUP(E2134,'[2]Lead Time(覆蓋貼)'!F:F,1,0)))*(P2134="v"),"",IF((ISTEXT(VLOOKUP(E2134,'[2]Lead Time(覆蓋貼)'!F:F,1,0)))*(P2134=""),"未執行",""))</f>
        <v/>
      </c>
    </row>
    <row r="2135" spans="1:23" ht="20.25" hidden="1" customHeight="1" x14ac:dyDescent="0.25">
      <c r="A2135" s="117">
        <v>2121</v>
      </c>
      <c r="B2135" s="118" t="s">
        <v>4841</v>
      </c>
      <c r="C2135" s="119">
        <v>42370</v>
      </c>
      <c r="D2135" s="117" t="s">
        <v>4662</v>
      </c>
      <c r="E2135" s="120" t="s">
        <v>5356</v>
      </c>
      <c r="F2135" s="117"/>
      <c r="G2135" s="121">
        <f t="shared" ca="1" si="135"/>
        <v>0.57202072538860105</v>
      </c>
      <c r="H2135" s="121" t="str">
        <f t="shared" si="133"/>
        <v>提示-編程儀錶板油錶功能</v>
      </c>
      <c r="I2135" s="122">
        <f t="shared" ca="1" si="134"/>
        <v>552</v>
      </c>
      <c r="N2135" s="125"/>
      <c r="O2135" s="126"/>
      <c r="P2135" s="127" t="str">
        <f>IF(B2135="","",IF(ISNA(VLOOKUP(U2135,[2]NEW!H:H,1,FALSE)),"V",""))</f>
        <v>V</v>
      </c>
      <c r="Q2135" s="156"/>
      <c r="R2135" s="129"/>
      <c r="S2135" s="210"/>
      <c r="U2135" s="132" t="str">
        <f t="shared" si="132"/>
        <v>6211061800G874974</v>
      </c>
      <c r="W2135" s="134" t="str">
        <f>IF((ISERROR(VLOOKUP(E2135,'[2]Lead Time(覆蓋貼)'!F:F,1,0)))*(P2135="v"),"",IF((ISTEXT(VLOOKUP(E2135,'[2]Lead Time(覆蓋貼)'!F:F,1,0)))*(P2135=""),"未執行",""))</f>
        <v/>
      </c>
    </row>
    <row r="2136" spans="1:23" ht="20.25" hidden="1" customHeight="1" x14ac:dyDescent="0.25">
      <c r="A2136" s="117">
        <v>2122</v>
      </c>
      <c r="B2136" s="118" t="s">
        <v>2925</v>
      </c>
      <c r="C2136" s="119">
        <v>43033</v>
      </c>
      <c r="D2136" s="117" t="s">
        <v>5227</v>
      </c>
      <c r="E2136" s="120" t="s">
        <v>5357</v>
      </c>
      <c r="F2136" s="117" t="str">
        <f>IF(ISNA(VLOOKUP(B2136,[2]保固召回!$A:$G,7,FALSE)),"",(VLOOKUP(B2136,[2]保固召回!$A:$G,7,FALSE)))</f>
        <v/>
      </c>
      <c r="G2136" s="121">
        <f t="shared" ca="1" si="135"/>
        <v>1</v>
      </c>
      <c r="H2136" s="121" t="str">
        <f t="shared" si="133"/>
        <v>G11G12G3xCheckingand,ifnecessary,replacinglanechangew</v>
      </c>
      <c r="I2136" s="122">
        <f t="shared" ca="1" si="134"/>
        <v>18</v>
      </c>
      <c r="J2136" s="236"/>
      <c r="K2136" s="237"/>
      <c r="L2136" s="217"/>
      <c r="M2136" s="238"/>
      <c r="N2136" s="125"/>
      <c r="O2136" s="126"/>
      <c r="P2136" s="127" t="str">
        <f>IF(B2136="","",IF(ISNA(VLOOKUP(U2136,[2]NEW!H:H,1,FALSE)),"V",""))</f>
        <v>V</v>
      </c>
      <c r="Q2136" s="156">
        <v>43054</v>
      </c>
      <c r="R2136" s="129">
        <v>50184</v>
      </c>
      <c r="S2136" s="181" t="s">
        <v>5277</v>
      </c>
      <c r="U2136" s="132" t="str">
        <f t="shared" si="132"/>
        <v>0066240100G874973</v>
      </c>
      <c r="W2136" s="134" t="str">
        <f>IF((ISERROR(VLOOKUP(E2136,'[2]Lead Time(覆蓋貼)'!F:F,1,0)))*(P2136="v"),"",IF((ISTEXT(VLOOKUP(E2136,'[2]Lead Time(覆蓋貼)'!F:F,1,0)))*(P2136=""),"未執行",""))</f>
        <v/>
      </c>
    </row>
    <row r="2137" spans="1:23" ht="20.25" hidden="1" customHeight="1" x14ac:dyDescent="0.25">
      <c r="A2137" s="117">
        <v>2123</v>
      </c>
      <c r="B2137" s="118" t="s">
        <v>4841</v>
      </c>
      <c r="C2137" s="119">
        <v>42370</v>
      </c>
      <c r="D2137" s="117" t="s">
        <v>4662</v>
      </c>
      <c r="E2137" s="120" t="s">
        <v>5357</v>
      </c>
      <c r="F2137" s="117" t="str">
        <f>IF(ISNA(VLOOKUP(B2137,[2]保固召回!$A:$G,7,FALSE)),"",(VLOOKUP(B2137,[2]保固召回!$A:$G,7,FALSE)))</f>
        <v/>
      </c>
      <c r="G2137" s="121">
        <f t="shared" ca="1" si="135"/>
        <v>0.57202072538860105</v>
      </c>
      <c r="H2137" s="121" t="str">
        <f t="shared" si="133"/>
        <v>提示-編程儀錶板油錶功能</v>
      </c>
      <c r="I2137" s="122">
        <f t="shared" ca="1" si="134"/>
        <v>552</v>
      </c>
      <c r="N2137" s="125"/>
      <c r="O2137" s="126"/>
      <c r="P2137" s="127" t="str">
        <f>IF(B2137="","",IF(ISNA(VLOOKUP(U2137,[2]NEW!H:H,1,FALSE)),"V",""))</f>
        <v>V</v>
      </c>
      <c r="Q2137" s="156"/>
      <c r="R2137" s="129"/>
      <c r="S2137" s="205"/>
      <c r="U2137" s="132" t="str">
        <f t="shared" si="132"/>
        <v>6211061800G874973</v>
      </c>
      <c r="W2137" s="134" t="str">
        <f>IF((ISERROR(VLOOKUP(E2137,'[2]Lead Time(覆蓋貼)'!F:F,1,0)))*(P2137="v"),"",IF((ISTEXT(VLOOKUP(E2137,'[2]Lead Time(覆蓋貼)'!F:F,1,0)))*(P2137=""),"未執行",""))</f>
        <v/>
      </c>
    </row>
    <row r="2138" spans="1:23" ht="20.25" hidden="1" customHeight="1" x14ac:dyDescent="0.25">
      <c r="A2138" s="117">
        <v>2124</v>
      </c>
      <c r="B2138" s="118" t="s">
        <v>2925</v>
      </c>
      <c r="C2138" s="119">
        <v>43033</v>
      </c>
      <c r="D2138" s="117" t="s">
        <v>5227</v>
      </c>
      <c r="E2138" s="120" t="s">
        <v>5358</v>
      </c>
      <c r="F2138" s="117" t="str">
        <f>IF(ISNA(VLOOKUP(B2138,[2]保固召回!$A:$G,7,FALSE)),"",(VLOOKUP(B2138,[2]保固召回!$A:$G,7,FALSE)))</f>
        <v/>
      </c>
      <c r="G2138" s="121">
        <f t="shared" ca="1" si="135"/>
        <v>1</v>
      </c>
      <c r="H2138" s="121" t="str">
        <f t="shared" si="133"/>
        <v>G11G12G3xCheckingand,ifnecessary,replacinglanechangew</v>
      </c>
      <c r="I2138" s="122">
        <f t="shared" ca="1" si="134"/>
        <v>18</v>
      </c>
      <c r="J2138" s="236"/>
      <c r="K2138" s="237"/>
      <c r="L2138" s="217"/>
      <c r="M2138" s="238"/>
      <c r="N2138" s="125"/>
      <c r="O2138" s="126"/>
      <c r="P2138" s="127" t="str">
        <f>IF(B2138="","",IF(ISNA(VLOOKUP(U2138,[2]NEW!H:H,1,FALSE)),"V",""))</f>
        <v>V</v>
      </c>
      <c r="Q2138" s="156">
        <v>43054</v>
      </c>
      <c r="R2138" s="129">
        <v>50389</v>
      </c>
      <c r="S2138" s="181" t="s">
        <v>5359</v>
      </c>
      <c r="U2138" s="132" t="str">
        <f t="shared" si="132"/>
        <v>0066240100G874972</v>
      </c>
      <c r="W2138" s="134" t="str">
        <f>IF((ISERROR(VLOOKUP(E2138,'[2]Lead Time(覆蓋貼)'!F:F,1,0)))*(P2138="v"),"",IF((ISTEXT(VLOOKUP(E2138,'[2]Lead Time(覆蓋貼)'!F:F,1,0)))*(P2138=""),"未執行",""))</f>
        <v/>
      </c>
    </row>
    <row r="2139" spans="1:23" ht="20.25" hidden="1" customHeight="1" x14ac:dyDescent="0.25">
      <c r="A2139" s="117">
        <v>2125</v>
      </c>
      <c r="B2139" s="118" t="s">
        <v>4841</v>
      </c>
      <c r="C2139" s="119">
        <v>42370</v>
      </c>
      <c r="D2139" s="117" t="s">
        <v>4662</v>
      </c>
      <c r="E2139" s="120" t="s">
        <v>5358</v>
      </c>
      <c r="F2139" s="117" t="str">
        <f>IF(ISNA(VLOOKUP(B2139,[2]保固召回!$A:$G,7,FALSE)),"",(VLOOKUP(B2139,[2]保固召回!$A:$G,7,FALSE)))</f>
        <v/>
      </c>
      <c r="G2139" s="121">
        <f t="shared" ca="1" si="135"/>
        <v>0.57202072538860105</v>
      </c>
      <c r="H2139" s="121" t="str">
        <f t="shared" si="133"/>
        <v/>
      </c>
      <c r="I2139" s="122">
        <f t="shared" ca="1" si="134"/>
        <v>552</v>
      </c>
      <c r="N2139" s="125"/>
      <c r="O2139" s="126"/>
      <c r="P2139" s="127" t="str">
        <f>IF(B2139="","",IF(ISNA(VLOOKUP(U2139,[2]NEW!H:H,1,FALSE)),"V",""))</f>
        <v/>
      </c>
      <c r="Q2139" s="156"/>
      <c r="R2139" s="129"/>
      <c r="S2139" s="205"/>
      <c r="U2139" s="132" t="str">
        <f t="shared" si="132"/>
        <v>6211061800G874972</v>
      </c>
      <c r="W2139" s="134" t="str">
        <f>IF((ISERROR(VLOOKUP(E2139,'[2]Lead Time(覆蓋貼)'!F:F,1,0)))*(P2139="v"),"",IF((ISTEXT(VLOOKUP(E2139,'[2]Lead Time(覆蓋貼)'!F:F,1,0)))*(P2139=""),"未執行",""))</f>
        <v/>
      </c>
    </row>
    <row r="2140" spans="1:23" ht="20.25" hidden="1" customHeight="1" x14ac:dyDescent="0.25">
      <c r="A2140" s="117">
        <v>2126</v>
      </c>
      <c r="B2140" s="118" t="s">
        <v>2925</v>
      </c>
      <c r="C2140" s="119">
        <v>43033</v>
      </c>
      <c r="D2140" s="117" t="s">
        <v>2926</v>
      </c>
      <c r="E2140" s="120" t="s">
        <v>5360</v>
      </c>
      <c r="F2140" s="117" t="str">
        <f>IF(ISNA(VLOOKUP(B2140,[2]保固召回!$A:$G,7,FALSE)),"",(VLOOKUP(B2140,[2]保固召回!$A:$G,7,FALSE)))</f>
        <v/>
      </c>
      <c r="G2140" s="121">
        <f t="shared" ca="1" si="135"/>
        <v>1</v>
      </c>
      <c r="H2140" s="121" t="str">
        <f t="shared" si="133"/>
        <v>G11G12G3x檢查車道警示系統之警示傳感器，視需要更換</v>
      </c>
      <c r="I2140" s="122">
        <f t="shared" ca="1" si="134"/>
        <v>18</v>
      </c>
      <c r="J2140" s="236"/>
      <c r="K2140" s="237"/>
      <c r="L2140" s="217"/>
      <c r="M2140" s="238"/>
      <c r="N2140" s="125">
        <v>43060</v>
      </c>
      <c r="O2140" s="126">
        <v>50135</v>
      </c>
      <c r="P2140" s="127" t="str">
        <f>IF(B2140="","",IF(ISNA(VLOOKUP(U2140,[2]NEW!H:H,1,FALSE)),"V",""))</f>
        <v>V</v>
      </c>
      <c r="Q2140" s="156" t="s">
        <v>5352</v>
      </c>
      <c r="R2140" s="129" t="s">
        <v>5361</v>
      </c>
      <c r="S2140" s="181" t="s">
        <v>5362</v>
      </c>
      <c r="U2140" s="132" t="str">
        <f t="shared" si="132"/>
        <v>0066240100G874969</v>
      </c>
      <c r="W2140" s="134" t="str">
        <f>IF((ISERROR(VLOOKUP(E2140,'[2]Lead Time(覆蓋貼)'!F:F,1,0)))*(P2140="v"),"",IF((ISTEXT(VLOOKUP(E2140,'[2]Lead Time(覆蓋貼)'!F:F,1,0)))*(P2140=""),"未執行",""))</f>
        <v/>
      </c>
    </row>
    <row r="2141" spans="1:23" ht="20.25" hidden="1" customHeight="1" x14ac:dyDescent="0.25">
      <c r="A2141" s="117">
        <v>2127</v>
      </c>
      <c r="B2141" s="118" t="s">
        <v>4841</v>
      </c>
      <c r="C2141" s="119">
        <v>42370</v>
      </c>
      <c r="D2141" s="117" t="s">
        <v>4662</v>
      </c>
      <c r="E2141" s="120" t="s">
        <v>5360</v>
      </c>
      <c r="F2141" s="117" t="str">
        <f>IF(ISNA(VLOOKUP(B2141,[2]保固召回!$A:$G,7,FALSE)),"",(VLOOKUP(B2141,[2]保固召回!$A:$G,7,FALSE)))</f>
        <v/>
      </c>
      <c r="G2141" s="121">
        <f t="shared" ca="1" si="135"/>
        <v>0.57202072538860105</v>
      </c>
      <c r="H2141" s="121" t="str">
        <f t="shared" si="133"/>
        <v/>
      </c>
      <c r="I2141" s="122">
        <f t="shared" ca="1" si="134"/>
        <v>552</v>
      </c>
      <c r="N2141" s="125"/>
      <c r="O2141" s="126"/>
      <c r="P2141" s="127" t="str">
        <f>IF(B2141="","",IF(ISNA(VLOOKUP(U2141,[2]NEW!H:H,1,FALSE)),"V",""))</f>
        <v/>
      </c>
      <c r="Q2141" s="156"/>
      <c r="R2141" s="129"/>
      <c r="S2141" s="204"/>
      <c r="U2141" s="132" t="str">
        <f t="shared" si="132"/>
        <v>6211061800G874969</v>
      </c>
      <c r="W2141" s="134" t="str">
        <f>IF((ISERROR(VLOOKUP(E2141,'[2]Lead Time(覆蓋貼)'!F:F,1,0)))*(P2141="v"),"",IF((ISTEXT(VLOOKUP(E2141,'[2]Lead Time(覆蓋貼)'!F:F,1,0)))*(P2141=""),"未執行",""))</f>
        <v/>
      </c>
    </row>
    <row r="2142" spans="1:23" ht="20.25" hidden="1" customHeight="1" x14ac:dyDescent="0.25">
      <c r="A2142" s="117">
        <v>2128</v>
      </c>
      <c r="B2142" s="118" t="s">
        <v>2925</v>
      </c>
      <c r="C2142" s="119">
        <v>43033</v>
      </c>
      <c r="D2142" s="117" t="s">
        <v>5227</v>
      </c>
      <c r="E2142" s="120" t="s">
        <v>5363</v>
      </c>
      <c r="F2142" s="117" t="str">
        <f>IF(ISNA(VLOOKUP(B2142,[2]保固召回!$A:$G,7,FALSE)),"",(VLOOKUP(B2142,[2]保固召回!$A:$G,7,FALSE)))</f>
        <v/>
      </c>
      <c r="G2142" s="121">
        <f t="shared" ca="1" si="135"/>
        <v>1</v>
      </c>
      <c r="H2142" s="121" t="str">
        <f t="shared" si="133"/>
        <v>G11G12G3xCheckingand,ifnecessary,replacinglanechangew</v>
      </c>
      <c r="I2142" s="122">
        <f t="shared" ca="1" si="134"/>
        <v>18</v>
      </c>
      <c r="J2142" s="236"/>
      <c r="K2142" s="237"/>
      <c r="L2142" s="217"/>
      <c r="M2142" s="238"/>
      <c r="N2142" s="125"/>
      <c r="O2142" s="126"/>
      <c r="P2142" s="127" t="str">
        <f>IF(B2142="","",IF(ISNA(VLOOKUP(U2142,[2]NEW!H:H,1,FALSE)),"V",""))</f>
        <v>V</v>
      </c>
      <c r="Q2142" s="156"/>
      <c r="R2142" s="129"/>
      <c r="S2142" s="181" t="s">
        <v>5106</v>
      </c>
      <c r="U2142" s="132" t="str">
        <f t="shared" si="132"/>
        <v>0066240100G874943</v>
      </c>
      <c r="W2142" s="134" t="str">
        <f>IF((ISERROR(VLOOKUP(E2142,'[2]Lead Time(覆蓋貼)'!F:F,1,0)))*(P2142="v"),"",IF((ISTEXT(VLOOKUP(E2142,'[2]Lead Time(覆蓋貼)'!F:F,1,0)))*(P2142=""),"未執行",""))</f>
        <v/>
      </c>
    </row>
    <row r="2143" spans="1:23" ht="20.25" hidden="1" customHeight="1" x14ac:dyDescent="0.25">
      <c r="A2143" s="117">
        <v>2129</v>
      </c>
      <c r="B2143" s="118" t="s">
        <v>4841</v>
      </c>
      <c r="C2143" s="119">
        <v>42370</v>
      </c>
      <c r="D2143" s="117" t="s">
        <v>4662</v>
      </c>
      <c r="E2143" s="120" t="s">
        <v>5363</v>
      </c>
      <c r="F2143" s="117" t="str">
        <f>IF(ISNA(VLOOKUP(B2143,[2]保固召回!$A:$G,7,FALSE)),"",(VLOOKUP(B2143,[2]保固召回!$A:$G,7,FALSE)))</f>
        <v/>
      </c>
      <c r="G2143" s="121">
        <f t="shared" ca="1" si="135"/>
        <v>0.57202072538860105</v>
      </c>
      <c r="H2143" s="121" t="str">
        <f t="shared" si="133"/>
        <v>提示-編程儀錶板油錶功能</v>
      </c>
      <c r="I2143" s="122">
        <f t="shared" ca="1" si="134"/>
        <v>552</v>
      </c>
      <c r="N2143" s="125"/>
      <c r="O2143" s="126"/>
      <c r="P2143" s="127" t="str">
        <f>IF(B2143="","",IF(ISNA(VLOOKUP(U2143,[2]NEW!H:H,1,FALSE)),"V",""))</f>
        <v>V</v>
      </c>
      <c r="Q2143" s="156"/>
      <c r="R2143" s="129"/>
      <c r="S2143" s="205"/>
      <c r="U2143" s="132" t="str">
        <f t="shared" si="132"/>
        <v>6211061800G874943</v>
      </c>
      <c r="W2143" s="134" t="str">
        <f>IF((ISERROR(VLOOKUP(E2143,'[2]Lead Time(覆蓋貼)'!F:F,1,0)))*(P2143="v"),"",IF((ISTEXT(VLOOKUP(E2143,'[2]Lead Time(覆蓋貼)'!F:F,1,0)))*(P2143=""),"未執行",""))</f>
        <v/>
      </c>
    </row>
    <row r="2144" spans="1:23" ht="20.25" hidden="1" customHeight="1" x14ac:dyDescent="0.25">
      <c r="A2144" s="117">
        <v>2130</v>
      </c>
      <c r="B2144" s="118" t="s">
        <v>2925</v>
      </c>
      <c r="C2144" s="119">
        <v>43033</v>
      </c>
      <c r="D2144" s="117" t="s">
        <v>5342</v>
      </c>
      <c r="E2144" s="120" t="s">
        <v>5364</v>
      </c>
      <c r="F2144" s="117" t="str">
        <f>IF(ISNA(VLOOKUP(B2144,[2]保固召回!$A:$G,7,FALSE)),"",(VLOOKUP(B2144,[2]保固召回!$A:$G,7,FALSE)))</f>
        <v/>
      </c>
      <c r="G2144" s="121">
        <f t="shared" ca="1" si="135"/>
        <v>1</v>
      </c>
      <c r="H2144" s="121" t="str">
        <f t="shared" si="133"/>
        <v>G11G12G3x檢查車道警示系統之警示傳感器，視需要更換</v>
      </c>
      <c r="I2144" s="122">
        <f t="shared" ca="1" si="134"/>
        <v>18</v>
      </c>
      <c r="J2144" s="236"/>
      <c r="K2144" s="237"/>
      <c r="L2144" s="217"/>
      <c r="M2144" s="238"/>
      <c r="N2144" s="125"/>
      <c r="O2144" s="126"/>
      <c r="P2144" s="127" t="str">
        <f>IF(B2144="","",IF(ISNA(VLOOKUP(U2144,[2]NEW!H:H,1,FALSE)),"V",""))</f>
        <v>V</v>
      </c>
      <c r="Q2144" s="156" t="s">
        <v>5352</v>
      </c>
      <c r="R2144" s="129" t="s">
        <v>5365</v>
      </c>
      <c r="S2144" s="181" t="s">
        <v>5366</v>
      </c>
      <c r="U2144" s="132" t="str">
        <f t="shared" si="132"/>
        <v>0066240100G874941</v>
      </c>
      <c r="W2144" s="134" t="str">
        <f>IF((ISERROR(VLOOKUP(E2144,'[2]Lead Time(覆蓋貼)'!F:F,1,0)))*(P2144="v"),"",IF((ISTEXT(VLOOKUP(E2144,'[2]Lead Time(覆蓋貼)'!F:F,1,0)))*(P2144=""),"未執行",""))</f>
        <v/>
      </c>
    </row>
    <row r="2145" spans="1:23" ht="20.25" hidden="1" customHeight="1" x14ac:dyDescent="0.25">
      <c r="A2145" s="117">
        <v>2131</v>
      </c>
      <c r="B2145" s="118" t="s">
        <v>4841</v>
      </c>
      <c r="C2145" s="119">
        <v>42370</v>
      </c>
      <c r="D2145" s="117" t="s">
        <v>4662</v>
      </c>
      <c r="E2145" s="120" t="s">
        <v>5367</v>
      </c>
      <c r="F2145" s="117" t="str">
        <f>IF(ISNA(VLOOKUP(B2145,[2]保固召回!$A:$G,7,FALSE)),"",(VLOOKUP(B2145,[2]保固召回!$A:$G,7,FALSE)))</f>
        <v/>
      </c>
      <c r="G2145" s="121">
        <f t="shared" ca="1" si="135"/>
        <v>0.57202072538860105</v>
      </c>
      <c r="H2145" s="121" t="str">
        <f t="shared" si="133"/>
        <v>提示-編程儀錶板油錶功能</v>
      </c>
      <c r="I2145" s="122">
        <f t="shared" ca="1" si="134"/>
        <v>552</v>
      </c>
      <c r="N2145" s="125">
        <v>43200</v>
      </c>
      <c r="O2145" s="126">
        <v>50389</v>
      </c>
      <c r="P2145" s="127" t="str">
        <f>IF(B2145="","",IF(ISNA(VLOOKUP(U2145,[2]NEW!H:H,1,FALSE)),"V",""))</f>
        <v>V</v>
      </c>
      <c r="Q2145" s="156">
        <v>43186</v>
      </c>
      <c r="R2145" s="129">
        <v>50421</v>
      </c>
      <c r="S2145" s="205" t="s">
        <v>3862</v>
      </c>
      <c r="U2145" s="132" t="str">
        <f t="shared" si="132"/>
        <v>6211061800G874921</v>
      </c>
      <c r="W2145" s="134" t="str">
        <f>IF((ISERROR(VLOOKUP(E2145,'[2]Lead Time(覆蓋貼)'!F:F,1,0)))*(P2145="v"),"",IF((ISTEXT(VLOOKUP(E2145,'[2]Lead Time(覆蓋貼)'!F:F,1,0)))*(P2145=""),"未執行",""))</f>
        <v/>
      </c>
    </row>
    <row r="2146" spans="1:23" ht="20.25" hidden="1" customHeight="1" x14ac:dyDescent="0.25">
      <c r="A2146" s="117">
        <v>2132</v>
      </c>
      <c r="B2146" s="118" t="s">
        <v>2925</v>
      </c>
      <c r="C2146" s="119">
        <v>43033</v>
      </c>
      <c r="D2146" s="117" t="s">
        <v>5227</v>
      </c>
      <c r="E2146" s="120" t="s">
        <v>5368</v>
      </c>
      <c r="F2146" s="117" t="str">
        <f>IF(ISNA(VLOOKUP(B2146,[2]保固召回!$A:$G,7,FALSE)),"",(VLOOKUP(B2146,[2]保固召回!$A:$G,7,FALSE)))</f>
        <v/>
      </c>
      <c r="G2146" s="121">
        <f t="shared" ca="1" si="135"/>
        <v>1</v>
      </c>
      <c r="H2146" s="121" t="str">
        <f t="shared" si="133"/>
        <v>G11G12G3xCheckingand,ifnecessary,replacinglanechangew</v>
      </c>
      <c r="I2146" s="122">
        <f t="shared" ca="1" si="134"/>
        <v>18</v>
      </c>
      <c r="J2146" s="236"/>
      <c r="K2146" s="237"/>
      <c r="L2146" s="217"/>
      <c r="M2146" s="238"/>
      <c r="N2146" s="125">
        <v>43054</v>
      </c>
      <c r="O2146" s="126">
        <v>50422</v>
      </c>
      <c r="P2146" s="127" t="str">
        <f>IF(B2146="","",IF(ISNA(VLOOKUP(U2146,[2]NEW!H:H,1,FALSE)),"V",""))</f>
        <v>V</v>
      </c>
      <c r="Q2146" s="156">
        <v>43054</v>
      </c>
      <c r="R2146" s="129">
        <v>50422</v>
      </c>
      <c r="S2146" s="181" t="s">
        <v>3862</v>
      </c>
      <c r="U2146" s="132" t="str">
        <f t="shared" si="132"/>
        <v>0066240100G874890</v>
      </c>
      <c r="W2146" s="134" t="str">
        <f>IF((ISERROR(VLOOKUP(E2146,'[2]Lead Time(覆蓋貼)'!F:F,1,0)))*(P2146="v"),"",IF((ISTEXT(VLOOKUP(E2146,'[2]Lead Time(覆蓋貼)'!F:F,1,0)))*(P2146=""),"未執行",""))</f>
        <v/>
      </c>
    </row>
    <row r="2147" spans="1:23" ht="20.25" hidden="1" customHeight="1" x14ac:dyDescent="0.25">
      <c r="A2147" s="117">
        <v>2133</v>
      </c>
      <c r="B2147" s="118" t="s">
        <v>4841</v>
      </c>
      <c r="C2147" s="119">
        <v>42370</v>
      </c>
      <c r="D2147" s="117" t="s">
        <v>4662</v>
      </c>
      <c r="E2147" s="120" t="s">
        <v>5368</v>
      </c>
      <c r="F2147" s="117" t="str">
        <f>IF(ISNA(VLOOKUP(B2147,[2]保固召回!$A:$G,7,FALSE)),"",(VLOOKUP(B2147,[2]保固召回!$A:$G,7,FALSE)))</f>
        <v/>
      </c>
      <c r="G2147" s="121">
        <f t="shared" ca="1" si="135"/>
        <v>0.57202072538860105</v>
      </c>
      <c r="H2147" s="121" t="str">
        <f t="shared" si="133"/>
        <v>提示-編程儀錶板油錶功能</v>
      </c>
      <c r="I2147" s="122">
        <f t="shared" ca="1" si="134"/>
        <v>552</v>
      </c>
      <c r="N2147" s="125">
        <v>43182</v>
      </c>
      <c r="O2147" s="126">
        <v>150</v>
      </c>
      <c r="P2147" s="127" t="str">
        <f>IF(B2147="","",IF(ISNA(VLOOKUP(U2147,[2]NEW!H:H,1,FALSE)),"V",""))</f>
        <v>V</v>
      </c>
      <c r="Q2147" s="156">
        <v>43180</v>
      </c>
      <c r="R2147" s="129">
        <v>50327</v>
      </c>
      <c r="S2147" s="204" t="s">
        <v>3862</v>
      </c>
      <c r="U2147" s="132" t="str">
        <f t="shared" si="132"/>
        <v>6211061800G874890</v>
      </c>
      <c r="W2147" s="134" t="str">
        <f>IF((ISERROR(VLOOKUP(E2147,'[2]Lead Time(覆蓋貼)'!F:F,1,0)))*(P2147="v"),"",IF((ISTEXT(VLOOKUP(E2147,'[2]Lead Time(覆蓋貼)'!F:F,1,0)))*(P2147=""),"未執行",""))</f>
        <v/>
      </c>
    </row>
    <row r="2148" spans="1:23" ht="20.25" hidden="1" customHeight="1" x14ac:dyDescent="0.25">
      <c r="A2148" s="117">
        <v>2134</v>
      </c>
      <c r="B2148" s="118" t="s">
        <v>2925</v>
      </c>
      <c r="C2148" s="119">
        <v>43033</v>
      </c>
      <c r="D2148" s="117" t="s">
        <v>2926</v>
      </c>
      <c r="E2148" s="120" t="s">
        <v>5369</v>
      </c>
      <c r="F2148" s="117" t="str">
        <f>IF(ISNA(VLOOKUP(B2148,[2]保固召回!$A:$G,7,FALSE)),"",(VLOOKUP(B2148,[2]保固召回!$A:$G,7,FALSE)))</f>
        <v/>
      </c>
      <c r="G2148" s="121">
        <f t="shared" ca="1" si="135"/>
        <v>1</v>
      </c>
      <c r="H2148" s="121" t="str">
        <f t="shared" si="133"/>
        <v>G11G12G3x檢查車道警示系統之警示傳感器，視需要更換</v>
      </c>
      <c r="I2148" s="122">
        <f t="shared" ca="1" si="134"/>
        <v>18</v>
      </c>
      <c r="J2148" s="236"/>
      <c r="K2148" s="237"/>
      <c r="L2148" s="217"/>
      <c r="M2148" s="238"/>
      <c r="N2148" s="125"/>
      <c r="O2148" s="126"/>
      <c r="P2148" s="127" t="str">
        <f>IF(B2148="","",IF(ISNA(VLOOKUP(U2148,[2]NEW!H:H,1,FALSE)),"V",""))</f>
        <v>V</v>
      </c>
      <c r="Q2148" s="156" t="s">
        <v>5352</v>
      </c>
      <c r="R2148" s="129" t="s">
        <v>5370</v>
      </c>
      <c r="S2148" s="181" t="s">
        <v>5371</v>
      </c>
      <c r="U2148" s="132" t="str">
        <f t="shared" si="132"/>
        <v>0066240100G874796</v>
      </c>
      <c r="W2148" s="134" t="str">
        <f>IF((ISERROR(VLOOKUP(E2148,'[2]Lead Time(覆蓋貼)'!F:F,1,0)))*(P2148="v"),"",IF((ISTEXT(VLOOKUP(E2148,'[2]Lead Time(覆蓋貼)'!F:F,1,0)))*(P2148=""),"未執行",""))</f>
        <v/>
      </c>
    </row>
    <row r="2149" spans="1:23" ht="20.25" hidden="1" customHeight="1" x14ac:dyDescent="0.25">
      <c r="A2149" s="117">
        <v>2135</v>
      </c>
      <c r="B2149" s="118" t="s">
        <v>4841</v>
      </c>
      <c r="C2149" s="119">
        <v>42370</v>
      </c>
      <c r="D2149" s="117" t="s">
        <v>4662</v>
      </c>
      <c r="E2149" s="120" t="s">
        <v>5369</v>
      </c>
      <c r="F2149" s="117" t="str">
        <f>IF(ISNA(VLOOKUP(B2149,[2]保固召回!$A:$G,7,FALSE)),"",(VLOOKUP(B2149,[2]保固召回!$A:$G,7,FALSE)))</f>
        <v/>
      </c>
      <c r="G2149" s="121">
        <f t="shared" ca="1" si="135"/>
        <v>0.57202072538860105</v>
      </c>
      <c r="H2149" s="121" t="str">
        <f t="shared" si="133"/>
        <v>提示-編程儀錶板油錶功能</v>
      </c>
      <c r="I2149" s="122">
        <f t="shared" ca="1" si="134"/>
        <v>552</v>
      </c>
      <c r="N2149" s="125">
        <v>43200</v>
      </c>
      <c r="O2149" s="126">
        <v>50042</v>
      </c>
      <c r="P2149" s="127" t="str">
        <f>IF(B2149="","",IF(ISNA(VLOOKUP(U2149,[2]NEW!H:H,1,FALSE)),"V",""))</f>
        <v>V</v>
      </c>
      <c r="Q2149" s="156">
        <v>43186</v>
      </c>
      <c r="R2149" s="129">
        <v>50376</v>
      </c>
      <c r="S2149" s="204" t="s">
        <v>3862</v>
      </c>
      <c r="U2149" s="132" t="str">
        <f t="shared" si="132"/>
        <v>6211061800G874796</v>
      </c>
      <c r="W2149" s="134" t="str">
        <f>IF((ISERROR(VLOOKUP(E2149,'[2]Lead Time(覆蓋貼)'!F:F,1,0)))*(P2149="v"),"",IF((ISTEXT(VLOOKUP(E2149,'[2]Lead Time(覆蓋貼)'!F:F,1,0)))*(P2149=""),"未執行",""))</f>
        <v/>
      </c>
    </row>
    <row r="2150" spans="1:23" ht="20.25" hidden="1" customHeight="1" x14ac:dyDescent="0.25">
      <c r="A2150" s="117">
        <v>2136</v>
      </c>
      <c r="B2150" s="118" t="s">
        <v>2925</v>
      </c>
      <c r="C2150" s="119">
        <v>43033</v>
      </c>
      <c r="D2150" s="117" t="s">
        <v>5227</v>
      </c>
      <c r="E2150" s="120" t="s">
        <v>5372</v>
      </c>
      <c r="F2150" s="117" t="str">
        <f>IF(ISNA(VLOOKUP(B2150,[2]保固召回!$A:$G,7,FALSE)),"",(VLOOKUP(B2150,[2]保固召回!$A:$G,7,FALSE)))</f>
        <v/>
      </c>
      <c r="G2150" s="121">
        <f t="shared" ca="1" si="135"/>
        <v>1</v>
      </c>
      <c r="H2150" s="121" t="str">
        <f t="shared" si="133"/>
        <v>G11G12G3xCheckingand,ifnecessary,replacinglanechangew</v>
      </c>
      <c r="I2150" s="122">
        <f t="shared" ca="1" si="134"/>
        <v>18</v>
      </c>
      <c r="J2150" s="236"/>
      <c r="K2150" s="237"/>
      <c r="L2150" s="217"/>
      <c r="M2150" s="238"/>
      <c r="N2150" s="125">
        <v>43059</v>
      </c>
      <c r="O2150" s="126">
        <v>50422</v>
      </c>
      <c r="P2150" s="127" t="str">
        <f>IF(B2150="","",IF(ISNA(VLOOKUP(U2150,[2]NEW!H:H,1,FALSE)),"V",""))</f>
        <v>V</v>
      </c>
      <c r="Q2150" s="156">
        <v>43054</v>
      </c>
      <c r="R2150" s="129">
        <v>50422</v>
      </c>
      <c r="S2150" s="181" t="s">
        <v>3862</v>
      </c>
      <c r="U2150" s="132" t="str">
        <f t="shared" si="132"/>
        <v>0066240100G874793</v>
      </c>
      <c r="W2150" s="134" t="str">
        <f>IF((ISERROR(VLOOKUP(E2150,'[2]Lead Time(覆蓋貼)'!F:F,1,0)))*(P2150="v"),"",IF((ISTEXT(VLOOKUP(E2150,'[2]Lead Time(覆蓋貼)'!F:F,1,0)))*(P2150=""),"未執行",""))</f>
        <v/>
      </c>
    </row>
    <row r="2151" spans="1:23" ht="20.25" hidden="1" customHeight="1" x14ac:dyDescent="0.25">
      <c r="A2151" s="117">
        <v>2137</v>
      </c>
      <c r="B2151" s="118" t="s">
        <v>4841</v>
      </c>
      <c r="C2151" s="119">
        <v>42370</v>
      </c>
      <c r="D2151" s="117" t="s">
        <v>4662</v>
      </c>
      <c r="E2151" s="120" t="s">
        <v>5373</v>
      </c>
      <c r="F2151" s="117" t="str">
        <f>IF(ISNA(VLOOKUP(B2151,[2]保固召回!$A:$G,7,FALSE)),"",(VLOOKUP(B2151,[2]保固召回!$A:$G,7,FALSE)))</f>
        <v/>
      </c>
      <c r="G2151" s="121">
        <f t="shared" ca="1" si="135"/>
        <v>0.57202072538860105</v>
      </c>
      <c r="H2151" s="121" t="str">
        <f t="shared" si="133"/>
        <v/>
      </c>
      <c r="I2151" s="122">
        <f t="shared" ca="1" si="134"/>
        <v>552</v>
      </c>
      <c r="N2151" s="125"/>
      <c r="O2151" s="126"/>
      <c r="P2151" s="127" t="str">
        <f>IF(B2151="","",IF(ISNA(VLOOKUP(U2151,[2]NEW!H:H,1,FALSE)),"V",""))</f>
        <v/>
      </c>
      <c r="Q2151" s="156"/>
      <c r="R2151" s="129"/>
      <c r="S2151" s="205"/>
      <c r="U2151" s="132" t="str">
        <f t="shared" si="132"/>
        <v>6211061800G874793</v>
      </c>
      <c r="W2151" s="134" t="str">
        <f>IF((ISERROR(VLOOKUP(E2151,'[2]Lead Time(覆蓋貼)'!F:F,1,0)))*(P2151="v"),"",IF((ISTEXT(VLOOKUP(E2151,'[2]Lead Time(覆蓋貼)'!F:F,1,0)))*(P2151=""),"未執行",""))</f>
        <v/>
      </c>
    </row>
    <row r="2152" spans="1:23" ht="20.25" hidden="1" customHeight="1" x14ac:dyDescent="0.25">
      <c r="A2152" s="117">
        <v>2138</v>
      </c>
      <c r="B2152" s="118" t="s">
        <v>4841</v>
      </c>
      <c r="C2152" s="119">
        <v>42370</v>
      </c>
      <c r="D2152" s="117" t="s">
        <v>4662</v>
      </c>
      <c r="E2152" s="120" t="s">
        <v>5374</v>
      </c>
      <c r="F2152" s="117" t="str">
        <f>IF(ISNA(VLOOKUP(B2152,[2]保固召回!$A:$G,7,FALSE)),"",(VLOOKUP(B2152,[2]保固召回!$A:$G,7,FALSE)))</f>
        <v/>
      </c>
      <c r="G2152" s="121">
        <f t="shared" ca="1" si="135"/>
        <v>0.57202072538860105</v>
      </c>
      <c r="H2152" s="121" t="str">
        <f t="shared" si="133"/>
        <v/>
      </c>
      <c r="I2152" s="122">
        <f t="shared" ca="1" si="134"/>
        <v>552</v>
      </c>
      <c r="N2152" s="125"/>
      <c r="O2152" s="126"/>
      <c r="P2152" s="127" t="str">
        <f>IF(B2152="","",IF(ISNA(VLOOKUP(U2152,[2]NEW!H:H,1,FALSE)),"V",""))</f>
        <v/>
      </c>
      <c r="Q2152" s="156"/>
      <c r="R2152" s="129"/>
      <c r="S2152" s="204"/>
      <c r="U2152" s="132" t="str">
        <f t="shared" si="132"/>
        <v>6211061800G874701</v>
      </c>
      <c r="W2152" s="134" t="str">
        <f>IF((ISERROR(VLOOKUP(E2152,'[2]Lead Time(覆蓋貼)'!F:F,1,0)))*(P2152="v"),"",IF((ISTEXT(VLOOKUP(E2152,'[2]Lead Time(覆蓋貼)'!F:F,1,0)))*(P2152=""),"未執行",""))</f>
        <v/>
      </c>
    </row>
    <row r="2153" spans="1:23" ht="20.25" hidden="1" customHeight="1" x14ac:dyDescent="0.25">
      <c r="A2153" s="117">
        <v>2139</v>
      </c>
      <c r="B2153" s="118" t="s">
        <v>4841</v>
      </c>
      <c r="C2153" s="119">
        <v>42370</v>
      </c>
      <c r="D2153" s="117" t="s">
        <v>4662</v>
      </c>
      <c r="E2153" s="120" t="s">
        <v>5375</v>
      </c>
      <c r="F2153" s="117" t="str">
        <f>IF(ISNA(VLOOKUP(B2153,[2]保固召回!$A:$G,7,FALSE)),"",(VLOOKUP(B2153,[2]保固召回!$A:$G,7,FALSE)))</f>
        <v/>
      </c>
      <c r="G2153" s="121">
        <f t="shared" ca="1" si="135"/>
        <v>0.57202072538860105</v>
      </c>
      <c r="H2153" s="121" t="str">
        <f t="shared" si="133"/>
        <v/>
      </c>
      <c r="I2153" s="122">
        <f t="shared" ca="1" si="134"/>
        <v>552</v>
      </c>
      <c r="N2153" s="125"/>
      <c r="O2153" s="126"/>
      <c r="P2153" s="127" t="str">
        <f>IF(B2153="","",IF(ISNA(VLOOKUP(U2153,[2]NEW!H:H,1,FALSE)),"V",""))</f>
        <v/>
      </c>
      <c r="Q2153" s="156"/>
      <c r="R2153" s="129"/>
      <c r="S2153" s="205"/>
      <c r="U2153" s="132" t="str">
        <f t="shared" si="132"/>
        <v>6211061800G874599</v>
      </c>
      <c r="W2153" s="134" t="str">
        <f>IF((ISERROR(VLOOKUP(E2153,'[2]Lead Time(覆蓋貼)'!F:F,1,0)))*(P2153="v"),"",IF((ISTEXT(VLOOKUP(E2153,'[2]Lead Time(覆蓋貼)'!F:F,1,0)))*(P2153=""),"未執行",""))</f>
        <v/>
      </c>
    </row>
    <row r="2154" spans="1:23" ht="20.25" hidden="1" customHeight="1" x14ac:dyDescent="0.25">
      <c r="A2154" s="117">
        <v>2140</v>
      </c>
      <c r="B2154" s="118" t="s">
        <v>4841</v>
      </c>
      <c r="C2154" s="119">
        <v>42370</v>
      </c>
      <c r="D2154" s="117" t="s">
        <v>4662</v>
      </c>
      <c r="E2154" s="120" t="s">
        <v>5376</v>
      </c>
      <c r="F2154" s="117" t="str">
        <f>IF(ISNA(VLOOKUP(B2154,[2]保固召回!$A:$G,7,FALSE)),"",(VLOOKUP(B2154,[2]保固召回!$A:$G,7,FALSE)))</f>
        <v/>
      </c>
      <c r="G2154" s="121">
        <f t="shared" ca="1" si="135"/>
        <v>0.57202072538860105</v>
      </c>
      <c r="H2154" s="121" t="str">
        <f t="shared" si="133"/>
        <v>提示-編程儀錶板油錶功能</v>
      </c>
      <c r="I2154" s="122">
        <f t="shared" ca="1" si="134"/>
        <v>552</v>
      </c>
      <c r="N2154" s="125"/>
      <c r="O2154" s="126"/>
      <c r="P2154" s="127" t="str">
        <f>IF(B2154="","",IF(ISNA(VLOOKUP(U2154,[2]NEW!H:H,1,FALSE)),"V",""))</f>
        <v>V</v>
      </c>
      <c r="Q2154" s="156"/>
      <c r="R2154" s="129"/>
      <c r="S2154" s="205"/>
      <c r="U2154" s="132" t="str">
        <f t="shared" si="132"/>
        <v>6211061800G874598</v>
      </c>
      <c r="W2154" s="134" t="str">
        <f>IF((ISERROR(VLOOKUP(E2154,'[2]Lead Time(覆蓋貼)'!F:F,1,0)))*(P2154="v"),"",IF((ISTEXT(VLOOKUP(E2154,'[2]Lead Time(覆蓋貼)'!F:F,1,0)))*(P2154=""),"未執行",""))</f>
        <v/>
      </c>
    </row>
    <row r="2155" spans="1:23" ht="20.25" hidden="1" customHeight="1" x14ac:dyDescent="0.25">
      <c r="A2155" s="117">
        <v>2141</v>
      </c>
      <c r="B2155" s="118" t="s">
        <v>4841</v>
      </c>
      <c r="C2155" s="119">
        <v>42370</v>
      </c>
      <c r="D2155" s="117" t="s">
        <v>4662</v>
      </c>
      <c r="E2155" s="120" t="s">
        <v>5377</v>
      </c>
      <c r="F2155" s="117" t="str">
        <f>IF(ISNA(VLOOKUP(B2155,[2]保固召回!$A:$G,7,FALSE)),"",(VLOOKUP(B2155,[2]保固召回!$A:$G,7,FALSE)))</f>
        <v/>
      </c>
      <c r="G2155" s="121">
        <f t="shared" ca="1" si="135"/>
        <v>0.57202072538860105</v>
      </c>
      <c r="H2155" s="121" t="str">
        <f t="shared" si="133"/>
        <v/>
      </c>
      <c r="I2155" s="122">
        <f t="shared" ca="1" si="134"/>
        <v>552</v>
      </c>
      <c r="N2155" s="125"/>
      <c r="O2155" s="126"/>
      <c r="P2155" s="127" t="str">
        <f>IF(B2155="","",IF(ISNA(VLOOKUP(U2155,[2]NEW!H:H,1,FALSE)),"V",""))</f>
        <v/>
      </c>
      <c r="Q2155" s="156"/>
      <c r="R2155" s="129"/>
      <c r="S2155" s="204"/>
      <c r="U2155" s="132" t="str">
        <f t="shared" si="132"/>
        <v>6211061800G874432</v>
      </c>
      <c r="W2155" s="134" t="str">
        <f>IF((ISERROR(VLOOKUP(E2155,'[2]Lead Time(覆蓋貼)'!F:F,1,0)))*(P2155="v"),"",IF((ISTEXT(VLOOKUP(E2155,'[2]Lead Time(覆蓋貼)'!F:F,1,0)))*(P2155=""),"未執行",""))</f>
        <v/>
      </c>
    </row>
    <row r="2156" spans="1:23" ht="20.25" hidden="1" customHeight="1" x14ac:dyDescent="0.25">
      <c r="A2156" s="117">
        <v>2142</v>
      </c>
      <c r="B2156" s="118" t="s">
        <v>4841</v>
      </c>
      <c r="C2156" s="119">
        <v>42370</v>
      </c>
      <c r="D2156" s="117" t="s">
        <v>4662</v>
      </c>
      <c r="E2156" s="120" t="s">
        <v>5378</v>
      </c>
      <c r="F2156" s="117" t="str">
        <f>IF(ISNA(VLOOKUP(B2156,[2]保固召回!$A:$G,7,FALSE)),"",(VLOOKUP(B2156,[2]保固召回!$A:$G,7,FALSE)))</f>
        <v/>
      </c>
      <c r="G2156" s="121">
        <f t="shared" ca="1" si="135"/>
        <v>0.57202072538860105</v>
      </c>
      <c r="H2156" s="121" t="str">
        <f t="shared" si="133"/>
        <v>提示-編程儀錶板油錶功能</v>
      </c>
      <c r="I2156" s="122">
        <f t="shared" ca="1" si="134"/>
        <v>552</v>
      </c>
      <c r="N2156" s="125">
        <v>43203</v>
      </c>
      <c r="O2156" s="126">
        <v>50140</v>
      </c>
      <c r="P2156" s="127" t="str">
        <f>IF(B2156="","",IF(ISNA(VLOOKUP(U2156,[2]NEW!H:H,1,FALSE)),"V",""))</f>
        <v>V</v>
      </c>
      <c r="Q2156" s="156">
        <v>43186</v>
      </c>
      <c r="R2156" s="129">
        <v>50268</v>
      </c>
      <c r="S2156" s="205" t="s">
        <v>3862</v>
      </c>
      <c r="U2156" s="132" t="str">
        <f t="shared" si="132"/>
        <v>6211061800G874303</v>
      </c>
      <c r="W2156" s="134" t="str">
        <f>IF((ISERROR(VLOOKUP(E2156,'[2]Lead Time(覆蓋貼)'!F:F,1,0)))*(P2156="v"),"",IF((ISTEXT(VLOOKUP(E2156,'[2]Lead Time(覆蓋貼)'!F:F,1,0)))*(P2156=""),"未執行",""))</f>
        <v/>
      </c>
    </row>
    <row r="2157" spans="1:23" ht="20.25" hidden="1" customHeight="1" x14ac:dyDescent="0.25">
      <c r="A2157" s="117">
        <v>2143</v>
      </c>
      <c r="B2157" s="118" t="s">
        <v>4841</v>
      </c>
      <c r="C2157" s="119">
        <v>42370</v>
      </c>
      <c r="D2157" s="117" t="s">
        <v>4662</v>
      </c>
      <c r="E2157" s="120" t="s">
        <v>5379</v>
      </c>
      <c r="F2157" s="117" t="str">
        <f>IF(ISNA(VLOOKUP(B2157,[2]保固召回!$A:$G,7,FALSE)),"",(VLOOKUP(B2157,[2]保固召回!$A:$G,7,FALSE)))</f>
        <v/>
      </c>
      <c r="G2157" s="121">
        <f t="shared" ca="1" si="135"/>
        <v>0.57202072538860105</v>
      </c>
      <c r="H2157" s="121" t="str">
        <f t="shared" si="133"/>
        <v>提示-編程儀錶板油錶功能</v>
      </c>
      <c r="I2157" s="122">
        <f t="shared" ca="1" si="134"/>
        <v>552</v>
      </c>
      <c r="N2157" s="125"/>
      <c r="O2157" s="126"/>
      <c r="P2157" s="127" t="str">
        <f>IF(B2157="","",IF(ISNA(VLOOKUP(U2157,[2]NEW!H:H,1,FALSE)),"V",""))</f>
        <v>V</v>
      </c>
      <c r="Q2157" s="156"/>
      <c r="R2157" s="129"/>
      <c r="S2157" s="205"/>
      <c r="U2157" s="132" t="str">
        <f t="shared" si="132"/>
        <v>6211061800G874275</v>
      </c>
      <c r="W2157" s="134" t="str">
        <f>IF((ISERROR(VLOOKUP(E2157,'[2]Lead Time(覆蓋貼)'!F:F,1,0)))*(P2157="v"),"",IF((ISTEXT(VLOOKUP(E2157,'[2]Lead Time(覆蓋貼)'!F:F,1,0)))*(P2157=""),"未執行",""))</f>
        <v/>
      </c>
    </row>
    <row r="2158" spans="1:23" ht="20.25" hidden="1" customHeight="1" x14ac:dyDescent="0.25">
      <c r="A2158" s="117">
        <v>2144</v>
      </c>
      <c r="B2158" s="118" t="s">
        <v>4841</v>
      </c>
      <c r="C2158" s="119">
        <v>42370</v>
      </c>
      <c r="D2158" s="117" t="s">
        <v>4662</v>
      </c>
      <c r="E2158" s="120" t="s">
        <v>5380</v>
      </c>
      <c r="F2158" s="117" t="str">
        <f>IF(ISNA(VLOOKUP(B2158,[2]保固召回!$A:$G,7,FALSE)),"",(VLOOKUP(B2158,[2]保固召回!$A:$G,7,FALSE)))</f>
        <v/>
      </c>
      <c r="G2158" s="121">
        <f t="shared" ca="1" si="135"/>
        <v>0.57202072538860105</v>
      </c>
      <c r="H2158" s="121" t="str">
        <f t="shared" si="133"/>
        <v/>
      </c>
      <c r="I2158" s="122">
        <f t="shared" ca="1" si="134"/>
        <v>552</v>
      </c>
      <c r="N2158" s="125"/>
      <c r="O2158" s="126"/>
      <c r="P2158" s="127" t="str">
        <f>IF(B2158="","",IF(ISNA(VLOOKUP(U2158,[2]NEW!H:H,1,FALSE)),"V",""))</f>
        <v/>
      </c>
      <c r="Q2158" s="156"/>
      <c r="R2158" s="129"/>
      <c r="S2158" s="204"/>
      <c r="U2158" s="132" t="str">
        <f t="shared" si="132"/>
        <v>6211061800G874232</v>
      </c>
      <c r="W2158" s="134" t="str">
        <f>IF((ISERROR(VLOOKUP(E2158,'[2]Lead Time(覆蓋貼)'!F:F,1,0)))*(P2158="v"),"",IF((ISTEXT(VLOOKUP(E2158,'[2]Lead Time(覆蓋貼)'!F:F,1,0)))*(P2158=""),"未執行",""))</f>
        <v/>
      </c>
    </row>
    <row r="2159" spans="1:23" ht="20.25" hidden="1" customHeight="1" x14ac:dyDescent="0.25">
      <c r="A2159" s="117">
        <v>2145</v>
      </c>
      <c r="B2159" s="118" t="s">
        <v>4841</v>
      </c>
      <c r="C2159" s="119">
        <v>42370</v>
      </c>
      <c r="D2159" s="117" t="s">
        <v>4662</v>
      </c>
      <c r="E2159" s="120" t="s">
        <v>5381</v>
      </c>
      <c r="F2159" s="117" t="str">
        <f>IF(ISNA(VLOOKUP(B2159,[2]保固召回!$A:$G,7,FALSE)),"",(VLOOKUP(B2159,[2]保固召回!$A:$G,7,FALSE)))</f>
        <v/>
      </c>
      <c r="G2159" s="121">
        <f t="shared" ca="1" si="135"/>
        <v>0.57202072538860105</v>
      </c>
      <c r="H2159" s="121" t="str">
        <f t="shared" si="133"/>
        <v>提示-編程儀錶板油錶功能</v>
      </c>
      <c r="I2159" s="122">
        <f t="shared" ca="1" si="134"/>
        <v>552</v>
      </c>
      <c r="N2159" s="125"/>
      <c r="O2159" s="126"/>
      <c r="P2159" s="127" t="str">
        <f>IF(B2159="","",IF(ISNA(VLOOKUP(U2159,[2]NEW!H:H,1,FALSE)),"V",""))</f>
        <v>V</v>
      </c>
      <c r="Q2159" s="156"/>
      <c r="R2159" s="129"/>
      <c r="S2159" s="205"/>
      <c r="U2159" s="132" t="str">
        <f t="shared" si="132"/>
        <v>6211061800G874222</v>
      </c>
      <c r="W2159" s="134" t="str">
        <f>IF((ISERROR(VLOOKUP(E2159,'[2]Lead Time(覆蓋貼)'!F:F,1,0)))*(P2159="v"),"",IF((ISTEXT(VLOOKUP(E2159,'[2]Lead Time(覆蓋貼)'!F:F,1,0)))*(P2159=""),"未執行",""))</f>
        <v/>
      </c>
    </row>
    <row r="2160" spans="1:23" ht="20.25" hidden="1" customHeight="1" x14ac:dyDescent="0.25">
      <c r="A2160" s="117">
        <v>2146</v>
      </c>
      <c r="B2160" s="118" t="s">
        <v>4841</v>
      </c>
      <c r="C2160" s="119">
        <v>42370</v>
      </c>
      <c r="D2160" s="117" t="s">
        <v>4662</v>
      </c>
      <c r="E2160" s="120" t="s">
        <v>5382</v>
      </c>
      <c r="F2160" s="117" t="str">
        <f>IF(ISNA(VLOOKUP(B2160,[2]保固召回!$A:$G,7,FALSE)),"",(VLOOKUP(B2160,[2]保固召回!$A:$G,7,FALSE)))</f>
        <v/>
      </c>
      <c r="G2160" s="121">
        <f t="shared" ca="1" si="135"/>
        <v>0.57202072538860105</v>
      </c>
      <c r="H2160" s="121" t="str">
        <f t="shared" si="133"/>
        <v>提示-編程儀錶板油錶功能</v>
      </c>
      <c r="I2160" s="122">
        <f t="shared" ca="1" si="134"/>
        <v>552</v>
      </c>
      <c r="N2160" s="125"/>
      <c r="O2160" s="126"/>
      <c r="P2160" s="127" t="str">
        <f>IF(B2160="","",IF(ISNA(VLOOKUP(U2160,[2]NEW!H:H,1,FALSE)),"V",""))</f>
        <v>V</v>
      </c>
      <c r="Q2160" s="156"/>
      <c r="R2160" s="129"/>
      <c r="S2160" s="205"/>
      <c r="U2160" s="132" t="str">
        <f t="shared" si="132"/>
        <v>6211061800G874196</v>
      </c>
      <c r="W2160" s="134" t="str">
        <f>IF((ISERROR(VLOOKUP(E2160,'[2]Lead Time(覆蓋貼)'!F:F,1,0)))*(P2160="v"),"",IF((ISTEXT(VLOOKUP(E2160,'[2]Lead Time(覆蓋貼)'!F:F,1,0)))*(P2160=""),"未執行",""))</f>
        <v/>
      </c>
    </row>
    <row r="2161" spans="1:23" ht="20.25" hidden="1" customHeight="1" x14ac:dyDescent="0.25">
      <c r="A2161" s="117">
        <v>2147</v>
      </c>
      <c r="B2161" s="118" t="s">
        <v>4841</v>
      </c>
      <c r="C2161" s="119">
        <v>42370</v>
      </c>
      <c r="D2161" s="117" t="s">
        <v>4662</v>
      </c>
      <c r="E2161" s="120" t="s">
        <v>5383</v>
      </c>
      <c r="F2161" s="117"/>
      <c r="G2161" s="121">
        <f t="shared" ca="1" si="135"/>
        <v>0.57202072538860105</v>
      </c>
      <c r="H2161" s="121" t="str">
        <f t="shared" si="133"/>
        <v>提示-編程儀錶板油錶功能</v>
      </c>
      <c r="I2161" s="122">
        <f t="shared" ca="1" si="134"/>
        <v>552</v>
      </c>
      <c r="N2161" s="125"/>
      <c r="O2161" s="126"/>
      <c r="P2161" s="127" t="str">
        <f>IF(B2161="","",IF(ISNA(VLOOKUP(U2161,[2]NEW!H:H,1,FALSE)),"V",""))</f>
        <v>V</v>
      </c>
      <c r="Q2161" s="156"/>
      <c r="R2161" s="129"/>
      <c r="S2161" s="210"/>
      <c r="U2161" s="132" t="str">
        <f t="shared" si="132"/>
        <v>6211061800G874160</v>
      </c>
      <c r="W2161" s="134" t="str">
        <f>IF((ISERROR(VLOOKUP(E2161,'[2]Lead Time(覆蓋貼)'!F:F,1,0)))*(P2161="v"),"",IF((ISTEXT(VLOOKUP(E2161,'[2]Lead Time(覆蓋貼)'!F:F,1,0)))*(P2161=""),"未執行",""))</f>
        <v/>
      </c>
    </row>
    <row r="2162" spans="1:23" ht="20.25" hidden="1" customHeight="1" x14ac:dyDescent="0.25">
      <c r="A2162" s="117">
        <v>2148</v>
      </c>
      <c r="B2162" s="118" t="s">
        <v>4841</v>
      </c>
      <c r="C2162" s="119">
        <v>42370</v>
      </c>
      <c r="D2162" s="117" t="s">
        <v>4662</v>
      </c>
      <c r="E2162" s="120" t="s">
        <v>5384</v>
      </c>
      <c r="F2162" s="117" t="str">
        <f>IF(ISNA(VLOOKUP(B2162,[2]保固召回!$A:$G,7,FALSE)),"",(VLOOKUP(B2162,[2]保固召回!$A:$G,7,FALSE)))</f>
        <v/>
      </c>
      <c r="G2162" s="121">
        <f t="shared" ca="1" si="135"/>
        <v>0.57202072538860105</v>
      </c>
      <c r="H2162" s="121" t="str">
        <f t="shared" si="133"/>
        <v>提示-編程儀錶板油錶功能</v>
      </c>
      <c r="I2162" s="122">
        <f t="shared" ca="1" si="134"/>
        <v>552</v>
      </c>
      <c r="N2162" s="125">
        <v>43197</v>
      </c>
      <c r="O2162" s="126">
        <v>50150</v>
      </c>
      <c r="P2162" s="127" t="str">
        <f>IF(B2162="","",IF(ISNA(VLOOKUP(U2162,[2]NEW!H:H,1,FALSE)),"V",""))</f>
        <v>V</v>
      </c>
      <c r="Q2162" s="156">
        <v>43186</v>
      </c>
      <c r="R2162" s="129">
        <v>50376</v>
      </c>
      <c r="S2162" s="205" t="s">
        <v>3862</v>
      </c>
      <c r="U2162" s="132" t="str">
        <f t="shared" si="132"/>
        <v>6211061800G874077</v>
      </c>
      <c r="W2162" s="134" t="str">
        <f>IF((ISERROR(VLOOKUP(E2162,'[2]Lead Time(覆蓋貼)'!F:F,1,0)))*(P2162="v"),"",IF((ISTEXT(VLOOKUP(E2162,'[2]Lead Time(覆蓋貼)'!F:F,1,0)))*(P2162=""),"未執行",""))</f>
        <v/>
      </c>
    </row>
    <row r="2163" spans="1:23" ht="20.25" hidden="1" customHeight="1" x14ac:dyDescent="0.25">
      <c r="A2163" s="117">
        <v>2149</v>
      </c>
      <c r="B2163" s="118" t="s">
        <v>4841</v>
      </c>
      <c r="C2163" s="119">
        <v>42370</v>
      </c>
      <c r="D2163" s="117" t="s">
        <v>4662</v>
      </c>
      <c r="E2163" s="120" t="s">
        <v>5385</v>
      </c>
      <c r="F2163" s="117" t="str">
        <f>IF(ISNA(VLOOKUP(B2163,[2]保固召回!$A:$G,7,FALSE)),"",(VLOOKUP(B2163,[2]保固召回!$A:$G,7,FALSE)))</f>
        <v/>
      </c>
      <c r="G2163" s="121">
        <f t="shared" ca="1" si="135"/>
        <v>0.57202072538860105</v>
      </c>
      <c r="H2163" s="121" t="str">
        <f t="shared" si="133"/>
        <v>提示-編程儀錶板油錶功能</v>
      </c>
      <c r="I2163" s="122">
        <f t="shared" ca="1" si="134"/>
        <v>552</v>
      </c>
      <c r="N2163" s="125">
        <v>43192</v>
      </c>
      <c r="O2163" s="126">
        <v>50126</v>
      </c>
      <c r="P2163" s="127" t="str">
        <f>IF(B2163="","",IF(ISNA(VLOOKUP(U2163,[2]NEW!H:H,1,FALSE)),"V",""))</f>
        <v>V</v>
      </c>
      <c r="Q2163" s="156">
        <v>43186</v>
      </c>
      <c r="R2163" s="129">
        <v>50304</v>
      </c>
      <c r="S2163" s="205" t="s">
        <v>3862</v>
      </c>
      <c r="U2163" s="132" t="str">
        <f t="shared" si="132"/>
        <v>6211061800G874074</v>
      </c>
      <c r="W2163" s="134" t="str">
        <f>IF((ISERROR(VLOOKUP(E2163,'[2]Lead Time(覆蓋貼)'!F:F,1,0)))*(P2163="v"),"",IF((ISTEXT(VLOOKUP(E2163,'[2]Lead Time(覆蓋貼)'!F:F,1,0)))*(P2163=""),"未執行",""))</f>
        <v/>
      </c>
    </row>
    <row r="2164" spans="1:23" ht="20.25" hidden="1" customHeight="1" x14ac:dyDescent="0.25">
      <c r="A2164" s="117">
        <v>2150</v>
      </c>
      <c r="B2164" s="118" t="s">
        <v>4841</v>
      </c>
      <c r="C2164" s="119">
        <v>42370</v>
      </c>
      <c r="D2164" s="117" t="s">
        <v>4662</v>
      </c>
      <c r="E2164" s="120" t="s">
        <v>5386</v>
      </c>
      <c r="F2164" s="117"/>
      <c r="G2164" s="121">
        <f t="shared" ca="1" si="135"/>
        <v>0.57202072538860105</v>
      </c>
      <c r="H2164" s="121" t="str">
        <f t="shared" si="133"/>
        <v>提示-編程儀錶板油錶功能</v>
      </c>
      <c r="I2164" s="122">
        <f t="shared" ca="1" si="134"/>
        <v>552</v>
      </c>
      <c r="N2164" s="125"/>
      <c r="O2164" s="126"/>
      <c r="P2164" s="127" t="str">
        <f>IF(B2164="","",IF(ISNA(VLOOKUP(U2164,[2]NEW!H:H,1,FALSE)),"V",""))</f>
        <v>V</v>
      </c>
      <c r="Q2164" s="156"/>
      <c r="R2164" s="129"/>
      <c r="S2164" s="210"/>
      <c r="U2164" s="132" t="str">
        <f t="shared" si="132"/>
        <v>6211061800G874011</v>
      </c>
      <c r="W2164" s="134" t="str">
        <f>IF((ISERROR(VLOOKUP(E2164,'[2]Lead Time(覆蓋貼)'!F:F,1,0)))*(P2164="v"),"",IF((ISTEXT(VLOOKUP(E2164,'[2]Lead Time(覆蓋貼)'!F:F,1,0)))*(P2164=""),"未執行",""))</f>
        <v/>
      </c>
    </row>
    <row r="2165" spans="1:23" ht="20.25" hidden="1" customHeight="1" x14ac:dyDescent="0.25">
      <c r="A2165" s="117">
        <v>2151</v>
      </c>
      <c r="B2165" s="118" t="s">
        <v>4841</v>
      </c>
      <c r="C2165" s="119">
        <v>42370</v>
      </c>
      <c r="D2165" s="117" t="s">
        <v>4662</v>
      </c>
      <c r="E2165" s="120" t="s">
        <v>5387</v>
      </c>
      <c r="F2165" s="117" t="str">
        <f>IF(ISNA(VLOOKUP(B2165,[2]保固召回!$A:$G,7,FALSE)),"",(VLOOKUP(B2165,[2]保固召回!$A:$G,7,FALSE)))</f>
        <v/>
      </c>
      <c r="G2165" s="121">
        <f t="shared" ca="1" si="135"/>
        <v>0.57202072538860105</v>
      </c>
      <c r="H2165" s="121" t="str">
        <f t="shared" si="133"/>
        <v/>
      </c>
      <c r="I2165" s="122">
        <f t="shared" ca="1" si="134"/>
        <v>552</v>
      </c>
      <c r="N2165" s="125"/>
      <c r="O2165" s="126"/>
      <c r="P2165" s="127" t="str">
        <f>IF(B2165="","",IF(ISNA(VLOOKUP(U2165,[2]NEW!H:H,1,FALSE)),"V",""))</f>
        <v/>
      </c>
      <c r="Q2165" s="156"/>
      <c r="R2165" s="129"/>
      <c r="S2165" s="205"/>
      <c r="U2165" s="132" t="str">
        <f t="shared" si="132"/>
        <v>6211061800G873987</v>
      </c>
      <c r="W2165" s="134" t="str">
        <f>IF((ISERROR(VLOOKUP(E2165,'[2]Lead Time(覆蓋貼)'!F:F,1,0)))*(P2165="v"),"",IF((ISTEXT(VLOOKUP(E2165,'[2]Lead Time(覆蓋貼)'!F:F,1,0)))*(P2165=""),"未執行",""))</f>
        <v/>
      </c>
    </row>
    <row r="2166" spans="1:23" ht="20.25" hidden="1" customHeight="1" x14ac:dyDescent="0.25">
      <c r="A2166" s="117">
        <v>2152</v>
      </c>
      <c r="B2166" s="118" t="s">
        <v>4841</v>
      </c>
      <c r="C2166" s="119">
        <v>42370</v>
      </c>
      <c r="D2166" s="117" t="s">
        <v>4662</v>
      </c>
      <c r="E2166" s="120" t="s">
        <v>5388</v>
      </c>
      <c r="F2166" s="117" t="str">
        <f>IF(ISNA(VLOOKUP(B2166,[2]保固召回!$A:$G,7,FALSE)),"",(VLOOKUP(B2166,[2]保固召回!$A:$G,7,FALSE)))</f>
        <v/>
      </c>
      <c r="G2166" s="121">
        <f t="shared" ca="1" si="135"/>
        <v>0.57202072538860105</v>
      </c>
      <c r="H2166" s="121" t="str">
        <f t="shared" si="133"/>
        <v/>
      </c>
      <c r="I2166" s="122">
        <f t="shared" ca="1" si="134"/>
        <v>552</v>
      </c>
      <c r="N2166" s="125"/>
      <c r="O2166" s="126"/>
      <c r="P2166" s="127" t="str">
        <f>IF(B2166="","",IF(ISNA(VLOOKUP(U2166,[2]NEW!H:H,1,FALSE)),"V",""))</f>
        <v/>
      </c>
      <c r="Q2166" s="156"/>
      <c r="R2166" s="129"/>
      <c r="S2166" s="205"/>
      <c r="U2166" s="132" t="str">
        <f t="shared" si="132"/>
        <v>6211061800G873973</v>
      </c>
      <c r="W2166" s="134" t="str">
        <f>IF((ISERROR(VLOOKUP(E2166,'[2]Lead Time(覆蓋貼)'!F:F,1,0)))*(P2166="v"),"",IF((ISTEXT(VLOOKUP(E2166,'[2]Lead Time(覆蓋貼)'!F:F,1,0)))*(P2166=""),"未執行",""))</f>
        <v/>
      </c>
    </row>
    <row r="2167" spans="1:23" ht="20.25" hidden="1" customHeight="1" x14ac:dyDescent="0.25">
      <c r="A2167" s="117">
        <v>2153</v>
      </c>
      <c r="B2167" s="118" t="s">
        <v>4841</v>
      </c>
      <c r="C2167" s="119">
        <v>42370</v>
      </c>
      <c r="D2167" s="117" t="s">
        <v>4662</v>
      </c>
      <c r="E2167" s="120" t="s">
        <v>5389</v>
      </c>
      <c r="F2167" s="117" t="str">
        <f>IF(ISNA(VLOOKUP(B2167,[2]保固召回!$A:$G,7,FALSE)),"",(VLOOKUP(B2167,[2]保固召回!$A:$G,7,FALSE)))</f>
        <v/>
      </c>
      <c r="G2167" s="121">
        <f t="shared" ca="1" si="135"/>
        <v>0.57202072538860105</v>
      </c>
      <c r="H2167" s="121" t="str">
        <f t="shared" si="133"/>
        <v>提示-編程儀錶板油錶功能</v>
      </c>
      <c r="I2167" s="122">
        <f t="shared" ca="1" si="134"/>
        <v>552</v>
      </c>
      <c r="N2167" s="125"/>
      <c r="O2167" s="126"/>
      <c r="P2167" s="127" t="str">
        <f>IF(B2167="","",IF(ISNA(VLOOKUP(U2167,[2]NEW!H:H,1,FALSE)),"V",""))</f>
        <v>V</v>
      </c>
      <c r="Q2167" s="156"/>
      <c r="R2167" s="129"/>
      <c r="S2167" s="204"/>
      <c r="U2167" s="132" t="str">
        <f t="shared" si="132"/>
        <v>6211061800G873935</v>
      </c>
      <c r="W2167" s="134" t="str">
        <f>IF((ISERROR(VLOOKUP(E2167,'[2]Lead Time(覆蓋貼)'!F:F,1,0)))*(P2167="v"),"",IF((ISTEXT(VLOOKUP(E2167,'[2]Lead Time(覆蓋貼)'!F:F,1,0)))*(P2167=""),"未執行",""))</f>
        <v/>
      </c>
    </row>
    <row r="2168" spans="1:23" ht="20.25" hidden="1" customHeight="1" x14ac:dyDescent="0.25">
      <c r="A2168" s="117">
        <v>2154</v>
      </c>
      <c r="B2168" s="118" t="s">
        <v>4841</v>
      </c>
      <c r="C2168" s="119">
        <v>42370</v>
      </c>
      <c r="D2168" s="117" t="s">
        <v>4662</v>
      </c>
      <c r="E2168" s="120" t="s">
        <v>5390</v>
      </c>
      <c r="F2168" s="117" t="str">
        <f>IF(ISNA(VLOOKUP(B2168,[2]保固召回!$A:$G,7,FALSE)),"",(VLOOKUP(B2168,[2]保固召回!$A:$G,7,FALSE)))</f>
        <v/>
      </c>
      <c r="G2168" s="121">
        <f t="shared" ca="1" si="135"/>
        <v>0.57202072538860105</v>
      </c>
      <c r="H2168" s="121" t="str">
        <f t="shared" si="133"/>
        <v/>
      </c>
      <c r="I2168" s="122">
        <f t="shared" ca="1" si="134"/>
        <v>552</v>
      </c>
      <c r="N2168" s="125"/>
      <c r="O2168" s="126"/>
      <c r="P2168" s="127" t="str">
        <f>IF(B2168="","",IF(ISNA(VLOOKUP(U2168,[2]NEW!H:H,1,FALSE)),"V",""))</f>
        <v/>
      </c>
      <c r="Q2168" s="156"/>
      <c r="R2168" s="129"/>
      <c r="S2168" s="205"/>
      <c r="U2168" s="132" t="str">
        <f t="shared" si="132"/>
        <v>6211061800G873788</v>
      </c>
      <c r="W2168" s="134" t="str">
        <f>IF((ISERROR(VLOOKUP(E2168,'[2]Lead Time(覆蓋貼)'!F:F,1,0)))*(P2168="v"),"",IF((ISTEXT(VLOOKUP(E2168,'[2]Lead Time(覆蓋貼)'!F:F,1,0)))*(P2168=""),"未執行",""))</f>
        <v>未執行</v>
      </c>
    </row>
    <row r="2169" spans="1:23" ht="20.25" hidden="1" customHeight="1" x14ac:dyDescent="0.25">
      <c r="A2169" s="117">
        <v>2155</v>
      </c>
      <c r="B2169" s="118" t="s">
        <v>4841</v>
      </c>
      <c r="C2169" s="119">
        <v>42370</v>
      </c>
      <c r="D2169" s="117" t="s">
        <v>4662</v>
      </c>
      <c r="E2169" s="120" t="s">
        <v>5391</v>
      </c>
      <c r="F2169" s="117" t="str">
        <f>IF(ISNA(VLOOKUP(B2169,[2]保固召回!$A:$G,7,FALSE)),"",(VLOOKUP(B2169,[2]保固召回!$A:$G,7,FALSE)))</f>
        <v/>
      </c>
      <c r="G2169" s="121">
        <f t="shared" ca="1" si="135"/>
        <v>0.57202072538860105</v>
      </c>
      <c r="H2169" s="121" t="str">
        <f t="shared" si="133"/>
        <v>提示-編程儀錶板油錶功能</v>
      </c>
      <c r="I2169" s="122">
        <f t="shared" ca="1" si="134"/>
        <v>552</v>
      </c>
      <c r="N2169" s="125"/>
      <c r="O2169" s="126"/>
      <c r="P2169" s="127" t="str">
        <f>IF(B2169="","",IF(ISNA(VLOOKUP(U2169,[2]NEW!H:H,1,FALSE)),"V",""))</f>
        <v>V</v>
      </c>
      <c r="Q2169" s="156"/>
      <c r="R2169" s="129"/>
      <c r="S2169" s="205"/>
      <c r="U2169" s="132" t="str">
        <f t="shared" si="132"/>
        <v>6211061800G873779</v>
      </c>
      <c r="W2169" s="134" t="str">
        <f>IF((ISERROR(VLOOKUP(E2169,'[2]Lead Time(覆蓋貼)'!F:F,1,0)))*(P2169="v"),"",IF((ISTEXT(VLOOKUP(E2169,'[2]Lead Time(覆蓋貼)'!F:F,1,0)))*(P2169=""),"未執行",""))</f>
        <v/>
      </c>
    </row>
    <row r="2170" spans="1:23" ht="20.25" hidden="1" customHeight="1" x14ac:dyDescent="0.25">
      <c r="A2170" s="117">
        <v>2156</v>
      </c>
      <c r="B2170" s="118" t="s">
        <v>4841</v>
      </c>
      <c r="C2170" s="119">
        <v>42370</v>
      </c>
      <c r="D2170" s="117" t="s">
        <v>4662</v>
      </c>
      <c r="E2170" s="120" t="s">
        <v>5392</v>
      </c>
      <c r="F2170" s="117" t="str">
        <f>IF(ISNA(VLOOKUP(B2170,[2]保固召回!$A:$G,7,FALSE)),"",(VLOOKUP(B2170,[2]保固召回!$A:$G,7,FALSE)))</f>
        <v/>
      </c>
      <c r="G2170" s="121">
        <f t="shared" ca="1" si="135"/>
        <v>0.57202072538860105</v>
      </c>
      <c r="H2170" s="121" t="str">
        <f t="shared" si="133"/>
        <v>提示-編程儀錶板油錶功能</v>
      </c>
      <c r="I2170" s="122">
        <f t="shared" ca="1" si="134"/>
        <v>552</v>
      </c>
      <c r="N2170" s="125"/>
      <c r="O2170" s="126"/>
      <c r="P2170" s="127" t="str">
        <f>IF(B2170="","",IF(ISNA(VLOOKUP(U2170,[2]NEW!H:H,1,FALSE)),"V",""))</f>
        <v>V</v>
      </c>
      <c r="Q2170" s="156"/>
      <c r="R2170" s="129"/>
      <c r="S2170" s="204"/>
      <c r="U2170" s="132" t="str">
        <f t="shared" si="132"/>
        <v>6211061800G873662</v>
      </c>
      <c r="W2170" s="134" t="str">
        <f>IF((ISERROR(VLOOKUP(E2170,'[2]Lead Time(覆蓋貼)'!F:F,1,0)))*(P2170="v"),"",IF((ISTEXT(VLOOKUP(E2170,'[2]Lead Time(覆蓋貼)'!F:F,1,0)))*(P2170=""),"未執行",""))</f>
        <v/>
      </c>
    </row>
    <row r="2171" spans="1:23" ht="20.25" hidden="1" customHeight="1" x14ac:dyDescent="0.25">
      <c r="A2171" s="117">
        <v>2157</v>
      </c>
      <c r="B2171" s="118" t="s">
        <v>4841</v>
      </c>
      <c r="C2171" s="119">
        <v>42370</v>
      </c>
      <c r="D2171" s="117" t="s">
        <v>4662</v>
      </c>
      <c r="E2171" s="120" t="s">
        <v>5393</v>
      </c>
      <c r="F2171" s="117" t="str">
        <f>IF(ISNA(VLOOKUP(B2171,[2]保固召回!$A:$G,7,FALSE)),"",(VLOOKUP(B2171,[2]保固召回!$A:$G,7,FALSE)))</f>
        <v/>
      </c>
      <c r="G2171" s="121">
        <f t="shared" ca="1" si="135"/>
        <v>0.57202072538860105</v>
      </c>
      <c r="H2171" s="121" t="str">
        <f t="shared" si="133"/>
        <v/>
      </c>
      <c r="I2171" s="122">
        <f t="shared" ca="1" si="134"/>
        <v>552</v>
      </c>
      <c r="N2171" s="125"/>
      <c r="O2171" s="126"/>
      <c r="P2171" s="127" t="str">
        <f>IF(B2171="","",IF(ISNA(VLOOKUP(U2171,[2]NEW!H:H,1,FALSE)),"V",""))</f>
        <v/>
      </c>
      <c r="Q2171" s="156"/>
      <c r="R2171" s="129"/>
      <c r="S2171" s="205"/>
      <c r="U2171" s="132" t="str">
        <f t="shared" si="132"/>
        <v>6211061800G873658</v>
      </c>
      <c r="W2171" s="134" t="str">
        <f>IF((ISERROR(VLOOKUP(E2171,'[2]Lead Time(覆蓋貼)'!F:F,1,0)))*(P2171="v"),"",IF((ISTEXT(VLOOKUP(E2171,'[2]Lead Time(覆蓋貼)'!F:F,1,0)))*(P2171=""),"未執行",""))</f>
        <v/>
      </c>
    </row>
    <row r="2172" spans="1:23" ht="20.25" hidden="1" customHeight="1" x14ac:dyDescent="0.25">
      <c r="A2172" s="117">
        <v>2158</v>
      </c>
      <c r="B2172" s="118" t="s">
        <v>4841</v>
      </c>
      <c r="C2172" s="119">
        <v>42370</v>
      </c>
      <c r="D2172" s="117" t="s">
        <v>4662</v>
      </c>
      <c r="E2172" s="120" t="s">
        <v>5394</v>
      </c>
      <c r="F2172" s="117" t="str">
        <f>IF(ISNA(VLOOKUP(B2172,[2]保固召回!$A:$G,7,FALSE)),"",(VLOOKUP(B2172,[2]保固召回!$A:$G,7,FALSE)))</f>
        <v/>
      </c>
      <c r="G2172" s="121">
        <f t="shared" ca="1" si="135"/>
        <v>0.57202072538860105</v>
      </c>
      <c r="H2172" s="121" t="str">
        <f t="shared" si="133"/>
        <v/>
      </c>
      <c r="I2172" s="122">
        <f t="shared" ca="1" si="134"/>
        <v>552</v>
      </c>
      <c r="N2172" s="125"/>
      <c r="O2172" s="126"/>
      <c r="P2172" s="127" t="str">
        <f>IF(B2172="","",IF(ISNA(VLOOKUP(U2172,[2]NEW!H:H,1,FALSE)),"V",""))</f>
        <v/>
      </c>
      <c r="Q2172" s="156"/>
      <c r="R2172" s="129"/>
      <c r="S2172" s="205"/>
      <c r="U2172" s="132" t="str">
        <f t="shared" si="132"/>
        <v>6211061800G873656</v>
      </c>
      <c r="W2172" s="134" t="str">
        <f>IF((ISERROR(VLOOKUP(E2172,'[2]Lead Time(覆蓋貼)'!F:F,1,0)))*(P2172="v"),"",IF((ISTEXT(VLOOKUP(E2172,'[2]Lead Time(覆蓋貼)'!F:F,1,0)))*(P2172=""),"未執行",""))</f>
        <v/>
      </c>
    </row>
    <row r="2173" spans="1:23" ht="20.25" hidden="1" customHeight="1" x14ac:dyDescent="0.25">
      <c r="A2173" s="117">
        <v>2159</v>
      </c>
      <c r="B2173" s="118" t="s">
        <v>4841</v>
      </c>
      <c r="C2173" s="119">
        <v>42370</v>
      </c>
      <c r="D2173" s="117" t="s">
        <v>4662</v>
      </c>
      <c r="E2173" s="120" t="s">
        <v>5395</v>
      </c>
      <c r="F2173" s="117"/>
      <c r="G2173" s="121">
        <f t="shared" ca="1" si="135"/>
        <v>0.57202072538860105</v>
      </c>
      <c r="H2173" s="121" t="str">
        <f t="shared" si="133"/>
        <v>提示-編程儀錶板油錶功能</v>
      </c>
      <c r="I2173" s="122">
        <f t="shared" ca="1" si="134"/>
        <v>552</v>
      </c>
      <c r="N2173" s="125"/>
      <c r="O2173" s="126"/>
      <c r="P2173" s="127" t="str">
        <f>IF(B2173="","",IF(ISNA(VLOOKUP(U2173,[2]NEW!H:H,1,FALSE)),"V",""))</f>
        <v>V</v>
      </c>
      <c r="Q2173" s="156"/>
      <c r="R2173" s="129"/>
      <c r="S2173" s="210"/>
      <c r="U2173" s="132" t="str">
        <f t="shared" si="132"/>
        <v>6211061800G873601</v>
      </c>
      <c r="W2173" s="134" t="str">
        <f>IF((ISERROR(VLOOKUP(E2173,'[2]Lead Time(覆蓋貼)'!F:F,1,0)))*(P2173="v"),"",IF((ISTEXT(VLOOKUP(E2173,'[2]Lead Time(覆蓋貼)'!F:F,1,0)))*(P2173=""),"未執行",""))</f>
        <v/>
      </c>
    </row>
    <row r="2174" spans="1:23" ht="20.25" hidden="1" customHeight="1" x14ac:dyDescent="0.25">
      <c r="A2174" s="117">
        <v>2160</v>
      </c>
      <c r="B2174" s="118" t="s">
        <v>4841</v>
      </c>
      <c r="C2174" s="119">
        <v>42370</v>
      </c>
      <c r="D2174" s="117" t="s">
        <v>4662</v>
      </c>
      <c r="E2174" s="120" t="s">
        <v>5396</v>
      </c>
      <c r="F2174" s="117" t="str">
        <f>IF(ISNA(VLOOKUP(B2174,[2]保固召回!$A:$G,7,FALSE)),"",(VLOOKUP(B2174,[2]保固召回!$A:$G,7,FALSE)))</f>
        <v/>
      </c>
      <c r="G2174" s="121">
        <f t="shared" ca="1" si="135"/>
        <v>0.57202072538860105</v>
      </c>
      <c r="H2174" s="121" t="str">
        <f t="shared" si="133"/>
        <v>提示-編程儀錶板油錶功能</v>
      </c>
      <c r="I2174" s="122">
        <f t="shared" ca="1" si="134"/>
        <v>552</v>
      </c>
      <c r="N2174" s="125"/>
      <c r="O2174" s="126"/>
      <c r="P2174" s="127" t="str">
        <f>IF(B2174="","",IF(ISNA(VLOOKUP(U2174,[2]NEW!H:H,1,FALSE)),"V",""))</f>
        <v>V</v>
      </c>
      <c r="Q2174" s="156"/>
      <c r="R2174" s="129"/>
      <c r="S2174" s="205"/>
      <c r="U2174" s="132" t="str">
        <f t="shared" si="132"/>
        <v>6211061800G873466</v>
      </c>
      <c r="W2174" s="134" t="str">
        <f>IF((ISERROR(VLOOKUP(E2174,'[2]Lead Time(覆蓋貼)'!F:F,1,0)))*(P2174="v"),"",IF((ISTEXT(VLOOKUP(E2174,'[2]Lead Time(覆蓋貼)'!F:F,1,0)))*(P2174=""),"未執行",""))</f>
        <v/>
      </c>
    </row>
    <row r="2175" spans="1:23" ht="20.25" hidden="1" customHeight="1" x14ac:dyDescent="0.25">
      <c r="A2175" s="117">
        <v>2161</v>
      </c>
      <c r="B2175" s="118" t="s">
        <v>4841</v>
      </c>
      <c r="C2175" s="119">
        <v>42370</v>
      </c>
      <c r="D2175" s="117" t="s">
        <v>4662</v>
      </c>
      <c r="E2175" s="120" t="s">
        <v>5397</v>
      </c>
      <c r="F2175" s="117" t="str">
        <f>IF(ISNA(VLOOKUP(B2175,[2]保固召回!$A:$G,7,FALSE)),"",(VLOOKUP(B2175,[2]保固召回!$A:$G,7,FALSE)))</f>
        <v/>
      </c>
      <c r="G2175" s="121">
        <f t="shared" ca="1" si="135"/>
        <v>0.57202072538860105</v>
      </c>
      <c r="H2175" s="121" t="str">
        <f t="shared" si="133"/>
        <v>提示-編程儀錶板油錶功能</v>
      </c>
      <c r="I2175" s="122">
        <f t="shared" ca="1" si="134"/>
        <v>552</v>
      </c>
      <c r="N2175" s="125"/>
      <c r="O2175" s="126"/>
      <c r="P2175" s="127" t="str">
        <f>IF(B2175="","",IF(ISNA(VLOOKUP(U2175,[2]NEW!H:H,1,FALSE)),"V",""))</f>
        <v>V</v>
      </c>
      <c r="Q2175" s="156"/>
      <c r="R2175" s="129"/>
      <c r="S2175" s="205"/>
      <c r="U2175" s="132" t="str">
        <f t="shared" si="132"/>
        <v>6211061800G873356</v>
      </c>
      <c r="W2175" s="134" t="str">
        <f>IF((ISERROR(VLOOKUP(E2175,'[2]Lead Time(覆蓋貼)'!F:F,1,0)))*(P2175="v"),"",IF((ISTEXT(VLOOKUP(E2175,'[2]Lead Time(覆蓋貼)'!F:F,1,0)))*(P2175=""),"未執行",""))</f>
        <v/>
      </c>
    </row>
    <row r="2176" spans="1:23" ht="20.25" hidden="1" customHeight="1" x14ac:dyDescent="0.25">
      <c r="A2176" s="117">
        <v>2162</v>
      </c>
      <c r="B2176" s="118" t="s">
        <v>4841</v>
      </c>
      <c r="C2176" s="119">
        <v>42370</v>
      </c>
      <c r="D2176" s="117" t="s">
        <v>4662</v>
      </c>
      <c r="E2176" s="120" t="s">
        <v>5398</v>
      </c>
      <c r="F2176" s="117" t="str">
        <f>IF(ISNA(VLOOKUP(B2176,[2]保固召回!$A:$G,7,FALSE)),"",(VLOOKUP(B2176,[2]保固召回!$A:$G,7,FALSE)))</f>
        <v/>
      </c>
      <c r="G2176" s="121">
        <f t="shared" ca="1" si="135"/>
        <v>0.57202072538860105</v>
      </c>
      <c r="H2176" s="121" t="str">
        <f t="shared" si="133"/>
        <v>提示-編程儀錶板油錶功能</v>
      </c>
      <c r="I2176" s="122">
        <f t="shared" ca="1" si="134"/>
        <v>552</v>
      </c>
      <c r="N2176" s="125"/>
      <c r="O2176" s="126"/>
      <c r="P2176" s="127" t="str">
        <f>IF(B2176="","",IF(ISNA(VLOOKUP(U2176,[2]NEW!H:H,1,FALSE)),"V",""))</f>
        <v>V</v>
      </c>
      <c r="Q2176" s="156"/>
      <c r="R2176" s="129"/>
      <c r="S2176" s="204"/>
      <c r="U2176" s="132" t="str">
        <f t="shared" si="132"/>
        <v>6211061800G845621</v>
      </c>
      <c r="W2176" s="134" t="str">
        <f>IF((ISERROR(VLOOKUP(E2176,'[2]Lead Time(覆蓋貼)'!F:F,1,0)))*(P2176="v"),"",IF((ISTEXT(VLOOKUP(E2176,'[2]Lead Time(覆蓋貼)'!F:F,1,0)))*(P2176=""),"未執行",""))</f>
        <v/>
      </c>
    </row>
    <row r="2177" spans="1:23" ht="20.25" hidden="1" customHeight="1" x14ac:dyDescent="0.25">
      <c r="A2177" s="117">
        <v>2163</v>
      </c>
      <c r="B2177" s="118" t="s">
        <v>4841</v>
      </c>
      <c r="C2177" s="119">
        <v>42370</v>
      </c>
      <c r="D2177" s="117" t="s">
        <v>4662</v>
      </c>
      <c r="E2177" s="120" t="s">
        <v>5399</v>
      </c>
      <c r="F2177" s="117" t="str">
        <f>IF(ISNA(VLOOKUP(B2177,[2]保固召回!$A:$G,7,FALSE)),"",(VLOOKUP(B2177,[2]保固召回!$A:$G,7,FALSE)))</f>
        <v/>
      </c>
      <c r="G2177" s="121">
        <f t="shared" ca="1" si="135"/>
        <v>0.57202072538860105</v>
      </c>
      <c r="H2177" s="121" t="str">
        <f t="shared" si="133"/>
        <v>提示-編程儀錶板油錶功能</v>
      </c>
      <c r="I2177" s="122">
        <f t="shared" ca="1" si="134"/>
        <v>552</v>
      </c>
      <c r="N2177" s="125"/>
      <c r="O2177" s="126"/>
      <c r="P2177" s="127" t="str">
        <f>IF(B2177="","",IF(ISNA(VLOOKUP(U2177,[2]NEW!H:H,1,FALSE)),"V",""))</f>
        <v>V</v>
      </c>
      <c r="Q2177" s="156"/>
      <c r="R2177" s="129"/>
      <c r="S2177" s="205"/>
      <c r="U2177" s="132" t="str">
        <f t="shared" si="132"/>
        <v>6211061800G844970</v>
      </c>
      <c r="W2177" s="134" t="str">
        <f>IF((ISERROR(VLOOKUP(E2177,'[2]Lead Time(覆蓋貼)'!F:F,1,0)))*(P2177="v"),"",IF((ISTEXT(VLOOKUP(E2177,'[2]Lead Time(覆蓋貼)'!F:F,1,0)))*(P2177=""),"未執行",""))</f>
        <v/>
      </c>
    </row>
    <row r="2178" spans="1:23" ht="20.25" hidden="1" customHeight="1" x14ac:dyDescent="0.25">
      <c r="A2178" s="117">
        <v>2164</v>
      </c>
      <c r="B2178" s="118" t="s">
        <v>4841</v>
      </c>
      <c r="C2178" s="119">
        <v>42370</v>
      </c>
      <c r="D2178" s="117" t="s">
        <v>4662</v>
      </c>
      <c r="E2178" s="120" t="s">
        <v>5400</v>
      </c>
      <c r="F2178" s="117" t="str">
        <f>IF(ISNA(VLOOKUP(B2178,[2]保固召回!$A:$G,7,FALSE)),"",(VLOOKUP(B2178,[2]保固召回!$A:$G,7,FALSE)))</f>
        <v/>
      </c>
      <c r="G2178" s="121">
        <f t="shared" ca="1" si="135"/>
        <v>0.57202072538860105</v>
      </c>
      <c r="H2178" s="121" t="str">
        <f t="shared" si="133"/>
        <v/>
      </c>
      <c r="I2178" s="122">
        <f t="shared" ca="1" si="134"/>
        <v>552</v>
      </c>
      <c r="N2178" s="125"/>
      <c r="O2178" s="126"/>
      <c r="P2178" s="127" t="str">
        <f>IF(B2178="","",IF(ISNA(VLOOKUP(U2178,[2]NEW!H:H,1,FALSE)),"V",""))</f>
        <v/>
      </c>
      <c r="Q2178" s="156"/>
      <c r="R2178" s="129"/>
      <c r="S2178" s="205"/>
      <c r="U2178" s="132" t="str">
        <f t="shared" si="132"/>
        <v>6211061800G844517</v>
      </c>
      <c r="W2178" s="134" t="str">
        <f>IF((ISERROR(VLOOKUP(E2178,'[2]Lead Time(覆蓋貼)'!F:F,1,0)))*(P2178="v"),"",IF((ISTEXT(VLOOKUP(E2178,'[2]Lead Time(覆蓋貼)'!F:F,1,0)))*(P2178=""),"未執行",""))</f>
        <v/>
      </c>
    </row>
    <row r="2179" spans="1:23" ht="20.25" hidden="1" customHeight="1" x14ac:dyDescent="0.25">
      <c r="A2179" s="117">
        <v>2165</v>
      </c>
      <c r="B2179" s="118" t="s">
        <v>4841</v>
      </c>
      <c r="C2179" s="119">
        <v>42370</v>
      </c>
      <c r="D2179" s="117" t="s">
        <v>4662</v>
      </c>
      <c r="E2179" s="120" t="s">
        <v>5401</v>
      </c>
      <c r="F2179" s="117" t="str">
        <f>IF(ISNA(VLOOKUP(B2179,[2]保固召回!$A:$G,7,FALSE)),"",(VLOOKUP(B2179,[2]保固召回!$A:$G,7,FALSE)))</f>
        <v/>
      </c>
      <c r="G2179" s="121">
        <f t="shared" ca="1" si="135"/>
        <v>0.57202072538860105</v>
      </c>
      <c r="H2179" s="121" t="str">
        <f t="shared" si="133"/>
        <v>提示-編程儀錶板油錶功能</v>
      </c>
      <c r="I2179" s="122">
        <f t="shared" ca="1" si="134"/>
        <v>552</v>
      </c>
      <c r="N2179" s="125"/>
      <c r="O2179" s="126"/>
      <c r="P2179" s="127" t="str">
        <f>IF(B2179="","",IF(ISNA(VLOOKUP(U2179,[2]NEW!H:H,1,FALSE)),"V",""))</f>
        <v>V</v>
      </c>
      <c r="Q2179" s="156"/>
      <c r="R2179" s="129"/>
      <c r="S2179" s="204"/>
      <c r="U2179" s="132" t="str">
        <f t="shared" si="132"/>
        <v>6211061800G844433</v>
      </c>
      <c r="W2179" s="134" t="str">
        <f>IF((ISERROR(VLOOKUP(E2179,'[2]Lead Time(覆蓋貼)'!F:F,1,0)))*(P2179="v"),"",IF((ISTEXT(VLOOKUP(E2179,'[2]Lead Time(覆蓋貼)'!F:F,1,0)))*(P2179=""),"未執行",""))</f>
        <v/>
      </c>
    </row>
    <row r="2180" spans="1:23" ht="20.25" hidden="1" customHeight="1" x14ac:dyDescent="0.25">
      <c r="A2180" s="117">
        <v>2166</v>
      </c>
      <c r="B2180" s="118" t="s">
        <v>4841</v>
      </c>
      <c r="C2180" s="119">
        <v>42370</v>
      </c>
      <c r="D2180" s="117" t="s">
        <v>4662</v>
      </c>
      <c r="E2180" s="120" t="s">
        <v>5402</v>
      </c>
      <c r="F2180" s="117" t="str">
        <f>IF(ISNA(VLOOKUP(B2180,[2]保固召回!$A:$G,7,FALSE)),"",(VLOOKUP(B2180,[2]保固召回!$A:$G,7,FALSE)))</f>
        <v/>
      </c>
      <c r="G2180" s="121">
        <f t="shared" ca="1" si="135"/>
        <v>0.57202072538860105</v>
      </c>
      <c r="H2180" s="121" t="str">
        <f t="shared" si="133"/>
        <v>提示-編程儀錶板油錶功能</v>
      </c>
      <c r="I2180" s="122">
        <f t="shared" ca="1" si="134"/>
        <v>552</v>
      </c>
      <c r="N2180" s="125"/>
      <c r="O2180" s="126"/>
      <c r="P2180" s="127" t="str">
        <f>IF(B2180="","",IF(ISNA(VLOOKUP(U2180,[2]NEW!H:H,1,FALSE)),"V",""))</f>
        <v>V</v>
      </c>
      <c r="Q2180" s="156"/>
      <c r="R2180" s="129"/>
      <c r="S2180" s="205"/>
      <c r="U2180" s="132" t="str">
        <f t="shared" si="132"/>
        <v>6211061800G844015</v>
      </c>
      <c r="W2180" s="134" t="str">
        <f>IF((ISERROR(VLOOKUP(E2180,'[2]Lead Time(覆蓋貼)'!F:F,1,0)))*(P2180="v"),"",IF((ISTEXT(VLOOKUP(E2180,'[2]Lead Time(覆蓋貼)'!F:F,1,0)))*(P2180=""),"未執行",""))</f>
        <v/>
      </c>
    </row>
    <row r="2181" spans="1:23" ht="20.25" hidden="1" customHeight="1" x14ac:dyDescent="0.25">
      <c r="A2181" s="117">
        <v>2167</v>
      </c>
      <c r="B2181" s="118" t="s">
        <v>4841</v>
      </c>
      <c r="C2181" s="119">
        <v>42370</v>
      </c>
      <c r="D2181" s="117" t="s">
        <v>4662</v>
      </c>
      <c r="E2181" s="214" t="s">
        <v>5403</v>
      </c>
      <c r="F2181" s="117" t="str">
        <f>IF(ISNA(VLOOKUP(B2181,[2]保固召回!$A:$G,7,FALSE)),"",(VLOOKUP(B2181,[2]保固召回!$A:$G,7,FALSE)))</f>
        <v/>
      </c>
      <c r="G2181" s="121">
        <f t="shared" ca="1" si="135"/>
        <v>0.57202072538860105</v>
      </c>
      <c r="H2181" s="121" t="str">
        <f t="shared" si="133"/>
        <v>提示-編程儀錶板油錶功能</v>
      </c>
      <c r="I2181" s="122">
        <f t="shared" ca="1" si="134"/>
        <v>552</v>
      </c>
      <c r="N2181" s="125"/>
      <c r="O2181" s="126"/>
      <c r="P2181" s="127" t="str">
        <f>IF(B2181="","",IF(ISNA(VLOOKUP(U2181,[2]NEW!H:H,1,FALSE)),"V",""))</f>
        <v>V</v>
      </c>
      <c r="Q2181" s="156"/>
      <c r="R2181" s="129"/>
      <c r="S2181" s="205"/>
      <c r="U2181" s="132" t="str">
        <f t="shared" ref="U2181:U2244" si="136">B2181&amp;E2181</f>
        <v>6211061800G843680</v>
      </c>
      <c r="W2181" s="134" t="str">
        <f>IF((ISERROR(VLOOKUP(E2181,'[2]Lead Time(覆蓋貼)'!F:F,1,0)))*(P2181="v"),"",IF((ISTEXT(VLOOKUP(E2181,'[2]Lead Time(覆蓋貼)'!F:F,1,0)))*(P2181=""),"未執行",""))</f>
        <v/>
      </c>
    </row>
    <row r="2182" spans="1:23" ht="20.25" hidden="1" customHeight="1" x14ac:dyDescent="0.25">
      <c r="A2182" s="117">
        <v>2168</v>
      </c>
      <c r="B2182" s="118" t="s">
        <v>4841</v>
      </c>
      <c r="C2182" s="119">
        <v>42370</v>
      </c>
      <c r="D2182" s="117" t="s">
        <v>4662</v>
      </c>
      <c r="E2182" s="120" t="s">
        <v>5404</v>
      </c>
      <c r="F2182" s="117" t="str">
        <f>IF(ISNA(VLOOKUP(B2182,[2]保固召回!$A:$G,7,FALSE)),"",(VLOOKUP(B2182,[2]保固召回!$A:$G,7,FALSE)))</f>
        <v/>
      </c>
      <c r="G2182" s="121">
        <f t="shared" ca="1" si="135"/>
        <v>0.57202072538860105</v>
      </c>
      <c r="H2182" s="121" t="str">
        <f t="shared" ref="H2182:H2245" si="137">IF(P2182="V",D2182,"")</f>
        <v>提示-編程儀錶板油錶功能</v>
      </c>
      <c r="I2182" s="122">
        <f t="shared" ref="I2182:I2245" ca="1" si="138">COUNTIF(H:H,D2182)</f>
        <v>552</v>
      </c>
      <c r="N2182" s="125"/>
      <c r="O2182" s="126"/>
      <c r="P2182" s="127" t="str">
        <f>IF(B2182="","",IF(ISNA(VLOOKUP(U2182,[2]NEW!H:H,1,FALSE)),"V",""))</f>
        <v>V</v>
      </c>
      <c r="Q2182" s="156"/>
      <c r="R2182" s="129"/>
      <c r="S2182" s="204"/>
      <c r="U2182" s="132" t="str">
        <f t="shared" si="136"/>
        <v>6211061800G843679</v>
      </c>
      <c r="W2182" s="134" t="str">
        <f>IF((ISERROR(VLOOKUP(E2182,'[2]Lead Time(覆蓋貼)'!F:F,1,0)))*(P2182="v"),"",IF((ISTEXT(VLOOKUP(E2182,'[2]Lead Time(覆蓋貼)'!F:F,1,0)))*(P2182=""),"未執行",""))</f>
        <v/>
      </c>
    </row>
    <row r="2183" spans="1:23" ht="20.25" hidden="1" customHeight="1" x14ac:dyDescent="0.25">
      <c r="A2183" s="117">
        <v>2169</v>
      </c>
      <c r="B2183" s="118" t="s">
        <v>4841</v>
      </c>
      <c r="C2183" s="119">
        <v>42370</v>
      </c>
      <c r="D2183" s="117" t="s">
        <v>4662</v>
      </c>
      <c r="E2183" s="120" t="s">
        <v>5405</v>
      </c>
      <c r="F2183" s="117" t="str">
        <f>IF(ISNA(VLOOKUP(B2183,[2]保固召回!$A:$G,7,FALSE)),"",(VLOOKUP(B2183,[2]保固召回!$A:$G,7,FALSE)))</f>
        <v/>
      </c>
      <c r="G2183" s="121">
        <f t="shared" ca="1" si="135"/>
        <v>0.57202072538860105</v>
      </c>
      <c r="H2183" s="121" t="str">
        <f t="shared" si="137"/>
        <v/>
      </c>
      <c r="I2183" s="122">
        <f t="shared" ca="1" si="138"/>
        <v>552</v>
      </c>
      <c r="N2183" s="125"/>
      <c r="O2183" s="126"/>
      <c r="P2183" s="127" t="str">
        <f>IF(B2183="","",IF(ISNA(VLOOKUP(U2183,[2]NEW!H:H,1,FALSE)),"V",""))</f>
        <v/>
      </c>
      <c r="Q2183" s="156"/>
      <c r="R2183" s="129"/>
      <c r="S2183" s="205"/>
      <c r="U2183" s="132" t="str">
        <f t="shared" si="136"/>
        <v>6211061800G843263</v>
      </c>
      <c r="W2183" s="134" t="str">
        <f>IF((ISERROR(VLOOKUP(E2183,'[2]Lead Time(覆蓋貼)'!F:F,1,0)))*(P2183="v"),"",IF((ISTEXT(VLOOKUP(E2183,'[2]Lead Time(覆蓋貼)'!F:F,1,0)))*(P2183=""),"未執行",""))</f>
        <v/>
      </c>
    </row>
    <row r="2184" spans="1:23" ht="20.25" hidden="1" customHeight="1" x14ac:dyDescent="0.25">
      <c r="A2184" s="117">
        <v>2170</v>
      </c>
      <c r="B2184" s="118" t="s">
        <v>4841</v>
      </c>
      <c r="C2184" s="119">
        <v>42370</v>
      </c>
      <c r="D2184" s="117" t="s">
        <v>4662</v>
      </c>
      <c r="E2184" s="120" t="s">
        <v>5406</v>
      </c>
      <c r="F2184" s="117" t="str">
        <f>IF(ISNA(VLOOKUP(B2184,[2]保固召回!$A:$G,7,FALSE)),"",(VLOOKUP(B2184,[2]保固召回!$A:$G,7,FALSE)))</f>
        <v/>
      </c>
      <c r="G2184" s="121">
        <f t="shared" ca="1" si="135"/>
        <v>0.57202072538860105</v>
      </c>
      <c r="H2184" s="121" t="str">
        <f t="shared" si="137"/>
        <v>提示-編程儀錶板油錶功能</v>
      </c>
      <c r="I2184" s="122">
        <f t="shared" ca="1" si="138"/>
        <v>552</v>
      </c>
      <c r="N2184" s="125"/>
      <c r="O2184" s="126"/>
      <c r="P2184" s="127" t="str">
        <f>IF(B2184="","",IF(ISNA(VLOOKUP(U2184,[2]NEW!H:H,1,FALSE)),"V",""))</f>
        <v>V</v>
      </c>
      <c r="Q2184" s="156"/>
      <c r="R2184" s="129"/>
      <c r="S2184" s="205"/>
      <c r="U2184" s="132" t="str">
        <f t="shared" si="136"/>
        <v>6211061800G842718</v>
      </c>
      <c r="W2184" s="134" t="str">
        <f>IF((ISERROR(VLOOKUP(E2184,'[2]Lead Time(覆蓋貼)'!F:F,1,0)))*(P2184="v"),"",IF((ISTEXT(VLOOKUP(E2184,'[2]Lead Time(覆蓋貼)'!F:F,1,0)))*(P2184=""),"未執行",""))</f>
        <v/>
      </c>
    </row>
    <row r="2185" spans="1:23" ht="20.25" hidden="1" customHeight="1" x14ac:dyDescent="0.25">
      <c r="A2185" s="117">
        <v>2171</v>
      </c>
      <c r="B2185" s="118" t="s">
        <v>4841</v>
      </c>
      <c r="C2185" s="119">
        <v>42370</v>
      </c>
      <c r="D2185" s="117" t="s">
        <v>4662</v>
      </c>
      <c r="E2185" s="120" t="s">
        <v>5407</v>
      </c>
      <c r="F2185" s="117"/>
      <c r="G2185" s="121">
        <f t="shared" ref="G2185:G2248" ca="1" si="139">COUNTIF(H:H,D2185)/COUNTIF(D:D,D2185)</f>
        <v>0.57202072538860105</v>
      </c>
      <c r="H2185" s="121" t="str">
        <f t="shared" si="137"/>
        <v>提示-編程儀錶板油錶功能</v>
      </c>
      <c r="I2185" s="122">
        <f t="shared" ca="1" si="138"/>
        <v>552</v>
      </c>
      <c r="N2185" s="125"/>
      <c r="O2185" s="126"/>
      <c r="P2185" s="127" t="str">
        <f>IF(B2185="","",IF(ISNA(VLOOKUP(U2185,[2]NEW!H:H,1,FALSE)),"V",""))</f>
        <v>V</v>
      </c>
      <c r="Q2185" s="156"/>
      <c r="R2185" s="129"/>
      <c r="S2185" s="210"/>
      <c r="U2185" s="132" t="str">
        <f t="shared" si="136"/>
        <v>6211061800G842706</v>
      </c>
      <c r="W2185" s="134" t="str">
        <f>IF((ISERROR(VLOOKUP(E2185,'[2]Lead Time(覆蓋貼)'!F:F,1,0)))*(P2185="v"),"",IF((ISTEXT(VLOOKUP(E2185,'[2]Lead Time(覆蓋貼)'!F:F,1,0)))*(P2185=""),"未執行",""))</f>
        <v/>
      </c>
    </row>
    <row r="2186" spans="1:23" ht="20.25" hidden="1" customHeight="1" x14ac:dyDescent="0.25">
      <c r="A2186" s="117">
        <v>2172</v>
      </c>
      <c r="B2186" s="118" t="s">
        <v>4841</v>
      </c>
      <c r="C2186" s="119">
        <v>42370</v>
      </c>
      <c r="D2186" s="117" t="s">
        <v>4662</v>
      </c>
      <c r="E2186" s="120" t="s">
        <v>5408</v>
      </c>
      <c r="F2186" s="117"/>
      <c r="G2186" s="121">
        <f t="shared" ca="1" si="139"/>
        <v>0.57202072538860105</v>
      </c>
      <c r="H2186" s="121" t="str">
        <f t="shared" si="137"/>
        <v>提示-編程儀錶板油錶功能</v>
      </c>
      <c r="I2186" s="122">
        <f t="shared" ca="1" si="138"/>
        <v>552</v>
      </c>
      <c r="N2186" s="125"/>
      <c r="O2186" s="126"/>
      <c r="P2186" s="127" t="str">
        <f>IF(B2186="","",IF(ISNA(VLOOKUP(U2186,[2]NEW!H:H,1,FALSE)),"V",""))</f>
        <v>V</v>
      </c>
      <c r="Q2186" s="156"/>
      <c r="R2186" s="129"/>
      <c r="S2186" s="181"/>
      <c r="U2186" s="132" t="str">
        <f t="shared" si="136"/>
        <v>6211061800G842700</v>
      </c>
      <c r="W2186" s="134" t="str">
        <f>IF((ISERROR(VLOOKUP(E2186,'[2]Lead Time(覆蓋貼)'!F:F,1,0)))*(P2186="v"),"",IF((ISTEXT(VLOOKUP(E2186,'[2]Lead Time(覆蓋貼)'!F:F,1,0)))*(P2186=""),"未執行",""))</f>
        <v/>
      </c>
    </row>
    <row r="2187" spans="1:23" ht="20.25" hidden="1" customHeight="1" x14ac:dyDescent="0.25">
      <c r="A2187" s="117">
        <v>2173</v>
      </c>
      <c r="B2187" s="118" t="s">
        <v>4841</v>
      </c>
      <c r="C2187" s="119">
        <v>42370</v>
      </c>
      <c r="D2187" s="117" t="s">
        <v>4662</v>
      </c>
      <c r="E2187" s="120" t="s">
        <v>5409</v>
      </c>
      <c r="F2187" s="117" t="str">
        <f>IF(ISNA(VLOOKUP(B2187,[2]保固召回!$A:$G,7,FALSE)),"",(VLOOKUP(B2187,[2]保固召回!$A:$G,7,FALSE)))</f>
        <v/>
      </c>
      <c r="G2187" s="121">
        <f t="shared" ca="1" si="139"/>
        <v>0.57202072538860105</v>
      </c>
      <c r="H2187" s="121" t="str">
        <f t="shared" si="137"/>
        <v>提示-編程儀錶板油錶功能</v>
      </c>
      <c r="I2187" s="122">
        <f t="shared" ca="1" si="138"/>
        <v>552</v>
      </c>
      <c r="N2187" s="125"/>
      <c r="O2187" s="126"/>
      <c r="P2187" s="127" t="str">
        <f>IF(B2187="","",IF(ISNA(VLOOKUP(U2187,[2]NEW!H:H,1,FALSE)),"V",""))</f>
        <v>V</v>
      </c>
      <c r="Q2187" s="156"/>
      <c r="R2187" s="129"/>
      <c r="S2187" s="205"/>
      <c r="U2187" s="132" t="str">
        <f t="shared" si="136"/>
        <v>6211061800G842687</v>
      </c>
      <c r="W2187" s="134" t="str">
        <f>IF((ISERROR(VLOOKUP(E2187,'[2]Lead Time(覆蓋貼)'!F:F,1,0)))*(P2187="v"),"",IF((ISTEXT(VLOOKUP(E2187,'[2]Lead Time(覆蓋貼)'!F:F,1,0)))*(P2187=""),"未執行",""))</f>
        <v/>
      </c>
    </row>
    <row r="2188" spans="1:23" ht="20.25" hidden="1" customHeight="1" x14ac:dyDescent="0.25">
      <c r="A2188" s="117">
        <v>2174</v>
      </c>
      <c r="B2188" s="118" t="s">
        <v>4841</v>
      </c>
      <c r="C2188" s="119">
        <v>42370</v>
      </c>
      <c r="D2188" s="117" t="s">
        <v>4662</v>
      </c>
      <c r="E2188" s="120" t="s">
        <v>5410</v>
      </c>
      <c r="F2188" s="117" t="str">
        <f>IF(ISNA(VLOOKUP(B2188,[2]保固召回!$A:$G,7,FALSE)),"",(VLOOKUP(B2188,[2]保固召回!$A:$G,7,FALSE)))</f>
        <v/>
      </c>
      <c r="G2188" s="121">
        <f t="shared" ca="1" si="139"/>
        <v>0.57202072538860105</v>
      </c>
      <c r="H2188" s="121" t="str">
        <f t="shared" si="137"/>
        <v>提示-編程儀錶板油錶功能</v>
      </c>
      <c r="I2188" s="122">
        <f t="shared" ca="1" si="138"/>
        <v>552</v>
      </c>
      <c r="N2188" s="125"/>
      <c r="O2188" s="126"/>
      <c r="P2188" s="127" t="str">
        <f>IF(B2188="","",IF(ISNA(VLOOKUP(U2188,[2]NEW!H:H,1,FALSE)),"V",""))</f>
        <v>V</v>
      </c>
      <c r="Q2188" s="156"/>
      <c r="R2188" s="129"/>
      <c r="S2188" s="204"/>
      <c r="U2188" s="132" t="str">
        <f t="shared" si="136"/>
        <v>6211061800G841319</v>
      </c>
      <c r="W2188" s="134" t="str">
        <f>IF((ISERROR(VLOOKUP(E2188,'[2]Lead Time(覆蓋貼)'!F:F,1,0)))*(P2188="v"),"",IF((ISTEXT(VLOOKUP(E2188,'[2]Lead Time(覆蓋貼)'!F:F,1,0)))*(P2188=""),"未執行",""))</f>
        <v/>
      </c>
    </row>
    <row r="2189" spans="1:23" ht="20.25" hidden="1" customHeight="1" x14ac:dyDescent="0.25">
      <c r="A2189" s="117">
        <v>2175</v>
      </c>
      <c r="B2189" s="118" t="s">
        <v>4841</v>
      </c>
      <c r="C2189" s="119">
        <v>42370</v>
      </c>
      <c r="D2189" s="117" t="s">
        <v>4662</v>
      </c>
      <c r="E2189" s="211" t="s">
        <v>5411</v>
      </c>
      <c r="F2189" s="117"/>
      <c r="G2189" s="121">
        <f t="shared" ca="1" si="139"/>
        <v>0.57202072538860105</v>
      </c>
      <c r="H2189" s="121" t="str">
        <f t="shared" si="137"/>
        <v>提示-編程儀錶板油錶功能</v>
      </c>
      <c r="I2189" s="122">
        <f t="shared" ca="1" si="138"/>
        <v>552</v>
      </c>
      <c r="N2189" s="125"/>
      <c r="O2189" s="126"/>
      <c r="P2189" s="127" t="str">
        <f>IF(B2189="","",IF(ISNA(VLOOKUP(U2189,[2]NEW!H:H,1,FALSE)),"V",""))</f>
        <v>V</v>
      </c>
      <c r="Q2189" s="156"/>
      <c r="R2189" s="129"/>
      <c r="S2189" s="181"/>
      <c r="U2189" s="132" t="str">
        <f t="shared" si="136"/>
        <v>6211061800G841096</v>
      </c>
      <c r="W2189" s="134" t="str">
        <f>IF((ISERROR(VLOOKUP(E2189,'[2]Lead Time(覆蓋貼)'!F:F,1,0)))*(P2189="v"),"",IF((ISTEXT(VLOOKUP(E2189,'[2]Lead Time(覆蓋貼)'!F:F,1,0)))*(P2189=""),"未執行",""))</f>
        <v/>
      </c>
    </row>
    <row r="2190" spans="1:23" ht="20.25" hidden="1" customHeight="1" x14ac:dyDescent="0.25">
      <c r="A2190" s="117">
        <v>2176</v>
      </c>
      <c r="B2190" s="118" t="s">
        <v>4841</v>
      </c>
      <c r="C2190" s="119">
        <v>42370</v>
      </c>
      <c r="D2190" s="117" t="s">
        <v>4662</v>
      </c>
      <c r="E2190" s="120" t="s">
        <v>5412</v>
      </c>
      <c r="F2190" s="117" t="str">
        <f>IF(ISNA(VLOOKUP(B2190,[2]保固召回!$A:$G,7,FALSE)),"",(VLOOKUP(B2190,[2]保固召回!$A:$G,7,FALSE)))</f>
        <v/>
      </c>
      <c r="G2190" s="121">
        <f t="shared" ca="1" si="139"/>
        <v>0.57202072538860105</v>
      </c>
      <c r="H2190" s="121" t="str">
        <f t="shared" si="137"/>
        <v>提示-編程儀錶板油錶功能</v>
      </c>
      <c r="I2190" s="122">
        <f t="shared" ca="1" si="138"/>
        <v>552</v>
      </c>
      <c r="N2190" s="125"/>
      <c r="O2190" s="126"/>
      <c r="P2190" s="127" t="str">
        <f>IF(B2190="","",IF(ISNA(VLOOKUP(U2190,[2]NEW!H:H,1,FALSE)),"V",""))</f>
        <v>V</v>
      </c>
      <c r="Q2190" s="156"/>
      <c r="R2190" s="129"/>
      <c r="S2190" s="181"/>
      <c r="U2190" s="132" t="str">
        <f t="shared" si="136"/>
        <v>6211061800G840743</v>
      </c>
      <c r="W2190" s="134" t="str">
        <f>IF((ISERROR(VLOOKUP(E2190,'[2]Lead Time(覆蓋貼)'!F:F,1,0)))*(P2190="v"),"",IF((ISTEXT(VLOOKUP(E2190,'[2]Lead Time(覆蓋貼)'!F:F,1,0)))*(P2190=""),"未執行",""))</f>
        <v/>
      </c>
    </row>
    <row r="2191" spans="1:23" ht="20.25" hidden="1" customHeight="1" x14ac:dyDescent="0.25">
      <c r="A2191" s="117">
        <v>2177</v>
      </c>
      <c r="B2191" s="118" t="s">
        <v>4841</v>
      </c>
      <c r="C2191" s="119">
        <v>42370</v>
      </c>
      <c r="D2191" s="117" t="s">
        <v>4662</v>
      </c>
      <c r="E2191" s="120" t="s">
        <v>5413</v>
      </c>
      <c r="F2191" s="117" t="str">
        <f>IF(ISNA(VLOOKUP(B2191,[2]保固召回!$A:$G,7,FALSE)),"",(VLOOKUP(B2191,[2]保固召回!$A:$G,7,FALSE)))</f>
        <v/>
      </c>
      <c r="G2191" s="121">
        <f t="shared" ca="1" si="139"/>
        <v>0.57202072538860105</v>
      </c>
      <c r="H2191" s="121" t="str">
        <f t="shared" si="137"/>
        <v>提示-編程儀錶板油錶功能</v>
      </c>
      <c r="I2191" s="122">
        <f t="shared" ca="1" si="138"/>
        <v>552</v>
      </c>
      <c r="N2191" s="125"/>
      <c r="O2191" s="126"/>
      <c r="P2191" s="127" t="str">
        <f>IF(B2191="","",IF(ISNA(VLOOKUP(U2191,[2]NEW!H:H,1,FALSE)),"V",""))</f>
        <v>V</v>
      </c>
      <c r="Q2191" s="156"/>
      <c r="R2191" s="129"/>
      <c r="S2191" s="205"/>
      <c r="U2191" s="132" t="str">
        <f t="shared" si="136"/>
        <v>6211061800G840658</v>
      </c>
      <c r="W2191" s="134" t="str">
        <f>IF((ISERROR(VLOOKUP(E2191,'[2]Lead Time(覆蓋貼)'!F:F,1,0)))*(P2191="v"),"",IF((ISTEXT(VLOOKUP(E2191,'[2]Lead Time(覆蓋貼)'!F:F,1,0)))*(P2191=""),"未執行",""))</f>
        <v/>
      </c>
    </row>
    <row r="2192" spans="1:23" ht="20.25" hidden="1" customHeight="1" x14ac:dyDescent="0.25">
      <c r="A2192" s="117">
        <v>2178</v>
      </c>
      <c r="B2192" s="118" t="s">
        <v>4841</v>
      </c>
      <c r="C2192" s="119">
        <v>42370</v>
      </c>
      <c r="D2192" s="117" t="s">
        <v>4662</v>
      </c>
      <c r="E2192" s="120" t="s">
        <v>5414</v>
      </c>
      <c r="F2192" s="117" t="str">
        <f>IF(ISNA(VLOOKUP(B2192,[2]保固召回!$A:$G,7,FALSE)),"",(VLOOKUP(B2192,[2]保固召回!$A:$G,7,FALSE)))</f>
        <v/>
      </c>
      <c r="G2192" s="121">
        <f t="shared" ca="1" si="139"/>
        <v>0.57202072538860105</v>
      </c>
      <c r="H2192" s="121" t="str">
        <f t="shared" si="137"/>
        <v>提示-編程儀錶板油錶功能</v>
      </c>
      <c r="I2192" s="122">
        <f t="shared" ca="1" si="138"/>
        <v>552</v>
      </c>
      <c r="N2192" s="125"/>
      <c r="O2192" s="126"/>
      <c r="P2192" s="127" t="str">
        <f>IF(B2192="","",IF(ISNA(VLOOKUP(U2192,[2]NEW!H:H,1,FALSE)),"V",""))</f>
        <v>V</v>
      </c>
      <c r="Q2192" s="156"/>
      <c r="R2192" s="129"/>
      <c r="S2192" s="204"/>
      <c r="U2192" s="132" t="str">
        <f t="shared" si="136"/>
        <v>6211061800G840656</v>
      </c>
      <c r="W2192" s="134" t="str">
        <f>IF((ISERROR(VLOOKUP(E2192,'[2]Lead Time(覆蓋貼)'!F:F,1,0)))*(P2192="v"),"",IF((ISTEXT(VLOOKUP(E2192,'[2]Lead Time(覆蓋貼)'!F:F,1,0)))*(P2192=""),"未執行",""))</f>
        <v/>
      </c>
    </row>
    <row r="2193" spans="1:23" ht="20.25" hidden="1" customHeight="1" x14ac:dyDescent="0.25">
      <c r="A2193" s="117">
        <v>2179</v>
      </c>
      <c r="B2193" s="118" t="s">
        <v>4841</v>
      </c>
      <c r="C2193" s="119">
        <v>42370</v>
      </c>
      <c r="D2193" s="117" t="s">
        <v>4662</v>
      </c>
      <c r="E2193" s="120" t="s">
        <v>5415</v>
      </c>
      <c r="F2193" s="117" t="str">
        <f>IF(ISNA(VLOOKUP(B2193,[2]保固召回!$A:$G,7,FALSE)),"",(VLOOKUP(B2193,[2]保固召回!$A:$G,7,FALSE)))</f>
        <v/>
      </c>
      <c r="G2193" s="121">
        <f t="shared" ca="1" si="139"/>
        <v>0.57202072538860105</v>
      </c>
      <c r="H2193" s="121" t="str">
        <f t="shared" si="137"/>
        <v/>
      </c>
      <c r="I2193" s="122">
        <f t="shared" ca="1" si="138"/>
        <v>552</v>
      </c>
      <c r="N2193" s="125"/>
      <c r="O2193" s="126"/>
      <c r="P2193" s="127" t="str">
        <f>IF(B2193="","",IF(ISNA(VLOOKUP(U2193,[2]NEW!H:H,1,FALSE)),"V",""))</f>
        <v/>
      </c>
      <c r="Q2193" s="156"/>
      <c r="R2193" s="129"/>
      <c r="S2193" s="205"/>
      <c r="U2193" s="132" t="str">
        <f t="shared" si="136"/>
        <v>6211061800G840573</v>
      </c>
      <c r="W2193" s="134" t="str">
        <f>IF((ISERROR(VLOOKUP(E2193,'[2]Lead Time(覆蓋貼)'!F:F,1,0)))*(P2193="v"),"",IF((ISTEXT(VLOOKUP(E2193,'[2]Lead Time(覆蓋貼)'!F:F,1,0)))*(P2193=""),"未執行",""))</f>
        <v/>
      </c>
    </row>
    <row r="2194" spans="1:23" ht="20.25" hidden="1" customHeight="1" x14ac:dyDescent="0.25">
      <c r="A2194" s="117">
        <v>2180</v>
      </c>
      <c r="B2194" s="118" t="s">
        <v>4841</v>
      </c>
      <c r="C2194" s="119">
        <v>42370</v>
      </c>
      <c r="D2194" s="117" t="s">
        <v>4662</v>
      </c>
      <c r="E2194" s="120" t="s">
        <v>5416</v>
      </c>
      <c r="F2194" s="117" t="str">
        <f>IF(ISNA(VLOOKUP(B2194,[2]保固召回!$A:$G,7,FALSE)),"",(VLOOKUP(B2194,[2]保固召回!$A:$G,7,FALSE)))</f>
        <v/>
      </c>
      <c r="G2194" s="121">
        <f t="shared" ca="1" si="139"/>
        <v>0.57202072538860105</v>
      </c>
      <c r="H2194" s="121" t="str">
        <f t="shared" si="137"/>
        <v/>
      </c>
      <c r="I2194" s="122">
        <f t="shared" ca="1" si="138"/>
        <v>552</v>
      </c>
      <c r="N2194" s="125"/>
      <c r="O2194" s="126"/>
      <c r="P2194" s="127" t="str">
        <f>IF(B2194="","",IF(ISNA(VLOOKUP(U2194,[2]NEW!H:H,1,FALSE)),"V",""))</f>
        <v/>
      </c>
      <c r="Q2194" s="156"/>
      <c r="R2194" s="129"/>
      <c r="S2194" s="205"/>
      <c r="U2194" s="132" t="str">
        <f t="shared" si="136"/>
        <v>6211061800G840527</v>
      </c>
      <c r="W2194" s="134" t="str">
        <f>IF((ISERROR(VLOOKUP(E2194,'[2]Lead Time(覆蓋貼)'!F:F,1,0)))*(P2194="v"),"",IF((ISTEXT(VLOOKUP(E2194,'[2]Lead Time(覆蓋貼)'!F:F,1,0)))*(P2194=""),"未執行",""))</f>
        <v/>
      </c>
    </row>
    <row r="2195" spans="1:23" ht="20.25" hidden="1" customHeight="1" x14ac:dyDescent="0.25">
      <c r="A2195" s="117">
        <v>2181</v>
      </c>
      <c r="B2195" s="118" t="s">
        <v>4841</v>
      </c>
      <c r="C2195" s="119">
        <v>42370</v>
      </c>
      <c r="D2195" s="117" t="s">
        <v>4662</v>
      </c>
      <c r="E2195" s="120" t="s">
        <v>5417</v>
      </c>
      <c r="F2195" s="117" t="str">
        <f>IF(ISNA(VLOOKUP(B2195,[2]保固召回!$A:$G,7,FALSE)),"",(VLOOKUP(B2195,[2]保固召回!$A:$G,7,FALSE)))</f>
        <v/>
      </c>
      <c r="G2195" s="121">
        <f t="shared" ca="1" si="139"/>
        <v>0.57202072538860105</v>
      </c>
      <c r="H2195" s="121" t="str">
        <f t="shared" si="137"/>
        <v/>
      </c>
      <c r="I2195" s="122">
        <f t="shared" ca="1" si="138"/>
        <v>552</v>
      </c>
      <c r="N2195" s="125"/>
      <c r="O2195" s="126"/>
      <c r="P2195" s="127" t="str">
        <f>IF(B2195="","",IF(ISNA(VLOOKUP(U2195,[2]NEW!H:H,1,FALSE)),"V",""))</f>
        <v/>
      </c>
      <c r="Q2195" s="156"/>
      <c r="R2195" s="129"/>
      <c r="S2195" s="204"/>
      <c r="U2195" s="132" t="str">
        <f t="shared" si="136"/>
        <v>6211061800G839666</v>
      </c>
      <c r="W2195" s="134" t="str">
        <f>IF((ISERROR(VLOOKUP(E2195,'[2]Lead Time(覆蓋貼)'!F:F,1,0)))*(P2195="v"),"",IF((ISTEXT(VLOOKUP(E2195,'[2]Lead Time(覆蓋貼)'!F:F,1,0)))*(P2195=""),"未執行",""))</f>
        <v/>
      </c>
    </row>
    <row r="2196" spans="1:23" ht="20.25" hidden="1" customHeight="1" x14ac:dyDescent="0.25">
      <c r="A2196" s="117">
        <v>2182</v>
      </c>
      <c r="B2196" s="118" t="s">
        <v>4841</v>
      </c>
      <c r="C2196" s="119">
        <v>42370</v>
      </c>
      <c r="D2196" s="117" t="s">
        <v>4662</v>
      </c>
      <c r="E2196" s="120" t="s">
        <v>5418</v>
      </c>
      <c r="F2196" s="117" t="str">
        <f>IF(ISNA(VLOOKUP(B2196,[2]保固召回!$A:$G,7,FALSE)),"",(VLOOKUP(B2196,[2]保固召回!$A:$G,7,FALSE)))</f>
        <v/>
      </c>
      <c r="G2196" s="121">
        <f t="shared" ca="1" si="139"/>
        <v>0.57202072538860105</v>
      </c>
      <c r="H2196" s="121" t="str">
        <f t="shared" si="137"/>
        <v>提示-編程儀錶板油錶功能</v>
      </c>
      <c r="I2196" s="122">
        <f t="shared" ca="1" si="138"/>
        <v>552</v>
      </c>
      <c r="N2196" s="125"/>
      <c r="O2196" s="126"/>
      <c r="P2196" s="127" t="str">
        <f>IF(B2196="","",IF(ISNA(VLOOKUP(U2196,[2]NEW!H:H,1,FALSE)),"V",""))</f>
        <v>V</v>
      </c>
      <c r="Q2196" s="156"/>
      <c r="R2196" s="129"/>
      <c r="S2196" s="205"/>
      <c r="U2196" s="132" t="str">
        <f t="shared" si="136"/>
        <v>6211061800G839335</v>
      </c>
      <c r="W2196" s="134" t="str">
        <f>IF((ISERROR(VLOOKUP(E2196,'[2]Lead Time(覆蓋貼)'!F:F,1,0)))*(P2196="v"),"",IF((ISTEXT(VLOOKUP(E2196,'[2]Lead Time(覆蓋貼)'!F:F,1,0)))*(P2196=""),"未執行",""))</f>
        <v/>
      </c>
    </row>
    <row r="2197" spans="1:23" ht="20.25" hidden="1" customHeight="1" x14ac:dyDescent="0.25">
      <c r="A2197" s="117">
        <v>2183</v>
      </c>
      <c r="B2197" s="118" t="s">
        <v>4841</v>
      </c>
      <c r="C2197" s="119">
        <v>42370</v>
      </c>
      <c r="D2197" s="117" t="s">
        <v>4662</v>
      </c>
      <c r="E2197" s="120" t="s">
        <v>5419</v>
      </c>
      <c r="F2197" s="117" t="str">
        <f>IF(ISNA(VLOOKUP(B2197,[2]保固召回!$A:$G,7,FALSE)),"",(VLOOKUP(B2197,[2]保固召回!$A:$G,7,FALSE)))</f>
        <v/>
      </c>
      <c r="G2197" s="121">
        <f t="shared" ca="1" si="139"/>
        <v>0.57202072538860105</v>
      </c>
      <c r="H2197" s="121" t="str">
        <f t="shared" si="137"/>
        <v/>
      </c>
      <c r="I2197" s="122">
        <f t="shared" ca="1" si="138"/>
        <v>552</v>
      </c>
      <c r="N2197" s="125"/>
      <c r="O2197" s="126"/>
      <c r="P2197" s="127" t="str">
        <f>IF(B2197="","",IF(ISNA(VLOOKUP(U2197,[2]NEW!H:H,1,FALSE)),"V",""))</f>
        <v/>
      </c>
      <c r="Q2197" s="156"/>
      <c r="R2197" s="129"/>
      <c r="S2197" s="205"/>
      <c r="U2197" s="132" t="str">
        <f t="shared" si="136"/>
        <v>6211061800G839254</v>
      </c>
      <c r="W2197" s="134" t="str">
        <f>IF((ISERROR(VLOOKUP(E2197,'[2]Lead Time(覆蓋貼)'!F:F,1,0)))*(P2197="v"),"",IF((ISTEXT(VLOOKUP(E2197,'[2]Lead Time(覆蓋貼)'!F:F,1,0)))*(P2197=""),"未執行",""))</f>
        <v>未執行</v>
      </c>
    </row>
    <row r="2198" spans="1:23" ht="20.25" hidden="1" customHeight="1" x14ac:dyDescent="0.25">
      <c r="A2198" s="117">
        <v>2184</v>
      </c>
      <c r="B2198" s="118" t="s">
        <v>4841</v>
      </c>
      <c r="C2198" s="119">
        <v>42370</v>
      </c>
      <c r="D2198" s="117" t="s">
        <v>4662</v>
      </c>
      <c r="E2198" s="120" t="s">
        <v>5420</v>
      </c>
      <c r="F2198" s="117" t="str">
        <f>IF(ISNA(VLOOKUP(B2198,[2]保固召回!$A:$G,7,FALSE)),"",(VLOOKUP(B2198,[2]保固召回!$A:$G,7,FALSE)))</f>
        <v/>
      </c>
      <c r="G2198" s="121">
        <f t="shared" ca="1" si="139"/>
        <v>0.57202072538860105</v>
      </c>
      <c r="H2198" s="121" t="str">
        <f t="shared" si="137"/>
        <v/>
      </c>
      <c r="I2198" s="122">
        <f t="shared" ca="1" si="138"/>
        <v>552</v>
      </c>
      <c r="N2198" s="125"/>
      <c r="O2198" s="126"/>
      <c r="P2198" s="127" t="str">
        <f>IF(B2198="","",IF(ISNA(VLOOKUP(U2198,[2]NEW!H:H,1,FALSE)),"V",""))</f>
        <v/>
      </c>
      <c r="Q2198" s="156"/>
      <c r="R2198" s="129"/>
      <c r="S2198" s="204"/>
      <c r="U2198" s="132" t="str">
        <f t="shared" si="136"/>
        <v>6211061800G838264</v>
      </c>
      <c r="W2198" s="134" t="str">
        <f>IF((ISERROR(VLOOKUP(E2198,'[2]Lead Time(覆蓋貼)'!F:F,1,0)))*(P2198="v"),"",IF((ISTEXT(VLOOKUP(E2198,'[2]Lead Time(覆蓋貼)'!F:F,1,0)))*(P2198=""),"未執行",""))</f>
        <v/>
      </c>
    </row>
    <row r="2199" spans="1:23" ht="20.25" hidden="1" customHeight="1" x14ac:dyDescent="0.25">
      <c r="A2199" s="117">
        <v>2185</v>
      </c>
      <c r="B2199" s="118" t="s">
        <v>4841</v>
      </c>
      <c r="C2199" s="119">
        <v>42370</v>
      </c>
      <c r="D2199" s="117" t="s">
        <v>4662</v>
      </c>
      <c r="E2199" s="120" t="s">
        <v>5421</v>
      </c>
      <c r="F2199" s="117" t="str">
        <f>IF(ISNA(VLOOKUP(B2199,[2]保固召回!$A:$G,7,FALSE)),"",(VLOOKUP(B2199,[2]保固召回!$A:$G,7,FALSE)))</f>
        <v/>
      </c>
      <c r="G2199" s="121">
        <f t="shared" ca="1" si="139"/>
        <v>0.57202072538860105</v>
      </c>
      <c r="H2199" s="121" t="str">
        <f t="shared" si="137"/>
        <v/>
      </c>
      <c r="I2199" s="122">
        <f t="shared" ca="1" si="138"/>
        <v>552</v>
      </c>
      <c r="N2199" s="125"/>
      <c r="O2199" s="126"/>
      <c r="P2199" s="127" t="str">
        <f>IF(B2199="","",IF(ISNA(VLOOKUP(U2199,[2]NEW!H:H,1,FALSE)),"V",""))</f>
        <v/>
      </c>
      <c r="Q2199" s="156"/>
      <c r="R2199" s="129"/>
      <c r="S2199" s="205"/>
      <c r="U2199" s="132" t="str">
        <f t="shared" si="136"/>
        <v>6211061800G837792</v>
      </c>
      <c r="W2199" s="134" t="str">
        <f>IF((ISERROR(VLOOKUP(E2199,'[2]Lead Time(覆蓋貼)'!F:F,1,0)))*(P2199="v"),"",IF((ISTEXT(VLOOKUP(E2199,'[2]Lead Time(覆蓋貼)'!F:F,1,0)))*(P2199=""),"未執行",""))</f>
        <v/>
      </c>
    </row>
    <row r="2200" spans="1:23" ht="20.25" hidden="1" customHeight="1" x14ac:dyDescent="0.25">
      <c r="A2200" s="117">
        <v>2186</v>
      </c>
      <c r="B2200" s="118" t="s">
        <v>4841</v>
      </c>
      <c r="C2200" s="119">
        <v>42370</v>
      </c>
      <c r="D2200" s="117" t="s">
        <v>4662</v>
      </c>
      <c r="E2200" s="120" t="s">
        <v>5422</v>
      </c>
      <c r="F2200" s="117" t="str">
        <f>IF(ISNA(VLOOKUP(B2200,[2]保固召回!$A:$G,7,FALSE)),"",(VLOOKUP(B2200,[2]保固召回!$A:$G,7,FALSE)))</f>
        <v/>
      </c>
      <c r="G2200" s="121">
        <f t="shared" ca="1" si="139"/>
        <v>0.57202072538860105</v>
      </c>
      <c r="H2200" s="121" t="str">
        <f t="shared" si="137"/>
        <v/>
      </c>
      <c r="I2200" s="122">
        <f t="shared" ca="1" si="138"/>
        <v>552</v>
      </c>
      <c r="N2200" s="125"/>
      <c r="O2200" s="126"/>
      <c r="P2200" s="127" t="str">
        <f>IF(B2200="","",IF(ISNA(VLOOKUP(U2200,[2]NEW!H:H,1,FALSE)),"V",""))</f>
        <v/>
      </c>
      <c r="Q2200" s="156"/>
      <c r="R2200" s="129"/>
      <c r="S2200" s="205"/>
      <c r="U2200" s="132" t="str">
        <f t="shared" si="136"/>
        <v>6211061800G836598</v>
      </c>
      <c r="W2200" s="134" t="str">
        <f>IF((ISERROR(VLOOKUP(E2200,'[2]Lead Time(覆蓋貼)'!F:F,1,0)))*(P2200="v"),"",IF((ISTEXT(VLOOKUP(E2200,'[2]Lead Time(覆蓋貼)'!F:F,1,0)))*(P2200=""),"未執行",""))</f>
        <v/>
      </c>
    </row>
    <row r="2201" spans="1:23" ht="20.25" hidden="1" customHeight="1" x14ac:dyDescent="0.25">
      <c r="A2201" s="117">
        <v>2187</v>
      </c>
      <c r="B2201" s="118" t="s">
        <v>4841</v>
      </c>
      <c r="C2201" s="119">
        <v>42370</v>
      </c>
      <c r="D2201" s="117" t="s">
        <v>4662</v>
      </c>
      <c r="E2201" s="120" t="s">
        <v>5423</v>
      </c>
      <c r="F2201" s="117" t="str">
        <f>IF(ISNA(VLOOKUP(B2201,[2]保固召回!$A:$G,7,FALSE)),"",(VLOOKUP(B2201,[2]保固召回!$A:$G,7,FALSE)))</f>
        <v/>
      </c>
      <c r="G2201" s="121">
        <f t="shared" ca="1" si="139"/>
        <v>0.57202072538860105</v>
      </c>
      <c r="H2201" s="121" t="str">
        <f t="shared" si="137"/>
        <v>提示-編程儀錶板油錶功能</v>
      </c>
      <c r="I2201" s="122">
        <f t="shared" ca="1" si="138"/>
        <v>552</v>
      </c>
      <c r="N2201" s="125"/>
      <c r="O2201" s="126"/>
      <c r="P2201" s="127" t="str">
        <f>IF(B2201="","",IF(ISNA(VLOOKUP(U2201,[2]NEW!H:H,1,FALSE)),"V",""))</f>
        <v>V</v>
      </c>
      <c r="Q2201" s="156"/>
      <c r="R2201" s="129"/>
      <c r="S2201" s="204"/>
      <c r="U2201" s="132" t="str">
        <f t="shared" si="136"/>
        <v>6211061800G836471</v>
      </c>
      <c r="W2201" s="134" t="str">
        <f>IF((ISERROR(VLOOKUP(E2201,'[2]Lead Time(覆蓋貼)'!F:F,1,0)))*(P2201="v"),"",IF((ISTEXT(VLOOKUP(E2201,'[2]Lead Time(覆蓋貼)'!F:F,1,0)))*(P2201=""),"未執行",""))</f>
        <v/>
      </c>
    </row>
    <row r="2202" spans="1:23" ht="20.25" hidden="1" customHeight="1" x14ac:dyDescent="0.25">
      <c r="A2202" s="117">
        <v>2188</v>
      </c>
      <c r="B2202" s="118" t="s">
        <v>4841</v>
      </c>
      <c r="C2202" s="119">
        <v>42370</v>
      </c>
      <c r="D2202" s="117" t="s">
        <v>4662</v>
      </c>
      <c r="E2202" s="120" t="s">
        <v>5424</v>
      </c>
      <c r="F2202" s="117"/>
      <c r="G2202" s="121">
        <f t="shared" ca="1" si="139"/>
        <v>0.57202072538860105</v>
      </c>
      <c r="H2202" s="121" t="str">
        <f t="shared" si="137"/>
        <v>提示-編程儀錶板油錶功能</v>
      </c>
      <c r="I2202" s="122">
        <f t="shared" ca="1" si="138"/>
        <v>552</v>
      </c>
      <c r="N2202" s="125"/>
      <c r="O2202" s="126"/>
      <c r="P2202" s="127" t="str">
        <f>IF(B2202="","",IF(ISNA(VLOOKUP(U2202,[2]NEW!H:H,1,FALSE)),"V",""))</f>
        <v>V</v>
      </c>
      <c r="Q2202" s="156"/>
      <c r="R2202" s="129"/>
      <c r="S2202" s="181"/>
      <c r="U2202" s="132" t="str">
        <f t="shared" si="136"/>
        <v>6211061800G836176</v>
      </c>
      <c r="W2202" s="134" t="str">
        <f>IF((ISERROR(VLOOKUP(E2202,'[2]Lead Time(覆蓋貼)'!F:F,1,0)))*(P2202="v"),"",IF((ISTEXT(VLOOKUP(E2202,'[2]Lead Time(覆蓋貼)'!F:F,1,0)))*(P2202=""),"未執行",""))</f>
        <v/>
      </c>
    </row>
    <row r="2203" spans="1:23" ht="20.25" hidden="1" customHeight="1" x14ac:dyDescent="0.25">
      <c r="A2203" s="117">
        <v>2189</v>
      </c>
      <c r="B2203" s="118" t="s">
        <v>4841</v>
      </c>
      <c r="C2203" s="119">
        <v>42370</v>
      </c>
      <c r="D2203" s="117" t="s">
        <v>4662</v>
      </c>
      <c r="E2203" s="120" t="s">
        <v>5425</v>
      </c>
      <c r="F2203" s="117" t="str">
        <f>IF(ISNA(VLOOKUP(B2203,[2]保固召回!$A:$G,7,FALSE)),"",(VLOOKUP(B2203,[2]保固召回!$A:$G,7,FALSE)))</f>
        <v/>
      </c>
      <c r="G2203" s="121">
        <f t="shared" ca="1" si="139"/>
        <v>0.57202072538860105</v>
      </c>
      <c r="H2203" s="121" t="str">
        <f t="shared" si="137"/>
        <v/>
      </c>
      <c r="I2203" s="122">
        <f t="shared" ca="1" si="138"/>
        <v>552</v>
      </c>
      <c r="N2203" s="125"/>
      <c r="O2203" s="126"/>
      <c r="P2203" s="127" t="str">
        <f>IF(B2203="","",IF(ISNA(VLOOKUP(U2203,[2]NEW!H:H,1,FALSE)),"V",""))</f>
        <v/>
      </c>
      <c r="Q2203" s="156"/>
      <c r="R2203" s="129"/>
      <c r="S2203" s="205"/>
      <c r="U2203" s="132" t="str">
        <f t="shared" si="136"/>
        <v>6211061800G836169</v>
      </c>
      <c r="W2203" s="134" t="str">
        <f>IF((ISERROR(VLOOKUP(E2203,'[2]Lead Time(覆蓋貼)'!F:F,1,0)))*(P2203="v"),"",IF((ISTEXT(VLOOKUP(E2203,'[2]Lead Time(覆蓋貼)'!F:F,1,0)))*(P2203=""),"未執行",""))</f>
        <v/>
      </c>
    </row>
    <row r="2204" spans="1:23" ht="20.25" hidden="1" customHeight="1" x14ac:dyDescent="0.25">
      <c r="A2204" s="117">
        <v>2190</v>
      </c>
      <c r="B2204" s="118" t="s">
        <v>4841</v>
      </c>
      <c r="C2204" s="119">
        <v>42370</v>
      </c>
      <c r="D2204" s="117" t="s">
        <v>4662</v>
      </c>
      <c r="E2204" s="211" t="s">
        <v>5426</v>
      </c>
      <c r="F2204" s="117" t="str">
        <f>IF(ISNA(VLOOKUP(B2204,[2]保固召回!$A:$G,7,FALSE)),"",(VLOOKUP(B2204,[2]保固召回!$A:$G,7,FALSE)))</f>
        <v/>
      </c>
      <c r="G2204" s="121">
        <f t="shared" ca="1" si="139"/>
        <v>0.57202072538860105</v>
      </c>
      <c r="H2204" s="121" t="str">
        <f t="shared" si="137"/>
        <v/>
      </c>
      <c r="I2204" s="122">
        <f t="shared" ca="1" si="138"/>
        <v>552</v>
      </c>
      <c r="N2204" s="125"/>
      <c r="O2204" s="126"/>
      <c r="P2204" s="127" t="str">
        <f>IF(B2204="","",IF(ISNA(VLOOKUP(U2204,[2]NEW!H:H,1,FALSE)),"V",""))</f>
        <v/>
      </c>
      <c r="Q2204" s="156"/>
      <c r="R2204" s="129"/>
      <c r="S2204" s="204"/>
      <c r="U2204" s="132" t="str">
        <f t="shared" si="136"/>
        <v>6211061800G836115</v>
      </c>
      <c r="W2204" s="134" t="str">
        <f>IF((ISERROR(VLOOKUP(E2204,'[2]Lead Time(覆蓋貼)'!F:F,1,0)))*(P2204="v"),"",IF((ISTEXT(VLOOKUP(E2204,'[2]Lead Time(覆蓋貼)'!F:F,1,0)))*(P2204=""),"未執行",""))</f>
        <v/>
      </c>
    </row>
    <row r="2205" spans="1:23" ht="20.25" hidden="1" customHeight="1" x14ac:dyDescent="0.25">
      <c r="A2205" s="117">
        <v>2191</v>
      </c>
      <c r="B2205" s="118" t="s">
        <v>4841</v>
      </c>
      <c r="C2205" s="119">
        <v>42370</v>
      </c>
      <c r="D2205" s="117" t="s">
        <v>4890</v>
      </c>
      <c r="E2205" s="120" t="s">
        <v>5427</v>
      </c>
      <c r="F2205" s="117" t="str">
        <f>IF(ISNA(VLOOKUP(B2205,[2]保固召回!$A:$G,7,FALSE)),"",(VLOOKUP(B2205,[2]保固召回!$A:$G,7,FALSE)))</f>
        <v/>
      </c>
      <c r="G2205" s="121">
        <f t="shared" ca="1" si="139"/>
        <v>0.57202072538860105</v>
      </c>
      <c r="H2205" s="121" t="str">
        <f t="shared" si="137"/>
        <v>提示-編程儀錶板油錶功能</v>
      </c>
      <c r="I2205" s="122">
        <f t="shared" ca="1" si="138"/>
        <v>552</v>
      </c>
      <c r="N2205" s="125"/>
      <c r="O2205" s="126"/>
      <c r="P2205" s="127" t="str">
        <f>IF(B2205="","",IF(ISNA(VLOOKUP(U2205,[2]NEW!H:H,1,FALSE)),"V",""))</f>
        <v>V</v>
      </c>
      <c r="Q2205" s="156"/>
      <c r="R2205" s="129"/>
      <c r="S2205" s="205"/>
      <c r="U2205" s="132" t="str">
        <f t="shared" si="136"/>
        <v>6211061800G836114</v>
      </c>
      <c r="W2205" s="134" t="str">
        <f>IF((ISERROR(VLOOKUP(E2205,'[2]Lead Time(覆蓋貼)'!F:F,1,0)))*(P2205="v"),"",IF((ISTEXT(VLOOKUP(E2205,'[2]Lead Time(覆蓋貼)'!F:F,1,0)))*(P2205=""),"未執行",""))</f>
        <v/>
      </c>
    </row>
    <row r="2206" spans="1:23" ht="20.25" hidden="1" customHeight="1" x14ac:dyDescent="0.25">
      <c r="A2206" s="117">
        <v>2192</v>
      </c>
      <c r="B2206" s="118" t="s">
        <v>4841</v>
      </c>
      <c r="C2206" s="119">
        <v>42370</v>
      </c>
      <c r="D2206" s="117" t="s">
        <v>4662</v>
      </c>
      <c r="E2206" s="120" t="s">
        <v>5428</v>
      </c>
      <c r="F2206" s="117" t="str">
        <f>IF(ISNA(VLOOKUP(B2206,[2]保固召回!$A:$G,7,FALSE)),"",(VLOOKUP(B2206,[2]保固召回!$A:$G,7,FALSE)))</f>
        <v/>
      </c>
      <c r="G2206" s="121">
        <f t="shared" ca="1" si="139"/>
        <v>0.57202072538860105</v>
      </c>
      <c r="H2206" s="121" t="str">
        <f t="shared" si="137"/>
        <v/>
      </c>
      <c r="I2206" s="122">
        <f t="shared" ca="1" si="138"/>
        <v>552</v>
      </c>
      <c r="N2206" s="125"/>
      <c r="O2206" s="126"/>
      <c r="P2206" s="127" t="str">
        <f>IF(B2206="","",IF(ISNA(VLOOKUP(U2206,[2]NEW!H:H,1,FALSE)),"V",""))</f>
        <v/>
      </c>
      <c r="Q2206" s="156"/>
      <c r="R2206" s="129"/>
      <c r="S2206" s="205"/>
      <c r="U2206" s="132" t="str">
        <f t="shared" si="136"/>
        <v>6211061800G836113</v>
      </c>
      <c r="W2206" s="134" t="str">
        <f>IF((ISERROR(VLOOKUP(E2206,'[2]Lead Time(覆蓋貼)'!F:F,1,0)))*(P2206="v"),"",IF((ISTEXT(VLOOKUP(E2206,'[2]Lead Time(覆蓋貼)'!F:F,1,0)))*(P2206=""),"未執行",""))</f>
        <v/>
      </c>
    </row>
    <row r="2207" spans="1:23" ht="20.25" hidden="1" customHeight="1" x14ac:dyDescent="0.25">
      <c r="A2207" s="117">
        <v>2193</v>
      </c>
      <c r="B2207" s="118" t="s">
        <v>4841</v>
      </c>
      <c r="C2207" s="119">
        <v>42370</v>
      </c>
      <c r="D2207" s="117" t="s">
        <v>4662</v>
      </c>
      <c r="E2207" s="120" t="s">
        <v>5429</v>
      </c>
      <c r="F2207" s="117" t="str">
        <f>IF(ISNA(VLOOKUP(B2207,[2]保固召回!$A:$G,7,FALSE)),"",(VLOOKUP(B2207,[2]保固召回!$A:$G,7,FALSE)))</f>
        <v/>
      </c>
      <c r="G2207" s="121">
        <f t="shared" ca="1" si="139"/>
        <v>0.57202072538860105</v>
      </c>
      <c r="H2207" s="121" t="str">
        <f t="shared" si="137"/>
        <v/>
      </c>
      <c r="I2207" s="122">
        <f t="shared" ca="1" si="138"/>
        <v>552</v>
      </c>
      <c r="N2207" s="125"/>
      <c r="O2207" s="126"/>
      <c r="P2207" s="127" t="str">
        <f>IF(B2207="","",IF(ISNA(VLOOKUP(U2207,[2]NEW!H:H,1,FALSE)),"V",""))</f>
        <v/>
      </c>
      <c r="Q2207" s="156"/>
      <c r="R2207" s="129"/>
      <c r="S2207" s="204"/>
      <c r="U2207" s="132" t="str">
        <f t="shared" si="136"/>
        <v>6211061800G836081</v>
      </c>
      <c r="W2207" s="134" t="str">
        <f>IF((ISERROR(VLOOKUP(E2207,'[2]Lead Time(覆蓋貼)'!F:F,1,0)))*(P2207="v"),"",IF((ISTEXT(VLOOKUP(E2207,'[2]Lead Time(覆蓋貼)'!F:F,1,0)))*(P2207=""),"未執行",""))</f>
        <v/>
      </c>
    </row>
    <row r="2208" spans="1:23" ht="20.25" hidden="1" customHeight="1" x14ac:dyDescent="0.25">
      <c r="A2208" s="117">
        <v>2194</v>
      </c>
      <c r="B2208" s="118" t="s">
        <v>4841</v>
      </c>
      <c r="C2208" s="119">
        <v>42370</v>
      </c>
      <c r="D2208" s="117" t="s">
        <v>4662</v>
      </c>
      <c r="E2208" s="120" t="s">
        <v>5430</v>
      </c>
      <c r="F2208" s="117" t="str">
        <f>IF(ISNA(VLOOKUP(B2208,[2]保固召回!$A:$G,7,FALSE)),"",(VLOOKUP(B2208,[2]保固召回!$A:$G,7,FALSE)))</f>
        <v/>
      </c>
      <c r="G2208" s="121">
        <f t="shared" ca="1" si="139"/>
        <v>0.57202072538860105</v>
      </c>
      <c r="H2208" s="121" t="str">
        <f t="shared" si="137"/>
        <v>提示-編程儀錶板油錶功能</v>
      </c>
      <c r="I2208" s="122">
        <f t="shared" ca="1" si="138"/>
        <v>552</v>
      </c>
      <c r="N2208" s="125">
        <v>43188</v>
      </c>
      <c r="O2208" s="126">
        <v>50135</v>
      </c>
      <c r="P2208" s="127" t="str">
        <f>IF(B2208="","",IF(ISNA(VLOOKUP(U2208,[2]NEW!H:H,1,FALSE)),"V",""))</f>
        <v>V</v>
      </c>
      <c r="Q2208" s="156">
        <v>43186</v>
      </c>
      <c r="R2208" s="129">
        <v>50268</v>
      </c>
      <c r="S2208" s="205" t="s">
        <v>3862</v>
      </c>
      <c r="U2208" s="132" t="str">
        <f t="shared" si="136"/>
        <v>6211061800G836078</v>
      </c>
      <c r="W2208" s="134" t="str">
        <f>IF((ISERROR(VLOOKUP(E2208,'[2]Lead Time(覆蓋貼)'!F:F,1,0)))*(P2208="v"),"",IF((ISTEXT(VLOOKUP(E2208,'[2]Lead Time(覆蓋貼)'!F:F,1,0)))*(P2208=""),"未執行",""))</f>
        <v/>
      </c>
    </row>
    <row r="2209" spans="1:23" ht="20.25" hidden="1" customHeight="1" x14ac:dyDescent="0.25">
      <c r="A2209" s="117">
        <v>2195</v>
      </c>
      <c r="B2209" s="118" t="s">
        <v>4841</v>
      </c>
      <c r="C2209" s="119">
        <v>42370</v>
      </c>
      <c r="D2209" s="117" t="s">
        <v>4662</v>
      </c>
      <c r="E2209" s="120" t="s">
        <v>5431</v>
      </c>
      <c r="F2209" s="117" t="str">
        <f>IF(ISNA(VLOOKUP(B2209,[2]保固召回!$A:$G,7,FALSE)),"",(VLOOKUP(B2209,[2]保固召回!$A:$G,7,FALSE)))</f>
        <v/>
      </c>
      <c r="G2209" s="121">
        <f t="shared" ca="1" si="139"/>
        <v>0.57202072538860105</v>
      </c>
      <c r="H2209" s="121" t="str">
        <f t="shared" si="137"/>
        <v>提示-編程儀錶板油錶功能</v>
      </c>
      <c r="I2209" s="122">
        <f t="shared" ca="1" si="138"/>
        <v>552</v>
      </c>
      <c r="N2209" s="125"/>
      <c r="O2209" s="126"/>
      <c r="P2209" s="127" t="str">
        <f>IF(B2209="","",IF(ISNA(VLOOKUP(U2209,[2]NEW!H:H,1,FALSE)),"V",""))</f>
        <v>V</v>
      </c>
      <c r="Q2209" s="156"/>
      <c r="R2209" s="129"/>
      <c r="S2209" s="205"/>
      <c r="U2209" s="132" t="str">
        <f t="shared" si="136"/>
        <v>6211061800G834377</v>
      </c>
      <c r="W2209" s="134" t="str">
        <f>IF((ISERROR(VLOOKUP(E2209,'[2]Lead Time(覆蓋貼)'!F:F,1,0)))*(P2209="v"),"",IF((ISTEXT(VLOOKUP(E2209,'[2]Lead Time(覆蓋貼)'!F:F,1,0)))*(P2209=""),"未執行",""))</f>
        <v/>
      </c>
    </row>
    <row r="2210" spans="1:23" ht="20.25" hidden="1" customHeight="1" x14ac:dyDescent="0.25">
      <c r="A2210" s="117">
        <v>2196</v>
      </c>
      <c r="B2210" s="118" t="s">
        <v>4841</v>
      </c>
      <c r="C2210" s="119">
        <v>42370</v>
      </c>
      <c r="D2210" s="117" t="s">
        <v>4662</v>
      </c>
      <c r="E2210" s="120" t="s">
        <v>5432</v>
      </c>
      <c r="F2210" s="117" t="str">
        <f>IF(ISNA(VLOOKUP(B2210,[2]保固召回!$A:$G,7,FALSE)),"",(VLOOKUP(B2210,[2]保固召回!$A:$G,7,FALSE)))</f>
        <v/>
      </c>
      <c r="G2210" s="121">
        <f t="shared" ca="1" si="139"/>
        <v>0.57202072538860105</v>
      </c>
      <c r="H2210" s="121" t="str">
        <f t="shared" si="137"/>
        <v/>
      </c>
      <c r="I2210" s="122">
        <f t="shared" ca="1" si="138"/>
        <v>552</v>
      </c>
      <c r="N2210" s="125"/>
      <c r="O2210" s="126"/>
      <c r="P2210" s="127" t="str">
        <f>IF(B2210="","",IF(ISNA(VLOOKUP(U2210,[2]NEW!H:H,1,FALSE)),"V",""))</f>
        <v/>
      </c>
      <c r="Q2210" s="156"/>
      <c r="R2210" s="129"/>
      <c r="S2210" s="204"/>
      <c r="U2210" s="132" t="str">
        <f t="shared" si="136"/>
        <v>6211061800G834103</v>
      </c>
      <c r="W2210" s="134" t="str">
        <f>IF((ISERROR(VLOOKUP(E2210,'[2]Lead Time(覆蓋貼)'!F:F,1,0)))*(P2210="v"),"",IF((ISTEXT(VLOOKUP(E2210,'[2]Lead Time(覆蓋貼)'!F:F,1,0)))*(P2210=""),"未執行",""))</f>
        <v/>
      </c>
    </row>
    <row r="2211" spans="1:23" ht="20.25" hidden="1" customHeight="1" x14ac:dyDescent="0.25">
      <c r="A2211" s="117">
        <v>2197</v>
      </c>
      <c r="B2211" s="118" t="s">
        <v>4841</v>
      </c>
      <c r="C2211" s="119">
        <v>42370</v>
      </c>
      <c r="D2211" s="117" t="s">
        <v>4662</v>
      </c>
      <c r="E2211" s="120" t="s">
        <v>5433</v>
      </c>
      <c r="F2211" s="117" t="str">
        <f>IF(ISNA(VLOOKUP(B2211,[2]保固召回!$A:$G,7,FALSE)),"",(VLOOKUP(B2211,[2]保固召回!$A:$G,7,FALSE)))</f>
        <v/>
      </c>
      <c r="G2211" s="121">
        <f t="shared" ca="1" si="139"/>
        <v>0.57202072538860105</v>
      </c>
      <c r="H2211" s="121" t="str">
        <f t="shared" si="137"/>
        <v>提示-編程儀錶板油錶功能</v>
      </c>
      <c r="I2211" s="122">
        <f t="shared" ca="1" si="138"/>
        <v>552</v>
      </c>
      <c r="N2211" s="125"/>
      <c r="O2211" s="126"/>
      <c r="P2211" s="127" t="str">
        <f>IF(B2211="","",IF(ISNA(VLOOKUP(U2211,[2]NEW!H:H,1,FALSE)),"V",""))</f>
        <v>V</v>
      </c>
      <c r="Q2211" s="156"/>
      <c r="R2211" s="129"/>
      <c r="S2211" s="205"/>
      <c r="U2211" s="132" t="str">
        <f t="shared" si="136"/>
        <v>6211061800G834101</v>
      </c>
      <c r="W2211" s="134" t="str">
        <f>IF((ISERROR(VLOOKUP(E2211,'[2]Lead Time(覆蓋貼)'!F:F,1,0)))*(P2211="v"),"",IF((ISTEXT(VLOOKUP(E2211,'[2]Lead Time(覆蓋貼)'!F:F,1,0)))*(P2211=""),"未執行",""))</f>
        <v/>
      </c>
    </row>
    <row r="2212" spans="1:23" ht="20.25" hidden="1" customHeight="1" x14ac:dyDescent="0.25">
      <c r="A2212" s="117">
        <v>2198</v>
      </c>
      <c r="B2212" s="118" t="s">
        <v>4841</v>
      </c>
      <c r="C2212" s="119">
        <v>42370</v>
      </c>
      <c r="D2212" s="117" t="s">
        <v>4662</v>
      </c>
      <c r="E2212" s="120" t="s">
        <v>5434</v>
      </c>
      <c r="F2212" s="117" t="str">
        <f>IF(ISNA(VLOOKUP(B2212,[2]保固召回!$A:$G,7,FALSE)),"",(VLOOKUP(B2212,[2]保固召回!$A:$G,7,FALSE)))</f>
        <v/>
      </c>
      <c r="G2212" s="121">
        <f t="shared" ca="1" si="139"/>
        <v>0.57202072538860105</v>
      </c>
      <c r="H2212" s="121" t="str">
        <f t="shared" si="137"/>
        <v>提示-編程儀錶板油錶功能</v>
      </c>
      <c r="I2212" s="122">
        <f t="shared" ca="1" si="138"/>
        <v>552</v>
      </c>
      <c r="N2212" s="125"/>
      <c r="O2212" s="126"/>
      <c r="P2212" s="127" t="str">
        <f>IF(B2212="","",IF(ISNA(VLOOKUP(U2212,[2]NEW!H:H,1,FALSE)),"V",""))</f>
        <v>V</v>
      </c>
      <c r="Q2212" s="156"/>
      <c r="R2212" s="129"/>
      <c r="S2212" s="205"/>
      <c r="U2212" s="132" t="str">
        <f t="shared" si="136"/>
        <v>6211061800G834095</v>
      </c>
      <c r="W2212" s="134" t="str">
        <f>IF((ISERROR(VLOOKUP(E2212,'[2]Lead Time(覆蓋貼)'!F:F,1,0)))*(P2212="v"),"",IF((ISTEXT(VLOOKUP(E2212,'[2]Lead Time(覆蓋貼)'!F:F,1,0)))*(P2212=""),"未執行",""))</f>
        <v/>
      </c>
    </row>
    <row r="2213" spans="1:23" ht="20.25" hidden="1" customHeight="1" x14ac:dyDescent="0.25">
      <c r="A2213" s="117">
        <v>2199</v>
      </c>
      <c r="B2213" s="118" t="s">
        <v>4841</v>
      </c>
      <c r="C2213" s="119">
        <v>42370</v>
      </c>
      <c r="D2213" s="117" t="s">
        <v>4662</v>
      </c>
      <c r="E2213" s="120" t="s">
        <v>5435</v>
      </c>
      <c r="F2213" s="117" t="str">
        <f>IF(ISNA(VLOOKUP(B2213,[2]保固召回!$A:$G,7,FALSE)),"",(VLOOKUP(B2213,[2]保固召回!$A:$G,7,FALSE)))</f>
        <v/>
      </c>
      <c r="G2213" s="121">
        <f t="shared" ca="1" si="139"/>
        <v>0.57202072538860105</v>
      </c>
      <c r="H2213" s="121" t="str">
        <f t="shared" si="137"/>
        <v>提示-編程儀錶板油錶功能</v>
      </c>
      <c r="I2213" s="122">
        <f t="shared" ca="1" si="138"/>
        <v>552</v>
      </c>
      <c r="N2213" s="125"/>
      <c r="O2213" s="126"/>
      <c r="P2213" s="127" t="str">
        <f>IF(B2213="","",IF(ISNA(VLOOKUP(U2213,[2]NEW!H:H,1,FALSE)),"V",""))</f>
        <v>V</v>
      </c>
      <c r="Q2213" s="156"/>
      <c r="R2213" s="129"/>
      <c r="S2213" s="204"/>
      <c r="U2213" s="132" t="str">
        <f t="shared" si="136"/>
        <v>6211061800G825573</v>
      </c>
      <c r="W2213" s="134" t="str">
        <f>IF((ISERROR(VLOOKUP(E2213,'[2]Lead Time(覆蓋貼)'!F:F,1,0)))*(P2213="v"),"",IF((ISTEXT(VLOOKUP(E2213,'[2]Lead Time(覆蓋貼)'!F:F,1,0)))*(P2213=""),"未執行",""))</f>
        <v/>
      </c>
    </row>
    <row r="2214" spans="1:23" ht="20.25" hidden="1" customHeight="1" x14ac:dyDescent="0.25">
      <c r="A2214" s="117">
        <v>2200</v>
      </c>
      <c r="B2214" s="118" t="s">
        <v>2925</v>
      </c>
      <c r="C2214" s="119">
        <v>43033</v>
      </c>
      <c r="D2214" s="117" t="s">
        <v>2926</v>
      </c>
      <c r="E2214" s="120" t="s">
        <v>5436</v>
      </c>
      <c r="F2214" s="117" t="str">
        <f>IF(ISNA(VLOOKUP(B2214,[2]保固召回!$A:$G,7,FALSE)),"",(VLOOKUP(B2214,[2]保固召回!$A:$G,7,FALSE)))</f>
        <v/>
      </c>
      <c r="G2214" s="121">
        <f t="shared" ca="1" si="139"/>
        <v>1</v>
      </c>
      <c r="H2214" s="121" t="str">
        <f t="shared" si="137"/>
        <v>G11G12G3x檢查車道警示系統之警示傳感器，視需要更換</v>
      </c>
      <c r="I2214" s="122">
        <f t="shared" ca="1" si="138"/>
        <v>18</v>
      </c>
      <c r="J2214" s="236"/>
      <c r="K2214" s="237"/>
      <c r="L2214" s="217"/>
      <c r="M2214" s="238"/>
      <c r="N2214" s="125"/>
      <c r="O2214" s="126"/>
      <c r="P2214" s="127" t="str">
        <f>IF(B2214="","",IF(ISNA(VLOOKUP(U2214,[2]NEW!H:H,1,FALSE)),"V",""))</f>
        <v>V</v>
      </c>
      <c r="Q2214" s="156" t="s">
        <v>5437</v>
      </c>
      <c r="R2214" s="129" t="s">
        <v>5438</v>
      </c>
      <c r="S2214" s="181" t="s">
        <v>5439</v>
      </c>
      <c r="U2214" s="132" t="str">
        <f t="shared" si="136"/>
        <v>0066240100G825541</v>
      </c>
      <c r="W2214" s="134" t="str">
        <f>IF((ISERROR(VLOOKUP(E2214,'[2]Lead Time(覆蓋貼)'!F:F,1,0)))*(P2214="v"),"",IF((ISTEXT(VLOOKUP(E2214,'[2]Lead Time(覆蓋貼)'!F:F,1,0)))*(P2214=""),"未執行",""))</f>
        <v/>
      </c>
    </row>
    <row r="2215" spans="1:23" ht="20.25" hidden="1" customHeight="1" x14ac:dyDescent="0.25">
      <c r="A2215" s="117">
        <v>2201</v>
      </c>
      <c r="B2215" s="118" t="s">
        <v>4841</v>
      </c>
      <c r="C2215" s="119">
        <v>42370</v>
      </c>
      <c r="D2215" s="117" t="s">
        <v>4662</v>
      </c>
      <c r="E2215" s="120" t="s">
        <v>5436</v>
      </c>
      <c r="F2215" s="117" t="str">
        <f>IF(ISNA(VLOOKUP(B2215,[2]保固召回!$A:$G,7,FALSE)),"",(VLOOKUP(B2215,[2]保固召回!$A:$G,7,FALSE)))</f>
        <v/>
      </c>
      <c r="G2215" s="121">
        <f t="shared" ca="1" si="139"/>
        <v>0.57202072538860105</v>
      </c>
      <c r="H2215" s="121" t="str">
        <f t="shared" si="137"/>
        <v/>
      </c>
      <c r="I2215" s="122">
        <f t="shared" ca="1" si="138"/>
        <v>552</v>
      </c>
      <c r="N2215" s="125"/>
      <c r="O2215" s="126"/>
      <c r="P2215" s="127" t="str">
        <f>IF(B2215="","",IF(ISNA(VLOOKUP(U2215,[2]NEW!H:H,1,FALSE)),"V",""))</f>
        <v/>
      </c>
      <c r="Q2215" s="156"/>
      <c r="R2215" s="129"/>
      <c r="S2215" s="205"/>
      <c r="U2215" s="132" t="str">
        <f t="shared" si="136"/>
        <v>6211061800G825541</v>
      </c>
      <c r="W2215" s="134" t="str">
        <f>IF((ISERROR(VLOOKUP(E2215,'[2]Lead Time(覆蓋貼)'!F:F,1,0)))*(P2215="v"),"",IF((ISTEXT(VLOOKUP(E2215,'[2]Lead Time(覆蓋貼)'!F:F,1,0)))*(P2215=""),"未執行",""))</f>
        <v/>
      </c>
    </row>
    <row r="2216" spans="1:23" ht="20.25" hidden="1" customHeight="1" x14ac:dyDescent="0.25">
      <c r="A2216" s="117">
        <v>2202</v>
      </c>
      <c r="B2216" s="118" t="s">
        <v>4841</v>
      </c>
      <c r="C2216" s="119">
        <v>42370</v>
      </c>
      <c r="D2216" s="117" t="s">
        <v>4662</v>
      </c>
      <c r="E2216" s="120" t="s">
        <v>5440</v>
      </c>
      <c r="F2216" s="117" t="str">
        <f>IF(ISNA(VLOOKUP(B2216,[2]保固召回!$A:$G,7,FALSE)),"",(VLOOKUP(B2216,[2]保固召回!$A:$G,7,FALSE)))</f>
        <v/>
      </c>
      <c r="G2216" s="121">
        <f t="shared" ca="1" si="139"/>
        <v>0.57202072538860105</v>
      </c>
      <c r="H2216" s="121" t="str">
        <f t="shared" si="137"/>
        <v>提示-編程儀錶板油錶功能</v>
      </c>
      <c r="I2216" s="122">
        <f t="shared" ca="1" si="138"/>
        <v>552</v>
      </c>
      <c r="N2216" s="125"/>
      <c r="O2216" s="126"/>
      <c r="P2216" s="127" t="str">
        <f>IF(B2216="","",IF(ISNA(VLOOKUP(U2216,[2]NEW!H:H,1,FALSE)),"V",""))</f>
        <v>V</v>
      </c>
      <c r="Q2216" s="156"/>
      <c r="R2216" s="129"/>
      <c r="S2216" s="205"/>
      <c r="U2216" s="132" t="str">
        <f t="shared" si="136"/>
        <v>6211061800G809810</v>
      </c>
      <c r="W2216" s="134" t="str">
        <f>IF((ISERROR(VLOOKUP(E2216,'[2]Lead Time(覆蓋貼)'!F:F,1,0)))*(P2216="v"),"",IF((ISTEXT(VLOOKUP(E2216,'[2]Lead Time(覆蓋貼)'!F:F,1,0)))*(P2216=""),"未執行",""))</f>
        <v/>
      </c>
    </row>
    <row r="2217" spans="1:23" ht="20.25" hidden="1" customHeight="1" x14ac:dyDescent="0.25">
      <c r="A2217" s="117">
        <v>2203</v>
      </c>
      <c r="B2217" s="118" t="s">
        <v>4841</v>
      </c>
      <c r="C2217" s="119">
        <v>42370</v>
      </c>
      <c r="D2217" s="117" t="s">
        <v>4662</v>
      </c>
      <c r="E2217" s="120" t="s">
        <v>5441</v>
      </c>
      <c r="F2217" s="117" t="str">
        <f>IF(ISNA(VLOOKUP(B2217,[2]保固召回!$A:$G,7,FALSE)),"",(VLOOKUP(B2217,[2]保固召回!$A:$G,7,FALSE)))</f>
        <v/>
      </c>
      <c r="G2217" s="121">
        <f t="shared" ca="1" si="139"/>
        <v>0.57202072538860105</v>
      </c>
      <c r="H2217" s="121" t="str">
        <f t="shared" si="137"/>
        <v/>
      </c>
      <c r="I2217" s="122">
        <f t="shared" ca="1" si="138"/>
        <v>552</v>
      </c>
      <c r="N2217" s="125"/>
      <c r="O2217" s="126"/>
      <c r="P2217" s="127" t="str">
        <f>IF(B2217="","",IF(ISNA(VLOOKUP(U2217,[2]NEW!H:H,1,FALSE)),"V",""))</f>
        <v/>
      </c>
      <c r="Q2217" s="156"/>
      <c r="R2217" s="129"/>
      <c r="S2217" s="181"/>
      <c r="U2217" s="132" t="str">
        <f t="shared" si="136"/>
        <v>6211061800G809809</v>
      </c>
      <c r="W2217" s="134" t="str">
        <f>IF((ISERROR(VLOOKUP(E2217,'[2]Lead Time(覆蓋貼)'!F:F,1,0)))*(P2217="v"),"",IF((ISTEXT(VLOOKUP(E2217,'[2]Lead Time(覆蓋貼)'!F:F,1,0)))*(P2217=""),"未執行",""))</f>
        <v/>
      </c>
    </row>
    <row r="2218" spans="1:23" ht="20.25" hidden="1" customHeight="1" x14ac:dyDescent="0.25">
      <c r="A2218" s="117">
        <v>2204</v>
      </c>
      <c r="B2218" s="118" t="s">
        <v>4841</v>
      </c>
      <c r="C2218" s="119">
        <v>42370</v>
      </c>
      <c r="D2218" s="117" t="s">
        <v>4662</v>
      </c>
      <c r="E2218" s="120" t="s">
        <v>5442</v>
      </c>
      <c r="F2218" s="117" t="str">
        <f>IF(ISNA(VLOOKUP(B2218,[2]保固召回!$A:$G,7,FALSE)),"",(VLOOKUP(B2218,[2]保固召回!$A:$G,7,FALSE)))</f>
        <v/>
      </c>
      <c r="G2218" s="121">
        <f t="shared" ca="1" si="139"/>
        <v>0.57202072538860105</v>
      </c>
      <c r="H2218" s="121" t="str">
        <f t="shared" si="137"/>
        <v/>
      </c>
      <c r="I2218" s="122">
        <f t="shared" ca="1" si="138"/>
        <v>552</v>
      </c>
      <c r="N2218" s="125"/>
      <c r="O2218" s="126"/>
      <c r="P2218" s="127" t="str">
        <f>IF(B2218="","",IF(ISNA(VLOOKUP(U2218,[2]NEW!H:H,1,FALSE)),"V",""))</f>
        <v/>
      </c>
      <c r="Q2218" s="156"/>
      <c r="R2218" s="129"/>
      <c r="S2218" s="204"/>
      <c r="U2218" s="132" t="str">
        <f t="shared" si="136"/>
        <v>6211061800G809785</v>
      </c>
      <c r="W2218" s="134" t="str">
        <f>IF((ISERROR(VLOOKUP(E2218,'[2]Lead Time(覆蓋貼)'!F:F,1,0)))*(P2218="v"),"",IF((ISTEXT(VLOOKUP(E2218,'[2]Lead Time(覆蓋貼)'!F:F,1,0)))*(P2218=""),"未執行",""))</f>
        <v/>
      </c>
    </row>
    <row r="2219" spans="1:23" ht="20.25" hidden="1" customHeight="1" x14ac:dyDescent="0.25">
      <c r="A2219" s="117">
        <v>2205</v>
      </c>
      <c r="B2219" s="118" t="s">
        <v>4841</v>
      </c>
      <c r="C2219" s="119">
        <v>42370</v>
      </c>
      <c r="D2219" s="117" t="s">
        <v>4662</v>
      </c>
      <c r="E2219" s="120" t="s">
        <v>5443</v>
      </c>
      <c r="F2219" s="117" t="str">
        <f>IF(ISNA(VLOOKUP(B2219,[2]保固召回!$A:$G,7,FALSE)),"",(VLOOKUP(B2219,[2]保固召回!$A:$G,7,FALSE)))</f>
        <v/>
      </c>
      <c r="G2219" s="121">
        <f t="shared" ca="1" si="139"/>
        <v>0.57202072538860105</v>
      </c>
      <c r="H2219" s="121" t="str">
        <f t="shared" si="137"/>
        <v/>
      </c>
      <c r="I2219" s="122">
        <f t="shared" ca="1" si="138"/>
        <v>552</v>
      </c>
      <c r="N2219" s="125"/>
      <c r="O2219" s="126"/>
      <c r="P2219" s="127" t="str">
        <f>IF(B2219="","",IF(ISNA(VLOOKUP(U2219,[2]NEW!H:H,1,FALSE)),"V",""))</f>
        <v/>
      </c>
      <c r="Q2219" s="156"/>
      <c r="R2219" s="129"/>
      <c r="S2219" s="205"/>
      <c r="U2219" s="132" t="str">
        <f t="shared" si="136"/>
        <v>6211061800G809703</v>
      </c>
      <c r="W2219" s="134" t="str">
        <f>IF((ISERROR(VLOOKUP(E2219,'[2]Lead Time(覆蓋貼)'!F:F,1,0)))*(P2219="v"),"",IF((ISTEXT(VLOOKUP(E2219,'[2]Lead Time(覆蓋貼)'!F:F,1,0)))*(P2219=""),"未執行",""))</f>
        <v/>
      </c>
    </row>
    <row r="2220" spans="1:23" ht="20.25" hidden="1" customHeight="1" x14ac:dyDescent="0.25">
      <c r="A2220" s="117">
        <v>2206</v>
      </c>
      <c r="B2220" s="118" t="s">
        <v>4841</v>
      </c>
      <c r="C2220" s="119">
        <v>42370</v>
      </c>
      <c r="D2220" s="117" t="s">
        <v>4662</v>
      </c>
      <c r="E2220" s="120" t="s">
        <v>5444</v>
      </c>
      <c r="F2220" s="117" t="str">
        <f>IF(ISNA(VLOOKUP(B2220,[2]保固召回!$A:$G,7,FALSE)),"",(VLOOKUP(B2220,[2]保固召回!$A:$G,7,FALSE)))</f>
        <v/>
      </c>
      <c r="G2220" s="121">
        <f t="shared" ca="1" si="139"/>
        <v>0.57202072538860105</v>
      </c>
      <c r="H2220" s="121" t="str">
        <f t="shared" si="137"/>
        <v/>
      </c>
      <c r="I2220" s="122">
        <f t="shared" ca="1" si="138"/>
        <v>552</v>
      </c>
      <c r="N2220" s="125"/>
      <c r="O2220" s="126"/>
      <c r="P2220" s="127" t="str">
        <f>IF(B2220="","",IF(ISNA(VLOOKUP(U2220,[2]NEW!H:H,1,FALSE)),"V",""))</f>
        <v/>
      </c>
      <c r="Q2220" s="156"/>
      <c r="R2220" s="129"/>
      <c r="S2220" s="205"/>
      <c r="U2220" s="132" t="str">
        <f t="shared" si="136"/>
        <v>6211061800G809680</v>
      </c>
      <c r="W2220" s="134" t="str">
        <f>IF((ISERROR(VLOOKUP(E2220,'[2]Lead Time(覆蓋貼)'!F:F,1,0)))*(P2220="v"),"",IF((ISTEXT(VLOOKUP(E2220,'[2]Lead Time(覆蓋貼)'!F:F,1,0)))*(P2220=""),"未執行",""))</f>
        <v/>
      </c>
    </row>
    <row r="2221" spans="1:23" ht="20.25" hidden="1" customHeight="1" x14ac:dyDescent="0.25">
      <c r="A2221" s="117">
        <v>2207</v>
      </c>
      <c r="B2221" s="118" t="s">
        <v>2925</v>
      </c>
      <c r="C2221" s="119">
        <v>43033</v>
      </c>
      <c r="D2221" s="117" t="s">
        <v>2926</v>
      </c>
      <c r="E2221" s="120" t="s">
        <v>5445</v>
      </c>
      <c r="F2221" s="117" t="str">
        <f>IF(ISNA(VLOOKUP(B2221,[2]保固召回!$A:$G,7,FALSE)),"",(VLOOKUP(B2221,[2]保固召回!$A:$G,7,FALSE)))</f>
        <v/>
      </c>
      <c r="G2221" s="121">
        <f t="shared" ca="1" si="139"/>
        <v>1</v>
      </c>
      <c r="H2221" s="121" t="str">
        <f t="shared" si="137"/>
        <v>G11G12G3x檢查車道警示系統之警示傳感器，視需要更換</v>
      </c>
      <c r="I2221" s="122">
        <f t="shared" ca="1" si="138"/>
        <v>18</v>
      </c>
      <c r="J2221" s="236"/>
      <c r="K2221" s="237"/>
      <c r="L2221" s="217"/>
      <c r="M2221" s="238"/>
      <c r="N2221" s="125"/>
      <c r="O2221" s="126"/>
      <c r="P2221" s="127" t="str">
        <f>IF(B2221="","",IF(ISNA(VLOOKUP(U2221,[2]NEW!H:H,1,FALSE)),"V",""))</f>
        <v>V</v>
      </c>
      <c r="Q2221" s="156">
        <v>43073</v>
      </c>
      <c r="R2221" s="129" t="s">
        <v>5446</v>
      </c>
      <c r="S2221" s="181" t="s">
        <v>5447</v>
      </c>
      <c r="U2221" s="132" t="str">
        <f t="shared" si="136"/>
        <v>0066240100G809475</v>
      </c>
      <c r="W2221" s="134" t="str">
        <f>IF((ISERROR(VLOOKUP(E2221,'[2]Lead Time(覆蓋貼)'!F:F,1,0)))*(P2221="v"),"",IF((ISTEXT(VLOOKUP(E2221,'[2]Lead Time(覆蓋貼)'!F:F,1,0)))*(P2221=""),"未執行",""))</f>
        <v/>
      </c>
    </row>
    <row r="2222" spans="1:23" ht="20.25" hidden="1" customHeight="1" x14ac:dyDescent="0.25">
      <c r="A2222" s="117">
        <v>2208</v>
      </c>
      <c r="B2222" s="118" t="s">
        <v>4841</v>
      </c>
      <c r="C2222" s="119">
        <v>42370</v>
      </c>
      <c r="D2222" s="117" t="s">
        <v>4662</v>
      </c>
      <c r="E2222" s="120" t="s">
        <v>5445</v>
      </c>
      <c r="F2222" s="117" t="str">
        <f>IF(ISNA(VLOOKUP(B2222,[2]保固召回!$A:$G,7,FALSE)),"",(VLOOKUP(B2222,[2]保固召回!$A:$G,7,FALSE)))</f>
        <v/>
      </c>
      <c r="G2222" s="121">
        <f t="shared" ca="1" si="139"/>
        <v>0.57202072538860105</v>
      </c>
      <c r="H2222" s="121" t="str">
        <f t="shared" si="137"/>
        <v>提示-編程儀錶板油錶功能</v>
      </c>
      <c r="I2222" s="122">
        <f t="shared" ca="1" si="138"/>
        <v>552</v>
      </c>
      <c r="N2222" s="125"/>
      <c r="O2222" s="126"/>
      <c r="P2222" s="127" t="str">
        <f>IF(B2222="","",IF(ISNA(VLOOKUP(U2222,[2]NEW!H:H,1,FALSE)),"V",""))</f>
        <v>V</v>
      </c>
      <c r="Q2222" s="156"/>
      <c r="R2222" s="129"/>
      <c r="S2222" s="204"/>
      <c r="U2222" s="132" t="str">
        <f t="shared" si="136"/>
        <v>6211061800G809475</v>
      </c>
      <c r="W2222" s="134" t="str">
        <f>IF((ISERROR(VLOOKUP(E2222,'[2]Lead Time(覆蓋貼)'!F:F,1,0)))*(P2222="v"),"",IF((ISTEXT(VLOOKUP(E2222,'[2]Lead Time(覆蓋貼)'!F:F,1,0)))*(P2222=""),"未執行",""))</f>
        <v/>
      </c>
    </row>
    <row r="2223" spans="1:23" ht="48.75" hidden="1" customHeight="1" x14ac:dyDescent="0.25">
      <c r="A2223" s="117">
        <v>2209</v>
      </c>
      <c r="B2223" s="118" t="s">
        <v>2925</v>
      </c>
      <c r="C2223" s="119">
        <v>43033</v>
      </c>
      <c r="D2223" s="117" t="s">
        <v>2926</v>
      </c>
      <c r="E2223" s="120" t="s">
        <v>5448</v>
      </c>
      <c r="F2223" s="117" t="str">
        <f>IF(ISNA(VLOOKUP(B2223,[2]保固召回!$A:$G,7,FALSE)),"",(VLOOKUP(B2223,[2]保固召回!$A:$G,7,FALSE)))</f>
        <v/>
      </c>
      <c r="G2223" s="121">
        <f t="shared" ca="1" si="139"/>
        <v>1</v>
      </c>
      <c r="H2223" s="121" t="str">
        <f t="shared" si="137"/>
        <v>G11G12G3x檢查車道警示系統之警示傳感器，視需要更換</v>
      </c>
      <c r="I2223" s="122">
        <f t="shared" ca="1" si="138"/>
        <v>18</v>
      </c>
      <c r="J2223" s="236"/>
      <c r="K2223" s="237"/>
      <c r="L2223" s="217"/>
      <c r="M2223" s="238"/>
      <c r="N2223" s="125"/>
      <c r="O2223" s="126"/>
      <c r="P2223" s="127" t="str">
        <f>IF(B2223="","",IF(ISNA(VLOOKUP(U2223,[2]NEW!H:H,1,FALSE)),"V",""))</f>
        <v>V</v>
      </c>
      <c r="Q2223" s="156" t="s">
        <v>5352</v>
      </c>
      <c r="R2223" s="129" t="s">
        <v>5361</v>
      </c>
      <c r="S2223" s="181" t="s">
        <v>5366</v>
      </c>
      <c r="U2223" s="132" t="str">
        <f t="shared" si="136"/>
        <v>0066240100G809381</v>
      </c>
      <c r="W2223" s="134" t="str">
        <f>IF((ISERROR(VLOOKUP(E2223,'[2]Lead Time(覆蓋貼)'!F:F,1,0)))*(P2223="v"),"",IF((ISTEXT(VLOOKUP(E2223,'[2]Lead Time(覆蓋貼)'!F:F,1,0)))*(P2223=""),"未執行",""))</f>
        <v/>
      </c>
    </row>
    <row r="2224" spans="1:23" ht="60" hidden="1" customHeight="1" x14ac:dyDescent="0.25">
      <c r="A2224" s="117">
        <v>2210</v>
      </c>
      <c r="B2224" s="118" t="s">
        <v>4841</v>
      </c>
      <c r="C2224" s="119">
        <v>42370</v>
      </c>
      <c r="D2224" s="117" t="s">
        <v>4662</v>
      </c>
      <c r="E2224" s="120" t="s">
        <v>5448</v>
      </c>
      <c r="F2224" s="117"/>
      <c r="G2224" s="121">
        <f t="shared" ca="1" si="139"/>
        <v>0.57202072538860105</v>
      </c>
      <c r="H2224" s="121" t="str">
        <f t="shared" si="137"/>
        <v>提示-編程儀錶板油錶功能</v>
      </c>
      <c r="I2224" s="122">
        <f t="shared" ca="1" si="138"/>
        <v>552</v>
      </c>
      <c r="N2224" s="125"/>
      <c r="O2224" s="126"/>
      <c r="P2224" s="127" t="str">
        <f>IF(B2224="","",IF(ISNA(VLOOKUP(U2224,[2]NEW!H:H,1,FALSE)),"V",""))</f>
        <v>V</v>
      </c>
      <c r="Q2224" s="156"/>
      <c r="R2224" s="129"/>
      <c r="S2224" s="181"/>
      <c r="U2224" s="132" t="str">
        <f t="shared" si="136"/>
        <v>6211061800G809381</v>
      </c>
      <c r="W2224" s="134" t="str">
        <f>IF((ISERROR(VLOOKUP(E2224,'[2]Lead Time(覆蓋貼)'!F:F,1,0)))*(P2224="v"),"",IF((ISTEXT(VLOOKUP(E2224,'[2]Lead Time(覆蓋貼)'!F:F,1,0)))*(P2224=""),"未執行",""))</f>
        <v/>
      </c>
    </row>
    <row r="2225" spans="1:23" ht="20.25" hidden="1" customHeight="1" x14ac:dyDescent="0.25">
      <c r="A2225" s="117">
        <v>2211</v>
      </c>
      <c r="B2225" s="118" t="s">
        <v>2925</v>
      </c>
      <c r="C2225" s="119">
        <v>43033</v>
      </c>
      <c r="D2225" s="117" t="s">
        <v>5227</v>
      </c>
      <c r="E2225" s="120" t="s">
        <v>5449</v>
      </c>
      <c r="F2225" s="117" t="str">
        <f>IF(ISNA(VLOOKUP(B2225,[2]保固召回!$A:$G,7,FALSE)),"",(VLOOKUP(B2225,[2]保固召回!$A:$G,7,FALSE)))</f>
        <v/>
      </c>
      <c r="G2225" s="121">
        <f t="shared" ca="1" si="139"/>
        <v>1</v>
      </c>
      <c r="H2225" s="121" t="str">
        <f t="shared" si="137"/>
        <v>G11G12G3xCheckingand,ifnecessary,replacinglanechangew</v>
      </c>
      <c r="I2225" s="122">
        <f t="shared" ca="1" si="138"/>
        <v>18</v>
      </c>
      <c r="J2225" s="236"/>
      <c r="K2225" s="237"/>
      <c r="L2225" s="217"/>
      <c r="M2225" s="238"/>
      <c r="N2225" s="125"/>
      <c r="O2225" s="126"/>
      <c r="P2225" s="127" t="str">
        <f>IF(B2225="","",IF(ISNA(VLOOKUP(U2225,[2]NEW!H:H,1,FALSE)),"V",""))</f>
        <v>V</v>
      </c>
      <c r="Q2225" s="156"/>
      <c r="R2225" s="129"/>
      <c r="S2225" s="181" t="s">
        <v>5106</v>
      </c>
      <c r="U2225" s="132" t="str">
        <f t="shared" si="136"/>
        <v>0066240100G809370</v>
      </c>
      <c r="W2225" s="134" t="str">
        <f>IF((ISERROR(VLOOKUP(E2225,'[2]Lead Time(覆蓋貼)'!F:F,1,0)))*(P2225="v"),"",IF((ISTEXT(VLOOKUP(E2225,'[2]Lead Time(覆蓋貼)'!F:F,1,0)))*(P2225=""),"未執行",""))</f>
        <v/>
      </c>
    </row>
    <row r="2226" spans="1:23" ht="20.25" hidden="1" customHeight="1" x14ac:dyDescent="0.25">
      <c r="A2226" s="117">
        <v>2212</v>
      </c>
      <c r="B2226" s="118" t="s">
        <v>4841</v>
      </c>
      <c r="C2226" s="119">
        <v>42370</v>
      </c>
      <c r="D2226" s="117" t="s">
        <v>4662</v>
      </c>
      <c r="E2226" s="120" t="s">
        <v>5450</v>
      </c>
      <c r="F2226" s="117" t="str">
        <f>IF(ISNA(VLOOKUP(B2226,[2]保固召回!$A:$G,7,FALSE)),"",(VLOOKUP(B2226,[2]保固召回!$A:$G,7,FALSE)))</f>
        <v/>
      </c>
      <c r="G2226" s="121">
        <f t="shared" ca="1" si="139"/>
        <v>0.57202072538860105</v>
      </c>
      <c r="H2226" s="121" t="str">
        <f t="shared" si="137"/>
        <v/>
      </c>
      <c r="I2226" s="122">
        <f t="shared" ca="1" si="138"/>
        <v>552</v>
      </c>
      <c r="N2226" s="125"/>
      <c r="O2226" s="126"/>
      <c r="P2226" s="127" t="str">
        <f>IF(B2226="","",IF(ISNA(VLOOKUP(U2226,[2]NEW!H:H,1,FALSE)),"V",""))</f>
        <v/>
      </c>
      <c r="Q2226" s="156"/>
      <c r="R2226" s="129"/>
      <c r="S2226" s="205"/>
      <c r="U2226" s="132" t="str">
        <f t="shared" si="136"/>
        <v>6211061800G809347</v>
      </c>
      <c r="W2226" s="134" t="str">
        <f>IF((ISERROR(VLOOKUP(E2226,'[2]Lead Time(覆蓋貼)'!F:F,1,0)))*(P2226="v"),"",IF((ISTEXT(VLOOKUP(E2226,'[2]Lead Time(覆蓋貼)'!F:F,1,0)))*(P2226=""),"未執行",""))</f>
        <v/>
      </c>
    </row>
    <row r="2227" spans="1:23" ht="20.25" hidden="1" customHeight="1" x14ac:dyDescent="0.25">
      <c r="A2227" s="117">
        <v>2213</v>
      </c>
      <c r="B2227" s="118" t="s">
        <v>4841</v>
      </c>
      <c r="C2227" s="119">
        <v>42370</v>
      </c>
      <c r="D2227" s="117" t="s">
        <v>4662</v>
      </c>
      <c r="E2227" s="120" t="s">
        <v>5451</v>
      </c>
      <c r="F2227" s="117" t="str">
        <f>IF(ISNA(VLOOKUP(B2227,[2]保固召回!$A:$G,7,FALSE)),"",(VLOOKUP(B2227,[2]保固召回!$A:$G,7,FALSE)))</f>
        <v/>
      </c>
      <c r="G2227" s="121">
        <f t="shared" ca="1" si="139"/>
        <v>0.57202072538860105</v>
      </c>
      <c r="H2227" s="121" t="str">
        <f t="shared" si="137"/>
        <v/>
      </c>
      <c r="I2227" s="122">
        <f t="shared" ca="1" si="138"/>
        <v>552</v>
      </c>
      <c r="N2227" s="125"/>
      <c r="O2227" s="126"/>
      <c r="P2227" s="127" t="str">
        <f>IF(B2227="","",IF(ISNA(VLOOKUP(U2227,[2]NEW!H:H,1,FALSE)),"V",""))</f>
        <v/>
      </c>
      <c r="Q2227" s="156"/>
      <c r="R2227" s="129"/>
      <c r="S2227" s="204"/>
      <c r="U2227" s="132" t="str">
        <f t="shared" si="136"/>
        <v>6211061800G809251</v>
      </c>
      <c r="W2227" s="134" t="str">
        <f>IF((ISERROR(VLOOKUP(E2227,'[2]Lead Time(覆蓋貼)'!F:F,1,0)))*(P2227="v"),"",IF((ISTEXT(VLOOKUP(E2227,'[2]Lead Time(覆蓋貼)'!F:F,1,0)))*(P2227=""),"未執行",""))</f>
        <v/>
      </c>
    </row>
    <row r="2228" spans="1:23" ht="20.25" hidden="1" customHeight="1" x14ac:dyDescent="0.25">
      <c r="A2228" s="117">
        <v>2214</v>
      </c>
      <c r="B2228" s="118" t="s">
        <v>4841</v>
      </c>
      <c r="C2228" s="119">
        <v>42370</v>
      </c>
      <c r="D2228" s="117" t="s">
        <v>4662</v>
      </c>
      <c r="E2228" s="120" t="s">
        <v>5452</v>
      </c>
      <c r="F2228" s="117" t="str">
        <f>IF(ISNA(VLOOKUP(B2228,[2]保固召回!$A:$G,7,FALSE)),"",(VLOOKUP(B2228,[2]保固召回!$A:$G,7,FALSE)))</f>
        <v/>
      </c>
      <c r="G2228" s="121">
        <f t="shared" ca="1" si="139"/>
        <v>0.57202072538860105</v>
      </c>
      <c r="H2228" s="121" t="str">
        <f t="shared" si="137"/>
        <v/>
      </c>
      <c r="I2228" s="122">
        <f t="shared" ca="1" si="138"/>
        <v>552</v>
      </c>
      <c r="N2228" s="125"/>
      <c r="O2228" s="126"/>
      <c r="P2228" s="127" t="str">
        <f>IF(B2228="","",IF(ISNA(VLOOKUP(U2228,[2]NEW!H:H,1,FALSE)),"V",""))</f>
        <v/>
      </c>
      <c r="Q2228" s="156"/>
      <c r="R2228" s="129"/>
      <c r="S2228" s="205"/>
      <c r="U2228" s="132" t="str">
        <f t="shared" si="136"/>
        <v>6211061800G809244</v>
      </c>
      <c r="W2228" s="134" t="str">
        <f>IF((ISERROR(VLOOKUP(E2228,'[2]Lead Time(覆蓋貼)'!F:F,1,0)))*(P2228="v"),"",IF((ISTEXT(VLOOKUP(E2228,'[2]Lead Time(覆蓋貼)'!F:F,1,0)))*(P2228=""),"未執行",""))</f>
        <v/>
      </c>
    </row>
    <row r="2229" spans="1:23" ht="20.25" hidden="1" customHeight="1" x14ac:dyDescent="0.25">
      <c r="A2229" s="117">
        <v>2215</v>
      </c>
      <c r="B2229" s="118" t="s">
        <v>4841</v>
      </c>
      <c r="C2229" s="119">
        <v>42370</v>
      </c>
      <c r="D2229" s="117" t="s">
        <v>4662</v>
      </c>
      <c r="E2229" s="120" t="s">
        <v>5453</v>
      </c>
      <c r="F2229" s="117" t="str">
        <f>IF(ISNA(VLOOKUP(B2229,[2]保固召回!$A:$G,7,FALSE)),"",(VLOOKUP(B2229,[2]保固召回!$A:$G,7,FALSE)))</f>
        <v/>
      </c>
      <c r="G2229" s="121">
        <f t="shared" ca="1" si="139"/>
        <v>0.57202072538860105</v>
      </c>
      <c r="H2229" s="121" t="str">
        <f t="shared" si="137"/>
        <v>提示-編程儀錶板油錶功能</v>
      </c>
      <c r="I2229" s="122">
        <f t="shared" ca="1" si="138"/>
        <v>552</v>
      </c>
      <c r="N2229" s="125"/>
      <c r="O2229" s="126"/>
      <c r="P2229" s="127" t="str">
        <f>IF(B2229="","",IF(ISNA(VLOOKUP(U2229,[2]NEW!H:H,1,FALSE)),"V",""))</f>
        <v>V</v>
      </c>
      <c r="Q2229" s="156"/>
      <c r="R2229" s="129"/>
      <c r="S2229" s="205"/>
      <c r="U2229" s="132" t="str">
        <f t="shared" si="136"/>
        <v>6211061800G809194</v>
      </c>
      <c r="W2229" s="134" t="str">
        <f>IF((ISERROR(VLOOKUP(E2229,'[2]Lead Time(覆蓋貼)'!F:F,1,0)))*(P2229="v"),"",IF((ISTEXT(VLOOKUP(E2229,'[2]Lead Time(覆蓋貼)'!F:F,1,0)))*(P2229=""),"未執行",""))</f>
        <v/>
      </c>
    </row>
    <row r="2230" spans="1:23" ht="20.25" hidden="1" customHeight="1" x14ac:dyDescent="0.25">
      <c r="A2230" s="117">
        <v>2216</v>
      </c>
      <c r="B2230" s="118" t="s">
        <v>4841</v>
      </c>
      <c r="C2230" s="119">
        <v>42370</v>
      </c>
      <c r="D2230" s="117" t="s">
        <v>4662</v>
      </c>
      <c r="E2230" s="120" t="s">
        <v>5454</v>
      </c>
      <c r="F2230" s="117" t="str">
        <f>IF(ISNA(VLOOKUP(B2230,[2]保固召回!$A:$G,7,FALSE)),"",(VLOOKUP(B2230,[2]保固召回!$A:$G,7,FALSE)))</f>
        <v/>
      </c>
      <c r="G2230" s="121">
        <f t="shared" ca="1" si="139"/>
        <v>0.57202072538860105</v>
      </c>
      <c r="H2230" s="121" t="str">
        <f t="shared" si="137"/>
        <v/>
      </c>
      <c r="I2230" s="122">
        <f t="shared" ca="1" si="138"/>
        <v>552</v>
      </c>
      <c r="N2230" s="125"/>
      <c r="O2230" s="126"/>
      <c r="P2230" s="127" t="str">
        <f>IF(B2230="","",IF(ISNA(VLOOKUP(U2230,[2]NEW!H:H,1,FALSE)),"V",""))</f>
        <v/>
      </c>
      <c r="Q2230" s="156"/>
      <c r="R2230" s="129"/>
      <c r="S2230" s="204"/>
      <c r="U2230" s="132" t="str">
        <f t="shared" si="136"/>
        <v>6211061800G809162</v>
      </c>
      <c r="W2230" s="134" t="str">
        <f>IF((ISERROR(VLOOKUP(E2230,'[2]Lead Time(覆蓋貼)'!F:F,1,0)))*(P2230="v"),"",IF((ISTEXT(VLOOKUP(E2230,'[2]Lead Time(覆蓋貼)'!F:F,1,0)))*(P2230=""),"未執行",""))</f>
        <v>未執行</v>
      </c>
    </row>
    <row r="2231" spans="1:23" ht="20.25" hidden="1" customHeight="1" x14ac:dyDescent="0.25">
      <c r="A2231" s="117">
        <v>2217</v>
      </c>
      <c r="B2231" s="118" t="s">
        <v>4841</v>
      </c>
      <c r="C2231" s="119">
        <v>42370</v>
      </c>
      <c r="D2231" s="117" t="s">
        <v>4662</v>
      </c>
      <c r="E2231" s="120" t="s">
        <v>5455</v>
      </c>
      <c r="F2231" s="117" t="str">
        <f>IF(ISNA(VLOOKUP(B2231,[2]保固召回!$A:$G,7,FALSE)),"",(VLOOKUP(B2231,[2]保固召回!$A:$G,7,FALSE)))</f>
        <v/>
      </c>
      <c r="G2231" s="121">
        <f t="shared" ca="1" si="139"/>
        <v>0.57202072538860105</v>
      </c>
      <c r="H2231" s="121" t="str">
        <f t="shared" si="137"/>
        <v>提示-編程儀錶板油錶功能</v>
      </c>
      <c r="I2231" s="122">
        <f t="shared" ca="1" si="138"/>
        <v>552</v>
      </c>
      <c r="N2231" s="125"/>
      <c r="O2231" s="126"/>
      <c r="P2231" s="127" t="str">
        <f>IF(B2231="","",IF(ISNA(VLOOKUP(U2231,[2]NEW!H:H,1,FALSE)),"V",""))</f>
        <v>V</v>
      </c>
      <c r="Q2231" s="156"/>
      <c r="R2231" s="129"/>
      <c r="S2231" s="205"/>
      <c r="U2231" s="132" t="str">
        <f t="shared" si="136"/>
        <v>6211061800G809158</v>
      </c>
      <c r="W2231" s="134" t="str">
        <f>IF((ISERROR(VLOOKUP(E2231,'[2]Lead Time(覆蓋貼)'!F:F,1,0)))*(P2231="v"),"",IF((ISTEXT(VLOOKUP(E2231,'[2]Lead Time(覆蓋貼)'!F:F,1,0)))*(P2231=""),"未執行",""))</f>
        <v/>
      </c>
    </row>
    <row r="2232" spans="1:23" ht="41.25" hidden="1" customHeight="1" x14ac:dyDescent="0.25">
      <c r="A2232" s="117">
        <v>2218</v>
      </c>
      <c r="B2232" s="118" t="s">
        <v>4841</v>
      </c>
      <c r="C2232" s="119">
        <v>42370</v>
      </c>
      <c r="D2232" s="117" t="s">
        <v>4662</v>
      </c>
      <c r="E2232" s="120" t="s">
        <v>5456</v>
      </c>
      <c r="F2232" s="117" t="str">
        <f>IF(ISNA(VLOOKUP(B2232,[2]保固召回!$A:$G,7,FALSE)),"",(VLOOKUP(B2232,[2]保固召回!$A:$G,7,FALSE)))</f>
        <v/>
      </c>
      <c r="G2232" s="121">
        <f t="shared" ca="1" si="139"/>
        <v>0.57202072538860105</v>
      </c>
      <c r="H2232" s="121" t="str">
        <f t="shared" si="137"/>
        <v/>
      </c>
      <c r="I2232" s="122">
        <f t="shared" ca="1" si="138"/>
        <v>552</v>
      </c>
      <c r="N2232" s="125">
        <v>43192</v>
      </c>
      <c r="O2232" s="126">
        <v>50184</v>
      </c>
      <c r="P2232" s="127" t="str">
        <f>IF(B2232="","",IF(ISNA(VLOOKUP(U2232,[2]NEW!H:H,1,FALSE)),"V",""))</f>
        <v/>
      </c>
      <c r="Q2232" s="156">
        <v>43186</v>
      </c>
      <c r="R2232" s="129">
        <v>50327</v>
      </c>
      <c r="S2232" s="205" t="s">
        <v>3862</v>
      </c>
      <c r="U2232" s="132" t="str">
        <f t="shared" si="136"/>
        <v>6211061800G717695</v>
      </c>
      <c r="W2232" s="134" t="str">
        <f>IF((ISERROR(VLOOKUP(E2232,'[2]Lead Time(覆蓋貼)'!F:F,1,0)))*(P2232="v"),"",IF((ISTEXT(VLOOKUP(E2232,'[2]Lead Time(覆蓋貼)'!F:F,1,0)))*(P2232=""),"未執行",""))</f>
        <v/>
      </c>
    </row>
    <row r="2233" spans="1:23" ht="20.25" hidden="1" customHeight="1" x14ac:dyDescent="0.25">
      <c r="A2233" s="117">
        <v>2219</v>
      </c>
      <c r="B2233" s="118" t="s">
        <v>4841</v>
      </c>
      <c r="C2233" s="119">
        <v>42370</v>
      </c>
      <c r="D2233" s="117" t="s">
        <v>4662</v>
      </c>
      <c r="E2233" s="120" t="s">
        <v>5457</v>
      </c>
      <c r="F2233" s="117" t="str">
        <f>IF(ISNA(VLOOKUP(B2233,[2]保固召回!$A:$G,7,FALSE)),"",(VLOOKUP(B2233,[2]保固召回!$A:$G,7,FALSE)))</f>
        <v/>
      </c>
      <c r="G2233" s="121">
        <f t="shared" ca="1" si="139"/>
        <v>0.57202072538860105</v>
      </c>
      <c r="H2233" s="121" t="str">
        <f t="shared" si="137"/>
        <v/>
      </c>
      <c r="I2233" s="122">
        <f t="shared" ca="1" si="138"/>
        <v>552</v>
      </c>
      <c r="N2233" s="125"/>
      <c r="O2233" s="126"/>
      <c r="P2233" s="127" t="str">
        <f>IF(B2233="","",IF(ISNA(VLOOKUP(U2233,[2]NEW!H:H,1,FALSE)),"V",""))</f>
        <v/>
      </c>
      <c r="Q2233" s="156"/>
      <c r="R2233" s="129"/>
      <c r="S2233" s="204"/>
      <c r="U2233" s="132" t="str">
        <f t="shared" si="136"/>
        <v>6211061800G717694</v>
      </c>
      <c r="W2233" s="134" t="str">
        <f>IF((ISERROR(VLOOKUP(E2233,'[2]Lead Time(覆蓋貼)'!F:F,1,0)))*(P2233="v"),"",IF((ISTEXT(VLOOKUP(E2233,'[2]Lead Time(覆蓋貼)'!F:F,1,0)))*(P2233=""),"未執行",""))</f>
        <v>未執行</v>
      </c>
    </row>
    <row r="2234" spans="1:23" ht="20.25" hidden="1" customHeight="1" x14ac:dyDescent="0.25">
      <c r="A2234" s="117">
        <v>2220</v>
      </c>
      <c r="B2234" s="118" t="s">
        <v>4841</v>
      </c>
      <c r="C2234" s="119">
        <v>42370</v>
      </c>
      <c r="D2234" s="117" t="s">
        <v>4662</v>
      </c>
      <c r="E2234" s="120" t="s">
        <v>5458</v>
      </c>
      <c r="F2234" s="117" t="str">
        <f>IF(ISNA(VLOOKUP(B2234,[2]保固召回!$A:$G,7,FALSE)),"",(VLOOKUP(B2234,[2]保固召回!$A:$G,7,FALSE)))</f>
        <v/>
      </c>
      <c r="G2234" s="121">
        <f t="shared" ca="1" si="139"/>
        <v>0.57202072538860105</v>
      </c>
      <c r="H2234" s="121" t="str">
        <f t="shared" si="137"/>
        <v>提示-編程儀錶板油錶功能</v>
      </c>
      <c r="I2234" s="122">
        <f t="shared" ca="1" si="138"/>
        <v>552</v>
      </c>
      <c r="N2234" s="125">
        <v>43189</v>
      </c>
      <c r="O2234" s="126">
        <v>50126</v>
      </c>
      <c r="P2234" s="127" t="str">
        <f>IF(B2234="","",IF(ISNA(VLOOKUP(U2234,[2]NEW!H:H,1,FALSE)),"V",""))</f>
        <v>V</v>
      </c>
      <c r="Q2234" s="156">
        <v>43186</v>
      </c>
      <c r="R2234" s="129">
        <v>50327</v>
      </c>
      <c r="S2234" s="205" t="s">
        <v>3862</v>
      </c>
      <c r="U2234" s="132" t="str">
        <f t="shared" si="136"/>
        <v>6211061800G635069</v>
      </c>
      <c r="W2234" s="134" t="str">
        <f>IF((ISERROR(VLOOKUP(E2234,'[2]Lead Time(覆蓋貼)'!F:F,1,0)))*(P2234="v"),"",IF((ISTEXT(VLOOKUP(E2234,'[2]Lead Time(覆蓋貼)'!F:F,1,0)))*(P2234=""),"未執行",""))</f>
        <v/>
      </c>
    </row>
    <row r="2235" spans="1:23" ht="20.25" hidden="1" customHeight="1" x14ac:dyDescent="0.25">
      <c r="A2235" s="117">
        <v>2221</v>
      </c>
      <c r="B2235" s="118" t="s">
        <v>4841</v>
      </c>
      <c r="C2235" s="119">
        <v>42370</v>
      </c>
      <c r="D2235" s="117" t="s">
        <v>4662</v>
      </c>
      <c r="E2235" s="120" t="s">
        <v>5459</v>
      </c>
      <c r="F2235" s="117" t="str">
        <f>IF(ISNA(VLOOKUP(B2235,[2]保固召回!$A:$G,7,FALSE)),"",(VLOOKUP(B2235,[2]保固召回!$A:$G,7,FALSE)))</f>
        <v/>
      </c>
      <c r="G2235" s="121">
        <f t="shared" ca="1" si="139"/>
        <v>0.57202072538860105</v>
      </c>
      <c r="H2235" s="121" t="str">
        <f t="shared" si="137"/>
        <v>提示-編程儀錶板油錶功能</v>
      </c>
      <c r="I2235" s="122">
        <f t="shared" ca="1" si="138"/>
        <v>552</v>
      </c>
      <c r="N2235" s="125"/>
      <c r="O2235" s="126"/>
      <c r="P2235" s="127" t="str">
        <f>IF(B2235="","",IF(ISNA(VLOOKUP(U2235,[2]NEW!H:H,1,FALSE)),"V",""))</f>
        <v>V</v>
      </c>
      <c r="Q2235" s="156"/>
      <c r="R2235" s="129"/>
      <c r="S2235" s="205"/>
      <c r="U2235" s="132" t="str">
        <f t="shared" si="136"/>
        <v>6211061800G635050</v>
      </c>
      <c r="W2235" s="134" t="str">
        <f>IF((ISERROR(VLOOKUP(E2235,'[2]Lead Time(覆蓋貼)'!F:F,1,0)))*(P2235="v"),"",IF((ISTEXT(VLOOKUP(E2235,'[2]Lead Time(覆蓋貼)'!F:F,1,0)))*(P2235=""),"未執行",""))</f>
        <v/>
      </c>
    </row>
    <row r="2236" spans="1:23" ht="20.25" hidden="1" customHeight="1" x14ac:dyDescent="0.25">
      <c r="A2236" s="117">
        <v>2222</v>
      </c>
      <c r="B2236" s="118" t="s">
        <v>4841</v>
      </c>
      <c r="C2236" s="119">
        <v>42370</v>
      </c>
      <c r="D2236" s="117" t="s">
        <v>4662</v>
      </c>
      <c r="E2236" s="120" t="s">
        <v>5460</v>
      </c>
      <c r="F2236" s="117" t="str">
        <f>IF(ISNA(VLOOKUP(B2236,[2]保固召回!$A:$G,7,FALSE)),"",(VLOOKUP(B2236,[2]保固召回!$A:$G,7,FALSE)))</f>
        <v/>
      </c>
      <c r="G2236" s="121">
        <f t="shared" ca="1" si="139"/>
        <v>0.57202072538860105</v>
      </c>
      <c r="H2236" s="121" t="str">
        <f t="shared" si="137"/>
        <v/>
      </c>
      <c r="I2236" s="122">
        <f t="shared" ca="1" si="138"/>
        <v>552</v>
      </c>
      <c r="N2236" s="125"/>
      <c r="O2236" s="126"/>
      <c r="P2236" s="127" t="str">
        <f>IF(B2236="","",IF(ISNA(VLOOKUP(U2236,[2]NEW!H:H,1,FALSE)),"V",""))</f>
        <v/>
      </c>
      <c r="Q2236" s="156"/>
      <c r="R2236" s="129"/>
      <c r="S2236" s="204"/>
      <c r="U2236" s="132" t="str">
        <f t="shared" si="136"/>
        <v>6211061800G635026</v>
      </c>
      <c r="W2236" s="134" t="str">
        <f>IF((ISERROR(VLOOKUP(E2236,'[2]Lead Time(覆蓋貼)'!F:F,1,0)))*(P2236="v"),"",IF((ISTEXT(VLOOKUP(E2236,'[2]Lead Time(覆蓋貼)'!F:F,1,0)))*(P2236=""),"未執行",""))</f>
        <v>未執行</v>
      </c>
    </row>
    <row r="2237" spans="1:23" ht="20.25" hidden="1" customHeight="1" x14ac:dyDescent="0.25">
      <c r="A2237" s="117">
        <v>2223</v>
      </c>
      <c r="B2237" s="118" t="s">
        <v>4841</v>
      </c>
      <c r="C2237" s="119">
        <v>42370</v>
      </c>
      <c r="D2237" s="117" t="s">
        <v>4662</v>
      </c>
      <c r="E2237" s="120" t="s">
        <v>5461</v>
      </c>
      <c r="F2237" s="117" t="str">
        <f>IF(ISNA(VLOOKUP(B2237,[2]保固召回!$A:$G,7,FALSE)),"",(VLOOKUP(B2237,[2]保固召回!$A:$G,7,FALSE)))</f>
        <v/>
      </c>
      <c r="G2237" s="121">
        <f t="shared" ca="1" si="139"/>
        <v>0.57202072538860105</v>
      </c>
      <c r="H2237" s="121" t="str">
        <f t="shared" si="137"/>
        <v>提示-編程儀錶板油錶功能</v>
      </c>
      <c r="I2237" s="122">
        <f t="shared" ca="1" si="138"/>
        <v>552</v>
      </c>
      <c r="N2237" s="125"/>
      <c r="O2237" s="126"/>
      <c r="P2237" s="127" t="str">
        <f>IF(B2237="","",IF(ISNA(VLOOKUP(U2237,[2]NEW!H:H,1,FALSE)),"V",""))</f>
        <v>V</v>
      </c>
      <c r="Q2237" s="156"/>
      <c r="R2237" s="129"/>
      <c r="S2237" s="205"/>
      <c r="U2237" s="132" t="str">
        <f t="shared" si="136"/>
        <v>6211061800G634886</v>
      </c>
      <c r="W2237" s="134" t="str">
        <f>IF((ISERROR(VLOOKUP(E2237,'[2]Lead Time(覆蓋貼)'!F:F,1,0)))*(P2237="v"),"",IF((ISTEXT(VLOOKUP(E2237,'[2]Lead Time(覆蓋貼)'!F:F,1,0)))*(P2237=""),"未執行",""))</f>
        <v/>
      </c>
    </row>
    <row r="2238" spans="1:23" ht="20.25" hidden="1" customHeight="1" x14ac:dyDescent="0.25">
      <c r="A2238" s="117">
        <v>2224</v>
      </c>
      <c r="B2238" s="118" t="s">
        <v>4841</v>
      </c>
      <c r="C2238" s="119">
        <v>42370</v>
      </c>
      <c r="D2238" s="117" t="s">
        <v>4662</v>
      </c>
      <c r="E2238" s="120" t="s">
        <v>5462</v>
      </c>
      <c r="F2238" s="117" t="str">
        <f>IF(ISNA(VLOOKUP(B2238,[2]保固召回!$A:$G,7,FALSE)),"",(VLOOKUP(B2238,[2]保固召回!$A:$G,7,FALSE)))</f>
        <v/>
      </c>
      <c r="G2238" s="121">
        <f t="shared" ca="1" si="139"/>
        <v>0.57202072538860105</v>
      </c>
      <c r="H2238" s="121" t="str">
        <f t="shared" si="137"/>
        <v/>
      </c>
      <c r="I2238" s="122">
        <f t="shared" ca="1" si="138"/>
        <v>552</v>
      </c>
      <c r="N2238" s="125"/>
      <c r="O2238" s="126"/>
      <c r="P2238" s="127" t="str">
        <f>IF(B2238="","",IF(ISNA(VLOOKUP(U2238,[2]NEW!H:H,1,FALSE)),"V",""))</f>
        <v/>
      </c>
      <c r="Q2238" s="156"/>
      <c r="R2238" s="129"/>
      <c r="S2238" s="205"/>
      <c r="U2238" s="132" t="str">
        <f t="shared" si="136"/>
        <v>6211061800G634878</v>
      </c>
      <c r="W2238" s="134" t="str">
        <f>IF((ISERROR(VLOOKUP(E2238,'[2]Lead Time(覆蓋貼)'!F:F,1,0)))*(P2238="v"),"",IF((ISTEXT(VLOOKUP(E2238,'[2]Lead Time(覆蓋貼)'!F:F,1,0)))*(P2238=""),"未執行",""))</f>
        <v/>
      </c>
    </row>
    <row r="2239" spans="1:23" ht="20.25" hidden="1" customHeight="1" x14ac:dyDescent="0.25">
      <c r="A2239" s="117">
        <v>2225</v>
      </c>
      <c r="B2239" s="118" t="s">
        <v>4841</v>
      </c>
      <c r="C2239" s="119">
        <v>42370</v>
      </c>
      <c r="D2239" s="117" t="s">
        <v>4662</v>
      </c>
      <c r="E2239" s="120" t="s">
        <v>5463</v>
      </c>
      <c r="F2239" s="117" t="str">
        <f>IF(ISNA(VLOOKUP(B2239,[2]保固召回!$A:$G,7,FALSE)),"",(VLOOKUP(B2239,[2]保固召回!$A:$G,7,FALSE)))</f>
        <v/>
      </c>
      <c r="G2239" s="121">
        <f t="shared" ca="1" si="139"/>
        <v>0.57202072538860105</v>
      </c>
      <c r="H2239" s="121" t="str">
        <f t="shared" si="137"/>
        <v>提示-編程儀錶板油錶功能</v>
      </c>
      <c r="I2239" s="122">
        <f t="shared" ca="1" si="138"/>
        <v>552</v>
      </c>
      <c r="N2239" s="125"/>
      <c r="O2239" s="126"/>
      <c r="P2239" s="127" t="str">
        <f>IF(B2239="","",IF(ISNA(VLOOKUP(U2239,[2]NEW!H:H,1,FALSE)),"V",""))</f>
        <v>V</v>
      </c>
      <c r="Q2239" s="156"/>
      <c r="R2239" s="129"/>
      <c r="S2239" s="204"/>
      <c r="U2239" s="132" t="str">
        <f t="shared" si="136"/>
        <v>6211061800G634870</v>
      </c>
      <c r="W2239" s="134" t="str">
        <f>IF((ISERROR(VLOOKUP(E2239,'[2]Lead Time(覆蓋貼)'!F:F,1,0)))*(P2239="v"),"",IF((ISTEXT(VLOOKUP(E2239,'[2]Lead Time(覆蓋貼)'!F:F,1,0)))*(P2239=""),"未執行",""))</f>
        <v/>
      </c>
    </row>
    <row r="2240" spans="1:23" ht="20.25" hidden="1" customHeight="1" x14ac:dyDescent="0.25">
      <c r="A2240" s="117">
        <v>2226</v>
      </c>
      <c r="B2240" s="118" t="s">
        <v>4841</v>
      </c>
      <c r="C2240" s="119">
        <v>42370</v>
      </c>
      <c r="D2240" s="117" t="s">
        <v>4662</v>
      </c>
      <c r="E2240" s="120" t="s">
        <v>5464</v>
      </c>
      <c r="F2240" s="117" t="str">
        <f>IF(ISNA(VLOOKUP(B2240,[2]保固召回!$A:$G,7,FALSE)),"",(VLOOKUP(B2240,[2]保固召回!$A:$G,7,FALSE)))</f>
        <v/>
      </c>
      <c r="G2240" s="121">
        <f t="shared" ca="1" si="139"/>
        <v>0.57202072538860105</v>
      </c>
      <c r="H2240" s="121" t="str">
        <f t="shared" si="137"/>
        <v>提示-編程儀錶板油錶功能</v>
      </c>
      <c r="I2240" s="122">
        <f t="shared" ca="1" si="138"/>
        <v>552</v>
      </c>
      <c r="N2240" s="125"/>
      <c r="O2240" s="126"/>
      <c r="P2240" s="127" t="str">
        <f>IF(B2240="","",IF(ISNA(VLOOKUP(U2240,[2]NEW!H:H,1,FALSE)),"V",""))</f>
        <v>V</v>
      </c>
      <c r="Q2240" s="156"/>
      <c r="R2240" s="129"/>
      <c r="S2240" s="205"/>
      <c r="U2240" s="132" t="str">
        <f t="shared" si="136"/>
        <v>6211061800G634865</v>
      </c>
      <c r="W2240" s="134" t="str">
        <f>IF((ISERROR(VLOOKUP(E2240,'[2]Lead Time(覆蓋貼)'!F:F,1,0)))*(P2240="v"),"",IF((ISTEXT(VLOOKUP(E2240,'[2]Lead Time(覆蓋貼)'!F:F,1,0)))*(P2240=""),"未執行",""))</f>
        <v/>
      </c>
    </row>
    <row r="2241" spans="1:23" ht="20.25" hidden="1" customHeight="1" x14ac:dyDescent="0.25">
      <c r="A2241" s="117">
        <v>2227</v>
      </c>
      <c r="B2241" s="118" t="s">
        <v>4841</v>
      </c>
      <c r="C2241" s="119">
        <v>42370</v>
      </c>
      <c r="D2241" s="117" t="s">
        <v>4662</v>
      </c>
      <c r="E2241" s="120" t="s">
        <v>5465</v>
      </c>
      <c r="F2241" s="117" t="str">
        <f>IF(ISNA(VLOOKUP(B2241,[2]保固召回!$A:$G,7,FALSE)),"",(VLOOKUP(B2241,[2]保固召回!$A:$G,7,FALSE)))</f>
        <v/>
      </c>
      <c r="G2241" s="121">
        <f t="shared" ca="1" si="139"/>
        <v>0.57202072538860105</v>
      </c>
      <c r="H2241" s="121" t="str">
        <f t="shared" si="137"/>
        <v>提示-編程儀錶板油錶功能</v>
      </c>
      <c r="I2241" s="122">
        <f t="shared" ca="1" si="138"/>
        <v>552</v>
      </c>
      <c r="N2241" s="125"/>
      <c r="O2241" s="126"/>
      <c r="P2241" s="127" t="str">
        <f>IF(B2241="","",IF(ISNA(VLOOKUP(U2241,[2]NEW!H:H,1,FALSE)),"V",""))</f>
        <v>V</v>
      </c>
      <c r="Q2241" s="156"/>
      <c r="R2241" s="129"/>
      <c r="S2241" s="205"/>
      <c r="U2241" s="132" t="str">
        <f t="shared" si="136"/>
        <v>6211061800G613261</v>
      </c>
      <c r="W2241" s="134" t="str">
        <f>IF((ISERROR(VLOOKUP(E2241,'[2]Lead Time(覆蓋貼)'!F:F,1,0)))*(P2241="v"),"",IF((ISTEXT(VLOOKUP(E2241,'[2]Lead Time(覆蓋貼)'!F:F,1,0)))*(P2241=""),"未執行",""))</f>
        <v/>
      </c>
    </row>
    <row r="2242" spans="1:23" ht="20.25" hidden="1" customHeight="1" x14ac:dyDescent="0.25">
      <c r="A2242" s="117">
        <v>2228</v>
      </c>
      <c r="B2242" s="118" t="s">
        <v>2925</v>
      </c>
      <c r="C2242" s="119">
        <v>43033</v>
      </c>
      <c r="D2242" s="117" t="s">
        <v>5227</v>
      </c>
      <c r="E2242" s="120" t="s">
        <v>5466</v>
      </c>
      <c r="F2242" s="117" t="str">
        <f>IF(ISNA(VLOOKUP(B2242,[2]保固召回!$A:$G,7,FALSE)),"",(VLOOKUP(B2242,[2]保固召回!$A:$G,7,FALSE)))</f>
        <v/>
      </c>
      <c r="G2242" s="121">
        <f t="shared" ca="1" si="139"/>
        <v>1</v>
      </c>
      <c r="H2242" s="121" t="str">
        <f t="shared" si="137"/>
        <v>G11G12G3xCheckingand,ifnecessary,replacinglanechangew</v>
      </c>
      <c r="I2242" s="122">
        <f t="shared" ca="1" si="138"/>
        <v>18</v>
      </c>
      <c r="J2242" s="236"/>
      <c r="K2242" s="237"/>
      <c r="L2242" s="217"/>
      <c r="M2242" s="238"/>
      <c r="N2242" s="125">
        <v>43063</v>
      </c>
      <c r="O2242" s="126">
        <v>50422</v>
      </c>
      <c r="P2242" s="127" t="str">
        <f>IF(B2242="","",IF(ISNA(VLOOKUP(U2242,[2]NEW!H:H,1,FALSE)),"V",""))</f>
        <v>V</v>
      </c>
      <c r="Q2242" s="156">
        <v>43054</v>
      </c>
      <c r="R2242" s="129">
        <v>50422</v>
      </c>
      <c r="S2242" s="181" t="s">
        <v>3862</v>
      </c>
      <c r="U2242" s="132" t="str">
        <f t="shared" si="136"/>
        <v>0066240100G495470</v>
      </c>
      <c r="W2242" s="134" t="str">
        <f>IF((ISERROR(VLOOKUP(E2242,'[2]Lead Time(覆蓋貼)'!F:F,1,0)))*(P2242="v"),"",IF((ISTEXT(VLOOKUP(E2242,'[2]Lead Time(覆蓋貼)'!F:F,1,0)))*(P2242=""),"未執行",""))</f>
        <v/>
      </c>
    </row>
    <row r="2243" spans="1:23" ht="20.25" hidden="1" customHeight="1" x14ac:dyDescent="0.25">
      <c r="A2243" s="117">
        <v>2229</v>
      </c>
      <c r="B2243" s="118" t="s">
        <v>4841</v>
      </c>
      <c r="C2243" s="119">
        <v>42370</v>
      </c>
      <c r="D2243" s="117" t="s">
        <v>4662</v>
      </c>
      <c r="E2243" s="120" t="s">
        <v>5466</v>
      </c>
      <c r="F2243" s="117" t="str">
        <f>IF(ISNA(VLOOKUP(B2243,[2]保固召回!$A:$G,7,FALSE)),"",(VLOOKUP(B2243,[2]保固召回!$A:$G,7,FALSE)))</f>
        <v/>
      </c>
      <c r="G2243" s="121">
        <f t="shared" ca="1" si="139"/>
        <v>0.57202072538860105</v>
      </c>
      <c r="H2243" s="121" t="str">
        <f t="shared" si="137"/>
        <v>提示-編程儀錶板油錶功能</v>
      </c>
      <c r="I2243" s="122">
        <f t="shared" ca="1" si="138"/>
        <v>552</v>
      </c>
      <c r="N2243" s="125"/>
      <c r="O2243" s="126"/>
      <c r="P2243" s="127" t="str">
        <f>IF(B2243="","",IF(ISNA(VLOOKUP(U2243,[2]NEW!H:H,1,FALSE)),"V",""))</f>
        <v>V</v>
      </c>
      <c r="Q2243" s="156"/>
      <c r="R2243" s="129"/>
      <c r="S2243" s="204"/>
      <c r="U2243" s="132" t="str">
        <f t="shared" si="136"/>
        <v>6211061800G495470</v>
      </c>
      <c r="W2243" s="134" t="str">
        <f>IF((ISERROR(VLOOKUP(E2243,'[2]Lead Time(覆蓋貼)'!F:F,1,0)))*(P2243="v"),"",IF((ISTEXT(VLOOKUP(E2243,'[2]Lead Time(覆蓋貼)'!F:F,1,0)))*(P2243=""),"未執行",""))</f>
        <v/>
      </c>
    </row>
    <row r="2244" spans="1:23" ht="20.25" hidden="1" customHeight="1" x14ac:dyDescent="0.25">
      <c r="A2244" s="117">
        <v>2230</v>
      </c>
      <c r="B2244" s="118" t="s">
        <v>5165</v>
      </c>
      <c r="C2244" s="119">
        <v>43054</v>
      </c>
      <c r="D2244" s="117" t="s">
        <v>5467</v>
      </c>
      <c r="E2244" s="120" t="s">
        <v>5468</v>
      </c>
      <c r="F2244" s="117" t="s">
        <v>1789</v>
      </c>
      <c r="G2244" s="121">
        <f t="shared" ca="1" si="139"/>
        <v>1</v>
      </c>
      <c r="H2244" s="121" t="str">
        <f t="shared" si="137"/>
        <v>G11G12G30N63R編程控制單元(DME)</v>
      </c>
      <c r="I2244" s="122">
        <f t="shared" ca="1" si="138"/>
        <v>13</v>
      </c>
      <c r="J2244" s="230"/>
      <c r="K2244" s="231"/>
      <c r="L2244" s="230"/>
      <c r="M2244" s="232"/>
      <c r="N2244" s="125">
        <v>43087</v>
      </c>
      <c r="O2244" s="126">
        <v>50228</v>
      </c>
      <c r="P2244" s="127" t="str">
        <f>IF(B2244="","",IF(ISNA(VLOOKUP(U2244,[2]NEW!H:H,1,FALSE)),"V",""))</f>
        <v>V</v>
      </c>
      <c r="Q2244" s="156" t="s">
        <v>5169</v>
      </c>
      <c r="R2244" s="129" t="s">
        <v>5170</v>
      </c>
      <c r="S2244" s="181" t="s">
        <v>5469</v>
      </c>
      <c r="U2244" s="132" t="str">
        <f t="shared" si="136"/>
        <v>0012560400G463524</v>
      </c>
      <c r="W2244" s="134" t="str">
        <f>IF((ISERROR(VLOOKUP(E2244,'[2]Lead Time(覆蓋貼)'!F:F,1,0)))*(P2244="v"),"",IF((ISTEXT(VLOOKUP(E2244,'[2]Lead Time(覆蓋貼)'!F:F,1,0)))*(P2244=""),"未執行",""))</f>
        <v/>
      </c>
    </row>
    <row r="2245" spans="1:23" ht="20.25" hidden="1" customHeight="1" x14ac:dyDescent="0.25">
      <c r="A2245" s="117">
        <v>2231</v>
      </c>
      <c r="B2245" s="118" t="s">
        <v>4841</v>
      </c>
      <c r="C2245" s="119">
        <v>42370</v>
      </c>
      <c r="D2245" s="117" t="s">
        <v>4662</v>
      </c>
      <c r="E2245" s="120" t="s">
        <v>5468</v>
      </c>
      <c r="F2245" s="117" t="str">
        <f>IF(ISNA(VLOOKUP(B2245,[2]保固召回!$A:$G,7,FALSE)),"",(VLOOKUP(B2245,[2]保固召回!$A:$G,7,FALSE)))</f>
        <v/>
      </c>
      <c r="G2245" s="121">
        <f t="shared" ca="1" si="139"/>
        <v>0.57202072538860105</v>
      </c>
      <c r="H2245" s="121" t="str">
        <f t="shared" si="137"/>
        <v/>
      </c>
      <c r="I2245" s="122">
        <f t="shared" ca="1" si="138"/>
        <v>552</v>
      </c>
      <c r="N2245" s="125"/>
      <c r="O2245" s="126"/>
      <c r="P2245" s="127" t="str">
        <f>IF(B2245="","",IF(ISNA(VLOOKUP(U2245,[2]NEW!H:H,1,FALSE)),"V",""))</f>
        <v/>
      </c>
      <c r="Q2245" s="156"/>
      <c r="R2245" s="129"/>
      <c r="S2245" s="205"/>
      <c r="U2245" s="132" t="str">
        <f t="shared" ref="U2245:U2308" si="140">B2245&amp;E2245</f>
        <v>6211061800G463524</v>
      </c>
      <c r="W2245" s="134" t="str">
        <f>IF((ISERROR(VLOOKUP(E2245,'[2]Lead Time(覆蓋貼)'!F:F,1,0)))*(P2245="v"),"",IF((ISTEXT(VLOOKUP(E2245,'[2]Lead Time(覆蓋貼)'!F:F,1,0)))*(P2245=""),"未執行",""))</f>
        <v/>
      </c>
    </row>
    <row r="2246" spans="1:23" ht="20.25" hidden="1" customHeight="1" x14ac:dyDescent="0.25">
      <c r="A2246" s="117">
        <v>2232</v>
      </c>
      <c r="B2246" s="118" t="s">
        <v>5165</v>
      </c>
      <c r="C2246" s="119">
        <v>43054</v>
      </c>
      <c r="D2246" s="117" t="s">
        <v>5166</v>
      </c>
      <c r="E2246" s="120" t="s">
        <v>5470</v>
      </c>
      <c r="F2246" s="117" t="s">
        <v>1789</v>
      </c>
      <c r="G2246" s="121">
        <f t="shared" ca="1" si="139"/>
        <v>1</v>
      </c>
      <c r="H2246" s="121" t="str">
        <f t="shared" ref="H2246:H2309" si="141">IF(P2246="V",D2246,"")</f>
        <v>G11G12G30N63R編程控制單元(DME)</v>
      </c>
      <c r="I2246" s="122">
        <f t="shared" ref="I2246:I2309" ca="1" si="142">COUNTIF(H:H,D2246)</f>
        <v>13</v>
      </c>
      <c r="J2246" s="230"/>
      <c r="K2246" s="231"/>
      <c r="L2246" s="230"/>
      <c r="M2246" s="232"/>
      <c r="N2246" s="125">
        <v>43059</v>
      </c>
      <c r="O2246" s="126">
        <v>184</v>
      </c>
      <c r="P2246" s="127" t="str">
        <f>IF(B2246="","",IF(ISNA(VLOOKUP(U2246,[2]NEW!H:H,1,FALSE)),"V",""))</f>
        <v>V</v>
      </c>
      <c r="Q2246" s="156">
        <v>43062</v>
      </c>
      <c r="R2246" s="129">
        <v>50423</v>
      </c>
      <c r="S2246" s="181" t="s">
        <v>4958</v>
      </c>
      <c r="U2246" s="132" t="str">
        <f t="shared" si="140"/>
        <v>0012560400G462683</v>
      </c>
      <c r="W2246" s="134" t="str">
        <f>IF((ISERROR(VLOOKUP(E2246,'[2]Lead Time(覆蓋貼)'!F:F,1,0)))*(P2246="v"),"",IF((ISTEXT(VLOOKUP(E2246,'[2]Lead Time(覆蓋貼)'!F:F,1,0)))*(P2246=""),"未執行",""))</f>
        <v/>
      </c>
    </row>
    <row r="2247" spans="1:23" ht="33.75" hidden="1" customHeight="1" x14ac:dyDescent="0.25">
      <c r="A2247" s="117">
        <v>2233</v>
      </c>
      <c r="B2247" s="118" t="s">
        <v>4841</v>
      </c>
      <c r="C2247" s="119">
        <v>42370</v>
      </c>
      <c r="D2247" s="117" t="s">
        <v>4662</v>
      </c>
      <c r="E2247" s="120" t="s">
        <v>5471</v>
      </c>
      <c r="F2247" s="117"/>
      <c r="G2247" s="121">
        <f t="shared" ca="1" si="139"/>
        <v>0.57202072538860105</v>
      </c>
      <c r="H2247" s="121" t="str">
        <f t="shared" si="141"/>
        <v>提示-編程儀錶板油錶功能</v>
      </c>
      <c r="I2247" s="122">
        <f t="shared" ca="1" si="142"/>
        <v>552</v>
      </c>
      <c r="N2247" s="125"/>
      <c r="O2247" s="126"/>
      <c r="P2247" s="127" t="str">
        <f>IF(B2247="","",IF(ISNA(VLOOKUP(U2247,[2]NEW!H:H,1,FALSE)),"V",""))</f>
        <v>V</v>
      </c>
      <c r="Q2247" s="156"/>
      <c r="R2247" s="129"/>
      <c r="S2247" s="181"/>
      <c r="U2247" s="132" t="str">
        <f t="shared" si="140"/>
        <v>6211061800G462683</v>
      </c>
      <c r="W2247" s="134" t="str">
        <f>IF((ISERROR(VLOOKUP(E2247,'[2]Lead Time(覆蓋貼)'!F:F,1,0)))*(P2247="v"),"",IF((ISTEXT(VLOOKUP(E2247,'[2]Lead Time(覆蓋貼)'!F:F,1,0)))*(P2247=""),"未執行",""))</f>
        <v/>
      </c>
    </row>
    <row r="2248" spans="1:23" ht="20.25" hidden="1" customHeight="1" x14ac:dyDescent="0.25">
      <c r="A2248" s="117">
        <v>2234</v>
      </c>
      <c r="B2248" s="118" t="s">
        <v>2925</v>
      </c>
      <c r="C2248" s="119">
        <v>43033</v>
      </c>
      <c r="D2248" s="117" t="s">
        <v>2926</v>
      </c>
      <c r="E2248" s="120" t="s">
        <v>5472</v>
      </c>
      <c r="F2248" s="117" t="str">
        <f>IF(ISNA(VLOOKUP(B2248,[2]保固召回!$A:$G,7,FALSE)),"",(VLOOKUP(B2248,[2]保固召回!$A:$G,7,FALSE)))</f>
        <v/>
      </c>
      <c r="G2248" s="121">
        <f t="shared" ca="1" si="139"/>
        <v>1</v>
      </c>
      <c r="H2248" s="121" t="str">
        <f t="shared" si="141"/>
        <v>G11G12G3x檢查車道警示系統之警示傳感器，視需要更換</v>
      </c>
      <c r="I2248" s="122">
        <f t="shared" ca="1" si="142"/>
        <v>18</v>
      </c>
      <c r="J2248" s="236"/>
      <c r="K2248" s="237"/>
      <c r="L2248" s="217"/>
      <c r="M2248" s="238"/>
      <c r="N2248" s="125">
        <v>43131</v>
      </c>
      <c r="O2248" s="126">
        <v>50184</v>
      </c>
      <c r="P2248" s="127" t="str">
        <f>IF(B2248="","",IF(ISNA(VLOOKUP(U2248,[2]NEW!H:H,1,FALSE)),"V",""))</f>
        <v>V</v>
      </c>
      <c r="Q2248" s="156" t="s">
        <v>5473</v>
      </c>
      <c r="R2248" s="129" t="s">
        <v>5474</v>
      </c>
      <c r="S2248" s="181" t="s">
        <v>5475</v>
      </c>
      <c r="U2248" s="132" t="str">
        <f t="shared" si="140"/>
        <v>0066240100G459571</v>
      </c>
      <c r="W2248" s="134" t="str">
        <f>IF((ISERROR(VLOOKUP(E2248,'[2]Lead Time(覆蓋貼)'!F:F,1,0)))*(P2248="v"),"",IF((ISTEXT(VLOOKUP(E2248,'[2]Lead Time(覆蓋貼)'!F:F,1,0)))*(P2248=""),"未執行",""))</f>
        <v/>
      </c>
    </row>
    <row r="2249" spans="1:23" ht="20.25" hidden="1" customHeight="1" x14ac:dyDescent="0.25">
      <c r="A2249" s="117">
        <v>2235</v>
      </c>
      <c r="B2249" s="118" t="s">
        <v>4841</v>
      </c>
      <c r="C2249" s="119">
        <v>42370</v>
      </c>
      <c r="D2249" s="117" t="s">
        <v>4662</v>
      </c>
      <c r="E2249" s="120" t="s">
        <v>5476</v>
      </c>
      <c r="F2249" s="117" t="str">
        <f>IF(ISNA(VLOOKUP(B2249,[2]保固召回!$A:$G,7,FALSE)),"",(VLOOKUP(B2249,[2]保固召回!$A:$G,7,FALSE)))</f>
        <v/>
      </c>
      <c r="G2249" s="121">
        <f t="shared" ref="G2249:G2312" ca="1" si="143">COUNTIF(H:H,D2249)/COUNTIF(D:D,D2249)</f>
        <v>0.57202072538860105</v>
      </c>
      <c r="H2249" s="121" t="str">
        <f t="shared" si="141"/>
        <v>提示-編程儀錶板油錶功能</v>
      </c>
      <c r="I2249" s="122">
        <f t="shared" ca="1" si="142"/>
        <v>552</v>
      </c>
      <c r="N2249" s="125"/>
      <c r="O2249" s="126"/>
      <c r="P2249" s="127" t="str">
        <f>IF(B2249="","",IF(ISNA(VLOOKUP(U2249,[2]NEW!H:H,1,FALSE)),"V",""))</f>
        <v>V</v>
      </c>
      <c r="Q2249" s="156"/>
      <c r="R2249" s="129"/>
      <c r="S2249" s="204"/>
      <c r="U2249" s="132" t="str">
        <f t="shared" si="140"/>
        <v>6211061800G459571</v>
      </c>
      <c r="W2249" s="134" t="str">
        <f>IF((ISERROR(VLOOKUP(E2249,'[2]Lead Time(覆蓋貼)'!F:F,1,0)))*(P2249="v"),"",IF((ISTEXT(VLOOKUP(E2249,'[2]Lead Time(覆蓋貼)'!F:F,1,0)))*(P2249=""),"未執行",""))</f>
        <v/>
      </c>
    </row>
    <row r="2250" spans="1:23" ht="20.25" hidden="1" customHeight="1" x14ac:dyDescent="0.25">
      <c r="A2250" s="117">
        <v>2236</v>
      </c>
      <c r="B2250" s="118" t="s">
        <v>2925</v>
      </c>
      <c r="C2250" s="119">
        <v>43033</v>
      </c>
      <c r="D2250" s="117" t="s">
        <v>2926</v>
      </c>
      <c r="E2250" s="120" t="s">
        <v>5477</v>
      </c>
      <c r="F2250" s="117" t="str">
        <f>IF(ISNA(VLOOKUP(B2250,[2]保固召回!$A:$G,7,FALSE)),"",(VLOOKUP(B2250,[2]保固召回!$A:$G,7,FALSE)))</f>
        <v/>
      </c>
      <c r="G2250" s="121">
        <f t="shared" ca="1" si="143"/>
        <v>1</v>
      </c>
      <c r="H2250" s="121" t="str">
        <f t="shared" si="141"/>
        <v>G11G12G3x檢查車道警示系統之警示傳感器，視需要更換</v>
      </c>
      <c r="I2250" s="122">
        <f t="shared" ca="1" si="142"/>
        <v>18</v>
      </c>
      <c r="J2250" s="236"/>
      <c r="K2250" s="237"/>
      <c r="L2250" s="217"/>
      <c r="M2250" s="238"/>
      <c r="N2250" s="125">
        <v>43118</v>
      </c>
      <c r="O2250" s="126">
        <v>50389</v>
      </c>
      <c r="P2250" s="127" t="str">
        <f>IF(B2250="","",IF(ISNA(VLOOKUP(U2250,[2]NEW!H:H,1,FALSE)),"V",""))</f>
        <v>V</v>
      </c>
      <c r="Q2250" s="156" t="s">
        <v>5473</v>
      </c>
      <c r="R2250" s="129" t="s">
        <v>5478</v>
      </c>
      <c r="S2250" s="181" t="s">
        <v>5479</v>
      </c>
      <c r="U2250" s="132" t="str">
        <f t="shared" si="140"/>
        <v>0066240100G459546</v>
      </c>
      <c r="W2250" s="134" t="str">
        <f>IF((ISERROR(VLOOKUP(E2250,'[2]Lead Time(覆蓋貼)'!F:F,1,0)))*(P2250="v"),"",IF((ISTEXT(VLOOKUP(E2250,'[2]Lead Time(覆蓋貼)'!F:F,1,0)))*(P2250=""),"未執行",""))</f>
        <v/>
      </c>
    </row>
    <row r="2251" spans="1:23" ht="20.25" hidden="1" customHeight="1" x14ac:dyDescent="0.25">
      <c r="A2251" s="117">
        <v>2237</v>
      </c>
      <c r="B2251" s="118" t="s">
        <v>4841</v>
      </c>
      <c r="C2251" s="119">
        <v>42370</v>
      </c>
      <c r="D2251" s="117" t="s">
        <v>4662</v>
      </c>
      <c r="E2251" s="120" t="s">
        <v>5477</v>
      </c>
      <c r="F2251" s="117" t="str">
        <f>IF(ISNA(VLOOKUP(B2251,[2]保固召回!$A:$G,7,FALSE)),"",(VLOOKUP(B2251,[2]保固召回!$A:$G,7,FALSE)))</f>
        <v/>
      </c>
      <c r="G2251" s="121">
        <f t="shared" ca="1" si="143"/>
        <v>0.57202072538860105</v>
      </c>
      <c r="H2251" s="121" t="str">
        <f t="shared" si="141"/>
        <v/>
      </c>
      <c r="I2251" s="122">
        <f t="shared" ca="1" si="142"/>
        <v>552</v>
      </c>
      <c r="N2251" s="125"/>
      <c r="O2251" s="126"/>
      <c r="P2251" s="127" t="str">
        <f>IF(B2251="","",IF(ISNA(VLOOKUP(U2251,[2]NEW!H:H,1,FALSE)),"V",""))</f>
        <v/>
      </c>
      <c r="Q2251" s="156"/>
      <c r="R2251" s="129"/>
      <c r="S2251" s="205"/>
      <c r="U2251" s="132" t="str">
        <f t="shared" si="140"/>
        <v>6211061800G459546</v>
      </c>
      <c r="W2251" s="134" t="str">
        <f>IF((ISERROR(VLOOKUP(E2251,'[2]Lead Time(覆蓋貼)'!F:F,1,0)))*(P2251="v"),"",IF((ISTEXT(VLOOKUP(E2251,'[2]Lead Time(覆蓋貼)'!F:F,1,0)))*(P2251=""),"未執行",""))</f>
        <v/>
      </c>
    </row>
    <row r="2252" spans="1:23" ht="20.25" hidden="1" customHeight="1" x14ac:dyDescent="0.25">
      <c r="A2252" s="117">
        <v>2238</v>
      </c>
      <c r="B2252" s="118" t="s">
        <v>4841</v>
      </c>
      <c r="C2252" s="119">
        <v>42370</v>
      </c>
      <c r="D2252" s="117" t="s">
        <v>4662</v>
      </c>
      <c r="E2252" s="120" t="s">
        <v>5480</v>
      </c>
      <c r="F2252" s="117" t="str">
        <f>IF(ISNA(VLOOKUP(B2252,[2]保固召回!$A:$G,7,FALSE)),"",(VLOOKUP(B2252,[2]保固召回!$A:$G,7,FALSE)))</f>
        <v/>
      </c>
      <c r="G2252" s="121">
        <f t="shared" ca="1" si="143"/>
        <v>0.57202072538860105</v>
      </c>
      <c r="H2252" s="121" t="str">
        <f t="shared" si="141"/>
        <v/>
      </c>
      <c r="I2252" s="122">
        <f t="shared" ca="1" si="142"/>
        <v>552</v>
      </c>
      <c r="N2252" s="125"/>
      <c r="O2252" s="126"/>
      <c r="P2252" s="127" t="str">
        <f>IF(B2252="","",IF(ISNA(VLOOKUP(U2252,[2]NEW!H:H,1,FALSE)),"V",""))</f>
        <v/>
      </c>
      <c r="Q2252" s="156"/>
      <c r="R2252" s="129"/>
      <c r="S2252" s="205"/>
      <c r="U2252" s="132" t="str">
        <f t="shared" si="140"/>
        <v>6211061800G459513</v>
      </c>
      <c r="W2252" s="134" t="str">
        <f>IF((ISERROR(VLOOKUP(E2252,'[2]Lead Time(覆蓋貼)'!F:F,1,0)))*(P2252="v"),"",IF((ISTEXT(VLOOKUP(E2252,'[2]Lead Time(覆蓋貼)'!F:F,1,0)))*(P2252=""),"未執行",""))</f>
        <v/>
      </c>
    </row>
    <row r="2253" spans="1:23" ht="20.25" hidden="1" customHeight="1" x14ac:dyDescent="0.25">
      <c r="A2253" s="117">
        <v>2239</v>
      </c>
      <c r="B2253" s="118" t="s">
        <v>4841</v>
      </c>
      <c r="C2253" s="119">
        <v>42370</v>
      </c>
      <c r="D2253" s="117" t="s">
        <v>4662</v>
      </c>
      <c r="E2253" s="120" t="s">
        <v>5481</v>
      </c>
      <c r="F2253" s="117"/>
      <c r="G2253" s="121">
        <f t="shared" ca="1" si="143"/>
        <v>0.57202072538860105</v>
      </c>
      <c r="H2253" s="121" t="str">
        <f t="shared" si="141"/>
        <v>提示-編程儀錶板油錶功能</v>
      </c>
      <c r="I2253" s="122">
        <f t="shared" ca="1" si="142"/>
        <v>552</v>
      </c>
      <c r="N2253" s="125"/>
      <c r="O2253" s="126"/>
      <c r="P2253" s="127" t="str">
        <f>IF(B2253="","",IF(ISNA(VLOOKUP(U2253,[2]NEW!H:H,1,FALSE)),"V",""))</f>
        <v>V</v>
      </c>
      <c r="Q2253" s="156"/>
      <c r="R2253" s="129"/>
      <c r="S2253" s="210"/>
      <c r="U2253" s="132" t="str">
        <f t="shared" si="140"/>
        <v>6211061800G459473</v>
      </c>
      <c r="W2253" s="134" t="str">
        <f>IF((ISERROR(VLOOKUP(E2253,'[2]Lead Time(覆蓋貼)'!F:F,1,0)))*(P2253="v"),"",IF((ISTEXT(VLOOKUP(E2253,'[2]Lead Time(覆蓋貼)'!F:F,1,0)))*(P2253=""),"未執行",""))</f>
        <v/>
      </c>
    </row>
    <row r="2254" spans="1:23" ht="20.25" hidden="1" customHeight="1" x14ac:dyDescent="0.25">
      <c r="A2254" s="117">
        <v>2240</v>
      </c>
      <c r="B2254" s="118" t="s">
        <v>4841</v>
      </c>
      <c r="C2254" s="119">
        <v>42370</v>
      </c>
      <c r="D2254" s="117" t="s">
        <v>4662</v>
      </c>
      <c r="E2254" s="120" t="s">
        <v>5482</v>
      </c>
      <c r="F2254" s="117"/>
      <c r="G2254" s="121">
        <f t="shared" ca="1" si="143"/>
        <v>0.57202072538860105</v>
      </c>
      <c r="H2254" s="121" t="str">
        <f t="shared" si="141"/>
        <v>提示-編程儀錶板油錶功能</v>
      </c>
      <c r="I2254" s="122">
        <f t="shared" ca="1" si="142"/>
        <v>552</v>
      </c>
      <c r="N2254" s="125"/>
      <c r="O2254" s="126"/>
      <c r="P2254" s="127" t="str">
        <f>IF(B2254="","",IF(ISNA(VLOOKUP(U2254,[2]NEW!H:H,1,FALSE)),"V",""))</f>
        <v>V</v>
      </c>
      <c r="Q2254" s="156"/>
      <c r="R2254" s="129"/>
      <c r="S2254" s="181"/>
      <c r="U2254" s="132" t="str">
        <f t="shared" si="140"/>
        <v>6211061800G459301</v>
      </c>
      <c r="W2254" s="134" t="str">
        <f>IF((ISERROR(VLOOKUP(E2254,'[2]Lead Time(覆蓋貼)'!F:F,1,0)))*(P2254="v"),"",IF((ISTEXT(VLOOKUP(E2254,'[2]Lead Time(覆蓋貼)'!F:F,1,0)))*(P2254=""),"未執行",""))</f>
        <v/>
      </c>
    </row>
    <row r="2255" spans="1:23" ht="20.25" hidden="1" customHeight="1" x14ac:dyDescent="0.25">
      <c r="A2255" s="117">
        <v>2241</v>
      </c>
      <c r="B2255" s="118" t="s">
        <v>4841</v>
      </c>
      <c r="C2255" s="119">
        <v>42370</v>
      </c>
      <c r="D2255" s="117" t="s">
        <v>4662</v>
      </c>
      <c r="E2255" s="120" t="s">
        <v>5483</v>
      </c>
      <c r="F2255" s="117" t="str">
        <f>IF(ISNA(VLOOKUP(B2255,[2]保固召回!$A:$G,7,FALSE)),"",(VLOOKUP(B2255,[2]保固召回!$A:$G,7,FALSE)))</f>
        <v/>
      </c>
      <c r="G2255" s="121">
        <f t="shared" ca="1" si="143"/>
        <v>0.57202072538860105</v>
      </c>
      <c r="H2255" s="121" t="str">
        <f t="shared" si="141"/>
        <v>提示-編程儀錶板油錶功能</v>
      </c>
      <c r="I2255" s="122">
        <f t="shared" ca="1" si="142"/>
        <v>552</v>
      </c>
      <c r="N2255" s="125"/>
      <c r="O2255" s="126"/>
      <c r="P2255" s="127" t="str">
        <f>IF(B2255="","",IF(ISNA(VLOOKUP(U2255,[2]NEW!H:H,1,FALSE)),"V",""))</f>
        <v>V</v>
      </c>
      <c r="Q2255" s="156"/>
      <c r="R2255" s="129"/>
      <c r="S2255" s="205"/>
      <c r="U2255" s="132" t="str">
        <f t="shared" si="140"/>
        <v>6211061800G459221</v>
      </c>
      <c r="W2255" s="134" t="str">
        <f>IF((ISERROR(VLOOKUP(E2255,'[2]Lead Time(覆蓋貼)'!F:F,1,0)))*(P2255="v"),"",IF((ISTEXT(VLOOKUP(E2255,'[2]Lead Time(覆蓋貼)'!F:F,1,0)))*(P2255=""),"未執行",""))</f>
        <v/>
      </c>
    </row>
    <row r="2256" spans="1:23" ht="20.25" hidden="1" customHeight="1" x14ac:dyDescent="0.25">
      <c r="A2256" s="117">
        <v>2242</v>
      </c>
      <c r="B2256" s="118" t="s">
        <v>4841</v>
      </c>
      <c r="C2256" s="119">
        <v>42370</v>
      </c>
      <c r="D2256" s="117" t="s">
        <v>4662</v>
      </c>
      <c r="E2256" s="120" t="s">
        <v>5484</v>
      </c>
      <c r="F2256" s="117" t="str">
        <f>IF(ISNA(VLOOKUP(B2256,[2]保固召回!$A:$G,7,FALSE)),"",(VLOOKUP(B2256,[2]保固召回!$A:$G,7,FALSE)))</f>
        <v/>
      </c>
      <c r="G2256" s="121">
        <f t="shared" ca="1" si="143"/>
        <v>0.57202072538860105</v>
      </c>
      <c r="H2256" s="121" t="str">
        <f t="shared" si="141"/>
        <v/>
      </c>
      <c r="I2256" s="122">
        <f t="shared" ca="1" si="142"/>
        <v>552</v>
      </c>
      <c r="N2256" s="125"/>
      <c r="O2256" s="126"/>
      <c r="P2256" s="127" t="str">
        <f>IF(B2256="","",IF(ISNA(VLOOKUP(U2256,[2]NEW!H:H,1,FALSE)),"V",""))</f>
        <v/>
      </c>
      <c r="Q2256" s="156"/>
      <c r="R2256" s="129"/>
      <c r="S2256" s="204"/>
      <c r="U2256" s="132" t="str">
        <f t="shared" si="140"/>
        <v>6211061800G447011</v>
      </c>
      <c r="W2256" s="134" t="str">
        <f>IF((ISERROR(VLOOKUP(E2256,'[2]Lead Time(覆蓋貼)'!F:F,1,0)))*(P2256="v"),"",IF((ISTEXT(VLOOKUP(E2256,'[2]Lead Time(覆蓋貼)'!F:F,1,0)))*(P2256=""),"未執行",""))</f>
        <v/>
      </c>
    </row>
    <row r="2257" spans="1:23" ht="20.25" hidden="1" customHeight="1" x14ac:dyDescent="0.25">
      <c r="A2257" s="117">
        <v>2243</v>
      </c>
      <c r="B2257" s="118" t="s">
        <v>4841</v>
      </c>
      <c r="C2257" s="119">
        <v>42370</v>
      </c>
      <c r="D2257" s="117" t="s">
        <v>4662</v>
      </c>
      <c r="E2257" s="120" t="s">
        <v>5485</v>
      </c>
      <c r="F2257" s="117" t="str">
        <f>IF(ISNA(VLOOKUP(B2257,[2]保固召回!$A:$G,7,FALSE)),"",(VLOOKUP(B2257,[2]保固召回!$A:$G,7,FALSE)))</f>
        <v/>
      </c>
      <c r="G2257" s="121">
        <f t="shared" ca="1" si="143"/>
        <v>0.57202072538860105</v>
      </c>
      <c r="H2257" s="121" t="str">
        <f t="shared" si="141"/>
        <v>提示-編程儀錶板油錶功能</v>
      </c>
      <c r="I2257" s="122">
        <f t="shared" ca="1" si="142"/>
        <v>552</v>
      </c>
      <c r="N2257" s="125"/>
      <c r="O2257" s="126"/>
      <c r="P2257" s="127" t="str">
        <f>IF(B2257="","",IF(ISNA(VLOOKUP(U2257,[2]NEW!H:H,1,FALSE)),"V",""))</f>
        <v>V</v>
      </c>
      <c r="Q2257" s="156"/>
      <c r="R2257" s="129"/>
      <c r="S2257" s="205"/>
      <c r="U2257" s="132" t="str">
        <f t="shared" si="140"/>
        <v>6211061800G446898</v>
      </c>
      <c r="W2257" s="134" t="str">
        <f>IF((ISERROR(VLOOKUP(E2257,'[2]Lead Time(覆蓋貼)'!F:F,1,0)))*(P2257="v"),"",IF((ISTEXT(VLOOKUP(E2257,'[2]Lead Time(覆蓋貼)'!F:F,1,0)))*(P2257=""),"未執行",""))</f>
        <v/>
      </c>
    </row>
    <row r="2258" spans="1:23" ht="20.25" hidden="1" customHeight="1" x14ac:dyDescent="0.25">
      <c r="A2258" s="117">
        <v>2244</v>
      </c>
      <c r="B2258" s="118" t="s">
        <v>4841</v>
      </c>
      <c r="C2258" s="119">
        <v>42370</v>
      </c>
      <c r="D2258" s="117" t="s">
        <v>4662</v>
      </c>
      <c r="E2258" s="120" t="s">
        <v>5486</v>
      </c>
      <c r="F2258" s="117" t="str">
        <f>IF(ISNA(VLOOKUP(B2258,[2]保固召回!$A:$G,7,FALSE)),"",(VLOOKUP(B2258,[2]保固召回!$A:$G,7,FALSE)))</f>
        <v/>
      </c>
      <c r="G2258" s="121">
        <f t="shared" ca="1" si="143"/>
        <v>0.57202072538860105</v>
      </c>
      <c r="H2258" s="121" t="str">
        <f t="shared" si="141"/>
        <v>提示-編程儀錶板油錶功能</v>
      </c>
      <c r="I2258" s="122">
        <f t="shared" ca="1" si="142"/>
        <v>552</v>
      </c>
      <c r="N2258" s="125"/>
      <c r="O2258" s="126"/>
      <c r="P2258" s="127" t="str">
        <f>IF(B2258="","",IF(ISNA(VLOOKUP(U2258,[2]NEW!H:H,1,FALSE)),"V",""))</f>
        <v>V</v>
      </c>
      <c r="Q2258" s="156"/>
      <c r="R2258" s="129"/>
      <c r="S2258" s="205"/>
      <c r="U2258" s="132" t="str">
        <f t="shared" si="140"/>
        <v>6211061800G446885</v>
      </c>
      <c r="W2258" s="134" t="str">
        <f>IF((ISERROR(VLOOKUP(E2258,'[2]Lead Time(覆蓋貼)'!F:F,1,0)))*(P2258="v"),"",IF((ISTEXT(VLOOKUP(E2258,'[2]Lead Time(覆蓋貼)'!F:F,1,0)))*(P2258=""),"未執行",""))</f>
        <v/>
      </c>
    </row>
    <row r="2259" spans="1:23" ht="20.25" hidden="1" customHeight="1" x14ac:dyDescent="0.25">
      <c r="A2259" s="117">
        <v>2245</v>
      </c>
      <c r="B2259" s="118" t="s">
        <v>4841</v>
      </c>
      <c r="C2259" s="119">
        <v>42370</v>
      </c>
      <c r="D2259" s="117" t="s">
        <v>4662</v>
      </c>
      <c r="E2259" s="120" t="s">
        <v>5487</v>
      </c>
      <c r="F2259" s="117" t="str">
        <f>IF(ISNA(VLOOKUP(B2259,[2]保固召回!$A:$G,7,FALSE)),"",(VLOOKUP(B2259,[2]保固召回!$A:$G,7,FALSE)))</f>
        <v/>
      </c>
      <c r="G2259" s="121">
        <f t="shared" ca="1" si="143"/>
        <v>0.57202072538860105</v>
      </c>
      <c r="H2259" s="121" t="str">
        <f t="shared" si="141"/>
        <v>提示-編程儀錶板油錶功能</v>
      </c>
      <c r="I2259" s="122">
        <f t="shared" ca="1" si="142"/>
        <v>552</v>
      </c>
      <c r="N2259" s="125">
        <v>43211</v>
      </c>
      <c r="O2259" s="126">
        <v>50150</v>
      </c>
      <c r="P2259" s="127" t="str">
        <f>IF(B2259="","",IF(ISNA(VLOOKUP(U2259,[2]NEW!H:H,1,FALSE)),"V",""))</f>
        <v>V</v>
      </c>
      <c r="Q2259" s="156">
        <v>43186</v>
      </c>
      <c r="R2259" s="129">
        <v>50268</v>
      </c>
      <c r="S2259" s="204" t="s">
        <v>3862</v>
      </c>
      <c r="U2259" s="132" t="str">
        <f t="shared" si="140"/>
        <v>6211061800G446823</v>
      </c>
      <c r="W2259" s="134" t="str">
        <f>IF((ISERROR(VLOOKUP(E2259,'[2]Lead Time(覆蓋貼)'!F:F,1,0)))*(P2259="v"),"",IF((ISTEXT(VLOOKUP(E2259,'[2]Lead Time(覆蓋貼)'!F:F,1,0)))*(P2259=""),"未執行",""))</f>
        <v/>
      </c>
    </row>
    <row r="2260" spans="1:23" ht="20.25" hidden="1" customHeight="1" x14ac:dyDescent="0.25">
      <c r="A2260" s="117">
        <v>2246</v>
      </c>
      <c r="B2260" s="118" t="s">
        <v>4841</v>
      </c>
      <c r="C2260" s="119">
        <v>42370</v>
      </c>
      <c r="D2260" s="117" t="s">
        <v>4662</v>
      </c>
      <c r="E2260" s="120" t="s">
        <v>5488</v>
      </c>
      <c r="F2260" s="117" t="str">
        <f>IF(ISNA(VLOOKUP(B2260,[2]保固召回!$A:$G,7,FALSE)),"",(VLOOKUP(B2260,[2]保固召回!$A:$G,7,FALSE)))</f>
        <v/>
      </c>
      <c r="G2260" s="121">
        <f t="shared" ca="1" si="143"/>
        <v>0.57202072538860105</v>
      </c>
      <c r="H2260" s="121" t="str">
        <f t="shared" si="141"/>
        <v/>
      </c>
      <c r="I2260" s="122">
        <f t="shared" ca="1" si="142"/>
        <v>552</v>
      </c>
      <c r="N2260" s="125"/>
      <c r="O2260" s="126"/>
      <c r="P2260" s="127" t="str">
        <f>IF(B2260="","",IF(ISNA(VLOOKUP(U2260,[2]NEW!H:H,1,FALSE)),"V",""))</f>
        <v/>
      </c>
      <c r="Q2260" s="156"/>
      <c r="R2260" s="129"/>
      <c r="S2260" s="205"/>
      <c r="U2260" s="132" t="str">
        <f t="shared" si="140"/>
        <v>6211061800G414496</v>
      </c>
      <c r="W2260" s="134" t="str">
        <f>IF((ISERROR(VLOOKUP(E2260,'[2]Lead Time(覆蓋貼)'!F:F,1,0)))*(P2260="v"),"",IF((ISTEXT(VLOOKUP(E2260,'[2]Lead Time(覆蓋貼)'!F:F,1,0)))*(P2260=""),"未執行",""))</f>
        <v/>
      </c>
    </row>
    <row r="2261" spans="1:23" ht="20.25" hidden="1" customHeight="1" x14ac:dyDescent="0.25">
      <c r="A2261" s="117">
        <v>2247</v>
      </c>
      <c r="B2261" s="118" t="s">
        <v>4841</v>
      </c>
      <c r="C2261" s="119">
        <v>42370</v>
      </c>
      <c r="D2261" s="117" t="s">
        <v>4662</v>
      </c>
      <c r="E2261" s="120" t="s">
        <v>5489</v>
      </c>
      <c r="F2261" s="117" t="str">
        <f>IF(ISNA(VLOOKUP(B2261,[2]保固召回!$A:$G,7,FALSE)),"",(VLOOKUP(B2261,[2]保固召回!$A:$G,7,FALSE)))</f>
        <v/>
      </c>
      <c r="G2261" s="121">
        <f t="shared" ca="1" si="143"/>
        <v>0.57202072538860105</v>
      </c>
      <c r="H2261" s="121" t="str">
        <f t="shared" si="141"/>
        <v/>
      </c>
      <c r="I2261" s="122">
        <f t="shared" ca="1" si="142"/>
        <v>552</v>
      </c>
      <c r="N2261" s="125"/>
      <c r="O2261" s="126"/>
      <c r="P2261" s="127" t="str">
        <f>IF(B2261="","",IF(ISNA(VLOOKUP(U2261,[2]NEW!H:H,1,FALSE)),"V",""))</f>
        <v/>
      </c>
      <c r="Q2261" s="156"/>
      <c r="R2261" s="129"/>
      <c r="S2261" s="205"/>
      <c r="U2261" s="132" t="str">
        <f t="shared" si="140"/>
        <v>6211061800G414300</v>
      </c>
      <c r="W2261" s="134" t="str">
        <f>IF((ISERROR(VLOOKUP(E2261,'[2]Lead Time(覆蓋貼)'!F:F,1,0)))*(P2261="v"),"",IF((ISTEXT(VLOOKUP(E2261,'[2]Lead Time(覆蓋貼)'!F:F,1,0)))*(P2261=""),"未執行",""))</f>
        <v/>
      </c>
    </row>
    <row r="2262" spans="1:23" ht="20.25" hidden="1" customHeight="1" x14ac:dyDescent="0.25">
      <c r="A2262" s="117">
        <v>2248</v>
      </c>
      <c r="B2262" s="118" t="s">
        <v>4841</v>
      </c>
      <c r="C2262" s="119">
        <v>42370</v>
      </c>
      <c r="D2262" s="117" t="s">
        <v>4662</v>
      </c>
      <c r="E2262" s="120" t="s">
        <v>5490</v>
      </c>
      <c r="F2262" s="117" t="str">
        <f>IF(ISNA(VLOOKUP(B2262,[2]保固召回!$A:$G,7,FALSE)),"",(VLOOKUP(B2262,[2]保固召回!$A:$G,7,FALSE)))</f>
        <v/>
      </c>
      <c r="G2262" s="121">
        <f t="shared" ca="1" si="143"/>
        <v>0.57202072538860105</v>
      </c>
      <c r="H2262" s="121" t="str">
        <f t="shared" si="141"/>
        <v/>
      </c>
      <c r="I2262" s="122">
        <f t="shared" ca="1" si="142"/>
        <v>552</v>
      </c>
      <c r="N2262" s="125"/>
      <c r="O2262" s="126"/>
      <c r="P2262" s="127" t="str">
        <f>IF(B2262="","",IF(ISNA(VLOOKUP(U2262,[2]NEW!H:H,1,FALSE)),"V",""))</f>
        <v/>
      </c>
      <c r="Q2262" s="156"/>
      <c r="R2262" s="129"/>
      <c r="S2262" s="204"/>
      <c r="U2262" s="132" t="str">
        <f t="shared" si="140"/>
        <v>6211061800G413427</v>
      </c>
      <c r="W2262" s="134" t="str">
        <f>IF((ISERROR(VLOOKUP(E2262,'[2]Lead Time(覆蓋貼)'!F:F,1,0)))*(P2262="v"),"",IF((ISTEXT(VLOOKUP(E2262,'[2]Lead Time(覆蓋貼)'!F:F,1,0)))*(P2262=""),"未執行",""))</f>
        <v/>
      </c>
    </row>
    <row r="2263" spans="1:23" ht="20.25" hidden="1" customHeight="1" x14ac:dyDescent="0.25">
      <c r="A2263" s="117">
        <v>2249</v>
      </c>
      <c r="B2263" s="118" t="s">
        <v>4841</v>
      </c>
      <c r="C2263" s="119">
        <v>42370</v>
      </c>
      <c r="D2263" s="117" t="s">
        <v>4662</v>
      </c>
      <c r="E2263" s="120" t="s">
        <v>5491</v>
      </c>
      <c r="F2263" s="117" t="str">
        <f>IF(ISNA(VLOOKUP(B2263,[2]保固召回!$A:$G,7,FALSE)),"",(VLOOKUP(B2263,[2]保固召回!$A:$G,7,FALSE)))</f>
        <v/>
      </c>
      <c r="G2263" s="121">
        <f t="shared" ca="1" si="143"/>
        <v>0.57202072538860105</v>
      </c>
      <c r="H2263" s="121" t="str">
        <f t="shared" si="141"/>
        <v>提示-編程儀錶板油錶功能</v>
      </c>
      <c r="I2263" s="122">
        <f t="shared" ca="1" si="142"/>
        <v>552</v>
      </c>
      <c r="N2263" s="125"/>
      <c r="O2263" s="126"/>
      <c r="P2263" s="127" t="str">
        <f>IF(B2263="","",IF(ISNA(VLOOKUP(U2263,[2]NEW!H:H,1,FALSE)),"V",""))</f>
        <v>V</v>
      </c>
      <c r="Q2263" s="156"/>
      <c r="R2263" s="129"/>
      <c r="S2263" s="181"/>
      <c r="U2263" s="132" t="str">
        <f t="shared" si="140"/>
        <v>6211061800G412831</v>
      </c>
      <c r="W2263" s="134" t="str">
        <f>IF((ISERROR(VLOOKUP(E2263,'[2]Lead Time(覆蓋貼)'!F:F,1,0)))*(P2263="v"),"",IF((ISTEXT(VLOOKUP(E2263,'[2]Lead Time(覆蓋貼)'!F:F,1,0)))*(P2263=""),"未執行",""))</f>
        <v/>
      </c>
    </row>
    <row r="2264" spans="1:23" ht="20.25" hidden="1" customHeight="1" x14ac:dyDescent="0.25">
      <c r="A2264" s="117">
        <v>2250</v>
      </c>
      <c r="B2264" s="118" t="s">
        <v>2925</v>
      </c>
      <c r="C2264" s="119">
        <v>43033</v>
      </c>
      <c r="D2264" s="117" t="s">
        <v>5227</v>
      </c>
      <c r="E2264" s="120" t="s">
        <v>5492</v>
      </c>
      <c r="F2264" s="117" t="str">
        <f>IF(ISNA(VLOOKUP(B2264,[2]保固召回!$A:$G,7,FALSE)),"",(VLOOKUP(B2264,[2]保固召回!$A:$G,7,FALSE)))</f>
        <v/>
      </c>
      <c r="G2264" s="121">
        <f t="shared" ca="1" si="143"/>
        <v>1</v>
      </c>
      <c r="H2264" s="121" t="str">
        <f t="shared" si="141"/>
        <v>G11G12G3xCheckingand,ifnecessary,replacinglanechangew</v>
      </c>
      <c r="I2264" s="122">
        <f t="shared" ca="1" si="142"/>
        <v>18</v>
      </c>
      <c r="J2264" s="236"/>
      <c r="K2264" s="237"/>
      <c r="L2264" s="217"/>
      <c r="M2264" s="238"/>
      <c r="N2264" s="125"/>
      <c r="O2264" s="126"/>
      <c r="P2264" s="127" t="str">
        <f>IF(B2264="","",IF(ISNA(VLOOKUP(U2264,[2]NEW!H:H,1,FALSE)),"V",""))</f>
        <v>V</v>
      </c>
      <c r="Q2264" s="156">
        <v>43054</v>
      </c>
      <c r="R2264" s="129">
        <v>50268</v>
      </c>
      <c r="S2264" s="181" t="s">
        <v>5106</v>
      </c>
      <c r="U2264" s="132" t="str">
        <f t="shared" si="140"/>
        <v>0066240100G412777</v>
      </c>
      <c r="W2264" s="134" t="str">
        <f>IF((ISERROR(VLOOKUP(E2264,'[2]Lead Time(覆蓋貼)'!F:F,1,0)))*(P2264="v"),"",IF((ISTEXT(VLOOKUP(E2264,'[2]Lead Time(覆蓋貼)'!F:F,1,0)))*(P2264=""),"未執行",""))</f>
        <v/>
      </c>
    </row>
    <row r="2265" spans="1:23" ht="20.25" hidden="1" customHeight="1" x14ac:dyDescent="0.25">
      <c r="A2265" s="117">
        <v>2251</v>
      </c>
      <c r="B2265" s="118" t="s">
        <v>4841</v>
      </c>
      <c r="C2265" s="119">
        <v>42370</v>
      </c>
      <c r="D2265" s="117" t="s">
        <v>4662</v>
      </c>
      <c r="E2265" s="120" t="s">
        <v>5492</v>
      </c>
      <c r="F2265" s="117" t="str">
        <f>IF(ISNA(VLOOKUP(B2265,[2]保固召回!$A:$G,7,FALSE)),"",(VLOOKUP(B2265,[2]保固召回!$A:$G,7,FALSE)))</f>
        <v/>
      </c>
      <c r="G2265" s="121">
        <f t="shared" ca="1" si="143"/>
        <v>0.57202072538860105</v>
      </c>
      <c r="H2265" s="121" t="str">
        <f t="shared" si="141"/>
        <v/>
      </c>
      <c r="I2265" s="122">
        <f t="shared" ca="1" si="142"/>
        <v>552</v>
      </c>
      <c r="N2265" s="125"/>
      <c r="O2265" s="126"/>
      <c r="P2265" s="127" t="str">
        <f>IF(B2265="","",IF(ISNA(VLOOKUP(U2265,[2]NEW!H:H,1,FALSE)),"V",""))</f>
        <v/>
      </c>
      <c r="Q2265" s="156"/>
      <c r="R2265" s="129"/>
      <c r="S2265" s="205"/>
      <c r="U2265" s="132" t="str">
        <f t="shared" si="140"/>
        <v>6211061800G412777</v>
      </c>
      <c r="W2265" s="134" t="str">
        <f>IF((ISERROR(VLOOKUP(E2265,'[2]Lead Time(覆蓋貼)'!F:F,1,0)))*(P2265="v"),"",IF((ISTEXT(VLOOKUP(E2265,'[2]Lead Time(覆蓋貼)'!F:F,1,0)))*(P2265=""),"未執行",""))</f>
        <v/>
      </c>
    </row>
    <row r="2266" spans="1:23" ht="20.25" hidden="1" customHeight="1" x14ac:dyDescent="0.25">
      <c r="A2266" s="117">
        <v>2252</v>
      </c>
      <c r="B2266" s="118" t="s">
        <v>2925</v>
      </c>
      <c r="C2266" s="119">
        <v>43033</v>
      </c>
      <c r="D2266" s="117" t="s">
        <v>2926</v>
      </c>
      <c r="E2266" s="120" t="s">
        <v>5493</v>
      </c>
      <c r="F2266" s="117" t="str">
        <f>IF(ISNA(VLOOKUP(B2266,[2]保固召回!$A:$G,7,FALSE)),"",(VLOOKUP(B2266,[2]保固召回!$A:$G,7,FALSE)))</f>
        <v/>
      </c>
      <c r="G2266" s="121">
        <f t="shared" ca="1" si="143"/>
        <v>1</v>
      </c>
      <c r="H2266" s="121" t="str">
        <f t="shared" si="141"/>
        <v>G11G12G3x檢查車道警示系統之警示傳感器，視需要更換</v>
      </c>
      <c r="I2266" s="122">
        <f t="shared" ca="1" si="142"/>
        <v>18</v>
      </c>
      <c r="J2266" s="236"/>
      <c r="K2266" s="237"/>
      <c r="L2266" s="217"/>
      <c r="M2266" s="238"/>
      <c r="N2266" s="125"/>
      <c r="O2266" s="126"/>
      <c r="P2266" s="127" t="str">
        <f>IF(B2266="","",IF(ISNA(VLOOKUP(U2266,[2]NEW!H:H,1,FALSE)),"V",""))</f>
        <v>V</v>
      </c>
      <c r="Q2266" s="156" t="s">
        <v>4702</v>
      </c>
      <c r="R2266" s="129" t="s">
        <v>4703</v>
      </c>
      <c r="S2266" s="181" t="s">
        <v>4674</v>
      </c>
      <c r="U2266" s="132" t="str">
        <f t="shared" si="140"/>
        <v>0066240100G412762</v>
      </c>
      <c r="W2266" s="134" t="str">
        <f>IF((ISERROR(VLOOKUP(E2266,'[2]Lead Time(覆蓋貼)'!F:F,1,0)))*(P2266="v"),"",IF((ISTEXT(VLOOKUP(E2266,'[2]Lead Time(覆蓋貼)'!F:F,1,0)))*(P2266=""),"未執行",""))</f>
        <v/>
      </c>
    </row>
    <row r="2267" spans="1:23" ht="20.25" hidden="1" customHeight="1" x14ac:dyDescent="0.25">
      <c r="A2267" s="117">
        <v>2253</v>
      </c>
      <c r="B2267" s="118" t="s">
        <v>4841</v>
      </c>
      <c r="C2267" s="119">
        <v>42370</v>
      </c>
      <c r="D2267" s="117" t="s">
        <v>4662</v>
      </c>
      <c r="E2267" s="120" t="s">
        <v>5493</v>
      </c>
      <c r="F2267" s="117"/>
      <c r="G2267" s="121">
        <f t="shared" ca="1" si="143"/>
        <v>0.57202072538860105</v>
      </c>
      <c r="H2267" s="121" t="str">
        <f t="shared" si="141"/>
        <v>提示-編程儀錶板油錶功能</v>
      </c>
      <c r="I2267" s="122">
        <f t="shared" ca="1" si="142"/>
        <v>552</v>
      </c>
      <c r="N2267" s="125"/>
      <c r="O2267" s="126"/>
      <c r="P2267" s="127" t="str">
        <f>IF(B2267="","",IF(ISNA(VLOOKUP(U2267,[2]NEW!H:H,1,FALSE)),"V",""))</f>
        <v>V</v>
      </c>
      <c r="Q2267" s="156"/>
      <c r="R2267" s="129"/>
      <c r="S2267" s="181"/>
      <c r="U2267" s="132" t="str">
        <f t="shared" si="140"/>
        <v>6211061800G412762</v>
      </c>
      <c r="W2267" s="134" t="str">
        <f>IF((ISERROR(VLOOKUP(E2267,'[2]Lead Time(覆蓋貼)'!F:F,1,0)))*(P2267="v"),"",IF((ISTEXT(VLOOKUP(E2267,'[2]Lead Time(覆蓋貼)'!F:F,1,0)))*(P2267=""),"未執行",""))</f>
        <v/>
      </c>
    </row>
    <row r="2268" spans="1:23" ht="20.25" hidden="1" customHeight="1" x14ac:dyDescent="0.25">
      <c r="A2268" s="117">
        <v>2254</v>
      </c>
      <c r="B2268" s="118" t="s">
        <v>2925</v>
      </c>
      <c r="C2268" s="119">
        <v>43033</v>
      </c>
      <c r="D2268" s="117" t="s">
        <v>2926</v>
      </c>
      <c r="E2268" s="120" t="s">
        <v>5494</v>
      </c>
      <c r="F2268" s="117" t="str">
        <f>IF(ISNA(VLOOKUP(B2268,[2]保固召回!$A:$G,7,FALSE)),"",(VLOOKUP(B2268,[2]保固召回!$A:$G,7,FALSE)))</f>
        <v/>
      </c>
      <c r="G2268" s="121">
        <f t="shared" ca="1" si="143"/>
        <v>1</v>
      </c>
      <c r="H2268" s="121" t="str">
        <f t="shared" si="141"/>
        <v>G11G12G3x檢查車道警示系統之警示傳感器，視需要更換</v>
      </c>
      <c r="I2268" s="122">
        <f t="shared" ca="1" si="142"/>
        <v>18</v>
      </c>
      <c r="J2268" s="236"/>
      <c r="K2268" s="237"/>
      <c r="L2268" s="217"/>
      <c r="M2268" s="238"/>
      <c r="N2268" s="125">
        <v>43087</v>
      </c>
      <c r="O2268" s="126">
        <v>50228</v>
      </c>
      <c r="P2268" s="127" t="str">
        <f>IF(B2268="","",IF(ISNA(VLOOKUP(U2268,[2]NEW!H:H,1,FALSE)),"V",""))</f>
        <v>V</v>
      </c>
      <c r="Q2268" s="156" t="s">
        <v>5473</v>
      </c>
      <c r="R2268" s="129" t="s">
        <v>5495</v>
      </c>
      <c r="S2268" s="181" t="s">
        <v>5496</v>
      </c>
      <c r="U2268" s="132" t="str">
        <f t="shared" si="140"/>
        <v>0066240100G412688</v>
      </c>
      <c r="W2268" s="134" t="str">
        <f>IF((ISERROR(VLOOKUP(E2268,'[2]Lead Time(覆蓋貼)'!F:F,1,0)))*(P2268="v"),"",IF((ISTEXT(VLOOKUP(E2268,'[2]Lead Time(覆蓋貼)'!F:F,1,0)))*(P2268=""),"未執行",""))</f>
        <v/>
      </c>
    </row>
    <row r="2269" spans="1:23" ht="20.25" hidden="1" customHeight="1" x14ac:dyDescent="0.25">
      <c r="A2269" s="117">
        <v>2255</v>
      </c>
      <c r="B2269" s="118" t="s">
        <v>4841</v>
      </c>
      <c r="C2269" s="119">
        <v>42370</v>
      </c>
      <c r="D2269" s="117" t="s">
        <v>4662</v>
      </c>
      <c r="E2269" s="120" t="s">
        <v>5494</v>
      </c>
      <c r="F2269" s="117" t="str">
        <f>IF(ISNA(VLOOKUP(B2269,[2]保固召回!$A:$G,7,FALSE)),"",(VLOOKUP(B2269,[2]保固召回!$A:$G,7,FALSE)))</f>
        <v/>
      </c>
      <c r="G2269" s="121">
        <f t="shared" ca="1" si="143"/>
        <v>0.57202072538860105</v>
      </c>
      <c r="H2269" s="121" t="str">
        <f t="shared" si="141"/>
        <v>提示-編程儀錶板油錶功能</v>
      </c>
      <c r="I2269" s="122">
        <f t="shared" ca="1" si="142"/>
        <v>552</v>
      </c>
      <c r="N2269" s="125"/>
      <c r="O2269" s="126"/>
      <c r="P2269" s="127" t="str">
        <f>IF(B2269="","",IF(ISNA(VLOOKUP(U2269,[2]NEW!H:H,1,FALSE)),"V",""))</f>
        <v>V</v>
      </c>
      <c r="Q2269" s="156"/>
      <c r="R2269" s="129"/>
      <c r="S2269" s="204"/>
      <c r="U2269" s="132" t="str">
        <f t="shared" si="140"/>
        <v>6211061800G412688</v>
      </c>
      <c r="W2269" s="134" t="str">
        <f>IF((ISERROR(VLOOKUP(E2269,'[2]Lead Time(覆蓋貼)'!F:F,1,0)))*(P2269="v"),"",IF((ISTEXT(VLOOKUP(E2269,'[2]Lead Time(覆蓋貼)'!F:F,1,0)))*(P2269=""),"未執行",""))</f>
        <v/>
      </c>
    </row>
    <row r="2270" spans="1:23" ht="20.25" hidden="1" customHeight="1" x14ac:dyDescent="0.25">
      <c r="A2270" s="117">
        <v>2256</v>
      </c>
      <c r="B2270" s="118" t="s">
        <v>4841</v>
      </c>
      <c r="C2270" s="119">
        <v>42370</v>
      </c>
      <c r="D2270" s="117" t="s">
        <v>4662</v>
      </c>
      <c r="E2270" s="120" t="s">
        <v>5497</v>
      </c>
      <c r="F2270" s="117" t="str">
        <f>IF(ISNA(VLOOKUP(B2270,[2]保固召回!$A:$G,7,FALSE)),"",(VLOOKUP(B2270,[2]保固召回!$A:$G,7,FALSE)))</f>
        <v/>
      </c>
      <c r="G2270" s="121">
        <f t="shared" ca="1" si="143"/>
        <v>0.57202072538860105</v>
      </c>
      <c r="H2270" s="121" t="str">
        <f t="shared" si="141"/>
        <v>提示-編程儀錶板油錶功能</v>
      </c>
      <c r="I2270" s="122">
        <f t="shared" ca="1" si="142"/>
        <v>552</v>
      </c>
      <c r="N2270" s="125"/>
      <c r="O2270" s="126"/>
      <c r="P2270" s="127" t="str">
        <f>IF(B2270="","",IF(ISNA(VLOOKUP(U2270,[2]NEW!H:H,1,FALSE)),"V",""))</f>
        <v>V</v>
      </c>
      <c r="Q2270" s="156"/>
      <c r="R2270" s="129"/>
      <c r="S2270" s="205"/>
      <c r="U2270" s="132" t="str">
        <f t="shared" si="140"/>
        <v>6211061800G412357</v>
      </c>
      <c r="W2270" s="134" t="str">
        <f>IF((ISERROR(VLOOKUP(E2270,'[2]Lead Time(覆蓋貼)'!F:F,1,0)))*(P2270="v"),"",IF((ISTEXT(VLOOKUP(E2270,'[2]Lead Time(覆蓋貼)'!F:F,1,0)))*(P2270=""),"未執行",""))</f>
        <v/>
      </c>
    </row>
    <row r="2271" spans="1:23" ht="20.25" hidden="1" customHeight="1" x14ac:dyDescent="0.25">
      <c r="A2271" s="117">
        <v>2257</v>
      </c>
      <c r="B2271" s="118" t="s">
        <v>4841</v>
      </c>
      <c r="C2271" s="119">
        <v>42370</v>
      </c>
      <c r="D2271" s="117" t="s">
        <v>4662</v>
      </c>
      <c r="E2271" s="120" t="s">
        <v>5498</v>
      </c>
      <c r="F2271" s="117"/>
      <c r="G2271" s="121">
        <f t="shared" ca="1" si="143"/>
        <v>0.57202072538860105</v>
      </c>
      <c r="H2271" s="121" t="str">
        <f t="shared" si="141"/>
        <v>提示-編程儀錶板油錶功能</v>
      </c>
      <c r="I2271" s="122">
        <f t="shared" ca="1" si="142"/>
        <v>552</v>
      </c>
      <c r="N2271" s="125"/>
      <c r="O2271" s="126"/>
      <c r="P2271" s="127" t="str">
        <f>IF(B2271="","",IF(ISNA(VLOOKUP(U2271,[2]NEW!H:H,1,FALSE)),"V",""))</f>
        <v>V</v>
      </c>
      <c r="Q2271" s="156"/>
      <c r="R2271" s="129"/>
      <c r="S2271" s="181"/>
      <c r="U2271" s="132" t="str">
        <f t="shared" si="140"/>
        <v>6211061800G412349</v>
      </c>
      <c r="W2271" s="134" t="str">
        <f>IF((ISERROR(VLOOKUP(E2271,'[2]Lead Time(覆蓋貼)'!F:F,1,0)))*(P2271="v"),"",IF((ISTEXT(VLOOKUP(E2271,'[2]Lead Time(覆蓋貼)'!F:F,1,0)))*(P2271=""),"未執行",""))</f>
        <v/>
      </c>
    </row>
    <row r="2272" spans="1:23" ht="20.25" hidden="1" customHeight="1" x14ac:dyDescent="0.25">
      <c r="A2272" s="117">
        <v>2258</v>
      </c>
      <c r="B2272" s="118" t="s">
        <v>4841</v>
      </c>
      <c r="C2272" s="119">
        <v>42370</v>
      </c>
      <c r="D2272" s="117" t="s">
        <v>4662</v>
      </c>
      <c r="E2272" s="120" t="s">
        <v>5499</v>
      </c>
      <c r="F2272" s="117" t="str">
        <f>IF(ISNA(VLOOKUP(B2272,[2]保固召回!$A:$G,7,FALSE)),"",(VLOOKUP(B2272,[2]保固召回!$A:$G,7,FALSE)))</f>
        <v/>
      </c>
      <c r="G2272" s="121">
        <f t="shared" ca="1" si="143"/>
        <v>0.57202072538860105</v>
      </c>
      <c r="H2272" s="121" t="str">
        <f t="shared" si="141"/>
        <v/>
      </c>
      <c r="I2272" s="122">
        <f t="shared" ca="1" si="142"/>
        <v>552</v>
      </c>
      <c r="N2272" s="125"/>
      <c r="O2272" s="126"/>
      <c r="P2272" s="127" t="str">
        <f>IF(B2272="","",IF(ISNA(VLOOKUP(U2272,[2]NEW!H:H,1,FALSE)),"V",""))</f>
        <v/>
      </c>
      <c r="Q2272" s="156"/>
      <c r="R2272" s="129"/>
      <c r="S2272" s="204"/>
      <c r="U2272" s="132" t="str">
        <f t="shared" si="140"/>
        <v>6211061800G412263</v>
      </c>
      <c r="W2272" s="134" t="str">
        <f>IF((ISERROR(VLOOKUP(E2272,'[2]Lead Time(覆蓋貼)'!F:F,1,0)))*(P2272="v"),"",IF((ISTEXT(VLOOKUP(E2272,'[2]Lead Time(覆蓋貼)'!F:F,1,0)))*(P2272=""),"未執行",""))</f>
        <v/>
      </c>
    </row>
    <row r="2273" spans="1:23" ht="20.25" hidden="1" customHeight="1" x14ac:dyDescent="0.25">
      <c r="A2273" s="117">
        <v>2259</v>
      </c>
      <c r="B2273" s="118" t="s">
        <v>4841</v>
      </c>
      <c r="C2273" s="119">
        <v>42370</v>
      </c>
      <c r="D2273" s="117" t="s">
        <v>4662</v>
      </c>
      <c r="E2273" s="120" t="s">
        <v>5500</v>
      </c>
      <c r="F2273" s="117" t="str">
        <f>IF(ISNA(VLOOKUP(B2273,[2]保固召回!$A:$G,7,FALSE)),"",(VLOOKUP(B2273,[2]保固召回!$A:$G,7,FALSE)))</f>
        <v/>
      </c>
      <c r="G2273" s="121">
        <f t="shared" ca="1" si="143"/>
        <v>0.57202072538860105</v>
      </c>
      <c r="H2273" s="121" t="str">
        <f t="shared" si="141"/>
        <v/>
      </c>
      <c r="I2273" s="122">
        <f t="shared" ca="1" si="142"/>
        <v>552</v>
      </c>
      <c r="N2273" s="125"/>
      <c r="O2273" s="126"/>
      <c r="P2273" s="127" t="str">
        <f>IF(B2273="","",IF(ISNA(VLOOKUP(U2273,[2]NEW!H:H,1,FALSE)),"V",""))</f>
        <v/>
      </c>
      <c r="Q2273" s="156"/>
      <c r="R2273" s="129"/>
      <c r="S2273" s="205"/>
      <c r="U2273" s="132" t="str">
        <f t="shared" si="140"/>
        <v>6211061800G412028</v>
      </c>
      <c r="W2273" s="134" t="str">
        <f>IF((ISERROR(VLOOKUP(E2273,'[2]Lead Time(覆蓋貼)'!F:F,1,0)))*(P2273="v"),"",IF((ISTEXT(VLOOKUP(E2273,'[2]Lead Time(覆蓋貼)'!F:F,1,0)))*(P2273=""),"未執行",""))</f>
        <v/>
      </c>
    </row>
    <row r="2274" spans="1:23" ht="20.25" hidden="1" customHeight="1" x14ac:dyDescent="0.25">
      <c r="A2274" s="117">
        <v>2260</v>
      </c>
      <c r="B2274" s="118" t="s">
        <v>4841</v>
      </c>
      <c r="C2274" s="119">
        <v>42370</v>
      </c>
      <c r="D2274" s="117" t="s">
        <v>4662</v>
      </c>
      <c r="E2274" s="120" t="s">
        <v>5501</v>
      </c>
      <c r="F2274" s="117" t="str">
        <f>IF(ISNA(VLOOKUP(B2274,[2]保固召回!$A:$G,7,FALSE)),"",(VLOOKUP(B2274,[2]保固召回!$A:$G,7,FALSE)))</f>
        <v/>
      </c>
      <c r="G2274" s="121">
        <f t="shared" ca="1" si="143"/>
        <v>0.57202072538860105</v>
      </c>
      <c r="H2274" s="121" t="str">
        <f t="shared" si="141"/>
        <v/>
      </c>
      <c r="I2274" s="122">
        <f t="shared" ca="1" si="142"/>
        <v>552</v>
      </c>
      <c r="N2274" s="125"/>
      <c r="O2274" s="126"/>
      <c r="P2274" s="127" t="str">
        <f>IF(B2274="","",IF(ISNA(VLOOKUP(U2274,[2]NEW!H:H,1,FALSE)),"V",""))</f>
        <v/>
      </c>
      <c r="Q2274" s="156"/>
      <c r="R2274" s="129"/>
      <c r="S2274" s="205"/>
      <c r="U2274" s="132" t="str">
        <f t="shared" si="140"/>
        <v>6211061800G412027</v>
      </c>
      <c r="W2274" s="134" t="str">
        <f>IF((ISERROR(VLOOKUP(E2274,'[2]Lead Time(覆蓋貼)'!F:F,1,0)))*(P2274="v"),"",IF((ISTEXT(VLOOKUP(E2274,'[2]Lead Time(覆蓋貼)'!F:F,1,0)))*(P2274=""),"未執行",""))</f>
        <v/>
      </c>
    </row>
    <row r="2275" spans="1:23" ht="20.25" hidden="1" customHeight="1" x14ac:dyDescent="0.25">
      <c r="A2275" s="117">
        <v>2261</v>
      </c>
      <c r="B2275" s="118" t="s">
        <v>4841</v>
      </c>
      <c r="C2275" s="119">
        <v>42370</v>
      </c>
      <c r="D2275" s="117" t="s">
        <v>4662</v>
      </c>
      <c r="E2275" s="120" t="s">
        <v>5502</v>
      </c>
      <c r="F2275" s="117" t="str">
        <f>IF(ISNA(VLOOKUP(B2275,[2]保固召回!$A:$G,7,FALSE)),"",(VLOOKUP(B2275,[2]保固召回!$A:$G,7,FALSE)))</f>
        <v/>
      </c>
      <c r="G2275" s="121">
        <f t="shared" ca="1" si="143"/>
        <v>0.57202072538860105</v>
      </c>
      <c r="H2275" s="121" t="str">
        <f t="shared" si="141"/>
        <v>提示-編程儀錶板油錶功能</v>
      </c>
      <c r="I2275" s="122">
        <f t="shared" ca="1" si="142"/>
        <v>552</v>
      </c>
      <c r="N2275" s="125"/>
      <c r="O2275" s="126"/>
      <c r="P2275" s="127" t="str">
        <f>IF(B2275="","",IF(ISNA(VLOOKUP(U2275,[2]NEW!H:H,1,FALSE)),"V",""))</f>
        <v>V</v>
      </c>
      <c r="Q2275" s="156"/>
      <c r="R2275" s="129"/>
      <c r="S2275" s="204"/>
      <c r="U2275" s="132" t="str">
        <f t="shared" si="140"/>
        <v>6211061800G412013</v>
      </c>
      <c r="W2275" s="134" t="str">
        <f>IF((ISERROR(VLOOKUP(E2275,'[2]Lead Time(覆蓋貼)'!F:F,1,0)))*(P2275="v"),"",IF((ISTEXT(VLOOKUP(E2275,'[2]Lead Time(覆蓋貼)'!F:F,1,0)))*(P2275=""),"未執行",""))</f>
        <v/>
      </c>
    </row>
    <row r="2276" spans="1:23" ht="20.25" hidden="1" customHeight="1" x14ac:dyDescent="0.25">
      <c r="A2276" s="117">
        <v>2262</v>
      </c>
      <c r="B2276" s="118" t="s">
        <v>2683</v>
      </c>
      <c r="C2276" s="119">
        <v>43125</v>
      </c>
      <c r="D2276" s="117" t="s">
        <v>2912</v>
      </c>
      <c r="E2276" s="120" t="s">
        <v>5503</v>
      </c>
      <c r="F2276" s="117">
        <f>IF(ISNA(VLOOKUP(B2276,[2]保固召回!$A:$G,7,FALSE)),"",(VLOOKUP(B2276,[2]保固召回!$A:$G,7,FALSE)))</f>
        <v>0</v>
      </c>
      <c r="G2276" s="121">
        <f t="shared" ca="1" si="143"/>
        <v>0.97278911564625847</v>
      </c>
      <c r="H2276" s="121" t="str">
        <f t="shared" si="141"/>
        <v>F1xF2xB47編程控制單元，視須要更換廢氣再循環控制閥</v>
      </c>
      <c r="I2276" s="122">
        <f t="shared" ca="1" si="142"/>
        <v>143</v>
      </c>
      <c r="J2276" s="239"/>
      <c r="K2276" s="240"/>
      <c r="L2276" s="236"/>
      <c r="M2276" s="241"/>
      <c r="N2276" s="125"/>
      <c r="O2276" s="126"/>
      <c r="P2276" s="127" t="str">
        <f>IF(B2276="","",IF(ISNA(VLOOKUP(U2276,[2]NEW!H:H,1,FALSE)),"V",""))</f>
        <v>V</v>
      </c>
      <c r="Q2276" s="156" t="s">
        <v>5504</v>
      </c>
      <c r="R2276" s="129" t="s">
        <v>5505</v>
      </c>
      <c r="S2276" s="181" t="s">
        <v>5183</v>
      </c>
      <c r="U2276" s="132" t="str">
        <f t="shared" si="140"/>
        <v>0011450400G120703</v>
      </c>
      <c r="W2276" s="134" t="str">
        <f>IF((ISERROR(VLOOKUP(E2276,'[2]Lead Time(覆蓋貼)'!F:F,1,0)))*(P2276="v"),"",IF((ISTEXT(VLOOKUP(E2276,'[2]Lead Time(覆蓋貼)'!F:F,1,0)))*(P2276=""),"未執行",""))</f>
        <v/>
      </c>
    </row>
    <row r="2277" spans="1:23" ht="20.25" hidden="1" customHeight="1" x14ac:dyDescent="0.25">
      <c r="A2277" s="117">
        <v>2263</v>
      </c>
      <c r="B2277" s="118" t="s">
        <v>2683</v>
      </c>
      <c r="C2277" s="119">
        <v>43125</v>
      </c>
      <c r="D2277" s="117" t="s">
        <v>2912</v>
      </c>
      <c r="E2277" s="120" t="s">
        <v>5506</v>
      </c>
      <c r="F2277" s="117">
        <f>IF(ISNA(VLOOKUP(B2277,[2]保固召回!$A:$G,7,FALSE)),"",(VLOOKUP(B2277,[2]保固召回!$A:$G,7,FALSE)))</f>
        <v>0</v>
      </c>
      <c r="G2277" s="121">
        <f t="shared" ca="1" si="143"/>
        <v>0.97278911564625847</v>
      </c>
      <c r="H2277" s="121" t="str">
        <f t="shared" si="141"/>
        <v>F1xF2xB47編程控制單元，視須要更換廢氣再循環控制閥</v>
      </c>
      <c r="I2277" s="122">
        <f t="shared" ca="1" si="142"/>
        <v>143</v>
      </c>
      <c r="J2277" s="239"/>
      <c r="K2277" s="240"/>
      <c r="L2277" s="236"/>
      <c r="M2277" s="241"/>
      <c r="N2277" s="182"/>
      <c r="O2277" s="123"/>
      <c r="P2277" s="127" t="str">
        <f>IF(B2277="","",IF(ISNA(VLOOKUP(U2277,[2]NEW!H:H,1,FALSE)),"V",""))</f>
        <v>V</v>
      </c>
      <c r="Q2277" s="156">
        <v>43032</v>
      </c>
      <c r="R2277" s="129">
        <v>50304</v>
      </c>
      <c r="S2277" s="181" t="s">
        <v>5186</v>
      </c>
      <c r="U2277" s="132" t="str">
        <f t="shared" si="140"/>
        <v>0011450400G107196</v>
      </c>
      <c r="W2277" s="134" t="str">
        <f>IF((ISERROR(VLOOKUP(E2277,'[2]Lead Time(覆蓋貼)'!F:F,1,0)))*(P2277="v"),"",IF((ISTEXT(VLOOKUP(E2277,'[2]Lead Time(覆蓋貼)'!F:F,1,0)))*(P2277=""),"未執行",""))</f>
        <v/>
      </c>
    </row>
    <row r="2278" spans="1:23" ht="20.25" hidden="1" customHeight="1" x14ac:dyDescent="0.25">
      <c r="A2278" s="117">
        <v>2264</v>
      </c>
      <c r="B2278" s="118" t="s">
        <v>2683</v>
      </c>
      <c r="C2278" s="119">
        <v>43125</v>
      </c>
      <c r="D2278" s="117" t="s">
        <v>2912</v>
      </c>
      <c r="E2278" s="120" t="s">
        <v>5507</v>
      </c>
      <c r="F2278" s="117">
        <f>IF(ISNA(VLOOKUP(B2278,[2]保固召回!$A:$G,7,FALSE)),"",(VLOOKUP(B2278,[2]保固召回!$A:$G,7,FALSE)))</f>
        <v>0</v>
      </c>
      <c r="G2278" s="121">
        <f t="shared" ca="1" si="143"/>
        <v>0.97278911564625847</v>
      </c>
      <c r="H2278" s="121" t="str">
        <f t="shared" si="141"/>
        <v>F1xF2xB47編程控制單元，視須要更換廢氣再循環控制閥</v>
      </c>
      <c r="I2278" s="122">
        <f t="shared" ca="1" si="142"/>
        <v>143</v>
      </c>
      <c r="J2278" s="239"/>
      <c r="K2278" s="240"/>
      <c r="L2278" s="236"/>
      <c r="M2278" s="241"/>
      <c r="N2278" s="125"/>
      <c r="O2278" s="126"/>
      <c r="P2278" s="127" t="str">
        <f>IF(B2278="","",IF(ISNA(VLOOKUP(U2278,[2]NEW!H:H,1,FALSE)),"V",""))</f>
        <v>V</v>
      </c>
      <c r="Q2278" s="156" t="s">
        <v>5508</v>
      </c>
      <c r="R2278" s="129" t="s">
        <v>5509</v>
      </c>
      <c r="S2278" s="181" t="s">
        <v>5510</v>
      </c>
      <c r="U2278" s="132" t="str">
        <f t="shared" si="140"/>
        <v>0011450400G107062</v>
      </c>
      <c r="W2278" s="134" t="str">
        <f>IF((ISERROR(VLOOKUP(E2278,'[2]Lead Time(覆蓋貼)'!F:F,1,0)))*(P2278="v"),"",IF((ISTEXT(VLOOKUP(E2278,'[2]Lead Time(覆蓋貼)'!F:F,1,0)))*(P2278=""),"未執行",""))</f>
        <v/>
      </c>
    </row>
    <row r="2279" spans="1:23" ht="20.25" hidden="1" customHeight="1" x14ac:dyDescent="0.25">
      <c r="A2279" s="117">
        <v>2265</v>
      </c>
      <c r="B2279" s="118" t="s">
        <v>2683</v>
      </c>
      <c r="C2279" s="119">
        <v>43125</v>
      </c>
      <c r="D2279" s="117" t="s">
        <v>2912</v>
      </c>
      <c r="E2279" s="120" t="s">
        <v>5511</v>
      </c>
      <c r="F2279" s="117">
        <f>IF(ISNA(VLOOKUP(B2279,[2]保固召回!$A:$G,7,FALSE)),"",(VLOOKUP(B2279,[2]保固召回!$A:$G,7,FALSE)))</f>
        <v>0</v>
      </c>
      <c r="G2279" s="121">
        <f t="shared" ca="1" si="143"/>
        <v>0.97278911564625847</v>
      </c>
      <c r="H2279" s="121" t="str">
        <f t="shared" si="141"/>
        <v>F1xF2xB47編程控制單元，視須要更換廢氣再循環控制閥</v>
      </c>
      <c r="I2279" s="122">
        <f t="shared" ca="1" si="142"/>
        <v>143</v>
      </c>
      <c r="J2279" s="239"/>
      <c r="K2279" s="240"/>
      <c r="L2279" s="236"/>
      <c r="M2279" s="241"/>
      <c r="N2279" s="125"/>
      <c r="O2279" s="126"/>
      <c r="P2279" s="127" t="str">
        <f>IF(B2279="","",IF(ISNA(VLOOKUP(U2279,[2]NEW!H:H,1,FALSE)),"V",""))</f>
        <v>V</v>
      </c>
      <c r="Q2279" s="156" t="s">
        <v>5512</v>
      </c>
      <c r="R2279" s="129" t="s">
        <v>5027</v>
      </c>
      <c r="S2279" s="181" t="s">
        <v>5513</v>
      </c>
      <c r="U2279" s="132" t="str">
        <f t="shared" si="140"/>
        <v>0011450400G106885</v>
      </c>
      <c r="W2279" s="134" t="str">
        <f>IF((ISERROR(VLOOKUP(E2279,'[2]Lead Time(覆蓋貼)'!F:F,1,0)))*(P2279="v"),"",IF((ISTEXT(VLOOKUP(E2279,'[2]Lead Time(覆蓋貼)'!F:F,1,0)))*(P2279=""),"未執行",""))</f>
        <v/>
      </c>
    </row>
    <row r="2280" spans="1:23" ht="20.25" hidden="1" customHeight="1" x14ac:dyDescent="0.25">
      <c r="A2280" s="117">
        <v>2266</v>
      </c>
      <c r="B2280" s="118" t="s">
        <v>2683</v>
      </c>
      <c r="C2280" s="119">
        <v>43125</v>
      </c>
      <c r="D2280" s="117" t="s">
        <v>2912</v>
      </c>
      <c r="E2280" s="120" t="s">
        <v>5514</v>
      </c>
      <c r="F2280" s="117">
        <f>IF(ISNA(VLOOKUP(B2280,[2]保固召回!$A:$G,7,FALSE)),"",(VLOOKUP(B2280,[2]保固召回!$A:$G,7,FALSE)))</f>
        <v>0</v>
      </c>
      <c r="G2280" s="121">
        <f t="shared" ca="1" si="143"/>
        <v>0.97278911564625847</v>
      </c>
      <c r="H2280" s="121" t="str">
        <f t="shared" si="141"/>
        <v>F1xF2xB47編程控制單元，視須要更換廢氣再循環控制閥</v>
      </c>
      <c r="I2280" s="122">
        <f t="shared" ca="1" si="142"/>
        <v>143</v>
      </c>
      <c r="J2280" s="239"/>
      <c r="K2280" s="240"/>
      <c r="L2280" s="236"/>
      <c r="M2280" s="241"/>
      <c r="N2280" s="125"/>
      <c r="O2280" s="126"/>
      <c r="P2280" s="127" t="str">
        <f>IF(B2280="","",IF(ISNA(VLOOKUP(U2280,[2]NEW!H:H,1,FALSE)),"V",""))</f>
        <v>V</v>
      </c>
      <c r="Q2280" s="156">
        <v>43032</v>
      </c>
      <c r="R2280" s="129">
        <v>50304</v>
      </c>
      <c r="S2280" s="181" t="s">
        <v>5186</v>
      </c>
      <c r="U2280" s="132" t="str">
        <f t="shared" si="140"/>
        <v>0011450400G106536</v>
      </c>
      <c r="W2280" s="134" t="str">
        <f>IF((ISERROR(VLOOKUP(E2280,'[2]Lead Time(覆蓋貼)'!F:F,1,0)))*(P2280="v"),"",IF((ISTEXT(VLOOKUP(E2280,'[2]Lead Time(覆蓋貼)'!F:F,1,0)))*(P2280=""),"未執行",""))</f>
        <v/>
      </c>
    </row>
    <row r="2281" spans="1:23" ht="20.25" hidden="1" customHeight="1" x14ac:dyDescent="0.25">
      <c r="A2281" s="117">
        <v>2267</v>
      </c>
      <c r="B2281" s="118" t="s">
        <v>2683</v>
      </c>
      <c r="C2281" s="119">
        <v>43125</v>
      </c>
      <c r="D2281" s="117" t="s">
        <v>2912</v>
      </c>
      <c r="E2281" s="120" t="s">
        <v>5515</v>
      </c>
      <c r="F2281" s="117">
        <f>IF(ISNA(VLOOKUP(B2281,[2]保固召回!$A:$G,7,FALSE)),"",(VLOOKUP(B2281,[2]保固召回!$A:$G,7,FALSE)))</f>
        <v>0</v>
      </c>
      <c r="G2281" s="121">
        <f t="shared" ca="1" si="143"/>
        <v>0.97278911564625847</v>
      </c>
      <c r="H2281" s="121" t="str">
        <f t="shared" si="141"/>
        <v>F1xF2xB47編程控制單元，視須要更換廢氣再循環控制閥</v>
      </c>
      <c r="I2281" s="122">
        <f t="shared" ca="1" si="142"/>
        <v>143</v>
      </c>
      <c r="J2281" s="239"/>
      <c r="K2281" s="240"/>
      <c r="L2281" s="236"/>
      <c r="M2281" s="241"/>
      <c r="N2281" s="179">
        <v>43045</v>
      </c>
      <c r="O2281" s="123">
        <v>50150</v>
      </c>
      <c r="P2281" s="127" t="str">
        <f>IF(B2281="","",IF(ISNA(VLOOKUP(U2281,[2]NEW!H:H,1,FALSE)),"V",""))</f>
        <v>V</v>
      </c>
      <c r="Q2281" s="156" t="s">
        <v>5516</v>
      </c>
      <c r="R2281" s="129" t="s">
        <v>5517</v>
      </c>
      <c r="S2281" s="181" t="s">
        <v>5518</v>
      </c>
      <c r="U2281" s="132" t="str">
        <f t="shared" si="140"/>
        <v>0011450400G106524</v>
      </c>
      <c r="W2281" s="134" t="str">
        <f>IF((ISERROR(VLOOKUP(E2281,'[2]Lead Time(覆蓋貼)'!F:F,1,0)))*(P2281="v"),"",IF((ISTEXT(VLOOKUP(E2281,'[2]Lead Time(覆蓋貼)'!F:F,1,0)))*(P2281=""),"未執行",""))</f>
        <v/>
      </c>
    </row>
    <row r="2282" spans="1:23" ht="20.25" hidden="1" customHeight="1" x14ac:dyDescent="0.25">
      <c r="A2282" s="117">
        <v>2268</v>
      </c>
      <c r="B2282" s="118" t="s">
        <v>2683</v>
      </c>
      <c r="C2282" s="119">
        <v>43125</v>
      </c>
      <c r="D2282" s="117" t="s">
        <v>2912</v>
      </c>
      <c r="E2282" s="120" t="s">
        <v>5519</v>
      </c>
      <c r="F2282" s="117">
        <f>IF(ISNA(VLOOKUP(B2282,[2]保固召回!$A:$G,7,FALSE)),"",(VLOOKUP(B2282,[2]保固召回!$A:$G,7,FALSE)))</f>
        <v>0</v>
      </c>
      <c r="G2282" s="121">
        <f t="shared" ca="1" si="143"/>
        <v>0.97278911564625847</v>
      </c>
      <c r="H2282" s="121" t="str">
        <f t="shared" si="141"/>
        <v>F1xF2xB47編程控制單元，視須要更換廢氣再循環控制閥</v>
      </c>
      <c r="I2282" s="122">
        <f t="shared" ca="1" si="142"/>
        <v>143</v>
      </c>
      <c r="J2282" s="239"/>
      <c r="K2282" s="240"/>
      <c r="L2282" s="236"/>
      <c r="M2282" s="241"/>
      <c r="N2282" s="125">
        <v>43070</v>
      </c>
      <c r="O2282" s="126">
        <v>50184</v>
      </c>
      <c r="P2282" s="127" t="str">
        <f>IF(B2282="","",IF(ISNA(VLOOKUP(U2282,[2]NEW!H:H,1,FALSE)),"V",""))</f>
        <v>V</v>
      </c>
      <c r="Q2282" s="156" t="s">
        <v>5520</v>
      </c>
      <c r="R2282" s="129" t="s">
        <v>5521</v>
      </c>
      <c r="S2282" s="181" t="s">
        <v>5522</v>
      </c>
      <c r="U2282" s="132" t="str">
        <f t="shared" si="140"/>
        <v>0011450400G106214</v>
      </c>
      <c r="W2282" s="134" t="str">
        <f>IF((ISERROR(VLOOKUP(E2282,'[2]Lead Time(覆蓋貼)'!F:F,1,0)))*(P2282="v"),"",IF((ISTEXT(VLOOKUP(E2282,'[2]Lead Time(覆蓋貼)'!F:F,1,0)))*(P2282=""),"未執行",""))</f>
        <v/>
      </c>
    </row>
    <row r="2283" spans="1:23" ht="20.25" hidden="1" customHeight="1" x14ac:dyDescent="0.25">
      <c r="A2283" s="117">
        <v>2269</v>
      </c>
      <c r="B2283" s="118" t="s">
        <v>2683</v>
      </c>
      <c r="C2283" s="119">
        <v>43125</v>
      </c>
      <c r="D2283" s="117" t="s">
        <v>2912</v>
      </c>
      <c r="E2283" s="120" t="s">
        <v>5523</v>
      </c>
      <c r="F2283" s="117">
        <f>IF(ISNA(VLOOKUP(B2283,[2]保固召回!$A:$G,7,FALSE)),"",(VLOOKUP(B2283,[2]保固召回!$A:$G,7,FALSE)))</f>
        <v>0</v>
      </c>
      <c r="G2283" s="121">
        <f t="shared" ca="1" si="143"/>
        <v>0.97278911564625847</v>
      </c>
      <c r="H2283" s="121" t="str">
        <f t="shared" si="141"/>
        <v>F1xF2xB47編程控制單元，視須要更換廢氣再循環控制閥</v>
      </c>
      <c r="I2283" s="122">
        <f t="shared" ca="1" si="142"/>
        <v>143</v>
      </c>
      <c r="J2283" s="239"/>
      <c r="K2283" s="240"/>
      <c r="L2283" s="236"/>
      <c r="M2283" s="241"/>
      <c r="N2283" s="179">
        <v>43047</v>
      </c>
      <c r="O2283" s="123">
        <v>50228</v>
      </c>
      <c r="P2283" s="127" t="str">
        <f>IF(B2283="","",IF(ISNA(VLOOKUP(U2283,[2]NEW!H:H,1,FALSE)),"V",""))</f>
        <v>V</v>
      </c>
      <c r="Q2283" s="156" t="s">
        <v>5512</v>
      </c>
      <c r="R2283" s="129" t="s">
        <v>5027</v>
      </c>
      <c r="S2283" s="181" t="s">
        <v>5518</v>
      </c>
      <c r="U2283" s="132" t="str">
        <f t="shared" si="140"/>
        <v>0011450400G106096</v>
      </c>
      <c r="W2283" s="134" t="str">
        <f>IF((ISERROR(VLOOKUP(E2283,'[2]Lead Time(覆蓋貼)'!F:F,1,0)))*(P2283="v"),"",IF((ISTEXT(VLOOKUP(E2283,'[2]Lead Time(覆蓋貼)'!F:F,1,0)))*(P2283=""),"未執行",""))</f>
        <v/>
      </c>
    </row>
    <row r="2284" spans="1:23" ht="20.25" hidden="1" customHeight="1" x14ac:dyDescent="0.25">
      <c r="A2284" s="117">
        <v>2270</v>
      </c>
      <c r="B2284" s="118" t="s">
        <v>2683</v>
      </c>
      <c r="C2284" s="119">
        <v>43125</v>
      </c>
      <c r="D2284" s="117" t="s">
        <v>2912</v>
      </c>
      <c r="E2284" s="120" t="s">
        <v>5524</v>
      </c>
      <c r="F2284" s="117">
        <f>IF(ISNA(VLOOKUP(B2284,[2]保固召回!$A:$G,7,FALSE)),"",(VLOOKUP(B2284,[2]保固召回!$A:$G,7,FALSE)))</f>
        <v>0</v>
      </c>
      <c r="G2284" s="121">
        <f t="shared" ca="1" si="143"/>
        <v>0.97278911564625847</v>
      </c>
      <c r="H2284" s="121" t="str">
        <f t="shared" si="141"/>
        <v>F1xF2xB47編程控制單元，視須要更換廢氣再循環控制閥</v>
      </c>
      <c r="I2284" s="122">
        <f t="shared" ca="1" si="142"/>
        <v>143</v>
      </c>
      <c r="J2284" s="239"/>
      <c r="K2284" s="240"/>
      <c r="L2284" s="236"/>
      <c r="M2284" s="241"/>
      <c r="N2284" s="179">
        <v>43035</v>
      </c>
      <c r="O2284" s="123">
        <v>50126</v>
      </c>
      <c r="P2284" s="127" t="str">
        <f>IF(B2284="","",IF(ISNA(VLOOKUP(U2284,[2]NEW!H:H,1,FALSE)),"V",""))</f>
        <v>V</v>
      </c>
      <c r="Q2284" s="156" t="s">
        <v>5525</v>
      </c>
      <c r="R2284" s="129" t="s">
        <v>4970</v>
      </c>
      <c r="S2284" s="181" t="s">
        <v>5518</v>
      </c>
      <c r="U2284" s="132" t="str">
        <f t="shared" si="140"/>
        <v>0011450400G106038</v>
      </c>
      <c r="W2284" s="134" t="str">
        <f>IF((ISERROR(VLOOKUP(E2284,'[2]Lead Time(覆蓋貼)'!F:F,1,0)))*(P2284="v"),"",IF((ISTEXT(VLOOKUP(E2284,'[2]Lead Time(覆蓋貼)'!F:F,1,0)))*(P2284=""),"未執行",""))</f>
        <v/>
      </c>
    </row>
    <row r="2285" spans="1:23" ht="20.25" hidden="1" customHeight="1" x14ac:dyDescent="0.25">
      <c r="A2285" s="117">
        <v>2271</v>
      </c>
      <c r="B2285" s="118" t="s">
        <v>2683</v>
      </c>
      <c r="C2285" s="119">
        <v>43125</v>
      </c>
      <c r="D2285" s="117" t="s">
        <v>2912</v>
      </c>
      <c r="E2285" s="120" t="s">
        <v>5526</v>
      </c>
      <c r="F2285" s="117">
        <f>IF(ISNA(VLOOKUP(B2285,[2]保固召回!$A:$G,7,FALSE)),"",(VLOOKUP(B2285,[2]保固召回!$A:$G,7,FALSE)))</f>
        <v>0</v>
      </c>
      <c r="G2285" s="121">
        <f t="shared" ca="1" si="143"/>
        <v>0.97278911564625847</v>
      </c>
      <c r="H2285" s="121" t="str">
        <f t="shared" si="141"/>
        <v>F1xF2xB47編程控制單元，視須要更換廢氣再循環控制閥</v>
      </c>
      <c r="I2285" s="122">
        <f t="shared" ca="1" si="142"/>
        <v>143</v>
      </c>
      <c r="J2285" s="230"/>
      <c r="K2285" s="232"/>
      <c r="L2285" s="239"/>
      <c r="M2285" s="240"/>
      <c r="N2285" s="179">
        <v>43035</v>
      </c>
      <c r="O2285" s="118" t="s">
        <v>5527</v>
      </c>
      <c r="P2285" s="127" t="str">
        <f>IF(B2285="","",IF(ISNA(VLOOKUP(U2285,[2]NEW!H:H,1,FALSE)),"V",""))</f>
        <v>V</v>
      </c>
      <c r="Q2285" s="156" t="s">
        <v>5504</v>
      </c>
      <c r="R2285" s="129" t="s">
        <v>4970</v>
      </c>
      <c r="S2285" s="181" t="s">
        <v>5518</v>
      </c>
      <c r="U2285" s="132" t="str">
        <f t="shared" si="140"/>
        <v>0011450400G105689</v>
      </c>
      <c r="W2285" s="134" t="str">
        <f>IF((ISERROR(VLOOKUP(E2285,'[2]Lead Time(覆蓋貼)'!F:F,1,0)))*(P2285="v"),"",IF((ISTEXT(VLOOKUP(E2285,'[2]Lead Time(覆蓋貼)'!F:F,1,0)))*(P2285=""),"未執行",""))</f>
        <v/>
      </c>
    </row>
    <row r="2286" spans="1:23" ht="20.25" hidden="1" customHeight="1" x14ac:dyDescent="0.25">
      <c r="A2286" s="117">
        <v>2272</v>
      </c>
      <c r="B2286" s="118" t="s">
        <v>2683</v>
      </c>
      <c r="C2286" s="119">
        <v>43125</v>
      </c>
      <c r="D2286" s="117" t="s">
        <v>2912</v>
      </c>
      <c r="E2286" s="120" t="s">
        <v>5528</v>
      </c>
      <c r="F2286" s="117">
        <f>IF(ISNA(VLOOKUP(B2286,[2]保固召回!$A:$G,7,FALSE)),"",(VLOOKUP(B2286,[2]保固召回!$A:$G,7,FALSE)))</f>
        <v>0</v>
      </c>
      <c r="G2286" s="121">
        <f t="shared" ca="1" si="143"/>
        <v>0.97278911564625847</v>
      </c>
      <c r="H2286" s="121" t="str">
        <f t="shared" si="141"/>
        <v>F1xF2xB47編程控制單元，視須要更換廢氣再循環控制閥</v>
      </c>
      <c r="I2286" s="122">
        <f t="shared" ca="1" si="142"/>
        <v>143</v>
      </c>
      <c r="J2286" s="230"/>
      <c r="K2286" s="232"/>
      <c r="L2286" s="239"/>
      <c r="M2286" s="240"/>
      <c r="N2286" s="179">
        <v>43035</v>
      </c>
      <c r="O2286" s="118" t="s">
        <v>5529</v>
      </c>
      <c r="P2286" s="127" t="str">
        <f>IF(B2286="","",IF(ISNA(VLOOKUP(U2286,[2]NEW!H:H,1,FALSE)),"V",""))</f>
        <v>V</v>
      </c>
      <c r="Q2286" s="156" t="s">
        <v>5530</v>
      </c>
      <c r="R2286" s="129" t="s">
        <v>5531</v>
      </c>
      <c r="S2286" s="181" t="s">
        <v>4010</v>
      </c>
      <c r="U2286" s="132" t="str">
        <f t="shared" si="140"/>
        <v>0011450400G105295</v>
      </c>
      <c r="W2286" s="134" t="str">
        <f>IF((ISERROR(VLOOKUP(E2286,'[2]Lead Time(覆蓋貼)'!F:F,1,0)))*(P2286="v"),"",IF((ISTEXT(VLOOKUP(E2286,'[2]Lead Time(覆蓋貼)'!F:F,1,0)))*(P2286=""),"未執行",""))</f>
        <v/>
      </c>
    </row>
    <row r="2287" spans="1:23" ht="20.25" hidden="1" customHeight="1" x14ac:dyDescent="0.25">
      <c r="A2287" s="117">
        <v>2273</v>
      </c>
      <c r="B2287" s="118" t="s">
        <v>2683</v>
      </c>
      <c r="C2287" s="119">
        <v>43125</v>
      </c>
      <c r="D2287" s="117" t="s">
        <v>2912</v>
      </c>
      <c r="E2287" s="120" t="s">
        <v>5532</v>
      </c>
      <c r="F2287" s="117">
        <f>IF(ISNA(VLOOKUP(B2287,[2]保固召回!$A:$G,7,FALSE)),"",(VLOOKUP(B2287,[2]保固召回!$A:$G,7,FALSE)))</f>
        <v>0</v>
      </c>
      <c r="G2287" s="121">
        <f t="shared" ca="1" si="143"/>
        <v>0.97278911564625847</v>
      </c>
      <c r="H2287" s="121" t="str">
        <f t="shared" si="141"/>
        <v>F1xF2xB47編程控制單元，視須要更換廢氣再循環控制閥</v>
      </c>
      <c r="I2287" s="122">
        <f t="shared" ca="1" si="142"/>
        <v>143</v>
      </c>
      <c r="J2287" s="239"/>
      <c r="K2287" s="240"/>
      <c r="L2287" s="236"/>
      <c r="M2287" s="241"/>
      <c r="N2287" s="179">
        <v>43040</v>
      </c>
      <c r="O2287" s="123">
        <v>50228</v>
      </c>
      <c r="P2287" s="127" t="str">
        <f>IF(B2287="","",IF(ISNA(VLOOKUP(U2287,[2]NEW!H:H,1,FALSE)),"V",""))</f>
        <v>V</v>
      </c>
      <c r="Q2287" s="156" t="s">
        <v>5530</v>
      </c>
      <c r="R2287" s="129" t="s">
        <v>3988</v>
      </c>
      <c r="S2287" s="181" t="s">
        <v>4010</v>
      </c>
      <c r="U2287" s="132" t="str">
        <f t="shared" si="140"/>
        <v>0011450400G105280</v>
      </c>
      <c r="W2287" s="134" t="str">
        <f>IF((ISERROR(VLOOKUP(E2287,'[2]Lead Time(覆蓋貼)'!F:F,1,0)))*(P2287="v"),"",IF((ISTEXT(VLOOKUP(E2287,'[2]Lead Time(覆蓋貼)'!F:F,1,0)))*(P2287=""),"未執行",""))</f>
        <v/>
      </c>
    </row>
    <row r="2288" spans="1:23" ht="20.25" hidden="1" customHeight="1" x14ac:dyDescent="0.25">
      <c r="A2288" s="117">
        <v>2274</v>
      </c>
      <c r="B2288" s="118" t="s">
        <v>2683</v>
      </c>
      <c r="C2288" s="119">
        <v>43125</v>
      </c>
      <c r="D2288" s="117" t="s">
        <v>2912</v>
      </c>
      <c r="E2288" s="120" t="s">
        <v>5533</v>
      </c>
      <c r="F2288" s="117"/>
      <c r="G2288" s="121">
        <f t="shared" ca="1" si="143"/>
        <v>0.97278911564625847</v>
      </c>
      <c r="H2288" s="121" t="str">
        <f t="shared" si="141"/>
        <v>F1xF2xB47編程控制單元，視須要更換廢氣再循環控制閥</v>
      </c>
      <c r="I2288" s="122">
        <f t="shared" ca="1" si="142"/>
        <v>143</v>
      </c>
      <c r="J2288" s="239"/>
      <c r="K2288" s="240"/>
      <c r="L2288" s="236"/>
      <c r="M2288" s="241"/>
      <c r="N2288" s="182"/>
      <c r="O2288" s="123"/>
      <c r="P2288" s="127" t="str">
        <f>IF(B2288="","",IF(ISNA(VLOOKUP(U2288,[2]NEW!H:H,1,FALSE)),"V",""))</f>
        <v>V</v>
      </c>
      <c r="Q2288" s="187" t="s">
        <v>5530</v>
      </c>
      <c r="R2288" s="188" t="s">
        <v>4393</v>
      </c>
      <c r="S2288" s="189" t="s">
        <v>4512</v>
      </c>
      <c r="U2288" s="132" t="str">
        <f t="shared" si="140"/>
        <v>0011450400G105131</v>
      </c>
      <c r="W2288" s="134" t="str">
        <f>IF((ISERROR(VLOOKUP(E2288,'[2]Lead Time(覆蓋貼)'!F:F,1,0)))*(P2288="v"),"",IF((ISTEXT(VLOOKUP(E2288,'[2]Lead Time(覆蓋貼)'!F:F,1,0)))*(P2288=""),"未執行",""))</f>
        <v/>
      </c>
    </row>
    <row r="2289" spans="1:23" ht="20.25" hidden="1" customHeight="1" x14ac:dyDescent="0.25">
      <c r="A2289" s="117">
        <v>2275</v>
      </c>
      <c r="B2289" s="118" t="s">
        <v>2683</v>
      </c>
      <c r="C2289" s="119">
        <v>43125</v>
      </c>
      <c r="D2289" s="117" t="s">
        <v>2912</v>
      </c>
      <c r="E2289" s="120" t="s">
        <v>5534</v>
      </c>
      <c r="F2289" s="117">
        <f>IF(ISNA(VLOOKUP(B2289,[2]保固召回!$A:$G,7,FALSE)),"",(VLOOKUP(B2289,[2]保固召回!$A:$G,7,FALSE)))</f>
        <v>0</v>
      </c>
      <c r="G2289" s="121">
        <f t="shared" ca="1" si="143"/>
        <v>0.97278911564625847</v>
      </c>
      <c r="H2289" s="121" t="str">
        <f t="shared" si="141"/>
        <v>F1xF2xB47編程控制單元，視須要更換廢氣再循環控制閥</v>
      </c>
      <c r="I2289" s="122">
        <f t="shared" ca="1" si="142"/>
        <v>143</v>
      </c>
      <c r="J2289" s="239"/>
      <c r="K2289" s="240"/>
      <c r="L2289" s="236"/>
      <c r="M2289" s="241"/>
      <c r="N2289" s="125">
        <v>43078</v>
      </c>
      <c r="O2289" s="126">
        <v>50184</v>
      </c>
      <c r="P2289" s="127" t="str">
        <f>IF(B2289="","",IF(ISNA(VLOOKUP(U2289,[2]NEW!H:H,1,FALSE)),"V",""))</f>
        <v>V</v>
      </c>
      <c r="Q2289" s="156" t="s">
        <v>5535</v>
      </c>
      <c r="R2289" s="129" t="s">
        <v>5536</v>
      </c>
      <c r="S2289" s="181" t="s">
        <v>4479</v>
      </c>
      <c r="U2289" s="132" t="str">
        <f t="shared" si="140"/>
        <v>0011450400G105048</v>
      </c>
      <c r="W2289" s="134" t="str">
        <f>IF((ISERROR(VLOOKUP(E2289,'[2]Lead Time(覆蓋貼)'!F:F,1,0)))*(P2289="v"),"",IF((ISTEXT(VLOOKUP(E2289,'[2]Lead Time(覆蓋貼)'!F:F,1,0)))*(P2289=""),"未執行",""))</f>
        <v/>
      </c>
    </row>
    <row r="2290" spans="1:23" ht="90" customHeight="1" x14ac:dyDescent="0.25">
      <c r="A2290" s="117">
        <v>2276</v>
      </c>
      <c r="B2290" s="118" t="s">
        <v>2683</v>
      </c>
      <c r="C2290" s="119">
        <v>43125</v>
      </c>
      <c r="D2290" s="117" t="s">
        <v>2912</v>
      </c>
      <c r="E2290" s="120" t="s">
        <v>5537</v>
      </c>
      <c r="F2290" s="117">
        <f>IF(ISNA(VLOOKUP(B2290,[2]保固召回!$A:$G,7,FALSE)),"",(VLOOKUP(B2290,[2]保固召回!$A:$G,7,FALSE)))</f>
        <v>0</v>
      </c>
      <c r="G2290" s="121">
        <f t="shared" ca="1" si="143"/>
        <v>0.97278911564625847</v>
      </c>
      <c r="H2290" s="121" t="str">
        <f t="shared" si="141"/>
        <v/>
      </c>
      <c r="I2290" s="122">
        <f t="shared" ca="1" si="142"/>
        <v>143</v>
      </c>
      <c r="J2290" s="239"/>
      <c r="K2290" s="240"/>
      <c r="L2290" s="236"/>
      <c r="M2290" s="241"/>
      <c r="N2290" s="125">
        <v>43088</v>
      </c>
      <c r="O2290" s="126">
        <v>50184</v>
      </c>
      <c r="P2290" s="127" t="str">
        <f>IF(B2290="","",IF(ISNA(VLOOKUP(U2290,[2]NEW!H:H,1,FALSE)),"V",""))</f>
        <v/>
      </c>
      <c r="Q2290" s="156" t="s">
        <v>5538</v>
      </c>
      <c r="R2290" s="129" t="s">
        <v>5539</v>
      </c>
      <c r="S2290" s="181" t="s">
        <v>5540</v>
      </c>
      <c r="U2290" s="132" t="str">
        <f t="shared" si="140"/>
        <v>0011450400G104827</v>
      </c>
      <c r="W2290" s="134" t="str">
        <f>IF((ISERROR(VLOOKUP(E2290,'[2]Lead Time(覆蓋貼)'!F:F,1,0)))*(P2290="v"),"",IF((ISTEXT(VLOOKUP(E2290,'[2]Lead Time(覆蓋貼)'!F:F,1,0)))*(P2290=""),"未執行",""))</f>
        <v/>
      </c>
    </row>
    <row r="2291" spans="1:23" ht="20.25" hidden="1" customHeight="1" x14ac:dyDescent="0.25">
      <c r="A2291" s="117">
        <v>2277</v>
      </c>
      <c r="B2291" s="118" t="s">
        <v>2683</v>
      </c>
      <c r="C2291" s="119">
        <v>43125</v>
      </c>
      <c r="D2291" s="117" t="s">
        <v>2912</v>
      </c>
      <c r="E2291" s="120" t="s">
        <v>5541</v>
      </c>
      <c r="F2291" s="117">
        <f>IF(ISNA(VLOOKUP(B2291,[2]保固召回!$A:$G,7,FALSE)),"",(VLOOKUP(B2291,[2]保固召回!$A:$G,7,FALSE)))</f>
        <v>0</v>
      </c>
      <c r="G2291" s="121">
        <f t="shared" ca="1" si="143"/>
        <v>0.97278911564625847</v>
      </c>
      <c r="H2291" s="121" t="str">
        <f t="shared" si="141"/>
        <v>F1xF2xB47編程控制單元，視須要更換廢氣再循環控制閥</v>
      </c>
      <c r="I2291" s="122">
        <f t="shared" ca="1" si="142"/>
        <v>143</v>
      </c>
      <c r="J2291" s="239"/>
      <c r="K2291" s="240"/>
      <c r="L2291" s="236"/>
      <c r="M2291" s="241"/>
      <c r="N2291" s="125">
        <v>43096</v>
      </c>
      <c r="O2291" s="126">
        <v>50042</v>
      </c>
      <c r="P2291" s="127" t="str">
        <f>IF(B2291="","",IF(ISNA(VLOOKUP(U2291,[2]NEW!H:H,1,FALSE)),"V",""))</f>
        <v>V</v>
      </c>
      <c r="Q2291" s="156" t="s">
        <v>5542</v>
      </c>
      <c r="R2291" s="129" t="s">
        <v>5543</v>
      </c>
      <c r="S2291" s="181" t="s">
        <v>5544</v>
      </c>
      <c r="U2291" s="132" t="str">
        <f t="shared" si="140"/>
        <v>0011450400G104815</v>
      </c>
      <c r="W2291" s="134" t="str">
        <f>IF((ISERROR(VLOOKUP(E2291,'[2]Lead Time(覆蓋貼)'!F:F,1,0)))*(P2291="v"),"",IF((ISTEXT(VLOOKUP(E2291,'[2]Lead Time(覆蓋貼)'!F:F,1,0)))*(P2291=""),"未執行",""))</f>
        <v/>
      </c>
    </row>
    <row r="2292" spans="1:23" ht="20.25" hidden="1" customHeight="1" x14ac:dyDescent="0.25">
      <c r="A2292" s="117">
        <v>2278</v>
      </c>
      <c r="B2292" s="118" t="s">
        <v>2683</v>
      </c>
      <c r="C2292" s="119">
        <v>43125</v>
      </c>
      <c r="D2292" s="117" t="s">
        <v>2912</v>
      </c>
      <c r="E2292" s="120" t="s">
        <v>5545</v>
      </c>
      <c r="F2292" s="117">
        <f>IF(ISNA(VLOOKUP(B2292,[2]保固召回!$A:$G,7,FALSE)),"",(VLOOKUP(B2292,[2]保固召回!$A:$G,7,FALSE)))</f>
        <v>0</v>
      </c>
      <c r="G2292" s="121">
        <f t="shared" ca="1" si="143"/>
        <v>0.97278911564625847</v>
      </c>
      <c r="H2292" s="121" t="str">
        <f t="shared" si="141"/>
        <v>F1xF2xB47編程控制單元，視須要更換廢氣再循環控制閥</v>
      </c>
      <c r="I2292" s="122">
        <f t="shared" ca="1" si="142"/>
        <v>143</v>
      </c>
      <c r="J2292" s="239"/>
      <c r="K2292" s="240"/>
      <c r="L2292" s="236"/>
      <c r="M2292" s="241"/>
      <c r="N2292" s="125"/>
      <c r="O2292" s="126"/>
      <c r="P2292" s="127" t="str">
        <f>IF(B2292="","",IF(ISNA(VLOOKUP(U2292,[2]NEW!H:H,1,FALSE)),"V",""))</f>
        <v>V</v>
      </c>
      <c r="Q2292" s="156" t="s">
        <v>5546</v>
      </c>
      <c r="R2292" s="129" t="s">
        <v>4009</v>
      </c>
      <c r="S2292" s="181" t="s">
        <v>4411</v>
      </c>
      <c r="U2292" s="132" t="str">
        <f t="shared" si="140"/>
        <v>0011450400G104807</v>
      </c>
      <c r="W2292" s="134" t="str">
        <f>IF((ISERROR(VLOOKUP(E2292,'[2]Lead Time(覆蓋貼)'!F:F,1,0)))*(P2292="v"),"",IF((ISTEXT(VLOOKUP(E2292,'[2]Lead Time(覆蓋貼)'!F:F,1,0)))*(P2292=""),"未執行",""))</f>
        <v/>
      </c>
    </row>
    <row r="2293" spans="1:23" ht="20.25" hidden="1" customHeight="1" x14ac:dyDescent="0.25">
      <c r="A2293" s="117">
        <v>2279</v>
      </c>
      <c r="B2293" s="118" t="s">
        <v>2683</v>
      </c>
      <c r="C2293" s="119">
        <v>43125</v>
      </c>
      <c r="D2293" s="117" t="s">
        <v>2912</v>
      </c>
      <c r="E2293" s="120" t="s">
        <v>5547</v>
      </c>
      <c r="F2293" s="117">
        <f>IF(ISNA(VLOOKUP(B2293,[2]保固召回!$A:$G,7,FALSE)),"",(VLOOKUP(B2293,[2]保固召回!$A:$G,7,FALSE)))</f>
        <v>0</v>
      </c>
      <c r="G2293" s="121">
        <f t="shared" ca="1" si="143"/>
        <v>0.97278911564625847</v>
      </c>
      <c r="H2293" s="121" t="str">
        <f t="shared" si="141"/>
        <v>F1xF2xB47編程控制單元，視須要更換廢氣再循環控制閥</v>
      </c>
      <c r="I2293" s="122">
        <f t="shared" ca="1" si="142"/>
        <v>143</v>
      </c>
      <c r="J2293" s="239"/>
      <c r="K2293" s="240"/>
      <c r="L2293" s="236"/>
      <c r="M2293" s="241"/>
      <c r="N2293" s="179">
        <v>43036</v>
      </c>
      <c r="O2293" s="118" t="s">
        <v>5548</v>
      </c>
      <c r="P2293" s="127" t="str">
        <f>IF(B2293="","",IF(ISNA(VLOOKUP(U2293,[2]NEW!H:H,1,FALSE)),"V",""))</f>
        <v>V</v>
      </c>
      <c r="Q2293" s="156" t="s">
        <v>5549</v>
      </c>
      <c r="R2293" s="129">
        <v>50042</v>
      </c>
      <c r="S2293" s="190" t="s">
        <v>4017</v>
      </c>
      <c r="U2293" s="132" t="str">
        <f t="shared" si="140"/>
        <v>0011450400G103622</v>
      </c>
      <c r="W2293" s="134" t="str">
        <f>IF((ISERROR(VLOOKUP(E2293,'[2]Lead Time(覆蓋貼)'!F:F,1,0)))*(P2293="v"),"",IF((ISTEXT(VLOOKUP(E2293,'[2]Lead Time(覆蓋貼)'!F:F,1,0)))*(P2293=""),"未執行",""))</f>
        <v/>
      </c>
    </row>
    <row r="2294" spans="1:23" ht="20.25" hidden="1" customHeight="1" x14ac:dyDescent="0.25">
      <c r="A2294" s="117">
        <v>2280</v>
      </c>
      <c r="B2294" s="118" t="s">
        <v>2683</v>
      </c>
      <c r="C2294" s="119">
        <v>43125</v>
      </c>
      <c r="D2294" s="117" t="s">
        <v>2912</v>
      </c>
      <c r="E2294" s="120" t="s">
        <v>5550</v>
      </c>
      <c r="F2294" s="117">
        <f>IF(ISNA(VLOOKUP(B2294,[2]保固召回!$A:$G,7,FALSE)),"",(VLOOKUP(B2294,[2]保固召回!$A:$G,7,FALSE)))</f>
        <v>0</v>
      </c>
      <c r="G2294" s="121">
        <f t="shared" ca="1" si="143"/>
        <v>0.97278911564625847</v>
      </c>
      <c r="H2294" s="121" t="str">
        <f t="shared" si="141"/>
        <v>F1xF2xB47編程控制單元，視須要更換廢氣再循環控制閥</v>
      </c>
      <c r="I2294" s="122">
        <f t="shared" ca="1" si="142"/>
        <v>143</v>
      </c>
      <c r="J2294" s="230"/>
      <c r="K2294" s="232"/>
      <c r="L2294" s="239"/>
      <c r="M2294" s="240"/>
      <c r="N2294" s="182"/>
      <c r="O2294" s="123"/>
      <c r="P2294" s="127" t="str">
        <f>IF(B2294="","",IF(ISNA(VLOOKUP(U2294,[2]NEW!H:H,1,FALSE)),"V",""))</f>
        <v>V</v>
      </c>
      <c r="Q2294" s="156">
        <v>43032</v>
      </c>
      <c r="R2294" s="129">
        <v>50304</v>
      </c>
      <c r="S2294" s="181" t="s">
        <v>4021</v>
      </c>
      <c r="U2294" s="132" t="str">
        <f t="shared" si="140"/>
        <v>0011450400G103379</v>
      </c>
      <c r="W2294" s="134" t="str">
        <f>IF((ISERROR(VLOOKUP(E2294,'[2]Lead Time(覆蓋貼)'!F:F,1,0)))*(P2294="v"),"",IF((ISTEXT(VLOOKUP(E2294,'[2]Lead Time(覆蓋貼)'!F:F,1,0)))*(P2294=""),"未執行",""))</f>
        <v/>
      </c>
    </row>
    <row r="2295" spans="1:23" ht="20.25" hidden="1" customHeight="1" x14ac:dyDescent="0.25">
      <c r="A2295" s="117">
        <v>2281</v>
      </c>
      <c r="B2295" s="118" t="s">
        <v>2683</v>
      </c>
      <c r="C2295" s="119">
        <v>43125</v>
      </c>
      <c r="D2295" s="117" t="s">
        <v>2912</v>
      </c>
      <c r="E2295" s="120" t="s">
        <v>5551</v>
      </c>
      <c r="F2295" s="117">
        <f>IF(ISNA(VLOOKUP(B2295,[2]保固召回!$A:$G,7,FALSE)),"",(VLOOKUP(B2295,[2]保固召回!$A:$G,7,FALSE)))</f>
        <v>0</v>
      </c>
      <c r="G2295" s="121">
        <f t="shared" ca="1" si="143"/>
        <v>0.97278911564625847</v>
      </c>
      <c r="H2295" s="121" t="str">
        <f t="shared" si="141"/>
        <v>F1xF2xB47編程控制單元，視須要更換廢氣再循環控制閥</v>
      </c>
      <c r="I2295" s="122">
        <f t="shared" ca="1" si="142"/>
        <v>143</v>
      </c>
      <c r="J2295" s="239"/>
      <c r="K2295" s="240"/>
      <c r="L2295" s="236"/>
      <c r="M2295" s="241"/>
      <c r="N2295" s="125">
        <v>43089</v>
      </c>
      <c r="O2295" s="126">
        <v>50150</v>
      </c>
      <c r="P2295" s="127" t="str">
        <f>IF(B2295="","",IF(ISNA(VLOOKUP(U2295,[2]NEW!H:H,1,FALSE)),"V",""))</f>
        <v>V</v>
      </c>
      <c r="Q2295" s="156" t="s">
        <v>5552</v>
      </c>
      <c r="R2295" s="129" t="s">
        <v>5553</v>
      </c>
      <c r="S2295" s="181" t="s">
        <v>5554</v>
      </c>
      <c r="U2295" s="132" t="str">
        <f t="shared" si="140"/>
        <v>0011450400G103371</v>
      </c>
      <c r="W2295" s="134" t="str">
        <f>IF((ISERROR(VLOOKUP(E2295,'[2]Lead Time(覆蓋貼)'!F:F,1,0)))*(P2295="v"),"",IF((ISTEXT(VLOOKUP(E2295,'[2]Lead Time(覆蓋貼)'!F:F,1,0)))*(P2295=""),"未執行",""))</f>
        <v/>
      </c>
    </row>
    <row r="2296" spans="1:23" ht="20.25" hidden="1" customHeight="1" x14ac:dyDescent="0.25">
      <c r="A2296" s="117">
        <v>2282</v>
      </c>
      <c r="B2296" s="118" t="s">
        <v>2683</v>
      </c>
      <c r="C2296" s="119">
        <v>43125</v>
      </c>
      <c r="D2296" s="117" t="s">
        <v>2912</v>
      </c>
      <c r="E2296" s="120" t="s">
        <v>5555</v>
      </c>
      <c r="F2296" s="117">
        <f>IF(ISNA(VLOOKUP(B2296,[2]保固召回!$A:$G,7,FALSE)),"",(VLOOKUP(B2296,[2]保固召回!$A:$G,7,FALSE)))</f>
        <v>0</v>
      </c>
      <c r="G2296" s="121">
        <f t="shared" ca="1" si="143"/>
        <v>0.97278911564625847</v>
      </c>
      <c r="H2296" s="121" t="str">
        <f t="shared" si="141"/>
        <v>F1xF2xB47編程控制單元，視須要更換廢氣再循環控制閥</v>
      </c>
      <c r="I2296" s="122">
        <f t="shared" ca="1" si="142"/>
        <v>143</v>
      </c>
      <c r="J2296" s="239"/>
      <c r="K2296" s="240"/>
      <c r="L2296" s="236"/>
      <c r="M2296" s="241"/>
      <c r="N2296" s="125"/>
      <c r="O2296" s="126"/>
      <c r="P2296" s="127" t="str">
        <f>IF(B2296="","",IF(ISNA(VLOOKUP(U2296,[2]NEW!H:H,1,FALSE)),"V",""))</f>
        <v>V</v>
      </c>
      <c r="Q2296" s="156" t="s">
        <v>5530</v>
      </c>
      <c r="R2296" s="129" t="s">
        <v>4393</v>
      </c>
      <c r="S2296" s="181" t="s">
        <v>4512</v>
      </c>
      <c r="U2296" s="132" t="str">
        <f t="shared" si="140"/>
        <v>0011450400G103305</v>
      </c>
      <c r="W2296" s="134" t="str">
        <f>IF((ISERROR(VLOOKUP(E2296,'[2]Lead Time(覆蓋貼)'!F:F,1,0)))*(P2296="v"),"",IF((ISTEXT(VLOOKUP(E2296,'[2]Lead Time(覆蓋貼)'!F:F,1,0)))*(P2296=""),"未執行",""))</f>
        <v/>
      </c>
    </row>
    <row r="2297" spans="1:23" ht="20.25" hidden="1" customHeight="1" x14ac:dyDescent="0.25">
      <c r="A2297" s="117">
        <v>2283</v>
      </c>
      <c r="B2297" s="118" t="s">
        <v>2683</v>
      </c>
      <c r="C2297" s="119">
        <v>43125</v>
      </c>
      <c r="D2297" s="117" t="s">
        <v>2912</v>
      </c>
      <c r="E2297" s="120" t="s">
        <v>5556</v>
      </c>
      <c r="F2297" s="117">
        <f>IF(ISNA(VLOOKUP(B2297,[2]保固召回!$A:$G,7,FALSE)),"",(VLOOKUP(B2297,[2]保固召回!$A:$G,7,FALSE)))</f>
        <v>0</v>
      </c>
      <c r="G2297" s="121">
        <f t="shared" ca="1" si="143"/>
        <v>0.97278911564625847</v>
      </c>
      <c r="H2297" s="121" t="str">
        <f t="shared" si="141"/>
        <v>F1xF2xB47編程控制單元，視須要更換廢氣再循環控制閥</v>
      </c>
      <c r="I2297" s="122">
        <f t="shared" ca="1" si="142"/>
        <v>143</v>
      </c>
      <c r="J2297" s="239"/>
      <c r="K2297" s="240"/>
      <c r="L2297" s="236"/>
      <c r="M2297" s="241"/>
      <c r="N2297" s="125"/>
      <c r="O2297" s="126"/>
      <c r="P2297" s="127" t="str">
        <f>IF(B2297="","",IF(ISNA(VLOOKUP(U2297,[2]NEW!H:H,1,FALSE)),"V",""))</f>
        <v>V</v>
      </c>
      <c r="Q2297" s="156" t="s">
        <v>5557</v>
      </c>
      <c r="R2297" s="129" t="s">
        <v>5558</v>
      </c>
      <c r="S2297" s="181" t="s">
        <v>5559</v>
      </c>
      <c r="U2297" s="132" t="str">
        <f t="shared" si="140"/>
        <v>0011450400G103025</v>
      </c>
      <c r="W2297" s="134" t="str">
        <f>IF((ISERROR(VLOOKUP(E2297,'[2]Lead Time(覆蓋貼)'!F:F,1,0)))*(P2297="v"),"",IF((ISTEXT(VLOOKUP(E2297,'[2]Lead Time(覆蓋貼)'!F:F,1,0)))*(P2297=""),"未執行",""))</f>
        <v/>
      </c>
    </row>
    <row r="2298" spans="1:23" ht="20.25" hidden="1" customHeight="1" x14ac:dyDescent="0.25">
      <c r="A2298" s="117">
        <v>2284</v>
      </c>
      <c r="B2298" s="118" t="s">
        <v>2683</v>
      </c>
      <c r="C2298" s="119">
        <v>43125</v>
      </c>
      <c r="D2298" s="117" t="s">
        <v>2912</v>
      </c>
      <c r="E2298" s="120" t="s">
        <v>5560</v>
      </c>
      <c r="F2298" s="117">
        <f>IF(ISNA(VLOOKUP(B2298,[2]保固召回!$A:$G,7,FALSE)),"",(VLOOKUP(B2298,[2]保固召回!$A:$G,7,FALSE)))</f>
        <v>0</v>
      </c>
      <c r="G2298" s="121">
        <f t="shared" ca="1" si="143"/>
        <v>0.97278911564625847</v>
      </c>
      <c r="H2298" s="121" t="str">
        <f t="shared" si="141"/>
        <v>F1xF2xB47編程控制單元，視須要更換廢氣再循環控制閥</v>
      </c>
      <c r="I2298" s="122">
        <f t="shared" ca="1" si="142"/>
        <v>143</v>
      </c>
      <c r="J2298" s="239"/>
      <c r="K2298" s="240"/>
      <c r="L2298" s="236"/>
      <c r="M2298" s="241"/>
      <c r="N2298" s="179">
        <v>43039</v>
      </c>
      <c r="O2298" s="123">
        <v>50140</v>
      </c>
      <c r="P2298" s="127" t="str">
        <f>IF(B2298="","",IF(ISNA(VLOOKUP(U2298,[2]NEW!H:H,1,FALSE)),"V",""))</f>
        <v>V</v>
      </c>
      <c r="Q2298" s="156" t="s">
        <v>5530</v>
      </c>
      <c r="R2298" s="158" t="s">
        <v>3988</v>
      </c>
      <c r="S2298" s="181" t="s">
        <v>4010</v>
      </c>
      <c r="U2298" s="132" t="str">
        <f t="shared" si="140"/>
        <v>0011450400G102772</v>
      </c>
      <c r="W2298" s="134" t="str">
        <f>IF((ISERROR(VLOOKUP(E2298,'[2]Lead Time(覆蓋貼)'!F:F,1,0)))*(P2298="v"),"",IF((ISTEXT(VLOOKUP(E2298,'[2]Lead Time(覆蓋貼)'!F:F,1,0)))*(P2298=""),"未執行",""))</f>
        <v/>
      </c>
    </row>
    <row r="2299" spans="1:23" ht="20.25" hidden="1" customHeight="1" x14ac:dyDescent="0.25">
      <c r="A2299" s="117">
        <v>2285</v>
      </c>
      <c r="B2299" s="118" t="s">
        <v>2683</v>
      </c>
      <c r="C2299" s="119">
        <v>43125</v>
      </c>
      <c r="D2299" s="117" t="s">
        <v>2912</v>
      </c>
      <c r="E2299" s="120" t="s">
        <v>5561</v>
      </c>
      <c r="F2299" s="117">
        <f>IF(ISNA(VLOOKUP(B2299,[2]保固召回!$A:$G,7,FALSE)),"",(VLOOKUP(B2299,[2]保固召回!$A:$G,7,FALSE)))</f>
        <v>0</v>
      </c>
      <c r="G2299" s="121">
        <f t="shared" ca="1" si="143"/>
        <v>0.97278911564625847</v>
      </c>
      <c r="H2299" s="121" t="str">
        <f t="shared" si="141"/>
        <v>F1xF2xB47編程控制單元，視須要更換廢氣再循環控制閥</v>
      </c>
      <c r="I2299" s="122">
        <f t="shared" ca="1" si="142"/>
        <v>143</v>
      </c>
      <c r="J2299" s="239"/>
      <c r="K2299" s="240"/>
      <c r="L2299" s="236"/>
      <c r="M2299" s="241"/>
      <c r="N2299" s="182"/>
      <c r="O2299" s="123"/>
      <c r="P2299" s="127" t="str">
        <f>IF(B2299="","",IF(ISNA(VLOOKUP(U2299,[2]NEW!H:H,1,FALSE)),"V",""))</f>
        <v>V</v>
      </c>
      <c r="Q2299" s="187" t="s">
        <v>5530</v>
      </c>
      <c r="R2299" s="188" t="s">
        <v>4393</v>
      </c>
      <c r="S2299" s="189" t="s">
        <v>4512</v>
      </c>
      <c r="U2299" s="132" t="str">
        <f t="shared" si="140"/>
        <v>0011450400G102673</v>
      </c>
      <c r="W2299" s="134" t="str">
        <f>IF((ISERROR(VLOOKUP(E2299,'[2]Lead Time(覆蓋貼)'!F:F,1,0)))*(P2299="v"),"",IF((ISTEXT(VLOOKUP(E2299,'[2]Lead Time(覆蓋貼)'!F:F,1,0)))*(P2299=""),"未執行",""))</f>
        <v/>
      </c>
    </row>
    <row r="2300" spans="1:23" ht="20.25" hidden="1" customHeight="1" x14ac:dyDescent="0.25">
      <c r="A2300" s="117">
        <v>2286</v>
      </c>
      <c r="B2300" s="118" t="s">
        <v>2683</v>
      </c>
      <c r="C2300" s="119">
        <v>43125</v>
      </c>
      <c r="D2300" s="117" t="s">
        <v>2912</v>
      </c>
      <c r="E2300" s="120" t="s">
        <v>5562</v>
      </c>
      <c r="F2300" s="117">
        <f>IF(ISNA(VLOOKUP(B2300,[2]保固召回!$A:$G,7,FALSE)),"",(VLOOKUP(B2300,[2]保固召回!$A:$G,7,FALSE)))</f>
        <v>0</v>
      </c>
      <c r="G2300" s="121">
        <f t="shared" ca="1" si="143"/>
        <v>0.97278911564625847</v>
      </c>
      <c r="H2300" s="121" t="str">
        <f t="shared" si="141"/>
        <v>F1xF2xB47編程控制單元，視須要更換廢氣再循環控制閥</v>
      </c>
      <c r="I2300" s="122">
        <f t="shared" ca="1" si="142"/>
        <v>143</v>
      </c>
      <c r="J2300" s="230"/>
      <c r="K2300" s="232"/>
      <c r="L2300" s="239"/>
      <c r="M2300" s="240"/>
      <c r="N2300" s="179">
        <v>43045</v>
      </c>
      <c r="O2300" s="123">
        <v>50126</v>
      </c>
      <c r="P2300" s="127" t="str">
        <f>IF(B2300="","",IF(ISNA(VLOOKUP(U2300,[2]NEW!H:H,1,FALSE)),"V",""))</f>
        <v>V</v>
      </c>
      <c r="Q2300" s="156" t="s">
        <v>5563</v>
      </c>
      <c r="R2300" s="129" t="s">
        <v>3988</v>
      </c>
      <c r="S2300" s="181" t="s">
        <v>4010</v>
      </c>
      <c r="U2300" s="132" t="str">
        <f t="shared" si="140"/>
        <v>0011450400G102667</v>
      </c>
      <c r="W2300" s="134" t="str">
        <f>IF((ISERROR(VLOOKUP(E2300,'[2]Lead Time(覆蓋貼)'!F:F,1,0)))*(P2300="v"),"",IF((ISTEXT(VLOOKUP(E2300,'[2]Lead Time(覆蓋貼)'!F:F,1,0)))*(P2300=""),"未執行",""))</f>
        <v/>
      </c>
    </row>
    <row r="2301" spans="1:23" ht="20.25" hidden="1" customHeight="1" x14ac:dyDescent="0.25">
      <c r="A2301" s="117">
        <v>2287</v>
      </c>
      <c r="B2301" s="118" t="s">
        <v>2683</v>
      </c>
      <c r="C2301" s="119">
        <v>43125</v>
      </c>
      <c r="D2301" s="117" t="s">
        <v>2912</v>
      </c>
      <c r="E2301" s="120" t="s">
        <v>5564</v>
      </c>
      <c r="F2301" s="117">
        <f>IF(ISNA(VLOOKUP(B2301,[2]保固召回!$A:$G,7,FALSE)),"",(VLOOKUP(B2301,[2]保固召回!$A:$G,7,FALSE)))</f>
        <v>0</v>
      </c>
      <c r="G2301" s="121">
        <f t="shared" ca="1" si="143"/>
        <v>0.97278911564625847</v>
      </c>
      <c r="H2301" s="121" t="str">
        <f t="shared" si="141"/>
        <v>F1xF2xB47編程控制單元，視須要更換廢氣再循環控制閥</v>
      </c>
      <c r="I2301" s="122">
        <f t="shared" ca="1" si="142"/>
        <v>143</v>
      </c>
      <c r="J2301" s="230"/>
      <c r="K2301" s="232"/>
      <c r="L2301" s="239"/>
      <c r="M2301" s="240"/>
      <c r="N2301" s="182"/>
      <c r="O2301" s="123"/>
      <c r="P2301" s="127" t="str">
        <f>IF(B2301="","",IF(ISNA(VLOOKUP(U2301,[2]NEW!H:H,1,FALSE)),"V",""))</f>
        <v>V</v>
      </c>
      <c r="Q2301" s="156">
        <v>43032</v>
      </c>
      <c r="R2301" s="129">
        <v>50304</v>
      </c>
      <c r="S2301" s="181" t="s">
        <v>4021</v>
      </c>
      <c r="U2301" s="132" t="str">
        <f t="shared" si="140"/>
        <v>0011450400G102485</v>
      </c>
      <c r="W2301" s="134" t="str">
        <f>IF((ISERROR(VLOOKUP(E2301,'[2]Lead Time(覆蓋貼)'!F:F,1,0)))*(P2301="v"),"",IF((ISTEXT(VLOOKUP(E2301,'[2]Lead Time(覆蓋貼)'!F:F,1,0)))*(P2301=""),"未執行",""))</f>
        <v/>
      </c>
    </row>
    <row r="2302" spans="1:23" ht="20.25" hidden="1" customHeight="1" x14ac:dyDescent="0.25">
      <c r="A2302" s="117">
        <v>2288</v>
      </c>
      <c r="B2302" s="118" t="s">
        <v>2683</v>
      </c>
      <c r="C2302" s="119">
        <v>43125</v>
      </c>
      <c r="D2302" s="117" t="s">
        <v>2912</v>
      </c>
      <c r="E2302" s="120" t="s">
        <v>5565</v>
      </c>
      <c r="F2302" s="117"/>
      <c r="G2302" s="121">
        <f t="shared" ca="1" si="143"/>
        <v>0.97278911564625847</v>
      </c>
      <c r="H2302" s="121" t="str">
        <f t="shared" si="141"/>
        <v>F1xF2xB47編程控制單元，視須要更換廢氣再循環控制閥</v>
      </c>
      <c r="I2302" s="122">
        <f t="shared" ca="1" si="142"/>
        <v>143</v>
      </c>
      <c r="J2302" s="230"/>
      <c r="K2302" s="231"/>
      <c r="L2302" s="230"/>
      <c r="M2302" s="232"/>
      <c r="N2302" s="125"/>
      <c r="O2302" s="126"/>
      <c r="P2302" s="127" t="str">
        <f>IF(B2302="","",IF(ISNA(VLOOKUP(U2302,[2]NEW!H:H,1,FALSE)),"V",""))</f>
        <v>V</v>
      </c>
      <c r="Q2302" s="156"/>
      <c r="R2302" s="129"/>
      <c r="S2302" s="181"/>
      <c r="U2302" s="132" t="str">
        <f t="shared" si="140"/>
        <v>0011450400G102441</v>
      </c>
      <c r="W2302" s="134" t="str">
        <f>IF((ISERROR(VLOOKUP(E2302,'[2]Lead Time(覆蓋貼)'!F:F,1,0)))*(P2302="v"),"",IF((ISTEXT(VLOOKUP(E2302,'[2]Lead Time(覆蓋貼)'!F:F,1,0)))*(P2302=""),"未執行",""))</f>
        <v/>
      </c>
    </row>
    <row r="2303" spans="1:23" ht="20.25" hidden="1" customHeight="1" x14ac:dyDescent="0.25">
      <c r="A2303" s="117">
        <v>2289</v>
      </c>
      <c r="B2303" s="118" t="s">
        <v>2683</v>
      </c>
      <c r="C2303" s="119">
        <v>43125</v>
      </c>
      <c r="D2303" s="117" t="s">
        <v>2912</v>
      </c>
      <c r="E2303" s="120" t="s">
        <v>5566</v>
      </c>
      <c r="F2303" s="117">
        <f>IF(ISNA(VLOOKUP(B2303,[2]保固召回!$A:$G,7,FALSE)),"",(VLOOKUP(B2303,[2]保固召回!$A:$G,7,FALSE)))</f>
        <v>0</v>
      </c>
      <c r="G2303" s="121">
        <f t="shared" ca="1" si="143"/>
        <v>0.97278911564625847</v>
      </c>
      <c r="H2303" s="121" t="str">
        <f t="shared" si="141"/>
        <v>F1xF2xB47編程控制單元，視須要更換廢氣再循環控制閥</v>
      </c>
      <c r="I2303" s="122">
        <f t="shared" ca="1" si="142"/>
        <v>143</v>
      </c>
      <c r="J2303" s="230"/>
      <c r="K2303" s="232"/>
      <c r="L2303" s="239"/>
      <c r="M2303" s="240"/>
      <c r="N2303" s="125"/>
      <c r="O2303" s="126"/>
      <c r="P2303" s="127" t="str">
        <f>IF(B2303="","",IF(ISNA(VLOOKUP(U2303,[2]NEW!H:H,1,FALSE)),"V",""))</f>
        <v>V</v>
      </c>
      <c r="Q2303" s="156">
        <v>43032</v>
      </c>
      <c r="R2303" s="129">
        <v>50304</v>
      </c>
      <c r="S2303" s="181" t="s">
        <v>4021</v>
      </c>
      <c r="U2303" s="132" t="str">
        <f t="shared" si="140"/>
        <v>0011450400G102264</v>
      </c>
      <c r="W2303" s="134" t="str">
        <f>IF((ISERROR(VLOOKUP(E2303,'[2]Lead Time(覆蓋貼)'!F:F,1,0)))*(P2303="v"),"",IF((ISTEXT(VLOOKUP(E2303,'[2]Lead Time(覆蓋貼)'!F:F,1,0)))*(P2303=""),"未執行",""))</f>
        <v/>
      </c>
    </row>
    <row r="2304" spans="1:23" ht="20.25" hidden="1" customHeight="1" x14ac:dyDescent="0.25">
      <c r="A2304" s="117">
        <v>2290</v>
      </c>
      <c r="B2304" s="118" t="s">
        <v>5567</v>
      </c>
      <c r="C2304" s="119">
        <v>43516</v>
      </c>
      <c r="D2304" s="117" t="s">
        <v>5568</v>
      </c>
      <c r="E2304" s="171" t="s">
        <v>5569</v>
      </c>
      <c r="F2304" s="117"/>
      <c r="G2304" s="121">
        <f t="shared" ca="1" si="143"/>
        <v>1</v>
      </c>
      <c r="H2304" s="121" t="str">
        <f t="shared" si="141"/>
        <v>F48檢查，視需要更換剎車油管</v>
      </c>
      <c r="I2304" s="122">
        <f t="shared" ca="1" si="142"/>
        <v>2</v>
      </c>
      <c r="N2304" s="125"/>
      <c r="O2304" s="126"/>
      <c r="P2304" s="127" t="str">
        <f>IF(B2304="","",IF(ISNA(VLOOKUP(U2304,[2]NEW!H:H,1,FALSE)),"V",""))</f>
        <v>V</v>
      </c>
      <c r="Q2304" s="156">
        <v>43253</v>
      </c>
      <c r="R2304" s="129">
        <v>50304</v>
      </c>
      <c r="S2304" s="181" t="s">
        <v>5570</v>
      </c>
      <c r="U2304" s="132" t="str">
        <f t="shared" si="140"/>
        <v>0034360200EE27963</v>
      </c>
      <c r="W2304" s="134" t="str">
        <f>IF((ISERROR(VLOOKUP(E2304,'[2]Lead Time(覆蓋貼)'!F:F,1,0)))*(P2304="v"),"",IF((ISTEXT(VLOOKUP(E2304,'[2]Lead Time(覆蓋貼)'!F:F,1,0)))*(P2304=""),"未執行",""))</f>
        <v/>
      </c>
    </row>
    <row r="2305" spans="1:23" ht="20.25" hidden="1" customHeight="1" x14ac:dyDescent="0.25">
      <c r="A2305" s="117">
        <v>2291</v>
      </c>
      <c r="B2305" s="118" t="s">
        <v>4661</v>
      </c>
      <c r="C2305" s="119">
        <v>42370</v>
      </c>
      <c r="D2305" s="117" t="s">
        <v>4662</v>
      </c>
      <c r="E2305" s="120" t="s">
        <v>5571</v>
      </c>
      <c r="F2305" s="117" t="str">
        <f>IF(ISNA(VLOOKUP(B2305,[2]保固召回!$A:$G,7,FALSE)),"",(VLOOKUP(B2305,[2]保固召回!$A:$G,7,FALSE)))</f>
        <v/>
      </c>
      <c r="G2305" s="121">
        <f t="shared" ca="1" si="143"/>
        <v>0.57202072538860105</v>
      </c>
      <c r="H2305" s="121" t="str">
        <f t="shared" si="141"/>
        <v>提示-編程儀錶板油錶功能</v>
      </c>
      <c r="I2305" s="122">
        <f t="shared" ca="1" si="142"/>
        <v>552</v>
      </c>
      <c r="N2305" s="125"/>
      <c r="O2305" s="126"/>
      <c r="P2305" s="127" t="str">
        <f>IF(B2305="","",IF(ISNA(VLOOKUP(U2305,[2]NEW!H:H,1,FALSE)),"V",""))</f>
        <v>V</v>
      </c>
      <c r="Q2305" s="156"/>
      <c r="R2305" s="129"/>
      <c r="S2305" s="205"/>
      <c r="U2305" s="132" t="str">
        <f t="shared" si="140"/>
        <v>6211061800EE24385</v>
      </c>
      <c r="W2305" s="134" t="str">
        <f>IF((ISERROR(VLOOKUP(E2305,'[2]Lead Time(覆蓋貼)'!F:F,1,0)))*(P2305="v"),"",IF((ISTEXT(VLOOKUP(E2305,'[2]Lead Time(覆蓋貼)'!F:F,1,0)))*(P2305=""),"未執行",""))</f>
        <v/>
      </c>
    </row>
    <row r="2306" spans="1:23" ht="20.25" hidden="1" customHeight="1" x14ac:dyDescent="0.25">
      <c r="A2306" s="117">
        <v>2292</v>
      </c>
      <c r="B2306" s="118" t="s">
        <v>4661</v>
      </c>
      <c r="C2306" s="119">
        <v>42370</v>
      </c>
      <c r="D2306" s="117" t="s">
        <v>4662</v>
      </c>
      <c r="E2306" s="214" t="s">
        <v>5572</v>
      </c>
      <c r="F2306" s="117"/>
      <c r="G2306" s="121">
        <f t="shared" ca="1" si="143"/>
        <v>0.57202072538860105</v>
      </c>
      <c r="H2306" s="121" t="str">
        <f t="shared" si="141"/>
        <v>提示-編程儀錶板油錶功能</v>
      </c>
      <c r="I2306" s="122">
        <f t="shared" ca="1" si="142"/>
        <v>552</v>
      </c>
      <c r="N2306" s="125"/>
      <c r="O2306" s="126"/>
      <c r="P2306" s="127" t="str">
        <f>IF(B2306="","",IF(ISNA(VLOOKUP(U2306,[2]NEW!H:H,1,FALSE)),"V",""))</f>
        <v>V</v>
      </c>
      <c r="Q2306" s="156"/>
      <c r="R2306" s="129"/>
      <c r="S2306" s="181"/>
      <c r="U2306" s="132" t="str">
        <f t="shared" si="140"/>
        <v>6211061800EE24375</v>
      </c>
      <c r="W2306" s="134" t="str">
        <f>IF((ISERROR(VLOOKUP(E2306,'[2]Lead Time(覆蓋貼)'!F:F,1,0)))*(P2306="v"),"",IF((ISTEXT(VLOOKUP(E2306,'[2]Lead Time(覆蓋貼)'!F:F,1,0)))*(P2306=""),"未執行",""))</f>
        <v/>
      </c>
    </row>
    <row r="2307" spans="1:23" ht="20.25" hidden="1" customHeight="1" x14ac:dyDescent="0.25">
      <c r="A2307" s="117">
        <v>2293</v>
      </c>
      <c r="B2307" s="118" t="s">
        <v>4661</v>
      </c>
      <c r="C2307" s="119">
        <v>42370</v>
      </c>
      <c r="D2307" s="117" t="s">
        <v>4662</v>
      </c>
      <c r="E2307" s="120" t="s">
        <v>5573</v>
      </c>
      <c r="F2307" s="117" t="str">
        <f>IF(ISNA(VLOOKUP(B2307,[2]保固召回!$A:$G,7,FALSE)),"",(VLOOKUP(B2307,[2]保固召回!$A:$G,7,FALSE)))</f>
        <v/>
      </c>
      <c r="G2307" s="121">
        <f t="shared" ca="1" si="143"/>
        <v>0.57202072538860105</v>
      </c>
      <c r="H2307" s="121" t="str">
        <f t="shared" si="141"/>
        <v>提示-編程儀錶板油錶功能</v>
      </c>
      <c r="I2307" s="122">
        <f t="shared" ca="1" si="142"/>
        <v>552</v>
      </c>
      <c r="N2307" s="125"/>
      <c r="O2307" s="126"/>
      <c r="P2307" s="127" t="str">
        <f>IF(B2307="","",IF(ISNA(VLOOKUP(U2307,[2]NEW!H:H,1,FALSE)),"V",""))</f>
        <v>V</v>
      </c>
      <c r="Q2307" s="156"/>
      <c r="R2307" s="129"/>
      <c r="S2307" s="204"/>
      <c r="U2307" s="132" t="str">
        <f t="shared" si="140"/>
        <v>6211061800EE24064</v>
      </c>
      <c r="W2307" s="134" t="str">
        <f>IF((ISERROR(VLOOKUP(E2307,'[2]Lead Time(覆蓋貼)'!F:F,1,0)))*(P2307="v"),"",IF((ISTEXT(VLOOKUP(E2307,'[2]Lead Time(覆蓋貼)'!F:F,1,0)))*(P2307=""),"未執行",""))</f>
        <v/>
      </c>
    </row>
    <row r="2308" spans="1:23" ht="20.25" hidden="1" customHeight="1" x14ac:dyDescent="0.25">
      <c r="A2308" s="117">
        <v>2294</v>
      </c>
      <c r="B2308" s="118" t="s">
        <v>5575</v>
      </c>
      <c r="C2308" s="119">
        <v>43554</v>
      </c>
      <c r="D2308" s="117" t="s">
        <v>5576</v>
      </c>
      <c r="E2308" s="120" t="s">
        <v>5573</v>
      </c>
      <c r="F2308" s="117"/>
      <c r="G2308" s="121">
        <f t="shared" ca="1" si="143"/>
        <v>1</v>
      </c>
      <c r="H2308" s="121" t="str">
        <f t="shared" si="141"/>
        <v>F48編程控制單元(DKG)</v>
      </c>
      <c r="I2308" s="122">
        <f t="shared" ca="1" si="142"/>
        <v>52</v>
      </c>
      <c r="N2308" s="125"/>
      <c r="O2308" s="126"/>
      <c r="P2308" s="127" t="s">
        <v>4047</v>
      </c>
      <c r="Q2308" s="156"/>
      <c r="R2308" s="129"/>
      <c r="S2308" s="181" t="s">
        <v>5577</v>
      </c>
      <c r="U2308" s="132" t="str">
        <f t="shared" si="140"/>
        <v>0028050100EE24064</v>
      </c>
      <c r="W2308" s="134" t="str">
        <f>IF((ISERROR(VLOOKUP(E2308,'[2]Lead Time(覆蓋貼)'!F:F,1,0)))*(P2308="v"),"",IF((ISTEXT(VLOOKUP(E2308,'[2]Lead Time(覆蓋貼)'!F:F,1,0)))*(P2308=""),"未執行",""))</f>
        <v/>
      </c>
    </row>
    <row r="2309" spans="1:23" ht="20.25" hidden="1" customHeight="1" x14ac:dyDescent="0.25">
      <c r="A2309" s="117">
        <v>2295</v>
      </c>
      <c r="B2309" s="118" t="s">
        <v>4661</v>
      </c>
      <c r="C2309" s="119">
        <v>42370</v>
      </c>
      <c r="D2309" s="117" t="s">
        <v>4662</v>
      </c>
      <c r="E2309" s="120" t="s">
        <v>5578</v>
      </c>
      <c r="F2309" s="117"/>
      <c r="G2309" s="121">
        <f t="shared" ca="1" si="143"/>
        <v>0.57202072538860105</v>
      </c>
      <c r="H2309" s="121" t="str">
        <f t="shared" si="141"/>
        <v>提示-編程儀錶板油錶功能</v>
      </c>
      <c r="I2309" s="122">
        <f t="shared" ca="1" si="142"/>
        <v>552</v>
      </c>
      <c r="N2309" s="125"/>
      <c r="O2309" s="126"/>
      <c r="P2309" s="127" t="str">
        <f>IF(B2309="","",IF(ISNA(VLOOKUP(U2309,[2]NEW!H:H,1,FALSE)),"V",""))</f>
        <v>V</v>
      </c>
      <c r="Q2309" s="156"/>
      <c r="R2309" s="129"/>
      <c r="S2309" s="181"/>
      <c r="U2309" s="132" t="str">
        <f t="shared" ref="U2309:U2372" si="144">B2309&amp;E2309</f>
        <v>6211061800EE24063</v>
      </c>
      <c r="W2309" s="134" t="str">
        <f>IF((ISERROR(VLOOKUP(E2309,'[2]Lead Time(覆蓋貼)'!F:F,1,0)))*(P2309="v"),"",IF((ISTEXT(VLOOKUP(E2309,'[2]Lead Time(覆蓋貼)'!F:F,1,0)))*(P2309=""),"未執行",""))</f>
        <v/>
      </c>
    </row>
    <row r="2310" spans="1:23" ht="33.75" hidden="1" customHeight="1" x14ac:dyDescent="0.25">
      <c r="A2310" s="117">
        <v>2296</v>
      </c>
      <c r="B2310" s="118" t="s">
        <v>5575</v>
      </c>
      <c r="C2310" s="119">
        <v>43554</v>
      </c>
      <c r="D2310" s="117" t="s">
        <v>5576</v>
      </c>
      <c r="E2310" s="120" t="s">
        <v>5578</v>
      </c>
      <c r="F2310" s="117"/>
      <c r="G2310" s="121">
        <f t="shared" ca="1" si="143"/>
        <v>1</v>
      </c>
      <c r="H2310" s="121" t="str">
        <f t="shared" ref="H2310:H2373" si="145">IF(P2310="V",D2310,"")</f>
        <v>F48編程控制單元(DKG)</v>
      </c>
      <c r="I2310" s="122">
        <f t="shared" ref="I2310:I2373" ca="1" si="146">COUNTIF(H:H,D2310)</f>
        <v>52</v>
      </c>
      <c r="N2310" s="125"/>
      <c r="O2310" s="126"/>
      <c r="P2310" s="127" t="s">
        <v>4047</v>
      </c>
      <c r="Q2310" s="156">
        <v>43259</v>
      </c>
      <c r="R2310" s="129">
        <v>50227</v>
      </c>
      <c r="S2310" s="181" t="s">
        <v>5579</v>
      </c>
      <c r="U2310" s="132" t="str">
        <f t="shared" si="144"/>
        <v>0028050100EE24063</v>
      </c>
      <c r="W2310" s="134" t="str">
        <f>IF((ISERROR(VLOOKUP(E2310,'[2]Lead Time(覆蓋貼)'!F:F,1,0)))*(P2310="v"),"",IF((ISTEXT(VLOOKUP(E2310,'[2]Lead Time(覆蓋貼)'!F:F,1,0)))*(P2310=""),"未執行",""))</f>
        <v/>
      </c>
    </row>
    <row r="2311" spans="1:23" ht="20.25" hidden="1" customHeight="1" x14ac:dyDescent="0.25">
      <c r="A2311" s="117">
        <v>2297</v>
      </c>
      <c r="B2311" s="118" t="s">
        <v>4661</v>
      </c>
      <c r="C2311" s="119">
        <v>42370</v>
      </c>
      <c r="D2311" s="117" t="s">
        <v>4662</v>
      </c>
      <c r="E2311" s="120" t="s">
        <v>5580</v>
      </c>
      <c r="F2311" s="117" t="str">
        <f>IF(ISNA(VLOOKUP(B2311,[2]保固召回!$A:$G,7,FALSE)),"",(VLOOKUP(B2311,[2]保固召回!$A:$G,7,FALSE)))</f>
        <v/>
      </c>
      <c r="G2311" s="121">
        <f t="shared" ca="1" si="143"/>
        <v>0.57202072538860105</v>
      </c>
      <c r="H2311" s="121" t="str">
        <f t="shared" si="145"/>
        <v/>
      </c>
      <c r="I2311" s="122">
        <f t="shared" ca="1" si="146"/>
        <v>552</v>
      </c>
      <c r="N2311" s="125"/>
      <c r="O2311" s="126"/>
      <c r="P2311" s="127" t="str">
        <f>IF(B2311="","",IF(ISNA(VLOOKUP(U2311,[2]NEW!H:H,1,FALSE)),"V",""))</f>
        <v/>
      </c>
      <c r="Q2311" s="156"/>
      <c r="R2311" s="129"/>
      <c r="S2311" s="205"/>
      <c r="U2311" s="132" t="str">
        <f t="shared" si="144"/>
        <v>6211061800EE23530</v>
      </c>
      <c r="W2311" s="134" t="str">
        <f>IF((ISERROR(VLOOKUP(E2311,'[2]Lead Time(覆蓋貼)'!F:F,1,0)))*(P2311="v"),"",IF((ISTEXT(VLOOKUP(E2311,'[2]Lead Time(覆蓋貼)'!F:F,1,0)))*(P2311=""),"未執行",""))</f>
        <v/>
      </c>
    </row>
    <row r="2312" spans="1:23" ht="20.25" hidden="1" customHeight="1" x14ac:dyDescent="0.25">
      <c r="A2312" s="117">
        <v>2298</v>
      </c>
      <c r="B2312" s="118" t="s">
        <v>5575</v>
      </c>
      <c r="C2312" s="119">
        <v>43554</v>
      </c>
      <c r="D2312" s="117" t="s">
        <v>5576</v>
      </c>
      <c r="E2312" s="120" t="s">
        <v>5580</v>
      </c>
      <c r="F2312" s="117"/>
      <c r="G2312" s="121">
        <f t="shared" ca="1" si="143"/>
        <v>1</v>
      </c>
      <c r="H2312" s="121" t="str">
        <f t="shared" si="145"/>
        <v>F48編程控制單元(DKG)</v>
      </c>
      <c r="I2312" s="122">
        <f t="shared" ca="1" si="146"/>
        <v>52</v>
      </c>
      <c r="N2312" s="125"/>
      <c r="O2312" s="126"/>
      <c r="P2312" s="127" t="str">
        <f>IF(B2312="","",IF(ISNA(VLOOKUP(U2312,[2]NEW!H:H,1,FALSE)),"V",""))</f>
        <v>V</v>
      </c>
      <c r="Q2312" s="156">
        <v>43255</v>
      </c>
      <c r="R2312" s="129">
        <v>50304</v>
      </c>
      <c r="S2312" s="181" t="s">
        <v>4817</v>
      </c>
      <c r="U2312" s="132" t="str">
        <f t="shared" si="144"/>
        <v>0028050100EE23530</v>
      </c>
      <c r="W2312" s="134" t="str">
        <f>IF((ISERROR(VLOOKUP(E2312,'[2]Lead Time(覆蓋貼)'!F:F,1,0)))*(P2312="v"),"",IF((ISTEXT(VLOOKUP(E2312,'[2]Lead Time(覆蓋貼)'!F:F,1,0)))*(P2312=""),"未執行",""))</f>
        <v/>
      </c>
    </row>
    <row r="2313" spans="1:23" ht="20.25" hidden="1" customHeight="1" x14ac:dyDescent="0.25">
      <c r="A2313" s="117">
        <v>2299</v>
      </c>
      <c r="B2313" s="118" t="s">
        <v>4661</v>
      </c>
      <c r="C2313" s="119">
        <v>42370</v>
      </c>
      <c r="D2313" s="117" t="s">
        <v>4662</v>
      </c>
      <c r="E2313" s="120" t="s">
        <v>5581</v>
      </c>
      <c r="F2313" s="117"/>
      <c r="G2313" s="121">
        <f t="shared" ref="G2313:G2376" ca="1" si="147">COUNTIF(H:H,D2313)/COUNTIF(D:D,D2313)</f>
        <v>0.57202072538860105</v>
      </c>
      <c r="H2313" s="121" t="str">
        <f t="shared" si="145"/>
        <v>提示-編程儀錶板油錶功能</v>
      </c>
      <c r="I2313" s="122">
        <f t="shared" ca="1" si="146"/>
        <v>552</v>
      </c>
      <c r="N2313" s="125"/>
      <c r="O2313" s="126"/>
      <c r="P2313" s="127" t="str">
        <f>IF(B2313="","",IF(ISNA(VLOOKUP(U2313,[2]NEW!H:H,1,FALSE)),"V",""))</f>
        <v>V</v>
      </c>
      <c r="Q2313" s="156"/>
      <c r="R2313" s="129"/>
      <c r="S2313" s="210"/>
      <c r="U2313" s="132" t="str">
        <f t="shared" si="144"/>
        <v>6211061800EE23390</v>
      </c>
      <c r="W2313" s="134" t="str">
        <f>IF((ISERROR(VLOOKUP(E2313,'[2]Lead Time(覆蓋貼)'!F:F,1,0)))*(P2313="v"),"",IF((ISTEXT(VLOOKUP(E2313,'[2]Lead Time(覆蓋貼)'!F:F,1,0)))*(P2313=""),"未執行",""))</f>
        <v/>
      </c>
    </row>
    <row r="2314" spans="1:23" ht="20.25" hidden="1" customHeight="1" x14ac:dyDescent="0.25">
      <c r="A2314" s="117">
        <v>2300</v>
      </c>
      <c r="B2314" s="118" t="s">
        <v>5575</v>
      </c>
      <c r="C2314" s="119">
        <v>43554</v>
      </c>
      <c r="D2314" s="117" t="s">
        <v>5576</v>
      </c>
      <c r="E2314" s="120" t="s">
        <v>5582</v>
      </c>
      <c r="F2314" s="117"/>
      <c r="G2314" s="121">
        <f t="shared" ca="1" si="147"/>
        <v>1</v>
      </c>
      <c r="H2314" s="121" t="str">
        <f t="shared" si="145"/>
        <v>F48編程控制單元(DKG)</v>
      </c>
      <c r="I2314" s="122">
        <f t="shared" ca="1" si="146"/>
        <v>52</v>
      </c>
      <c r="N2314" s="125"/>
      <c r="O2314" s="126"/>
      <c r="P2314" s="127" t="str">
        <f>IF(B2314="","",IF(ISNA(VLOOKUP(U2314,[2]NEW!H:H,1,FALSE)),"V",""))</f>
        <v>V</v>
      </c>
      <c r="Q2314" s="156">
        <v>43262</v>
      </c>
      <c r="R2314" s="129">
        <v>50135</v>
      </c>
      <c r="S2314" s="181" t="s">
        <v>5583</v>
      </c>
      <c r="U2314" s="132" t="str">
        <f t="shared" si="144"/>
        <v>0028050100EE23390</v>
      </c>
      <c r="W2314" s="134" t="str">
        <f>IF((ISERROR(VLOOKUP(E2314,'[2]Lead Time(覆蓋貼)'!F:F,1,0)))*(P2314="v"),"",IF((ISTEXT(VLOOKUP(E2314,'[2]Lead Time(覆蓋貼)'!F:F,1,0)))*(P2314=""),"未執行",""))</f>
        <v/>
      </c>
    </row>
    <row r="2315" spans="1:23" ht="20.25" hidden="1" customHeight="1" x14ac:dyDescent="0.25">
      <c r="A2315" s="117">
        <v>2301</v>
      </c>
      <c r="B2315" s="118" t="s">
        <v>4661</v>
      </c>
      <c r="C2315" s="119">
        <v>42370</v>
      </c>
      <c r="D2315" s="117" t="s">
        <v>4662</v>
      </c>
      <c r="E2315" s="120" t="s">
        <v>5584</v>
      </c>
      <c r="F2315" s="117" t="str">
        <f>IF(ISNA(VLOOKUP(B2315,[2]保固召回!$A:$G,7,FALSE)),"",(VLOOKUP(B2315,[2]保固召回!$A:$G,7,FALSE)))</f>
        <v/>
      </c>
      <c r="G2315" s="121">
        <f t="shared" ca="1" si="147"/>
        <v>0.57202072538860105</v>
      </c>
      <c r="H2315" s="121" t="str">
        <f t="shared" si="145"/>
        <v/>
      </c>
      <c r="I2315" s="122">
        <f t="shared" ca="1" si="146"/>
        <v>552</v>
      </c>
      <c r="N2315" s="125"/>
      <c r="O2315" s="126"/>
      <c r="P2315" s="127" t="str">
        <f>IF(B2315="","",IF(ISNA(VLOOKUP(U2315,[2]NEW!H:H,1,FALSE)),"V",""))</f>
        <v/>
      </c>
      <c r="Q2315" s="156"/>
      <c r="R2315" s="129"/>
      <c r="S2315" s="205"/>
      <c r="U2315" s="132" t="str">
        <f t="shared" si="144"/>
        <v>6211061800EE22969</v>
      </c>
      <c r="W2315" s="134" t="str">
        <f>IF((ISERROR(VLOOKUP(E2315,'[2]Lead Time(覆蓋貼)'!F:F,1,0)))*(P2315="v"),"",IF((ISTEXT(VLOOKUP(E2315,'[2]Lead Time(覆蓋貼)'!F:F,1,0)))*(P2315=""),"未執行",""))</f>
        <v/>
      </c>
    </row>
    <row r="2316" spans="1:23" ht="20.25" hidden="1" customHeight="1" x14ac:dyDescent="0.25">
      <c r="A2316" s="117">
        <v>2302</v>
      </c>
      <c r="B2316" s="118" t="s">
        <v>5575</v>
      </c>
      <c r="C2316" s="119">
        <v>43554</v>
      </c>
      <c r="D2316" s="117" t="s">
        <v>5576</v>
      </c>
      <c r="E2316" s="120" t="s">
        <v>5584</v>
      </c>
      <c r="F2316" s="117"/>
      <c r="G2316" s="121">
        <f t="shared" ca="1" si="147"/>
        <v>1</v>
      </c>
      <c r="H2316" s="121" t="str">
        <f t="shared" si="145"/>
        <v>F48編程控制單元(DKG)</v>
      </c>
      <c r="I2316" s="122">
        <f t="shared" ca="1" si="146"/>
        <v>52</v>
      </c>
      <c r="N2316" s="125"/>
      <c r="O2316" s="126"/>
      <c r="P2316" s="127" t="str">
        <f>IF(B2316="","",IF(ISNA(VLOOKUP(U2316,[2]NEW!H:H,1,FALSE)),"V",""))</f>
        <v>V</v>
      </c>
      <c r="Q2316" s="156">
        <v>43255</v>
      </c>
      <c r="R2316" s="129">
        <v>50304</v>
      </c>
      <c r="S2316" s="181" t="s">
        <v>4817</v>
      </c>
      <c r="U2316" s="132" t="str">
        <f t="shared" si="144"/>
        <v>0028050100EE22969</v>
      </c>
      <c r="W2316" s="134" t="str">
        <f>IF((ISERROR(VLOOKUP(E2316,'[2]Lead Time(覆蓋貼)'!F:F,1,0)))*(P2316="v"),"",IF((ISTEXT(VLOOKUP(E2316,'[2]Lead Time(覆蓋貼)'!F:F,1,0)))*(P2316=""),"未執行",""))</f>
        <v/>
      </c>
    </row>
    <row r="2317" spans="1:23" ht="20.25" hidden="1" customHeight="1" x14ac:dyDescent="0.25">
      <c r="A2317" s="117">
        <v>2303</v>
      </c>
      <c r="B2317" s="118" t="s">
        <v>4661</v>
      </c>
      <c r="C2317" s="119">
        <v>42370</v>
      </c>
      <c r="D2317" s="117" t="s">
        <v>4662</v>
      </c>
      <c r="E2317" s="120" t="s">
        <v>5585</v>
      </c>
      <c r="F2317" s="117" t="str">
        <f>IF(ISNA(VLOOKUP(B2317,[2]保固召回!$A:$G,7,FALSE)),"",(VLOOKUP(B2317,[2]保固召回!$A:$G,7,FALSE)))</f>
        <v/>
      </c>
      <c r="G2317" s="121">
        <f t="shared" ca="1" si="147"/>
        <v>0.57202072538860105</v>
      </c>
      <c r="H2317" s="121" t="str">
        <f t="shared" si="145"/>
        <v/>
      </c>
      <c r="I2317" s="122">
        <f t="shared" ca="1" si="146"/>
        <v>552</v>
      </c>
      <c r="N2317" s="125"/>
      <c r="O2317" s="126"/>
      <c r="P2317" s="127" t="str">
        <f>IF(B2317="","",IF(ISNA(VLOOKUP(U2317,[2]NEW!H:H,1,FALSE)),"V",""))</f>
        <v/>
      </c>
      <c r="Q2317" s="156"/>
      <c r="R2317" s="129"/>
      <c r="S2317" s="181"/>
      <c r="U2317" s="132" t="str">
        <f t="shared" si="144"/>
        <v>6211061800EE22927</v>
      </c>
      <c r="W2317" s="134" t="str">
        <f>IF((ISERROR(VLOOKUP(E2317,'[2]Lead Time(覆蓋貼)'!F:F,1,0)))*(P2317="v"),"",IF((ISTEXT(VLOOKUP(E2317,'[2]Lead Time(覆蓋貼)'!F:F,1,0)))*(P2317=""),"未執行",""))</f>
        <v/>
      </c>
    </row>
    <row r="2318" spans="1:23" ht="20.25" hidden="1" customHeight="1" x14ac:dyDescent="0.25">
      <c r="A2318" s="117">
        <v>2304</v>
      </c>
      <c r="B2318" s="118" t="s">
        <v>4661</v>
      </c>
      <c r="C2318" s="119">
        <v>42370</v>
      </c>
      <c r="D2318" s="117" t="s">
        <v>4662</v>
      </c>
      <c r="E2318" s="120" t="s">
        <v>5586</v>
      </c>
      <c r="F2318" s="117" t="str">
        <f>IF(ISNA(VLOOKUP(B2318,[2]保固召回!$A:$G,7,FALSE)),"",(VLOOKUP(B2318,[2]保固召回!$A:$G,7,FALSE)))</f>
        <v/>
      </c>
      <c r="G2318" s="121">
        <f t="shared" ca="1" si="147"/>
        <v>0.57202072538860105</v>
      </c>
      <c r="H2318" s="121" t="str">
        <f t="shared" si="145"/>
        <v/>
      </c>
      <c r="I2318" s="122">
        <f t="shared" ca="1" si="146"/>
        <v>552</v>
      </c>
      <c r="N2318" s="125"/>
      <c r="O2318" s="126"/>
      <c r="P2318" s="127" t="str">
        <f>IF(B2318="","",IF(ISNA(VLOOKUP(U2318,[2]NEW!H:H,1,FALSE)),"V",""))</f>
        <v/>
      </c>
      <c r="Q2318" s="156"/>
      <c r="R2318" s="129"/>
      <c r="S2318" s="205"/>
      <c r="U2318" s="132" t="str">
        <f t="shared" si="144"/>
        <v>6211061800EE22835</v>
      </c>
      <c r="W2318" s="134" t="str">
        <f>IF((ISERROR(VLOOKUP(E2318,'[2]Lead Time(覆蓋貼)'!F:F,1,0)))*(P2318="v"),"",IF((ISTEXT(VLOOKUP(E2318,'[2]Lead Time(覆蓋貼)'!F:F,1,0)))*(P2318=""),"未執行",""))</f>
        <v/>
      </c>
    </row>
    <row r="2319" spans="1:23" ht="20.25" hidden="1" customHeight="1" x14ac:dyDescent="0.25">
      <c r="A2319" s="117">
        <v>2305</v>
      </c>
      <c r="B2319" s="118" t="s">
        <v>5575</v>
      </c>
      <c r="C2319" s="119">
        <v>43554</v>
      </c>
      <c r="D2319" s="117" t="s">
        <v>5576</v>
      </c>
      <c r="E2319" s="120" t="s">
        <v>5586</v>
      </c>
      <c r="F2319" s="117"/>
      <c r="G2319" s="121">
        <f t="shared" ca="1" si="147"/>
        <v>1</v>
      </c>
      <c r="H2319" s="121" t="str">
        <f t="shared" si="145"/>
        <v>F48編程控制單元(DKG)</v>
      </c>
      <c r="I2319" s="122">
        <f t="shared" ca="1" si="146"/>
        <v>52</v>
      </c>
      <c r="N2319" s="125">
        <v>43207</v>
      </c>
      <c r="O2319" s="126">
        <v>50228</v>
      </c>
      <c r="P2319" s="127" t="str">
        <f>IF(B2319="","",IF(ISNA(VLOOKUP(U2319,[2]NEW!H:H,1,FALSE)),"V",""))</f>
        <v>V</v>
      </c>
      <c r="Q2319" s="156">
        <v>43192</v>
      </c>
      <c r="R2319" s="129">
        <v>50421</v>
      </c>
      <c r="S2319" s="181" t="s">
        <v>4017</v>
      </c>
      <c r="U2319" s="132" t="str">
        <f t="shared" si="144"/>
        <v>0028050100EE22835</v>
      </c>
      <c r="W2319" s="134" t="str">
        <f>IF((ISERROR(VLOOKUP(E2319,'[2]Lead Time(覆蓋貼)'!F:F,1,0)))*(P2319="v"),"",IF((ISTEXT(VLOOKUP(E2319,'[2]Lead Time(覆蓋貼)'!F:F,1,0)))*(P2319=""),"未執行",""))</f>
        <v/>
      </c>
    </row>
    <row r="2320" spans="1:23" ht="20.25" hidden="1" customHeight="1" x14ac:dyDescent="0.25">
      <c r="A2320" s="117">
        <v>2306</v>
      </c>
      <c r="B2320" s="118" t="s">
        <v>4661</v>
      </c>
      <c r="C2320" s="119">
        <v>42370</v>
      </c>
      <c r="D2320" s="117" t="s">
        <v>4662</v>
      </c>
      <c r="E2320" s="120" t="s">
        <v>5587</v>
      </c>
      <c r="F2320" s="117" t="str">
        <f>IF(ISNA(VLOOKUP(B2320,[2]保固召回!$A:$G,7,FALSE)),"",(VLOOKUP(B2320,[2]保固召回!$A:$G,7,FALSE)))</f>
        <v/>
      </c>
      <c r="G2320" s="121">
        <f t="shared" ca="1" si="147"/>
        <v>0.57202072538860105</v>
      </c>
      <c r="H2320" s="121" t="str">
        <f t="shared" si="145"/>
        <v/>
      </c>
      <c r="I2320" s="122">
        <f t="shared" ca="1" si="146"/>
        <v>552</v>
      </c>
      <c r="N2320" s="125"/>
      <c r="O2320" s="126"/>
      <c r="P2320" s="127" t="str">
        <f>IF(B2320="","",IF(ISNA(VLOOKUP(U2320,[2]NEW!H:H,1,FALSE)),"V",""))</f>
        <v/>
      </c>
      <c r="Q2320" s="156">
        <v>43259</v>
      </c>
      <c r="R2320" s="129">
        <v>50227</v>
      </c>
      <c r="S2320" s="181" t="s">
        <v>5588</v>
      </c>
      <c r="U2320" s="132" t="str">
        <f t="shared" si="144"/>
        <v>6211061800EE22833</v>
      </c>
      <c r="W2320" s="134" t="str">
        <f>IF((ISERROR(VLOOKUP(E2320,'[2]Lead Time(覆蓋貼)'!F:F,1,0)))*(P2320="v"),"",IF((ISTEXT(VLOOKUP(E2320,'[2]Lead Time(覆蓋貼)'!F:F,1,0)))*(P2320=""),"未執行",""))</f>
        <v/>
      </c>
    </row>
    <row r="2321" spans="1:23" ht="37.5" hidden="1" customHeight="1" x14ac:dyDescent="0.25">
      <c r="A2321" s="117">
        <v>2307</v>
      </c>
      <c r="B2321" s="118" t="s">
        <v>5575</v>
      </c>
      <c r="C2321" s="119">
        <v>43554</v>
      </c>
      <c r="D2321" s="117" t="s">
        <v>5576</v>
      </c>
      <c r="E2321" s="120" t="s">
        <v>5587</v>
      </c>
      <c r="F2321" s="117" t="str">
        <f>IF(ISNA(VLOOKUP(B2321,[2]保固召回!$A:$G,7,FALSE)),"",(VLOOKUP(B2321,[2]保固召回!$A:$G,7,FALSE)))</f>
        <v/>
      </c>
      <c r="G2321" s="121">
        <f t="shared" ca="1" si="147"/>
        <v>1</v>
      </c>
      <c r="H2321" s="121" t="str">
        <f t="shared" si="145"/>
        <v>F48編程控制單元(DKG)</v>
      </c>
      <c r="I2321" s="122">
        <f t="shared" ca="1" si="146"/>
        <v>52</v>
      </c>
      <c r="N2321" s="125"/>
      <c r="O2321" s="126"/>
      <c r="P2321" s="127" t="str">
        <f>IF(B2321="","",IF(ISNA(VLOOKUP(U2321,[2]NEW!H:H,1,FALSE)),"V",""))</f>
        <v>V</v>
      </c>
      <c r="Q2321" s="156" t="s">
        <v>5589</v>
      </c>
      <c r="R2321" s="129" t="s">
        <v>5590</v>
      </c>
      <c r="S2321" s="181" t="s">
        <v>5591</v>
      </c>
      <c r="U2321" s="132" t="str">
        <f t="shared" si="144"/>
        <v>0028050100EE22833</v>
      </c>
      <c r="W2321" s="134" t="str">
        <f>IF((ISERROR(VLOOKUP(E2321,'[2]Lead Time(覆蓋貼)'!F:F,1,0)))*(P2321="v"),"",IF((ISTEXT(VLOOKUP(E2321,'[2]Lead Time(覆蓋貼)'!F:F,1,0)))*(P2321=""),"未執行",""))</f>
        <v/>
      </c>
    </row>
    <row r="2322" spans="1:23" ht="20.25" hidden="1" customHeight="1" x14ac:dyDescent="0.25">
      <c r="A2322" s="117">
        <v>2308</v>
      </c>
      <c r="B2322" s="118" t="s">
        <v>4661</v>
      </c>
      <c r="C2322" s="119">
        <v>42370</v>
      </c>
      <c r="D2322" s="117" t="s">
        <v>4662</v>
      </c>
      <c r="E2322" s="211" t="s">
        <v>5592</v>
      </c>
      <c r="F2322" s="117" t="str">
        <f>IF(ISNA(VLOOKUP(B2322,[2]保固召回!$A:$G,7,FALSE)),"",(VLOOKUP(B2322,[2]保固召回!$A:$G,7,FALSE)))</f>
        <v/>
      </c>
      <c r="G2322" s="121">
        <f t="shared" ca="1" si="147"/>
        <v>0.57202072538860105</v>
      </c>
      <c r="H2322" s="121" t="str">
        <f t="shared" si="145"/>
        <v/>
      </c>
      <c r="I2322" s="122">
        <f t="shared" ca="1" si="146"/>
        <v>552</v>
      </c>
      <c r="N2322" s="125"/>
      <c r="O2322" s="126"/>
      <c r="P2322" s="127" t="str">
        <f>IF(B2322="","",IF(ISNA(VLOOKUP(U2322,[2]NEW!H:H,1,FALSE)),"V",""))</f>
        <v/>
      </c>
      <c r="Q2322" s="156"/>
      <c r="R2322" s="129"/>
      <c r="S2322" s="205"/>
      <c r="U2322" s="132" t="str">
        <f t="shared" si="144"/>
        <v>6211061800EE22206</v>
      </c>
      <c r="W2322" s="134" t="str">
        <f>IF((ISERROR(VLOOKUP(E2322,'[2]Lead Time(覆蓋貼)'!F:F,1,0)))*(P2322="v"),"",IF((ISTEXT(VLOOKUP(E2322,'[2]Lead Time(覆蓋貼)'!F:F,1,0)))*(P2322=""),"未執行",""))</f>
        <v/>
      </c>
    </row>
    <row r="2323" spans="1:23" ht="20.25" hidden="1" customHeight="1" x14ac:dyDescent="0.25">
      <c r="A2323" s="117">
        <v>2309</v>
      </c>
      <c r="B2323" s="118" t="s">
        <v>5575</v>
      </c>
      <c r="C2323" s="119">
        <v>43554</v>
      </c>
      <c r="D2323" s="117" t="s">
        <v>5576</v>
      </c>
      <c r="E2323" s="120" t="s">
        <v>5592</v>
      </c>
      <c r="F2323" s="117"/>
      <c r="G2323" s="121">
        <f t="shared" ca="1" si="147"/>
        <v>1</v>
      </c>
      <c r="H2323" s="121" t="str">
        <f t="shared" si="145"/>
        <v>F48編程控制單元(DKG)</v>
      </c>
      <c r="I2323" s="122">
        <f t="shared" ca="1" si="146"/>
        <v>52</v>
      </c>
      <c r="N2323" s="125"/>
      <c r="O2323" s="126"/>
      <c r="P2323" s="127" t="str">
        <f>IF(B2323="","",IF(ISNA(VLOOKUP(U2323,[2]NEW!H:H,1,FALSE)),"V",""))</f>
        <v>V</v>
      </c>
      <c r="Q2323" s="156"/>
      <c r="R2323" s="129"/>
      <c r="S2323" s="181"/>
      <c r="U2323" s="132" t="str">
        <f t="shared" si="144"/>
        <v>0028050100EE22206</v>
      </c>
      <c r="W2323" s="134" t="str">
        <f>IF((ISERROR(VLOOKUP(E2323,'[2]Lead Time(覆蓋貼)'!F:F,1,0)))*(P2323="v"),"",IF((ISTEXT(VLOOKUP(E2323,'[2]Lead Time(覆蓋貼)'!F:F,1,0)))*(P2323=""),"未執行",""))</f>
        <v/>
      </c>
    </row>
    <row r="2324" spans="1:23" ht="20.25" hidden="1" customHeight="1" x14ac:dyDescent="0.25">
      <c r="A2324" s="117">
        <v>2310</v>
      </c>
      <c r="B2324" s="118" t="s">
        <v>4661</v>
      </c>
      <c r="C2324" s="119">
        <v>42370</v>
      </c>
      <c r="D2324" s="117" t="s">
        <v>4662</v>
      </c>
      <c r="E2324" s="120" t="s">
        <v>5593</v>
      </c>
      <c r="F2324" s="117" t="str">
        <f>IF(ISNA(VLOOKUP(B2324,[2]保固召回!$A:$G,7,FALSE)),"",(VLOOKUP(B2324,[2]保固召回!$A:$G,7,FALSE)))</f>
        <v/>
      </c>
      <c r="G2324" s="121">
        <f t="shared" ca="1" si="147"/>
        <v>0.57202072538860105</v>
      </c>
      <c r="H2324" s="121" t="str">
        <f t="shared" si="145"/>
        <v/>
      </c>
      <c r="I2324" s="122">
        <f t="shared" ca="1" si="146"/>
        <v>552</v>
      </c>
      <c r="N2324" s="125"/>
      <c r="O2324" s="126"/>
      <c r="P2324" s="127" t="str">
        <f>IF(B2324="","",IF(ISNA(VLOOKUP(U2324,[2]NEW!H:H,1,FALSE)),"V",""))</f>
        <v/>
      </c>
      <c r="Q2324" s="156"/>
      <c r="R2324" s="129"/>
      <c r="S2324" s="205"/>
      <c r="U2324" s="132" t="str">
        <f t="shared" si="144"/>
        <v>6211061800EE19977</v>
      </c>
      <c r="W2324" s="134" t="str">
        <f>IF((ISERROR(VLOOKUP(E2324,'[2]Lead Time(覆蓋貼)'!F:F,1,0)))*(P2324="v"),"",IF((ISTEXT(VLOOKUP(E2324,'[2]Lead Time(覆蓋貼)'!F:F,1,0)))*(P2324=""),"未執行",""))</f>
        <v/>
      </c>
    </row>
    <row r="2325" spans="1:23" ht="20.25" hidden="1" customHeight="1" x14ac:dyDescent="0.25">
      <c r="A2325" s="117">
        <v>2311</v>
      </c>
      <c r="B2325" s="118" t="s">
        <v>5575</v>
      </c>
      <c r="C2325" s="119">
        <v>43554</v>
      </c>
      <c r="D2325" s="117" t="s">
        <v>5576</v>
      </c>
      <c r="E2325" s="120" t="s">
        <v>5593</v>
      </c>
      <c r="F2325" s="117"/>
      <c r="G2325" s="121">
        <f t="shared" ca="1" si="147"/>
        <v>1</v>
      </c>
      <c r="H2325" s="121" t="str">
        <f t="shared" si="145"/>
        <v>F48編程控制單元(DKG)</v>
      </c>
      <c r="I2325" s="122">
        <f t="shared" ca="1" si="146"/>
        <v>52</v>
      </c>
      <c r="N2325" s="125"/>
      <c r="O2325" s="126"/>
      <c r="P2325" s="127" t="str">
        <f>IF(B2325="","",IF(ISNA(VLOOKUP(U2325,[2]NEW!H:H,1,FALSE)),"V",""))</f>
        <v>V</v>
      </c>
      <c r="Q2325" s="156">
        <v>43255</v>
      </c>
      <c r="R2325" s="129">
        <v>50304</v>
      </c>
      <c r="S2325" s="181" t="s">
        <v>4817</v>
      </c>
      <c r="U2325" s="132" t="str">
        <f t="shared" si="144"/>
        <v>0028050100EE19977</v>
      </c>
      <c r="W2325" s="134" t="str">
        <f>IF((ISERROR(VLOOKUP(E2325,'[2]Lead Time(覆蓋貼)'!F:F,1,0)))*(P2325="v"),"",IF((ISTEXT(VLOOKUP(E2325,'[2]Lead Time(覆蓋貼)'!F:F,1,0)))*(P2325=""),"未執行",""))</f>
        <v/>
      </c>
    </row>
    <row r="2326" spans="1:23" ht="20.25" hidden="1" customHeight="1" x14ac:dyDescent="0.25">
      <c r="A2326" s="117">
        <v>2312</v>
      </c>
      <c r="B2326" s="118" t="s">
        <v>5567</v>
      </c>
      <c r="C2326" s="119">
        <v>43516</v>
      </c>
      <c r="D2326" s="117" t="s">
        <v>5594</v>
      </c>
      <c r="E2326" s="120" t="s">
        <v>5595</v>
      </c>
      <c r="F2326" s="117"/>
      <c r="G2326" s="121">
        <f t="shared" ca="1" si="147"/>
        <v>1</v>
      </c>
      <c r="H2326" s="121" t="str">
        <f t="shared" si="145"/>
        <v>F48檢查，視需要更換剎車油管</v>
      </c>
      <c r="I2326" s="122">
        <f t="shared" ca="1" si="146"/>
        <v>2</v>
      </c>
      <c r="N2326" s="125"/>
      <c r="O2326" s="126"/>
      <c r="P2326" s="127" t="str">
        <f>IF(B2326="","",IF(ISNA(VLOOKUP(U2326,[2]NEW!H:H,1,FALSE)),"V",""))</f>
        <v>V</v>
      </c>
      <c r="Q2326" s="156">
        <v>43253</v>
      </c>
      <c r="R2326" s="129">
        <v>50304</v>
      </c>
      <c r="S2326" s="181" t="s">
        <v>5570</v>
      </c>
      <c r="U2326" s="132" t="str">
        <f t="shared" si="144"/>
        <v>0034360200ED99324</v>
      </c>
      <c r="W2326" s="134" t="str">
        <f>IF((ISERROR(VLOOKUP(E2326,'[2]Lead Time(覆蓋貼)'!F:F,1,0)))*(P2326="v"),"",IF((ISTEXT(VLOOKUP(E2326,'[2]Lead Time(覆蓋貼)'!F:F,1,0)))*(P2326=""),"未執行",""))</f>
        <v/>
      </c>
    </row>
    <row r="2327" spans="1:23" ht="20.25" hidden="1" customHeight="1" x14ac:dyDescent="0.25">
      <c r="A2327" s="117">
        <v>2313</v>
      </c>
      <c r="B2327" s="118" t="s">
        <v>4661</v>
      </c>
      <c r="C2327" s="119">
        <v>42370</v>
      </c>
      <c r="D2327" s="117" t="s">
        <v>4662</v>
      </c>
      <c r="E2327" s="120" t="s">
        <v>5596</v>
      </c>
      <c r="F2327" s="117" t="str">
        <f>IF(ISNA(VLOOKUP(B2327,[2]保固召回!$A:$G,7,FALSE)),"",(VLOOKUP(B2327,[2]保固召回!$A:$G,7,FALSE)))</f>
        <v/>
      </c>
      <c r="G2327" s="121">
        <f t="shared" ca="1" si="147"/>
        <v>0.57202072538860105</v>
      </c>
      <c r="H2327" s="121" t="str">
        <f t="shared" si="145"/>
        <v/>
      </c>
      <c r="I2327" s="122">
        <f t="shared" ca="1" si="146"/>
        <v>552</v>
      </c>
      <c r="N2327" s="125"/>
      <c r="O2327" s="126"/>
      <c r="P2327" s="127" t="str">
        <f>IF(B2327="","",IF(ISNA(VLOOKUP(U2327,[2]NEW!H:H,1,FALSE)),"V",""))</f>
        <v/>
      </c>
      <c r="Q2327" s="156"/>
      <c r="R2327" s="129"/>
      <c r="S2327" s="204"/>
      <c r="U2327" s="132" t="str">
        <f t="shared" si="144"/>
        <v>6211061800ED97869</v>
      </c>
      <c r="W2327" s="134" t="str">
        <f>IF((ISERROR(VLOOKUP(E2327,'[2]Lead Time(覆蓋貼)'!F:F,1,0)))*(P2327="v"),"",IF((ISTEXT(VLOOKUP(E2327,'[2]Lead Time(覆蓋貼)'!F:F,1,0)))*(P2327=""),"未執行",""))</f>
        <v>未執行</v>
      </c>
    </row>
    <row r="2328" spans="1:23" ht="20.25" hidden="1" customHeight="1" x14ac:dyDescent="0.25">
      <c r="A2328" s="117">
        <v>2314</v>
      </c>
      <c r="B2328" s="118" t="s">
        <v>4661</v>
      </c>
      <c r="C2328" s="119">
        <v>42370</v>
      </c>
      <c r="D2328" s="117" t="s">
        <v>4662</v>
      </c>
      <c r="E2328" s="120" t="s">
        <v>5597</v>
      </c>
      <c r="F2328" s="117" t="str">
        <f>IF(ISNA(VLOOKUP(B2328,[2]保固召回!$A:$G,7,FALSE)),"",(VLOOKUP(B2328,[2]保固召回!$A:$G,7,FALSE)))</f>
        <v/>
      </c>
      <c r="G2328" s="121">
        <f t="shared" ca="1" si="147"/>
        <v>0.57202072538860105</v>
      </c>
      <c r="H2328" s="121" t="str">
        <f t="shared" si="145"/>
        <v>提示-編程儀錶板油錶功能</v>
      </c>
      <c r="I2328" s="122">
        <f t="shared" ca="1" si="146"/>
        <v>552</v>
      </c>
      <c r="N2328" s="125"/>
      <c r="O2328" s="126"/>
      <c r="P2328" s="127" t="str">
        <f>IF(B2328="","",IF(ISNA(VLOOKUP(U2328,[2]NEW!H:H,1,FALSE)),"V",""))</f>
        <v>V</v>
      </c>
      <c r="Q2328" s="156"/>
      <c r="R2328" s="129"/>
      <c r="S2328" s="205"/>
      <c r="U2328" s="132" t="str">
        <f t="shared" si="144"/>
        <v>6211061800ED97868</v>
      </c>
      <c r="W2328" s="134" t="str">
        <f>IF((ISERROR(VLOOKUP(E2328,'[2]Lead Time(覆蓋貼)'!F:F,1,0)))*(P2328="v"),"",IF((ISTEXT(VLOOKUP(E2328,'[2]Lead Time(覆蓋貼)'!F:F,1,0)))*(P2328=""),"未執行",""))</f>
        <v/>
      </c>
    </row>
    <row r="2329" spans="1:23" ht="20.25" hidden="1" customHeight="1" x14ac:dyDescent="0.25">
      <c r="A2329" s="117">
        <v>2315</v>
      </c>
      <c r="B2329" s="118" t="s">
        <v>4661</v>
      </c>
      <c r="C2329" s="119">
        <v>42370</v>
      </c>
      <c r="D2329" s="117" t="s">
        <v>4662</v>
      </c>
      <c r="E2329" s="120" t="s">
        <v>5598</v>
      </c>
      <c r="F2329" s="117" t="str">
        <f>IF(ISNA(VLOOKUP(B2329,[2]保固召回!$A:$G,7,FALSE)),"",(VLOOKUP(B2329,[2]保固召回!$A:$G,7,FALSE)))</f>
        <v/>
      </c>
      <c r="G2329" s="121">
        <f t="shared" ca="1" si="147"/>
        <v>0.57202072538860105</v>
      </c>
      <c r="H2329" s="121" t="str">
        <f t="shared" si="145"/>
        <v>提示-編程儀錶板油錶功能</v>
      </c>
      <c r="I2329" s="122">
        <f t="shared" ca="1" si="146"/>
        <v>552</v>
      </c>
      <c r="N2329" s="125"/>
      <c r="O2329" s="126"/>
      <c r="P2329" s="127" t="str">
        <f>IF(B2329="","",IF(ISNA(VLOOKUP(U2329,[2]NEW!H:H,1,FALSE)),"V",""))</f>
        <v>V</v>
      </c>
      <c r="Q2329" s="156"/>
      <c r="R2329" s="129"/>
      <c r="S2329" s="205"/>
      <c r="U2329" s="132" t="str">
        <f t="shared" si="144"/>
        <v>6211061800ED97837</v>
      </c>
      <c r="W2329" s="134" t="str">
        <f>IF((ISERROR(VLOOKUP(E2329,'[2]Lead Time(覆蓋貼)'!F:F,1,0)))*(P2329="v"),"",IF((ISTEXT(VLOOKUP(E2329,'[2]Lead Time(覆蓋貼)'!F:F,1,0)))*(P2329=""),"未執行",""))</f>
        <v/>
      </c>
    </row>
    <row r="2330" spans="1:23" ht="20.25" hidden="1" customHeight="1" x14ac:dyDescent="0.25">
      <c r="A2330" s="117">
        <v>2316</v>
      </c>
      <c r="B2330" s="118" t="s">
        <v>4661</v>
      </c>
      <c r="C2330" s="119">
        <v>42370</v>
      </c>
      <c r="D2330" s="117" t="s">
        <v>4662</v>
      </c>
      <c r="E2330" s="120" t="s">
        <v>5599</v>
      </c>
      <c r="F2330" s="117" t="str">
        <f>IF(ISNA(VLOOKUP(B2330,[2]保固召回!$A:$G,7,FALSE)),"",(VLOOKUP(B2330,[2]保固召回!$A:$G,7,FALSE)))</f>
        <v/>
      </c>
      <c r="G2330" s="121">
        <f t="shared" ca="1" si="147"/>
        <v>0.57202072538860105</v>
      </c>
      <c r="H2330" s="121" t="str">
        <f t="shared" si="145"/>
        <v/>
      </c>
      <c r="I2330" s="122">
        <f t="shared" ca="1" si="146"/>
        <v>552</v>
      </c>
      <c r="N2330" s="125"/>
      <c r="O2330" s="126"/>
      <c r="P2330" s="127" t="str">
        <f>IF(B2330="","",IF(ISNA(VLOOKUP(U2330,[2]NEW!H:H,1,FALSE)),"V",""))</f>
        <v/>
      </c>
      <c r="Q2330" s="156"/>
      <c r="R2330" s="129"/>
      <c r="S2330" s="204"/>
      <c r="U2330" s="132" t="str">
        <f t="shared" si="144"/>
        <v>6211061800ED97813</v>
      </c>
      <c r="W2330" s="134" t="str">
        <f>IF((ISERROR(VLOOKUP(E2330,'[2]Lead Time(覆蓋貼)'!F:F,1,0)))*(P2330="v"),"",IF((ISTEXT(VLOOKUP(E2330,'[2]Lead Time(覆蓋貼)'!F:F,1,0)))*(P2330=""),"未執行",""))</f>
        <v/>
      </c>
    </row>
    <row r="2331" spans="1:23" ht="20.25" hidden="1" customHeight="1" x14ac:dyDescent="0.25">
      <c r="A2331" s="117">
        <v>2317</v>
      </c>
      <c r="B2331" s="118" t="s">
        <v>4661</v>
      </c>
      <c r="C2331" s="119">
        <v>42370</v>
      </c>
      <c r="D2331" s="117" t="s">
        <v>4662</v>
      </c>
      <c r="E2331" s="120" t="s">
        <v>5600</v>
      </c>
      <c r="F2331" s="117" t="str">
        <f>IF(ISNA(VLOOKUP(B2331,[2]保固召回!$A:$G,7,FALSE)),"",(VLOOKUP(B2331,[2]保固召回!$A:$G,7,FALSE)))</f>
        <v/>
      </c>
      <c r="G2331" s="121">
        <f t="shared" ca="1" si="147"/>
        <v>0.57202072538860105</v>
      </c>
      <c r="H2331" s="121" t="str">
        <f t="shared" si="145"/>
        <v/>
      </c>
      <c r="I2331" s="122">
        <f t="shared" ca="1" si="146"/>
        <v>552</v>
      </c>
      <c r="N2331" s="125"/>
      <c r="O2331" s="126"/>
      <c r="P2331" s="127" t="str">
        <f>IF(B2331="","",IF(ISNA(VLOOKUP(U2331,[2]NEW!H:H,1,FALSE)),"V",""))</f>
        <v/>
      </c>
      <c r="Q2331" s="156"/>
      <c r="R2331" s="129"/>
      <c r="S2331" s="205"/>
      <c r="U2331" s="132" t="str">
        <f t="shared" si="144"/>
        <v>6211061800ED97786</v>
      </c>
      <c r="W2331" s="134" t="str">
        <f>IF((ISERROR(VLOOKUP(E2331,'[2]Lead Time(覆蓋貼)'!F:F,1,0)))*(P2331="v"),"",IF((ISTEXT(VLOOKUP(E2331,'[2]Lead Time(覆蓋貼)'!F:F,1,0)))*(P2331=""),"未執行",""))</f>
        <v/>
      </c>
    </row>
    <row r="2332" spans="1:23" ht="20.25" hidden="1" customHeight="1" x14ac:dyDescent="0.25">
      <c r="A2332" s="117">
        <v>2318</v>
      </c>
      <c r="B2332" s="118" t="s">
        <v>4661</v>
      </c>
      <c r="C2332" s="119">
        <v>42370</v>
      </c>
      <c r="D2332" s="117" t="s">
        <v>4662</v>
      </c>
      <c r="E2332" s="120" t="s">
        <v>5601</v>
      </c>
      <c r="F2332" s="117" t="str">
        <f>IF(ISNA(VLOOKUP(B2332,[2]保固召回!$A:$G,7,FALSE)),"",(VLOOKUP(B2332,[2]保固召回!$A:$G,7,FALSE)))</f>
        <v/>
      </c>
      <c r="G2332" s="121">
        <f t="shared" ca="1" si="147"/>
        <v>0.57202072538860105</v>
      </c>
      <c r="H2332" s="121" t="str">
        <f t="shared" si="145"/>
        <v>提示-編程儀錶板油錶功能</v>
      </c>
      <c r="I2332" s="122">
        <f t="shared" ca="1" si="146"/>
        <v>552</v>
      </c>
      <c r="N2332" s="125"/>
      <c r="O2332" s="126"/>
      <c r="P2332" s="127" t="str">
        <f>IF(B2332="","",IF(ISNA(VLOOKUP(U2332,[2]NEW!H:H,1,FALSE)),"V",""))</f>
        <v>V</v>
      </c>
      <c r="Q2332" s="156"/>
      <c r="R2332" s="129"/>
      <c r="S2332" s="181"/>
      <c r="U2332" s="132" t="str">
        <f t="shared" si="144"/>
        <v>6211061800ED97698</v>
      </c>
      <c r="W2332" s="134" t="str">
        <f>IF((ISERROR(VLOOKUP(E2332,'[2]Lead Time(覆蓋貼)'!F:F,1,0)))*(P2332="v"),"",IF((ISTEXT(VLOOKUP(E2332,'[2]Lead Time(覆蓋貼)'!F:F,1,0)))*(P2332=""),"未執行",""))</f>
        <v/>
      </c>
    </row>
    <row r="2333" spans="1:23" ht="20.25" hidden="1" customHeight="1" x14ac:dyDescent="0.25">
      <c r="A2333" s="117">
        <v>2319</v>
      </c>
      <c r="B2333" s="118" t="s">
        <v>4661</v>
      </c>
      <c r="C2333" s="119">
        <v>42370</v>
      </c>
      <c r="D2333" s="117" t="s">
        <v>4662</v>
      </c>
      <c r="E2333" s="120" t="s">
        <v>5602</v>
      </c>
      <c r="F2333" s="117" t="str">
        <f>IF(ISNA(VLOOKUP(B2333,[2]保固召回!$A:$G,7,FALSE)),"",(VLOOKUP(B2333,[2]保固召回!$A:$G,7,FALSE)))</f>
        <v/>
      </c>
      <c r="G2333" s="121">
        <f t="shared" ca="1" si="147"/>
        <v>0.57202072538860105</v>
      </c>
      <c r="H2333" s="121" t="str">
        <f t="shared" si="145"/>
        <v/>
      </c>
      <c r="I2333" s="122">
        <f t="shared" ca="1" si="146"/>
        <v>552</v>
      </c>
      <c r="N2333" s="125"/>
      <c r="O2333" s="126"/>
      <c r="P2333" s="127" t="str">
        <f>IF(B2333="","",IF(ISNA(VLOOKUP(U2333,[2]NEW!H:H,1,FALSE)),"V",""))</f>
        <v/>
      </c>
      <c r="Q2333" s="156"/>
      <c r="R2333" s="129"/>
      <c r="S2333" s="205"/>
      <c r="U2333" s="132" t="str">
        <f t="shared" si="144"/>
        <v>6211061800ED95933</v>
      </c>
      <c r="W2333" s="134" t="str">
        <f>IF((ISERROR(VLOOKUP(E2333,'[2]Lead Time(覆蓋貼)'!F:F,1,0)))*(P2333="v"),"",IF((ISTEXT(VLOOKUP(E2333,'[2]Lead Time(覆蓋貼)'!F:F,1,0)))*(P2333=""),"未執行",""))</f>
        <v/>
      </c>
    </row>
    <row r="2334" spans="1:23" ht="20.25" hidden="1" customHeight="1" x14ac:dyDescent="0.25">
      <c r="A2334" s="117">
        <v>2320</v>
      </c>
      <c r="B2334" s="118" t="s">
        <v>4661</v>
      </c>
      <c r="C2334" s="119">
        <v>42370</v>
      </c>
      <c r="D2334" s="117" t="s">
        <v>4662</v>
      </c>
      <c r="E2334" s="120" t="s">
        <v>5603</v>
      </c>
      <c r="F2334" s="117"/>
      <c r="G2334" s="121">
        <f t="shared" ca="1" si="147"/>
        <v>0.57202072538860105</v>
      </c>
      <c r="H2334" s="121" t="str">
        <f t="shared" si="145"/>
        <v>提示-編程儀錶板油錶功能</v>
      </c>
      <c r="I2334" s="122">
        <f t="shared" ca="1" si="146"/>
        <v>552</v>
      </c>
      <c r="N2334" s="125"/>
      <c r="O2334" s="126"/>
      <c r="P2334" s="127" t="str">
        <f>IF(B2334="","",IF(ISNA(VLOOKUP(U2334,[2]NEW!H:H,1,FALSE)),"V",""))</f>
        <v>V</v>
      </c>
      <c r="Q2334" s="156"/>
      <c r="R2334" s="129"/>
      <c r="S2334" s="210"/>
      <c r="U2334" s="132" t="str">
        <f t="shared" si="144"/>
        <v>6211061800ED95758</v>
      </c>
      <c r="W2334" s="134" t="str">
        <f>IF((ISERROR(VLOOKUP(E2334,'[2]Lead Time(覆蓋貼)'!F:F,1,0)))*(P2334="v"),"",IF((ISTEXT(VLOOKUP(E2334,'[2]Lead Time(覆蓋貼)'!F:F,1,0)))*(P2334=""),"未執行",""))</f>
        <v/>
      </c>
    </row>
    <row r="2335" spans="1:23" ht="20.25" hidden="1" customHeight="1" x14ac:dyDescent="0.25">
      <c r="A2335" s="117">
        <v>2321</v>
      </c>
      <c r="B2335" s="118" t="s">
        <v>4661</v>
      </c>
      <c r="C2335" s="119">
        <v>42370</v>
      </c>
      <c r="D2335" s="117" t="s">
        <v>4662</v>
      </c>
      <c r="E2335" s="120" t="s">
        <v>5604</v>
      </c>
      <c r="F2335" s="117" t="str">
        <f>IF(ISNA(VLOOKUP(B2335,[2]保固召回!$A:$G,7,FALSE)),"",(VLOOKUP(B2335,[2]保固召回!$A:$G,7,FALSE)))</f>
        <v/>
      </c>
      <c r="G2335" s="121">
        <f t="shared" ca="1" si="147"/>
        <v>0.57202072538860105</v>
      </c>
      <c r="H2335" s="121" t="str">
        <f t="shared" si="145"/>
        <v>提示-編程儀錶板油錶功能</v>
      </c>
      <c r="I2335" s="122">
        <f t="shared" ca="1" si="146"/>
        <v>552</v>
      </c>
      <c r="N2335" s="125"/>
      <c r="O2335" s="126"/>
      <c r="P2335" s="127" t="str">
        <f>IF(B2335="","",IF(ISNA(VLOOKUP(U2335,[2]NEW!H:H,1,FALSE)),"V",""))</f>
        <v>V</v>
      </c>
      <c r="Q2335" s="156"/>
      <c r="R2335" s="129"/>
      <c r="S2335" s="205"/>
      <c r="U2335" s="132" t="str">
        <f t="shared" si="144"/>
        <v>6211061800ED95402</v>
      </c>
      <c r="W2335" s="134" t="str">
        <f>IF((ISERROR(VLOOKUP(E2335,'[2]Lead Time(覆蓋貼)'!F:F,1,0)))*(P2335="v"),"",IF((ISTEXT(VLOOKUP(E2335,'[2]Lead Time(覆蓋貼)'!F:F,1,0)))*(P2335=""),"未執行",""))</f>
        <v/>
      </c>
    </row>
    <row r="2336" spans="1:23" ht="20.25" hidden="1" customHeight="1" x14ac:dyDescent="0.25">
      <c r="A2336" s="117">
        <v>2322</v>
      </c>
      <c r="B2336" s="118" t="s">
        <v>4661</v>
      </c>
      <c r="C2336" s="119">
        <v>42370</v>
      </c>
      <c r="D2336" s="117" t="s">
        <v>4662</v>
      </c>
      <c r="E2336" s="120" t="s">
        <v>5605</v>
      </c>
      <c r="F2336" s="117"/>
      <c r="G2336" s="121">
        <f t="shared" ca="1" si="147"/>
        <v>0.57202072538860105</v>
      </c>
      <c r="H2336" s="121" t="str">
        <f t="shared" si="145"/>
        <v>提示-編程儀錶板油錶功能</v>
      </c>
      <c r="I2336" s="122">
        <f t="shared" ca="1" si="146"/>
        <v>552</v>
      </c>
      <c r="N2336" s="125"/>
      <c r="O2336" s="126"/>
      <c r="P2336" s="127" t="str">
        <f>IF(B2336="","",IF(ISNA(VLOOKUP(U2336,[2]NEW!H:H,1,FALSE)),"V",""))</f>
        <v>V</v>
      </c>
      <c r="Q2336" s="156"/>
      <c r="R2336" s="129"/>
      <c r="S2336" s="181"/>
      <c r="U2336" s="132" t="str">
        <f t="shared" si="144"/>
        <v>6211061800ED95400</v>
      </c>
      <c r="W2336" s="134" t="str">
        <f>IF((ISERROR(VLOOKUP(E2336,'[2]Lead Time(覆蓋貼)'!F:F,1,0)))*(P2336="v"),"",IF((ISTEXT(VLOOKUP(E2336,'[2]Lead Time(覆蓋貼)'!F:F,1,0)))*(P2336=""),"未執行",""))</f>
        <v/>
      </c>
    </row>
    <row r="2337" spans="1:23" ht="20.25" hidden="1" customHeight="1" x14ac:dyDescent="0.25">
      <c r="A2337" s="117">
        <v>2323</v>
      </c>
      <c r="B2337" s="118" t="s">
        <v>4661</v>
      </c>
      <c r="C2337" s="119">
        <v>42370</v>
      </c>
      <c r="D2337" s="117" t="s">
        <v>4662</v>
      </c>
      <c r="E2337" s="120" t="s">
        <v>5606</v>
      </c>
      <c r="F2337" s="117"/>
      <c r="G2337" s="121">
        <f t="shared" ca="1" si="147"/>
        <v>0.57202072538860105</v>
      </c>
      <c r="H2337" s="121" t="str">
        <f t="shared" si="145"/>
        <v>提示-編程儀錶板油錶功能</v>
      </c>
      <c r="I2337" s="122">
        <f t="shared" ca="1" si="146"/>
        <v>552</v>
      </c>
      <c r="N2337" s="125"/>
      <c r="O2337" s="126"/>
      <c r="P2337" s="127" t="str">
        <f>IF(B2337="","",IF(ISNA(VLOOKUP(U2337,[2]NEW!H:H,1,FALSE)),"V",""))</f>
        <v>V</v>
      </c>
      <c r="Q2337" s="156"/>
      <c r="R2337" s="129"/>
      <c r="S2337" s="210"/>
      <c r="U2337" s="132" t="str">
        <f t="shared" si="144"/>
        <v>6211061800ED95260</v>
      </c>
      <c r="W2337" s="134" t="str">
        <f>IF((ISERROR(VLOOKUP(E2337,'[2]Lead Time(覆蓋貼)'!F:F,1,0)))*(P2337="v"),"",IF((ISTEXT(VLOOKUP(E2337,'[2]Lead Time(覆蓋貼)'!F:F,1,0)))*(P2337=""),"未執行",""))</f>
        <v/>
      </c>
    </row>
    <row r="2338" spans="1:23" ht="20.25" hidden="1" customHeight="1" x14ac:dyDescent="0.25">
      <c r="A2338" s="117">
        <v>2324</v>
      </c>
      <c r="B2338" s="118" t="s">
        <v>4661</v>
      </c>
      <c r="C2338" s="119">
        <v>42370</v>
      </c>
      <c r="D2338" s="117" t="s">
        <v>4662</v>
      </c>
      <c r="E2338" s="120" t="s">
        <v>5607</v>
      </c>
      <c r="F2338" s="117"/>
      <c r="G2338" s="121">
        <f t="shared" ca="1" si="147"/>
        <v>0.57202072538860105</v>
      </c>
      <c r="H2338" s="121" t="str">
        <f t="shared" si="145"/>
        <v>提示-編程儀錶板油錶功能</v>
      </c>
      <c r="I2338" s="122">
        <f t="shared" ca="1" si="146"/>
        <v>552</v>
      </c>
      <c r="N2338" s="125"/>
      <c r="O2338" s="126"/>
      <c r="P2338" s="127" t="str">
        <f>IF(B2338="","",IF(ISNA(VLOOKUP(U2338,[2]NEW!H:H,1,FALSE)),"V",""))</f>
        <v>V</v>
      </c>
      <c r="Q2338" s="156"/>
      <c r="R2338" s="129"/>
      <c r="S2338" s="181"/>
      <c r="U2338" s="132" t="str">
        <f t="shared" si="144"/>
        <v>6211061800ED95236</v>
      </c>
      <c r="W2338" s="134" t="str">
        <f>IF((ISERROR(VLOOKUP(E2338,'[2]Lead Time(覆蓋貼)'!F:F,1,0)))*(P2338="v"),"",IF((ISTEXT(VLOOKUP(E2338,'[2]Lead Time(覆蓋貼)'!F:F,1,0)))*(P2338=""),"未執行",""))</f>
        <v/>
      </c>
    </row>
    <row r="2339" spans="1:23" ht="20.25" hidden="1" customHeight="1" x14ac:dyDescent="0.25">
      <c r="A2339" s="117">
        <v>2325</v>
      </c>
      <c r="B2339" s="118" t="s">
        <v>4661</v>
      </c>
      <c r="C2339" s="119">
        <v>42370</v>
      </c>
      <c r="D2339" s="117" t="s">
        <v>4662</v>
      </c>
      <c r="E2339" s="120" t="s">
        <v>5608</v>
      </c>
      <c r="F2339" s="117"/>
      <c r="G2339" s="121">
        <f t="shared" ca="1" si="147"/>
        <v>0.57202072538860105</v>
      </c>
      <c r="H2339" s="121" t="str">
        <f t="shared" si="145"/>
        <v>提示-編程儀錶板油錶功能</v>
      </c>
      <c r="I2339" s="122">
        <f t="shared" ca="1" si="146"/>
        <v>552</v>
      </c>
      <c r="N2339" s="125"/>
      <c r="O2339" s="126"/>
      <c r="P2339" s="127" t="str">
        <f>IF(B2339="","",IF(ISNA(VLOOKUP(U2339,[2]NEW!H:H,1,FALSE)),"V",""))</f>
        <v>V</v>
      </c>
      <c r="Q2339" s="156"/>
      <c r="R2339" s="129"/>
      <c r="S2339" s="181"/>
      <c r="U2339" s="132" t="str">
        <f t="shared" si="144"/>
        <v>6211061800ED95032</v>
      </c>
      <c r="W2339" s="134" t="str">
        <f>IF((ISERROR(VLOOKUP(E2339,'[2]Lead Time(覆蓋貼)'!F:F,1,0)))*(P2339="v"),"",IF((ISTEXT(VLOOKUP(E2339,'[2]Lead Time(覆蓋貼)'!F:F,1,0)))*(P2339=""),"未執行",""))</f>
        <v/>
      </c>
    </row>
    <row r="2340" spans="1:23" ht="20.25" hidden="1" customHeight="1" x14ac:dyDescent="0.25">
      <c r="A2340" s="117">
        <v>2326</v>
      </c>
      <c r="B2340" s="118" t="s">
        <v>5609</v>
      </c>
      <c r="C2340" s="119">
        <v>43137</v>
      </c>
      <c r="D2340" s="117" t="s">
        <v>5610</v>
      </c>
      <c r="E2340" s="120" t="s">
        <v>5611</v>
      </c>
      <c r="F2340" s="117"/>
      <c r="G2340" s="121">
        <f t="shared" ca="1" si="147"/>
        <v>1</v>
      </c>
      <c r="H2340" s="121" t="str">
        <f t="shared" si="145"/>
        <v>Programcontrolunits(BDC)</v>
      </c>
      <c r="I2340" s="122">
        <f t="shared" ca="1" si="146"/>
        <v>3</v>
      </c>
      <c r="J2340" s="230"/>
      <c r="K2340" s="231"/>
      <c r="L2340" s="230"/>
      <c r="M2340" s="232"/>
      <c r="N2340" s="125">
        <v>43271</v>
      </c>
      <c r="O2340" s="126"/>
      <c r="P2340" s="127" t="str">
        <f>IF(B2340="","",IF(ISNA(VLOOKUP(U2340,[2]NEW!H:H,1,FALSE)),"V",""))</f>
        <v>V</v>
      </c>
      <c r="Q2340" s="156" t="s">
        <v>5612</v>
      </c>
      <c r="R2340" s="129" t="s">
        <v>5613</v>
      </c>
      <c r="S2340" s="181" t="s">
        <v>5614</v>
      </c>
      <c r="U2340" s="132" t="str">
        <f t="shared" si="144"/>
        <v>0061680400ED94695</v>
      </c>
      <c r="W2340" s="134" t="str">
        <f>IF((ISERROR(VLOOKUP(E2340,'[2]Lead Time(覆蓋貼)'!F:F,1,0)))*(P2340="v"),"",IF((ISTEXT(VLOOKUP(E2340,'[2]Lead Time(覆蓋貼)'!F:F,1,0)))*(P2340=""),"未執行",""))</f>
        <v/>
      </c>
    </row>
    <row r="2341" spans="1:23" ht="20.25" hidden="1" customHeight="1" x14ac:dyDescent="0.25">
      <c r="A2341" s="117">
        <v>2327</v>
      </c>
      <c r="B2341" s="118" t="s">
        <v>4661</v>
      </c>
      <c r="C2341" s="119">
        <v>42370</v>
      </c>
      <c r="D2341" s="117" t="s">
        <v>4662</v>
      </c>
      <c r="E2341" s="211" t="s">
        <v>5611</v>
      </c>
      <c r="F2341" s="117" t="str">
        <f>IF(ISNA(VLOOKUP(B2341,[2]保固召回!$A:$G,7,FALSE)),"",(VLOOKUP(B2341,[2]保固召回!$A:$G,7,FALSE)))</f>
        <v/>
      </c>
      <c r="G2341" s="121">
        <f t="shared" ca="1" si="147"/>
        <v>0.57202072538860105</v>
      </c>
      <c r="H2341" s="121" t="str">
        <f t="shared" si="145"/>
        <v/>
      </c>
      <c r="I2341" s="122">
        <f t="shared" ca="1" si="146"/>
        <v>552</v>
      </c>
      <c r="N2341" s="125">
        <v>43271</v>
      </c>
      <c r="O2341" s="126"/>
      <c r="P2341" s="127" t="str">
        <f>IF(B2341="","",IF(ISNA(VLOOKUP(U2341,[2]NEW!H:H,1,FALSE)),"V",""))</f>
        <v/>
      </c>
      <c r="Q2341" s="156">
        <v>43266</v>
      </c>
      <c r="R2341" s="129">
        <v>50118</v>
      </c>
      <c r="S2341" s="204" t="s">
        <v>4017</v>
      </c>
      <c r="U2341" s="132" t="str">
        <f t="shared" si="144"/>
        <v>6211061800ED94695</v>
      </c>
      <c r="W2341" s="134" t="str">
        <f>IF((ISERROR(VLOOKUP(E2341,'[2]Lead Time(覆蓋貼)'!F:F,1,0)))*(P2341="v"),"",IF((ISTEXT(VLOOKUP(E2341,'[2]Lead Time(覆蓋貼)'!F:F,1,0)))*(P2341=""),"未執行",""))</f>
        <v/>
      </c>
    </row>
    <row r="2342" spans="1:23" ht="31.5" hidden="1" customHeight="1" x14ac:dyDescent="0.25">
      <c r="A2342" s="117">
        <v>2328</v>
      </c>
      <c r="B2342" s="118" t="s">
        <v>5575</v>
      </c>
      <c r="C2342" s="119">
        <v>43554</v>
      </c>
      <c r="D2342" s="117" t="s">
        <v>5576</v>
      </c>
      <c r="E2342" s="120" t="s">
        <v>5611</v>
      </c>
      <c r="F2342" s="117"/>
      <c r="G2342" s="121">
        <f t="shared" ca="1" si="147"/>
        <v>1</v>
      </c>
      <c r="H2342" s="121" t="str">
        <f t="shared" si="145"/>
        <v>F48編程控制單元(DKG)</v>
      </c>
      <c r="I2342" s="122">
        <f t="shared" ca="1" si="146"/>
        <v>52</v>
      </c>
      <c r="N2342" s="125">
        <v>43271</v>
      </c>
      <c r="O2342" s="126"/>
      <c r="P2342" s="127" t="str">
        <f>IF(B2342="","",IF(ISNA(VLOOKUP(U2342,[2]NEW!H:H,1,FALSE)),"V",""))</f>
        <v>V</v>
      </c>
      <c r="Q2342" s="156">
        <v>43266</v>
      </c>
      <c r="R2342" s="129">
        <v>50118</v>
      </c>
      <c r="S2342" s="181" t="s">
        <v>4017</v>
      </c>
      <c r="U2342" s="132" t="str">
        <f t="shared" si="144"/>
        <v>0028050100ED94695</v>
      </c>
      <c r="W2342" s="134" t="str">
        <f>IF((ISERROR(VLOOKUP(E2342,'[2]Lead Time(覆蓋貼)'!F:F,1,0)))*(P2342="v"),"",IF((ISTEXT(VLOOKUP(E2342,'[2]Lead Time(覆蓋貼)'!F:F,1,0)))*(P2342=""),"未執行",""))</f>
        <v/>
      </c>
    </row>
    <row r="2343" spans="1:23" ht="54" hidden="1" customHeight="1" x14ac:dyDescent="0.25">
      <c r="A2343" s="117">
        <v>2329</v>
      </c>
      <c r="B2343" s="118" t="s">
        <v>5609</v>
      </c>
      <c r="C2343" s="119">
        <v>43137</v>
      </c>
      <c r="D2343" s="117" t="s">
        <v>5610</v>
      </c>
      <c r="E2343" s="120" t="s">
        <v>5615</v>
      </c>
      <c r="F2343" s="117"/>
      <c r="G2343" s="121">
        <f t="shared" ca="1" si="147"/>
        <v>1</v>
      </c>
      <c r="H2343" s="121" t="str">
        <f t="shared" si="145"/>
        <v>Programcontrolunits(BDC)</v>
      </c>
      <c r="I2343" s="122">
        <f t="shared" ca="1" si="146"/>
        <v>3</v>
      </c>
      <c r="J2343" s="230"/>
      <c r="K2343" s="231"/>
      <c r="L2343" s="230"/>
      <c r="M2343" s="232"/>
      <c r="N2343" s="125"/>
      <c r="O2343" s="126"/>
      <c r="P2343" s="127" t="str">
        <f>IF(B2343="","",IF(ISNA(VLOOKUP(U2343,[2]NEW!H:H,1,FALSE)),"V",""))</f>
        <v>V</v>
      </c>
      <c r="Q2343" s="156" t="s">
        <v>5616</v>
      </c>
      <c r="R2343" s="129" t="s">
        <v>3988</v>
      </c>
      <c r="S2343" s="210" t="s">
        <v>5617</v>
      </c>
      <c r="U2343" s="132" t="str">
        <f t="shared" si="144"/>
        <v>0061680400ED94689</v>
      </c>
      <c r="W2343" s="134" t="str">
        <f>IF((ISERROR(VLOOKUP(E2343,'[2]Lead Time(覆蓋貼)'!F:F,1,0)))*(P2343="v"),"",IF((ISTEXT(VLOOKUP(E2343,'[2]Lead Time(覆蓋貼)'!F:F,1,0)))*(P2343=""),"未執行",""))</f>
        <v/>
      </c>
    </row>
    <row r="2344" spans="1:23" ht="80.25" hidden="1" customHeight="1" x14ac:dyDescent="0.25">
      <c r="A2344" s="117">
        <v>2330</v>
      </c>
      <c r="B2344" s="118" t="s">
        <v>4661</v>
      </c>
      <c r="C2344" s="119">
        <v>42370</v>
      </c>
      <c r="D2344" s="117" t="s">
        <v>4788</v>
      </c>
      <c r="E2344" s="120" t="s">
        <v>5618</v>
      </c>
      <c r="F2344" s="117" t="str">
        <f>IF(ISNA(VLOOKUP(B2344,[2]保固召回!$A:$G,7,FALSE)),"",(VLOOKUP(B2344,[2]保固召回!$A:$G,7,FALSE)))</f>
        <v/>
      </c>
      <c r="G2344" s="121">
        <f t="shared" ca="1" si="147"/>
        <v>0.57202072538860105</v>
      </c>
      <c r="H2344" s="121" t="str">
        <f t="shared" si="145"/>
        <v/>
      </c>
      <c r="I2344" s="122">
        <f t="shared" ca="1" si="146"/>
        <v>552</v>
      </c>
      <c r="N2344" s="125">
        <v>43283</v>
      </c>
      <c r="O2344" s="126">
        <v>50436</v>
      </c>
      <c r="P2344" s="127" t="str">
        <f>IF(B2344="","",IF(ISNA(VLOOKUP(U2344,[2]NEW!H:H,1,FALSE)),"V",""))</f>
        <v/>
      </c>
      <c r="Q2344" s="156" t="s">
        <v>5619</v>
      </c>
      <c r="R2344" s="129" t="s">
        <v>5620</v>
      </c>
      <c r="S2344" s="205" t="s">
        <v>5621</v>
      </c>
      <c r="U2344" s="132" t="str">
        <f t="shared" si="144"/>
        <v>6211061800ED94689</v>
      </c>
      <c r="W2344" s="134" t="str">
        <f>IF((ISERROR(VLOOKUP(E2344,'[2]Lead Time(覆蓋貼)'!F:F,1,0)))*(P2344="v"),"",IF((ISTEXT(VLOOKUP(E2344,'[2]Lead Time(覆蓋貼)'!F:F,1,0)))*(P2344=""),"未執行",""))</f>
        <v/>
      </c>
    </row>
    <row r="2345" spans="1:23" ht="80.25" hidden="1" customHeight="1" x14ac:dyDescent="0.25">
      <c r="A2345" s="117">
        <v>2331</v>
      </c>
      <c r="B2345" s="118" t="s">
        <v>5575</v>
      </c>
      <c r="C2345" s="119">
        <v>43554</v>
      </c>
      <c r="D2345" s="117" t="s">
        <v>5576</v>
      </c>
      <c r="E2345" s="120" t="s">
        <v>5615</v>
      </c>
      <c r="F2345" s="117"/>
      <c r="G2345" s="121">
        <f t="shared" ca="1" si="147"/>
        <v>1</v>
      </c>
      <c r="H2345" s="121" t="str">
        <f t="shared" si="145"/>
        <v>F48編程控制單元(DKG)</v>
      </c>
      <c r="I2345" s="122">
        <f t="shared" ca="1" si="146"/>
        <v>52</v>
      </c>
      <c r="N2345" s="125">
        <v>43283</v>
      </c>
      <c r="O2345" s="126">
        <v>50436</v>
      </c>
      <c r="P2345" s="127" t="str">
        <f>IF(B2345="","",IF(ISNA(VLOOKUP(U2345,[2]NEW!H:H,1,FALSE)),"V",""))</f>
        <v>V</v>
      </c>
      <c r="Q2345" s="156" t="s">
        <v>5619</v>
      </c>
      <c r="R2345" s="129" t="s">
        <v>5620</v>
      </c>
      <c r="S2345" s="205" t="s">
        <v>5621</v>
      </c>
      <c r="U2345" s="132" t="str">
        <f t="shared" si="144"/>
        <v>0028050100ED94689</v>
      </c>
      <c r="W2345" s="134" t="str">
        <f>IF((ISERROR(VLOOKUP(E2345,'[2]Lead Time(覆蓋貼)'!F:F,1,0)))*(P2345="v"),"",IF((ISTEXT(VLOOKUP(E2345,'[2]Lead Time(覆蓋貼)'!F:F,1,0)))*(P2345=""),"未執行",""))</f>
        <v/>
      </c>
    </row>
    <row r="2346" spans="1:23" ht="20.25" hidden="1" customHeight="1" x14ac:dyDescent="0.25">
      <c r="A2346" s="117">
        <v>2332</v>
      </c>
      <c r="B2346" s="118" t="s">
        <v>5609</v>
      </c>
      <c r="C2346" s="119">
        <v>43137</v>
      </c>
      <c r="D2346" s="117" t="s">
        <v>5610</v>
      </c>
      <c r="E2346" s="120" t="s">
        <v>5622</v>
      </c>
      <c r="F2346" s="117"/>
      <c r="G2346" s="121">
        <f t="shared" ca="1" si="147"/>
        <v>1</v>
      </c>
      <c r="H2346" s="121" t="str">
        <f t="shared" si="145"/>
        <v>Programcontrolunits(BDC)</v>
      </c>
      <c r="I2346" s="122">
        <f t="shared" ca="1" si="146"/>
        <v>3</v>
      </c>
      <c r="J2346" s="230"/>
      <c r="K2346" s="231"/>
      <c r="L2346" s="230"/>
      <c r="M2346" s="232"/>
      <c r="N2346" s="125"/>
      <c r="O2346" s="126"/>
      <c r="P2346" s="127" t="str">
        <f>IF(B2346="","",IF(ISNA(VLOOKUP(U2346,[2]NEW!H:H,1,FALSE)),"V",""))</f>
        <v>V</v>
      </c>
      <c r="Q2346" s="156">
        <v>43144</v>
      </c>
      <c r="R2346" s="129">
        <v>50304</v>
      </c>
      <c r="S2346" s="181" t="s">
        <v>5623</v>
      </c>
      <c r="U2346" s="132" t="str">
        <f t="shared" si="144"/>
        <v>0061680400ED94687</v>
      </c>
      <c r="W2346" s="134" t="str">
        <f>IF((ISERROR(VLOOKUP(E2346,'[2]Lead Time(覆蓋貼)'!F:F,1,0)))*(P2346="v"),"",IF((ISTEXT(VLOOKUP(E2346,'[2]Lead Time(覆蓋貼)'!F:F,1,0)))*(P2346=""),"未執行",""))</f>
        <v/>
      </c>
    </row>
    <row r="2347" spans="1:23" ht="20.25" hidden="1" customHeight="1" x14ac:dyDescent="0.25">
      <c r="A2347" s="117">
        <v>2333</v>
      </c>
      <c r="B2347" s="118" t="s">
        <v>4661</v>
      </c>
      <c r="C2347" s="119">
        <v>42370</v>
      </c>
      <c r="D2347" s="117" t="s">
        <v>4662</v>
      </c>
      <c r="E2347" s="120" t="s">
        <v>5622</v>
      </c>
      <c r="F2347" s="117" t="str">
        <f>IF(ISNA(VLOOKUP(B2347,[2]保固召回!$A:$G,7,FALSE)),"",(VLOOKUP(B2347,[2]保固召回!$A:$G,7,FALSE)))</f>
        <v/>
      </c>
      <c r="G2347" s="121">
        <f t="shared" ca="1" si="147"/>
        <v>0.57202072538860105</v>
      </c>
      <c r="H2347" s="121" t="str">
        <f t="shared" si="145"/>
        <v/>
      </c>
      <c r="I2347" s="122">
        <f t="shared" ca="1" si="146"/>
        <v>552</v>
      </c>
      <c r="N2347" s="125">
        <v>43263</v>
      </c>
      <c r="O2347" s="126">
        <v>50135</v>
      </c>
      <c r="P2347" s="127" t="str">
        <f>IF(B2347="","",IF(ISNA(VLOOKUP(U2347,[2]NEW!H:H,1,FALSE)),"V",""))</f>
        <v/>
      </c>
      <c r="Q2347" s="156"/>
      <c r="R2347" s="129"/>
      <c r="S2347" s="205" t="s">
        <v>5624</v>
      </c>
      <c r="U2347" s="132" t="str">
        <f t="shared" si="144"/>
        <v>6211061800ED94687</v>
      </c>
      <c r="W2347" s="134" t="str">
        <f>IF((ISERROR(VLOOKUP(E2347,'[2]Lead Time(覆蓋貼)'!F:F,1,0)))*(P2347="v"),"",IF((ISTEXT(VLOOKUP(E2347,'[2]Lead Time(覆蓋貼)'!F:F,1,0)))*(P2347=""),"未執行",""))</f>
        <v/>
      </c>
    </row>
    <row r="2348" spans="1:23" ht="20.25" hidden="1" customHeight="1" x14ac:dyDescent="0.25">
      <c r="A2348" s="117">
        <v>2334</v>
      </c>
      <c r="B2348" s="118" t="s">
        <v>5575</v>
      </c>
      <c r="C2348" s="119">
        <v>43554</v>
      </c>
      <c r="D2348" s="117" t="s">
        <v>5576</v>
      </c>
      <c r="E2348" s="120" t="s">
        <v>5622</v>
      </c>
      <c r="F2348" s="117"/>
      <c r="G2348" s="121">
        <f t="shared" ca="1" si="147"/>
        <v>1</v>
      </c>
      <c r="H2348" s="121" t="str">
        <f t="shared" si="145"/>
        <v>F48編程控制單元(DKG)</v>
      </c>
      <c r="I2348" s="122">
        <f t="shared" ca="1" si="146"/>
        <v>52</v>
      </c>
      <c r="N2348" s="125">
        <v>43263</v>
      </c>
      <c r="O2348" s="126">
        <v>50135</v>
      </c>
      <c r="P2348" s="127" t="str">
        <f>IF(B2348="","",IF(ISNA(VLOOKUP(U2348,[2]NEW!H:H,1,FALSE)),"V",""))</f>
        <v>V</v>
      </c>
      <c r="Q2348" s="156"/>
      <c r="R2348" s="129"/>
      <c r="S2348" s="181" t="s">
        <v>5624</v>
      </c>
      <c r="U2348" s="132" t="str">
        <f t="shared" si="144"/>
        <v>0028050100ED94687</v>
      </c>
      <c r="W2348" s="134" t="str">
        <f>IF((ISERROR(VLOOKUP(E2348,'[2]Lead Time(覆蓋貼)'!F:F,1,0)))*(P2348="v"),"",IF((ISTEXT(VLOOKUP(E2348,'[2]Lead Time(覆蓋貼)'!F:F,1,0)))*(P2348=""),"未執行",""))</f>
        <v/>
      </c>
    </row>
    <row r="2349" spans="1:23" ht="20.25" hidden="1" customHeight="1" x14ac:dyDescent="0.25">
      <c r="A2349" s="117">
        <v>2335</v>
      </c>
      <c r="B2349" s="118" t="s">
        <v>4661</v>
      </c>
      <c r="C2349" s="119">
        <v>42370</v>
      </c>
      <c r="D2349" s="117" t="s">
        <v>4662</v>
      </c>
      <c r="E2349" s="120" t="s">
        <v>5625</v>
      </c>
      <c r="F2349" s="117"/>
      <c r="G2349" s="121">
        <f t="shared" ca="1" si="147"/>
        <v>0.57202072538860105</v>
      </c>
      <c r="H2349" s="121" t="str">
        <f t="shared" si="145"/>
        <v>提示-編程儀錶板油錶功能</v>
      </c>
      <c r="I2349" s="122">
        <f t="shared" ca="1" si="146"/>
        <v>552</v>
      </c>
      <c r="N2349" s="125"/>
      <c r="O2349" s="126"/>
      <c r="P2349" s="127" t="str">
        <f>IF(B2349="","",IF(ISNA(VLOOKUP(U2349,[2]NEW!H:H,1,FALSE)),"V",""))</f>
        <v>V</v>
      </c>
      <c r="Q2349" s="156"/>
      <c r="R2349" s="129"/>
      <c r="S2349" s="204"/>
      <c r="U2349" s="132" t="str">
        <f t="shared" si="144"/>
        <v>6211061800ED92979</v>
      </c>
      <c r="W2349" s="134" t="str">
        <f>IF((ISERROR(VLOOKUP(E2349,'[2]Lead Time(覆蓋貼)'!F:F,1,0)))*(P2349="v"),"",IF((ISTEXT(VLOOKUP(E2349,'[2]Lead Time(覆蓋貼)'!F:F,1,0)))*(P2349=""),"未執行",""))</f>
        <v/>
      </c>
    </row>
    <row r="2350" spans="1:23" ht="20.25" hidden="1" customHeight="1" x14ac:dyDescent="0.25">
      <c r="A2350" s="117">
        <v>2336</v>
      </c>
      <c r="B2350" s="118" t="s">
        <v>5575</v>
      </c>
      <c r="C2350" s="119">
        <v>43554</v>
      </c>
      <c r="D2350" s="117" t="s">
        <v>5576</v>
      </c>
      <c r="E2350" s="120" t="s">
        <v>5625</v>
      </c>
      <c r="F2350" s="117"/>
      <c r="G2350" s="121">
        <f t="shared" ca="1" si="147"/>
        <v>1</v>
      </c>
      <c r="H2350" s="121" t="str">
        <f t="shared" si="145"/>
        <v>F48編程控制單元(DKG)</v>
      </c>
      <c r="I2350" s="122">
        <f t="shared" ca="1" si="146"/>
        <v>52</v>
      </c>
      <c r="N2350" s="125"/>
      <c r="O2350" s="126"/>
      <c r="P2350" s="127" t="str">
        <f>IF(B2350="","",IF(ISNA(VLOOKUP(U2350,[2]NEW!H:H,1,FALSE)),"V",""))</f>
        <v>V</v>
      </c>
      <c r="Q2350" s="156">
        <v>43255</v>
      </c>
      <c r="R2350" s="129">
        <v>50304</v>
      </c>
      <c r="S2350" s="181" t="s">
        <v>4817</v>
      </c>
      <c r="U2350" s="132" t="str">
        <f t="shared" si="144"/>
        <v>0028050100ED92979</v>
      </c>
      <c r="W2350" s="134" t="str">
        <f>IF((ISERROR(VLOOKUP(E2350,'[2]Lead Time(覆蓋貼)'!F:F,1,0)))*(P2350="v"),"",IF((ISTEXT(VLOOKUP(E2350,'[2]Lead Time(覆蓋貼)'!F:F,1,0)))*(P2350=""),"未執行",""))</f>
        <v/>
      </c>
    </row>
    <row r="2351" spans="1:23" ht="20.25" hidden="1" customHeight="1" x14ac:dyDescent="0.25">
      <c r="A2351" s="117">
        <v>2337</v>
      </c>
      <c r="B2351" s="118" t="s">
        <v>4661</v>
      </c>
      <c r="C2351" s="119">
        <v>42370</v>
      </c>
      <c r="D2351" s="117" t="s">
        <v>4662</v>
      </c>
      <c r="E2351" s="120" t="s">
        <v>5626</v>
      </c>
      <c r="F2351" s="117"/>
      <c r="G2351" s="121">
        <f t="shared" ca="1" si="147"/>
        <v>0.57202072538860105</v>
      </c>
      <c r="H2351" s="121" t="str">
        <f t="shared" si="145"/>
        <v>提示-編程儀錶板油錶功能</v>
      </c>
      <c r="I2351" s="122">
        <f t="shared" ca="1" si="146"/>
        <v>552</v>
      </c>
      <c r="N2351" s="125"/>
      <c r="O2351" s="126"/>
      <c r="P2351" s="127" t="str">
        <f>IF(B2351="","",IF(ISNA(VLOOKUP(U2351,[2]NEW!H:H,1,FALSE)),"V",""))</f>
        <v>V</v>
      </c>
      <c r="Q2351" s="156"/>
      <c r="R2351" s="129"/>
      <c r="S2351" s="181"/>
      <c r="U2351" s="132" t="str">
        <f t="shared" si="144"/>
        <v>6211061800ED92584</v>
      </c>
      <c r="W2351" s="134" t="str">
        <f>IF((ISERROR(VLOOKUP(E2351,'[2]Lead Time(覆蓋貼)'!F:F,1,0)))*(P2351="v"),"",IF((ISTEXT(VLOOKUP(E2351,'[2]Lead Time(覆蓋貼)'!F:F,1,0)))*(P2351=""),"未執行",""))</f>
        <v/>
      </c>
    </row>
    <row r="2352" spans="1:23" ht="20.25" hidden="1" customHeight="1" x14ac:dyDescent="0.25">
      <c r="A2352" s="117">
        <v>2338</v>
      </c>
      <c r="B2352" s="118" t="s">
        <v>5575</v>
      </c>
      <c r="C2352" s="119">
        <v>43554</v>
      </c>
      <c r="D2352" s="117" t="s">
        <v>5576</v>
      </c>
      <c r="E2352" s="120" t="s">
        <v>5626</v>
      </c>
      <c r="F2352" s="117"/>
      <c r="G2352" s="121">
        <f t="shared" ca="1" si="147"/>
        <v>1</v>
      </c>
      <c r="H2352" s="121" t="str">
        <f t="shared" si="145"/>
        <v>F48編程控制單元(DKG)</v>
      </c>
      <c r="I2352" s="122">
        <f t="shared" ca="1" si="146"/>
        <v>52</v>
      </c>
      <c r="N2352" s="125"/>
      <c r="O2352" s="126"/>
      <c r="P2352" s="127" t="str">
        <f>IF(B2352="","",IF(ISNA(VLOOKUP(U2352,[2]NEW!H:H,1,FALSE)),"V",""))</f>
        <v>V</v>
      </c>
      <c r="Q2352" s="156">
        <v>43255</v>
      </c>
      <c r="R2352" s="129">
        <v>50304</v>
      </c>
      <c r="S2352" s="181" t="s">
        <v>4817</v>
      </c>
      <c r="U2352" s="132" t="str">
        <f t="shared" si="144"/>
        <v>0028050100ED92584</v>
      </c>
      <c r="W2352" s="134" t="str">
        <f>IF((ISERROR(VLOOKUP(E2352,'[2]Lead Time(覆蓋貼)'!F:F,1,0)))*(P2352="v"),"",IF((ISTEXT(VLOOKUP(E2352,'[2]Lead Time(覆蓋貼)'!F:F,1,0)))*(P2352=""),"未執行",""))</f>
        <v/>
      </c>
    </row>
    <row r="2353" spans="1:23" ht="41.25" hidden="1" customHeight="1" x14ac:dyDescent="0.25">
      <c r="A2353" s="117">
        <v>2339</v>
      </c>
      <c r="B2353" s="118" t="s">
        <v>4661</v>
      </c>
      <c r="C2353" s="119">
        <v>42370</v>
      </c>
      <c r="D2353" s="117" t="s">
        <v>4662</v>
      </c>
      <c r="E2353" s="120" t="s">
        <v>5627</v>
      </c>
      <c r="F2353" s="117"/>
      <c r="G2353" s="121">
        <f t="shared" ca="1" si="147"/>
        <v>0.57202072538860105</v>
      </c>
      <c r="H2353" s="121" t="str">
        <f t="shared" si="145"/>
        <v>提示-編程儀錶板油錶功能</v>
      </c>
      <c r="I2353" s="122">
        <f t="shared" ca="1" si="146"/>
        <v>552</v>
      </c>
      <c r="N2353" s="125">
        <v>43274</v>
      </c>
      <c r="O2353" s="126"/>
      <c r="P2353" s="127" t="str">
        <f>IF(B2353="","",IF(ISNA(VLOOKUP(U2353,[2]NEW!H:H,1,FALSE)),"V",""))</f>
        <v>V</v>
      </c>
      <c r="Q2353" s="156" t="s">
        <v>5628</v>
      </c>
      <c r="R2353" s="129" t="s">
        <v>5629</v>
      </c>
      <c r="S2353" s="181" t="s">
        <v>5630</v>
      </c>
      <c r="U2353" s="132" t="str">
        <f t="shared" si="144"/>
        <v>6211061800ED92583</v>
      </c>
      <c r="W2353" s="134" t="str">
        <f>IF((ISERROR(VLOOKUP(E2353,'[2]Lead Time(覆蓋貼)'!F:F,1,0)))*(P2353="v"),"",IF((ISTEXT(VLOOKUP(E2353,'[2]Lead Time(覆蓋貼)'!F:F,1,0)))*(P2353=""),"未執行",""))</f>
        <v/>
      </c>
    </row>
    <row r="2354" spans="1:23" ht="41.25" hidden="1" customHeight="1" x14ac:dyDescent="0.25">
      <c r="A2354" s="117">
        <v>2340</v>
      </c>
      <c r="B2354" s="118" t="s">
        <v>5575</v>
      </c>
      <c r="C2354" s="119">
        <v>43554</v>
      </c>
      <c r="D2354" s="117" t="s">
        <v>5576</v>
      </c>
      <c r="E2354" s="120" t="s">
        <v>5631</v>
      </c>
      <c r="F2354" s="117"/>
      <c r="G2354" s="121">
        <f t="shared" ca="1" si="147"/>
        <v>1</v>
      </c>
      <c r="H2354" s="121" t="str">
        <f t="shared" si="145"/>
        <v>F48編程控制單元(DKG)</v>
      </c>
      <c r="I2354" s="122">
        <f t="shared" ca="1" si="146"/>
        <v>52</v>
      </c>
      <c r="N2354" s="125">
        <v>43274</v>
      </c>
      <c r="O2354" s="126"/>
      <c r="P2354" s="127" t="str">
        <f>IF(B2354="","",IF(ISNA(VLOOKUP(U2354,[2]NEW!H:H,1,FALSE)),"V",""))</f>
        <v>V</v>
      </c>
      <c r="Q2354" s="156" t="s">
        <v>5628</v>
      </c>
      <c r="R2354" s="129" t="s">
        <v>5629</v>
      </c>
      <c r="S2354" s="181" t="s">
        <v>5630</v>
      </c>
      <c r="U2354" s="132" t="str">
        <f t="shared" si="144"/>
        <v>0028050100ED92583</v>
      </c>
      <c r="W2354" s="134" t="str">
        <f>IF((ISERROR(VLOOKUP(E2354,'[2]Lead Time(覆蓋貼)'!F:F,1,0)))*(P2354="v"),"",IF((ISTEXT(VLOOKUP(E2354,'[2]Lead Time(覆蓋貼)'!F:F,1,0)))*(P2354=""),"未執行",""))</f>
        <v/>
      </c>
    </row>
    <row r="2355" spans="1:23" ht="20.25" hidden="1" customHeight="1" x14ac:dyDescent="0.25">
      <c r="A2355" s="117">
        <v>2341</v>
      </c>
      <c r="B2355" s="118" t="s">
        <v>4661</v>
      </c>
      <c r="C2355" s="119">
        <v>42370</v>
      </c>
      <c r="D2355" s="117" t="s">
        <v>4662</v>
      </c>
      <c r="E2355" s="120" t="s">
        <v>5632</v>
      </c>
      <c r="F2355" s="117"/>
      <c r="G2355" s="121">
        <f t="shared" ca="1" si="147"/>
        <v>0.57202072538860105</v>
      </c>
      <c r="H2355" s="121" t="str">
        <f t="shared" si="145"/>
        <v>提示-編程儀錶板油錶功能</v>
      </c>
      <c r="I2355" s="122">
        <f t="shared" ca="1" si="146"/>
        <v>552</v>
      </c>
      <c r="N2355" s="125"/>
      <c r="O2355" s="126"/>
      <c r="P2355" s="127" t="str">
        <f>IF(B2355="","",IF(ISNA(VLOOKUP(U2355,[2]NEW!H:H,1,FALSE)),"V",""))</f>
        <v>V</v>
      </c>
      <c r="Q2355" s="156"/>
      <c r="R2355" s="129"/>
      <c r="S2355" s="210"/>
      <c r="U2355" s="132" t="str">
        <f t="shared" si="144"/>
        <v>6211061800ED63821</v>
      </c>
      <c r="W2355" s="134" t="str">
        <f>IF((ISERROR(VLOOKUP(E2355,'[2]Lead Time(覆蓋貼)'!F:F,1,0)))*(P2355="v"),"",IF((ISTEXT(VLOOKUP(E2355,'[2]Lead Time(覆蓋貼)'!F:F,1,0)))*(P2355=""),"未執行",""))</f>
        <v/>
      </c>
    </row>
    <row r="2356" spans="1:23" ht="20.25" hidden="1" customHeight="1" x14ac:dyDescent="0.25">
      <c r="A2356" s="117">
        <v>2342</v>
      </c>
      <c r="B2356" s="118" t="s">
        <v>5575</v>
      </c>
      <c r="C2356" s="119">
        <v>43554</v>
      </c>
      <c r="D2356" s="117" t="s">
        <v>5576</v>
      </c>
      <c r="E2356" s="120" t="s">
        <v>5633</v>
      </c>
      <c r="F2356" s="117"/>
      <c r="G2356" s="121">
        <f t="shared" ca="1" si="147"/>
        <v>1</v>
      </c>
      <c r="H2356" s="121" t="str">
        <f t="shared" si="145"/>
        <v>F48編程控制單元(DKG)</v>
      </c>
      <c r="I2356" s="122">
        <f t="shared" ca="1" si="146"/>
        <v>52</v>
      </c>
      <c r="N2356" s="125"/>
      <c r="O2356" s="126"/>
      <c r="P2356" s="127" t="str">
        <f>IF(B2356="","",IF(ISNA(VLOOKUP(U2356,[2]NEW!H:H,1,FALSE)),"V",""))</f>
        <v>V</v>
      </c>
      <c r="Q2356" s="156">
        <v>43255</v>
      </c>
      <c r="R2356" s="129">
        <v>50304</v>
      </c>
      <c r="S2356" s="181" t="s">
        <v>4817</v>
      </c>
      <c r="U2356" s="132" t="str">
        <f t="shared" si="144"/>
        <v>0028050100ED63821</v>
      </c>
      <c r="W2356" s="134" t="str">
        <f>IF((ISERROR(VLOOKUP(E2356,'[2]Lead Time(覆蓋貼)'!F:F,1,0)))*(P2356="v"),"",IF((ISTEXT(VLOOKUP(E2356,'[2]Lead Time(覆蓋貼)'!F:F,1,0)))*(P2356=""),"未執行",""))</f>
        <v/>
      </c>
    </row>
    <row r="2357" spans="1:23" ht="20.25" hidden="1" customHeight="1" x14ac:dyDescent="0.25">
      <c r="A2357" s="117">
        <v>2343</v>
      </c>
      <c r="B2357" s="118" t="s">
        <v>4661</v>
      </c>
      <c r="C2357" s="119">
        <v>42370</v>
      </c>
      <c r="D2357" s="117" t="s">
        <v>4662</v>
      </c>
      <c r="E2357" s="120" t="s">
        <v>5634</v>
      </c>
      <c r="F2357" s="117" t="str">
        <f>IF(ISNA(VLOOKUP(B2357,[2]保固召回!$A:$G,7,FALSE)),"",(VLOOKUP(B2357,[2]保固召回!$A:$G,7,FALSE)))</f>
        <v/>
      </c>
      <c r="G2357" s="121">
        <f t="shared" ca="1" si="147"/>
        <v>0.57202072538860105</v>
      </c>
      <c r="H2357" s="121" t="str">
        <f t="shared" si="145"/>
        <v/>
      </c>
      <c r="I2357" s="122">
        <f t="shared" ca="1" si="146"/>
        <v>552</v>
      </c>
      <c r="N2357" s="125">
        <v>43199</v>
      </c>
      <c r="O2357" s="126">
        <v>50042</v>
      </c>
      <c r="P2357" s="127" t="str">
        <f>IF(B2357="","",IF(ISNA(VLOOKUP(U2357,[2]NEW!H:H,1,FALSE)),"V",""))</f>
        <v/>
      </c>
      <c r="Q2357" s="156">
        <v>43186</v>
      </c>
      <c r="R2357" s="129">
        <v>50268</v>
      </c>
      <c r="S2357" s="205" t="s">
        <v>4017</v>
      </c>
      <c r="U2357" s="132" t="str">
        <f t="shared" si="144"/>
        <v>6211061800ED63814</v>
      </c>
      <c r="W2357" s="134" t="str">
        <f>IF((ISERROR(VLOOKUP(E2357,'[2]Lead Time(覆蓋貼)'!F:F,1,0)))*(P2357="v"),"",IF((ISTEXT(VLOOKUP(E2357,'[2]Lead Time(覆蓋貼)'!F:F,1,0)))*(P2357=""),"未執行",""))</f>
        <v/>
      </c>
    </row>
    <row r="2358" spans="1:23" ht="20.25" hidden="1" customHeight="1" x14ac:dyDescent="0.25">
      <c r="A2358" s="117">
        <v>2344</v>
      </c>
      <c r="B2358" s="118" t="s">
        <v>5575</v>
      </c>
      <c r="C2358" s="119">
        <v>43554</v>
      </c>
      <c r="D2358" s="117" t="s">
        <v>5576</v>
      </c>
      <c r="E2358" s="120" t="s">
        <v>5635</v>
      </c>
      <c r="F2358" s="117"/>
      <c r="G2358" s="121">
        <f t="shared" ca="1" si="147"/>
        <v>1</v>
      </c>
      <c r="H2358" s="121" t="str">
        <f t="shared" si="145"/>
        <v>F48編程控制單元(DKG)</v>
      </c>
      <c r="I2358" s="122">
        <f t="shared" ca="1" si="146"/>
        <v>52</v>
      </c>
      <c r="N2358" s="125"/>
      <c r="O2358" s="126"/>
      <c r="P2358" s="127" t="str">
        <f>IF(B2358="","",IF(ISNA(VLOOKUP(U2358,[2]NEW!H:H,1,FALSE)),"V",""))</f>
        <v>V</v>
      </c>
      <c r="Q2358" s="156">
        <v>43255</v>
      </c>
      <c r="R2358" s="129">
        <v>50304</v>
      </c>
      <c r="S2358" s="181" t="s">
        <v>4817</v>
      </c>
      <c r="U2358" s="132" t="str">
        <f t="shared" si="144"/>
        <v>0028050100ED63814</v>
      </c>
      <c r="W2358" s="134" t="str">
        <f>IF((ISERROR(VLOOKUP(E2358,'[2]Lead Time(覆蓋貼)'!F:F,1,0)))*(P2358="v"),"",IF((ISTEXT(VLOOKUP(E2358,'[2]Lead Time(覆蓋貼)'!F:F,1,0)))*(P2358=""),"未執行",""))</f>
        <v/>
      </c>
    </row>
    <row r="2359" spans="1:23" ht="60.75" hidden="1" customHeight="1" x14ac:dyDescent="0.25">
      <c r="A2359" s="117">
        <v>2345</v>
      </c>
      <c r="B2359" s="118" t="s">
        <v>4661</v>
      </c>
      <c r="C2359" s="119">
        <v>42370</v>
      </c>
      <c r="D2359" s="117" t="s">
        <v>4662</v>
      </c>
      <c r="E2359" s="120" t="s">
        <v>5636</v>
      </c>
      <c r="F2359" s="117" t="str">
        <f>IF(ISNA(VLOOKUP(B2359,[2]保固召回!$A:$G,7,FALSE)),"",(VLOOKUP(B2359,[2]保固召回!$A:$G,7,FALSE)))</f>
        <v/>
      </c>
      <c r="G2359" s="121">
        <f t="shared" ca="1" si="147"/>
        <v>0.57202072538860105</v>
      </c>
      <c r="H2359" s="121" t="str">
        <f t="shared" si="145"/>
        <v>提示-編程儀錶板油錶功能</v>
      </c>
      <c r="I2359" s="122">
        <f t="shared" ca="1" si="146"/>
        <v>552</v>
      </c>
      <c r="N2359" s="125">
        <v>43189</v>
      </c>
      <c r="O2359" s="126">
        <v>50042</v>
      </c>
      <c r="P2359" s="127" t="str">
        <f>IF(B2359="","",IF(ISNA(VLOOKUP(U2359,[2]NEW!H:H,1,FALSE)),"V",""))</f>
        <v>V</v>
      </c>
      <c r="Q2359" s="156" t="s">
        <v>5637</v>
      </c>
      <c r="R2359" s="129" t="s">
        <v>5638</v>
      </c>
      <c r="S2359" s="205" t="s">
        <v>5639</v>
      </c>
      <c r="U2359" s="132" t="str">
        <f t="shared" si="144"/>
        <v>6211061800ED63813</v>
      </c>
      <c r="W2359" s="134" t="str">
        <f>IF((ISERROR(VLOOKUP(E2359,'[2]Lead Time(覆蓋貼)'!F:F,1,0)))*(P2359="v"),"",IF((ISTEXT(VLOOKUP(E2359,'[2]Lead Time(覆蓋貼)'!F:F,1,0)))*(P2359=""),"未執行",""))</f>
        <v/>
      </c>
    </row>
    <row r="2360" spans="1:23" ht="85.5" hidden="1" customHeight="1" x14ac:dyDescent="0.25">
      <c r="A2360" s="117">
        <v>2346</v>
      </c>
      <c r="B2360" s="118" t="s">
        <v>5640</v>
      </c>
      <c r="C2360" s="119">
        <v>43554</v>
      </c>
      <c r="D2360" s="117" t="s">
        <v>5576</v>
      </c>
      <c r="E2360" s="120" t="s">
        <v>5641</v>
      </c>
      <c r="F2360" s="117"/>
      <c r="G2360" s="121">
        <f t="shared" ca="1" si="147"/>
        <v>1</v>
      </c>
      <c r="H2360" s="121" t="str">
        <f t="shared" si="145"/>
        <v>F48編程控制單元(DKG)</v>
      </c>
      <c r="I2360" s="122">
        <f t="shared" ca="1" si="146"/>
        <v>52</v>
      </c>
      <c r="N2360" s="125">
        <v>43280</v>
      </c>
      <c r="O2360" s="126">
        <v>50436</v>
      </c>
      <c r="P2360" s="127" t="str">
        <f>IF(B2360="","",IF(ISNA(VLOOKUP(U2360,[2]NEW!H:H,1,FALSE)),"V",""))</f>
        <v>V</v>
      </c>
      <c r="Q2360" s="156" t="s">
        <v>5642</v>
      </c>
      <c r="R2360" s="129" t="s">
        <v>5643</v>
      </c>
      <c r="S2360" s="205" t="s">
        <v>5644</v>
      </c>
      <c r="U2360" s="132" t="str">
        <f t="shared" si="144"/>
        <v>0028050100ED63813</v>
      </c>
      <c r="W2360" s="134" t="str">
        <f>IF((ISERROR(VLOOKUP(E2360,'[2]Lead Time(覆蓋貼)'!F:F,1,0)))*(P2360="v"),"",IF((ISTEXT(VLOOKUP(E2360,'[2]Lead Time(覆蓋貼)'!F:F,1,0)))*(P2360=""),"未執行",""))</f>
        <v/>
      </c>
    </row>
    <row r="2361" spans="1:23" ht="20.25" hidden="1" customHeight="1" x14ac:dyDescent="0.25">
      <c r="A2361" s="117">
        <v>2347</v>
      </c>
      <c r="B2361" s="118" t="s">
        <v>4841</v>
      </c>
      <c r="C2361" s="119">
        <v>42370</v>
      </c>
      <c r="D2361" s="117" t="s">
        <v>4662</v>
      </c>
      <c r="E2361" s="120" t="s">
        <v>5645</v>
      </c>
      <c r="F2361" s="117" t="str">
        <f>IF(ISNA(VLOOKUP(B2361,[2]保固召回!$A:$G,7,FALSE)),"",(VLOOKUP(B2361,[2]保固召回!$A:$G,7,FALSE)))</f>
        <v/>
      </c>
      <c r="G2361" s="121">
        <f t="shared" ca="1" si="147"/>
        <v>0.57202072538860105</v>
      </c>
      <c r="H2361" s="121" t="str">
        <f t="shared" si="145"/>
        <v/>
      </c>
      <c r="I2361" s="122">
        <f t="shared" ca="1" si="146"/>
        <v>552</v>
      </c>
      <c r="N2361" s="125"/>
      <c r="O2361" s="126"/>
      <c r="P2361" s="127" t="str">
        <f>IF(B2361="","",IF(ISNA(VLOOKUP(U2361,[2]NEW!H:H,1,FALSE)),"V",""))</f>
        <v/>
      </c>
      <c r="Q2361" s="156"/>
      <c r="R2361" s="129"/>
      <c r="S2361" s="181"/>
      <c r="U2361" s="132" t="str">
        <f t="shared" si="144"/>
        <v>6211061800ED63630</v>
      </c>
      <c r="W2361" s="134" t="str">
        <f>IF((ISERROR(VLOOKUP(E2361,'[2]Lead Time(覆蓋貼)'!F:F,1,0)))*(P2361="v"),"",IF((ISTEXT(VLOOKUP(E2361,'[2]Lead Time(覆蓋貼)'!F:F,1,0)))*(P2361=""),"未執行",""))</f>
        <v/>
      </c>
    </row>
    <row r="2362" spans="1:23" ht="20.25" hidden="1" customHeight="1" x14ac:dyDescent="0.25">
      <c r="A2362" s="117">
        <v>2348</v>
      </c>
      <c r="B2362" s="118" t="s">
        <v>4841</v>
      </c>
      <c r="C2362" s="119">
        <v>42370</v>
      </c>
      <c r="D2362" s="117" t="s">
        <v>4662</v>
      </c>
      <c r="E2362" s="120" t="s">
        <v>5646</v>
      </c>
      <c r="F2362" s="117" t="str">
        <f>IF(ISNA(VLOOKUP(B2362,[2]保固召回!$A:$G,7,FALSE)),"",(VLOOKUP(B2362,[2]保固召回!$A:$G,7,FALSE)))</f>
        <v/>
      </c>
      <c r="G2362" s="121">
        <f t="shared" ca="1" si="147"/>
        <v>0.57202072538860105</v>
      </c>
      <c r="H2362" s="121" t="str">
        <f t="shared" si="145"/>
        <v/>
      </c>
      <c r="I2362" s="122">
        <f t="shared" ca="1" si="146"/>
        <v>552</v>
      </c>
      <c r="N2362" s="125"/>
      <c r="O2362" s="126"/>
      <c r="P2362" s="127" t="str">
        <f>IF(B2362="","",IF(ISNA(VLOOKUP(U2362,[2]NEW!H:H,1,FALSE)),"V",""))</f>
        <v/>
      </c>
      <c r="Q2362" s="156"/>
      <c r="R2362" s="129"/>
      <c r="S2362" s="204"/>
      <c r="U2362" s="132" t="str">
        <f t="shared" si="144"/>
        <v>6211061800ED63514</v>
      </c>
      <c r="W2362" s="134" t="str">
        <f>IF((ISERROR(VLOOKUP(E2362,'[2]Lead Time(覆蓋貼)'!F:F,1,0)))*(P2362="v"),"",IF((ISTEXT(VLOOKUP(E2362,'[2]Lead Time(覆蓋貼)'!F:F,1,0)))*(P2362=""),"未執行",""))</f>
        <v/>
      </c>
    </row>
    <row r="2363" spans="1:23" ht="20.25" hidden="1" customHeight="1" x14ac:dyDescent="0.25">
      <c r="A2363" s="117">
        <v>2349</v>
      </c>
      <c r="B2363" s="118" t="s">
        <v>5640</v>
      </c>
      <c r="C2363" s="119">
        <v>43554</v>
      </c>
      <c r="D2363" s="117" t="s">
        <v>5576</v>
      </c>
      <c r="E2363" s="120" t="s">
        <v>5647</v>
      </c>
      <c r="F2363" s="117"/>
      <c r="G2363" s="121">
        <f t="shared" ca="1" si="147"/>
        <v>1</v>
      </c>
      <c r="H2363" s="121" t="str">
        <f t="shared" si="145"/>
        <v>F48編程控制單元(DKG)</v>
      </c>
      <c r="I2363" s="122">
        <f t="shared" ca="1" si="146"/>
        <v>52</v>
      </c>
      <c r="N2363" s="125"/>
      <c r="O2363" s="126"/>
      <c r="P2363" s="127" t="str">
        <f>IF(B2363="","",IF(ISNA(VLOOKUP(U2363,[2]NEW!H:H,1,FALSE)),"V",""))</f>
        <v>V</v>
      </c>
      <c r="Q2363" s="156">
        <v>43255</v>
      </c>
      <c r="R2363" s="129">
        <v>50304</v>
      </c>
      <c r="S2363" s="181" t="s">
        <v>4817</v>
      </c>
      <c r="U2363" s="132" t="str">
        <f t="shared" si="144"/>
        <v>0028050100ED63514</v>
      </c>
      <c r="W2363" s="134" t="str">
        <f>IF((ISERROR(VLOOKUP(E2363,'[2]Lead Time(覆蓋貼)'!F:F,1,0)))*(P2363="v"),"",IF((ISTEXT(VLOOKUP(E2363,'[2]Lead Time(覆蓋貼)'!F:F,1,0)))*(P2363=""),"未執行",""))</f>
        <v/>
      </c>
    </row>
    <row r="2364" spans="1:23" ht="20.25" hidden="1" customHeight="1" x14ac:dyDescent="0.25">
      <c r="A2364" s="117">
        <v>2350</v>
      </c>
      <c r="B2364" s="118" t="s">
        <v>4841</v>
      </c>
      <c r="C2364" s="119">
        <v>42370</v>
      </c>
      <c r="D2364" s="117" t="s">
        <v>4662</v>
      </c>
      <c r="E2364" s="120" t="s">
        <v>5648</v>
      </c>
      <c r="F2364" s="117" t="str">
        <f>IF(ISNA(VLOOKUP(B2364,[2]保固召回!$A:$G,7,FALSE)),"",(VLOOKUP(B2364,[2]保固召回!$A:$G,7,FALSE)))</f>
        <v/>
      </c>
      <c r="G2364" s="121">
        <f t="shared" ca="1" si="147"/>
        <v>0.57202072538860105</v>
      </c>
      <c r="H2364" s="121" t="str">
        <f t="shared" si="145"/>
        <v/>
      </c>
      <c r="I2364" s="122">
        <f t="shared" ca="1" si="146"/>
        <v>552</v>
      </c>
      <c r="N2364" s="125"/>
      <c r="O2364" s="126"/>
      <c r="P2364" s="127" t="str">
        <f>IF(B2364="","",IF(ISNA(VLOOKUP(U2364,[2]NEW!H:H,1,FALSE)),"V",""))</f>
        <v/>
      </c>
      <c r="Q2364" s="156"/>
      <c r="R2364" s="129"/>
      <c r="S2364" s="205"/>
      <c r="U2364" s="132" t="str">
        <f t="shared" si="144"/>
        <v>6211061800ED62918</v>
      </c>
      <c r="W2364" s="134" t="str">
        <f>IF((ISERROR(VLOOKUP(E2364,'[2]Lead Time(覆蓋貼)'!F:F,1,0)))*(P2364="v"),"",IF((ISTEXT(VLOOKUP(E2364,'[2]Lead Time(覆蓋貼)'!F:F,1,0)))*(P2364=""),"未執行",""))</f>
        <v/>
      </c>
    </row>
    <row r="2365" spans="1:23" ht="20.25" hidden="1" customHeight="1" x14ac:dyDescent="0.25">
      <c r="A2365" s="117">
        <v>2351</v>
      </c>
      <c r="B2365" s="118" t="s">
        <v>5640</v>
      </c>
      <c r="C2365" s="119">
        <v>43554</v>
      </c>
      <c r="D2365" s="117" t="s">
        <v>5576</v>
      </c>
      <c r="E2365" s="120" t="s">
        <v>5648</v>
      </c>
      <c r="F2365" s="117"/>
      <c r="G2365" s="121">
        <f t="shared" ca="1" si="147"/>
        <v>1</v>
      </c>
      <c r="H2365" s="121" t="str">
        <f t="shared" si="145"/>
        <v>F48編程控制單元(DKG)</v>
      </c>
      <c r="I2365" s="122">
        <f t="shared" ca="1" si="146"/>
        <v>52</v>
      </c>
      <c r="N2365" s="125"/>
      <c r="O2365" s="126"/>
      <c r="P2365" s="127" t="str">
        <f>IF(B2365="","",IF(ISNA(VLOOKUP(U2365,[2]NEW!H:H,1,FALSE)),"V",""))</f>
        <v>V</v>
      </c>
      <c r="Q2365" s="156">
        <v>43255</v>
      </c>
      <c r="R2365" s="129">
        <v>50304</v>
      </c>
      <c r="S2365" s="181" t="s">
        <v>4817</v>
      </c>
      <c r="U2365" s="132" t="str">
        <f t="shared" si="144"/>
        <v>0028050100ED62918</v>
      </c>
      <c r="W2365" s="134" t="str">
        <f>IF((ISERROR(VLOOKUP(E2365,'[2]Lead Time(覆蓋貼)'!F:F,1,0)))*(P2365="v"),"",IF((ISTEXT(VLOOKUP(E2365,'[2]Lead Time(覆蓋貼)'!F:F,1,0)))*(P2365=""),"未執行",""))</f>
        <v/>
      </c>
    </row>
    <row r="2366" spans="1:23" ht="20.25" hidden="1" customHeight="1" x14ac:dyDescent="0.25">
      <c r="A2366" s="117">
        <v>2352</v>
      </c>
      <c r="B2366" s="118" t="s">
        <v>4841</v>
      </c>
      <c r="C2366" s="119">
        <v>42370</v>
      </c>
      <c r="D2366" s="117" t="s">
        <v>4662</v>
      </c>
      <c r="E2366" s="120" t="s">
        <v>5649</v>
      </c>
      <c r="F2366" s="117" t="str">
        <f>IF(ISNA(VLOOKUP(B2366,[2]保固召回!$A:$G,7,FALSE)),"",(VLOOKUP(B2366,[2]保固召回!$A:$G,7,FALSE)))</f>
        <v/>
      </c>
      <c r="G2366" s="121">
        <f t="shared" ca="1" si="147"/>
        <v>0.57202072538860105</v>
      </c>
      <c r="H2366" s="121" t="str">
        <f t="shared" si="145"/>
        <v>提示-編程儀錶板油錶功能</v>
      </c>
      <c r="I2366" s="122">
        <f t="shared" ca="1" si="146"/>
        <v>552</v>
      </c>
      <c r="N2366" s="125"/>
      <c r="O2366" s="126"/>
      <c r="P2366" s="127" t="str">
        <f>IF(B2366="","",IF(ISNA(VLOOKUP(U2366,[2]NEW!H:H,1,FALSE)),"V",""))</f>
        <v>V</v>
      </c>
      <c r="Q2366" s="156">
        <v>43267</v>
      </c>
      <c r="R2366" s="129">
        <v>50118</v>
      </c>
      <c r="S2366" s="181" t="s">
        <v>3860</v>
      </c>
      <c r="U2366" s="132" t="str">
        <f t="shared" si="144"/>
        <v>6211061800ED62709</v>
      </c>
      <c r="W2366" s="134" t="str">
        <f>IF((ISERROR(VLOOKUP(E2366,'[2]Lead Time(覆蓋貼)'!F:F,1,0)))*(P2366="v"),"",IF((ISTEXT(VLOOKUP(E2366,'[2]Lead Time(覆蓋貼)'!F:F,1,0)))*(P2366=""),"未執行",""))</f>
        <v/>
      </c>
    </row>
    <row r="2367" spans="1:23" ht="36.75" hidden="1" customHeight="1" x14ac:dyDescent="0.25">
      <c r="A2367" s="117">
        <v>2353</v>
      </c>
      <c r="B2367" s="118" t="s">
        <v>5640</v>
      </c>
      <c r="C2367" s="119">
        <v>43554</v>
      </c>
      <c r="D2367" s="117" t="s">
        <v>5576</v>
      </c>
      <c r="E2367" s="120" t="s">
        <v>5649</v>
      </c>
      <c r="F2367" s="117"/>
      <c r="G2367" s="121">
        <f t="shared" ca="1" si="147"/>
        <v>1</v>
      </c>
      <c r="H2367" s="121" t="str">
        <f t="shared" si="145"/>
        <v>F48編程控制單元(DKG)</v>
      </c>
      <c r="I2367" s="122">
        <f t="shared" ca="1" si="146"/>
        <v>52</v>
      </c>
      <c r="N2367" s="125"/>
      <c r="O2367" s="126"/>
      <c r="P2367" s="127" t="s">
        <v>5650</v>
      </c>
      <c r="Q2367" s="156">
        <v>43267</v>
      </c>
      <c r="R2367" s="129">
        <v>50118</v>
      </c>
      <c r="S2367" s="181" t="s">
        <v>5651</v>
      </c>
      <c r="U2367" s="132" t="str">
        <f t="shared" si="144"/>
        <v>0028050100ED62709</v>
      </c>
      <c r="W2367" s="134" t="str">
        <f>IF((ISERROR(VLOOKUP(E2367,'[2]Lead Time(覆蓋貼)'!F:F,1,0)))*(P2367="v"),"",IF((ISTEXT(VLOOKUP(E2367,'[2]Lead Time(覆蓋貼)'!F:F,1,0)))*(P2367=""),"未執行",""))</f>
        <v/>
      </c>
    </row>
    <row r="2368" spans="1:23" ht="20.25" hidden="1" customHeight="1" x14ac:dyDescent="0.25">
      <c r="A2368" s="117">
        <v>2354</v>
      </c>
      <c r="B2368" s="118" t="s">
        <v>4841</v>
      </c>
      <c r="C2368" s="119">
        <v>42370</v>
      </c>
      <c r="D2368" s="117" t="s">
        <v>4662</v>
      </c>
      <c r="E2368" s="120" t="s">
        <v>5652</v>
      </c>
      <c r="F2368" s="117" t="str">
        <f>IF(ISNA(VLOOKUP(B2368,[2]保固召回!$A:$G,7,FALSE)),"",(VLOOKUP(B2368,[2]保固召回!$A:$G,7,FALSE)))</f>
        <v/>
      </c>
      <c r="G2368" s="121">
        <f t="shared" ca="1" si="147"/>
        <v>0.57202072538860105</v>
      </c>
      <c r="H2368" s="121" t="str">
        <f t="shared" si="145"/>
        <v/>
      </c>
      <c r="I2368" s="122">
        <f t="shared" ca="1" si="146"/>
        <v>552</v>
      </c>
      <c r="N2368" s="125"/>
      <c r="O2368" s="126"/>
      <c r="P2368" s="127" t="str">
        <f>IF(B2368="","",IF(ISNA(VLOOKUP(U2368,[2]NEW!H:H,1,FALSE)),"V",""))</f>
        <v/>
      </c>
      <c r="Q2368" s="156">
        <v>43259</v>
      </c>
      <c r="R2368" s="129">
        <v>50227</v>
      </c>
      <c r="S2368" s="181" t="s">
        <v>5653</v>
      </c>
      <c r="U2368" s="132" t="str">
        <f t="shared" si="144"/>
        <v>6211061800ED62708</v>
      </c>
      <c r="W2368" s="134" t="str">
        <f>IF((ISERROR(VLOOKUP(E2368,'[2]Lead Time(覆蓋貼)'!F:F,1,0)))*(P2368="v"),"",IF((ISTEXT(VLOOKUP(E2368,'[2]Lead Time(覆蓋貼)'!F:F,1,0)))*(P2368=""),"未執行",""))</f>
        <v/>
      </c>
    </row>
    <row r="2369" spans="1:23" ht="20.25" hidden="1" customHeight="1" x14ac:dyDescent="0.25">
      <c r="A2369" s="117">
        <v>2355</v>
      </c>
      <c r="B2369" s="118" t="s">
        <v>5640</v>
      </c>
      <c r="C2369" s="119">
        <v>43554</v>
      </c>
      <c r="D2369" s="117" t="s">
        <v>5576</v>
      </c>
      <c r="E2369" s="120" t="s">
        <v>5652</v>
      </c>
      <c r="F2369" s="117"/>
      <c r="G2369" s="121">
        <f t="shared" ca="1" si="147"/>
        <v>1</v>
      </c>
      <c r="H2369" s="121" t="str">
        <f t="shared" si="145"/>
        <v>F48編程控制單元(DKG)</v>
      </c>
      <c r="I2369" s="122">
        <f t="shared" ca="1" si="146"/>
        <v>52</v>
      </c>
      <c r="N2369" s="125"/>
      <c r="O2369" s="126"/>
      <c r="P2369" s="127" t="str">
        <f>IF(B2369="","",IF(ISNA(VLOOKUP(U2369,[2]NEW!H:H,1,FALSE)),"V",""))</f>
        <v>V</v>
      </c>
      <c r="Q2369" s="156">
        <v>43259</v>
      </c>
      <c r="R2369" s="129">
        <v>50227</v>
      </c>
      <c r="S2369" s="181" t="s">
        <v>5653</v>
      </c>
      <c r="U2369" s="132" t="str">
        <f t="shared" si="144"/>
        <v>0028050100ED62708</v>
      </c>
      <c r="W2369" s="134" t="str">
        <f>IF((ISERROR(VLOOKUP(E2369,'[2]Lead Time(覆蓋貼)'!F:F,1,0)))*(P2369="v"),"",IF((ISTEXT(VLOOKUP(E2369,'[2]Lead Time(覆蓋貼)'!F:F,1,0)))*(P2369=""),"未執行",""))</f>
        <v/>
      </c>
    </row>
    <row r="2370" spans="1:23" ht="20.25" hidden="1" customHeight="1" x14ac:dyDescent="0.25">
      <c r="A2370" s="117">
        <v>2356</v>
      </c>
      <c r="B2370" s="118" t="s">
        <v>4841</v>
      </c>
      <c r="C2370" s="119">
        <v>42370</v>
      </c>
      <c r="D2370" s="117" t="s">
        <v>4662</v>
      </c>
      <c r="E2370" s="120" t="s">
        <v>5654</v>
      </c>
      <c r="F2370" s="117" t="str">
        <f>IF(ISNA(VLOOKUP(B2370,[2]保固召回!$A:$G,7,FALSE)),"",(VLOOKUP(B2370,[2]保固召回!$A:$G,7,FALSE)))</f>
        <v/>
      </c>
      <c r="G2370" s="121">
        <f t="shared" ca="1" si="147"/>
        <v>0.57202072538860105</v>
      </c>
      <c r="H2370" s="121" t="str">
        <f t="shared" si="145"/>
        <v>提示-編程儀錶板油錶功能</v>
      </c>
      <c r="I2370" s="122">
        <f t="shared" ca="1" si="146"/>
        <v>552</v>
      </c>
      <c r="N2370" s="125"/>
      <c r="O2370" s="126"/>
      <c r="P2370" s="127" t="str">
        <f>IF(B2370="","",IF(ISNA(VLOOKUP(U2370,[2]NEW!H:H,1,FALSE)),"V",""))</f>
        <v>V</v>
      </c>
      <c r="Q2370" s="156"/>
      <c r="R2370" s="129"/>
      <c r="S2370" s="205"/>
      <c r="U2370" s="132" t="str">
        <f t="shared" si="144"/>
        <v>6211061800ED62420</v>
      </c>
      <c r="W2370" s="134" t="str">
        <f>IF((ISERROR(VLOOKUP(E2370,'[2]Lead Time(覆蓋貼)'!F:F,1,0)))*(P2370="v"),"",IF((ISTEXT(VLOOKUP(E2370,'[2]Lead Time(覆蓋貼)'!F:F,1,0)))*(P2370=""),"未執行",""))</f>
        <v/>
      </c>
    </row>
    <row r="2371" spans="1:23" ht="20.25" hidden="1" customHeight="1" x14ac:dyDescent="0.25">
      <c r="A2371" s="117">
        <v>2357</v>
      </c>
      <c r="B2371" s="118" t="s">
        <v>5640</v>
      </c>
      <c r="C2371" s="119">
        <v>43554</v>
      </c>
      <c r="D2371" s="117" t="s">
        <v>5576</v>
      </c>
      <c r="E2371" s="120" t="s">
        <v>5654</v>
      </c>
      <c r="F2371" s="117"/>
      <c r="G2371" s="121">
        <f t="shared" ca="1" si="147"/>
        <v>1</v>
      </c>
      <c r="H2371" s="121" t="str">
        <f t="shared" si="145"/>
        <v>F48編程控制單元(DKG)</v>
      </c>
      <c r="I2371" s="122">
        <f t="shared" ca="1" si="146"/>
        <v>52</v>
      </c>
      <c r="N2371" s="125"/>
      <c r="O2371" s="126"/>
      <c r="P2371" s="127" t="str">
        <f>IF(B2371="","",IF(ISNA(VLOOKUP(U2371,[2]NEW!H:H,1,FALSE)),"V",""))</f>
        <v>V</v>
      </c>
      <c r="Q2371" s="156">
        <v>43255</v>
      </c>
      <c r="R2371" s="129">
        <v>50304</v>
      </c>
      <c r="S2371" s="181" t="s">
        <v>4817</v>
      </c>
      <c r="U2371" s="132" t="str">
        <f t="shared" si="144"/>
        <v>0028050100ED62420</v>
      </c>
      <c r="W2371" s="134" t="str">
        <f>IF((ISERROR(VLOOKUP(E2371,'[2]Lead Time(覆蓋貼)'!F:F,1,0)))*(P2371="v"),"",IF((ISTEXT(VLOOKUP(E2371,'[2]Lead Time(覆蓋貼)'!F:F,1,0)))*(P2371=""),"未執行",""))</f>
        <v/>
      </c>
    </row>
    <row r="2372" spans="1:23" ht="36.75" hidden="1" customHeight="1" x14ac:dyDescent="0.25">
      <c r="A2372" s="117">
        <v>2358</v>
      </c>
      <c r="B2372" s="118" t="s">
        <v>4841</v>
      </c>
      <c r="C2372" s="119">
        <v>42370</v>
      </c>
      <c r="D2372" s="117" t="s">
        <v>4662</v>
      </c>
      <c r="E2372" s="120" t="s">
        <v>5655</v>
      </c>
      <c r="F2372" s="117" t="str">
        <f>IF(ISNA(VLOOKUP(B2372,[2]保固召回!$A:$G,7,FALSE)),"",(VLOOKUP(B2372,[2]保固召回!$A:$G,7,FALSE)))</f>
        <v/>
      </c>
      <c r="G2372" s="121">
        <f t="shared" ca="1" si="147"/>
        <v>0.57202072538860105</v>
      </c>
      <c r="H2372" s="121" t="str">
        <f t="shared" si="145"/>
        <v/>
      </c>
      <c r="I2372" s="122">
        <f t="shared" ca="1" si="146"/>
        <v>552</v>
      </c>
      <c r="N2372" s="125"/>
      <c r="O2372" s="126"/>
      <c r="P2372" s="127" t="str">
        <f>IF(B2372="","",IF(ISNA(VLOOKUP(U2372,[2]NEW!H:H,1,FALSE)),"V",""))</f>
        <v/>
      </c>
      <c r="Q2372" s="156" t="s">
        <v>5656</v>
      </c>
      <c r="R2372" s="129" t="s">
        <v>5657</v>
      </c>
      <c r="S2372" s="204" t="s">
        <v>5658</v>
      </c>
      <c r="U2372" s="132" t="str">
        <f t="shared" si="144"/>
        <v>6211061800ED62419</v>
      </c>
      <c r="W2372" s="134" t="str">
        <f>IF((ISERROR(VLOOKUP(E2372,'[2]Lead Time(覆蓋貼)'!F:F,1,0)))*(P2372="v"),"",IF((ISTEXT(VLOOKUP(E2372,'[2]Lead Time(覆蓋貼)'!F:F,1,0)))*(P2372=""),"未執行",""))</f>
        <v/>
      </c>
    </row>
    <row r="2373" spans="1:23" ht="96" hidden="1" customHeight="1" x14ac:dyDescent="0.25">
      <c r="A2373" s="117">
        <v>2359</v>
      </c>
      <c r="B2373" s="118" t="s">
        <v>5640</v>
      </c>
      <c r="C2373" s="119">
        <v>43554</v>
      </c>
      <c r="D2373" s="117" t="s">
        <v>5576</v>
      </c>
      <c r="E2373" s="120" t="s">
        <v>5655</v>
      </c>
      <c r="F2373" s="117" t="str">
        <f>IF(ISNA(VLOOKUP(B2373,[2]保固召回!$A:$G,7,FALSE)),"",(VLOOKUP(B2373,[2]保固召回!$A:$G,7,FALSE)))</f>
        <v/>
      </c>
      <c r="G2373" s="121">
        <f t="shared" ca="1" si="147"/>
        <v>1</v>
      </c>
      <c r="H2373" s="121" t="str">
        <f t="shared" si="145"/>
        <v>F48編程控制單元(DKG)</v>
      </c>
      <c r="I2373" s="122">
        <f t="shared" ca="1" si="146"/>
        <v>52</v>
      </c>
      <c r="N2373" s="125"/>
      <c r="O2373" s="126"/>
      <c r="P2373" s="127" t="str">
        <f>IF(B2373="","",IF(ISNA(VLOOKUP(U2373,[2]NEW!H:H,1,FALSE)),"V",""))</f>
        <v>V</v>
      </c>
      <c r="Q2373" s="156" t="s">
        <v>5659</v>
      </c>
      <c r="R2373" s="129" t="s">
        <v>5660</v>
      </c>
      <c r="S2373" s="204" t="s">
        <v>5661</v>
      </c>
      <c r="U2373" s="132" t="str">
        <f t="shared" ref="U2373:U2436" si="148">B2373&amp;E2373</f>
        <v>0028050100ED62419</v>
      </c>
      <c r="W2373" s="134" t="str">
        <f>IF((ISERROR(VLOOKUP(E2373,'[2]Lead Time(覆蓋貼)'!F:F,1,0)))*(P2373="v"),"",IF((ISTEXT(VLOOKUP(E2373,'[2]Lead Time(覆蓋貼)'!F:F,1,0)))*(P2373=""),"未執行",""))</f>
        <v/>
      </c>
    </row>
    <row r="2374" spans="1:23" ht="20.25" hidden="1" customHeight="1" x14ac:dyDescent="0.25">
      <c r="A2374" s="117">
        <v>2360</v>
      </c>
      <c r="B2374" s="118" t="s">
        <v>4841</v>
      </c>
      <c r="C2374" s="119">
        <v>42370</v>
      </c>
      <c r="D2374" s="117" t="s">
        <v>4662</v>
      </c>
      <c r="E2374" s="120" t="s">
        <v>5662</v>
      </c>
      <c r="F2374" s="117" t="str">
        <f>IF(ISNA(VLOOKUP(B2374,[2]保固召回!$A:$G,7,FALSE)),"",(VLOOKUP(B2374,[2]保固召回!$A:$G,7,FALSE)))</f>
        <v/>
      </c>
      <c r="G2374" s="121">
        <f t="shared" ca="1" si="147"/>
        <v>0.57202072538860105</v>
      </c>
      <c r="H2374" s="121" t="str">
        <f t="shared" ref="H2374:H2437" si="149">IF(P2374="V",D2374,"")</f>
        <v/>
      </c>
      <c r="I2374" s="122">
        <f t="shared" ref="I2374:I2437" ca="1" si="150">COUNTIF(H:H,D2374)</f>
        <v>552</v>
      </c>
      <c r="N2374" s="125"/>
      <c r="O2374" s="126"/>
      <c r="P2374" s="127" t="str">
        <f>IF(B2374="","",IF(ISNA(VLOOKUP(U2374,[2]NEW!H:H,1,FALSE)),"V",""))</f>
        <v/>
      </c>
      <c r="Q2374" s="156"/>
      <c r="R2374" s="129"/>
      <c r="S2374" s="205"/>
      <c r="U2374" s="132" t="str">
        <f t="shared" si="148"/>
        <v>6211061800ED62418</v>
      </c>
      <c r="W2374" s="134" t="str">
        <f>IF((ISERROR(VLOOKUP(E2374,'[2]Lead Time(覆蓋貼)'!F:F,1,0)))*(P2374="v"),"",IF((ISTEXT(VLOOKUP(E2374,'[2]Lead Time(覆蓋貼)'!F:F,1,0)))*(P2374=""),"未執行",""))</f>
        <v/>
      </c>
    </row>
    <row r="2375" spans="1:23" ht="20.25" hidden="1" customHeight="1" x14ac:dyDescent="0.25">
      <c r="A2375" s="117">
        <v>2361</v>
      </c>
      <c r="B2375" s="118" t="s">
        <v>5640</v>
      </c>
      <c r="C2375" s="119">
        <v>43554</v>
      </c>
      <c r="D2375" s="117" t="s">
        <v>5576</v>
      </c>
      <c r="E2375" s="120" t="s">
        <v>5663</v>
      </c>
      <c r="F2375" s="117"/>
      <c r="G2375" s="121">
        <f t="shared" ca="1" si="147"/>
        <v>1</v>
      </c>
      <c r="H2375" s="121" t="str">
        <f t="shared" si="149"/>
        <v>F48編程控制單元(DKG)</v>
      </c>
      <c r="I2375" s="122">
        <f t="shared" ca="1" si="150"/>
        <v>52</v>
      </c>
      <c r="N2375" s="125"/>
      <c r="O2375" s="126"/>
      <c r="P2375" s="127" t="str">
        <f>IF(B2375="","",IF(ISNA(VLOOKUP(U2375,[2]NEW!H:H,1,FALSE)),"V",""))</f>
        <v>V</v>
      </c>
      <c r="Q2375" s="156">
        <v>43255</v>
      </c>
      <c r="R2375" s="129">
        <v>50304</v>
      </c>
      <c r="S2375" s="181" t="s">
        <v>4817</v>
      </c>
      <c r="U2375" s="132" t="str">
        <f t="shared" si="148"/>
        <v>0028050100ED62418</v>
      </c>
      <c r="W2375" s="134" t="str">
        <f>IF((ISERROR(VLOOKUP(E2375,'[2]Lead Time(覆蓋貼)'!F:F,1,0)))*(P2375="v"),"",IF((ISTEXT(VLOOKUP(E2375,'[2]Lead Time(覆蓋貼)'!F:F,1,0)))*(P2375=""),"未執行",""))</f>
        <v/>
      </c>
    </row>
    <row r="2376" spans="1:23" ht="20.25" hidden="1" customHeight="1" x14ac:dyDescent="0.25">
      <c r="A2376" s="117">
        <v>2362</v>
      </c>
      <c r="B2376" s="118" t="s">
        <v>4841</v>
      </c>
      <c r="C2376" s="119">
        <v>42370</v>
      </c>
      <c r="D2376" s="117" t="s">
        <v>4662</v>
      </c>
      <c r="E2376" s="120" t="s">
        <v>5664</v>
      </c>
      <c r="F2376" s="117" t="str">
        <f>IF(ISNA(VLOOKUP(B2376,[2]保固召回!$A:$G,7,FALSE)),"",(VLOOKUP(B2376,[2]保固召回!$A:$G,7,FALSE)))</f>
        <v/>
      </c>
      <c r="G2376" s="121">
        <f t="shared" ca="1" si="147"/>
        <v>0.57202072538860105</v>
      </c>
      <c r="H2376" s="121" t="str">
        <f t="shared" si="149"/>
        <v/>
      </c>
      <c r="I2376" s="122">
        <f t="shared" ca="1" si="150"/>
        <v>552</v>
      </c>
      <c r="N2376" s="125">
        <v>43271</v>
      </c>
      <c r="O2376" s="126">
        <v>50227</v>
      </c>
      <c r="P2376" s="127" t="str">
        <f>IF(B2376="","",IF(ISNA(VLOOKUP(U2376,[2]NEW!H:H,1,FALSE)),"V",""))</f>
        <v/>
      </c>
      <c r="Q2376" s="156"/>
      <c r="R2376" s="129"/>
      <c r="S2376" s="205" t="s">
        <v>3862</v>
      </c>
      <c r="U2376" s="132" t="str">
        <f t="shared" si="148"/>
        <v>6211061800ED62056</v>
      </c>
      <c r="W2376" s="134" t="str">
        <f>IF((ISERROR(VLOOKUP(E2376,'[2]Lead Time(覆蓋貼)'!F:F,1,0)))*(P2376="v"),"",IF((ISTEXT(VLOOKUP(E2376,'[2]Lead Time(覆蓋貼)'!F:F,1,0)))*(P2376=""),"未執行",""))</f>
        <v/>
      </c>
    </row>
    <row r="2377" spans="1:23" ht="20.25" hidden="1" customHeight="1" x14ac:dyDescent="0.25">
      <c r="A2377" s="117">
        <v>2363</v>
      </c>
      <c r="B2377" s="118" t="s">
        <v>5640</v>
      </c>
      <c r="C2377" s="119">
        <v>43554</v>
      </c>
      <c r="D2377" s="117" t="s">
        <v>5576</v>
      </c>
      <c r="E2377" s="120" t="s">
        <v>5664</v>
      </c>
      <c r="F2377" s="117"/>
      <c r="G2377" s="121">
        <f t="shared" ref="G2377:G2440" ca="1" si="151">COUNTIF(H:H,D2377)/COUNTIF(D:D,D2377)</f>
        <v>1</v>
      </c>
      <c r="H2377" s="121" t="str">
        <f t="shared" si="149"/>
        <v>F48編程控制單元(DKG)</v>
      </c>
      <c r="I2377" s="122">
        <f t="shared" ca="1" si="150"/>
        <v>52</v>
      </c>
      <c r="N2377" s="125">
        <v>43271</v>
      </c>
      <c r="O2377" s="126">
        <v>50227</v>
      </c>
      <c r="P2377" s="127" t="str">
        <f>IF(B2377="","",IF(ISNA(VLOOKUP(U2377,[2]NEW!H:H,1,FALSE)),"V",""))</f>
        <v>V</v>
      </c>
      <c r="Q2377" s="156"/>
      <c r="R2377" s="129"/>
      <c r="S2377" s="205" t="s">
        <v>3862</v>
      </c>
      <c r="U2377" s="132" t="str">
        <f t="shared" si="148"/>
        <v>0028050100ED62056</v>
      </c>
      <c r="W2377" s="134" t="str">
        <f>IF((ISERROR(VLOOKUP(E2377,'[2]Lead Time(覆蓋貼)'!F:F,1,0)))*(P2377="v"),"",IF((ISTEXT(VLOOKUP(E2377,'[2]Lead Time(覆蓋貼)'!F:F,1,0)))*(P2377=""),"未執行",""))</f>
        <v/>
      </c>
    </row>
    <row r="2378" spans="1:23" ht="20.25" hidden="1" customHeight="1" x14ac:dyDescent="0.25">
      <c r="A2378" s="117">
        <v>2364</v>
      </c>
      <c r="B2378" s="118" t="s">
        <v>4841</v>
      </c>
      <c r="C2378" s="119">
        <v>42370</v>
      </c>
      <c r="D2378" s="117" t="s">
        <v>4662</v>
      </c>
      <c r="E2378" s="120" t="s">
        <v>5665</v>
      </c>
      <c r="F2378" s="117" t="str">
        <f>IF(ISNA(VLOOKUP(B2378,[2]保固召回!$A:$G,7,FALSE)),"",(VLOOKUP(B2378,[2]保固召回!$A:$G,7,FALSE)))</f>
        <v/>
      </c>
      <c r="G2378" s="121">
        <f t="shared" ca="1" si="151"/>
        <v>0.57202072538860105</v>
      </c>
      <c r="H2378" s="121" t="str">
        <f t="shared" si="149"/>
        <v/>
      </c>
      <c r="I2378" s="122">
        <f t="shared" ca="1" si="150"/>
        <v>552</v>
      </c>
      <c r="N2378" s="125"/>
      <c r="O2378" s="126"/>
      <c r="P2378" s="127" t="str">
        <f>IF(B2378="","",IF(ISNA(VLOOKUP(U2378,[2]NEW!H:H,1,FALSE)),"V",""))</f>
        <v/>
      </c>
      <c r="Q2378" s="156"/>
      <c r="R2378" s="129"/>
      <c r="S2378" s="204" t="s">
        <v>5666</v>
      </c>
      <c r="U2378" s="132" t="str">
        <f t="shared" si="148"/>
        <v>6211061800ED62054</v>
      </c>
      <c r="W2378" s="134" t="str">
        <f>IF((ISERROR(VLOOKUP(E2378,'[2]Lead Time(覆蓋貼)'!F:F,1,0)))*(P2378="v"),"",IF((ISTEXT(VLOOKUP(E2378,'[2]Lead Time(覆蓋貼)'!F:F,1,0)))*(P2378=""),"未執行",""))</f>
        <v/>
      </c>
    </row>
    <row r="2379" spans="1:23" ht="20.25" hidden="1" customHeight="1" x14ac:dyDescent="0.25">
      <c r="A2379" s="117">
        <v>2365</v>
      </c>
      <c r="B2379" s="118" t="s">
        <v>5640</v>
      </c>
      <c r="C2379" s="119">
        <v>43554</v>
      </c>
      <c r="D2379" s="117" t="s">
        <v>5576</v>
      </c>
      <c r="E2379" s="120" t="s">
        <v>5665</v>
      </c>
      <c r="F2379" s="117"/>
      <c r="G2379" s="121">
        <f t="shared" ca="1" si="151"/>
        <v>1</v>
      </c>
      <c r="H2379" s="121" t="str">
        <f t="shared" si="149"/>
        <v>F48編程控制單元(DKG)</v>
      </c>
      <c r="I2379" s="122">
        <f t="shared" ca="1" si="150"/>
        <v>52</v>
      </c>
      <c r="N2379" s="125"/>
      <c r="O2379" s="126"/>
      <c r="P2379" s="127" t="str">
        <f>IF(B2379="","",IF(ISNA(VLOOKUP(U2379,[2]NEW!H:H,1,FALSE)),"V",""))</f>
        <v>V</v>
      </c>
      <c r="Q2379" s="156"/>
      <c r="R2379" s="129"/>
      <c r="S2379" s="181" t="s">
        <v>5667</v>
      </c>
      <c r="U2379" s="132" t="str">
        <f t="shared" si="148"/>
        <v>0028050100ED62054</v>
      </c>
      <c r="W2379" s="134" t="str">
        <f>IF((ISERROR(VLOOKUP(E2379,'[2]Lead Time(覆蓋貼)'!F:F,1,0)))*(P2379="v"),"",IF((ISTEXT(VLOOKUP(E2379,'[2]Lead Time(覆蓋貼)'!F:F,1,0)))*(P2379=""),"未執行",""))</f>
        <v/>
      </c>
    </row>
    <row r="2380" spans="1:23" ht="20.25" hidden="1" customHeight="1" x14ac:dyDescent="0.25">
      <c r="A2380" s="117">
        <v>2366</v>
      </c>
      <c r="B2380" s="118" t="s">
        <v>4841</v>
      </c>
      <c r="C2380" s="119">
        <v>42370</v>
      </c>
      <c r="D2380" s="117" t="s">
        <v>4662</v>
      </c>
      <c r="E2380" s="120" t="s">
        <v>5668</v>
      </c>
      <c r="F2380" s="117" t="str">
        <f>IF(ISNA(VLOOKUP(B2380,[2]保固召回!$A:$G,7,FALSE)),"",(VLOOKUP(B2380,[2]保固召回!$A:$G,7,FALSE)))</f>
        <v/>
      </c>
      <c r="G2380" s="121">
        <f t="shared" ca="1" si="151"/>
        <v>0.57202072538860105</v>
      </c>
      <c r="H2380" s="121" t="str">
        <f t="shared" si="149"/>
        <v/>
      </c>
      <c r="I2380" s="122">
        <f t="shared" ca="1" si="150"/>
        <v>552</v>
      </c>
      <c r="N2380" s="125"/>
      <c r="O2380" s="126"/>
      <c r="P2380" s="127" t="str">
        <f>IF(B2380="","",IF(ISNA(VLOOKUP(U2380,[2]NEW!H:H,1,FALSE)),"V",""))</f>
        <v/>
      </c>
      <c r="Q2380" s="156"/>
      <c r="R2380" s="129"/>
      <c r="S2380" s="205"/>
      <c r="U2380" s="132" t="str">
        <f t="shared" si="148"/>
        <v>6211061800ED62053</v>
      </c>
      <c r="W2380" s="134" t="str">
        <f>IF((ISERROR(VLOOKUP(E2380,'[2]Lead Time(覆蓋貼)'!F:F,1,0)))*(P2380="v"),"",IF((ISTEXT(VLOOKUP(E2380,'[2]Lead Time(覆蓋貼)'!F:F,1,0)))*(P2380=""),"未執行",""))</f>
        <v/>
      </c>
    </row>
    <row r="2381" spans="1:23" ht="20.25" hidden="1" customHeight="1" x14ac:dyDescent="0.25">
      <c r="A2381" s="117">
        <v>2367</v>
      </c>
      <c r="B2381" s="118" t="s">
        <v>5640</v>
      </c>
      <c r="C2381" s="119">
        <v>43554</v>
      </c>
      <c r="D2381" s="117" t="s">
        <v>5576</v>
      </c>
      <c r="E2381" s="120" t="s">
        <v>5668</v>
      </c>
      <c r="F2381" s="117"/>
      <c r="G2381" s="121">
        <f t="shared" ca="1" si="151"/>
        <v>1</v>
      </c>
      <c r="H2381" s="121" t="str">
        <f t="shared" si="149"/>
        <v>F48編程控制單元(DKG)</v>
      </c>
      <c r="I2381" s="122">
        <f t="shared" ca="1" si="150"/>
        <v>52</v>
      </c>
      <c r="N2381" s="125"/>
      <c r="O2381" s="126"/>
      <c r="P2381" s="127" t="str">
        <f>IF(B2381="","",IF(ISNA(VLOOKUP(U2381,[2]NEW!H:H,1,FALSE)),"V",""))</f>
        <v>V</v>
      </c>
      <c r="Q2381" s="156">
        <v>43255</v>
      </c>
      <c r="R2381" s="129">
        <v>50304</v>
      </c>
      <c r="S2381" s="181" t="s">
        <v>4817</v>
      </c>
      <c r="U2381" s="132" t="str">
        <f t="shared" si="148"/>
        <v>0028050100ED62053</v>
      </c>
      <c r="W2381" s="134" t="str">
        <f>IF((ISERROR(VLOOKUP(E2381,'[2]Lead Time(覆蓋貼)'!F:F,1,0)))*(P2381="v"),"",IF((ISTEXT(VLOOKUP(E2381,'[2]Lead Time(覆蓋貼)'!F:F,1,0)))*(P2381=""),"未執行",""))</f>
        <v/>
      </c>
    </row>
    <row r="2382" spans="1:23" ht="20.25" hidden="1" customHeight="1" x14ac:dyDescent="0.25">
      <c r="A2382" s="117">
        <v>2368</v>
      </c>
      <c r="B2382" s="118" t="s">
        <v>4841</v>
      </c>
      <c r="C2382" s="119">
        <v>42370</v>
      </c>
      <c r="D2382" s="117" t="s">
        <v>4662</v>
      </c>
      <c r="E2382" s="120" t="s">
        <v>5669</v>
      </c>
      <c r="F2382" s="117" t="str">
        <f>IF(ISNA(VLOOKUP(B2382,[2]保固召回!$A:$G,7,FALSE)),"",(VLOOKUP(B2382,[2]保固召回!$A:$G,7,FALSE)))</f>
        <v/>
      </c>
      <c r="G2382" s="121">
        <f t="shared" ca="1" si="151"/>
        <v>0.57202072538860105</v>
      </c>
      <c r="H2382" s="121" t="str">
        <f t="shared" si="149"/>
        <v/>
      </c>
      <c r="I2382" s="122">
        <f t="shared" ca="1" si="150"/>
        <v>552</v>
      </c>
      <c r="N2382" s="125"/>
      <c r="O2382" s="126"/>
      <c r="P2382" s="127" t="str">
        <f>IF(B2382="","",IF(ISNA(VLOOKUP(U2382,[2]NEW!H:H,1,FALSE)),"V",""))</f>
        <v/>
      </c>
      <c r="Q2382" s="156"/>
      <c r="R2382" s="129"/>
      <c r="S2382" s="205"/>
      <c r="U2382" s="132" t="str">
        <f t="shared" si="148"/>
        <v>6211061800ED62052</v>
      </c>
      <c r="W2382" s="134" t="str">
        <f>IF((ISERROR(VLOOKUP(E2382,'[2]Lead Time(覆蓋貼)'!F:F,1,0)))*(P2382="v"),"",IF((ISTEXT(VLOOKUP(E2382,'[2]Lead Time(覆蓋貼)'!F:F,1,0)))*(P2382=""),"未執行",""))</f>
        <v/>
      </c>
    </row>
    <row r="2383" spans="1:23" ht="20.25" hidden="1" customHeight="1" x14ac:dyDescent="0.25">
      <c r="A2383" s="117">
        <v>2369</v>
      </c>
      <c r="B2383" s="118" t="s">
        <v>5640</v>
      </c>
      <c r="C2383" s="119">
        <v>43554</v>
      </c>
      <c r="D2383" s="117" t="s">
        <v>5576</v>
      </c>
      <c r="E2383" s="120" t="s">
        <v>5669</v>
      </c>
      <c r="F2383" s="117"/>
      <c r="G2383" s="121">
        <f t="shared" ca="1" si="151"/>
        <v>1</v>
      </c>
      <c r="H2383" s="121" t="str">
        <f t="shared" si="149"/>
        <v>F48編程控制單元(DKG)</v>
      </c>
      <c r="I2383" s="122">
        <f t="shared" ca="1" si="150"/>
        <v>52</v>
      </c>
      <c r="N2383" s="125">
        <v>43202</v>
      </c>
      <c r="O2383" s="126">
        <v>50221</v>
      </c>
      <c r="P2383" s="127" t="str">
        <f>IF(B2383="","",IF(ISNA(VLOOKUP(U2383,[2]NEW!H:H,1,FALSE)),"V",""))</f>
        <v>V</v>
      </c>
      <c r="Q2383" s="156">
        <v>43202</v>
      </c>
      <c r="R2383" s="129">
        <v>50221</v>
      </c>
      <c r="S2383" s="181" t="s">
        <v>3862</v>
      </c>
      <c r="U2383" s="132" t="str">
        <f t="shared" si="148"/>
        <v>0028050100ED62052</v>
      </c>
      <c r="W2383" s="134" t="str">
        <f>IF((ISERROR(VLOOKUP(E2383,'[2]Lead Time(覆蓋貼)'!F:F,1,0)))*(P2383="v"),"",IF((ISTEXT(VLOOKUP(E2383,'[2]Lead Time(覆蓋貼)'!F:F,1,0)))*(P2383=""),"未執行",""))</f>
        <v/>
      </c>
    </row>
    <row r="2384" spans="1:23" ht="20.25" hidden="1" customHeight="1" x14ac:dyDescent="0.25">
      <c r="A2384" s="117">
        <v>2370</v>
      </c>
      <c r="B2384" s="118" t="s">
        <v>4841</v>
      </c>
      <c r="C2384" s="119">
        <v>42370</v>
      </c>
      <c r="D2384" s="117" t="s">
        <v>4662</v>
      </c>
      <c r="E2384" s="120" t="s">
        <v>5670</v>
      </c>
      <c r="F2384" s="117" t="str">
        <f>IF(ISNA(VLOOKUP(B2384,[2]保固召回!$A:$G,7,FALSE)),"",(VLOOKUP(B2384,[2]保固召回!$A:$G,7,FALSE)))</f>
        <v/>
      </c>
      <c r="G2384" s="121">
        <f t="shared" ca="1" si="151"/>
        <v>0.57202072538860105</v>
      </c>
      <c r="H2384" s="121" t="str">
        <f t="shared" si="149"/>
        <v/>
      </c>
      <c r="I2384" s="122">
        <f t="shared" ca="1" si="150"/>
        <v>552</v>
      </c>
      <c r="N2384" s="125">
        <v>43222</v>
      </c>
      <c r="O2384" s="126">
        <v>50389</v>
      </c>
      <c r="P2384" s="127" t="str">
        <f>IF(B2384="","",IF(ISNA(VLOOKUP(U2384,[2]NEW!H:H,1,FALSE)),"V",""))</f>
        <v/>
      </c>
      <c r="Q2384" s="156">
        <v>43219</v>
      </c>
      <c r="R2384" s="129">
        <v>50304</v>
      </c>
      <c r="S2384" s="205" t="s">
        <v>3862</v>
      </c>
      <c r="U2384" s="132" t="str">
        <f t="shared" si="148"/>
        <v>6211061800ED62051</v>
      </c>
      <c r="W2384" s="134" t="str">
        <f>IF((ISERROR(VLOOKUP(E2384,'[2]Lead Time(覆蓋貼)'!F:F,1,0)))*(P2384="v"),"",IF((ISTEXT(VLOOKUP(E2384,'[2]Lead Time(覆蓋貼)'!F:F,1,0)))*(P2384=""),"未執行",""))</f>
        <v/>
      </c>
    </row>
    <row r="2385" spans="1:23" ht="20.25" hidden="1" customHeight="1" x14ac:dyDescent="0.25">
      <c r="A2385" s="117">
        <v>2371</v>
      </c>
      <c r="B2385" s="118" t="s">
        <v>5640</v>
      </c>
      <c r="C2385" s="119">
        <v>43554</v>
      </c>
      <c r="D2385" s="117" t="s">
        <v>5576</v>
      </c>
      <c r="E2385" s="120" t="s">
        <v>5670</v>
      </c>
      <c r="F2385" s="117"/>
      <c r="G2385" s="121">
        <f t="shared" ca="1" si="151"/>
        <v>1</v>
      </c>
      <c r="H2385" s="121" t="str">
        <f t="shared" si="149"/>
        <v>F48編程控制單元(DKG)</v>
      </c>
      <c r="I2385" s="122">
        <f t="shared" ca="1" si="150"/>
        <v>52</v>
      </c>
      <c r="N2385" s="125"/>
      <c r="O2385" s="126"/>
      <c r="P2385" s="127" t="str">
        <f>IF(B2385="","",IF(ISNA(VLOOKUP(U2385,[2]NEW!H:H,1,FALSE)),"V",""))</f>
        <v>V</v>
      </c>
      <c r="Q2385" s="156">
        <v>43255</v>
      </c>
      <c r="R2385" s="129">
        <v>50304</v>
      </c>
      <c r="S2385" s="181" t="s">
        <v>4817</v>
      </c>
      <c r="U2385" s="132" t="str">
        <f t="shared" si="148"/>
        <v>0028050100ED62051</v>
      </c>
      <c r="W2385" s="134" t="str">
        <f>IF((ISERROR(VLOOKUP(E2385,'[2]Lead Time(覆蓋貼)'!F:F,1,0)))*(P2385="v"),"",IF((ISTEXT(VLOOKUP(E2385,'[2]Lead Time(覆蓋貼)'!F:F,1,0)))*(P2385=""),"未執行",""))</f>
        <v/>
      </c>
    </row>
    <row r="2386" spans="1:23" ht="39" hidden="1" customHeight="1" x14ac:dyDescent="0.25">
      <c r="A2386" s="117">
        <v>2372</v>
      </c>
      <c r="B2386" s="118" t="s">
        <v>4841</v>
      </c>
      <c r="C2386" s="119">
        <v>42370</v>
      </c>
      <c r="D2386" s="117" t="s">
        <v>4662</v>
      </c>
      <c r="E2386" s="120" t="s">
        <v>5671</v>
      </c>
      <c r="F2386" s="117" t="str">
        <f>IF(ISNA(VLOOKUP(B2386,[2]保固召回!$A:$G,7,FALSE)),"",(VLOOKUP(B2386,[2]保固召回!$A:$G,7,FALSE)))</f>
        <v/>
      </c>
      <c r="G2386" s="121">
        <f t="shared" ca="1" si="151"/>
        <v>0.57202072538860105</v>
      </c>
      <c r="H2386" s="121" t="str">
        <f t="shared" si="149"/>
        <v/>
      </c>
      <c r="I2386" s="122">
        <f t="shared" ca="1" si="150"/>
        <v>552</v>
      </c>
      <c r="N2386" s="125">
        <v>43270</v>
      </c>
      <c r="O2386" s="126">
        <v>50118</v>
      </c>
      <c r="P2386" s="127" t="str">
        <f>IF(B2386="","",IF(ISNA(VLOOKUP(U2386,[2]NEW!H:H,1,FALSE)),"V",""))</f>
        <v/>
      </c>
      <c r="Q2386" s="156" t="s">
        <v>5672</v>
      </c>
      <c r="R2386" s="129" t="s">
        <v>5673</v>
      </c>
      <c r="S2386" s="205" t="s">
        <v>5674</v>
      </c>
      <c r="U2386" s="132" t="str">
        <f t="shared" si="148"/>
        <v>6211061800ED62050</v>
      </c>
      <c r="W2386" s="134" t="str">
        <f>IF((ISERROR(VLOOKUP(E2386,'[2]Lead Time(覆蓋貼)'!F:F,1,0)))*(P2386="v"),"",IF((ISTEXT(VLOOKUP(E2386,'[2]Lead Time(覆蓋貼)'!F:F,1,0)))*(P2386=""),"未執行",""))</f>
        <v/>
      </c>
    </row>
    <row r="2387" spans="1:23" ht="39" hidden="1" customHeight="1" x14ac:dyDescent="0.25">
      <c r="A2387" s="117">
        <v>2373</v>
      </c>
      <c r="B2387" s="118" t="s">
        <v>5640</v>
      </c>
      <c r="C2387" s="119">
        <v>43554</v>
      </c>
      <c r="D2387" s="117" t="s">
        <v>5576</v>
      </c>
      <c r="E2387" s="120" t="s">
        <v>5671</v>
      </c>
      <c r="F2387" s="117"/>
      <c r="G2387" s="121">
        <f t="shared" ca="1" si="151"/>
        <v>1</v>
      </c>
      <c r="H2387" s="121" t="str">
        <f t="shared" si="149"/>
        <v>F48編程控制單元(DKG)</v>
      </c>
      <c r="I2387" s="122">
        <f t="shared" ca="1" si="150"/>
        <v>52</v>
      </c>
      <c r="N2387" s="125">
        <v>43270</v>
      </c>
      <c r="O2387" s="126">
        <v>50118</v>
      </c>
      <c r="P2387" s="127" t="str">
        <f>IF(B2387="","",IF(ISNA(VLOOKUP(U2387,[2]NEW!H:H,1,FALSE)),"V",""))</f>
        <v>V</v>
      </c>
      <c r="Q2387" s="156" t="s">
        <v>5672</v>
      </c>
      <c r="R2387" s="129" t="s">
        <v>5673</v>
      </c>
      <c r="S2387" s="205" t="s">
        <v>5674</v>
      </c>
      <c r="U2387" s="132" t="str">
        <f t="shared" si="148"/>
        <v>0028050100ED62050</v>
      </c>
      <c r="W2387" s="134" t="str">
        <f>IF((ISERROR(VLOOKUP(E2387,'[2]Lead Time(覆蓋貼)'!F:F,1,0)))*(P2387="v"),"",IF((ISTEXT(VLOOKUP(E2387,'[2]Lead Time(覆蓋貼)'!F:F,1,0)))*(P2387=""),"未執行",""))</f>
        <v/>
      </c>
    </row>
    <row r="2388" spans="1:23" ht="20.25" hidden="1" customHeight="1" x14ac:dyDescent="0.25">
      <c r="A2388" s="117">
        <v>2374</v>
      </c>
      <c r="B2388" s="118" t="s">
        <v>4841</v>
      </c>
      <c r="C2388" s="119">
        <v>42370</v>
      </c>
      <c r="D2388" s="117" t="s">
        <v>4662</v>
      </c>
      <c r="E2388" s="120" t="s">
        <v>5675</v>
      </c>
      <c r="F2388" s="117" t="str">
        <f>IF(ISNA(VLOOKUP(B2388,[2]保固召回!$A:$G,7,FALSE)),"",(VLOOKUP(B2388,[2]保固召回!$A:$G,7,FALSE)))</f>
        <v/>
      </c>
      <c r="G2388" s="121">
        <f t="shared" ca="1" si="151"/>
        <v>0.57202072538860105</v>
      </c>
      <c r="H2388" s="121" t="str">
        <f t="shared" si="149"/>
        <v/>
      </c>
      <c r="I2388" s="122">
        <f t="shared" ca="1" si="150"/>
        <v>552</v>
      </c>
      <c r="N2388" s="125"/>
      <c r="O2388" s="126"/>
      <c r="P2388" s="127" t="str">
        <f>IF(B2388="","",IF(ISNA(VLOOKUP(U2388,[2]NEW!H:H,1,FALSE)),"V",""))</f>
        <v/>
      </c>
      <c r="Q2388" s="156"/>
      <c r="R2388" s="129"/>
      <c r="S2388" s="205"/>
      <c r="U2388" s="132" t="str">
        <f t="shared" si="148"/>
        <v>6211061800ED62049</v>
      </c>
      <c r="W2388" s="134" t="str">
        <f>IF((ISERROR(VLOOKUP(E2388,'[2]Lead Time(覆蓋貼)'!F:F,1,0)))*(P2388="v"),"",IF((ISTEXT(VLOOKUP(E2388,'[2]Lead Time(覆蓋貼)'!F:F,1,0)))*(P2388=""),"未執行",""))</f>
        <v/>
      </c>
    </row>
    <row r="2389" spans="1:23" ht="20.25" hidden="1" customHeight="1" x14ac:dyDescent="0.25">
      <c r="A2389" s="117">
        <v>2375</v>
      </c>
      <c r="B2389" s="118" t="s">
        <v>5640</v>
      </c>
      <c r="C2389" s="119">
        <v>43554</v>
      </c>
      <c r="D2389" s="117" t="s">
        <v>5576</v>
      </c>
      <c r="E2389" s="120" t="s">
        <v>5675</v>
      </c>
      <c r="F2389" s="117"/>
      <c r="G2389" s="121">
        <f t="shared" ca="1" si="151"/>
        <v>1</v>
      </c>
      <c r="H2389" s="121" t="str">
        <f t="shared" si="149"/>
        <v>F48編程控制單元(DKG)</v>
      </c>
      <c r="I2389" s="122">
        <f t="shared" ca="1" si="150"/>
        <v>52</v>
      </c>
      <c r="N2389" s="125"/>
      <c r="O2389" s="126"/>
      <c r="P2389" s="127" t="str">
        <f>IF(B2389="","",IF(ISNA(VLOOKUP(U2389,[2]NEW!H:H,1,FALSE)),"V",""))</f>
        <v>V</v>
      </c>
      <c r="Q2389" s="156">
        <v>43255</v>
      </c>
      <c r="R2389" s="129">
        <v>50304</v>
      </c>
      <c r="S2389" s="181" t="s">
        <v>4817</v>
      </c>
      <c r="U2389" s="132" t="str">
        <f t="shared" si="148"/>
        <v>0028050100ED62049</v>
      </c>
      <c r="W2389" s="134" t="str">
        <f>IF((ISERROR(VLOOKUP(E2389,'[2]Lead Time(覆蓋貼)'!F:F,1,0)))*(P2389="v"),"",IF((ISTEXT(VLOOKUP(E2389,'[2]Lead Time(覆蓋貼)'!F:F,1,0)))*(P2389=""),"未執行",""))</f>
        <v/>
      </c>
    </row>
    <row r="2390" spans="1:23" ht="20.25" hidden="1" customHeight="1" x14ac:dyDescent="0.25">
      <c r="A2390" s="117">
        <v>2376</v>
      </c>
      <c r="B2390" s="118" t="s">
        <v>4841</v>
      </c>
      <c r="C2390" s="119">
        <v>42370</v>
      </c>
      <c r="D2390" s="117" t="s">
        <v>4662</v>
      </c>
      <c r="E2390" s="120" t="s">
        <v>5676</v>
      </c>
      <c r="F2390" s="117"/>
      <c r="G2390" s="121">
        <f t="shared" ca="1" si="151"/>
        <v>0.57202072538860105</v>
      </c>
      <c r="H2390" s="121" t="str">
        <f t="shared" si="149"/>
        <v>提示-編程儀錶板油錶功能</v>
      </c>
      <c r="I2390" s="122">
        <f t="shared" ca="1" si="150"/>
        <v>552</v>
      </c>
      <c r="N2390" s="125"/>
      <c r="O2390" s="126"/>
      <c r="P2390" s="127" t="str">
        <f>IF(B2390="","",IF(ISNA(VLOOKUP(U2390,[2]NEW!H:H,1,FALSE)),"V",""))</f>
        <v>V</v>
      </c>
      <c r="Q2390" s="156"/>
      <c r="R2390" s="129"/>
      <c r="S2390" s="210"/>
      <c r="U2390" s="132" t="str">
        <f t="shared" si="148"/>
        <v>6211061800ED61943</v>
      </c>
      <c r="W2390" s="134" t="str">
        <f>IF((ISERROR(VLOOKUP(E2390,'[2]Lead Time(覆蓋貼)'!F:F,1,0)))*(P2390="v"),"",IF((ISTEXT(VLOOKUP(E2390,'[2]Lead Time(覆蓋貼)'!F:F,1,0)))*(P2390=""),"未執行",""))</f>
        <v/>
      </c>
    </row>
    <row r="2391" spans="1:23" ht="20.25" hidden="1" customHeight="1" x14ac:dyDescent="0.25">
      <c r="A2391" s="117">
        <v>2377</v>
      </c>
      <c r="B2391" s="118" t="s">
        <v>5640</v>
      </c>
      <c r="C2391" s="119">
        <v>43554</v>
      </c>
      <c r="D2391" s="117" t="s">
        <v>5576</v>
      </c>
      <c r="E2391" s="120" t="s">
        <v>5676</v>
      </c>
      <c r="F2391" s="117"/>
      <c r="G2391" s="121">
        <f t="shared" ca="1" si="151"/>
        <v>1</v>
      </c>
      <c r="H2391" s="121" t="str">
        <f t="shared" si="149"/>
        <v>F48編程控制單元(DKG)</v>
      </c>
      <c r="I2391" s="122">
        <f t="shared" ca="1" si="150"/>
        <v>52</v>
      </c>
      <c r="N2391" s="125"/>
      <c r="O2391" s="126"/>
      <c r="P2391" s="127" t="str">
        <f>IF(B2391="","",IF(ISNA(VLOOKUP(U2391,[2]NEW!H:H,1,FALSE)),"V",""))</f>
        <v>V</v>
      </c>
      <c r="Q2391" s="156">
        <v>43259</v>
      </c>
      <c r="R2391" s="129">
        <v>50227</v>
      </c>
      <c r="S2391" s="181" t="s">
        <v>5677</v>
      </c>
      <c r="U2391" s="132" t="str">
        <f t="shared" si="148"/>
        <v>0028050100ED61943</v>
      </c>
      <c r="W2391" s="134" t="str">
        <f>IF((ISERROR(VLOOKUP(E2391,'[2]Lead Time(覆蓋貼)'!F:F,1,0)))*(P2391="v"),"",IF((ISTEXT(VLOOKUP(E2391,'[2]Lead Time(覆蓋貼)'!F:F,1,0)))*(P2391=""),"未執行",""))</f>
        <v/>
      </c>
    </row>
    <row r="2392" spans="1:23" ht="20.25" hidden="1" customHeight="1" x14ac:dyDescent="0.25">
      <c r="A2392" s="117">
        <v>2378</v>
      </c>
      <c r="B2392" s="118" t="s">
        <v>4841</v>
      </c>
      <c r="C2392" s="119">
        <v>42370</v>
      </c>
      <c r="D2392" s="117" t="s">
        <v>4662</v>
      </c>
      <c r="E2392" s="120" t="s">
        <v>5678</v>
      </c>
      <c r="F2392" s="117" t="str">
        <f>IF(ISNA(VLOOKUP(B2392,[2]保固召回!$A:$G,7,FALSE)),"",(VLOOKUP(B2392,[2]保固召回!$A:$G,7,FALSE)))</f>
        <v/>
      </c>
      <c r="G2392" s="121">
        <f t="shared" ca="1" si="151"/>
        <v>0.57202072538860105</v>
      </c>
      <c r="H2392" s="121" t="str">
        <f t="shared" si="149"/>
        <v/>
      </c>
      <c r="I2392" s="122">
        <f t="shared" ca="1" si="150"/>
        <v>552</v>
      </c>
      <c r="N2392" s="125"/>
      <c r="O2392" s="126"/>
      <c r="P2392" s="127" t="str">
        <f>IF(B2392="","",IF(ISNA(VLOOKUP(U2392,[2]NEW!H:H,1,FALSE)),"V",""))</f>
        <v/>
      </c>
      <c r="Q2392" s="156"/>
      <c r="R2392" s="129"/>
      <c r="S2392" s="181"/>
      <c r="U2392" s="132" t="str">
        <f t="shared" si="148"/>
        <v>6211061800ED61916</v>
      </c>
      <c r="W2392" s="134" t="str">
        <f>IF((ISERROR(VLOOKUP(E2392,'[2]Lead Time(覆蓋貼)'!F:F,1,0)))*(P2392="v"),"",IF((ISTEXT(VLOOKUP(E2392,'[2]Lead Time(覆蓋貼)'!F:F,1,0)))*(P2392=""),"未執行",""))</f>
        <v/>
      </c>
    </row>
    <row r="2393" spans="1:23" ht="20.25" hidden="1" customHeight="1" x14ac:dyDescent="0.25">
      <c r="A2393" s="117">
        <v>2379</v>
      </c>
      <c r="B2393" s="118" t="s">
        <v>4841</v>
      </c>
      <c r="C2393" s="119">
        <v>42370</v>
      </c>
      <c r="D2393" s="117" t="s">
        <v>4662</v>
      </c>
      <c r="E2393" s="120" t="s">
        <v>5679</v>
      </c>
      <c r="F2393" s="117" t="str">
        <f>IF(ISNA(VLOOKUP(B2393,[2]保固召回!$A:$G,7,FALSE)),"",(VLOOKUP(B2393,[2]保固召回!$A:$G,7,FALSE)))</f>
        <v/>
      </c>
      <c r="G2393" s="121">
        <f t="shared" ca="1" si="151"/>
        <v>0.57202072538860105</v>
      </c>
      <c r="H2393" s="121" t="str">
        <f t="shared" si="149"/>
        <v/>
      </c>
      <c r="I2393" s="122">
        <f t="shared" ca="1" si="150"/>
        <v>552</v>
      </c>
      <c r="N2393" s="125"/>
      <c r="O2393" s="126"/>
      <c r="P2393" s="127" t="str">
        <f>IF(B2393="","",IF(ISNA(VLOOKUP(U2393,[2]NEW!H:H,1,FALSE)),"V",""))</f>
        <v/>
      </c>
      <c r="Q2393" s="156">
        <v>43257</v>
      </c>
      <c r="R2393" s="129">
        <v>50135</v>
      </c>
      <c r="S2393" s="205" t="s">
        <v>5680</v>
      </c>
      <c r="U2393" s="132" t="str">
        <f t="shared" si="148"/>
        <v>6211061800ED59920</v>
      </c>
      <c r="W2393" s="134" t="str">
        <f>IF((ISERROR(VLOOKUP(E2393,'[2]Lead Time(覆蓋貼)'!F:F,1,0)))*(P2393="v"),"",IF((ISTEXT(VLOOKUP(E2393,'[2]Lead Time(覆蓋貼)'!F:F,1,0)))*(P2393=""),"未執行",""))</f>
        <v/>
      </c>
    </row>
    <row r="2394" spans="1:23" ht="20.25" hidden="1" customHeight="1" x14ac:dyDescent="0.25">
      <c r="A2394" s="117">
        <v>2380</v>
      </c>
      <c r="B2394" s="118" t="s">
        <v>5640</v>
      </c>
      <c r="C2394" s="119">
        <v>43554</v>
      </c>
      <c r="D2394" s="117" t="s">
        <v>5576</v>
      </c>
      <c r="E2394" s="120" t="s">
        <v>5679</v>
      </c>
      <c r="F2394" s="117"/>
      <c r="G2394" s="121">
        <f t="shared" ca="1" si="151"/>
        <v>1</v>
      </c>
      <c r="H2394" s="121" t="str">
        <f t="shared" si="149"/>
        <v>F48編程控制單元(DKG)</v>
      </c>
      <c r="I2394" s="122">
        <f t="shared" ca="1" si="150"/>
        <v>52</v>
      </c>
      <c r="N2394" s="125"/>
      <c r="O2394" s="126"/>
      <c r="P2394" s="127" t="str">
        <f>IF(B2394="","",IF(ISNA(VLOOKUP(U2394,[2]NEW!H:H,1,FALSE)),"V",""))</f>
        <v>V</v>
      </c>
      <c r="Q2394" s="156">
        <v>43257</v>
      </c>
      <c r="R2394" s="129">
        <v>50135</v>
      </c>
      <c r="S2394" s="181" t="s">
        <v>5681</v>
      </c>
      <c r="U2394" s="132" t="str">
        <f t="shared" si="148"/>
        <v>0028050100ED59920</v>
      </c>
      <c r="W2394" s="134" t="str">
        <f>IF((ISERROR(VLOOKUP(E2394,'[2]Lead Time(覆蓋貼)'!F:F,1,0)))*(P2394="v"),"",IF((ISTEXT(VLOOKUP(E2394,'[2]Lead Time(覆蓋貼)'!F:F,1,0)))*(P2394=""),"未執行",""))</f>
        <v/>
      </c>
    </row>
    <row r="2395" spans="1:23" ht="20.25" hidden="1" customHeight="1" x14ac:dyDescent="0.25">
      <c r="A2395" s="117">
        <v>2381</v>
      </c>
      <c r="B2395" s="118" t="s">
        <v>4841</v>
      </c>
      <c r="C2395" s="119">
        <v>42370</v>
      </c>
      <c r="D2395" s="117" t="s">
        <v>4662</v>
      </c>
      <c r="E2395" s="120" t="s">
        <v>5682</v>
      </c>
      <c r="F2395" s="117" t="str">
        <f>IF(ISNA(VLOOKUP(B2395,[2]保固召回!$A:$G,7,FALSE)),"",(VLOOKUP(B2395,[2]保固召回!$A:$G,7,FALSE)))</f>
        <v/>
      </c>
      <c r="G2395" s="121">
        <f t="shared" ca="1" si="151"/>
        <v>0.57202072538860105</v>
      </c>
      <c r="H2395" s="121" t="str">
        <f t="shared" si="149"/>
        <v/>
      </c>
      <c r="I2395" s="122">
        <f t="shared" ca="1" si="150"/>
        <v>552</v>
      </c>
      <c r="N2395" s="125"/>
      <c r="O2395" s="126"/>
      <c r="P2395" s="127" t="str">
        <f>IF(B2395="","",IF(ISNA(VLOOKUP(U2395,[2]NEW!H:H,1,FALSE)),"V",""))</f>
        <v/>
      </c>
      <c r="Q2395" s="156"/>
      <c r="R2395" s="129"/>
      <c r="S2395" s="205"/>
      <c r="U2395" s="132" t="str">
        <f t="shared" si="148"/>
        <v>6211061800ED59903</v>
      </c>
      <c r="W2395" s="134" t="str">
        <f>IF((ISERROR(VLOOKUP(E2395,'[2]Lead Time(覆蓋貼)'!F:F,1,0)))*(P2395="v"),"",IF((ISTEXT(VLOOKUP(E2395,'[2]Lead Time(覆蓋貼)'!F:F,1,0)))*(P2395=""),"未執行",""))</f>
        <v/>
      </c>
    </row>
    <row r="2396" spans="1:23" ht="20.25" hidden="1" customHeight="1" x14ac:dyDescent="0.25">
      <c r="A2396" s="117">
        <v>2382</v>
      </c>
      <c r="B2396" s="118" t="s">
        <v>5640</v>
      </c>
      <c r="C2396" s="119">
        <v>43554</v>
      </c>
      <c r="D2396" s="117" t="s">
        <v>5576</v>
      </c>
      <c r="E2396" s="120" t="s">
        <v>5682</v>
      </c>
      <c r="F2396" s="117"/>
      <c r="G2396" s="121">
        <f t="shared" ca="1" si="151"/>
        <v>1</v>
      </c>
      <c r="H2396" s="121" t="str">
        <f t="shared" si="149"/>
        <v>F48編程控制單元(DKG)</v>
      </c>
      <c r="I2396" s="122">
        <f t="shared" ca="1" si="150"/>
        <v>52</v>
      </c>
      <c r="N2396" s="125"/>
      <c r="O2396" s="126"/>
      <c r="P2396" s="127" t="str">
        <f>IF(B2396="","",IF(ISNA(VLOOKUP(U2396,[2]NEW!H:H,1,FALSE)),"V",""))</f>
        <v>V</v>
      </c>
      <c r="Q2396" s="156">
        <v>43255</v>
      </c>
      <c r="R2396" s="129">
        <v>50304</v>
      </c>
      <c r="S2396" s="181" t="s">
        <v>4817</v>
      </c>
      <c r="U2396" s="132" t="str">
        <f t="shared" si="148"/>
        <v>0028050100ED59903</v>
      </c>
      <c r="W2396" s="134" t="str">
        <f>IF((ISERROR(VLOOKUP(E2396,'[2]Lead Time(覆蓋貼)'!F:F,1,0)))*(P2396="v"),"",IF((ISTEXT(VLOOKUP(E2396,'[2]Lead Time(覆蓋貼)'!F:F,1,0)))*(P2396=""),"未執行",""))</f>
        <v/>
      </c>
    </row>
    <row r="2397" spans="1:23" ht="20.25" hidden="1" customHeight="1" x14ac:dyDescent="0.25">
      <c r="A2397" s="117">
        <v>2383</v>
      </c>
      <c r="B2397" s="118" t="s">
        <v>4841</v>
      </c>
      <c r="C2397" s="119">
        <v>42370</v>
      </c>
      <c r="D2397" s="117" t="s">
        <v>4662</v>
      </c>
      <c r="E2397" s="120" t="s">
        <v>5683</v>
      </c>
      <c r="F2397" s="117" t="str">
        <f>IF(ISNA(VLOOKUP(B2397,[2]保固召回!$A:$G,7,FALSE)),"",(VLOOKUP(B2397,[2]保固召回!$A:$G,7,FALSE)))</f>
        <v/>
      </c>
      <c r="G2397" s="121">
        <f t="shared" ca="1" si="151"/>
        <v>0.57202072538860105</v>
      </c>
      <c r="H2397" s="121" t="str">
        <f t="shared" si="149"/>
        <v/>
      </c>
      <c r="I2397" s="122">
        <f t="shared" ca="1" si="150"/>
        <v>552</v>
      </c>
      <c r="N2397" s="125"/>
      <c r="O2397" s="126"/>
      <c r="P2397" s="127" t="str">
        <f>IF(B2397="","",IF(ISNA(VLOOKUP(U2397,[2]NEW!H:H,1,FALSE)),"V",""))</f>
        <v/>
      </c>
      <c r="Q2397" s="156">
        <v>43266</v>
      </c>
      <c r="R2397" s="129">
        <v>50118</v>
      </c>
      <c r="S2397" s="204" t="s">
        <v>5684</v>
      </c>
      <c r="U2397" s="132" t="str">
        <f t="shared" si="148"/>
        <v>6211061800ED59902</v>
      </c>
      <c r="W2397" s="134" t="str">
        <f>IF((ISERROR(VLOOKUP(E2397,'[2]Lead Time(覆蓋貼)'!F:F,1,0)))*(P2397="v"),"",IF((ISTEXT(VLOOKUP(E2397,'[2]Lead Time(覆蓋貼)'!F:F,1,0)))*(P2397=""),"未執行",""))</f>
        <v/>
      </c>
    </row>
    <row r="2398" spans="1:23" ht="35.25" hidden="1" customHeight="1" x14ac:dyDescent="0.25">
      <c r="A2398" s="117">
        <v>2384</v>
      </c>
      <c r="B2398" s="118" t="s">
        <v>5640</v>
      </c>
      <c r="C2398" s="119">
        <v>43554</v>
      </c>
      <c r="D2398" s="117" t="s">
        <v>5576</v>
      </c>
      <c r="E2398" s="120" t="s">
        <v>5683</v>
      </c>
      <c r="F2398" s="117"/>
      <c r="G2398" s="121">
        <f t="shared" ca="1" si="151"/>
        <v>1</v>
      </c>
      <c r="H2398" s="121" t="str">
        <f t="shared" si="149"/>
        <v>F48編程控制單元(DKG)</v>
      </c>
      <c r="I2398" s="122">
        <f t="shared" ca="1" si="150"/>
        <v>52</v>
      </c>
      <c r="N2398" s="125"/>
      <c r="O2398" s="126"/>
      <c r="P2398" s="127" t="s">
        <v>5650</v>
      </c>
      <c r="Q2398" s="156">
        <v>43266</v>
      </c>
      <c r="R2398" s="129">
        <v>50118</v>
      </c>
      <c r="S2398" s="204" t="s">
        <v>5685</v>
      </c>
      <c r="U2398" s="132" t="str">
        <f t="shared" si="148"/>
        <v>0028050100ED59902</v>
      </c>
      <c r="W2398" s="134" t="str">
        <f>IF((ISERROR(VLOOKUP(E2398,'[2]Lead Time(覆蓋貼)'!F:F,1,0)))*(P2398="v"),"",IF((ISTEXT(VLOOKUP(E2398,'[2]Lead Time(覆蓋貼)'!F:F,1,0)))*(P2398=""),"未執行",""))</f>
        <v/>
      </c>
    </row>
    <row r="2399" spans="1:23" ht="37.5" hidden="1" customHeight="1" x14ac:dyDescent="0.25">
      <c r="A2399" s="117">
        <v>2385</v>
      </c>
      <c r="B2399" s="118" t="s">
        <v>4841</v>
      </c>
      <c r="C2399" s="119">
        <v>42370</v>
      </c>
      <c r="D2399" s="117" t="s">
        <v>4662</v>
      </c>
      <c r="E2399" s="120" t="s">
        <v>5686</v>
      </c>
      <c r="F2399" s="117" t="str">
        <f>IF(ISNA(VLOOKUP(B2399,[2]保固召回!$A:$G,7,FALSE)),"",(VLOOKUP(B2399,[2]保固召回!$A:$G,7,FALSE)))</f>
        <v/>
      </c>
      <c r="G2399" s="121">
        <f t="shared" ca="1" si="151"/>
        <v>0.57202072538860105</v>
      </c>
      <c r="H2399" s="121" t="str">
        <f t="shared" si="149"/>
        <v>提示-編程儀錶板油錶功能</v>
      </c>
      <c r="I2399" s="122">
        <f t="shared" ca="1" si="150"/>
        <v>552</v>
      </c>
      <c r="N2399" s="125"/>
      <c r="O2399" s="126"/>
      <c r="P2399" s="127" t="str">
        <f>IF(B2399="","",IF(ISNA(VLOOKUP(U2399,[2]NEW!H:H,1,FALSE)),"V",""))</f>
        <v>V</v>
      </c>
      <c r="Q2399" s="156" t="s">
        <v>5687</v>
      </c>
      <c r="R2399" s="129" t="s">
        <v>5688</v>
      </c>
      <c r="S2399" s="205" t="s">
        <v>5689</v>
      </c>
      <c r="U2399" s="132" t="str">
        <f t="shared" si="148"/>
        <v>6211061800ED59176</v>
      </c>
      <c r="W2399" s="134" t="str">
        <f>IF((ISERROR(VLOOKUP(E2399,'[2]Lead Time(覆蓋貼)'!F:F,1,0)))*(P2399="v"),"",IF((ISTEXT(VLOOKUP(E2399,'[2]Lead Time(覆蓋貼)'!F:F,1,0)))*(P2399=""),"未執行",""))</f>
        <v/>
      </c>
    </row>
    <row r="2400" spans="1:23" ht="96" hidden="1" customHeight="1" x14ac:dyDescent="0.25">
      <c r="A2400" s="117">
        <v>2386</v>
      </c>
      <c r="B2400" s="118" t="s">
        <v>5640</v>
      </c>
      <c r="C2400" s="119">
        <v>43554</v>
      </c>
      <c r="D2400" s="117" t="s">
        <v>5576</v>
      </c>
      <c r="E2400" s="120" t="s">
        <v>5686</v>
      </c>
      <c r="F2400" s="117" t="str">
        <f>IF(ISNA(VLOOKUP(B2400,[2]保固召回!$A:$G,7,FALSE)),"",(VLOOKUP(B2400,[2]保固召回!$A:$G,7,FALSE)))</f>
        <v/>
      </c>
      <c r="G2400" s="121">
        <f t="shared" ca="1" si="151"/>
        <v>1</v>
      </c>
      <c r="H2400" s="121" t="str">
        <f t="shared" si="149"/>
        <v>F48編程控制單元(DKG)</v>
      </c>
      <c r="I2400" s="122">
        <f t="shared" ca="1" si="150"/>
        <v>52</v>
      </c>
      <c r="N2400" s="125"/>
      <c r="O2400" s="126"/>
      <c r="P2400" s="127" t="str">
        <f>IF(B2400="","",IF(ISNA(VLOOKUP(U2400,[2]NEW!H:H,1,FALSE)),"V",""))</f>
        <v>V</v>
      </c>
      <c r="Q2400" s="156" t="s">
        <v>5690</v>
      </c>
      <c r="R2400" s="129" t="s">
        <v>5691</v>
      </c>
      <c r="S2400" s="205" t="s">
        <v>5692</v>
      </c>
      <c r="U2400" s="132" t="str">
        <f t="shared" si="148"/>
        <v>0028050100ED59176</v>
      </c>
      <c r="W2400" s="134" t="str">
        <f>IF((ISERROR(VLOOKUP(E2400,'[2]Lead Time(覆蓋貼)'!F:F,1,0)))*(P2400="v"),"",IF((ISTEXT(VLOOKUP(E2400,'[2]Lead Time(覆蓋貼)'!F:F,1,0)))*(P2400=""),"未執行",""))</f>
        <v/>
      </c>
    </row>
    <row r="2401" spans="1:23" ht="20.25" hidden="1" customHeight="1" x14ac:dyDescent="0.25">
      <c r="A2401" s="117">
        <v>2387</v>
      </c>
      <c r="B2401" s="118" t="s">
        <v>4841</v>
      </c>
      <c r="C2401" s="119">
        <v>42370</v>
      </c>
      <c r="D2401" s="117" t="s">
        <v>4662</v>
      </c>
      <c r="E2401" s="120" t="s">
        <v>5693</v>
      </c>
      <c r="F2401" s="117" t="str">
        <f>IF(ISNA(VLOOKUP(B2401,[2]保固召回!$A:$G,7,FALSE)),"",(VLOOKUP(B2401,[2]保固召回!$A:$G,7,FALSE)))</f>
        <v/>
      </c>
      <c r="G2401" s="121">
        <f t="shared" ca="1" si="151"/>
        <v>0.57202072538860105</v>
      </c>
      <c r="H2401" s="121" t="str">
        <f t="shared" ca="1" si="149"/>
        <v/>
      </c>
      <c r="I2401" s="122">
        <f t="shared" ca="1" si="150"/>
        <v>552</v>
      </c>
      <c r="N2401" s="125">
        <v>43267</v>
      </c>
      <c r="O2401" s="126">
        <v>50135</v>
      </c>
      <c r="P2401" s="127" t="str">
        <f ca="1">IF(B2401="","",IF(ISNA(Q1944VLOOKUP(U2401,[2]NEW!H:H,1,FALSE)),"V",""))</f>
        <v/>
      </c>
      <c r="Q2401" s="156"/>
      <c r="R2401" s="129"/>
      <c r="S2401" s="205" t="s">
        <v>5694</v>
      </c>
      <c r="U2401" s="132" t="str">
        <f t="shared" si="148"/>
        <v>6211061800ED59172</v>
      </c>
      <c r="W2401" s="134" t="str">
        <f ca="1">IF((ISERROR(VLOOKUP(E2401,'[2]Lead Time(覆蓋貼)'!F:F,1,0)))*(P2401="v"),"",IF((ISTEXT(VLOOKUP(E2401,'[2]Lead Time(覆蓋貼)'!F:F,1,0)))*(P2401=""),"未執行",""))</f>
        <v/>
      </c>
    </row>
    <row r="2402" spans="1:23" ht="20.25" hidden="1" customHeight="1" x14ac:dyDescent="0.25">
      <c r="A2402" s="117">
        <v>2388</v>
      </c>
      <c r="B2402" s="118" t="s">
        <v>5640</v>
      </c>
      <c r="C2402" s="119">
        <v>43554</v>
      </c>
      <c r="D2402" s="117" t="s">
        <v>5576</v>
      </c>
      <c r="E2402" s="120" t="s">
        <v>5693</v>
      </c>
      <c r="F2402" s="117"/>
      <c r="G2402" s="121">
        <f t="shared" ca="1" si="151"/>
        <v>1</v>
      </c>
      <c r="H2402" s="121" t="str">
        <f t="shared" si="149"/>
        <v>F48編程控制單元(DKG)</v>
      </c>
      <c r="I2402" s="122">
        <f t="shared" ca="1" si="150"/>
        <v>52</v>
      </c>
      <c r="N2402" s="125">
        <v>43267.375</v>
      </c>
      <c r="O2402" s="126">
        <v>50436</v>
      </c>
      <c r="P2402" s="127" t="str">
        <f>IF(B2402="","",IF(ISNA(VLOOKUP(U2402,[2]NEW!H:H,1,FALSE)),"V",""))</f>
        <v>V</v>
      </c>
      <c r="Q2402" s="156"/>
      <c r="R2402" s="129"/>
      <c r="S2402" s="181" t="s">
        <v>5695</v>
      </c>
      <c r="U2402" s="132" t="str">
        <f t="shared" si="148"/>
        <v>0028050100ED59172</v>
      </c>
      <c r="W2402" s="134" t="str">
        <f>IF((ISERROR(VLOOKUP(E2402,'[2]Lead Time(覆蓋貼)'!F:F,1,0)))*(P2402="v"),"",IF((ISTEXT(VLOOKUP(E2402,'[2]Lead Time(覆蓋貼)'!F:F,1,0)))*(P2402=""),"未執行",""))</f>
        <v/>
      </c>
    </row>
    <row r="2403" spans="1:23" ht="51.75" hidden="1" customHeight="1" x14ac:dyDescent="0.25">
      <c r="A2403" s="117">
        <v>2389</v>
      </c>
      <c r="B2403" s="118" t="s">
        <v>4841</v>
      </c>
      <c r="C2403" s="119">
        <v>42370</v>
      </c>
      <c r="D2403" s="117" t="s">
        <v>4662</v>
      </c>
      <c r="E2403" s="120" t="s">
        <v>5696</v>
      </c>
      <c r="F2403" s="117" t="str">
        <f>IF(ISNA(VLOOKUP(B2403,[2]保固召回!$A:$G,7,FALSE)),"",(VLOOKUP(B2403,[2]保固召回!$A:$G,7,FALSE)))</f>
        <v/>
      </c>
      <c r="G2403" s="121">
        <f t="shared" ca="1" si="151"/>
        <v>0.57202072538860105</v>
      </c>
      <c r="H2403" s="121" t="str">
        <f t="shared" si="149"/>
        <v/>
      </c>
      <c r="I2403" s="122">
        <f t="shared" ca="1" si="150"/>
        <v>552</v>
      </c>
      <c r="N2403" s="125">
        <v>43280</v>
      </c>
      <c r="O2403" s="126">
        <v>50436</v>
      </c>
      <c r="P2403" s="127" t="str">
        <f>IF(B2403="","",IF(ISNA(VLOOKUP(U2403,[2]NEW!H:H,1,FALSE)),"V",""))</f>
        <v/>
      </c>
      <c r="Q2403" s="156" t="s">
        <v>5697</v>
      </c>
      <c r="R2403" s="129" t="s">
        <v>5698</v>
      </c>
      <c r="S2403" s="204" t="s">
        <v>5699</v>
      </c>
      <c r="U2403" s="132" t="str">
        <f t="shared" si="148"/>
        <v>6211061800ED59162</v>
      </c>
      <c r="W2403" s="134" t="str">
        <f>IF((ISERROR(VLOOKUP(E2403,'[2]Lead Time(覆蓋貼)'!F:F,1,0)))*(P2403="v"),"",IF((ISTEXT(VLOOKUP(E2403,'[2]Lead Time(覆蓋貼)'!F:F,1,0)))*(P2403=""),"未執行",""))</f>
        <v/>
      </c>
    </row>
    <row r="2404" spans="1:23" ht="51.75" hidden="1" customHeight="1" x14ac:dyDescent="0.25">
      <c r="A2404" s="117">
        <v>2390</v>
      </c>
      <c r="B2404" s="118" t="s">
        <v>5640</v>
      </c>
      <c r="C2404" s="119">
        <v>43554</v>
      </c>
      <c r="D2404" s="117" t="s">
        <v>5576</v>
      </c>
      <c r="E2404" s="120" t="s">
        <v>5696</v>
      </c>
      <c r="F2404" s="117"/>
      <c r="G2404" s="121">
        <f t="shared" ca="1" si="151"/>
        <v>1</v>
      </c>
      <c r="H2404" s="121" t="str">
        <f t="shared" si="149"/>
        <v>F48編程控制單元(DKG)</v>
      </c>
      <c r="I2404" s="122">
        <f t="shared" ca="1" si="150"/>
        <v>52</v>
      </c>
      <c r="N2404" s="125">
        <v>43280</v>
      </c>
      <c r="O2404" s="126">
        <v>50436</v>
      </c>
      <c r="P2404" s="127" t="str">
        <f>IF(B2404="","",IF(ISNA(VLOOKUP(U2404,[2]NEW!H:H,1,FALSE)),"V",""))</f>
        <v>V</v>
      </c>
      <c r="Q2404" s="156" t="s">
        <v>5697</v>
      </c>
      <c r="R2404" s="129" t="s">
        <v>5698</v>
      </c>
      <c r="S2404" s="204" t="s">
        <v>5699</v>
      </c>
      <c r="U2404" s="132" t="str">
        <f t="shared" si="148"/>
        <v>0028050100ED59162</v>
      </c>
      <c r="W2404" s="134" t="str">
        <f>IF((ISERROR(VLOOKUP(E2404,'[2]Lead Time(覆蓋貼)'!F:F,1,0)))*(P2404="v"),"",IF((ISTEXT(VLOOKUP(E2404,'[2]Lead Time(覆蓋貼)'!F:F,1,0)))*(P2404=""),"未執行",""))</f>
        <v/>
      </c>
    </row>
    <row r="2405" spans="1:23" ht="20.25" hidden="1" customHeight="1" x14ac:dyDescent="0.25">
      <c r="A2405" s="117">
        <v>2391</v>
      </c>
      <c r="B2405" s="118" t="s">
        <v>4841</v>
      </c>
      <c r="C2405" s="119">
        <v>42370</v>
      </c>
      <c r="D2405" s="117" t="s">
        <v>4662</v>
      </c>
      <c r="E2405" s="120" t="s">
        <v>5700</v>
      </c>
      <c r="F2405" s="117" t="str">
        <f>IF(ISNA(VLOOKUP(B2405,[2]保固召回!$A:$G,7,FALSE)),"",(VLOOKUP(B2405,[2]保固召回!$A:$G,7,FALSE)))</f>
        <v/>
      </c>
      <c r="G2405" s="121">
        <f t="shared" ca="1" si="151"/>
        <v>0.57202072538860105</v>
      </c>
      <c r="H2405" s="121" t="str">
        <f t="shared" si="149"/>
        <v/>
      </c>
      <c r="I2405" s="122">
        <f t="shared" ca="1" si="150"/>
        <v>552</v>
      </c>
      <c r="N2405" s="125">
        <v>43197</v>
      </c>
      <c r="O2405" s="126">
        <v>50389</v>
      </c>
      <c r="P2405" s="127" t="str">
        <f>IF(B2405="","",IF(ISNA(VLOOKUP(U2405,[2]NEW!H:H,1,FALSE)),"V",""))</f>
        <v/>
      </c>
      <c r="Q2405" s="156">
        <v>43186</v>
      </c>
      <c r="R2405" s="129">
        <v>50268</v>
      </c>
      <c r="S2405" s="205" t="s">
        <v>3862</v>
      </c>
      <c r="U2405" s="132" t="str">
        <f t="shared" si="148"/>
        <v>6211061800ED57454</v>
      </c>
      <c r="W2405" s="134" t="str">
        <f>IF((ISERROR(VLOOKUP(E2405,'[2]Lead Time(覆蓋貼)'!F:F,1,0)))*(P2405="v"),"",IF((ISTEXT(VLOOKUP(E2405,'[2]Lead Time(覆蓋貼)'!F:F,1,0)))*(P2405=""),"未執行",""))</f>
        <v/>
      </c>
    </row>
    <row r="2406" spans="1:23" ht="20.25" hidden="1" customHeight="1" x14ac:dyDescent="0.25">
      <c r="A2406" s="117">
        <v>2392</v>
      </c>
      <c r="B2406" s="118" t="s">
        <v>5640</v>
      </c>
      <c r="C2406" s="119">
        <v>43554</v>
      </c>
      <c r="D2406" s="117" t="s">
        <v>5576</v>
      </c>
      <c r="E2406" s="120" t="s">
        <v>5700</v>
      </c>
      <c r="F2406" s="117"/>
      <c r="G2406" s="121">
        <f t="shared" ca="1" si="151"/>
        <v>1</v>
      </c>
      <c r="H2406" s="121" t="str">
        <f t="shared" si="149"/>
        <v>F48編程控制單元(DKG)</v>
      </c>
      <c r="I2406" s="122">
        <f t="shared" ca="1" si="150"/>
        <v>52</v>
      </c>
      <c r="N2406" s="125"/>
      <c r="O2406" s="126"/>
      <c r="P2406" s="127" t="str">
        <f>IF(B2406="","",IF(ISNA(VLOOKUP(U2406,[2]NEW!H:H,1,FALSE)),"V",""))</f>
        <v>V</v>
      </c>
      <c r="Q2406" s="156"/>
      <c r="R2406" s="129"/>
      <c r="S2406" s="181"/>
      <c r="U2406" s="132" t="str">
        <f t="shared" si="148"/>
        <v>0028050100ED57454</v>
      </c>
      <c r="W2406" s="134" t="str">
        <f>IF((ISERROR(VLOOKUP(E2406,'[2]Lead Time(覆蓋貼)'!F:F,1,0)))*(P2406="v"),"",IF((ISTEXT(VLOOKUP(E2406,'[2]Lead Time(覆蓋貼)'!F:F,1,0)))*(P2406=""),"未執行",""))</f>
        <v/>
      </c>
    </row>
    <row r="2407" spans="1:23" ht="20.25" hidden="1" customHeight="1" x14ac:dyDescent="0.25">
      <c r="A2407" s="117">
        <v>2393</v>
      </c>
      <c r="B2407" s="118" t="s">
        <v>4841</v>
      </c>
      <c r="C2407" s="119">
        <v>42370</v>
      </c>
      <c r="D2407" s="117" t="s">
        <v>4662</v>
      </c>
      <c r="E2407" s="120" t="s">
        <v>5701</v>
      </c>
      <c r="F2407" s="117" t="str">
        <f>IF(ISNA(VLOOKUP(B2407,[2]保固召回!$A:$G,7,FALSE)),"",(VLOOKUP(B2407,[2]保固召回!$A:$G,7,FALSE)))</f>
        <v/>
      </c>
      <c r="G2407" s="121">
        <f t="shared" ca="1" si="151"/>
        <v>0.57202072538860105</v>
      </c>
      <c r="H2407" s="121" t="str">
        <f t="shared" si="149"/>
        <v/>
      </c>
      <c r="I2407" s="122">
        <f t="shared" ca="1" si="150"/>
        <v>552</v>
      </c>
      <c r="N2407" s="125"/>
      <c r="O2407" s="126"/>
      <c r="P2407" s="127" t="str">
        <f>IF(B2407="","",IF(ISNA(VLOOKUP(U2407,[2]NEW!H:H,1,FALSE)),"V",""))</f>
        <v/>
      </c>
      <c r="Q2407" s="156">
        <v>43257</v>
      </c>
      <c r="R2407" s="129">
        <v>50135</v>
      </c>
      <c r="S2407" s="205" t="s">
        <v>5702</v>
      </c>
      <c r="U2407" s="132" t="str">
        <f t="shared" si="148"/>
        <v>6211061800ED57126</v>
      </c>
      <c r="W2407" s="134" t="str">
        <f>IF((ISERROR(VLOOKUP(E2407,'[2]Lead Time(覆蓋貼)'!F:F,1,0)))*(P2407="v"),"",IF((ISTEXT(VLOOKUP(E2407,'[2]Lead Time(覆蓋貼)'!F:F,1,0)))*(P2407=""),"未執行",""))</f>
        <v/>
      </c>
    </row>
    <row r="2408" spans="1:23" ht="73.5" hidden="1" customHeight="1" x14ac:dyDescent="0.25">
      <c r="A2408" s="117">
        <v>2394</v>
      </c>
      <c r="B2408" s="118" t="s">
        <v>5640</v>
      </c>
      <c r="C2408" s="119">
        <v>43554</v>
      </c>
      <c r="D2408" s="117" t="s">
        <v>5576</v>
      </c>
      <c r="E2408" s="120" t="s">
        <v>5701</v>
      </c>
      <c r="F2408" s="117" t="str">
        <f>IF(ISNA(VLOOKUP(B2408,[2]保固召回!$A:$G,7,FALSE)),"",(VLOOKUP(B2408,[2]保固召回!$A:$G,7,FALSE)))</f>
        <v/>
      </c>
      <c r="G2408" s="121">
        <f t="shared" ca="1" si="151"/>
        <v>1</v>
      </c>
      <c r="H2408" s="121" t="str">
        <f t="shared" si="149"/>
        <v>F48編程控制單元(DKG)</v>
      </c>
      <c r="I2408" s="122">
        <f t="shared" ca="1" si="150"/>
        <v>52</v>
      </c>
      <c r="N2408" s="125">
        <v>43362</v>
      </c>
      <c r="O2408" s="126">
        <v>50227</v>
      </c>
      <c r="P2408" s="127" t="str">
        <f>IF(B2408="","",IF(ISNA(VLOOKUP(U2408,[2]NEW!H:H,1,FALSE)),"V",""))</f>
        <v>V</v>
      </c>
      <c r="Q2408" s="156" t="s">
        <v>5703</v>
      </c>
      <c r="R2408" s="129" t="s">
        <v>5704</v>
      </c>
      <c r="S2408" s="181" t="s">
        <v>5705</v>
      </c>
      <c r="U2408" s="132" t="str">
        <f t="shared" si="148"/>
        <v>0028050100ED57126</v>
      </c>
      <c r="W2408" s="134" t="str">
        <f>IF((ISERROR(VLOOKUP(E2408,'[2]Lead Time(覆蓋貼)'!F:F,1,0)))*(P2408="v"),"",IF((ISTEXT(VLOOKUP(E2408,'[2]Lead Time(覆蓋貼)'!F:F,1,0)))*(P2408=""),"未執行",""))</f>
        <v/>
      </c>
    </row>
    <row r="2409" spans="1:23" ht="20.25" hidden="1" customHeight="1" x14ac:dyDescent="0.25">
      <c r="A2409" s="117">
        <v>2395</v>
      </c>
      <c r="B2409" s="118" t="s">
        <v>4841</v>
      </c>
      <c r="C2409" s="119">
        <v>42370</v>
      </c>
      <c r="D2409" s="117" t="s">
        <v>4662</v>
      </c>
      <c r="E2409" s="120" t="s">
        <v>5706</v>
      </c>
      <c r="F2409" s="117" t="str">
        <f>IF(ISNA(VLOOKUP(B2409,[2]保固召回!$A:$G,7,FALSE)),"",(VLOOKUP(B2409,[2]保固召回!$A:$G,7,FALSE)))</f>
        <v/>
      </c>
      <c r="G2409" s="121">
        <f t="shared" ca="1" si="151"/>
        <v>0.57202072538860105</v>
      </c>
      <c r="H2409" s="121" t="str">
        <f t="shared" si="149"/>
        <v/>
      </c>
      <c r="I2409" s="122">
        <f t="shared" ca="1" si="150"/>
        <v>552</v>
      </c>
      <c r="N2409" s="125"/>
      <c r="O2409" s="126"/>
      <c r="P2409" s="127" t="str">
        <f>IF(B2409="","",IF(ISNA(VLOOKUP(U2409,[2]NEW!H:H,1,FALSE)),"V",""))</f>
        <v/>
      </c>
      <c r="Q2409" s="156"/>
      <c r="R2409" s="129"/>
      <c r="S2409" s="204"/>
      <c r="U2409" s="132" t="str">
        <f t="shared" si="148"/>
        <v>6211061800ED53939</v>
      </c>
      <c r="W2409" s="134" t="str">
        <f>IF((ISERROR(VLOOKUP(E2409,'[2]Lead Time(覆蓋貼)'!F:F,1,0)))*(P2409="v"),"",IF((ISTEXT(VLOOKUP(E2409,'[2]Lead Time(覆蓋貼)'!F:F,1,0)))*(P2409=""),"未執行",""))</f>
        <v>未執行</v>
      </c>
    </row>
    <row r="2410" spans="1:23" ht="20.25" hidden="1" customHeight="1" x14ac:dyDescent="0.25">
      <c r="A2410" s="117">
        <v>2396</v>
      </c>
      <c r="B2410" s="118" t="s">
        <v>5640</v>
      </c>
      <c r="C2410" s="119">
        <v>43554</v>
      </c>
      <c r="D2410" s="117" t="s">
        <v>5576</v>
      </c>
      <c r="E2410" s="120" t="s">
        <v>5706</v>
      </c>
      <c r="F2410" s="117"/>
      <c r="G2410" s="121">
        <f t="shared" ca="1" si="151"/>
        <v>1</v>
      </c>
      <c r="H2410" s="121" t="str">
        <f t="shared" si="149"/>
        <v>F48編程控制單元(DKG)</v>
      </c>
      <c r="I2410" s="122">
        <f t="shared" ca="1" si="150"/>
        <v>52</v>
      </c>
      <c r="N2410" s="125"/>
      <c r="O2410" s="126"/>
      <c r="P2410" s="127" t="str">
        <f>IF(B2410="","",IF(ISNA(VLOOKUP(U2410,[2]NEW!H:H,1,FALSE)),"V",""))</f>
        <v>V</v>
      </c>
      <c r="Q2410" s="156">
        <v>43255</v>
      </c>
      <c r="R2410" s="129">
        <v>50304</v>
      </c>
      <c r="S2410" s="181" t="s">
        <v>4817</v>
      </c>
      <c r="U2410" s="132" t="str">
        <f t="shared" si="148"/>
        <v>0028050100ED53939</v>
      </c>
      <c r="W2410" s="134" t="str">
        <f>IF((ISERROR(VLOOKUP(E2410,'[2]Lead Time(覆蓋貼)'!F:F,1,0)))*(P2410="v"),"",IF((ISTEXT(VLOOKUP(E2410,'[2]Lead Time(覆蓋貼)'!F:F,1,0)))*(P2410=""),"未執行",""))</f>
        <v/>
      </c>
    </row>
    <row r="2411" spans="1:23" ht="20.25" hidden="1" customHeight="1" x14ac:dyDescent="0.25">
      <c r="A2411" s="117">
        <v>2397</v>
      </c>
      <c r="B2411" s="118" t="s">
        <v>4841</v>
      </c>
      <c r="C2411" s="119">
        <v>42370</v>
      </c>
      <c r="D2411" s="117" t="s">
        <v>4662</v>
      </c>
      <c r="E2411" s="120" t="s">
        <v>5707</v>
      </c>
      <c r="F2411" s="117" t="str">
        <f>IF(ISNA(VLOOKUP(B2411,[2]保固召回!$A:$G,7,FALSE)),"",(VLOOKUP(B2411,[2]保固召回!$A:$G,7,FALSE)))</f>
        <v/>
      </c>
      <c r="G2411" s="121">
        <f t="shared" ca="1" si="151"/>
        <v>0.57202072538860105</v>
      </c>
      <c r="H2411" s="121" t="str">
        <f t="shared" si="149"/>
        <v/>
      </c>
      <c r="I2411" s="122">
        <f t="shared" ca="1" si="150"/>
        <v>552</v>
      </c>
      <c r="N2411" s="125"/>
      <c r="O2411" s="126"/>
      <c r="P2411" s="127" t="str">
        <f>IF(B2411="","",IF(ISNA(VLOOKUP(U2411,[2]NEW!H:H,1,FALSE)),"V",""))</f>
        <v/>
      </c>
      <c r="Q2411" s="156"/>
      <c r="R2411" s="129"/>
      <c r="S2411" s="205"/>
      <c r="U2411" s="132" t="str">
        <f t="shared" si="148"/>
        <v>6211061800ED53761</v>
      </c>
      <c r="W2411" s="134" t="str">
        <f>IF((ISERROR(VLOOKUP(E2411,'[2]Lead Time(覆蓋貼)'!F:F,1,0)))*(P2411="v"),"",IF((ISTEXT(VLOOKUP(E2411,'[2]Lead Time(覆蓋貼)'!F:F,1,0)))*(P2411=""),"未執行",""))</f>
        <v/>
      </c>
    </row>
    <row r="2412" spans="1:23" ht="20.25" hidden="1" customHeight="1" x14ac:dyDescent="0.25">
      <c r="A2412" s="117">
        <v>2398</v>
      </c>
      <c r="B2412" s="118" t="s">
        <v>5640</v>
      </c>
      <c r="C2412" s="119">
        <v>43554</v>
      </c>
      <c r="D2412" s="117" t="s">
        <v>5576</v>
      </c>
      <c r="E2412" s="120" t="s">
        <v>5707</v>
      </c>
      <c r="F2412" s="117"/>
      <c r="G2412" s="121">
        <f t="shared" ca="1" si="151"/>
        <v>1</v>
      </c>
      <c r="H2412" s="121" t="str">
        <f t="shared" si="149"/>
        <v>F48編程控制單元(DKG)</v>
      </c>
      <c r="I2412" s="122">
        <f t="shared" ca="1" si="150"/>
        <v>52</v>
      </c>
      <c r="N2412" s="125"/>
      <c r="O2412" s="126"/>
      <c r="P2412" s="127" t="str">
        <f>IF(B2412="","",IF(ISNA(VLOOKUP(U2412,[2]NEW!H:H,1,FALSE)),"V",""))</f>
        <v>V</v>
      </c>
      <c r="Q2412" s="156">
        <v>43255</v>
      </c>
      <c r="R2412" s="129">
        <v>50304</v>
      </c>
      <c r="S2412" s="181" t="s">
        <v>4817</v>
      </c>
      <c r="U2412" s="132" t="str">
        <f t="shared" si="148"/>
        <v>0028050100ED53761</v>
      </c>
      <c r="W2412" s="134" t="str">
        <f>IF((ISERROR(VLOOKUP(E2412,'[2]Lead Time(覆蓋貼)'!F:F,1,0)))*(P2412="v"),"",IF((ISTEXT(VLOOKUP(E2412,'[2]Lead Time(覆蓋貼)'!F:F,1,0)))*(P2412=""),"未執行",""))</f>
        <v/>
      </c>
    </row>
    <row r="2413" spans="1:23" ht="20.25" hidden="1" customHeight="1" x14ac:dyDescent="0.25">
      <c r="A2413" s="117">
        <v>2399</v>
      </c>
      <c r="B2413" s="118" t="s">
        <v>4841</v>
      </c>
      <c r="C2413" s="119">
        <v>42370</v>
      </c>
      <c r="D2413" s="117" t="s">
        <v>4662</v>
      </c>
      <c r="E2413" s="120" t="s">
        <v>5708</v>
      </c>
      <c r="F2413" s="117"/>
      <c r="G2413" s="121">
        <f t="shared" ca="1" si="151"/>
        <v>0.57202072538860105</v>
      </c>
      <c r="H2413" s="121" t="str">
        <f t="shared" si="149"/>
        <v>提示-編程儀錶板油錶功能</v>
      </c>
      <c r="I2413" s="122">
        <f t="shared" ca="1" si="150"/>
        <v>552</v>
      </c>
      <c r="N2413" s="125"/>
      <c r="O2413" s="126"/>
      <c r="P2413" s="127" t="str">
        <f>IF(B2413="","",IF(ISNA(VLOOKUP(U2413,[2]NEW!H:H,1,FALSE)),"V",""))</f>
        <v>V</v>
      </c>
      <c r="Q2413" s="156"/>
      <c r="R2413" s="129"/>
      <c r="S2413" s="205"/>
      <c r="U2413" s="132" t="str">
        <f t="shared" si="148"/>
        <v>6211061800ED53754</v>
      </c>
      <c r="W2413" s="134" t="str">
        <f>IF((ISERROR(VLOOKUP(E2413,'[2]Lead Time(覆蓋貼)'!F:F,1,0)))*(P2413="v"),"",IF((ISTEXT(VLOOKUP(E2413,'[2]Lead Time(覆蓋貼)'!F:F,1,0)))*(P2413=""),"未執行",""))</f>
        <v/>
      </c>
    </row>
    <row r="2414" spans="1:23" ht="20.25" hidden="1" customHeight="1" x14ac:dyDescent="0.25">
      <c r="A2414" s="117">
        <v>2400</v>
      </c>
      <c r="B2414" s="118" t="s">
        <v>5640</v>
      </c>
      <c r="C2414" s="119">
        <v>43554</v>
      </c>
      <c r="D2414" s="117" t="s">
        <v>5576</v>
      </c>
      <c r="E2414" s="120" t="s">
        <v>5709</v>
      </c>
      <c r="F2414" s="117"/>
      <c r="G2414" s="121">
        <f t="shared" ca="1" si="151"/>
        <v>1</v>
      </c>
      <c r="H2414" s="121" t="str">
        <f t="shared" si="149"/>
        <v>F48編程控制單元(DKG)</v>
      </c>
      <c r="I2414" s="122">
        <f t="shared" ca="1" si="150"/>
        <v>52</v>
      </c>
      <c r="N2414" s="125"/>
      <c r="O2414" s="126"/>
      <c r="P2414" s="127" t="str">
        <f>IF(B2414="","",IF(ISNA(VLOOKUP(U2414,[2]NEW!H:H,1,FALSE)),"V",""))</f>
        <v>V</v>
      </c>
      <c r="Q2414" s="156">
        <v>43255</v>
      </c>
      <c r="R2414" s="129">
        <v>50304</v>
      </c>
      <c r="S2414" s="181" t="s">
        <v>4817</v>
      </c>
      <c r="U2414" s="132" t="str">
        <f t="shared" si="148"/>
        <v>0028050100ED53754</v>
      </c>
      <c r="W2414" s="134" t="str">
        <f>IF((ISERROR(VLOOKUP(E2414,'[2]Lead Time(覆蓋貼)'!F:F,1,0)))*(P2414="v"),"",IF((ISTEXT(VLOOKUP(E2414,'[2]Lead Time(覆蓋貼)'!F:F,1,0)))*(P2414=""),"未執行",""))</f>
        <v/>
      </c>
    </row>
    <row r="2415" spans="1:23" ht="15" hidden="1" customHeight="1" x14ac:dyDescent="0.25">
      <c r="A2415" s="117">
        <v>2401</v>
      </c>
      <c r="B2415" s="118" t="s">
        <v>4841</v>
      </c>
      <c r="C2415" s="119">
        <v>42370</v>
      </c>
      <c r="D2415" s="117" t="s">
        <v>4662</v>
      </c>
      <c r="E2415" s="120" t="s">
        <v>5710</v>
      </c>
      <c r="F2415" s="117" t="str">
        <f>IF(ISNA(VLOOKUP(B2415,[2]保固召回!$A:$G,7,FALSE)),"",(VLOOKUP(B2415,[2]保固召回!$A:$G,7,FALSE)))</f>
        <v/>
      </c>
      <c r="G2415" s="121">
        <f t="shared" ca="1" si="151"/>
        <v>0.57202072538860105</v>
      </c>
      <c r="H2415" s="121" t="str">
        <f t="shared" si="149"/>
        <v/>
      </c>
      <c r="I2415" s="122">
        <f t="shared" ca="1" si="150"/>
        <v>552</v>
      </c>
      <c r="N2415" s="125">
        <v>43288</v>
      </c>
      <c r="O2415" s="126">
        <v>50436</v>
      </c>
      <c r="P2415" s="127" t="str">
        <f>IF(B2415="","",IF(ISNA(VLOOKUP(U2415,[2]NEW!H:H,1,FALSE)),"V",""))</f>
        <v/>
      </c>
      <c r="Q2415" s="156">
        <v>43278</v>
      </c>
      <c r="R2415" s="129">
        <v>50436</v>
      </c>
      <c r="S2415" s="204" t="s">
        <v>3862</v>
      </c>
      <c r="U2415" s="132" t="str">
        <f t="shared" si="148"/>
        <v>6211061800ED51474</v>
      </c>
      <c r="W2415" s="134" t="str">
        <f>IF((ISERROR(VLOOKUP(E2415,'[2]Lead Time(覆蓋貼)'!F:F,1,0)))*(P2415="v"),"",IF((ISTEXT(VLOOKUP(E2415,'[2]Lead Time(覆蓋貼)'!F:F,1,0)))*(P2415=""),"未執行",""))</f>
        <v/>
      </c>
    </row>
    <row r="2416" spans="1:23" ht="33.75" hidden="1" customHeight="1" x14ac:dyDescent="0.25">
      <c r="A2416" s="117">
        <v>2402</v>
      </c>
      <c r="B2416" s="118" t="s">
        <v>5640</v>
      </c>
      <c r="C2416" s="119">
        <v>43554</v>
      </c>
      <c r="D2416" s="117" t="s">
        <v>5576</v>
      </c>
      <c r="E2416" s="120" t="s">
        <v>5710</v>
      </c>
      <c r="F2416" s="117"/>
      <c r="G2416" s="121">
        <f t="shared" ca="1" si="151"/>
        <v>1</v>
      </c>
      <c r="H2416" s="121" t="str">
        <f t="shared" si="149"/>
        <v>F48編程控制單元(DKG)</v>
      </c>
      <c r="I2416" s="122">
        <f t="shared" ca="1" si="150"/>
        <v>52</v>
      </c>
      <c r="N2416" s="125">
        <v>43288</v>
      </c>
      <c r="O2416" s="126">
        <v>50436</v>
      </c>
      <c r="P2416" s="127" t="s">
        <v>5650</v>
      </c>
      <c r="Q2416" s="156">
        <v>43278</v>
      </c>
      <c r="R2416" s="129">
        <v>50436</v>
      </c>
      <c r="S2416" s="204" t="s">
        <v>5711</v>
      </c>
      <c r="U2416" s="132" t="str">
        <f t="shared" si="148"/>
        <v>0028050100ED51474</v>
      </c>
      <c r="W2416" s="134" t="str">
        <f>IF((ISERROR(VLOOKUP(E2416,'[2]Lead Time(覆蓋貼)'!F:F,1,0)))*(P2416="v"),"",IF((ISTEXT(VLOOKUP(E2416,'[2]Lead Time(覆蓋貼)'!F:F,1,0)))*(P2416=""),"未執行",""))</f>
        <v/>
      </c>
    </row>
    <row r="2417" spans="1:23" ht="20.25" hidden="1" customHeight="1" x14ac:dyDescent="0.25">
      <c r="A2417" s="117">
        <v>2403</v>
      </c>
      <c r="B2417" s="118" t="s">
        <v>4841</v>
      </c>
      <c r="C2417" s="119">
        <v>42370</v>
      </c>
      <c r="D2417" s="117" t="s">
        <v>4662</v>
      </c>
      <c r="E2417" s="120" t="s">
        <v>5712</v>
      </c>
      <c r="F2417" s="117" t="str">
        <f>IF(ISNA(VLOOKUP(B2417,[2]保固召回!$A:$G,7,FALSE)),"",(VLOOKUP(B2417,[2]保固召回!$A:$G,7,FALSE)))</f>
        <v/>
      </c>
      <c r="G2417" s="121">
        <f t="shared" ca="1" si="151"/>
        <v>0.57202072538860105</v>
      </c>
      <c r="H2417" s="121" t="str">
        <f t="shared" si="149"/>
        <v/>
      </c>
      <c r="I2417" s="122">
        <f t="shared" ca="1" si="150"/>
        <v>552</v>
      </c>
      <c r="N2417" s="125"/>
      <c r="O2417" s="126"/>
      <c r="P2417" s="127" t="str">
        <f>IF(B2417="","",IF(ISNA(VLOOKUP(U2417,[2]NEW!H:H,1,FALSE)),"V",""))</f>
        <v/>
      </c>
      <c r="Q2417" s="156"/>
      <c r="R2417" s="129"/>
      <c r="S2417" s="205"/>
      <c r="U2417" s="132" t="str">
        <f t="shared" si="148"/>
        <v>6211061800ED50980</v>
      </c>
      <c r="W2417" s="134" t="str">
        <f>IF((ISERROR(VLOOKUP(E2417,'[2]Lead Time(覆蓋貼)'!F:F,1,0)))*(P2417="v"),"",IF((ISTEXT(VLOOKUP(E2417,'[2]Lead Time(覆蓋貼)'!F:F,1,0)))*(P2417=""),"未執行",""))</f>
        <v/>
      </c>
    </row>
    <row r="2418" spans="1:23" ht="20.25" hidden="1" customHeight="1" x14ac:dyDescent="0.25">
      <c r="A2418" s="117">
        <v>2404</v>
      </c>
      <c r="B2418" s="118" t="s">
        <v>5640</v>
      </c>
      <c r="C2418" s="119">
        <v>43554</v>
      </c>
      <c r="D2418" s="117" t="s">
        <v>5576</v>
      </c>
      <c r="E2418" s="120" t="s">
        <v>5713</v>
      </c>
      <c r="F2418" s="117"/>
      <c r="G2418" s="121">
        <f t="shared" ca="1" si="151"/>
        <v>1</v>
      </c>
      <c r="H2418" s="121" t="str">
        <f t="shared" si="149"/>
        <v>F48編程控制單元(DKG)</v>
      </c>
      <c r="I2418" s="122">
        <f t="shared" ca="1" si="150"/>
        <v>52</v>
      </c>
      <c r="N2418" s="125"/>
      <c r="O2418" s="126"/>
      <c r="P2418" s="127" t="str">
        <f>IF(B2418="","",IF(ISNA(VLOOKUP(U2418,[2]NEW!H:H,1,FALSE)),"V",""))</f>
        <v>V</v>
      </c>
      <c r="Q2418" s="156">
        <v>43255</v>
      </c>
      <c r="R2418" s="129">
        <v>50304</v>
      </c>
      <c r="S2418" s="181" t="s">
        <v>4817</v>
      </c>
      <c r="U2418" s="132" t="str">
        <f t="shared" si="148"/>
        <v>0028050100ED50980</v>
      </c>
      <c r="W2418" s="134" t="str">
        <f>IF((ISERROR(VLOOKUP(E2418,'[2]Lead Time(覆蓋貼)'!F:F,1,0)))*(P2418="v"),"",IF((ISTEXT(VLOOKUP(E2418,'[2]Lead Time(覆蓋貼)'!F:F,1,0)))*(P2418=""),"未執行",""))</f>
        <v/>
      </c>
    </row>
    <row r="2419" spans="1:23" ht="20.25" hidden="1" customHeight="1" x14ac:dyDescent="0.25">
      <c r="A2419" s="117">
        <v>2405</v>
      </c>
      <c r="B2419" s="118" t="s">
        <v>4841</v>
      </c>
      <c r="C2419" s="119">
        <v>42370</v>
      </c>
      <c r="D2419" s="117" t="s">
        <v>4662</v>
      </c>
      <c r="E2419" s="120" t="s">
        <v>5714</v>
      </c>
      <c r="F2419" s="117" t="str">
        <f>IF(ISNA(VLOOKUP(B2419,[2]保固召回!$A:$G,7,FALSE)),"",(VLOOKUP(B2419,[2]保固召回!$A:$G,7,FALSE)))</f>
        <v/>
      </c>
      <c r="G2419" s="121">
        <f t="shared" ca="1" si="151"/>
        <v>0.57202072538860105</v>
      </c>
      <c r="H2419" s="121" t="str">
        <f t="shared" si="149"/>
        <v/>
      </c>
      <c r="I2419" s="122">
        <f t="shared" ca="1" si="150"/>
        <v>552</v>
      </c>
      <c r="N2419" s="125"/>
      <c r="O2419" s="126"/>
      <c r="P2419" s="127" t="str">
        <f>IF(B2419="","",IF(ISNA(VLOOKUP(U2419,[2]NEW!H:H,1,FALSE)),"V",""))</f>
        <v/>
      </c>
      <c r="Q2419" s="156"/>
      <c r="R2419" s="129"/>
      <c r="S2419" s="205"/>
      <c r="U2419" s="132" t="str">
        <f t="shared" si="148"/>
        <v>6211061800ED50796</v>
      </c>
      <c r="W2419" s="134" t="str">
        <f>IF((ISERROR(VLOOKUP(E2419,'[2]Lead Time(覆蓋貼)'!F:F,1,0)))*(P2419="v"),"",IF((ISTEXT(VLOOKUP(E2419,'[2]Lead Time(覆蓋貼)'!F:F,1,0)))*(P2419=""),"未執行",""))</f>
        <v/>
      </c>
    </row>
    <row r="2420" spans="1:23" ht="20.25" hidden="1" customHeight="1" x14ac:dyDescent="0.25">
      <c r="A2420" s="117">
        <v>2406</v>
      </c>
      <c r="B2420" s="118" t="s">
        <v>5640</v>
      </c>
      <c r="C2420" s="119">
        <v>43554</v>
      </c>
      <c r="D2420" s="117" t="s">
        <v>5576</v>
      </c>
      <c r="E2420" s="120" t="s">
        <v>5715</v>
      </c>
      <c r="F2420" s="117"/>
      <c r="G2420" s="121">
        <f t="shared" ca="1" si="151"/>
        <v>1</v>
      </c>
      <c r="H2420" s="121" t="str">
        <f t="shared" si="149"/>
        <v>F48編程控制單元(DKG)</v>
      </c>
      <c r="I2420" s="122">
        <f t="shared" ca="1" si="150"/>
        <v>52</v>
      </c>
      <c r="N2420" s="125"/>
      <c r="O2420" s="126"/>
      <c r="P2420" s="127" t="str">
        <f>IF(B2420="","",IF(ISNA(VLOOKUP(U2420,[2]NEW!H:H,1,FALSE)),"V",""))</f>
        <v>V</v>
      </c>
      <c r="Q2420" s="156">
        <v>43255</v>
      </c>
      <c r="R2420" s="129">
        <v>50304</v>
      </c>
      <c r="S2420" s="181" t="s">
        <v>4817</v>
      </c>
      <c r="U2420" s="132" t="str">
        <f t="shared" si="148"/>
        <v>0028050100ED50796</v>
      </c>
      <c r="W2420" s="134" t="str">
        <f>IF((ISERROR(VLOOKUP(E2420,'[2]Lead Time(覆蓋貼)'!F:F,1,0)))*(P2420="v"),"",IF((ISTEXT(VLOOKUP(E2420,'[2]Lead Time(覆蓋貼)'!F:F,1,0)))*(P2420=""),"未執行",""))</f>
        <v/>
      </c>
    </row>
    <row r="2421" spans="1:23" ht="20.25" hidden="1" customHeight="1" x14ac:dyDescent="0.25">
      <c r="A2421" s="117">
        <v>2407</v>
      </c>
      <c r="B2421" s="118" t="s">
        <v>4841</v>
      </c>
      <c r="C2421" s="119">
        <v>42370</v>
      </c>
      <c r="D2421" s="117" t="s">
        <v>4662</v>
      </c>
      <c r="E2421" s="120" t="s">
        <v>5716</v>
      </c>
      <c r="F2421" s="117" t="str">
        <f>IF(ISNA(VLOOKUP(B2421,[2]保固召回!$A:$G,7,FALSE)),"",(VLOOKUP(B2421,[2]保固召回!$A:$G,7,FALSE)))</f>
        <v/>
      </c>
      <c r="G2421" s="121">
        <f t="shared" ca="1" si="151"/>
        <v>0.57202072538860105</v>
      </c>
      <c r="H2421" s="121" t="str">
        <f t="shared" si="149"/>
        <v>提示-編程儀錶板油錶功能</v>
      </c>
      <c r="I2421" s="122">
        <f t="shared" ca="1" si="150"/>
        <v>552</v>
      </c>
      <c r="N2421" s="125"/>
      <c r="O2421" s="126"/>
      <c r="P2421" s="127" t="str">
        <f>IF(B2421="","",IF(ISNA(VLOOKUP(U2421,[2]NEW!H:H,1,FALSE)),"V",""))</f>
        <v>V</v>
      </c>
      <c r="Q2421" s="156"/>
      <c r="R2421" s="129"/>
      <c r="S2421" s="204"/>
      <c r="U2421" s="132" t="str">
        <f t="shared" si="148"/>
        <v>6211061800EC78460</v>
      </c>
      <c r="W2421" s="134" t="str">
        <f>IF((ISERROR(VLOOKUP(E2421,'[2]Lead Time(覆蓋貼)'!F:F,1,0)))*(P2421="v"),"",IF((ISTEXT(VLOOKUP(E2421,'[2]Lead Time(覆蓋貼)'!F:F,1,0)))*(P2421=""),"未執行",""))</f>
        <v/>
      </c>
    </row>
    <row r="2422" spans="1:23" ht="20.25" hidden="1" customHeight="1" x14ac:dyDescent="0.25">
      <c r="A2422" s="117">
        <v>2408</v>
      </c>
      <c r="B2422" s="118" t="s">
        <v>4841</v>
      </c>
      <c r="C2422" s="119">
        <v>42370</v>
      </c>
      <c r="D2422" s="117" t="s">
        <v>4662</v>
      </c>
      <c r="E2422" s="120" t="s">
        <v>5717</v>
      </c>
      <c r="F2422" s="117" t="str">
        <f>IF(ISNA(VLOOKUP(B2422,[2]保固召回!$A:$G,7,FALSE)),"",(VLOOKUP(B2422,[2]保固召回!$A:$G,7,FALSE)))</f>
        <v/>
      </c>
      <c r="G2422" s="121">
        <f t="shared" ca="1" si="151"/>
        <v>0.57202072538860105</v>
      </c>
      <c r="H2422" s="121" t="str">
        <f t="shared" si="149"/>
        <v>提示-編程儀錶板油錶功能</v>
      </c>
      <c r="I2422" s="122">
        <f t="shared" ca="1" si="150"/>
        <v>552</v>
      </c>
      <c r="N2422" s="125"/>
      <c r="O2422" s="126"/>
      <c r="P2422" s="127" t="str">
        <f>IF(B2422="","",IF(ISNA(VLOOKUP(U2422,[2]NEW!H:H,1,FALSE)),"V",""))</f>
        <v>V</v>
      </c>
      <c r="Q2422" s="156"/>
      <c r="R2422" s="129"/>
      <c r="S2422" s="205"/>
      <c r="U2422" s="132" t="str">
        <f t="shared" si="148"/>
        <v>6211061800EC75286</v>
      </c>
      <c r="W2422" s="134" t="str">
        <f>IF((ISERROR(VLOOKUP(E2422,'[2]Lead Time(覆蓋貼)'!F:F,1,0)))*(P2422="v"),"",IF((ISTEXT(VLOOKUP(E2422,'[2]Lead Time(覆蓋貼)'!F:F,1,0)))*(P2422=""),"未執行",""))</f>
        <v/>
      </c>
    </row>
    <row r="2423" spans="1:23" ht="20.25" hidden="1" customHeight="1" x14ac:dyDescent="0.25">
      <c r="A2423" s="117">
        <v>2409</v>
      </c>
      <c r="B2423" s="118" t="s">
        <v>4841</v>
      </c>
      <c r="C2423" s="119">
        <v>42370</v>
      </c>
      <c r="D2423" s="117" t="s">
        <v>4662</v>
      </c>
      <c r="E2423" s="120" t="s">
        <v>5718</v>
      </c>
      <c r="F2423" s="117" t="str">
        <f>IF(ISNA(VLOOKUP(B2423,[2]保固召回!$A:$G,7,FALSE)),"",(VLOOKUP(B2423,[2]保固召回!$A:$G,7,FALSE)))</f>
        <v/>
      </c>
      <c r="G2423" s="121">
        <f t="shared" ca="1" si="151"/>
        <v>0.57202072538860105</v>
      </c>
      <c r="H2423" s="121" t="str">
        <f t="shared" si="149"/>
        <v>提示-編程儀錶板油錶功能</v>
      </c>
      <c r="I2423" s="122">
        <f t="shared" ca="1" si="150"/>
        <v>552</v>
      </c>
      <c r="N2423" s="125"/>
      <c r="O2423" s="126"/>
      <c r="P2423" s="127" t="str">
        <f>IF(B2423="","",IF(ISNA(VLOOKUP(U2423,[2]NEW!H:H,1,FALSE)),"V",""))</f>
        <v>V</v>
      </c>
      <c r="Q2423" s="156"/>
      <c r="R2423" s="129"/>
      <c r="S2423" s="205"/>
      <c r="U2423" s="132" t="str">
        <f t="shared" si="148"/>
        <v>6211061800EC75166</v>
      </c>
      <c r="W2423" s="134" t="str">
        <f>IF((ISERROR(VLOOKUP(E2423,'[2]Lead Time(覆蓋貼)'!F:F,1,0)))*(P2423="v"),"",IF((ISTEXT(VLOOKUP(E2423,'[2]Lead Time(覆蓋貼)'!F:F,1,0)))*(P2423=""),"未執行",""))</f>
        <v/>
      </c>
    </row>
    <row r="2424" spans="1:23" ht="20.25" hidden="1" customHeight="1" x14ac:dyDescent="0.25">
      <c r="A2424" s="117">
        <v>2410</v>
      </c>
      <c r="B2424" s="118" t="s">
        <v>4841</v>
      </c>
      <c r="C2424" s="119">
        <v>42370</v>
      </c>
      <c r="D2424" s="117" t="s">
        <v>4662</v>
      </c>
      <c r="E2424" s="120" t="s">
        <v>5719</v>
      </c>
      <c r="F2424" s="117" t="str">
        <f>IF(ISNA(VLOOKUP(B2424,[2]保固召回!$A:$G,7,FALSE)),"",(VLOOKUP(B2424,[2]保固召回!$A:$G,7,FALSE)))</f>
        <v/>
      </c>
      <c r="G2424" s="121">
        <f t="shared" ca="1" si="151"/>
        <v>0.57202072538860105</v>
      </c>
      <c r="H2424" s="121" t="str">
        <f t="shared" si="149"/>
        <v>提示-編程儀錶板油錶功能</v>
      </c>
      <c r="I2424" s="122">
        <f t="shared" ca="1" si="150"/>
        <v>552</v>
      </c>
      <c r="N2424" s="125"/>
      <c r="O2424" s="126"/>
      <c r="P2424" s="127" t="str">
        <f>IF(B2424="","",IF(ISNA(VLOOKUP(U2424,[2]NEW!H:H,1,FALSE)),"V",""))</f>
        <v>V</v>
      </c>
      <c r="Q2424" s="156"/>
      <c r="R2424" s="129"/>
      <c r="S2424" s="204"/>
      <c r="U2424" s="132" t="str">
        <f t="shared" si="148"/>
        <v>6211061800EC74549</v>
      </c>
      <c r="W2424" s="134" t="str">
        <f>IF((ISERROR(VLOOKUP(E2424,'[2]Lead Time(覆蓋貼)'!F:F,1,0)))*(P2424="v"),"",IF((ISTEXT(VLOOKUP(E2424,'[2]Lead Time(覆蓋貼)'!F:F,1,0)))*(P2424=""),"未執行",""))</f>
        <v/>
      </c>
    </row>
    <row r="2425" spans="1:23" ht="20.25" hidden="1" customHeight="1" x14ac:dyDescent="0.25">
      <c r="A2425" s="117">
        <v>2411</v>
      </c>
      <c r="B2425" s="118" t="s">
        <v>4841</v>
      </c>
      <c r="C2425" s="119">
        <v>42370</v>
      </c>
      <c r="D2425" s="117" t="s">
        <v>4662</v>
      </c>
      <c r="E2425" s="120" t="s">
        <v>5720</v>
      </c>
      <c r="F2425" s="117" t="str">
        <f>IF(ISNA(VLOOKUP(B2425,[2]保固召回!$A:$G,7,FALSE)),"",(VLOOKUP(B2425,[2]保固召回!$A:$G,7,FALSE)))</f>
        <v/>
      </c>
      <c r="G2425" s="121">
        <f t="shared" ca="1" si="151"/>
        <v>0.57202072538860105</v>
      </c>
      <c r="H2425" s="121" t="str">
        <f t="shared" si="149"/>
        <v/>
      </c>
      <c r="I2425" s="122">
        <f t="shared" ca="1" si="150"/>
        <v>552</v>
      </c>
      <c r="N2425" s="125"/>
      <c r="O2425" s="126"/>
      <c r="P2425" s="127" t="str">
        <f>IF(B2425="","",IF(ISNA(VLOOKUP(U2425,[2]NEW!H:H,1,FALSE)),"V",""))</f>
        <v/>
      </c>
      <c r="Q2425" s="156">
        <v>43257</v>
      </c>
      <c r="R2425" s="129">
        <v>50135</v>
      </c>
      <c r="S2425" s="205" t="s">
        <v>5721</v>
      </c>
      <c r="U2425" s="132" t="str">
        <f t="shared" si="148"/>
        <v>6211061800EA99099</v>
      </c>
      <c r="W2425" s="134" t="str">
        <f>IF((ISERROR(VLOOKUP(E2425,'[2]Lead Time(覆蓋貼)'!F:F,1,0)))*(P2425="v"),"",IF((ISTEXT(VLOOKUP(E2425,'[2]Lead Time(覆蓋貼)'!F:F,1,0)))*(P2425=""),"未執行",""))</f>
        <v/>
      </c>
    </row>
    <row r="2426" spans="1:23" ht="20.25" hidden="1" customHeight="1" x14ac:dyDescent="0.25">
      <c r="A2426" s="117">
        <v>2412</v>
      </c>
      <c r="B2426" s="118" t="s">
        <v>5640</v>
      </c>
      <c r="C2426" s="119">
        <v>43554</v>
      </c>
      <c r="D2426" s="117" t="s">
        <v>5576</v>
      </c>
      <c r="E2426" s="120" t="s">
        <v>5720</v>
      </c>
      <c r="F2426" s="117"/>
      <c r="G2426" s="121">
        <f t="shared" ca="1" si="151"/>
        <v>1</v>
      </c>
      <c r="H2426" s="121" t="str">
        <f t="shared" si="149"/>
        <v>F48編程控制單元(DKG)</v>
      </c>
      <c r="I2426" s="122">
        <f t="shared" ca="1" si="150"/>
        <v>52</v>
      </c>
      <c r="N2426" s="125"/>
      <c r="O2426" s="126"/>
      <c r="P2426" s="127" t="str">
        <f>IF(B2426="","",IF(ISNA(VLOOKUP(U2426,[2]NEW!H:H,1,FALSE)),"V",""))</f>
        <v>V</v>
      </c>
      <c r="Q2426" s="156">
        <v>43257</v>
      </c>
      <c r="R2426" s="129">
        <v>50135</v>
      </c>
      <c r="S2426" s="181" t="s">
        <v>5722</v>
      </c>
      <c r="U2426" s="132" t="str">
        <f t="shared" si="148"/>
        <v>0028050100EA99099</v>
      </c>
      <c r="W2426" s="134" t="str">
        <f>IF((ISERROR(VLOOKUP(E2426,'[2]Lead Time(覆蓋貼)'!F:F,1,0)))*(P2426="v"),"",IF((ISTEXT(VLOOKUP(E2426,'[2]Lead Time(覆蓋貼)'!F:F,1,0)))*(P2426=""),"未執行",""))</f>
        <v/>
      </c>
    </row>
    <row r="2427" spans="1:23" ht="20.25" hidden="1" customHeight="1" x14ac:dyDescent="0.25">
      <c r="A2427" s="117">
        <v>2413</v>
      </c>
      <c r="B2427" s="118" t="s">
        <v>4841</v>
      </c>
      <c r="C2427" s="119">
        <v>42370</v>
      </c>
      <c r="D2427" s="117" t="s">
        <v>4662</v>
      </c>
      <c r="E2427" s="120" t="s">
        <v>5723</v>
      </c>
      <c r="F2427" s="117" t="str">
        <f>IF(ISNA(VLOOKUP(B2427,[2]保固召回!$A:$G,7,FALSE)),"",(VLOOKUP(B2427,[2]保固召回!$A:$G,7,FALSE)))</f>
        <v/>
      </c>
      <c r="G2427" s="121">
        <f t="shared" ca="1" si="151"/>
        <v>0.57202072538860105</v>
      </c>
      <c r="H2427" s="121" t="str">
        <f t="shared" si="149"/>
        <v>提示-編程儀錶板油錶功能</v>
      </c>
      <c r="I2427" s="122">
        <f t="shared" ca="1" si="150"/>
        <v>552</v>
      </c>
      <c r="N2427" s="125"/>
      <c r="O2427" s="126"/>
      <c r="P2427" s="127" t="str">
        <f>IF(B2427="","",IF(ISNA(VLOOKUP(U2427,[2]NEW!H:H,1,FALSE)),"V",""))</f>
        <v>V</v>
      </c>
      <c r="Q2427" s="156">
        <v>43228</v>
      </c>
      <c r="R2427" s="129">
        <v>50304</v>
      </c>
      <c r="S2427" s="181" t="s">
        <v>4958</v>
      </c>
      <c r="U2427" s="132" t="str">
        <f t="shared" si="148"/>
        <v>6211061800EA98983</v>
      </c>
      <c r="W2427" s="134" t="str">
        <f>IF((ISERROR(VLOOKUP(E2427,'[2]Lead Time(覆蓋貼)'!F:F,1,0)))*(P2427="v"),"",IF((ISTEXT(VLOOKUP(E2427,'[2]Lead Time(覆蓋貼)'!F:F,1,0)))*(P2427=""),"未執行",""))</f>
        <v/>
      </c>
    </row>
    <row r="2428" spans="1:23" ht="20.25" hidden="1" customHeight="1" x14ac:dyDescent="0.25">
      <c r="A2428" s="117">
        <v>2414</v>
      </c>
      <c r="B2428" s="118" t="s">
        <v>4841</v>
      </c>
      <c r="C2428" s="119">
        <v>42370</v>
      </c>
      <c r="D2428" s="117" t="s">
        <v>4662</v>
      </c>
      <c r="E2428" s="120" t="s">
        <v>5724</v>
      </c>
      <c r="F2428" s="117"/>
      <c r="G2428" s="121">
        <f t="shared" ca="1" si="151"/>
        <v>0.57202072538860105</v>
      </c>
      <c r="H2428" s="121" t="str">
        <f t="shared" si="149"/>
        <v>提示-編程儀錶板油錶功能</v>
      </c>
      <c r="I2428" s="122">
        <f t="shared" ca="1" si="150"/>
        <v>552</v>
      </c>
      <c r="N2428" s="125"/>
      <c r="O2428" s="126"/>
      <c r="P2428" s="127" t="str">
        <f>IF(B2428="","",IF(ISNA(VLOOKUP(U2428,[2]NEW!H:H,1,FALSE)),"V",""))</f>
        <v>V</v>
      </c>
      <c r="Q2428" s="156"/>
      <c r="R2428" s="129"/>
      <c r="S2428" s="205"/>
      <c r="U2428" s="132" t="str">
        <f t="shared" si="148"/>
        <v>6211061800EA98954</v>
      </c>
      <c r="W2428" s="134" t="str">
        <f>IF((ISERROR(VLOOKUP(E2428,'[2]Lead Time(覆蓋貼)'!F:F,1,0)))*(P2428="v"),"",IF((ISTEXT(VLOOKUP(E2428,'[2]Lead Time(覆蓋貼)'!F:F,1,0)))*(P2428=""),"未執行",""))</f>
        <v/>
      </c>
    </row>
    <row r="2429" spans="1:23" ht="20.25" hidden="1" customHeight="1" x14ac:dyDescent="0.25">
      <c r="A2429" s="117">
        <v>2415</v>
      </c>
      <c r="B2429" s="118" t="s">
        <v>5640</v>
      </c>
      <c r="C2429" s="119">
        <v>43554</v>
      </c>
      <c r="D2429" s="117" t="s">
        <v>5576</v>
      </c>
      <c r="E2429" s="120" t="s">
        <v>5724</v>
      </c>
      <c r="F2429" s="117"/>
      <c r="G2429" s="121">
        <f t="shared" ca="1" si="151"/>
        <v>1</v>
      </c>
      <c r="H2429" s="121" t="str">
        <f t="shared" si="149"/>
        <v>F48編程控制單元(DKG)</v>
      </c>
      <c r="I2429" s="122">
        <f t="shared" ca="1" si="150"/>
        <v>52</v>
      </c>
      <c r="N2429" s="125"/>
      <c r="O2429" s="126"/>
      <c r="P2429" s="127" t="str">
        <f>IF(B2429="","",IF(ISNA(VLOOKUP(U2429,[2]NEW!H:H,1,FALSE)),"V",""))</f>
        <v>V</v>
      </c>
      <c r="Q2429" s="156"/>
      <c r="R2429" s="129"/>
      <c r="S2429" s="181"/>
      <c r="U2429" s="132" t="str">
        <f t="shared" si="148"/>
        <v>0028050100EA98954</v>
      </c>
      <c r="W2429" s="134" t="str">
        <f>IF((ISERROR(VLOOKUP(E2429,'[2]Lead Time(覆蓋貼)'!F:F,1,0)))*(P2429="v"),"",IF((ISTEXT(VLOOKUP(E2429,'[2]Lead Time(覆蓋貼)'!F:F,1,0)))*(P2429=""),"未執行",""))</f>
        <v/>
      </c>
    </row>
    <row r="2430" spans="1:23" ht="20.25" hidden="1" customHeight="1" x14ac:dyDescent="0.25">
      <c r="A2430" s="117">
        <v>2416</v>
      </c>
      <c r="B2430" s="118" t="s">
        <v>4841</v>
      </c>
      <c r="C2430" s="119">
        <v>42370</v>
      </c>
      <c r="D2430" s="117" t="s">
        <v>4662</v>
      </c>
      <c r="E2430" s="120" t="s">
        <v>5725</v>
      </c>
      <c r="F2430" s="117" t="str">
        <f>IF(ISNA(VLOOKUP(B2430,[2]保固召回!$A:$G,7,FALSE)),"",(VLOOKUP(B2430,[2]保固召回!$A:$G,7,FALSE)))</f>
        <v/>
      </c>
      <c r="G2430" s="121">
        <f t="shared" ca="1" si="151"/>
        <v>0.57202072538860105</v>
      </c>
      <c r="H2430" s="121" t="str">
        <f t="shared" si="149"/>
        <v/>
      </c>
      <c r="I2430" s="122">
        <f t="shared" ca="1" si="150"/>
        <v>552</v>
      </c>
      <c r="N2430" s="125"/>
      <c r="O2430" s="126"/>
      <c r="P2430" s="127" t="str">
        <f>IF(B2430="","",IF(ISNA(VLOOKUP(U2430,[2]NEW!H:H,1,FALSE)),"V",""))</f>
        <v/>
      </c>
      <c r="Q2430" s="156"/>
      <c r="R2430" s="129"/>
      <c r="S2430" s="204"/>
      <c r="U2430" s="132" t="str">
        <f t="shared" si="148"/>
        <v>6211061800EA98917</v>
      </c>
      <c r="W2430" s="134" t="str">
        <f>IF((ISERROR(VLOOKUP(E2430,'[2]Lead Time(覆蓋貼)'!F:F,1,0)))*(P2430="v"),"",IF((ISTEXT(VLOOKUP(E2430,'[2]Lead Time(覆蓋貼)'!F:F,1,0)))*(P2430=""),"未執行",""))</f>
        <v/>
      </c>
    </row>
    <row r="2431" spans="1:23" ht="20.25" hidden="1" customHeight="1" x14ac:dyDescent="0.25">
      <c r="A2431" s="117">
        <v>2417</v>
      </c>
      <c r="B2431" s="118" t="s">
        <v>5640</v>
      </c>
      <c r="C2431" s="119">
        <v>43554</v>
      </c>
      <c r="D2431" s="117" t="s">
        <v>5576</v>
      </c>
      <c r="E2431" s="120" t="s">
        <v>5725</v>
      </c>
      <c r="F2431" s="117"/>
      <c r="G2431" s="121">
        <f t="shared" ca="1" si="151"/>
        <v>1</v>
      </c>
      <c r="H2431" s="121" t="str">
        <f t="shared" si="149"/>
        <v>F48編程控制單元(DKG)</v>
      </c>
      <c r="I2431" s="122">
        <f t="shared" ca="1" si="150"/>
        <v>52</v>
      </c>
      <c r="N2431" s="125"/>
      <c r="O2431" s="126"/>
      <c r="P2431" s="127" t="str">
        <f>IF(B2431="","",IF(ISNA(VLOOKUP(U2431,[2]NEW!H:H,1,FALSE)),"V",""))</f>
        <v>V</v>
      </c>
      <c r="Q2431" s="156"/>
      <c r="R2431" s="129"/>
      <c r="S2431" s="181"/>
      <c r="U2431" s="132" t="str">
        <f t="shared" si="148"/>
        <v>0028050100EA98917</v>
      </c>
      <c r="W2431" s="134" t="str">
        <f>IF((ISERROR(VLOOKUP(E2431,'[2]Lead Time(覆蓋貼)'!F:F,1,0)))*(P2431="v"),"",IF((ISTEXT(VLOOKUP(E2431,'[2]Lead Time(覆蓋貼)'!F:F,1,0)))*(P2431=""),"未執行",""))</f>
        <v/>
      </c>
    </row>
    <row r="2432" spans="1:23" ht="20.25" hidden="1" customHeight="1" x14ac:dyDescent="0.25">
      <c r="A2432" s="117">
        <v>2418</v>
      </c>
      <c r="B2432" s="118" t="s">
        <v>4841</v>
      </c>
      <c r="C2432" s="119">
        <v>42370</v>
      </c>
      <c r="D2432" s="117" t="s">
        <v>4662</v>
      </c>
      <c r="E2432" s="120" t="s">
        <v>5726</v>
      </c>
      <c r="F2432" s="117"/>
      <c r="G2432" s="121">
        <f t="shared" ca="1" si="151"/>
        <v>0.57202072538860105</v>
      </c>
      <c r="H2432" s="121" t="str">
        <f t="shared" si="149"/>
        <v>提示-編程儀錶板油錶功能</v>
      </c>
      <c r="I2432" s="122">
        <f t="shared" ca="1" si="150"/>
        <v>552</v>
      </c>
      <c r="N2432" s="125"/>
      <c r="O2432" s="126"/>
      <c r="P2432" s="127" t="str">
        <f>IF(B2432="","",IF(ISNA(VLOOKUP(U2432,[2]NEW!H:H,1,FALSE)),"V",""))</f>
        <v>V</v>
      </c>
      <c r="Q2432" s="156"/>
      <c r="R2432" s="129"/>
      <c r="S2432" s="181"/>
      <c r="U2432" s="132" t="str">
        <f t="shared" si="148"/>
        <v>6211061800EA98901</v>
      </c>
      <c r="W2432" s="134" t="str">
        <f>IF((ISERROR(VLOOKUP(E2432,'[2]Lead Time(覆蓋貼)'!F:F,1,0)))*(P2432="v"),"",IF((ISTEXT(VLOOKUP(E2432,'[2]Lead Time(覆蓋貼)'!F:F,1,0)))*(P2432=""),"未執行",""))</f>
        <v/>
      </c>
    </row>
    <row r="2433" spans="1:23" ht="20.25" hidden="1" customHeight="1" x14ac:dyDescent="0.25">
      <c r="A2433" s="117">
        <v>2419</v>
      </c>
      <c r="B2433" s="118" t="s">
        <v>5640</v>
      </c>
      <c r="C2433" s="119">
        <v>43554</v>
      </c>
      <c r="D2433" s="117" t="s">
        <v>5576</v>
      </c>
      <c r="E2433" s="120" t="s">
        <v>5726</v>
      </c>
      <c r="F2433" s="117"/>
      <c r="G2433" s="121">
        <f t="shared" ca="1" si="151"/>
        <v>1</v>
      </c>
      <c r="H2433" s="121" t="str">
        <f t="shared" si="149"/>
        <v>F48編程控制單元(DKG)</v>
      </c>
      <c r="I2433" s="122">
        <f t="shared" ca="1" si="150"/>
        <v>52</v>
      </c>
      <c r="N2433" s="125"/>
      <c r="O2433" s="126"/>
      <c r="P2433" s="127" t="str">
        <f>IF(B2433="","",IF(ISNA(VLOOKUP(U2433,[2]NEW!H:H,1,FALSE)),"V",""))</f>
        <v>V</v>
      </c>
      <c r="Q2433" s="156">
        <v>43255</v>
      </c>
      <c r="R2433" s="129">
        <v>50304</v>
      </c>
      <c r="S2433" s="181" t="s">
        <v>4817</v>
      </c>
      <c r="U2433" s="132" t="str">
        <f t="shared" si="148"/>
        <v>0028050100EA98901</v>
      </c>
      <c r="W2433" s="134" t="str">
        <f>IF((ISERROR(VLOOKUP(E2433,'[2]Lead Time(覆蓋貼)'!F:F,1,0)))*(P2433="v"),"",IF((ISTEXT(VLOOKUP(E2433,'[2]Lead Time(覆蓋貼)'!F:F,1,0)))*(P2433=""),"未執行",""))</f>
        <v/>
      </c>
    </row>
    <row r="2434" spans="1:23" ht="20.25" hidden="1" customHeight="1" x14ac:dyDescent="0.25">
      <c r="A2434" s="117">
        <v>2420</v>
      </c>
      <c r="B2434" s="118" t="s">
        <v>4841</v>
      </c>
      <c r="C2434" s="119">
        <v>42370</v>
      </c>
      <c r="D2434" s="117" t="s">
        <v>4662</v>
      </c>
      <c r="E2434" s="120" t="s">
        <v>5727</v>
      </c>
      <c r="F2434" s="117" t="str">
        <f>IF(ISNA(VLOOKUP(B2434,[2]保固召回!$A:$G,7,FALSE)),"",(VLOOKUP(B2434,[2]保固召回!$A:$G,7,FALSE)))</f>
        <v/>
      </c>
      <c r="G2434" s="121">
        <f t="shared" ca="1" si="151"/>
        <v>0.57202072538860105</v>
      </c>
      <c r="H2434" s="121" t="str">
        <f t="shared" si="149"/>
        <v/>
      </c>
      <c r="I2434" s="122">
        <f t="shared" ca="1" si="150"/>
        <v>552</v>
      </c>
      <c r="N2434" s="125">
        <v>43199</v>
      </c>
      <c r="O2434" s="126">
        <v>50135</v>
      </c>
      <c r="P2434" s="127" t="str">
        <f>IF(B2434="","",IF(ISNA(VLOOKUP(U2434,[2]NEW!H:H,1,FALSE)),"V",""))</f>
        <v/>
      </c>
      <c r="Q2434" s="156">
        <v>43186</v>
      </c>
      <c r="R2434" s="129">
        <v>50135</v>
      </c>
      <c r="S2434" s="205" t="s">
        <v>3862</v>
      </c>
      <c r="U2434" s="132" t="str">
        <f t="shared" si="148"/>
        <v>6211061800EA98742</v>
      </c>
      <c r="W2434" s="134" t="str">
        <f>IF((ISERROR(VLOOKUP(E2434,'[2]Lead Time(覆蓋貼)'!F:F,1,0)))*(P2434="v"),"",IF((ISTEXT(VLOOKUP(E2434,'[2]Lead Time(覆蓋貼)'!F:F,1,0)))*(P2434=""),"未執行",""))</f>
        <v/>
      </c>
    </row>
    <row r="2435" spans="1:23" ht="20.25" hidden="1" customHeight="1" x14ac:dyDescent="0.25">
      <c r="A2435" s="117">
        <v>2421</v>
      </c>
      <c r="B2435" s="118" t="s">
        <v>5640</v>
      </c>
      <c r="C2435" s="119">
        <v>43554</v>
      </c>
      <c r="D2435" s="117" t="s">
        <v>5576</v>
      </c>
      <c r="E2435" s="120" t="s">
        <v>5727</v>
      </c>
      <c r="F2435" s="117"/>
      <c r="G2435" s="121">
        <f t="shared" ca="1" si="151"/>
        <v>1</v>
      </c>
      <c r="H2435" s="121" t="str">
        <f t="shared" si="149"/>
        <v>F48編程控制單元(DKG)</v>
      </c>
      <c r="I2435" s="122">
        <f t="shared" ca="1" si="150"/>
        <v>52</v>
      </c>
      <c r="N2435" s="125"/>
      <c r="O2435" s="126"/>
      <c r="P2435" s="127" t="str">
        <f>IF(B2435="","",IF(ISNA(VLOOKUP(U2435,[2]NEW!H:H,1,FALSE)),"V",""))</f>
        <v>V</v>
      </c>
      <c r="Q2435" s="156"/>
      <c r="R2435" s="129"/>
      <c r="S2435" s="181"/>
      <c r="U2435" s="132" t="str">
        <f t="shared" si="148"/>
        <v>0028050100EA98742</v>
      </c>
      <c r="W2435" s="134" t="str">
        <f>IF((ISERROR(VLOOKUP(E2435,'[2]Lead Time(覆蓋貼)'!F:F,1,0)))*(P2435="v"),"",IF((ISTEXT(VLOOKUP(E2435,'[2]Lead Time(覆蓋貼)'!F:F,1,0)))*(P2435=""),"未執行",""))</f>
        <v/>
      </c>
    </row>
    <row r="2436" spans="1:23" ht="20.25" hidden="1" customHeight="1" x14ac:dyDescent="0.25">
      <c r="A2436" s="117">
        <v>2422</v>
      </c>
      <c r="B2436" s="118" t="s">
        <v>4841</v>
      </c>
      <c r="C2436" s="119">
        <v>42370</v>
      </c>
      <c r="D2436" s="117" t="s">
        <v>4662</v>
      </c>
      <c r="E2436" s="120" t="s">
        <v>5728</v>
      </c>
      <c r="F2436" s="117" t="str">
        <f>IF(ISNA(VLOOKUP(B2436,[2]保固召回!$A:$G,7,FALSE)),"",(VLOOKUP(B2436,[2]保固召回!$A:$G,7,FALSE)))</f>
        <v/>
      </c>
      <c r="G2436" s="121">
        <f t="shared" ca="1" si="151"/>
        <v>0.57202072538860105</v>
      </c>
      <c r="H2436" s="121" t="str">
        <f t="shared" si="149"/>
        <v/>
      </c>
      <c r="I2436" s="122">
        <f t="shared" ca="1" si="150"/>
        <v>552</v>
      </c>
      <c r="N2436" s="125"/>
      <c r="O2436" s="126"/>
      <c r="P2436" s="127" t="str">
        <f>IF(B2436="","",IF(ISNA(VLOOKUP(U2436,[2]NEW!H:H,1,FALSE)),"V",""))</f>
        <v/>
      </c>
      <c r="Q2436" s="156"/>
      <c r="R2436" s="129"/>
      <c r="S2436" s="204"/>
      <c r="U2436" s="132" t="str">
        <f t="shared" si="148"/>
        <v>6211061800EA13375</v>
      </c>
      <c r="W2436" s="134" t="str">
        <f>IF((ISERROR(VLOOKUP(E2436,'[2]Lead Time(覆蓋貼)'!F:F,1,0)))*(P2436="v"),"",IF((ISTEXT(VLOOKUP(E2436,'[2]Lead Time(覆蓋貼)'!F:F,1,0)))*(P2436=""),"未執行",""))</f>
        <v/>
      </c>
    </row>
    <row r="2437" spans="1:23" ht="20.25" hidden="1" customHeight="1" x14ac:dyDescent="0.25">
      <c r="A2437" s="117">
        <v>2423</v>
      </c>
      <c r="B2437" s="118" t="s">
        <v>4841</v>
      </c>
      <c r="C2437" s="119">
        <v>42370</v>
      </c>
      <c r="D2437" s="117" t="s">
        <v>4662</v>
      </c>
      <c r="E2437" s="120" t="s">
        <v>5729</v>
      </c>
      <c r="F2437" s="117" t="str">
        <f>IF(ISNA(VLOOKUP(B2437,[2]保固召回!$A:$G,7,FALSE)),"",(VLOOKUP(B2437,[2]保固召回!$A:$G,7,FALSE)))</f>
        <v/>
      </c>
      <c r="G2437" s="121">
        <f t="shared" ca="1" si="151"/>
        <v>0.57202072538860105</v>
      </c>
      <c r="H2437" s="121" t="str">
        <f t="shared" si="149"/>
        <v/>
      </c>
      <c r="I2437" s="122">
        <f t="shared" ca="1" si="150"/>
        <v>552</v>
      </c>
      <c r="N2437" s="125"/>
      <c r="O2437" s="126"/>
      <c r="P2437" s="127" t="str">
        <f>IF(B2437="","",IF(ISNA(VLOOKUP(U2437,[2]NEW!H:H,1,FALSE)),"V",""))</f>
        <v/>
      </c>
      <c r="Q2437" s="156"/>
      <c r="R2437" s="129"/>
      <c r="S2437" s="205"/>
      <c r="U2437" s="132" t="str">
        <f t="shared" ref="U2437:U2500" si="152">B2437&amp;E2437</f>
        <v>6211061800EA12692</v>
      </c>
      <c r="W2437" s="134" t="str">
        <f>IF((ISERROR(VLOOKUP(E2437,'[2]Lead Time(覆蓋貼)'!F:F,1,0)))*(P2437="v"),"",IF((ISTEXT(VLOOKUP(E2437,'[2]Lead Time(覆蓋貼)'!F:F,1,0)))*(P2437=""),"未執行",""))</f>
        <v/>
      </c>
    </row>
    <row r="2438" spans="1:23" ht="20.25" hidden="1" customHeight="1" x14ac:dyDescent="0.25">
      <c r="A2438" s="117">
        <v>2424</v>
      </c>
      <c r="B2438" s="118" t="s">
        <v>4841</v>
      </c>
      <c r="C2438" s="119">
        <v>42370</v>
      </c>
      <c r="D2438" s="117" t="s">
        <v>4662</v>
      </c>
      <c r="E2438" s="120" t="s">
        <v>5730</v>
      </c>
      <c r="F2438" s="117" t="str">
        <f>IF(ISNA(VLOOKUP(B2438,[2]保固召回!$A:$G,7,FALSE)),"",(VLOOKUP(B2438,[2]保固召回!$A:$G,7,FALSE)))</f>
        <v/>
      </c>
      <c r="G2438" s="121">
        <f t="shared" ca="1" si="151"/>
        <v>0.57202072538860105</v>
      </c>
      <c r="H2438" s="121" t="str">
        <f t="shared" ref="H2438:H2501" si="153">IF(P2438="V",D2438,"")</f>
        <v/>
      </c>
      <c r="I2438" s="122">
        <f t="shared" ref="I2438:I2501" ca="1" si="154">COUNTIF(H:H,D2438)</f>
        <v>552</v>
      </c>
      <c r="N2438" s="125"/>
      <c r="O2438" s="126"/>
      <c r="P2438" s="127" t="str">
        <f>IF(B2438="","",IF(ISNA(VLOOKUP(U2438,[2]NEW!H:H,1,FALSE)),"V",""))</f>
        <v/>
      </c>
      <c r="Q2438" s="156"/>
      <c r="R2438" s="129"/>
      <c r="S2438" s="205"/>
      <c r="U2438" s="132" t="str">
        <f t="shared" si="152"/>
        <v>6211061800EA11957</v>
      </c>
      <c r="W2438" s="134" t="str">
        <f>IF((ISERROR(VLOOKUP(E2438,'[2]Lead Time(覆蓋貼)'!F:F,1,0)))*(P2438="v"),"",IF((ISTEXT(VLOOKUP(E2438,'[2]Lead Time(覆蓋貼)'!F:F,1,0)))*(P2438=""),"未執行",""))</f>
        <v/>
      </c>
    </row>
    <row r="2439" spans="1:23" ht="20.25" hidden="1" customHeight="1" x14ac:dyDescent="0.25">
      <c r="A2439" s="117">
        <v>2425</v>
      </c>
      <c r="B2439" s="118" t="s">
        <v>4945</v>
      </c>
      <c r="C2439" s="119">
        <v>43589</v>
      </c>
      <c r="D2439" s="117" t="s">
        <v>4946</v>
      </c>
      <c r="E2439" s="120" t="s">
        <v>5731</v>
      </c>
      <c r="F2439" s="117"/>
      <c r="G2439" s="121">
        <f t="shared" ca="1" si="151"/>
        <v>1</v>
      </c>
      <c r="H2439" s="121" t="str">
        <f t="shared" si="153"/>
        <v>E7xF0xF1x更換渦輪增壓器之冷卻液泵</v>
      </c>
      <c r="I2439" s="122">
        <f t="shared" ca="1" si="154"/>
        <v>3</v>
      </c>
      <c r="N2439" s="125"/>
      <c r="O2439" s="126"/>
      <c r="P2439" s="127" t="str">
        <f>IF(B2439="","",IF(ISNA(VLOOKUP(U2439,[2]NEW!H:H,1,FALSE)),"V",""))</f>
        <v>V</v>
      </c>
      <c r="Q2439" s="156">
        <v>43231</v>
      </c>
      <c r="R2439" s="129">
        <v>50304</v>
      </c>
      <c r="S2439" s="181" t="s">
        <v>5732</v>
      </c>
      <c r="U2439" s="132" t="str">
        <f t="shared" si="152"/>
        <v>0011730400DE81992</v>
      </c>
      <c r="W2439" s="134" t="str">
        <f>IF((ISERROR(VLOOKUP(E2439,'[2]Lead Time(覆蓋貼)'!F:F,1,0)))*(P2439="v"),"",IF((ISTEXT(VLOOKUP(E2439,'[2]Lead Time(覆蓋貼)'!F:F,1,0)))*(P2439=""),"未執行",""))</f>
        <v/>
      </c>
    </row>
    <row r="2440" spans="1:23" ht="20.25" hidden="1" customHeight="1" x14ac:dyDescent="0.25">
      <c r="A2440" s="117">
        <v>2426</v>
      </c>
      <c r="B2440" s="118" t="s">
        <v>4945</v>
      </c>
      <c r="C2440" s="119">
        <v>43589</v>
      </c>
      <c r="D2440" s="117" t="s">
        <v>4946</v>
      </c>
      <c r="E2440" s="120" t="s">
        <v>5733</v>
      </c>
      <c r="F2440" s="117"/>
      <c r="G2440" s="121">
        <f t="shared" ca="1" si="151"/>
        <v>1</v>
      </c>
      <c r="H2440" s="121" t="str">
        <f t="shared" si="153"/>
        <v>E7xF0xF1x更換渦輪增壓器之冷卻液泵</v>
      </c>
      <c r="I2440" s="122">
        <f t="shared" ca="1" si="154"/>
        <v>3</v>
      </c>
      <c r="N2440" s="125"/>
      <c r="O2440" s="126"/>
      <c r="P2440" s="127" t="str">
        <f>IF(B2440="","",IF(ISNA(VLOOKUP(U2440,[2]NEW!H:H,1,FALSE)),"V",""))</f>
        <v>V</v>
      </c>
      <c r="Q2440" s="156">
        <v>43231</v>
      </c>
      <c r="R2440" s="129">
        <v>50304</v>
      </c>
      <c r="S2440" s="181" t="s">
        <v>5734</v>
      </c>
      <c r="U2440" s="132" t="str">
        <f t="shared" si="152"/>
        <v>0011730400C758741</v>
      </c>
      <c r="W2440" s="134" t="str">
        <f>IF((ISERROR(VLOOKUP(E2440,'[2]Lead Time(覆蓋貼)'!F:F,1,0)))*(P2440="v"),"",IF((ISTEXT(VLOOKUP(E2440,'[2]Lead Time(覆蓋貼)'!F:F,1,0)))*(P2440=""),"未執行",""))</f>
        <v/>
      </c>
    </row>
    <row r="2441" spans="1:23" ht="20.25" hidden="1" customHeight="1" x14ac:dyDescent="0.25">
      <c r="A2441" s="117">
        <v>2427</v>
      </c>
      <c r="B2441" s="118" t="s">
        <v>4841</v>
      </c>
      <c r="C2441" s="119">
        <v>42370</v>
      </c>
      <c r="D2441" s="117" t="s">
        <v>4662</v>
      </c>
      <c r="E2441" s="120" t="s">
        <v>5735</v>
      </c>
      <c r="F2441" s="117" t="str">
        <f>IF(ISNA(VLOOKUP(B2441,[2]保固召回!$A:$G,7,FALSE)),"",(VLOOKUP(B2441,[2]保固召回!$A:$G,7,FALSE)))</f>
        <v/>
      </c>
      <c r="G2441" s="121">
        <f t="shared" ref="G2441:G2504" ca="1" si="155">COUNTIF(H:H,D2441)/COUNTIF(D:D,D2441)</f>
        <v>0.57202072538860105</v>
      </c>
      <c r="H2441" s="121" t="str">
        <f t="shared" si="153"/>
        <v/>
      </c>
      <c r="I2441" s="122">
        <f t="shared" ca="1" si="154"/>
        <v>552</v>
      </c>
      <c r="N2441" s="125"/>
      <c r="O2441" s="126"/>
      <c r="P2441" s="127" t="str">
        <f>IF(B2441="","",IF(ISNA(VLOOKUP(U2441,[2]NEW!H:H,1,FALSE)),"V",""))</f>
        <v/>
      </c>
      <c r="Q2441" s="156"/>
      <c r="R2441" s="129"/>
      <c r="S2441" s="181"/>
      <c r="U2441" s="132" t="str">
        <f t="shared" si="152"/>
        <v>6211061800BM51665</v>
      </c>
      <c r="W2441" s="134" t="str">
        <f>IF((ISERROR(VLOOKUP(E2441,'[2]Lead Time(覆蓋貼)'!F:F,1,0)))*(P2441="v"),"",IF((ISTEXT(VLOOKUP(E2441,'[2]Lead Time(覆蓋貼)'!F:F,1,0)))*(P2441=""),"未執行",""))</f>
        <v/>
      </c>
    </row>
    <row r="2442" spans="1:23" ht="20.25" hidden="1" customHeight="1" x14ac:dyDescent="0.25">
      <c r="A2442" s="117">
        <v>2428</v>
      </c>
      <c r="B2442" s="118" t="s">
        <v>4841</v>
      </c>
      <c r="C2442" s="119">
        <v>42370</v>
      </c>
      <c r="D2442" s="117" t="s">
        <v>4662</v>
      </c>
      <c r="E2442" s="120" t="s">
        <v>5736</v>
      </c>
      <c r="F2442" s="117" t="str">
        <f>IF(ISNA(VLOOKUP(B2442,[2]保固召回!$A:$G,7,FALSE)),"",(VLOOKUP(B2442,[2]保固召回!$A:$G,7,FALSE)))</f>
        <v/>
      </c>
      <c r="G2442" s="121">
        <f t="shared" ca="1" si="155"/>
        <v>0.57202072538860105</v>
      </c>
      <c r="H2442" s="121" t="str">
        <f t="shared" si="153"/>
        <v/>
      </c>
      <c r="I2442" s="122">
        <f t="shared" ca="1" si="154"/>
        <v>552</v>
      </c>
      <c r="N2442" s="125"/>
      <c r="O2442" s="126"/>
      <c r="P2442" s="127" t="str">
        <f>IF(B2442="","",IF(ISNA(VLOOKUP(U2442,[2]NEW!H:H,1,FALSE)),"V",""))</f>
        <v/>
      </c>
      <c r="Q2442" s="156"/>
      <c r="R2442" s="129"/>
      <c r="S2442" s="181"/>
      <c r="U2442" s="132" t="str">
        <f t="shared" si="152"/>
        <v>6211061800BM51609</v>
      </c>
      <c r="W2442" s="134" t="str">
        <f>IF((ISERROR(VLOOKUP(E2442,'[2]Lead Time(覆蓋貼)'!F:F,1,0)))*(P2442="v"),"",IF((ISTEXT(VLOOKUP(E2442,'[2]Lead Time(覆蓋貼)'!F:F,1,0)))*(P2442=""),"未執行",""))</f>
        <v/>
      </c>
    </row>
    <row r="2443" spans="1:23" ht="20.25" hidden="1" customHeight="1" x14ac:dyDescent="0.25">
      <c r="A2443" s="117">
        <v>2429</v>
      </c>
      <c r="B2443" s="118" t="s">
        <v>4841</v>
      </c>
      <c r="C2443" s="119">
        <v>42370</v>
      </c>
      <c r="D2443" s="117" t="s">
        <v>4662</v>
      </c>
      <c r="E2443" s="120" t="s">
        <v>5737</v>
      </c>
      <c r="F2443" s="117" t="str">
        <f>IF(ISNA(VLOOKUP(B2443,[2]保固召回!$A:$G,7,FALSE)),"",(VLOOKUP(B2443,[2]保固召回!$A:$G,7,FALSE)))</f>
        <v/>
      </c>
      <c r="G2443" s="121">
        <f t="shared" ca="1" si="155"/>
        <v>0.57202072538860105</v>
      </c>
      <c r="H2443" s="121" t="str">
        <f t="shared" si="153"/>
        <v>提示-編程儀錶板油錶功能</v>
      </c>
      <c r="I2443" s="122">
        <f t="shared" ca="1" si="154"/>
        <v>552</v>
      </c>
      <c r="N2443" s="125"/>
      <c r="O2443" s="126"/>
      <c r="P2443" s="127" t="str">
        <f>IF(B2443="","",IF(ISNA(VLOOKUP(U2443,[2]NEW!H:H,1,FALSE)),"V",""))</f>
        <v>V</v>
      </c>
      <c r="Q2443" s="156"/>
      <c r="R2443" s="129"/>
      <c r="S2443" s="181"/>
      <c r="U2443" s="132" t="str">
        <f t="shared" si="152"/>
        <v>6211061800BM51608</v>
      </c>
      <c r="W2443" s="134" t="str">
        <f>IF((ISERROR(VLOOKUP(E2443,'[2]Lead Time(覆蓋貼)'!F:F,1,0)))*(P2443="v"),"",IF((ISTEXT(VLOOKUP(E2443,'[2]Lead Time(覆蓋貼)'!F:F,1,0)))*(P2443=""),"未執行",""))</f>
        <v/>
      </c>
    </row>
    <row r="2444" spans="1:23" ht="20.25" hidden="1" customHeight="1" x14ac:dyDescent="0.25">
      <c r="A2444" s="117">
        <v>2430</v>
      </c>
      <c r="B2444" s="118" t="s">
        <v>4841</v>
      </c>
      <c r="C2444" s="119">
        <v>42370</v>
      </c>
      <c r="D2444" s="117" t="s">
        <v>4662</v>
      </c>
      <c r="E2444" s="120" t="s">
        <v>5738</v>
      </c>
      <c r="F2444" s="117" t="str">
        <f>IF(ISNA(VLOOKUP(B2444,[2]保固召回!$A:$G,7,FALSE)),"",(VLOOKUP(B2444,[2]保固召回!$A:$G,7,FALSE)))</f>
        <v/>
      </c>
      <c r="G2444" s="121">
        <f t="shared" ca="1" si="155"/>
        <v>0.57202072538860105</v>
      </c>
      <c r="H2444" s="121" t="str">
        <f t="shared" si="153"/>
        <v>提示-編程儀錶板油錶功能</v>
      </c>
      <c r="I2444" s="122">
        <f t="shared" ca="1" si="154"/>
        <v>552</v>
      </c>
      <c r="N2444" s="125"/>
      <c r="O2444" s="126"/>
      <c r="P2444" s="127" t="str">
        <f>IF(B2444="","",IF(ISNA(VLOOKUP(U2444,[2]NEW!H:H,1,FALSE)),"V",""))</f>
        <v>V</v>
      </c>
      <c r="Q2444" s="156"/>
      <c r="R2444" s="129"/>
      <c r="S2444" s="181"/>
      <c r="U2444" s="132" t="str">
        <f t="shared" si="152"/>
        <v>6211061800BM51607</v>
      </c>
      <c r="W2444" s="134" t="str">
        <f>IF((ISERROR(VLOOKUP(E2444,'[2]Lead Time(覆蓋貼)'!F:F,1,0)))*(P2444="v"),"",IF((ISTEXT(VLOOKUP(E2444,'[2]Lead Time(覆蓋貼)'!F:F,1,0)))*(P2444=""),"未執行",""))</f>
        <v/>
      </c>
    </row>
    <row r="2445" spans="1:23" ht="20.25" hidden="1" customHeight="1" x14ac:dyDescent="0.25">
      <c r="A2445" s="117">
        <v>2431</v>
      </c>
      <c r="B2445" s="118" t="s">
        <v>4841</v>
      </c>
      <c r="C2445" s="119">
        <v>42370</v>
      </c>
      <c r="D2445" s="117" t="s">
        <v>4662</v>
      </c>
      <c r="E2445" s="120" t="s">
        <v>5739</v>
      </c>
      <c r="F2445" s="117" t="str">
        <f>IF(ISNA(VLOOKUP(B2445,[2]保固召回!$A:$G,7,FALSE)),"",(VLOOKUP(B2445,[2]保固召回!$A:$G,7,FALSE)))</f>
        <v/>
      </c>
      <c r="G2445" s="121">
        <f t="shared" ca="1" si="155"/>
        <v>0.57202072538860105</v>
      </c>
      <c r="H2445" s="121" t="str">
        <f t="shared" si="153"/>
        <v>提示-編程儀錶板油錶功能</v>
      </c>
      <c r="I2445" s="122">
        <f t="shared" ca="1" si="154"/>
        <v>552</v>
      </c>
      <c r="N2445" s="125"/>
      <c r="O2445" s="126"/>
      <c r="P2445" s="127" t="str">
        <f>IF(B2445="","",IF(ISNA(VLOOKUP(U2445,[2]NEW!H:H,1,FALSE)),"V",""))</f>
        <v>V</v>
      </c>
      <c r="Q2445" s="156"/>
      <c r="R2445" s="129"/>
      <c r="S2445" s="181"/>
      <c r="U2445" s="132" t="str">
        <f t="shared" si="152"/>
        <v>6211061800BM51606</v>
      </c>
      <c r="W2445" s="134" t="str">
        <f>IF((ISERROR(VLOOKUP(E2445,'[2]Lead Time(覆蓋貼)'!F:F,1,0)))*(P2445="v"),"",IF((ISTEXT(VLOOKUP(E2445,'[2]Lead Time(覆蓋貼)'!F:F,1,0)))*(P2445=""),"未執行",""))</f>
        <v/>
      </c>
    </row>
    <row r="2446" spans="1:23" ht="20.25" hidden="1" customHeight="1" x14ac:dyDescent="0.25">
      <c r="A2446" s="117">
        <v>2432</v>
      </c>
      <c r="B2446" s="118" t="s">
        <v>4841</v>
      </c>
      <c r="C2446" s="119">
        <v>42370</v>
      </c>
      <c r="D2446" s="117" t="s">
        <v>4662</v>
      </c>
      <c r="E2446" s="120" t="s">
        <v>5740</v>
      </c>
      <c r="F2446" s="117" t="str">
        <f>IF(ISNA(VLOOKUP(B2446,[2]保固召回!$A:$G,7,FALSE)),"",(VLOOKUP(B2446,[2]保固召回!$A:$G,7,FALSE)))</f>
        <v/>
      </c>
      <c r="G2446" s="121">
        <f t="shared" ca="1" si="155"/>
        <v>0.57202072538860105</v>
      </c>
      <c r="H2446" s="121" t="str">
        <f t="shared" si="153"/>
        <v>提示-編程儀錶板油錶功能</v>
      </c>
      <c r="I2446" s="122">
        <f t="shared" ca="1" si="154"/>
        <v>552</v>
      </c>
      <c r="N2446" s="125"/>
      <c r="O2446" s="126"/>
      <c r="P2446" s="127" t="str">
        <f>IF(B2446="","",IF(ISNA(VLOOKUP(U2446,[2]NEW!H:H,1,FALSE)),"V",""))</f>
        <v>V</v>
      </c>
      <c r="Q2446" s="156"/>
      <c r="R2446" s="129"/>
      <c r="S2446" s="204"/>
      <c r="U2446" s="132" t="str">
        <f t="shared" si="152"/>
        <v>6211061800BM51540</v>
      </c>
      <c r="W2446" s="134" t="str">
        <f>IF((ISERROR(VLOOKUP(E2446,'[2]Lead Time(覆蓋貼)'!F:F,1,0)))*(P2446="v"),"",IF((ISTEXT(VLOOKUP(E2446,'[2]Lead Time(覆蓋貼)'!F:F,1,0)))*(P2446=""),"未執行",""))</f>
        <v/>
      </c>
    </row>
    <row r="2447" spans="1:23" ht="46.5" hidden="1" customHeight="1" x14ac:dyDescent="0.25">
      <c r="A2447" s="117">
        <v>2433</v>
      </c>
      <c r="B2447" s="118" t="s">
        <v>4841</v>
      </c>
      <c r="C2447" s="119">
        <v>42370</v>
      </c>
      <c r="D2447" s="117" t="s">
        <v>4662</v>
      </c>
      <c r="E2447" s="120" t="s">
        <v>5741</v>
      </c>
      <c r="F2447" s="117" t="str">
        <f>IF(ISNA(VLOOKUP(B2447,[2]保固召回!$A:$G,7,FALSE)),"",(VLOOKUP(B2447,[2]保固召回!$A:$G,7,FALSE)))</f>
        <v/>
      </c>
      <c r="G2447" s="121">
        <f t="shared" ca="1" si="155"/>
        <v>0.57202072538860105</v>
      </c>
      <c r="H2447" s="121" t="str">
        <f t="shared" si="153"/>
        <v/>
      </c>
      <c r="I2447" s="122">
        <f t="shared" ca="1" si="154"/>
        <v>552</v>
      </c>
      <c r="N2447" s="125"/>
      <c r="O2447" s="126"/>
      <c r="P2447" s="127" t="str">
        <f>IF(B2447="","",IF(ISNA(VLOOKUP(U2447,[2]NEW!H:H,1,FALSE)),"V",""))</f>
        <v/>
      </c>
      <c r="Q2447" s="156" t="s">
        <v>5742</v>
      </c>
      <c r="R2447" s="129" t="s">
        <v>4970</v>
      </c>
      <c r="S2447" s="205" t="s">
        <v>5743</v>
      </c>
      <c r="U2447" s="132" t="str">
        <f t="shared" si="152"/>
        <v>6211061800BM51521</v>
      </c>
      <c r="W2447" s="134" t="str">
        <f>IF((ISERROR(VLOOKUP(E2447,'[2]Lead Time(覆蓋貼)'!F:F,1,0)))*(P2447="v"),"",IF((ISTEXT(VLOOKUP(E2447,'[2]Lead Time(覆蓋貼)'!F:F,1,0)))*(P2447=""),"未執行",""))</f>
        <v>未執行</v>
      </c>
    </row>
    <row r="2448" spans="1:23" ht="81" hidden="1" customHeight="1" x14ac:dyDescent="0.25">
      <c r="A2448" s="117">
        <v>2434</v>
      </c>
      <c r="B2448" s="118" t="s">
        <v>5114</v>
      </c>
      <c r="C2448" s="119">
        <v>43614</v>
      </c>
      <c r="D2448" s="117" t="s">
        <v>5115</v>
      </c>
      <c r="E2448" s="120" t="s">
        <v>5741</v>
      </c>
      <c r="F2448" s="117" t="str">
        <f>IF(ISNA(VLOOKUP(B2448,[2]保固召回!$A:$G,7,FALSE)),"",(VLOOKUP(B2448,[2]保固召回!$A:$G,7,FALSE)))</f>
        <v/>
      </c>
      <c r="G2448" s="121">
        <f t="shared" ca="1" si="155"/>
        <v>0.7142857142857143</v>
      </c>
      <c r="H2448" s="121" t="str">
        <f t="shared" si="153"/>
        <v>F2xG01G3x編程控制單元(DME)</v>
      </c>
      <c r="I2448" s="122">
        <f t="shared" ca="1" si="154"/>
        <v>5</v>
      </c>
      <c r="N2448" s="125"/>
      <c r="O2448" s="126"/>
      <c r="P2448" s="127" t="str">
        <f>IF(B2448="","",IF(ISNA(VLOOKUP(U2448,[2]NEW!H:H,1,FALSE)),"V",""))</f>
        <v>V</v>
      </c>
      <c r="Q2448" s="156" t="s">
        <v>5744</v>
      </c>
      <c r="R2448" s="129" t="s">
        <v>5210</v>
      </c>
      <c r="S2448" s="205" t="s">
        <v>5745</v>
      </c>
      <c r="U2448" s="132" t="str">
        <f t="shared" si="152"/>
        <v>0012670400BM51521</v>
      </c>
      <c r="W2448" s="134" t="str">
        <f>IF((ISERROR(VLOOKUP(E2448,'[2]Lead Time(覆蓋貼)'!F:F,1,0)))*(P2448="v"),"",IF((ISTEXT(VLOOKUP(E2448,'[2]Lead Time(覆蓋貼)'!F:F,1,0)))*(P2448=""),"未執行",""))</f>
        <v/>
      </c>
    </row>
    <row r="2449" spans="1:23" ht="39" hidden="1" customHeight="1" x14ac:dyDescent="0.25">
      <c r="A2449" s="117">
        <v>2435</v>
      </c>
      <c r="B2449" s="118" t="s">
        <v>4841</v>
      </c>
      <c r="C2449" s="119">
        <v>42370</v>
      </c>
      <c r="D2449" s="117" t="s">
        <v>4662</v>
      </c>
      <c r="E2449" s="214" t="s">
        <v>5746</v>
      </c>
      <c r="F2449" s="117" t="str">
        <f>IF(ISNA(VLOOKUP(B2449,[2]保固召回!$A:$G,7,FALSE)),"",(VLOOKUP(B2449,[2]保固召回!$A:$G,7,FALSE)))</f>
        <v/>
      </c>
      <c r="G2449" s="121">
        <f t="shared" ca="1" si="155"/>
        <v>0.57202072538860105</v>
      </c>
      <c r="H2449" s="121" t="str">
        <f t="shared" si="153"/>
        <v/>
      </c>
      <c r="I2449" s="122">
        <f t="shared" ca="1" si="154"/>
        <v>552</v>
      </c>
      <c r="N2449" s="125"/>
      <c r="O2449" s="126"/>
      <c r="P2449" s="127" t="str">
        <f>IF(B2449="","",IF(ISNA(VLOOKUP(U2449,[2]NEW!H:H,1,FALSE)),"V",""))</f>
        <v/>
      </c>
      <c r="Q2449" s="156" t="s">
        <v>5742</v>
      </c>
      <c r="R2449" s="129" t="s">
        <v>4970</v>
      </c>
      <c r="S2449" s="205" t="s">
        <v>5743</v>
      </c>
      <c r="U2449" s="132" t="str">
        <f t="shared" si="152"/>
        <v>6211061800BH89579</v>
      </c>
      <c r="W2449" s="134" t="str">
        <f>IF((ISERROR(VLOOKUP(E2449,'[2]Lead Time(覆蓋貼)'!F:F,1,0)))*(P2449="v"),"",IF((ISTEXT(VLOOKUP(E2449,'[2]Lead Time(覆蓋貼)'!F:F,1,0)))*(P2449=""),"未執行",""))</f>
        <v/>
      </c>
    </row>
    <row r="2450" spans="1:23" ht="70.5" customHeight="1" x14ac:dyDescent="0.25">
      <c r="A2450" s="117">
        <v>2436</v>
      </c>
      <c r="B2450" s="118" t="s">
        <v>5114</v>
      </c>
      <c r="C2450" s="119">
        <v>43614</v>
      </c>
      <c r="D2450" s="117" t="s">
        <v>5115</v>
      </c>
      <c r="E2450" s="120" t="s">
        <v>5747</v>
      </c>
      <c r="F2450" s="117" t="str">
        <f>IF(ISNA(VLOOKUP(B2450,[2]保固召回!$A:$G,7,FALSE)),"",(VLOOKUP(B2450,[2]保固召回!$A:$G,7,FALSE)))</f>
        <v/>
      </c>
      <c r="G2450" s="121">
        <f t="shared" ca="1" si="155"/>
        <v>0.7142857142857143</v>
      </c>
      <c r="H2450" s="121" t="str">
        <f t="shared" si="153"/>
        <v/>
      </c>
      <c r="I2450" s="122">
        <f t="shared" ca="1" si="154"/>
        <v>5</v>
      </c>
      <c r="N2450" s="125"/>
      <c r="O2450" s="126"/>
      <c r="P2450" s="127" t="str">
        <f>IF(B2450="","",IF(ISNA(VLOOKUP(U2450,[2]NEW!H:H,1,FALSE)),"V",""))</f>
        <v/>
      </c>
      <c r="Q2450" s="156" t="s">
        <v>5744</v>
      </c>
      <c r="R2450" s="129" t="s">
        <v>5210</v>
      </c>
      <c r="S2450" s="205" t="s">
        <v>5745</v>
      </c>
      <c r="U2450" s="132" t="str">
        <f t="shared" si="152"/>
        <v>0012670400BH89579</v>
      </c>
      <c r="W2450" s="134" t="str">
        <f>IF((ISERROR(VLOOKUP(E2450,'[2]Lead Time(覆蓋貼)'!F:F,1,0)))*(P2450="v"),"",IF((ISTEXT(VLOOKUP(E2450,'[2]Lead Time(覆蓋貼)'!F:F,1,0)))*(P2450=""),"未執行",""))</f>
        <v/>
      </c>
    </row>
    <row r="2451" spans="1:23" ht="37.5" hidden="1" customHeight="1" x14ac:dyDescent="0.25">
      <c r="A2451" s="117">
        <v>2437</v>
      </c>
      <c r="B2451" s="118" t="s">
        <v>4841</v>
      </c>
      <c r="C2451" s="119">
        <v>42370</v>
      </c>
      <c r="D2451" s="117" t="s">
        <v>4662</v>
      </c>
      <c r="E2451" s="120" t="s">
        <v>5748</v>
      </c>
      <c r="F2451" s="117" t="str">
        <f>IF(ISNA(VLOOKUP(B2451,[2]保固召回!$A:$G,7,FALSE)),"",(VLOOKUP(B2451,[2]保固召回!$A:$G,7,FALSE)))</f>
        <v/>
      </c>
      <c r="G2451" s="121">
        <f t="shared" ca="1" si="155"/>
        <v>0.57202072538860105</v>
      </c>
      <c r="H2451" s="121" t="str">
        <f t="shared" si="153"/>
        <v/>
      </c>
      <c r="I2451" s="122">
        <f t="shared" ca="1" si="154"/>
        <v>552</v>
      </c>
      <c r="N2451" s="125"/>
      <c r="O2451" s="126"/>
      <c r="P2451" s="127" t="str">
        <f>IF(B2451="","",IF(ISNA(VLOOKUP(U2451,[2]NEW!H:H,1,FALSE)),"V",""))</f>
        <v/>
      </c>
      <c r="Q2451" s="156" t="s">
        <v>5742</v>
      </c>
      <c r="R2451" s="129" t="s">
        <v>4970</v>
      </c>
      <c r="S2451" s="205" t="s">
        <v>5743</v>
      </c>
      <c r="U2451" s="132" t="str">
        <f t="shared" si="152"/>
        <v>6211061800BH89578</v>
      </c>
      <c r="W2451" s="134" t="str">
        <f>IF((ISERROR(VLOOKUP(E2451,'[2]Lead Time(覆蓋貼)'!F:F,1,0)))*(P2451="v"),"",IF((ISTEXT(VLOOKUP(E2451,'[2]Lead Time(覆蓋貼)'!F:F,1,0)))*(P2451=""),"未執行",""))</f>
        <v/>
      </c>
    </row>
    <row r="2452" spans="1:23" ht="37.5" hidden="1" customHeight="1" x14ac:dyDescent="0.25">
      <c r="A2452" s="117">
        <v>2438</v>
      </c>
      <c r="B2452" s="118" t="s">
        <v>5114</v>
      </c>
      <c r="C2452" s="119">
        <v>43614</v>
      </c>
      <c r="D2452" s="117" t="s">
        <v>5115</v>
      </c>
      <c r="E2452" s="120" t="s">
        <v>5749</v>
      </c>
      <c r="F2452" s="117" t="str">
        <f>IF(ISNA(VLOOKUP(B2452,[2]保固召回!$A:$G,7,FALSE)),"",(VLOOKUP(B2452,[2]保固召回!$A:$G,7,FALSE)))</f>
        <v/>
      </c>
      <c r="G2452" s="121">
        <f t="shared" ca="1" si="155"/>
        <v>0.7142857142857143</v>
      </c>
      <c r="H2452" s="121" t="str">
        <f t="shared" si="153"/>
        <v>F2xG01G3x編程控制單元(DME)</v>
      </c>
      <c r="I2452" s="122">
        <f t="shared" ca="1" si="154"/>
        <v>5</v>
      </c>
      <c r="N2452" s="125"/>
      <c r="O2452" s="126"/>
      <c r="P2452" s="127" t="str">
        <f>IF(B2452="","",IF(ISNA(VLOOKUP(U2452,[2]NEW!H:H,1,FALSE)),"V",""))</f>
        <v>V</v>
      </c>
      <c r="Q2452" s="156" t="s">
        <v>5742</v>
      </c>
      <c r="R2452" s="129" t="s">
        <v>4970</v>
      </c>
      <c r="S2452" s="205" t="s">
        <v>5743</v>
      </c>
      <c r="U2452" s="132" t="str">
        <f t="shared" si="152"/>
        <v>0012670400BH89578</v>
      </c>
      <c r="W2452" s="134" t="str">
        <f>IF((ISERROR(VLOOKUP(E2452,'[2]Lead Time(覆蓋貼)'!F:F,1,0)))*(P2452="v"),"",IF((ISTEXT(VLOOKUP(E2452,'[2]Lead Time(覆蓋貼)'!F:F,1,0)))*(P2452=""),"未執行",""))</f>
        <v/>
      </c>
    </row>
    <row r="2453" spans="1:23" ht="20.25" hidden="1" customHeight="1" x14ac:dyDescent="0.25">
      <c r="A2453" s="117">
        <v>2439</v>
      </c>
      <c r="B2453" s="118" t="s">
        <v>4841</v>
      </c>
      <c r="C2453" s="119">
        <v>42370</v>
      </c>
      <c r="D2453" s="117" t="s">
        <v>4662</v>
      </c>
      <c r="E2453" s="120" t="s">
        <v>5750</v>
      </c>
      <c r="F2453" s="117" t="str">
        <f>IF(ISNA(VLOOKUP(B2453,[2]保固召回!$A:$G,7,FALSE)),"",(VLOOKUP(B2453,[2]保固召回!$A:$G,7,FALSE)))</f>
        <v/>
      </c>
      <c r="G2453" s="121">
        <f t="shared" ca="1" si="155"/>
        <v>0.57202072538860105</v>
      </c>
      <c r="H2453" s="121" t="str">
        <f t="shared" si="153"/>
        <v/>
      </c>
      <c r="I2453" s="122">
        <f t="shared" ca="1" si="154"/>
        <v>552</v>
      </c>
      <c r="N2453" s="125"/>
      <c r="O2453" s="126"/>
      <c r="P2453" s="127" t="str">
        <f>IF(B2453="","",IF(ISNA(VLOOKUP(U2453,[2]NEW!H:H,1,FALSE)),"V",""))</f>
        <v/>
      </c>
      <c r="Q2453" s="156"/>
      <c r="R2453" s="129"/>
      <c r="S2453" s="205"/>
      <c r="U2453" s="132" t="str">
        <f t="shared" si="152"/>
        <v>6211061800BH89575</v>
      </c>
      <c r="W2453" s="134" t="str">
        <f>IF((ISERROR(VLOOKUP(E2453,'[2]Lead Time(覆蓋貼)'!F:F,1,0)))*(P2453="v"),"",IF((ISTEXT(VLOOKUP(E2453,'[2]Lead Time(覆蓋貼)'!F:F,1,0)))*(P2453=""),"未執行",""))</f>
        <v/>
      </c>
    </row>
    <row r="2454" spans="1:23" ht="20.25" hidden="1" customHeight="1" x14ac:dyDescent="0.25">
      <c r="A2454" s="117">
        <v>2440</v>
      </c>
      <c r="B2454" s="118" t="s">
        <v>4841</v>
      </c>
      <c r="C2454" s="119">
        <v>42370</v>
      </c>
      <c r="D2454" s="117" t="s">
        <v>4662</v>
      </c>
      <c r="E2454" s="120" t="s">
        <v>5751</v>
      </c>
      <c r="F2454" s="117" t="str">
        <f>IF(ISNA(VLOOKUP(B2454,[2]保固召回!$A:$G,7,FALSE)),"",(VLOOKUP(B2454,[2]保固召回!$A:$G,7,FALSE)))</f>
        <v/>
      </c>
      <c r="G2454" s="121">
        <f t="shared" ca="1" si="155"/>
        <v>0.57202072538860105</v>
      </c>
      <c r="H2454" s="121" t="str">
        <f t="shared" si="153"/>
        <v/>
      </c>
      <c r="I2454" s="122">
        <f t="shared" ca="1" si="154"/>
        <v>552</v>
      </c>
      <c r="N2454" s="125"/>
      <c r="O2454" s="126"/>
      <c r="P2454" s="127" t="str">
        <f>IF(B2454="","",IF(ISNA(VLOOKUP(U2454,[2]NEW!H:H,1,FALSE)),"V",""))</f>
        <v/>
      </c>
      <c r="Q2454" s="156"/>
      <c r="R2454" s="129"/>
      <c r="S2454" s="181"/>
      <c r="U2454" s="132" t="str">
        <f t="shared" si="152"/>
        <v>6211061800BH89470</v>
      </c>
      <c r="W2454" s="134" t="str">
        <f>IF((ISERROR(VLOOKUP(E2454,'[2]Lead Time(覆蓋貼)'!F:F,1,0)))*(P2454="v"),"",IF((ISTEXT(VLOOKUP(E2454,'[2]Lead Time(覆蓋貼)'!F:F,1,0)))*(P2454=""),"未執行",""))</f>
        <v/>
      </c>
    </row>
    <row r="2455" spans="1:23" ht="41.25" hidden="1" customHeight="1" x14ac:dyDescent="0.25">
      <c r="A2455" s="117">
        <v>2441</v>
      </c>
      <c r="B2455" s="118" t="s">
        <v>5114</v>
      </c>
      <c r="C2455" s="119">
        <v>43614</v>
      </c>
      <c r="D2455" s="117" t="s">
        <v>5115</v>
      </c>
      <c r="E2455" s="214" t="s">
        <v>5752</v>
      </c>
      <c r="F2455" s="117" t="str">
        <f>IF(ISNA(VLOOKUP(B2455,[2]保固召回!$A:$G,7,FALSE)),"",(VLOOKUP(B2455,[2]保固召回!$A:$G,7,FALSE)))</f>
        <v/>
      </c>
      <c r="G2455" s="121">
        <f t="shared" ca="1" si="155"/>
        <v>0.7142857142857143</v>
      </c>
      <c r="H2455" s="121" t="str">
        <f t="shared" si="153"/>
        <v>F2xG01G3x編程控制單元(DME)</v>
      </c>
      <c r="I2455" s="122">
        <f t="shared" ca="1" si="154"/>
        <v>5</v>
      </c>
      <c r="N2455" s="125"/>
      <c r="O2455" s="126"/>
      <c r="P2455" s="127" t="str">
        <f>IF(B2455="","",IF(ISNA(VLOOKUP(U2455,[2]NEW!H:H,1,FALSE)),"V",""))</f>
        <v>V</v>
      </c>
      <c r="Q2455" s="156" t="s">
        <v>5753</v>
      </c>
      <c r="R2455" s="129" t="s">
        <v>4970</v>
      </c>
      <c r="S2455" s="181" t="s">
        <v>5754</v>
      </c>
      <c r="U2455" s="132" t="str">
        <f t="shared" si="152"/>
        <v>0012670400BH89470</v>
      </c>
      <c r="W2455" s="134" t="str">
        <f>IF((ISERROR(VLOOKUP(E2455,'[2]Lead Time(覆蓋貼)'!F:F,1,0)))*(P2455="v"),"",IF((ISTEXT(VLOOKUP(E2455,'[2]Lead Time(覆蓋貼)'!F:F,1,0)))*(P2455=""),"未執行",""))</f>
        <v/>
      </c>
    </row>
    <row r="2456" spans="1:23" ht="20.25" hidden="1" customHeight="1" x14ac:dyDescent="0.25">
      <c r="A2456" s="117">
        <v>2442</v>
      </c>
      <c r="B2456" s="118" t="s">
        <v>4841</v>
      </c>
      <c r="C2456" s="119">
        <v>42370</v>
      </c>
      <c r="D2456" s="117" t="s">
        <v>4662</v>
      </c>
      <c r="E2456" s="120" t="s">
        <v>5755</v>
      </c>
      <c r="F2456" s="117" t="str">
        <f>IF(ISNA(VLOOKUP(B2456,[2]保固召回!$A:$G,7,FALSE)),"",(VLOOKUP(B2456,[2]保固召回!$A:$G,7,FALSE)))</f>
        <v/>
      </c>
      <c r="G2456" s="121">
        <f t="shared" ca="1" si="155"/>
        <v>0.57202072538860105</v>
      </c>
      <c r="H2456" s="121" t="str">
        <f t="shared" si="153"/>
        <v>提示-編程儀錶板油錶功能</v>
      </c>
      <c r="I2456" s="122">
        <f t="shared" ca="1" si="154"/>
        <v>552</v>
      </c>
      <c r="N2456" s="125"/>
      <c r="O2456" s="126"/>
      <c r="P2456" s="127" t="str">
        <f>IF(B2456="","",IF(ISNA(VLOOKUP(U2456,[2]NEW!H:H,1,FALSE)),"V",""))</f>
        <v>V</v>
      </c>
      <c r="Q2456" s="156"/>
      <c r="R2456" s="129"/>
      <c r="S2456" s="205"/>
      <c r="U2456" s="132" t="str">
        <f t="shared" si="152"/>
        <v>6211061800BH88906</v>
      </c>
      <c r="W2456" s="134" t="str">
        <f>IF((ISERROR(VLOOKUP(E2456,'[2]Lead Time(覆蓋貼)'!F:F,1,0)))*(P2456="v"),"",IF((ISTEXT(VLOOKUP(E2456,'[2]Lead Time(覆蓋貼)'!F:F,1,0)))*(P2456=""),"未執行",""))</f>
        <v/>
      </c>
    </row>
    <row r="2457" spans="1:23" ht="20.25" hidden="1" customHeight="1" x14ac:dyDescent="0.25">
      <c r="A2457" s="117">
        <v>2443</v>
      </c>
      <c r="B2457" s="118" t="s">
        <v>4841</v>
      </c>
      <c r="C2457" s="119">
        <v>42370</v>
      </c>
      <c r="D2457" s="117" t="s">
        <v>4662</v>
      </c>
      <c r="E2457" s="120" t="s">
        <v>5756</v>
      </c>
      <c r="F2457" s="117" t="str">
        <f>IF(ISNA(VLOOKUP(B2457,[2]保固召回!$A:$G,7,FALSE)),"",(VLOOKUP(B2457,[2]保固召回!$A:$G,7,FALSE)))</f>
        <v/>
      </c>
      <c r="G2457" s="121">
        <f t="shared" ca="1" si="155"/>
        <v>0.57202072538860105</v>
      </c>
      <c r="H2457" s="121" t="str">
        <f t="shared" si="153"/>
        <v>提示-編程儀錶板油錶功能</v>
      </c>
      <c r="I2457" s="122">
        <f t="shared" ca="1" si="154"/>
        <v>552</v>
      </c>
      <c r="N2457" s="125"/>
      <c r="O2457" s="126"/>
      <c r="P2457" s="127" t="str">
        <f>IF(B2457="","",IF(ISNA(VLOOKUP(U2457,[2]NEW!H:H,1,FALSE)),"V",""))</f>
        <v>V</v>
      </c>
      <c r="Q2457" s="156"/>
      <c r="R2457" s="129"/>
      <c r="S2457" s="204"/>
      <c r="U2457" s="132" t="str">
        <f t="shared" si="152"/>
        <v>6211061800BH88665</v>
      </c>
      <c r="W2457" s="134" t="str">
        <f>IF((ISERROR(VLOOKUP(E2457,'[2]Lead Time(覆蓋貼)'!F:F,1,0)))*(P2457="v"),"",IF((ISTEXT(VLOOKUP(E2457,'[2]Lead Time(覆蓋貼)'!F:F,1,0)))*(P2457=""),"未執行",""))</f>
        <v/>
      </c>
    </row>
    <row r="2458" spans="1:23" ht="20.25" hidden="1" customHeight="1" x14ac:dyDescent="0.25">
      <c r="A2458" s="117">
        <v>2444</v>
      </c>
      <c r="B2458" s="118" t="s">
        <v>4841</v>
      </c>
      <c r="C2458" s="119">
        <v>42370</v>
      </c>
      <c r="D2458" s="117" t="s">
        <v>4662</v>
      </c>
      <c r="E2458" s="120" t="s">
        <v>5757</v>
      </c>
      <c r="F2458" s="117" t="str">
        <f>IF(ISNA(VLOOKUP(B2458,[2]保固召回!$A:$G,7,FALSE)),"",(VLOOKUP(B2458,[2]保固召回!$A:$G,7,FALSE)))</f>
        <v/>
      </c>
      <c r="G2458" s="121">
        <f t="shared" ca="1" si="155"/>
        <v>0.57202072538860105</v>
      </c>
      <c r="H2458" s="121" t="str">
        <f t="shared" si="153"/>
        <v>提示-編程儀錶板油錶功能</v>
      </c>
      <c r="I2458" s="122">
        <f t="shared" ca="1" si="154"/>
        <v>552</v>
      </c>
      <c r="N2458" s="125"/>
      <c r="O2458" s="126"/>
      <c r="P2458" s="127" t="str">
        <f>IF(B2458="","",IF(ISNA(VLOOKUP(U2458,[2]NEW!H:H,1,FALSE)),"V",""))</f>
        <v>V</v>
      </c>
      <c r="Q2458" s="156"/>
      <c r="R2458" s="129"/>
      <c r="S2458" s="205"/>
      <c r="U2458" s="132" t="str">
        <f t="shared" si="152"/>
        <v>6211061800BH88661</v>
      </c>
      <c r="W2458" s="134" t="str">
        <f>IF((ISERROR(VLOOKUP(E2458,'[2]Lead Time(覆蓋貼)'!F:F,1,0)))*(P2458="v"),"",IF((ISTEXT(VLOOKUP(E2458,'[2]Lead Time(覆蓋貼)'!F:F,1,0)))*(P2458=""),"未執行",""))</f>
        <v/>
      </c>
    </row>
    <row r="2459" spans="1:23" ht="20.25" hidden="1" customHeight="1" x14ac:dyDescent="0.25">
      <c r="A2459" s="117">
        <v>2445</v>
      </c>
      <c r="B2459" s="118" t="s">
        <v>4841</v>
      </c>
      <c r="C2459" s="119">
        <v>42370</v>
      </c>
      <c r="D2459" s="117" t="s">
        <v>4662</v>
      </c>
      <c r="E2459" s="120" t="s">
        <v>5758</v>
      </c>
      <c r="F2459" s="117"/>
      <c r="G2459" s="121">
        <f t="shared" ca="1" si="155"/>
        <v>0.57202072538860105</v>
      </c>
      <c r="H2459" s="121" t="str">
        <f t="shared" si="153"/>
        <v>提示-編程儀錶板油錶功能</v>
      </c>
      <c r="I2459" s="122">
        <f t="shared" ca="1" si="154"/>
        <v>552</v>
      </c>
      <c r="N2459" s="125"/>
      <c r="O2459" s="126"/>
      <c r="P2459" s="127" t="str">
        <f>IF(B2459="","",IF(ISNA(VLOOKUP(U2459,[2]NEW!H:H,1,FALSE)),"V",""))</f>
        <v>V</v>
      </c>
      <c r="Q2459" s="156"/>
      <c r="R2459" s="129"/>
      <c r="S2459" s="181"/>
      <c r="U2459" s="132" t="str">
        <f t="shared" si="152"/>
        <v>6211061800BH88658</v>
      </c>
      <c r="W2459" s="134" t="str">
        <f>IF((ISERROR(VLOOKUP(E2459,'[2]Lead Time(覆蓋貼)'!F:F,1,0)))*(P2459="v"),"",IF((ISTEXT(VLOOKUP(E2459,'[2]Lead Time(覆蓋貼)'!F:F,1,0)))*(P2459=""),"未執行",""))</f>
        <v/>
      </c>
    </row>
    <row r="2460" spans="1:23" ht="20.25" hidden="1" customHeight="1" x14ac:dyDescent="0.25">
      <c r="A2460" s="117">
        <v>2446</v>
      </c>
      <c r="B2460" s="118" t="s">
        <v>4841</v>
      </c>
      <c r="C2460" s="119">
        <v>42370</v>
      </c>
      <c r="D2460" s="117" t="s">
        <v>4662</v>
      </c>
      <c r="E2460" s="120" t="s">
        <v>5759</v>
      </c>
      <c r="F2460" s="117" t="str">
        <f>IF(ISNA(VLOOKUP(B2460,[2]保固召回!$A:$G,7,FALSE)),"",(VLOOKUP(B2460,[2]保固召回!$A:$G,7,FALSE)))</f>
        <v/>
      </c>
      <c r="G2460" s="121">
        <f t="shared" ca="1" si="155"/>
        <v>0.57202072538860105</v>
      </c>
      <c r="H2460" s="121" t="str">
        <f t="shared" si="153"/>
        <v>提示-編程儀錶板油錶功能</v>
      </c>
      <c r="I2460" s="122">
        <f t="shared" ca="1" si="154"/>
        <v>552</v>
      </c>
      <c r="N2460" s="125"/>
      <c r="O2460" s="126"/>
      <c r="P2460" s="127" t="str">
        <f>IF(B2460="","",IF(ISNA(VLOOKUP(U2460,[2]NEW!H:H,1,FALSE)),"V",""))</f>
        <v>V</v>
      </c>
      <c r="Q2460" s="156"/>
      <c r="R2460" s="129"/>
      <c r="S2460" s="204"/>
      <c r="U2460" s="132" t="str">
        <f t="shared" si="152"/>
        <v>6211061800BH88379</v>
      </c>
      <c r="W2460" s="134" t="str">
        <f>IF((ISERROR(VLOOKUP(E2460,'[2]Lead Time(覆蓋貼)'!F:F,1,0)))*(P2460="v"),"",IF((ISTEXT(VLOOKUP(E2460,'[2]Lead Time(覆蓋貼)'!F:F,1,0)))*(P2460=""),"未執行",""))</f>
        <v/>
      </c>
    </row>
    <row r="2461" spans="1:23" ht="20.25" hidden="1" customHeight="1" x14ac:dyDescent="0.25">
      <c r="A2461" s="117">
        <v>2447</v>
      </c>
      <c r="B2461" s="118" t="s">
        <v>4841</v>
      </c>
      <c r="C2461" s="119">
        <v>42370</v>
      </c>
      <c r="D2461" s="117" t="s">
        <v>4662</v>
      </c>
      <c r="E2461" s="211" t="s">
        <v>5760</v>
      </c>
      <c r="F2461" s="117"/>
      <c r="G2461" s="121">
        <f t="shared" ca="1" si="155"/>
        <v>0.57202072538860105</v>
      </c>
      <c r="H2461" s="121" t="str">
        <f t="shared" si="153"/>
        <v>提示-編程儀錶板油錶功能</v>
      </c>
      <c r="I2461" s="122">
        <f t="shared" ca="1" si="154"/>
        <v>552</v>
      </c>
      <c r="N2461" s="125"/>
      <c r="O2461" s="126"/>
      <c r="P2461" s="127" t="str">
        <f>IF(B2461="","",IF(ISNA(VLOOKUP(U2461,[2]NEW!H:H,1,FALSE)),"V",""))</f>
        <v>V</v>
      </c>
      <c r="Q2461" s="156"/>
      <c r="R2461" s="129"/>
      <c r="S2461" s="181"/>
      <c r="U2461" s="132" t="str">
        <f t="shared" si="152"/>
        <v>6211061800BH88327</v>
      </c>
      <c r="W2461" s="134" t="str">
        <f>IF((ISERROR(VLOOKUP(E2461,'[2]Lead Time(覆蓋貼)'!F:F,1,0)))*(P2461="v"),"",IF((ISTEXT(VLOOKUP(E2461,'[2]Lead Time(覆蓋貼)'!F:F,1,0)))*(P2461=""),"未執行",""))</f>
        <v/>
      </c>
    </row>
    <row r="2462" spans="1:23" ht="20.25" hidden="1" customHeight="1" x14ac:dyDescent="0.25">
      <c r="A2462" s="117">
        <v>2448</v>
      </c>
      <c r="B2462" s="118" t="s">
        <v>4841</v>
      </c>
      <c r="C2462" s="119">
        <v>42370</v>
      </c>
      <c r="D2462" s="117" t="s">
        <v>4662</v>
      </c>
      <c r="E2462" s="120" t="s">
        <v>5761</v>
      </c>
      <c r="F2462" s="117"/>
      <c r="G2462" s="121">
        <f t="shared" ca="1" si="155"/>
        <v>0.57202072538860105</v>
      </c>
      <c r="H2462" s="121" t="str">
        <f t="shared" si="153"/>
        <v>提示-編程儀錶板油錶功能</v>
      </c>
      <c r="I2462" s="122">
        <f t="shared" ca="1" si="154"/>
        <v>552</v>
      </c>
      <c r="N2462" s="125"/>
      <c r="O2462" s="126"/>
      <c r="P2462" s="127" t="str">
        <f>IF(B2462="","",IF(ISNA(VLOOKUP(U2462,[2]NEW!H:H,1,FALSE)),"V",""))</f>
        <v>V</v>
      </c>
      <c r="Q2462" s="156"/>
      <c r="R2462" s="129"/>
      <c r="S2462" s="181"/>
      <c r="U2462" s="132" t="str">
        <f t="shared" si="152"/>
        <v>6211061800BH87905</v>
      </c>
      <c r="W2462" s="134" t="str">
        <f>IF((ISERROR(VLOOKUP(E2462,'[2]Lead Time(覆蓋貼)'!F:F,1,0)))*(P2462="v"),"",IF((ISTEXT(VLOOKUP(E2462,'[2]Lead Time(覆蓋貼)'!F:F,1,0)))*(P2462=""),"未執行",""))</f>
        <v/>
      </c>
    </row>
    <row r="2463" spans="1:23" ht="20.25" hidden="1" customHeight="1" x14ac:dyDescent="0.25">
      <c r="A2463" s="117">
        <v>2449</v>
      </c>
      <c r="B2463" s="118" t="s">
        <v>4841</v>
      </c>
      <c r="C2463" s="119">
        <v>42370</v>
      </c>
      <c r="D2463" s="117" t="s">
        <v>4662</v>
      </c>
      <c r="E2463" s="120" t="s">
        <v>5762</v>
      </c>
      <c r="F2463" s="117" t="str">
        <f>IF(ISNA(VLOOKUP(B2463,[2]保固召回!$A:$G,7,FALSE)),"",(VLOOKUP(B2463,[2]保固召回!$A:$G,7,FALSE)))</f>
        <v/>
      </c>
      <c r="G2463" s="121">
        <f t="shared" ca="1" si="155"/>
        <v>0.57202072538860105</v>
      </c>
      <c r="H2463" s="121" t="str">
        <f t="shared" si="153"/>
        <v>提示-編程儀錶板油錶功能</v>
      </c>
      <c r="I2463" s="122">
        <f t="shared" ca="1" si="154"/>
        <v>552</v>
      </c>
      <c r="N2463" s="125"/>
      <c r="O2463" s="126"/>
      <c r="P2463" s="127" t="str">
        <f>IF(B2463="","",IF(ISNA(VLOOKUP(U2463,[2]NEW!H:H,1,FALSE)),"V",""))</f>
        <v>V</v>
      </c>
      <c r="Q2463" s="156"/>
      <c r="R2463" s="129"/>
      <c r="S2463" s="204"/>
      <c r="U2463" s="132" t="str">
        <f t="shared" si="152"/>
        <v>6211061800BH87862</v>
      </c>
      <c r="W2463" s="134" t="str">
        <f>IF((ISERROR(VLOOKUP(E2463,'[2]Lead Time(覆蓋貼)'!F:F,1,0)))*(P2463="v"),"",IF((ISTEXT(VLOOKUP(E2463,'[2]Lead Time(覆蓋貼)'!F:F,1,0)))*(P2463=""),"未執行",""))</f>
        <v/>
      </c>
    </row>
    <row r="2464" spans="1:23" ht="20.25" hidden="1" customHeight="1" x14ac:dyDescent="0.25">
      <c r="A2464" s="117">
        <v>2450</v>
      </c>
      <c r="B2464" s="118" t="s">
        <v>4841</v>
      </c>
      <c r="C2464" s="119">
        <v>42370</v>
      </c>
      <c r="D2464" s="117" t="s">
        <v>4662</v>
      </c>
      <c r="E2464" s="120" t="s">
        <v>5763</v>
      </c>
      <c r="F2464" s="117" t="str">
        <f>IF(ISNA(VLOOKUP(B2464,[2]保固召回!$A:$G,7,FALSE)),"",(VLOOKUP(B2464,[2]保固召回!$A:$G,7,FALSE)))</f>
        <v/>
      </c>
      <c r="G2464" s="121">
        <f t="shared" ca="1" si="155"/>
        <v>0.57202072538860105</v>
      </c>
      <c r="H2464" s="121" t="str">
        <f t="shared" si="153"/>
        <v>提示-編程儀錶板油錶功能</v>
      </c>
      <c r="I2464" s="122">
        <f t="shared" ca="1" si="154"/>
        <v>552</v>
      </c>
      <c r="N2464" s="125"/>
      <c r="O2464" s="126"/>
      <c r="P2464" s="127" t="str">
        <f>IF(B2464="","",IF(ISNA(VLOOKUP(U2464,[2]NEW!H:H,1,FALSE)),"V",""))</f>
        <v>V</v>
      </c>
      <c r="Q2464" s="156"/>
      <c r="R2464" s="129"/>
      <c r="S2464" s="205"/>
      <c r="U2464" s="132" t="str">
        <f t="shared" si="152"/>
        <v>6211061800BH87861</v>
      </c>
      <c r="W2464" s="134" t="str">
        <f>IF((ISERROR(VLOOKUP(E2464,'[2]Lead Time(覆蓋貼)'!F:F,1,0)))*(P2464="v"),"",IF((ISTEXT(VLOOKUP(E2464,'[2]Lead Time(覆蓋貼)'!F:F,1,0)))*(P2464=""),"未執行",""))</f>
        <v/>
      </c>
    </row>
    <row r="2465" spans="1:23" ht="20.25" hidden="1" customHeight="1" x14ac:dyDescent="0.25">
      <c r="A2465" s="117">
        <v>2451</v>
      </c>
      <c r="B2465" s="118" t="s">
        <v>4841</v>
      </c>
      <c r="C2465" s="119">
        <v>42370</v>
      </c>
      <c r="D2465" s="117" t="s">
        <v>4662</v>
      </c>
      <c r="E2465" s="120" t="s">
        <v>5764</v>
      </c>
      <c r="F2465" s="117" t="str">
        <f>IF(ISNA(VLOOKUP(B2465,[2]保固召回!$A:$G,7,FALSE)),"",(VLOOKUP(B2465,[2]保固召回!$A:$G,7,FALSE)))</f>
        <v/>
      </c>
      <c r="G2465" s="121">
        <f t="shared" ca="1" si="155"/>
        <v>0.57202072538860105</v>
      </c>
      <c r="H2465" s="121" t="str">
        <f t="shared" si="153"/>
        <v/>
      </c>
      <c r="I2465" s="122">
        <f t="shared" ca="1" si="154"/>
        <v>552</v>
      </c>
      <c r="N2465" s="125"/>
      <c r="O2465" s="126"/>
      <c r="P2465" s="127" t="str">
        <f>IF(B2465="","",IF(ISNA(VLOOKUP(U2465,[2]NEW!H:H,1,FALSE)),"V",""))</f>
        <v/>
      </c>
      <c r="Q2465" s="156"/>
      <c r="R2465" s="129"/>
      <c r="S2465" s="205"/>
      <c r="U2465" s="132" t="str">
        <f t="shared" si="152"/>
        <v>6211061800BH87689</v>
      </c>
      <c r="W2465" s="134" t="str">
        <f>IF((ISERROR(VLOOKUP(E2465,'[2]Lead Time(覆蓋貼)'!F:F,1,0)))*(P2465="v"),"",IF((ISTEXT(VLOOKUP(E2465,'[2]Lead Time(覆蓋貼)'!F:F,1,0)))*(P2465=""),"未執行",""))</f>
        <v/>
      </c>
    </row>
    <row r="2466" spans="1:23" ht="20.25" hidden="1" customHeight="1" x14ac:dyDescent="0.25">
      <c r="A2466" s="117">
        <v>2452</v>
      </c>
      <c r="B2466" s="118" t="s">
        <v>4841</v>
      </c>
      <c r="C2466" s="119">
        <v>42370</v>
      </c>
      <c r="D2466" s="117" t="s">
        <v>4662</v>
      </c>
      <c r="E2466" s="120" t="s">
        <v>5765</v>
      </c>
      <c r="F2466" s="117" t="str">
        <f>IF(ISNA(VLOOKUP(B2466,[2]保固召回!$A:$G,7,FALSE)),"",(VLOOKUP(B2466,[2]保固召回!$A:$G,7,FALSE)))</f>
        <v/>
      </c>
      <c r="G2466" s="121">
        <f t="shared" ca="1" si="155"/>
        <v>0.57202072538860105</v>
      </c>
      <c r="H2466" s="121" t="str">
        <f t="shared" si="153"/>
        <v/>
      </c>
      <c r="I2466" s="122">
        <f t="shared" ca="1" si="154"/>
        <v>552</v>
      </c>
      <c r="N2466" s="125"/>
      <c r="O2466" s="126"/>
      <c r="P2466" s="127" t="str">
        <f>IF(B2466="","",IF(ISNA(VLOOKUP(U2466,[2]NEW!H:H,1,FALSE)),"V",""))</f>
        <v/>
      </c>
      <c r="Q2466" s="156"/>
      <c r="R2466" s="129"/>
      <c r="S2466" s="204"/>
      <c r="U2466" s="132" t="str">
        <f t="shared" si="152"/>
        <v>6211061800BH87678</v>
      </c>
      <c r="W2466" s="134" t="str">
        <f>IF((ISERROR(VLOOKUP(E2466,'[2]Lead Time(覆蓋貼)'!F:F,1,0)))*(P2466="v"),"",IF((ISTEXT(VLOOKUP(E2466,'[2]Lead Time(覆蓋貼)'!F:F,1,0)))*(P2466=""),"未執行",""))</f>
        <v/>
      </c>
    </row>
    <row r="2467" spans="1:23" ht="20.25" hidden="1" customHeight="1" x14ac:dyDescent="0.25">
      <c r="A2467" s="117">
        <v>2453</v>
      </c>
      <c r="B2467" s="118" t="s">
        <v>4841</v>
      </c>
      <c r="C2467" s="119">
        <v>42370</v>
      </c>
      <c r="D2467" s="117" t="s">
        <v>4662</v>
      </c>
      <c r="E2467" s="120" t="s">
        <v>5766</v>
      </c>
      <c r="F2467" s="117" t="str">
        <f>IF(ISNA(VLOOKUP(B2467,[2]保固召回!$A:$G,7,FALSE)),"",(VLOOKUP(B2467,[2]保固召回!$A:$G,7,FALSE)))</f>
        <v/>
      </c>
      <c r="G2467" s="121">
        <f t="shared" ca="1" si="155"/>
        <v>0.57202072538860105</v>
      </c>
      <c r="H2467" s="121" t="str">
        <f t="shared" si="153"/>
        <v/>
      </c>
      <c r="I2467" s="122">
        <f t="shared" ca="1" si="154"/>
        <v>552</v>
      </c>
      <c r="N2467" s="125"/>
      <c r="O2467" s="126"/>
      <c r="P2467" s="127" t="str">
        <f>IF(B2467="","",IF(ISNA(VLOOKUP(U2467,[2]NEW!H:H,1,FALSE)),"V",""))</f>
        <v/>
      </c>
      <c r="Q2467" s="156"/>
      <c r="R2467" s="129"/>
      <c r="S2467" s="205"/>
      <c r="U2467" s="132" t="str">
        <f t="shared" si="152"/>
        <v>6211061800BH87643</v>
      </c>
      <c r="W2467" s="134" t="str">
        <f>IF((ISERROR(VLOOKUP(E2467,'[2]Lead Time(覆蓋貼)'!F:F,1,0)))*(P2467="v"),"",IF((ISTEXT(VLOOKUP(E2467,'[2]Lead Time(覆蓋貼)'!F:F,1,0)))*(P2467=""),"未執行",""))</f>
        <v/>
      </c>
    </row>
    <row r="2468" spans="1:23" ht="20.25" hidden="1" customHeight="1" x14ac:dyDescent="0.25">
      <c r="A2468" s="117">
        <v>2454</v>
      </c>
      <c r="B2468" s="118" t="s">
        <v>2932</v>
      </c>
      <c r="C2468" s="119">
        <v>43427</v>
      </c>
      <c r="D2468" s="117" t="s">
        <v>2933</v>
      </c>
      <c r="E2468" s="120" t="s">
        <v>5767</v>
      </c>
      <c r="F2468" s="117"/>
      <c r="G2468" s="121">
        <f t="shared" ca="1" si="155"/>
        <v>1</v>
      </c>
      <c r="H2468" s="121" t="str">
        <f t="shared" si="153"/>
        <v>F2xF87F52G3xG01編程控制單元(Kombi)</v>
      </c>
      <c r="I2468" s="122">
        <f t="shared" ca="1" si="154"/>
        <v>96</v>
      </c>
      <c r="J2468" s="230"/>
      <c r="K2468" s="231"/>
      <c r="L2468" s="230"/>
      <c r="M2468" s="232"/>
      <c r="N2468" s="125"/>
      <c r="O2468" s="126"/>
      <c r="P2468" s="127" t="str">
        <f>IF(B2468="","",IF(ISNA(VLOOKUP(U2468,[2]NEW!H:H,1,FALSE)),"V",""))</f>
        <v>V</v>
      </c>
      <c r="Q2468" s="156">
        <v>43131</v>
      </c>
      <c r="R2468" s="129">
        <v>50423</v>
      </c>
      <c r="S2468" s="181" t="s">
        <v>5213</v>
      </c>
      <c r="U2468" s="132" t="str">
        <f t="shared" si="152"/>
        <v>0062450100BH86385</v>
      </c>
      <c r="W2468" s="134" t="str">
        <f>IF((ISERROR(VLOOKUP(E2468,'[2]Lead Time(覆蓋貼)'!F:F,1,0)))*(P2468="v"),"",IF((ISTEXT(VLOOKUP(E2468,'[2]Lead Time(覆蓋貼)'!F:F,1,0)))*(P2468=""),"未執行",""))</f>
        <v/>
      </c>
    </row>
    <row r="2469" spans="1:23" ht="20.25" hidden="1" customHeight="1" x14ac:dyDescent="0.25">
      <c r="A2469" s="117">
        <v>2455</v>
      </c>
      <c r="B2469" s="118" t="s">
        <v>4841</v>
      </c>
      <c r="C2469" s="119">
        <v>42370</v>
      </c>
      <c r="D2469" s="117" t="s">
        <v>4662</v>
      </c>
      <c r="E2469" s="120" t="s">
        <v>5767</v>
      </c>
      <c r="F2469" s="117" t="str">
        <f>IF(ISNA(VLOOKUP(B2469,[2]保固召回!$A:$G,7,FALSE)),"",(VLOOKUP(B2469,[2]保固召回!$A:$G,7,FALSE)))</f>
        <v/>
      </c>
      <c r="G2469" s="121">
        <f t="shared" ca="1" si="155"/>
        <v>0.57202072538860105</v>
      </c>
      <c r="H2469" s="121" t="str">
        <f t="shared" si="153"/>
        <v/>
      </c>
      <c r="I2469" s="122">
        <f t="shared" ca="1" si="154"/>
        <v>552</v>
      </c>
      <c r="N2469" s="125"/>
      <c r="O2469" s="126"/>
      <c r="P2469" s="127" t="str">
        <f>IF(B2469="","",IF(ISNA(VLOOKUP(U2469,[2]NEW!H:H,1,FALSE)),"V",""))</f>
        <v/>
      </c>
      <c r="Q2469" s="156"/>
      <c r="R2469" s="129"/>
      <c r="S2469" s="205"/>
      <c r="U2469" s="132" t="str">
        <f t="shared" si="152"/>
        <v>6211061800BH86385</v>
      </c>
      <c r="W2469" s="134" t="str">
        <f>IF((ISERROR(VLOOKUP(E2469,'[2]Lead Time(覆蓋貼)'!F:F,1,0)))*(P2469="v"),"",IF((ISTEXT(VLOOKUP(E2469,'[2]Lead Time(覆蓋貼)'!F:F,1,0)))*(P2469=""),"未執行",""))</f>
        <v/>
      </c>
    </row>
    <row r="2470" spans="1:23" ht="70.900000000000006" hidden="1" customHeight="1" x14ac:dyDescent="0.25">
      <c r="A2470" s="117">
        <v>2456</v>
      </c>
      <c r="B2470" s="118" t="s">
        <v>2932</v>
      </c>
      <c r="C2470" s="119">
        <v>43427</v>
      </c>
      <c r="D2470" s="117" t="s">
        <v>2933</v>
      </c>
      <c r="E2470" s="214" t="s">
        <v>5768</v>
      </c>
      <c r="F2470" s="117" t="str">
        <f>IF(ISNA(VLOOKUP(B2470,[2]保固召回!$A:$G,7,FALSE)),"",(VLOOKUP(B2470,[2]保固召回!$A:$G,7,FALSE)))</f>
        <v/>
      </c>
      <c r="G2470" s="121">
        <f t="shared" ca="1" si="155"/>
        <v>1</v>
      </c>
      <c r="H2470" s="121" t="str">
        <f t="shared" si="153"/>
        <v>F2xF87F52G3xG01編程控制單元(Kombi)</v>
      </c>
      <c r="I2470" s="122">
        <f t="shared" ca="1" si="154"/>
        <v>96</v>
      </c>
      <c r="J2470" s="230"/>
      <c r="K2470" s="231"/>
      <c r="L2470" s="230"/>
      <c r="M2470" s="232"/>
      <c r="N2470" s="125"/>
      <c r="O2470" s="126"/>
      <c r="P2470" s="127" t="str">
        <f>IF(B2470="","",IF(ISNA(VLOOKUP(U2470,[2]NEW!H:H,1,FALSE)),"V",""))</f>
        <v>V</v>
      </c>
      <c r="Q2470" s="156" t="s">
        <v>5744</v>
      </c>
      <c r="R2470" s="129" t="s">
        <v>5210</v>
      </c>
      <c r="S2470" s="205" t="s">
        <v>5745</v>
      </c>
      <c r="U2470" s="132" t="str">
        <f t="shared" si="152"/>
        <v>0062450100BH86306</v>
      </c>
      <c r="W2470" s="134" t="str">
        <f>IF((ISERROR(VLOOKUP(E2470,'[2]Lead Time(覆蓋貼)'!F:F,1,0)))*(P2470="v"),"",IF((ISTEXT(VLOOKUP(E2470,'[2]Lead Time(覆蓋貼)'!F:F,1,0)))*(P2470=""),"未執行",""))</f>
        <v/>
      </c>
    </row>
    <row r="2471" spans="1:23" ht="46.5" hidden="1" customHeight="1" x14ac:dyDescent="0.25">
      <c r="A2471" s="117">
        <v>2457</v>
      </c>
      <c r="B2471" s="118" t="s">
        <v>4841</v>
      </c>
      <c r="C2471" s="119">
        <v>42370</v>
      </c>
      <c r="D2471" s="117" t="s">
        <v>4662</v>
      </c>
      <c r="E2471" s="120" t="s">
        <v>5768</v>
      </c>
      <c r="F2471" s="117" t="str">
        <f>IF(ISNA(VLOOKUP(B2471,[2]保固召回!$A:$G,7,FALSE)),"",(VLOOKUP(B2471,[2]保固召回!$A:$G,7,FALSE)))</f>
        <v/>
      </c>
      <c r="G2471" s="121">
        <f t="shared" ca="1" si="155"/>
        <v>0.57202072538860105</v>
      </c>
      <c r="H2471" s="121" t="str">
        <f t="shared" si="153"/>
        <v/>
      </c>
      <c r="I2471" s="122">
        <f t="shared" ca="1" si="154"/>
        <v>552</v>
      </c>
      <c r="N2471" s="125"/>
      <c r="O2471" s="126"/>
      <c r="P2471" s="127" t="str">
        <f>IF(B2471="","",IF(ISNA(VLOOKUP(U2471,[2]NEW!H:H,1,FALSE)),"V",""))</f>
        <v/>
      </c>
      <c r="Q2471" s="156" t="s">
        <v>5742</v>
      </c>
      <c r="R2471" s="129" t="s">
        <v>4970</v>
      </c>
      <c r="S2471" s="205" t="s">
        <v>5743</v>
      </c>
      <c r="U2471" s="132" t="str">
        <f t="shared" si="152"/>
        <v>6211061800BH86306</v>
      </c>
      <c r="W2471" s="134" t="str">
        <f>IF((ISERROR(VLOOKUP(E2471,'[2]Lead Time(覆蓋貼)'!F:F,1,0)))*(P2471="v"),"",IF((ISTEXT(VLOOKUP(E2471,'[2]Lead Time(覆蓋貼)'!F:F,1,0)))*(P2471=""),"未執行",""))</f>
        <v/>
      </c>
    </row>
    <row r="2472" spans="1:23" ht="63" hidden="1" customHeight="1" x14ac:dyDescent="0.25">
      <c r="A2472" s="117">
        <v>2458</v>
      </c>
      <c r="B2472" s="118" t="s">
        <v>2932</v>
      </c>
      <c r="C2472" s="119">
        <v>43427</v>
      </c>
      <c r="D2472" s="117" t="s">
        <v>2933</v>
      </c>
      <c r="E2472" s="120" t="s">
        <v>5769</v>
      </c>
      <c r="F2472" s="117"/>
      <c r="G2472" s="121">
        <f t="shared" ca="1" si="155"/>
        <v>1</v>
      </c>
      <c r="H2472" s="121" t="str">
        <f t="shared" si="153"/>
        <v>F2xF87F52G3xG01編程控制單元(Kombi)</v>
      </c>
      <c r="I2472" s="122">
        <f t="shared" ca="1" si="154"/>
        <v>96</v>
      </c>
      <c r="J2472" s="230"/>
      <c r="K2472" s="231"/>
      <c r="L2472" s="230"/>
      <c r="M2472" s="232"/>
      <c r="N2472" s="125"/>
      <c r="O2472" s="126"/>
      <c r="P2472" s="127" t="str">
        <f>IF(B2472="","",IF(ISNA(VLOOKUP(U2472,[2]NEW!H:H,1,FALSE)),"V",""))</f>
        <v>V</v>
      </c>
      <c r="Q2472" s="156" t="s">
        <v>5770</v>
      </c>
      <c r="R2472" s="129" t="s">
        <v>5771</v>
      </c>
      <c r="S2472" s="181" t="s">
        <v>5772</v>
      </c>
      <c r="U2472" s="132" t="str">
        <f t="shared" si="152"/>
        <v>0062450100BH86302</v>
      </c>
      <c r="W2472" s="134" t="str">
        <f>IF((ISERROR(VLOOKUP(E2472,'[2]Lead Time(覆蓋貼)'!F:F,1,0)))*(P2472="v"),"",IF((ISTEXT(VLOOKUP(E2472,'[2]Lead Time(覆蓋貼)'!F:F,1,0)))*(P2472=""),"未執行",""))</f>
        <v/>
      </c>
    </row>
    <row r="2473" spans="1:23" ht="63" hidden="1" customHeight="1" x14ac:dyDescent="0.25">
      <c r="A2473" s="117">
        <v>2459</v>
      </c>
      <c r="B2473" s="118" t="s">
        <v>4841</v>
      </c>
      <c r="C2473" s="119">
        <v>42370</v>
      </c>
      <c r="D2473" s="117" t="s">
        <v>4662</v>
      </c>
      <c r="E2473" s="120" t="s">
        <v>5769</v>
      </c>
      <c r="F2473" s="117" t="str">
        <f>IF(ISNA(VLOOKUP(B2473,[2]保固召回!$A:$G,7,FALSE)),"",(VLOOKUP(B2473,[2]保固召回!$A:$G,7,FALSE)))</f>
        <v/>
      </c>
      <c r="G2473" s="121">
        <f t="shared" ca="1" si="155"/>
        <v>0.57202072538860105</v>
      </c>
      <c r="H2473" s="121" t="str">
        <f t="shared" si="153"/>
        <v/>
      </c>
      <c r="I2473" s="122">
        <f t="shared" ca="1" si="154"/>
        <v>552</v>
      </c>
      <c r="N2473" s="125"/>
      <c r="O2473" s="126"/>
      <c r="P2473" s="127" t="str">
        <f>IF(B2473="","",IF(ISNA(VLOOKUP(U2473,[2]NEW!H:H,1,FALSE)),"V",""))</f>
        <v/>
      </c>
      <c r="Q2473" s="156" t="s">
        <v>5773</v>
      </c>
      <c r="R2473" s="129" t="s">
        <v>5774</v>
      </c>
      <c r="S2473" s="205" t="s">
        <v>4674</v>
      </c>
      <c r="U2473" s="132" t="str">
        <f t="shared" si="152"/>
        <v>6211061800BH86302</v>
      </c>
      <c r="W2473" s="134" t="str">
        <f>IF((ISERROR(VLOOKUP(E2473,'[2]Lead Time(覆蓋貼)'!F:F,1,0)))*(P2473="v"),"",IF((ISTEXT(VLOOKUP(E2473,'[2]Lead Time(覆蓋貼)'!F:F,1,0)))*(P2473=""),"未執行",""))</f>
        <v/>
      </c>
    </row>
    <row r="2474" spans="1:23" ht="20.25" hidden="1" customHeight="1" x14ac:dyDescent="0.25">
      <c r="A2474" s="117">
        <v>2460</v>
      </c>
      <c r="B2474" s="118" t="s">
        <v>2932</v>
      </c>
      <c r="C2474" s="119">
        <v>43427</v>
      </c>
      <c r="D2474" s="117" t="s">
        <v>2933</v>
      </c>
      <c r="E2474" s="120" t="s">
        <v>5775</v>
      </c>
      <c r="F2474" s="117"/>
      <c r="G2474" s="121">
        <f t="shared" ca="1" si="155"/>
        <v>1</v>
      </c>
      <c r="H2474" s="121" t="str">
        <f t="shared" si="153"/>
        <v>F2xF87F52G3xG01編程控制單元(Kombi)</v>
      </c>
      <c r="I2474" s="122">
        <f t="shared" ca="1" si="154"/>
        <v>96</v>
      </c>
      <c r="J2474" s="230"/>
      <c r="K2474" s="231"/>
      <c r="L2474" s="230"/>
      <c r="M2474" s="232"/>
      <c r="N2474" s="125"/>
      <c r="O2474" s="126"/>
      <c r="P2474" s="127" t="str">
        <f>IF(B2474="","",IF(ISNA(VLOOKUP(U2474,[2]NEW!H:H,1,FALSE)),"V",""))</f>
        <v>V</v>
      </c>
      <c r="Q2474" s="156">
        <v>43127</v>
      </c>
      <c r="R2474" s="129">
        <v>50423</v>
      </c>
      <c r="S2474" s="181" t="s">
        <v>5776</v>
      </c>
      <c r="U2474" s="132" t="str">
        <f t="shared" si="152"/>
        <v>0062450100BH86299</v>
      </c>
      <c r="W2474" s="134" t="str">
        <f>IF((ISERROR(VLOOKUP(E2474,'[2]Lead Time(覆蓋貼)'!F:F,1,0)))*(P2474="v"),"",IF((ISTEXT(VLOOKUP(E2474,'[2]Lead Time(覆蓋貼)'!F:F,1,0)))*(P2474=""),"未執行",""))</f>
        <v/>
      </c>
    </row>
    <row r="2475" spans="1:23" ht="20.25" hidden="1" customHeight="1" x14ac:dyDescent="0.25">
      <c r="A2475" s="117">
        <v>2461</v>
      </c>
      <c r="B2475" s="118" t="s">
        <v>4841</v>
      </c>
      <c r="C2475" s="119">
        <v>42370</v>
      </c>
      <c r="D2475" s="117" t="s">
        <v>4662</v>
      </c>
      <c r="E2475" s="120" t="s">
        <v>5775</v>
      </c>
      <c r="F2475" s="117" t="str">
        <f>IF(ISNA(VLOOKUP(B2475,[2]保固召回!$A:$G,7,FALSE)),"",(VLOOKUP(B2475,[2]保固召回!$A:$G,7,FALSE)))</f>
        <v/>
      </c>
      <c r="G2475" s="121">
        <f t="shared" ca="1" si="155"/>
        <v>0.57202072538860105</v>
      </c>
      <c r="H2475" s="121" t="str">
        <f t="shared" si="153"/>
        <v/>
      </c>
      <c r="I2475" s="122">
        <f t="shared" ca="1" si="154"/>
        <v>552</v>
      </c>
      <c r="N2475" s="125"/>
      <c r="O2475" s="126"/>
      <c r="P2475" s="127" t="str">
        <f>IF(B2475="","",IF(ISNA(VLOOKUP(U2475,[2]NEW!H:H,1,FALSE)),"V",""))</f>
        <v/>
      </c>
      <c r="Q2475" s="156"/>
      <c r="R2475" s="129"/>
      <c r="S2475" s="205"/>
      <c r="U2475" s="132" t="str">
        <f t="shared" si="152"/>
        <v>6211061800BH86299</v>
      </c>
      <c r="W2475" s="134" t="str">
        <f>IF((ISERROR(VLOOKUP(E2475,'[2]Lead Time(覆蓋貼)'!F:F,1,0)))*(P2475="v"),"",IF((ISTEXT(VLOOKUP(E2475,'[2]Lead Time(覆蓋貼)'!F:F,1,0)))*(P2475=""),"未執行",""))</f>
        <v/>
      </c>
    </row>
    <row r="2476" spans="1:23" ht="20.25" hidden="1" customHeight="1" x14ac:dyDescent="0.25">
      <c r="A2476" s="117">
        <v>2462</v>
      </c>
      <c r="B2476" s="118" t="s">
        <v>4841</v>
      </c>
      <c r="C2476" s="119">
        <v>42370</v>
      </c>
      <c r="D2476" s="117" t="s">
        <v>4662</v>
      </c>
      <c r="E2476" s="120" t="s">
        <v>5777</v>
      </c>
      <c r="F2476" s="117" t="str">
        <f>IF(ISNA(VLOOKUP(B2476,[2]保固召回!$A:$G,7,FALSE)),"",(VLOOKUP(B2476,[2]保固召回!$A:$G,7,FALSE)))</f>
        <v/>
      </c>
      <c r="G2476" s="121">
        <f t="shared" ca="1" si="155"/>
        <v>0.57202072538860105</v>
      </c>
      <c r="H2476" s="121" t="str">
        <f t="shared" si="153"/>
        <v>提示-編程儀錶板油錶功能</v>
      </c>
      <c r="I2476" s="122">
        <f t="shared" ca="1" si="154"/>
        <v>552</v>
      </c>
      <c r="N2476" s="125"/>
      <c r="O2476" s="126"/>
      <c r="P2476" s="127" t="str">
        <f>IF(B2476="","",IF(ISNA(VLOOKUP(U2476,[2]NEW!H:H,1,FALSE)),"V",""))</f>
        <v>V</v>
      </c>
      <c r="Q2476" s="156"/>
      <c r="R2476" s="129"/>
      <c r="S2476" s="204"/>
      <c r="U2476" s="132" t="str">
        <f t="shared" si="152"/>
        <v>6211061800BH86221</v>
      </c>
      <c r="W2476" s="134" t="str">
        <f>IF((ISERROR(VLOOKUP(E2476,'[2]Lead Time(覆蓋貼)'!F:F,1,0)))*(P2476="v"),"",IF((ISTEXT(VLOOKUP(E2476,'[2]Lead Time(覆蓋貼)'!F:F,1,0)))*(P2476=""),"未執行",""))</f>
        <v/>
      </c>
    </row>
    <row r="2477" spans="1:23" ht="20.25" hidden="1" customHeight="1" x14ac:dyDescent="0.25">
      <c r="A2477" s="117">
        <v>2463</v>
      </c>
      <c r="B2477" s="118" t="s">
        <v>4841</v>
      </c>
      <c r="C2477" s="119">
        <v>42370</v>
      </c>
      <c r="D2477" s="117" t="s">
        <v>4662</v>
      </c>
      <c r="E2477" s="120" t="s">
        <v>5778</v>
      </c>
      <c r="F2477" s="117" t="str">
        <f>IF(ISNA(VLOOKUP(B2477,[2]保固召回!$A:$G,7,FALSE)),"",(VLOOKUP(B2477,[2]保固召回!$A:$G,7,FALSE)))</f>
        <v/>
      </c>
      <c r="G2477" s="121">
        <f t="shared" ca="1" si="155"/>
        <v>0.57202072538860105</v>
      </c>
      <c r="H2477" s="121" t="str">
        <f t="shared" si="153"/>
        <v/>
      </c>
      <c r="I2477" s="122">
        <f t="shared" ca="1" si="154"/>
        <v>552</v>
      </c>
      <c r="N2477" s="125"/>
      <c r="O2477" s="126"/>
      <c r="P2477" s="127" t="str">
        <f>IF(B2477="","",IF(ISNA(VLOOKUP(U2477,[2]NEW!H:H,1,FALSE)),"V",""))</f>
        <v/>
      </c>
      <c r="Q2477" s="156"/>
      <c r="R2477" s="129"/>
      <c r="S2477" s="205"/>
      <c r="U2477" s="132" t="str">
        <f t="shared" si="152"/>
        <v>6211061800BH86219</v>
      </c>
      <c r="W2477" s="134" t="str">
        <f>IF((ISERROR(VLOOKUP(E2477,'[2]Lead Time(覆蓋貼)'!F:F,1,0)))*(P2477="v"),"",IF((ISTEXT(VLOOKUP(E2477,'[2]Lead Time(覆蓋貼)'!F:F,1,0)))*(P2477=""),"未執行",""))</f>
        <v/>
      </c>
    </row>
    <row r="2478" spans="1:23" ht="20.25" hidden="1" customHeight="1" x14ac:dyDescent="0.25">
      <c r="A2478" s="117">
        <v>2464</v>
      </c>
      <c r="B2478" s="118" t="s">
        <v>2932</v>
      </c>
      <c r="C2478" s="119">
        <v>43427</v>
      </c>
      <c r="D2478" s="117" t="s">
        <v>2933</v>
      </c>
      <c r="E2478" s="120" t="s">
        <v>5779</v>
      </c>
      <c r="F2478" s="117"/>
      <c r="G2478" s="121">
        <f t="shared" ca="1" si="155"/>
        <v>1</v>
      </c>
      <c r="H2478" s="121" t="str">
        <f t="shared" si="153"/>
        <v>F2xF87F52G3xG01編程控制單元(Kombi)</v>
      </c>
      <c r="I2478" s="122">
        <f t="shared" ca="1" si="154"/>
        <v>96</v>
      </c>
      <c r="J2478" s="230"/>
      <c r="K2478" s="231"/>
      <c r="L2478" s="230"/>
      <c r="M2478" s="232"/>
      <c r="N2478" s="125"/>
      <c r="O2478" s="126"/>
      <c r="P2478" s="127" t="str">
        <f>IF(B2478="","",IF(ISNA(VLOOKUP(U2478,[2]NEW!H:H,1,FALSE)),"V",""))</f>
        <v>V</v>
      </c>
      <c r="Q2478" s="156">
        <v>43118</v>
      </c>
      <c r="R2478" s="129"/>
      <c r="S2478" s="181" t="s">
        <v>5213</v>
      </c>
      <c r="U2478" s="132" t="str">
        <f t="shared" si="152"/>
        <v>0062450100BH86191</v>
      </c>
      <c r="W2478" s="134" t="str">
        <f>IF((ISERROR(VLOOKUP(E2478,'[2]Lead Time(覆蓋貼)'!F:F,1,0)))*(P2478="v"),"",IF((ISTEXT(VLOOKUP(E2478,'[2]Lead Time(覆蓋貼)'!F:F,1,0)))*(P2478=""),"未執行",""))</f>
        <v/>
      </c>
    </row>
    <row r="2479" spans="1:23" ht="20.25" hidden="1" customHeight="1" x14ac:dyDescent="0.25">
      <c r="A2479" s="117">
        <v>2465</v>
      </c>
      <c r="B2479" s="118" t="s">
        <v>4841</v>
      </c>
      <c r="C2479" s="119">
        <v>42370</v>
      </c>
      <c r="D2479" s="117" t="s">
        <v>4662</v>
      </c>
      <c r="E2479" s="120" t="s">
        <v>5779</v>
      </c>
      <c r="F2479" s="117" t="str">
        <f>IF(ISNA(VLOOKUP(B2479,[2]保固召回!$A:$G,7,FALSE)),"",(VLOOKUP(B2479,[2]保固召回!$A:$G,7,FALSE)))</f>
        <v/>
      </c>
      <c r="G2479" s="121">
        <f t="shared" ca="1" si="155"/>
        <v>0.57202072538860105</v>
      </c>
      <c r="H2479" s="121" t="str">
        <f t="shared" si="153"/>
        <v/>
      </c>
      <c r="I2479" s="122">
        <f t="shared" ca="1" si="154"/>
        <v>552</v>
      </c>
      <c r="N2479" s="125"/>
      <c r="O2479" s="126"/>
      <c r="P2479" s="127" t="str">
        <f>IF(B2479="","",IF(ISNA(VLOOKUP(U2479,[2]NEW!H:H,1,FALSE)),"V",""))</f>
        <v/>
      </c>
      <c r="Q2479" s="156"/>
      <c r="R2479" s="129"/>
      <c r="S2479" s="205"/>
      <c r="U2479" s="132" t="str">
        <f t="shared" si="152"/>
        <v>6211061800BH86191</v>
      </c>
      <c r="W2479" s="134" t="str">
        <f>IF((ISERROR(VLOOKUP(E2479,'[2]Lead Time(覆蓋貼)'!F:F,1,0)))*(P2479="v"),"",IF((ISTEXT(VLOOKUP(E2479,'[2]Lead Time(覆蓋貼)'!F:F,1,0)))*(P2479=""),"未執行",""))</f>
        <v/>
      </c>
    </row>
    <row r="2480" spans="1:23" ht="20.25" hidden="1" customHeight="1" x14ac:dyDescent="0.25">
      <c r="A2480" s="117">
        <v>2466</v>
      </c>
      <c r="B2480" s="118" t="s">
        <v>4841</v>
      </c>
      <c r="C2480" s="119">
        <v>42370</v>
      </c>
      <c r="D2480" s="117" t="s">
        <v>4662</v>
      </c>
      <c r="E2480" s="211" t="s">
        <v>5780</v>
      </c>
      <c r="F2480" s="117" t="str">
        <f>IF(ISNA(VLOOKUP(B2480,[2]保固召回!$A:$G,7,FALSE)),"",(VLOOKUP(B2480,[2]保固召回!$A:$G,7,FALSE)))</f>
        <v/>
      </c>
      <c r="G2480" s="121">
        <f t="shared" ca="1" si="155"/>
        <v>0.57202072538860105</v>
      </c>
      <c r="H2480" s="121" t="str">
        <f t="shared" si="153"/>
        <v>提示-編程儀錶板油錶功能</v>
      </c>
      <c r="I2480" s="122">
        <f t="shared" ca="1" si="154"/>
        <v>552</v>
      </c>
      <c r="N2480" s="125"/>
      <c r="O2480" s="126"/>
      <c r="P2480" s="127" t="str">
        <f>IF(B2480="","",IF(ISNA(VLOOKUP(U2480,[2]NEW!H:H,1,FALSE)),"V",""))</f>
        <v>V</v>
      </c>
      <c r="Q2480" s="156"/>
      <c r="R2480" s="129"/>
      <c r="S2480" s="204"/>
      <c r="U2480" s="132" t="str">
        <f t="shared" si="152"/>
        <v>6211061800BH86151</v>
      </c>
      <c r="W2480" s="134" t="str">
        <f>IF((ISERROR(VLOOKUP(E2480,'[2]Lead Time(覆蓋貼)'!F:F,1,0)))*(P2480="v"),"",IF((ISTEXT(VLOOKUP(E2480,'[2]Lead Time(覆蓋貼)'!F:F,1,0)))*(P2480=""),"未執行",""))</f>
        <v/>
      </c>
    </row>
    <row r="2481" spans="1:23" ht="20.25" hidden="1" customHeight="1" x14ac:dyDescent="0.25">
      <c r="A2481" s="117">
        <v>2467</v>
      </c>
      <c r="B2481" s="118" t="s">
        <v>4841</v>
      </c>
      <c r="C2481" s="119">
        <v>42370</v>
      </c>
      <c r="D2481" s="117" t="s">
        <v>4890</v>
      </c>
      <c r="E2481" s="120" t="s">
        <v>5781</v>
      </c>
      <c r="F2481" s="117" t="str">
        <f>IF(ISNA(VLOOKUP(B2481,[2]保固召回!$A:$G,7,FALSE)),"",(VLOOKUP(B2481,[2]保固召回!$A:$G,7,FALSE)))</f>
        <v/>
      </c>
      <c r="G2481" s="121">
        <f t="shared" ca="1" si="155"/>
        <v>0.57202072538860105</v>
      </c>
      <c r="H2481" s="121" t="str">
        <f t="shared" si="153"/>
        <v>提示-編程儀錶板油錶功能</v>
      </c>
      <c r="I2481" s="122">
        <f t="shared" ca="1" si="154"/>
        <v>552</v>
      </c>
      <c r="N2481" s="125"/>
      <c r="O2481" s="126"/>
      <c r="P2481" s="127" t="str">
        <f>IF(B2481="","",IF(ISNA(VLOOKUP(U2481,[2]NEW!H:H,1,FALSE)),"V",""))</f>
        <v>V</v>
      </c>
      <c r="Q2481" s="156"/>
      <c r="R2481" s="129"/>
      <c r="S2481" s="205"/>
      <c r="U2481" s="132" t="str">
        <f t="shared" si="152"/>
        <v>6211061800BH86056</v>
      </c>
      <c r="W2481" s="134" t="str">
        <f>IF((ISERROR(VLOOKUP(E2481,'[2]Lead Time(覆蓋貼)'!F:F,1,0)))*(P2481="v"),"",IF((ISTEXT(VLOOKUP(E2481,'[2]Lead Time(覆蓋貼)'!F:F,1,0)))*(P2481=""),"未執行",""))</f>
        <v/>
      </c>
    </row>
    <row r="2482" spans="1:23" ht="20.25" hidden="1" customHeight="1" x14ac:dyDescent="0.25">
      <c r="A2482" s="117">
        <v>2468</v>
      </c>
      <c r="B2482" s="118" t="s">
        <v>4841</v>
      </c>
      <c r="C2482" s="119">
        <v>42370</v>
      </c>
      <c r="D2482" s="117" t="s">
        <v>4662</v>
      </c>
      <c r="E2482" s="120" t="s">
        <v>5782</v>
      </c>
      <c r="F2482" s="117" t="str">
        <f>IF(ISNA(VLOOKUP(B2482,[2]保固召回!$A:$G,7,FALSE)),"",(VLOOKUP(B2482,[2]保固召回!$A:$G,7,FALSE)))</f>
        <v/>
      </c>
      <c r="G2482" s="121">
        <f t="shared" ca="1" si="155"/>
        <v>0.57202072538860105</v>
      </c>
      <c r="H2482" s="121" t="str">
        <f t="shared" si="153"/>
        <v/>
      </c>
      <c r="I2482" s="122">
        <f t="shared" ca="1" si="154"/>
        <v>552</v>
      </c>
      <c r="N2482" s="125"/>
      <c r="O2482" s="126"/>
      <c r="P2482" s="127" t="str">
        <f>IF(B2482="","",IF(ISNA(VLOOKUP(U2482,[2]NEW!H:H,1,FALSE)),"V",""))</f>
        <v/>
      </c>
      <c r="Q2482" s="156"/>
      <c r="R2482" s="129"/>
      <c r="S2482" s="205"/>
      <c r="U2482" s="132" t="str">
        <f t="shared" si="152"/>
        <v>6211061800BH85871</v>
      </c>
      <c r="W2482" s="134" t="str">
        <f>IF((ISERROR(VLOOKUP(E2482,'[2]Lead Time(覆蓋貼)'!F:F,1,0)))*(P2482="v"),"",IF((ISTEXT(VLOOKUP(E2482,'[2]Lead Time(覆蓋貼)'!F:F,1,0)))*(P2482=""),"未執行",""))</f>
        <v/>
      </c>
    </row>
    <row r="2483" spans="1:23" ht="20.25" hidden="1" customHeight="1" x14ac:dyDescent="0.25">
      <c r="A2483" s="117">
        <v>2469</v>
      </c>
      <c r="B2483" s="118" t="s">
        <v>4841</v>
      </c>
      <c r="C2483" s="119">
        <v>42370</v>
      </c>
      <c r="D2483" s="117" t="s">
        <v>4662</v>
      </c>
      <c r="E2483" s="120" t="s">
        <v>5783</v>
      </c>
      <c r="F2483" s="117" t="str">
        <f>IF(ISNA(VLOOKUP(B2483,[2]保固召回!$A:$G,7,FALSE)),"",(VLOOKUP(B2483,[2]保固召回!$A:$G,7,FALSE)))</f>
        <v/>
      </c>
      <c r="G2483" s="121">
        <f t="shared" ca="1" si="155"/>
        <v>0.57202072538860105</v>
      </c>
      <c r="H2483" s="121" t="str">
        <f t="shared" si="153"/>
        <v>提示-編程儀錶板油錶功能</v>
      </c>
      <c r="I2483" s="122">
        <f t="shared" ca="1" si="154"/>
        <v>552</v>
      </c>
      <c r="N2483" s="125"/>
      <c r="O2483" s="126"/>
      <c r="P2483" s="127" t="str">
        <f>IF(B2483="","",IF(ISNA(VLOOKUP(U2483,[2]NEW!H:H,1,FALSE)),"V",""))</f>
        <v>V</v>
      </c>
      <c r="Q2483" s="156"/>
      <c r="R2483" s="129"/>
      <c r="S2483" s="204"/>
      <c r="U2483" s="132" t="str">
        <f t="shared" si="152"/>
        <v>6211061800BH85870</v>
      </c>
      <c r="W2483" s="134" t="str">
        <f>IF((ISERROR(VLOOKUP(E2483,'[2]Lead Time(覆蓋貼)'!F:F,1,0)))*(P2483="v"),"",IF((ISTEXT(VLOOKUP(E2483,'[2]Lead Time(覆蓋貼)'!F:F,1,0)))*(P2483=""),"未執行",""))</f>
        <v/>
      </c>
    </row>
    <row r="2484" spans="1:23" ht="20.25" hidden="1" customHeight="1" x14ac:dyDescent="0.25">
      <c r="A2484" s="117">
        <v>2470</v>
      </c>
      <c r="B2484" s="118" t="s">
        <v>4841</v>
      </c>
      <c r="C2484" s="119">
        <v>42370</v>
      </c>
      <c r="D2484" s="117" t="s">
        <v>4662</v>
      </c>
      <c r="E2484" s="120" t="s">
        <v>5784</v>
      </c>
      <c r="F2484" s="117" t="str">
        <f>IF(ISNA(VLOOKUP(B2484,[2]保固召回!$A:$G,7,FALSE)),"",(VLOOKUP(B2484,[2]保固召回!$A:$G,7,FALSE)))</f>
        <v/>
      </c>
      <c r="G2484" s="121">
        <f t="shared" ca="1" si="155"/>
        <v>0.57202072538860105</v>
      </c>
      <c r="H2484" s="121" t="str">
        <f t="shared" si="153"/>
        <v>提示-編程儀錶板油錶功能</v>
      </c>
      <c r="I2484" s="122">
        <f t="shared" ca="1" si="154"/>
        <v>552</v>
      </c>
      <c r="N2484" s="125"/>
      <c r="O2484" s="126"/>
      <c r="P2484" s="127" t="str">
        <f>IF(B2484="","",IF(ISNA(VLOOKUP(U2484,[2]NEW!H:H,1,FALSE)),"V",""))</f>
        <v>V</v>
      </c>
      <c r="Q2484" s="156"/>
      <c r="R2484" s="129"/>
      <c r="S2484" s="205"/>
      <c r="U2484" s="132" t="str">
        <f t="shared" si="152"/>
        <v>6211061800BH85868</v>
      </c>
      <c r="W2484" s="134" t="str">
        <f>IF((ISERROR(VLOOKUP(E2484,'[2]Lead Time(覆蓋貼)'!F:F,1,0)))*(P2484="v"),"",IF((ISTEXT(VLOOKUP(E2484,'[2]Lead Time(覆蓋貼)'!F:F,1,0)))*(P2484=""),"未執行",""))</f>
        <v/>
      </c>
    </row>
    <row r="2485" spans="1:23" ht="20.25" hidden="1" customHeight="1" x14ac:dyDescent="0.25">
      <c r="A2485" s="117">
        <v>2471</v>
      </c>
      <c r="B2485" s="118" t="s">
        <v>4841</v>
      </c>
      <c r="C2485" s="119">
        <v>42370</v>
      </c>
      <c r="D2485" s="117" t="s">
        <v>4662</v>
      </c>
      <c r="E2485" s="120" t="s">
        <v>5785</v>
      </c>
      <c r="F2485" s="117" t="str">
        <f>IF(ISNA(VLOOKUP(B2485,[2]保固召回!$A:$G,7,FALSE)),"",(VLOOKUP(B2485,[2]保固召回!$A:$G,7,FALSE)))</f>
        <v/>
      </c>
      <c r="G2485" s="121">
        <f t="shared" ca="1" si="155"/>
        <v>0.57202072538860105</v>
      </c>
      <c r="H2485" s="121" t="str">
        <f t="shared" si="153"/>
        <v>提示-編程儀錶板油錶功能</v>
      </c>
      <c r="I2485" s="122">
        <f t="shared" ca="1" si="154"/>
        <v>552</v>
      </c>
      <c r="N2485" s="125"/>
      <c r="O2485" s="126"/>
      <c r="P2485" s="127" t="str">
        <f>IF(B2485="","",IF(ISNA(VLOOKUP(U2485,[2]NEW!H:H,1,FALSE)),"V",""))</f>
        <v>V</v>
      </c>
      <c r="Q2485" s="156"/>
      <c r="R2485" s="129"/>
      <c r="S2485" s="205"/>
      <c r="U2485" s="132" t="str">
        <f t="shared" si="152"/>
        <v>6211061800BH85867</v>
      </c>
      <c r="W2485" s="134" t="str">
        <f>IF((ISERROR(VLOOKUP(E2485,'[2]Lead Time(覆蓋貼)'!F:F,1,0)))*(P2485="v"),"",IF((ISTEXT(VLOOKUP(E2485,'[2]Lead Time(覆蓋貼)'!F:F,1,0)))*(P2485=""),"未執行",""))</f>
        <v/>
      </c>
    </row>
    <row r="2486" spans="1:23" ht="20.25" hidden="1" customHeight="1" x14ac:dyDescent="0.25">
      <c r="A2486" s="117">
        <v>2472</v>
      </c>
      <c r="B2486" s="118" t="s">
        <v>4841</v>
      </c>
      <c r="C2486" s="119">
        <v>42370</v>
      </c>
      <c r="D2486" s="117" t="s">
        <v>4662</v>
      </c>
      <c r="E2486" s="120" t="s">
        <v>5786</v>
      </c>
      <c r="F2486" s="117" t="str">
        <f>IF(ISNA(VLOOKUP(B2486,[2]保固召回!$A:$G,7,FALSE)),"",(VLOOKUP(B2486,[2]保固召回!$A:$G,7,FALSE)))</f>
        <v/>
      </c>
      <c r="G2486" s="121">
        <f t="shared" ca="1" si="155"/>
        <v>0.57202072538860105</v>
      </c>
      <c r="H2486" s="121" t="str">
        <f t="shared" si="153"/>
        <v>提示-編程儀錶板油錶功能</v>
      </c>
      <c r="I2486" s="122">
        <f t="shared" ca="1" si="154"/>
        <v>552</v>
      </c>
      <c r="N2486" s="125"/>
      <c r="O2486" s="126"/>
      <c r="P2486" s="127" t="str">
        <f>IF(B2486="","",IF(ISNA(VLOOKUP(U2486,[2]NEW!H:H,1,FALSE)),"V",""))</f>
        <v>V</v>
      </c>
      <c r="Q2486" s="156"/>
      <c r="R2486" s="129"/>
      <c r="S2486" s="204"/>
      <c r="U2486" s="132" t="str">
        <f t="shared" si="152"/>
        <v>6211061800BH85827</v>
      </c>
      <c r="W2486" s="134" t="str">
        <f>IF((ISERROR(VLOOKUP(E2486,'[2]Lead Time(覆蓋貼)'!F:F,1,0)))*(P2486="v"),"",IF((ISTEXT(VLOOKUP(E2486,'[2]Lead Time(覆蓋貼)'!F:F,1,0)))*(P2486=""),"未執行",""))</f>
        <v/>
      </c>
    </row>
    <row r="2487" spans="1:23" ht="20.25" hidden="1" customHeight="1" x14ac:dyDescent="0.25">
      <c r="A2487" s="117">
        <v>2473</v>
      </c>
      <c r="B2487" s="118" t="s">
        <v>4841</v>
      </c>
      <c r="C2487" s="119">
        <v>42370</v>
      </c>
      <c r="D2487" s="117" t="s">
        <v>4662</v>
      </c>
      <c r="E2487" s="120" t="s">
        <v>5787</v>
      </c>
      <c r="F2487" s="117" t="str">
        <f>IF(ISNA(VLOOKUP(B2487,[2]保固召回!$A:$G,7,FALSE)),"",(VLOOKUP(B2487,[2]保固召回!$A:$G,7,FALSE)))</f>
        <v/>
      </c>
      <c r="G2487" s="121">
        <f t="shared" ca="1" si="155"/>
        <v>0.57202072538860105</v>
      </c>
      <c r="H2487" s="121" t="str">
        <f t="shared" si="153"/>
        <v/>
      </c>
      <c r="I2487" s="122">
        <f t="shared" ca="1" si="154"/>
        <v>552</v>
      </c>
      <c r="N2487" s="125"/>
      <c r="O2487" s="126"/>
      <c r="P2487" s="127" t="str">
        <f>IF(B2487="","",IF(ISNA(VLOOKUP(U2487,[2]NEW!H:H,1,FALSE)),"V",""))</f>
        <v/>
      </c>
      <c r="Q2487" s="156"/>
      <c r="R2487" s="129"/>
      <c r="S2487" s="205"/>
      <c r="U2487" s="132" t="str">
        <f t="shared" si="152"/>
        <v>6211061800BH85825</v>
      </c>
      <c r="W2487" s="134" t="str">
        <f>IF((ISERROR(VLOOKUP(E2487,'[2]Lead Time(覆蓋貼)'!F:F,1,0)))*(P2487="v"),"",IF((ISTEXT(VLOOKUP(E2487,'[2]Lead Time(覆蓋貼)'!F:F,1,0)))*(P2487=""),"未執行",""))</f>
        <v/>
      </c>
    </row>
    <row r="2488" spans="1:23" ht="20.25" hidden="1" customHeight="1" x14ac:dyDescent="0.25">
      <c r="A2488" s="117">
        <v>2474</v>
      </c>
      <c r="B2488" s="118" t="s">
        <v>4841</v>
      </c>
      <c r="C2488" s="119">
        <v>42370</v>
      </c>
      <c r="D2488" s="117" t="s">
        <v>4662</v>
      </c>
      <c r="E2488" s="120" t="s">
        <v>5788</v>
      </c>
      <c r="F2488" s="117" t="str">
        <f>IF(ISNA(VLOOKUP(B2488,[2]保固召回!$A:$G,7,FALSE)),"",(VLOOKUP(B2488,[2]保固召回!$A:$G,7,FALSE)))</f>
        <v/>
      </c>
      <c r="G2488" s="121">
        <f t="shared" ca="1" si="155"/>
        <v>0.57202072538860105</v>
      </c>
      <c r="H2488" s="121" t="str">
        <f t="shared" si="153"/>
        <v>提示-編程儀錶板油錶功能</v>
      </c>
      <c r="I2488" s="122">
        <f t="shared" ca="1" si="154"/>
        <v>552</v>
      </c>
      <c r="N2488" s="125"/>
      <c r="O2488" s="126"/>
      <c r="P2488" s="127" t="str">
        <f>IF(B2488="","",IF(ISNA(VLOOKUP(U2488,[2]NEW!H:H,1,FALSE)),"V",""))</f>
        <v>V</v>
      </c>
      <c r="Q2488" s="156"/>
      <c r="R2488" s="129"/>
      <c r="S2488" s="205"/>
      <c r="U2488" s="132" t="str">
        <f t="shared" si="152"/>
        <v>6211061800BH85771</v>
      </c>
      <c r="W2488" s="134" t="str">
        <f>IF((ISERROR(VLOOKUP(E2488,'[2]Lead Time(覆蓋貼)'!F:F,1,0)))*(P2488="v"),"",IF((ISTEXT(VLOOKUP(E2488,'[2]Lead Time(覆蓋貼)'!F:F,1,0)))*(P2488=""),"未執行",""))</f>
        <v/>
      </c>
    </row>
    <row r="2489" spans="1:23" ht="20.25" hidden="1" customHeight="1" x14ac:dyDescent="0.25">
      <c r="A2489" s="117">
        <v>2475</v>
      </c>
      <c r="B2489" s="118" t="s">
        <v>4841</v>
      </c>
      <c r="C2489" s="119">
        <v>42370</v>
      </c>
      <c r="D2489" s="117" t="s">
        <v>4662</v>
      </c>
      <c r="E2489" s="120" t="s">
        <v>5789</v>
      </c>
      <c r="F2489" s="117"/>
      <c r="G2489" s="121">
        <f t="shared" ca="1" si="155"/>
        <v>0.57202072538860105</v>
      </c>
      <c r="H2489" s="121" t="str">
        <f t="shared" si="153"/>
        <v>提示-編程儀錶板油錶功能</v>
      </c>
      <c r="I2489" s="122">
        <f t="shared" ca="1" si="154"/>
        <v>552</v>
      </c>
      <c r="N2489" s="125"/>
      <c r="O2489" s="126"/>
      <c r="P2489" s="127" t="str">
        <f>IF(B2489="","",IF(ISNA(VLOOKUP(U2489,[2]NEW!H:H,1,FALSE)),"V",""))</f>
        <v>V</v>
      </c>
      <c r="Q2489" s="156"/>
      <c r="R2489" s="129"/>
      <c r="S2489" s="210"/>
      <c r="U2489" s="132" t="str">
        <f t="shared" si="152"/>
        <v>6211061800BH85769</v>
      </c>
      <c r="W2489" s="134" t="str">
        <f>IF((ISERROR(VLOOKUP(E2489,'[2]Lead Time(覆蓋貼)'!F:F,1,0)))*(P2489="v"),"",IF((ISTEXT(VLOOKUP(E2489,'[2]Lead Time(覆蓋貼)'!F:F,1,0)))*(P2489=""),"未執行",""))</f>
        <v/>
      </c>
    </row>
    <row r="2490" spans="1:23" ht="20.25" hidden="1" customHeight="1" x14ac:dyDescent="0.25">
      <c r="A2490" s="117">
        <v>2476</v>
      </c>
      <c r="B2490" s="118" t="s">
        <v>4841</v>
      </c>
      <c r="C2490" s="119">
        <v>42370</v>
      </c>
      <c r="D2490" s="117" t="s">
        <v>4662</v>
      </c>
      <c r="E2490" s="120" t="s">
        <v>5790</v>
      </c>
      <c r="F2490" s="117"/>
      <c r="G2490" s="121">
        <f t="shared" ca="1" si="155"/>
        <v>0.57202072538860105</v>
      </c>
      <c r="H2490" s="121" t="str">
        <f t="shared" si="153"/>
        <v>提示-編程儀錶板油錶功能</v>
      </c>
      <c r="I2490" s="122">
        <f t="shared" ca="1" si="154"/>
        <v>552</v>
      </c>
      <c r="N2490" s="125"/>
      <c r="O2490" s="126"/>
      <c r="P2490" s="127" t="str">
        <f>IF(B2490="","",IF(ISNA(VLOOKUP(U2490,[2]NEW!H:H,1,FALSE)),"V",""))</f>
        <v>V</v>
      </c>
      <c r="Q2490" s="156"/>
      <c r="R2490" s="129"/>
      <c r="S2490" s="181"/>
      <c r="U2490" s="132" t="str">
        <f t="shared" si="152"/>
        <v>6211061800BH85696</v>
      </c>
      <c r="W2490" s="134" t="str">
        <f>IF((ISERROR(VLOOKUP(E2490,'[2]Lead Time(覆蓋貼)'!F:F,1,0)))*(P2490="v"),"",IF((ISTEXT(VLOOKUP(E2490,'[2]Lead Time(覆蓋貼)'!F:F,1,0)))*(P2490=""),"未執行",""))</f>
        <v/>
      </c>
    </row>
    <row r="2491" spans="1:23" ht="20.25" hidden="1" customHeight="1" x14ac:dyDescent="0.25">
      <c r="A2491" s="117">
        <v>2477</v>
      </c>
      <c r="B2491" s="118" t="s">
        <v>4841</v>
      </c>
      <c r="C2491" s="119">
        <v>42370</v>
      </c>
      <c r="D2491" s="117" t="s">
        <v>4662</v>
      </c>
      <c r="E2491" s="120" t="s">
        <v>5791</v>
      </c>
      <c r="F2491" s="117" t="str">
        <f>IF(ISNA(VLOOKUP(B2491,[2]保固召回!$A:$G,7,FALSE)),"",(VLOOKUP(B2491,[2]保固召回!$A:$G,7,FALSE)))</f>
        <v/>
      </c>
      <c r="G2491" s="121">
        <f t="shared" ca="1" si="155"/>
        <v>0.57202072538860105</v>
      </c>
      <c r="H2491" s="121" t="str">
        <f t="shared" si="153"/>
        <v>提示-編程儀錶板油錶功能</v>
      </c>
      <c r="I2491" s="122">
        <f t="shared" ca="1" si="154"/>
        <v>552</v>
      </c>
      <c r="N2491" s="125">
        <v>43207</v>
      </c>
      <c r="O2491" s="126">
        <v>50042</v>
      </c>
      <c r="P2491" s="127" t="str">
        <f>IF(B2491="","",IF(ISNA(VLOOKUP(U2491,[2]NEW!H:H,1,FALSE)),"V",""))</f>
        <v>V</v>
      </c>
      <c r="Q2491" s="156">
        <v>43192</v>
      </c>
      <c r="R2491" s="129">
        <v>50277</v>
      </c>
      <c r="S2491" s="205" t="s">
        <v>3862</v>
      </c>
      <c r="U2491" s="132" t="str">
        <f t="shared" si="152"/>
        <v>6211061800BH85695</v>
      </c>
      <c r="W2491" s="134" t="str">
        <f>IF((ISERROR(VLOOKUP(E2491,'[2]Lead Time(覆蓋貼)'!F:F,1,0)))*(P2491="v"),"",IF((ISTEXT(VLOOKUP(E2491,'[2]Lead Time(覆蓋貼)'!F:F,1,0)))*(P2491=""),"未執行",""))</f>
        <v/>
      </c>
    </row>
    <row r="2492" spans="1:23" ht="20.25" hidden="1" customHeight="1" x14ac:dyDescent="0.25">
      <c r="A2492" s="117">
        <v>2478</v>
      </c>
      <c r="B2492" s="118" t="s">
        <v>4841</v>
      </c>
      <c r="C2492" s="119">
        <v>42370</v>
      </c>
      <c r="D2492" s="117" t="s">
        <v>4662</v>
      </c>
      <c r="E2492" s="120" t="s">
        <v>5792</v>
      </c>
      <c r="F2492" s="117" t="str">
        <f>IF(ISNA(VLOOKUP(B2492,[2]保固召回!$A:$G,7,FALSE)),"",(VLOOKUP(B2492,[2]保固召回!$A:$G,7,FALSE)))</f>
        <v/>
      </c>
      <c r="G2492" s="121">
        <f t="shared" ca="1" si="155"/>
        <v>0.57202072538860105</v>
      </c>
      <c r="H2492" s="121" t="str">
        <f t="shared" si="153"/>
        <v/>
      </c>
      <c r="I2492" s="122">
        <f t="shared" ca="1" si="154"/>
        <v>552</v>
      </c>
      <c r="N2492" s="125"/>
      <c r="O2492" s="126"/>
      <c r="P2492" s="127" t="str">
        <f>IF(B2492="","",IF(ISNA(VLOOKUP(U2492,[2]NEW!H:H,1,FALSE)),"V",""))</f>
        <v/>
      </c>
      <c r="Q2492" s="156"/>
      <c r="R2492" s="129"/>
      <c r="S2492" s="204"/>
      <c r="U2492" s="132" t="str">
        <f t="shared" si="152"/>
        <v>6211061800BH85678</v>
      </c>
      <c r="W2492" s="134" t="str">
        <f>IF((ISERROR(VLOOKUP(E2492,'[2]Lead Time(覆蓋貼)'!F:F,1,0)))*(P2492="v"),"",IF((ISTEXT(VLOOKUP(E2492,'[2]Lead Time(覆蓋貼)'!F:F,1,0)))*(P2492=""),"未執行",""))</f>
        <v/>
      </c>
    </row>
    <row r="2493" spans="1:23" ht="20.25" hidden="1" customHeight="1" x14ac:dyDescent="0.25">
      <c r="A2493" s="117">
        <v>2479</v>
      </c>
      <c r="B2493" s="118" t="s">
        <v>4841</v>
      </c>
      <c r="C2493" s="119">
        <v>42370</v>
      </c>
      <c r="D2493" s="117" t="s">
        <v>4662</v>
      </c>
      <c r="E2493" s="120" t="s">
        <v>5793</v>
      </c>
      <c r="F2493" s="117" t="str">
        <f>IF(ISNA(VLOOKUP(B2493,[2]保固召回!$A:$G,7,FALSE)),"",(VLOOKUP(B2493,[2]保固召回!$A:$G,7,FALSE)))</f>
        <v/>
      </c>
      <c r="G2493" s="121">
        <f t="shared" ca="1" si="155"/>
        <v>0.57202072538860105</v>
      </c>
      <c r="H2493" s="121" t="str">
        <f t="shared" si="153"/>
        <v/>
      </c>
      <c r="I2493" s="122">
        <f t="shared" ca="1" si="154"/>
        <v>552</v>
      </c>
      <c r="N2493" s="125"/>
      <c r="O2493" s="126"/>
      <c r="P2493" s="127" t="str">
        <f>IF(B2493="","",IF(ISNA(VLOOKUP(U2493,[2]NEW!H:H,1,FALSE)),"V",""))</f>
        <v/>
      </c>
      <c r="Q2493" s="156"/>
      <c r="R2493" s="129"/>
      <c r="S2493" s="205"/>
      <c r="U2493" s="132" t="str">
        <f t="shared" si="152"/>
        <v>6211061800BH85677</v>
      </c>
      <c r="W2493" s="134" t="str">
        <f>IF((ISERROR(VLOOKUP(E2493,'[2]Lead Time(覆蓋貼)'!F:F,1,0)))*(P2493="v"),"",IF((ISTEXT(VLOOKUP(E2493,'[2]Lead Time(覆蓋貼)'!F:F,1,0)))*(P2493=""),"未執行",""))</f>
        <v/>
      </c>
    </row>
    <row r="2494" spans="1:23" ht="20.25" hidden="1" customHeight="1" x14ac:dyDescent="0.25">
      <c r="A2494" s="117">
        <v>2480</v>
      </c>
      <c r="B2494" s="118" t="s">
        <v>4841</v>
      </c>
      <c r="C2494" s="119">
        <v>42370</v>
      </c>
      <c r="D2494" s="117" t="s">
        <v>4662</v>
      </c>
      <c r="E2494" s="120" t="s">
        <v>5794</v>
      </c>
      <c r="F2494" s="117" t="str">
        <f>IF(ISNA(VLOOKUP(B2494,[2]保固召回!$A:$G,7,FALSE)),"",(VLOOKUP(B2494,[2]保固召回!$A:$G,7,FALSE)))</f>
        <v/>
      </c>
      <c r="G2494" s="121">
        <f t="shared" ca="1" si="155"/>
        <v>0.57202072538860105</v>
      </c>
      <c r="H2494" s="121" t="str">
        <f t="shared" si="153"/>
        <v>提示-編程儀錶板油錶功能</v>
      </c>
      <c r="I2494" s="122">
        <f t="shared" ca="1" si="154"/>
        <v>552</v>
      </c>
      <c r="N2494" s="125"/>
      <c r="O2494" s="126"/>
      <c r="P2494" s="127" t="str">
        <f>IF(B2494="","",IF(ISNA(VLOOKUP(U2494,[2]NEW!H:H,1,FALSE)),"V",""))</f>
        <v>V</v>
      </c>
      <c r="Q2494" s="156"/>
      <c r="R2494" s="129"/>
      <c r="S2494" s="205"/>
      <c r="U2494" s="132" t="str">
        <f t="shared" si="152"/>
        <v>6211061800BH85676</v>
      </c>
      <c r="W2494" s="134" t="str">
        <f>IF((ISERROR(VLOOKUP(E2494,'[2]Lead Time(覆蓋貼)'!F:F,1,0)))*(P2494="v"),"",IF((ISTEXT(VLOOKUP(E2494,'[2]Lead Time(覆蓋貼)'!F:F,1,0)))*(P2494=""),"未執行",""))</f>
        <v/>
      </c>
    </row>
    <row r="2495" spans="1:23" ht="20.25" hidden="1" customHeight="1" x14ac:dyDescent="0.25">
      <c r="A2495" s="117">
        <v>2481</v>
      </c>
      <c r="B2495" s="118" t="s">
        <v>4841</v>
      </c>
      <c r="C2495" s="119">
        <v>42370</v>
      </c>
      <c r="D2495" s="117" t="s">
        <v>4662</v>
      </c>
      <c r="E2495" s="120" t="s">
        <v>5795</v>
      </c>
      <c r="F2495" s="117" t="str">
        <f>IF(ISNA(VLOOKUP(B2495,[2]保固召回!$A:$G,7,FALSE)),"",(VLOOKUP(B2495,[2]保固召回!$A:$G,7,FALSE)))</f>
        <v/>
      </c>
      <c r="G2495" s="121">
        <f t="shared" ca="1" si="155"/>
        <v>0.57202072538860105</v>
      </c>
      <c r="H2495" s="121" t="str">
        <f t="shared" si="153"/>
        <v>提示-編程儀錶板油錶功能</v>
      </c>
      <c r="I2495" s="122">
        <f t="shared" ca="1" si="154"/>
        <v>552</v>
      </c>
      <c r="N2495" s="125"/>
      <c r="O2495" s="126"/>
      <c r="P2495" s="127" t="str">
        <f>IF(B2495="","",IF(ISNA(VLOOKUP(U2495,[2]NEW!H:H,1,FALSE)),"V",""))</f>
        <v>V</v>
      </c>
      <c r="Q2495" s="156"/>
      <c r="R2495" s="129"/>
      <c r="S2495" s="204"/>
      <c r="U2495" s="132" t="str">
        <f t="shared" si="152"/>
        <v>6211061800BH85675</v>
      </c>
      <c r="W2495" s="134" t="str">
        <f>IF((ISERROR(VLOOKUP(E2495,'[2]Lead Time(覆蓋貼)'!F:F,1,0)))*(P2495="v"),"",IF((ISTEXT(VLOOKUP(E2495,'[2]Lead Time(覆蓋貼)'!F:F,1,0)))*(P2495=""),"未執行",""))</f>
        <v/>
      </c>
    </row>
    <row r="2496" spans="1:23" ht="20.25" hidden="1" customHeight="1" x14ac:dyDescent="0.25">
      <c r="A2496" s="117">
        <v>2482</v>
      </c>
      <c r="B2496" s="118" t="s">
        <v>4841</v>
      </c>
      <c r="C2496" s="119">
        <v>42370</v>
      </c>
      <c r="D2496" s="117" t="s">
        <v>4662</v>
      </c>
      <c r="E2496" s="120" t="s">
        <v>5796</v>
      </c>
      <c r="F2496" s="117" t="str">
        <f>IF(ISNA(VLOOKUP(B2496,[2]保固召回!$A:$G,7,FALSE)),"",(VLOOKUP(B2496,[2]保固召回!$A:$G,7,FALSE)))</f>
        <v/>
      </c>
      <c r="G2496" s="121">
        <f t="shared" ca="1" si="155"/>
        <v>0.57202072538860105</v>
      </c>
      <c r="H2496" s="121" t="str">
        <f t="shared" si="153"/>
        <v>提示-編程儀錶板油錶功能</v>
      </c>
      <c r="I2496" s="122">
        <f t="shared" ca="1" si="154"/>
        <v>552</v>
      </c>
      <c r="N2496" s="125"/>
      <c r="O2496" s="126"/>
      <c r="P2496" s="127" t="str">
        <f>IF(B2496="","",IF(ISNA(VLOOKUP(U2496,[2]NEW!H:H,1,FALSE)),"V",""))</f>
        <v>V</v>
      </c>
      <c r="Q2496" s="156"/>
      <c r="R2496" s="129"/>
      <c r="S2496" s="205"/>
      <c r="U2496" s="132" t="str">
        <f t="shared" si="152"/>
        <v>6211061800BH85670</v>
      </c>
      <c r="W2496" s="134" t="str">
        <f>IF((ISERROR(VLOOKUP(E2496,'[2]Lead Time(覆蓋貼)'!F:F,1,0)))*(P2496="v"),"",IF((ISTEXT(VLOOKUP(E2496,'[2]Lead Time(覆蓋貼)'!F:F,1,0)))*(P2496=""),"未執行",""))</f>
        <v/>
      </c>
    </row>
    <row r="2497" spans="1:23" ht="20.25" hidden="1" customHeight="1" x14ac:dyDescent="0.25">
      <c r="A2497" s="117">
        <v>2483</v>
      </c>
      <c r="B2497" s="118" t="s">
        <v>4841</v>
      </c>
      <c r="C2497" s="119">
        <v>42370</v>
      </c>
      <c r="D2497" s="117" t="s">
        <v>4662</v>
      </c>
      <c r="E2497" s="120" t="s">
        <v>5797</v>
      </c>
      <c r="F2497" s="117" t="str">
        <f>IF(ISNA(VLOOKUP(B2497,[2]保固召回!$A:$G,7,FALSE)),"",(VLOOKUP(B2497,[2]保固召回!$A:$G,7,FALSE)))</f>
        <v/>
      </c>
      <c r="G2497" s="121">
        <f t="shared" ca="1" si="155"/>
        <v>0.57202072538860105</v>
      </c>
      <c r="H2497" s="121" t="str">
        <f t="shared" si="153"/>
        <v>提示-編程儀錶板油錶功能</v>
      </c>
      <c r="I2497" s="122">
        <f t="shared" ca="1" si="154"/>
        <v>552</v>
      </c>
      <c r="N2497" s="125"/>
      <c r="O2497" s="126"/>
      <c r="P2497" s="127" t="str">
        <f>IF(B2497="","",IF(ISNA(VLOOKUP(U2497,[2]NEW!H:H,1,FALSE)),"V",""))</f>
        <v>V</v>
      </c>
      <c r="Q2497" s="156"/>
      <c r="R2497" s="129"/>
      <c r="S2497" s="205"/>
      <c r="U2497" s="132" t="str">
        <f t="shared" si="152"/>
        <v>6211061800BH85669</v>
      </c>
      <c r="W2497" s="134" t="str">
        <f>IF((ISERROR(VLOOKUP(E2497,'[2]Lead Time(覆蓋貼)'!F:F,1,0)))*(P2497="v"),"",IF((ISTEXT(VLOOKUP(E2497,'[2]Lead Time(覆蓋貼)'!F:F,1,0)))*(P2497=""),"未執行",""))</f>
        <v/>
      </c>
    </row>
    <row r="2498" spans="1:23" ht="20.25" hidden="1" customHeight="1" x14ac:dyDescent="0.25">
      <c r="A2498" s="117">
        <v>2484</v>
      </c>
      <c r="B2498" s="118" t="s">
        <v>4841</v>
      </c>
      <c r="C2498" s="119">
        <v>42370</v>
      </c>
      <c r="D2498" s="117" t="s">
        <v>4662</v>
      </c>
      <c r="E2498" s="120" t="s">
        <v>5798</v>
      </c>
      <c r="F2498" s="117" t="str">
        <f>IF(ISNA(VLOOKUP(B2498,[2]保固召回!$A:$G,7,FALSE)),"",(VLOOKUP(B2498,[2]保固召回!$A:$G,7,FALSE)))</f>
        <v/>
      </c>
      <c r="G2498" s="121">
        <f t="shared" ca="1" si="155"/>
        <v>0.57202072538860105</v>
      </c>
      <c r="H2498" s="121" t="str">
        <f t="shared" si="153"/>
        <v>提示-編程儀錶板油錶功能</v>
      </c>
      <c r="I2498" s="122">
        <f t="shared" ca="1" si="154"/>
        <v>552</v>
      </c>
      <c r="N2498" s="125"/>
      <c r="O2498" s="126"/>
      <c r="P2498" s="127" t="str">
        <f>IF(B2498="","",IF(ISNA(VLOOKUP(U2498,[2]NEW!H:H,1,FALSE)),"V",""))</f>
        <v>V</v>
      </c>
      <c r="Q2498" s="156"/>
      <c r="R2498" s="129"/>
      <c r="S2498" s="204"/>
      <c r="U2498" s="132" t="str">
        <f t="shared" si="152"/>
        <v>6211061800BH85664</v>
      </c>
      <c r="W2498" s="134" t="str">
        <f>IF((ISERROR(VLOOKUP(E2498,'[2]Lead Time(覆蓋貼)'!F:F,1,0)))*(P2498="v"),"",IF((ISTEXT(VLOOKUP(E2498,'[2]Lead Time(覆蓋貼)'!F:F,1,0)))*(P2498=""),"未執行",""))</f>
        <v/>
      </c>
    </row>
    <row r="2499" spans="1:23" ht="20.25" hidden="1" customHeight="1" x14ac:dyDescent="0.25">
      <c r="A2499" s="117">
        <v>2485</v>
      </c>
      <c r="B2499" s="118" t="s">
        <v>4841</v>
      </c>
      <c r="C2499" s="119">
        <v>42370</v>
      </c>
      <c r="D2499" s="117" t="s">
        <v>4662</v>
      </c>
      <c r="E2499" s="120" t="s">
        <v>5799</v>
      </c>
      <c r="F2499" s="117" t="str">
        <f>IF(ISNA(VLOOKUP(B2499,[2]保固召回!$A:$G,7,FALSE)),"",(VLOOKUP(B2499,[2]保固召回!$A:$G,7,FALSE)))</f>
        <v/>
      </c>
      <c r="G2499" s="121">
        <f t="shared" ca="1" si="155"/>
        <v>0.57202072538860105</v>
      </c>
      <c r="H2499" s="121" t="str">
        <f t="shared" si="153"/>
        <v>提示-編程儀錶板油錶功能</v>
      </c>
      <c r="I2499" s="122">
        <f t="shared" ca="1" si="154"/>
        <v>552</v>
      </c>
      <c r="N2499" s="125"/>
      <c r="O2499" s="126"/>
      <c r="P2499" s="127" t="str">
        <f>IF(B2499="","",IF(ISNA(VLOOKUP(U2499,[2]NEW!H:H,1,FALSE)),"V",""))</f>
        <v>V</v>
      </c>
      <c r="Q2499" s="156"/>
      <c r="R2499" s="129"/>
      <c r="S2499" s="205"/>
      <c r="U2499" s="132" t="str">
        <f t="shared" si="152"/>
        <v>6211061800BH85591</v>
      </c>
      <c r="W2499" s="134" t="str">
        <f>IF((ISERROR(VLOOKUP(E2499,'[2]Lead Time(覆蓋貼)'!F:F,1,0)))*(P2499="v"),"",IF((ISTEXT(VLOOKUP(E2499,'[2]Lead Time(覆蓋貼)'!F:F,1,0)))*(P2499=""),"未執行",""))</f>
        <v/>
      </c>
    </row>
    <row r="2500" spans="1:23" ht="20.25" hidden="1" customHeight="1" x14ac:dyDescent="0.25">
      <c r="A2500" s="117">
        <v>2486</v>
      </c>
      <c r="B2500" s="118" t="s">
        <v>4841</v>
      </c>
      <c r="C2500" s="119">
        <v>42370</v>
      </c>
      <c r="D2500" s="117" t="s">
        <v>4662</v>
      </c>
      <c r="E2500" s="120" t="s">
        <v>5800</v>
      </c>
      <c r="F2500" s="117" t="str">
        <f>IF(ISNA(VLOOKUP(B2500,[2]保固召回!$A:$G,7,FALSE)),"",(VLOOKUP(B2500,[2]保固召回!$A:$G,7,FALSE)))</f>
        <v/>
      </c>
      <c r="G2500" s="121">
        <f t="shared" ca="1" si="155"/>
        <v>0.57202072538860105</v>
      </c>
      <c r="H2500" s="121" t="str">
        <f t="shared" si="153"/>
        <v>提示-編程儀錶板油錶功能</v>
      </c>
      <c r="I2500" s="122">
        <f t="shared" ca="1" si="154"/>
        <v>552</v>
      </c>
      <c r="N2500" s="125"/>
      <c r="O2500" s="126"/>
      <c r="P2500" s="127" t="str">
        <f>IF(B2500="","",IF(ISNA(VLOOKUP(U2500,[2]NEW!H:H,1,FALSE)),"V",""))</f>
        <v>V</v>
      </c>
      <c r="Q2500" s="156"/>
      <c r="R2500" s="129"/>
      <c r="S2500" s="205"/>
      <c r="U2500" s="132" t="str">
        <f t="shared" si="152"/>
        <v>6211061800BH85549</v>
      </c>
      <c r="W2500" s="134" t="str">
        <f>IF((ISERROR(VLOOKUP(E2500,'[2]Lead Time(覆蓋貼)'!F:F,1,0)))*(P2500="v"),"",IF((ISTEXT(VLOOKUP(E2500,'[2]Lead Time(覆蓋貼)'!F:F,1,0)))*(P2500=""),"未執行",""))</f>
        <v/>
      </c>
    </row>
    <row r="2501" spans="1:23" ht="20.25" hidden="1" customHeight="1" x14ac:dyDescent="0.25">
      <c r="A2501" s="117">
        <v>2487</v>
      </c>
      <c r="B2501" s="118" t="s">
        <v>4841</v>
      </c>
      <c r="C2501" s="119">
        <v>42370</v>
      </c>
      <c r="D2501" s="117" t="s">
        <v>4662</v>
      </c>
      <c r="E2501" s="120" t="s">
        <v>5801</v>
      </c>
      <c r="F2501" s="117" t="str">
        <f>IF(ISNA(VLOOKUP(B2501,[2]保固召回!$A:$G,7,FALSE)),"",(VLOOKUP(B2501,[2]保固召回!$A:$G,7,FALSE)))</f>
        <v/>
      </c>
      <c r="G2501" s="121">
        <f t="shared" ca="1" si="155"/>
        <v>0.57202072538860105</v>
      </c>
      <c r="H2501" s="121" t="str">
        <f t="shared" si="153"/>
        <v>提示-編程儀錶板油錶功能</v>
      </c>
      <c r="I2501" s="122">
        <f t="shared" ca="1" si="154"/>
        <v>552</v>
      </c>
      <c r="N2501" s="125"/>
      <c r="O2501" s="126"/>
      <c r="P2501" s="127" t="str">
        <f>IF(B2501="","",IF(ISNA(VLOOKUP(U2501,[2]NEW!H:H,1,FALSE)),"V",""))</f>
        <v>V</v>
      </c>
      <c r="Q2501" s="156"/>
      <c r="R2501" s="129"/>
      <c r="S2501" s="204"/>
      <c r="U2501" s="132" t="str">
        <f t="shared" ref="U2501:U2564" si="156">B2501&amp;E2501</f>
        <v>6211061800BH85428</v>
      </c>
      <c r="W2501" s="134" t="str">
        <f>IF((ISERROR(VLOOKUP(E2501,'[2]Lead Time(覆蓋貼)'!F:F,1,0)))*(P2501="v"),"",IF((ISTEXT(VLOOKUP(E2501,'[2]Lead Time(覆蓋貼)'!F:F,1,0)))*(P2501=""),"未執行",""))</f>
        <v/>
      </c>
    </row>
    <row r="2502" spans="1:23" ht="20.25" hidden="1" customHeight="1" x14ac:dyDescent="0.25">
      <c r="A2502" s="117">
        <v>2488</v>
      </c>
      <c r="B2502" s="118" t="s">
        <v>4841</v>
      </c>
      <c r="C2502" s="119">
        <v>42370</v>
      </c>
      <c r="D2502" s="117" t="s">
        <v>4662</v>
      </c>
      <c r="E2502" s="120" t="s">
        <v>5802</v>
      </c>
      <c r="F2502" s="117" t="str">
        <f>IF(ISNA(VLOOKUP(B2502,[2]保固召回!$A:$G,7,FALSE)),"",(VLOOKUP(B2502,[2]保固召回!$A:$G,7,FALSE)))</f>
        <v/>
      </c>
      <c r="G2502" s="121">
        <f t="shared" ca="1" si="155"/>
        <v>0.57202072538860105</v>
      </c>
      <c r="H2502" s="121" t="str">
        <f t="shared" ref="H2502:H2565" si="157">IF(P2502="V",D2502,"")</f>
        <v>提示-編程儀錶板油錶功能</v>
      </c>
      <c r="I2502" s="122">
        <f t="shared" ref="I2502:I2565" ca="1" si="158">COUNTIF(H:H,D2502)</f>
        <v>552</v>
      </c>
      <c r="N2502" s="125"/>
      <c r="O2502" s="126"/>
      <c r="P2502" s="127" t="str">
        <f>IF(B2502="","",IF(ISNA(VLOOKUP(U2502,[2]NEW!H:H,1,FALSE)),"V",""))</f>
        <v>V</v>
      </c>
      <c r="Q2502" s="156"/>
      <c r="R2502" s="129"/>
      <c r="S2502" s="205"/>
      <c r="U2502" s="132" t="str">
        <f t="shared" si="156"/>
        <v>6211061800BH85427</v>
      </c>
      <c r="W2502" s="134" t="str">
        <f>IF((ISERROR(VLOOKUP(E2502,'[2]Lead Time(覆蓋貼)'!F:F,1,0)))*(P2502="v"),"",IF((ISTEXT(VLOOKUP(E2502,'[2]Lead Time(覆蓋貼)'!F:F,1,0)))*(P2502=""),"未執行",""))</f>
        <v/>
      </c>
    </row>
    <row r="2503" spans="1:23" ht="20.25" hidden="1" customHeight="1" x14ac:dyDescent="0.25">
      <c r="A2503" s="117">
        <v>2489</v>
      </c>
      <c r="B2503" s="118" t="s">
        <v>4841</v>
      </c>
      <c r="C2503" s="119">
        <v>42370</v>
      </c>
      <c r="D2503" s="117" t="s">
        <v>4662</v>
      </c>
      <c r="E2503" s="120" t="s">
        <v>5803</v>
      </c>
      <c r="F2503" s="117" t="str">
        <f>IF(ISNA(VLOOKUP(B2503,[2]保固召回!$A:$G,7,FALSE)),"",(VLOOKUP(B2503,[2]保固召回!$A:$G,7,FALSE)))</f>
        <v/>
      </c>
      <c r="G2503" s="121">
        <f t="shared" ca="1" si="155"/>
        <v>0.57202072538860105</v>
      </c>
      <c r="H2503" s="121" t="str">
        <f t="shared" si="157"/>
        <v>提示-編程儀錶板油錶功能</v>
      </c>
      <c r="I2503" s="122">
        <f t="shared" ca="1" si="158"/>
        <v>552</v>
      </c>
      <c r="N2503" s="125"/>
      <c r="O2503" s="126"/>
      <c r="P2503" s="127" t="str">
        <f>IF(B2503="","",IF(ISNA(VLOOKUP(U2503,[2]NEW!H:H,1,FALSE)),"V",""))</f>
        <v>V</v>
      </c>
      <c r="Q2503" s="156"/>
      <c r="R2503" s="129"/>
      <c r="S2503" s="205"/>
      <c r="U2503" s="132" t="str">
        <f t="shared" si="156"/>
        <v>6211061800BH85426</v>
      </c>
      <c r="W2503" s="134" t="str">
        <f>IF((ISERROR(VLOOKUP(E2503,'[2]Lead Time(覆蓋貼)'!F:F,1,0)))*(P2503="v"),"",IF((ISTEXT(VLOOKUP(E2503,'[2]Lead Time(覆蓋貼)'!F:F,1,0)))*(P2503=""),"未執行",""))</f>
        <v/>
      </c>
    </row>
    <row r="2504" spans="1:23" ht="20.25" hidden="1" customHeight="1" x14ac:dyDescent="0.25">
      <c r="A2504" s="117">
        <v>2490</v>
      </c>
      <c r="B2504" s="118" t="s">
        <v>4841</v>
      </c>
      <c r="C2504" s="119">
        <v>42370</v>
      </c>
      <c r="D2504" s="117" t="s">
        <v>4662</v>
      </c>
      <c r="E2504" s="120" t="s">
        <v>5804</v>
      </c>
      <c r="F2504" s="117" t="str">
        <f>IF(ISNA(VLOOKUP(B2504,[2]保固召回!$A:$G,7,FALSE)),"",(VLOOKUP(B2504,[2]保固召回!$A:$G,7,FALSE)))</f>
        <v/>
      </c>
      <c r="G2504" s="121">
        <f t="shared" ca="1" si="155"/>
        <v>0.57202072538860105</v>
      </c>
      <c r="H2504" s="121" t="str">
        <f t="shared" si="157"/>
        <v>提示-編程儀錶板油錶功能</v>
      </c>
      <c r="I2504" s="122">
        <f t="shared" ca="1" si="158"/>
        <v>552</v>
      </c>
      <c r="N2504" s="125"/>
      <c r="O2504" s="126"/>
      <c r="P2504" s="127" t="str">
        <f>IF(B2504="","",IF(ISNA(VLOOKUP(U2504,[2]NEW!H:H,1,FALSE)),"V",""))</f>
        <v>V</v>
      </c>
      <c r="Q2504" s="156"/>
      <c r="R2504" s="129"/>
      <c r="S2504" s="204"/>
      <c r="U2504" s="132" t="str">
        <f t="shared" si="156"/>
        <v>6211061800BH85397</v>
      </c>
      <c r="W2504" s="134" t="str">
        <f>IF((ISERROR(VLOOKUP(E2504,'[2]Lead Time(覆蓋貼)'!F:F,1,0)))*(P2504="v"),"",IF((ISTEXT(VLOOKUP(E2504,'[2]Lead Time(覆蓋貼)'!F:F,1,0)))*(P2504=""),"未執行",""))</f>
        <v/>
      </c>
    </row>
    <row r="2505" spans="1:23" ht="20.25" hidden="1" customHeight="1" x14ac:dyDescent="0.25">
      <c r="A2505" s="117">
        <v>2491</v>
      </c>
      <c r="B2505" s="118" t="s">
        <v>4841</v>
      </c>
      <c r="C2505" s="119">
        <v>42370</v>
      </c>
      <c r="D2505" s="117" t="s">
        <v>4662</v>
      </c>
      <c r="E2505" s="120" t="s">
        <v>5805</v>
      </c>
      <c r="F2505" s="117" t="str">
        <f>IF(ISNA(VLOOKUP(B2505,[2]保固召回!$A:$G,7,FALSE)),"",(VLOOKUP(B2505,[2]保固召回!$A:$G,7,FALSE)))</f>
        <v/>
      </c>
      <c r="G2505" s="121">
        <f t="shared" ref="G2505:G2568" ca="1" si="159">COUNTIF(H:H,D2505)/COUNTIF(D:D,D2505)</f>
        <v>0.57202072538860105</v>
      </c>
      <c r="H2505" s="121" t="str">
        <f t="shared" si="157"/>
        <v>提示-編程儀錶板油錶功能</v>
      </c>
      <c r="I2505" s="122">
        <f t="shared" ca="1" si="158"/>
        <v>552</v>
      </c>
      <c r="N2505" s="125"/>
      <c r="O2505" s="126"/>
      <c r="P2505" s="127" t="str">
        <f>IF(B2505="","",IF(ISNA(VLOOKUP(U2505,[2]NEW!H:H,1,FALSE)),"V",""))</f>
        <v>V</v>
      </c>
      <c r="Q2505" s="156"/>
      <c r="R2505" s="129"/>
      <c r="S2505" s="205"/>
      <c r="U2505" s="132" t="str">
        <f t="shared" si="156"/>
        <v>6211061800BH85395</v>
      </c>
      <c r="W2505" s="134" t="str">
        <f>IF((ISERROR(VLOOKUP(E2505,'[2]Lead Time(覆蓋貼)'!F:F,1,0)))*(P2505="v"),"",IF((ISTEXT(VLOOKUP(E2505,'[2]Lead Time(覆蓋貼)'!F:F,1,0)))*(P2505=""),"未執行",""))</f>
        <v/>
      </c>
    </row>
    <row r="2506" spans="1:23" ht="20.25" hidden="1" customHeight="1" x14ac:dyDescent="0.25">
      <c r="A2506" s="117">
        <v>2492</v>
      </c>
      <c r="B2506" s="118" t="s">
        <v>4841</v>
      </c>
      <c r="C2506" s="119">
        <v>42370</v>
      </c>
      <c r="D2506" s="117" t="s">
        <v>4662</v>
      </c>
      <c r="E2506" s="120" t="s">
        <v>5806</v>
      </c>
      <c r="F2506" s="117" t="str">
        <f>IF(ISNA(VLOOKUP(B2506,[2]保固召回!$A:$G,7,FALSE)),"",(VLOOKUP(B2506,[2]保固召回!$A:$G,7,FALSE)))</f>
        <v/>
      </c>
      <c r="G2506" s="121">
        <f t="shared" ca="1" si="159"/>
        <v>0.57202072538860105</v>
      </c>
      <c r="H2506" s="121" t="str">
        <f t="shared" si="157"/>
        <v>提示-編程儀錶板油錶功能</v>
      </c>
      <c r="I2506" s="122">
        <f t="shared" ca="1" si="158"/>
        <v>552</v>
      </c>
      <c r="N2506" s="125"/>
      <c r="O2506" s="126"/>
      <c r="P2506" s="127" t="str">
        <f>IF(B2506="","",IF(ISNA(VLOOKUP(U2506,[2]NEW!H:H,1,FALSE)),"V",""))</f>
        <v>V</v>
      </c>
      <c r="Q2506" s="156"/>
      <c r="R2506" s="129"/>
      <c r="S2506" s="205"/>
      <c r="U2506" s="132" t="str">
        <f t="shared" si="156"/>
        <v>6211061800BH85394</v>
      </c>
      <c r="W2506" s="134" t="str">
        <f>IF((ISERROR(VLOOKUP(E2506,'[2]Lead Time(覆蓋貼)'!F:F,1,0)))*(P2506="v"),"",IF((ISTEXT(VLOOKUP(E2506,'[2]Lead Time(覆蓋貼)'!F:F,1,0)))*(P2506=""),"未執行",""))</f>
        <v/>
      </c>
    </row>
    <row r="2507" spans="1:23" ht="20.25" hidden="1" customHeight="1" x14ac:dyDescent="0.25">
      <c r="A2507" s="117">
        <v>2493</v>
      </c>
      <c r="B2507" s="118" t="s">
        <v>4841</v>
      </c>
      <c r="C2507" s="119">
        <v>42370</v>
      </c>
      <c r="D2507" s="117" t="s">
        <v>4662</v>
      </c>
      <c r="E2507" s="120" t="s">
        <v>5807</v>
      </c>
      <c r="F2507" s="117" t="str">
        <f>IF(ISNA(VLOOKUP(B2507,[2]保固召回!$A:$G,7,FALSE)),"",(VLOOKUP(B2507,[2]保固召回!$A:$G,7,FALSE)))</f>
        <v/>
      </c>
      <c r="G2507" s="121">
        <f t="shared" ca="1" si="159"/>
        <v>0.57202072538860105</v>
      </c>
      <c r="H2507" s="121" t="str">
        <f t="shared" si="157"/>
        <v>提示-編程儀錶板油錶功能</v>
      </c>
      <c r="I2507" s="122">
        <f t="shared" ca="1" si="158"/>
        <v>552</v>
      </c>
      <c r="N2507" s="125"/>
      <c r="O2507" s="126"/>
      <c r="P2507" s="127" t="str">
        <f>IF(B2507="","",IF(ISNA(VLOOKUP(U2507,[2]NEW!H:H,1,FALSE)),"V",""))</f>
        <v>V</v>
      </c>
      <c r="Q2507" s="156"/>
      <c r="R2507" s="129"/>
      <c r="S2507" s="204"/>
      <c r="U2507" s="132" t="str">
        <f t="shared" si="156"/>
        <v>6211061800BH85392</v>
      </c>
      <c r="W2507" s="134" t="str">
        <f>IF((ISERROR(VLOOKUP(E2507,'[2]Lead Time(覆蓋貼)'!F:F,1,0)))*(P2507="v"),"",IF((ISTEXT(VLOOKUP(E2507,'[2]Lead Time(覆蓋貼)'!F:F,1,0)))*(P2507=""),"未執行",""))</f>
        <v/>
      </c>
    </row>
    <row r="2508" spans="1:23" ht="20.25" hidden="1" customHeight="1" x14ac:dyDescent="0.25">
      <c r="A2508" s="117">
        <v>2494</v>
      </c>
      <c r="B2508" s="118" t="s">
        <v>4841</v>
      </c>
      <c r="C2508" s="119">
        <v>42370</v>
      </c>
      <c r="D2508" s="117" t="s">
        <v>4662</v>
      </c>
      <c r="E2508" s="120" t="s">
        <v>5808</v>
      </c>
      <c r="F2508" s="117" t="str">
        <f>IF(ISNA(VLOOKUP(B2508,[2]保固召回!$A:$G,7,FALSE)),"",(VLOOKUP(B2508,[2]保固召回!$A:$G,7,FALSE)))</f>
        <v/>
      </c>
      <c r="G2508" s="121">
        <f t="shared" ca="1" si="159"/>
        <v>0.57202072538860105</v>
      </c>
      <c r="H2508" s="121" t="str">
        <f t="shared" si="157"/>
        <v/>
      </c>
      <c r="I2508" s="122">
        <f t="shared" ca="1" si="158"/>
        <v>552</v>
      </c>
      <c r="N2508" s="125"/>
      <c r="O2508" s="126"/>
      <c r="P2508" s="127" t="str">
        <f>IF(B2508="","",IF(ISNA(VLOOKUP(U2508,[2]NEW!H:H,1,FALSE)),"V",""))</f>
        <v/>
      </c>
      <c r="Q2508" s="156"/>
      <c r="R2508" s="129"/>
      <c r="S2508" s="181"/>
      <c r="U2508" s="132" t="str">
        <f t="shared" si="156"/>
        <v>6211061800BH85372</v>
      </c>
      <c r="W2508" s="134" t="str">
        <f>IF((ISERROR(VLOOKUP(E2508,'[2]Lead Time(覆蓋貼)'!F:F,1,0)))*(P2508="v"),"",IF((ISTEXT(VLOOKUP(E2508,'[2]Lead Time(覆蓋貼)'!F:F,1,0)))*(P2508=""),"未執行",""))</f>
        <v/>
      </c>
    </row>
    <row r="2509" spans="1:23" ht="20.25" hidden="1" customHeight="1" x14ac:dyDescent="0.25">
      <c r="A2509" s="117">
        <v>2495</v>
      </c>
      <c r="B2509" s="118" t="s">
        <v>4841</v>
      </c>
      <c r="C2509" s="119">
        <v>42370</v>
      </c>
      <c r="D2509" s="117" t="s">
        <v>4662</v>
      </c>
      <c r="E2509" s="120" t="s">
        <v>5809</v>
      </c>
      <c r="F2509" s="117" t="str">
        <f>IF(ISNA(VLOOKUP(B2509,[2]保固召回!$A:$G,7,FALSE)),"",(VLOOKUP(B2509,[2]保固召回!$A:$G,7,FALSE)))</f>
        <v/>
      </c>
      <c r="G2509" s="121">
        <f t="shared" ca="1" si="159"/>
        <v>0.57202072538860105</v>
      </c>
      <c r="H2509" s="121" t="str">
        <f t="shared" si="157"/>
        <v>提示-編程儀錶板油錶功能</v>
      </c>
      <c r="I2509" s="122">
        <f t="shared" ca="1" si="158"/>
        <v>552</v>
      </c>
      <c r="N2509" s="125"/>
      <c r="O2509" s="126"/>
      <c r="P2509" s="127" t="str">
        <f>IF(B2509="","",IF(ISNA(VLOOKUP(U2509,[2]NEW!H:H,1,FALSE)),"V",""))</f>
        <v>V</v>
      </c>
      <c r="Q2509" s="156"/>
      <c r="R2509" s="129"/>
      <c r="S2509" s="181"/>
      <c r="U2509" s="132" t="str">
        <f t="shared" si="156"/>
        <v>6211061800BH85368</v>
      </c>
      <c r="W2509" s="134" t="str">
        <f>IF((ISERROR(VLOOKUP(E2509,'[2]Lead Time(覆蓋貼)'!F:F,1,0)))*(P2509="v"),"",IF((ISTEXT(VLOOKUP(E2509,'[2]Lead Time(覆蓋貼)'!F:F,1,0)))*(P2509=""),"未執行",""))</f>
        <v/>
      </c>
    </row>
    <row r="2510" spans="1:23" ht="20.25" hidden="1" customHeight="1" x14ac:dyDescent="0.25">
      <c r="A2510" s="117">
        <v>2496</v>
      </c>
      <c r="B2510" s="118" t="s">
        <v>4841</v>
      </c>
      <c r="C2510" s="119">
        <v>42370</v>
      </c>
      <c r="D2510" s="117" t="s">
        <v>4662</v>
      </c>
      <c r="E2510" s="120" t="s">
        <v>5810</v>
      </c>
      <c r="F2510" s="117" t="str">
        <f>IF(ISNA(VLOOKUP(B2510,[2]保固召回!$A:$G,7,FALSE)),"",(VLOOKUP(B2510,[2]保固召回!$A:$G,7,FALSE)))</f>
        <v/>
      </c>
      <c r="G2510" s="121">
        <f t="shared" ca="1" si="159"/>
        <v>0.57202072538860105</v>
      </c>
      <c r="H2510" s="121" t="str">
        <f t="shared" si="157"/>
        <v/>
      </c>
      <c r="I2510" s="122">
        <f t="shared" ca="1" si="158"/>
        <v>552</v>
      </c>
      <c r="N2510" s="125"/>
      <c r="O2510" s="126"/>
      <c r="P2510" s="127" t="str">
        <f>IF(B2510="","",IF(ISNA(VLOOKUP(U2510,[2]NEW!H:H,1,FALSE)),"V",""))</f>
        <v/>
      </c>
      <c r="Q2510" s="156"/>
      <c r="R2510" s="129"/>
      <c r="S2510" s="205"/>
      <c r="U2510" s="132" t="str">
        <f t="shared" si="156"/>
        <v>6211061800BH85362</v>
      </c>
      <c r="W2510" s="134" t="str">
        <f>IF((ISERROR(VLOOKUP(E2510,'[2]Lead Time(覆蓋貼)'!F:F,1,0)))*(P2510="v"),"",IF((ISTEXT(VLOOKUP(E2510,'[2]Lead Time(覆蓋貼)'!F:F,1,0)))*(P2510=""),"未執行",""))</f>
        <v/>
      </c>
    </row>
    <row r="2511" spans="1:23" ht="20.25" hidden="1" customHeight="1" x14ac:dyDescent="0.25">
      <c r="A2511" s="117">
        <v>2497</v>
      </c>
      <c r="B2511" s="118" t="s">
        <v>4841</v>
      </c>
      <c r="C2511" s="119">
        <v>42370</v>
      </c>
      <c r="D2511" s="117" t="s">
        <v>4662</v>
      </c>
      <c r="E2511" s="120" t="s">
        <v>5811</v>
      </c>
      <c r="F2511" s="117" t="str">
        <f>IF(ISNA(VLOOKUP(B2511,[2]保固召回!$A:$G,7,FALSE)),"",(VLOOKUP(B2511,[2]保固召回!$A:$G,7,FALSE)))</f>
        <v/>
      </c>
      <c r="G2511" s="121">
        <f t="shared" ca="1" si="159"/>
        <v>0.57202072538860105</v>
      </c>
      <c r="H2511" s="121" t="str">
        <f t="shared" si="157"/>
        <v/>
      </c>
      <c r="I2511" s="122">
        <f t="shared" ca="1" si="158"/>
        <v>552</v>
      </c>
      <c r="N2511" s="125"/>
      <c r="O2511" s="126"/>
      <c r="P2511" s="127" t="str">
        <f>IF(B2511="","",IF(ISNA(VLOOKUP(U2511,[2]NEW!H:H,1,FALSE)),"V",""))</f>
        <v/>
      </c>
      <c r="Q2511" s="156"/>
      <c r="R2511" s="129"/>
      <c r="S2511" s="205"/>
      <c r="U2511" s="132" t="str">
        <f t="shared" si="156"/>
        <v>6211061800BH85356</v>
      </c>
      <c r="W2511" s="134" t="str">
        <f>IF((ISERROR(VLOOKUP(E2511,'[2]Lead Time(覆蓋貼)'!F:F,1,0)))*(P2511="v"),"",IF((ISTEXT(VLOOKUP(E2511,'[2]Lead Time(覆蓋貼)'!F:F,1,0)))*(P2511=""),"未執行",""))</f>
        <v>未執行</v>
      </c>
    </row>
    <row r="2512" spans="1:23" ht="20.25" hidden="1" customHeight="1" x14ac:dyDescent="0.25">
      <c r="A2512" s="117">
        <v>2498</v>
      </c>
      <c r="B2512" s="118" t="s">
        <v>4841</v>
      </c>
      <c r="C2512" s="119">
        <v>42370</v>
      </c>
      <c r="D2512" s="117" t="s">
        <v>4662</v>
      </c>
      <c r="E2512" s="120" t="s">
        <v>5812</v>
      </c>
      <c r="F2512" s="117" t="str">
        <f>IF(ISNA(VLOOKUP(B2512,[2]保固召回!$A:$G,7,FALSE)),"",(VLOOKUP(B2512,[2]保固召回!$A:$G,7,FALSE)))</f>
        <v/>
      </c>
      <c r="G2512" s="121">
        <f t="shared" ca="1" si="159"/>
        <v>0.57202072538860105</v>
      </c>
      <c r="H2512" s="121" t="str">
        <f t="shared" si="157"/>
        <v>提示-編程儀錶板油錶功能</v>
      </c>
      <c r="I2512" s="122">
        <f t="shared" ca="1" si="158"/>
        <v>552</v>
      </c>
      <c r="N2512" s="125"/>
      <c r="O2512" s="126"/>
      <c r="P2512" s="127" t="str">
        <f>IF(B2512="","",IF(ISNA(VLOOKUP(U2512,[2]NEW!H:H,1,FALSE)),"V",""))</f>
        <v>V</v>
      </c>
      <c r="Q2512" s="156"/>
      <c r="R2512" s="129"/>
      <c r="S2512" s="204"/>
      <c r="U2512" s="132" t="str">
        <f t="shared" si="156"/>
        <v>6211061800BH85315</v>
      </c>
      <c r="W2512" s="134" t="str">
        <f>IF((ISERROR(VLOOKUP(E2512,'[2]Lead Time(覆蓋貼)'!F:F,1,0)))*(P2512="v"),"",IF((ISTEXT(VLOOKUP(E2512,'[2]Lead Time(覆蓋貼)'!F:F,1,0)))*(P2512=""),"未執行",""))</f>
        <v/>
      </c>
    </row>
    <row r="2513" spans="1:23" ht="20.25" hidden="1" customHeight="1" x14ac:dyDescent="0.25">
      <c r="A2513" s="117">
        <v>2499</v>
      </c>
      <c r="B2513" s="118" t="s">
        <v>4841</v>
      </c>
      <c r="C2513" s="119">
        <v>42370</v>
      </c>
      <c r="D2513" s="117" t="s">
        <v>4662</v>
      </c>
      <c r="E2513" s="120" t="s">
        <v>5813</v>
      </c>
      <c r="F2513" s="117" t="str">
        <f>IF(ISNA(VLOOKUP(B2513,[2]保固召回!$A:$G,7,FALSE)),"",(VLOOKUP(B2513,[2]保固召回!$A:$G,7,FALSE)))</f>
        <v/>
      </c>
      <c r="G2513" s="121">
        <f t="shared" ca="1" si="159"/>
        <v>0.57202072538860105</v>
      </c>
      <c r="H2513" s="121" t="str">
        <f t="shared" si="157"/>
        <v>提示-編程儀錶板油錶功能</v>
      </c>
      <c r="I2513" s="122">
        <f t="shared" ca="1" si="158"/>
        <v>552</v>
      </c>
      <c r="N2513" s="125"/>
      <c r="O2513" s="126"/>
      <c r="P2513" s="127" t="str">
        <f>IF(B2513="","",IF(ISNA(VLOOKUP(U2513,[2]NEW!H:H,1,FALSE)),"V",""))</f>
        <v>V</v>
      </c>
      <c r="Q2513" s="156"/>
      <c r="R2513" s="129"/>
      <c r="S2513" s="205"/>
      <c r="U2513" s="132" t="str">
        <f t="shared" si="156"/>
        <v>6211061800BH85313</v>
      </c>
      <c r="W2513" s="134" t="str">
        <f>IF((ISERROR(VLOOKUP(E2513,'[2]Lead Time(覆蓋貼)'!F:F,1,0)))*(P2513="v"),"",IF((ISTEXT(VLOOKUP(E2513,'[2]Lead Time(覆蓋貼)'!F:F,1,0)))*(P2513=""),"未執行",""))</f>
        <v/>
      </c>
    </row>
    <row r="2514" spans="1:23" ht="20.25" hidden="1" customHeight="1" x14ac:dyDescent="0.25">
      <c r="A2514" s="117">
        <v>2500</v>
      </c>
      <c r="B2514" s="118" t="s">
        <v>4841</v>
      </c>
      <c r="C2514" s="119">
        <v>42370</v>
      </c>
      <c r="D2514" s="117" t="s">
        <v>4662</v>
      </c>
      <c r="E2514" s="120" t="s">
        <v>5814</v>
      </c>
      <c r="F2514" s="117" t="str">
        <f>IF(ISNA(VLOOKUP(B2514,[2]保固召回!$A:$G,7,FALSE)),"",(VLOOKUP(B2514,[2]保固召回!$A:$G,7,FALSE)))</f>
        <v/>
      </c>
      <c r="G2514" s="121">
        <f t="shared" ca="1" si="159"/>
        <v>0.57202072538860105</v>
      </c>
      <c r="H2514" s="121" t="str">
        <f t="shared" si="157"/>
        <v>提示-編程儀錶板油錶功能</v>
      </c>
      <c r="I2514" s="122">
        <f t="shared" ca="1" si="158"/>
        <v>552</v>
      </c>
      <c r="N2514" s="125"/>
      <c r="O2514" s="126"/>
      <c r="P2514" s="127" t="str">
        <f>IF(B2514="","",IF(ISNA(VLOOKUP(U2514,[2]NEW!H:H,1,FALSE)),"V",""))</f>
        <v>V</v>
      </c>
      <c r="Q2514" s="156"/>
      <c r="R2514" s="129"/>
      <c r="S2514" s="205"/>
      <c r="U2514" s="132" t="str">
        <f t="shared" si="156"/>
        <v>6211061800BH85309</v>
      </c>
      <c r="W2514" s="134" t="str">
        <f>IF((ISERROR(VLOOKUP(E2514,'[2]Lead Time(覆蓋貼)'!F:F,1,0)))*(P2514="v"),"",IF((ISTEXT(VLOOKUP(E2514,'[2]Lead Time(覆蓋貼)'!F:F,1,0)))*(P2514=""),"未執行",""))</f>
        <v/>
      </c>
    </row>
    <row r="2515" spans="1:23" ht="20.25" hidden="1" customHeight="1" x14ac:dyDescent="0.25">
      <c r="A2515" s="117">
        <v>2501</v>
      </c>
      <c r="B2515" s="118" t="s">
        <v>4841</v>
      </c>
      <c r="C2515" s="119">
        <v>42370</v>
      </c>
      <c r="D2515" s="117" t="s">
        <v>4662</v>
      </c>
      <c r="E2515" s="120" t="s">
        <v>5815</v>
      </c>
      <c r="F2515" s="117" t="str">
        <f>IF(ISNA(VLOOKUP(B2515,[2]保固召回!$A:$G,7,FALSE)),"",(VLOOKUP(B2515,[2]保固召回!$A:$G,7,FALSE)))</f>
        <v/>
      </c>
      <c r="G2515" s="121">
        <f t="shared" ca="1" si="159"/>
        <v>0.57202072538860105</v>
      </c>
      <c r="H2515" s="121" t="str">
        <f t="shared" si="157"/>
        <v>提示-編程儀錶板油錶功能</v>
      </c>
      <c r="I2515" s="122">
        <f t="shared" ca="1" si="158"/>
        <v>552</v>
      </c>
      <c r="N2515" s="125"/>
      <c r="O2515" s="126"/>
      <c r="P2515" s="127" t="str">
        <f>IF(B2515="","",IF(ISNA(VLOOKUP(U2515,[2]NEW!H:H,1,FALSE)),"V",""))</f>
        <v>V</v>
      </c>
      <c r="Q2515" s="156"/>
      <c r="R2515" s="129"/>
      <c r="S2515" s="204"/>
      <c r="U2515" s="132" t="str">
        <f t="shared" si="156"/>
        <v>6211061800BH85306</v>
      </c>
      <c r="W2515" s="134" t="str">
        <f>IF((ISERROR(VLOOKUP(E2515,'[2]Lead Time(覆蓋貼)'!F:F,1,0)))*(P2515="v"),"",IF((ISTEXT(VLOOKUP(E2515,'[2]Lead Time(覆蓋貼)'!F:F,1,0)))*(P2515=""),"未執行",""))</f>
        <v/>
      </c>
    </row>
    <row r="2516" spans="1:23" ht="20.25" hidden="1" customHeight="1" x14ac:dyDescent="0.25">
      <c r="A2516" s="117">
        <v>2502</v>
      </c>
      <c r="B2516" s="118" t="s">
        <v>4841</v>
      </c>
      <c r="C2516" s="119">
        <v>42370</v>
      </c>
      <c r="D2516" s="117" t="s">
        <v>4662</v>
      </c>
      <c r="E2516" s="120" t="s">
        <v>5816</v>
      </c>
      <c r="F2516" s="117"/>
      <c r="G2516" s="121">
        <f t="shared" ca="1" si="159"/>
        <v>0.57202072538860105</v>
      </c>
      <c r="H2516" s="121" t="str">
        <f t="shared" si="157"/>
        <v>提示-編程儀錶板油錶功能</v>
      </c>
      <c r="I2516" s="122">
        <f t="shared" ca="1" si="158"/>
        <v>552</v>
      </c>
      <c r="N2516" s="125"/>
      <c r="O2516" s="126"/>
      <c r="P2516" s="127" t="str">
        <f>IF(B2516="","",IF(ISNA(VLOOKUP(U2516,[2]NEW!H:H,1,FALSE)),"V",""))</f>
        <v>V</v>
      </c>
      <c r="Q2516" s="156"/>
      <c r="R2516" s="129"/>
      <c r="S2516" s="181"/>
      <c r="U2516" s="132" t="str">
        <f t="shared" si="156"/>
        <v>6211061800BH85276</v>
      </c>
      <c r="W2516" s="134" t="str">
        <f>IF((ISERROR(VLOOKUP(E2516,'[2]Lead Time(覆蓋貼)'!F:F,1,0)))*(P2516="v"),"",IF((ISTEXT(VLOOKUP(E2516,'[2]Lead Time(覆蓋貼)'!F:F,1,0)))*(P2516=""),"未執行",""))</f>
        <v/>
      </c>
    </row>
    <row r="2517" spans="1:23" ht="20.25" hidden="1" customHeight="1" x14ac:dyDescent="0.25">
      <c r="A2517" s="117">
        <v>2503</v>
      </c>
      <c r="B2517" s="118" t="s">
        <v>4841</v>
      </c>
      <c r="C2517" s="119">
        <v>42370</v>
      </c>
      <c r="D2517" s="117" t="s">
        <v>4662</v>
      </c>
      <c r="E2517" s="120" t="s">
        <v>5817</v>
      </c>
      <c r="F2517" s="117" t="str">
        <f>IF(ISNA(VLOOKUP(B2517,[2]保固召回!$A:$G,7,FALSE)),"",(VLOOKUP(B2517,[2]保固召回!$A:$G,7,FALSE)))</f>
        <v/>
      </c>
      <c r="G2517" s="121">
        <f t="shared" ca="1" si="159"/>
        <v>0.57202072538860105</v>
      </c>
      <c r="H2517" s="121" t="str">
        <f t="shared" si="157"/>
        <v>提示-編程儀錶板油錶功能</v>
      </c>
      <c r="I2517" s="122">
        <f t="shared" ca="1" si="158"/>
        <v>552</v>
      </c>
      <c r="N2517" s="125">
        <v>43201</v>
      </c>
      <c r="O2517" s="126">
        <v>50389</v>
      </c>
      <c r="P2517" s="127" t="str">
        <f>IF(B2517="","",IF(ISNA(VLOOKUP(U2517,[2]NEW!H:H,1,FALSE)),"V",""))</f>
        <v>V</v>
      </c>
      <c r="Q2517" s="156">
        <v>43186</v>
      </c>
      <c r="R2517" s="129">
        <v>50304</v>
      </c>
      <c r="S2517" s="205" t="s">
        <v>3862</v>
      </c>
      <c r="U2517" s="132" t="str">
        <f t="shared" si="156"/>
        <v>6211061800BH85056</v>
      </c>
      <c r="W2517" s="134" t="str">
        <f>IF((ISERROR(VLOOKUP(E2517,'[2]Lead Time(覆蓋貼)'!F:F,1,0)))*(P2517="v"),"",IF((ISTEXT(VLOOKUP(E2517,'[2]Lead Time(覆蓋貼)'!F:F,1,0)))*(P2517=""),"未執行",""))</f>
        <v/>
      </c>
    </row>
    <row r="2518" spans="1:23" ht="20.25" hidden="1" customHeight="1" x14ac:dyDescent="0.25">
      <c r="A2518" s="117">
        <v>2504</v>
      </c>
      <c r="B2518" s="118" t="s">
        <v>4841</v>
      </c>
      <c r="C2518" s="119">
        <v>42370</v>
      </c>
      <c r="D2518" s="117" t="s">
        <v>4662</v>
      </c>
      <c r="E2518" s="120" t="s">
        <v>5818</v>
      </c>
      <c r="F2518" s="117" t="str">
        <f>IF(ISNA(VLOOKUP(B2518,[2]保固召回!$A:$G,7,FALSE)),"",(VLOOKUP(B2518,[2]保固召回!$A:$G,7,FALSE)))</f>
        <v/>
      </c>
      <c r="G2518" s="121">
        <f t="shared" ca="1" si="159"/>
        <v>0.57202072538860105</v>
      </c>
      <c r="H2518" s="121" t="str">
        <f t="shared" si="157"/>
        <v/>
      </c>
      <c r="I2518" s="122">
        <f t="shared" ca="1" si="158"/>
        <v>552</v>
      </c>
      <c r="N2518" s="125"/>
      <c r="O2518" s="126"/>
      <c r="P2518" s="127" t="str">
        <f>IF(B2518="","",IF(ISNA(VLOOKUP(U2518,[2]NEW!H:H,1,FALSE)),"V",""))</f>
        <v/>
      </c>
      <c r="Q2518" s="156"/>
      <c r="R2518" s="129"/>
      <c r="S2518" s="204"/>
      <c r="U2518" s="132" t="str">
        <f t="shared" si="156"/>
        <v>6211061800BH85034</v>
      </c>
      <c r="W2518" s="134" t="str">
        <f>IF((ISERROR(VLOOKUP(E2518,'[2]Lead Time(覆蓋貼)'!F:F,1,0)))*(P2518="v"),"",IF((ISTEXT(VLOOKUP(E2518,'[2]Lead Time(覆蓋貼)'!F:F,1,0)))*(P2518=""),"未執行",""))</f>
        <v/>
      </c>
    </row>
    <row r="2519" spans="1:23" ht="20.25" hidden="1" customHeight="1" x14ac:dyDescent="0.25">
      <c r="A2519" s="117">
        <v>2505</v>
      </c>
      <c r="B2519" s="118" t="s">
        <v>4841</v>
      </c>
      <c r="C2519" s="119">
        <v>42370</v>
      </c>
      <c r="D2519" s="117" t="s">
        <v>4662</v>
      </c>
      <c r="E2519" s="120" t="s">
        <v>5819</v>
      </c>
      <c r="F2519" s="117" t="str">
        <f>IF(ISNA(VLOOKUP(B2519,[2]保固召回!$A:$G,7,FALSE)),"",(VLOOKUP(B2519,[2]保固召回!$A:$G,7,FALSE)))</f>
        <v/>
      </c>
      <c r="G2519" s="121">
        <f t="shared" ca="1" si="159"/>
        <v>0.57202072538860105</v>
      </c>
      <c r="H2519" s="121" t="str">
        <f t="shared" si="157"/>
        <v/>
      </c>
      <c r="I2519" s="122">
        <f t="shared" ca="1" si="158"/>
        <v>552</v>
      </c>
      <c r="N2519" s="125"/>
      <c r="O2519" s="126"/>
      <c r="P2519" s="127" t="str">
        <f>IF(B2519="","",IF(ISNA(VLOOKUP(U2519,[2]NEW!H:H,1,FALSE)),"V",""))</f>
        <v/>
      </c>
      <c r="Q2519" s="156"/>
      <c r="R2519" s="129"/>
      <c r="S2519" s="205"/>
      <c r="U2519" s="132" t="str">
        <f t="shared" si="156"/>
        <v>6211061800BH85032</v>
      </c>
      <c r="W2519" s="134" t="str">
        <f>IF((ISERROR(VLOOKUP(E2519,'[2]Lead Time(覆蓋貼)'!F:F,1,0)))*(P2519="v"),"",IF((ISTEXT(VLOOKUP(E2519,'[2]Lead Time(覆蓋貼)'!F:F,1,0)))*(P2519=""),"未執行",""))</f>
        <v/>
      </c>
    </row>
    <row r="2520" spans="1:23" ht="20.25" hidden="1" customHeight="1" x14ac:dyDescent="0.25">
      <c r="A2520" s="117">
        <v>2506</v>
      </c>
      <c r="B2520" s="118" t="s">
        <v>4841</v>
      </c>
      <c r="C2520" s="119">
        <v>42370</v>
      </c>
      <c r="D2520" s="117" t="s">
        <v>4662</v>
      </c>
      <c r="E2520" s="120" t="s">
        <v>5820</v>
      </c>
      <c r="F2520" s="117" t="str">
        <f>IF(ISNA(VLOOKUP(B2520,[2]保固召回!$A:$G,7,FALSE)),"",(VLOOKUP(B2520,[2]保固召回!$A:$G,7,FALSE)))</f>
        <v/>
      </c>
      <c r="G2520" s="121">
        <f t="shared" ca="1" si="159"/>
        <v>0.57202072538860105</v>
      </c>
      <c r="H2520" s="121" t="str">
        <f t="shared" si="157"/>
        <v>提示-編程儀錶板油錶功能</v>
      </c>
      <c r="I2520" s="122">
        <f t="shared" ca="1" si="158"/>
        <v>552</v>
      </c>
      <c r="N2520" s="125"/>
      <c r="O2520" s="126"/>
      <c r="P2520" s="127" t="str">
        <f>IF(B2520="","",IF(ISNA(VLOOKUP(U2520,[2]NEW!H:H,1,FALSE)),"V",""))</f>
        <v>V</v>
      </c>
      <c r="Q2520" s="156"/>
      <c r="R2520" s="129"/>
      <c r="S2520" s="205"/>
      <c r="U2520" s="132" t="str">
        <f t="shared" si="156"/>
        <v>6211061800BH85028</v>
      </c>
      <c r="W2520" s="134" t="str">
        <f>IF((ISERROR(VLOOKUP(E2520,'[2]Lead Time(覆蓋貼)'!F:F,1,0)))*(P2520="v"),"",IF((ISTEXT(VLOOKUP(E2520,'[2]Lead Time(覆蓋貼)'!F:F,1,0)))*(P2520=""),"未執行",""))</f>
        <v/>
      </c>
    </row>
    <row r="2521" spans="1:23" ht="20.25" hidden="1" customHeight="1" x14ac:dyDescent="0.25">
      <c r="A2521" s="117">
        <v>2507</v>
      </c>
      <c r="B2521" s="118" t="s">
        <v>4841</v>
      </c>
      <c r="C2521" s="119">
        <v>42370</v>
      </c>
      <c r="D2521" s="117" t="s">
        <v>4662</v>
      </c>
      <c r="E2521" s="120" t="s">
        <v>5821</v>
      </c>
      <c r="F2521" s="117" t="str">
        <f>IF(ISNA(VLOOKUP(B2521,[2]保固召回!$A:$G,7,FALSE)),"",(VLOOKUP(B2521,[2]保固召回!$A:$G,7,FALSE)))</f>
        <v/>
      </c>
      <c r="G2521" s="121">
        <f t="shared" ca="1" si="159"/>
        <v>0.57202072538860105</v>
      </c>
      <c r="H2521" s="121" t="str">
        <f t="shared" si="157"/>
        <v/>
      </c>
      <c r="I2521" s="122">
        <f t="shared" ca="1" si="158"/>
        <v>552</v>
      </c>
      <c r="N2521" s="125"/>
      <c r="O2521" s="126"/>
      <c r="P2521" s="127" t="str">
        <f>IF(B2521="","",IF(ISNA(VLOOKUP(U2521,[2]NEW!H:H,1,FALSE)),"V",""))</f>
        <v/>
      </c>
      <c r="Q2521" s="156"/>
      <c r="R2521" s="129"/>
      <c r="S2521" s="204"/>
      <c r="U2521" s="132" t="str">
        <f t="shared" si="156"/>
        <v>6211061800BH85025</v>
      </c>
      <c r="W2521" s="134" t="str">
        <f>IF((ISERROR(VLOOKUP(E2521,'[2]Lead Time(覆蓋貼)'!F:F,1,0)))*(P2521="v"),"",IF((ISTEXT(VLOOKUP(E2521,'[2]Lead Time(覆蓋貼)'!F:F,1,0)))*(P2521=""),"未執行",""))</f>
        <v>未執行</v>
      </c>
    </row>
    <row r="2522" spans="1:23" ht="20.25" hidden="1" customHeight="1" x14ac:dyDescent="0.25">
      <c r="A2522" s="117">
        <v>2508</v>
      </c>
      <c r="B2522" s="118" t="s">
        <v>4841</v>
      </c>
      <c r="C2522" s="119">
        <v>42370</v>
      </c>
      <c r="D2522" s="117" t="s">
        <v>4662</v>
      </c>
      <c r="E2522" s="120" t="s">
        <v>5822</v>
      </c>
      <c r="F2522" s="117" t="str">
        <f>IF(ISNA(VLOOKUP(B2522,[2]保固召回!$A:$G,7,FALSE)),"",(VLOOKUP(B2522,[2]保固召回!$A:$G,7,FALSE)))</f>
        <v/>
      </c>
      <c r="G2522" s="121">
        <f t="shared" ca="1" si="159"/>
        <v>0.57202072538860105</v>
      </c>
      <c r="H2522" s="121" t="str">
        <f t="shared" si="157"/>
        <v>提示-編程儀錶板油錶功能</v>
      </c>
      <c r="I2522" s="122">
        <f t="shared" ca="1" si="158"/>
        <v>552</v>
      </c>
      <c r="N2522" s="125"/>
      <c r="O2522" s="126"/>
      <c r="P2522" s="127" t="str">
        <f>IF(B2522="","",IF(ISNA(VLOOKUP(U2522,[2]NEW!H:H,1,FALSE)),"V",""))</f>
        <v>V</v>
      </c>
      <c r="Q2522" s="156"/>
      <c r="R2522" s="129"/>
      <c r="S2522" s="205"/>
      <c r="U2522" s="132" t="str">
        <f t="shared" si="156"/>
        <v>6211061800BH85008</v>
      </c>
      <c r="W2522" s="134" t="str">
        <f>IF((ISERROR(VLOOKUP(E2522,'[2]Lead Time(覆蓋貼)'!F:F,1,0)))*(P2522="v"),"",IF((ISTEXT(VLOOKUP(E2522,'[2]Lead Time(覆蓋貼)'!F:F,1,0)))*(P2522=""),"未執行",""))</f>
        <v/>
      </c>
    </row>
    <row r="2523" spans="1:23" ht="20.25" hidden="1" customHeight="1" x14ac:dyDescent="0.25">
      <c r="A2523" s="117">
        <v>2509</v>
      </c>
      <c r="B2523" s="118" t="s">
        <v>4841</v>
      </c>
      <c r="C2523" s="119">
        <v>42370</v>
      </c>
      <c r="D2523" s="117" t="s">
        <v>4662</v>
      </c>
      <c r="E2523" s="120" t="s">
        <v>5823</v>
      </c>
      <c r="F2523" s="117" t="str">
        <f>IF(ISNA(VLOOKUP(B2523,[2]保固召回!$A:$G,7,FALSE)),"",(VLOOKUP(B2523,[2]保固召回!$A:$G,7,FALSE)))</f>
        <v/>
      </c>
      <c r="G2523" s="121">
        <f t="shared" ca="1" si="159"/>
        <v>0.57202072538860105</v>
      </c>
      <c r="H2523" s="121" t="str">
        <f t="shared" si="157"/>
        <v>提示-編程儀錶板油錶功能</v>
      </c>
      <c r="I2523" s="122">
        <f t="shared" ca="1" si="158"/>
        <v>552</v>
      </c>
      <c r="N2523" s="125"/>
      <c r="O2523" s="126"/>
      <c r="P2523" s="127" t="str">
        <f>IF(B2523="","",IF(ISNA(VLOOKUP(U2523,[2]NEW!H:H,1,FALSE)),"V",""))</f>
        <v>V</v>
      </c>
      <c r="Q2523" s="156"/>
      <c r="R2523" s="129"/>
      <c r="S2523" s="205"/>
      <c r="U2523" s="132" t="str">
        <f t="shared" si="156"/>
        <v>6211061800BH84997</v>
      </c>
      <c r="W2523" s="134" t="str">
        <f>IF((ISERROR(VLOOKUP(E2523,'[2]Lead Time(覆蓋貼)'!F:F,1,0)))*(P2523="v"),"",IF((ISTEXT(VLOOKUP(E2523,'[2]Lead Time(覆蓋貼)'!F:F,1,0)))*(P2523=""),"未執行",""))</f>
        <v/>
      </c>
    </row>
    <row r="2524" spans="1:23" ht="20.25" hidden="1" customHeight="1" x14ac:dyDescent="0.25">
      <c r="A2524" s="117">
        <v>2510</v>
      </c>
      <c r="B2524" s="118" t="s">
        <v>4841</v>
      </c>
      <c r="C2524" s="119">
        <v>42370</v>
      </c>
      <c r="D2524" s="117" t="s">
        <v>4662</v>
      </c>
      <c r="E2524" s="120" t="s">
        <v>5824</v>
      </c>
      <c r="F2524" s="117" t="str">
        <f>IF(ISNA(VLOOKUP(B2524,[2]保固召回!$A:$G,7,FALSE)),"",(VLOOKUP(B2524,[2]保固召回!$A:$G,7,FALSE)))</f>
        <v/>
      </c>
      <c r="G2524" s="121">
        <f t="shared" ca="1" si="159"/>
        <v>0.57202072538860105</v>
      </c>
      <c r="H2524" s="121" t="str">
        <f t="shared" si="157"/>
        <v>提示-編程儀錶板油錶功能</v>
      </c>
      <c r="I2524" s="122">
        <f t="shared" ca="1" si="158"/>
        <v>552</v>
      </c>
      <c r="N2524" s="125"/>
      <c r="O2524" s="126"/>
      <c r="P2524" s="127" t="str">
        <f>IF(B2524="","",IF(ISNA(VLOOKUP(U2524,[2]NEW!H:H,1,FALSE)),"V",""))</f>
        <v>V</v>
      </c>
      <c r="Q2524" s="156"/>
      <c r="R2524" s="129"/>
      <c r="S2524" s="204"/>
      <c r="U2524" s="132" t="str">
        <f t="shared" si="156"/>
        <v>6211061800BH84957</v>
      </c>
      <c r="W2524" s="134" t="str">
        <f>IF((ISERROR(VLOOKUP(E2524,'[2]Lead Time(覆蓋貼)'!F:F,1,0)))*(P2524="v"),"",IF((ISTEXT(VLOOKUP(E2524,'[2]Lead Time(覆蓋貼)'!F:F,1,0)))*(P2524=""),"未執行",""))</f>
        <v/>
      </c>
    </row>
    <row r="2525" spans="1:23" ht="20.25" hidden="1" customHeight="1" x14ac:dyDescent="0.25">
      <c r="A2525" s="117">
        <v>2511</v>
      </c>
      <c r="B2525" s="118" t="s">
        <v>4841</v>
      </c>
      <c r="C2525" s="119">
        <v>42370</v>
      </c>
      <c r="D2525" s="117" t="s">
        <v>4662</v>
      </c>
      <c r="E2525" s="120" t="s">
        <v>5825</v>
      </c>
      <c r="F2525" s="117" t="str">
        <f>IF(ISNA(VLOOKUP(B2525,[2]保固召回!$A:$G,7,FALSE)),"",(VLOOKUP(B2525,[2]保固召回!$A:$G,7,FALSE)))</f>
        <v/>
      </c>
      <c r="G2525" s="121">
        <f t="shared" ca="1" si="159"/>
        <v>0.57202072538860105</v>
      </c>
      <c r="H2525" s="121" t="str">
        <f t="shared" si="157"/>
        <v>提示-編程儀錶板油錶功能</v>
      </c>
      <c r="I2525" s="122">
        <f t="shared" ca="1" si="158"/>
        <v>552</v>
      </c>
      <c r="N2525" s="125"/>
      <c r="O2525" s="126"/>
      <c r="P2525" s="127" t="str">
        <f>IF(B2525="","",IF(ISNA(VLOOKUP(U2525,[2]NEW!H:H,1,FALSE)),"V",""))</f>
        <v>V</v>
      </c>
      <c r="Q2525" s="156"/>
      <c r="R2525" s="129"/>
      <c r="S2525" s="205"/>
      <c r="U2525" s="132" t="str">
        <f t="shared" si="156"/>
        <v>6211061800BH84918</v>
      </c>
      <c r="W2525" s="134" t="str">
        <f>IF((ISERROR(VLOOKUP(E2525,'[2]Lead Time(覆蓋貼)'!F:F,1,0)))*(P2525="v"),"",IF((ISTEXT(VLOOKUP(E2525,'[2]Lead Time(覆蓋貼)'!F:F,1,0)))*(P2525=""),"未執行",""))</f>
        <v/>
      </c>
    </row>
    <row r="2526" spans="1:23" ht="20.25" hidden="1" customHeight="1" x14ac:dyDescent="0.25">
      <c r="A2526" s="117">
        <v>2512</v>
      </c>
      <c r="B2526" s="118" t="s">
        <v>4841</v>
      </c>
      <c r="C2526" s="119">
        <v>42370</v>
      </c>
      <c r="D2526" s="117" t="s">
        <v>4662</v>
      </c>
      <c r="E2526" s="120" t="s">
        <v>5826</v>
      </c>
      <c r="F2526" s="117" t="str">
        <f>IF(ISNA(VLOOKUP(B2526,[2]保固召回!$A:$G,7,FALSE)),"",(VLOOKUP(B2526,[2]保固召回!$A:$G,7,FALSE)))</f>
        <v/>
      </c>
      <c r="G2526" s="121">
        <f t="shared" ca="1" si="159"/>
        <v>0.57202072538860105</v>
      </c>
      <c r="H2526" s="121" t="str">
        <f t="shared" si="157"/>
        <v>提示-編程儀錶板油錶功能</v>
      </c>
      <c r="I2526" s="122">
        <f t="shared" ca="1" si="158"/>
        <v>552</v>
      </c>
      <c r="N2526" s="125"/>
      <c r="O2526" s="126"/>
      <c r="P2526" s="127" t="str">
        <f>IF(B2526="","",IF(ISNA(VLOOKUP(U2526,[2]NEW!H:H,1,FALSE)),"V",""))</f>
        <v>V</v>
      </c>
      <c r="Q2526" s="156"/>
      <c r="R2526" s="129"/>
      <c r="S2526" s="205"/>
      <c r="U2526" s="132" t="str">
        <f t="shared" si="156"/>
        <v>6211061800BH84901</v>
      </c>
      <c r="W2526" s="134" t="str">
        <f>IF((ISERROR(VLOOKUP(E2526,'[2]Lead Time(覆蓋貼)'!F:F,1,0)))*(P2526="v"),"",IF((ISTEXT(VLOOKUP(E2526,'[2]Lead Time(覆蓋貼)'!F:F,1,0)))*(P2526=""),"未執行",""))</f>
        <v/>
      </c>
    </row>
    <row r="2527" spans="1:23" ht="20.25" hidden="1" customHeight="1" x14ac:dyDescent="0.25">
      <c r="A2527" s="117">
        <v>2513</v>
      </c>
      <c r="B2527" s="118" t="s">
        <v>4841</v>
      </c>
      <c r="C2527" s="119">
        <v>42370</v>
      </c>
      <c r="D2527" s="117" t="s">
        <v>4662</v>
      </c>
      <c r="E2527" s="120" t="s">
        <v>5827</v>
      </c>
      <c r="F2527" s="117" t="str">
        <f>IF(ISNA(VLOOKUP(B2527,[2]保固召回!$A:$G,7,FALSE)),"",(VLOOKUP(B2527,[2]保固召回!$A:$G,7,FALSE)))</f>
        <v/>
      </c>
      <c r="G2527" s="121">
        <f t="shared" ca="1" si="159"/>
        <v>0.57202072538860105</v>
      </c>
      <c r="H2527" s="121" t="str">
        <f t="shared" si="157"/>
        <v>提示-編程儀錶板油錶功能</v>
      </c>
      <c r="I2527" s="122">
        <f t="shared" ca="1" si="158"/>
        <v>552</v>
      </c>
      <c r="N2527" s="125">
        <v>43204</v>
      </c>
      <c r="O2527" s="126">
        <v>50221</v>
      </c>
      <c r="P2527" s="127" t="str">
        <f>IF(B2527="","",IF(ISNA(VLOOKUP(U2527,[2]NEW!H:H,1,FALSE)),"V",""))</f>
        <v>V</v>
      </c>
      <c r="Q2527" s="156">
        <v>43186</v>
      </c>
      <c r="R2527" s="129">
        <v>50421</v>
      </c>
      <c r="S2527" s="204" t="s">
        <v>3862</v>
      </c>
      <c r="U2527" s="132" t="str">
        <f t="shared" si="156"/>
        <v>6211061800BH84897</v>
      </c>
      <c r="W2527" s="134" t="str">
        <f>IF((ISERROR(VLOOKUP(E2527,'[2]Lead Time(覆蓋貼)'!F:F,1,0)))*(P2527="v"),"",IF((ISTEXT(VLOOKUP(E2527,'[2]Lead Time(覆蓋貼)'!F:F,1,0)))*(P2527=""),"未執行",""))</f>
        <v/>
      </c>
    </row>
    <row r="2528" spans="1:23" ht="20.25" hidden="1" customHeight="1" x14ac:dyDescent="0.25">
      <c r="A2528" s="117">
        <v>2514</v>
      </c>
      <c r="B2528" s="118" t="s">
        <v>4841</v>
      </c>
      <c r="C2528" s="119">
        <v>42370</v>
      </c>
      <c r="D2528" s="117" t="s">
        <v>4662</v>
      </c>
      <c r="E2528" s="120" t="s">
        <v>5828</v>
      </c>
      <c r="F2528" s="117"/>
      <c r="G2528" s="121">
        <f t="shared" ca="1" si="159"/>
        <v>0.57202072538860105</v>
      </c>
      <c r="H2528" s="121" t="str">
        <f t="shared" si="157"/>
        <v>提示-編程儀錶板油錶功能</v>
      </c>
      <c r="I2528" s="122">
        <f t="shared" ca="1" si="158"/>
        <v>552</v>
      </c>
      <c r="N2528" s="125"/>
      <c r="O2528" s="126"/>
      <c r="P2528" s="127" t="str">
        <f>IF(B2528="","",IF(ISNA(VLOOKUP(U2528,[2]NEW!H:H,1,FALSE)),"V",""))</f>
        <v>V</v>
      </c>
      <c r="Q2528" s="156"/>
      <c r="R2528" s="129"/>
      <c r="S2528" s="181"/>
      <c r="U2528" s="132" t="str">
        <f t="shared" si="156"/>
        <v>6211061800BH84890</v>
      </c>
      <c r="W2528" s="134" t="str">
        <f>IF((ISERROR(VLOOKUP(E2528,'[2]Lead Time(覆蓋貼)'!F:F,1,0)))*(P2528="v"),"",IF((ISTEXT(VLOOKUP(E2528,'[2]Lead Time(覆蓋貼)'!F:F,1,0)))*(P2528=""),"未執行",""))</f>
        <v/>
      </c>
    </row>
    <row r="2529" spans="1:23" ht="20.25" hidden="1" customHeight="1" x14ac:dyDescent="0.25">
      <c r="A2529" s="117">
        <v>2515</v>
      </c>
      <c r="B2529" s="118" t="s">
        <v>4841</v>
      </c>
      <c r="C2529" s="119">
        <v>42370</v>
      </c>
      <c r="D2529" s="117" t="s">
        <v>4662</v>
      </c>
      <c r="E2529" s="120" t="s">
        <v>5829</v>
      </c>
      <c r="F2529" s="117" t="str">
        <f>IF(ISNA(VLOOKUP(B2529,[2]保固召回!$A:$G,7,FALSE)),"",(VLOOKUP(B2529,[2]保固召回!$A:$G,7,FALSE)))</f>
        <v/>
      </c>
      <c r="G2529" s="121">
        <f t="shared" ca="1" si="159"/>
        <v>0.57202072538860105</v>
      </c>
      <c r="H2529" s="121" t="str">
        <f t="shared" si="157"/>
        <v/>
      </c>
      <c r="I2529" s="122">
        <f t="shared" ca="1" si="158"/>
        <v>552</v>
      </c>
      <c r="N2529" s="125"/>
      <c r="O2529" s="126"/>
      <c r="P2529" s="127" t="str">
        <f>IF(B2529="","",IF(ISNA(VLOOKUP(U2529,[2]NEW!H:H,1,FALSE)),"V",""))</f>
        <v/>
      </c>
      <c r="Q2529" s="156"/>
      <c r="R2529" s="129"/>
      <c r="S2529" s="205"/>
      <c r="U2529" s="132" t="str">
        <f t="shared" si="156"/>
        <v>6211061800BH84864</v>
      </c>
      <c r="W2529" s="134" t="str">
        <f>IF((ISERROR(VLOOKUP(E2529,'[2]Lead Time(覆蓋貼)'!F:F,1,0)))*(P2529="v"),"",IF((ISTEXT(VLOOKUP(E2529,'[2]Lead Time(覆蓋貼)'!F:F,1,0)))*(P2529=""),"未執行",""))</f>
        <v/>
      </c>
    </row>
    <row r="2530" spans="1:23" ht="20.25" hidden="1" customHeight="1" x14ac:dyDescent="0.25">
      <c r="A2530" s="117">
        <v>2516</v>
      </c>
      <c r="B2530" s="118" t="s">
        <v>4841</v>
      </c>
      <c r="C2530" s="119">
        <v>42370</v>
      </c>
      <c r="D2530" s="117" t="s">
        <v>4662</v>
      </c>
      <c r="E2530" s="120" t="s">
        <v>5830</v>
      </c>
      <c r="F2530" s="117" t="str">
        <f>IF(ISNA(VLOOKUP(B2530,[2]保固召回!$A:$G,7,FALSE)),"",(VLOOKUP(B2530,[2]保固召回!$A:$G,7,FALSE)))</f>
        <v/>
      </c>
      <c r="G2530" s="121">
        <f t="shared" ca="1" si="159"/>
        <v>0.57202072538860105</v>
      </c>
      <c r="H2530" s="121" t="str">
        <f t="shared" si="157"/>
        <v>提示-編程儀錶板油錶功能</v>
      </c>
      <c r="I2530" s="122">
        <f t="shared" ca="1" si="158"/>
        <v>552</v>
      </c>
      <c r="N2530" s="125"/>
      <c r="O2530" s="126"/>
      <c r="P2530" s="127" t="str">
        <f>IF(B2530="","",IF(ISNA(VLOOKUP(U2530,[2]NEW!H:H,1,FALSE)),"V",""))</f>
        <v>V</v>
      </c>
      <c r="Q2530" s="156"/>
      <c r="R2530" s="129"/>
      <c r="S2530" s="204"/>
      <c r="U2530" s="132" t="str">
        <f t="shared" si="156"/>
        <v>6211061800BH84856</v>
      </c>
      <c r="W2530" s="134" t="str">
        <f>IF((ISERROR(VLOOKUP(E2530,'[2]Lead Time(覆蓋貼)'!F:F,1,0)))*(P2530="v"),"",IF((ISTEXT(VLOOKUP(E2530,'[2]Lead Time(覆蓋貼)'!F:F,1,0)))*(P2530=""),"未執行",""))</f>
        <v/>
      </c>
    </row>
    <row r="2531" spans="1:23" ht="20.25" hidden="1" customHeight="1" x14ac:dyDescent="0.25">
      <c r="A2531" s="117">
        <v>2517</v>
      </c>
      <c r="B2531" s="118" t="s">
        <v>5831</v>
      </c>
      <c r="C2531" s="119">
        <v>43568</v>
      </c>
      <c r="D2531" s="117" t="s">
        <v>5832</v>
      </c>
      <c r="E2531" s="120" t="s">
        <v>5833</v>
      </c>
      <c r="F2531" s="117"/>
      <c r="G2531" s="121">
        <f t="shared" ca="1" si="159"/>
        <v>1</v>
      </c>
      <c r="H2531" s="121" t="str">
        <f t="shared" si="157"/>
        <v>G30F34更換汽缸頭</v>
      </c>
      <c r="I2531" s="122">
        <f t="shared" ca="1" si="158"/>
        <v>1</v>
      </c>
      <c r="N2531" s="125">
        <v>43260</v>
      </c>
      <c r="O2531" s="126">
        <v>50135</v>
      </c>
      <c r="P2531" s="127" t="str">
        <f>IF(B2531="","",IF(ISNA(VLOOKUP(U2531,[2]NEW!H:H,1,FALSE)),"V",""))</f>
        <v>V</v>
      </c>
      <c r="Q2531" s="156">
        <v>43263</v>
      </c>
      <c r="R2531" s="129">
        <v>50135</v>
      </c>
      <c r="S2531" s="181" t="s">
        <v>5834</v>
      </c>
      <c r="U2531" s="132" t="str">
        <f t="shared" si="156"/>
        <v>0011720400BH84856</v>
      </c>
      <c r="W2531" s="134" t="str">
        <f>IF((ISERROR(VLOOKUP(E2531,'[2]Lead Time(覆蓋貼)'!F:F,1,0)))*(P2531="v"),"",IF((ISTEXT(VLOOKUP(E2531,'[2]Lead Time(覆蓋貼)'!F:F,1,0)))*(P2531=""),"未執行",""))</f>
        <v/>
      </c>
    </row>
    <row r="2532" spans="1:23" ht="20.25" hidden="1" customHeight="1" x14ac:dyDescent="0.25">
      <c r="A2532" s="117">
        <v>2518</v>
      </c>
      <c r="B2532" s="118" t="s">
        <v>4841</v>
      </c>
      <c r="C2532" s="119">
        <v>42370</v>
      </c>
      <c r="D2532" s="117" t="s">
        <v>4662</v>
      </c>
      <c r="E2532" s="120" t="s">
        <v>5835</v>
      </c>
      <c r="F2532" s="117" t="str">
        <f>IF(ISNA(VLOOKUP(B2532,[2]保固召回!$A:$G,7,FALSE)),"",(VLOOKUP(B2532,[2]保固召回!$A:$G,7,FALSE)))</f>
        <v/>
      </c>
      <c r="G2532" s="121">
        <f t="shared" ca="1" si="159"/>
        <v>0.57202072538860105</v>
      </c>
      <c r="H2532" s="121" t="str">
        <f t="shared" si="157"/>
        <v/>
      </c>
      <c r="I2532" s="122">
        <f t="shared" ca="1" si="158"/>
        <v>552</v>
      </c>
      <c r="N2532" s="125"/>
      <c r="O2532" s="126"/>
      <c r="P2532" s="127" t="str">
        <f>IF(B2532="","",IF(ISNA(VLOOKUP(U2532,[2]NEW!H:H,1,FALSE)),"V",""))</f>
        <v/>
      </c>
      <c r="Q2532" s="156"/>
      <c r="R2532" s="129"/>
      <c r="S2532" s="205"/>
      <c r="U2532" s="132" t="str">
        <f t="shared" si="156"/>
        <v>6211061800BH84853</v>
      </c>
      <c r="W2532" s="134" t="str">
        <f>IF((ISERROR(VLOOKUP(E2532,'[2]Lead Time(覆蓋貼)'!F:F,1,0)))*(P2532="v"),"",IF((ISTEXT(VLOOKUP(E2532,'[2]Lead Time(覆蓋貼)'!F:F,1,0)))*(P2532=""),"未執行",""))</f>
        <v/>
      </c>
    </row>
    <row r="2533" spans="1:23" ht="20.25" hidden="1" customHeight="1" x14ac:dyDescent="0.25">
      <c r="A2533" s="117">
        <v>2519</v>
      </c>
      <c r="B2533" s="118" t="s">
        <v>4841</v>
      </c>
      <c r="C2533" s="119">
        <v>42370</v>
      </c>
      <c r="D2533" s="117" t="s">
        <v>4662</v>
      </c>
      <c r="E2533" s="120" t="s">
        <v>5836</v>
      </c>
      <c r="F2533" s="117" t="str">
        <f>IF(ISNA(VLOOKUP(B2533,[2]保固召回!$A:$G,7,FALSE)),"",(VLOOKUP(B2533,[2]保固召回!$A:$G,7,FALSE)))</f>
        <v/>
      </c>
      <c r="G2533" s="121">
        <f t="shared" ca="1" si="159"/>
        <v>0.57202072538860105</v>
      </c>
      <c r="H2533" s="121" t="str">
        <f t="shared" si="157"/>
        <v>提示-編程儀錶板油錶功能</v>
      </c>
      <c r="I2533" s="122">
        <f t="shared" ca="1" si="158"/>
        <v>552</v>
      </c>
      <c r="N2533" s="125"/>
      <c r="O2533" s="126"/>
      <c r="P2533" s="127" t="str">
        <f>IF(B2533="","",IF(ISNA(VLOOKUP(U2533,[2]NEW!H:H,1,FALSE)),"V",""))</f>
        <v>V</v>
      </c>
      <c r="Q2533" s="156"/>
      <c r="R2533" s="129"/>
      <c r="S2533" s="205"/>
      <c r="U2533" s="132" t="str">
        <f t="shared" si="156"/>
        <v>6211061800BH84800</v>
      </c>
      <c r="W2533" s="134" t="str">
        <f>IF((ISERROR(VLOOKUP(E2533,'[2]Lead Time(覆蓋貼)'!F:F,1,0)))*(P2533="v"),"",IF((ISTEXT(VLOOKUP(E2533,'[2]Lead Time(覆蓋貼)'!F:F,1,0)))*(P2533=""),"未執行",""))</f>
        <v/>
      </c>
    </row>
    <row r="2534" spans="1:23" ht="20.25" hidden="1" customHeight="1" x14ac:dyDescent="0.25">
      <c r="A2534" s="117">
        <v>2520</v>
      </c>
      <c r="B2534" s="118" t="s">
        <v>4841</v>
      </c>
      <c r="C2534" s="119">
        <v>42370</v>
      </c>
      <c r="D2534" s="117" t="s">
        <v>4662</v>
      </c>
      <c r="E2534" s="120" t="s">
        <v>5837</v>
      </c>
      <c r="F2534" s="117" t="str">
        <f>IF(ISNA(VLOOKUP(B2534,[2]保固召回!$A:$G,7,FALSE)),"",(VLOOKUP(B2534,[2]保固召回!$A:$G,7,FALSE)))</f>
        <v/>
      </c>
      <c r="G2534" s="121">
        <f t="shared" ca="1" si="159"/>
        <v>0.57202072538860105</v>
      </c>
      <c r="H2534" s="121" t="str">
        <f t="shared" si="157"/>
        <v>提示-編程儀錶板油錶功能</v>
      </c>
      <c r="I2534" s="122">
        <f t="shared" ca="1" si="158"/>
        <v>552</v>
      </c>
      <c r="N2534" s="125"/>
      <c r="O2534" s="126"/>
      <c r="P2534" s="127" t="str">
        <f>IF(B2534="","",IF(ISNA(VLOOKUP(U2534,[2]NEW!H:H,1,FALSE)),"V",""))</f>
        <v>V</v>
      </c>
      <c r="Q2534" s="156"/>
      <c r="R2534" s="129"/>
      <c r="S2534" s="204"/>
      <c r="U2534" s="132" t="str">
        <f t="shared" si="156"/>
        <v>6211061800BH84752</v>
      </c>
      <c r="W2534" s="134" t="str">
        <f>IF((ISERROR(VLOOKUP(E2534,'[2]Lead Time(覆蓋貼)'!F:F,1,0)))*(P2534="v"),"",IF((ISTEXT(VLOOKUP(E2534,'[2]Lead Time(覆蓋貼)'!F:F,1,0)))*(P2534=""),"未執行",""))</f>
        <v/>
      </c>
    </row>
    <row r="2535" spans="1:23" ht="20.25" hidden="1" customHeight="1" x14ac:dyDescent="0.25">
      <c r="A2535" s="117">
        <v>2521</v>
      </c>
      <c r="B2535" s="118" t="s">
        <v>4841</v>
      </c>
      <c r="C2535" s="119">
        <v>42370</v>
      </c>
      <c r="D2535" s="117" t="s">
        <v>4662</v>
      </c>
      <c r="E2535" s="120" t="s">
        <v>5838</v>
      </c>
      <c r="F2535" s="117" t="str">
        <f>IF(ISNA(VLOOKUP(B2535,[2]保固召回!$A:$G,7,FALSE)),"",(VLOOKUP(B2535,[2]保固召回!$A:$G,7,FALSE)))</f>
        <v/>
      </c>
      <c r="G2535" s="121">
        <f t="shared" ca="1" si="159"/>
        <v>0.57202072538860105</v>
      </c>
      <c r="H2535" s="121" t="str">
        <f t="shared" si="157"/>
        <v>提示-編程儀錶板油錶功能</v>
      </c>
      <c r="I2535" s="122">
        <f t="shared" ca="1" si="158"/>
        <v>552</v>
      </c>
      <c r="N2535" s="125"/>
      <c r="O2535" s="126"/>
      <c r="P2535" s="127" t="str">
        <f>IF(B2535="","",IF(ISNA(VLOOKUP(U2535,[2]NEW!H:H,1,FALSE)),"V",""))</f>
        <v>V</v>
      </c>
      <c r="Q2535" s="156"/>
      <c r="R2535" s="129"/>
      <c r="S2535" s="205"/>
      <c r="U2535" s="132" t="str">
        <f t="shared" si="156"/>
        <v>6211061800BH84666</v>
      </c>
      <c r="W2535" s="134" t="str">
        <f>IF((ISERROR(VLOOKUP(E2535,'[2]Lead Time(覆蓋貼)'!F:F,1,0)))*(P2535="v"),"",IF((ISTEXT(VLOOKUP(E2535,'[2]Lead Time(覆蓋貼)'!F:F,1,0)))*(P2535=""),"未執行",""))</f>
        <v/>
      </c>
    </row>
    <row r="2536" spans="1:23" ht="20.25" hidden="1" customHeight="1" x14ac:dyDescent="0.25">
      <c r="A2536" s="117">
        <v>2522</v>
      </c>
      <c r="B2536" s="118" t="s">
        <v>4841</v>
      </c>
      <c r="C2536" s="119">
        <v>42370</v>
      </c>
      <c r="D2536" s="117" t="s">
        <v>4662</v>
      </c>
      <c r="E2536" s="120" t="s">
        <v>5839</v>
      </c>
      <c r="F2536" s="117" t="str">
        <f>IF(ISNA(VLOOKUP(B2536,[2]保固召回!$A:$G,7,FALSE)),"",(VLOOKUP(B2536,[2]保固召回!$A:$G,7,FALSE)))</f>
        <v/>
      </c>
      <c r="G2536" s="121">
        <f t="shared" ca="1" si="159"/>
        <v>0.57202072538860105</v>
      </c>
      <c r="H2536" s="121" t="str">
        <f t="shared" si="157"/>
        <v/>
      </c>
      <c r="I2536" s="122">
        <f t="shared" ca="1" si="158"/>
        <v>552</v>
      </c>
      <c r="N2536" s="125"/>
      <c r="O2536" s="126"/>
      <c r="P2536" s="127" t="str">
        <f>IF(B2536="","",IF(ISNA(VLOOKUP(U2536,[2]NEW!H:H,1,FALSE)),"V",""))</f>
        <v/>
      </c>
      <c r="Q2536" s="156"/>
      <c r="R2536" s="129"/>
      <c r="S2536" s="205"/>
      <c r="U2536" s="132" t="str">
        <f t="shared" si="156"/>
        <v>6211061800BH84633</v>
      </c>
      <c r="W2536" s="134" t="str">
        <f>IF((ISERROR(VLOOKUP(E2536,'[2]Lead Time(覆蓋貼)'!F:F,1,0)))*(P2536="v"),"",IF((ISTEXT(VLOOKUP(E2536,'[2]Lead Time(覆蓋貼)'!F:F,1,0)))*(P2536=""),"未執行",""))</f>
        <v/>
      </c>
    </row>
    <row r="2537" spans="1:23" ht="20.25" hidden="1" customHeight="1" x14ac:dyDescent="0.25">
      <c r="A2537" s="117">
        <v>2523</v>
      </c>
      <c r="B2537" s="118" t="s">
        <v>4841</v>
      </c>
      <c r="C2537" s="119">
        <v>42370</v>
      </c>
      <c r="D2537" s="117" t="s">
        <v>4662</v>
      </c>
      <c r="E2537" s="120" t="s">
        <v>5840</v>
      </c>
      <c r="F2537" s="117" t="str">
        <f>IF(ISNA(VLOOKUP(B2537,[2]保固召回!$A:$G,7,FALSE)),"",(VLOOKUP(B2537,[2]保固召回!$A:$G,7,FALSE)))</f>
        <v/>
      </c>
      <c r="G2537" s="121">
        <f t="shared" ca="1" si="159"/>
        <v>0.57202072538860105</v>
      </c>
      <c r="H2537" s="121" t="str">
        <f t="shared" si="157"/>
        <v>提示-編程儀錶板油錶功能</v>
      </c>
      <c r="I2537" s="122">
        <f t="shared" ca="1" si="158"/>
        <v>552</v>
      </c>
      <c r="N2537" s="125"/>
      <c r="O2537" s="126"/>
      <c r="P2537" s="127" t="str">
        <f>IF(B2537="","",IF(ISNA(VLOOKUP(U2537,[2]NEW!H:H,1,FALSE)),"V",""))</f>
        <v>V</v>
      </c>
      <c r="Q2537" s="156"/>
      <c r="R2537" s="129"/>
      <c r="S2537" s="204"/>
      <c r="U2537" s="132" t="str">
        <f t="shared" si="156"/>
        <v>6211061800BH84604</v>
      </c>
      <c r="W2537" s="134" t="str">
        <f>IF((ISERROR(VLOOKUP(E2537,'[2]Lead Time(覆蓋貼)'!F:F,1,0)))*(P2537="v"),"",IF((ISTEXT(VLOOKUP(E2537,'[2]Lead Time(覆蓋貼)'!F:F,1,0)))*(P2537=""),"未執行",""))</f>
        <v/>
      </c>
    </row>
    <row r="2538" spans="1:23" ht="20.25" hidden="1" customHeight="1" x14ac:dyDescent="0.25">
      <c r="A2538" s="117">
        <v>2524</v>
      </c>
      <c r="B2538" s="118" t="s">
        <v>4841</v>
      </c>
      <c r="C2538" s="119">
        <v>42370</v>
      </c>
      <c r="D2538" s="117" t="s">
        <v>4662</v>
      </c>
      <c r="E2538" s="120" t="s">
        <v>5841</v>
      </c>
      <c r="F2538" s="117" t="str">
        <f>IF(ISNA(VLOOKUP(B2538,[2]保固召回!$A:$G,7,FALSE)),"",(VLOOKUP(B2538,[2]保固召回!$A:$G,7,FALSE)))</f>
        <v/>
      </c>
      <c r="G2538" s="121">
        <f t="shared" ca="1" si="159"/>
        <v>0.57202072538860105</v>
      </c>
      <c r="H2538" s="153" t="str">
        <f t="shared" si="157"/>
        <v>提示-編程儀錶板油錶功能</v>
      </c>
      <c r="I2538" s="126">
        <f t="shared" ca="1" si="158"/>
        <v>552</v>
      </c>
      <c r="J2538" s="236"/>
      <c r="K2538" s="237"/>
      <c r="L2538" s="217"/>
      <c r="M2538" s="238"/>
      <c r="N2538" s="125">
        <v>43182</v>
      </c>
      <c r="O2538" s="126">
        <v>140</v>
      </c>
      <c r="P2538" s="127" t="str">
        <f>IF(B2538="","",IF(ISNA(VLOOKUP(U2538,[2]NEW!H:H,1,FALSE)),"V",""))</f>
        <v>V</v>
      </c>
      <c r="Q2538" s="156">
        <v>43180</v>
      </c>
      <c r="R2538" s="129">
        <v>50376</v>
      </c>
      <c r="S2538" s="205" t="s">
        <v>3862</v>
      </c>
      <c r="U2538" s="132" t="str">
        <f t="shared" si="156"/>
        <v>6211061800BH84550</v>
      </c>
      <c r="W2538" s="134" t="str">
        <f>IF((ISERROR(VLOOKUP(E2538,'[2]Lead Time(覆蓋貼)'!F:F,1,0)))*(P2538="v"),"",IF((ISTEXT(VLOOKUP(E2538,'[2]Lead Time(覆蓋貼)'!F:F,1,0)))*(P2538=""),"未執行",""))</f>
        <v/>
      </c>
    </row>
    <row r="2539" spans="1:23" ht="20.25" hidden="1" customHeight="1" x14ac:dyDescent="0.25">
      <c r="A2539" s="117">
        <v>2525</v>
      </c>
      <c r="B2539" s="118" t="s">
        <v>4841</v>
      </c>
      <c r="C2539" s="119">
        <v>42370</v>
      </c>
      <c r="D2539" s="117" t="s">
        <v>4662</v>
      </c>
      <c r="E2539" s="120" t="s">
        <v>5842</v>
      </c>
      <c r="F2539" s="117" t="str">
        <f>IF(ISNA(VLOOKUP(B2539,[2]保固召回!$A:$G,7,FALSE)),"",(VLOOKUP(B2539,[2]保固召回!$A:$G,7,FALSE)))</f>
        <v/>
      </c>
      <c r="G2539" s="121">
        <f t="shared" ca="1" si="159"/>
        <v>0.57202072538860105</v>
      </c>
      <c r="H2539" s="153" t="str">
        <f t="shared" si="157"/>
        <v/>
      </c>
      <c r="I2539" s="126">
        <f t="shared" ca="1" si="158"/>
        <v>552</v>
      </c>
      <c r="J2539" s="236"/>
      <c r="K2539" s="237"/>
      <c r="L2539" s="217"/>
      <c r="M2539" s="238"/>
      <c r="N2539" s="125"/>
      <c r="O2539" s="126"/>
      <c r="P2539" s="127" t="str">
        <f>IF(B2539="","",IF(ISNA(VLOOKUP(U2539,[2]NEW!H:H,1,FALSE)),"V",""))</f>
        <v/>
      </c>
      <c r="Q2539" s="156"/>
      <c r="R2539" s="129"/>
      <c r="S2539" s="205"/>
      <c r="U2539" s="132" t="str">
        <f t="shared" si="156"/>
        <v>6211061800BH84524</v>
      </c>
      <c r="W2539" s="134" t="str">
        <f>IF((ISERROR(VLOOKUP(E2539,'[2]Lead Time(覆蓋貼)'!F:F,1,0)))*(P2539="v"),"",IF((ISTEXT(VLOOKUP(E2539,'[2]Lead Time(覆蓋貼)'!F:F,1,0)))*(P2539=""),"未執行",""))</f>
        <v/>
      </c>
    </row>
    <row r="2540" spans="1:23" ht="20.25" hidden="1" customHeight="1" x14ac:dyDescent="0.25">
      <c r="A2540" s="117">
        <v>2526</v>
      </c>
      <c r="B2540" s="118" t="s">
        <v>4841</v>
      </c>
      <c r="C2540" s="119">
        <v>42370</v>
      </c>
      <c r="D2540" s="117" t="s">
        <v>4662</v>
      </c>
      <c r="E2540" s="120" t="s">
        <v>5843</v>
      </c>
      <c r="F2540" s="117" t="str">
        <f>IF(ISNA(VLOOKUP(B2540,[2]保固召回!$A:$G,7,FALSE)),"",(VLOOKUP(B2540,[2]保固召回!$A:$G,7,FALSE)))</f>
        <v/>
      </c>
      <c r="G2540" s="121">
        <f t="shared" ca="1" si="159"/>
        <v>0.57202072538860105</v>
      </c>
      <c r="H2540" s="153" t="str">
        <f t="shared" si="157"/>
        <v>提示-編程儀錶板油錶功能</v>
      </c>
      <c r="I2540" s="126">
        <f t="shared" ca="1" si="158"/>
        <v>552</v>
      </c>
      <c r="J2540" s="236"/>
      <c r="K2540" s="237"/>
      <c r="L2540" s="217"/>
      <c r="M2540" s="242"/>
      <c r="N2540" s="125">
        <v>43202</v>
      </c>
      <c r="O2540" s="126">
        <v>50184</v>
      </c>
      <c r="P2540" s="127" t="str">
        <f>IF(B2540="","",IF(ISNA(VLOOKUP(U2540,[2]NEW!H:H,1,FALSE)),"V",""))</f>
        <v>V</v>
      </c>
      <c r="Q2540" s="156">
        <v>43192</v>
      </c>
      <c r="R2540" s="129">
        <v>50268</v>
      </c>
      <c r="S2540" s="205" t="s">
        <v>3862</v>
      </c>
      <c r="U2540" s="132" t="str">
        <f t="shared" si="156"/>
        <v>6211061800BH28220</v>
      </c>
      <c r="W2540" s="134" t="str">
        <f>IF((ISERROR(VLOOKUP(E2540,'[2]Lead Time(覆蓋貼)'!F:F,1,0)))*(P2540="v"),"",IF((ISTEXT(VLOOKUP(E2540,'[2]Lead Time(覆蓋貼)'!F:F,1,0)))*(P2540=""),"未執行",""))</f>
        <v/>
      </c>
    </row>
    <row r="2541" spans="1:23" ht="20.25" hidden="1" customHeight="1" x14ac:dyDescent="0.25">
      <c r="A2541" s="117">
        <v>2527</v>
      </c>
      <c r="B2541" s="118" t="s">
        <v>4841</v>
      </c>
      <c r="C2541" s="119">
        <v>42370</v>
      </c>
      <c r="D2541" s="117" t="s">
        <v>4662</v>
      </c>
      <c r="E2541" s="120" t="s">
        <v>5844</v>
      </c>
      <c r="F2541" s="117" t="str">
        <f>IF(ISNA(VLOOKUP(B2541,[2]保固召回!$A:$G,7,FALSE)),"",(VLOOKUP(B2541,[2]保固召回!$A:$G,7,FALSE)))</f>
        <v/>
      </c>
      <c r="G2541" s="121">
        <f t="shared" ca="1" si="159"/>
        <v>0.57202072538860105</v>
      </c>
      <c r="H2541" s="153" t="str">
        <f t="shared" si="157"/>
        <v>提示-編程儀錶板油錶功能</v>
      </c>
      <c r="I2541" s="126">
        <f t="shared" ca="1" si="158"/>
        <v>552</v>
      </c>
      <c r="J2541" s="236"/>
      <c r="K2541" s="237"/>
      <c r="L2541" s="217"/>
      <c r="M2541" s="238"/>
      <c r="N2541" s="125"/>
      <c r="O2541" s="126"/>
      <c r="P2541" s="127" t="str">
        <f>IF(B2541="","",IF(ISNA(VLOOKUP(U2541,[2]NEW!H:H,1,FALSE)),"V",""))</f>
        <v>V</v>
      </c>
      <c r="Q2541" s="156"/>
      <c r="R2541" s="129"/>
      <c r="S2541" s="205"/>
      <c r="U2541" s="132" t="str">
        <f t="shared" si="156"/>
        <v>6211061800BH10659</v>
      </c>
      <c r="W2541" s="134" t="str">
        <f>IF((ISERROR(VLOOKUP(E2541,'[2]Lead Time(覆蓋貼)'!F:F,1,0)))*(P2541="v"),"",IF((ISTEXT(VLOOKUP(E2541,'[2]Lead Time(覆蓋貼)'!F:F,1,0)))*(P2541=""),"未執行",""))</f>
        <v/>
      </c>
    </row>
    <row r="2542" spans="1:23" ht="20.25" hidden="1" customHeight="1" x14ac:dyDescent="0.25">
      <c r="A2542" s="117">
        <v>2528</v>
      </c>
      <c r="B2542" s="118" t="s">
        <v>4841</v>
      </c>
      <c r="C2542" s="119">
        <v>42370</v>
      </c>
      <c r="D2542" s="117" t="s">
        <v>4662</v>
      </c>
      <c r="E2542" s="120" t="s">
        <v>5845</v>
      </c>
      <c r="F2542" s="117" t="str">
        <f>IF(ISNA(VLOOKUP(B2542,[2]保固召回!$A:$G,7,FALSE)),"",(VLOOKUP(B2542,[2]保固召回!$A:$G,7,FALSE)))</f>
        <v/>
      </c>
      <c r="G2542" s="121">
        <f t="shared" ca="1" si="159"/>
        <v>0.57202072538860105</v>
      </c>
      <c r="H2542" s="153" t="str">
        <f t="shared" si="157"/>
        <v>提示-編程儀錶板油錶功能</v>
      </c>
      <c r="I2542" s="126">
        <f t="shared" ca="1" si="158"/>
        <v>552</v>
      </c>
      <c r="J2542" s="236"/>
      <c r="K2542" s="237"/>
      <c r="L2542" s="217"/>
      <c r="M2542" s="238"/>
      <c r="N2542" s="125"/>
      <c r="O2542" s="126"/>
      <c r="P2542" s="127" t="str">
        <f>IF(B2542="","",IF(ISNA(VLOOKUP(U2542,[2]NEW!H:H,1,FALSE)),"V",""))</f>
        <v>V</v>
      </c>
      <c r="Q2542" s="156"/>
      <c r="R2542" s="129"/>
      <c r="S2542" s="205"/>
      <c r="U2542" s="132" t="str">
        <f t="shared" si="156"/>
        <v>6211061800BH10653</v>
      </c>
      <c r="W2542" s="134" t="str">
        <f>IF((ISERROR(VLOOKUP(E2542,'[2]Lead Time(覆蓋貼)'!F:F,1,0)))*(P2542="v"),"",IF((ISTEXT(VLOOKUP(E2542,'[2]Lead Time(覆蓋貼)'!F:F,1,0)))*(P2542=""),"未執行",""))</f>
        <v/>
      </c>
    </row>
    <row r="2543" spans="1:23" ht="20.25" hidden="1" customHeight="1" x14ac:dyDescent="0.25">
      <c r="A2543" s="117">
        <v>2529</v>
      </c>
      <c r="B2543" s="118" t="s">
        <v>4841</v>
      </c>
      <c r="C2543" s="119">
        <v>42370</v>
      </c>
      <c r="D2543" s="117" t="s">
        <v>4662</v>
      </c>
      <c r="E2543" s="120" t="s">
        <v>5846</v>
      </c>
      <c r="F2543" s="117" t="str">
        <f>IF(ISNA(VLOOKUP(B2543,[2]保固召回!$A:$G,7,FALSE)),"",(VLOOKUP(B2543,[2]保固召回!$A:$G,7,FALSE)))</f>
        <v/>
      </c>
      <c r="G2543" s="121">
        <f t="shared" ca="1" si="159"/>
        <v>0.57202072538860105</v>
      </c>
      <c r="H2543" s="153" t="str">
        <f t="shared" si="157"/>
        <v>提示-編程儀錶板油錶功能</v>
      </c>
      <c r="I2543" s="126">
        <f t="shared" ca="1" si="158"/>
        <v>552</v>
      </c>
      <c r="J2543" s="236"/>
      <c r="K2543" s="237"/>
      <c r="L2543" s="217"/>
      <c r="M2543" s="238"/>
      <c r="N2543" s="125"/>
      <c r="O2543" s="126"/>
      <c r="P2543" s="127" t="str">
        <f>IF(B2543="","",IF(ISNA(VLOOKUP(U2543,[2]NEW!H:H,1,FALSE)),"V",""))</f>
        <v>V</v>
      </c>
      <c r="Q2543" s="156"/>
      <c r="R2543" s="129"/>
      <c r="S2543" s="204"/>
      <c r="U2543" s="132" t="str">
        <f t="shared" si="156"/>
        <v>6211061800BH10569</v>
      </c>
      <c r="W2543" s="134" t="str">
        <f>IF((ISERROR(VLOOKUP(E2543,'[2]Lead Time(覆蓋貼)'!F:F,1,0)))*(P2543="v"),"",IF((ISTEXT(VLOOKUP(E2543,'[2]Lead Time(覆蓋貼)'!F:F,1,0)))*(P2543=""),"未執行",""))</f>
        <v/>
      </c>
    </row>
    <row r="2544" spans="1:23" ht="20.25" hidden="1" customHeight="1" x14ac:dyDescent="0.25">
      <c r="A2544" s="117">
        <v>2530</v>
      </c>
      <c r="B2544" s="118" t="s">
        <v>4841</v>
      </c>
      <c r="C2544" s="119">
        <v>42370</v>
      </c>
      <c r="D2544" s="117" t="s">
        <v>4662</v>
      </c>
      <c r="E2544" s="120" t="s">
        <v>5847</v>
      </c>
      <c r="F2544" s="117"/>
      <c r="G2544" s="121">
        <f t="shared" ca="1" si="159"/>
        <v>0.57202072538860105</v>
      </c>
      <c r="H2544" s="153" t="str">
        <f t="shared" si="157"/>
        <v>提示-編程儀錶板油錶功能</v>
      </c>
      <c r="I2544" s="126">
        <f t="shared" ca="1" si="158"/>
        <v>552</v>
      </c>
      <c r="J2544" s="236"/>
      <c r="K2544" s="237"/>
      <c r="L2544" s="217"/>
      <c r="M2544" s="242"/>
      <c r="N2544" s="125"/>
      <c r="O2544" s="126"/>
      <c r="P2544" s="127" t="str">
        <f>IF(B2544="","",IF(ISNA(VLOOKUP(U2544,[2]NEW!H:H,1,FALSE)),"V",""))</f>
        <v>V</v>
      </c>
      <c r="Q2544" s="156"/>
      <c r="R2544" s="129"/>
      <c r="S2544" s="181"/>
      <c r="U2544" s="132" t="str">
        <f t="shared" si="156"/>
        <v>6211061800BH10568</v>
      </c>
      <c r="W2544" s="134" t="str">
        <f>IF((ISERROR(VLOOKUP(E2544,'[2]Lead Time(覆蓋貼)'!F:F,1,0)))*(P2544="v"),"",IF((ISTEXT(VLOOKUP(E2544,'[2]Lead Time(覆蓋貼)'!F:F,1,0)))*(P2544=""),"未執行",""))</f>
        <v/>
      </c>
    </row>
    <row r="2545" spans="1:23" ht="20.25" hidden="1" customHeight="1" x14ac:dyDescent="0.25">
      <c r="A2545" s="117">
        <v>2531</v>
      </c>
      <c r="B2545" s="118" t="s">
        <v>4841</v>
      </c>
      <c r="C2545" s="119">
        <v>42370</v>
      </c>
      <c r="D2545" s="117" t="s">
        <v>4662</v>
      </c>
      <c r="E2545" s="214" t="s">
        <v>5848</v>
      </c>
      <c r="F2545" s="117" t="str">
        <f>IF(ISNA(VLOOKUP(B2545,[2]保固召回!$A:$G,7,FALSE)),"",(VLOOKUP(B2545,[2]保固召回!$A:$G,7,FALSE)))</f>
        <v/>
      </c>
      <c r="G2545" s="121">
        <f t="shared" ca="1" si="159"/>
        <v>0.57202072538860105</v>
      </c>
      <c r="H2545" s="153" t="str">
        <f t="shared" si="157"/>
        <v>提示-編程儀錶板油錶功能</v>
      </c>
      <c r="I2545" s="126">
        <f t="shared" ca="1" si="158"/>
        <v>552</v>
      </c>
      <c r="J2545" s="236"/>
      <c r="K2545" s="237"/>
      <c r="L2545" s="217"/>
      <c r="M2545" s="242"/>
      <c r="N2545" s="125"/>
      <c r="O2545" s="126"/>
      <c r="P2545" s="127" t="str">
        <f>IF(B2545="","",IF(ISNA(VLOOKUP(U2545,[2]NEW!H:H,1,FALSE)),"V",""))</f>
        <v>V</v>
      </c>
      <c r="Q2545" s="156"/>
      <c r="R2545" s="129"/>
      <c r="S2545" s="205"/>
      <c r="U2545" s="132" t="str">
        <f t="shared" si="156"/>
        <v>6211061800BH10540</v>
      </c>
      <c r="W2545" s="134" t="str">
        <f>IF((ISERROR(VLOOKUP(E2545,'[2]Lead Time(覆蓋貼)'!F:F,1,0)))*(P2545="v"),"",IF((ISTEXT(VLOOKUP(E2545,'[2]Lead Time(覆蓋貼)'!F:F,1,0)))*(P2545=""),"未執行",""))</f>
        <v/>
      </c>
    </row>
    <row r="2546" spans="1:23" ht="20.25" hidden="1" customHeight="1" x14ac:dyDescent="0.25">
      <c r="A2546" s="117">
        <v>2532</v>
      </c>
      <c r="B2546" s="118" t="s">
        <v>4841</v>
      </c>
      <c r="C2546" s="119">
        <v>42370</v>
      </c>
      <c r="D2546" s="117" t="s">
        <v>4662</v>
      </c>
      <c r="E2546" s="120" t="s">
        <v>5849</v>
      </c>
      <c r="F2546" s="117" t="str">
        <f>IF(ISNA(VLOOKUP(B2546,[2]保固召回!$A:$G,7,FALSE)),"",(VLOOKUP(B2546,[2]保固召回!$A:$G,7,FALSE)))</f>
        <v/>
      </c>
      <c r="G2546" s="121">
        <f t="shared" ca="1" si="159"/>
        <v>0.57202072538860105</v>
      </c>
      <c r="H2546" s="121" t="str">
        <f t="shared" si="157"/>
        <v>提示-編程儀錶板油錶功能</v>
      </c>
      <c r="I2546" s="122">
        <f t="shared" ca="1" si="158"/>
        <v>552</v>
      </c>
      <c r="N2546" s="125"/>
      <c r="O2546" s="126"/>
      <c r="P2546" s="127" t="str">
        <f>IF(B2546="","",IF(ISNA(VLOOKUP(U2546,[2]NEW!H:H,1,FALSE)),"V",""))</f>
        <v>V</v>
      </c>
      <c r="Q2546" s="156"/>
      <c r="R2546" s="129"/>
      <c r="S2546" s="181"/>
      <c r="U2546" s="132" t="str">
        <f t="shared" si="156"/>
        <v>6211061800BH10314</v>
      </c>
      <c r="W2546" s="134" t="str">
        <f>IF((ISERROR(VLOOKUP(E2546,'[2]Lead Time(覆蓋貼)'!F:F,1,0)))*(P2546="v"),"",IF((ISTEXT(VLOOKUP(E2546,'[2]Lead Time(覆蓋貼)'!F:F,1,0)))*(P2546=""),"未執行",""))</f>
        <v/>
      </c>
    </row>
    <row r="2547" spans="1:23" ht="20.25" hidden="1" customHeight="1" x14ac:dyDescent="0.25">
      <c r="A2547" s="117">
        <v>2533</v>
      </c>
      <c r="B2547" s="118" t="s">
        <v>4841</v>
      </c>
      <c r="C2547" s="119">
        <v>42370</v>
      </c>
      <c r="D2547" s="117" t="s">
        <v>4662</v>
      </c>
      <c r="E2547" s="120" t="s">
        <v>5850</v>
      </c>
      <c r="F2547" s="117"/>
      <c r="G2547" s="121">
        <f t="shared" ca="1" si="159"/>
        <v>0.57202072538860105</v>
      </c>
      <c r="H2547" s="153" t="str">
        <f t="shared" si="157"/>
        <v>提示-編程儀錶板油錶功能</v>
      </c>
      <c r="I2547" s="126">
        <f t="shared" ca="1" si="158"/>
        <v>552</v>
      </c>
      <c r="J2547" s="236"/>
      <c r="K2547" s="237"/>
      <c r="L2547" s="217"/>
      <c r="M2547" s="238"/>
      <c r="N2547" s="125"/>
      <c r="O2547" s="126"/>
      <c r="P2547" s="127" t="str">
        <f>IF(B2547="","",IF(ISNA(VLOOKUP(U2547,[2]NEW!H:H,1,FALSE)),"V",""))</f>
        <v>V</v>
      </c>
      <c r="Q2547" s="156"/>
      <c r="R2547" s="129"/>
      <c r="S2547" s="210"/>
      <c r="U2547" s="132" t="str">
        <f t="shared" si="156"/>
        <v>6211061800BH09969</v>
      </c>
      <c r="W2547" s="134" t="str">
        <f>IF((ISERROR(VLOOKUP(E2547,'[2]Lead Time(覆蓋貼)'!F:F,1,0)))*(P2547="v"),"",IF((ISTEXT(VLOOKUP(E2547,'[2]Lead Time(覆蓋貼)'!F:F,1,0)))*(P2547=""),"未執行",""))</f>
        <v/>
      </c>
    </row>
    <row r="2548" spans="1:23" ht="20.25" hidden="1" customHeight="1" x14ac:dyDescent="0.25">
      <c r="A2548" s="117">
        <v>2534</v>
      </c>
      <c r="B2548" s="118" t="s">
        <v>4841</v>
      </c>
      <c r="C2548" s="119">
        <v>42370</v>
      </c>
      <c r="D2548" s="117" t="s">
        <v>4662</v>
      </c>
      <c r="E2548" s="120" t="s">
        <v>5851</v>
      </c>
      <c r="F2548" s="117"/>
      <c r="G2548" s="121">
        <f t="shared" ca="1" si="159"/>
        <v>0.57202072538860105</v>
      </c>
      <c r="H2548" s="153" t="str">
        <f t="shared" si="157"/>
        <v>提示-編程儀錶板油錶功能</v>
      </c>
      <c r="I2548" s="126">
        <f t="shared" ca="1" si="158"/>
        <v>552</v>
      </c>
      <c r="J2548" s="236"/>
      <c r="K2548" s="237"/>
      <c r="L2548" s="217"/>
      <c r="M2548" s="238"/>
      <c r="N2548" s="125"/>
      <c r="O2548" s="126"/>
      <c r="P2548" s="127" t="str">
        <f>IF(B2548="","",IF(ISNA(VLOOKUP(U2548,[2]NEW!H:H,1,FALSE)),"V",""))</f>
        <v>V</v>
      </c>
      <c r="Q2548" s="156"/>
      <c r="R2548" s="129"/>
      <c r="S2548" s="181"/>
      <c r="U2548" s="132" t="str">
        <f t="shared" si="156"/>
        <v>6211061800BH09857</v>
      </c>
      <c r="W2548" s="134" t="str">
        <f>IF((ISERROR(VLOOKUP(E2548,'[2]Lead Time(覆蓋貼)'!F:F,1,0)))*(P2548="v"),"",IF((ISTEXT(VLOOKUP(E2548,'[2]Lead Time(覆蓋貼)'!F:F,1,0)))*(P2548=""),"未執行",""))</f>
        <v/>
      </c>
    </row>
    <row r="2549" spans="1:23" ht="20.25" hidden="1" customHeight="1" x14ac:dyDescent="0.25">
      <c r="A2549" s="117">
        <v>2535</v>
      </c>
      <c r="B2549" s="118" t="s">
        <v>4841</v>
      </c>
      <c r="C2549" s="119">
        <v>42370</v>
      </c>
      <c r="D2549" s="117" t="s">
        <v>4662</v>
      </c>
      <c r="E2549" s="120" t="s">
        <v>5852</v>
      </c>
      <c r="F2549" s="117" t="str">
        <f>IF(ISNA(VLOOKUP(B2549,[2]保固召回!$A:$G,7,FALSE)),"",(VLOOKUP(B2549,[2]保固召回!$A:$G,7,FALSE)))</f>
        <v/>
      </c>
      <c r="G2549" s="121">
        <f t="shared" ca="1" si="159"/>
        <v>0.57202072538860105</v>
      </c>
      <c r="H2549" s="153" t="str">
        <f t="shared" si="157"/>
        <v>提示-編程儀錶板油錶功能</v>
      </c>
      <c r="I2549" s="126">
        <f t="shared" ca="1" si="158"/>
        <v>552</v>
      </c>
      <c r="J2549" s="236"/>
      <c r="K2549" s="237"/>
      <c r="L2549" s="217"/>
      <c r="M2549" s="238"/>
      <c r="N2549" s="125"/>
      <c r="O2549" s="126"/>
      <c r="P2549" s="127" t="str">
        <f>IF(B2549="","",IF(ISNA(VLOOKUP(U2549,[2]NEW!H:H,1,FALSE)),"V",""))</f>
        <v>V</v>
      </c>
      <c r="Q2549" s="156"/>
      <c r="R2549" s="129"/>
      <c r="S2549" s="205"/>
      <c r="U2549" s="132" t="str">
        <f t="shared" si="156"/>
        <v>6211061800BH09856</v>
      </c>
      <c r="W2549" s="134" t="str">
        <f>IF((ISERROR(VLOOKUP(E2549,'[2]Lead Time(覆蓋貼)'!F:F,1,0)))*(P2549="v"),"",IF((ISTEXT(VLOOKUP(E2549,'[2]Lead Time(覆蓋貼)'!F:F,1,0)))*(P2549=""),"未執行",""))</f>
        <v/>
      </c>
    </row>
    <row r="2550" spans="1:23" ht="20.25" hidden="1" customHeight="1" x14ac:dyDescent="0.25">
      <c r="A2550" s="117">
        <v>2536</v>
      </c>
      <c r="B2550" s="118" t="s">
        <v>4841</v>
      </c>
      <c r="C2550" s="119">
        <v>42370</v>
      </c>
      <c r="D2550" s="117" t="s">
        <v>4662</v>
      </c>
      <c r="E2550" s="120" t="s">
        <v>5853</v>
      </c>
      <c r="F2550" s="117" t="str">
        <f>IF(ISNA(VLOOKUP(B2550,[2]保固召回!$A:$G,7,FALSE)),"",(VLOOKUP(B2550,[2]保固召回!$A:$G,7,FALSE)))</f>
        <v/>
      </c>
      <c r="G2550" s="121">
        <f t="shared" ca="1" si="159"/>
        <v>0.57202072538860105</v>
      </c>
      <c r="H2550" s="121" t="str">
        <f t="shared" si="157"/>
        <v>提示-編程儀錶板油錶功能</v>
      </c>
      <c r="I2550" s="122">
        <f t="shared" ca="1" si="158"/>
        <v>552</v>
      </c>
      <c r="N2550" s="125"/>
      <c r="O2550" s="126"/>
      <c r="P2550" s="127" t="str">
        <f>IF(B2550="","",IF(ISNA(VLOOKUP(U2550,[2]NEW!H:H,1,FALSE)),"V",""))</f>
        <v>V</v>
      </c>
      <c r="Q2550" s="156"/>
      <c r="R2550" s="129"/>
      <c r="S2550" s="181"/>
      <c r="U2550" s="132" t="str">
        <f t="shared" si="156"/>
        <v>6211061800BH09853</v>
      </c>
      <c r="W2550" s="134" t="str">
        <f>IF((ISERROR(VLOOKUP(E2550,'[2]Lead Time(覆蓋貼)'!F:F,1,0)))*(P2550="v"),"",IF((ISTEXT(VLOOKUP(E2550,'[2]Lead Time(覆蓋貼)'!F:F,1,0)))*(P2550=""),"未執行",""))</f>
        <v/>
      </c>
    </row>
    <row r="2551" spans="1:23" ht="20.25" hidden="1" customHeight="1" x14ac:dyDescent="0.25">
      <c r="A2551" s="117">
        <v>2537</v>
      </c>
      <c r="B2551" s="118" t="s">
        <v>4841</v>
      </c>
      <c r="C2551" s="119">
        <v>42370</v>
      </c>
      <c r="D2551" s="117" t="s">
        <v>4662</v>
      </c>
      <c r="E2551" s="120" t="s">
        <v>5854</v>
      </c>
      <c r="F2551" s="117" t="str">
        <f>IF(ISNA(VLOOKUP(B2551,[2]保固召回!$A:$G,7,FALSE)),"",(VLOOKUP(B2551,[2]保固召回!$A:$G,7,FALSE)))</f>
        <v/>
      </c>
      <c r="G2551" s="121">
        <f t="shared" ca="1" si="159"/>
        <v>0.57202072538860105</v>
      </c>
      <c r="H2551" s="153" t="str">
        <f t="shared" si="157"/>
        <v>提示-編程儀錶板油錶功能</v>
      </c>
      <c r="I2551" s="126">
        <f t="shared" ca="1" si="158"/>
        <v>552</v>
      </c>
      <c r="J2551" s="236"/>
      <c r="K2551" s="237"/>
      <c r="L2551" s="217"/>
      <c r="M2551" s="238"/>
      <c r="N2551" s="125">
        <v>43193</v>
      </c>
      <c r="O2551" s="126">
        <v>50184</v>
      </c>
      <c r="P2551" s="127" t="str">
        <f>IF(B2551="","",IF(ISNA(VLOOKUP(U2551,[2]NEW!H:H,1,FALSE)),"V",""))</f>
        <v>V</v>
      </c>
      <c r="Q2551" s="156">
        <v>43189</v>
      </c>
      <c r="R2551" s="129">
        <v>50304</v>
      </c>
      <c r="S2551" s="204" t="s">
        <v>3862</v>
      </c>
      <c r="U2551" s="132" t="str">
        <f t="shared" si="156"/>
        <v>6211061800BH09733</v>
      </c>
      <c r="W2551" s="134" t="str">
        <f>IF((ISERROR(VLOOKUP(E2551,'[2]Lead Time(覆蓋貼)'!F:F,1,0)))*(P2551="v"),"",IF((ISTEXT(VLOOKUP(E2551,'[2]Lead Time(覆蓋貼)'!F:F,1,0)))*(P2551=""),"未執行",""))</f>
        <v/>
      </c>
    </row>
    <row r="2552" spans="1:23" ht="20.25" hidden="1" customHeight="1" x14ac:dyDescent="0.25">
      <c r="A2552" s="117">
        <v>2538</v>
      </c>
      <c r="B2552" s="118" t="s">
        <v>4841</v>
      </c>
      <c r="C2552" s="119">
        <v>42370</v>
      </c>
      <c r="D2552" s="117" t="s">
        <v>4662</v>
      </c>
      <c r="E2552" s="120" t="s">
        <v>5855</v>
      </c>
      <c r="F2552" s="117" t="str">
        <f>IF(ISNA(VLOOKUP(B2552,[2]保固召回!$A:$G,7,FALSE)),"",(VLOOKUP(B2552,[2]保固召回!$A:$G,7,FALSE)))</f>
        <v/>
      </c>
      <c r="G2552" s="121">
        <f t="shared" ca="1" si="159"/>
        <v>0.57202072538860105</v>
      </c>
      <c r="H2552" s="153" t="str">
        <f t="shared" si="157"/>
        <v/>
      </c>
      <c r="I2552" s="126">
        <f t="shared" ca="1" si="158"/>
        <v>552</v>
      </c>
      <c r="J2552" s="236"/>
      <c r="K2552" s="237"/>
      <c r="L2552" s="217"/>
      <c r="M2552" s="238"/>
      <c r="N2552" s="125"/>
      <c r="O2552" s="126"/>
      <c r="P2552" s="127" t="str">
        <f>IF(B2552="","",IF(ISNA(VLOOKUP(U2552,[2]NEW!H:H,1,FALSE)),"V",""))</f>
        <v/>
      </c>
      <c r="Q2552" s="156"/>
      <c r="R2552" s="129"/>
      <c r="S2552" s="205"/>
      <c r="U2552" s="132" t="str">
        <f t="shared" si="156"/>
        <v>6211061800BH09731</v>
      </c>
      <c r="W2552" s="134" t="str">
        <f>IF((ISERROR(VLOOKUP(E2552,'[2]Lead Time(覆蓋貼)'!F:F,1,0)))*(P2552="v"),"",IF((ISTEXT(VLOOKUP(E2552,'[2]Lead Time(覆蓋貼)'!F:F,1,0)))*(P2552=""),"未執行",""))</f>
        <v/>
      </c>
    </row>
    <row r="2553" spans="1:23" ht="20.25" hidden="1" customHeight="1" x14ac:dyDescent="0.25">
      <c r="A2553" s="117">
        <v>2539</v>
      </c>
      <c r="B2553" s="118" t="s">
        <v>4841</v>
      </c>
      <c r="C2553" s="119">
        <v>42370</v>
      </c>
      <c r="D2553" s="117" t="s">
        <v>4662</v>
      </c>
      <c r="E2553" s="120" t="s">
        <v>5856</v>
      </c>
      <c r="F2553" s="117" t="str">
        <f>IF(ISNA(VLOOKUP(B2553,[2]保固召回!$A:$G,7,FALSE)),"",(VLOOKUP(B2553,[2]保固召回!$A:$G,7,FALSE)))</f>
        <v/>
      </c>
      <c r="G2553" s="121">
        <f t="shared" ca="1" si="159"/>
        <v>0.57202072538860105</v>
      </c>
      <c r="H2553" s="153" t="str">
        <f t="shared" si="157"/>
        <v/>
      </c>
      <c r="I2553" s="126">
        <f t="shared" ca="1" si="158"/>
        <v>552</v>
      </c>
      <c r="J2553" s="236"/>
      <c r="K2553" s="237"/>
      <c r="L2553" s="217"/>
      <c r="M2553" s="238"/>
      <c r="N2553" s="125"/>
      <c r="O2553" s="126"/>
      <c r="P2553" s="127" t="str">
        <f>IF(B2553="","",IF(ISNA(VLOOKUP(U2553,[2]NEW!H:H,1,FALSE)),"V",""))</f>
        <v/>
      </c>
      <c r="Q2553" s="156"/>
      <c r="R2553" s="129"/>
      <c r="S2553" s="205"/>
      <c r="U2553" s="132" t="str">
        <f t="shared" si="156"/>
        <v>6211061800BH09730</v>
      </c>
      <c r="W2553" s="134" t="str">
        <f>IF((ISERROR(VLOOKUP(E2553,'[2]Lead Time(覆蓋貼)'!F:F,1,0)))*(P2553="v"),"",IF((ISTEXT(VLOOKUP(E2553,'[2]Lead Time(覆蓋貼)'!F:F,1,0)))*(P2553=""),"未執行",""))</f>
        <v>未執行</v>
      </c>
    </row>
    <row r="2554" spans="1:23" ht="20.25" hidden="1" customHeight="1" x14ac:dyDescent="0.25">
      <c r="A2554" s="117">
        <v>2540</v>
      </c>
      <c r="B2554" s="118" t="s">
        <v>4841</v>
      </c>
      <c r="C2554" s="119">
        <v>42370</v>
      </c>
      <c r="D2554" s="117" t="s">
        <v>4662</v>
      </c>
      <c r="E2554" s="120" t="s">
        <v>5857</v>
      </c>
      <c r="F2554" s="117" t="str">
        <f>IF(ISNA(VLOOKUP(B2554,[2]保固召回!$A:$G,7,FALSE)),"",(VLOOKUP(B2554,[2]保固召回!$A:$G,7,FALSE)))</f>
        <v/>
      </c>
      <c r="G2554" s="121">
        <f t="shared" ca="1" si="159"/>
        <v>0.57202072538860105</v>
      </c>
      <c r="H2554" s="153" t="str">
        <f t="shared" si="157"/>
        <v/>
      </c>
      <c r="I2554" s="126">
        <f t="shared" ca="1" si="158"/>
        <v>552</v>
      </c>
      <c r="J2554" s="236"/>
      <c r="K2554" s="237"/>
      <c r="L2554" s="217"/>
      <c r="M2554" s="238"/>
      <c r="N2554" s="125"/>
      <c r="O2554" s="126"/>
      <c r="P2554" s="127" t="str">
        <f>IF(B2554="","",IF(ISNA(VLOOKUP(U2554,[2]NEW!H:H,1,FALSE)),"V",""))</f>
        <v/>
      </c>
      <c r="Q2554" s="156"/>
      <c r="R2554" s="129"/>
      <c r="S2554" s="204"/>
      <c r="U2554" s="132" t="str">
        <f t="shared" si="156"/>
        <v>6211061800BH09585</v>
      </c>
      <c r="W2554" s="134" t="str">
        <f>IF((ISERROR(VLOOKUP(E2554,'[2]Lead Time(覆蓋貼)'!F:F,1,0)))*(P2554="v"),"",IF((ISTEXT(VLOOKUP(E2554,'[2]Lead Time(覆蓋貼)'!F:F,1,0)))*(P2554=""),"未執行",""))</f>
        <v>未執行</v>
      </c>
    </row>
    <row r="2555" spans="1:23" ht="20.25" hidden="1" customHeight="1" x14ac:dyDescent="0.25">
      <c r="A2555" s="117">
        <v>2541</v>
      </c>
      <c r="B2555" s="118" t="s">
        <v>4841</v>
      </c>
      <c r="C2555" s="119">
        <v>42370</v>
      </c>
      <c r="D2555" s="117" t="s">
        <v>4662</v>
      </c>
      <c r="E2555" s="211" t="s">
        <v>5858</v>
      </c>
      <c r="F2555" s="117" t="str">
        <f>IF(ISNA(VLOOKUP(B2555,[2]保固召回!$A:$G,7,FALSE)),"",(VLOOKUP(B2555,[2]保固召回!$A:$G,7,FALSE)))</f>
        <v/>
      </c>
      <c r="G2555" s="121">
        <f t="shared" ca="1" si="159"/>
        <v>0.57202072538860105</v>
      </c>
      <c r="H2555" s="153" t="str">
        <f t="shared" si="157"/>
        <v>提示-編程儀錶板油錶功能</v>
      </c>
      <c r="I2555" s="126">
        <f t="shared" ca="1" si="158"/>
        <v>552</v>
      </c>
      <c r="J2555" s="236"/>
      <c r="K2555" s="237"/>
      <c r="L2555" s="217"/>
      <c r="M2555" s="243"/>
      <c r="N2555" s="125"/>
      <c r="O2555" s="126"/>
      <c r="P2555" s="127" t="str">
        <f>IF(B2555="","",IF(ISNA(VLOOKUP(U2555,[2]NEW!H:H,1,FALSE)),"V",""))</f>
        <v>V</v>
      </c>
      <c r="Q2555" s="156"/>
      <c r="R2555" s="129"/>
      <c r="S2555" s="205"/>
      <c r="U2555" s="132" t="str">
        <f t="shared" si="156"/>
        <v>6211061800BH08979</v>
      </c>
      <c r="W2555" s="134" t="str">
        <f>IF((ISERROR(VLOOKUP(E2555,'[2]Lead Time(覆蓋貼)'!F:F,1,0)))*(P2555="v"),"",IF((ISTEXT(VLOOKUP(E2555,'[2]Lead Time(覆蓋貼)'!F:F,1,0)))*(P2555=""),"未執行",""))</f>
        <v/>
      </c>
    </row>
    <row r="2556" spans="1:23" ht="20.25" hidden="1" customHeight="1" x14ac:dyDescent="0.25">
      <c r="A2556" s="117">
        <v>2542</v>
      </c>
      <c r="B2556" s="118" t="s">
        <v>4841</v>
      </c>
      <c r="C2556" s="119">
        <v>42370</v>
      </c>
      <c r="D2556" s="117" t="s">
        <v>4662</v>
      </c>
      <c r="E2556" s="120" t="s">
        <v>5859</v>
      </c>
      <c r="F2556" s="117" t="str">
        <f>IF(ISNA(VLOOKUP(B2556,[2]保固召回!$A:$G,7,FALSE)),"",(VLOOKUP(B2556,[2]保固召回!$A:$G,7,FALSE)))</f>
        <v/>
      </c>
      <c r="G2556" s="121">
        <f t="shared" ca="1" si="159"/>
        <v>0.57202072538860105</v>
      </c>
      <c r="H2556" s="153" t="str">
        <f t="shared" si="157"/>
        <v/>
      </c>
      <c r="I2556" s="126">
        <f t="shared" ca="1" si="158"/>
        <v>552</v>
      </c>
      <c r="J2556" s="236"/>
      <c r="K2556" s="237"/>
      <c r="L2556" s="217"/>
      <c r="M2556" s="238"/>
      <c r="N2556" s="125"/>
      <c r="O2556" s="126"/>
      <c r="P2556" s="127" t="str">
        <f>IF(B2556="","",IF(ISNA(VLOOKUP(U2556,[2]NEW!H:H,1,FALSE)),"V",""))</f>
        <v/>
      </c>
      <c r="Q2556" s="156"/>
      <c r="R2556" s="129"/>
      <c r="S2556" s="205"/>
      <c r="U2556" s="132" t="str">
        <f t="shared" si="156"/>
        <v>6211061800BH08970</v>
      </c>
      <c r="W2556" s="134" t="str">
        <f>IF((ISERROR(VLOOKUP(E2556,'[2]Lead Time(覆蓋貼)'!F:F,1,0)))*(P2556="v"),"",IF((ISTEXT(VLOOKUP(E2556,'[2]Lead Time(覆蓋貼)'!F:F,1,0)))*(P2556=""),"未執行",""))</f>
        <v/>
      </c>
    </row>
    <row r="2557" spans="1:23" ht="20.25" hidden="1" customHeight="1" x14ac:dyDescent="0.25">
      <c r="A2557" s="117">
        <v>2543</v>
      </c>
      <c r="B2557" s="118" t="s">
        <v>4841</v>
      </c>
      <c r="C2557" s="119">
        <v>42370</v>
      </c>
      <c r="D2557" s="117" t="s">
        <v>4662</v>
      </c>
      <c r="E2557" s="120" t="s">
        <v>5860</v>
      </c>
      <c r="F2557" s="117" t="str">
        <f>IF(ISNA(VLOOKUP(B2557,[2]保固召回!$A:$G,7,FALSE)),"",(VLOOKUP(B2557,[2]保固召回!$A:$G,7,FALSE)))</f>
        <v/>
      </c>
      <c r="G2557" s="121">
        <f t="shared" ca="1" si="159"/>
        <v>0.57202072538860105</v>
      </c>
      <c r="H2557" s="153" t="str">
        <f t="shared" si="157"/>
        <v>提示-編程儀錶板油錶功能</v>
      </c>
      <c r="I2557" s="126">
        <f t="shared" ca="1" si="158"/>
        <v>552</v>
      </c>
      <c r="J2557" s="236"/>
      <c r="K2557" s="237"/>
      <c r="L2557" s="217"/>
      <c r="M2557" s="238"/>
      <c r="N2557" s="125">
        <v>43189</v>
      </c>
      <c r="O2557" s="126">
        <v>50228</v>
      </c>
      <c r="P2557" s="127" t="str">
        <f>IF(B2557="","",IF(ISNA(VLOOKUP(U2557,[2]NEW!H:H,1,FALSE)),"V",""))</f>
        <v>V</v>
      </c>
      <c r="Q2557" s="156">
        <v>43188</v>
      </c>
      <c r="R2557" s="129">
        <v>50327</v>
      </c>
      <c r="S2557" s="204" t="s">
        <v>3862</v>
      </c>
      <c r="U2557" s="132" t="str">
        <f t="shared" si="156"/>
        <v>6211061800BH08744</v>
      </c>
      <c r="W2557" s="134" t="str">
        <f>IF((ISERROR(VLOOKUP(E2557,'[2]Lead Time(覆蓋貼)'!F:F,1,0)))*(P2557="v"),"",IF((ISTEXT(VLOOKUP(E2557,'[2]Lead Time(覆蓋貼)'!F:F,1,0)))*(P2557=""),"未執行",""))</f>
        <v/>
      </c>
    </row>
    <row r="2558" spans="1:23" ht="20.25" hidden="1" customHeight="1" x14ac:dyDescent="0.25">
      <c r="A2558" s="117">
        <v>2544</v>
      </c>
      <c r="B2558" s="118" t="s">
        <v>4841</v>
      </c>
      <c r="C2558" s="119">
        <v>42370</v>
      </c>
      <c r="D2558" s="117" t="s">
        <v>4662</v>
      </c>
      <c r="E2558" s="120" t="s">
        <v>5861</v>
      </c>
      <c r="F2558" s="117" t="str">
        <f>IF(ISNA(VLOOKUP(B2558,[2]保固召回!$A:$G,7,FALSE)),"",(VLOOKUP(B2558,[2]保固召回!$A:$G,7,FALSE)))</f>
        <v/>
      </c>
      <c r="G2558" s="121">
        <f t="shared" ca="1" si="159"/>
        <v>0.57202072538860105</v>
      </c>
      <c r="H2558" s="153" t="str">
        <f t="shared" si="157"/>
        <v>提示-編程儀錶板油錶功能</v>
      </c>
      <c r="I2558" s="126">
        <f t="shared" ca="1" si="158"/>
        <v>552</v>
      </c>
      <c r="J2558" s="236"/>
      <c r="K2558" s="237"/>
      <c r="L2558" s="217"/>
      <c r="M2558" s="238"/>
      <c r="N2558" s="125"/>
      <c r="O2558" s="126"/>
      <c r="P2558" s="127" t="str">
        <f>IF(B2558="","",IF(ISNA(VLOOKUP(U2558,[2]NEW!H:H,1,FALSE)),"V",""))</f>
        <v>V</v>
      </c>
      <c r="Q2558" s="156"/>
      <c r="R2558" s="129"/>
      <c r="S2558" s="205"/>
      <c r="U2558" s="132" t="str">
        <f t="shared" si="156"/>
        <v>6211061800BH08136</v>
      </c>
      <c r="W2558" s="134" t="str">
        <f>IF((ISERROR(VLOOKUP(E2558,'[2]Lead Time(覆蓋貼)'!F:F,1,0)))*(P2558="v"),"",IF((ISTEXT(VLOOKUP(E2558,'[2]Lead Time(覆蓋貼)'!F:F,1,0)))*(P2558=""),"未執行",""))</f>
        <v/>
      </c>
    </row>
    <row r="2559" spans="1:23" ht="20.25" hidden="1" customHeight="1" x14ac:dyDescent="0.25">
      <c r="A2559" s="117">
        <v>2545</v>
      </c>
      <c r="B2559" s="118" t="s">
        <v>4841</v>
      </c>
      <c r="C2559" s="119">
        <v>42370</v>
      </c>
      <c r="D2559" s="117" t="s">
        <v>4662</v>
      </c>
      <c r="E2559" s="120" t="s">
        <v>5862</v>
      </c>
      <c r="F2559" s="117" t="str">
        <f>IF(ISNA(VLOOKUP(B2559,[2]保固召回!$A:$G,7,FALSE)),"",(VLOOKUP(B2559,[2]保固召回!$A:$G,7,FALSE)))</f>
        <v/>
      </c>
      <c r="G2559" s="121">
        <f t="shared" ca="1" si="159"/>
        <v>0.57202072538860105</v>
      </c>
      <c r="H2559" s="153" t="str">
        <f t="shared" si="157"/>
        <v>提示-編程儀錶板油錶功能</v>
      </c>
      <c r="I2559" s="126">
        <f t="shared" ca="1" si="158"/>
        <v>552</v>
      </c>
      <c r="J2559" s="236"/>
      <c r="K2559" s="237"/>
      <c r="L2559" s="217"/>
      <c r="M2559" s="238"/>
      <c r="N2559" s="125">
        <v>43199</v>
      </c>
      <c r="O2559" s="126">
        <v>50221</v>
      </c>
      <c r="P2559" s="127" t="str">
        <f>IF(B2559="","",IF(ISNA(VLOOKUP(U2559,[2]NEW!H:H,1,FALSE)),"V",""))</f>
        <v>V</v>
      </c>
      <c r="Q2559" s="156">
        <v>43186</v>
      </c>
      <c r="R2559" s="129">
        <v>50221</v>
      </c>
      <c r="S2559" s="205" t="s">
        <v>3862</v>
      </c>
      <c r="U2559" s="132" t="str">
        <f t="shared" si="156"/>
        <v>6211061800BH08070</v>
      </c>
      <c r="W2559" s="134" t="str">
        <f>IF((ISERROR(VLOOKUP(E2559,'[2]Lead Time(覆蓋貼)'!F:F,1,0)))*(P2559="v"),"",IF((ISTEXT(VLOOKUP(E2559,'[2]Lead Time(覆蓋貼)'!F:F,1,0)))*(P2559=""),"未執行",""))</f>
        <v/>
      </c>
    </row>
    <row r="2560" spans="1:23" ht="20.25" hidden="1" customHeight="1" x14ac:dyDescent="0.25">
      <c r="A2560" s="117">
        <v>2546</v>
      </c>
      <c r="B2560" s="118" t="s">
        <v>4841</v>
      </c>
      <c r="C2560" s="119">
        <v>42370</v>
      </c>
      <c r="D2560" s="117" t="s">
        <v>4662</v>
      </c>
      <c r="E2560" s="120" t="s">
        <v>5863</v>
      </c>
      <c r="F2560" s="117" t="str">
        <f>IF(ISNA(VLOOKUP(B2560,[2]保固召回!$A:$G,7,FALSE)),"",(VLOOKUP(B2560,[2]保固召回!$A:$G,7,FALSE)))</f>
        <v/>
      </c>
      <c r="G2560" s="121">
        <f t="shared" ca="1" si="159"/>
        <v>0.57202072538860105</v>
      </c>
      <c r="H2560" s="121" t="str">
        <f t="shared" si="157"/>
        <v/>
      </c>
      <c r="I2560" s="122">
        <f t="shared" ca="1" si="158"/>
        <v>552</v>
      </c>
      <c r="N2560" s="125"/>
      <c r="O2560" s="126"/>
      <c r="P2560" s="127" t="str">
        <f>IF(B2560="","",IF(ISNA(VLOOKUP(U2560,[2]NEW!H:H,1,FALSE)),"V",""))</f>
        <v/>
      </c>
      <c r="Q2560" s="156"/>
      <c r="R2560" s="129"/>
      <c r="S2560" s="181"/>
      <c r="U2560" s="132" t="str">
        <f t="shared" si="156"/>
        <v>6211061800BH08058</v>
      </c>
      <c r="W2560" s="134" t="str">
        <f>IF((ISERROR(VLOOKUP(E2560,'[2]Lead Time(覆蓋貼)'!F:F,1,0)))*(P2560="v"),"",IF((ISTEXT(VLOOKUP(E2560,'[2]Lead Time(覆蓋貼)'!F:F,1,0)))*(P2560=""),"未執行",""))</f>
        <v/>
      </c>
    </row>
    <row r="2561" spans="1:23" ht="20.25" hidden="1" customHeight="1" x14ac:dyDescent="0.25">
      <c r="A2561" s="117">
        <v>2547</v>
      </c>
      <c r="B2561" s="118" t="s">
        <v>4841</v>
      </c>
      <c r="C2561" s="119">
        <v>42370</v>
      </c>
      <c r="D2561" s="117" t="s">
        <v>4662</v>
      </c>
      <c r="E2561" s="120" t="s">
        <v>5864</v>
      </c>
      <c r="F2561" s="117" t="str">
        <f>IF(ISNA(VLOOKUP(B2561,[2]保固召回!$A:$G,7,FALSE)),"",(VLOOKUP(B2561,[2]保固召回!$A:$G,7,FALSE)))</f>
        <v/>
      </c>
      <c r="G2561" s="121">
        <f t="shared" ca="1" si="159"/>
        <v>0.57202072538860105</v>
      </c>
      <c r="H2561" s="121" t="str">
        <f t="shared" si="157"/>
        <v>提示-編程儀錶板油錶功能</v>
      </c>
      <c r="I2561" s="122">
        <f t="shared" ca="1" si="158"/>
        <v>552</v>
      </c>
      <c r="N2561" s="125"/>
      <c r="O2561" s="126"/>
      <c r="P2561" s="127" t="str">
        <f>IF(B2561="","",IF(ISNA(VLOOKUP(U2561,[2]NEW!H:H,1,FALSE)),"V",""))</f>
        <v>V</v>
      </c>
      <c r="Q2561" s="156"/>
      <c r="R2561" s="129"/>
      <c r="S2561" s="181"/>
      <c r="U2561" s="132" t="str">
        <f t="shared" si="156"/>
        <v>6211061800BH08015</v>
      </c>
      <c r="W2561" s="134" t="str">
        <f>IF((ISERROR(VLOOKUP(E2561,'[2]Lead Time(覆蓋貼)'!F:F,1,0)))*(P2561="v"),"",IF((ISTEXT(VLOOKUP(E2561,'[2]Lead Time(覆蓋貼)'!F:F,1,0)))*(P2561=""),"未執行",""))</f>
        <v/>
      </c>
    </row>
    <row r="2562" spans="1:23" ht="20.25" hidden="1" customHeight="1" x14ac:dyDescent="0.25">
      <c r="A2562" s="117">
        <v>2548</v>
      </c>
      <c r="B2562" s="118" t="s">
        <v>4841</v>
      </c>
      <c r="C2562" s="119">
        <v>42370</v>
      </c>
      <c r="D2562" s="117" t="s">
        <v>4662</v>
      </c>
      <c r="E2562" s="120" t="s">
        <v>5865</v>
      </c>
      <c r="F2562" s="117" t="str">
        <f>IF(ISNA(VLOOKUP(B2562,[2]保固召回!$A:$G,7,FALSE)),"",(VLOOKUP(B2562,[2]保固召回!$A:$G,7,FALSE)))</f>
        <v/>
      </c>
      <c r="G2562" s="121">
        <f t="shared" ca="1" si="159"/>
        <v>0.57202072538860105</v>
      </c>
      <c r="H2562" s="153" t="str">
        <f t="shared" si="157"/>
        <v/>
      </c>
      <c r="I2562" s="126">
        <f t="shared" ca="1" si="158"/>
        <v>552</v>
      </c>
      <c r="J2562" s="236"/>
      <c r="K2562" s="237"/>
      <c r="L2562" s="217"/>
      <c r="M2562" s="238"/>
      <c r="N2562" s="125"/>
      <c r="O2562" s="126"/>
      <c r="P2562" s="127" t="str">
        <f>IF(B2562="","",IF(ISNA(VLOOKUP(U2562,[2]NEW!H:H,1,FALSE)),"V",""))</f>
        <v/>
      </c>
      <c r="Q2562" s="156"/>
      <c r="R2562" s="129"/>
      <c r="S2562" s="204"/>
      <c r="U2562" s="132" t="str">
        <f t="shared" si="156"/>
        <v>6211061800BH07973</v>
      </c>
      <c r="W2562" s="134" t="str">
        <f>IF((ISERROR(VLOOKUP(E2562,'[2]Lead Time(覆蓋貼)'!F:F,1,0)))*(P2562="v"),"",IF((ISTEXT(VLOOKUP(E2562,'[2]Lead Time(覆蓋貼)'!F:F,1,0)))*(P2562=""),"未執行",""))</f>
        <v/>
      </c>
    </row>
    <row r="2563" spans="1:23" ht="20.25" hidden="1" customHeight="1" x14ac:dyDescent="0.25">
      <c r="A2563" s="117">
        <v>2549</v>
      </c>
      <c r="B2563" s="118" t="s">
        <v>4841</v>
      </c>
      <c r="C2563" s="119">
        <v>42370</v>
      </c>
      <c r="D2563" s="117" t="s">
        <v>4662</v>
      </c>
      <c r="E2563" s="120" t="s">
        <v>5866</v>
      </c>
      <c r="F2563" s="117" t="str">
        <f>IF(ISNA(VLOOKUP(B2563,[2]保固召回!$A:$G,7,FALSE)),"",(VLOOKUP(B2563,[2]保固召回!$A:$G,7,FALSE)))</f>
        <v/>
      </c>
      <c r="G2563" s="121">
        <f t="shared" ca="1" si="159"/>
        <v>0.57202072538860105</v>
      </c>
      <c r="H2563" s="153" t="str">
        <f t="shared" si="157"/>
        <v/>
      </c>
      <c r="I2563" s="126">
        <f t="shared" ca="1" si="158"/>
        <v>552</v>
      </c>
      <c r="J2563" s="236"/>
      <c r="K2563" s="237"/>
      <c r="L2563" s="217"/>
      <c r="M2563" s="238"/>
      <c r="N2563" s="125"/>
      <c r="O2563" s="126"/>
      <c r="P2563" s="127" t="str">
        <f>IF(B2563="","",IF(ISNA(VLOOKUP(U2563,[2]NEW!H:H,1,FALSE)),"V",""))</f>
        <v/>
      </c>
      <c r="Q2563" s="156"/>
      <c r="R2563" s="129"/>
      <c r="S2563" s="205"/>
      <c r="U2563" s="132" t="str">
        <f t="shared" si="156"/>
        <v>6211061800BH07481</v>
      </c>
      <c r="W2563" s="134" t="str">
        <f>IF((ISERROR(VLOOKUP(E2563,'[2]Lead Time(覆蓋貼)'!F:F,1,0)))*(P2563="v"),"",IF((ISTEXT(VLOOKUP(E2563,'[2]Lead Time(覆蓋貼)'!F:F,1,0)))*(P2563=""),"未執行",""))</f>
        <v/>
      </c>
    </row>
    <row r="2564" spans="1:23" ht="20.25" hidden="1" customHeight="1" x14ac:dyDescent="0.25">
      <c r="A2564" s="117">
        <v>2550</v>
      </c>
      <c r="B2564" s="118" t="s">
        <v>4841</v>
      </c>
      <c r="C2564" s="119">
        <v>42370</v>
      </c>
      <c r="D2564" s="117" t="s">
        <v>4662</v>
      </c>
      <c r="E2564" s="120" t="s">
        <v>5867</v>
      </c>
      <c r="F2564" s="117" t="str">
        <f>IF(ISNA(VLOOKUP(B2564,[2]保固召回!$A:$G,7,FALSE)),"",(VLOOKUP(B2564,[2]保固召回!$A:$G,7,FALSE)))</f>
        <v/>
      </c>
      <c r="G2564" s="121">
        <f t="shared" ca="1" si="159"/>
        <v>0.57202072538860105</v>
      </c>
      <c r="H2564" s="153" t="str">
        <f t="shared" si="157"/>
        <v>提示-編程儀錶板油錶功能</v>
      </c>
      <c r="I2564" s="126">
        <f t="shared" ca="1" si="158"/>
        <v>552</v>
      </c>
      <c r="J2564" s="236"/>
      <c r="K2564" s="237"/>
      <c r="L2564" s="217"/>
      <c r="M2564" s="238"/>
      <c r="N2564" s="125"/>
      <c r="O2564" s="126"/>
      <c r="P2564" s="127" t="str">
        <f>IF(B2564="","",IF(ISNA(VLOOKUP(U2564,[2]NEW!H:H,1,FALSE)),"V",""))</f>
        <v>V</v>
      </c>
      <c r="Q2564" s="156"/>
      <c r="R2564" s="129"/>
      <c r="S2564" s="205"/>
      <c r="U2564" s="132" t="str">
        <f t="shared" si="156"/>
        <v>6211061800BH07445</v>
      </c>
      <c r="W2564" s="134" t="str">
        <f>IF((ISERROR(VLOOKUP(E2564,'[2]Lead Time(覆蓋貼)'!F:F,1,0)))*(P2564="v"),"",IF((ISTEXT(VLOOKUP(E2564,'[2]Lead Time(覆蓋貼)'!F:F,1,0)))*(P2564=""),"未執行",""))</f>
        <v/>
      </c>
    </row>
    <row r="2565" spans="1:23" ht="20.25" hidden="1" customHeight="1" x14ac:dyDescent="0.25">
      <c r="A2565" s="117">
        <v>2551</v>
      </c>
      <c r="B2565" s="118" t="s">
        <v>4841</v>
      </c>
      <c r="C2565" s="119">
        <v>42370</v>
      </c>
      <c r="D2565" s="117" t="s">
        <v>4662</v>
      </c>
      <c r="E2565" s="120" t="s">
        <v>5868</v>
      </c>
      <c r="F2565" s="117" t="str">
        <f>IF(ISNA(VLOOKUP(B2565,[2]保固召回!$A:$G,7,FALSE)),"",(VLOOKUP(B2565,[2]保固召回!$A:$G,7,FALSE)))</f>
        <v/>
      </c>
      <c r="G2565" s="121">
        <f t="shared" ca="1" si="159"/>
        <v>0.57202072538860105</v>
      </c>
      <c r="H2565" s="153" t="str">
        <f t="shared" si="157"/>
        <v>提示-編程儀錶板油錶功能</v>
      </c>
      <c r="I2565" s="126">
        <f t="shared" ca="1" si="158"/>
        <v>552</v>
      </c>
      <c r="J2565" s="236"/>
      <c r="K2565" s="237"/>
      <c r="L2565" s="217"/>
      <c r="M2565" s="238"/>
      <c r="N2565" s="125">
        <v>43190</v>
      </c>
      <c r="O2565" s="126">
        <v>50135</v>
      </c>
      <c r="P2565" s="127" t="str">
        <f>IF(B2565="","",IF(ISNA(VLOOKUP(U2565,[2]NEW!H:H,1,FALSE)),"V",""))</f>
        <v>V</v>
      </c>
      <c r="Q2565" s="156">
        <v>43186</v>
      </c>
      <c r="R2565" s="129">
        <v>50421</v>
      </c>
      <c r="S2565" s="204" t="s">
        <v>3862</v>
      </c>
      <c r="U2565" s="132" t="str">
        <f t="shared" ref="U2565:U2628" si="160">B2565&amp;E2565</f>
        <v>6211061800BH07358</v>
      </c>
      <c r="W2565" s="134" t="str">
        <f>IF((ISERROR(VLOOKUP(E2565,'[2]Lead Time(覆蓋貼)'!F:F,1,0)))*(P2565="v"),"",IF((ISTEXT(VLOOKUP(E2565,'[2]Lead Time(覆蓋貼)'!F:F,1,0)))*(P2565=""),"未執行",""))</f>
        <v/>
      </c>
    </row>
    <row r="2566" spans="1:23" ht="20.25" hidden="1" customHeight="1" x14ac:dyDescent="0.25">
      <c r="A2566" s="117">
        <v>2552</v>
      </c>
      <c r="B2566" s="118" t="s">
        <v>4841</v>
      </c>
      <c r="C2566" s="119">
        <v>42370</v>
      </c>
      <c r="D2566" s="117" t="s">
        <v>4662</v>
      </c>
      <c r="E2566" s="120" t="s">
        <v>5869</v>
      </c>
      <c r="F2566" s="117" t="str">
        <f>IF(ISNA(VLOOKUP(B2566,[2]保固召回!$A:$G,7,FALSE)),"",(VLOOKUP(B2566,[2]保固召回!$A:$G,7,FALSE)))</f>
        <v/>
      </c>
      <c r="G2566" s="121">
        <f t="shared" ca="1" si="159"/>
        <v>0.57202072538860105</v>
      </c>
      <c r="H2566" s="153" t="str">
        <f t="shared" ref="H2566:H2629" si="161">IF(P2566="V",D2566,"")</f>
        <v/>
      </c>
      <c r="I2566" s="126">
        <f t="shared" ref="I2566:I2629" ca="1" si="162">COUNTIF(H:H,D2566)</f>
        <v>552</v>
      </c>
      <c r="J2566" s="236"/>
      <c r="K2566" s="237"/>
      <c r="L2566" s="217"/>
      <c r="M2566" s="238"/>
      <c r="N2566" s="125"/>
      <c r="O2566" s="126"/>
      <c r="P2566" s="127" t="str">
        <f>IF(B2566="","",IF(ISNA(VLOOKUP(U2566,[2]NEW!H:H,1,FALSE)),"V",""))</f>
        <v/>
      </c>
      <c r="Q2566" s="156"/>
      <c r="R2566" s="129"/>
      <c r="S2566" s="205"/>
      <c r="U2566" s="132" t="str">
        <f t="shared" si="160"/>
        <v>6211061800BH07354</v>
      </c>
      <c r="W2566" s="134" t="str">
        <f>IF((ISERROR(VLOOKUP(E2566,'[2]Lead Time(覆蓋貼)'!F:F,1,0)))*(P2566="v"),"",IF((ISTEXT(VLOOKUP(E2566,'[2]Lead Time(覆蓋貼)'!F:F,1,0)))*(P2566=""),"未執行",""))</f>
        <v/>
      </c>
    </row>
    <row r="2567" spans="1:23" ht="20.25" hidden="1" customHeight="1" x14ac:dyDescent="0.25">
      <c r="A2567" s="117">
        <v>2553</v>
      </c>
      <c r="B2567" s="118" t="s">
        <v>4841</v>
      </c>
      <c r="C2567" s="119">
        <v>42370</v>
      </c>
      <c r="D2567" s="117" t="s">
        <v>4662</v>
      </c>
      <c r="E2567" s="120" t="s">
        <v>5870</v>
      </c>
      <c r="F2567" s="117" t="str">
        <f>IF(ISNA(VLOOKUP(B2567,[2]保固召回!$A:$G,7,FALSE)),"",(VLOOKUP(B2567,[2]保固召回!$A:$G,7,FALSE)))</f>
        <v/>
      </c>
      <c r="G2567" s="121">
        <f t="shared" ca="1" si="159"/>
        <v>0.57202072538860105</v>
      </c>
      <c r="H2567" s="153" t="str">
        <f t="shared" si="161"/>
        <v/>
      </c>
      <c r="I2567" s="126">
        <f t="shared" ca="1" si="162"/>
        <v>552</v>
      </c>
      <c r="J2567" s="236"/>
      <c r="K2567" s="237"/>
      <c r="L2567" s="217"/>
      <c r="M2567" s="238"/>
      <c r="N2567" s="125"/>
      <c r="O2567" s="126"/>
      <c r="P2567" s="127" t="str">
        <f>IF(B2567="","",IF(ISNA(VLOOKUP(U2567,[2]NEW!H:H,1,FALSE)),"V",""))</f>
        <v/>
      </c>
      <c r="Q2567" s="156"/>
      <c r="R2567" s="129"/>
      <c r="S2567" s="205"/>
      <c r="U2567" s="132" t="str">
        <f t="shared" si="160"/>
        <v>6211061800BH07172</v>
      </c>
      <c r="W2567" s="134" t="str">
        <f>IF((ISERROR(VLOOKUP(E2567,'[2]Lead Time(覆蓋貼)'!F:F,1,0)))*(P2567="v"),"",IF((ISTEXT(VLOOKUP(E2567,'[2]Lead Time(覆蓋貼)'!F:F,1,0)))*(P2567=""),"未執行",""))</f>
        <v/>
      </c>
    </row>
    <row r="2568" spans="1:23" ht="20.25" hidden="1" customHeight="1" x14ac:dyDescent="0.25">
      <c r="A2568" s="117">
        <v>2554</v>
      </c>
      <c r="B2568" s="118" t="s">
        <v>4841</v>
      </c>
      <c r="C2568" s="119">
        <v>42370</v>
      </c>
      <c r="D2568" s="117" t="s">
        <v>4662</v>
      </c>
      <c r="E2568" s="120" t="s">
        <v>5871</v>
      </c>
      <c r="F2568" s="117" t="str">
        <f>IF(ISNA(VLOOKUP(B2568,[2]保固召回!$A:$G,7,FALSE)),"",(VLOOKUP(B2568,[2]保固召回!$A:$G,7,FALSE)))</f>
        <v/>
      </c>
      <c r="G2568" s="121">
        <f t="shared" ca="1" si="159"/>
        <v>0.57202072538860105</v>
      </c>
      <c r="H2568" s="153" t="str">
        <f t="shared" si="161"/>
        <v/>
      </c>
      <c r="I2568" s="126">
        <f t="shared" ca="1" si="162"/>
        <v>552</v>
      </c>
      <c r="J2568" s="236"/>
      <c r="K2568" s="237"/>
      <c r="L2568" s="217"/>
      <c r="M2568" s="238"/>
      <c r="N2568" s="125"/>
      <c r="O2568" s="126"/>
      <c r="P2568" s="127" t="str">
        <f>IF(B2568="","",IF(ISNA(VLOOKUP(U2568,[2]NEW!H:H,1,FALSE)),"V",""))</f>
        <v/>
      </c>
      <c r="Q2568" s="156"/>
      <c r="R2568" s="129"/>
      <c r="S2568" s="204"/>
      <c r="U2568" s="132" t="str">
        <f t="shared" si="160"/>
        <v>6211061800BH07171</v>
      </c>
      <c r="W2568" s="134" t="str">
        <f>IF((ISERROR(VLOOKUP(E2568,'[2]Lead Time(覆蓋貼)'!F:F,1,0)))*(P2568="v"),"",IF((ISTEXT(VLOOKUP(E2568,'[2]Lead Time(覆蓋貼)'!F:F,1,0)))*(P2568=""),"未執行",""))</f>
        <v/>
      </c>
    </row>
    <row r="2569" spans="1:23" ht="20.25" hidden="1" customHeight="1" x14ac:dyDescent="0.25">
      <c r="A2569" s="117">
        <v>2555</v>
      </c>
      <c r="B2569" s="118" t="s">
        <v>4841</v>
      </c>
      <c r="C2569" s="119">
        <v>42370</v>
      </c>
      <c r="D2569" s="117" t="s">
        <v>4662</v>
      </c>
      <c r="E2569" s="120" t="s">
        <v>5872</v>
      </c>
      <c r="F2569" s="117" t="str">
        <f>IF(ISNA(VLOOKUP(B2569,[2]保固召回!$A:$G,7,FALSE)),"",(VLOOKUP(B2569,[2]保固召回!$A:$G,7,FALSE)))</f>
        <v/>
      </c>
      <c r="G2569" s="121">
        <f t="shared" ref="G2569:G2632" ca="1" si="163">COUNTIF(H:H,D2569)/COUNTIF(D:D,D2569)</f>
        <v>0.57202072538860105</v>
      </c>
      <c r="H2569" s="153" t="str">
        <f t="shared" si="161"/>
        <v/>
      </c>
      <c r="I2569" s="126">
        <f t="shared" ca="1" si="162"/>
        <v>552</v>
      </c>
      <c r="J2569" s="236"/>
      <c r="K2569" s="237"/>
      <c r="L2569" s="217"/>
      <c r="M2569" s="238"/>
      <c r="N2569" s="125"/>
      <c r="O2569" s="126"/>
      <c r="P2569" s="127" t="str">
        <f>IF(B2569="","",IF(ISNA(VLOOKUP(U2569,[2]NEW!H:H,1,FALSE)),"V",""))</f>
        <v/>
      </c>
      <c r="Q2569" s="156"/>
      <c r="R2569" s="129"/>
      <c r="S2569" s="205"/>
      <c r="U2569" s="132" t="str">
        <f t="shared" si="160"/>
        <v>6211061800BH07170</v>
      </c>
      <c r="W2569" s="134" t="str">
        <f>IF((ISERROR(VLOOKUP(E2569,'[2]Lead Time(覆蓋貼)'!F:F,1,0)))*(P2569="v"),"",IF((ISTEXT(VLOOKUP(E2569,'[2]Lead Time(覆蓋貼)'!F:F,1,0)))*(P2569=""),"未執行",""))</f>
        <v/>
      </c>
    </row>
    <row r="2570" spans="1:23" ht="20.25" hidden="1" customHeight="1" x14ac:dyDescent="0.25">
      <c r="A2570" s="117">
        <v>2556</v>
      </c>
      <c r="B2570" s="118" t="s">
        <v>4841</v>
      </c>
      <c r="C2570" s="119">
        <v>42370</v>
      </c>
      <c r="D2570" s="117" t="s">
        <v>4662</v>
      </c>
      <c r="E2570" s="120" t="s">
        <v>5873</v>
      </c>
      <c r="F2570" s="117" t="str">
        <f>IF(ISNA(VLOOKUP(B2570,[2]保固召回!$A:$G,7,FALSE)),"",(VLOOKUP(B2570,[2]保固召回!$A:$G,7,FALSE)))</f>
        <v/>
      </c>
      <c r="G2570" s="121">
        <f t="shared" ca="1" si="163"/>
        <v>0.57202072538860105</v>
      </c>
      <c r="H2570" s="153" t="str">
        <f t="shared" si="161"/>
        <v/>
      </c>
      <c r="I2570" s="126">
        <f t="shared" ca="1" si="162"/>
        <v>552</v>
      </c>
      <c r="J2570" s="236"/>
      <c r="K2570" s="237"/>
      <c r="L2570" s="217"/>
      <c r="M2570" s="238"/>
      <c r="N2570" s="125"/>
      <c r="O2570" s="126"/>
      <c r="P2570" s="127" t="str">
        <f>IF(B2570="","",IF(ISNA(VLOOKUP(U2570,[2]NEW!H:H,1,FALSE)),"V",""))</f>
        <v/>
      </c>
      <c r="Q2570" s="156"/>
      <c r="R2570" s="129"/>
      <c r="S2570" s="205"/>
      <c r="U2570" s="132" t="str">
        <f t="shared" si="160"/>
        <v>6211061800BH06624</v>
      </c>
      <c r="W2570" s="134" t="str">
        <f>IF((ISERROR(VLOOKUP(E2570,'[2]Lead Time(覆蓋貼)'!F:F,1,0)))*(P2570="v"),"",IF((ISTEXT(VLOOKUP(E2570,'[2]Lead Time(覆蓋貼)'!F:F,1,0)))*(P2570=""),"未執行",""))</f>
        <v/>
      </c>
    </row>
    <row r="2571" spans="1:23" ht="20.25" hidden="1" customHeight="1" x14ac:dyDescent="0.25">
      <c r="A2571" s="117">
        <v>2557</v>
      </c>
      <c r="B2571" s="118" t="s">
        <v>4841</v>
      </c>
      <c r="C2571" s="119">
        <v>42370</v>
      </c>
      <c r="D2571" s="117" t="s">
        <v>4662</v>
      </c>
      <c r="E2571" s="211" t="s">
        <v>5874</v>
      </c>
      <c r="F2571" s="117" t="str">
        <f>IF(ISNA(VLOOKUP(B2571,[2]保固召回!$A:$G,7,FALSE)),"",(VLOOKUP(B2571,[2]保固召回!$A:$G,7,FALSE)))</f>
        <v/>
      </c>
      <c r="G2571" s="121">
        <f t="shared" ca="1" si="163"/>
        <v>0.57202072538860105</v>
      </c>
      <c r="H2571" s="153" t="str">
        <f t="shared" si="161"/>
        <v/>
      </c>
      <c r="I2571" s="126">
        <f t="shared" ca="1" si="162"/>
        <v>552</v>
      </c>
      <c r="J2571" s="236"/>
      <c r="K2571" s="237"/>
      <c r="L2571" s="217"/>
      <c r="M2571" s="243"/>
      <c r="N2571" s="125"/>
      <c r="O2571" s="126"/>
      <c r="P2571" s="127" t="str">
        <f>IF(B2571="","",IF(ISNA(VLOOKUP(U2571,[2]NEW!H:H,1,FALSE)),"V",""))</f>
        <v/>
      </c>
      <c r="Q2571" s="156"/>
      <c r="R2571" s="129"/>
      <c r="S2571" s="204"/>
      <c r="U2571" s="132" t="str">
        <f t="shared" si="160"/>
        <v>6211061800BH06623</v>
      </c>
      <c r="W2571" s="134" t="str">
        <f>IF((ISERROR(VLOOKUP(E2571,'[2]Lead Time(覆蓋貼)'!F:F,1,0)))*(P2571="v"),"",IF((ISTEXT(VLOOKUP(E2571,'[2]Lead Time(覆蓋貼)'!F:F,1,0)))*(P2571=""),"未執行",""))</f>
        <v/>
      </c>
    </row>
    <row r="2572" spans="1:23" ht="20.25" hidden="1" customHeight="1" x14ac:dyDescent="0.25">
      <c r="A2572" s="117">
        <v>2558</v>
      </c>
      <c r="B2572" s="118" t="s">
        <v>4841</v>
      </c>
      <c r="C2572" s="119">
        <v>42370</v>
      </c>
      <c r="D2572" s="117" t="s">
        <v>4890</v>
      </c>
      <c r="E2572" s="120" t="s">
        <v>5875</v>
      </c>
      <c r="F2572" s="117" t="str">
        <f>IF(ISNA(VLOOKUP(B2572,[2]保固召回!$A:$G,7,FALSE)),"",(VLOOKUP(B2572,[2]保固召回!$A:$G,7,FALSE)))</f>
        <v/>
      </c>
      <c r="G2572" s="121">
        <f t="shared" ca="1" si="163"/>
        <v>0.57202072538860105</v>
      </c>
      <c r="H2572" s="153" t="str">
        <f t="shared" si="161"/>
        <v>提示-編程儀錶板油錶功能</v>
      </c>
      <c r="I2572" s="126">
        <f t="shared" ca="1" si="162"/>
        <v>552</v>
      </c>
      <c r="J2572" s="236"/>
      <c r="K2572" s="237"/>
      <c r="L2572" s="217"/>
      <c r="M2572" s="238"/>
      <c r="N2572" s="125"/>
      <c r="O2572" s="126"/>
      <c r="P2572" s="127" t="str">
        <f>IF(B2572="","",IF(ISNA(VLOOKUP(U2572,[2]NEW!H:H,1,FALSE)),"V",""))</f>
        <v>V</v>
      </c>
      <c r="Q2572" s="156"/>
      <c r="R2572" s="129"/>
      <c r="S2572" s="205"/>
      <c r="U2572" s="132" t="str">
        <f t="shared" si="160"/>
        <v>6211061800BH06622</v>
      </c>
      <c r="W2572" s="134" t="str">
        <f>IF((ISERROR(VLOOKUP(E2572,'[2]Lead Time(覆蓋貼)'!F:F,1,0)))*(P2572="v"),"",IF((ISTEXT(VLOOKUP(E2572,'[2]Lead Time(覆蓋貼)'!F:F,1,0)))*(P2572=""),"未執行",""))</f>
        <v/>
      </c>
    </row>
    <row r="2573" spans="1:23" ht="20.25" hidden="1" customHeight="1" x14ac:dyDescent="0.25">
      <c r="A2573" s="117">
        <v>2559</v>
      </c>
      <c r="B2573" s="118" t="s">
        <v>4841</v>
      </c>
      <c r="C2573" s="119">
        <v>42370</v>
      </c>
      <c r="D2573" s="117" t="s">
        <v>4662</v>
      </c>
      <c r="E2573" s="120" t="s">
        <v>5876</v>
      </c>
      <c r="F2573" s="117" t="str">
        <f>IF(ISNA(VLOOKUP(B2573,[2]保固召回!$A:$G,7,FALSE)),"",(VLOOKUP(B2573,[2]保固召回!$A:$G,7,FALSE)))</f>
        <v/>
      </c>
      <c r="G2573" s="121">
        <f t="shared" ca="1" si="163"/>
        <v>0.57202072538860105</v>
      </c>
      <c r="H2573" s="153" t="str">
        <f t="shared" si="161"/>
        <v>提示-編程儀錶板油錶功能</v>
      </c>
      <c r="I2573" s="126">
        <f t="shared" ca="1" si="162"/>
        <v>552</v>
      </c>
      <c r="J2573" s="236"/>
      <c r="K2573" s="237"/>
      <c r="L2573" s="217"/>
      <c r="M2573" s="238"/>
      <c r="N2573" s="125"/>
      <c r="O2573" s="126"/>
      <c r="P2573" s="127" t="str">
        <f>IF(B2573="","",IF(ISNA(VLOOKUP(U2573,[2]NEW!H:H,1,FALSE)),"V",""))</f>
        <v>V</v>
      </c>
      <c r="Q2573" s="156"/>
      <c r="R2573" s="129"/>
      <c r="S2573" s="205"/>
      <c r="U2573" s="132" t="str">
        <f t="shared" si="160"/>
        <v>6211061800BH06620</v>
      </c>
      <c r="W2573" s="134" t="str">
        <f>IF((ISERROR(VLOOKUP(E2573,'[2]Lead Time(覆蓋貼)'!F:F,1,0)))*(P2573="v"),"",IF((ISTEXT(VLOOKUP(E2573,'[2]Lead Time(覆蓋貼)'!F:F,1,0)))*(P2573=""),"未執行",""))</f>
        <v/>
      </c>
    </row>
    <row r="2574" spans="1:23" ht="20.25" hidden="1" customHeight="1" x14ac:dyDescent="0.25">
      <c r="A2574" s="117">
        <v>2560</v>
      </c>
      <c r="B2574" s="118" t="s">
        <v>4841</v>
      </c>
      <c r="C2574" s="119">
        <v>42370</v>
      </c>
      <c r="D2574" s="117" t="s">
        <v>4662</v>
      </c>
      <c r="E2574" s="120" t="s">
        <v>5877</v>
      </c>
      <c r="F2574" s="117" t="str">
        <f>IF(ISNA(VLOOKUP(B2574,[2]保固召回!$A:$G,7,FALSE)),"",(VLOOKUP(B2574,[2]保固召回!$A:$G,7,FALSE)))</f>
        <v/>
      </c>
      <c r="G2574" s="121">
        <f t="shared" ca="1" si="163"/>
        <v>0.57202072538860105</v>
      </c>
      <c r="H2574" s="153" t="str">
        <f t="shared" si="161"/>
        <v>提示-編程儀錶板油錶功能</v>
      </c>
      <c r="I2574" s="126">
        <f t="shared" ca="1" si="162"/>
        <v>552</v>
      </c>
      <c r="J2574" s="236"/>
      <c r="K2574" s="237"/>
      <c r="L2574" s="217"/>
      <c r="M2574" s="238"/>
      <c r="N2574" s="125">
        <v>43201</v>
      </c>
      <c r="O2574" s="126">
        <v>50042</v>
      </c>
      <c r="P2574" s="127" t="str">
        <f>IF(B2574="","",IF(ISNA(VLOOKUP(U2574,[2]NEW!H:H,1,FALSE)),"V",""))</f>
        <v>V</v>
      </c>
      <c r="Q2574" s="156">
        <v>43186</v>
      </c>
      <c r="R2574" s="129">
        <v>50304</v>
      </c>
      <c r="S2574" s="204" t="s">
        <v>3862</v>
      </c>
      <c r="U2574" s="132" t="str">
        <f t="shared" si="160"/>
        <v>6211061800BH06154</v>
      </c>
      <c r="W2574" s="134" t="str">
        <f>IF((ISERROR(VLOOKUP(E2574,'[2]Lead Time(覆蓋貼)'!F:F,1,0)))*(P2574="v"),"",IF((ISTEXT(VLOOKUP(E2574,'[2]Lead Time(覆蓋貼)'!F:F,1,0)))*(P2574=""),"未執行",""))</f>
        <v/>
      </c>
    </row>
    <row r="2575" spans="1:23" ht="20.25" hidden="1" customHeight="1" x14ac:dyDescent="0.25">
      <c r="A2575" s="117">
        <v>2561</v>
      </c>
      <c r="B2575" s="118" t="s">
        <v>4841</v>
      </c>
      <c r="C2575" s="119">
        <v>42370</v>
      </c>
      <c r="D2575" s="117" t="s">
        <v>4662</v>
      </c>
      <c r="E2575" s="120" t="s">
        <v>5878</v>
      </c>
      <c r="F2575" s="117" t="str">
        <f>IF(ISNA(VLOOKUP(B2575,[2]保固召回!$A:$G,7,FALSE)),"",(VLOOKUP(B2575,[2]保固召回!$A:$G,7,FALSE)))</f>
        <v/>
      </c>
      <c r="G2575" s="121">
        <f t="shared" ca="1" si="163"/>
        <v>0.57202072538860105</v>
      </c>
      <c r="H2575" s="153" t="str">
        <f t="shared" si="161"/>
        <v/>
      </c>
      <c r="I2575" s="126">
        <f t="shared" ca="1" si="162"/>
        <v>552</v>
      </c>
      <c r="J2575" s="236"/>
      <c r="K2575" s="237"/>
      <c r="L2575" s="217"/>
      <c r="M2575" s="238"/>
      <c r="N2575" s="125"/>
      <c r="O2575" s="126"/>
      <c r="P2575" s="127" t="str">
        <f>IF(B2575="","",IF(ISNA(VLOOKUP(U2575,[2]NEW!H:H,1,FALSE)),"V",""))</f>
        <v/>
      </c>
      <c r="Q2575" s="156"/>
      <c r="R2575" s="129"/>
      <c r="S2575" s="205"/>
      <c r="U2575" s="132" t="str">
        <f t="shared" si="160"/>
        <v>6211061800BH06028</v>
      </c>
      <c r="W2575" s="134" t="str">
        <f>IF((ISERROR(VLOOKUP(E2575,'[2]Lead Time(覆蓋貼)'!F:F,1,0)))*(P2575="v"),"",IF((ISTEXT(VLOOKUP(E2575,'[2]Lead Time(覆蓋貼)'!F:F,1,0)))*(P2575=""),"未執行",""))</f>
        <v/>
      </c>
    </row>
    <row r="2576" spans="1:23" ht="20.25" hidden="1" customHeight="1" x14ac:dyDescent="0.25">
      <c r="A2576" s="117">
        <v>2562</v>
      </c>
      <c r="B2576" s="118" t="s">
        <v>4841</v>
      </c>
      <c r="C2576" s="119">
        <v>42370</v>
      </c>
      <c r="D2576" s="117" t="s">
        <v>4662</v>
      </c>
      <c r="E2576" s="120" t="s">
        <v>5879</v>
      </c>
      <c r="F2576" s="117" t="str">
        <f>IF(ISNA(VLOOKUP(B2576,[2]保固召回!$A:$G,7,FALSE)),"",(VLOOKUP(B2576,[2]保固召回!$A:$G,7,FALSE)))</f>
        <v/>
      </c>
      <c r="G2576" s="121">
        <f t="shared" ca="1" si="163"/>
        <v>0.57202072538860105</v>
      </c>
      <c r="H2576" s="153" t="str">
        <f t="shared" si="161"/>
        <v/>
      </c>
      <c r="I2576" s="126">
        <f t="shared" ca="1" si="162"/>
        <v>552</v>
      </c>
      <c r="J2576" s="236"/>
      <c r="K2576" s="237"/>
      <c r="L2576" s="217"/>
      <c r="M2576" s="238"/>
      <c r="N2576" s="125"/>
      <c r="O2576" s="126"/>
      <c r="P2576" s="127" t="str">
        <f>IF(B2576="","",IF(ISNA(VLOOKUP(U2576,[2]NEW!H:H,1,FALSE)),"V",""))</f>
        <v/>
      </c>
      <c r="Q2576" s="156"/>
      <c r="R2576" s="129"/>
      <c r="S2576" s="205"/>
      <c r="U2576" s="132" t="str">
        <f t="shared" si="160"/>
        <v>6211061800BH06016</v>
      </c>
      <c r="W2576" s="134" t="str">
        <f>IF((ISERROR(VLOOKUP(E2576,'[2]Lead Time(覆蓋貼)'!F:F,1,0)))*(P2576="v"),"",IF((ISTEXT(VLOOKUP(E2576,'[2]Lead Time(覆蓋貼)'!F:F,1,0)))*(P2576=""),"未執行",""))</f>
        <v/>
      </c>
    </row>
    <row r="2577" spans="1:23" ht="100.5" hidden="1" customHeight="1" x14ac:dyDescent="0.25">
      <c r="A2577" s="117">
        <v>2563</v>
      </c>
      <c r="B2577" s="118" t="s">
        <v>2932</v>
      </c>
      <c r="C2577" s="119">
        <v>43062</v>
      </c>
      <c r="D2577" s="117" t="s">
        <v>2933</v>
      </c>
      <c r="E2577" s="120" t="s">
        <v>5880</v>
      </c>
      <c r="F2577" s="117" t="str">
        <f>IF(ISNA(VLOOKUP(B2577,[2]保固召回!$A:$G,7,FALSE)),"",(VLOOKUP(B2577,[2]保固召回!$A:$G,7,FALSE)))</f>
        <v/>
      </c>
      <c r="G2577" s="121">
        <f t="shared" ca="1" si="163"/>
        <v>1</v>
      </c>
      <c r="H2577" s="121" t="str">
        <f t="shared" si="161"/>
        <v>F2xF87F52G3xG01編程控制單元(Kombi)</v>
      </c>
      <c r="I2577" s="122">
        <f t="shared" ca="1" si="162"/>
        <v>96</v>
      </c>
      <c r="J2577" s="230"/>
      <c r="K2577" s="231"/>
      <c r="L2577" s="230"/>
      <c r="M2577" s="232"/>
      <c r="N2577" s="125"/>
      <c r="O2577" s="126"/>
      <c r="P2577" s="127" t="str">
        <f>IF(B2577="","",IF(ISNA(VLOOKUP(U2577,[2]NEW!H:H,1,FALSE)),"V",""))</f>
        <v>V</v>
      </c>
      <c r="Q2577" s="156" t="s">
        <v>3015</v>
      </c>
      <c r="R2577" s="129" t="s">
        <v>3011</v>
      </c>
      <c r="S2577" s="181" t="s">
        <v>5268</v>
      </c>
      <c r="U2577" s="132" t="str">
        <f t="shared" si="160"/>
        <v>0062450100BE34519</v>
      </c>
      <c r="W2577" s="134" t="str">
        <f>IF((ISERROR(VLOOKUP(E2577,'[2]Lead Time(覆蓋貼)'!F:F,1,0)))*(P2577="v"),"",IF((ISTEXT(VLOOKUP(E2577,'[2]Lead Time(覆蓋貼)'!F:F,1,0)))*(P2577=""),"未執行",""))</f>
        <v/>
      </c>
    </row>
    <row r="2578" spans="1:23" ht="100.5" hidden="1" customHeight="1" x14ac:dyDescent="0.25">
      <c r="A2578" s="117">
        <v>2564</v>
      </c>
      <c r="B2578" s="118" t="s">
        <v>4841</v>
      </c>
      <c r="C2578" s="119">
        <v>42370</v>
      </c>
      <c r="D2578" s="117" t="s">
        <v>4662</v>
      </c>
      <c r="E2578" s="120" t="s">
        <v>5881</v>
      </c>
      <c r="F2578" s="117" t="str">
        <f>IF(ISNA(VLOOKUP(B2578,[2]保固召回!$A:$G,7,FALSE)),"",(VLOOKUP(B2578,[2]保固召回!$A:$G,7,FALSE)))</f>
        <v/>
      </c>
      <c r="G2578" s="121">
        <f t="shared" ca="1" si="163"/>
        <v>0.57202072538860105</v>
      </c>
      <c r="H2578" s="153" t="str">
        <f t="shared" si="161"/>
        <v>提示-編程儀錶板油錶功能</v>
      </c>
      <c r="I2578" s="126">
        <f t="shared" ca="1" si="162"/>
        <v>552</v>
      </c>
      <c r="J2578" s="236"/>
      <c r="K2578" s="237"/>
      <c r="L2578" s="217"/>
      <c r="M2578" s="238"/>
      <c r="N2578" s="125"/>
      <c r="O2578" s="126"/>
      <c r="P2578" s="127" t="str">
        <f>IF(B2578="","",IF(ISNA(VLOOKUP(U2578,[2]NEW!H:H,1,FALSE)),"V",""))</f>
        <v>V</v>
      </c>
      <c r="Q2578" s="156" t="s">
        <v>3015</v>
      </c>
      <c r="R2578" s="129" t="s">
        <v>3011</v>
      </c>
      <c r="S2578" s="181" t="s">
        <v>5268</v>
      </c>
      <c r="U2578" s="132" t="str">
        <f t="shared" si="160"/>
        <v>6211061800BE34519</v>
      </c>
      <c r="W2578" s="134" t="str">
        <f>IF((ISERROR(VLOOKUP(E2578,'[2]Lead Time(覆蓋貼)'!F:F,1,0)))*(P2578="v"),"",IF((ISTEXT(VLOOKUP(E2578,'[2]Lead Time(覆蓋貼)'!F:F,1,0)))*(P2578=""),"未執行",""))</f>
        <v/>
      </c>
    </row>
    <row r="2579" spans="1:23" ht="20.25" hidden="1" customHeight="1" x14ac:dyDescent="0.25">
      <c r="A2579" s="117">
        <v>2565</v>
      </c>
      <c r="B2579" s="118" t="s">
        <v>4841</v>
      </c>
      <c r="C2579" s="119">
        <v>42370</v>
      </c>
      <c r="D2579" s="117" t="s">
        <v>4662</v>
      </c>
      <c r="E2579" s="120" t="s">
        <v>5882</v>
      </c>
      <c r="F2579" s="117" t="str">
        <f>IF(ISNA(VLOOKUP(B2579,[2]保固召回!$A:$G,7,FALSE)),"",(VLOOKUP(B2579,[2]保固召回!$A:$G,7,FALSE)))</f>
        <v/>
      </c>
      <c r="G2579" s="121">
        <f t="shared" ca="1" si="163"/>
        <v>0.57202072538860105</v>
      </c>
      <c r="H2579" s="153" t="str">
        <f t="shared" si="161"/>
        <v/>
      </c>
      <c r="I2579" s="126">
        <f t="shared" ca="1" si="162"/>
        <v>552</v>
      </c>
      <c r="J2579" s="236"/>
      <c r="K2579" s="237"/>
      <c r="L2579" s="217"/>
      <c r="M2579" s="238"/>
      <c r="N2579" s="125"/>
      <c r="O2579" s="126"/>
      <c r="P2579" s="127" t="str">
        <f>IF(B2579="","",IF(ISNA(VLOOKUP(U2579,[2]NEW!H:H,1,FALSE)),"V",""))</f>
        <v/>
      </c>
      <c r="Q2579" s="156"/>
      <c r="R2579" s="129"/>
      <c r="S2579" s="205"/>
      <c r="U2579" s="132" t="str">
        <f t="shared" si="160"/>
        <v>6211061800BE34463</v>
      </c>
      <c r="W2579" s="134" t="str">
        <f>IF((ISERROR(VLOOKUP(E2579,'[2]Lead Time(覆蓋貼)'!F:F,1,0)))*(P2579="v"),"",IF((ISTEXT(VLOOKUP(E2579,'[2]Lead Time(覆蓋貼)'!F:F,1,0)))*(P2579=""),"未執行",""))</f>
        <v/>
      </c>
    </row>
    <row r="2580" spans="1:23" ht="20.25" hidden="1" customHeight="1" x14ac:dyDescent="0.25">
      <c r="A2580" s="117">
        <v>2566</v>
      </c>
      <c r="B2580" s="118" t="s">
        <v>2932</v>
      </c>
      <c r="C2580" s="119">
        <v>43062</v>
      </c>
      <c r="D2580" s="117" t="s">
        <v>2933</v>
      </c>
      <c r="E2580" s="211" t="s">
        <v>5883</v>
      </c>
      <c r="F2580" s="117"/>
      <c r="G2580" s="121">
        <f t="shared" ca="1" si="163"/>
        <v>1</v>
      </c>
      <c r="H2580" s="121" t="str">
        <f t="shared" si="161"/>
        <v>F2xF87F52G3xG01編程控制單元(Kombi)</v>
      </c>
      <c r="I2580" s="122">
        <f t="shared" ca="1" si="162"/>
        <v>96</v>
      </c>
      <c r="J2580" s="230"/>
      <c r="K2580" s="231"/>
      <c r="L2580" s="230"/>
      <c r="M2580" s="232"/>
      <c r="N2580" s="125"/>
      <c r="O2580" s="126"/>
      <c r="P2580" s="127" t="str">
        <f>IF(B2580="","",IF(ISNA(VLOOKUP(U2580,[2]NEW!H:H,1,FALSE)),"V",""))</f>
        <v>V</v>
      </c>
      <c r="Q2580" s="156" t="s">
        <v>5884</v>
      </c>
      <c r="R2580" s="129" t="s">
        <v>4970</v>
      </c>
      <c r="S2580" s="185" t="s">
        <v>5885</v>
      </c>
      <c r="U2580" s="132" t="str">
        <f t="shared" si="160"/>
        <v>0062450100BE34458</v>
      </c>
      <c r="W2580" s="134" t="str">
        <f>IF((ISERROR(VLOOKUP(E2580,'[2]Lead Time(覆蓋貼)'!F:F,1,0)))*(P2580="v"),"",IF((ISTEXT(VLOOKUP(E2580,'[2]Lead Time(覆蓋貼)'!F:F,1,0)))*(P2580=""),"未執行",""))</f>
        <v/>
      </c>
    </row>
    <row r="2581" spans="1:23" ht="20.25" hidden="1" customHeight="1" x14ac:dyDescent="0.25">
      <c r="A2581" s="117">
        <v>2567</v>
      </c>
      <c r="B2581" s="118" t="s">
        <v>4841</v>
      </c>
      <c r="C2581" s="119">
        <v>42370</v>
      </c>
      <c r="D2581" s="117" t="s">
        <v>4662</v>
      </c>
      <c r="E2581" s="120" t="s">
        <v>5883</v>
      </c>
      <c r="F2581" s="117" t="str">
        <f>IF(ISNA(VLOOKUP(B2581,[2]保固召回!$A:$G,7,FALSE)),"",(VLOOKUP(B2581,[2]保固召回!$A:$G,7,FALSE)))</f>
        <v/>
      </c>
      <c r="G2581" s="121">
        <f t="shared" ca="1" si="163"/>
        <v>0.57202072538860105</v>
      </c>
      <c r="H2581" s="153" t="str">
        <f t="shared" si="161"/>
        <v/>
      </c>
      <c r="I2581" s="126">
        <f t="shared" ca="1" si="162"/>
        <v>552</v>
      </c>
      <c r="J2581" s="236"/>
      <c r="K2581" s="237"/>
      <c r="L2581" s="217"/>
      <c r="M2581" s="238"/>
      <c r="N2581" s="125"/>
      <c r="O2581" s="126"/>
      <c r="P2581" s="127" t="str">
        <f>IF(B2581="","",IF(ISNA(VLOOKUP(U2581,[2]NEW!H:H,1,FALSE)),"V",""))</f>
        <v/>
      </c>
      <c r="Q2581" s="156"/>
      <c r="R2581" s="129"/>
      <c r="S2581" s="205"/>
      <c r="U2581" s="132" t="str">
        <f t="shared" si="160"/>
        <v>6211061800BE34458</v>
      </c>
      <c r="W2581" s="134" t="str">
        <f>IF((ISERROR(VLOOKUP(E2581,'[2]Lead Time(覆蓋貼)'!F:F,1,0)))*(P2581="v"),"",IF((ISTEXT(VLOOKUP(E2581,'[2]Lead Time(覆蓋貼)'!F:F,1,0)))*(P2581=""),"未執行",""))</f>
        <v/>
      </c>
    </row>
    <row r="2582" spans="1:23" ht="20.25" hidden="1" customHeight="1" x14ac:dyDescent="0.25">
      <c r="A2582" s="117">
        <v>2568</v>
      </c>
      <c r="B2582" s="118" t="s">
        <v>4841</v>
      </c>
      <c r="C2582" s="119">
        <v>42370</v>
      </c>
      <c r="D2582" s="117" t="s">
        <v>4662</v>
      </c>
      <c r="E2582" s="120" t="s">
        <v>5886</v>
      </c>
      <c r="F2582" s="117" t="str">
        <f>IF(ISNA(VLOOKUP(B2582,[2]保固召回!$A:$G,7,FALSE)),"",(VLOOKUP(B2582,[2]保固召回!$A:$G,7,FALSE)))</f>
        <v/>
      </c>
      <c r="G2582" s="121">
        <f t="shared" ca="1" si="163"/>
        <v>0.57202072538860105</v>
      </c>
      <c r="H2582" s="153" t="str">
        <f t="shared" si="161"/>
        <v/>
      </c>
      <c r="I2582" s="126">
        <f t="shared" ca="1" si="162"/>
        <v>552</v>
      </c>
      <c r="J2582" s="236"/>
      <c r="K2582" s="237"/>
      <c r="L2582" s="217"/>
      <c r="M2582" s="238"/>
      <c r="N2582" s="125"/>
      <c r="O2582" s="126"/>
      <c r="P2582" s="127" t="str">
        <f>IF(B2582="","",IF(ISNA(VLOOKUP(U2582,[2]NEW!H:H,1,FALSE)),"V",""))</f>
        <v/>
      </c>
      <c r="Q2582" s="156"/>
      <c r="R2582" s="129"/>
      <c r="S2582" s="204"/>
      <c r="U2582" s="132" t="str">
        <f t="shared" si="160"/>
        <v>6211061800BC88833</v>
      </c>
      <c r="W2582" s="134" t="str">
        <f>IF((ISERROR(VLOOKUP(E2582,'[2]Lead Time(覆蓋貼)'!F:F,1,0)))*(P2582="v"),"",IF((ISTEXT(VLOOKUP(E2582,'[2]Lead Time(覆蓋貼)'!F:F,1,0)))*(P2582=""),"未執行",""))</f>
        <v>未執行</v>
      </c>
    </row>
    <row r="2583" spans="1:23" ht="20.25" hidden="1" customHeight="1" x14ac:dyDescent="0.25">
      <c r="A2583" s="117">
        <v>2569</v>
      </c>
      <c r="B2583" s="118" t="s">
        <v>4841</v>
      </c>
      <c r="C2583" s="119">
        <v>42370</v>
      </c>
      <c r="D2583" s="117" t="s">
        <v>4662</v>
      </c>
      <c r="E2583" s="120" t="s">
        <v>5887</v>
      </c>
      <c r="F2583" s="117" t="str">
        <f>IF(ISNA(VLOOKUP(B2583,[2]保固召回!$A:$G,7,FALSE)),"",(VLOOKUP(B2583,[2]保固召回!$A:$G,7,FALSE)))</f>
        <v/>
      </c>
      <c r="G2583" s="121">
        <f t="shared" ca="1" si="163"/>
        <v>0.57202072538860105</v>
      </c>
      <c r="H2583" s="153" t="str">
        <f t="shared" si="161"/>
        <v>提示-編程儀錶板油錶功能</v>
      </c>
      <c r="I2583" s="126">
        <f t="shared" ca="1" si="162"/>
        <v>552</v>
      </c>
      <c r="J2583" s="236"/>
      <c r="K2583" s="237"/>
      <c r="L2583" s="217"/>
      <c r="M2583" s="244"/>
      <c r="N2583" s="125"/>
      <c r="O2583" s="126"/>
      <c r="P2583" s="127" t="str">
        <f>IF(B2583="","",IF(ISNA(VLOOKUP(U2583,[2]NEW!H:H,1,FALSE)),"V",""))</f>
        <v>V</v>
      </c>
      <c r="Q2583" s="156"/>
      <c r="R2583" s="129"/>
      <c r="S2583" s="205"/>
      <c r="U2583" s="132" t="str">
        <f t="shared" si="160"/>
        <v>6211061800BC88829</v>
      </c>
      <c r="W2583" s="134" t="str">
        <f>IF((ISERROR(VLOOKUP(E2583,'[2]Lead Time(覆蓋貼)'!F:F,1,0)))*(P2583="v"),"",IF((ISTEXT(VLOOKUP(E2583,'[2]Lead Time(覆蓋貼)'!F:F,1,0)))*(P2583=""),"未執行",""))</f>
        <v/>
      </c>
    </row>
    <row r="2584" spans="1:23" ht="20.25" hidden="1" customHeight="1" x14ac:dyDescent="0.25">
      <c r="A2584" s="117">
        <v>2570</v>
      </c>
      <c r="B2584" s="118" t="s">
        <v>4841</v>
      </c>
      <c r="C2584" s="119">
        <v>42370</v>
      </c>
      <c r="D2584" s="117" t="s">
        <v>4662</v>
      </c>
      <c r="E2584" s="120" t="s">
        <v>5888</v>
      </c>
      <c r="F2584" s="117" t="str">
        <f>IF(ISNA(VLOOKUP(B2584,[2]保固召回!$A:$G,7,FALSE)),"",(VLOOKUP(B2584,[2]保固召回!$A:$G,7,FALSE)))</f>
        <v/>
      </c>
      <c r="G2584" s="121">
        <f t="shared" ca="1" si="163"/>
        <v>0.57202072538860105</v>
      </c>
      <c r="H2584" s="153" t="str">
        <f t="shared" si="161"/>
        <v/>
      </c>
      <c r="I2584" s="126">
        <f t="shared" ca="1" si="162"/>
        <v>552</v>
      </c>
      <c r="J2584" s="236"/>
      <c r="K2584" s="237"/>
      <c r="L2584" s="217"/>
      <c r="M2584" s="244"/>
      <c r="N2584" s="125"/>
      <c r="O2584" s="126"/>
      <c r="P2584" s="127" t="str">
        <f>IF(B2584="","",IF(ISNA(VLOOKUP(U2584,[2]NEW!H:H,1,FALSE)),"V",""))</f>
        <v/>
      </c>
      <c r="Q2584" s="156"/>
      <c r="R2584" s="129"/>
      <c r="S2584" s="205"/>
      <c r="U2584" s="132" t="str">
        <f t="shared" si="160"/>
        <v>6211061800BC86803</v>
      </c>
      <c r="W2584" s="134" t="str">
        <f>IF((ISERROR(VLOOKUP(E2584,'[2]Lead Time(覆蓋貼)'!F:F,1,0)))*(P2584="v"),"",IF((ISTEXT(VLOOKUP(E2584,'[2]Lead Time(覆蓋貼)'!F:F,1,0)))*(P2584=""),"未執行",""))</f>
        <v/>
      </c>
    </row>
    <row r="2585" spans="1:23" ht="20.25" hidden="1" customHeight="1" x14ac:dyDescent="0.25">
      <c r="A2585" s="117">
        <v>2571</v>
      </c>
      <c r="B2585" s="118" t="s">
        <v>4841</v>
      </c>
      <c r="C2585" s="119">
        <v>42370</v>
      </c>
      <c r="D2585" s="117" t="s">
        <v>4662</v>
      </c>
      <c r="E2585" s="120" t="s">
        <v>5889</v>
      </c>
      <c r="F2585" s="117"/>
      <c r="G2585" s="121">
        <f t="shared" ca="1" si="163"/>
        <v>0.57202072538860105</v>
      </c>
      <c r="H2585" s="153" t="str">
        <f t="shared" si="161"/>
        <v>提示-編程儀錶板油錶功能</v>
      </c>
      <c r="I2585" s="126">
        <f t="shared" ca="1" si="162"/>
        <v>552</v>
      </c>
      <c r="J2585" s="236"/>
      <c r="K2585" s="237"/>
      <c r="L2585" s="217"/>
      <c r="M2585" s="244"/>
      <c r="N2585" s="125"/>
      <c r="O2585" s="126"/>
      <c r="P2585" s="127" t="str">
        <f>IF(B2585="","",IF(ISNA(VLOOKUP(U2585,[2]NEW!H:H,1,FALSE)),"V",""))</f>
        <v>V</v>
      </c>
      <c r="Q2585" s="156"/>
      <c r="R2585" s="129"/>
      <c r="S2585" s="210"/>
      <c r="U2585" s="132" t="str">
        <f t="shared" si="160"/>
        <v>6211061800BC50840</v>
      </c>
      <c r="W2585" s="134" t="str">
        <f>IF((ISERROR(VLOOKUP(E2585,'[2]Lead Time(覆蓋貼)'!F:F,1,0)))*(P2585="v"),"",IF((ISTEXT(VLOOKUP(E2585,'[2]Lead Time(覆蓋貼)'!F:F,1,0)))*(P2585=""),"未執行",""))</f>
        <v/>
      </c>
    </row>
    <row r="2586" spans="1:23" ht="20.25" hidden="1" customHeight="1" x14ac:dyDescent="0.25">
      <c r="A2586" s="117">
        <v>2572</v>
      </c>
      <c r="B2586" s="118" t="s">
        <v>4841</v>
      </c>
      <c r="C2586" s="119">
        <v>42370</v>
      </c>
      <c r="D2586" s="117" t="s">
        <v>4662</v>
      </c>
      <c r="E2586" s="120" t="s">
        <v>5890</v>
      </c>
      <c r="F2586" s="117" t="str">
        <f>IF(ISNA(VLOOKUP(B2586,[2]保固召回!$A:$G,7,FALSE)),"",(VLOOKUP(B2586,[2]保固召回!$A:$G,7,FALSE)))</f>
        <v/>
      </c>
      <c r="G2586" s="121">
        <f t="shared" ca="1" si="163"/>
        <v>0.57202072538860105</v>
      </c>
      <c r="H2586" s="153" t="str">
        <f t="shared" si="161"/>
        <v>提示-編程儀錶板油錶功能</v>
      </c>
      <c r="I2586" s="126">
        <f t="shared" ca="1" si="162"/>
        <v>552</v>
      </c>
      <c r="J2586" s="236"/>
      <c r="K2586" s="237"/>
      <c r="L2586" s="217"/>
      <c r="M2586" s="244"/>
      <c r="N2586" s="125"/>
      <c r="O2586" s="126"/>
      <c r="P2586" s="127" t="str">
        <f>IF(B2586="","",IF(ISNA(VLOOKUP(U2586,[2]NEW!H:H,1,FALSE)),"V",""))</f>
        <v>V</v>
      </c>
      <c r="Q2586" s="156"/>
      <c r="R2586" s="129"/>
      <c r="S2586" s="205"/>
      <c r="U2586" s="132" t="str">
        <f t="shared" si="160"/>
        <v>6211061800BC50838</v>
      </c>
      <c r="W2586" s="134" t="str">
        <f>IF((ISERROR(VLOOKUP(E2586,'[2]Lead Time(覆蓋貼)'!F:F,1,0)))*(P2586="v"),"",IF((ISTEXT(VLOOKUP(E2586,'[2]Lead Time(覆蓋貼)'!F:F,1,0)))*(P2586=""),"未執行",""))</f>
        <v/>
      </c>
    </row>
    <row r="2587" spans="1:23" ht="20.25" hidden="1" customHeight="1" x14ac:dyDescent="0.25">
      <c r="A2587" s="117">
        <v>2573</v>
      </c>
      <c r="B2587" s="118" t="s">
        <v>4841</v>
      </c>
      <c r="C2587" s="119">
        <v>42370</v>
      </c>
      <c r="D2587" s="117" t="s">
        <v>4662</v>
      </c>
      <c r="E2587" s="120" t="s">
        <v>5891</v>
      </c>
      <c r="F2587" s="117" t="str">
        <f>IF(ISNA(VLOOKUP(B2587,[2]保固召回!$A:$G,7,FALSE)),"",(VLOOKUP(B2587,[2]保固召回!$A:$G,7,FALSE)))</f>
        <v/>
      </c>
      <c r="G2587" s="121">
        <f t="shared" ca="1" si="163"/>
        <v>0.57202072538860105</v>
      </c>
      <c r="H2587" s="153" t="str">
        <f t="shared" si="161"/>
        <v>提示-編程儀錶板油錶功能</v>
      </c>
      <c r="I2587" s="126">
        <f t="shared" ca="1" si="162"/>
        <v>552</v>
      </c>
      <c r="J2587" s="236"/>
      <c r="K2587" s="237"/>
      <c r="L2587" s="217"/>
      <c r="M2587" s="244"/>
      <c r="N2587" s="125"/>
      <c r="O2587" s="126"/>
      <c r="P2587" s="127" t="str">
        <f>IF(B2587="","",IF(ISNA(VLOOKUP(U2587,[2]NEW!H:H,1,FALSE)),"V",""))</f>
        <v>V</v>
      </c>
      <c r="Q2587" s="156"/>
      <c r="R2587" s="129"/>
      <c r="S2587" s="205"/>
      <c r="U2587" s="132" t="str">
        <f t="shared" si="160"/>
        <v>6211061800BC50837</v>
      </c>
      <c r="W2587" s="134" t="str">
        <f>IF((ISERROR(VLOOKUP(E2587,'[2]Lead Time(覆蓋貼)'!F:F,1,0)))*(P2587="v"),"",IF((ISTEXT(VLOOKUP(E2587,'[2]Lead Time(覆蓋貼)'!F:F,1,0)))*(P2587=""),"未執行",""))</f>
        <v/>
      </c>
    </row>
    <row r="2588" spans="1:23" ht="20.25" hidden="1" customHeight="1" x14ac:dyDescent="0.25">
      <c r="A2588" s="117">
        <v>2574</v>
      </c>
      <c r="B2588" s="118" t="s">
        <v>4841</v>
      </c>
      <c r="C2588" s="119">
        <v>42370</v>
      </c>
      <c r="D2588" s="117" t="s">
        <v>4662</v>
      </c>
      <c r="E2588" s="120" t="s">
        <v>5892</v>
      </c>
      <c r="F2588" s="117"/>
      <c r="G2588" s="121">
        <f t="shared" ca="1" si="163"/>
        <v>0.57202072538860105</v>
      </c>
      <c r="H2588" s="153" t="str">
        <f t="shared" si="161"/>
        <v>提示-編程儀錶板油錶功能</v>
      </c>
      <c r="I2588" s="126">
        <f t="shared" ca="1" si="162"/>
        <v>552</v>
      </c>
      <c r="J2588" s="236"/>
      <c r="K2588" s="237"/>
      <c r="L2588" s="217"/>
      <c r="M2588" s="244"/>
      <c r="N2588" s="125"/>
      <c r="O2588" s="126"/>
      <c r="P2588" s="127" t="str">
        <f>IF(B2588="","",IF(ISNA(VLOOKUP(U2588,[2]NEW!H:H,1,FALSE)),"V",""))</f>
        <v>V</v>
      </c>
      <c r="Q2588" s="156"/>
      <c r="R2588" s="129"/>
      <c r="S2588" s="210"/>
      <c r="U2588" s="132" t="str">
        <f t="shared" si="160"/>
        <v>6211061800BC50824</v>
      </c>
      <c r="W2588" s="134" t="str">
        <f>IF((ISERROR(VLOOKUP(E2588,'[2]Lead Time(覆蓋貼)'!F:F,1,0)))*(P2588="v"),"",IF((ISTEXT(VLOOKUP(E2588,'[2]Lead Time(覆蓋貼)'!F:F,1,0)))*(P2588=""),"未執行",""))</f>
        <v/>
      </c>
    </row>
    <row r="2589" spans="1:23" ht="20.25" hidden="1" customHeight="1" x14ac:dyDescent="0.25">
      <c r="A2589" s="117">
        <v>2575</v>
      </c>
      <c r="B2589" s="118" t="s">
        <v>4841</v>
      </c>
      <c r="C2589" s="119">
        <v>42370</v>
      </c>
      <c r="D2589" s="117" t="s">
        <v>4662</v>
      </c>
      <c r="E2589" s="120" t="s">
        <v>5893</v>
      </c>
      <c r="F2589" s="117" t="str">
        <f>IF(ISNA(VLOOKUP(B2589,[2]保固召回!$A:$G,7,FALSE)),"",(VLOOKUP(B2589,[2]保固召回!$A:$G,7,FALSE)))</f>
        <v/>
      </c>
      <c r="G2589" s="121">
        <f t="shared" ca="1" si="163"/>
        <v>0.57202072538860105</v>
      </c>
      <c r="H2589" s="153" t="str">
        <f t="shared" si="161"/>
        <v>提示-編程儀錶板油錶功能</v>
      </c>
      <c r="I2589" s="126">
        <f t="shared" ca="1" si="162"/>
        <v>552</v>
      </c>
      <c r="J2589" s="236"/>
      <c r="K2589" s="237"/>
      <c r="L2589" s="217"/>
      <c r="M2589" s="244"/>
      <c r="N2589" s="125"/>
      <c r="O2589" s="126"/>
      <c r="P2589" s="127" t="str">
        <f>IF(B2589="","",IF(ISNA(VLOOKUP(U2589,[2]NEW!H:H,1,FALSE)),"V",""))</f>
        <v>V</v>
      </c>
      <c r="Q2589" s="156"/>
      <c r="R2589" s="129"/>
      <c r="S2589" s="205"/>
      <c r="U2589" s="132" t="str">
        <f t="shared" si="160"/>
        <v>6211061800BC50820</v>
      </c>
      <c r="W2589" s="134" t="str">
        <f>IF((ISERROR(VLOOKUP(E2589,'[2]Lead Time(覆蓋貼)'!F:F,1,0)))*(P2589="v"),"",IF((ISTEXT(VLOOKUP(E2589,'[2]Lead Time(覆蓋貼)'!F:F,1,0)))*(P2589=""),"未執行",""))</f>
        <v/>
      </c>
    </row>
    <row r="2590" spans="1:23" ht="20.25" hidden="1" customHeight="1" x14ac:dyDescent="0.25">
      <c r="A2590" s="117">
        <v>2576</v>
      </c>
      <c r="B2590" s="118" t="s">
        <v>4841</v>
      </c>
      <c r="C2590" s="119">
        <v>42370</v>
      </c>
      <c r="D2590" s="117" t="s">
        <v>4662</v>
      </c>
      <c r="E2590" s="120" t="s">
        <v>5894</v>
      </c>
      <c r="F2590" s="117" t="str">
        <f>IF(ISNA(VLOOKUP(B2590,[2]保固召回!$A:$G,7,FALSE)),"",(VLOOKUP(B2590,[2]保固召回!$A:$G,7,FALSE)))</f>
        <v/>
      </c>
      <c r="G2590" s="121">
        <f t="shared" ca="1" si="163"/>
        <v>0.57202072538860105</v>
      </c>
      <c r="H2590" s="153" t="str">
        <f t="shared" si="161"/>
        <v/>
      </c>
      <c r="I2590" s="126">
        <f t="shared" ca="1" si="162"/>
        <v>552</v>
      </c>
      <c r="J2590" s="236"/>
      <c r="K2590" s="237"/>
      <c r="L2590" s="217"/>
      <c r="M2590" s="244"/>
      <c r="N2590" s="125"/>
      <c r="O2590" s="126"/>
      <c r="P2590" s="127" t="str">
        <f>IF(B2590="","",IF(ISNA(VLOOKUP(U2590,[2]NEW!H:H,1,FALSE)),"V",""))</f>
        <v/>
      </c>
      <c r="Q2590" s="156"/>
      <c r="R2590" s="129"/>
      <c r="S2590" s="205"/>
      <c r="U2590" s="132" t="str">
        <f t="shared" si="160"/>
        <v>6211061800BC50819</v>
      </c>
      <c r="W2590" s="134" t="str">
        <f>IF((ISERROR(VLOOKUP(E2590,'[2]Lead Time(覆蓋貼)'!F:F,1,0)))*(P2590="v"),"",IF((ISTEXT(VLOOKUP(E2590,'[2]Lead Time(覆蓋貼)'!F:F,1,0)))*(P2590=""),"未執行",""))</f>
        <v/>
      </c>
    </row>
    <row r="2591" spans="1:23" ht="20.25" hidden="1" customHeight="1" x14ac:dyDescent="0.25">
      <c r="A2591" s="117">
        <v>2577</v>
      </c>
      <c r="B2591" s="118" t="s">
        <v>4841</v>
      </c>
      <c r="C2591" s="119">
        <v>42370</v>
      </c>
      <c r="D2591" s="117" t="s">
        <v>4662</v>
      </c>
      <c r="E2591" s="120" t="s">
        <v>5895</v>
      </c>
      <c r="F2591" s="117" t="str">
        <f>IF(ISNA(VLOOKUP(B2591,[2]保固召回!$A:$G,7,FALSE)),"",(VLOOKUP(B2591,[2]保固召回!$A:$G,7,FALSE)))</f>
        <v/>
      </c>
      <c r="G2591" s="121">
        <f t="shared" ca="1" si="163"/>
        <v>0.57202072538860105</v>
      </c>
      <c r="H2591" s="153" t="str">
        <f t="shared" si="161"/>
        <v>提示-編程儀錶板油錶功能</v>
      </c>
      <c r="I2591" s="126">
        <f t="shared" ca="1" si="162"/>
        <v>552</v>
      </c>
      <c r="J2591" s="236"/>
      <c r="K2591" s="241"/>
      <c r="L2591" s="217"/>
      <c r="M2591" s="245"/>
      <c r="N2591" s="125"/>
      <c r="O2591" s="126"/>
      <c r="P2591" s="127" t="str">
        <f>IF(B2591="","",IF(ISNA(VLOOKUP(U2591,[2]NEW!H:H,1,FALSE)),"V",""))</f>
        <v>V</v>
      </c>
      <c r="Q2591" s="156"/>
      <c r="R2591" s="129"/>
      <c r="S2591" s="204"/>
      <c r="U2591" s="132" t="str">
        <f t="shared" si="160"/>
        <v>6211061800BC50818</v>
      </c>
      <c r="W2591" s="134" t="str">
        <f>IF((ISERROR(VLOOKUP(E2591,'[2]Lead Time(覆蓋貼)'!F:F,1,0)))*(P2591="v"),"",IF((ISTEXT(VLOOKUP(E2591,'[2]Lead Time(覆蓋貼)'!F:F,1,0)))*(P2591=""),"未執行",""))</f>
        <v/>
      </c>
    </row>
    <row r="2592" spans="1:23" ht="20.25" hidden="1" customHeight="1" x14ac:dyDescent="0.25">
      <c r="A2592" s="117">
        <v>2578</v>
      </c>
      <c r="B2592" s="118" t="s">
        <v>4841</v>
      </c>
      <c r="C2592" s="119">
        <v>42370</v>
      </c>
      <c r="D2592" s="117" t="s">
        <v>4662</v>
      </c>
      <c r="E2592" s="120" t="s">
        <v>5896</v>
      </c>
      <c r="F2592" s="117" t="str">
        <f>IF(ISNA(VLOOKUP(B2592,[2]保固召回!$A:$G,7,FALSE)),"",(VLOOKUP(B2592,[2]保固召回!$A:$G,7,FALSE)))</f>
        <v/>
      </c>
      <c r="G2592" s="121">
        <f t="shared" ca="1" si="163"/>
        <v>0.57202072538860105</v>
      </c>
      <c r="H2592" s="153" t="str">
        <f t="shared" si="161"/>
        <v>提示-編程儀錶板油錶功能</v>
      </c>
      <c r="I2592" s="126">
        <f t="shared" ca="1" si="162"/>
        <v>552</v>
      </c>
      <c r="J2592" s="236"/>
      <c r="K2592" s="241"/>
      <c r="L2592" s="217"/>
      <c r="M2592" s="245"/>
      <c r="N2592" s="125"/>
      <c r="O2592" s="126"/>
      <c r="P2592" s="127" t="str">
        <f>IF(B2592="","",IF(ISNA(VLOOKUP(U2592,[2]NEW!H:H,1,FALSE)),"V",""))</f>
        <v>V</v>
      </c>
      <c r="Q2592" s="156"/>
      <c r="R2592" s="129"/>
      <c r="S2592" s="205"/>
      <c r="U2592" s="132" t="str">
        <f t="shared" si="160"/>
        <v>6211061800BC50817</v>
      </c>
      <c r="W2592" s="134" t="str">
        <f>IF((ISERROR(VLOOKUP(E2592,'[2]Lead Time(覆蓋貼)'!F:F,1,0)))*(P2592="v"),"",IF((ISTEXT(VLOOKUP(E2592,'[2]Lead Time(覆蓋貼)'!F:F,1,0)))*(P2592=""),"未執行",""))</f>
        <v/>
      </c>
    </row>
    <row r="2593" spans="1:23" ht="20.25" hidden="1" customHeight="1" x14ac:dyDescent="0.25">
      <c r="A2593" s="117">
        <v>2579</v>
      </c>
      <c r="B2593" s="118" t="s">
        <v>4841</v>
      </c>
      <c r="C2593" s="119">
        <v>42370</v>
      </c>
      <c r="D2593" s="117" t="s">
        <v>4662</v>
      </c>
      <c r="E2593" s="120" t="s">
        <v>5897</v>
      </c>
      <c r="F2593" s="117" t="str">
        <f>IF(ISNA(VLOOKUP(B2593,[2]保固召回!$A:$G,7,FALSE)),"",(VLOOKUP(B2593,[2]保固召回!$A:$G,7,FALSE)))</f>
        <v/>
      </c>
      <c r="G2593" s="121">
        <f t="shared" ca="1" si="163"/>
        <v>0.57202072538860105</v>
      </c>
      <c r="H2593" s="153" t="str">
        <f t="shared" si="161"/>
        <v/>
      </c>
      <c r="I2593" s="126">
        <f t="shared" ca="1" si="162"/>
        <v>552</v>
      </c>
      <c r="J2593" s="236"/>
      <c r="K2593" s="241"/>
      <c r="L2593" s="217"/>
      <c r="M2593" s="245"/>
      <c r="N2593" s="125"/>
      <c r="O2593" s="126"/>
      <c r="P2593" s="127" t="str">
        <f>IF(B2593="","",IF(ISNA(VLOOKUP(U2593,[2]NEW!H:H,1,FALSE)),"V",""))</f>
        <v/>
      </c>
      <c r="Q2593" s="156"/>
      <c r="R2593" s="129"/>
      <c r="S2593" s="205"/>
      <c r="U2593" s="132" t="str">
        <f t="shared" si="160"/>
        <v>6211061800BC50781</v>
      </c>
      <c r="W2593" s="134" t="str">
        <f>IF((ISERROR(VLOOKUP(E2593,'[2]Lead Time(覆蓋貼)'!F:F,1,0)))*(P2593="v"),"",IF((ISTEXT(VLOOKUP(E2593,'[2]Lead Time(覆蓋貼)'!F:F,1,0)))*(P2593=""),"未執行",""))</f>
        <v/>
      </c>
    </row>
    <row r="2594" spans="1:23" ht="20.25" hidden="1" customHeight="1" x14ac:dyDescent="0.25">
      <c r="A2594" s="117">
        <v>2580</v>
      </c>
      <c r="B2594" s="118" t="s">
        <v>4841</v>
      </c>
      <c r="C2594" s="119">
        <v>42370</v>
      </c>
      <c r="D2594" s="117" t="s">
        <v>4662</v>
      </c>
      <c r="E2594" s="120" t="s">
        <v>5898</v>
      </c>
      <c r="F2594" s="117" t="str">
        <f>IF(ISNA(VLOOKUP(B2594,[2]保固召回!$A:$G,7,FALSE)),"",(VLOOKUP(B2594,[2]保固召回!$A:$G,7,FALSE)))</f>
        <v/>
      </c>
      <c r="G2594" s="121">
        <f t="shared" ca="1" si="163"/>
        <v>0.57202072538860105</v>
      </c>
      <c r="H2594" s="153" t="str">
        <f t="shared" si="161"/>
        <v/>
      </c>
      <c r="I2594" s="126">
        <f t="shared" ca="1" si="162"/>
        <v>552</v>
      </c>
      <c r="J2594" s="236"/>
      <c r="K2594" s="241"/>
      <c r="L2594" s="217"/>
      <c r="M2594" s="246"/>
      <c r="N2594" s="125"/>
      <c r="O2594" s="126"/>
      <c r="P2594" s="127" t="str">
        <f>IF(B2594="","",IF(ISNA(VLOOKUP(U2594,[2]NEW!H:H,1,FALSE)),"V",""))</f>
        <v/>
      </c>
      <c r="Q2594" s="156"/>
      <c r="R2594" s="129"/>
      <c r="S2594" s="204"/>
      <c r="U2594" s="132" t="str">
        <f t="shared" si="160"/>
        <v>6211061800BC50618</v>
      </c>
      <c r="W2594" s="134" t="str">
        <f>IF((ISERROR(VLOOKUP(E2594,'[2]Lead Time(覆蓋貼)'!F:F,1,0)))*(P2594="v"),"",IF((ISTEXT(VLOOKUP(E2594,'[2]Lead Time(覆蓋貼)'!F:F,1,0)))*(P2594=""),"未執行",""))</f>
        <v/>
      </c>
    </row>
    <row r="2595" spans="1:23" ht="20.25" hidden="1" customHeight="1" x14ac:dyDescent="0.25">
      <c r="A2595" s="117">
        <v>2581</v>
      </c>
      <c r="B2595" s="118" t="s">
        <v>4841</v>
      </c>
      <c r="C2595" s="119">
        <v>42370</v>
      </c>
      <c r="D2595" s="117" t="s">
        <v>4662</v>
      </c>
      <c r="E2595" s="120" t="s">
        <v>5899</v>
      </c>
      <c r="F2595" s="117" t="str">
        <f>IF(ISNA(VLOOKUP(B2595,[2]保固召回!$A:$G,7,FALSE)),"",(VLOOKUP(B2595,[2]保固召回!$A:$G,7,FALSE)))</f>
        <v/>
      </c>
      <c r="G2595" s="121">
        <f t="shared" ca="1" si="163"/>
        <v>0.57202072538860105</v>
      </c>
      <c r="H2595" s="153" t="str">
        <f t="shared" si="161"/>
        <v>提示-編程儀錶板油錶功能</v>
      </c>
      <c r="I2595" s="126">
        <f t="shared" ca="1" si="162"/>
        <v>552</v>
      </c>
      <c r="J2595" s="236"/>
      <c r="K2595" s="241"/>
      <c r="L2595" s="217"/>
      <c r="M2595" s="245"/>
      <c r="N2595" s="125"/>
      <c r="O2595" s="126"/>
      <c r="P2595" s="127" t="str">
        <f>IF(B2595="","",IF(ISNA(VLOOKUP(U2595,[2]NEW!H:H,1,FALSE)),"V",""))</f>
        <v>V</v>
      </c>
      <c r="Q2595" s="156"/>
      <c r="R2595" s="129"/>
      <c r="S2595" s="205"/>
      <c r="U2595" s="132" t="str">
        <f t="shared" si="160"/>
        <v>6211061800BC50578</v>
      </c>
      <c r="W2595" s="134" t="str">
        <f>IF((ISERROR(VLOOKUP(E2595,'[2]Lead Time(覆蓋貼)'!F:F,1,0)))*(P2595="v"),"",IF((ISTEXT(VLOOKUP(E2595,'[2]Lead Time(覆蓋貼)'!F:F,1,0)))*(P2595=""),"未執行",""))</f>
        <v/>
      </c>
    </row>
    <row r="2596" spans="1:23" ht="20.25" hidden="1" customHeight="1" x14ac:dyDescent="0.25">
      <c r="A2596" s="117">
        <v>2582</v>
      </c>
      <c r="B2596" s="118" t="s">
        <v>4841</v>
      </c>
      <c r="C2596" s="119">
        <v>42370</v>
      </c>
      <c r="D2596" s="117" t="s">
        <v>4662</v>
      </c>
      <c r="E2596" s="120" t="s">
        <v>5900</v>
      </c>
      <c r="F2596" s="117" t="str">
        <f>IF(ISNA(VLOOKUP(B2596,[2]保固召回!$A:$G,7,FALSE)),"",(VLOOKUP(B2596,[2]保固召回!$A:$G,7,FALSE)))</f>
        <v/>
      </c>
      <c r="G2596" s="121">
        <f t="shared" ca="1" si="163"/>
        <v>0.57202072538860105</v>
      </c>
      <c r="H2596" s="153" t="str">
        <f t="shared" si="161"/>
        <v/>
      </c>
      <c r="I2596" s="126">
        <f t="shared" ca="1" si="162"/>
        <v>552</v>
      </c>
      <c r="J2596" s="236"/>
      <c r="K2596" s="241"/>
      <c r="L2596" s="217"/>
      <c r="M2596" s="246"/>
      <c r="N2596" s="125"/>
      <c r="O2596" s="126"/>
      <c r="P2596" s="127" t="str">
        <f>IF(B2596="","",IF(ISNA(VLOOKUP(U2596,[2]NEW!H:H,1,FALSE)),"V",""))</f>
        <v/>
      </c>
      <c r="Q2596" s="156"/>
      <c r="R2596" s="129"/>
      <c r="S2596" s="205"/>
      <c r="U2596" s="132" t="str">
        <f t="shared" si="160"/>
        <v>6211061800BC50557</v>
      </c>
      <c r="W2596" s="134" t="str">
        <f>IF((ISERROR(VLOOKUP(E2596,'[2]Lead Time(覆蓋貼)'!F:F,1,0)))*(P2596="v"),"",IF((ISTEXT(VLOOKUP(E2596,'[2]Lead Time(覆蓋貼)'!F:F,1,0)))*(P2596=""),"未執行",""))</f>
        <v/>
      </c>
    </row>
    <row r="2597" spans="1:23" ht="20.25" hidden="1" customHeight="1" x14ac:dyDescent="0.25">
      <c r="A2597" s="117">
        <v>2583</v>
      </c>
      <c r="B2597" s="118" t="s">
        <v>4841</v>
      </c>
      <c r="C2597" s="119">
        <v>42370</v>
      </c>
      <c r="D2597" s="117" t="s">
        <v>4662</v>
      </c>
      <c r="E2597" s="120" t="s">
        <v>5901</v>
      </c>
      <c r="F2597" s="117" t="str">
        <f>IF(ISNA(VLOOKUP(B2597,[2]保固召回!$A:$G,7,FALSE)),"",(VLOOKUP(B2597,[2]保固召回!$A:$G,7,FALSE)))</f>
        <v/>
      </c>
      <c r="G2597" s="121">
        <f t="shared" ca="1" si="163"/>
        <v>0.57202072538860105</v>
      </c>
      <c r="H2597" s="153" t="str">
        <f t="shared" si="161"/>
        <v>提示-編程儀錶板油錶功能</v>
      </c>
      <c r="I2597" s="126">
        <f t="shared" ca="1" si="162"/>
        <v>552</v>
      </c>
      <c r="J2597" s="236"/>
      <c r="K2597" s="241"/>
      <c r="L2597" s="217"/>
      <c r="M2597" s="245"/>
      <c r="N2597" s="125"/>
      <c r="O2597" s="126"/>
      <c r="P2597" s="127" t="str">
        <f>IF(B2597="","",IF(ISNA(VLOOKUP(U2597,[2]NEW!H:H,1,FALSE)),"V",""))</f>
        <v>V</v>
      </c>
      <c r="Q2597" s="156"/>
      <c r="R2597" s="129"/>
      <c r="S2597" s="204"/>
      <c r="U2597" s="132" t="str">
        <f t="shared" si="160"/>
        <v>6211061800BC50553</v>
      </c>
      <c r="W2597" s="134" t="str">
        <f>IF((ISERROR(VLOOKUP(E2597,'[2]Lead Time(覆蓋貼)'!F:F,1,0)))*(P2597="v"),"",IF((ISTEXT(VLOOKUP(E2597,'[2]Lead Time(覆蓋貼)'!F:F,1,0)))*(P2597=""),"未執行",""))</f>
        <v/>
      </c>
    </row>
    <row r="2598" spans="1:23" ht="20.25" hidden="1" customHeight="1" x14ac:dyDescent="0.25">
      <c r="A2598" s="117">
        <v>2584</v>
      </c>
      <c r="B2598" s="118" t="s">
        <v>4841</v>
      </c>
      <c r="C2598" s="119">
        <v>42370</v>
      </c>
      <c r="D2598" s="117" t="s">
        <v>4662</v>
      </c>
      <c r="E2598" s="120" t="s">
        <v>5902</v>
      </c>
      <c r="F2598" s="117" t="str">
        <f>IF(ISNA(VLOOKUP(B2598,[2]保固召回!$A:$G,7,FALSE)),"",(VLOOKUP(B2598,[2]保固召回!$A:$G,7,FALSE)))</f>
        <v/>
      </c>
      <c r="G2598" s="121">
        <f t="shared" ca="1" si="163"/>
        <v>0.57202072538860105</v>
      </c>
      <c r="H2598" s="153" t="str">
        <f t="shared" si="161"/>
        <v/>
      </c>
      <c r="I2598" s="126">
        <f t="shared" ca="1" si="162"/>
        <v>552</v>
      </c>
      <c r="J2598" s="236"/>
      <c r="K2598" s="241"/>
      <c r="L2598" s="217"/>
      <c r="M2598" s="245"/>
      <c r="N2598" s="125"/>
      <c r="O2598" s="126"/>
      <c r="P2598" s="127" t="str">
        <f>IF(B2598="","",IF(ISNA(VLOOKUP(U2598,[2]NEW!H:H,1,FALSE)),"V",""))</f>
        <v/>
      </c>
      <c r="Q2598" s="156"/>
      <c r="R2598" s="129"/>
      <c r="S2598" s="205"/>
      <c r="U2598" s="132" t="str">
        <f t="shared" si="160"/>
        <v>6211061800BC50552</v>
      </c>
      <c r="W2598" s="134" t="str">
        <f>IF((ISERROR(VLOOKUP(E2598,'[2]Lead Time(覆蓋貼)'!F:F,1,0)))*(P2598="v"),"",IF((ISTEXT(VLOOKUP(E2598,'[2]Lead Time(覆蓋貼)'!F:F,1,0)))*(P2598=""),"未執行",""))</f>
        <v/>
      </c>
    </row>
    <row r="2599" spans="1:23" ht="20.25" hidden="1" customHeight="1" x14ac:dyDescent="0.25">
      <c r="A2599" s="117">
        <v>2585</v>
      </c>
      <c r="B2599" s="118" t="s">
        <v>4841</v>
      </c>
      <c r="C2599" s="119">
        <v>42370</v>
      </c>
      <c r="D2599" s="117" t="s">
        <v>4662</v>
      </c>
      <c r="E2599" s="120" t="s">
        <v>5903</v>
      </c>
      <c r="F2599" s="117" t="str">
        <f>IF(ISNA(VLOOKUP(B2599,[2]保固召回!$A:$G,7,FALSE)),"",(VLOOKUP(B2599,[2]保固召回!$A:$G,7,FALSE)))</f>
        <v/>
      </c>
      <c r="G2599" s="121">
        <f t="shared" ca="1" si="163"/>
        <v>0.57202072538860105</v>
      </c>
      <c r="H2599" s="153" t="str">
        <f t="shared" si="161"/>
        <v/>
      </c>
      <c r="I2599" s="126">
        <f t="shared" ca="1" si="162"/>
        <v>552</v>
      </c>
      <c r="J2599" s="236"/>
      <c r="K2599" s="241"/>
      <c r="L2599" s="217"/>
      <c r="M2599" s="246"/>
      <c r="N2599" s="125"/>
      <c r="O2599" s="126"/>
      <c r="P2599" s="127" t="str">
        <f>IF(B2599="","",IF(ISNA(VLOOKUP(U2599,[2]NEW!H:H,1,FALSE)),"V",""))</f>
        <v/>
      </c>
      <c r="Q2599" s="156"/>
      <c r="R2599" s="129"/>
      <c r="S2599" s="181"/>
      <c r="U2599" s="132" t="str">
        <f t="shared" si="160"/>
        <v>6211061800BC50506</v>
      </c>
      <c r="W2599" s="134" t="str">
        <f>IF((ISERROR(VLOOKUP(E2599,'[2]Lead Time(覆蓋貼)'!F:F,1,0)))*(P2599="v"),"",IF((ISTEXT(VLOOKUP(E2599,'[2]Lead Time(覆蓋貼)'!F:F,1,0)))*(P2599=""),"未執行",""))</f>
        <v/>
      </c>
    </row>
    <row r="2600" spans="1:23" ht="20.25" hidden="1" customHeight="1" x14ac:dyDescent="0.25">
      <c r="A2600" s="117">
        <v>2586</v>
      </c>
      <c r="B2600" s="118" t="s">
        <v>4841</v>
      </c>
      <c r="C2600" s="119">
        <v>42370</v>
      </c>
      <c r="D2600" s="117" t="s">
        <v>4662</v>
      </c>
      <c r="E2600" s="120" t="s">
        <v>5904</v>
      </c>
      <c r="F2600" s="117" t="str">
        <f>IF(ISNA(VLOOKUP(B2600,[2]保固召回!$A:$G,7,FALSE)),"",(VLOOKUP(B2600,[2]保固召回!$A:$G,7,FALSE)))</f>
        <v/>
      </c>
      <c r="G2600" s="121">
        <f t="shared" ca="1" si="163"/>
        <v>0.57202072538860105</v>
      </c>
      <c r="H2600" s="153" t="str">
        <f t="shared" si="161"/>
        <v>提示-編程儀錶板油錶功能</v>
      </c>
      <c r="I2600" s="126">
        <f t="shared" ca="1" si="162"/>
        <v>552</v>
      </c>
      <c r="J2600" s="236"/>
      <c r="K2600" s="241"/>
      <c r="L2600" s="217"/>
      <c r="M2600" s="245"/>
      <c r="N2600" s="125"/>
      <c r="O2600" s="126"/>
      <c r="P2600" s="127" t="str">
        <f>IF(B2600="","",IF(ISNA(VLOOKUP(U2600,[2]NEW!H:H,1,FALSE)),"V",""))</f>
        <v>V</v>
      </c>
      <c r="Q2600" s="156"/>
      <c r="R2600" s="129"/>
      <c r="S2600" s="210"/>
      <c r="U2600" s="132" t="str">
        <f t="shared" si="160"/>
        <v>6211061800BC50392</v>
      </c>
      <c r="W2600" s="134" t="str">
        <f>IF((ISERROR(VLOOKUP(E2600,'[2]Lead Time(覆蓋貼)'!F:F,1,0)))*(P2600="v"),"",IF((ISTEXT(VLOOKUP(E2600,'[2]Lead Time(覆蓋貼)'!F:F,1,0)))*(P2600=""),"未執行",""))</f>
        <v/>
      </c>
    </row>
    <row r="2601" spans="1:23" ht="20.25" hidden="1" customHeight="1" x14ac:dyDescent="0.25">
      <c r="A2601" s="117">
        <v>2587</v>
      </c>
      <c r="B2601" s="118" t="s">
        <v>4841</v>
      </c>
      <c r="C2601" s="119">
        <v>42370</v>
      </c>
      <c r="D2601" s="117" t="s">
        <v>4662</v>
      </c>
      <c r="E2601" s="120" t="s">
        <v>5905</v>
      </c>
      <c r="F2601" s="117" t="str">
        <f>IF(ISNA(VLOOKUP(B2601,[2]保固召回!$A:$G,7,FALSE)),"",(VLOOKUP(B2601,[2]保固召回!$A:$G,7,FALSE)))</f>
        <v/>
      </c>
      <c r="G2601" s="121">
        <f t="shared" ca="1" si="163"/>
        <v>0.57202072538860105</v>
      </c>
      <c r="H2601" s="153" t="str">
        <f t="shared" si="161"/>
        <v/>
      </c>
      <c r="I2601" s="126">
        <f t="shared" ca="1" si="162"/>
        <v>552</v>
      </c>
      <c r="J2601" s="236"/>
      <c r="K2601" s="241"/>
      <c r="L2601" s="217"/>
      <c r="M2601" s="246"/>
      <c r="N2601" s="125"/>
      <c r="O2601" s="126"/>
      <c r="P2601" s="127" t="str">
        <f>IF(B2601="","",IF(ISNA(VLOOKUP(U2601,[2]NEW!H:H,1,FALSE)),"V",""))</f>
        <v/>
      </c>
      <c r="Q2601" s="156"/>
      <c r="R2601" s="129"/>
      <c r="S2601" s="181"/>
      <c r="U2601" s="132" t="str">
        <f t="shared" si="160"/>
        <v>6211061800BB59648</v>
      </c>
      <c r="W2601" s="134" t="str">
        <f>IF((ISERROR(VLOOKUP(E2601,'[2]Lead Time(覆蓋貼)'!F:F,1,0)))*(P2601="v"),"",IF((ISTEXT(VLOOKUP(E2601,'[2]Lead Time(覆蓋貼)'!F:F,1,0)))*(P2601=""),"未執行",""))</f>
        <v/>
      </c>
    </row>
    <row r="2602" spans="1:23" ht="20.25" hidden="1" customHeight="1" x14ac:dyDescent="0.25">
      <c r="A2602" s="117">
        <v>2588</v>
      </c>
      <c r="B2602" s="118" t="s">
        <v>4841</v>
      </c>
      <c r="C2602" s="119">
        <v>42370</v>
      </c>
      <c r="D2602" s="117" t="s">
        <v>4662</v>
      </c>
      <c r="E2602" s="120" t="s">
        <v>5906</v>
      </c>
      <c r="F2602" s="117" t="str">
        <f>IF(ISNA(VLOOKUP(B2602,[2]保固召回!$A:$G,7,FALSE)),"",(VLOOKUP(B2602,[2]保固召回!$A:$G,7,FALSE)))</f>
        <v/>
      </c>
      <c r="G2602" s="121">
        <f t="shared" ca="1" si="163"/>
        <v>0.57202072538860105</v>
      </c>
      <c r="H2602" s="153" t="str">
        <f t="shared" si="161"/>
        <v>提示-編程儀錶板油錶功能</v>
      </c>
      <c r="I2602" s="126">
        <f t="shared" ca="1" si="162"/>
        <v>552</v>
      </c>
      <c r="J2602" s="236"/>
      <c r="K2602" s="241"/>
      <c r="L2602" s="217"/>
      <c r="M2602" s="245"/>
      <c r="N2602" s="125"/>
      <c r="O2602" s="126"/>
      <c r="P2602" s="127" t="str">
        <f>IF(B2602="","",IF(ISNA(VLOOKUP(U2602,[2]NEW!H:H,1,FALSE)),"V",""))</f>
        <v>V</v>
      </c>
      <c r="Q2602" s="156"/>
      <c r="R2602" s="129"/>
      <c r="S2602" s="181"/>
      <c r="U2602" s="132" t="str">
        <f t="shared" si="160"/>
        <v>6211061800BB51842</v>
      </c>
      <c r="W2602" s="134" t="str">
        <f>IF((ISERROR(VLOOKUP(E2602,'[2]Lead Time(覆蓋貼)'!F:F,1,0)))*(P2602="v"),"",IF((ISTEXT(VLOOKUP(E2602,'[2]Lead Time(覆蓋貼)'!F:F,1,0)))*(P2602=""),"未執行",""))</f>
        <v/>
      </c>
    </row>
    <row r="2603" spans="1:23" ht="20.25" hidden="1" customHeight="1" x14ac:dyDescent="0.25">
      <c r="A2603" s="117">
        <v>2589</v>
      </c>
      <c r="B2603" s="118" t="s">
        <v>4841</v>
      </c>
      <c r="C2603" s="119">
        <v>42370</v>
      </c>
      <c r="D2603" s="117" t="s">
        <v>4662</v>
      </c>
      <c r="E2603" s="120" t="s">
        <v>5907</v>
      </c>
      <c r="F2603" s="117" t="str">
        <f>IF(ISNA(VLOOKUP(B2603,[2]保固召回!$A:$G,7,FALSE)),"",(VLOOKUP(B2603,[2]保固召回!$A:$G,7,FALSE)))</f>
        <v/>
      </c>
      <c r="G2603" s="121">
        <f t="shared" ca="1" si="163"/>
        <v>0.57202072538860105</v>
      </c>
      <c r="H2603" s="153" t="str">
        <f t="shared" si="161"/>
        <v>提示-編程儀錶板油錶功能</v>
      </c>
      <c r="I2603" s="126">
        <f t="shared" ca="1" si="162"/>
        <v>552</v>
      </c>
      <c r="J2603" s="236"/>
      <c r="K2603" s="241"/>
      <c r="L2603" s="217"/>
      <c r="M2603" s="245"/>
      <c r="N2603" s="125"/>
      <c r="O2603" s="126"/>
      <c r="P2603" s="127" t="str">
        <f>IF(B2603="","",IF(ISNA(VLOOKUP(U2603,[2]NEW!H:H,1,FALSE)),"V",""))</f>
        <v>V</v>
      </c>
      <c r="Q2603" s="156"/>
      <c r="R2603" s="129"/>
      <c r="S2603" s="210"/>
      <c r="U2603" s="132" t="str">
        <f t="shared" si="160"/>
        <v>6211061800BB51655</v>
      </c>
      <c r="W2603" s="134" t="str">
        <f>IF((ISERROR(VLOOKUP(E2603,'[2]Lead Time(覆蓋貼)'!F:F,1,0)))*(P2603="v"),"",IF((ISTEXT(VLOOKUP(E2603,'[2]Lead Time(覆蓋貼)'!F:F,1,0)))*(P2603=""),"未執行",""))</f>
        <v/>
      </c>
    </row>
    <row r="2604" spans="1:23" ht="20.25" hidden="1" customHeight="1" x14ac:dyDescent="0.25">
      <c r="A2604" s="117">
        <v>2590</v>
      </c>
      <c r="B2604" s="118" t="s">
        <v>4841</v>
      </c>
      <c r="C2604" s="119">
        <v>42370</v>
      </c>
      <c r="D2604" s="117" t="s">
        <v>4662</v>
      </c>
      <c r="E2604" s="120" t="s">
        <v>5908</v>
      </c>
      <c r="F2604" s="117" t="str">
        <f>IF(ISNA(VLOOKUP(B2604,[2]保固召回!$A:$G,7,FALSE)),"",(VLOOKUP(B2604,[2]保固召回!$A:$G,7,FALSE)))</f>
        <v/>
      </c>
      <c r="G2604" s="121">
        <f t="shared" ca="1" si="163"/>
        <v>0.57202072538860105</v>
      </c>
      <c r="H2604" s="153" t="str">
        <f t="shared" si="161"/>
        <v>提示-編程儀錶板油錶功能</v>
      </c>
      <c r="I2604" s="126">
        <f t="shared" ca="1" si="162"/>
        <v>552</v>
      </c>
      <c r="J2604" s="236"/>
      <c r="K2604" s="241"/>
      <c r="L2604" s="217"/>
      <c r="M2604" s="245"/>
      <c r="N2604" s="125"/>
      <c r="O2604" s="126"/>
      <c r="P2604" s="127" t="str">
        <f>IF(B2604="","",IF(ISNA(VLOOKUP(U2604,[2]NEW!H:H,1,FALSE)),"V",""))</f>
        <v>V</v>
      </c>
      <c r="Q2604" s="156"/>
      <c r="R2604" s="129"/>
      <c r="S2604" s="181"/>
      <c r="U2604" s="132" t="str">
        <f t="shared" si="160"/>
        <v>6211061800BB51629</v>
      </c>
      <c r="W2604" s="134" t="str">
        <f>IF((ISERROR(VLOOKUP(E2604,'[2]Lead Time(覆蓋貼)'!F:F,1,0)))*(P2604="v"),"",IF((ISTEXT(VLOOKUP(E2604,'[2]Lead Time(覆蓋貼)'!F:F,1,0)))*(P2604=""),"未執行",""))</f>
        <v/>
      </c>
    </row>
    <row r="2605" spans="1:23" ht="20.25" hidden="1" customHeight="1" x14ac:dyDescent="0.25">
      <c r="A2605" s="117">
        <v>2591</v>
      </c>
      <c r="B2605" s="118" t="s">
        <v>4841</v>
      </c>
      <c r="C2605" s="119">
        <v>42370</v>
      </c>
      <c r="D2605" s="117" t="s">
        <v>4662</v>
      </c>
      <c r="E2605" s="120" t="s">
        <v>5909</v>
      </c>
      <c r="F2605" s="117" t="str">
        <f>IF(ISNA(VLOOKUP(B2605,[2]保固召回!$A:$G,7,FALSE)),"",(VLOOKUP(B2605,[2]保固召回!$A:$G,7,FALSE)))</f>
        <v/>
      </c>
      <c r="G2605" s="121">
        <f t="shared" ca="1" si="163"/>
        <v>0.57202072538860105</v>
      </c>
      <c r="H2605" s="153" t="str">
        <f t="shared" si="161"/>
        <v>提示-編程儀錶板油錶功能</v>
      </c>
      <c r="I2605" s="126">
        <f t="shared" ca="1" si="162"/>
        <v>552</v>
      </c>
      <c r="J2605" s="236"/>
      <c r="K2605" s="241"/>
      <c r="L2605" s="217"/>
      <c r="M2605" s="246"/>
      <c r="N2605" s="125"/>
      <c r="O2605" s="126"/>
      <c r="P2605" s="127" t="str">
        <f>IF(B2605="","",IF(ISNA(VLOOKUP(U2605,[2]NEW!H:H,1,FALSE)),"V",""))</f>
        <v>V</v>
      </c>
      <c r="Q2605" s="156"/>
      <c r="R2605" s="129"/>
      <c r="S2605" s="181"/>
      <c r="U2605" s="132" t="str">
        <f t="shared" si="160"/>
        <v>6211061800BB51628</v>
      </c>
      <c r="W2605" s="134" t="str">
        <f>IF((ISERROR(VLOOKUP(E2605,'[2]Lead Time(覆蓋貼)'!F:F,1,0)))*(P2605="v"),"",IF((ISTEXT(VLOOKUP(E2605,'[2]Lead Time(覆蓋貼)'!F:F,1,0)))*(P2605=""),"未執行",""))</f>
        <v/>
      </c>
    </row>
    <row r="2606" spans="1:23" ht="20.25" hidden="1" customHeight="1" x14ac:dyDescent="0.25">
      <c r="A2606" s="117">
        <v>2592</v>
      </c>
      <c r="B2606" s="118" t="s">
        <v>4841</v>
      </c>
      <c r="C2606" s="119">
        <v>42370</v>
      </c>
      <c r="D2606" s="117" t="s">
        <v>4662</v>
      </c>
      <c r="E2606" s="120" t="s">
        <v>5910</v>
      </c>
      <c r="F2606" s="117" t="str">
        <f>IF(ISNA(VLOOKUP(B2606,[2]保固召回!$A:$G,7,FALSE)),"",(VLOOKUP(B2606,[2]保固召回!$A:$G,7,FALSE)))</f>
        <v/>
      </c>
      <c r="G2606" s="121">
        <f t="shared" ca="1" si="163"/>
        <v>0.57202072538860105</v>
      </c>
      <c r="H2606" s="153" t="str">
        <f t="shared" si="161"/>
        <v>提示-編程儀錶板油錶功能</v>
      </c>
      <c r="I2606" s="126">
        <f t="shared" ca="1" si="162"/>
        <v>552</v>
      </c>
      <c r="J2606" s="236"/>
      <c r="K2606" s="241"/>
      <c r="L2606" s="217"/>
      <c r="M2606" s="244"/>
      <c r="N2606" s="125"/>
      <c r="O2606" s="126"/>
      <c r="P2606" s="127" t="str">
        <f>IF(B2606="","",IF(ISNA(VLOOKUP(U2606,[2]NEW!H:H,1,FALSE)),"V",""))</f>
        <v>V</v>
      </c>
      <c r="Q2606" s="156"/>
      <c r="R2606" s="129"/>
      <c r="S2606" s="210"/>
      <c r="U2606" s="132" t="str">
        <f t="shared" si="160"/>
        <v>6211061800BA30744</v>
      </c>
      <c r="W2606" s="134" t="str">
        <f>IF((ISERROR(VLOOKUP(E2606,'[2]Lead Time(覆蓋貼)'!F:F,1,0)))*(P2606="v"),"",IF((ISTEXT(VLOOKUP(E2606,'[2]Lead Time(覆蓋貼)'!F:F,1,0)))*(P2606=""),"未執行",""))</f>
        <v/>
      </c>
    </row>
    <row r="2607" spans="1:23" ht="20.25" hidden="1" customHeight="1" x14ac:dyDescent="0.25">
      <c r="A2607" s="117">
        <v>2593</v>
      </c>
      <c r="B2607" s="118" t="s">
        <v>4841</v>
      </c>
      <c r="C2607" s="119">
        <v>42370</v>
      </c>
      <c r="D2607" s="117" t="s">
        <v>4662</v>
      </c>
      <c r="E2607" s="120" t="s">
        <v>5911</v>
      </c>
      <c r="F2607" s="117" t="str">
        <f>IF(ISNA(VLOOKUP(B2607,[2]保固召回!$A:$G,7,FALSE)),"",(VLOOKUP(B2607,[2]保固召回!$A:$G,7,FALSE)))</f>
        <v/>
      </c>
      <c r="G2607" s="121">
        <f t="shared" ca="1" si="163"/>
        <v>0.57202072538860105</v>
      </c>
      <c r="H2607" s="153" t="str">
        <f t="shared" si="161"/>
        <v/>
      </c>
      <c r="I2607" s="126">
        <f t="shared" ca="1" si="162"/>
        <v>552</v>
      </c>
      <c r="J2607" s="236"/>
      <c r="K2607" s="241"/>
      <c r="L2607" s="217"/>
      <c r="M2607" s="244"/>
      <c r="N2607" s="125"/>
      <c r="O2607" s="126"/>
      <c r="P2607" s="127" t="str">
        <f>IF(B2607="","",IF(ISNA(VLOOKUP(U2607,[2]NEW!H:H,1,FALSE)),"V",""))</f>
        <v/>
      </c>
      <c r="Q2607" s="156"/>
      <c r="R2607" s="129"/>
      <c r="S2607" s="181"/>
      <c r="U2607" s="132" t="str">
        <f t="shared" si="160"/>
        <v>6211061800BA28713</v>
      </c>
      <c r="W2607" s="134" t="str">
        <f>IF((ISERROR(VLOOKUP(E2607,'[2]Lead Time(覆蓋貼)'!F:F,1,0)))*(P2607="v"),"",IF((ISTEXT(VLOOKUP(E2607,'[2]Lead Time(覆蓋貼)'!F:F,1,0)))*(P2607=""),"未執行",""))</f>
        <v/>
      </c>
    </row>
    <row r="2608" spans="1:23" ht="20.25" hidden="1" customHeight="1" x14ac:dyDescent="0.25">
      <c r="A2608" s="117">
        <v>2594</v>
      </c>
      <c r="B2608" s="118" t="s">
        <v>4841</v>
      </c>
      <c r="C2608" s="119">
        <v>42370</v>
      </c>
      <c r="D2608" s="117" t="s">
        <v>4662</v>
      </c>
      <c r="E2608" s="120" t="s">
        <v>5912</v>
      </c>
      <c r="F2608" s="117" t="str">
        <f>IF(ISNA(VLOOKUP(B2608,[2]保固召回!$A:$G,7,FALSE)),"",(VLOOKUP(B2608,[2]保固召回!$A:$G,7,FALSE)))</f>
        <v/>
      </c>
      <c r="G2608" s="121">
        <f t="shared" ca="1" si="163"/>
        <v>0.57202072538860105</v>
      </c>
      <c r="H2608" s="153" t="str">
        <f t="shared" si="161"/>
        <v/>
      </c>
      <c r="I2608" s="126">
        <f t="shared" ca="1" si="162"/>
        <v>552</v>
      </c>
      <c r="J2608" s="236"/>
      <c r="K2608" s="241"/>
      <c r="L2608" s="217"/>
      <c r="M2608" s="244"/>
      <c r="N2608" s="125"/>
      <c r="O2608" s="126"/>
      <c r="P2608" s="127" t="str">
        <f>IF(B2608="","",IF(ISNA(VLOOKUP(U2608,[2]NEW!H:H,1,FALSE)),"V",""))</f>
        <v/>
      </c>
      <c r="Q2608" s="156"/>
      <c r="R2608" s="129"/>
      <c r="S2608" s="181"/>
      <c r="U2608" s="132" t="str">
        <f t="shared" si="160"/>
        <v>6211061800BA28697</v>
      </c>
      <c r="W2608" s="134" t="str">
        <f>IF((ISERROR(VLOOKUP(E2608,'[2]Lead Time(覆蓋貼)'!F:F,1,0)))*(P2608="v"),"",IF((ISTEXT(VLOOKUP(E2608,'[2]Lead Time(覆蓋貼)'!F:F,1,0)))*(P2608=""),"未執行",""))</f>
        <v/>
      </c>
    </row>
    <row r="2609" spans="1:23" ht="20.25" hidden="1" customHeight="1" x14ac:dyDescent="0.25">
      <c r="A2609" s="117">
        <v>2595</v>
      </c>
      <c r="B2609" s="118" t="s">
        <v>4841</v>
      </c>
      <c r="C2609" s="119">
        <v>42370</v>
      </c>
      <c r="D2609" s="117" t="s">
        <v>4662</v>
      </c>
      <c r="E2609" s="120" t="s">
        <v>5913</v>
      </c>
      <c r="F2609" s="117" t="str">
        <f>IF(ISNA(VLOOKUP(B2609,[2]保固召回!$A:$G,7,FALSE)),"",(VLOOKUP(B2609,[2]保固召回!$A:$G,7,FALSE)))</f>
        <v/>
      </c>
      <c r="G2609" s="121">
        <f t="shared" ca="1" si="163"/>
        <v>0.57202072538860105</v>
      </c>
      <c r="H2609" s="153" t="str">
        <f t="shared" si="161"/>
        <v/>
      </c>
      <c r="I2609" s="126">
        <f t="shared" ca="1" si="162"/>
        <v>552</v>
      </c>
      <c r="J2609" s="236"/>
      <c r="K2609" s="241"/>
      <c r="L2609" s="217"/>
      <c r="M2609" s="245"/>
      <c r="N2609" s="125"/>
      <c r="O2609" s="126"/>
      <c r="P2609" s="127" t="str">
        <f>IF(B2609="","",IF(ISNA(VLOOKUP(U2609,[2]NEW!H:H,1,FALSE)),"V",""))</f>
        <v/>
      </c>
      <c r="Q2609" s="156"/>
      <c r="R2609" s="129"/>
      <c r="S2609" s="210"/>
      <c r="U2609" s="132" t="str">
        <f t="shared" si="160"/>
        <v>6211061800BA28547</v>
      </c>
      <c r="W2609" s="134" t="str">
        <f>IF((ISERROR(VLOOKUP(E2609,'[2]Lead Time(覆蓋貼)'!F:F,1,0)))*(P2609="v"),"",IF((ISTEXT(VLOOKUP(E2609,'[2]Lead Time(覆蓋貼)'!F:F,1,0)))*(P2609=""),"未執行",""))</f>
        <v/>
      </c>
    </row>
    <row r="2610" spans="1:23" ht="20.25" hidden="1" customHeight="1" x14ac:dyDescent="0.25">
      <c r="A2610" s="117">
        <v>2596</v>
      </c>
      <c r="B2610" s="118" t="s">
        <v>4841</v>
      </c>
      <c r="C2610" s="119">
        <v>42370</v>
      </c>
      <c r="D2610" s="117" t="s">
        <v>4662</v>
      </c>
      <c r="E2610" s="120" t="s">
        <v>5914</v>
      </c>
      <c r="F2610" s="117" t="str">
        <f>IF(ISNA(VLOOKUP(B2610,[2]保固召回!$A:$G,7,FALSE)),"",(VLOOKUP(B2610,[2]保固召回!$A:$G,7,FALSE)))</f>
        <v/>
      </c>
      <c r="G2610" s="121">
        <f t="shared" ca="1" si="163"/>
        <v>0.57202072538860105</v>
      </c>
      <c r="H2610" s="153" t="str">
        <f t="shared" si="161"/>
        <v>提示-編程儀錶板油錶功能</v>
      </c>
      <c r="I2610" s="126">
        <f t="shared" ca="1" si="162"/>
        <v>552</v>
      </c>
      <c r="J2610" s="236"/>
      <c r="K2610" s="241"/>
      <c r="L2610" s="217"/>
      <c r="M2610" s="245"/>
      <c r="N2610" s="125">
        <v>43190</v>
      </c>
      <c r="O2610" s="126">
        <v>50042</v>
      </c>
      <c r="P2610" s="127" t="str">
        <f>IF(B2610="","",IF(ISNA(VLOOKUP(U2610,[2]NEW!H:H,1,FALSE)),"V",""))</f>
        <v>V</v>
      </c>
      <c r="Q2610" s="156">
        <v>43186</v>
      </c>
      <c r="R2610" s="129">
        <v>50327</v>
      </c>
      <c r="S2610" s="181" t="s">
        <v>3862</v>
      </c>
      <c r="U2610" s="132" t="str">
        <f t="shared" si="160"/>
        <v>6211061800BA28367</v>
      </c>
      <c r="W2610" s="134" t="str">
        <f>IF((ISERROR(VLOOKUP(E2610,'[2]Lead Time(覆蓋貼)'!F:F,1,0)))*(P2610="v"),"",IF((ISTEXT(VLOOKUP(E2610,'[2]Lead Time(覆蓋貼)'!F:F,1,0)))*(P2610=""),"未執行",""))</f>
        <v/>
      </c>
    </row>
    <row r="2611" spans="1:23" ht="20.25" hidden="1" customHeight="1" x14ac:dyDescent="0.25">
      <c r="A2611" s="117">
        <v>2597</v>
      </c>
      <c r="B2611" s="118" t="s">
        <v>4841</v>
      </c>
      <c r="C2611" s="119">
        <v>42370</v>
      </c>
      <c r="D2611" s="117" t="s">
        <v>4662</v>
      </c>
      <c r="E2611" s="120" t="s">
        <v>5915</v>
      </c>
      <c r="F2611" s="117" t="str">
        <f>IF(ISNA(VLOOKUP(B2611,[2]保固召回!$A:$G,7,FALSE)),"",(VLOOKUP(B2611,[2]保固召回!$A:$G,7,FALSE)))</f>
        <v/>
      </c>
      <c r="G2611" s="121">
        <f t="shared" ca="1" si="163"/>
        <v>0.57202072538860105</v>
      </c>
      <c r="H2611" s="153" t="str">
        <f t="shared" si="161"/>
        <v>提示-編程儀錶板油錶功能</v>
      </c>
      <c r="I2611" s="126">
        <f t="shared" ca="1" si="162"/>
        <v>552</v>
      </c>
      <c r="J2611" s="236"/>
      <c r="K2611" s="241"/>
      <c r="L2611" s="217"/>
      <c r="M2611" s="245"/>
      <c r="N2611" s="125"/>
      <c r="O2611" s="126"/>
      <c r="P2611" s="127" t="str">
        <f>IF(B2611="","",IF(ISNA(VLOOKUP(U2611,[2]NEW!H:H,1,FALSE)),"V",""))</f>
        <v>V</v>
      </c>
      <c r="Q2611" s="156"/>
      <c r="R2611" s="129"/>
      <c r="S2611" s="181"/>
      <c r="U2611" s="132" t="str">
        <f t="shared" si="160"/>
        <v>6211061800BA28064</v>
      </c>
      <c r="W2611" s="134" t="str">
        <f>IF((ISERROR(VLOOKUP(E2611,'[2]Lead Time(覆蓋貼)'!F:F,1,0)))*(P2611="v"),"",IF((ISTEXT(VLOOKUP(E2611,'[2]Lead Time(覆蓋貼)'!F:F,1,0)))*(P2611=""),"未執行",""))</f>
        <v/>
      </c>
    </row>
    <row r="2612" spans="1:23" ht="20.25" hidden="1" customHeight="1" x14ac:dyDescent="0.25">
      <c r="A2612" s="117">
        <v>2598</v>
      </c>
      <c r="B2612" s="118" t="s">
        <v>4841</v>
      </c>
      <c r="C2612" s="119">
        <v>42370</v>
      </c>
      <c r="D2612" s="117" t="s">
        <v>4662</v>
      </c>
      <c r="E2612" s="120" t="s">
        <v>5916</v>
      </c>
      <c r="F2612" s="117" t="str">
        <f>IF(ISNA(VLOOKUP(B2612,[2]保固召回!$A:$G,7,FALSE)),"",(VLOOKUP(B2612,[2]保固召回!$A:$G,7,FALSE)))</f>
        <v/>
      </c>
      <c r="G2612" s="121">
        <f t="shared" ca="1" si="163"/>
        <v>0.57202072538860105</v>
      </c>
      <c r="H2612" s="153" t="str">
        <f t="shared" si="161"/>
        <v/>
      </c>
      <c r="I2612" s="126">
        <f t="shared" ca="1" si="162"/>
        <v>552</v>
      </c>
      <c r="J2612" s="236"/>
      <c r="K2612" s="241"/>
      <c r="L2612" s="217"/>
      <c r="M2612" s="245"/>
      <c r="N2612" s="125"/>
      <c r="O2612" s="126"/>
      <c r="P2612" s="127" t="str">
        <f>IF(B2612="","",IF(ISNA(VLOOKUP(U2612,[2]NEW!H:H,1,FALSE)),"V",""))</f>
        <v/>
      </c>
      <c r="Q2612" s="156"/>
      <c r="R2612" s="129"/>
      <c r="S2612" s="210"/>
      <c r="U2612" s="132" t="str">
        <f t="shared" si="160"/>
        <v>6211061800BA28061</v>
      </c>
      <c r="W2612" s="134" t="str">
        <f>IF((ISERROR(VLOOKUP(E2612,'[2]Lead Time(覆蓋貼)'!F:F,1,0)))*(P2612="v"),"",IF((ISTEXT(VLOOKUP(E2612,'[2]Lead Time(覆蓋貼)'!F:F,1,0)))*(P2612=""),"未執行",""))</f>
        <v/>
      </c>
    </row>
    <row r="2613" spans="1:23" ht="20.25" hidden="1" customHeight="1" x14ac:dyDescent="0.25">
      <c r="A2613" s="117">
        <v>2599</v>
      </c>
      <c r="B2613" s="118" t="s">
        <v>4841</v>
      </c>
      <c r="C2613" s="119">
        <v>42370</v>
      </c>
      <c r="D2613" s="117" t="s">
        <v>4662</v>
      </c>
      <c r="E2613" s="120" t="s">
        <v>5917</v>
      </c>
      <c r="F2613" s="117" t="str">
        <f>IF(ISNA(VLOOKUP(B2613,[2]保固召回!$A:$G,7,FALSE)),"",(VLOOKUP(B2613,[2]保固召回!$A:$G,7,FALSE)))</f>
        <v/>
      </c>
      <c r="G2613" s="121">
        <f t="shared" ca="1" si="163"/>
        <v>0.57202072538860105</v>
      </c>
      <c r="H2613" s="153" t="str">
        <f t="shared" si="161"/>
        <v/>
      </c>
      <c r="I2613" s="126">
        <f t="shared" ca="1" si="162"/>
        <v>552</v>
      </c>
      <c r="J2613" s="236"/>
      <c r="K2613" s="241"/>
      <c r="L2613" s="217"/>
      <c r="M2613" s="245"/>
      <c r="N2613" s="125"/>
      <c r="O2613" s="126"/>
      <c r="P2613" s="127" t="str">
        <f>IF(B2613="","",IF(ISNA(VLOOKUP(U2613,[2]NEW!H:H,1,FALSE)),"V",""))</f>
        <v/>
      </c>
      <c r="Q2613" s="156"/>
      <c r="R2613" s="129"/>
      <c r="S2613" s="181"/>
      <c r="U2613" s="132" t="str">
        <f t="shared" si="160"/>
        <v>6211061800BA27814</v>
      </c>
      <c r="W2613" s="134" t="str">
        <f>IF((ISERROR(VLOOKUP(E2613,'[2]Lead Time(覆蓋貼)'!F:F,1,0)))*(P2613="v"),"",IF((ISTEXT(VLOOKUP(E2613,'[2]Lead Time(覆蓋貼)'!F:F,1,0)))*(P2613=""),"未執行",""))</f>
        <v/>
      </c>
    </row>
    <row r="2614" spans="1:23" ht="20.25" hidden="1" customHeight="1" x14ac:dyDescent="0.25">
      <c r="A2614" s="117">
        <v>2600</v>
      </c>
      <c r="B2614" s="118" t="s">
        <v>4841</v>
      </c>
      <c r="C2614" s="119">
        <v>42370</v>
      </c>
      <c r="D2614" s="117" t="s">
        <v>4662</v>
      </c>
      <c r="E2614" s="120" t="s">
        <v>5918</v>
      </c>
      <c r="F2614" s="117" t="str">
        <f>IF(ISNA(VLOOKUP(B2614,[2]保固召回!$A:$G,7,FALSE)),"",(VLOOKUP(B2614,[2]保固召回!$A:$G,7,FALSE)))</f>
        <v/>
      </c>
      <c r="G2614" s="121">
        <f t="shared" ca="1" si="163"/>
        <v>0.57202072538860105</v>
      </c>
      <c r="H2614" s="153" t="str">
        <f t="shared" si="161"/>
        <v>提示-編程儀錶板油錶功能</v>
      </c>
      <c r="I2614" s="126">
        <f t="shared" ca="1" si="162"/>
        <v>552</v>
      </c>
      <c r="J2614" s="236"/>
      <c r="K2614" s="241"/>
      <c r="L2614" s="217"/>
      <c r="M2614" s="245"/>
      <c r="N2614" s="125"/>
      <c r="O2614" s="126"/>
      <c r="P2614" s="127" t="str">
        <f>IF(B2614="","",IF(ISNA(VLOOKUP(U2614,[2]NEW!H:H,1,FALSE)),"V",""))</f>
        <v>V</v>
      </c>
      <c r="Q2614" s="156"/>
      <c r="R2614" s="129"/>
      <c r="S2614" s="181"/>
      <c r="U2614" s="132" t="str">
        <f t="shared" si="160"/>
        <v>6211061800BA27785</v>
      </c>
      <c r="W2614" s="134" t="str">
        <f>IF((ISERROR(VLOOKUP(E2614,'[2]Lead Time(覆蓋貼)'!F:F,1,0)))*(P2614="v"),"",IF((ISTEXT(VLOOKUP(E2614,'[2]Lead Time(覆蓋貼)'!F:F,1,0)))*(P2614=""),"未執行",""))</f>
        <v/>
      </c>
    </row>
    <row r="2615" spans="1:23" ht="44.25" hidden="1" customHeight="1" x14ac:dyDescent="0.25">
      <c r="A2615" s="117">
        <v>2601</v>
      </c>
      <c r="B2615" s="118" t="s">
        <v>5919</v>
      </c>
      <c r="C2615" s="119">
        <v>43576</v>
      </c>
      <c r="D2615" s="117" t="s">
        <v>5920</v>
      </c>
      <c r="E2615" s="120" t="s">
        <v>5921</v>
      </c>
      <c r="F2615" s="117"/>
      <c r="G2615" s="121">
        <f t="shared" ca="1" si="163"/>
        <v>1</v>
      </c>
      <c r="H2615" s="121" t="str">
        <f t="shared" si="161"/>
        <v>G11修整側框</v>
      </c>
      <c r="I2615" s="122">
        <f t="shared" ca="1" si="162"/>
        <v>1</v>
      </c>
      <c r="N2615" s="125"/>
      <c r="O2615" s="126"/>
      <c r="P2615" s="127" t="str">
        <f>IF(B2615="","",IF(ISNA(VLOOKUP(U2615,[2]NEW!H:H,1,FALSE)),"V",""))</f>
        <v>V</v>
      </c>
      <c r="Q2615" s="156" t="s">
        <v>5922</v>
      </c>
      <c r="R2615" s="129" t="s">
        <v>5923</v>
      </c>
      <c r="S2615" s="181" t="s">
        <v>5924</v>
      </c>
      <c r="U2615" s="132" t="str">
        <f t="shared" si="160"/>
        <v>0041860100B299058</v>
      </c>
      <c r="W2615" s="134" t="str">
        <f>IF((ISERROR(VLOOKUP(E2615,'[2]Lead Time(覆蓋貼)'!F:F,1,0)))*(P2615="v"),"",IF((ISTEXT(VLOOKUP(E2615,'[2]Lead Time(覆蓋貼)'!F:F,1,0)))*(P2615=""),"未執行",""))</f>
        <v/>
      </c>
    </row>
    <row r="2616" spans="1:23" ht="20.25" hidden="1" customHeight="1" x14ac:dyDescent="0.25">
      <c r="A2616" s="117">
        <v>2602</v>
      </c>
      <c r="B2616" s="118" t="s">
        <v>4841</v>
      </c>
      <c r="C2616" s="119">
        <v>42370</v>
      </c>
      <c r="D2616" s="117" t="s">
        <v>4662</v>
      </c>
      <c r="E2616" s="120" t="s">
        <v>5925</v>
      </c>
      <c r="F2616" s="117"/>
      <c r="G2616" s="121">
        <f t="shared" ca="1" si="163"/>
        <v>0.57202072538860105</v>
      </c>
      <c r="H2616" s="121" t="str">
        <f t="shared" si="161"/>
        <v>提示-編程儀錶板油錶功能</v>
      </c>
      <c r="I2616" s="122">
        <f t="shared" ca="1" si="162"/>
        <v>552</v>
      </c>
      <c r="N2616" s="125"/>
      <c r="O2616" s="126"/>
      <c r="P2616" s="127" t="str">
        <f>IF(B2616="","",IF(ISNA(VLOOKUP(U2616,[2]NEW!H:H,1,FALSE)),"V",""))</f>
        <v>V</v>
      </c>
      <c r="Q2616" s="156"/>
      <c r="R2616" s="129"/>
      <c r="S2616" s="210"/>
      <c r="U2616" s="132" t="str">
        <f t="shared" si="160"/>
        <v>6211061800B244816</v>
      </c>
      <c r="W2616" s="134" t="str">
        <f>IF((ISERROR(VLOOKUP(E2616,'[2]Lead Time(覆蓋貼)'!F:F,1,0)))*(P2616="v"),"",IF((ISTEXT(VLOOKUP(E2616,'[2]Lead Time(覆蓋貼)'!F:F,1,0)))*(P2616=""),"未執行",""))</f>
        <v/>
      </c>
    </row>
    <row r="2617" spans="1:23" ht="20.25" hidden="1" customHeight="1" x14ac:dyDescent="0.25">
      <c r="A2617" s="117">
        <v>2603</v>
      </c>
      <c r="B2617" s="118" t="s">
        <v>4841</v>
      </c>
      <c r="C2617" s="119">
        <v>42370</v>
      </c>
      <c r="D2617" s="117" t="s">
        <v>4662</v>
      </c>
      <c r="E2617" s="120" t="s">
        <v>5926</v>
      </c>
      <c r="F2617" s="117"/>
      <c r="G2617" s="121">
        <f t="shared" ca="1" si="163"/>
        <v>0.57202072538860105</v>
      </c>
      <c r="H2617" s="121" t="str">
        <f t="shared" si="161"/>
        <v>提示-編程儀錶板油錶功能</v>
      </c>
      <c r="I2617" s="122">
        <f t="shared" ca="1" si="162"/>
        <v>552</v>
      </c>
      <c r="N2617" s="125"/>
      <c r="O2617" s="126"/>
      <c r="P2617" s="127" t="str">
        <f>IF(B2617="","",IF(ISNA(VLOOKUP(U2617,[2]NEW!H:H,1,FALSE)),"V",""))</f>
        <v>V</v>
      </c>
      <c r="Q2617" s="156"/>
      <c r="R2617" s="129"/>
      <c r="S2617" s="181"/>
      <c r="U2617" s="132" t="str">
        <f t="shared" si="160"/>
        <v>6211061800B194441</v>
      </c>
      <c r="W2617" s="134" t="str">
        <f>IF((ISERROR(VLOOKUP(E2617,'[2]Lead Time(覆蓋貼)'!F:F,1,0)))*(P2617="v"),"",IF((ISTEXT(VLOOKUP(E2617,'[2]Lead Time(覆蓋貼)'!F:F,1,0)))*(P2617=""),"未執行",""))</f>
        <v/>
      </c>
    </row>
    <row r="2618" spans="1:23" ht="20.25" hidden="1" customHeight="1" x14ac:dyDescent="0.25">
      <c r="A2618" s="117">
        <v>2604</v>
      </c>
      <c r="B2618" s="118" t="s">
        <v>4841</v>
      </c>
      <c r="C2618" s="119">
        <v>42370</v>
      </c>
      <c r="D2618" s="117" t="s">
        <v>4662</v>
      </c>
      <c r="E2618" s="120" t="s">
        <v>5927</v>
      </c>
      <c r="F2618" s="117" t="str">
        <f>IF(ISNA(VLOOKUP(B2618,[2]保固召回!$A:$G,7,FALSE)),"",(VLOOKUP(B2618,[2]保固召回!$A:$G,7,FALSE)))</f>
        <v/>
      </c>
      <c r="G2618" s="121">
        <f t="shared" ca="1" si="163"/>
        <v>0.57202072538860105</v>
      </c>
      <c r="H2618" s="121" t="str">
        <f t="shared" si="161"/>
        <v>提示-編程儀錶板油錶功能</v>
      </c>
      <c r="I2618" s="122">
        <f t="shared" ca="1" si="162"/>
        <v>552</v>
      </c>
      <c r="N2618" s="125"/>
      <c r="O2618" s="126"/>
      <c r="P2618" s="127" t="str">
        <f>IF(B2618="","",IF(ISNA(VLOOKUP(U2618,[2]NEW!H:H,1,FALSE)),"V",""))</f>
        <v>V</v>
      </c>
      <c r="Q2618" s="156">
        <v>43228</v>
      </c>
      <c r="R2618" s="129">
        <v>50304</v>
      </c>
      <c r="S2618" s="181" t="s">
        <v>5928</v>
      </c>
      <c r="U2618" s="132" t="str">
        <f t="shared" si="160"/>
        <v>6211061800B194410</v>
      </c>
      <c r="W2618" s="134" t="str">
        <f>IF((ISERROR(VLOOKUP(E2618,'[2]Lead Time(覆蓋貼)'!F:F,1,0)))*(P2618="v"),"",IF((ISTEXT(VLOOKUP(E2618,'[2]Lead Time(覆蓋貼)'!F:F,1,0)))*(P2618=""),"未執行",""))</f>
        <v/>
      </c>
    </row>
    <row r="2619" spans="1:23" ht="20.25" hidden="1" customHeight="1" x14ac:dyDescent="0.25">
      <c r="A2619" s="117">
        <v>2605</v>
      </c>
      <c r="B2619" s="118" t="s">
        <v>4841</v>
      </c>
      <c r="C2619" s="119">
        <v>42370</v>
      </c>
      <c r="D2619" s="117" t="s">
        <v>4662</v>
      </c>
      <c r="E2619" s="120" t="s">
        <v>5929</v>
      </c>
      <c r="F2619" s="117" t="str">
        <f>IF(ISNA(VLOOKUP(B2619,[2]保固召回!$A:$G,7,FALSE)),"",(VLOOKUP(B2619,[2]保固召回!$A:$G,7,FALSE)))</f>
        <v/>
      </c>
      <c r="G2619" s="121">
        <f t="shared" ca="1" si="163"/>
        <v>0.57202072538860105</v>
      </c>
      <c r="H2619" s="121" t="str">
        <f t="shared" si="161"/>
        <v>提示-編程儀錶板油錶功能</v>
      </c>
      <c r="I2619" s="122">
        <f t="shared" ca="1" si="162"/>
        <v>552</v>
      </c>
      <c r="N2619" s="125"/>
      <c r="O2619" s="126"/>
      <c r="P2619" s="127" t="str">
        <f>IF(B2619="","",IF(ISNA(VLOOKUP(U2619,[2]NEW!H:H,1,FALSE)),"V",""))</f>
        <v>V</v>
      </c>
      <c r="Q2619" s="156">
        <v>43228</v>
      </c>
      <c r="R2619" s="129">
        <v>50304</v>
      </c>
      <c r="S2619" s="181" t="s">
        <v>5928</v>
      </c>
      <c r="U2619" s="132" t="str">
        <f t="shared" si="160"/>
        <v>6211061800B194408</v>
      </c>
      <c r="W2619" s="134" t="str">
        <f>IF((ISERROR(VLOOKUP(E2619,'[2]Lead Time(覆蓋貼)'!F:F,1,0)))*(P2619="v"),"",IF((ISTEXT(VLOOKUP(E2619,'[2]Lead Time(覆蓋貼)'!F:F,1,0)))*(P2619=""),"未執行",""))</f>
        <v/>
      </c>
    </row>
    <row r="2620" spans="1:23" ht="20.25" hidden="1" customHeight="1" x14ac:dyDescent="0.25">
      <c r="A2620" s="117">
        <v>2606</v>
      </c>
      <c r="B2620" s="118" t="s">
        <v>4841</v>
      </c>
      <c r="C2620" s="119">
        <v>42370</v>
      </c>
      <c r="D2620" s="117" t="s">
        <v>4662</v>
      </c>
      <c r="E2620" s="120" t="s">
        <v>5930</v>
      </c>
      <c r="F2620" s="117" t="str">
        <f>IF(ISNA(VLOOKUP(B2620,[2]保固召回!$A:$G,7,FALSE)),"",(VLOOKUP(B2620,[2]保固召回!$A:$G,7,FALSE)))</f>
        <v/>
      </c>
      <c r="G2620" s="121">
        <f t="shared" ca="1" si="163"/>
        <v>0.57202072538860105</v>
      </c>
      <c r="H2620" s="121" t="str">
        <f t="shared" si="161"/>
        <v>提示-編程儀錶板油錶功能</v>
      </c>
      <c r="I2620" s="122">
        <f t="shared" ca="1" si="162"/>
        <v>552</v>
      </c>
      <c r="N2620" s="125"/>
      <c r="O2620" s="126"/>
      <c r="P2620" s="127" t="str">
        <f>IF(B2620="","",IF(ISNA(VLOOKUP(U2620,[2]NEW!H:H,1,FALSE)),"V",""))</f>
        <v>V</v>
      </c>
      <c r="Q2620" s="156">
        <v>43228</v>
      </c>
      <c r="R2620" s="129">
        <v>50304</v>
      </c>
      <c r="S2620" s="181" t="s">
        <v>5931</v>
      </c>
      <c r="U2620" s="132" t="str">
        <f t="shared" si="160"/>
        <v>6211061800B194398</v>
      </c>
      <c r="W2620" s="134" t="str">
        <f>IF((ISERROR(VLOOKUP(E2620,'[2]Lead Time(覆蓋貼)'!F:F,1,0)))*(P2620="v"),"",IF((ISTEXT(VLOOKUP(E2620,'[2]Lead Time(覆蓋貼)'!F:F,1,0)))*(P2620=""),"未執行",""))</f>
        <v/>
      </c>
    </row>
    <row r="2621" spans="1:23" ht="20.25" hidden="1" customHeight="1" x14ac:dyDescent="0.25">
      <c r="A2621" s="117">
        <v>2607</v>
      </c>
      <c r="B2621" s="118" t="s">
        <v>4841</v>
      </c>
      <c r="C2621" s="119">
        <v>42370</v>
      </c>
      <c r="D2621" s="117" t="s">
        <v>4662</v>
      </c>
      <c r="E2621" s="120" t="s">
        <v>5932</v>
      </c>
      <c r="F2621" s="117" t="str">
        <f>IF(ISNA(VLOOKUP(B2621,[2]保固召回!$A:$G,7,FALSE)),"",(VLOOKUP(B2621,[2]保固召回!$A:$G,7,FALSE)))</f>
        <v/>
      </c>
      <c r="G2621" s="121">
        <f t="shared" ca="1" si="163"/>
        <v>0.57202072538860105</v>
      </c>
      <c r="H2621" s="121" t="str">
        <f t="shared" si="161"/>
        <v>提示-編程儀錶板油錶功能</v>
      </c>
      <c r="I2621" s="122">
        <f t="shared" ca="1" si="162"/>
        <v>552</v>
      </c>
      <c r="N2621" s="125"/>
      <c r="O2621" s="126"/>
      <c r="P2621" s="127" t="str">
        <f>IF(B2621="","",IF(ISNA(VLOOKUP(U2621,[2]NEW!H:H,1,FALSE)),"V",""))</f>
        <v>V</v>
      </c>
      <c r="Q2621" s="156"/>
      <c r="R2621" s="129"/>
      <c r="S2621" s="205"/>
      <c r="U2621" s="132" t="str">
        <f t="shared" si="160"/>
        <v>6211061800B194396</v>
      </c>
      <c r="W2621" s="134" t="str">
        <f>IF((ISERROR(VLOOKUP(E2621,'[2]Lead Time(覆蓋貼)'!F:F,1,0)))*(P2621="v"),"",IF((ISTEXT(VLOOKUP(E2621,'[2]Lead Time(覆蓋貼)'!F:F,1,0)))*(P2621=""),"未執行",""))</f>
        <v/>
      </c>
    </row>
    <row r="2622" spans="1:23" ht="20.25" hidden="1" customHeight="1" x14ac:dyDescent="0.25">
      <c r="A2622" s="117">
        <v>2608</v>
      </c>
      <c r="B2622" s="118" t="s">
        <v>4841</v>
      </c>
      <c r="C2622" s="119">
        <v>42370</v>
      </c>
      <c r="D2622" s="117" t="s">
        <v>4662</v>
      </c>
      <c r="E2622" s="120" t="s">
        <v>5933</v>
      </c>
      <c r="F2622" s="117"/>
      <c r="G2622" s="121">
        <f t="shared" ca="1" si="163"/>
        <v>0.57202072538860105</v>
      </c>
      <c r="H2622" s="121" t="str">
        <f t="shared" si="161"/>
        <v>提示-編程儀錶板油錶功能</v>
      </c>
      <c r="I2622" s="122">
        <f t="shared" ca="1" si="162"/>
        <v>552</v>
      </c>
      <c r="N2622" s="125"/>
      <c r="O2622" s="126"/>
      <c r="P2622" s="127" t="str">
        <f>IF(B2622="","",IF(ISNA(VLOOKUP(U2622,[2]NEW!H:H,1,FALSE)),"V",""))</f>
        <v>V</v>
      </c>
      <c r="Q2622" s="156"/>
      <c r="R2622" s="129"/>
      <c r="S2622" s="210"/>
      <c r="U2622" s="132" t="str">
        <f t="shared" si="160"/>
        <v>6211061800B194395</v>
      </c>
      <c r="W2622" s="134" t="str">
        <f>IF((ISERROR(VLOOKUP(E2622,'[2]Lead Time(覆蓋貼)'!F:F,1,0)))*(P2622="v"),"",IF((ISTEXT(VLOOKUP(E2622,'[2]Lead Time(覆蓋貼)'!F:F,1,0)))*(P2622=""),"未執行",""))</f>
        <v/>
      </c>
    </row>
    <row r="2623" spans="1:23" ht="20.25" hidden="1" customHeight="1" x14ac:dyDescent="0.25">
      <c r="A2623" s="117">
        <v>2609</v>
      </c>
      <c r="B2623" s="118" t="s">
        <v>4841</v>
      </c>
      <c r="C2623" s="119">
        <v>42370</v>
      </c>
      <c r="D2623" s="117" t="s">
        <v>4662</v>
      </c>
      <c r="E2623" s="120" t="s">
        <v>5934</v>
      </c>
      <c r="F2623" s="117"/>
      <c r="G2623" s="121">
        <f t="shared" ca="1" si="163"/>
        <v>0.57202072538860105</v>
      </c>
      <c r="H2623" s="121" t="str">
        <f t="shared" si="161"/>
        <v>提示-編程儀錶板油錶功能</v>
      </c>
      <c r="I2623" s="122">
        <f t="shared" ca="1" si="162"/>
        <v>552</v>
      </c>
      <c r="N2623" s="125"/>
      <c r="O2623" s="126"/>
      <c r="P2623" s="127" t="str">
        <f>IF(B2623="","",IF(ISNA(VLOOKUP(U2623,[2]NEW!H:H,1,FALSE)),"V",""))</f>
        <v>V</v>
      </c>
      <c r="Q2623" s="156"/>
      <c r="R2623" s="129"/>
      <c r="S2623" s="181"/>
      <c r="U2623" s="132" t="str">
        <f t="shared" si="160"/>
        <v>6211061800B194394</v>
      </c>
      <c r="W2623" s="134" t="str">
        <f>IF((ISERROR(VLOOKUP(E2623,'[2]Lead Time(覆蓋貼)'!F:F,1,0)))*(P2623="v"),"",IF((ISTEXT(VLOOKUP(E2623,'[2]Lead Time(覆蓋貼)'!F:F,1,0)))*(P2623=""),"未執行",""))</f>
        <v/>
      </c>
    </row>
    <row r="2624" spans="1:23" ht="20.25" hidden="1" customHeight="1" x14ac:dyDescent="0.25">
      <c r="A2624" s="117">
        <v>2610</v>
      </c>
      <c r="B2624" s="118" t="s">
        <v>4841</v>
      </c>
      <c r="C2624" s="119">
        <v>42370</v>
      </c>
      <c r="D2624" s="117" t="s">
        <v>4662</v>
      </c>
      <c r="E2624" s="120" t="s">
        <v>5935</v>
      </c>
      <c r="F2624" s="117" t="str">
        <f>IF(ISNA(VLOOKUP(B2624,[2]保固召回!$A:$G,7,FALSE)),"",(VLOOKUP(B2624,[2]保固召回!$A:$G,7,FALSE)))</f>
        <v/>
      </c>
      <c r="G2624" s="121">
        <f t="shared" ca="1" si="163"/>
        <v>0.57202072538860105</v>
      </c>
      <c r="H2624" s="121" t="str">
        <f t="shared" si="161"/>
        <v/>
      </c>
      <c r="I2624" s="122">
        <f t="shared" ca="1" si="162"/>
        <v>552</v>
      </c>
      <c r="N2624" s="125"/>
      <c r="O2624" s="126"/>
      <c r="P2624" s="127" t="str">
        <f>IF(B2624="","",IF(ISNA(VLOOKUP(U2624,[2]NEW!H:H,1,FALSE)),"V",""))</f>
        <v/>
      </c>
      <c r="Q2624" s="156"/>
      <c r="R2624" s="129"/>
      <c r="S2624" s="181"/>
      <c r="U2624" s="132" t="str">
        <f t="shared" si="160"/>
        <v>6211061800B194389</v>
      </c>
      <c r="W2624" s="134" t="str">
        <f>IF((ISERROR(VLOOKUP(E2624,'[2]Lead Time(覆蓋貼)'!F:F,1,0)))*(P2624="v"),"",IF((ISTEXT(VLOOKUP(E2624,'[2]Lead Time(覆蓋貼)'!F:F,1,0)))*(P2624=""),"未執行",""))</f>
        <v/>
      </c>
    </row>
    <row r="2625" spans="1:23" ht="20.25" hidden="1" customHeight="1" x14ac:dyDescent="0.25">
      <c r="A2625" s="117">
        <v>2611</v>
      </c>
      <c r="B2625" s="118" t="s">
        <v>4841</v>
      </c>
      <c r="C2625" s="119">
        <v>42370</v>
      </c>
      <c r="D2625" s="117" t="s">
        <v>4662</v>
      </c>
      <c r="E2625" s="120" t="s">
        <v>5936</v>
      </c>
      <c r="F2625" s="117" t="str">
        <f>IF(ISNA(VLOOKUP(B2625,[2]保固召回!$A:$G,7,FALSE)),"",(VLOOKUP(B2625,[2]保固召回!$A:$G,7,FALSE)))</f>
        <v/>
      </c>
      <c r="G2625" s="121">
        <f t="shared" ca="1" si="163"/>
        <v>0.57202072538860105</v>
      </c>
      <c r="H2625" s="121" t="str">
        <f t="shared" si="161"/>
        <v/>
      </c>
      <c r="I2625" s="122">
        <f t="shared" ca="1" si="162"/>
        <v>552</v>
      </c>
      <c r="N2625" s="125"/>
      <c r="O2625" s="126"/>
      <c r="P2625" s="127" t="str">
        <f>IF(B2625="","",IF(ISNA(VLOOKUP(U2625,[2]NEW!H:H,1,FALSE)),"V",""))</f>
        <v/>
      </c>
      <c r="Q2625" s="156"/>
      <c r="R2625" s="129"/>
      <c r="S2625" s="205"/>
      <c r="U2625" s="132" t="str">
        <f t="shared" si="160"/>
        <v>6211061800B194326</v>
      </c>
      <c r="W2625" s="134" t="str">
        <f>IF((ISERROR(VLOOKUP(E2625,'[2]Lead Time(覆蓋貼)'!F:F,1,0)))*(P2625="v"),"",IF((ISTEXT(VLOOKUP(E2625,'[2]Lead Time(覆蓋貼)'!F:F,1,0)))*(P2625=""),"未執行",""))</f>
        <v/>
      </c>
    </row>
    <row r="2626" spans="1:23" ht="20.25" hidden="1" customHeight="1" x14ac:dyDescent="0.25">
      <c r="A2626" s="117">
        <v>2612</v>
      </c>
      <c r="B2626" s="118" t="s">
        <v>4841</v>
      </c>
      <c r="C2626" s="119">
        <v>42370</v>
      </c>
      <c r="D2626" s="117" t="s">
        <v>4662</v>
      </c>
      <c r="E2626" s="120" t="s">
        <v>5937</v>
      </c>
      <c r="F2626" s="117" t="str">
        <f>IF(ISNA(VLOOKUP(B2626,[2]保固召回!$A:$G,7,FALSE)),"",(VLOOKUP(B2626,[2]保固召回!$A:$G,7,FALSE)))</f>
        <v/>
      </c>
      <c r="G2626" s="121">
        <f t="shared" ca="1" si="163"/>
        <v>0.57202072538860105</v>
      </c>
      <c r="H2626" s="121" t="str">
        <f t="shared" si="161"/>
        <v>提示-編程儀錶板油錶功能</v>
      </c>
      <c r="I2626" s="122">
        <f t="shared" ca="1" si="162"/>
        <v>552</v>
      </c>
      <c r="N2626" s="125"/>
      <c r="O2626" s="126"/>
      <c r="P2626" s="127" t="str">
        <f>IF(B2626="","",IF(ISNA(VLOOKUP(U2626,[2]NEW!H:H,1,FALSE)),"V",""))</f>
        <v>V</v>
      </c>
      <c r="Q2626" s="156">
        <v>43182</v>
      </c>
      <c r="R2626" s="129">
        <v>50304</v>
      </c>
      <c r="S2626" s="234" t="s">
        <v>5938</v>
      </c>
      <c r="U2626" s="132" t="str">
        <f t="shared" si="160"/>
        <v>6211061800B194325</v>
      </c>
      <c r="W2626" s="134" t="str">
        <f>IF((ISERROR(VLOOKUP(E2626,'[2]Lead Time(覆蓋貼)'!F:F,1,0)))*(P2626="v"),"",IF((ISTEXT(VLOOKUP(E2626,'[2]Lead Time(覆蓋貼)'!F:F,1,0)))*(P2626=""),"未執行",""))</f>
        <v/>
      </c>
    </row>
    <row r="2627" spans="1:23" ht="20.25" hidden="1" customHeight="1" x14ac:dyDescent="0.25">
      <c r="A2627" s="117">
        <v>2613</v>
      </c>
      <c r="B2627" s="118" t="s">
        <v>4841</v>
      </c>
      <c r="C2627" s="119">
        <v>42370</v>
      </c>
      <c r="D2627" s="117" t="s">
        <v>4662</v>
      </c>
      <c r="E2627" s="120" t="s">
        <v>5939</v>
      </c>
      <c r="F2627" s="117" t="str">
        <f>IF(ISNA(VLOOKUP(B2627,[2]保固召回!$A:$G,7,FALSE)),"",(VLOOKUP(B2627,[2]保固召回!$A:$G,7,FALSE)))</f>
        <v/>
      </c>
      <c r="G2627" s="121">
        <f t="shared" ca="1" si="163"/>
        <v>0.57202072538860105</v>
      </c>
      <c r="H2627" s="121" t="str">
        <f t="shared" si="161"/>
        <v/>
      </c>
      <c r="I2627" s="122">
        <f t="shared" ca="1" si="162"/>
        <v>552</v>
      </c>
      <c r="N2627" s="125"/>
      <c r="O2627" s="126"/>
      <c r="P2627" s="127" t="str">
        <f>IF(B2627="","",IF(ISNA(VLOOKUP(U2627,[2]NEW!H:H,1,FALSE)),"V",""))</f>
        <v/>
      </c>
      <c r="Q2627" s="156"/>
      <c r="R2627" s="129"/>
      <c r="S2627" s="205"/>
      <c r="U2627" s="132" t="str">
        <f t="shared" si="160"/>
        <v>6211061800B194324</v>
      </c>
      <c r="W2627" s="134" t="str">
        <f>IF((ISERROR(VLOOKUP(E2627,'[2]Lead Time(覆蓋貼)'!F:F,1,0)))*(P2627="v"),"",IF((ISTEXT(VLOOKUP(E2627,'[2]Lead Time(覆蓋貼)'!F:F,1,0)))*(P2627=""),"未執行",""))</f>
        <v/>
      </c>
    </row>
    <row r="2628" spans="1:23" ht="20.25" hidden="1" customHeight="1" x14ac:dyDescent="0.25">
      <c r="A2628" s="117">
        <v>2614</v>
      </c>
      <c r="B2628" s="118" t="s">
        <v>4841</v>
      </c>
      <c r="C2628" s="119">
        <v>42370</v>
      </c>
      <c r="D2628" s="117" t="s">
        <v>4662</v>
      </c>
      <c r="E2628" s="120" t="s">
        <v>5940</v>
      </c>
      <c r="F2628" s="117" t="str">
        <f>IF(ISNA(VLOOKUP(B2628,[2]保固召回!$A:$G,7,FALSE)),"",(VLOOKUP(B2628,[2]保固召回!$A:$G,7,FALSE)))</f>
        <v/>
      </c>
      <c r="G2628" s="121">
        <f t="shared" ca="1" si="163"/>
        <v>0.57202072538860105</v>
      </c>
      <c r="H2628" s="121" t="str">
        <f t="shared" si="161"/>
        <v/>
      </c>
      <c r="I2628" s="122">
        <f t="shared" ca="1" si="162"/>
        <v>552</v>
      </c>
      <c r="N2628" s="125"/>
      <c r="O2628" s="126"/>
      <c r="P2628" s="127" t="str">
        <f>IF(B2628="","",IF(ISNA(VLOOKUP(U2628,[2]NEW!H:H,1,FALSE)),"V",""))</f>
        <v/>
      </c>
      <c r="Q2628" s="156"/>
      <c r="R2628" s="129"/>
      <c r="S2628" s="181"/>
      <c r="U2628" s="132" t="str">
        <f t="shared" si="160"/>
        <v>6211061800B194313</v>
      </c>
      <c r="W2628" s="134" t="str">
        <f>IF((ISERROR(VLOOKUP(E2628,'[2]Lead Time(覆蓋貼)'!F:F,1,0)))*(P2628="v"),"",IF((ISTEXT(VLOOKUP(E2628,'[2]Lead Time(覆蓋貼)'!F:F,1,0)))*(P2628=""),"未執行",""))</f>
        <v/>
      </c>
    </row>
    <row r="2629" spans="1:23" ht="20.25" hidden="1" customHeight="1" x14ac:dyDescent="0.25">
      <c r="A2629" s="117">
        <v>2615</v>
      </c>
      <c r="B2629" s="118" t="s">
        <v>4841</v>
      </c>
      <c r="C2629" s="119">
        <v>42370</v>
      </c>
      <c r="D2629" s="117" t="s">
        <v>4662</v>
      </c>
      <c r="E2629" s="120" t="s">
        <v>5941</v>
      </c>
      <c r="F2629" s="117"/>
      <c r="G2629" s="121">
        <f t="shared" ca="1" si="163"/>
        <v>0.57202072538860105</v>
      </c>
      <c r="H2629" s="121" t="str">
        <f t="shared" si="161"/>
        <v>提示-編程儀錶板油錶功能</v>
      </c>
      <c r="I2629" s="122">
        <f t="shared" ca="1" si="162"/>
        <v>552</v>
      </c>
      <c r="N2629" s="125"/>
      <c r="O2629" s="126"/>
      <c r="P2629" s="127" t="str">
        <f>IF(B2629="","",IF(ISNA(VLOOKUP(U2629,[2]NEW!H:H,1,FALSE)),"V",""))</f>
        <v>V</v>
      </c>
      <c r="Q2629" s="156"/>
      <c r="R2629" s="129"/>
      <c r="S2629" s="204"/>
      <c r="U2629" s="132" t="str">
        <f t="shared" ref="U2629:U2692" si="164">B2629&amp;E2629</f>
        <v>6211061800B194293</v>
      </c>
      <c r="W2629" s="134" t="str">
        <f>IF((ISERROR(VLOOKUP(E2629,'[2]Lead Time(覆蓋貼)'!F:F,1,0)))*(P2629="v"),"",IF((ISTEXT(VLOOKUP(E2629,'[2]Lead Time(覆蓋貼)'!F:F,1,0)))*(P2629=""),"未執行",""))</f>
        <v/>
      </c>
    </row>
    <row r="2630" spans="1:23" ht="20.25" hidden="1" customHeight="1" x14ac:dyDescent="0.25">
      <c r="A2630" s="117">
        <v>2616</v>
      </c>
      <c r="B2630" s="118" t="s">
        <v>4841</v>
      </c>
      <c r="C2630" s="119">
        <v>42370</v>
      </c>
      <c r="D2630" s="117" t="s">
        <v>4662</v>
      </c>
      <c r="E2630" s="120" t="s">
        <v>5942</v>
      </c>
      <c r="F2630" s="117" t="str">
        <f>IF(ISNA(VLOOKUP(B2630,[2]保固召回!$A:$G,7,FALSE)),"",(VLOOKUP(B2630,[2]保固召回!$A:$G,7,FALSE)))</f>
        <v/>
      </c>
      <c r="G2630" s="121">
        <f t="shared" ca="1" si="163"/>
        <v>0.57202072538860105</v>
      </c>
      <c r="H2630" s="121" t="str">
        <f t="shared" ref="H2630:H2693" si="165">IF(P2630="V",D2630,"")</f>
        <v/>
      </c>
      <c r="I2630" s="122">
        <f t="shared" ref="I2630:I2693" ca="1" si="166">COUNTIF(H:H,D2630)</f>
        <v>552</v>
      </c>
      <c r="N2630" s="125"/>
      <c r="O2630" s="126"/>
      <c r="P2630" s="127" t="str">
        <f>IF(B2630="","",IF(ISNA(VLOOKUP(U2630,[2]NEW!H:H,1,FALSE)),"V",""))</f>
        <v/>
      </c>
      <c r="Q2630" s="156"/>
      <c r="R2630" s="129"/>
      <c r="S2630" s="181"/>
      <c r="U2630" s="132" t="str">
        <f t="shared" si="164"/>
        <v>6211061800B170440</v>
      </c>
      <c r="W2630" s="134" t="str">
        <f>IF((ISERROR(VLOOKUP(E2630,'[2]Lead Time(覆蓋貼)'!F:F,1,0)))*(P2630="v"),"",IF((ISTEXT(VLOOKUP(E2630,'[2]Lead Time(覆蓋貼)'!F:F,1,0)))*(P2630=""),"未執行",""))</f>
        <v/>
      </c>
    </row>
    <row r="2631" spans="1:23" ht="20.25" hidden="1" customHeight="1" x14ac:dyDescent="0.25">
      <c r="A2631" s="117">
        <v>2617</v>
      </c>
      <c r="B2631" s="118" t="s">
        <v>4841</v>
      </c>
      <c r="C2631" s="119">
        <v>42370</v>
      </c>
      <c r="D2631" s="117" t="s">
        <v>4662</v>
      </c>
      <c r="E2631" s="120" t="s">
        <v>5943</v>
      </c>
      <c r="F2631" s="117" t="str">
        <f>IF(ISNA(VLOOKUP(B2631,[2]保固召回!$A:$G,7,FALSE)),"",(VLOOKUP(B2631,[2]保固召回!$A:$G,7,FALSE)))</f>
        <v/>
      </c>
      <c r="G2631" s="121">
        <f t="shared" ca="1" si="163"/>
        <v>0.57202072538860105</v>
      </c>
      <c r="H2631" s="121" t="str">
        <f t="shared" si="165"/>
        <v/>
      </c>
      <c r="I2631" s="122">
        <f t="shared" ca="1" si="166"/>
        <v>552</v>
      </c>
      <c r="N2631" s="125"/>
      <c r="O2631" s="126"/>
      <c r="P2631" s="127" t="str">
        <f>IF(B2631="","",IF(ISNA(VLOOKUP(U2631,[2]NEW!H:H,1,FALSE)),"V",""))</f>
        <v/>
      </c>
      <c r="Q2631" s="156"/>
      <c r="R2631" s="129"/>
      <c r="S2631" s="204"/>
      <c r="U2631" s="132" t="str">
        <f t="shared" si="164"/>
        <v>6211061800B170097</v>
      </c>
      <c r="W2631" s="134" t="str">
        <f>IF((ISERROR(VLOOKUP(E2631,'[2]Lead Time(覆蓋貼)'!F:F,1,0)))*(P2631="v"),"",IF((ISTEXT(VLOOKUP(E2631,'[2]Lead Time(覆蓋貼)'!F:F,1,0)))*(P2631=""),"未執行",""))</f>
        <v/>
      </c>
    </row>
    <row r="2632" spans="1:23" ht="20.25" hidden="1" customHeight="1" x14ac:dyDescent="0.25">
      <c r="A2632" s="117">
        <v>2618</v>
      </c>
      <c r="B2632" s="118" t="s">
        <v>4841</v>
      </c>
      <c r="C2632" s="119">
        <v>42370</v>
      </c>
      <c r="D2632" s="117" t="s">
        <v>4662</v>
      </c>
      <c r="E2632" s="120" t="s">
        <v>5944</v>
      </c>
      <c r="F2632" s="117" t="str">
        <f>IF(ISNA(VLOOKUP(B2632,[2]保固召回!$A:$G,7,FALSE)),"",(VLOOKUP(B2632,[2]保固召回!$A:$G,7,FALSE)))</f>
        <v/>
      </c>
      <c r="G2632" s="121">
        <f t="shared" ca="1" si="163"/>
        <v>0.57202072538860105</v>
      </c>
      <c r="H2632" s="121" t="str">
        <f t="shared" si="165"/>
        <v/>
      </c>
      <c r="I2632" s="122">
        <f t="shared" ca="1" si="166"/>
        <v>552</v>
      </c>
      <c r="N2632" s="125"/>
      <c r="O2632" s="126"/>
      <c r="P2632" s="127" t="str">
        <f>IF(B2632="","",IF(ISNA(VLOOKUP(U2632,[2]NEW!H:H,1,FALSE)),"V",""))</f>
        <v/>
      </c>
      <c r="Q2632" s="156"/>
      <c r="R2632" s="129"/>
      <c r="S2632" s="204"/>
      <c r="U2632" s="132" t="str">
        <f t="shared" si="164"/>
        <v>6211061800B156993</v>
      </c>
      <c r="W2632" s="134" t="str">
        <f>IF((ISERROR(VLOOKUP(E2632,'[2]Lead Time(覆蓋貼)'!F:F,1,0)))*(P2632="v"),"",IF((ISTEXT(VLOOKUP(E2632,'[2]Lead Time(覆蓋貼)'!F:F,1,0)))*(P2632=""),"未執行",""))</f>
        <v/>
      </c>
    </row>
    <row r="2633" spans="1:23" ht="20.25" hidden="1" customHeight="1" x14ac:dyDescent="0.25">
      <c r="A2633" s="117">
        <v>2619</v>
      </c>
      <c r="B2633" s="118" t="s">
        <v>5945</v>
      </c>
      <c r="C2633" s="119">
        <v>43054</v>
      </c>
      <c r="D2633" s="117" t="s">
        <v>5467</v>
      </c>
      <c r="E2633" s="120" t="s">
        <v>5946</v>
      </c>
      <c r="F2633" s="117" t="s">
        <v>1789</v>
      </c>
      <c r="G2633" s="121">
        <f t="shared" ref="G2633:G2696" ca="1" si="167">COUNTIF(H:H,D2633)/COUNTIF(D:D,D2633)</f>
        <v>1</v>
      </c>
      <c r="H2633" s="121" t="str">
        <f t="shared" si="165"/>
        <v>G11G12G30N63R編程控制單元(DME)</v>
      </c>
      <c r="I2633" s="122">
        <f t="shared" ca="1" si="166"/>
        <v>13</v>
      </c>
      <c r="J2633" s="230"/>
      <c r="K2633" s="231"/>
      <c r="L2633" s="230"/>
      <c r="M2633" s="232"/>
      <c r="N2633" s="125"/>
      <c r="O2633" s="126"/>
      <c r="P2633" s="127" t="str">
        <f>IF(B2633="","",IF(ISNA(VLOOKUP(U2633,[2]NEW!H:H,1,FALSE)),"V",""))</f>
        <v>V</v>
      </c>
      <c r="Q2633" s="156" t="s">
        <v>4702</v>
      </c>
      <c r="R2633" s="129" t="s">
        <v>4703</v>
      </c>
      <c r="S2633" s="181" t="s">
        <v>4674</v>
      </c>
      <c r="U2633" s="132" t="str">
        <f t="shared" si="164"/>
        <v>0012560400B099462</v>
      </c>
      <c r="W2633" s="134" t="str">
        <f>IF((ISERROR(VLOOKUP(E2633,'[2]Lead Time(覆蓋貼)'!F:F,1,0)))*(P2633="v"),"",IF((ISTEXT(VLOOKUP(E2633,'[2]Lead Time(覆蓋貼)'!F:F,1,0)))*(P2633=""),"未執行",""))</f>
        <v/>
      </c>
    </row>
    <row r="2634" spans="1:23" ht="20.25" hidden="1" customHeight="1" x14ac:dyDescent="0.25">
      <c r="A2634" s="117">
        <v>2620</v>
      </c>
      <c r="B2634" s="118" t="s">
        <v>4841</v>
      </c>
      <c r="C2634" s="119">
        <v>42370</v>
      </c>
      <c r="D2634" s="117" t="s">
        <v>4662</v>
      </c>
      <c r="E2634" s="120" t="s">
        <v>5947</v>
      </c>
      <c r="F2634" s="117" t="str">
        <f>IF(ISNA(VLOOKUP(B2634,[2]保固召回!$A:$G,7,FALSE)),"",(VLOOKUP(B2634,[2]保固召回!$A:$G,7,FALSE)))</f>
        <v/>
      </c>
      <c r="G2634" s="121">
        <f t="shared" ca="1" si="167"/>
        <v>0.57202072538860105</v>
      </c>
      <c r="H2634" s="121" t="str">
        <f t="shared" si="165"/>
        <v>提示-編程儀錶板油錶功能</v>
      </c>
      <c r="I2634" s="122">
        <f t="shared" ca="1" si="166"/>
        <v>552</v>
      </c>
      <c r="N2634" s="125"/>
      <c r="O2634" s="126"/>
      <c r="P2634" s="127" t="str">
        <f>IF(B2634="","",IF(ISNA(VLOOKUP(U2634,[2]NEW!H:H,1,FALSE)),"V",""))</f>
        <v>V</v>
      </c>
      <c r="Q2634" s="156"/>
      <c r="R2634" s="129"/>
      <c r="S2634" s="204"/>
      <c r="U2634" s="132" t="str">
        <f t="shared" si="164"/>
        <v>6211061800B099462</v>
      </c>
      <c r="W2634" s="134" t="str">
        <f>IF((ISERROR(VLOOKUP(E2634,'[2]Lead Time(覆蓋貼)'!F:F,1,0)))*(P2634="v"),"",IF((ISTEXT(VLOOKUP(E2634,'[2]Lead Time(覆蓋貼)'!F:F,1,0)))*(P2634=""),"未執行",""))</f>
        <v/>
      </c>
    </row>
    <row r="2635" spans="1:23" ht="20.25" hidden="1" customHeight="1" x14ac:dyDescent="0.25">
      <c r="A2635" s="117">
        <v>2621</v>
      </c>
      <c r="B2635" s="118" t="s">
        <v>4841</v>
      </c>
      <c r="C2635" s="119">
        <v>42370</v>
      </c>
      <c r="D2635" s="117" t="s">
        <v>4662</v>
      </c>
      <c r="E2635" s="120" t="s">
        <v>5948</v>
      </c>
      <c r="F2635" s="117" t="str">
        <f>IF(ISNA(VLOOKUP(B2635,[2]保固召回!$A:$G,7,FALSE)),"",(VLOOKUP(B2635,[2]保固召回!$A:$G,7,FALSE)))</f>
        <v/>
      </c>
      <c r="G2635" s="121">
        <f t="shared" ca="1" si="167"/>
        <v>0.57202072538860105</v>
      </c>
      <c r="H2635" s="153" t="str">
        <f t="shared" si="165"/>
        <v>提示-編程儀錶板油錶功能</v>
      </c>
      <c r="I2635" s="126">
        <f t="shared" ca="1" si="166"/>
        <v>552</v>
      </c>
      <c r="J2635" s="236"/>
      <c r="K2635" s="241"/>
      <c r="L2635" s="217"/>
      <c r="M2635" s="246"/>
      <c r="N2635" s="125"/>
      <c r="O2635" s="126"/>
      <c r="P2635" s="127" t="str">
        <f>IF(B2635="","",IF(ISNA(VLOOKUP(U2635,[2]NEW!H:H,1,FALSE)),"V",""))</f>
        <v>V</v>
      </c>
      <c r="Q2635" s="156"/>
      <c r="R2635" s="129"/>
      <c r="S2635" s="181"/>
      <c r="U2635" s="132" t="str">
        <f t="shared" si="164"/>
        <v>6211061800AD33959</v>
      </c>
      <c r="W2635" s="134" t="str">
        <f>IF((ISERROR(VLOOKUP(E2635,'[2]Lead Time(覆蓋貼)'!F:F,1,0)))*(P2635="v"),"",IF((ISTEXT(VLOOKUP(E2635,'[2]Lead Time(覆蓋貼)'!F:F,1,0)))*(P2635=""),"未執行",""))</f>
        <v/>
      </c>
    </row>
    <row r="2636" spans="1:23" ht="20.25" hidden="1" customHeight="1" x14ac:dyDescent="0.25">
      <c r="A2636" s="117">
        <v>2622</v>
      </c>
      <c r="B2636" s="118" t="s">
        <v>4841</v>
      </c>
      <c r="C2636" s="119">
        <v>42370</v>
      </c>
      <c r="D2636" s="117" t="s">
        <v>4662</v>
      </c>
      <c r="E2636" s="120" t="s">
        <v>5949</v>
      </c>
      <c r="F2636" s="117" t="str">
        <f>IF(ISNA(VLOOKUP(B2636,[2]保固召回!$A:$G,7,FALSE)),"",(VLOOKUP(B2636,[2]保固召回!$A:$G,7,FALSE)))</f>
        <v/>
      </c>
      <c r="G2636" s="121">
        <f t="shared" ca="1" si="167"/>
        <v>0.57202072538860105</v>
      </c>
      <c r="H2636" s="153" t="str">
        <f t="shared" si="165"/>
        <v>提示-編程儀錶板油錶功能</v>
      </c>
      <c r="I2636" s="126">
        <f t="shared" ca="1" si="166"/>
        <v>552</v>
      </c>
      <c r="J2636" s="236"/>
      <c r="K2636" s="241"/>
      <c r="L2636" s="217"/>
      <c r="M2636" s="246"/>
      <c r="N2636" s="125"/>
      <c r="O2636" s="126"/>
      <c r="P2636" s="127" t="str">
        <f>IF(B2636="","",IF(ISNA(VLOOKUP(U2636,[2]NEW!H:H,1,FALSE)),"V",""))</f>
        <v>V</v>
      </c>
      <c r="Q2636" s="156"/>
      <c r="R2636" s="129"/>
      <c r="S2636" s="181"/>
      <c r="U2636" s="132" t="str">
        <f t="shared" si="164"/>
        <v>6211061800AD33957</v>
      </c>
      <c r="W2636" s="134" t="str">
        <f>IF((ISERROR(VLOOKUP(E2636,'[2]Lead Time(覆蓋貼)'!F:F,1,0)))*(P2636="v"),"",IF((ISTEXT(VLOOKUP(E2636,'[2]Lead Time(覆蓋貼)'!F:F,1,0)))*(P2636=""),"未執行",""))</f>
        <v/>
      </c>
    </row>
    <row r="2637" spans="1:23" ht="20.25" hidden="1" customHeight="1" x14ac:dyDescent="0.25">
      <c r="A2637" s="117">
        <v>2623</v>
      </c>
      <c r="B2637" s="118" t="s">
        <v>4841</v>
      </c>
      <c r="C2637" s="119">
        <v>42370</v>
      </c>
      <c r="D2637" s="117" t="s">
        <v>4662</v>
      </c>
      <c r="E2637" s="120" t="s">
        <v>5950</v>
      </c>
      <c r="F2637" s="117" t="str">
        <f>IF(ISNA(VLOOKUP(B2637,[2]保固召回!$A:$G,7,FALSE)),"",(VLOOKUP(B2637,[2]保固召回!$A:$G,7,FALSE)))</f>
        <v/>
      </c>
      <c r="G2637" s="121">
        <f t="shared" ca="1" si="167"/>
        <v>0.57202072538860105</v>
      </c>
      <c r="H2637" s="153" t="str">
        <f t="shared" si="165"/>
        <v>提示-編程儀錶板油錶功能</v>
      </c>
      <c r="I2637" s="126">
        <f t="shared" ca="1" si="166"/>
        <v>552</v>
      </c>
      <c r="J2637" s="236"/>
      <c r="K2637" s="241"/>
      <c r="L2637" s="217"/>
      <c r="M2637" s="245"/>
      <c r="N2637" s="125"/>
      <c r="O2637" s="126"/>
      <c r="P2637" s="127" t="str">
        <f>IF(B2637="","",IF(ISNA(VLOOKUP(U2637,[2]NEW!H:H,1,FALSE)),"V",""))</f>
        <v>V</v>
      </c>
      <c r="Q2637" s="156"/>
      <c r="R2637" s="129"/>
      <c r="S2637" s="210"/>
      <c r="U2637" s="132" t="str">
        <f t="shared" si="164"/>
        <v>6211061800AC98336</v>
      </c>
      <c r="W2637" s="134" t="str">
        <f>IF((ISERROR(VLOOKUP(E2637,'[2]Lead Time(覆蓋貼)'!F:F,1,0)))*(P2637="v"),"",IF((ISTEXT(VLOOKUP(E2637,'[2]Lead Time(覆蓋貼)'!F:F,1,0)))*(P2637=""),"未執行",""))</f>
        <v/>
      </c>
    </row>
    <row r="2638" spans="1:23" ht="20.25" hidden="1" customHeight="1" x14ac:dyDescent="0.25">
      <c r="A2638" s="117">
        <v>2624</v>
      </c>
      <c r="B2638" s="118" t="s">
        <v>4841</v>
      </c>
      <c r="C2638" s="119">
        <v>42370</v>
      </c>
      <c r="D2638" s="117" t="s">
        <v>4662</v>
      </c>
      <c r="E2638" s="120" t="s">
        <v>5951</v>
      </c>
      <c r="F2638" s="117"/>
      <c r="G2638" s="121">
        <f t="shared" ca="1" si="167"/>
        <v>0.57202072538860105</v>
      </c>
      <c r="H2638" s="153" t="str">
        <f t="shared" si="165"/>
        <v>提示-編程儀錶板油錶功能</v>
      </c>
      <c r="I2638" s="126">
        <f t="shared" ca="1" si="166"/>
        <v>552</v>
      </c>
      <c r="J2638" s="236"/>
      <c r="K2638" s="241"/>
      <c r="L2638" s="217"/>
      <c r="M2638" s="244"/>
      <c r="N2638" s="125"/>
      <c r="O2638" s="126"/>
      <c r="P2638" s="127" t="str">
        <f>IF(B2638="","",IF(ISNA(VLOOKUP(U2638,[2]NEW!H:H,1,FALSE)),"V",""))</f>
        <v>V</v>
      </c>
      <c r="Q2638" s="156"/>
      <c r="R2638" s="129"/>
      <c r="S2638" s="181"/>
      <c r="U2638" s="132" t="str">
        <f t="shared" si="164"/>
        <v>6211061800AC84987</v>
      </c>
      <c r="W2638" s="134" t="str">
        <f>IF((ISERROR(VLOOKUP(E2638,'[2]Lead Time(覆蓋貼)'!F:F,1,0)))*(P2638="v"),"",IF((ISTEXT(VLOOKUP(E2638,'[2]Lead Time(覆蓋貼)'!F:F,1,0)))*(P2638=""),"未執行",""))</f>
        <v/>
      </c>
    </row>
    <row r="2639" spans="1:23" ht="20.25" hidden="1" customHeight="1" x14ac:dyDescent="0.25">
      <c r="A2639" s="117">
        <v>2625</v>
      </c>
      <c r="B2639" s="118" t="s">
        <v>4841</v>
      </c>
      <c r="C2639" s="119">
        <v>42370</v>
      </c>
      <c r="D2639" s="117" t="s">
        <v>4662</v>
      </c>
      <c r="E2639" s="120" t="s">
        <v>5952</v>
      </c>
      <c r="F2639" s="117" t="str">
        <f>IF(ISNA(VLOOKUP(B2639,[2]保固召回!$A:$G,7,FALSE)),"",(VLOOKUP(B2639,[2]保固召回!$A:$G,7,FALSE)))</f>
        <v/>
      </c>
      <c r="G2639" s="121">
        <f t="shared" ca="1" si="167"/>
        <v>0.57202072538860105</v>
      </c>
      <c r="H2639" s="153" t="str">
        <f t="shared" si="165"/>
        <v/>
      </c>
      <c r="I2639" s="126">
        <f t="shared" ca="1" si="166"/>
        <v>552</v>
      </c>
      <c r="J2639" s="236"/>
      <c r="K2639" s="241"/>
      <c r="L2639" s="217"/>
      <c r="M2639" s="245"/>
      <c r="N2639" s="125"/>
      <c r="O2639" s="126"/>
      <c r="P2639" s="127" t="str">
        <f>IF(B2639="","",IF(ISNA(VLOOKUP(U2639,[2]NEW!H:H,1,FALSE)),"V",""))</f>
        <v/>
      </c>
      <c r="Q2639" s="156"/>
      <c r="R2639" s="129"/>
      <c r="S2639" s="181"/>
      <c r="U2639" s="132" t="str">
        <f t="shared" si="164"/>
        <v>6211061800AC84733</v>
      </c>
      <c r="W2639" s="134" t="str">
        <f>IF((ISERROR(VLOOKUP(E2639,'[2]Lead Time(覆蓋貼)'!F:F,1,0)))*(P2639="v"),"",IF((ISTEXT(VLOOKUP(E2639,'[2]Lead Time(覆蓋貼)'!F:F,1,0)))*(P2639=""),"未執行",""))</f>
        <v/>
      </c>
    </row>
    <row r="2640" spans="1:23" ht="20.25" hidden="1" customHeight="1" x14ac:dyDescent="0.25">
      <c r="A2640" s="117">
        <v>2626</v>
      </c>
      <c r="B2640" s="118" t="s">
        <v>4841</v>
      </c>
      <c r="C2640" s="119">
        <v>42370</v>
      </c>
      <c r="D2640" s="117" t="s">
        <v>4662</v>
      </c>
      <c r="E2640" s="120" t="s">
        <v>5953</v>
      </c>
      <c r="F2640" s="117" t="str">
        <f>IF(ISNA(VLOOKUP(B2640,[2]保固召回!$A:$G,7,FALSE)),"",(VLOOKUP(B2640,[2]保固召回!$A:$G,7,FALSE)))</f>
        <v/>
      </c>
      <c r="G2640" s="121">
        <f t="shared" ca="1" si="167"/>
        <v>0.57202072538860105</v>
      </c>
      <c r="H2640" s="153" t="str">
        <f t="shared" si="165"/>
        <v/>
      </c>
      <c r="I2640" s="126">
        <f t="shared" ca="1" si="166"/>
        <v>552</v>
      </c>
      <c r="J2640" s="236"/>
      <c r="K2640" s="241"/>
      <c r="L2640" s="217"/>
      <c r="M2640" s="246"/>
      <c r="N2640" s="125"/>
      <c r="O2640" s="126"/>
      <c r="P2640" s="127" t="str">
        <f>IF(B2640="","",IF(ISNA(VLOOKUP(U2640,[2]NEW!H:H,1,FALSE)),"V",""))</f>
        <v/>
      </c>
      <c r="Q2640" s="156"/>
      <c r="R2640" s="129"/>
      <c r="S2640" s="210"/>
      <c r="U2640" s="132" t="str">
        <f t="shared" si="164"/>
        <v>6211061800AC53214</v>
      </c>
      <c r="W2640" s="134" t="str">
        <f>IF((ISERROR(VLOOKUP(E2640,'[2]Lead Time(覆蓋貼)'!F:F,1,0)))*(P2640="v"),"",IF((ISTEXT(VLOOKUP(E2640,'[2]Lead Time(覆蓋貼)'!F:F,1,0)))*(P2640=""),"未執行",""))</f>
        <v/>
      </c>
    </row>
    <row r="2641" spans="1:23" ht="20.25" hidden="1" customHeight="1" x14ac:dyDescent="0.25">
      <c r="A2641" s="117">
        <v>2627</v>
      </c>
      <c r="B2641" s="118" t="s">
        <v>4841</v>
      </c>
      <c r="C2641" s="119">
        <v>42370</v>
      </c>
      <c r="D2641" s="117" t="s">
        <v>4662</v>
      </c>
      <c r="E2641" s="120" t="s">
        <v>5954</v>
      </c>
      <c r="F2641" s="117" t="str">
        <f>IF(ISNA(VLOOKUP(B2641,[2]保固召回!$A:$G,7,FALSE)),"",(VLOOKUP(B2641,[2]保固召回!$A:$G,7,FALSE)))</f>
        <v/>
      </c>
      <c r="G2641" s="121">
        <f t="shared" ca="1" si="167"/>
        <v>0.57202072538860105</v>
      </c>
      <c r="H2641" s="153" t="str">
        <f t="shared" si="165"/>
        <v/>
      </c>
      <c r="I2641" s="126">
        <f t="shared" ca="1" si="166"/>
        <v>552</v>
      </c>
      <c r="J2641" s="236"/>
      <c r="K2641" s="241"/>
      <c r="L2641" s="217"/>
      <c r="M2641" s="246"/>
      <c r="N2641" s="125"/>
      <c r="O2641" s="126"/>
      <c r="P2641" s="127" t="str">
        <f>IF(B2641="","",IF(ISNA(VLOOKUP(U2641,[2]NEW!H:H,1,FALSE)),"V",""))</f>
        <v/>
      </c>
      <c r="Q2641" s="156"/>
      <c r="R2641" s="129"/>
      <c r="S2641" s="181"/>
      <c r="U2641" s="132" t="str">
        <f t="shared" si="164"/>
        <v>6211061800AC51939</v>
      </c>
      <c r="W2641" s="134" t="str">
        <f>IF((ISERROR(VLOOKUP(E2641,'[2]Lead Time(覆蓋貼)'!F:F,1,0)))*(P2641="v"),"",IF((ISTEXT(VLOOKUP(E2641,'[2]Lead Time(覆蓋貼)'!F:F,1,0)))*(P2641=""),"未執行",""))</f>
        <v/>
      </c>
    </row>
    <row r="2642" spans="1:23" ht="20.25" hidden="1" customHeight="1" x14ac:dyDescent="0.25">
      <c r="A2642" s="117">
        <v>2628</v>
      </c>
      <c r="B2642" s="118" t="s">
        <v>4841</v>
      </c>
      <c r="C2642" s="119">
        <v>42370</v>
      </c>
      <c r="D2642" s="117" t="s">
        <v>4662</v>
      </c>
      <c r="E2642" s="120" t="s">
        <v>5955</v>
      </c>
      <c r="F2642" s="117"/>
      <c r="G2642" s="121">
        <f t="shared" ca="1" si="167"/>
        <v>0.57202072538860105</v>
      </c>
      <c r="H2642" s="153" t="str">
        <f t="shared" si="165"/>
        <v>提示-編程儀錶板油錶功能</v>
      </c>
      <c r="I2642" s="126">
        <f t="shared" ca="1" si="166"/>
        <v>552</v>
      </c>
      <c r="J2642" s="236"/>
      <c r="K2642" s="241"/>
      <c r="L2642" s="217"/>
      <c r="M2642" s="244"/>
      <c r="N2642" s="125"/>
      <c r="O2642" s="126"/>
      <c r="P2642" s="127" t="str">
        <f>IF(B2642="","",IF(ISNA(VLOOKUP(U2642,[2]NEW!H:H,1,FALSE)),"V",""))</f>
        <v>V</v>
      </c>
      <c r="Q2642" s="156"/>
      <c r="R2642" s="129"/>
      <c r="S2642" s="181"/>
      <c r="U2642" s="132" t="str">
        <f t="shared" si="164"/>
        <v>6211061800AB99897</v>
      </c>
      <c r="W2642" s="134" t="str">
        <f>IF((ISERROR(VLOOKUP(E2642,'[2]Lead Time(覆蓋貼)'!F:F,1,0)))*(P2642="v"),"",IF((ISTEXT(VLOOKUP(E2642,'[2]Lead Time(覆蓋貼)'!F:F,1,0)))*(P2642=""),"未執行",""))</f>
        <v/>
      </c>
    </row>
    <row r="2643" spans="1:23" ht="20.25" hidden="1" customHeight="1" x14ac:dyDescent="0.25">
      <c r="A2643" s="117">
        <v>2629</v>
      </c>
      <c r="B2643" s="118" t="s">
        <v>4841</v>
      </c>
      <c r="C2643" s="119">
        <v>42370</v>
      </c>
      <c r="D2643" s="117" t="s">
        <v>4662</v>
      </c>
      <c r="E2643" s="120" t="s">
        <v>5956</v>
      </c>
      <c r="F2643" s="117" t="str">
        <f>IF(ISNA(VLOOKUP(B2643,[2]保固召回!$A:$G,7,FALSE)),"",(VLOOKUP(B2643,[2]保固召回!$A:$G,7,FALSE)))</f>
        <v/>
      </c>
      <c r="G2643" s="121">
        <f t="shared" ca="1" si="167"/>
        <v>0.57202072538860105</v>
      </c>
      <c r="H2643" s="153" t="str">
        <f t="shared" si="165"/>
        <v/>
      </c>
      <c r="I2643" s="126">
        <f t="shared" ca="1" si="166"/>
        <v>552</v>
      </c>
      <c r="J2643" s="236"/>
      <c r="K2643" s="241"/>
      <c r="L2643" s="217"/>
      <c r="M2643" s="246"/>
      <c r="N2643" s="125"/>
      <c r="O2643" s="126"/>
      <c r="P2643" s="127" t="str">
        <f>IF(B2643="","",IF(ISNA(VLOOKUP(U2643,[2]NEW!H:H,1,FALSE)),"V",""))</f>
        <v/>
      </c>
      <c r="Q2643" s="156"/>
      <c r="R2643" s="129"/>
      <c r="S2643" s="210"/>
      <c r="U2643" s="132" t="str">
        <f t="shared" si="164"/>
        <v>6211061800AB99611</v>
      </c>
      <c r="W2643" s="134" t="str">
        <f>IF((ISERROR(VLOOKUP(E2643,'[2]Lead Time(覆蓋貼)'!F:F,1,0)))*(P2643="v"),"",IF((ISTEXT(VLOOKUP(E2643,'[2]Lead Time(覆蓋貼)'!F:F,1,0)))*(P2643=""),"未執行",""))</f>
        <v/>
      </c>
    </row>
    <row r="2644" spans="1:23" ht="20.25" hidden="1" customHeight="1" x14ac:dyDescent="0.25">
      <c r="A2644" s="117">
        <v>2630</v>
      </c>
      <c r="B2644" s="118" t="s">
        <v>4841</v>
      </c>
      <c r="C2644" s="119">
        <v>42370</v>
      </c>
      <c r="D2644" s="117" t="s">
        <v>4662</v>
      </c>
      <c r="E2644" s="120" t="s">
        <v>5957</v>
      </c>
      <c r="F2644" s="117" t="str">
        <f>IF(ISNA(VLOOKUP(B2644,[2]保固召回!$A:$G,7,FALSE)),"",(VLOOKUP(B2644,[2]保固召回!$A:$G,7,FALSE)))</f>
        <v/>
      </c>
      <c r="G2644" s="121">
        <f t="shared" ca="1" si="167"/>
        <v>0.57202072538860105</v>
      </c>
      <c r="H2644" s="153" t="str">
        <f t="shared" si="165"/>
        <v>提示-編程儀錶板油錶功能</v>
      </c>
      <c r="I2644" s="126">
        <f t="shared" ca="1" si="166"/>
        <v>552</v>
      </c>
      <c r="J2644" s="236"/>
      <c r="K2644" s="241"/>
      <c r="L2644" s="217"/>
      <c r="M2644" s="244"/>
      <c r="N2644" s="125"/>
      <c r="O2644" s="126"/>
      <c r="P2644" s="127" t="str">
        <f>IF(B2644="","",IF(ISNA(VLOOKUP(U2644,[2]NEW!H:H,1,FALSE)),"V",""))</f>
        <v>V</v>
      </c>
      <c r="Q2644" s="156"/>
      <c r="R2644" s="129"/>
      <c r="S2644" s="181"/>
      <c r="U2644" s="132" t="str">
        <f t="shared" si="164"/>
        <v>6211061800AB99423</v>
      </c>
      <c r="W2644" s="134" t="str">
        <f>IF((ISERROR(VLOOKUP(E2644,'[2]Lead Time(覆蓋貼)'!F:F,1,0)))*(P2644="v"),"",IF((ISTEXT(VLOOKUP(E2644,'[2]Lead Time(覆蓋貼)'!F:F,1,0)))*(P2644=""),"未執行",""))</f>
        <v/>
      </c>
    </row>
    <row r="2645" spans="1:23" ht="20.25" hidden="1" customHeight="1" x14ac:dyDescent="0.25">
      <c r="A2645" s="117">
        <v>2631</v>
      </c>
      <c r="B2645" s="118" t="s">
        <v>4841</v>
      </c>
      <c r="C2645" s="119">
        <v>42370</v>
      </c>
      <c r="D2645" s="117" t="s">
        <v>4662</v>
      </c>
      <c r="E2645" s="120" t="s">
        <v>5958</v>
      </c>
      <c r="F2645" s="117" t="str">
        <f>IF(ISNA(VLOOKUP(B2645,[2]保固召回!$A:$G,7,FALSE)),"",(VLOOKUP(B2645,[2]保固召回!$A:$G,7,FALSE)))</f>
        <v/>
      </c>
      <c r="G2645" s="121">
        <f t="shared" ca="1" si="167"/>
        <v>0.57202072538860105</v>
      </c>
      <c r="H2645" s="153" t="str">
        <f t="shared" si="165"/>
        <v>提示-編程儀錶板油錶功能</v>
      </c>
      <c r="I2645" s="126">
        <f t="shared" ca="1" si="166"/>
        <v>552</v>
      </c>
      <c r="J2645" s="236"/>
      <c r="K2645" s="241"/>
      <c r="L2645" s="217"/>
      <c r="M2645" s="244"/>
      <c r="N2645" s="125">
        <v>43183</v>
      </c>
      <c r="O2645" s="126">
        <v>42</v>
      </c>
      <c r="P2645" s="127" t="str">
        <f>IF(B2645="","",IF(ISNA(VLOOKUP(U2645,[2]NEW!H:H,1,FALSE)),"V",""))</f>
        <v>V</v>
      </c>
      <c r="Q2645" s="156">
        <v>43174</v>
      </c>
      <c r="R2645" s="129">
        <v>50376</v>
      </c>
      <c r="S2645" s="181" t="s">
        <v>3862</v>
      </c>
      <c r="U2645" s="132" t="str">
        <f t="shared" si="164"/>
        <v>6211061800AB99360</v>
      </c>
      <c r="W2645" s="134" t="str">
        <f>IF((ISERROR(VLOOKUP(E2645,'[2]Lead Time(覆蓋貼)'!F:F,1,0)))*(P2645="v"),"",IF((ISTEXT(VLOOKUP(E2645,'[2]Lead Time(覆蓋貼)'!F:F,1,0)))*(P2645=""),"未執行",""))</f>
        <v/>
      </c>
    </row>
    <row r="2646" spans="1:23" ht="20.25" hidden="1" customHeight="1" x14ac:dyDescent="0.25">
      <c r="A2646" s="117">
        <v>2632</v>
      </c>
      <c r="B2646" s="118" t="s">
        <v>4841</v>
      </c>
      <c r="C2646" s="119">
        <v>42370</v>
      </c>
      <c r="D2646" s="117" t="s">
        <v>4662</v>
      </c>
      <c r="E2646" s="120" t="s">
        <v>5959</v>
      </c>
      <c r="F2646" s="117" t="str">
        <f>IF(ISNA(VLOOKUP(B2646,[2]保固召回!$A:$G,7,FALSE)),"",(VLOOKUP(B2646,[2]保固召回!$A:$G,7,FALSE)))</f>
        <v/>
      </c>
      <c r="G2646" s="121">
        <f t="shared" ca="1" si="167"/>
        <v>0.57202072538860105</v>
      </c>
      <c r="H2646" s="153" t="str">
        <f t="shared" si="165"/>
        <v/>
      </c>
      <c r="I2646" s="126">
        <f t="shared" ca="1" si="166"/>
        <v>552</v>
      </c>
      <c r="J2646" s="236"/>
      <c r="K2646" s="241"/>
      <c r="L2646" s="217"/>
      <c r="M2646" s="245"/>
      <c r="N2646" s="125"/>
      <c r="O2646" s="126"/>
      <c r="P2646" s="127" t="str">
        <f>IF(B2646="","",IF(ISNA(VLOOKUP(U2646,[2]NEW!H:H,1,FALSE)),"V",""))</f>
        <v/>
      </c>
      <c r="Q2646" s="156"/>
      <c r="R2646" s="129"/>
      <c r="S2646" s="210"/>
      <c r="U2646" s="132" t="str">
        <f t="shared" si="164"/>
        <v>6211061800AA44521</v>
      </c>
      <c r="W2646" s="134" t="str">
        <f>IF((ISERROR(VLOOKUP(E2646,'[2]Lead Time(覆蓋貼)'!F:F,1,0)))*(P2646="v"),"",IF((ISTEXT(VLOOKUP(E2646,'[2]Lead Time(覆蓋貼)'!F:F,1,0)))*(P2646=""),"未執行",""))</f>
        <v/>
      </c>
    </row>
    <row r="2647" spans="1:23" ht="20.25" hidden="1" customHeight="1" x14ac:dyDescent="0.25">
      <c r="A2647" s="117">
        <v>2633</v>
      </c>
      <c r="B2647" s="118" t="s">
        <v>4841</v>
      </c>
      <c r="C2647" s="119">
        <v>42370</v>
      </c>
      <c r="D2647" s="117" t="s">
        <v>4662</v>
      </c>
      <c r="E2647" s="120" t="s">
        <v>5960</v>
      </c>
      <c r="F2647" s="117" t="str">
        <f>IF(ISNA(VLOOKUP(B2647,[2]保固召回!$A:$G,7,FALSE)),"",(VLOOKUP(B2647,[2]保固召回!$A:$G,7,FALSE)))</f>
        <v/>
      </c>
      <c r="G2647" s="121">
        <f t="shared" ca="1" si="167"/>
        <v>0.57202072538860105</v>
      </c>
      <c r="H2647" s="121" t="str">
        <f t="shared" si="165"/>
        <v/>
      </c>
      <c r="I2647" s="122">
        <f t="shared" ca="1" si="166"/>
        <v>552</v>
      </c>
      <c r="N2647" s="125"/>
      <c r="O2647" s="126"/>
      <c r="P2647" s="127" t="str">
        <f>IF(B2647="","",IF(ISNA(VLOOKUP(U2647,[2]NEW!H:H,1,FALSE)),"V",""))</f>
        <v/>
      </c>
      <c r="Q2647" s="156"/>
      <c r="R2647" s="129"/>
      <c r="S2647" s="181"/>
      <c r="U2647" s="132" t="str">
        <f t="shared" si="164"/>
        <v>6211061800A598637</v>
      </c>
      <c r="W2647" s="134" t="str">
        <f>IF((ISERROR(VLOOKUP(E2647,'[2]Lead Time(覆蓋貼)'!F:F,1,0)))*(P2647="v"),"",IF((ISTEXT(VLOOKUP(E2647,'[2]Lead Time(覆蓋貼)'!F:F,1,0)))*(P2647=""),"未執行",""))</f>
        <v/>
      </c>
    </row>
    <row r="2648" spans="1:23" ht="20.25" hidden="1" customHeight="1" x14ac:dyDescent="0.25">
      <c r="A2648" s="117">
        <v>2634</v>
      </c>
      <c r="B2648" s="118" t="s">
        <v>4841</v>
      </c>
      <c r="C2648" s="119">
        <v>42370</v>
      </c>
      <c r="D2648" s="117" t="s">
        <v>4662</v>
      </c>
      <c r="E2648" s="120" t="s">
        <v>5961</v>
      </c>
      <c r="F2648" s="117" t="str">
        <f>IF(ISNA(VLOOKUP(B2648,[2]保固召回!$A:$G,7,FALSE)),"",(VLOOKUP(B2648,[2]保固召回!$A:$G,7,FALSE)))</f>
        <v/>
      </c>
      <c r="G2648" s="121">
        <f t="shared" ca="1" si="167"/>
        <v>0.57202072538860105</v>
      </c>
      <c r="H2648" s="121" t="str">
        <f t="shared" si="165"/>
        <v/>
      </c>
      <c r="I2648" s="122">
        <f t="shared" ca="1" si="166"/>
        <v>552</v>
      </c>
      <c r="N2648" s="125"/>
      <c r="O2648" s="126"/>
      <c r="P2648" s="127" t="str">
        <f>IF(B2648="","",IF(ISNA(VLOOKUP(U2648,[2]NEW!H:H,1,FALSE)),"V",""))</f>
        <v/>
      </c>
      <c r="Q2648" s="156"/>
      <c r="R2648" s="129"/>
      <c r="S2648" s="181"/>
      <c r="U2648" s="132" t="str">
        <f t="shared" si="164"/>
        <v>6211061800A598592</v>
      </c>
      <c r="W2648" s="134" t="str">
        <f>IF((ISERROR(VLOOKUP(E2648,'[2]Lead Time(覆蓋貼)'!F:F,1,0)))*(P2648="v"),"",IF((ISTEXT(VLOOKUP(E2648,'[2]Lead Time(覆蓋貼)'!F:F,1,0)))*(P2648=""),"未執行",""))</f>
        <v/>
      </c>
    </row>
    <row r="2649" spans="1:23" ht="20.25" hidden="1" customHeight="1" x14ac:dyDescent="0.25">
      <c r="A2649" s="117">
        <v>2635</v>
      </c>
      <c r="B2649" s="118" t="s">
        <v>4841</v>
      </c>
      <c r="C2649" s="119">
        <v>42370</v>
      </c>
      <c r="D2649" s="117" t="s">
        <v>4662</v>
      </c>
      <c r="E2649" s="120" t="s">
        <v>5962</v>
      </c>
      <c r="F2649" s="117" t="str">
        <f>IF(ISNA(VLOOKUP(B2649,[2]保固召回!$A:$G,7,FALSE)),"",(VLOOKUP(B2649,[2]保固召回!$A:$G,7,FALSE)))</f>
        <v/>
      </c>
      <c r="G2649" s="121">
        <f t="shared" ca="1" si="167"/>
        <v>0.57202072538860105</v>
      </c>
      <c r="H2649" s="153" t="str">
        <f t="shared" si="165"/>
        <v>提示-編程儀錶板油錶功能</v>
      </c>
      <c r="I2649" s="126">
        <f t="shared" ca="1" si="166"/>
        <v>552</v>
      </c>
      <c r="J2649" s="236"/>
      <c r="K2649" s="241"/>
      <c r="L2649" s="217"/>
      <c r="M2649" s="246"/>
      <c r="N2649" s="125"/>
      <c r="O2649" s="126"/>
      <c r="P2649" s="127" t="str">
        <f>IF(B2649="","",IF(ISNA(VLOOKUP(U2649,[2]NEW!H:H,1,FALSE)),"V",""))</f>
        <v>V</v>
      </c>
      <c r="Q2649" s="156"/>
      <c r="R2649" s="129"/>
      <c r="S2649" s="210"/>
      <c r="U2649" s="132" t="str">
        <f t="shared" si="164"/>
        <v>6211061800A024215</v>
      </c>
      <c r="W2649" s="134" t="str">
        <f>IF((ISERROR(VLOOKUP(E2649,'[2]Lead Time(覆蓋貼)'!F:F,1,0)))*(P2649="v"),"",IF((ISTEXT(VLOOKUP(E2649,'[2]Lead Time(覆蓋貼)'!F:F,1,0)))*(P2649=""),"未執行",""))</f>
        <v/>
      </c>
    </row>
    <row r="2650" spans="1:23" ht="20.25" hidden="1" customHeight="1" x14ac:dyDescent="0.25">
      <c r="A2650" s="117">
        <v>2636</v>
      </c>
      <c r="B2650" s="118" t="s">
        <v>4841</v>
      </c>
      <c r="C2650" s="119">
        <v>42370</v>
      </c>
      <c r="D2650" s="117" t="s">
        <v>4662</v>
      </c>
      <c r="E2650" s="120" t="s">
        <v>5963</v>
      </c>
      <c r="F2650" s="117" t="str">
        <f>IF(ISNA(VLOOKUP(B2650,[2]保固召回!$A:$G,7,FALSE)),"",(VLOOKUP(B2650,[2]保固召回!$A:$G,7,FALSE)))</f>
        <v/>
      </c>
      <c r="G2650" s="121">
        <f t="shared" ca="1" si="167"/>
        <v>0.57202072538860105</v>
      </c>
      <c r="H2650" s="121" t="str">
        <f t="shared" si="165"/>
        <v>提示-編程儀錶板油錶功能</v>
      </c>
      <c r="I2650" s="122">
        <f t="shared" ca="1" si="166"/>
        <v>552</v>
      </c>
      <c r="N2650" s="125"/>
      <c r="O2650" s="126"/>
      <c r="P2650" s="127" t="str">
        <f>IF(B2650="","",IF(ISNA(VLOOKUP(U2650,[2]NEW!H:H,1,FALSE)),"V",""))</f>
        <v>V</v>
      </c>
      <c r="Q2650" s="156"/>
      <c r="R2650" s="129"/>
      <c r="S2650" s="181"/>
      <c r="U2650" s="132" t="str">
        <f t="shared" si="164"/>
        <v>62110618007B07400</v>
      </c>
      <c r="W2650" s="134" t="str">
        <f>IF((ISERROR(VLOOKUP(E2650,'[2]Lead Time(覆蓋貼)'!F:F,1,0)))*(P2650="v"),"",IF((ISTEXT(VLOOKUP(E2650,'[2]Lead Time(覆蓋貼)'!F:F,1,0)))*(P2650=""),"未執行",""))</f>
        <v/>
      </c>
    </row>
    <row r="2651" spans="1:23" ht="20.25" hidden="1" customHeight="1" x14ac:dyDescent="0.25">
      <c r="A2651" s="117">
        <v>2637</v>
      </c>
      <c r="B2651" s="118" t="s">
        <v>4841</v>
      </c>
      <c r="C2651" s="119">
        <v>42370</v>
      </c>
      <c r="D2651" s="117" t="s">
        <v>4662</v>
      </c>
      <c r="E2651" s="120" t="s">
        <v>5964</v>
      </c>
      <c r="F2651" s="117" t="str">
        <f>IF(ISNA(VLOOKUP(B2651,[2]保固召回!$A:$G,7,FALSE)),"",(VLOOKUP(B2651,[2]保固召回!$A:$G,7,FALSE)))</f>
        <v/>
      </c>
      <c r="G2651" s="121">
        <f t="shared" ca="1" si="167"/>
        <v>0.57202072538860105</v>
      </c>
      <c r="H2651" s="121" t="str">
        <f t="shared" si="165"/>
        <v>提示-編程儀錶板油錶功能</v>
      </c>
      <c r="I2651" s="122">
        <f t="shared" ca="1" si="166"/>
        <v>552</v>
      </c>
      <c r="N2651" s="125"/>
      <c r="O2651" s="126"/>
      <c r="P2651" s="127" t="str">
        <f>IF(B2651="","",IF(ISNA(VLOOKUP(U2651,[2]NEW!H:H,1,FALSE)),"V",""))</f>
        <v>V</v>
      </c>
      <c r="Q2651" s="156"/>
      <c r="R2651" s="129"/>
      <c r="S2651" s="181"/>
      <c r="U2651" s="132" t="str">
        <f t="shared" si="164"/>
        <v>62110618007B07398</v>
      </c>
      <c r="W2651" s="134" t="str">
        <f>IF((ISERROR(VLOOKUP(E2651,'[2]Lead Time(覆蓋貼)'!F:F,1,0)))*(P2651="v"),"",IF((ISTEXT(VLOOKUP(E2651,'[2]Lead Time(覆蓋貼)'!F:F,1,0)))*(P2651=""),"未執行",""))</f>
        <v/>
      </c>
    </row>
    <row r="2652" spans="1:23" ht="20.25" hidden="1" customHeight="1" x14ac:dyDescent="0.25">
      <c r="A2652" s="117">
        <v>2638</v>
      </c>
      <c r="B2652" s="118" t="s">
        <v>4841</v>
      </c>
      <c r="C2652" s="119">
        <v>42370</v>
      </c>
      <c r="D2652" s="117" t="s">
        <v>4662</v>
      </c>
      <c r="E2652" s="120" t="s">
        <v>5965</v>
      </c>
      <c r="F2652" s="117" t="str">
        <f>IF(ISNA(VLOOKUP(B2652,[2]保固召回!$A:$G,7,FALSE)),"",(VLOOKUP(B2652,[2]保固召回!$A:$G,7,FALSE)))</f>
        <v/>
      </c>
      <c r="G2652" s="121">
        <f t="shared" ca="1" si="167"/>
        <v>0.57202072538860105</v>
      </c>
      <c r="H2652" s="121" t="str">
        <f t="shared" si="165"/>
        <v>提示-編程儀錶板油錶功能</v>
      </c>
      <c r="I2652" s="122">
        <f t="shared" ca="1" si="166"/>
        <v>552</v>
      </c>
      <c r="N2652" s="125"/>
      <c r="O2652" s="126"/>
      <c r="P2652" s="127" t="str">
        <f>IF(B2652="","",IF(ISNA(VLOOKUP(U2652,[2]NEW!H:H,1,FALSE)),"V",""))</f>
        <v>V</v>
      </c>
      <c r="Q2652" s="156"/>
      <c r="R2652" s="129"/>
      <c r="S2652" s="210"/>
      <c r="U2652" s="132" t="str">
        <f t="shared" si="164"/>
        <v>62110618007B07323</v>
      </c>
      <c r="W2652" s="134" t="str">
        <f>IF((ISERROR(VLOOKUP(E2652,'[2]Lead Time(覆蓋貼)'!F:F,1,0)))*(P2652="v"),"",IF((ISTEXT(VLOOKUP(E2652,'[2]Lead Time(覆蓋貼)'!F:F,1,0)))*(P2652=""),"未執行",""))</f>
        <v/>
      </c>
    </row>
    <row r="2653" spans="1:23" ht="20.25" hidden="1" customHeight="1" x14ac:dyDescent="0.25">
      <c r="A2653" s="117">
        <v>2639</v>
      </c>
      <c r="B2653" s="118" t="s">
        <v>4841</v>
      </c>
      <c r="C2653" s="119">
        <v>42370</v>
      </c>
      <c r="D2653" s="117" t="s">
        <v>4662</v>
      </c>
      <c r="E2653" s="120" t="s">
        <v>5966</v>
      </c>
      <c r="F2653" s="117" t="str">
        <f>IF(ISNA(VLOOKUP(B2653,[2]保固召回!$A:$G,7,FALSE)),"",(VLOOKUP(B2653,[2]保固召回!$A:$G,7,FALSE)))</f>
        <v/>
      </c>
      <c r="G2653" s="121">
        <f t="shared" ca="1" si="167"/>
        <v>0.57202072538860105</v>
      </c>
      <c r="H2653" s="121" t="str">
        <f t="shared" si="165"/>
        <v>提示-編程儀錶板油錶功能</v>
      </c>
      <c r="I2653" s="122">
        <f t="shared" ca="1" si="166"/>
        <v>552</v>
      </c>
      <c r="N2653" s="125"/>
      <c r="O2653" s="126"/>
      <c r="P2653" s="127" t="str">
        <f>IF(B2653="","",IF(ISNA(VLOOKUP(U2653,[2]NEW!H:H,1,FALSE)),"V",""))</f>
        <v>V</v>
      </c>
      <c r="Q2653" s="156"/>
      <c r="R2653" s="129"/>
      <c r="S2653" s="181"/>
      <c r="U2653" s="132" t="str">
        <f t="shared" si="164"/>
        <v>62110618007B07322</v>
      </c>
      <c r="W2653" s="134" t="str">
        <f>IF((ISERROR(VLOOKUP(E2653,'[2]Lead Time(覆蓋貼)'!F:F,1,0)))*(P2653="v"),"",IF((ISTEXT(VLOOKUP(E2653,'[2]Lead Time(覆蓋貼)'!F:F,1,0)))*(P2653=""),"未執行",""))</f>
        <v/>
      </c>
    </row>
    <row r="2654" spans="1:23" ht="20.25" hidden="1" customHeight="1" x14ac:dyDescent="0.25">
      <c r="A2654" s="117">
        <v>2640</v>
      </c>
      <c r="B2654" s="118" t="s">
        <v>4841</v>
      </c>
      <c r="C2654" s="119">
        <v>42370</v>
      </c>
      <c r="D2654" s="117" t="s">
        <v>4662</v>
      </c>
      <c r="E2654" s="120" t="s">
        <v>5967</v>
      </c>
      <c r="F2654" s="117" t="str">
        <f>IF(ISNA(VLOOKUP(B2654,[2]保固召回!$A:$G,7,FALSE)),"",(VLOOKUP(B2654,[2]保固召回!$A:$G,7,FALSE)))</f>
        <v/>
      </c>
      <c r="G2654" s="121">
        <f t="shared" ca="1" si="167"/>
        <v>0.57202072538860105</v>
      </c>
      <c r="H2654" s="121" t="str">
        <f t="shared" si="165"/>
        <v/>
      </c>
      <c r="I2654" s="122">
        <f t="shared" ca="1" si="166"/>
        <v>552</v>
      </c>
      <c r="N2654" s="125"/>
      <c r="O2654" s="126"/>
      <c r="P2654" s="127" t="str">
        <f>IF(B2654="","",IF(ISNA(VLOOKUP(U2654,[2]NEW!H:H,1,FALSE)),"V",""))</f>
        <v/>
      </c>
      <c r="Q2654" s="156"/>
      <c r="R2654" s="129"/>
      <c r="S2654" s="181"/>
      <c r="U2654" s="132" t="str">
        <f t="shared" si="164"/>
        <v>62110618007B07081</v>
      </c>
      <c r="W2654" s="134" t="str">
        <f>IF((ISERROR(VLOOKUP(E2654,'[2]Lead Time(覆蓋貼)'!F:F,1,0)))*(P2654="v"),"",IF((ISTEXT(VLOOKUP(E2654,'[2]Lead Time(覆蓋貼)'!F:F,1,0)))*(P2654=""),"未執行",""))</f>
        <v/>
      </c>
    </row>
    <row r="2655" spans="1:23" ht="20.25" hidden="1" customHeight="1" x14ac:dyDescent="0.25">
      <c r="A2655" s="117">
        <v>2641</v>
      </c>
      <c r="B2655" s="118" t="s">
        <v>4841</v>
      </c>
      <c r="C2655" s="119">
        <v>42370</v>
      </c>
      <c r="D2655" s="117" t="s">
        <v>4662</v>
      </c>
      <c r="E2655" s="120" t="s">
        <v>5968</v>
      </c>
      <c r="F2655" s="117" t="str">
        <f>IF(ISNA(VLOOKUP(B2655,[2]保固召回!$A:$G,7,FALSE)),"",(VLOOKUP(B2655,[2]保固召回!$A:$G,7,FALSE)))</f>
        <v/>
      </c>
      <c r="G2655" s="121">
        <f t="shared" ca="1" si="167"/>
        <v>0.57202072538860105</v>
      </c>
      <c r="H2655" s="121" t="str">
        <f t="shared" si="165"/>
        <v>提示-編程儀錶板油錶功能</v>
      </c>
      <c r="I2655" s="122">
        <f t="shared" ca="1" si="166"/>
        <v>552</v>
      </c>
      <c r="N2655" s="125"/>
      <c r="O2655" s="126"/>
      <c r="P2655" s="127" t="str">
        <f>IF(B2655="","",IF(ISNA(VLOOKUP(U2655,[2]NEW!H:H,1,FALSE)),"V",""))</f>
        <v>V</v>
      </c>
      <c r="Q2655" s="156"/>
      <c r="R2655" s="129"/>
      <c r="S2655" s="210"/>
      <c r="U2655" s="132" t="str">
        <f t="shared" si="164"/>
        <v>62110618007B07080</v>
      </c>
      <c r="W2655" s="134" t="str">
        <f>IF((ISERROR(VLOOKUP(E2655,'[2]Lead Time(覆蓋貼)'!F:F,1,0)))*(P2655="v"),"",IF((ISTEXT(VLOOKUP(E2655,'[2]Lead Time(覆蓋貼)'!F:F,1,0)))*(P2655=""),"未執行",""))</f>
        <v/>
      </c>
    </row>
    <row r="2656" spans="1:23" ht="66" hidden="1" customHeight="1" x14ac:dyDescent="0.25">
      <c r="A2656" s="117">
        <v>2642</v>
      </c>
      <c r="B2656" s="118" t="s">
        <v>4841</v>
      </c>
      <c r="C2656" s="119">
        <v>42370</v>
      </c>
      <c r="D2656" s="117" t="s">
        <v>4662</v>
      </c>
      <c r="E2656" s="120" t="s">
        <v>5969</v>
      </c>
      <c r="F2656" s="117" t="str">
        <f>IF(ISNA(VLOOKUP(B2656,[2]保固召回!$A:$G,7,FALSE)),"",(VLOOKUP(B2656,[2]保固召回!$A:$G,7,FALSE)))</f>
        <v/>
      </c>
      <c r="G2656" s="121">
        <f t="shared" ca="1" si="167"/>
        <v>0.57202072538860105</v>
      </c>
      <c r="H2656" s="121" t="str">
        <f t="shared" si="165"/>
        <v>提示-編程儀錶板油錶功能</v>
      </c>
      <c r="I2656" s="122">
        <f t="shared" ca="1" si="166"/>
        <v>552</v>
      </c>
      <c r="N2656" s="125">
        <v>43200</v>
      </c>
      <c r="O2656" s="126">
        <v>50042</v>
      </c>
      <c r="P2656" s="127" t="str">
        <f>IF(B2656="","",IF(ISNA(VLOOKUP(U2656,[2]NEW!H:H,1,FALSE)),"V",""))</f>
        <v>V</v>
      </c>
      <c r="Q2656" s="156">
        <v>43192</v>
      </c>
      <c r="R2656" s="129">
        <v>50042</v>
      </c>
      <c r="S2656" s="181" t="s">
        <v>3862</v>
      </c>
      <c r="U2656" s="132" t="str">
        <f t="shared" si="164"/>
        <v>62110618007B06114</v>
      </c>
      <c r="W2656" s="134" t="str">
        <f>IF((ISERROR(VLOOKUP(E2656,'[2]Lead Time(覆蓋貼)'!F:F,1,0)))*(P2656="v"),"",IF((ISTEXT(VLOOKUP(E2656,'[2]Lead Time(覆蓋貼)'!F:F,1,0)))*(P2656=""),"未執行",""))</f>
        <v/>
      </c>
    </row>
    <row r="2657" spans="1:23" ht="20.25" hidden="1" customHeight="1" x14ac:dyDescent="0.25">
      <c r="A2657" s="117">
        <v>2643</v>
      </c>
      <c r="B2657" s="118" t="s">
        <v>4841</v>
      </c>
      <c r="C2657" s="119">
        <v>42370</v>
      </c>
      <c r="D2657" s="117" t="s">
        <v>4662</v>
      </c>
      <c r="E2657" s="120" t="s">
        <v>5970</v>
      </c>
      <c r="F2657" s="117" t="str">
        <f>IF(ISNA(VLOOKUP(B2657,[2]保固召回!$A:$G,7,FALSE)),"",(VLOOKUP(B2657,[2]保固召回!$A:$G,7,FALSE)))</f>
        <v/>
      </c>
      <c r="G2657" s="121">
        <f t="shared" ca="1" si="167"/>
        <v>0.57202072538860105</v>
      </c>
      <c r="H2657" s="121" t="str">
        <f t="shared" si="165"/>
        <v>提示-編程儀錶板油錶功能</v>
      </c>
      <c r="I2657" s="122">
        <f t="shared" ca="1" si="166"/>
        <v>552</v>
      </c>
      <c r="N2657" s="125"/>
      <c r="O2657" s="126"/>
      <c r="P2657" s="127" t="str">
        <f>IF(B2657="","",IF(ISNA(VLOOKUP(U2657,[2]NEW!H:H,1,FALSE)),"V",""))</f>
        <v>V</v>
      </c>
      <c r="Q2657" s="156"/>
      <c r="R2657" s="129"/>
      <c r="S2657" s="181"/>
      <c r="U2657" s="132" t="str">
        <f t="shared" si="164"/>
        <v>62110618007B06024</v>
      </c>
      <c r="W2657" s="134" t="str">
        <f>IF((ISERROR(VLOOKUP(E2657,'[2]Lead Time(覆蓋貼)'!F:F,1,0)))*(P2657="v"),"",IF((ISTEXT(VLOOKUP(E2657,'[2]Lead Time(覆蓋貼)'!F:F,1,0)))*(P2657=""),"未執行",""))</f>
        <v/>
      </c>
    </row>
    <row r="2658" spans="1:23" ht="20.25" hidden="1" customHeight="1" x14ac:dyDescent="0.25">
      <c r="A2658" s="117">
        <v>2644</v>
      </c>
      <c r="B2658" s="118" t="s">
        <v>4841</v>
      </c>
      <c r="C2658" s="119">
        <v>42370</v>
      </c>
      <c r="D2658" s="117" t="s">
        <v>4662</v>
      </c>
      <c r="E2658" s="120" t="s">
        <v>5971</v>
      </c>
      <c r="F2658" s="117" t="str">
        <f>IF(ISNA(VLOOKUP(B2658,[2]保固召回!$A:$G,7,FALSE)),"",(VLOOKUP(B2658,[2]保固召回!$A:$G,7,FALSE)))</f>
        <v/>
      </c>
      <c r="G2658" s="121">
        <f t="shared" ca="1" si="167"/>
        <v>0.57202072538860105</v>
      </c>
      <c r="H2658" s="121" t="str">
        <f t="shared" si="165"/>
        <v>提示-編程儀錶板油錶功能</v>
      </c>
      <c r="I2658" s="122">
        <f t="shared" ca="1" si="166"/>
        <v>552</v>
      </c>
      <c r="N2658" s="125"/>
      <c r="O2658" s="126"/>
      <c r="P2658" s="127" t="str">
        <f>IF(B2658="","",IF(ISNA(VLOOKUP(U2658,[2]NEW!H:H,1,FALSE)),"V",""))</f>
        <v>V</v>
      </c>
      <c r="Q2658" s="156"/>
      <c r="R2658" s="129"/>
      <c r="S2658" s="181"/>
      <c r="U2658" s="132" t="str">
        <f t="shared" si="164"/>
        <v>62110618007B05799</v>
      </c>
      <c r="W2658" s="134" t="str">
        <f>IF((ISERROR(VLOOKUP(E2658,'[2]Lead Time(覆蓋貼)'!F:F,1,0)))*(P2658="v"),"",IF((ISTEXT(VLOOKUP(E2658,'[2]Lead Time(覆蓋貼)'!F:F,1,0)))*(P2658=""),"未執行",""))</f>
        <v/>
      </c>
    </row>
    <row r="2659" spans="1:23" ht="20.25" hidden="1" customHeight="1" x14ac:dyDescent="0.25">
      <c r="A2659" s="117">
        <v>2645</v>
      </c>
      <c r="B2659" s="118" t="s">
        <v>2932</v>
      </c>
      <c r="C2659" s="119">
        <v>43427</v>
      </c>
      <c r="D2659" s="117" t="s">
        <v>2933</v>
      </c>
      <c r="E2659" s="120" t="s">
        <v>5972</v>
      </c>
      <c r="F2659" s="117"/>
      <c r="G2659" s="121">
        <f t="shared" ca="1" si="167"/>
        <v>1</v>
      </c>
      <c r="H2659" s="121" t="str">
        <f t="shared" si="165"/>
        <v>F2xF87F52G3xG01編程控制單元(Kombi)</v>
      </c>
      <c r="I2659" s="122">
        <f t="shared" ca="1" si="166"/>
        <v>96</v>
      </c>
      <c r="J2659" s="230"/>
      <c r="K2659" s="231"/>
      <c r="L2659" s="230"/>
      <c r="M2659" s="232"/>
      <c r="N2659" s="125"/>
      <c r="O2659" s="126"/>
      <c r="P2659" s="127" t="str">
        <f>IF(B2659="","",IF(ISNA(VLOOKUP(U2659,[2]NEW!H:H,1,FALSE)),"V",""))</f>
        <v>V</v>
      </c>
      <c r="Q2659" s="156"/>
      <c r="R2659" s="129"/>
      <c r="S2659" s="156"/>
      <c r="U2659" s="132" t="str">
        <f t="shared" si="164"/>
        <v>00624501007B05474</v>
      </c>
      <c r="W2659" s="134" t="str">
        <f>IF((ISERROR(VLOOKUP(E2659,'[2]Lead Time(覆蓋貼)'!F:F,1,0)))*(P2659="v"),"",IF((ISTEXT(VLOOKUP(E2659,'[2]Lead Time(覆蓋貼)'!F:F,1,0)))*(P2659=""),"未執行",""))</f>
        <v/>
      </c>
    </row>
    <row r="2660" spans="1:23" ht="20.25" hidden="1" customHeight="1" x14ac:dyDescent="0.25">
      <c r="A2660" s="117">
        <v>2646</v>
      </c>
      <c r="B2660" s="118" t="s">
        <v>4841</v>
      </c>
      <c r="C2660" s="119">
        <v>42370</v>
      </c>
      <c r="D2660" s="117" t="s">
        <v>4662</v>
      </c>
      <c r="E2660" s="120" t="s">
        <v>5972</v>
      </c>
      <c r="F2660" s="117" t="str">
        <f>IF(ISNA(VLOOKUP(B2660,[2]保固召回!$A:$G,7,FALSE)),"",(VLOOKUP(B2660,[2]保固召回!$A:$G,7,FALSE)))</f>
        <v/>
      </c>
      <c r="G2660" s="121">
        <f t="shared" ca="1" si="167"/>
        <v>0.57202072538860105</v>
      </c>
      <c r="H2660" s="121" t="str">
        <f t="shared" si="165"/>
        <v/>
      </c>
      <c r="I2660" s="122">
        <f t="shared" ca="1" si="166"/>
        <v>552</v>
      </c>
      <c r="N2660" s="125"/>
      <c r="O2660" s="126"/>
      <c r="P2660" s="127" t="str">
        <f>IF(B2660="","",IF(ISNA(VLOOKUP(U2660,[2]NEW!H:H,1,FALSE)),"V",""))</f>
        <v/>
      </c>
      <c r="Q2660" s="156"/>
      <c r="R2660" s="129"/>
      <c r="S2660" s="181"/>
      <c r="U2660" s="132" t="str">
        <f t="shared" si="164"/>
        <v>62110618007B05474</v>
      </c>
      <c r="W2660" s="134" t="str">
        <f>IF((ISERROR(VLOOKUP(E2660,'[2]Lead Time(覆蓋貼)'!F:F,1,0)))*(P2660="v"),"",IF((ISTEXT(VLOOKUP(E2660,'[2]Lead Time(覆蓋貼)'!F:F,1,0)))*(P2660=""),"未執行",""))</f>
        <v/>
      </c>
    </row>
    <row r="2661" spans="1:23" ht="20.25" hidden="1" customHeight="1" x14ac:dyDescent="0.25">
      <c r="A2661" s="117">
        <v>2647</v>
      </c>
      <c r="B2661" s="118" t="s">
        <v>2932</v>
      </c>
      <c r="C2661" s="119">
        <v>43427</v>
      </c>
      <c r="D2661" s="117" t="s">
        <v>2933</v>
      </c>
      <c r="E2661" s="120" t="s">
        <v>5973</v>
      </c>
      <c r="F2661" s="117"/>
      <c r="G2661" s="121">
        <f t="shared" ca="1" si="167"/>
        <v>1</v>
      </c>
      <c r="H2661" s="121" t="str">
        <f t="shared" si="165"/>
        <v>F2xF87F52G3xG01編程控制單元(Kombi)</v>
      </c>
      <c r="I2661" s="122">
        <f t="shared" ca="1" si="166"/>
        <v>96</v>
      </c>
      <c r="J2661" s="230"/>
      <c r="K2661" s="231"/>
      <c r="L2661" s="230"/>
      <c r="M2661" s="232"/>
      <c r="N2661" s="125"/>
      <c r="O2661" s="126"/>
      <c r="P2661" s="127" t="str">
        <f>IF(B2661="","",IF(ISNA(VLOOKUP(U2661,[2]NEW!H:H,1,FALSE)),"V",""))</f>
        <v>V</v>
      </c>
      <c r="Q2661" s="156">
        <v>43118</v>
      </c>
      <c r="R2661" s="129"/>
      <c r="S2661" s="181" t="s">
        <v>5213</v>
      </c>
      <c r="U2661" s="132" t="str">
        <f t="shared" si="164"/>
        <v>00624501007B05473</v>
      </c>
      <c r="W2661" s="134" t="str">
        <f>IF((ISERROR(VLOOKUP(E2661,'[2]Lead Time(覆蓋貼)'!F:F,1,0)))*(P2661="v"),"",IF((ISTEXT(VLOOKUP(E2661,'[2]Lead Time(覆蓋貼)'!F:F,1,0)))*(P2661=""),"未執行",""))</f>
        <v/>
      </c>
    </row>
    <row r="2662" spans="1:23" ht="37.9" hidden="1" customHeight="1" x14ac:dyDescent="0.25">
      <c r="A2662" s="117">
        <v>2648</v>
      </c>
      <c r="B2662" s="118" t="s">
        <v>4841</v>
      </c>
      <c r="C2662" s="119">
        <v>42370</v>
      </c>
      <c r="D2662" s="117" t="s">
        <v>4662</v>
      </c>
      <c r="E2662" s="120" t="s">
        <v>5973</v>
      </c>
      <c r="F2662" s="117" t="str">
        <f>IF(ISNA(VLOOKUP(B2662,[2]保固召回!$A:$G,7,FALSE)),"",(VLOOKUP(B2662,[2]保固召回!$A:$G,7,FALSE)))</f>
        <v/>
      </c>
      <c r="G2662" s="121">
        <f t="shared" ca="1" si="167"/>
        <v>0.57202072538860105</v>
      </c>
      <c r="H2662" s="121" t="str">
        <f t="shared" si="165"/>
        <v/>
      </c>
      <c r="I2662" s="122">
        <f t="shared" ca="1" si="166"/>
        <v>552</v>
      </c>
      <c r="N2662" s="125">
        <v>43204</v>
      </c>
      <c r="O2662" s="126">
        <v>50221</v>
      </c>
      <c r="P2662" s="127" t="str">
        <f>IF(B2662="","",IF(ISNA(VLOOKUP(U2662,[2]NEW!H:H,1,FALSE)),"V",""))</f>
        <v/>
      </c>
      <c r="Q2662" s="156">
        <v>43192</v>
      </c>
      <c r="R2662" s="129">
        <v>50221</v>
      </c>
      <c r="S2662" s="181" t="s">
        <v>3862</v>
      </c>
      <c r="U2662" s="132" t="str">
        <f t="shared" si="164"/>
        <v>62110618007B05473</v>
      </c>
      <c r="W2662" s="134" t="str">
        <f>IF((ISERROR(VLOOKUP(E2662,'[2]Lead Time(覆蓋貼)'!F:F,1,0)))*(P2662="v"),"",IF((ISTEXT(VLOOKUP(E2662,'[2]Lead Time(覆蓋貼)'!F:F,1,0)))*(P2662=""),"未執行",""))</f>
        <v/>
      </c>
    </row>
    <row r="2663" spans="1:23" ht="33" hidden="1" customHeight="1" x14ac:dyDescent="0.25">
      <c r="A2663" s="117">
        <v>2649</v>
      </c>
      <c r="B2663" s="118" t="s">
        <v>2932</v>
      </c>
      <c r="C2663" s="119">
        <v>43427</v>
      </c>
      <c r="D2663" s="117" t="s">
        <v>2933</v>
      </c>
      <c r="E2663" s="120" t="s">
        <v>5974</v>
      </c>
      <c r="F2663" s="117"/>
      <c r="G2663" s="121">
        <f t="shared" ca="1" si="167"/>
        <v>1</v>
      </c>
      <c r="H2663" s="121" t="str">
        <f t="shared" si="165"/>
        <v>F2xF87F52G3xG01編程控制單元(Kombi)</v>
      </c>
      <c r="I2663" s="122">
        <f t="shared" ca="1" si="166"/>
        <v>96</v>
      </c>
      <c r="J2663" s="230"/>
      <c r="K2663" s="231"/>
      <c r="L2663" s="230"/>
      <c r="M2663" s="232"/>
      <c r="N2663" s="125"/>
      <c r="O2663" s="126"/>
      <c r="P2663" s="127" t="str">
        <f>IF(B2663="","",IF(ISNA(VLOOKUP(U2663,[2]NEW!H:H,1,FALSE)),"V",""))</f>
        <v>V</v>
      </c>
      <c r="Q2663" s="156"/>
      <c r="R2663" s="129"/>
      <c r="S2663" s="156"/>
      <c r="U2663" s="132" t="str">
        <f t="shared" si="164"/>
        <v>00624501007B05471</v>
      </c>
      <c r="W2663" s="134" t="str">
        <f>IF((ISERROR(VLOOKUP(E2663,'[2]Lead Time(覆蓋貼)'!F:F,1,0)))*(P2663="v"),"",IF((ISTEXT(VLOOKUP(E2663,'[2]Lead Time(覆蓋貼)'!F:F,1,0)))*(P2663=""),"未執行",""))</f>
        <v/>
      </c>
    </row>
    <row r="2664" spans="1:23" ht="20.25" hidden="1" customHeight="1" x14ac:dyDescent="0.25">
      <c r="A2664" s="117">
        <v>2650</v>
      </c>
      <c r="B2664" s="118" t="s">
        <v>4841</v>
      </c>
      <c r="C2664" s="119">
        <v>42370</v>
      </c>
      <c r="D2664" s="117" t="s">
        <v>4662</v>
      </c>
      <c r="E2664" s="120" t="s">
        <v>5975</v>
      </c>
      <c r="F2664" s="117" t="str">
        <f>IF(ISNA(VLOOKUP(B2664,[2]保固召回!$A:$G,7,FALSE)),"",(VLOOKUP(B2664,[2]保固召回!$A:$G,7,FALSE)))</f>
        <v/>
      </c>
      <c r="G2664" s="121">
        <f t="shared" ca="1" si="167"/>
        <v>0.57202072538860105</v>
      </c>
      <c r="H2664" s="121" t="str">
        <f t="shared" si="165"/>
        <v/>
      </c>
      <c r="I2664" s="122">
        <f t="shared" ca="1" si="166"/>
        <v>552</v>
      </c>
      <c r="N2664" s="125"/>
      <c r="O2664" s="126"/>
      <c r="P2664" s="127" t="str">
        <f>IF(B2664="","",IF(ISNA(VLOOKUP(U2664,[2]NEW!H:H,1,FALSE)),"V",""))</f>
        <v/>
      </c>
      <c r="Q2664" s="156"/>
      <c r="R2664" s="129"/>
      <c r="S2664" s="181"/>
      <c r="U2664" s="132" t="str">
        <f t="shared" si="164"/>
        <v>62110618007B05471</v>
      </c>
      <c r="W2664" s="134" t="str">
        <f>IF((ISERROR(VLOOKUP(E2664,'[2]Lead Time(覆蓋貼)'!F:F,1,0)))*(P2664="v"),"",IF((ISTEXT(VLOOKUP(E2664,'[2]Lead Time(覆蓋貼)'!F:F,1,0)))*(P2664=""),"未執行",""))</f>
        <v/>
      </c>
    </row>
    <row r="2665" spans="1:23" ht="20.25" hidden="1" customHeight="1" x14ac:dyDescent="0.25">
      <c r="A2665" s="117">
        <v>2651</v>
      </c>
      <c r="B2665" s="118" t="s">
        <v>2932</v>
      </c>
      <c r="C2665" s="119">
        <v>43427</v>
      </c>
      <c r="D2665" s="117" t="s">
        <v>2933</v>
      </c>
      <c r="E2665" s="120" t="s">
        <v>5976</v>
      </c>
      <c r="F2665" s="117"/>
      <c r="G2665" s="121">
        <f t="shared" ca="1" si="167"/>
        <v>1</v>
      </c>
      <c r="H2665" s="121" t="str">
        <f t="shared" si="165"/>
        <v>F2xF87F52G3xG01編程控制單元(Kombi)</v>
      </c>
      <c r="I2665" s="122">
        <f t="shared" ca="1" si="166"/>
        <v>96</v>
      </c>
      <c r="J2665" s="230"/>
      <c r="K2665" s="231"/>
      <c r="L2665" s="230"/>
      <c r="M2665" s="232"/>
      <c r="N2665" s="125"/>
      <c r="O2665" s="126"/>
      <c r="P2665" s="127" t="str">
        <f>IF(B2665="","",IF(ISNA(VLOOKUP(U2665,[2]NEW!H:H,1,FALSE)),"V",""))</f>
        <v>V</v>
      </c>
      <c r="Q2665" s="156">
        <v>43118</v>
      </c>
      <c r="R2665" s="129"/>
      <c r="S2665" s="181" t="s">
        <v>5213</v>
      </c>
      <c r="U2665" s="132" t="str">
        <f t="shared" si="164"/>
        <v>00624501007B05470</v>
      </c>
      <c r="W2665" s="134" t="str">
        <f>IF((ISERROR(VLOOKUP(E2665,'[2]Lead Time(覆蓋貼)'!F:F,1,0)))*(P2665="v"),"",IF((ISTEXT(VLOOKUP(E2665,'[2]Lead Time(覆蓋貼)'!F:F,1,0)))*(P2665=""),"未執行",""))</f>
        <v/>
      </c>
    </row>
    <row r="2666" spans="1:23" ht="20.25" hidden="1" customHeight="1" x14ac:dyDescent="0.25">
      <c r="A2666" s="117">
        <v>2652</v>
      </c>
      <c r="B2666" s="118" t="s">
        <v>4841</v>
      </c>
      <c r="C2666" s="119">
        <v>42370</v>
      </c>
      <c r="D2666" s="117" t="s">
        <v>4662</v>
      </c>
      <c r="E2666" s="120" t="s">
        <v>5976</v>
      </c>
      <c r="F2666" s="117" t="str">
        <f>IF(ISNA(VLOOKUP(B2666,[2]保固召回!$A:$G,7,FALSE)),"",(VLOOKUP(B2666,[2]保固召回!$A:$G,7,FALSE)))</f>
        <v/>
      </c>
      <c r="G2666" s="121">
        <f t="shared" ca="1" si="167"/>
        <v>0.57202072538860105</v>
      </c>
      <c r="H2666" s="121" t="str">
        <f t="shared" si="165"/>
        <v/>
      </c>
      <c r="I2666" s="122">
        <f t="shared" ca="1" si="166"/>
        <v>552</v>
      </c>
      <c r="N2666" s="125"/>
      <c r="O2666" s="126"/>
      <c r="P2666" s="127" t="str">
        <f>IF(B2666="","",IF(ISNA(VLOOKUP(U2666,[2]NEW!H:H,1,FALSE)),"V",""))</f>
        <v/>
      </c>
      <c r="Q2666" s="156"/>
      <c r="R2666" s="129"/>
      <c r="S2666" s="181"/>
      <c r="U2666" s="132" t="str">
        <f t="shared" si="164"/>
        <v>62110618007B05470</v>
      </c>
      <c r="W2666" s="134" t="str">
        <f>IF((ISERROR(VLOOKUP(E2666,'[2]Lead Time(覆蓋貼)'!F:F,1,0)))*(P2666="v"),"",IF((ISTEXT(VLOOKUP(E2666,'[2]Lead Time(覆蓋貼)'!F:F,1,0)))*(P2666=""),"未執行",""))</f>
        <v/>
      </c>
    </row>
    <row r="2667" spans="1:23" ht="31.9" hidden="1" customHeight="1" x14ac:dyDescent="0.25">
      <c r="A2667" s="117">
        <v>2653</v>
      </c>
      <c r="B2667" s="118" t="s">
        <v>2932</v>
      </c>
      <c r="C2667" s="119">
        <v>43427</v>
      </c>
      <c r="D2667" s="117" t="s">
        <v>2933</v>
      </c>
      <c r="E2667" s="120" t="s">
        <v>5977</v>
      </c>
      <c r="F2667" s="117"/>
      <c r="G2667" s="121">
        <f t="shared" ca="1" si="167"/>
        <v>1</v>
      </c>
      <c r="H2667" s="121" t="str">
        <f t="shared" si="165"/>
        <v>F2xF87F52G3xG01編程控制單元(Kombi)</v>
      </c>
      <c r="I2667" s="122">
        <f t="shared" ca="1" si="166"/>
        <v>96</v>
      </c>
      <c r="J2667" s="230"/>
      <c r="K2667" s="231"/>
      <c r="L2667" s="230"/>
      <c r="M2667" s="232"/>
      <c r="N2667" s="125"/>
      <c r="O2667" s="126"/>
      <c r="P2667" s="127" t="str">
        <f>IF(B2667="","",IF(ISNA(VLOOKUP(U2667,[2]NEW!H:H,1,FALSE)),"V",""))</f>
        <v>V</v>
      </c>
      <c r="Q2667" s="156">
        <v>43118</v>
      </c>
      <c r="R2667" s="129">
        <v>50423</v>
      </c>
      <c r="S2667" s="181" t="s">
        <v>5213</v>
      </c>
      <c r="U2667" s="132" t="str">
        <f t="shared" si="164"/>
        <v>00624501007B05416</v>
      </c>
      <c r="W2667" s="134" t="str">
        <f>IF((ISERROR(VLOOKUP(E2667,'[2]Lead Time(覆蓋貼)'!F:F,1,0)))*(P2667="v"),"",IF((ISTEXT(VLOOKUP(E2667,'[2]Lead Time(覆蓋貼)'!F:F,1,0)))*(P2667=""),"未執行",""))</f>
        <v/>
      </c>
    </row>
    <row r="2668" spans="1:23" ht="20.25" hidden="1" customHeight="1" x14ac:dyDescent="0.25">
      <c r="A2668" s="117">
        <v>2654</v>
      </c>
      <c r="B2668" s="118" t="s">
        <v>4841</v>
      </c>
      <c r="C2668" s="119">
        <v>42370</v>
      </c>
      <c r="D2668" s="117" t="s">
        <v>4662</v>
      </c>
      <c r="E2668" s="120" t="s">
        <v>5977</v>
      </c>
      <c r="F2668" s="117" t="str">
        <f>IF(ISNA(VLOOKUP(B2668,[2]保固召回!$A:$G,7,FALSE)),"",(VLOOKUP(B2668,[2]保固召回!$A:$G,7,FALSE)))</f>
        <v/>
      </c>
      <c r="G2668" s="121">
        <f t="shared" ca="1" si="167"/>
        <v>0.57202072538860105</v>
      </c>
      <c r="H2668" s="121" t="str">
        <f t="shared" si="165"/>
        <v>提示-編程儀錶板油錶功能</v>
      </c>
      <c r="I2668" s="122">
        <f t="shared" ca="1" si="166"/>
        <v>552</v>
      </c>
      <c r="N2668" s="125"/>
      <c r="O2668" s="126"/>
      <c r="P2668" s="127" t="str">
        <f>IF(B2668="","",IF(ISNA(VLOOKUP(U2668,[2]NEW!H:H,1,FALSE)),"V",""))</f>
        <v>V</v>
      </c>
      <c r="Q2668" s="156"/>
      <c r="R2668" s="129"/>
      <c r="S2668" s="210"/>
      <c r="U2668" s="132" t="str">
        <f t="shared" si="164"/>
        <v>62110618007B05416</v>
      </c>
      <c r="W2668" s="134" t="str">
        <f>IF((ISERROR(VLOOKUP(E2668,'[2]Lead Time(覆蓋貼)'!F:F,1,0)))*(P2668="v"),"",IF((ISTEXT(VLOOKUP(E2668,'[2]Lead Time(覆蓋貼)'!F:F,1,0)))*(P2668=""),"未執行",""))</f>
        <v/>
      </c>
    </row>
    <row r="2669" spans="1:23" ht="56.25" hidden="1" customHeight="1" x14ac:dyDescent="0.25">
      <c r="A2669" s="117">
        <v>2655</v>
      </c>
      <c r="B2669" s="118" t="s">
        <v>2932</v>
      </c>
      <c r="C2669" s="119">
        <v>43427</v>
      </c>
      <c r="D2669" s="117" t="s">
        <v>2933</v>
      </c>
      <c r="E2669" s="120" t="s">
        <v>5978</v>
      </c>
      <c r="F2669" s="117"/>
      <c r="G2669" s="121">
        <f t="shared" ca="1" si="167"/>
        <v>1</v>
      </c>
      <c r="H2669" s="121" t="str">
        <f t="shared" si="165"/>
        <v>F2xF87F52G3xG01編程控制單元(Kombi)</v>
      </c>
      <c r="I2669" s="122">
        <f t="shared" ca="1" si="166"/>
        <v>96</v>
      </c>
      <c r="J2669" s="230"/>
      <c r="K2669" s="231"/>
      <c r="L2669" s="230"/>
      <c r="M2669" s="232"/>
      <c r="N2669" s="125"/>
      <c r="O2669" s="126"/>
      <c r="P2669" s="127" t="str">
        <f>IF(B2669="","",IF(ISNA(VLOOKUP(U2669,[2]NEW!H:H,1,FALSE)),"V",""))</f>
        <v>V</v>
      </c>
      <c r="Q2669" s="156"/>
      <c r="R2669" s="129"/>
      <c r="S2669" s="156"/>
      <c r="U2669" s="132" t="str">
        <f t="shared" si="164"/>
        <v>00624501007B05351</v>
      </c>
      <c r="W2669" s="134" t="str">
        <f>IF((ISERROR(VLOOKUP(E2669,'[2]Lead Time(覆蓋貼)'!F:F,1,0)))*(P2669="v"),"",IF((ISTEXT(VLOOKUP(E2669,'[2]Lead Time(覆蓋貼)'!F:F,1,0)))*(P2669=""),"未執行",""))</f>
        <v/>
      </c>
    </row>
    <row r="2670" spans="1:23" ht="20.25" hidden="1" customHeight="1" x14ac:dyDescent="0.25">
      <c r="A2670" s="117">
        <v>2656</v>
      </c>
      <c r="B2670" s="118" t="s">
        <v>4841</v>
      </c>
      <c r="C2670" s="119">
        <v>42370</v>
      </c>
      <c r="D2670" s="117" t="s">
        <v>4662</v>
      </c>
      <c r="E2670" s="120" t="s">
        <v>5978</v>
      </c>
      <c r="F2670" s="117" t="str">
        <f>IF(ISNA(VLOOKUP(B2670,[2]保固召回!$A:$G,7,FALSE)),"",(VLOOKUP(B2670,[2]保固召回!$A:$G,7,FALSE)))</f>
        <v/>
      </c>
      <c r="G2670" s="121">
        <f t="shared" ca="1" si="167"/>
        <v>0.57202072538860105</v>
      </c>
      <c r="H2670" s="121" t="str">
        <f t="shared" si="165"/>
        <v/>
      </c>
      <c r="I2670" s="122">
        <f t="shared" ca="1" si="166"/>
        <v>552</v>
      </c>
      <c r="N2670" s="125"/>
      <c r="O2670" s="126"/>
      <c r="P2670" s="127" t="str">
        <f>IF(B2670="","",IF(ISNA(VLOOKUP(U2670,[2]NEW!H:H,1,FALSE)),"V",""))</f>
        <v/>
      </c>
      <c r="Q2670" s="156"/>
      <c r="R2670" s="129"/>
      <c r="S2670" s="181"/>
      <c r="U2670" s="132" t="str">
        <f t="shared" si="164"/>
        <v>62110618007B05351</v>
      </c>
      <c r="W2670" s="134" t="str">
        <f>IF((ISERROR(VLOOKUP(E2670,'[2]Lead Time(覆蓋貼)'!F:F,1,0)))*(P2670="v"),"",IF((ISTEXT(VLOOKUP(E2670,'[2]Lead Time(覆蓋貼)'!F:F,1,0)))*(P2670=""),"未執行",""))</f>
        <v/>
      </c>
    </row>
    <row r="2671" spans="1:23" ht="54" hidden="1" customHeight="1" x14ac:dyDescent="0.25">
      <c r="A2671" s="117">
        <v>2657</v>
      </c>
      <c r="B2671" s="118" t="s">
        <v>2932</v>
      </c>
      <c r="C2671" s="119">
        <v>43427</v>
      </c>
      <c r="D2671" s="117" t="s">
        <v>2933</v>
      </c>
      <c r="E2671" s="120" t="s">
        <v>5979</v>
      </c>
      <c r="F2671" s="117"/>
      <c r="G2671" s="121">
        <f t="shared" ca="1" si="167"/>
        <v>1</v>
      </c>
      <c r="H2671" s="121" t="str">
        <f t="shared" si="165"/>
        <v>F2xF87F52G3xG01編程控制單元(Kombi)</v>
      </c>
      <c r="I2671" s="122">
        <f t="shared" ca="1" si="166"/>
        <v>96</v>
      </c>
      <c r="J2671" s="230"/>
      <c r="K2671" s="231"/>
      <c r="L2671" s="230"/>
      <c r="M2671" s="232"/>
      <c r="N2671" s="125"/>
      <c r="O2671" s="126"/>
      <c r="P2671" s="127" t="str">
        <f>IF(B2671="","",IF(ISNA(VLOOKUP(U2671,[2]NEW!H:H,1,FALSE)),"V",""))</f>
        <v>V</v>
      </c>
      <c r="Q2671" s="156"/>
      <c r="R2671" s="129"/>
      <c r="S2671" s="181"/>
      <c r="U2671" s="132" t="str">
        <f t="shared" si="164"/>
        <v>00624501007B05319</v>
      </c>
      <c r="W2671" s="134" t="str">
        <f>IF((ISERROR(VLOOKUP(E2671,'[2]Lead Time(覆蓋貼)'!F:F,1,0)))*(P2671="v"),"",IF((ISTEXT(VLOOKUP(E2671,'[2]Lead Time(覆蓋貼)'!F:F,1,0)))*(P2671=""),"未執行",""))</f>
        <v/>
      </c>
    </row>
    <row r="2672" spans="1:23" ht="20.25" hidden="1" customHeight="1" x14ac:dyDescent="0.25">
      <c r="A2672" s="117">
        <v>2658</v>
      </c>
      <c r="B2672" s="118" t="s">
        <v>4841</v>
      </c>
      <c r="C2672" s="119">
        <v>42370</v>
      </c>
      <c r="D2672" s="117" t="s">
        <v>4662</v>
      </c>
      <c r="E2672" s="120" t="s">
        <v>5979</v>
      </c>
      <c r="F2672" s="117" t="str">
        <f>IF(ISNA(VLOOKUP(B2672,[2]保固召回!$A:$G,7,FALSE)),"",(VLOOKUP(B2672,[2]保固召回!$A:$G,7,FALSE)))</f>
        <v/>
      </c>
      <c r="G2672" s="121">
        <f t="shared" ca="1" si="167"/>
        <v>0.57202072538860105</v>
      </c>
      <c r="H2672" s="121" t="str">
        <f t="shared" si="165"/>
        <v/>
      </c>
      <c r="I2672" s="122">
        <f t="shared" ca="1" si="166"/>
        <v>552</v>
      </c>
      <c r="N2672" s="125"/>
      <c r="O2672" s="126"/>
      <c r="P2672" s="127" t="str">
        <f>IF(B2672="","",IF(ISNA(VLOOKUP(U2672,[2]NEW!H:H,1,FALSE)),"V",""))</f>
        <v/>
      </c>
      <c r="Q2672" s="156"/>
      <c r="R2672" s="129"/>
      <c r="S2672" s="181"/>
      <c r="U2672" s="132" t="str">
        <f t="shared" si="164"/>
        <v>62110618007B05319</v>
      </c>
      <c r="W2672" s="134" t="str">
        <f>IF((ISERROR(VLOOKUP(E2672,'[2]Lead Time(覆蓋貼)'!F:F,1,0)))*(P2672="v"),"",IF((ISTEXT(VLOOKUP(E2672,'[2]Lead Time(覆蓋貼)'!F:F,1,0)))*(P2672=""),"未執行",""))</f>
        <v/>
      </c>
    </row>
    <row r="2673" spans="1:23" ht="76.5" hidden="1" customHeight="1" x14ac:dyDescent="0.25">
      <c r="A2673" s="117">
        <v>2659</v>
      </c>
      <c r="B2673" s="118" t="s">
        <v>4841</v>
      </c>
      <c r="C2673" s="119">
        <v>42370</v>
      </c>
      <c r="D2673" s="117" t="s">
        <v>4662</v>
      </c>
      <c r="E2673" s="120" t="s">
        <v>5980</v>
      </c>
      <c r="F2673" s="117"/>
      <c r="G2673" s="121">
        <f t="shared" ca="1" si="167"/>
        <v>0.57202072538860105</v>
      </c>
      <c r="H2673" s="121" t="str">
        <f t="shared" si="165"/>
        <v>提示-編程儀錶板油錶功能</v>
      </c>
      <c r="I2673" s="122">
        <f t="shared" ca="1" si="166"/>
        <v>552</v>
      </c>
      <c r="N2673" s="125"/>
      <c r="O2673" s="126"/>
      <c r="P2673" s="127" t="str">
        <f>IF(B2673="","",IF(ISNA(VLOOKUP(U2673,[2]NEW!H:H,1,FALSE)),"V",""))</f>
        <v>V</v>
      </c>
      <c r="Q2673" s="156"/>
      <c r="R2673" s="129"/>
      <c r="S2673" s="210"/>
      <c r="U2673" s="132" t="str">
        <f t="shared" si="164"/>
        <v>62110618007A83188</v>
      </c>
      <c r="W2673" s="134" t="str">
        <f>IF((ISERROR(VLOOKUP(E2673,'[2]Lead Time(覆蓋貼)'!F:F,1,0)))*(P2673="v"),"",IF((ISTEXT(VLOOKUP(E2673,'[2]Lead Time(覆蓋貼)'!F:F,1,0)))*(P2673=""),"未執行",""))</f>
        <v/>
      </c>
    </row>
    <row r="2674" spans="1:23" ht="20.25" hidden="1" customHeight="1" x14ac:dyDescent="0.25">
      <c r="A2674" s="117">
        <v>2660</v>
      </c>
      <c r="B2674" s="118" t="s">
        <v>4841</v>
      </c>
      <c r="C2674" s="119">
        <v>42370</v>
      </c>
      <c r="D2674" s="117" t="s">
        <v>4662</v>
      </c>
      <c r="E2674" s="120" t="s">
        <v>5981</v>
      </c>
      <c r="F2674" s="117" t="str">
        <f>IF(ISNA(VLOOKUP(B2674,[2]保固召回!$A:$G,7,FALSE)),"",(VLOOKUP(B2674,[2]保固召回!$A:$G,7,FALSE)))</f>
        <v/>
      </c>
      <c r="G2674" s="121">
        <f t="shared" ca="1" si="167"/>
        <v>0.57202072538860105</v>
      </c>
      <c r="H2674" s="121" t="str">
        <f t="shared" si="165"/>
        <v>提示-編程儀錶板油錶功能</v>
      </c>
      <c r="I2674" s="122">
        <f t="shared" ca="1" si="166"/>
        <v>552</v>
      </c>
      <c r="N2674" s="125"/>
      <c r="O2674" s="126"/>
      <c r="P2674" s="127" t="str">
        <f>IF(B2674="","",IF(ISNA(VLOOKUP(U2674,[2]NEW!H:H,1,FALSE)),"V",""))</f>
        <v>V</v>
      </c>
      <c r="Q2674" s="156"/>
      <c r="R2674" s="129"/>
      <c r="S2674" s="181"/>
      <c r="U2674" s="132" t="str">
        <f t="shared" si="164"/>
        <v>62110618007A60938</v>
      </c>
      <c r="W2674" s="134" t="str">
        <f>IF((ISERROR(VLOOKUP(E2674,'[2]Lead Time(覆蓋貼)'!F:F,1,0)))*(P2674="v"),"",IF((ISTEXT(VLOOKUP(E2674,'[2]Lead Time(覆蓋貼)'!F:F,1,0)))*(P2674=""),"未執行",""))</f>
        <v/>
      </c>
    </row>
    <row r="2675" spans="1:23" ht="20.25" hidden="1" customHeight="1" x14ac:dyDescent="0.25">
      <c r="A2675" s="117">
        <v>2661</v>
      </c>
      <c r="B2675" s="118" t="s">
        <v>4841</v>
      </c>
      <c r="C2675" s="119">
        <v>42370</v>
      </c>
      <c r="D2675" s="117" t="s">
        <v>4662</v>
      </c>
      <c r="E2675" s="120" t="s">
        <v>5982</v>
      </c>
      <c r="F2675" s="117" t="str">
        <f>IF(ISNA(VLOOKUP(B2675,[2]保固召回!$A:$G,7,FALSE)),"",(VLOOKUP(B2675,[2]保固召回!$A:$G,7,FALSE)))</f>
        <v/>
      </c>
      <c r="G2675" s="121">
        <f t="shared" ca="1" si="167"/>
        <v>0.57202072538860105</v>
      </c>
      <c r="H2675" s="121" t="str">
        <f t="shared" si="165"/>
        <v>提示-編程儀錶板油錶功能</v>
      </c>
      <c r="I2675" s="122">
        <f t="shared" ca="1" si="166"/>
        <v>552</v>
      </c>
      <c r="N2675" s="125"/>
      <c r="O2675" s="126"/>
      <c r="P2675" s="127" t="str">
        <f>IF(B2675="","",IF(ISNA(VLOOKUP(U2675,[2]NEW!H:H,1,FALSE)),"V",""))</f>
        <v>V</v>
      </c>
      <c r="Q2675" s="156"/>
      <c r="R2675" s="129"/>
      <c r="S2675" s="181"/>
      <c r="U2675" s="132" t="str">
        <f t="shared" si="164"/>
        <v>62110618007A60937</v>
      </c>
      <c r="W2675" s="134" t="str">
        <f>IF((ISERROR(VLOOKUP(E2675,'[2]Lead Time(覆蓋貼)'!F:F,1,0)))*(P2675="v"),"",IF((ISTEXT(VLOOKUP(E2675,'[2]Lead Time(覆蓋貼)'!F:F,1,0)))*(P2675=""),"未執行",""))</f>
        <v/>
      </c>
    </row>
    <row r="2676" spans="1:23" ht="20.25" hidden="1" customHeight="1" x14ac:dyDescent="0.25">
      <c r="A2676" s="117">
        <v>2662</v>
      </c>
      <c r="B2676" s="118" t="s">
        <v>4841</v>
      </c>
      <c r="C2676" s="119">
        <v>42370</v>
      </c>
      <c r="D2676" s="117" t="s">
        <v>4662</v>
      </c>
      <c r="E2676" s="120" t="s">
        <v>5983</v>
      </c>
      <c r="F2676" s="117" t="str">
        <f>IF(ISNA(VLOOKUP(B2676,[2]保固召回!$A:$G,7,FALSE)),"",(VLOOKUP(B2676,[2]保固召回!$A:$G,7,FALSE)))</f>
        <v/>
      </c>
      <c r="G2676" s="121">
        <f t="shared" ca="1" si="167"/>
        <v>0.57202072538860105</v>
      </c>
      <c r="H2676" s="121" t="str">
        <f t="shared" si="165"/>
        <v>提示-編程儀錶板油錶功能</v>
      </c>
      <c r="I2676" s="122">
        <f t="shared" ca="1" si="166"/>
        <v>552</v>
      </c>
      <c r="N2676" s="125"/>
      <c r="O2676" s="126"/>
      <c r="P2676" s="127" t="str">
        <f>IF(B2676="","",IF(ISNA(VLOOKUP(U2676,[2]NEW!H:H,1,FALSE)),"V",""))</f>
        <v>V</v>
      </c>
      <c r="Q2676" s="156"/>
      <c r="R2676" s="129"/>
      <c r="S2676" s="181"/>
      <c r="U2676" s="132" t="str">
        <f t="shared" si="164"/>
        <v>62110618007A60936</v>
      </c>
      <c r="W2676" s="134" t="str">
        <f>IF((ISERROR(VLOOKUP(E2676,'[2]Lead Time(覆蓋貼)'!F:F,1,0)))*(P2676="v"),"",IF((ISTEXT(VLOOKUP(E2676,'[2]Lead Time(覆蓋貼)'!F:F,1,0)))*(P2676=""),"未執行",""))</f>
        <v/>
      </c>
    </row>
    <row r="2677" spans="1:23" ht="20.25" hidden="1" customHeight="1" x14ac:dyDescent="0.25">
      <c r="A2677" s="117">
        <v>2663</v>
      </c>
      <c r="B2677" s="118" t="s">
        <v>4841</v>
      </c>
      <c r="C2677" s="119">
        <v>42370</v>
      </c>
      <c r="D2677" s="117" t="s">
        <v>4662</v>
      </c>
      <c r="E2677" s="120" t="s">
        <v>5984</v>
      </c>
      <c r="F2677" s="117" t="str">
        <f>IF(ISNA(VLOOKUP(B2677,[2]保固召回!$A:$G,7,FALSE)),"",(VLOOKUP(B2677,[2]保固召回!$A:$G,7,FALSE)))</f>
        <v/>
      </c>
      <c r="G2677" s="121">
        <f t="shared" ca="1" si="167"/>
        <v>0.57202072538860105</v>
      </c>
      <c r="H2677" s="121" t="str">
        <f t="shared" si="165"/>
        <v/>
      </c>
      <c r="I2677" s="122">
        <f t="shared" ca="1" si="166"/>
        <v>552</v>
      </c>
      <c r="N2677" s="125"/>
      <c r="O2677" s="126"/>
      <c r="P2677" s="127" t="str">
        <f>IF(B2677="","",IF(ISNA(VLOOKUP(U2677,[2]NEW!H:H,1,FALSE)),"V",""))</f>
        <v/>
      </c>
      <c r="Q2677" s="156"/>
      <c r="R2677" s="129"/>
      <c r="S2677" s="181"/>
      <c r="U2677" s="132" t="str">
        <f t="shared" si="164"/>
        <v>62110618007A60935</v>
      </c>
      <c r="W2677" s="134" t="str">
        <f>IF((ISERROR(VLOOKUP(E2677,'[2]Lead Time(覆蓋貼)'!F:F,1,0)))*(P2677="v"),"",IF((ISTEXT(VLOOKUP(E2677,'[2]Lead Time(覆蓋貼)'!F:F,1,0)))*(P2677=""),"未執行",""))</f>
        <v/>
      </c>
    </row>
    <row r="2678" spans="1:23" ht="59.25" hidden="1" customHeight="1" x14ac:dyDescent="0.25">
      <c r="A2678" s="117">
        <v>2664</v>
      </c>
      <c r="B2678" s="118" t="s">
        <v>4841</v>
      </c>
      <c r="C2678" s="119">
        <v>42370</v>
      </c>
      <c r="D2678" s="117" t="s">
        <v>4662</v>
      </c>
      <c r="E2678" s="120" t="s">
        <v>5985</v>
      </c>
      <c r="F2678" s="117"/>
      <c r="G2678" s="121">
        <f t="shared" ca="1" si="167"/>
        <v>0.57202072538860105</v>
      </c>
      <c r="H2678" s="121" t="str">
        <f t="shared" si="165"/>
        <v>提示-編程儀錶板油錶功能</v>
      </c>
      <c r="I2678" s="122">
        <f t="shared" ca="1" si="166"/>
        <v>552</v>
      </c>
      <c r="N2678" s="125"/>
      <c r="O2678" s="126"/>
      <c r="P2678" s="127" t="str">
        <f>IF(B2678="","",IF(ISNA(VLOOKUP(U2678,[2]NEW!H:H,1,FALSE)),"V",""))</f>
        <v>V</v>
      </c>
      <c r="Q2678" s="156"/>
      <c r="R2678" s="129"/>
      <c r="S2678" s="181"/>
      <c r="U2678" s="132" t="str">
        <f t="shared" si="164"/>
        <v>62110618007A60934</v>
      </c>
      <c r="W2678" s="134" t="str">
        <f>IF((ISERROR(VLOOKUP(E2678,'[2]Lead Time(覆蓋貼)'!F:F,1,0)))*(P2678="v"),"",IF((ISTEXT(VLOOKUP(E2678,'[2]Lead Time(覆蓋貼)'!F:F,1,0)))*(P2678=""),"未執行",""))</f>
        <v/>
      </c>
    </row>
    <row r="2679" spans="1:23" ht="20.25" hidden="1" customHeight="1" x14ac:dyDescent="0.25">
      <c r="A2679" s="117">
        <v>2665</v>
      </c>
      <c r="B2679" s="118" t="s">
        <v>4841</v>
      </c>
      <c r="C2679" s="119">
        <v>42370</v>
      </c>
      <c r="D2679" s="117" t="s">
        <v>4662</v>
      </c>
      <c r="E2679" s="120" t="s">
        <v>5986</v>
      </c>
      <c r="F2679" s="117" t="str">
        <f>IF(ISNA(VLOOKUP(B2679,[2]保固召回!$A:$G,7,FALSE)),"",(VLOOKUP(B2679,[2]保固召回!$A:$G,7,FALSE)))</f>
        <v/>
      </c>
      <c r="G2679" s="121">
        <f t="shared" ca="1" si="167"/>
        <v>0.57202072538860105</v>
      </c>
      <c r="H2679" s="121" t="str">
        <f t="shared" si="165"/>
        <v>提示-編程儀錶板油錶功能</v>
      </c>
      <c r="I2679" s="122">
        <f t="shared" ca="1" si="166"/>
        <v>552</v>
      </c>
      <c r="N2679" s="125"/>
      <c r="O2679" s="126"/>
      <c r="P2679" s="127" t="str">
        <f>IF(B2679="","",IF(ISNA(VLOOKUP(U2679,[2]NEW!H:H,1,FALSE)),"V",""))</f>
        <v>V</v>
      </c>
      <c r="Q2679" s="156"/>
      <c r="R2679" s="129"/>
      <c r="S2679" s="181"/>
      <c r="U2679" s="132" t="str">
        <f t="shared" si="164"/>
        <v>62110618007A60933</v>
      </c>
      <c r="W2679" s="134" t="str">
        <f>IF((ISERROR(VLOOKUP(E2679,'[2]Lead Time(覆蓋貼)'!F:F,1,0)))*(P2679="v"),"",IF((ISTEXT(VLOOKUP(E2679,'[2]Lead Time(覆蓋貼)'!F:F,1,0)))*(P2679=""),"未執行",""))</f>
        <v/>
      </c>
    </row>
    <row r="2680" spans="1:23" ht="20.25" hidden="1" customHeight="1" x14ac:dyDescent="0.25">
      <c r="A2680" s="117">
        <v>2666</v>
      </c>
      <c r="B2680" s="118" t="s">
        <v>4841</v>
      </c>
      <c r="C2680" s="119">
        <v>42370</v>
      </c>
      <c r="D2680" s="117" t="s">
        <v>4662</v>
      </c>
      <c r="E2680" s="120" t="s">
        <v>5987</v>
      </c>
      <c r="F2680" s="117" t="str">
        <f>IF(ISNA(VLOOKUP(B2680,[2]保固召回!$A:$G,7,FALSE)),"",(VLOOKUP(B2680,[2]保固召回!$A:$G,7,FALSE)))</f>
        <v/>
      </c>
      <c r="G2680" s="121">
        <f t="shared" ca="1" si="167"/>
        <v>0.57202072538860105</v>
      </c>
      <c r="H2680" s="121" t="str">
        <f t="shared" si="165"/>
        <v>提示-編程儀錶板油錶功能</v>
      </c>
      <c r="I2680" s="122">
        <f t="shared" ca="1" si="166"/>
        <v>552</v>
      </c>
      <c r="N2680" s="125"/>
      <c r="O2680" s="126"/>
      <c r="P2680" s="127" t="str">
        <f>IF(B2680="","",IF(ISNA(VLOOKUP(U2680,[2]NEW!H:H,1,FALSE)),"V",""))</f>
        <v>V</v>
      </c>
      <c r="Q2680" s="156"/>
      <c r="R2680" s="129"/>
      <c r="S2680" s="181"/>
      <c r="U2680" s="132" t="str">
        <f t="shared" si="164"/>
        <v>62110618007A60931</v>
      </c>
      <c r="W2680" s="134" t="str">
        <f>IF((ISERROR(VLOOKUP(E2680,'[2]Lead Time(覆蓋貼)'!F:F,1,0)))*(P2680="v"),"",IF((ISTEXT(VLOOKUP(E2680,'[2]Lead Time(覆蓋貼)'!F:F,1,0)))*(P2680=""),"未執行",""))</f>
        <v/>
      </c>
    </row>
    <row r="2681" spans="1:23" ht="20.25" hidden="1" customHeight="1" x14ac:dyDescent="0.25">
      <c r="A2681" s="117">
        <v>2667</v>
      </c>
      <c r="B2681" s="118" t="s">
        <v>4841</v>
      </c>
      <c r="C2681" s="119">
        <v>42370</v>
      </c>
      <c r="D2681" s="117" t="s">
        <v>4662</v>
      </c>
      <c r="E2681" s="120" t="s">
        <v>5988</v>
      </c>
      <c r="F2681" s="117" t="str">
        <f>IF(ISNA(VLOOKUP(B2681,[2]保固召回!$A:$G,7,FALSE)),"",(VLOOKUP(B2681,[2]保固召回!$A:$G,7,FALSE)))</f>
        <v/>
      </c>
      <c r="G2681" s="121">
        <f t="shared" ca="1" si="167"/>
        <v>0.57202072538860105</v>
      </c>
      <c r="H2681" s="121" t="str">
        <f t="shared" si="165"/>
        <v>提示-編程儀錶板油錶功能</v>
      </c>
      <c r="I2681" s="122">
        <f t="shared" ca="1" si="166"/>
        <v>552</v>
      </c>
      <c r="N2681" s="125"/>
      <c r="O2681" s="126"/>
      <c r="P2681" s="127" t="str">
        <f>IF(B2681="","",IF(ISNA(VLOOKUP(U2681,[2]NEW!H:H,1,FALSE)),"V",""))</f>
        <v>V</v>
      </c>
      <c r="Q2681" s="156"/>
      <c r="R2681" s="129"/>
      <c r="S2681" s="181"/>
      <c r="U2681" s="132" t="str">
        <f t="shared" si="164"/>
        <v>62110618007A60930</v>
      </c>
      <c r="W2681" s="134" t="str">
        <f>IF((ISERROR(VLOOKUP(E2681,'[2]Lead Time(覆蓋貼)'!F:F,1,0)))*(P2681="v"),"",IF((ISTEXT(VLOOKUP(E2681,'[2]Lead Time(覆蓋貼)'!F:F,1,0)))*(P2681=""),"未執行",""))</f>
        <v/>
      </c>
    </row>
    <row r="2682" spans="1:23" ht="84.75" hidden="1" customHeight="1" x14ac:dyDescent="0.25">
      <c r="A2682" s="117">
        <v>2668</v>
      </c>
      <c r="B2682" s="118" t="s">
        <v>4841</v>
      </c>
      <c r="C2682" s="119">
        <v>42370</v>
      </c>
      <c r="D2682" s="117" t="s">
        <v>4662</v>
      </c>
      <c r="E2682" s="120" t="s">
        <v>5989</v>
      </c>
      <c r="F2682" s="117"/>
      <c r="G2682" s="121">
        <f t="shared" ca="1" si="167"/>
        <v>0.57202072538860105</v>
      </c>
      <c r="H2682" s="121" t="str">
        <f t="shared" si="165"/>
        <v>提示-編程儀錶板油錶功能</v>
      </c>
      <c r="I2682" s="122">
        <f t="shared" ca="1" si="166"/>
        <v>552</v>
      </c>
      <c r="N2682" s="125"/>
      <c r="O2682" s="126"/>
      <c r="P2682" s="127" t="str">
        <f>IF(B2682="","",IF(ISNA(VLOOKUP(U2682,[2]NEW!H:H,1,FALSE)),"V",""))</f>
        <v>V</v>
      </c>
      <c r="Q2682" s="156"/>
      <c r="R2682" s="129"/>
      <c r="S2682" s="181"/>
      <c r="U2682" s="132" t="str">
        <f t="shared" si="164"/>
        <v>62110618007A60367</v>
      </c>
      <c r="W2682" s="134" t="str">
        <f>IF((ISERROR(VLOOKUP(E2682,'[2]Lead Time(覆蓋貼)'!F:F,1,0)))*(P2682="v"),"",IF((ISTEXT(VLOOKUP(E2682,'[2]Lead Time(覆蓋貼)'!F:F,1,0)))*(P2682=""),"未執行",""))</f>
        <v/>
      </c>
    </row>
    <row r="2683" spans="1:23" ht="57" hidden="1" customHeight="1" x14ac:dyDescent="0.25">
      <c r="A2683" s="117">
        <v>2669</v>
      </c>
      <c r="B2683" s="118" t="s">
        <v>4841</v>
      </c>
      <c r="C2683" s="119">
        <v>42370</v>
      </c>
      <c r="D2683" s="117" t="s">
        <v>4662</v>
      </c>
      <c r="E2683" s="120" t="s">
        <v>5990</v>
      </c>
      <c r="F2683" s="117"/>
      <c r="G2683" s="121">
        <f t="shared" ca="1" si="167"/>
        <v>0.57202072538860105</v>
      </c>
      <c r="H2683" s="121" t="str">
        <f t="shared" si="165"/>
        <v>提示-編程儀錶板油錶功能</v>
      </c>
      <c r="I2683" s="122">
        <f t="shared" ca="1" si="166"/>
        <v>552</v>
      </c>
      <c r="N2683" s="125">
        <v>43176</v>
      </c>
      <c r="O2683" s="126">
        <v>135</v>
      </c>
      <c r="P2683" s="127" t="str">
        <f>IF(B2683="","",IF(ISNA(VLOOKUP(U2683,[2]NEW!H:H,1,FALSE)),"V",""))</f>
        <v>V</v>
      </c>
      <c r="Q2683" s="156">
        <v>43176</v>
      </c>
      <c r="R2683" s="129">
        <v>50304</v>
      </c>
      <c r="S2683" s="234" t="s">
        <v>3862</v>
      </c>
      <c r="U2683" s="132" t="str">
        <f t="shared" si="164"/>
        <v>62110618007A60366</v>
      </c>
      <c r="W2683" s="134" t="str">
        <f>IF((ISERROR(VLOOKUP(E2683,'[2]Lead Time(覆蓋貼)'!F:F,1,0)))*(P2683="v"),"",IF((ISTEXT(VLOOKUP(E2683,'[2]Lead Time(覆蓋貼)'!F:F,1,0)))*(P2683=""),"未執行",""))</f>
        <v/>
      </c>
    </row>
    <row r="2684" spans="1:23" ht="20.25" hidden="1" customHeight="1" x14ac:dyDescent="0.25">
      <c r="A2684" s="117">
        <v>2670</v>
      </c>
      <c r="B2684" s="118" t="s">
        <v>4841</v>
      </c>
      <c r="C2684" s="119">
        <v>42370</v>
      </c>
      <c r="D2684" s="117" t="s">
        <v>4662</v>
      </c>
      <c r="E2684" s="120" t="s">
        <v>5991</v>
      </c>
      <c r="F2684" s="117" t="str">
        <f>IF(ISNA(VLOOKUP(B2684,[2]保固召回!$A:$G,7,FALSE)),"",(VLOOKUP(B2684,[2]保固召回!$A:$G,7,FALSE)))</f>
        <v/>
      </c>
      <c r="G2684" s="121">
        <f t="shared" ca="1" si="167"/>
        <v>0.57202072538860105</v>
      </c>
      <c r="H2684" s="121" t="str">
        <f t="shared" si="165"/>
        <v>提示-編程儀錶板油錶功能</v>
      </c>
      <c r="I2684" s="122">
        <f t="shared" ca="1" si="166"/>
        <v>552</v>
      </c>
      <c r="N2684" s="125"/>
      <c r="O2684" s="126"/>
      <c r="P2684" s="127" t="str">
        <f>IF(B2684="","",IF(ISNA(VLOOKUP(U2684,[2]NEW!H:H,1,FALSE)),"V",""))</f>
        <v>V</v>
      </c>
      <c r="Q2684" s="156"/>
      <c r="R2684" s="129"/>
      <c r="S2684" s="181"/>
      <c r="U2684" s="132" t="str">
        <f t="shared" si="164"/>
        <v>62110618007A60336</v>
      </c>
      <c r="W2684" s="134" t="str">
        <f>IF((ISERROR(VLOOKUP(E2684,'[2]Lead Time(覆蓋貼)'!F:F,1,0)))*(P2684="v"),"",IF((ISTEXT(VLOOKUP(E2684,'[2]Lead Time(覆蓋貼)'!F:F,1,0)))*(P2684=""),"未執行",""))</f>
        <v/>
      </c>
    </row>
    <row r="2685" spans="1:23" ht="20.25" hidden="1" customHeight="1" x14ac:dyDescent="0.25">
      <c r="A2685" s="117">
        <v>2671</v>
      </c>
      <c r="B2685" s="118" t="s">
        <v>4841</v>
      </c>
      <c r="C2685" s="119">
        <v>42370</v>
      </c>
      <c r="D2685" s="117" t="s">
        <v>4662</v>
      </c>
      <c r="E2685" s="120" t="s">
        <v>5992</v>
      </c>
      <c r="F2685" s="117" t="str">
        <f>IF(ISNA(VLOOKUP(B2685,[2]保固召回!$A:$G,7,FALSE)),"",(VLOOKUP(B2685,[2]保固召回!$A:$G,7,FALSE)))</f>
        <v/>
      </c>
      <c r="G2685" s="121">
        <f t="shared" ca="1" si="167"/>
        <v>0.57202072538860105</v>
      </c>
      <c r="H2685" s="121" t="str">
        <f t="shared" si="165"/>
        <v/>
      </c>
      <c r="I2685" s="122">
        <f t="shared" ca="1" si="166"/>
        <v>552</v>
      </c>
      <c r="N2685" s="125"/>
      <c r="O2685" s="126"/>
      <c r="P2685" s="127" t="str">
        <f>IF(B2685="","",IF(ISNA(VLOOKUP(U2685,[2]NEW!H:H,1,FALSE)),"V",""))</f>
        <v/>
      </c>
      <c r="Q2685" s="156"/>
      <c r="R2685" s="129"/>
      <c r="S2685" s="181"/>
      <c r="U2685" s="132" t="str">
        <f t="shared" si="164"/>
        <v>62110618007A60328</v>
      </c>
      <c r="W2685" s="134" t="str">
        <f>IF((ISERROR(VLOOKUP(E2685,'[2]Lead Time(覆蓋貼)'!F:F,1,0)))*(P2685="v"),"",IF((ISTEXT(VLOOKUP(E2685,'[2]Lead Time(覆蓋貼)'!F:F,1,0)))*(P2685=""),"未執行",""))</f>
        <v/>
      </c>
    </row>
    <row r="2686" spans="1:23" ht="20.25" hidden="1" customHeight="1" x14ac:dyDescent="0.25">
      <c r="A2686" s="117">
        <v>2672</v>
      </c>
      <c r="B2686" s="118" t="s">
        <v>4841</v>
      </c>
      <c r="C2686" s="119">
        <v>42370</v>
      </c>
      <c r="D2686" s="117" t="s">
        <v>4662</v>
      </c>
      <c r="E2686" s="120" t="s">
        <v>5993</v>
      </c>
      <c r="F2686" s="117" t="str">
        <f>IF(ISNA(VLOOKUP(B2686,[2]保固召回!$A:$G,7,FALSE)),"",(VLOOKUP(B2686,[2]保固召回!$A:$G,7,FALSE)))</f>
        <v/>
      </c>
      <c r="G2686" s="121">
        <f t="shared" ca="1" si="167"/>
        <v>0.57202072538860105</v>
      </c>
      <c r="H2686" s="121" t="str">
        <f t="shared" si="165"/>
        <v>提示-編程儀錶板油錶功能</v>
      </c>
      <c r="I2686" s="122">
        <f t="shared" ca="1" si="166"/>
        <v>552</v>
      </c>
      <c r="N2686" s="125"/>
      <c r="O2686" s="126"/>
      <c r="P2686" s="127" t="str">
        <f>IF(B2686="","",IF(ISNA(VLOOKUP(U2686,[2]NEW!H:H,1,FALSE)),"V",""))</f>
        <v>V</v>
      </c>
      <c r="Q2686" s="156"/>
      <c r="R2686" s="129"/>
      <c r="S2686" s="210"/>
      <c r="U2686" s="132" t="str">
        <f t="shared" si="164"/>
        <v>62110618007A60293</v>
      </c>
      <c r="W2686" s="134" t="str">
        <f>IF((ISERROR(VLOOKUP(E2686,'[2]Lead Time(覆蓋貼)'!F:F,1,0)))*(P2686="v"),"",IF((ISTEXT(VLOOKUP(E2686,'[2]Lead Time(覆蓋貼)'!F:F,1,0)))*(P2686=""),"未執行",""))</f>
        <v/>
      </c>
    </row>
    <row r="2687" spans="1:23" ht="20.25" hidden="1" customHeight="1" x14ac:dyDescent="0.25">
      <c r="A2687" s="117">
        <v>2673</v>
      </c>
      <c r="B2687" s="118" t="s">
        <v>4841</v>
      </c>
      <c r="C2687" s="119">
        <v>42370</v>
      </c>
      <c r="D2687" s="117" t="s">
        <v>4662</v>
      </c>
      <c r="E2687" s="120" t="s">
        <v>5994</v>
      </c>
      <c r="F2687" s="117" t="str">
        <f>IF(ISNA(VLOOKUP(B2687,[2]保固召回!$A:$G,7,FALSE)),"",(VLOOKUP(B2687,[2]保固召回!$A:$G,7,FALSE)))</f>
        <v/>
      </c>
      <c r="G2687" s="121">
        <f t="shared" ca="1" si="167"/>
        <v>0.57202072538860105</v>
      </c>
      <c r="H2687" s="121" t="str">
        <f t="shared" si="165"/>
        <v/>
      </c>
      <c r="I2687" s="122">
        <f t="shared" ca="1" si="166"/>
        <v>552</v>
      </c>
      <c r="N2687" s="125"/>
      <c r="O2687" s="126"/>
      <c r="P2687" s="127" t="str">
        <f>IF(B2687="","",IF(ISNA(VLOOKUP(U2687,[2]NEW!H:H,1,FALSE)),"V",""))</f>
        <v/>
      </c>
      <c r="Q2687" s="156"/>
      <c r="R2687" s="129"/>
      <c r="S2687" s="181"/>
      <c r="U2687" s="132" t="str">
        <f t="shared" si="164"/>
        <v>62110618007A59991</v>
      </c>
      <c r="W2687" s="134" t="str">
        <f>IF((ISERROR(VLOOKUP(E2687,'[2]Lead Time(覆蓋貼)'!F:F,1,0)))*(P2687="v"),"",IF((ISTEXT(VLOOKUP(E2687,'[2]Lead Time(覆蓋貼)'!F:F,1,0)))*(P2687=""),"未執行",""))</f>
        <v/>
      </c>
    </row>
    <row r="2688" spans="1:23" ht="20.25" hidden="1" customHeight="1" x14ac:dyDescent="0.25">
      <c r="A2688" s="117">
        <v>2674</v>
      </c>
      <c r="B2688" s="118" t="s">
        <v>4841</v>
      </c>
      <c r="C2688" s="119">
        <v>42370</v>
      </c>
      <c r="D2688" s="117" t="s">
        <v>4662</v>
      </c>
      <c r="E2688" s="120" t="s">
        <v>5995</v>
      </c>
      <c r="F2688" s="117" t="str">
        <f>IF(ISNA(VLOOKUP(B2688,[2]保固召回!$A:$G,7,FALSE)),"",(VLOOKUP(B2688,[2]保固召回!$A:$G,7,FALSE)))</f>
        <v/>
      </c>
      <c r="G2688" s="121">
        <f t="shared" ca="1" si="167"/>
        <v>0.57202072538860105</v>
      </c>
      <c r="H2688" s="121" t="str">
        <f t="shared" si="165"/>
        <v>提示-編程儀錶板油錶功能</v>
      </c>
      <c r="I2688" s="122">
        <f t="shared" ca="1" si="166"/>
        <v>552</v>
      </c>
      <c r="N2688" s="125"/>
      <c r="O2688" s="126"/>
      <c r="P2688" s="127" t="str">
        <f>IF(B2688="","",IF(ISNA(VLOOKUP(U2688,[2]NEW!H:H,1,FALSE)),"V",""))</f>
        <v>V</v>
      </c>
      <c r="Q2688" s="156"/>
      <c r="R2688" s="129"/>
      <c r="S2688" s="181"/>
      <c r="U2688" s="132" t="str">
        <f t="shared" si="164"/>
        <v>62110618007A59502</v>
      </c>
      <c r="W2688" s="134" t="str">
        <f>IF((ISERROR(VLOOKUP(E2688,'[2]Lead Time(覆蓋貼)'!F:F,1,0)))*(P2688="v"),"",IF((ISTEXT(VLOOKUP(E2688,'[2]Lead Time(覆蓋貼)'!F:F,1,0)))*(P2688=""),"未執行",""))</f>
        <v/>
      </c>
    </row>
    <row r="2689" spans="1:23" ht="76.5" hidden="1" customHeight="1" x14ac:dyDescent="0.25">
      <c r="A2689" s="117">
        <v>2675</v>
      </c>
      <c r="B2689" s="118" t="s">
        <v>4841</v>
      </c>
      <c r="C2689" s="119">
        <v>42370</v>
      </c>
      <c r="D2689" s="117" t="s">
        <v>4662</v>
      </c>
      <c r="E2689" s="120" t="s">
        <v>5996</v>
      </c>
      <c r="F2689" s="117"/>
      <c r="G2689" s="121">
        <f t="shared" ca="1" si="167"/>
        <v>0.57202072538860105</v>
      </c>
      <c r="H2689" s="121" t="str">
        <f t="shared" si="165"/>
        <v>提示-編程儀錶板油錶功能</v>
      </c>
      <c r="I2689" s="122">
        <f t="shared" ca="1" si="166"/>
        <v>552</v>
      </c>
      <c r="N2689" s="125"/>
      <c r="O2689" s="126"/>
      <c r="P2689" s="127" t="str">
        <f>IF(B2689="","",IF(ISNA(VLOOKUP(U2689,[2]NEW!H:H,1,FALSE)),"V",""))</f>
        <v>V</v>
      </c>
      <c r="Q2689" s="156"/>
      <c r="R2689" s="129"/>
      <c r="S2689" s="210"/>
      <c r="U2689" s="132" t="str">
        <f t="shared" si="164"/>
        <v>62110618007A59501</v>
      </c>
      <c r="W2689" s="134" t="str">
        <f>IF((ISERROR(VLOOKUP(E2689,'[2]Lead Time(覆蓋貼)'!F:F,1,0)))*(P2689="v"),"",IF((ISTEXT(VLOOKUP(E2689,'[2]Lead Time(覆蓋貼)'!F:F,1,0)))*(P2689=""),"未執行",""))</f>
        <v/>
      </c>
    </row>
    <row r="2690" spans="1:23" ht="20.25" hidden="1" customHeight="1" x14ac:dyDescent="0.25">
      <c r="A2690" s="117">
        <v>2676</v>
      </c>
      <c r="B2690" s="118" t="s">
        <v>4841</v>
      </c>
      <c r="C2690" s="119">
        <v>42370</v>
      </c>
      <c r="D2690" s="117" t="s">
        <v>4662</v>
      </c>
      <c r="E2690" s="120" t="s">
        <v>5997</v>
      </c>
      <c r="F2690" s="117" t="str">
        <f>IF(ISNA(VLOOKUP(B2690,[2]保固召回!$A:$G,7,FALSE)),"",(VLOOKUP(B2690,[2]保固召回!$A:$G,7,FALSE)))</f>
        <v/>
      </c>
      <c r="G2690" s="121">
        <f t="shared" ca="1" si="167"/>
        <v>0.57202072538860105</v>
      </c>
      <c r="H2690" s="121" t="str">
        <f t="shared" si="165"/>
        <v/>
      </c>
      <c r="I2690" s="122">
        <f t="shared" ca="1" si="166"/>
        <v>552</v>
      </c>
      <c r="N2690" s="125"/>
      <c r="O2690" s="126"/>
      <c r="P2690" s="127" t="str">
        <f>IF(B2690="","",IF(ISNA(VLOOKUP(U2690,[2]NEW!H:H,1,FALSE)),"V",""))</f>
        <v/>
      </c>
      <c r="Q2690" s="156"/>
      <c r="R2690" s="129"/>
      <c r="S2690" s="181"/>
      <c r="U2690" s="132" t="str">
        <f t="shared" si="164"/>
        <v>62110618007A59061</v>
      </c>
      <c r="W2690" s="134" t="str">
        <f>IF((ISERROR(VLOOKUP(E2690,'[2]Lead Time(覆蓋貼)'!F:F,1,0)))*(P2690="v"),"",IF((ISTEXT(VLOOKUP(E2690,'[2]Lead Time(覆蓋貼)'!F:F,1,0)))*(P2690=""),"未執行",""))</f>
        <v/>
      </c>
    </row>
    <row r="2691" spans="1:23" ht="20.25" hidden="1" customHeight="1" x14ac:dyDescent="0.25">
      <c r="A2691" s="117">
        <v>2677</v>
      </c>
      <c r="B2691" s="118" t="s">
        <v>4841</v>
      </c>
      <c r="C2691" s="119">
        <v>42370</v>
      </c>
      <c r="D2691" s="117" t="s">
        <v>4662</v>
      </c>
      <c r="E2691" s="120" t="s">
        <v>5998</v>
      </c>
      <c r="F2691" s="117" t="str">
        <f>IF(ISNA(VLOOKUP(B2691,[2]保固召回!$A:$G,7,FALSE)),"",(VLOOKUP(B2691,[2]保固召回!$A:$G,7,FALSE)))</f>
        <v/>
      </c>
      <c r="G2691" s="121">
        <f t="shared" ca="1" si="167"/>
        <v>0.57202072538860105</v>
      </c>
      <c r="H2691" s="121" t="str">
        <f t="shared" si="165"/>
        <v>提示-編程儀錶板油錶功能</v>
      </c>
      <c r="I2691" s="122">
        <f t="shared" ca="1" si="166"/>
        <v>552</v>
      </c>
      <c r="N2691" s="125"/>
      <c r="O2691" s="126"/>
      <c r="P2691" s="127" t="str">
        <f>IF(B2691="","",IF(ISNA(VLOOKUP(U2691,[2]NEW!H:H,1,FALSE)),"V",""))</f>
        <v>V</v>
      </c>
      <c r="Q2691" s="156"/>
      <c r="R2691" s="129"/>
      <c r="S2691" s="181"/>
      <c r="U2691" s="132" t="str">
        <f t="shared" si="164"/>
        <v>62110618007A58741</v>
      </c>
      <c r="W2691" s="134" t="str">
        <f>IF((ISERROR(VLOOKUP(E2691,'[2]Lead Time(覆蓋貼)'!F:F,1,0)))*(P2691="v"),"",IF((ISTEXT(VLOOKUP(E2691,'[2]Lead Time(覆蓋貼)'!F:F,1,0)))*(P2691=""),"未執行",""))</f>
        <v/>
      </c>
    </row>
    <row r="2692" spans="1:23" ht="20.25" hidden="1" customHeight="1" x14ac:dyDescent="0.25">
      <c r="A2692" s="117">
        <v>2678</v>
      </c>
      <c r="B2692" s="118" t="s">
        <v>2932</v>
      </c>
      <c r="C2692" s="119">
        <v>43062</v>
      </c>
      <c r="D2692" s="117" t="s">
        <v>2933</v>
      </c>
      <c r="E2692" s="120" t="s">
        <v>5999</v>
      </c>
      <c r="F2692" s="117"/>
      <c r="G2692" s="121">
        <f t="shared" ca="1" si="167"/>
        <v>1</v>
      </c>
      <c r="H2692" s="121" t="str">
        <f t="shared" si="165"/>
        <v>F2xF87F52G3xG01編程控制單元(Kombi)</v>
      </c>
      <c r="I2692" s="122">
        <f t="shared" ca="1" si="166"/>
        <v>96</v>
      </c>
      <c r="J2692" s="230"/>
      <c r="K2692" s="231"/>
      <c r="L2692" s="230"/>
      <c r="M2692" s="232"/>
      <c r="N2692" s="125"/>
      <c r="O2692" s="126"/>
      <c r="P2692" s="127" t="str">
        <f>IF(B2692="","",IF(ISNA(VLOOKUP(U2692,[2]NEW!H:H,1,FALSE)),"V",""))</f>
        <v>V</v>
      </c>
      <c r="Q2692" s="156">
        <v>43070</v>
      </c>
      <c r="R2692" s="129">
        <v>50304</v>
      </c>
      <c r="S2692" s="181" t="s">
        <v>5085</v>
      </c>
      <c r="U2692" s="132" t="str">
        <f t="shared" si="164"/>
        <v>00624501007A43580</v>
      </c>
      <c r="W2692" s="134" t="str">
        <f>IF((ISERROR(VLOOKUP(E2692,'[2]Lead Time(覆蓋貼)'!F:F,1,0)))*(P2692="v"),"",IF((ISTEXT(VLOOKUP(E2692,'[2]Lead Time(覆蓋貼)'!F:F,1,0)))*(P2692=""),"未執行",""))</f>
        <v/>
      </c>
    </row>
    <row r="2693" spans="1:23" ht="20.25" hidden="1" customHeight="1" x14ac:dyDescent="0.25">
      <c r="A2693" s="117">
        <v>2679</v>
      </c>
      <c r="B2693" s="118" t="s">
        <v>4841</v>
      </c>
      <c r="C2693" s="119">
        <v>42370</v>
      </c>
      <c r="D2693" s="117" t="s">
        <v>4662</v>
      </c>
      <c r="E2693" s="120" t="s">
        <v>5999</v>
      </c>
      <c r="F2693" s="117" t="str">
        <f>IF(ISNA(VLOOKUP(B2693,[2]保固召回!$A:$G,7,FALSE)),"",(VLOOKUP(B2693,[2]保固召回!$A:$G,7,FALSE)))</f>
        <v/>
      </c>
      <c r="G2693" s="121">
        <f t="shared" ca="1" si="167"/>
        <v>0.57202072538860105</v>
      </c>
      <c r="H2693" s="121" t="str">
        <f t="shared" si="165"/>
        <v>提示-編程儀錶板油錶功能</v>
      </c>
      <c r="I2693" s="122">
        <f t="shared" ca="1" si="166"/>
        <v>552</v>
      </c>
      <c r="N2693" s="125"/>
      <c r="O2693" s="126"/>
      <c r="P2693" s="127" t="str">
        <f>IF(B2693="","",IF(ISNA(VLOOKUP(U2693,[2]NEW!H:H,1,FALSE)),"V",""))</f>
        <v>V</v>
      </c>
      <c r="Q2693" s="156"/>
      <c r="R2693" s="129"/>
      <c r="S2693" s="210"/>
      <c r="U2693" s="132" t="str">
        <f t="shared" ref="U2693:U2756" si="168">B2693&amp;E2693</f>
        <v>62110618007A43580</v>
      </c>
      <c r="W2693" s="134" t="str">
        <f>IF((ISERROR(VLOOKUP(E2693,'[2]Lead Time(覆蓋貼)'!F:F,1,0)))*(P2693="v"),"",IF((ISTEXT(VLOOKUP(E2693,'[2]Lead Time(覆蓋貼)'!F:F,1,0)))*(P2693=""),"未執行",""))</f>
        <v/>
      </c>
    </row>
    <row r="2694" spans="1:23" ht="20.25" hidden="1" customHeight="1" x14ac:dyDescent="0.25">
      <c r="A2694" s="117">
        <v>2680</v>
      </c>
      <c r="B2694" s="118" t="s">
        <v>4841</v>
      </c>
      <c r="C2694" s="119">
        <v>42370</v>
      </c>
      <c r="D2694" s="117" t="s">
        <v>4662</v>
      </c>
      <c r="E2694" s="120" t="s">
        <v>6000</v>
      </c>
      <c r="F2694" s="117" t="str">
        <f>IF(ISNA(VLOOKUP(B2694,[2]保固召回!$A:$G,7,FALSE)),"",(VLOOKUP(B2694,[2]保固召回!$A:$G,7,FALSE)))</f>
        <v/>
      </c>
      <c r="G2694" s="121">
        <f t="shared" ca="1" si="167"/>
        <v>0.57202072538860105</v>
      </c>
      <c r="H2694" s="121" t="str">
        <f t="shared" ref="H2694:H2757" si="169">IF(P2694="V",D2694,"")</f>
        <v/>
      </c>
      <c r="I2694" s="122">
        <f t="shared" ref="I2694:I2757" ca="1" si="170">COUNTIF(H:H,D2694)</f>
        <v>552</v>
      </c>
      <c r="N2694" s="125"/>
      <c r="O2694" s="126"/>
      <c r="P2694" s="127" t="str">
        <f>IF(B2694="","",IF(ISNA(VLOOKUP(U2694,[2]NEW!H:H,1,FALSE)),"V",""))</f>
        <v/>
      </c>
      <c r="Q2694" s="156"/>
      <c r="R2694" s="129"/>
      <c r="S2694" s="181"/>
      <c r="U2694" s="132" t="str">
        <f t="shared" si="168"/>
        <v>62110618007A42505</v>
      </c>
      <c r="W2694" s="134" t="str">
        <f>IF((ISERROR(VLOOKUP(E2694,'[2]Lead Time(覆蓋貼)'!F:F,1,0)))*(P2694="v"),"",IF((ISTEXT(VLOOKUP(E2694,'[2]Lead Time(覆蓋貼)'!F:F,1,0)))*(P2694=""),"未執行",""))</f>
        <v/>
      </c>
    </row>
    <row r="2695" spans="1:23" ht="20.25" hidden="1" customHeight="1" x14ac:dyDescent="0.25">
      <c r="A2695" s="117">
        <v>2681</v>
      </c>
      <c r="B2695" s="118" t="s">
        <v>4841</v>
      </c>
      <c r="C2695" s="119">
        <v>42370</v>
      </c>
      <c r="D2695" s="117" t="s">
        <v>4662</v>
      </c>
      <c r="E2695" s="120" t="s">
        <v>6001</v>
      </c>
      <c r="F2695" s="117" t="str">
        <f>IF(ISNA(VLOOKUP(B2695,[2]保固召回!$A:$G,7,FALSE)),"",(VLOOKUP(B2695,[2]保固召回!$A:$G,7,FALSE)))</f>
        <v/>
      </c>
      <c r="G2695" s="121">
        <f t="shared" ca="1" si="167"/>
        <v>0.57202072538860105</v>
      </c>
      <c r="H2695" s="121" t="str">
        <f t="shared" si="169"/>
        <v>提示-編程儀錶板油錶功能</v>
      </c>
      <c r="I2695" s="122">
        <f t="shared" ca="1" si="170"/>
        <v>552</v>
      </c>
      <c r="N2695" s="125"/>
      <c r="O2695" s="126"/>
      <c r="P2695" s="127" t="str">
        <f>IF(B2695="","",IF(ISNA(VLOOKUP(U2695,[2]NEW!H:H,1,FALSE)),"V",""))</f>
        <v>V</v>
      </c>
      <c r="Q2695" s="156"/>
      <c r="R2695" s="129"/>
      <c r="S2695" s="181"/>
      <c r="U2695" s="132" t="str">
        <f t="shared" si="168"/>
        <v>62110618007A42256</v>
      </c>
      <c r="W2695" s="134" t="str">
        <f>IF((ISERROR(VLOOKUP(E2695,'[2]Lead Time(覆蓋貼)'!F:F,1,0)))*(P2695="v"),"",IF((ISTEXT(VLOOKUP(E2695,'[2]Lead Time(覆蓋貼)'!F:F,1,0)))*(P2695=""),"未執行",""))</f>
        <v/>
      </c>
    </row>
    <row r="2696" spans="1:23" ht="20.25" hidden="1" customHeight="1" x14ac:dyDescent="0.25">
      <c r="A2696" s="117">
        <v>2682</v>
      </c>
      <c r="B2696" s="118" t="s">
        <v>4841</v>
      </c>
      <c r="C2696" s="119">
        <v>42370</v>
      </c>
      <c r="D2696" s="117" t="s">
        <v>4662</v>
      </c>
      <c r="E2696" s="120" t="s">
        <v>6002</v>
      </c>
      <c r="F2696" s="117" t="str">
        <f>IF(ISNA(VLOOKUP(B2696,[2]保固召回!$A:$G,7,FALSE)),"",(VLOOKUP(B2696,[2]保固召回!$A:$G,7,FALSE)))</f>
        <v/>
      </c>
      <c r="G2696" s="121">
        <f t="shared" ca="1" si="167"/>
        <v>0.57202072538860105</v>
      </c>
      <c r="H2696" s="121" t="str">
        <f t="shared" si="169"/>
        <v>提示-編程儀錶板油錶功能</v>
      </c>
      <c r="I2696" s="122">
        <f t="shared" ca="1" si="170"/>
        <v>552</v>
      </c>
      <c r="N2696" s="125"/>
      <c r="O2696" s="126"/>
      <c r="P2696" s="127" t="str">
        <f>IF(B2696="","",IF(ISNA(VLOOKUP(U2696,[2]NEW!H:H,1,FALSE)),"V",""))</f>
        <v>V</v>
      </c>
      <c r="Q2696" s="156"/>
      <c r="R2696" s="129"/>
      <c r="S2696" s="210"/>
      <c r="U2696" s="132" t="str">
        <f t="shared" si="168"/>
        <v>62110618007A31220</v>
      </c>
      <c r="W2696" s="134" t="str">
        <f>IF((ISERROR(VLOOKUP(E2696,'[2]Lead Time(覆蓋貼)'!F:F,1,0)))*(P2696="v"),"",IF((ISTEXT(VLOOKUP(E2696,'[2]Lead Time(覆蓋貼)'!F:F,1,0)))*(P2696=""),"未執行",""))</f>
        <v/>
      </c>
    </row>
    <row r="2697" spans="1:23" ht="20.25" hidden="1" customHeight="1" x14ac:dyDescent="0.25">
      <c r="A2697" s="117">
        <v>2683</v>
      </c>
      <c r="B2697" s="118" t="s">
        <v>4841</v>
      </c>
      <c r="C2697" s="119">
        <v>42370</v>
      </c>
      <c r="D2697" s="117" t="s">
        <v>4662</v>
      </c>
      <c r="E2697" s="120" t="s">
        <v>6003</v>
      </c>
      <c r="F2697" s="117" t="str">
        <f>IF(ISNA(VLOOKUP(B2697,[2]保固召回!$A:$G,7,FALSE)),"",(VLOOKUP(B2697,[2]保固召回!$A:$G,7,FALSE)))</f>
        <v/>
      </c>
      <c r="G2697" s="121">
        <f t="shared" ref="G2697:G2760" ca="1" si="171">COUNTIF(H:H,D2697)/COUNTIF(D:D,D2697)</f>
        <v>0.57202072538860105</v>
      </c>
      <c r="H2697" s="121" t="str">
        <f t="shared" si="169"/>
        <v>提示-編程儀錶板油錶功能</v>
      </c>
      <c r="I2697" s="122">
        <f t="shared" ca="1" si="170"/>
        <v>552</v>
      </c>
      <c r="N2697" s="125"/>
      <c r="O2697" s="126"/>
      <c r="P2697" s="127" t="str">
        <f>IF(B2697="","",IF(ISNA(VLOOKUP(U2697,[2]NEW!H:H,1,FALSE)),"V",""))</f>
        <v>V</v>
      </c>
      <c r="Q2697" s="156"/>
      <c r="R2697" s="129"/>
      <c r="S2697" s="181"/>
      <c r="U2697" s="132" t="str">
        <f t="shared" si="168"/>
        <v>62110618007A31179</v>
      </c>
      <c r="W2697" s="134" t="str">
        <f>IF((ISERROR(VLOOKUP(E2697,'[2]Lead Time(覆蓋貼)'!F:F,1,0)))*(P2697="v"),"",IF((ISTEXT(VLOOKUP(E2697,'[2]Lead Time(覆蓋貼)'!F:F,1,0)))*(P2697=""),"未執行",""))</f>
        <v/>
      </c>
    </row>
    <row r="2698" spans="1:23" ht="20.25" hidden="1" customHeight="1" x14ac:dyDescent="0.25">
      <c r="A2698" s="117">
        <v>2684</v>
      </c>
      <c r="B2698" s="118" t="s">
        <v>4841</v>
      </c>
      <c r="C2698" s="119">
        <v>42370</v>
      </c>
      <c r="D2698" s="117" t="s">
        <v>4662</v>
      </c>
      <c r="E2698" s="120" t="s">
        <v>6004</v>
      </c>
      <c r="F2698" s="117" t="str">
        <f>IF(ISNA(VLOOKUP(B2698,[2]保固召回!$A:$G,7,FALSE)),"",(VLOOKUP(B2698,[2]保固召回!$A:$G,7,FALSE)))</f>
        <v/>
      </c>
      <c r="G2698" s="121">
        <f t="shared" ca="1" si="171"/>
        <v>0.57202072538860105</v>
      </c>
      <c r="H2698" s="121" t="str">
        <f t="shared" si="169"/>
        <v>提示-編程儀錶板油錶功能</v>
      </c>
      <c r="I2698" s="122">
        <f t="shared" ca="1" si="170"/>
        <v>552</v>
      </c>
      <c r="N2698" s="125"/>
      <c r="O2698" s="126"/>
      <c r="P2698" s="127" t="str">
        <f>IF(B2698="","",IF(ISNA(VLOOKUP(U2698,[2]NEW!H:H,1,FALSE)),"V",""))</f>
        <v>V</v>
      </c>
      <c r="Q2698" s="156"/>
      <c r="R2698" s="129"/>
      <c r="S2698" s="181"/>
      <c r="U2698" s="132" t="str">
        <f t="shared" si="168"/>
        <v>62110618007A30802</v>
      </c>
      <c r="W2698" s="134" t="str">
        <f>IF((ISERROR(VLOOKUP(E2698,'[2]Lead Time(覆蓋貼)'!F:F,1,0)))*(P2698="v"),"",IF((ISTEXT(VLOOKUP(E2698,'[2]Lead Time(覆蓋貼)'!F:F,1,0)))*(P2698=""),"未執行",""))</f>
        <v/>
      </c>
    </row>
    <row r="2699" spans="1:23" ht="20.25" hidden="1" customHeight="1" x14ac:dyDescent="0.25">
      <c r="A2699" s="117">
        <v>2685</v>
      </c>
      <c r="B2699" s="118" t="s">
        <v>4841</v>
      </c>
      <c r="C2699" s="119">
        <v>42370</v>
      </c>
      <c r="D2699" s="117" t="s">
        <v>4662</v>
      </c>
      <c r="E2699" s="120" t="s">
        <v>6005</v>
      </c>
      <c r="F2699" s="117" t="str">
        <f>IF(ISNA(VLOOKUP(B2699,[2]保固召回!$A:$G,7,FALSE)),"",(VLOOKUP(B2699,[2]保固召回!$A:$G,7,FALSE)))</f>
        <v/>
      </c>
      <c r="G2699" s="121">
        <f t="shared" ca="1" si="171"/>
        <v>0.57202072538860105</v>
      </c>
      <c r="H2699" s="121" t="str">
        <f t="shared" si="169"/>
        <v>提示-編程儀錶板油錶功能</v>
      </c>
      <c r="I2699" s="122">
        <f t="shared" ca="1" si="170"/>
        <v>552</v>
      </c>
      <c r="N2699" s="125"/>
      <c r="O2699" s="126"/>
      <c r="P2699" s="127" t="str">
        <f>IF(B2699="","",IF(ISNA(VLOOKUP(U2699,[2]NEW!H:H,1,FALSE)),"V",""))</f>
        <v>V</v>
      </c>
      <c r="Q2699" s="156"/>
      <c r="R2699" s="129"/>
      <c r="S2699" s="210"/>
      <c r="U2699" s="132" t="str">
        <f t="shared" si="168"/>
        <v>62110618007A30558</v>
      </c>
      <c r="W2699" s="134" t="str">
        <f>IF((ISERROR(VLOOKUP(E2699,'[2]Lead Time(覆蓋貼)'!F:F,1,0)))*(P2699="v"),"",IF((ISTEXT(VLOOKUP(E2699,'[2]Lead Time(覆蓋貼)'!F:F,1,0)))*(P2699=""),"未執行",""))</f>
        <v/>
      </c>
    </row>
    <row r="2700" spans="1:23" ht="44.25" hidden="1" customHeight="1" x14ac:dyDescent="0.25">
      <c r="A2700" s="117">
        <v>2686</v>
      </c>
      <c r="B2700" s="118" t="s">
        <v>4841</v>
      </c>
      <c r="C2700" s="119">
        <v>42370</v>
      </c>
      <c r="D2700" s="117" t="s">
        <v>4662</v>
      </c>
      <c r="E2700" s="120" t="s">
        <v>6006</v>
      </c>
      <c r="F2700" s="117" t="str">
        <f>IF(ISNA(VLOOKUP(B2700,[2]保固召回!$A:$G,7,FALSE)),"",(VLOOKUP(B2700,[2]保固召回!$A:$G,7,FALSE)))</f>
        <v/>
      </c>
      <c r="G2700" s="121">
        <f t="shared" ca="1" si="171"/>
        <v>0.57202072538860105</v>
      </c>
      <c r="H2700" s="121" t="str">
        <f t="shared" si="169"/>
        <v>提示-編程儀錶板油錶功能</v>
      </c>
      <c r="I2700" s="122">
        <f t="shared" ca="1" si="170"/>
        <v>552</v>
      </c>
      <c r="N2700" s="125">
        <v>43188</v>
      </c>
      <c r="O2700" s="126">
        <v>50436</v>
      </c>
      <c r="P2700" s="127" t="str">
        <f>IF(B2700="","",IF(ISNA(VLOOKUP(U2700,[2]NEW!H:H,1,FALSE)),"V",""))</f>
        <v>V</v>
      </c>
      <c r="Q2700" s="156">
        <v>43186</v>
      </c>
      <c r="R2700" s="129">
        <v>50268</v>
      </c>
      <c r="S2700" s="181" t="s">
        <v>3862</v>
      </c>
      <c r="U2700" s="132" t="str">
        <f t="shared" si="168"/>
        <v>62110618005K80117</v>
      </c>
      <c r="W2700" s="134" t="str">
        <f>IF((ISERROR(VLOOKUP(E2700,'[2]Lead Time(覆蓋貼)'!F:F,1,0)))*(P2700="v"),"",IF((ISTEXT(VLOOKUP(E2700,'[2]Lead Time(覆蓋貼)'!F:F,1,0)))*(P2700=""),"未執行",""))</f>
        <v/>
      </c>
    </row>
    <row r="2701" spans="1:23" ht="50.25" hidden="1" customHeight="1" x14ac:dyDescent="0.25">
      <c r="A2701" s="117">
        <v>2687</v>
      </c>
      <c r="B2701" s="118" t="s">
        <v>2932</v>
      </c>
      <c r="C2701" s="119">
        <v>43062</v>
      </c>
      <c r="D2701" s="117" t="s">
        <v>2933</v>
      </c>
      <c r="E2701" s="120" t="s">
        <v>6007</v>
      </c>
      <c r="F2701" s="117"/>
      <c r="G2701" s="121">
        <f t="shared" ca="1" si="171"/>
        <v>1</v>
      </c>
      <c r="H2701" s="121" t="str">
        <f t="shared" si="169"/>
        <v>F2xF87F52G3xG01編程控制單元(Kombi)</v>
      </c>
      <c r="I2701" s="122">
        <f t="shared" ca="1" si="170"/>
        <v>96</v>
      </c>
      <c r="J2701" s="230"/>
      <c r="K2701" s="231"/>
      <c r="L2701" s="230"/>
      <c r="M2701" s="232"/>
      <c r="N2701" s="125"/>
      <c r="O2701" s="126"/>
      <c r="P2701" s="127" t="str">
        <f>IF(B2701="","",IF(ISNA(VLOOKUP(U2701,[2]NEW!H:H,1,FALSE)),"V",""))</f>
        <v>V</v>
      </c>
      <c r="Q2701" s="156" t="s">
        <v>6008</v>
      </c>
      <c r="R2701" s="129" t="s">
        <v>5446</v>
      </c>
      <c r="S2701" s="181" t="s">
        <v>5447</v>
      </c>
      <c r="U2701" s="132" t="str">
        <f t="shared" si="168"/>
        <v>00624501005K52874</v>
      </c>
      <c r="W2701" s="134" t="str">
        <f>IF((ISERROR(VLOOKUP(E2701,'[2]Lead Time(覆蓋貼)'!F:F,1,0)))*(P2701="v"),"",IF((ISTEXT(VLOOKUP(E2701,'[2]Lead Time(覆蓋貼)'!F:F,1,0)))*(P2701=""),"未執行",""))</f>
        <v/>
      </c>
    </row>
    <row r="2702" spans="1:23" ht="20.25" hidden="1" customHeight="1" x14ac:dyDescent="0.25">
      <c r="A2702" s="117">
        <v>2688</v>
      </c>
      <c r="B2702" s="118" t="s">
        <v>4841</v>
      </c>
      <c r="C2702" s="119">
        <v>42370</v>
      </c>
      <c r="D2702" s="117" t="s">
        <v>4662</v>
      </c>
      <c r="E2702" s="120" t="s">
        <v>6007</v>
      </c>
      <c r="F2702" s="117" t="str">
        <f>IF(ISNA(VLOOKUP(B2702,[2]保固召回!$A:$G,7,FALSE)),"",(VLOOKUP(B2702,[2]保固召回!$A:$G,7,FALSE)))</f>
        <v/>
      </c>
      <c r="G2702" s="121">
        <f t="shared" ca="1" si="171"/>
        <v>0.57202072538860105</v>
      </c>
      <c r="H2702" s="121" t="str">
        <f t="shared" si="169"/>
        <v/>
      </c>
      <c r="I2702" s="122">
        <f t="shared" ca="1" si="170"/>
        <v>552</v>
      </c>
      <c r="N2702" s="125"/>
      <c r="O2702" s="126"/>
      <c r="P2702" s="127" t="str">
        <f>IF(B2702="","",IF(ISNA(VLOOKUP(U2702,[2]NEW!H:H,1,FALSE)),"V",""))</f>
        <v/>
      </c>
      <c r="Q2702" s="156"/>
      <c r="R2702" s="129"/>
      <c r="S2702" s="181"/>
      <c r="U2702" s="132" t="str">
        <f t="shared" si="168"/>
        <v>62110618005K52874</v>
      </c>
      <c r="W2702" s="134" t="str">
        <f>IF((ISERROR(VLOOKUP(E2702,'[2]Lead Time(覆蓋貼)'!F:F,1,0)))*(P2702="v"),"",IF((ISTEXT(VLOOKUP(E2702,'[2]Lead Time(覆蓋貼)'!F:F,1,0)))*(P2702=""),"未執行",""))</f>
        <v/>
      </c>
    </row>
    <row r="2703" spans="1:23" ht="20.25" hidden="1" customHeight="1" x14ac:dyDescent="0.25">
      <c r="A2703" s="117">
        <v>2689</v>
      </c>
      <c r="B2703" s="118" t="s">
        <v>2932</v>
      </c>
      <c r="C2703" s="119">
        <v>43062</v>
      </c>
      <c r="D2703" s="117" t="s">
        <v>2933</v>
      </c>
      <c r="E2703" s="120" t="s">
        <v>6009</v>
      </c>
      <c r="F2703" s="117"/>
      <c r="G2703" s="121">
        <f t="shared" ca="1" si="171"/>
        <v>1</v>
      </c>
      <c r="H2703" s="121" t="str">
        <f t="shared" si="169"/>
        <v>F2xF87F52G3xG01編程控制單元(Kombi)</v>
      </c>
      <c r="I2703" s="122">
        <f t="shared" ca="1" si="170"/>
        <v>96</v>
      </c>
      <c r="J2703" s="230"/>
      <c r="K2703" s="231"/>
      <c r="L2703" s="230"/>
      <c r="M2703" s="232"/>
      <c r="N2703" s="125"/>
      <c r="O2703" s="126"/>
      <c r="P2703" s="127" t="str">
        <f>IF(B2703="","",IF(ISNA(VLOOKUP(U2703,[2]NEW!H:H,1,FALSE)),"V",""))</f>
        <v>V</v>
      </c>
      <c r="Q2703" s="156">
        <v>43069</v>
      </c>
      <c r="R2703" s="129">
        <v>50304</v>
      </c>
      <c r="S2703" s="181" t="s">
        <v>5085</v>
      </c>
      <c r="U2703" s="132" t="str">
        <f t="shared" si="168"/>
        <v>00624501005K52872</v>
      </c>
      <c r="W2703" s="134" t="str">
        <f>IF((ISERROR(VLOOKUP(E2703,'[2]Lead Time(覆蓋貼)'!F:F,1,0)))*(P2703="v"),"",IF((ISTEXT(VLOOKUP(E2703,'[2]Lead Time(覆蓋貼)'!F:F,1,0)))*(P2703=""),"未執行",""))</f>
        <v/>
      </c>
    </row>
    <row r="2704" spans="1:23" ht="20.25" hidden="1" customHeight="1" x14ac:dyDescent="0.25">
      <c r="A2704" s="117">
        <v>2690</v>
      </c>
      <c r="B2704" s="118" t="s">
        <v>4841</v>
      </c>
      <c r="C2704" s="119">
        <v>42370</v>
      </c>
      <c r="D2704" s="117" t="s">
        <v>4662</v>
      </c>
      <c r="E2704" s="120" t="s">
        <v>6009</v>
      </c>
      <c r="F2704" s="117" t="str">
        <f>IF(ISNA(VLOOKUP(B2704,[2]保固召回!$A:$G,7,FALSE)),"",(VLOOKUP(B2704,[2]保固召回!$A:$G,7,FALSE)))</f>
        <v/>
      </c>
      <c r="G2704" s="121">
        <f t="shared" ca="1" si="171"/>
        <v>0.57202072538860105</v>
      </c>
      <c r="H2704" s="121" t="str">
        <f t="shared" si="169"/>
        <v/>
      </c>
      <c r="I2704" s="122">
        <f t="shared" ca="1" si="170"/>
        <v>552</v>
      </c>
      <c r="N2704" s="125"/>
      <c r="O2704" s="126"/>
      <c r="P2704" s="127" t="str">
        <f>IF(B2704="","",IF(ISNA(VLOOKUP(U2704,[2]NEW!H:H,1,FALSE)),"V",""))</f>
        <v/>
      </c>
      <c r="Q2704" s="156"/>
      <c r="R2704" s="129"/>
      <c r="S2704" s="210"/>
      <c r="U2704" s="132" t="str">
        <f t="shared" si="168"/>
        <v>62110618005K52872</v>
      </c>
      <c r="W2704" s="134" t="str">
        <f>IF((ISERROR(VLOOKUP(E2704,'[2]Lead Time(覆蓋貼)'!F:F,1,0)))*(P2704="v"),"",IF((ISTEXT(VLOOKUP(E2704,'[2]Lead Time(覆蓋貼)'!F:F,1,0)))*(P2704=""),"未執行",""))</f>
        <v/>
      </c>
    </row>
    <row r="2705" spans="1:23" ht="20.25" hidden="1" customHeight="1" x14ac:dyDescent="0.25">
      <c r="A2705" s="117">
        <v>2691</v>
      </c>
      <c r="B2705" s="118" t="s">
        <v>2932</v>
      </c>
      <c r="C2705" s="119">
        <v>43062</v>
      </c>
      <c r="D2705" s="117" t="s">
        <v>2933</v>
      </c>
      <c r="E2705" s="120" t="s">
        <v>6010</v>
      </c>
      <c r="F2705" s="117"/>
      <c r="G2705" s="121">
        <f t="shared" ca="1" si="171"/>
        <v>1</v>
      </c>
      <c r="H2705" s="121" t="str">
        <f t="shared" si="169"/>
        <v>F2xF87F52G3xG01編程控制單元(Kombi)</v>
      </c>
      <c r="I2705" s="122">
        <f t="shared" ca="1" si="170"/>
        <v>96</v>
      </c>
      <c r="J2705" s="230"/>
      <c r="K2705" s="231"/>
      <c r="L2705" s="230"/>
      <c r="M2705" s="232"/>
      <c r="N2705" s="125">
        <v>43124</v>
      </c>
      <c r="O2705" s="126">
        <v>50150</v>
      </c>
      <c r="P2705" s="127" t="str">
        <f>IF(B2705="","",IF(ISNA(VLOOKUP(U2705,[2]NEW!H:H,1,FALSE)),"V",""))</f>
        <v>V</v>
      </c>
      <c r="Q2705" s="156" t="s">
        <v>6011</v>
      </c>
      <c r="R2705" s="129" t="s">
        <v>6012</v>
      </c>
      <c r="S2705" s="181" t="s">
        <v>6013</v>
      </c>
      <c r="U2705" s="132" t="str">
        <f t="shared" si="168"/>
        <v>00624501005K52871</v>
      </c>
      <c r="W2705" s="134" t="str">
        <f>IF((ISERROR(VLOOKUP(E2705,'[2]Lead Time(覆蓋貼)'!F:F,1,0)))*(P2705="v"),"",IF((ISTEXT(VLOOKUP(E2705,'[2]Lead Time(覆蓋貼)'!F:F,1,0)))*(P2705=""),"未執行",""))</f>
        <v/>
      </c>
    </row>
    <row r="2706" spans="1:23" ht="20.25" hidden="1" customHeight="1" x14ac:dyDescent="0.25">
      <c r="A2706" s="117">
        <v>2692</v>
      </c>
      <c r="B2706" s="118" t="s">
        <v>4841</v>
      </c>
      <c r="C2706" s="119">
        <v>42370</v>
      </c>
      <c r="D2706" s="117" t="s">
        <v>4662</v>
      </c>
      <c r="E2706" s="120" t="s">
        <v>6010</v>
      </c>
      <c r="F2706" s="117" t="str">
        <f>IF(ISNA(VLOOKUP(B2706,[2]保固召回!$A:$G,7,FALSE)),"",(VLOOKUP(B2706,[2]保固召回!$A:$G,7,FALSE)))</f>
        <v/>
      </c>
      <c r="G2706" s="121">
        <f t="shared" ca="1" si="171"/>
        <v>0.57202072538860105</v>
      </c>
      <c r="H2706" s="121" t="str">
        <f t="shared" si="169"/>
        <v/>
      </c>
      <c r="I2706" s="122">
        <f t="shared" ca="1" si="170"/>
        <v>552</v>
      </c>
      <c r="N2706" s="125"/>
      <c r="O2706" s="126"/>
      <c r="P2706" s="127" t="str">
        <f>IF(B2706="","",IF(ISNA(VLOOKUP(U2706,[2]NEW!H:H,1,FALSE)),"V",""))</f>
        <v/>
      </c>
      <c r="Q2706" s="156"/>
      <c r="R2706" s="129"/>
      <c r="S2706" s="181"/>
      <c r="U2706" s="132" t="str">
        <f t="shared" si="168"/>
        <v>62110618005K52871</v>
      </c>
      <c r="W2706" s="134" t="str">
        <f>IF((ISERROR(VLOOKUP(E2706,'[2]Lead Time(覆蓋貼)'!F:F,1,0)))*(P2706="v"),"",IF((ISTEXT(VLOOKUP(E2706,'[2]Lead Time(覆蓋貼)'!F:F,1,0)))*(P2706=""),"未執行",""))</f>
        <v/>
      </c>
    </row>
    <row r="2707" spans="1:23" ht="20.25" hidden="1" customHeight="1" x14ac:dyDescent="0.25">
      <c r="A2707" s="117">
        <v>2693</v>
      </c>
      <c r="B2707" s="118" t="s">
        <v>2932</v>
      </c>
      <c r="C2707" s="119">
        <v>43062</v>
      </c>
      <c r="D2707" s="117" t="s">
        <v>2933</v>
      </c>
      <c r="E2707" s="120" t="s">
        <v>6014</v>
      </c>
      <c r="F2707" s="117"/>
      <c r="G2707" s="121">
        <f t="shared" ca="1" si="171"/>
        <v>1</v>
      </c>
      <c r="H2707" s="121" t="str">
        <f t="shared" si="169"/>
        <v>F2xF87F52G3xG01編程控制單元(Kombi)</v>
      </c>
      <c r="I2707" s="122">
        <f t="shared" ca="1" si="170"/>
        <v>96</v>
      </c>
      <c r="J2707" s="230"/>
      <c r="K2707" s="231"/>
      <c r="L2707" s="230"/>
      <c r="M2707" s="232"/>
      <c r="N2707" s="125"/>
      <c r="O2707" s="126"/>
      <c r="P2707" s="127" t="str">
        <f>IF(B2707="","",IF(ISNA(VLOOKUP(U2707,[2]NEW!H:H,1,FALSE)),"V",""))</f>
        <v>V</v>
      </c>
      <c r="Q2707" s="156">
        <v>43070</v>
      </c>
      <c r="R2707" s="129">
        <v>50304</v>
      </c>
      <c r="S2707" s="181" t="s">
        <v>5085</v>
      </c>
      <c r="U2707" s="132" t="str">
        <f t="shared" si="168"/>
        <v>00624501005K52869</v>
      </c>
      <c r="W2707" s="134" t="str">
        <f>IF((ISERROR(VLOOKUP(E2707,'[2]Lead Time(覆蓋貼)'!F:F,1,0)))*(P2707="v"),"",IF((ISTEXT(VLOOKUP(E2707,'[2]Lead Time(覆蓋貼)'!F:F,1,0)))*(P2707=""),"未執行",""))</f>
        <v/>
      </c>
    </row>
    <row r="2708" spans="1:23" ht="20.25" hidden="1" customHeight="1" x14ac:dyDescent="0.25">
      <c r="A2708" s="117">
        <v>2694</v>
      </c>
      <c r="B2708" s="118" t="s">
        <v>4841</v>
      </c>
      <c r="C2708" s="119">
        <v>42370</v>
      </c>
      <c r="D2708" s="117" t="s">
        <v>4662</v>
      </c>
      <c r="E2708" s="120" t="s">
        <v>6014</v>
      </c>
      <c r="F2708" s="117" t="str">
        <f>IF(ISNA(VLOOKUP(B2708,[2]保固召回!$A:$G,7,FALSE)),"",(VLOOKUP(B2708,[2]保固召回!$A:$G,7,FALSE)))</f>
        <v/>
      </c>
      <c r="G2708" s="121">
        <f t="shared" ca="1" si="171"/>
        <v>0.57202072538860105</v>
      </c>
      <c r="H2708" s="121" t="str">
        <f t="shared" si="169"/>
        <v/>
      </c>
      <c r="I2708" s="122">
        <f t="shared" ca="1" si="170"/>
        <v>552</v>
      </c>
      <c r="N2708" s="125"/>
      <c r="O2708" s="126"/>
      <c r="P2708" s="127" t="str">
        <f>IF(B2708="","",IF(ISNA(VLOOKUP(U2708,[2]NEW!H:H,1,FALSE)),"V",""))</f>
        <v/>
      </c>
      <c r="Q2708" s="156"/>
      <c r="R2708" s="129"/>
      <c r="S2708" s="181"/>
      <c r="U2708" s="132" t="str">
        <f t="shared" si="168"/>
        <v>62110618005K52869</v>
      </c>
      <c r="W2708" s="134" t="str">
        <f>IF((ISERROR(VLOOKUP(E2708,'[2]Lead Time(覆蓋貼)'!F:F,1,0)))*(P2708="v"),"",IF((ISTEXT(VLOOKUP(E2708,'[2]Lead Time(覆蓋貼)'!F:F,1,0)))*(P2708=""),"未執行",""))</f>
        <v/>
      </c>
    </row>
    <row r="2709" spans="1:23" ht="20.25" hidden="1" customHeight="1" x14ac:dyDescent="0.25">
      <c r="A2709" s="117">
        <v>2695</v>
      </c>
      <c r="B2709" s="118" t="s">
        <v>4841</v>
      </c>
      <c r="C2709" s="119">
        <v>42370</v>
      </c>
      <c r="D2709" s="117" t="s">
        <v>4662</v>
      </c>
      <c r="E2709" s="120" t="s">
        <v>6015</v>
      </c>
      <c r="F2709" s="117" t="str">
        <f>IF(ISNA(VLOOKUP(B2709,[2]保固召回!$A:$G,7,FALSE)),"",(VLOOKUP(B2709,[2]保固召回!$A:$G,7,FALSE)))</f>
        <v/>
      </c>
      <c r="G2709" s="121">
        <f t="shared" ca="1" si="171"/>
        <v>0.57202072538860105</v>
      </c>
      <c r="H2709" s="121" t="str">
        <f t="shared" si="169"/>
        <v>提示-編程儀錶板油錶功能</v>
      </c>
      <c r="I2709" s="122">
        <f t="shared" ca="1" si="170"/>
        <v>552</v>
      </c>
      <c r="N2709" s="125"/>
      <c r="O2709" s="126"/>
      <c r="P2709" s="127" t="str">
        <f>IF(B2709="","",IF(ISNA(VLOOKUP(U2709,[2]NEW!H:H,1,FALSE)),"V",""))</f>
        <v>V</v>
      </c>
      <c r="Q2709" s="156"/>
      <c r="R2709" s="129"/>
      <c r="S2709" s="210"/>
      <c r="U2709" s="132" t="str">
        <f t="shared" si="168"/>
        <v>62110618005K19235</v>
      </c>
      <c r="W2709" s="134" t="str">
        <f>IF((ISERROR(VLOOKUP(E2709,'[2]Lead Time(覆蓋貼)'!F:F,1,0)))*(P2709="v"),"",IF((ISTEXT(VLOOKUP(E2709,'[2]Lead Time(覆蓋貼)'!F:F,1,0)))*(P2709=""),"未執行",""))</f>
        <v/>
      </c>
    </row>
    <row r="2710" spans="1:23" ht="20.25" hidden="1" customHeight="1" x14ac:dyDescent="0.25">
      <c r="A2710" s="117">
        <v>2696</v>
      </c>
      <c r="B2710" s="118" t="s">
        <v>4841</v>
      </c>
      <c r="C2710" s="119">
        <v>42370</v>
      </c>
      <c r="D2710" s="117" t="s">
        <v>4662</v>
      </c>
      <c r="E2710" s="120" t="s">
        <v>6016</v>
      </c>
      <c r="F2710" s="117" t="str">
        <f>IF(ISNA(VLOOKUP(B2710,[2]保固召回!$A:$G,7,FALSE)),"",(VLOOKUP(B2710,[2]保固召回!$A:$G,7,FALSE)))</f>
        <v/>
      </c>
      <c r="G2710" s="121">
        <f t="shared" ca="1" si="171"/>
        <v>0.57202072538860105</v>
      </c>
      <c r="H2710" s="121" t="str">
        <f t="shared" si="169"/>
        <v>提示-編程儀錶板油錶功能</v>
      </c>
      <c r="I2710" s="122">
        <f t="shared" ca="1" si="170"/>
        <v>552</v>
      </c>
      <c r="N2710" s="125"/>
      <c r="O2710" s="126"/>
      <c r="P2710" s="127" t="str">
        <f>IF(B2710="","",IF(ISNA(VLOOKUP(U2710,[2]NEW!H:H,1,FALSE)),"V",""))</f>
        <v>V</v>
      </c>
      <c r="Q2710" s="156"/>
      <c r="R2710" s="129"/>
      <c r="S2710" s="181"/>
      <c r="U2710" s="132" t="str">
        <f t="shared" si="168"/>
        <v>62110618005K19202</v>
      </c>
      <c r="W2710" s="134" t="str">
        <f>IF((ISERROR(VLOOKUP(E2710,'[2]Lead Time(覆蓋貼)'!F:F,1,0)))*(P2710="v"),"",IF((ISTEXT(VLOOKUP(E2710,'[2]Lead Time(覆蓋貼)'!F:F,1,0)))*(P2710=""),"未執行",""))</f>
        <v/>
      </c>
    </row>
    <row r="2711" spans="1:23" ht="20.25" hidden="1" customHeight="1" x14ac:dyDescent="0.25">
      <c r="A2711" s="117">
        <v>2697</v>
      </c>
      <c r="B2711" s="118" t="s">
        <v>4841</v>
      </c>
      <c r="C2711" s="119">
        <v>42370</v>
      </c>
      <c r="D2711" s="117" t="s">
        <v>4662</v>
      </c>
      <c r="E2711" s="120" t="s">
        <v>6017</v>
      </c>
      <c r="F2711" s="117" t="str">
        <f>IF(ISNA(VLOOKUP(B2711,[2]保固召回!$A:$G,7,FALSE)),"",(VLOOKUP(B2711,[2]保固召回!$A:$G,7,FALSE)))</f>
        <v/>
      </c>
      <c r="G2711" s="121">
        <f t="shared" ca="1" si="171"/>
        <v>0.57202072538860105</v>
      </c>
      <c r="H2711" s="121" t="str">
        <f t="shared" si="169"/>
        <v>提示-編程儀錶板油錶功能</v>
      </c>
      <c r="I2711" s="122">
        <f t="shared" ca="1" si="170"/>
        <v>552</v>
      </c>
      <c r="N2711" s="125">
        <v>43202</v>
      </c>
      <c r="O2711" s="126">
        <v>50221</v>
      </c>
      <c r="P2711" s="127" t="str">
        <f>IF(B2711="","",IF(ISNA(VLOOKUP(U2711,[2]NEW!H:H,1,FALSE)),"V",""))</f>
        <v>V</v>
      </c>
      <c r="Q2711" s="156">
        <v>43192</v>
      </c>
      <c r="R2711" s="129">
        <v>50221</v>
      </c>
      <c r="S2711" s="181" t="s">
        <v>3862</v>
      </c>
      <c r="U2711" s="132" t="str">
        <f t="shared" si="168"/>
        <v>62110618005J83257</v>
      </c>
      <c r="W2711" s="134" t="str">
        <f>IF((ISERROR(VLOOKUP(E2711,'[2]Lead Time(覆蓋貼)'!F:F,1,0)))*(P2711="v"),"",IF((ISTEXT(VLOOKUP(E2711,'[2]Lead Time(覆蓋貼)'!F:F,1,0)))*(P2711=""),"未執行",""))</f>
        <v/>
      </c>
    </row>
    <row r="2712" spans="1:23" ht="20.25" hidden="1" customHeight="1" x14ac:dyDescent="0.25">
      <c r="A2712" s="117">
        <v>2698</v>
      </c>
      <c r="B2712" s="118" t="s">
        <v>4841</v>
      </c>
      <c r="C2712" s="119">
        <v>42370</v>
      </c>
      <c r="D2712" s="117" t="s">
        <v>4662</v>
      </c>
      <c r="E2712" s="120" t="s">
        <v>6018</v>
      </c>
      <c r="F2712" s="117" t="str">
        <f>IF(ISNA(VLOOKUP(B2712,[2]保固召回!$A:$G,7,FALSE)),"",(VLOOKUP(B2712,[2]保固召回!$A:$G,7,FALSE)))</f>
        <v/>
      </c>
      <c r="G2712" s="121">
        <f t="shared" ca="1" si="171"/>
        <v>0.57202072538860105</v>
      </c>
      <c r="H2712" s="121" t="str">
        <f t="shared" si="169"/>
        <v/>
      </c>
      <c r="I2712" s="122">
        <f t="shared" ca="1" si="170"/>
        <v>552</v>
      </c>
      <c r="N2712" s="125"/>
      <c r="O2712" s="126"/>
      <c r="P2712" s="127" t="str">
        <f>IF(B2712="","",IF(ISNA(VLOOKUP(U2712,[2]NEW!H:H,1,FALSE)),"V",""))</f>
        <v/>
      </c>
      <c r="Q2712" s="156"/>
      <c r="R2712" s="129"/>
      <c r="S2712" s="210"/>
      <c r="U2712" s="132" t="str">
        <f t="shared" si="168"/>
        <v>62110618005J83090</v>
      </c>
      <c r="W2712" s="134" t="str">
        <f>IF((ISERROR(VLOOKUP(E2712,'[2]Lead Time(覆蓋貼)'!F:F,1,0)))*(P2712="v"),"",IF((ISTEXT(VLOOKUP(E2712,'[2]Lead Time(覆蓋貼)'!F:F,1,0)))*(P2712=""),"未執行",""))</f>
        <v/>
      </c>
    </row>
    <row r="2713" spans="1:23" ht="20.25" hidden="1" customHeight="1" x14ac:dyDescent="0.25">
      <c r="A2713" s="117">
        <v>2699</v>
      </c>
      <c r="B2713" s="118" t="s">
        <v>4841</v>
      </c>
      <c r="C2713" s="119">
        <v>42370</v>
      </c>
      <c r="D2713" s="117" t="s">
        <v>4662</v>
      </c>
      <c r="E2713" s="120" t="s">
        <v>6019</v>
      </c>
      <c r="F2713" s="117" t="str">
        <f>IF(ISNA(VLOOKUP(B2713,[2]保固召回!$A:$G,7,FALSE)),"",(VLOOKUP(B2713,[2]保固召回!$A:$G,7,FALSE)))</f>
        <v/>
      </c>
      <c r="G2713" s="121">
        <f t="shared" ca="1" si="171"/>
        <v>0.57202072538860105</v>
      </c>
      <c r="H2713" s="121" t="str">
        <f t="shared" si="169"/>
        <v/>
      </c>
      <c r="I2713" s="122">
        <f t="shared" ca="1" si="170"/>
        <v>552</v>
      </c>
      <c r="N2713" s="125"/>
      <c r="O2713" s="126"/>
      <c r="P2713" s="127" t="str">
        <f>IF(B2713="","",IF(ISNA(VLOOKUP(U2713,[2]NEW!H:H,1,FALSE)),"V",""))</f>
        <v/>
      </c>
      <c r="Q2713" s="156"/>
      <c r="R2713" s="129"/>
      <c r="S2713" s="181"/>
      <c r="U2713" s="132" t="str">
        <f t="shared" si="168"/>
        <v>62110618005J83089</v>
      </c>
      <c r="W2713" s="134" t="str">
        <f>IF((ISERROR(VLOOKUP(E2713,'[2]Lead Time(覆蓋貼)'!F:F,1,0)))*(P2713="v"),"",IF((ISTEXT(VLOOKUP(E2713,'[2]Lead Time(覆蓋貼)'!F:F,1,0)))*(P2713=""),"未執行",""))</f>
        <v/>
      </c>
    </row>
    <row r="2714" spans="1:23" ht="20.25" hidden="1" customHeight="1" x14ac:dyDescent="0.25">
      <c r="A2714" s="117">
        <v>2700</v>
      </c>
      <c r="B2714" s="118" t="s">
        <v>4841</v>
      </c>
      <c r="C2714" s="119">
        <v>42370</v>
      </c>
      <c r="D2714" s="117" t="s">
        <v>4662</v>
      </c>
      <c r="E2714" s="120" t="s">
        <v>6020</v>
      </c>
      <c r="F2714" s="117" t="str">
        <f>IF(ISNA(VLOOKUP(B2714,[2]保固召回!$A:$G,7,FALSE)),"",(VLOOKUP(B2714,[2]保固召回!$A:$G,7,FALSE)))</f>
        <v/>
      </c>
      <c r="G2714" s="121">
        <f t="shared" ca="1" si="171"/>
        <v>0.57202072538860105</v>
      </c>
      <c r="H2714" s="121" t="str">
        <f t="shared" si="169"/>
        <v/>
      </c>
      <c r="I2714" s="122">
        <f t="shared" ca="1" si="170"/>
        <v>552</v>
      </c>
      <c r="N2714" s="125"/>
      <c r="O2714" s="126"/>
      <c r="P2714" s="127" t="str">
        <f>IF(B2714="","",IF(ISNA(VLOOKUP(U2714,[2]NEW!H:H,1,FALSE)),"V",""))</f>
        <v/>
      </c>
      <c r="Q2714" s="156"/>
      <c r="R2714" s="129"/>
      <c r="S2714" s="181"/>
      <c r="U2714" s="132" t="str">
        <f t="shared" si="168"/>
        <v>62110618005J83088</v>
      </c>
      <c r="W2714" s="134" t="str">
        <f>IF((ISERROR(VLOOKUP(E2714,'[2]Lead Time(覆蓋貼)'!F:F,1,0)))*(P2714="v"),"",IF((ISTEXT(VLOOKUP(E2714,'[2]Lead Time(覆蓋貼)'!F:F,1,0)))*(P2714=""),"未執行",""))</f>
        <v/>
      </c>
    </row>
    <row r="2715" spans="1:23" ht="20.25" hidden="1" customHeight="1" x14ac:dyDescent="0.25">
      <c r="A2715" s="117">
        <v>2701</v>
      </c>
      <c r="B2715" s="118" t="s">
        <v>4841</v>
      </c>
      <c r="C2715" s="119">
        <v>42370</v>
      </c>
      <c r="D2715" s="117" t="s">
        <v>4662</v>
      </c>
      <c r="E2715" s="120" t="s">
        <v>6021</v>
      </c>
      <c r="F2715" s="117" t="str">
        <f>IF(ISNA(VLOOKUP(B2715,[2]保固召回!$A:$G,7,FALSE)),"",(VLOOKUP(B2715,[2]保固召回!$A:$G,7,FALSE)))</f>
        <v/>
      </c>
      <c r="G2715" s="121">
        <f t="shared" ca="1" si="171"/>
        <v>0.57202072538860105</v>
      </c>
      <c r="H2715" s="121" t="str">
        <f t="shared" si="169"/>
        <v/>
      </c>
      <c r="I2715" s="122">
        <f t="shared" ca="1" si="170"/>
        <v>552</v>
      </c>
      <c r="N2715" s="125"/>
      <c r="O2715" s="126"/>
      <c r="P2715" s="127" t="str">
        <f>IF(B2715="","",IF(ISNA(VLOOKUP(U2715,[2]NEW!H:H,1,FALSE)),"V",""))</f>
        <v/>
      </c>
      <c r="Q2715" s="156"/>
      <c r="R2715" s="129"/>
      <c r="S2715" s="210"/>
      <c r="U2715" s="132" t="str">
        <f t="shared" si="168"/>
        <v>62110618005J82934</v>
      </c>
      <c r="W2715" s="134" t="str">
        <f>IF((ISERROR(VLOOKUP(E2715,'[2]Lead Time(覆蓋貼)'!F:F,1,0)))*(P2715="v"),"",IF((ISTEXT(VLOOKUP(E2715,'[2]Lead Time(覆蓋貼)'!F:F,1,0)))*(P2715=""),"未執行",""))</f>
        <v/>
      </c>
    </row>
    <row r="2716" spans="1:23" ht="20.25" hidden="1" customHeight="1" x14ac:dyDescent="0.25">
      <c r="A2716" s="117">
        <v>2702</v>
      </c>
      <c r="B2716" s="118" t="s">
        <v>4841</v>
      </c>
      <c r="C2716" s="119">
        <v>42370</v>
      </c>
      <c r="D2716" s="117" t="s">
        <v>4662</v>
      </c>
      <c r="E2716" s="120" t="s">
        <v>6022</v>
      </c>
      <c r="F2716" s="117" t="str">
        <f>IF(ISNA(VLOOKUP(B2716,[2]保固召回!$A:$G,7,FALSE)),"",(VLOOKUP(B2716,[2]保固召回!$A:$G,7,FALSE)))</f>
        <v/>
      </c>
      <c r="G2716" s="121">
        <f t="shared" ca="1" si="171"/>
        <v>0.57202072538860105</v>
      </c>
      <c r="H2716" s="121" t="str">
        <f t="shared" si="169"/>
        <v/>
      </c>
      <c r="I2716" s="122">
        <f t="shared" ca="1" si="170"/>
        <v>552</v>
      </c>
      <c r="N2716" s="125"/>
      <c r="O2716" s="126"/>
      <c r="P2716" s="127" t="str">
        <f>IF(B2716="","",IF(ISNA(VLOOKUP(U2716,[2]NEW!H:H,1,FALSE)),"V",""))</f>
        <v/>
      </c>
      <c r="Q2716" s="156"/>
      <c r="R2716" s="129"/>
      <c r="S2716" s="181"/>
      <c r="U2716" s="132" t="str">
        <f t="shared" si="168"/>
        <v>62110618005J82932</v>
      </c>
      <c r="W2716" s="134" t="str">
        <f>IF((ISERROR(VLOOKUP(E2716,'[2]Lead Time(覆蓋貼)'!F:F,1,0)))*(P2716="v"),"",IF((ISTEXT(VLOOKUP(E2716,'[2]Lead Time(覆蓋貼)'!F:F,1,0)))*(P2716=""),"未執行",""))</f>
        <v/>
      </c>
    </row>
    <row r="2717" spans="1:23" ht="20.25" hidden="1" customHeight="1" x14ac:dyDescent="0.25">
      <c r="A2717" s="117">
        <v>2703</v>
      </c>
      <c r="B2717" s="118" t="s">
        <v>4841</v>
      </c>
      <c r="C2717" s="119">
        <v>42370</v>
      </c>
      <c r="D2717" s="117" t="s">
        <v>4662</v>
      </c>
      <c r="E2717" s="120" t="s">
        <v>6023</v>
      </c>
      <c r="F2717" s="117" t="str">
        <f>IF(ISNA(VLOOKUP(B2717,[2]保固召回!$A:$G,7,FALSE)),"",(VLOOKUP(B2717,[2]保固召回!$A:$G,7,FALSE)))</f>
        <v/>
      </c>
      <c r="G2717" s="121">
        <f t="shared" ca="1" si="171"/>
        <v>0.57202072538860105</v>
      </c>
      <c r="H2717" s="121" t="str">
        <f t="shared" si="169"/>
        <v>提示-編程儀錶板油錶功能</v>
      </c>
      <c r="I2717" s="122">
        <f t="shared" ca="1" si="170"/>
        <v>552</v>
      </c>
      <c r="N2717" s="125"/>
      <c r="O2717" s="126"/>
      <c r="P2717" s="127" t="str">
        <f>IF(B2717="","",IF(ISNA(VLOOKUP(U2717,[2]NEW!H:H,1,FALSE)),"V",""))</f>
        <v>V</v>
      </c>
      <c r="Q2717" s="156"/>
      <c r="R2717" s="129"/>
      <c r="S2717" s="181"/>
      <c r="U2717" s="132" t="str">
        <f t="shared" si="168"/>
        <v>62110618005J82264</v>
      </c>
      <c r="W2717" s="134" t="str">
        <f>IF((ISERROR(VLOOKUP(E2717,'[2]Lead Time(覆蓋貼)'!F:F,1,0)))*(P2717="v"),"",IF((ISTEXT(VLOOKUP(E2717,'[2]Lead Time(覆蓋貼)'!F:F,1,0)))*(P2717=""),"未執行",""))</f>
        <v/>
      </c>
    </row>
    <row r="2718" spans="1:23" ht="20.25" hidden="1" customHeight="1" x14ac:dyDescent="0.25">
      <c r="A2718" s="117">
        <v>2704</v>
      </c>
      <c r="B2718" s="118" t="s">
        <v>4841</v>
      </c>
      <c r="C2718" s="119">
        <v>42370</v>
      </c>
      <c r="D2718" s="117" t="s">
        <v>4662</v>
      </c>
      <c r="E2718" s="120" t="s">
        <v>6024</v>
      </c>
      <c r="F2718" s="117" t="str">
        <f>IF(ISNA(VLOOKUP(B2718,[2]保固召回!$A:$G,7,FALSE)),"",(VLOOKUP(B2718,[2]保固召回!$A:$G,7,FALSE)))</f>
        <v/>
      </c>
      <c r="G2718" s="121">
        <f t="shared" ca="1" si="171"/>
        <v>0.57202072538860105</v>
      </c>
      <c r="H2718" s="121" t="str">
        <f t="shared" si="169"/>
        <v/>
      </c>
      <c r="I2718" s="122">
        <f t="shared" ca="1" si="170"/>
        <v>552</v>
      </c>
      <c r="N2718" s="125"/>
      <c r="O2718" s="126"/>
      <c r="P2718" s="127" t="str">
        <f>IF(B2718="","",IF(ISNA(VLOOKUP(U2718,[2]NEW!H:H,1,FALSE)),"V",""))</f>
        <v/>
      </c>
      <c r="Q2718" s="156"/>
      <c r="R2718" s="129"/>
      <c r="S2718" s="210"/>
      <c r="U2718" s="132" t="str">
        <f t="shared" si="168"/>
        <v>62110618005J82254</v>
      </c>
      <c r="W2718" s="134" t="str">
        <f>IF((ISERROR(VLOOKUP(E2718,'[2]Lead Time(覆蓋貼)'!F:F,1,0)))*(P2718="v"),"",IF((ISTEXT(VLOOKUP(E2718,'[2]Lead Time(覆蓋貼)'!F:F,1,0)))*(P2718=""),"未執行",""))</f>
        <v/>
      </c>
    </row>
    <row r="2719" spans="1:23" ht="20.25" hidden="1" customHeight="1" x14ac:dyDescent="0.25">
      <c r="A2719" s="117">
        <v>2705</v>
      </c>
      <c r="B2719" s="118" t="s">
        <v>4841</v>
      </c>
      <c r="C2719" s="119">
        <v>42370</v>
      </c>
      <c r="D2719" s="117" t="s">
        <v>4662</v>
      </c>
      <c r="E2719" s="120" t="s">
        <v>6025</v>
      </c>
      <c r="F2719" s="117" t="str">
        <f>IF(ISNA(VLOOKUP(B2719,[2]保固召回!$A:$G,7,FALSE)),"",(VLOOKUP(B2719,[2]保固召回!$A:$G,7,FALSE)))</f>
        <v/>
      </c>
      <c r="G2719" s="121">
        <f t="shared" ca="1" si="171"/>
        <v>0.57202072538860105</v>
      </c>
      <c r="H2719" s="121" t="str">
        <f t="shared" si="169"/>
        <v>提示-編程儀錶板油錶功能</v>
      </c>
      <c r="I2719" s="122">
        <f t="shared" ca="1" si="170"/>
        <v>552</v>
      </c>
      <c r="N2719" s="125"/>
      <c r="O2719" s="126"/>
      <c r="P2719" s="127" t="str">
        <f>IF(B2719="","",IF(ISNA(VLOOKUP(U2719,[2]NEW!H:H,1,FALSE)),"V",""))</f>
        <v>V</v>
      </c>
      <c r="Q2719" s="156"/>
      <c r="R2719" s="129"/>
      <c r="S2719" s="181"/>
      <c r="U2719" s="132" t="str">
        <f t="shared" si="168"/>
        <v>62110618005J82149</v>
      </c>
      <c r="W2719" s="134" t="str">
        <f>IF((ISERROR(VLOOKUP(E2719,'[2]Lead Time(覆蓋貼)'!F:F,1,0)))*(P2719="v"),"",IF((ISTEXT(VLOOKUP(E2719,'[2]Lead Time(覆蓋貼)'!F:F,1,0)))*(P2719=""),"未執行",""))</f>
        <v/>
      </c>
    </row>
    <row r="2720" spans="1:23" ht="20.25" hidden="1" customHeight="1" x14ac:dyDescent="0.25">
      <c r="A2720" s="117">
        <v>2706</v>
      </c>
      <c r="B2720" s="118" t="s">
        <v>4841</v>
      </c>
      <c r="C2720" s="119">
        <v>42370</v>
      </c>
      <c r="D2720" s="117" t="s">
        <v>4662</v>
      </c>
      <c r="E2720" s="120" t="s">
        <v>6026</v>
      </c>
      <c r="F2720" s="117" t="str">
        <f>IF(ISNA(VLOOKUP(B2720,[2]保固召回!$A:$G,7,FALSE)),"",(VLOOKUP(B2720,[2]保固召回!$A:$G,7,FALSE)))</f>
        <v/>
      </c>
      <c r="G2720" s="121">
        <f t="shared" ca="1" si="171"/>
        <v>0.57202072538860105</v>
      </c>
      <c r="H2720" s="121" t="str">
        <f t="shared" si="169"/>
        <v/>
      </c>
      <c r="I2720" s="122">
        <f t="shared" ca="1" si="170"/>
        <v>552</v>
      </c>
      <c r="N2720" s="125"/>
      <c r="O2720" s="126"/>
      <c r="P2720" s="127" t="str">
        <f>IF(B2720="","",IF(ISNA(VLOOKUP(U2720,[2]NEW!H:H,1,FALSE)),"V",""))</f>
        <v/>
      </c>
      <c r="Q2720" s="156"/>
      <c r="R2720" s="129"/>
      <c r="S2720" s="181"/>
      <c r="U2720" s="132" t="str">
        <f t="shared" si="168"/>
        <v>62110618005J82147</v>
      </c>
      <c r="W2720" s="134" t="str">
        <f>IF((ISERROR(VLOOKUP(E2720,'[2]Lead Time(覆蓋貼)'!F:F,1,0)))*(P2720="v"),"",IF((ISTEXT(VLOOKUP(E2720,'[2]Lead Time(覆蓋貼)'!F:F,1,0)))*(P2720=""),"未執行",""))</f>
        <v/>
      </c>
    </row>
    <row r="2721" spans="1:23" ht="20.25" hidden="1" customHeight="1" x14ac:dyDescent="0.25">
      <c r="A2721" s="117">
        <v>2707</v>
      </c>
      <c r="B2721" s="118" t="s">
        <v>4841</v>
      </c>
      <c r="C2721" s="119">
        <v>42370</v>
      </c>
      <c r="D2721" s="117" t="s">
        <v>4662</v>
      </c>
      <c r="E2721" s="120" t="s">
        <v>6027</v>
      </c>
      <c r="F2721" s="117" t="str">
        <f>IF(ISNA(VLOOKUP(B2721,[2]保固召回!$A:$G,7,FALSE)),"",(VLOOKUP(B2721,[2]保固召回!$A:$G,7,FALSE)))</f>
        <v/>
      </c>
      <c r="G2721" s="121">
        <f t="shared" ca="1" si="171"/>
        <v>0.57202072538860105</v>
      </c>
      <c r="H2721" s="121" t="str">
        <f t="shared" si="169"/>
        <v/>
      </c>
      <c r="I2721" s="122">
        <f t="shared" ca="1" si="170"/>
        <v>552</v>
      </c>
      <c r="N2721" s="125"/>
      <c r="O2721" s="126"/>
      <c r="P2721" s="127" t="str">
        <f>IF(B2721="","",IF(ISNA(VLOOKUP(U2721,[2]NEW!H:H,1,FALSE)),"V",""))</f>
        <v/>
      </c>
      <c r="Q2721" s="156"/>
      <c r="R2721" s="129"/>
      <c r="S2721" s="210"/>
      <c r="U2721" s="132" t="str">
        <f t="shared" si="168"/>
        <v>62110618005J82144</v>
      </c>
      <c r="W2721" s="134" t="str">
        <f>IF((ISERROR(VLOOKUP(E2721,'[2]Lead Time(覆蓋貼)'!F:F,1,0)))*(P2721="v"),"",IF((ISTEXT(VLOOKUP(E2721,'[2]Lead Time(覆蓋貼)'!F:F,1,0)))*(P2721=""),"未執行",""))</f>
        <v/>
      </c>
    </row>
    <row r="2722" spans="1:23" ht="36.75" hidden="1" customHeight="1" x14ac:dyDescent="0.25">
      <c r="A2722" s="117">
        <v>2708</v>
      </c>
      <c r="B2722" s="118" t="s">
        <v>4841</v>
      </c>
      <c r="C2722" s="119">
        <v>42370</v>
      </c>
      <c r="D2722" s="117" t="s">
        <v>4662</v>
      </c>
      <c r="E2722" s="120" t="s">
        <v>6028</v>
      </c>
      <c r="F2722" s="117"/>
      <c r="G2722" s="121">
        <f t="shared" ca="1" si="171"/>
        <v>0.57202072538860105</v>
      </c>
      <c r="H2722" s="121" t="str">
        <f t="shared" si="169"/>
        <v>提示-編程儀錶板油錶功能</v>
      </c>
      <c r="I2722" s="122">
        <f t="shared" ca="1" si="170"/>
        <v>552</v>
      </c>
      <c r="N2722" s="125"/>
      <c r="O2722" s="126"/>
      <c r="P2722" s="127" t="str">
        <f>IF(B2722="","",IF(ISNA(VLOOKUP(U2722,[2]NEW!H:H,1,FALSE)),"V",""))</f>
        <v>V</v>
      </c>
      <c r="Q2722" s="156"/>
      <c r="R2722" s="129"/>
      <c r="S2722" s="181"/>
      <c r="U2722" s="132" t="str">
        <f t="shared" si="168"/>
        <v>62110618005J82103</v>
      </c>
      <c r="W2722" s="134" t="str">
        <f>IF((ISERROR(VLOOKUP(E2722,'[2]Lead Time(覆蓋貼)'!F:F,1,0)))*(P2722="v"),"",IF((ISTEXT(VLOOKUP(E2722,'[2]Lead Time(覆蓋貼)'!F:F,1,0)))*(P2722=""),"未執行",""))</f>
        <v/>
      </c>
    </row>
    <row r="2723" spans="1:23" ht="20.25" hidden="1" customHeight="1" x14ac:dyDescent="0.25">
      <c r="A2723" s="117">
        <v>2709</v>
      </c>
      <c r="B2723" s="118" t="s">
        <v>4841</v>
      </c>
      <c r="C2723" s="119">
        <v>42370</v>
      </c>
      <c r="D2723" s="117" t="s">
        <v>4662</v>
      </c>
      <c r="E2723" s="120" t="s">
        <v>6029</v>
      </c>
      <c r="F2723" s="117" t="str">
        <f>IF(ISNA(VLOOKUP(B2723,[2]保固召回!$A:$G,7,FALSE)),"",(VLOOKUP(B2723,[2]保固召回!$A:$G,7,FALSE)))</f>
        <v/>
      </c>
      <c r="G2723" s="121">
        <f t="shared" ca="1" si="171"/>
        <v>0.57202072538860105</v>
      </c>
      <c r="H2723" s="121" t="str">
        <f t="shared" si="169"/>
        <v/>
      </c>
      <c r="I2723" s="122">
        <f t="shared" ca="1" si="170"/>
        <v>552</v>
      </c>
      <c r="N2723" s="125"/>
      <c r="O2723" s="126"/>
      <c r="P2723" s="127" t="str">
        <f>IF(B2723="","",IF(ISNA(VLOOKUP(U2723,[2]NEW!H:H,1,FALSE)),"V",""))</f>
        <v/>
      </c>
      <c r="Q2723" s="156"/>
      <c r="R2723" s="129"/>
      <c r="S2723" s="181"/>
      <c r="U2723" s="132" t="str">
        <f t="shared" si="168"/>
        <v>62110618005J82020</v>
      </c>
      <c r="W2723" s="134" t="str">
        <f>IF((ISERROR(VLOOKUP(E2723,'[2]Lead Time(覆蓋貼)'!F:F,1,0)))*(P2723="v"),"",IF((ISTEXT(VLOOKUP(E2723,'[2]Lead Time(覆蓋貼)'!F:F,1,0)))*(P2723=""),"未執行",""))</f>
        <v/>
      </c>
    </row>
    <row r="2724" spans="1:23" ht="20.25" hidden="1" customHeight="1" x14ac:dyDescent="0.25">
      <c r="A2724" s="117">
        <v>2710</v>
      </c>
      <c r="B2724" s="118" t="s">
        <v>4841</v>
      </c>
      <c r="C2724" s="119">
        <v>42370</v>
      </c>
      <c r="D2724" s="117" t="s">
        <v>4662</v>
      </c>
      <c r="E2724" s="120" t="s">
        <v>6030</v>
      </c>
      <c r="F2724" s="117" t="str">
        <f>IF(ISNA(VLOOKUP(B2724,[2]保固召回!$A:$G,7,FALSE)),"",(VLOOKUP(B2724,[2]保固召回!$A:$G,7,FALSE)))</f>
        <v/>
      </c>
      <c r="G2724" s="121">
        <f t="shared" ca="1" si="171"/>
        <v>0.57202072538860105</v>
      </c>
      <c r="H2724" s="121" t="str">
        <f t="shared" si="169"/>
        <v>提示-編程儀錶板油錶功能</v>
      </c>
      <c r="I2724" s="122">
        <f t="shared" ca="1" si="170"/>
        <v>552</v>
      </c>
      <c r="N2724" s="125"/>
      <c r="O2724" s="126"/>
      <c r="P2724" s="127" t="str">
        <f>IF(B2724="","",IF(ISNA(VLOOKUP(U2724,[2]NEW!H:H,1,FALSE)),"V",""))</f>
        <v>V</v>
      </c>
      <c r="Q2724" s="156"/>
      <c r="R2724" s="129"/>
      <c r="S2724" s="210"/>
      <c r="U2724" s="132" t="str">
        <f t="shared" si="168"/>
        <v>62110618005J81408</v>
      </c>
      <c r="W2724" s="134" t="str">
        <f>IF((ISERROR(VLOOKUP(E2724,'[2]Lead Time(覆蓋貼)'!F:F,1,0)))*(P2724="v"),"",IF((ISTEXT(VLOOKUP(E2724,'[2]Lead Time(覆蓋貼)'!F:F,1,0)))*(P2724=""),"未執行",""))</f>
        <v/>
      </c>
    </row>
    <row r="2725" spans="1:23" ht="20.25" hidden="1" customHeight="1" x14ac:dyDescent="0.25">
      <c r="A2725" s="117">
        <v>2711</v>
      </c>
      <c r="B2725" s="118" t="s">
        <v>4841</v>
      </c>
      <c r="C2725" s="119">
        <v>42370</v>
      </c>
      <c r="D2725" s="117" t="s">
        <v>4662</v>
      </c>
      <c r="E2725" s="120" t="s">
        <v>6031</v>
      </c>
      <c r="F2725" s="117"/>
      <c r="G2725" s="121">
        <f t="shared" ca="1" si="171"/>
        <v>0.57202072538860105</v>
      </c>
      <c r="H2725" s="121" t="str">
        <f t="shared" si="169"/>
        <v>提示-編程儀錶板油錶功能</v>
      </c>
      <c r="I2725" s="122">
        <f t="shared" ca="1" si="170"/>
        <v>552</v>
      </c>
      <c r="N2725" s="125"/>
      <c r="O2725" s="126"/>
      <c r="P2725" s="127" t="str">
        <f>IF(B2725="","",IF(ISNA(VLOOKUP(U2725,[2]NEW!H:H,1,FALSE)),"V",""))</f>
        <v>V</v>
      </c>
      <c r="Q2725" s="156"/>
      <c r="R2725" s="129"/>
      <c r="S2725" s="181"/>
      <c r="U2725" s="132" t="str">
        <f t="shared" si="168"/>
        <v>62110618005J81318</v>
      </c>
      <c r="W2725" s="134" t="str">
        <f>IF((ISERROR(VLOOKUP(E2725,'[2]Lead Time(覆蓋貼)'!F:F,1,0)))*(P2725="v"),"",IF((ISTEXT(VLOOKUP(E2725,'[2]Lead Time(覆蓋貼)'!F:F,1,0)))*(P2725=""),"未執行",""))</f>
        <v/>
      </c>
    </row>
    <row r="2726" spans="1:23" ht="20.25" hidden="1" customHeight="1" x14ac:dyDescent="0.25">
      <c r="A2726" s="117">
        <v>2712</v>
      </c>
      <c r="B2726" s="118" t="s">
        <v>4841</v>
      </c>
      <c r="C2726" s="119">
        <v>42370</v>
      </c>
      <c r="D2726" s="117" t="s">
        <v>4662</v>
      </c>
      <c r="E2726" s="120" t="s">
        <v>6032</v>
      </c>
      <c r="F2726" s="117" t="str">
        <f>IF(ISNA(VLOOKUP(B2726,[2]保固召回!$A:$G,7,FALSE)),"",(VLOOKUP(B2726,[2]保固召回!$A:$G,7,FALSE)))</f>
        <v/>
      </c>
      <c r="G2726" s="121">
        <f t="shared" ca="1" si="171"/>
        <v>0.57202072538860105</v>
      </c>
      <c r="H2726" s="121" t="str">
        <f t="shared" si="169"/>
        <v>提示-編程儀錶板油錶功能</v>
      </c>
      <c r="I2726" s="122">
        <f t="shared" ca="1" si="170"/>
        <v>552</v>
      </c>
      <c r="N2726" s="125"/>
      <c r="O2726" s="126"/>
      <c r="P2726" s="127" t="str">
        <f>IF(B2726="","",IF(ISNA(VLOOKUP(U2726,[2]NEW!H:H,1,FALSE)),"V",""))</f>
        <v>V</v>
      </c>
      <c r="Q2726" s="156"/>
      <c r="R2726" s="129"/>
      <c r="S2726" s="181"/>
      <c r="U2726" s="132" t="str">
        <f t="shared" si="168"/>
        <v>62110618005J81308</v>
      </c>
      <c r="W2726" s="134" t="str">
        <f>IF((ISERROR(VLOOKUP(E2726,'[2]Lead Time(覆蓋貼)'!F:F,1,0)))*(P2726="v"),"",IF((ISTEXT(VLOOKUP(E2726,'[2]Lead Time(覆蓋貼)'!F:F,1,0)))*(P2726=""),"未執行",""))</f>
        <v/>
      </c>
    </row>
    <row r="2727" spans="1:23" ht="20.25" hidden="1" customHeight="1" x14ac:dyDescent="0.25">
      <c r="A2727" s="117">
        <v>2713</v>
      </c>
      <c r="B2727" s="118" t="s">
        <v>4841</v>
      </c>
      <c r="C2727" s="119">
        <v>42370</v>
      </c>
      <c r="D2727" s="117" t="s">
        <v>4662</v>
      </c>
      <c r="E2727" s="120" t="s">
        <v>6033</v>
      </c>
      <c r="F2727" s="117" t="str">
        <f>IF(ISNA(VLOOKUP(B2727,[2]保固召回!$A:$G,7,FALSE)),"",(VLOOKUP(B2727,[2]保固召回!$A:$G,7,FALSE)))</f>
        <v/>
      </c>
      <c r="G2727" s="121">
        <f t="shared" ca="1" si="171"/>
        <v>0.57202072538860105</v>
      </c>
      <c r="H2727" s="121" t="str">
        <f t="shared" si="169"/>
        <v/>
      </c>
      <c r="I2727" s="122">
        <f t="shared" ca="1" si="170"/>
        <v>552</v>
      </c>
      <c r="N2727" s="125"/>
      <c r="O2727" s="126"/>
      <c r="P2727" s="127" t="str">
        <f>IF(B2727="","",IF(ISNA(VLOOKUP(U2727,[2]NEW!H:H,1,FALSE)),"V",""))</f>
        <v/>
      </c>
      <c r="Q2727" s="156"/>
      <c r="R2727" s="129"/>
      <c r="S2727" s="210"/>
      <c r="U2727" s="132" t="str">
        <f t="shared" si="168"/>
        <v>62110618005J80855</v>
      </c>
      <c r="W2727" s="134" t="str">
        <f>IF((ISERROR(VLOOKUP(E2727,'[2]Lead Time(覆蓋貼)'!F:F,1,0)))*(P2727="v"),"",IF((ISTEXT(VLOOKUP(E2727,'[2]Lead Time(覆蓋貼)'!F:F,1,0)))*(P2727=""),"未執行",""))</f>
        <v/>
      </c>
    </row>
    <row r="2728" spans="1:23" ht="20.25" hidden="1" customHeight="1" x14ac:dyDescent="0.25">
      <c r="A2728" s="117">
        <v>2714</v>
      </c>
      <c r="B2728" s="118" t="s">
        <v>4841</v>
      </c>
      <c r="C2728" s="119">
        <v>42370</v>
      </c>
      <c r="D2728" s="117" t="s">
        <v>4662</v>
      </c>
      <c r="E2728" s="120" t="s">
        <v>6034</v>
      </c>
      <c r="F2728" s="117" t="str">
        <f>IF(ISNA(VLOOKUP(B2728,[2]保固召回!$A:$G,7,FALSE)),"",(VLOOKUP(B2728,[2]保固召回!$A:$G,7,FALSE)))</f>
        <v/>
      </c>
      <c r="G2728" s="121">
        <f t="shared" ca="1" si="171"/>
        <v>0.57202072538860105</v>
      </c>
      <c r="H2728" s="121" t="str">
        <f t="shared" si="169"/>
        <v>提示-編程儀錶板油錶功能</v>
      </c>
      <c r="I2728" s="122">
        <f t="shared" ca="1" si="170"/>
        <v>552</v>
      </c>
      <c r="N2728" s="125"/>
      <c r="O2728" s="126"/>
      <c r="P2728" s="127" t="str">
        <f>IF(B2728="","",IF(ISNA(VLOOKUP(U2728,[2]NEW!H:H,1,FALSE)),"V",""))</f>
        <v>V</v>
      </c>
      <c r="Q2728" s="156"/>
      <c r="R2728" s="129"/>
      <c r="S2728" s="181"/>
      <c r="U2728" s="132" t="str">
        <f t="shared" si="168"/>
        <v>62110618005J77291</v>
      </c>
      <c r="W2728" s="134" t="str">
        <f>IF((ISERROR(VLOOKUP(E2728,'[2]Lead Time(覆蓋貼)'!F:F,1,0)))*(P2728="v"),"",IF((ISTEXT(VLOOKUP(E2728,'[2]Lead Time(覆蓋貼)'!F:F,1,0)))*(P2728=""),"未執行",""))</f>
        <v/>
      </c>
    </row>
    <row r="2729" spans="1:23" ht="20.25" hidden="1" customHeight="1" x14ac:dyDescent="0.25">
      <c r="A2729" s="117">
        <v>2715</v>
      </c>
      <c r="B2729" s="118" t="s">
        <v>4841</v>
      </c>
      <c r="C2729" s="119">
        <v>42370</v>
      </c>
      <c r="D2729" s="117" t="s">
        <v>4662</v>
      </c>
      <c r="E2729" s="214" t="s">
        <v>6035</v>
      </c>
      <c r="F2729" s="117" t="str">
        <f>IF(ISNA(VLOOKUP(B2729,[2]保固召回!$A:$G,7,FALSE)),"",(VLOOKUP(B2729,[2]保固召回!$A:$G,7,FALSE)))</f>
        <v/>
      </c>
      <c r="G2729" s="121">
        <f t="shared" ca="1" si="171"/>
        <v>0.57202072538860105</v>
      </c>
      <c r="H2729" s="121" t="str">
        <f t="shared" si="169"/>
        <v>提示-編程儀錶板油錶功能</v>
      </c>
      <c r="I2729" s="122">
        <f t="shared" ca="1" si="170"/>
        <v>552</v>
      </c>
      <c r="N2729" s="125"/>
      <c r="O2729" s="126"/>
      <c r="P2729" s="127" t="str">
        <f>IF(B2729="","",IF(ISNA(VLOOKUP(U2729,[2]NEW!H:H,1,FALSE)),"V",""))</f>
        <v>V</v>
      </c>
      <c r="Q2729" s="156"/>
      <c r="R2729" s="129"/>
      <c r="S2729" s="181"/>
      <c r="U2729" s="132" t="str">
        <f t="shared" si="168"/>
        <v>62110618005J76854</v>
      </c>
      <c r="W2729" s="134" t="str">
        <f>IF((ISERROR(VLOOKUP(E2729,'[2]Lead Time(覆蓋貼)'!F:F,1,0)))*(P2729="v"),"",IF((ISTEXT(VLOOKUP(E2729,'[2]Lead Time(覆蓋貼)'!F:F,1,0)))*(P2729=""),"未執行",""))</f>
        <v/>
      </c>
    </row>
    <row r="2730" spans="1:23" ht="20.25" hidden="1" customHeight="1" x14ac:dyDescent="0.25">
      <c r="A2730" s="117">
        <v>2716</v>
      </c>
      <c r="B2730" s="118" t="s">
        <v>4841</v>
      </c>
      <c r="C2730" s="119">
        <v>42370</v>
      </c>
      <c r="D2730" s="117" t="s">
        <v>4662</v>
      </c>
      <c r="E2730" s="120" t="s">
        <v>6036</v>
      </c>
      <c r="F2730" s="117" t="str">
        <f>IF(ISNA(VLOOKUP(B2730,[2]保固召回!$A:$G,7,FALSE)),"",(VLOOKUP(B2730,[2]保固召回!$A:$G,7,FALSE)))</f>
        <v/>
      </c>
      <c r="G2730" s="121">
        <f t="shared" ca="1" si="171"/>
        <v>0.57202072538860105</v>
      </c>
      <c r="H2730" s="121" t="str">
        <f t="shared" si="169"/>
        <v>提示-編程儀錶板油錶功能</v>
      </c>
      <c r="I2730" s="122">
        <f t="shared" ca="1" si="170"/>
        <v>552</v>
      </c>
      <c r="N2730" s="125"/>
      <c r="O2730" s="126"/>
      <c r="P2730" s="127" t="str">
        <f>IF(B2730="","",IF(ISNA(VLOOKUP(U2730,[2]NEW!H:H,1,FALSE)),"V",""))</f>
        <v>V</v>
      </c>
      <c r="Q2730" s="156"/>
      <c r="R2730" s="129"/>
      <c r="S2730" s="210"/>
      <c r="U2730" s="132" t="str">
        <f t="shared" si="168"/>
        <v>62110618005J52324</v>
      </c>
      <c r="W2730" s="134" t="str">
        <f>IF((ISERROR(VLOOKUP(E2730,'[2]Lead Time(覆蓋貼)'!F:F,1,0)))*(P2730="v"),"",IF((ISTEXT(VLOOKUP(E2730,'[2]Lead Time(覆蓋貼)'!F:F,1,0)))*(P2730=""),"未執行",""))</f>
        <v/>
      </c>
    </row>
    <row r="2731" spans="1:23" ht="20.25" hidden="1" customHeight="1" x14ac:dyDescent="0.25">
      <c r="A2731" s="117">
        <v>2717</v>
      </c>
      <c r="B2731" s="118" t="s">
        <v>4841</v>
      </c>
      <c r="C2731" s="119">
        <v>42370</v>
      </c>
      <c r="D2731" s="117" t="s">
        <v>4662</v>
      </c>
      <c r="E2731" s="120" t="s">
        <v>6037</v>
      </c>
      <c r="F2731" s="117" t="str">
        <f>IF(ISNA(VLOOKUP(B2731,[2]保固召回!$A:$G,7,FALSE)),"",(VLOOKUP(B2731,[2]保固召回!$A:$G,7,FALSE)))</f>
        <v/>
      </c>
      <c r="G2731" s="121">
        <f t="shared" ca="1" si="171"/>
        <v>0.57202072538860105</v>
      </c>
      <c r="H2731" s="121" t="str">
        <f t="shared" si="169"/>
        <v>提示-編程儀錶板油錶功能</v>
      </c>
      <c r="I2731" s="122">
        <f t="shared" ca="1" si="170"/>
        <v>552</v>
      </c>
      <c r="N2731" s="125"/>
      <c r="O2731" s="126"/>
      <c r="P2731" s="127" t="str">
        <f>IF(B2731="","",IF(ISNA(VLOOKUP(U2731,[2]NEW!H:H,1,FALSE)),"V",""))</f>
        <v>V</v>
      </c>
      <c r="Q2731" s="156"/>
      <c r="R2731" s="129"/>
      <c r="S2731" s="181"/>
      <c r="U2731" s="132" t="str">
        <f t="shared" si="168"/>
        <v>62110618005J50816</v>
      </c>
      <c r="W2731" s="134" t="str">
        <f>IF((ISERROR(VLOOKUP(E2731,'[2]Lead Time(覆蓋貼)'!F:F,1,0)))*(P2731="v"),"",IF((ISTEXT(VLOOKUP(E2731,'[2]Lead Time(覆蓋貼)'!F:F,1,0)))*(P2731=""),"未執行",""))</f>
        <v/>
      </c>
    </row>
    <row r="2732" spans="1:23" ht="20.25" hidden="1" customHeight="1" x14ac:dyDescent="0.25">
      <c r="A2732" s="117">
        <v>2718</v>
      </c>
      <c r="B2732" s="118" t="s">
        <v>4841</v>
      </c>
      <c r="C2732" s="119">
        <v>42370</v>
      </c>
      <c r="D2732" s="117" t="s">
        <v>4662</v>
      </c>
      <c r="E2732" s="120" t="s">
        <v>6038</v>
      </c>
      <c r="F2732" s="117" t="str">
        <f>IF(ISNA(VLOOKUP(B2732,[2]保固召回!$A:$G,7,FALSE)),"",(VLOOKUP(B2732,[2]保固召回!$A:$G,7,FALSE)))</f>
        <v/>
      </c>
      <c r="G2732" s="121">
        <f t="shared" ca="1" si="171"/>
        <v>0.57202072538860105</v>
      </c>
      <c r="H2732" s="121" t="str">
        <f t="shared" si="169"/>
        <v>提示-編程儀錶板油錶功能</v>
      </c>
      <c r="I2732" s="122">
        <f t="shared" ca="1" si="170"/>
        <v>552</v>
      </c>
      <c r="N2732" s="125"/>
      <c r="O2732" s="126"/>
      <c r="P2732" s="127" t="str">
        <f>IF(B2732="","",IF(ISNA(VLOOKUP(U2732,[2]NEW!H:H,1,FALSE)),"V",""))</f>
        <v>V</v>
      </c>
      <c r="Q2732" s="156"/>
      <c r="R2732" s="129"/>
      <c r="S2732" s="181"/>
      <c r="U2732" s="132" t="str">
        <f t="shared" si="168"/>
        <v>62110618005J50812</v>
      </c>
      <c r="W2732" s="134" t="str">
        <f>IF((ISERROR(VLOOKUP(E2732,'[2]Lead Time(覆蓋貼)'!F:F,1,0)))*(P2732="v"),"",IF((ISTEXT(VLOOKUP(E2732,'[2]Lead Time(覆蓋貼)'!F:F,1,0)))*(P2732=""),"未執行",""))</f>
        <v/>
      </c>
    </row>
    <row r="2733" spans="1:23" ht="20.25" hidden="1" customHeight="1" x14ac:dyDescent="0.25">
      <c r="A2733" s="117">
        <v>2719</v>
      </c>
      <c r="B2733" s="118" t="s">
        <v>4841</v>
      </c>
      <c r="C2733" s="119">
        <v>42370</v>
      </c>
      <c r="D2733" s="117" t="s">
        <v>4662</v>
      </c>
      <c r="E2733" s="120" t="s">
        <v>6039</v>
      </c>
      <c r="F2733" s="117" t="str">
        <f>IF(ISNA(VLOOKUP(B2733,[2]保固召回!$A:$G,7,FALSE)),"",(VLOOKUP(B2733,[2]保固召回!$A:$G,7,FALSE)))</f>
        <v/>
      </c>
      <c r="G2733" s="121">
        <f t="shared" ca="1" si="171"/>
        <v>0.57202072538860105</v>
      </c>
      <c r="H2733" s="121" t="str">
        <f t="shared" si="169"/>
        <v>提示-編程儀錶板油錶功能</v>
      </c>
      <c r="I2733" s="122">
        <f t="shared" ca="1" si="170"/>
        <v>552</v>
      </c>
      <c r="N2733" s="125"/>
      <c r="O2733" s="126"/>
      <c r="P2733" s="127" t="str">
        <f>IF(B2733="","",IF(ISNA(VLOOKUP(U2733,[2]NEW!H:H,1,FALSE)),"V",""))</f>
        <v>V</v>
      </c>
      <c r="Q2733" s="156"/>
      <c r="R2733" s="129"/>
      <c r="S2733" s="210"/>
      <c r="U2733" s="132" t="str">
        <f t="shared" si="168"/>
        <v>62110618005J49763</v>
      </c>
      <c r="W2733" s="134" t="str">
        <f>IF((ISERROR(VLOOKUP(E2733,'[2]Lead Time(覆蓋貼)'!F:F,1,0)))*(P2733="v"),"",IF((ISTEXT(VLOOKUP(E2733,'[2]Lead Time(覆蓋貼)'!F:F,1,0)))*(P2733=""),"未執行",""))</f>
        <v/>
      </c>
    </row>
    <row r="2734" spans="1:23" ht="20.25" hidden="1" customHeight="1" x14ac:dyDescent="0.25">
      <c r="A2734" s="117">
        <v>2720</v>
      </c>
      <c r="B2734" s="118" t="s">
        <v>4841</v>
      </c>
      <c r="C2734" s="119">
        <v>42370</v>
      </c>
      <c r="D2734" s="117" t="s">
        <v>4662</v>
      </c>
      <c r="E2734" s="120" t="s">
        <v>6040</v>
      </c>
      <c r="F2734" s="117" t="str">
        <f>IF(ISNA(VLOOKUP(B2734,[2]保固召回!$A:$G,7,FALSE)),"",(VLOOKUP(B2734,[2]保固召回!$A:$G,7,FALSE)))</f>
        <v/>
      </c>
      <c r="G2734" s="121">
        <f t="shared" ca="1" si="171"/>
        <v>0.57202072538860105</v>
      </c>
      <c r="H2734" s="121" t="str">
        <f t="shared" si="169"/>
        <v>提示-編程儀錶板油錶功能</v>
      </c>
      <c r="I2734" s="122">
        <f t="shared" ca="1" si="170"/>
        <v>552</v>
      </c>
      <c r="N2734" s="125"/>
      <c r="O2734" s="126"/>
      <c r="P2734" s="127" t="str">
        <f>IF(B2734="","",IF(ISNA(VLOOKUP(U2734,[2]NEW!H:H,1,FALSE)),"V",""))</f>
        <v>V</v>
      </c>
      <c r="Q2734" s="156"/>
      <c r="R2734" s="129"/>
      <c r="S2734" s="181"/>
      <c r="U2734" s="132" t="str">
        <f t="shared" si="168"/>
        <v>62110618005J49588</v>
      </c>
      <c r="W2734" s="134" t="str">
        <f>IF((ISERROR(VLOOKUP(E2734,'[2]Lead Time(覆蓋貼)'!F:F,1,0)))*(P2734="v"),"",IF((ISTEXT(VLOOKUP(E2734,'[2]Lead Time(覆蓋貼)'!F:F,1,0)))*(P2734=""),"未執行",""))</f>
        <v/>
      </c>
    </row>
    <row r="2735" spans="1:23" ht="20.25" hidden="1" customHeight="1" x14ac:dyDescent="0.25">
      <c r="A2735" s="117">
        <v>2721</v>
      </c>
      <c r="B2735" s="118" t="s">
        <v>4841</v>
      </c>
      <c r="C2735" s="119">
        <v>42370</v>
      </c>
      <c r="D2735" s="117" t="s">
        <v>4662</v>
      </c>
      <c r="E2735" s="120" t="s">
        <v>6041</v>
      </c>
      <c r="F2735" s="117" t="str">
        <f>IF(ISNA(VLOOKUP(B2735,[2]保固召回!$A:$G,7,FALSE)),"",(VLOOKUP(B2735,[2]保固召回!$A:$G,7,FALSE)))</f>
        <v/>
      </c>
      <c r="G2735" s="121">
        <f t="shared" ca="1" si="171"/>
        <v>0.57202072538860105</v>
      </c>
      <c r="H2735" s="121" t="str">
        <f t="shared" si="169"/>
        <v/>
      </c>
      <c r="I2735" s="122">
        <f t="shared" ca="1" si="170"/>
        <v>552</v>
      </c>
      <c r="N2735" s="125"/>
      <c r="O2735" s="126"/>
      <c r="P2735" s="127" t="str">
        <f>IF(B2735="","",IF(ISNA(VLOOKUP(U2735,[2]NEW!H:H,1,FALSE)),"V",""))</f>
        <v/>
      </c>
      <c r="Q2735" s="156"/>
      <c r="R2735" s="129"/>
      <c r="S2735" s="181"/>
      <c r="U2735" s="132" t="str">
        <f t="shared" si="168"/>
        <v>62110618005J49350</v>
      </c>
      <c r="W2735" s="134" t="str">
        <f>IF((ISERROR(VLOOKUP(E2735,'[2]Lead Time(覆蓋貼)'!F:F,1,0)))*(P2735="v"),"",IF((ISTEXT(VLOOKUP(E2735,'[2]Lead Time(覆蓋貼)'!F:F,1,0)))*(P2735=""),"未執行",""))</f>
        <v/>
      </c>
    </row>
    <row r="2736" spans="1:23" ht="20.25" hidden="1" customHeight="1" x14ac:dyDescent="0.25">
      <c r="A2736" s="117">
        <v>2722</v>
      </c>
      <c r="B2736" s="118" t="s">
        <v>4841</v>
      </c>
      <c r="C2736" s="119">
        <v>42370</v>
      </c>
      <c r="D2736" s="117" t="s">
        <v>4662</v>
      </c>
      <c r="E2736" s="120" t="s">
        <v>6042</v>
      </c>
      <c r="F2736" s="117" t="str">
        <f>IF(ISNA(VLOOKUP(B2736,[2]保固召回!$A:$G,7,FALSE)),"",(VLOOKUP(B2736,[2]保固召回!$A:$G,7,FALSE)))</f>
        <v/>
      </c>
      <c r="G2736" s="121">
        <f t="shared" ca="1" si="171"/>
        <v>0.57202072538860105</v>
      </c>
      <c r="H2736" s="121" t="str">
        <f t="shared" si="169"/>
        <v>提示-編程儀錶板油錶功能</v>
      </c>
      <c r="I2736" s="122">
        <f t="shared" ca="1" si="170"/>
        <v>552</v>
      </c>
      <c r="N2736" s="125"/>
      <c r="O2736" s="126"/>
      <c r="P2736" s="127" t="str">
        <f>IF(B2736="","",IF(ISNA(VLOOKUP(U2736,[2]NEW!H:H,1,FALSE)),"V",""))</f>
        <v>V</v>
      </c>
      <c r="Q2736" s="156"/>
      <c r="R2736" s="129"/>
      <c r="S2736" s="210"/>
      <c r="U2736" s="132" t="str">
        <f t="shared" si="168"/>
        <v>62110618005J45403</v>
      </c>
      <c r="W2736" s="134" t="str">
        <f>IF((ISERROR(VLOOKUP(E2736,'[2]Lead Time(覆蓋貼)'!F:F,1,0)))*(P2736="v"),"",IF((ISTEXT(VLOOKUP(E2736,'[2]Lead Time(覆蓋貼)'!F:F,1,0)))*(P2736=""),"未執行",""))</f>
        <v/>
      </c>
    </row>
    <row r="2737" spans="1:23" ht="20.25" hidden="1" customHeight="1" x14ac:dyDescent="0.25">
      <c r="A2737" s="117">
        <v>2723</v>
      </c>
      <c r="B2737" s="118" t="s">
        <v>4841</v>
      </c>
      <c r="C2737" s="119">
        <v>42370</v>
      </c>
      <c r="D2737" s="117" t="s">
        <v>4662</v>
      </c>
      <c r="E2737" s="211" t="s">
        <v>6043</v>
      </c>
      <c r="F2737" s="117" t="str">
        <f>IF(ISNA(VLOOKUP(B2737,[2]保固召回!$A:$G,7,FALSE)),"",(VLOOKUP(B2737,[2]保固召回!$A:$G,7,FALSE)))</f>
        <v/>
      </c>
      <c r="G2737" s="121">
        <f t="shared" ca="1" si="171"/>
        <v>0.57202072538860105</v>
      </c>
      <c r="H2737" s="121" t="str">
        <f t="shared" si="169"/>
        <v>提示-編程儀錶板油錶功能</v>
      </c>
      <c r="I2737" s="122">
        <f t="shared" ca="1" si="170"/>
        <v>552</v>
      </c>
      <c r="N2737" s="125"/>
      <c r="O2737" s="126"/>
      <c r="P2737" s="127" t="str">
        <f>IF(B2737="","",IF(ISNA(VLOOKUP(U2737,[2]NEW!H:H,1,FALSE)),"V",""))</f>
        <v>V</v>
      </c>
      <c r="Q2737" s="156"/>
      <c r="R2737" s="129"/>
      <c r="S2737" s="181"/>
      <c r="U2737" s="132" t="str">
        <f t="shared" si="168"/>
        <v>62110618005J45035</v>
      </c>
      <c r="W2737" s="134" t="str">
        <f>IF((ISERROR(VLOOKUP(E2737,'[2]Lead Time(覆蓋貼)'!F:F,1,0)))*(P2737="v"),"",IF((ISTEXT(VLOOKUP(E2737,'[2]Lead Time(覆蓋貼)'!F:F,1,0)))*(P2737=""),"未執行",""))</f>
        <v/>
      </c>
    </row>
    <row r="2738" spans="1:23" ht="20.25" hidden="1" customHeight="1" x14ac:dyDescent="0.25">
      <c r="A2738" s="117">
        <v>2724</v>
      </c>
      <c r="B2738" s="118" t="s">
        <v>4841</v>
      </c>
      <c r="C2738" s="119">
        <v>42370</v>
      </c>
      <c r="D2738" s="117" t="s">
        <v>4662</v>
      </c>
      <c r="E2738" s="120" t="s">
        <v>6044</v>
      </c>
      <c r="F2738" s="117" t="str">
        <f>IF(ISNA(VLOOKUP(B2738,[2]保固召回!$A:$G,7,FALSE)),"",(VLOOKUP(B2738,[2]保固召回!$A:$G,7,FALSE)))</f>
        <v/>
      </c>
      <c r="G2738" s="121">
        <f t="shared" ca="1" si="171"/>
        <v>0.57202072538860105</v>
      </c>
      <c r="H2738" s="121" t="str">
        <f t="shared" si="169"/>
        <v/>
      </c>
      <c r="I2738" s="122">
        <f t="shared" ca="1" si="170"/>
        <v>552</v>
      </c>
      <c r="N2738" s="125"/>
      <c r="O2738" s="126"/>
      <c r="P2738" s="127" t="str">
        <f>IF(B2738="","",IF(ISNA(VLOOKUP(U2738,[2]NEW!H:H,1,FALSE)),"V",""))</f>
        <v/>
      </c>
      <c r="Q2738" s="156"/>
      <c r="R2738" s="129"/>
      <c r="S2738" s="181"/>
      <c r="U2738" s="132" t="str">
        <f t="shared" si="168"/>
        <v>62110618005J41071</v>
      </c>
      <c r="W2738" s="134" t="str">
        <f>IF((ISERROR(VLOOKUP(E2738,'[2]Lead Time(覆蓋貼)'!F:F,1,0)))*(P2738="v"),"",IF((ISTEXT(VLOOKUP(E2738,'[2]Lead Time(覆蓋貼)'!F:F,1,0)))*(P2738=""),"未執行",""))</f>
        <v/>
      </c>
    </row>
    <row r="2739" spans="1:23" ht="20.25" hidden="1" customHeight="1" x14ac:dyDescent="0.25">
      <c r="A2739" s="117">
        <v>2725</v>
      </c>
      <c r="B2739" s="118" t="s">
        <v>4841</v>
      </c>
      <c r="C2739" s="119">
        <v>42370</v>
      </c>
      <c r="D2739" s="117" t="s">
        <v>4662</v>
      </c>
      <c r="E2739" s="120" t="s">
        <v>6045</v>
      </c>
      <c r="F2739" s="117" t="str">
        <f>IF(ISNA(VLOOKUP(B2739,[2]保固召回!$A:$G,7,FALSE)),"",(VLOOKUP(B2739,[2]保固召回!$A:$G,7,FALSE)))</f>
        <v/>
      </c>
      <c r="G2739" s="121">
        <f t="shared" ca="1" si="171"/>
        <v>0.57202072538860105</v>
      </c>
      <c r="H2739" s="121" t="str">
        <f t="shared" si="169"/>
        <v/>
      </c>
      <c r="I2739" s="122">
        <f t="shared" ca="1" si="170"/>
        <v>552</v>
      </c>
      <c r="N2739" s="125"/>
      <c r="O2739" s="126"/>
      <c r="P2739" s="127" t="str">
        <f>IF(B2739="","",IF(ISNA(VLOOKUP(U2739,[2]NEW!H:H,1,FALSE)),"V",""))</f>
        <v/>
      </c>
      <c r="Q2739" s="156"/>
      <c r="R2739" s="129"/>
      <c r="S2739" s="210"/>
      <c r="U2739" s="132" t="str">
        <f t="shared" si="168"/>
        <v>62110618005J40484</v>
      </c>
      <c r="W2739" s="134" t="str">
        <f>IF((ISERROR(VLOOKUP(E2739,'[2]Lead Time(覆蓋貼)'!F:F,1,0)))*(P2739="v"),"",IF((ISTEXT(VLOOKUP(E2739,'[2]Lead Time(覆蓋貼)'!F:F,1,0)))*(P2739=""),"未執行",""))</f>
        <v/>
      </c>
    </row>
    <row r="2740" spans="1:23" ht="20.25" hidden="1" customHeight="1" x14ac:dyDescent="0.25">
      <c r="A2740" s="117">
        <v>2726</v>
      </c>
      <c r="B2740" s="118" t="s">
        <v>4841</v>
      </c>
      <c r="C2740" s="119">
        <v>42370</v>
      </c>
      <c r="D2740" s="117" t="s">
        <v>4662</v>
      </c>
      <c r="E2740" s="120" t="s">
        <v>6046</v>
      </c>
      <c r="F2740" s="117" t="str">
        <f>IF(ISNA(VLOOKUP(B2740,[2]保固召回!$A:$G,7,FALSE)),"",(VLOOKUP(B2740,[2]保固召回!$A:$G,7,FALSE)))</f>
        <v/>
      </c>
      <c r="G2740" s="121">
        <f t="shared" ca="1" si="171"/>
        <v>0.57202072538860105</v>
      </c>
      <c r="H2740" s="121" t="str">
        <f t="shared" si="169"/>
        <v>提示-編程儀錶板油錶功能</v>
      </c>
      <c r="I2740" s="122">
        <f t="shared" ca="1" si="170"/>
        <v>552</v>
      </c>
      <c r="N2740" s="125">
        <v>43206</v>
      </c>
      <c r="O2740" s="126">
        <v>50126</v>
      </c>
      <c r="P2740" s="127" t="str">
        <f>IF(B2740="","",IF(ISNA(VLOOKUP(U2740,[2]NEW!H:H,1,FALSE)),"V",""))</f>
        <v>V</v>
      </c>
      <c r="Q2740" s="156">
        <v>43192</v>
      </c>
      <c r="R2740" s="129">
        <v>50327</v>
      </c>
      <c r="S2740" s="181" t="s">
        <v>3862</v>
      </c>
      <c r="U2740" s="132" t="str">
        <f t="shared" si="168"/>
        <v>62110618005J38561</v>
      </c>
      <c r="W2740" s="134" t="str">
        <f>IF((ISERROR(VLOOKUP(E2740,'[2]Lead Time(覆蓋貼)'!F:F,1,0)))*(P2740="v"),"",IF((ISTEXT(VLOOKUP(E2740,'[2]Lead Time(覆蓋貼)'!F:F,1,0)))*(P2740=""),"未執行",""))</f>
        <v/>
      </c>
    </row>
    <row r="2741" spans="1:23" ht="20.25" hidden="1" customHeight="1" x14ac:dyDescent="0.25">
      <c r="A2741" s="117">
        <v>2727</v>
      </c>
      <c r="B2741" s="118" t="s">
        <v>2932</v>
      </c>
      <c r="C2741" s="119">
        <v>43062</v>
      </c>
      <c r="D2741" s="117" t="s">
        <v>2933</v>
      </c>
      <c r="E2741" s="120" t="s">
        <v>6047</v>
      </c>
      <c r="F2741" s="117"/>
      <c r="G2741" s="121">
        <f t="shared" ca="1" si="171"/>
        <v>1</v>
      </c>
      <c r="H2741" s="121" t="str">
        <f t="shared" si="169"/>
        <v>F2xF87F52G3xG01編程控制單元(Kombi)</v>
      </c>
      <c r="I2741" s="122">
        <f t="shared" ca="1" si="170"/>
        <v>96</v>
      </c>
      <c r="J2741" s="230"/>
      <c r="K2741" s="231"/>
      <c r="L2741" s="230"/>
      <c r="M2741" s="232"/>
      <c r="N2741" s="125"/>
      <c r="O2741" s="126"/>
      <c r="P2741" s="127" t="str">
        <f>IF(B2741="","",IF(ISNA(VLOOKUP(U2741,[2]NEW!H:H,1,FALSE)),"V",""))</f>
        <v>V</v>
      </c>
      <c r="Q2741" s="156">
        <v>43070</v>
      </c>
      <c r="R2741" s="129">
        <v>50304</v>
      </c>
      <c r="S2741" s="181" t="s">
        <v>5085</v>
      </c>
      <c r="U2741" s="132" t="str">
        <f t="shared" si="168"/>
        <v>00624501005J33823</v>
      </c>
      <c r="W2741" s="134" t="str">
        <f>IF((ISERROR(VLOOKUP(E2741,'[2]Lead Time(覆蓋貼)'!F:F,1,0)))*(P2741="v"),"",IF((ISTEXT(VLOOKUP(E2741,'[2]Lead Time(覆蓋貼)'!F:F,1,0)))*(P2741=""),"未執行",""))</f>
        <v/>
      </c>
    </row>
    <row r="2742" spans="1:23" ht="20.25" hidden="1" customHeight="1" x14ac:dyDescent="0.25">
      <c r="A2742" s="117">
        <v>2728</v>
      </c>
      <c r="B2742" s="118" t="s">
        <v>4841</v>
      </c>
      <c r="C2742" s="119">
        <v>42370</v>
      </c>
      <c r="D2742" s="117" t="s">
        <v>4662</v>
      </c>
      <c r="E2742" s="120" t="s">
        <v>6047</v>
      </c>
      <c r="F2742" s="117" t="str">
        <f>IF(ISNA(VLOOKUP(B2742,[2]保固召回!$A:$G,7,FALSE)),"",(VLOOKUP(B2742,[2]保固召回!$A:$G,7,FALSE)))</f>
        <v/>
      </c>
      <c r="G2742" s="121">
        <f t="shared" ca="1" si="171"/>
        <v>0.57202072538860105</v>
      </c>
      <c r="H2742" s="121" t="str">
        <f t="shared" si="169"/>
        <v/>
      </c>
      <c r="I2742" s="122">
        <f t="shared" ca="1" si="170"/>
        <v>552</v>
      </c>
      <c r="N2742" s="125"/>
      <c r="O2742" s="126"/>
      <c r="P2742" s="127" t="str">
        <f>IF(B2742="","",IF(ISNA(VLOOKUP(U2742,[2]NEW!H:H,1,FALSE)),"V",""))</f>
        <v/>
      </c>
      <c r="Q2742" s="156"/>
      <c r="R2742" s="129"/>
      <c r="S2742" s="181"/>
      <c r="U2742" s="132" t="str">
        <f t="shared" si="168"/>
        <v>62110618005J33823</v>
      </c>
      <c r="W2742" s="134" t="str">
        <f>IF((ISERROR(VLOOKUP(E2742,'[2]Lead Time(覆蓋貼)'!F:F,1,0)))*(P2742="v"),"",IF((ISTEXT(VLOOKUP(E2742,'[2]Lead Time(覆蓋貼)'!F:F,1,0)))*(P2742=""),"未執行",""))</f>
        <v/>
      </c>
    </row>
    <row r="2743" spans="1:23" ht="20.25" hidden="1" customHeight="1" x14ac:dyDescent="0.25">
      <c r="A2743" s="117">
        <v>2729</v>
      </c>
      <c r="B2743" s="118" t="s">
        <v>2932</v>
      </c>
      <c r="C2743" s="119">
        <v>43062</v>
      </c>
      <c r="D2743" s="117" t="s">
        <v>2933</v>
      </c>
      <c r="E2743" s="120" t="s">
        <v>6048</v>
      </c>
      <c r="F2743" s="117"/>
      <c r="G2743" s="121">
        <f t="shared" ca="1" si="171"/>
        <v>1</v>
      </c>
      <c r="H2743" s="121" t="str">
        <f t="shared" si="169"/>
        <v>F2xF87F52G3xG01編程控制單元(Kombi)</v>
      </c>
      <c r="I2743" s="122">
        <f t="shared" ca="1" si="170"/>
        <v>96</v>
      </c>
      <c r="J2743" s="230"/>
      <c r="K2743" s="231"/>
      <c r="L2743" s="230"/>
      <c r="M2743" s="232"/>
      <c r="N2743" s="125"/>
      <c r="O2743" s="126"/>
      <c r="P2743" s="127" t="str">
        <f>IF(B2743="","",IF(ISNA(VLOOKUP(U2743,[2]NEW!H:H,1,FALSE)),"V",""))</f>
        <v>V</v>
      </c>
      <c r="Q2743" s="156">
        <v>43070</v>
      </c>
      <c r="R2743" s="129">
        <v>50304</v>
      </c>
      <c r="S2743" s="181" t="s">
        <v>5085</v>
      </c>
      <c r="U2743" s="132" t="str">
        <f t="shared" si="168"/>
        <v>00624501005J33821</v>
      </c>
      <c r="W2743" s="134" t="str">
        <f>IF((ISERROR(VLOOKUP(E2743,'[2]Lead Time(覆蓋貼)'!F:F,1,0)))*(P2743="v"),"",IF((ISTEXT(VLOOKUP(E2743,'[2]Lead Time(覆蓋貼)'!F:F,1,0)))*(P2743=""),"未執行",""))</f>
        <v/>
      </c>
    </row>
    <row r="2744" spans="1:23" ht="20.25" hidden="1" customHeight="1" x14ac:dyDescent="0.25">
      <c r="A2744" s="117">
        <v>2730</v>
      </c>
      <c r="B2744" s="118" t="s">
        <v>4841</v>
      </c>
      <c r="C2744" s="119">
        <v>42370</v>
      </c>
      <c r="D2744" s="117" t="s">
        <v>4662</v>
      </c>
      <c r="E2744" s="120" t="s">
        <v>6048</v>
      </c>
      <c r="F2744" s="117" t="str">
        <f>IF(ISNA(VLOOKUP(B2744,[2]保固召回!$A:$G,7,FALSE)),"",(VLOOKUP(B2744,[2]保固召回!$A:$G,7,FALSE)))</f>
        <v/>
      </c>
      <c r="G2744" s="121">
        <f t="shared" ca="1" si="171"/>
        <v>0.57202072538860105</v>
      </c>
      <c r="H2744" s="121" t="str">
        <f t="shared" si="169"/>
        <v/>
      </c>
      <c r="I2744" s="122">
        <f t="shared" ca="1" si="170"/>
        <v>552</v>
      </c>
      <c r="N2744" s="125"/>
      <c r="O2744" s="126"/>
      <c r="P2744" s="127" t="str">
        <f>IF(B2744="","",IF(ISNA(VLOOKUP(U2744,[2]NEW!H:H,1,FALSE)),"V",""))</f>
        <v/>
      </c>
      <c r="Q2744" s="156"/>
      <c r="R2744" s="129"/>
      <c r="S2744" s="210"/>
      <c r="U2744" s="132" t="str">
        <f t="shared" si="168"/>
        <v>62110618005J33821</v>
      </c>
      <c r="W2744" s="134" t="str">
        <f>IF((ISERROR(VLOOKUP(E2744,'[2]Lead Time(覆蓋貼)'!F:F,1,0)))*(P2744="v"),"",IF((ISTEXT(VLOOKUP(E2744,'[2]Lead Time(覆蓋貼)'!F:F,1,0)))*(P2744=""),"未執行",""))</f>
        <v/>
      </c>
    </row>
    <row r="2745" spans="1:23" ht="20.25" hidden="1" customHeight="1" x14ac:dyDescent="0.25">
      <c r="A2745" s="117">
        <v>2731</v>
      </c>
      <c r="B2745" s="118" t="s">
        <v>2932</v>
      </c>
      <c r="C2745" s="119">
        <v>43062</v>
      </c>
      <c r="D2745" s="117" t="s">
        <v>2933</v>
      </c>
      <c r="E2745" s="120" t="s">
        <v>6049</v>
      </c>
      <c r="F2745" s="117"/>
      <c r="G2745" s="121">
        <f t="shared" ca="1" si="171"/>
        <v>1</v>
      </c>
      <c r="H2745" s="121" t="str">
        <f t="shared" si="169"/>
        <v>F2xF87F52G3xG01編程控制單元(Kombi)</v>
      </c>
      <c r="I2745" s="122">
        <f t="shared" ca="1" si="170"/>
        <v>96</v>
      </c>
      <c r="J2745" s="230"/>
      <c r="K2745" s="231"/>
      <c r="L2745" s="230"/>
      <c r="M2745" s="232"/>
      <c r="N2745" s="125"/>
      <c r="O2745" s="126"/>
      <c r="P2745" s="127" t="str">
        <f>IF(B2745="","",IF(ISNA(VLOOKUP(U2745,[2]NEW!H:H,1,FALSE)),"V",""))</f>
        <v>V</v>
      </c>
      <c r="Q2745" s="156">
        <v>43070</v>
      </c>
      <c r="R2745" s="129">
        <v>50304</v>
      </c>
      <c r="S2745" s="181" t="s">
        <v>5085</v>
      </c>
      <c r="U2745" s="132" t="str">
        <f t="shared" si="168"/>
        <v>00624501005J33819</v>
      </c>
      <c r="W2745" s="134" t="str">
        <f>IF((ISERROR(VLOOKUP(E2745,'[2]Lead Time(覆蓋貼)'!F:F,1,0)))*(P2745="v"),"",IF((ISTEXT(VLOOKUP(E2745,'[2]Lead Time(覆蓋貼)'!F:F,1,0)))*(P2745=""),"未執行",""))</f>
        <v/>
      </c>
    </row>
    <row r="2746" spans="1:23" ht="20.25" hidden="1" customHeight="1" x14ac:dyDescent="0.25">
      <c r="A2746" s="117">
        <v>2732</v>
      </c>
      <c r="B2746" s="118" t="s">
        <v>4841</v>
      </c>
      <c r="C2746" s="119">
        <v>42370</v>
      </c>
      <c r="D2746" s="117" t="s">
        <v>4662</v>
      </c>
      <c r="E2746" s="120" t="s">
        <v>6049</v>
      </c>
      <c r="F2746" s="117" t="str">
        <f>IF(ISNA(VLOOKUP(B2746,[2]保固召回!$A:$G,7,FALSE)),"",(VLOOKUP(B2746,[2]保固召回!$A:$G,7,FALSE)))</f>
        <v/>
      </c>
      <c r="G2746" s="121">
        <f t="shared" ca="1" si="171"/>
        <v>0.57202072538860105</v>
      </c>
      <c r="H2746" s="121" t="str">
        <f t="shared" si="169"/>
        <v/>
      </c>
      <c r="I2746" s="122">
        <f t="shared" ca="1" si="170"/>
        <v>552</v>
      </c>
      <c r="N2746" s="125"/>
      <c r="O2746" s="126"/>
      <c r="P2746" s="127" t="str">
        <f>IF(B2746="","",IF(ISNA(VLOOKUP(U2746,[2]NEW!H:H,1,FALSE)),"V",""))</f>
        <v/>
      </c>
      <c r="Q2746" s="156"/>
      <c r="R2746" s="129"/>
      <c r="S2746" s="181"/>
      <c r="U2746" s="132" t="str">
        <f t="shared" si="168"/>
        <v>62110618005J33819</v>
      </c>
      <c r="W2746" s="134" t="str">
        <f>IF((ISERROR(VLOOKUP(E2746,'[2]Lead Time(覆蓋貼)'!F:F,1,0)))*(P2746="v"),"",IF((ISTEXT(VLOOKUP(E2746,'[2]Lead Time(覆蓋貼)'!F:F,1,0)))*(P2746=""),"未執行",""))</f>
        <v/>
      </c>
    </row>
    <row r="2747" spans="1:23" ht="20.25" hidden="1" customHeight="1" x14ac:dyDescent="0.25">
      <c r="A2747" s="117">
        <v>2733</v>
      </c>
      <c r="B2747" s="118" t="s">
        <v>2932</v>
      </c>
      <c r="C2747" s="119">
        <v>43062</v>
      </c>
      <c r="D2747" s="117" t="s">
        <v>2933</v>
      </c>
      <c r="E2747" s="120" t="s">
        <v>6050</v>
      </c>
      <c r="F2747" s="117"/>
      <c r="G2747" s="121">
        <f t="shared" ca="1" si="171"/>
        <v>1</v>
      </c>
      <c r="H2747" s="121" t="str">
        <f t="shared" si="169"/>
        <v>F2xF87F52G3xG01編程控制單元(Kombi)</v>
      </c>
      <c r="I2747" s="122">
        <f t="shared" ca="1" si="170"/>
        <v>96</v>
      </c>
      <c r="J2747" s="230"/>
      <c r="K2747" s="231"/>
      <c r="L2747" s="230"/>
      <c r="M2747" s="232"/>
      <c r="N2747" s="125"/>
      <c r="O2747" s="126"/>
      <c r="P2747" s="127" t="str">
        <f>IF(B2747="","",IF(ISNA(VLOOKUP(U2747,[2]NEW!H:H,1,FALSE)),"V",""))</f>
        <v>V</v>
      </c>
      <c r="Q2747" s="156">
        <v>43070</v>
      </c>
      <c r="R2747" s="129">
        <v>50304</v>
      </c>
      <c r="S2747" s="181" t="s">
        <v>5085</v>
      </c>
      <c r="U2747" s="132" t="str">
        <f t="shared" si="168"/>
        <v>00624501005J33818</v>
      </c>
      <c r="W2747" s="134" t="str">
        <f>IF((ISERROR(VLOOKUP(E2747,'[2]Lead Time(覆蓋貼)'!F:F,1,0)))*(P2747="v"),"",IF((ISTEXT(VLOOKUP(E2747,'[2]Lead Time(覆蓋貼)'!F:F,1,0)))*(P2747=""),"未執行",""))</f>
        <v/>
      </c>
    </row>
    <row r="2748" spans="1:23" ht="20.25" hidden="1" customHeight="1" x14ac:dyDescent="0.25">
      <c r="A2748" s="117">
        <v>2734</v>
      </c>
      <c r="B2748" s="118" t="s">
        <v>4841</v>
      </c>
      <c r="C2748" s="119">
        <v>42370</v>
      </c>
      <c r="D2748" s="117" t="s">
        <v>4662</v>
      </c>
      <c r="E2748" s="120" t="s">
        <v>6050</v>
      </c>
      <c r="F2748" s="117" t="str">
        <f>IF(ISNA(VLOOKUP(B2748,[2]保固召回!$A:$G,7,FALSE)),"",(VLOOKUP(B2748,[2]保固召回!$A:$G,7,FALSE)))</f>
        <v/>
      </c>
      <c r="G2748" s="121">
        <f t="shared" ca="1" si="171"/>
        <v>0.57202072538860105</v>
      </c>
      <c r="H2748" s="121" t="str">
        <f t="shared" si="169"/>
        <v/>
      </c>
      <c r="I2748" s="122">
        <f t="shared" ca="1" si="170"/>
        <v>552</v>
      </c>
      <c r="N2748" s="125"/>
      <c r="O2748" s="126"/>
      <c r="P2748" s="127" t="str">
        <f>IF(B2748="","",IF(ISNA(VLOOKUP(U2748,[2]NEW!H:H,1,FALSE)),"V",""))</f>
        <v/>
      </c>
      <c r="Q2748" s="156"/>
      <c r="R2748" s="129"/>
      <c r="S2748" s="181"/>
      <c r="U2748" s="132" t="str">
        <f t="shared" si="168"/>
        <v>62110618005J33818</v>
      </c>
      <c r="W2748" s="134" t="str">
        <f>IF((ISERROR(VLOOKUP(E2748,'[2]Lead Time(覆蓋貼)'!F:F,1,0)))*(P2748="v"),"",IF((ISTEXT(VLOOKUP(E2748,'[2]Lead Time(覆蓋貼)'!F:F,1,0)))*(P2748=""),"未執行",""))</f>
        <v/>
      </c>
    </row>
    <row r="2749" spans="1:23" ht="20.25" hidden="1" customHeight="1" x14ac:dyDescent="0.25">
      <c r="A2749" s="117">
        <v>2735</v>
      </c>
      <c r="B2749" s="118" t="s">
        <v>2932</v>
      </c>
      <c r="C2749" s="119">
        <v>43062</v>
      </c>
      <c r="D2749" s="117" t="s">
        <v>2933</v>
      </c>
      <c r="E2749" s="120" t="s">
        <v>6051</v>
      </c>
      <c r="F2749" s="117"/>
      <c r="G2749" s="121">
        <f t="shared" ca="1" si="171"/>
        <v>1</v>
      </c>
      <c r="H2749" s="121" t="str">
        <f t="shared" si="169"/>
        <v>F2xF87F52G3xG01編程控制單元(Kombi)</v>
      </c>
      <c r="I2749" s="122">
        <f t="shared" ca="1" si="170"/>
        <v>96</v>
      </c>
      <c r="J2749" s="230"/>
      <c r="K2749" s="231"/>
      <c r="L2749" s="230"/>
      <c r="M2749" s="232"/>
      <c r="N2749" s="125"/>
      <c r="O2749" s="126"/>
      <c r="P2749" s="127" t="str">
        <f>IF(B2749="","",IF(ISNA(VLOOKUP(U2749,[2]NEW!H:H,1,FALSE)),"V",""))</f>
        <v>V</v>
      </c>
      <c r="Q2749" s="156">
        <v>43070</v>
      </c>
      <c r="R2749" s="129">
        <v>50304</v>
      </c>
      <c r="S2749" s="181" t="s">
        <v>5085</v>
      </c>
      <c r="U2749" s="132" t="str">
        <f t="shared" si="168"/>
        <v>00624501005J33817</v>
      </c>
      <c r="W2749" s="134" t="str">
        <f>IF((ISERROR(VLOOKUP(E2749,'[2]Lead Time(覆蓋貼)'!F:F,1,0)))*(P2749="v"),"",IF((ISTEXT(VLOOKUP(E2749,'[2]Lead Time(覆蓋貼)'!F:F,1,0)))*(P2749=""),"未執行",""))</f>
        <v/>
      </c>
    </row>
    <row r="2750" spans="1:23" ht="20.25" hidden="1" customHeight="1" x14ac:dyDescent="0.25">
      <c r="A2750" s="117">
        <v>2736</v>
      </c>
      <c r="B2750" s="118" t="s">
        <v>4841</v>
      </c>
      <c r="C2750" s="119">
        <v>42370</v>
      </c>
      <c r="D2750" s="117" t="s">
        <v>4662</v>
      </c>
      <c r="E2750" s="120" t="s">
        <v>6051</v>
      </c>
      <c r="F2750" s="117" t="str">
        <f>IF(ISNA(VLOOKUP(B2750,[2]保固召回!$A:$G,7,FALSE)),"",(VLOOKUP(B2750,[2]保固召回!$A:$G,7,FALSE)))</f>
        <v/>
      </c>
      <c r="G2750" s="121">
        <f t="shared" ca="1" si="171"/>
        <v>0.57202072538860105</v>
      </c>
      <c r="H2750" s="121" t="str">
        <f t="shared" si="169"/>
        <v>提示-編程儀錶板油錶功能</v>
      </c>
      <c r="I2750" s="122">
        <f t="shared" ca="1" si="170"/>
        <v>552</v>
      </c>
      <c r="N2750" s="125"/>
      <c r="O2750" s="126"/>
      <c r="P2750" s="127" t="str">
        <f>IF(B2750="","",IF(ISNA(VLOOKUP(U2750,[2]NEW!H:H,1,FALSE)),"V",""))</f>
        <v>V</v>
      </c>
      <c r="Q2750" s="156"/>
      <c r="R2750" s="129"/>
      <c r="S2750" s="210"/>
      <c r="U2750" s="132" t="str">
        <f t="shared" si="168"/>
        <v>62110618005J33817</v>
      </c>
      <c r="W2750" s="134" t="str">
        <f>IF((ISERROR(VLOOKUP(E2750,'[2]Lead Time(覆蓋貼)'!F:F,1,0)))*(P2750="v"),"",IF((ISTEXT(VLOOKUP(E2750,'[2]Lead Time(覆蓋貼)'!F:F,1,0)))*(P2750=""),"未執行",""))</f>
        <v/>
      </c>
    </row>
    <row r="2751" spans="1:23" ht="20.25" hidden="1" customHeight="1" x14ac:dyDescent="0.25">
      <c r="A2751" s="117">
        <v>2737</v>
      </c>
      <c r="B2751" s="118" t="s">
        <v>2932</v>
      </c>
      <c r="C2751" s="119">
        <v>43062</v>
      </c>
      <c r="D2751" s="117" t="s">
        <v>2933</v>
      </c>
      <c r="E2751" s="120" t="s">
        <v>6052</v>
      </c>
      <c r="F2751" s="117"/>
      <c r="G2751" s="121">
        <f t="shared" ca="1" si="171"/>
        <v>1</v>
      </c>
      <c r="H2751" s="121" t="str">
        <f t="shared" si="169"/>
        <v>F2xF87F52G3xG01編程控制單元(Kombi)</v>
      </c>
      <c r="I2751" s="122">
        <f t="shared" ca="1" si="170"/>
        <v>96</v>
      </c>
      <c r="J2751" s="230"/>
      <c r="K2751" s="231"/>
      <c r="L2751" s="230"/>
      <c r="M2751" s="232"/>
      <c r="N2751" s="125"/>
      <c r="O2751" s="126"/>
      <c r="P2751" s="127" t="str">
        <f>IF(B2751="","",IF(ISNA(VLOOKUP(U2751,[2]NEW!H:H,1,FALSE)),"V",""))</f>
        <v>V</v>
      </c>
      <c r="Q2751" s="156">
        <v>43070</v>
      </c>
      <c r="R2751" s="129">
        <v>50304</v>
      </c>
      <c r="S2751" s="181" t="s">
        <v>5085</v>
      </c>
      <c r="U2751" s="132" t="str">
        <f t="shared" si="168"/>
        <v>00624501005J33816</v>
      </c>
      <c r="W2751" s="134" t="str">
        <f>IF((ISERROR(VLOOKUP(E2751,'[2]Lead Time(覆蓋貼)'!F:F,1,0)))*(P2751="v"),"",IF((ISTEXT(VLOOKUP(E2751,'[2]Lead Time(覆蓋貼)'!F:F,1,0)))*(P2751=""),"未執行",""))</f>
        <v/>
      </c>
    </row>
    <row r="2752" spans="1:23" ht="20.25" hidden="1" customHeight="1" x14ac:dyDescent="0.25">
      <c r="A2752" s="117">
        <v>2738</v>
      </c>
      <c r="B2752" s="118" t="s">
        <v>4841</v>
      </c>
      <c r="C2752" s="119">
        <v>42370</v>
      </c>
      <c r="D2752" s="117" t="s">
        <v>4662</v>
      </c>
      <c r="E2752" s="120" t="s">
        <v>6052</v>
      </c>
      <c r="F2752" s="117" t="str">
        <f>IF(ISNA(VLOOKUP(B2752,[2]保固召回!$A:$G,7,FALSE)),"",(VLOOKUP(B2752,[2]保固召回!$A:$G,7,FALSE)))</f>
        <v/>
      </c>
      <c r="G2752" s="121">
        <f t="shared" ca="1" si="171"/>
        <v>0.57202072538860105</v>
      </c>
      <c r="H2752" s="121" t="str">
        <f t="shared" si="169"/>
        <v/>
      </c>
      <c r="I2752" s="122">
        <f t="shared" ca="1" si="170"/>
        <v>552</v>
      </c>
      <c r="N2752" s="125"/>
      <c r="O2752" s="126"/>
      <c r="P2752" s="127" t="str">
        <f>IF(B2752="","",IF(ISNA(VLOOKUP(U2752,[2]NEW!H:H,1,FALSE)),"V",""))</f>
        <v/>
      </c>
      <c r="Q2752" s="156"/>
      <c r="R2752" s="129"/>
      <c r="S2752" s="181"/>
      <c r="U2752" s="132" t="str">
        <f t="shared" si="168"/>
        <v>62110618005J33816</v>
      </c>
      <c r="W2752" s="134" t="str">
        <f>IF((ISERROR(VLOOKUP(E2752,'[2]Lead Time(覆蓋貼)'!F:F,1,0)))*(P2752="v"),"",IF((ISTEXT(VLOOKUP(E2752,'[2]Lead Time(覆蓋貼)'!F:F,1,0)))*(P2752=""),"未執行",""))</f>
        <v/>
      </c>
    </row>
    <row r="2753" spans="1:23" ht="20.25" hidden="1" customHeight="1" x14ac:dyDescent="0.25">
      <c r="A2753" s="117">
        <v>2739</v>
      </c>
      <c r="B2753" s="118" t="s">
        <v>2932</v>
      </c>
      <c r="C2753" s="119">
        <v>43062</v>
      </c>
      <c r="D2753" s="117" t="s">
        <v>2933</v>
      </c>
      <c r="E2753" s="120" t="s">
        <v>6053</v>
      </c>
      <c r="F2753" s="117"/>
      <c r="G2753" s="121">
        <f t="shared" ca="1" si="171"/>
        <v>1</v>
      </c>
      <c r="H2753" s="121" t="str">
        <f t="shared" si="169"/>
        <v>F2xF87F52G3xG01編程控制單元(Kombi)</v>
      </c>
      <c r="I2753" s="122">
        <f t="shared" ca="1" si="170"/>
        <v>96</v>
      </c>
      <c r="J2753" s="230"/>
      <c r="K2753" s="231"/>
      <c r="L2753" s="230"/>
      <c r="M2753" s="232"/>
      <c r="N2753" s="125"/>
      <c r="O2753" s="126"/>
      <c r="P2753" s="127" t="str">
        <f>IF(B2753="","",IF(ISNA(VLOOKUP(U2753,[2]NEW!H:H,1,FALSE)),"V",""))</f>
        <v>V</v>
      </c>
      <c r="Q2753" s="156">
        <v>43070</v>
      </c>
      <c r="R2753" s="129">
        <v>50304</v>
      </c>
      <c r="S2753" s="181" t="s">
        <v>5085</v>
      </c>
      <c r="U2753" s="132" t="str">
        <f t="shared" si="168"/>
        <v>00624501005J32331</v>
      </c>
      <c r="W2753" s="134" t="str">
        <f>IF((ISERROR(VLOOKUP(E2753,'[2]Lead Time(覆蓋貼)'!F:F,1,0)))*(P2753="v"),"",IF((ISTEXT(VLOOKUP(E2753,'[2]Lead Time(覆蓋貼)'!F:F,1,0)))*(P2753=""),"未執行",""))</f>
        <v/>
      </c>
    </row>
    <row r="2754" spans="1:23" ht="20.25" hidden="1" customHeight="1" x14ac:dyDescent="0.25">
      <c r="A2754" s="117">
        <v>2740</v>
      </c>
      <c r="B2754" s="118" t="s">
        <v>4841</v>
      </c>
      <c r="C2754" s="119">
        <v>42370</v>
      </c>
      <c r="D2754" s="117" t="s">
        <v>4662</v>
      </c>
      <c r="E2754" s="120" t="s">
        <v>6053</v>
      </c>
      <c r="F2754" s="117" t="str">
        <f>IF(ISNA(VLOOKUP(B2754,[2]保固召回!$A:$G,7,FALSE)),"",(VLOOKUP(B2754,[2]保固召回!$A:$G,7,FALSE)))</f>
        <v/>
      </c>
      <c r="G2754" s="121">
        <f t="shared" ca="1" si="171"/>
        <v>0.57202072538860105</v>
      </c>
      <c r="H2754" s="121" t="str">
        <f t="shared" si="169"/>
        <v/>
      </c>
      <c r="I2754" s="122">
        <f t="shared" ca="1" si="170"/>
        <v>552</v>
      </c>
      <c r="N2754" s="125"/>
      <c r="O2754" s="126"/>
      <c r="P2754" s="127" t="str">
        <f>IF(B2754="","",IF(ISNA(VLOOKUP(U2754,[2]NEW!H:H,1,FALSE)),"V",""))</f>
        <v/>
      </c>
      <c r="Q2754" s="156"/>
      <c r="R2754" s="129"/>
      <c r="S2754" s="181"/>
      <c r="U2754" s="132" t="str">
        <f t="shared" si="168"/>
        <v>62110618005J32331</v>
      </c>
      <c r="W2754" s="134" t="str">
        <f>IF((ISERROR(VLOOKUP(E2754,'[2]Lead Time(覆蓋貼)'!F:F,1,0)))*(P2754="v"),"",IF((ISTEXT(VLOOKUP(E2754,'[2]Lead Time(覆蓋貼)'!F:F,1,0)))*(P2754=""),"未執行",""))</f>
        <v/>
      </c>
    </row>
    <row r="2755" spans="1:23" ht="81.75" hidden="1" customHeight="1" x14ac:dyDescent="0.25">
      <c r="A2755" s="117">
        <v>2741</v>
      </c>
      <c r="B2755" s="118" t="s">
        <v>4841</v>
      </c>
      <c r="C2755" s="119">
        <v>42370</v>
      </c>
      <c r="D2755" s="117" t="s">
        <v>4662</v>
      </c>
      <c r="E2755" s="120" t="s">
        <v>2934</v>
      </c>
      <c r="F2755" s="117" t="str">
        <f>IF(ISNA(VLOOKUP(B2755,[2]保固召回!$A:$G,7,FALSE)),"",(VLOOKUP(B2755,[2]保固召回!$A:$G,7,FALSE)))</f>
        <v/>
      </c>
      <c r="G2755" s="121">
        <f t="shared" ca="1" si="171"/>
        <v>0.57202072538860105</v>
      </c>
      <c r="H2755" s="121" t="str">
        <f t="shared" si="169"/>
        <v/>
      </c>
      <c r="I2755" s="122">
        <f t="shared" ca="1" si="170"/>
        <v>552</v>
      </c>
      <c r="N2755" s="125"/>
      <c r="O2755" s="126"/>
      <c r="P2755" s="127" t="str">
        <f>IF(B2755="","",IF(ISNA(VLOOKUP(U2755,[2]NEW!H:H,1,FALSE)),"V",""))</f>
        <v/>
      </c>
      <c r="Q2755" s="156" t="s">
        <v>5217</v>
      </c>
      <c r="R2755" s="129" t="s">
        <v>4691</v>
      </c>
      <c r="S2755" s="204" t="s">
        <v>6054</v>
      </c>
      <c r="U2755" s="132" t="str">
        <f t="shared" si="168"/>
        <v>62110618005J32191</v>
      </c>
      <c r="W2755" s="134" t="str">
        <f>IF((ISERROR(VLOOKUP(E2755,'[2]Lead Time(覆蓋貼)'!F:F,1,0)))*(P2755="v"),"",IF((ISTEXT(VLOOKUP(E2755,'[2]Lead Time(覆蓋貼)'!F:F,1,0)))*(P2755=""),"未執行",""))</f>
        <v/>
      </c>
    </row>
    <row r="2756" spans="1:23" ht="20.25" hidden="1" customHeight="1" x14ac:dyDescent="0.25">
      <c r="A2756" s="117">
        <v>2742</v>
      </c>
      <c r="B2756" s="118" t="s">
        <v>2932</v>
      </c>
      <c r="C2756" s="119">
        <v>43062</v>
      </c>
      <c r="D2756" s="117" t="s">
        <v>2933</v>
      </c>
      <c r="E2756" s="120" t="s">
        <v>6055</v>
      </c>
      <c r="F2756" s="117"/>
      <c r="G2756" s="121">
        <f t="shared" ca="1" si="171"/>
        <v>1</v>
      </c>
      <c r="H2756" s="121" t="str">
        <f t="shared" si="169"/>
        <v>F2xF87F52G3xG01編程控制單元(Kombi)</v>
      </c>
      <c r="I2756" s="122">
        <f t="shared" ca="1" si="170"/>
        <v>96</v>
      </c>
      <c r="J2756" s="230"/>
      <c r="K2756" s="231"/>
      <c r="L2756" s="230"/>
      <c r="M2756" s="232"/>
      <c r="N2756" s="125"/>
      <c r="O2756" s="126"/>
      <c r="P2756" s="127" t="str">
        <f>IF(B2756="","",IF(ISNA(VLOOKUP(U2756,[2]NEW!H:H,1,FALSE)),"V",""))</f>
        <v>V</v>
      </c>
      <c r="Q2756" s="156">
        <v>43070</v>
      </c>
      <c r="R2756" s="129">
        <v>50304</v>
      </c>
      <c r="S2756" s="181" t="s">
        <v>5085</v>
      </c>
      <c r="U2756" s="132" t="str">
        <f t="shared" si="168"/>
        <v>00624501005J32184</v>
      </c>
      <c r="W2756" s="134" t="str">
        <f>IF((ISERROR(VLOOKUP(E2756,'[2]Lead Time(覆蓋貼)'!F:F,1,0)))*(P2756="v"),"",IF((ISTEXT(VLOOKUP(E2756,'[2]Lead Time(覆蓋貼)'!F:F,1,0)))*(P2756=""),"未執行",""))</f>
        <v/>
      </c>
    </row>
    <row r="2757" spans="1:23" ht="20.25" hidden="1" customHeight="1" x14ac:dyDescent="0.25">
      <c r="A2757" s="117">
        <v>2743</v>
      </c>
      <c r="B2757" s="118" t="s">
        <v>4841</v>
      </c>
      <c r="C2757" s="119">
        <v>42370</v>
      </c>
      <c r="D2757" s="117" t="s">
        <v>4662</v>
      </c>
      <c r="E2757" s="120" t="s">
        <v>6055</v>
      </c>
      <c r="F2757" s="117" t="str">
        <f>IF(ISNA(VLOOKUP(B2757,[2]保固召回!$A:$G,7,FALSE)),"",(VLOOKUP(B2757,[2]保固召回!$A:$G,7,FALSE)))</f>
        <v/>
      </c>
      <c r="G2757" s="121">
        <f t="shared" ca="1" si="171"/>
        <v>0.57202072538860105</v>
      </c>
      <c r="H2757" s="121" t="str">
        <f t="shared" si="169"/>
        <v/>
      </c>
      <c r="I2757" s="122">
        <f t="shared" ca="1" si="170"/>
        <v>552</v>
      </c>
      <c r="N2757" s="125"/>
      <c r="O2757" s="126"/>
      <c r="P2757" s="127" t="str">
        <f>IF(B2757="","",IF(ISNA(VLOOKUP(U2757,[2]NEW!H:H,1,FALSE)),"V",""))</f>
        <v/>
      </c>
      <c r="Q2757" s="156"/>
      <c r="R2757" s="129"/>
      <c r="S2757" s="181"/>
      <c r="U2757" s="132" t="str">
        <f t="shared" ref="U2757:U2820" si="172">B2757&amp;E2757</f>
        <v>62110618005J32184</v>
      </c>
      <c r="W2757" s="134" t="str">
        <f>IF((ISERROR(VLOOKUP(E2757,'[2]Lead Time(覆蓋貼)'!F:F,1,0)))*(P2757="v"),"",IF((ISTEXT(VLOOKUP(E2757,'[2]Lead Time(覆蓋貼)'!F:F,1,0)))*(P2757=""),"未執行",""))</f>
        <v/>
      </c>
    </row>
    <row r="2758" spans="1:23" ht="20.25" hidden="1" customHeight="1" x14ac:dyDescent="0.25">
      <c r="A2758" s="117">
        <v>2744</v>
      </c>
      <c r="B2758" s="118" t="s">
        <v>2932</v>
      </c>
      <c r="C2758" s="119">
        <v>43062</v>
      </c>
      <c r="D2758" s="117" t="s">
        <v>2933</v>
      </c>
      <c r="E2758" s="120" t="s">
        <v>6056</v>
      </c>
      <c r="F2758" s="117"/>
      <c r="G2758" s="121">
        <f t="shared" ca="1" si="171"/>
        <v>1</v>
      </c>
      <c r="H2758" s="121" t="str">
        <f t="shared" ref="H2758:H2821" si="173">IF(P2758="V",D2758,"")</f>
        <v>F2xF87F52G3xG01編程控制單元(Kombi)</v>
      </c>
      <c r="I2758" s="122">
        <f t="shared" ref="I2758:I2821" ca="1" si="174">COUNTIF(H:H,D2758)</f>
        <v>96</v>
      </c>
      <c r="J2758" s="230"/>
      <c r="K2758" s="231"/>
      <c r="L2758" s="230"/>
      <c r="M2758" s="232"/>
      <c r="N2758" s="125"/>
      <c r="O2758" s="126"/>
      <c r="P2758" s="127" t="str">
        <f>IF(B2758="","",IF(ISNA(VLOOKUP(U2758,[2]NEW!H:H,1,FALSE)),"V",""))</f>
        <v>V</v>
      </c>
      <c r="Q2758" s="156">
        <v>43070</v>
      </c>
      <c r="R2758" s="129">
        <v>50304</v>
      </c>
      <c r="S2758" s="181" t="s">
        <v>5085</v>
      </c>
      <c r="U2758" s="132" t="str">
        <f t="shared" si="172"/>
        <v>00624501005J32183</v>
      </c>
      <c r="W2758" s="134" t="str">
        <f>IF((ISERROR(VLOOKUP(E2758,'[2]Lead Time(覆蓋貼)'!F:F,1,0)))*(P2758="v"),"",IF((ISTEXT(VLOOKUP(E2758,'[2]Lead Time(覆蓋貼)'!F:F,1,0)))*(P2758=""),"未執行",""))</f>
        <v/>
      </c>
    </row>
    <row r="2759" spans="1:23" ht="20.25" hidden="1" customHeight="1" x14ac:dyDescent="0.25">
      <c r="A2759" s="117">
        <v>2745</v>
      </c>
      <c r="B2759" s="118" t="s">
        <v>4841</v>
      </c>
      <c r="C2759" s="119">
        <v>42370</v>
      </c>
      <c r="D2759" s="117" t="s">
        <v>4662</v>
      </c>
      <c r="E2759" s="120" t="s">
        <v>6056</v>
      </c>
      <c r="F2759" s="117" t="str">
        <f>IF(ISNA(VLOOKUP(B2759,[2]保固召回!$A:$G,7,FALSE)),"",(VLOOKUP(B2759,[2]保固召回!$A:$G,7,FALSE)))</f>
        <v/>
      </c>
      <c r="G2759" s="121">
        <f t="shared" ca="1" si="171"/>
        <v>0.57202072538860105</v>
      </c>
      <c r="H2759" s="121" t="str">
        <f t="shared" si="173"/>
        <v/>
      </c>
      <c r="I2759" s="122">
        <f t="shared" ca="1" si="174"/>
        <v>552</v>
      </c>
      <c r="N2759" s="125"/>
      <c r="O2759" s="126"/>
      <c r="P2759" s="127" t="str">
        <f>IF(B2759="","",IF(ISNA(VLOOKUP(U2759,[2]NEW!H:H,1,FALSE)),"V",""))</f>
        <v/>
      </c>
      <c r="Q2759" s="156"/>
      <c r="R2759" s="129"/>
      <c r="S2759" s="181"/>
      <c r="U2759" s="132" t="str">
        <f t="shared" si="172"/>
        <v>62110618005J32183</v>
      </c>
      <c r="W2759" s="134" t="str">
        <f>IF((ISERROR(VLOOKUP(E2759,'[2]Lead Time(覆蓋貼)'!F:F,1,0)))*(P2759="v"),"",IF((ISTEXT(VLOOKUP(E2759,'[2]Lead Time(覆蓋貼)'!F:F,1,0)))*(P2759=""),"未執行",""))</f>
        <v/>
      </c>
    </row>
    <row r="2760" spans="1:23" ht="20.25" hidden="1" customHeight="1" x14ac:dyDescent="0.25">
      <c r="A2760" s="117">
        <v>2746</v>
      </c>
      <c r="B2760" s="118" t="s">
        <v>2932</v>
      </c>
      <c r="C2760" s="119">
        <v>43062</v>
      </c>
      <c r="D2760" s="117" t="s">
        <v>2933</v>
      </c>
      <c r="E2760" s="120" t="s">
        <v>6057</v>
      </c>
      <c r="F2760" s="117"/>
      <c r="G2760" s="121">
        <f t="shared" ca="1" si="171"/>
        <v>1</v>
      </c>
      <c r="H2760" s="121" t="str">
        <f t="shared" si="173"/>
        <v>F2xF87F52G3xG01編程控制單元(Kombi)</v>
      </c>
      <c r="I2760" s="122">
        <f t="shared" ca="1" si="174"/>
        <v>96</v>
      </c>
      <c r="J2760" s="230"/>
      <c r="K2760" s="231"/>
      <c r="L2760" s="230"/>
      <c r="M2760" s="232"/>
      <c r="N2760" s="125"/>
      <c r="O2760" s="126"/>
      <c r="P2760" s="127" t="str">
        <f>IF(B2760="","",IF(ISNA(VLOOKUP(U2760,[2]NEW!H:H,1,FALSE)),"V",""))</f>
        <v>V</v>
      </c>
      <c r="Q2760" s="156">
        <v>43070</v>
      </c>
      <c r="R2760" s="129">
        <v>50304</v>
      </c>
      <c r="S2760" s="181" t="s">
        <v>5085</v>
      </c>
      <c r="U2760" s="132" t="str">
        <f t="shared" si="172"/>
        <v>00624501005J32131</v>
      </c>
      <c r="W2760" s="134" t="str">
        <f>IF((ISERROR(VLOOKUP(E2760,'[2]Lead Time(覆蓋貼)'!F:F,1,0)))*(P2760="v"),"",IF((ISTEXT(VLOOKUP(E2760,'[2]Lead Time(覆蓋貼)'!F:F,1,0)))*(P2760=""),"未執行",""))</f>
        <v/>
      </c>
    </row>
    <row r="2761" spans="1:23" ht="20.25" hidden="1" customHeight="1" x14ac:dyDescent="0.25">
      <c r="A2761" s="117">
        <v>2747</v>
      </c>
      <c r="B2761" s="118" t="s">
        <v>4841</v>
      </c>
      <c r="C2761" s="119">
        <v>42370</v>
      </c>
      <c r="D2761" s="117" t="s">
        <v>4662</v>
      </c>
      <c r="E2761" s="211" t="s">
        <v>6057</v>
      </c>
      <c r="F2761" s="117" t="str">
        <f>IF(ISNA(VLOOKUP(B2761,[2]保固召回!$A:$G,7,FALSE)),"",(VLOOKUP(B2761,[2]保固召回!$A:$G,7,FALSE)))</f>
        <v/>
      </c>
      <c r="G2761" s="121">
        <f t="shared" ref="G2761:G2824" ca="1" si="175">COUNTIF(H:H,D2761)/COUNTIF(D:D,D2761)</f>
        <v>0.57202072538860105</v>
      </c>
      <c r="H2761" s="121" t="str">
        <f t="shared" si="173"/>
        <v/>
      </c>
      <c r="I2761" s="122">
        <f t="shared" ca="1" si="174"/>
        <v>552</v>
      </c>
      <c r="N2761" s="125"/>
      <c r="O2761" s="126"/>
      <c r="P2761" s="127" t="str">
        <f>IF(B2761="","",IF(ISNA(VLOOKUP(U2761,[2]NEW!H:H,1,FALSE)),"V",""))</f>
        <v/>
      </c>
      <c r="Q2761" s="156"/>
      <c r="R2761" s="129"/>
      <c r="S2761" s="210"/>
      <c r="U2761" s="132" t="str">
        <f t="shared" si="172"/>
        <v>62110618005J32131</v>
      </c>
      <c r="W2761" s="134" t="str">
        <f>IF((ISERROR(VLOOKUP(E2761,'[2]Lead Time(覆蓋貼)'!F:F,1,0)))*(P2761="v"),"",IF((ISTEXT(VLOOKUP(E2761,'[2]Lead Time(覆蓋貼)'!F:F,1,0)))*(P2761=""),"未執行",""))</f>
        <v/>
      </c>
    </row>
    <row r="2762" spans="1:23" ht="20.25" hidden="1" customHeight="1" x14ac:dyDescent="0.25">
      <c r="A2762" s="117">
        <v>2748</v>
      </c>
      <c r="B2762" s="118" t="s">
        <v>4841</v>
      </c>
      <c r="C2762" s="119">
        <v>42370</v>
      </c>
      <c r="D2762" s="117" t="s">
        <v>4662</v>
      </c>
      <c r="E2762" s="120" t="s">
        <v>6058</v>
      </c>
      <c r="F2762" s="117" t="str">
        <f>IF(ISNA(VLOOKUP(B2762,[2]保固召回!$A:$G,7,FALSE)),"",(VLOOKUP(B2762,[2]保固召回!$A:$G,7,FALSE)))</f>
        <v/>
      </c>
      <c r="G2762" s="121">
        <f t="shared" ca="1" si="175"/>
        <v>0.57202072538860105</v>
      </c>
      <c r="H2762" s="121" t="str">
        <f t="shared" si="173"/>
        <v/>
      </c>
      <c r="I2762" s="122">
        <f t="shared" ca="1" si="174"/>
        <v>552</v>
      </c>
      <c r="N2762" s="125"/>
      <c r="O2762" s="126"/>
      <c r="P2762" s="127" t="str">
        <f>IF(B2762="","",IF(ISNA(VLOOKUP(U2762,[2]NEW!H:H,1,FALSE)),"V",""))</f>
        <v/>
      </c>
      <c r="Q2762" s="156"/>
      <c r="R2762" s="129"/>
      <c r="S2762" s="181"/>
      <c r="U2762" s="132" t="str">
        <f t="shared" si="172"/>
        <v>62110618005J31939</v>
      </c>
      <c r="W2762" s="134" t="str">
        <f>IF((ISERROR(VLOOKUP(E2762,'[2]Lead Time(覆蓋貼)'!F:F,1,0)))*(P2762="v"),"",IF((ISTEXT(VLOOKUP(E2762,'[2]Lead Time(覆蓋貼)'!F:F,1,0)))*(P2762=""),"未執行",""))</f>
        <v/>
      </c>
    </row>
    <row r="2763" spans="1:23" ht="20.25" hidden="1" customHeight="1" x14ac:dyDescent="0.25">
      <c r="A2763" s="117">
        <v>2749</v>
      </c>
      <c r="B2763" s="118" t="s">
        <v>2932</v>
      </c>
      <c r="C2763" s="119">
        <v>43062</v>
      </c>
      <c r="D2763" s="117" t="s">
        <v>2933</v>
      </c>
      <c r="E2763" s="120" t="s">
        <v>6059</v>
      </c>
      <c r="F2763" s="117"/>
      <c r="G2763" s="121">
        <f t="shared" ca="1" si="175"/>
        <v>1</v>
      </c>
      <c r="H2763" s="121" t="str">
        <f t="shared" si="173"/>
        <v>F2xF87F52G3xG01編程控制單元(Kombi)</v>
      </c>
      <c r="I2763" s="122">
        <f t="shared" ca="1" si="174"/>
        <v>96</v>
      </c>
      <c r="J2763" s="230"/>
      <c r="K2763" s="231"/>
      <c r="L2763" s="230"/>
      <c r="M2763" s="232"/>
      <c r="N2763" s="125"/>
      <c r="O2763" s="126"/>
      <c r="P2763" s="127" t="str">
        <f>IF(B2763="","",IF(ISNA(VLOOKUP(U2763,[2]NEW!H:H,1,FALSE)),"V",""))</f>
        <v>V</v>
      </c>
      <c r="Q2763" s="209"/>
      <c r="R2763" s="117"/>
      <c r="S2763" s="203"/>
      <c r="U2763" s="132" t="str">
        <f t="shared" si="172"/>
        <v>00624501005J31295</v>
      </c>
      <c r="W2763" s="134" t="str">
        <f>IF((ISERROR(VLOOKUP(E2763,'[2]Lead Time(覆蓋貼)'!F:F,1,0)))*(P2763="v"),"",IF((ISTEXT(VLOOKUP(E2763,'[2]Lead Time(覆蓋貼)'!F:F,1,0)))*(P2763=""),"未執行",""))</f>
        <v/>
      </c>
    </row>
    <row r="2764" spans="1:23" ht="20.25" hidden="1" customHeight="1" x14ac:dyDescent="0.25">
      <c r="A2764" s="117">
        <v>2750</v>
      </c>
      <c r="B2764" s="118" t="s">
        <v>4841</v>
      </c>
      <c r="C2764" s="119">
        <v>42370</v>
      </c>
      <c r="D2764" s="117" t="s">
        <v>4890</v>
      </c>
      <c r="E2764" s="120" t="s">
        <v>6060</v>
      </c>
      <c r="F2764" s="117" t="str">
        <f>IF(ISNA(VLOOKUP(B2764,[2]保固召回!$A:$G,7,FALSE)),"",(VLOOKUP(B2764,[2]保固召回!$A:$G,7,FALSE)))</f>
        <v/>
      </c>
      <c r="G2764" s="121">
        <f t="shared" ca="1" si="175"/>
        <v>0.57202072538860105</v>
      </c>
      <c r="H2764" s="121" t="str">
        <f t="shared" si="173"/>
        <v/>
      </c>
      <c r="I2764" s="122">
        <f t="shared" ca="1" si="174"/>
        <v>552</v>
      </c>
      <c r="N2764" s="125"/>
      <c r="O2764" s="126"/>
      <c r="P2764" s="127" t="str">
        <f>IF(B2764="","",IF(ISNA(VLOOKUP(U2764,[2]NEW!H:H,1,FALSE)),"V",""))</f>
        <v/>
      </c>
      <c r="Q2764" s="156">
        <v>43180</v>
      </c>
      <c r="R2764" s="129">
        <v>50304</v>
      </c>
      <c r="S2764" s="181" t="s">
        <v>6061</v>
      </c>
      <c r="U2764" s="132" t="str">
        <f t="shared" si="172"/>
        <v>62110618005J31295</v>
      </c>
      <c r="W2764" s="134" t="str">
        <f>IF((ISERROR(VLOOKUP(E2764,'[2]Lead Time(覆蓋貼)'!F:F,1,0)))*(P2764="v"),"",IF((ISTEXT(VLOOKUP(E2764,'[2]Lead Time(覆蓋貼)'!F:F,1,0)))*(P2764=""),"未執行",""))</f>
        <v/>
      </c>
    </row>
    <row r="2765" spans="1:23" ht="20.25" hidden="1" customHeight="1" x14ac:dyDescent="0.25">
      <c r="A2765" s="117">
        <v>2751</v>
      </c>
      <c r="B2765" s="118" t="s">
        <v>2932</v>
      </c>
      <c r="C2765" s="119">
        <v>43062</v>
      </c>
      <c r="D2765" s="117" t="s">
        <v>2933</v>
      </c>
      <c r="E2765" s="120" t="s">
        <v>6062</v>
      </c>
      <c r="F2765" s="117"/>
      <c r="G2765" s="121">
        <f t="shared" ca="1" si="175"/>
        <v>1</v>
      </c>
      <c r="H2765" s="121" t="str">
        <f t="shared" si="173"/>
        <v>F2xF87F52G3xG01編程控制單元(Kombi)</v>
      </c>
      <c r="I2765" s="122">
        <f t="shared" ca="1" si="174"/>
        <v>96</v>
      </c>
      <c r="J2765" s="230"/>
      <c r="K2765" s="231"/>
      <c r="L2765" s="230"/>
      <c r="M2765" s="232"/>
      <c r="N2765" s="125"/>
      <c r="O2765" s="126"/>
      <c r="P2765" s="127" t="str">
        <f>IF(B2765="","",IF(ISNA(VLOOKUP(U2765,[2]NEW!H:H,1,FALSE)),"V",""))</f>
        <v>V</v>
      </c>
      <c r="Q2765" s="156">
        <v>43070</v>
      </c>
      <c r="R2765" s="129">
        <v>50304</v>
      </c>
      <c r="S2765" s="181" t="s">
        <v>5085</v>
      </c>
      <c r="U2765" s="132" t="str">
        <f t="shared" si="172"/>
        <v>00624501005J31294</v>
      </c>
      <c r="W2765" s="134" t="str">
        <f>IF((ISERROR(VLOOKUP(E2765,'[2]Lead Time(覆蓋貼)'!F:F,1,0)))*(P2765="v"),"",IF((ISTEXT(VLOOKUP(E2765,'[2]Lead Time(覆蓋貼)'!F:F,1,0)))*(P2765=""),"未執行",""))</f>
        <v/>
      </c>
    </row>
    <row r="2766" spans="1:23" ht="20.25" hidden="1" customHeight="1" x14ac:dyDescent="0.25">
      <c r="A2766" s="117">
        <v>2752</v>
      </c>
      <c r="B2766" s="118" t="s">
        <v>4841</v>
      </c>
      <c r="C2766" s="119">
        <v>42370</v>
      </c>
      <c r="D2766" s="117" t="s">
        <v>4662</v>
      </c>
      <c r="E2766" s="120" t="s">
        <v>6062</v>
      </c>
      <c r="F2766" s="117" t="str">
        <f>IF(ISNA(VLOOKUP(B2766,[2]保固召回!$A:$G,7,FALSE)),"",(VLOOKUP(B2766,[2]保固召回!$A:$G,7,FALSE)))</f>
        <v/>
      </c>
      <c r="G2766" s="121">
        <f t="shared" ca="1" si="175"/>
        <v>0.57202072538860105</v>
      </c>
      <c r="H2766" s="121" t="str">
        <f t="shared" si="173"/>
        <v/>
      </c>
      <c r="I2766" s="122">
        <f t="shared" ca="1" si="174"/>
        <v>552</v>
      </c>
      <c r="N2766" s="125"/>
      <c r="O2766" s="126"/>
      <c r="P2766" s="127" t="str">
        <f>IF(B2766="","",IF(ISNA(VLOOKUP(U2766,[2]NEW!H:H,1,FALSE)),"V",""))</f>
        <v/>
      </c>
      <c r="Q2766" s="156"/>
      <c r="R2766" s="129"/>
      <c r="S2766" s="181"/>
      <c r="U2766" s="132" t="str">
        <f t="shared" si="172"/>
        <v>62110618005J31294</v>
      </c>
      <c r="W2766" s="134" t="str">
        <f>IF((ISERROR(VLOOKUP(E2766,'[2]Lead Time(覆蓋貼)'!F:F,1,0)))*(P2766="v"),"",IF((ISTEXT(VLOOKUP(E2766,'[2]Lead Time(覆蓋貼)'!F:F,1,0)))*(P2766=""),"未執行",""))</f>
        <v/>
      </c>
    </row>
    <row r="2767" spans="1:23" ht="20.25" hidden="1" customHeight="1" x14ac:dyDescent="0.25">
      <c r="A2767" s="117">
        <v>2753</v>
      </c>
      <c r="B2767" s="118" t="s">
        <v>2932</v>
      </c>
      <c r="C2767" s="119">
        <v>43062</v>
      </c>
      <c r="D2767" s="117" t="s">
        <v>2933</v>
      </c>
      <c r="E2767" s="120" t="s">
        <v>6063</v>
      </c>
      <c r="F2767" s="117"/>
      <c r="G2767" s="121">
        <f t="shared" ca="1" si="175"/>
        <v>1</v>
      </c>
      <c r="H2767" s="121" t="str">
        <f t="shared" si="173"/>
        <v>F2xF87F52G3xG01編程控制單元(Kombi)</v>
      </c>
      <c r="I2767" s="122">
        <f t="shared" ca="1" si="174"/>
        <v>96</v>
      </c>
      <c r="J2767" s="230"/>
      <c r="K2767" s="231"/>
      <c r="L2767" s="230"/>
      <c r="M2767" s="232"/>
      <c r="N2767" s="125"/>
      <c r="O2767" s="126"/>
      <c r="P2767" s="127" t="str">
        <f>IF(B2767="","",IF(ISNA(VLOOKUP(U2767,[2]NEW!H:H,1,FALSE)),"V",""))</f>
        <v>V</v>
      </c>
      <c r="Q2767" s="156" t="s">
        <v>6008</v>
      </c>
      <c r="R2767" s="129" t="s">
        <v>5446</v>
      </c>
      <c r="S2767" s="181" t="s">
        <v>5447</v>
      </c>
      <c r="U2767" s="132" t="str">
        <f t="shared" si="172"/>
        <v>00624501005J31293</v>
      </c>
      <c r="W2767" s="134" t="str">
        <f>IF((ISERROR(VLOOKUP(E2767,'[2]Lead Time(覆蓋貼)'!F:F,1,0)))*(P2767="v"),"",IF((ISTEXT(VLOOKUP(E2767,'[2]Lead Time(覆蓋貼)'!F:F,1,0)))*(P2767=""),"未執行",""))</f>
        <v/>
      </c>
    </row>
    <row r="2768" spans="1:23" ht="20.25" hidden="1" customHeight="1" x14ac:dyDescent="0.25">
      <c r="A2768" s="117">
        <v>2754</v>
      </c>
      <c r="B2768" s="118" t="s">
        <v>4841</v>
      </c>
      <c r="C2768" s="119">
        <v>42370</v>
      </c>
      <c r="D2768" s="117" t="s">
        <v>4662</v>
      </c>
      <c r="E2768" s="120" t="s">
        <v>6063</v>
      </c>
      <c r="F2768" s="117" t="str">
        <f>IF(ISNA(VLOOKUP(B2768,[2]保固召回!$A:$G,7,FALSE)),"",(VLOOKUP(B2768,[2]保固召回!$A:$G,7,FALSE)))</f>
        <v/>
      </c>
      <c r="G2768" s="121">
        <f t="shared" ca="1" si="175"/>
        <v>0.57202072538860105</v>
      </c>
      <c r="H2768" s="121" t="str">
        <f t="shared" si="173"/>
        <v/>
      </c>
      <c r="I2768" s="122">
        <f t="shared" ca="1" si="174"/>
        <v>552</v>
      </c>
      <c r="N2768" s="125"/>
      <c r="O2768" s="126"/>
      <c r="P2768" s="127" t="str">
        <f>IF(B2768="","",IF(ISNA(VLOOKUP(U2768,[2]NEW!H:H,1,FALSE)),"V",""))</f>
        <v/>
      </c>
      <c r="Q2768" s="156"/>
      <c r="R2768" s="129"/>
      <c r="S2768" s="210"/>
      <c r="U2768" s="132" t="str">
        <f t="shared" si="172"/>
        <v>62110618005J31293</v>
      </c>
      <c r="W2768" s="134" t="str">
        <f>IF((ISERROR(VLOOKUP(E2768,'[2]Lead Time(覆蓋貼)'!F:F,1,0)))*(P2768="v"),"",IF((ISTEXT(VLOOKUP(E2768,'[2]Lead Time(覆蓋貼)'!F:F,1,0)))*(P2768=""),"未執行",""))</f>
        <v/>
      </c>
    </row>
    <row r="2769" spans="1:23" ht="20.25" hidden="1" customHeight="1" x14ac:dyDescent="0.25">
      <c r="A2769" s="117">
        <v>2755</v>
      </c>
      <c r="B2769" s="118" t="s">
        <v>2932</v>
      </c>
      <c r="C2769" s="119">
        <v>43062</v>
      </c>
      <c r="D2769" s="117" t="s">
        <v>2933</v>
      </c>
      <c r="E2769" s="120" t="s">
        <v>6064</v>
      </c>
      <c r="F2769" s="117"/>
      <c r="G2769" s="121">
        <f t="shared" ca="1" si="175"/>
        <v>1</v>
      </c>
      <c r="H2769" s="121" t="str">
        <f t="shared" si="173"/>
        <v>F2xF87F52G3xG01編程控制單元(Kombi)</v>
      </c>
      <c r="I2769" s="122">
        <f t="shared" ca="1" si="174"/>
        <v>96</v>
      </c>
      <c r="J2769" s="230"/>
      <c r="K2769" s="231"/>
      <c r="L2769" s="230"/>
      <c r="M2769" s="232"/>
      <c r="N2769" s="125"/>
      <c r="O2769" s="126"/>
      <c r="P2769" s="127" t="str">
        <f>IF(B2769="","",IF(ISNA(VLOOKUP(U2769,[2]NEW!H:H,1,FALSE)),"V",""))</f>
        <v>V</v>
      </c>
      <c r="Q2769" s="209"/>
      <c r="R2769" s="117"/>
      <c r="S2769" s="203"/>
      <c r="U2769" s="132" t="str">
        <f t="shared" si="172"/>
        <v>00624501005J31277</v>
      </c>
      <c r="W2769" s="134" t="str">
        <f>IF((ISERROR(VLOOKUP(E2769,'[2]Lead Time(覆蓋貼)'!F:F,1,0)))*(P2769="v"),"",IF((ISTEXT(VLOOKUP(E2769,'[2]Lead Time(覆蓋貼)'!F:F,1,0)))*(P2769=""),"未執行",""))</f>
        <v/>
      </c>
    </row>
    <row r="2770" spans="1:23" ht="20.25" hidden="1" customHeight="1" x14ac:dyDescent="0.25">
      <c r="A2770" s="117">
        <v>2756</v>
      </c>
      <c r="B2770" s="118" t="s">
        <v>4841</v>
      </c>
      <c r="C2770" s="119">
        <v>42370</v>
      </c>
      <c r="D2770" s="117" t="s">
        <v>4662</v>
      </c>
      <c r="E2770" s="120" t="s">
        <v>6064</v>
      </c>
      <c r="F2770" s="117" t="str">
        <f>IF(ISNA(VLOOKUP(B2770,[2]保固召回!$A:$G,7,FALSE)),"",(VLOOKUP(B2770,[2]保固召回!$A:$G,7,FALSE)))</f>
        <v/>
      </c>
      <c r="G2770" s="121">
        <f t="shared" ca="1" si="175"/>
        <v>0.57202072538860105</v>
      </c>
      <c r="H2770" s="121" t="str">
        <f t="shared" si="173"/>
        <v/>
      </c>
      <c r="I2770" s="122">
        <f t="shared" ca="1" si="174"/>
        <v>552</v>
      </c>
      <c r="N2770" s="125"/>
      <c r="O2770" s="126"/>
      <c r="P2770" s="127" t="str">
        <f>IF(B2770="","",IF(ISNA(VLOOKUP(U2770,[2]NEW!H:H,1,FALSE)),"V",""))</f>
        <v/>
      </c>
      <c r="Q2770" s="156"/>
      <c r="R2770" s="129"/>
      <c r="S2770" s="181"/>
      <c r="U2770" s="132" t="str">
        <f t="shared" si="172"/>
        <v>62110618005J31277</v>
      </c>
      <c r="W2770" s="134" t="str">
        <f>IF((ISERROR(VLOOKUP(E2770,'[2]Lead Time(覆蓋貼)'!F:F,1,0)))*(P2770="v"),"",IF((ISTEXT(VLOOKUP(E2770,'[2]Lead Time(覆蓋貼)'!F:F,1,0)))*(P2770=""),"未執行",""))</f>
        <v/>
      </c>
    </row>
    <row r="2771" spans="1:23" ht="20.25" hidden="1" customHeight="1" x14ac:dyDescent="0.25">
      <c r="A2771" s="117">
        <v>2757</v>
      </c>
      <c r="B2771" s="118" t="s">
        <v>2932</v>
      </c>
      <c r="C2771" s="119">
        <v>43062</v>
      </c>
      <c r="D2771" s="117" t="s">
        <v>4708</v>
      </c>
      <c r="E2771" s="120" t="s">
        <v>6065</v>
      </c>
      <c r="F2771" s="117"/>
      <c r="G2771" s="121">
        <f t="shared" ca="1" si="175"/>
        <v>1</v>
      </c>
      <c r="H2771" s="121" t="str">
        <f t="shared" si="173"/>
        <v>F2xF87F52G3xG01Steuerger_x001A_teprogrammieren(Kombi)</v>
      </c>
      <c r="I2771" s="122">
        <f t="shared" ca="1" si="174"/>
        <v>3</v>
      </c>
      <c r="J2771" s="230"/>
      <c r="K2771" s="231"/>
      <c r="L2771" s="230"/>
      <c r="M2771" s="232"/>
      <c r="N2771" s="125"/>
      <c r="O2771" s="126"/>
      <c r="P2771" s="127" t="str">
        <f>IF(B2771="","",IF(ISNA(VLOOKUP(U2771,[2]NEW!H:H,1,FALSE)),"V",""))</f>
        <v>V</v>
      </c>
      <c r="Q2771" s="209"/>
      <c r="R2771" s="117"/>
      <c r="S2771" s="203"/>
      <c r="U2771" s="132" t="str">
        <f t="shared" si="172"/>
        <v>00624501005J30859</v>
      </c>
      <c r="W2771" s="134" t="str">
        <f>IF((ISERROR(VLOOKUP(E2771,'[2]Lead Time(覆蓋貼)'!F:F,1,0)))*(P2771="v"),"",IF((ISTEXT(VLOOKUP(E2771,'[2]Lead Time(覆蓋貼)'!F:F,1,0)))*(P2771=""),"未執行",""))</f>
        <v/>
      </c>
    </row>
    <row r="2772" spans="1:23" ht="20.25" hidden="1" customHeight="1" x14ac:dyDescent="0.25">
      <c r="A2772" s="117">
        <v>2758</v>
      </c>
      <c r="B2772" s="118" t="s">
        <v>4841</v>
      </c>
      <c r="C2772" s="119">
        <v>42370</v>
      </c>
      <c r="D2772" s="117" t="s">
        <v>4662</v>
      </c>
      <c r="E2772" s="120" t="s">
        <v>6066</v>
      </c>
      <c r="F2772" s="117"/>
      <c r="G2772" s="121">
        <f t="shared" ca="1" si="175"/>
        <v>0.57202072538860105</v>
      </c>
      <c r="H2772" s="121" t="str">
        <f t="shared" si="173"/>
        <v>提示-編程儀錶板油錶功能</v>
      </c>
      <c r="I2772" s="122">
        <f t="shared" ca="1" si="174"/>
        <v>552</v>
      </c>
      <c r="N2772" s="125"/>
      <c r="O2772" s="126"/>
      <c r="P2772" s="127" t="str">
        <f>IF(B2772="","",IF(ISNA(VLOOKUP(U2772,[2]NEW!H:H,1,FALSE)),"V",""))</f>
        <v>V</v>
      </c>
      <c r="Q2772" s="156"/>
      <c r="R2772" s="129"/>
      <c r="S2772" s="181"/>
      <c r="U2772" s="132" t="str">
        <f t="shared" si="172"/>
        <v>62110618005J30859</v>
      </c>
      <c r="W2772" s="134" t="str">
        <f>IF((ISERROR(VLOOKUP(E2772,'[2]Lead Time(覆蓋貼)'!F:F,1,0)))*(P2772="v"),"",IF((ISTEXT(VLOOKUP(E2772,'[2]Lead Time(覆蓋貼)'!F:F,1,0)))*(P2772=""),"未執行",""))</f>
        <v/>
      </c>
    </row>
    <row r="2773" spans="1:23" ht="20.25" hidden="1" customHeight="1" x14ac:dyDescent="0.25">
      <c r="A2773" s="117">
        <v>2759</v>
      </c>
      <c r="B2773" s="118" t="s">
        <v>2932</v>
      </c>
      <c r="C2773" s="119">
        <v>43062</v>
      </c>
      <c r="D2773" s="117" t="s">
        <v>2933</v>
      </c>
      <c r="E2773" s="120" t="s">
        <v>6067</v>
      </c>
      <c r="F2773" s="117"/>
      <c r="G2773" s="121">
        <f t="shared" ca="1" si="175"/>
        <v>1</v>
      </c>
      <c r="H2773" s="121" t="str">
        <f t="shared" si="173"/>
        <v>F2xF87F52G3xG01編程控制單元(Kombi)</v>
      </c>
      <c r="I2773" s="122">
        <f t="shared" ca="1" si="174"/>
        <v>96</v>
      </c>
      <c r="J2773" s="230"/>
      <c r="K2773" s="231"/>
      <c r="L2773" s="230"/>
      <c r="M2773" s="232"/>
      <c r="N2773" s="125"/>
      <c r="O2773" s="126"/>
      <c r="P2773" s="127" t="str">
        <f>IF(B2773="","",IF(ISNA(VLOOKUP(U2773,[2]NEW!H:H,1,FALSE)),"V",""))</f>
        <v>V</v>
      </c>
      <c r="Q2773" s="209"/>
      <c r="R2773" s="117"/>
      <c r="S2773" s="203"/>
      <c r="U2773" s="132" t="str">
        <f t="shared" si="172"/>
        <v>00624501005J30858</v>
      </c>
      <c r="W2773" s="134" t="str">
        <f>IF((ISERROR(VLOOKUP(E2773,'[2]Lead Time(覆蓋貼)'!F:F,1,0)))*(P2773="v"),"",IF((ISTEXT(VLOOKUP(E2773,'[2]Lead Time(覆蓋貼)'!F:F,1,0)))*(P2773=""),"未執行",""))</f>
        <v/>
      </c>
    </row>
    <row r="2774" spans="1:23" ht="20.25" hidden="1" customHeight="1" x14ac:dyDescent="0.25">
      <c r="A2774" s="117">
        <v>2760</v>
      </c>
      <c r="B2774" s="118" t="s">
        <v>4841</v>
      </c>
      <c r="C2774" s="119">
        <v>42370</v>
      </c>
      <c r="D2774" s="117" t="s">
        <v>4662</v>
      </c>
      <c r="E2774" s="120" t="s">
        <v>6068</v>
      </c>
      <c r="F2774" s="117" t="str">
        <f>IF(ISNA(VLOOKUP(B2774,[2]保固召回!$A:$G,7,FALSE)),"",(VLOOKUP(B2774,[2]保固召回!$A:$G,7,FALSE)))</f>
        <v/>
      </c>
      <c r="G2774" s="121">
        <f t="shared" ca="1" si="175"/>
        <v>0.57202072538860105</v>
      </c>
      <c r="H2774" s="121" t="str">
        <f t="shared" si="173"/>
        <v>提示-編程儀錶板油錶功能</v>
      </c>
      <c r="I2774" s="122">
        <f t="shared" ca="1" si="174"/>
        <v>552</v>
      </c>
      <c r="N2774" s="125"/>
      <c r="O2774" s="126"/>
      <c r="P2774" s="127" t="str">
        <f>IF(B2774="","",IF(ISNA(VLOOKUP(U2774,[2]NEW!H:H,1,FALSE)),"V",""))</f>
        <v>V</v>
      </c>
      <c r="Q2774" s="156"/>
      <c r="R2774" s="129"/>
      <c r="S2774" s="210"/>
      <c r="U2774" s="132" t="str">
        <f t="shared" si="172"/>
        <v>62110618005J30858</v>
      </c>
      <c r="W2774" s="134" t="str">
        <f>IF((ISERROR(VLOOKUP(E2774,'[2]Lead Time(覆蓋貼)'!F:F,1,0)))*(P2774="v"),"",IF((ISTEXT(VLOOKUP(E2774,'[2]Lead Time(覆蓋貼)'!F:F,1,0)))*(P2774=""),"未執行",""))</f>
        <v/>
      </c>
    </row>
    <row r="2775" spans="1:23" ht="20.25" hidden="1" customHeight="1" x14ac:dyDescent="0.25">
      <c r="A2775" s="117">
        <v>2761</v>
      </c>
      <c r="B2775" s="118" t="s">
        <v>2932</v>
      </c>
      <c r="C2775" s="119">
        <v>43062</v>
      </c>
      <c r="D2775" s="117" t="s">
        <v>2933</v>
      </c>
      <c r="E2775" s="120" t="s">
        <v>6069</v>
      </c>
      <c r="F2775" s="117"/>
      <c r="G2775" s="121">
        <f t="shared" ca="1" si="175"/>
        <v>1</v>
      </c>
      <c r="H2775" s="121" t="str">
        <f t="shared" si="173"/>
        <v>F2xF87F52G3xG01編程控制單元(Kombi)</v>
      </c>
      <c r="I2775" s="122">
        <f t="shared" ca="1" si="174"/>
        <v>96</v>
      </c>
      <c r="J2775" s="230"/>
      <c r="K2775" s="231"/>
      <c r="L2775" s="230"/>
      <c r="M2775" s="232"/>
      <c r="N2775" s="125">
        <v>43115</v>
      </c>
      <c r="O2775" s="126">
        <v>50228</v>
      </c>
      <c r="P2775" s="127" t="str">
        <f>IF(B2775="","",IF(ISNA(VLOOKUP(U2775,[2]NEW!H:H,1,FALSE)),"V",""))</f>
        <v>V</v>
      </c>
      <c r="Q2775" s="156" t="s">
        <v>6070</v>
      </c>
      <c r="R2775" s="129" t="s">
        <v>6071</v>
      </c>
      <c r="S2775" s="181" t="s">
        <v>6072</v>
      </c>
      <c r="U2775" s="132" t="str">
        <f t="shared" si="172"/>
        <v>00624501005J30857</v>
      </c>
      <c r="W2775" s="134" t="str">
        <f>IF((ISERROR(VLOOKUP(E2775,'[2]Lead Time(覆蓋貼)'!F:F,1,0)))*(P2775="v"),"",IF((ISTEXT(VLOOKUP(E2775,'[2]Lead Time(覆蓋貼)'!F:F,1,0)))*(P2775=""),"未執行",""))</f>
        <v/>
      </c>
    </row>
    <row r="2776" spans="1:23" ht="20.25" hidden="1" customHeight="1" x14ac:dyDescent="0.25">
      <c r="A2776" s="117">
        <v>2762</v>
      </c>
      <c r="B2776" s="118" t="s">
        <v>4841</v>
      </c>
      <c r="C2776" s="119">
        <v>42370</v>
      </c>
      <c r="D2776" s="117" t="s">
        <v>4662</v>
      </c>
      <c r="E2776" s="120" t="s">
        <v>6073</v>
      </c>
      <c r="F2776" s="117" t="str">
        <f>IF(ISNA(VLOOKUP(B2776,[2]保固召回!$A:$G,7,FALSE)),"",(VLOOKUP(B2776,[2]保固召回!$A:$G,7,FALSE)))</f>
        <v/>
      </c>
      <c r="G2776" s="121">
        <f t="shared" ca="1" si="175"/>
        <v>0.57202072538860105</v>
      </c>
      <c r="H2776" s="121" t="str">
        <f t="shared" si="173"/>
        <v/>
      </c>
      <c r="I2776" s="122">
        <f t="shared" ca="1" si="174"/>
        <v>552</v>
      </c>
      <c r="N2776" s="125"/>
      <c r="O2776" s="126"/>
      <c r="P2776" s="127" t="str">
        <f>IF(B2776="","",IF(ISNA(VLOOKUP(U2776,[2]NEW!H:H,1,FALSE)),"V",""))</f>
        <v/>
      </c>
      <c r="Q2776" s="156"/>
      <c r="R2776" s="129"/>
      <c r="S2776" s="205"/>
      <c r="U2776" s="132" t="str">
        <f t="shared" si="172"/>
        <v>62110618005J30857</v>
      </c>
      <c r="W2776" s="134" t="str">
        <f>IF((ISERROR(VLOOKUP(E2776,'[2]Lead Time(覆蓋貼)'!F:F,1,0)))*(P2776="v"),"",IF((ISTEXT(VLOOKUP(E2776,'[2]Lead Time(覆蓋貼)'!F:F,1,0)))*(P2776=""),"未執行",""))</f>
        <v/>
      </c>
    </row>
    <row r="2777" spans="1:23" ht="20.25" hidden="1" customHeight="1" x14ac:dyDescent="0.25">
      <c r="A2777" s="117">
        <v>2763</v>
      </c>
      <c r="B2777" s="118" t="s">
        <v>2932</v>
      </c>
      <c r="C2777" s="119">
        <v>43427</v>
      </c>
      <c r="D2777" s="117" t="s">
        <v>2933</v>
      </c>
      <c r="E2777" s="120" t="s">
        <v>6074</v>
      </c>
      <c r="F2777" s="117"/>
      <c r="G2777" s="121">
        <f t="shared" ca="1" si="175"/>
        <v>1</v>
      </c>
      <c r="H2777" s="121" t="str">
        <f t="shared" si="173"/>
        <v>F2xF87F52G3xG01編程控制單元(Kombi)</v>
      </c>
      <c r="I2777" s="122">
        <f t="shared" ca="1" si="174"/>
        <v>96</v>
      </c>
      <c r="J2777" s="230"/>
      <c r="K2777" s="231"/>
      <c r="L2777" s="230"/>
      <c r="M2777" s="232"/>
      <c r="N2777" s="125"/>
      <c r="O2777" s="126"/>
      <c r="P2777" s="127" t="str">
        <f>IF(B2777="","",IF(ISNA(VLOOKUP(U2777,[2]NEW!H:H,1,FALSE)),"V",""))</f>
        <v>V</v>
      </c>
      <c r="Q2777" s="156"/>
      <c r="R2777" s="129"/>
      <c r="S2777" s="156"/>
      <c r="U2777" s="132" t="str">
        <f t="shared" si="172"/>
        <v>00624501005J30842</v>
      </c>
      <c r="W2777" s="134" t="str">
        <f>IF((ISERROR(VLOOKUP(E2777,'[2]Lead Time(覆蓋貼)'!F:F,1,0)))*(P2777="v"),"",IF((ISTEXT(VLOOKUP(E2777,'[2]Lead Time(覆蓋貼)'!F:F,1,0)))*(P2777=""),"未執行",""))</f>
        <v/>
      </c>
    </row>
    <row r="2778" spans="1:23" ht="20.25" hidden="1" customHeight="1" x14ac:dyDescent="0.25">
      <c r="A2778" s="117">
        <v>2764</v>
      </c>
      <c r="B2778" s="118" t="s">
        <v>4841</v>
      </c>
      <c r="C2778" s="119">
        <v>42370</v>
      </c>
      <c r="D2778" s="117" t="s">
        <v>4662</v>
      </c>
      <c r="E2778" s="120" t="s">
        <v>6074</v>
      </c>
      <c r="F2778" s="117" t="str">
        <f>IF(ISNA(VLOOKUP(B2778,[2]保固召回!$A:$G,7,FALSE)),"",(VLOOKUP(B2778,[2]保固召回!$A:$G,7,FALSE)))</f>
        <v/>
      </c>
      <c r="G2778" s="121">
        <f t="shared" ca="1" si="175"/>
        <v>0.57202072538860105</v>
      </c>
      <c r="H2778" s="121" t="str">
        <f t="shared" si="173"/>
        <v/>
      </c>
      <c r="I2778" s="122">
        <f t="shared" ca="1" si="174"/>
        <v>552</v>
      </c>
      <c r="N2778" s="125"/>
      <c r="O2778" s="126"/>
      <c r="P2778" s="127" t="str">
        <f>IF(B2778="","",IF(ISNA(VLOOKUP(U2778,[2]NEW!H:H,1,FALSE)),"V",""))</f>
        <v/>
      </c>
      <c r="Q2778" s="156"/>
      <c r="R2778" s="129"/>
      <c r="S2778" s="205"/>
      <c r="U2778" s="132" t="str">
        <f t="shared" si="172"/>
        <v>62110618005J30842</v>
      </c>
      <c r="W2778" s="134" t="str">
        <f>IF((ISERROR(VLOOKUP(E2778,'[2]Lead Time(覆蓋貼)'!F:F,1,0)))*(P2778="v"),"",IF((ISTEXT(VLOOKUP(E2778,'[2]Lead Time(覆蓋貼)'!F:F,1,0)))*(P2778=""),"未執行",""))</f>
        <v/>
      </c>
    </row>
    <row r="2779" spans="1:23" ht="20.25" hidden="1" customHeight="1" x14ac:dyDescent="0.25">
      <c r="A2779" s="117">
        <v>2765</v>
      </c>
      <c r="B2779" s="118" t="s">
        <v>4841</v>
      </c>
      <c r="C2779" s="119">
        <v>42370</v>
      </c>
      <c r="D2779" s="117" t="s">
        <v>4662</v>
      </c>
      <c r="E2779" s="120" t="s">
        <v>6075</v>
      </c>
      <c r="F2779" s="117" t="str">
        <f>IF(ISNA(VLOOKUP(B2779,[2]保固召回!$A:$G,7,FALSE)),"",(VLOOKUP(B2779,[2]保固召回!$A:$G,7,FALSE)))</f>
        <v/>
      </c>
      <c r="G2779" s="121">
        <f t="shared" ca="1" si="175"/>
        <v>0.57202072538860105</v>
      </c>
      <c r="H2779" s="121" t="str">
        <f t="shared" si="173"/>
        <v/>
      </c>
      <c r="I2779" s="122">
        <f t="shared" ca="1" si="174"/>
        <v>552</v>
      </c>
      <c r="N2779" s="125"/>
      <c r="O2779" s="126"/>
      <c r="P2779" s="127" t="str">
        <f>IF(B2779="","",IF(ISNA(VLOOKUP(U2779,[2]NEW!H:H,1,FALSE)),"V",""))</f>
        <v/>
      </c>
      <c r="Q2779" s="156"/>
      <c r="R2779" s="129"/>
      <c r="S2779" s="204"/>
      <c r="U2779" s="132" t="str">
        <f t="shared" si="172"/>
        <v>62110618005J30839</v>
      </c>
      <c r="W2779" s="134" t="str">
        <f>IF((ISERROR(VLOOKUP(E2779,'[2]Lead Time(覆蓋貼)'!F:F,1,0)))*(P2779="v"),"",IF((ISTEXT(VLOOKUP(E2779,'[2]Lead Time(覆蓋貼)'!F:F,1,0)))*(P2779=""),"未執行",""))</f>
        <v/>
      </c>
    </row>
    <row r="2780" spans="1:23" ht="20.25" hidden="1" customHeight="1" x14ac:dyDescent="0.25">
      <c r="A2780" s="117">
        <v>2766</v>
      </c>
      <c r="B2780" s="118" t="s">
        <v>2932</v>
      </c>
      <c r="C2780" s="119">
        <v>43062</v>
      </c>
      <c r="D2780" s="117" t="s">
        <v>2933</v>
      </c>
      <c r="E2780" s="120" t="s">
        <v>6076</v>
      </c>
      <c r="F2780" s="117"/>
      <c r="G2780" s="121">
        <f t="shared" ca="1" si="175"/>
        <v>1</v>
      </c>
      <c r="H2780" s="121" t="str">
        <f t="shared" si="173"/>
        <v>F2xF87F52G3xG01編程控制單元(Kombi)</v>
      </c>
      <c r="I2780" s="122">
        <f t="shared" ca="1" si="174"/>
        <v>96</v>
      </c>
      <c r="J2780" s="230"/>
      <c r="K2780" s="231"/>
      <c r="L2780" s="230"/>
      <c r="M2780" s="232"/>
      <c r="N2780" s="125"/>
      <c r="O2780" s="126"/>
      <c r="P2780" s="127" t="str">
        <f>IF(B2780="","",IF(ISNA(VLOOKUP(U2780,[2]NEW!H:H,1,FALSE)),"V",""))</f>
        <v>V</v>
      </c>
      <c r="Q2780" s="156" t="s">
        <v>6077</v>
      </c>
      <c r="R2780" s="129" t="s">
        <v>6078</v>
      </c>
      <c r="S2780" s="181" t="s">
        <v>6079</v>
      </c>
      <c r="U2780" s="132" t="str">
        <f t="shared" si="172"/>
        <v>00624501005J30773</v>
      </c>
      <c r="W2780" s="134" t="str">
        <f>IF((ISERROR(VLOOKUP(E2780,'[2]Lead Time(覆蓋貼)'!F:F,1,0)))*(P2780="v"),"",IF((ISTEXT(VLOOKUP(E2780,'[2]Lead Time(覆蓋貼)'!F:F,1,0)))*(P2780=""),"未執行",""))</f>
        <v/>
      </c>
    </row>
    <row r="2781" spans="1:23" ht="20.25" hidden="1" customHeight="1" x14ac:dyDescent="0.25">
      <c r="A2781" s="117">
        <v>2767</v>
      </c>
      <c r="B2781" s="118" t="s">
        <v>4841</v>
      </c>
      <c r="C2781" s="119">
        <v>42370</v>
      </c>
      <c r="D2781" s="117" t="s">
        <v>4662</v>
      </c>
      <c r="E2781" s="120" t="s">
        <v>6076</v>
      </c>
      <c r="F2781" s="117" t="str">
        <f>IF(ISNA(VLOOKUP(B2781,[2]保固召回!$A:$G,7,FALSE)),"",(VLOOKUP(B2781,[2]保固召回!$A:$G,7,FALSE)))</f>
        <v/>
      </c>
      <c r="G2781" s="121">
        <f t="shared" ca="1" si="175"/>
        <v>0.57202072538860105</v>
      </c>
      <c r="H2781" s="121" t="str">
        <f t="shared" si="173"/>
        <v>提示-編程儀錶板油錶功能</v>
      </c>
      <c r="I2781" s="122">
        <f t="shared" ca="1" si="174"/>
        <v>552</v>
      </c>
      <c r="N2781" s="125"/>
      <c r="O2781" s="126"/>
      <c r="P2781" s="127" t="str">
        <f>IF(B2781="","",IF(ISNA(VLOOKUP(U2781,[2]NEW!H:H,1,FALSE)),"V",""))</f>
        <v>V</v>
      </c>
      <c r="Q2781" s="156"/>
      <c r="R2781" s="129"/>
      <c r="S2781" s="205"/>
      <c r="U2781" s="132" t="str">
        <f t="shared" si="172"/>
        <v>62110618005J30773</v>
      </c>
      <c r="W2781" s="134" t="str">
        <f>IF((ISERROR(VLOOKUP(E2781,'[2]Lead Time(覆蓋貼)'!F:F,1,0)))*(P2781="v"),"",IF((ISTEXT(VLOOKUP(E2781,'[2]Lead Time(覆蓋貼)'!F:F,1,0)))*(P2781=""),"未執行",""))</f>
        <v/>
      </c>
    </row>
    <row r="2782" spans="1:23" ht="20.25" hidden="1" customHeight="1" x14ac:dyDescent="0.25">
      <c r="A2782" s="117">
        <v>2768</v>
      </c>
      <c r="B2782" s="118" t="s">
        <v>2932</v>
      </c>
      <c r="C2782" s="119">
        <v>43062</v>
      </c>
      <c r="D2782" s="117" t="s">
        <v>2933</v>
      </c>
      <c r="E2782" s="120" t="s">
        <v>6080</v>
      </c>
      <c r="F2782" s="117"/>
      <c r="G2782" s="121">
        <f t="shared" ca="1" si="175"/>
        <v>1</v>
      </c>
      <c r="H2782" s="121" t="str">
        <f t="shared" si="173"/>
        <v>F2xF87F52G3xG01編程控制單元(Kombi)</v>
      </c>
      <c r="I2782" s="122">
        <f t="shared" ca="1" si="174"/>
        <v>96</v>
      </c>
      <c r="J2782" s="230"/>
      <c r="K2782" s="231"/>
      <c r="L2782" s="230"/>
      <c r="M2782" s="232"/>
      <c r="N2782" s="125">
        <v>43125</v>
      </c>
      <c r="O2782" s="126">
        <v>50221</v>
      </c>
      <c r="P2782" s="127" t="str">
        <f>IF(B2782="","",IF(ISNA(VLOOKUP(U2782,[2]NEW!H:H,1,FALSE)),"V",""))</f>
        <v>V</v>
      </c>
      <c r="Q2782" s="156" t="s">
        <v>6081</v>
      </c>
      <c r="R2782" s="129" t="s">
        <v>6071</v>
      </c>
      <c r="S2782" s="181" t="s">
        <v>6082</v>
      </c>
      <c r="U2782" s="132" t="str">
        <f t="shared" si="172"/>
        <v>00624501005J30703</v>
      </c>
      <c r="W2782" s="134" t="str">
        <f>IF((ISERROR(VLOOKUP(E2782,'[2]Lead Time(覆蓋貼)'!F:F,1,0)))*(P2782="v"),"",IF((ISTEXT(VLOOKUP(E2782,'[2]Lead Time(覆蓋貼)'!F:F,1,0)))*(P2782=""),"未執行",""))</f>
        <v/>
      </c>
    </row>
    <row r="2783" spans="1:23" ht="20.25" hidden="1" customHeight="1" x14ac:dyDescent="0.25">
      <c r="A2783" s="117">
        <v>2769</v>
      </c>
      <c r="B2783" s="118" t="s">
        <v>4841</v>
      </c>
      <c r="C2783" s="119">
        <v>42370</v>
      </c>
      <c r="D2783" s="117" t="s">
        <v>4662</v>
      </c>
      <c r="E2783" s="120" t="s">
        <v>6080</v>
      </c>
      <c r="F2783" s="117" t="str">
        <f>IF(ISNA(VLOOKUP(B2783,[2]保固召回!$A:$G,7,FALSE)),"",(VLOOKUP(B2783,[2]保固召回!$A:$G,7,FALSE)))</f>
        <v/>
      </c>
      <c r="G2783" s="121">
        <f t="shared" ca="1" si="175"/>
        <v>0.57202072538860105</v>
      </c>
      <c r="H2783" s="121" t="str">
        <f t="shared" si="173"/>
        <v/>
      </c>
      <c r="I2783" s="122">
        <f t="shared" ca="1" si="174"/>
        <v>552</v>
      </c>
      <c r="N2783" s="125"/>
      <c r="O2783" s="126"/>
      <c r="P2783" s="127" t="str">
        <f>IF(B2783="","",IF(ISNA(VLOOKUP(U2783,[2]NEW!H:H,1,FALSE)),"V",""))</f>
        <v/>
      </c>
      <c r="Q2783" s="156"/>
      <c r="R2783" s="129"/>
      <c r="S2783" s="205"/>
      <c r="U2783" s="132" t="str">
        <f t="shared" si="172"/>
        <v>62110618005J30703</v>
      </c>
      <c r="W2783" s="134" t="str">
        <f>IF((ISERROR(VLOOKUP(E2783,'[2]Lead Time(覆蓋貼)'!F:F,1,0)))*(P2783="v"),"",IF((ISTEXT(VLOOKUP(E2783,'[2]Lead Time(覆蓋貼)'!F:F,1,0)))*(P2783=""),"未執行",""))</f>
        <v/>
      </c>
    </row>
    <row r="2784" spans="1:23" ht="20.25" hidden="1" customHeight="1" x14ac:dyDescent="0.25">
      <c r="A2784" s="117">
        <v>2770</v>
      </c>
      <c r="B2784" s="118" t="s">
        <v>2932</v>
      </c>
      <c r="C2784" s="119">
        <v>43062</v>
      </c>
      <c r="D2784" s="117" t="s">
        <v>2933</v>
      </c>
      <c r="E2784" s="120" t="s">
        <v>6083</v>
      </c>
      <c r="F2784" s="117"/>
      <c r="G2784" s="121">
        <f t="shared" ca="1" si="175"/>
        <v>1</v>
      </c>
      <c r="H2784" s="121" t="str">
        <f t="shared" si="173"/>
        <v>F2xF87F52G3xG01編程控制單元(Kombi)</v>
      </c>
      <c r="I2784" s="122">
        <f t="shared" ca="1" si="174"/>
        <v>96</v>
      </c>
      <c r="J2784" s="230"/>
      <c r="K2784" s="231"/>
      <c r="L2784" s="230"/>
      <c r="M2784" s="232"/>
      <c r="N2784" s="125">
        <v>43104</v>
      </c>
      <c r="O2784" s="126">
        <v>50422</v>
      </c>
      <c r="P2784" s="127" t="str">
        <f>IF(B2784="","",IF(ISNA(VLOOKUP(U2784,[2]NEW!H:H,1,FALSE)),"V",""))</f>
        <v>V</v>
      </c>
      <c r="Q2784" s="156">
        <v>43070</v>
      </c>
      <c r="R2784" s="129">
        <v>50304</v>
      </c>
      <c r="S2784" s="181" t="s">
        <v>5085</v>
      </c>
      <c r="U2784" s="132" t="str">
        <f t="shared" si="172"/>
        <v>00624501005J30359</v>
      </c>
      <c r="W2784" s="134" t="str">
        <f>IF((ISERROR(VLOOKUP(E2784,'[2]Lead Time(覆蓋貼)'!F:F,1,0)))*(P2784="v"),"",IF((ISTEXT(VLOOKUP(E2784,'[2]Lead Time(覆蓋貼)'!F:F,1,0)))*(P2784=""),"未執行",""))</f>
        <v/>
      </c>
    </row>
    <row r="2785" spans="1:23" ht="20.25" hidden="1" customHeight="1" x14ac:dyDescent="0.25">
      <c r="A2785" s="117">
        <v>2771</v>
      </c>
      <c r="B2785" s="118" t="s">
        <v>4841</v>
      </c>
      <c r="C2785" s="119">
        <v>42370</v>
      </c>
      <c r="D2785" s="117" t="s">
        <v>4662</v>
      </c>
      <c r="E2785" s="120" t="s">
        <v>6083</v>
      </c>
      <c r="F2785" s="117" t="str">
        <f>IF(ISNA(VLOOKUP(B2785,[2]保固召回!$A:$G,7,FALSE)),"",(VLOOKUP(B2785,[2]保固召回!$A:$G,7,FALSE)))</f>
        <v/>
      </c>
      <c r="G2785" s="121">
        <f t="shared" ca="1" si="175"/>
        <v>0.57202072538860105</v>
      </c>
      <c r="H2785" s="121" t="str">
        <f t="shared" si="173"/>
        <v>提示-編程儀錶板油錶功能</v>
      </c>
      <c r="I2785" s="122">
        <f t="shared" ca="1" si="174"/>
        <v>552</v>
      </c>
      <c r="N2785" s="125"/>
      <c r="O2785" s="126"/>
      <c r="P2785" s="127" t="str">
        <f>IF(B2785="","",IF(ISNA(VLOOKUP(U2785,[2]NEW!H:H,1,FALSE)),"V",""))</f>
        <v>V</v>
      </c>
      <c r="Q2785" s="156"/>
      <c r="R2785" s="129"/>
      <c r="S2785" s="204"/>
      <c r="U2785" s="132" t="str">
        <f t="shared" si="172"/>
        <v>62110618005J30359</v>
      </c>
      <c r="W2785" s="134" t="str">
        <f>IF((ISERROR(VLOOKUP(E2785,'[2]Lead Time(覆蓋貼)'!F:F,1,0)))*(P2785="v"),"",IF((ISTEXT(VLOOKUP(E2785,'[2]Lead Time(覆蓋貼)'!F:F,1,0)))*(P2785=""),"未執行",""))</f>
        <v/>
      </c>
    </row>
    <row r="2786" spans="1:23" ht="20.25" hidden="1" customHeight="1" x14ac:dyDescent="0.25">
      <c r="A2786" s="117">
        <v>2772</v>
      </c>
      <c r="B2786" s="118" t="s">
        <v>2932</v>
      </c>
      <c r="C2786" s="119">
        <v>43062</v>
      </c>
      <c r="D2786" s="117" t="s">
        <v>2933</v>
      </c>
      <c r="E2786" s="120" t="s">
        <v>6084</v>
      </c>
      <c r="F2786" s="117"/>
      <c r="G2786" s="121">
        <f t="shared" ca="1" si="175"/>
        <v>1</v>
      </c>
      <c r="H2786" s="121" t="str">
        <f t="shared" si="173"/>
        <v>F2xF87F52G3xG01編程控制單元(Kombi)</v>
      </c>
      <c r="I2786" s="122">
        <f t="shared" ca="1" si="174"/>
        <v>96</v>
      </c>
      <c r="J2786" s="230"/>
      <c r="K2786" s="231"/>
      <c r="L2786" s="230"/>
      <c r="M2786" s="232"/>
      <c r="N2786" s="125">
        <v>43103</v>
      </c>
      <c r="O2786" s="126">
        <v>50126</v>
      </c>
      <c r="P2786" s="127" t="str">
        <f>IF(B2786="","",IF(ISNA(VLOOKUP(U2786,[2]NEW!H:H,1,FALSE)),"V",""))</f>
        <v>V</v>
      </c>
      <c r="Q2786" s="156">
        <v>43070</v>
      </c>
      <c r="R2786" s="129">
        <v>50304</v>
      </c>
      <c r="S2786" s="181" t="s">
        <v>5085</v>
      </c>
      <c r="U2786" s="132" t="str">
        <f t="shared" si="172"/>
        <v>00624501005J30358</v>
      </c>
      <c r="W2786" s="134" t="str">
        <f>IF((ISERROR(VLOOKUP(E2786,'[2]Lead Time(覆蓋貼)'!F:F,1,0)))*(P2786="v"),"",IF((ISTEXT(VLOOKUP(E2786,'[2]Lead Time(覆蓋貼)'!F:F,1,0)))*(P2786=""),"未執行",""))</f>
        <v/>
      </c>
    </row>
    <row r="2787" spans="1:23" ht="20.25" hidden="1" customHeight="1" x14ac:dyDescent="0.25">
      <c r="A2787" s="117">
        <v>2773</v>
      </c>
      <c r="B2787" s="118" t="s">
        <v>4841</v>
      </c>
      <c r="C2787" s="119">
        <v>42370</v>
      </c>
      <c r="D2787" s="117" t="s">
        <v>4662</v>
      </c>
      <c r="E2787" s="120" t="s">
        <v>6085</v>
      </c>
      <c r="F2787" s="117" t="str">
        <f>IF(ISNA(VLOOKUP(B2787,[2]保固召回!$A:$G,7,FALSE)),"",(VLOOKUP(B2787,[2]保固召回!$A:$G,7,FALSE)))</f>
        <v/>
      </c>
      <c r="G2787" s="121">
        <f t="shared" ca="1" si="175"/>
        <v>0.57202072538860105</v>
      </c>
      <c r="H2787" s="121" t="str">
        <f t="shared" si="173"/>
        <v/>
      </c>
      <c r="I2787" s="122">
        <f t="shared" ca="1" si="174"/>
        <v>552</v>
      </c>
      <c r="N2787" s="125"/>
      <c r="O2787" s="126"/>
      <c r="P2787" s="127" t="str">
        <f>IF(B2787="","",IF(ISNA(VLOOKUP(U2787,[2]NEW!H:H,1,FALSE)),"V",""))</f>
        <v/>
      </c>
      <c r="Q2787" s="156"/>
      <c r="R2787" s="129"/>
      <c r="S2787" s="205"/>
      <c r="U2787" s="132" t="str">
        <f t="shared" si="172"/>
        <v>62110618005J30358</v>
      </c>
      <c r="W2787" s="134" t="str">
        <f>IF((ISERROR(VLOOKUP(E2787,'[2]Lead Time(覆蓋貼)'!F:F,1,0)))*(P2787="v"),"",IF((ISTEXT(VLOOKUP(E2787,'[2]Lead Time(覆蓋貼)'!F:F,1,0)))*(P2787=""),"未執行",""))</f>
        <v/>
      </c>
    </row>
    <row r="2788" spans="1:23" ht="20.25" hidden="1" customHeight="1" x14ac:dyDescent="0.25">
      <c r="A2788" s="117">
        <v>2774</v>
      </c>
      <c r="B2788" s="118" t="s">
        <v>2932</v>
      </c>
      <c r="C2788" s="119">
        <v>43062</v>
      </c>
      <c r="D2788" s="117" t="s">
        <v>2933</v>
      </c>
      <c r="E2788" s="120" t="s">
        <v>6086</v>
      </c>
      <c r="F2788" s="117"/>
      <c r="G2788" s="121">
        <f t="shared" ca="1" si="175"/>
        <v>1</v>
      </c>
      <c r="H2788" s="121" t="str">
        <f t="shared" si="173"/>
        <v>F2xF87F52G3xG01編程控制單元(Kombi)</v>
      </c>
      <c r="I2788" s="122">
        <f t="shared" ca="1" si="174"/>
        <v>96</v>
      </c>
      <c r="J2788" s="230"/>
      <c r="K2788" s="231"/>
      <c r="L2788" s="230"/>
      <c r="M2788" s="232"/>
      <c r="N2788" s="125"/>
      <c r="O2788" s="126"/>
      <c r="P2788" s="127" t="str">
        <f>IF(B2788="","",IF(ISNA(VLOOKUP(U2788,[2]NEW!H:H,1,FALSE)),"V",""))</f>
        <v>V</v>
      </c>
      <c r="Q2788" s="156">
        <v>43070</v>
      </c>
      <c r="R2788" s="129">
        <v>50304</v>
      </c>
      <c r="S2788" s="181" t="s">
        <v>5085</v>
      </c>
      <c r="U2788" s="132" t="str">
        <f t="shared" si="172"/>
        <v>00624501005J30355</v>
      </c>
      <c r="W2788" s="134" t="str">
        <f>IF((ISERROR(VLOOKUP(E2788,'[2]Lead Time(覆蓋貼)'!F:F,1,0)))*(P2788="v"),"",IF((ISTEXT(VLOOKUP(E2788,'[2]Lead Time(覆蓋貼)'!F:F,1,0)))*(P2788=""),"未執行",""))</f>
        <v/>
      </c>
    </row>
    <row r="2789" spans="1:23" ht="20.25" hidden="1" customHeight="1" x14ac:dyDescent="0.25">
      <c r="A2789" s="117">
        <v>2775</v>
      </c>
      <c r="B2789" s="118" t="s">
        <v>4841</v>
      </c>
      <c r="C2789" s="119">
        <v>42370</v>
      </c>
      <c r="D2789" s="117" t="s">
        <v>4662</v>
      </c>
      <c r="E2789" s="120" t="s">
        <v>6086</v>
      </c>
      <c r="F2789" s="117" t="str">
        <f>IF(ISNA(VLOOKUP(B2789,[2]保固召回!$A:$G,7,FALSE)),"",(VLOOKUP(B2789,[2]保固召回!$A:$G,7,FALSE)))</f>
        <v/>
      </c>
      <c r="G2789" s="121">
        <f t="shared" ca="1" si="175"/>
        <v>0.57202072538860105</v>
      </c>
      <c r="H2789" s="121" t="str">
        <f t="shared" si="173"/>
        <v/>
      </c>
      <c r="I2789" s="122">
        <f t="shared" ca="1" si="174"/>
        <v>552</v>
      </c>
      <c r="N2789" s="125"/>
      <c r="O2789" s="126"/>
      <c r="P2789" s="127" t="str">
        <f>IF(B2789="","",IF(ISNA(VLOOKUP(U2789,[2]NEW!H:H,1,FALSE)),"V",""))</f>
        <v/>
      </c>
      <c r="Q2789" s="156"/>
      <c r="R2789" s="129"/>
      <c r="S2789" s="205"/>
      <c r="U2789" s="132" t="str">
        <f t="shared" si="172"/>
        <v>62110618005J30355</v>
      </c>
      <c r="W2789" s="134" t="str">
        <f>IF((ISERROR(VLOOKUP(E2789,'[2]Lead Time(覆蓋貼)'!F:F,1,0)))*(P2789="v"),"",IF((ISTEXT(VLOOKUP(E2789,'[2]Lead Time(覆蓋貼)'!F:F,1,0)))*(P2789=""),"未執行",""))</f>
        <v>未執行</v>
      </c>
    </row>
    <row r="2790" spans="1:23" ht="20.25" hidden="1" customHeight="1" x14ac:dyDescent="0.25">
      <c r="A2790" s="117">
        <v>2776</v>
      </c>
      <c r="B2790" s="118" t="s">
        <v>2932</v>
      </c>
      <c r="C2790" s="119">
        <v>43427</v>
      </c>
      <c r="D2790" s="117" t="s">
        <v>2933</v>
      </c>
      <c r="E2790" s="120" t="s">
        <v>6087</v>
      </c>
      <c r="F2790" s="117"/>
      <c r="G2790" s="121">
        <f t="shared" ca="1" si="175"/>
        <v>1</v>
      </c>
      <c r="H2790" s="121" t="str">
        <f t="shared" si="173"/>
        <v>F2xF87F52G3xG01編程控制單元(Kombi)</v>
      </c>
      <c r="I2790" s="122">
        <f t="shared" ca="1" si="174"/>
        <v>96</v>
      </c>
      <c r="J2790" s="230"/>
      <c r="K2790" s="231"/>
      <c r="L2790" s="230"/>
      <c r="M2790" s="232"/>
      <c r="N2790" s="125">
        <v>43104</v>
      </c>
      <c r="O2790" s="126">
        <v>50135</v>
      </c>
      <c r="P2790" s="127" t="str">
        <f>IF(B2790="","",IF(ISNA(VLOOKUP(U2790,[2]NEW!H:H,1,FALSE)),"V",""))</f>
        <v>V</v>
      </c>
      <c r="Q2790" s="156">
        <v>43102</v>
      </c>
      <c r="R2790" s="129">
        <v>50423</v>
      </c>
      <c r="S2790" s="180" t="s">
        <v>5186</v>
      </c>
      <c r="U2790" s="132" t="str">
        <f t="shared" si="172"/>
        <v>00624501005J30268</v>
      </c>
      <c r="W2790" s="134" t="str">
        <f>IF((ISERROR(VLOOKUP(E2790,'[2]Lead Time(覆蓋貼)'!F:F,1,0)))*(P2790="v"),"",IF((ISTEXT(VLOOKUP(E2790,'[2]Lead Time(覆蓋貼)'!F:F,1,0)))*(P2790=""),"未執行",""))</f>
        <v/>
      </c>
    </row>
    <row r="2791" spans="1:23" ht="20.25" hidden="1" customHeight="1" x14ac:dyDescent="0.25">
      <c r="A2791" s="117">
        <v>2777</v>
      </c>
      <c r="B2791" s="118" t="s">
        <v>4841</v>
      </c>
      <c r="C2791" s="119">
        <v>42370</v>
      </c>
      <c r="D2791" s="117" t="s">
        <v>4662</v>
      </c>
      <c r="E2791" s="120" t="s">
        <v>6087</v>
      </c>
      <c r="F2791" s="117" t="str">
        <f>IF(ISNA(VLOOKUP(B2791,[2]保固召回!$A:$G,7,FALSE)),"",(VLOOKUP(B2791,[2]保固召回!$A:$G,7,FALSE)))</f>
        <v/>
      </c>
      <c r="G2791" s="121">
        <f t="shared" ca="1" si="175"/>
        <v>0.57202072538860105</v>
      </c>
      <c r="H2791" s="121" t="str">
        <f t="shared" si="173"/>
        <v/>
      </c>
      <c r="I2791" s="122">
        <f t="shared" ca="1" si="174"/>
        <v>552</v>
      </c>
      <c r="N2791" s="125"/>
      <c r="O2791" s="126"/>
      <c r="P2791" s="127" t="str">
        <f>IF(B2791="","",IF(ISNA(VLOOKUP(U2791,[2]NEW!H:H,1,FALSE)),"V",""))</f>
        <v/>
      </c>
      <c r="Q2791" s="156"/>
      <c r="R2791" s="129"/>
      <c r="S2791" s="204"/>
      <c r="U2791" s="132" t="str">
        <f t="shared" si="172"/>
        <v>62110618005J30268</v>
      </c>
      <c r="W2791" s="134" t="str">
        <f>IF((ISERROR(VLOOKUP(E2791,'[2]Lead Time(覆蓋貼)'!F:F,1,0)))*(P2791="v"),"",IF((ISTEXT(VLOOKUP(E2791,'[2]Lead Time(覆蓋貼)'!F:F,1,0)))*(P2791=""),"未執行",""))</f>
        <v/>
      </c>
    </row>
    <row r="2792" spans="1:23" ht="20.25" hidden="1" customHeight="1" x14ac:dyDescent="0.25">
      <c r="A2792" s="117">
        <v>2778</v>
      </c>
      <c r="B2792" s="118" t="s">
        <v>4841</v>
      </c>
      <c r="C2792" s="119">
        <v>42370</v>
      </c>
      <c r="D2792" s="117" t="s">
        <v>4662</v>
      </c>
      <c r="E2792" s="120" t="s">
        <v>6088</v>
      </c>
      <c r="F2792" s="117" t="str">
        <f>IF(ISNA(VLOOKUP(B2792,[2]保固召回!$A:$G,7,FALSE)),"",(VLOOKUP(B2792,[2]保固召回!$A:$G,7,FALSE)))</f>
        <v/>
      </c>
      <c r="G2792" s="121">
        <f t="shared" ca="1" si="175"/>
        <v>0.57202072538860105</v>
      </c>
      <c r="H2792" s="121" t="str">
        <f t="shared" si="173"/>
        <v>提示-編程儀錶板油錶功能</v>
      </c>
      <c r="I2792" s="122">
        <f t="shared" ca="1" si="174"/>
        <v>552</v>
      </c>
      <c r="N2792" s="125">
        <v>43188</v>
      </c>
      <c r="O2792" s="126">
        <v>50221</v>
      </c>
      <c r="P2792" s="127" t="str">
        <f>IF(B2792="","",IF(ISNA(VLOOKUP(U2792,[2]NEW!H:H,1,FALSE)),"V",""))</f>
        <v>V</v>
      </c>
      <c r="Q2792" s="156">
        <v>43186</v>
      </c>
      <c r="R2792" s="129">
        <v>50304</v>
      </c>
      <c r="S2792" s="205" t="s">
        <v>3862</v>
      </c>
      <c r="U2792" s="132" t="str">
        <f t="shared" si="172"/>
        <v>62110618005J29331</v>
      </c>
      <c r="W2792" s="134" t="str">
        <f>IF((ISERROR(VLOOKUP(E2792,'[2]Lead Time(覆蓋貼)'!F:F,1,0)))*(P2792="v"),"",IF((ISTEXT(VLOOKUP(E2792,'[2]Lead Time(覆蓋貼)'!F:F,1,0)))*(P2792=""),"未執行",""))</f>
        <v/>
      </c>
    </row>
    <row r="2793" spans="1:23" ht="20.25" hidden="1" customHeight="1" x14ac:dyDescent="0.25">
      <c r="A2793" s="117">
        <v>2779</v>
      </c>
      <c r="B2793" s="118" t="s">
        <v>4841</v>
      </c>
      <c r="C2793" s="119">
        <v>42370</v>
      </c>
      <c r="D2793" s="117" t="s">
        <v>4662</v>
      </c>
      <c r="E2793" s="120" t="s">
        <v>6089</v>
      </c>
      <c r="F2793" s="117" t="str">
        <f>IF(ISNA(VLOOKUP(B2793,[2]保固召回!$A:$G,7,FALSE)),"",(VLOOKUP(B2793,[2]保固召回!$A:$G,7,FALSE)))</f>
        <v/>
      </c>
      <c r="G2793" s="121">
        <f t="shared" ca="1" si="175"/>
        <v>0.57202072538860105</v>
      </c>
      <c r="H2793" s="121" t="str">
        <f t="shared" si="173"/>
        <v/>
      </c>
      <c r="I2793" s="122">
        <f t="shared" ca="1" si="174"/>
        <v>552</v>
      </c>
      <c r="N2793" s="125"/>
      <c r="O2793" s="126"/>
      <c r="P2793" s="127" t="str">
        <f>IF(B2793="","",IF(ISNA(VLOOKUP(U2793,[2]NEW!H:H,1,FALSE)),"V",""))</f>
        <v/>
      </c>
      <c r="Q2793" s="156"/>
      <c r="R2793" s="129"/>
      <c r="S2793" s="205"/>
      <c r="U2793" s="132" t="str">
        <f t="shared" si="172"/>
        <v>62110618005J29207</v>
      </c>
      <c r="W2793" s="134" t="str">
        <f>IF((ISERROR(VLOOKUP(E2793,'[2]Lead Time(覆蓋貼)'!F:F,1,0)))*(P2793="v"),"",IF((ISTEXT(VLOOKUP(E2793,'[2]Lead Time(覆蓋貼)'!F:F,1,0)))*(P2793=""),"未執行",""))</f>
        <v/>
      </c>
    </row>
    <row r="2794" spans="1:23" ht="20.25" hidden="1" customHeight="1" x14ac:dyDescent="0.25">
      <c r="A2794" s="117">
        <v>2780</v>
      </c>
      <c r="B2794" s="118" t="s">
        <v>4841</v>
      </c>
      <c r="C2794" s="119">
        <v>42370</v>
      </c>
      <c r="D2794" s="117" t="s">
        <v>4662</v>
      </c>
      <c r="E2794" s="120" t="s">
        <v>6090</v>
      </c>
      <c r="F2794" s="117" t="str">
        <f>IF(ISNA(VLOOKUP(B2794,[2]保固召回!$A:$G,7,FALSE)),"",(VLOOKUP(B2794,[2]保固召回!$A:$G,7,FALSE)))</f>
        <v/>
      </c>
      <c r="G2794" s="121">
        <f t="shared" ca="1" si="175"/>
        <v>0.57202072538860105</v>
      </c>
      <c r="H2794" s="121" t="str">
        <f t="shared" si="173"/>
        <v/>
      </c>
      <c r="I2794" s="122">
        <f t="shared" ca="1" si="174"/>
        <v>552</v>
      </c>
      <c r="N2794" s="125"/>
      <c r="O2794" s="126"/>
      <c r="P2794" s="127" t="str">
        <f>IF(B2794="","",IF(ISNA(VLOOKUP(U2794,[2]NEW!H:H,1,FALSE)),"V",""))</f>
        <v/>
      </c>
      <c r="Q2794" s="156"/>
      <c r="R2794" s="129"/>
      <c r="S2794" s="204"/>
      <c r="U2794" s="132" t="str">
        <f t="shared" si="172"/>
        <v>62110618005J28967</v>
      </c>
      <c r="W2794" s="134" t="str">
        <f>IF((ISERROR(VLOOKUP(E2794,'[2]Lead Time(覆蓋貼)'!F:F,1,0)))*(P2794="v"),"",IF((ISTEXT(VLOOKUP(E2794,'[2]Lead Time(覆蓋貼)'!F:F,1,0)))*(P2794=""),"未執行",""))</f>
        <v>未執行</v>
      </c>
    </row>
    <row r="2795" spans="1:23" ht="20.25" hidden="1" customHeight="1" x14ac:dyDescent="0.25">
      <c r="A2795" s="117">
        <v>2781</v>
      </c>
      <c r="B2795" s="118" t="s">
        <v>4841</v>
      </c>
      <c r="C2795" s="119">
        <v>42370</v>
      </c>
      <c r="D2795" s="117" t="s">
        <v>4662</v>
      </c>
      <c r="E2795" s="120" t="s">
        <v>6091</v>
      </c>
      <c r="F2795" s="117" t="str">
        <f>IF(ISNA(VLOOKUP(B2795,[2]保固召回!$A:$G,7,FALSE)),"",(VLOOKUP(B2795,[2]保固召回!$A:$G,7,FALSE)))</f>
        <v/>
      </c>
      <c r="G2795" s="121">
        <f t="shared" ca="1" si="175"/>
        <v>0.57202072538860105</v>
      </c>
      <c r="H2795" s="121" t="str">
        <f t="shared" si="173"/>
        <v/>
      </c>
      <c r="I2795" s="122">
        <f t="shared" ca="1" si="174"/>
        <v>552</v>
      </c>
      <c r="N2795" s="125"/>
      <c r="O2795" s="126"/>
      <c r="P2795" s="127" t="str">
        <f>IF(B2795="","",IF(ISNA(VLOOKUP(U2795,[2]NEW!H:H,1,FALSE)),"V",""))</f>
        <v/>
      </c>
      <c r="Q2795" s="156"/>
      <c r="R2795" s="129"/>
      <c r="S2795" s="205"/>
      <c r="U2795" s="132" t="str">
        <f t="shared" si="172"/>
        <v>62110618005J28766</v>
      </c>
      <c r="W2795" s="134" t="str">
        <f>IF((ISERROR(VLOOKUP(E2795,'[2]Lead Time(覆蓋貼)'!F:F,1,0)))*(P2795="v"),"",IF((ISTEXT(VLOOKUP(E2795,'[2]Lead Time(覆蓋貼)'!F:F,1,0)))*(P2795=""),"未執行",""))</f>
        <v/>
      </c>
    </row>
    <row r="2796" spans="1:23" ht="20.25" hidden="1" customHeight="1" x14ac:dyDescent="0.25">
      <c r="A2796" s="117">
        <v>2782</v>
      </c>
      <c r="B2796" s="118" t="s">
        <v>4841</v>
      </c>
      <c r="C2796" s="119">
        <v>42370</v>
      </c>
      <c r="D2796" s="117" t="s">
        <v>4662</v>
      </c>
      <c r="E2796" s="120" t="s">
        <v>6092</v>
      </c>
      <c r="F2796" s="117" t="str">
        <f>IF(ISNA(VLOOKUP(B2796,[2]保固召回!$A:$G,7,FALSE)),"",(VLOOKUP(B2796,[2]保固召回!$A:$G,7,FALSE)))</f>
        <v/>
      </c>
      <c r="G2796" s="121">
        <f t="shared" ca="1" si="175"/>
        <v>0.57202072538860105</v>
      </c>
      <c r="H2796" s="121" t="str">
        <f t="shared" si="173"/>
        <v>提示-編程儀錶板油錶功能</v>
      </c>
      <c r="I2796" s="122">
        <f t="shared" ca="1" si="174"/>
        <v>552</v>
      </c>
      <c r="N2796" s="125"/>
      <c r="O2796" s="126"/>
      <c r="P2796" s="127" t="str">
        <f>IF(B2796="","",IF(ISNA(VLOOKUP(U2796,[2]NEW!H:H,1,FALSE)),"V",""))</f>
        <v>V</v>
      </c>
      <c r="Q2796" s="156"/>
      <c r="R2796" s="129"/>
      <c r="S2796" s="205"/>
      <c r="U2796" s="132" t="str">
        <f t="shared" si="172"/>
        <v>62110618005J28765</v>
      </c>
      <c r="W2796" s="134" t="str">
        <f>IF((ISERROR(VLOOKUP(E2796,'[2]Lead Time(覆蓋貼)'!F:F,1,0)))*(P2796="v"),"",IF((ISTEXT(VLOOKUP(E2796,'[2]Lead Time(覆蓋貼)'!F:F,1,0)))*(P2796=""),"未執行",""))</f>
        <v/>
      </c>
    </row>
    <row r="2797" spans="1:23" ht="20.25" hidden="1" customHeight="1" x14ac:dyDescent="0.25">
      <c r="A2797" s="117">
        <v>2783</v>
      </c>
      <c r="B2797" s="118" t="s">
        <v>4841</v>
      </c>
      <c r="C2797" s="119">
        <v>42370</v>
      </c>
      <c r="D2797" s="117" t="s">
        <v>4662</v>
      </c>
      <c r="E2797" s="120" t="s">
        <v>6093</v>
      </c>
      <c r="F2797" s="117" t="str">
        <f>IF(ISNA(VLOOKUP(B2797,[2]保固召回!$A:$G,7,FALSE)),"",(VLOOKUP(B2797,[2]保固召回!$A:$G,7,FALSE)))</f>
        <v/>
      </c>
      <c r="G2797" s="121">
        <f t="shared" ca="1" si="175"/>
        <v>0.57202072538860105</v>
      </c>
      <c r="H2797" s="121" t="str">
        <f t="shared" si="173"/>
        <v/>
      </c>
      <c r="I2797" s="122">
        <f t="shared" ca="1" si="174"/>
        <v>552</v>
      </c>
      <c r="N2797" s="125"/>
      <c r="O2797" s="126"/>
      <c r="P2797" s="127" t="str">
        <f>IF(B2797="","",IF(ISNA(VLOOKUP(U2797,[2]NEW!H:H,1,FALSE)),"V",""))</f>
        <v/>
      </c>
      <c r="Q2797" s="156"/>
      <c r="R2797" s="129"/>
      <c r="S2797" s="204"/>
      <c r="U2797" s="132" t="str">
        <f t="shared" si="172"/>
        <v>62110618005J28764</v>
      </c>
      <c r="W2797" s="134" t="str">
        <f>IF((ISERROR(VLOOKUP(E2797,'[2]Lead Time(覆蓋貼)'!F:F,1,0)))*(P2797="v"),"",IF((ISTEXT(VLOOKUP(E2797,'[2]Lead Time(覆蓋貼)'!F:F,1,0)))*(P2797=""),"未執行",""))</f>
        <v/>
      </c>
    </row>
    <row r="2798" spans="1:23" ht="20.25" hidden="1" customHeight="1" x14ac:dyDescent="0.25">
      <c r="A2798" s="117">
        <v>2784</v>
      </c>
      <c r="B2798" s="118" t="s">
        <v>4841</v>
      </c>
      <c r="C2798" s="119">
        <v>42370</v>
      </c>
      <c r="D2798" s="117" t="s">
        <v>4662</v>
      </c>
      <c r="E2798" s="120" t="s">
        <v>6094</v>
      </c>
      <c r="F2798" s="117" t="str">
        <f>IF(ISNA(VLOOKUP(B2798,[2]保固召回!$A:$G,7,FALSE)),"",(VLOOKUP(B2798,[2]保固召回!$A:$G,7,FALSE)))</f>
        <v/>
      </c>
      <c r="G2798" s="121">
        <f t="shared" ca="1" si="175"/>
        <v>0.57202072538860105</v>
      </c>
      <c r="H2798" s="121" t="str">
        <f t="shared" si="173"/>
        <v/>
      </c>
      <c r="I2798" s="122">
        <f t="shared" ca="1" si="174"/>
        <v>552</v>
      </c>
      <c r="N2798" s="125"/>
      <c r="O2798" s="126"/>
      <c r="P2798" s="127" t="str">
        <f>IF(B2798="","",IF(ISNA(VLOOKUP(U2798,[2]NEW!H:H,1,FALSE)),"V",""))</f>
        <v/>
      </c>
      <c r="Q2798" s="156"/>
      <c r="R2798" s="129"/>
      <c r="S2798" s="205"/>
      <c r="U2798" s="132" t="str">
        <f t="shared" si="172"/>
        <v>62110618005J28762</v>
      </c>
      <c r="W2798" s="134" t="str">
        <f>IF((ISERROR(VLOOKUP(E2798,'[2]Lead Time(覆蓋貼)'!F:F,1,0)))*(P2798="v"),"",IF((ISTEXT(VLOOKUP(E2798,'[2]Lead Time(覆蓋貼)'!F:F,1,0)))*(P2798=""),"未執行",""))</f>
        <v/>
      </c>
    </row>
    <row r="2799" spans="1:23" ht="20.25" hidden="1" customHeight="1" x14ac:dyDescent="0.25">
      <c r="A2799" s="117">
        <v>2785</v>
      </c>
      <c r="B2799" s="118" t="s">
        <v>4841</v>
      </c>
      <c r="C2799" s="119">
        <v>42370</v>
      </c>
      <c r="D2799" s="117" t="s">
        <v>4662</v>
      </c>
      <c r="E2799" s="120" t="s">
        <v>6095</v>
      </c>
      <c r="F2799" s="117" t="str">
        <f>IF(ISNA(VLOOKUP(B2799,[2]保固召回!$A:$G,7,FALSE)),"",(VLOOKUP(B2799,[2]保固召回!$A:$G,7,FALSE)))</f>
        <v/>
      </c>
      <c r="G2799" s="121">
        <f t="shared" ca="1" si="175"/>
        <v>0.57202072538860105</v>
      </c>
      <c r="H2799" s="121" t="str">
        <f t="shared" si="173"/>
        <v/>
      </c>
      <c r="I2799" s="122">
        <f t="shared" ca="1" si="174"/>
        <v>552</v>
      </c>
      <c r="N2799" s="125"/>
      <c r="O2799" s="126"/>
      <c r="P2799" s="127" t="str">
        <f>IF(B2799="","",IF(ISNA(VLOOKUP(U2799,[2]NEW!H:H,1,FALSE)),"V",""))</f>
        <v/>
      </c>
      <c r="Q2799" s="156"/>
      <c r="R2799" s="129"/>
      <c r="S2799" s="205"/>
      <c r="U2799" s="132" t="str">
        <f t="shared" si="172"/>
        <v>62110618005J28603</v>
      </c>
      <c r="W2799" s="134" t="str">
        <f>IF((ISERROR(VLOOKUP(E2799,'[2]Lead Time(覆蓋貼)'!F:F,1,0)))*(P2799="v"),"",IF((ISTEXT(VLOOKUP(E2799,'[2]Lead Time(覆蓋貼)'!F:F,1,0)))*(P2799=""),"未執行",""))</f>
        <v/>
      </c>
    </row>
    <row r="2800" spans="1:23" ht="20.25" hidden="1" customHeight="1" x14ac:dyDescent="0.25">
      <c r="A2800" s="117">
        <v>2786</v>
      </c>
      <c r="B2800" s="118" t="s">
        <v>4841</v>
      </c>
      <c r="C2800" s="119">
        <v>42370</v>
      </c>
      <c r="D2800" s="117" t="s">
        <v>4662</v>
      </c>
      <c r="E2800" s="120" t="s">
        <v>6096</v>
      </c>
      <c r="F2800" s="117" t="str">
        <f>IF(ISNA(VLOOKUP(B2800,[2]保固召回!$A:$G,7,FALSE)),"",(VLOOKUP(B2800,[2]保固召回!$A:$G,7,FALSE)))</f>
        <v/>
      </c>
      <c r="G2800" s="121">
        <f t="shared" ca="1" si="175"/>
        <v>0.57202072538860105</v>
      </c>
      <c r="H2800" s="121" t="str">
        <f t="shared" si="173"/>
        <v>提示-編程儀錶板油錶功能</v>
      </c>
      <c r="I2800" s="122">
        <f t="shared" ca="1" si="174"/>
        <v>552</v>
      </c>
      <c r="N2800" s="125">
        <v>43188</v>
      </c>
      <c r="O2800" s="126">
        <v>50126</v>
      </c>
      <c r="P2800" s="127" t="str">
        <f>IF(B2800="","",IF(ISNA(VLOOKUP(U2800,[2]NEW!H:H,1,FALSE)),"V",""))</f>
        <v>V</v>
      </c>
      <c r="Q2800" s="156">
        <v>43186</v>
      </c>
      <c r="R2800" s="129">
        <v>50268</v>
      </c>
      <c r="S2800" s="204" t="s">
        <v>3862</v>
      </c>
      <c r="U2800" s="132" t="str">
        <f t="shared" si="172"/>
        <v>62110618005J28579</v>
      </c>
      <c r="W2800" s="134" t="str">
        <f>IF((ISERROR(VLOOKUP(E2800,'[2]Lead Time(覆蓋貼)'!F:F,1,0)))*(P2800="v"),"",IF((ISTEXT(VLOOKUP(E2800,'[2]Lead Time(覆蓋貼)'!F:F,1,0)))*(P2800=""),"未執行",""))</f>
        <v/>
      </c>
    </row>
    <row r="2801" spans="1:23" ht="20.25" hidden="1" customHeight="1" x14ac:dyDescent="0.25">
      <c r="A2801" s="117">
        <v>2787</v>
      </c>
      <c r="B2801" s="118" t="s">
        <v>4841</v>
      </c>
      <c r="C2801" s="119">
        <v>42370</v>
      </c>
      <c r="D2801" s="117" t="s">
        <v>4662</v>
      </c>
      <c r="E2801" s="120" t="s">
        <v>6097</v>
      </c>
      <c r="F2801" s="117" t="str">
        <f>IF(ISNA(VLOOKUP(B2801,[2]保固召回!$A:$G,7,FALSE)),"",(VLOOKUP(B2801,[2]保固召回!$A:$G,7,FALSE)))</f>
        <v/>
      </c>
      <c r="G2801" s="121">
        <f t="shared" ca="1" si="175"/>
        <v>0.57202072538860105</v>
      </c>
      <c r="H2801" s="121" t="str">
        <f t="shared" si="173"/>
        <v>提示-編程儀錶板油錶功能</v>
      </c>
      <c r="I2801" s="122">
        <f t="shared" ca="1" si="174"/>
        <v>552</v>
      </c>
      <c r="N2801" s="125"/>
      <c r="O2801" s="126"/>
      <c r="P2801" s="127" t="str">
        <f>IF(B2801="","",IF(ISNA(VLOOKUP(U2801,[2]NEW!H:H,1,FALSE)),"V",""))</f>
        <v>V</v>
      </c>
      <c r="Q2801" s="156"/>
      <c r="R2801" s="129"/>
      <c r="S2801" s="205"/>
      <c r="U2801" s="132" t="str">
        <f t="shared" si="172"/>
        <v>62110618005J28572</v>
      </c>
      <c r="W2801" s="134" t="str">
        <f>IF((ISERROR(VLOOKUP(E2801,'[2]Lead Time(覆蓋貼)'!F:F,1,0)))*(P2801="v"),"",IF((ISTEXT(VLOOKUP(E2801,'[2]Lead Time(覆蓋貼)'!F:F,1,0)))*(P2801=""),"未執行",""))</f>
        <v/>
      </c>
    </row>
    <row r="2802" spans="1:23" ht="20.25" hidden="1" customHeight="1" x14ac:dyDescent="0.25">
      <c r="A2802" s="117">
        <v>2788</v>
      </c>
      <c r="B2802" s="118" t="s">
        <v>4841</v>
      </c>
      <c r="C2802" s="119">
        <v>42370</v>
      </c>
      <c r="D2802" s="117" t="s">
        <v>4662</v>
      </c>
      <c r="E2802" s="120" t="s">
        <v>6098</v>
      </c>
      <c r="F2802" s="117" t="str">
        <f>IF(ISNA(VLOOKUP(B2802,[2]保固召回!$A:$G,7,FALSE)),"",(VLOOKUP(B2802,[2]保固召回!$A:$G,7,FALSE)))</f>
        <v/>
      </c>
      <c r="G2802" s="121">
        <f t="shared" ca="1" si="175"/>
        <v>0.57202072538860105</v>
      </c>
      <c r="H2802" s="121" t="str">
        <f t="shared" si="173"/>
        <v>提示-編程儀錶板油錶功能</v>
      </c>
      <c r="I2802" s="122">
        <f t="shared" ca="1" si="174"/>
        <v>552</v>
      </c>
      <c r="N2802" s="125"/>
      <c r="O2802" s="126"/>
      <c r="P2802" s="127" t="str">
        <f>IF(B2802="","",IF(ISNA(VLOOKUP(U2802,[2]NEW!H:H,1,FALSE)),"V",""))</f>
        <v>V</v>
      </c>
      <c r="Q2802" s="156"/>
      <c r="R2802" s="129"/>
      <c r="S2802" s="205"/>
      <c r="U2802" s="132" t="str">
        <f t="shared" si="172"/>
        <v>62110618005J28449</v>
      </c>
      <c r="W2802" s="134" t="str">
        <f>IF((ISERROR(VLOOKUP(E2802,'[2]Lead Time(覆蓋貼)'!F:F,1,0)))*(P2802="v"),"",IF((ISTEXT(VLOOKUP(E2802,'[2]Lead Time(覆蓋貼)'!F:F,1,0)))*(P2802=""),"未執行",""))</f>
        <v/>
      </c>
    </row>
    <row r="2803" spans="1:23" ht="20.25" hidden="1" customHeight="1" x14ac:dyDescent="0.25">
      <c r="A2803" s="117">
        <v>2789</v>
      </c>
      <c r="B2803" s="118" t="s">
        <v>4841</v>
      </c>
      <c r="C2803" s="119">
        <v>42370</v>
      </c>
      <c r="D2803" s="117" t="s">
        <v>4662</v>
      </c>
      <c r="E2803" s="120" t="s">
        <v>6099</v>
      </c>
      <c r="F2803" s="117" t="str">
        <f>IF(ISNA(VLOOKUP(B2803,[2]保固召回!$A:$G,7,FALSE)),"",(VLOOKUP(B2803,[2]保固召回!$A:$G,7,FALSE)))</f>
        <v/>
      </c>
      <c r="G2803" s="121">
        <f t="shared" ca="1" si="175"/>
        <v>0.57202072538860105</v>
      </c>
      <c r="H2803" s="121" t="str">
        <f t="shared" si="173"/>
        <v/>
      </c>
      <c r="I2803" s="122">
        <f t="shared" ca="1" si="174"/>
        <v>552</v>
      </c>
      <c r="N2803" s="125"/>
      <c r="O2803" s="126"/>
      <c r="P2803" s="127" t="str">
        <f>IF(B2803="","",IF(ISNA(VLOOKUP(U2803,[2]NEW!H:H,1,FALSE)),"V",""))</f>
        <v/>
      </c>
      <c r="Q2803" s="156"/>
      <c r="R2803" s="129"/>
      <c r="S2803" s="204"/>
      <c r="U2803" s="132" t="str">
        <f t="shared" si="172"/>
        <v>62110618005J28419</v>
      </c>
      <c r="W2803" s="134" t="str">
        <f>IF((ISERROR(VLOOKUP(E2803,'[2]Lead Time(覆蓋貼)'!F:F,1,0)))*(P2803="v"),"",IF((ISTEXT(VLOOKUP(E2803,'[2]Lead Time(覆蓋貼)'!F:F,1,0)))*(P2803=""),"未執行",""))</f>
        <v/>
      </c>
    </row>
    <row r="2804" spans="1:23" ht="20.25" hidden="1" customHeight="1" x14ac:dyDescent="0.25">
      <c r="A2804" s="117">
        <v>2790</v>
      </c>
      <c r="B2804" s="118" t="s">
        <v>4841</v>
      </c>
      <c r="C2804" s="119">
        <v>42370</v>
      </c>
      <c r="D2804" s="117" t="s">
        <v>4662</v>
      </c>
      <c r="E2804" s="120" t="s">
        <v>6100</v>
      </c>
      <c r="F2804" s="117" t="str">
        <f>IF(ISNA(VLOOKUP(B2804,[2]保固召回!$A:$G,7,FALSE)),"",(VLOOKUP(B2804,[2]保固召回!$A:$G,7,FALSE)))</f>
        <v/>
      </c>
      <c r="G2804" s="121">
        <f t="shared" ca="1" si="175"/>
        <v>0.57202072538860105</v>
      </c>
      <c r="H2804" s="121" t="str">
        <f t="shared" si="173"/>
        <v/>
      </c>
      <c r="I2804" s="122">
        <f t="shared" ca="1" si="174"/>
        <v>552</v>
      </c>
      <c r="N2804" s="125"/>
      <c r="O2804" s="126"/>
      <c r="P2804" s="127" t="str">
        <f>IF(B2804="","",IF(ISNA(VLOOKUP(U2804,[2]NEW!H:H,1,FALSE)),"V",""))</f>
        <v/>
      </c>
      <c r="Q2804" s="156"/>
      <c r="R2804" s="129"/>
      <c r="S2804" s="205"/>
      <c r="U2804" s="132" t="str">
        <f t="shared" si="172"/>
        <v>62110618005J28418</v>
      </c>
      <c r="W2804" s="134" t="str">
        <f>IF((ISERROR(VLOOKUP(E2804,'[2]Lead Time(覆蓋貼)'!F:F,1,0)))*(P2804="v"),"",IF((ISTEXT(VLOOKUP(E2804,'[2]Lead Time(覆蓋貼)'!F:F,1,0)))*(P2804=""),"未執行",""))</f>
        <v/>
      </c>
    </row>
    <row r="2805" spans="1:23" ht="20.25" hidden="1" customHeight="1" x14ac:dyDescent="0.25">
      <c r="A2805" s="117">
        <v>2791</v>
      </c>
      <c r="B2805" s="118" t="s">
        <v>4841</v>
      </c>
      <c r="C2805" s="119">
        <v>42370</v>
      </c>
      <c r="D2805" s="117" t="s">
        <v>4662</v>
      </c>
      <c r="E2805" s="120" t="s">
        <v>6101</v>
      </c>
      <c r="F2805" s="117" t="str">
        <f>IF(ISNA(VLOOKUP(B2805,[2]保固召回!$A:$G,7,FALSE)),"",(VLOOKUP(B2805,[2]保固召回!$A:$G,7,FALSE)))</f>
        <v/>
      </c>
      <c r="G2805" s="121">
        <f t="shared" ca="1" si="175"/>
        <v>0.57202072538860105</v>
      </c>
      <c r="H2805" s="121" t="str">
        <f t="shared" si="173"/>
        <v/>
      </c>
      <c r="I2805" s="122">
        <f t="shared" ca="1" si="174"/>
        <v>552</v>
      </c>
      <c r="N2805" s="125"/>
      <c r="O2805" s="126"/>
      <c r="P2805" s="127" t="str">
        <f>IF(B2805="","",IF(ISNA(VLOOKUP(U2805,[2]NEW!H:H,1,FALSE)),"V",""))</f>
        <v/>
      </c>
      <c r="Q2805" s="156"/>
      <c r="R2805" s="129"/>
      <c r="S2805" s="205"/>
      <c r="U2805" s="132" t="str">
        <f t="shared" si="172"/>
        <v>62110618005J28417</v>
      </c>
      <c r="W2805" s="134" t="str">
        <f>IF((ISERROR(VLOOKUP(E2805,'[2]Lead Time(覆蓋貼)'!F:F,1,0)))*(P2805="v"),"",IF((ISTEXT(VLOOKUP(E2805,'[2]Lead Time(覆蓋貼)'!F:F,1,0)))*(P2805=""),"未執行",""))</f>
        <v/>
      </c>
    </row>
    <row r="2806" spans="1:23" ht="20.25" hidden="1" customHeight="1" x14ac:dyDescent="0.25">
      <c r="A2806" s="117">
        <v>2792</v>
      </c>
      <c r="B2806" s="118" t="s">
        <v>4841</v>
      </c>
      <c r="C2806" s="119">
        <v>42370</v>
      </c>
      <c r="D2806" s="117" t="s">
        <v>4662</v>
      </c>
      <c r="E2806" s="120" t="s">
        <v>6102</v>
      </c>
      <c r="F2806" s="117" t="str">
        <f>IF(ISNA(VLOOKUP(B2806,[2]保固召回!$A:$G,7,FALSE)),"",(VLOOKUP(B2806,[2]保固召回!$A:$G,7,FALSE)))</f>
        <v/>
      </c>
      <c r="G2806" s="121">
        <f t="shared" ca="1" si="175"/>
        <v>0.57202072538860105</v>
      </c>
      <c r="H2806" s="121" t="str">
        <f t="shared" si="173"/>
        <v>提示-編程儀錶板油錶功能</v>
      </c>
      <c r="I2806" s="122">
        <f t="shared" ca="1" si="174"/>
        <v>552</v>
      </c>
      <c r="N2806" s="125"/>
      <c r="O2806" s="126"/>
      <c r="P2806" s="127" t="str">
        <f>IF(B2806="","",IF(ISNA(VLOOKUP(U2806,[2]NEW!H:H,1,FALSE)),"V",""))</f>
        <v>V</v>
      </c>
      <c r="Q2806" s="156"/>
      <c r="R2806" s="129"/>
      <c r="S2806" s="204"/>
      <c r="U2806" s="132" t="str">
        <f t="shared" si="172"/>
        <v>62110618005J27947</v>
      </c>
      <c r="W2806" s="134" t="str">
        <f>IF((ISERROR(VLOOKUP(E2806,'[2]Lead Time(覆蓋貼)'!F:F,1,0)))*(P2806="v"),"",IF((ISTEXT(VLOOKUP(E2806,'[2]Lead Time(覆蓋貼)'!F:F,1,0)))*(P2806=""),"未執行",""))</f>
        <v/>
      </c>
    </row>
    <row r="2807" spans="1:23" ht="20.25" hidden="1" customHeight="1" x14ac:dyDescent="0.25">
      <c r="A2807" s="117">
        <v>2793</v>
      </c>
      <c r="B2807" s="118" t="s">
        <v>4841</v>
      </c>
      <c r="C2807" s="119">
        <v>42370</v>
      </c>
      <c r="D2807" s="117" t="s">
        <v>4662</v>
      </c>
      <c r="E2807" s="120" t="s">
        <v>6103</v>
      </c>
      <c r="F2807" s="117" t="str">
        <f>IF(ISNA(VLOOKUP(B2807,[2]保固召回!$A:$G,7,FALSE)),"",(VLOOKUP(B2807,[2]保固召回!$A:$G,7,FALSE)))</f>
        <v/>
      </c>
      <c r="G2807" s="121">
        <f t="shared" ca="1" si="175"/>
        <v>0.57202072538860105</v>
      </c>
      <c r="H2807" s="121" t="str">
        <f t="shared" si="173"/>
        <v/>
      </c>
      <c r="I2807" s="122">
        <f t="shared" ca="1" si="174"/>
        <v>552</v>
      </c>
      <c r="N2807" s="125"/>
      <c r="O2807" s="126"/>
      <c r="P2807" s="127" t="str">
        <f>IF(B2807="","",IF(ISNA(VLOOKUP(U2807,[2]NEW!H:H,1,FALSE)),"V",""))</f>
        <v/>
      </c>
      <c r="Q2807" s="156"/>
      <c r="R2807" s="129"/>
      <c r="S2807" s="205"/>
      <c r="U2807" s="132" t="str">
        <f t="shared" si="172"/>
        <v>62110618005J19324</v>
      </c>
      <c r="W2807" s="134" t="str">
        <f>IF((ISERROR(VLOOKUP(E2807,'[2]Lead Time(覆蓋貼)'!F:F,1,0)))*(P2807="v"),"",IF((ISTEXT(VLOOKUP(E2807,'[2]Lead Time(覆蓋貼)'!F:F,1,0)))*(P2807=""),"未執行",""))</f>
        <v/>
      </c>
    </row>
    <row r="2808" spans="1:23" ht="20.25" hidden="1" customHeight="1" x14ac:dyDescent="0.25">
      <c r="A2808" s="117">
        <v>2794</v>
      </c>
      <c r="B2808" s="118" t="s">
        <v>4841</v>
      </c>
      <c r="C2808" s="119">
        <v>42370</v>
      </c>
      <c r="D2808" s="117" t="s">
        <v>4662</v>
      </c>
      <c r="E2808" s="120" t="s">
        <v>6104</v>
      </c>
      <c r="F2808" s="117"/>
      <c r="G2808" s="121">
        <f t="shared" ca="1" si="175"/>
        <v>0.57202072538860105</v>
      </c>
      <c r="H2808" s="121" t="str">
        <f t="shared" si="173"/>
        <v>提示-編程儀錶板油錶功能</v>
      </c>
      <c r="I2808" s="122">
        <f t="shared" ca="1" si="174"/>
        <v>552</v>
      </c>
      <c r="N2808" s="125"/>
      <c r="O2808" s="126"/>
      <c r="P2808" s="127" t="str">
        <f>IF(B2808="","",IF(ISNA(VLOOKUP(U2808,[2]NEW!H:H,1,FALSE)),"V",""))</f>
        <v>V</v>
      </c>
      <c r="Q2808" s="156"/>
      <c r="R2808" s="129"/>
      <c r="S2808" s="205"/>
      <c r="U2808" s="132" t="str">
        <f t="shared" si="172"/>
        <v>62110618005J19059</v>
      </c>
      <c r="W2808" s="134" t="str">
        <f>IF((ISERROR(VLOOKUP(E2808,'[2]Lead Time(覆蓋貼)'!F:F,1,0)))*(P2808="v"),"",IF((ISTEXT(VLOOKUP(E2808,'[2]Lead Time(覆蓋貼)'!F:F,1,0)))*(P2808=""),"未執行",""))</f>
        <v/>
      </c>
    </row>
    <row r="2809" spans="1:23" ht="20.25" hidden="1" customHeight="1" x14ac:dyDescent="0.25">
      <c r="A2809" s="117">
        <v>2795</v>
      </c>
      <c r="B2809" s="118" t="s">
        <v>4841</v>
      </c>
      <c r="C2809" s="119">
        <v>42370</v>
      </c>
      <c r="D2809" s="117" t="s">
        <v>4662</v>
      </c>
      <c r="E2809" s="120" t="s">
        <v>6105</v>
      </c>
      <c r="F2809" s="117" t="str">
        <f>IF(ISNA(VLOOKUP(B2809,[2]保固召回!$A:$G,7,FALSE)),"",(VLOOKUP(B2809,[2]保固召回!$A:$G,7,FALSE)))</f>
        <v/>
      </c>
      <c r="G2809" s="121">
        <f t="shared" ca="1" si="175"/>
        <v>0.57202072538860105</v>
      </c>
      <c r="H2809" s="121" t="str">
        <f t="shared" si="173"/>
        <v>提示-編程儀錶板油錶功能</v>
      </c>
      <c r="I2809" s="122">
        <f t="shared" ca="1" si="174"/>
        <v>552</v>
      </c>
      <c r="N2809" s="125"/>
      <c r="O2809" s="126"/>
      <c r="P2809" s="127" t="str">
        <f>IF(B2809="","",IF(ISNA(VLOOKUP(U2809,[2]NEW!H:H,1,FALSE)),"V",""))</f>
        <v>V</v>
      </c>
      <c r="Q2809" s="156"/>
      <c r="R2809" s="129"/>
      <c r="S2809" s="204"/>
      <c r="U2809" s="132" t="str">
        <f t="shared" si="172"/>
        <v>62110618005J19008</v>
      </c>
      <c r="W2809" s="134" t="str">
        <f>IF((ISERROR(VLOOKUP(E2809,'[2]Lead Time(覆蓋貼)'!F:F,1,0)))*(P2809="v"),"",IF((ISTEXT(VLOOKUP(E2809,'[2]Lead Time(覆蓋貼)'!F:F,1,0)))*(P2809=""),"未執行",""))</f>
        <v/>
      </c>
    </row>
    <row r="2810" spans="1:23" ht="20.25" hidden="1" customHeight="1" x14ac:dyDescent="0.25">
      <c r="A2810" s="117">
        <v>2796</v>
      </c>
      <c r="B2810" s="118" t="s">
        <v>4841</v>
      </c>
      <c r="C2810" s="119">
        <v>42370</v>
      </c>
      <c r="D2810" s="117" t="s">
        <v>4662</v>
      </c>
      <c r="E2810" s="120" t="s">
        <v>6106</v>
      </c>
      <c r="F2810" s="117"/>
      <c r="G2810" s="121">
        <f t="shared" ca="1" si="175"/>
        <v>0.57202072538860105</v>
      </c>
      <c r="H2810" s="121" t="str">
        <f t="shared" si="173"/>
        <v>提示-編程儀錶板油錶功能</v>
      </c>
      <c r="I2810" s="122">
        <f t="shared" ca="1" si="174"/>
        <v>552</v>
      </c>
      <c r="N2810" s="125"/>
      <c r="O2810" s="126"/>
      <c r="P2810" s="127" t="str">
        <f>IF(B2810="","",IF(ISNA(VLOOKUP(U2810,[2]NEW!H:H,1,FALSE)),"V",""))</f>
        <v>V</v>
      </c>
      <c r="Q2810" s="156"/>
      <c r="R2810" s="129"/>
      <c r="S2810" s="181"/>
      <c r="U2810" s="132" t="str">
        <f t="shared" si="172"/>
        <v>62110618005J18845</v>
      </c>
      <c r="W2810" s="134" t="str">
        <f>IF((ISERROR(VLOOKUP(E2810,'[2]Lead Time(覆蓋貼)'!F:F,1,0)))*(P2810="v"),"",IF((ISTEXT(VLOOKUP(E2810,'[2]Lead Time(覆蓋貼)'!F:F,1,0)))*(P2810=""),"未執行",""))</f>
        <v/>
      </c>
    </row>
    <row r="2811" spans="1:23" ht="20.25" hidden="1" customHeight="1" x14ac:dyDescent="0.25">
      <c r="A2811" s="117">
        <v>2797</v>
      </c>
      <c r="B2811" s="118" t="s">
        <v>4841</v>
      </c>
      <c r="C2811" s="119">
        <v>42370</v>
      </c>
      <c r="D2811" s="117" t="s">
        <v>4662</v>
      </c>
      <c r="E2811" s="120" t="s">
        <v>6107</v>
      </c>
      <c r="F2811" s="117" t="str">
        <f>IF(ISNA(VLOOKUP(B2811,[2]保固召回!$A:$G,7,FALSE)),"",(VLOOKUP(B2811,[2]保固召回!$A:$G,7,FALSE)))</f>
        <v/>
      </c>
      <c r="G2811" s="121">
        <f t="shared" ca="1" si="175"/>
        <v>0.57202072538860105</v>
      </c>
      <c r="H2811" s="121" t="str">
        <f t="shared" si="173"/>
        <v>提示-編程儀錶板油錶功能</v>
      </c>
      <c r="I2811" s="122">
        <f t="shared" ca="1" si="174"/>
        <v>552</v>
      </c>
      <c r="N2811" s="125">
        <v>43206</v>
      </c>
      <c r="O2811" s="126">
        <v>50140</v>
      </c>
      <c r="P2811" s="127" t="str">
        <f>IF(B2811="","",IF(ISNA(VLOOKUP(U2811,[2]NEW!H:H,1,FALSE)),"V",""))</f>
        <v>V</v>
      </c>
      <c r="Q2811" s="156">
        <v>43192</v>
      </c>
      <c r="R2811" s="129">
        <v>50304</v>
      </c>
      <c r="S2811" s="205" t="s">
        <v>3862</v>
      </c>
      <c r="U2811" s="132" t="str">
        <f t="shared" si="172"/>
        <v>62110618005J18842</v>
      </c>
      <c r="W2811" s="134" t="str">
        <f>IF((ISERROR(VLOOKUP(E2811,'[2]Lead Time(覆蓋貼)'!F:F,1,0)))*(P2811="v"),"",IF((ISTEXT(VLOOKUP(E2811,'[2]Lead Time(覆蓋貼)'!F:F,1,0)))*(P2811=""),"未執行",""))</f>
        <v/>
      </c>
    </row>
    <row r="2812" spans="1:23" ht="20.25" hidden="1" customHeight="1" x14ac:dyDescent="0.25">
      <c r="A2812" s="117">
        <v>2798</v>
      </c>
      <c r="B2812" s="118" t="s">
        <v>4841</v>
      </c>
      <c r="C2812" s="119">
        <v>42370</v>
      </c>
      <c r="D2812" s="117" t="s">
        <v>4662</v>
      </c>
      <c r="E2812" s="120" t="s">
        <v>6108</v>
      </c>
      <c r="F2812" s="117" t="str">
        <f>IF(ISNA(VLOOKUP(B2812,[2]保固召回!$A:$G,7,FALSE)),"",(VLOOKUP(B2812,[2]保固召回!$A:$G,7,FALSE)))</f>
        <v/>
      </c>
      <c r="G2812" s="121">
        <f t="shared" ca="1" si="175"/>
        <v>0.57202072538860105</v>
      </c>
      <c r="H2812" s="121" t="str">
        <f t="shared" si="173"/>
        <v>提示-編程儀錶板油錶功能</v>
      </c>
      <c r="I2812" s="122">
        <f t="shared" ca="1" si="174"/>
        <v>552</v>
      </c>
      <c r="N2812" s="125"/>
      <c r="O2812" s="126"/>
      <c r="P2812" s="127" t="str">
        <f>IF(B2812="","",IF(ISNA(VLOOKUP(U2812,[2]NEW!H:H,1,FALSE)),"V",""))</f>
        <v>V</v>
      </c>
      <c r="Q2812" s="156"/>
      <c r="R2812" s="129"/>
      <c r="S2812" s="204"/>
      <c r="U2812" s="132" t="str">
        <f t="shared" si="172"/>
        <v>62110618005J18603</v>
      </c>
      <c r="W2812" s="134" t="str">
        <f>IF((ISERROR(VLOOKUP(E2812,'[2]Lead Time(覆蓋貼)'!F:F,1,0)))*(P2812="v"),"",IF((ISTEXT(VLOOKUP(E2812,'[2]Lead Time(覆蓋貼)'!F:F,1,0)))*(P2812=""),"未執行",""))</f>
        <v/>
      </c>
    </row>
    <row r="2813" spans="1:23" ht="20.25" hidden="1" customHeight="1" x14ac:dyDescent="0.25">
      <c r="A2813" s="117">
        <v>2799</v>
      </c>
      <c r="B2813" s="118" t="s">
        <v>4841</v>
      </c>
      <c r="C2813" s="119">
        <v>42370</v>
      </c>
      <c r="D2813" s="117" t="s">
        <v>4662</v>
      </c>
      <c r="E2813" s="120" t="s">
        <v>6109</v>
      </c>
      <c r="F2813" s="117"/>
      <c r="G2813" s="121">
        <f t="shared" ca="1" si="175"/>
        <v>0.57202072538860105</v>
      </c>
      <c r="H2813" s="121" t="str">
        <f t="shared" si="173"/>
        <v>提示-編程儀錶板油錶功能</v>
      </c>
      <c r="I2813" s="122">
        <f t="shared" ca="1" si="174"/>
        <v>552</v>
      </c>
      <c r="N2813" s="125"/>
      <c r="O2813" s="126"/>
      <c r="P2813" s="127" t="str">
        <f>IF(B2813="","",IF(ISNA(VLOOKUP(U2813,[2]NEW!H:H,1,FALSE)),"V",""))</f>
        <v>V</v>
      </c>
      <c r="Q2813" s="156"/>
      <c r="R2813" s="129"/>
      <c r="S2813" s="181"/>
      <c r="U2813" s="132" t="str">
        <f t="shared" si="172"/>
        <v>62110618005J18590</v>
      </c>
      <c r="W2813" s="134" t="str">
        <f>IF((ISERROR(VLOOKUP(E2813,'[2]Lead Time(覆蓋貼)'!F:F,1,0)))*(P2813="v"),"",IF((ISTEXT(VLOOKUP(E2813,'[2]Lead Time(覆蓋貼)'!F:F,1,0)))*(P2813=""),"未執行",""))</f>
        <v/>
      </c>
    </row>
    <row r="2814" spans="1:23" ht="20.25" hidden="1" customHeight="1" x14ac:dyDescent="0.25">
      <c r="A2814" s="117">
        <v>2800</v>
      </c>
      <c r="B2814" s="118" t="s">
        <v>4841</v>
      </c>
      <c r="C2814" s="119">
        <v>42370</v>
      </c>
      <c r="D2814" s="117" t="s">
        <v>4662</v>
      </c>
      <c r="E2814" s="120" t="s">
        <v>6110</v>
      </c>
      <c r="F2814" s="117" t="str">
        <f>IF(ISNA(VLOOKUP(B2814,[2]保固召回!$A:$G,7,FALSE)),"",(VLOOKUP(B2814,[2]保固召回!$A:$G,7,FALSE)))</f>
        <v/>
      </c>
      <c r="G2814" s="121">
        <f t="shared" ca="1" si="175"/>
        <v>0.57202072538860105</v>
      </c>
      <c r="H2814" s="121" t="str">
        <f t="shared" si="173"/>
        <v>提示-編程儀錶板油錶功能</v>
      </c>
      <c r="I2814" s="122">
        <f t="shared" ca="1" si="174"/>
        <v>552</v>
      </c>
      <c r="N2814" s="125">
        <v>43200</v>
      </c>
      <c r="O2814" s="126">
        <v>50228</v>
      </c>
      <c r="P2814" s="127" t="str">
        <f>IF(B2814="","",IF(ISNA(VLOOKUP(U2814,[2]NEW!H:H,1,FALSE)),"V",""))</f>
        <v>V</v>
      </c>
      <c r="Q2814" s="156">
        <v>43186</v>
      </c>
      <c r="R2814" s="129">
        <v>50268</v>
      </c>
      <c r="S2814" s="205" t="s">
        <v>3862</v>
      </c>
      <c r="U2814" s="132" t="str">
        <f t="shared" si="172"/>
        <v>62110618005J18494</v>
      </c>
      <c r="W2814" s="134" t="str">
        <f>IF((ISERROR(VLOOKUP(E2814,'[2]Lead Time(覆蓋貼)'!F:F,1,0)))*(P2814="v"),"",IF((ISTEXT(VLOOKUP(E2814,'[2]Lead Time(覆蓋貼)'!F:F,1,0)))*(P2814=""),"未執行",""))</f>
        <v/>
      </c>
    </row>
    <row r="2815" spans="1:23" ht="20.25" hidden="1" customHeight="1" x14ac:dyDescent="0.25">
      <c r="A2815" s="117">
        <v>2801</v>
      </c>
      <c r="B2815" s="118" t="s">
        <v>4841</v>
      </c>
      <c r="C2815" s="119">
        <v>42370</v>
      </c>
      <c r="D2815" s="117" t="s">
        <v>4662</v>
      </c>
      <c r="E2815" s="120" t="s">
        <v>6111</v>
      </c>
      <c r="F2815" s="117" t="str">
        <f>IF(ISNA(VLOOKUP(B2815,[2]保固召回!$A:$G,7,FALSE)),"",(VLOOKUP(B2815,[2]保固召回!$A:$G,7,FALSE)))</f>
        <v/>
      </c>
      <c r="G2815" s="121">
        <f t="shared" ca="1" si="175"/>
        <v>0.57202072538860105</v>
      </c>
      <c r="H2815" s="121" t="str">
        <f t="shared" si="173"/>
        <v>提示-編程儀錶板油錶功能</v>
      </c>
      <c r="I2815" s="122">
        <f t="shared" ca="1" si="174"/>
        <v>552</v>
      </c>
      <c r="N2815" s="125"/>
      <c r="O2815" s="126"/>
      <c r="P2815" s="127" t="str">
        <f>IF(B2815="","",IF(ISNA(VLOOKUP(U2815,[2]NEW!H:H,1,FALSE)),"V",""))</f>
        <v>V</v>
      </c>
      <c r="Q2815" s="156"/>
      <c r="R2815" s="129"/>
      <c r="S2815" s="204"/>
      <c r="U2815" s="132" t="str">
        <f t="shared" si="172"/>
        <v>62110618005J18442</v>
      </c>
      <c r="W2815" s="134" t="str">
        <f>IF((ISERROR(VLOOKUP(E2815,'[2]Lead Time(覆蓋貼)'!F:F,1,0)))*(P2815="v"),"",IF((ISTEXT(VLOOKUP(E2815,'[2]Lead Time(覆蓋貼)'!F:F,1,0)))*(P2815=""),"未執行",""))</f>
        <v/>
      </c>
    </row>
    <row r="2816" spans="1:23" ht="20.25" hidden="1" customHeight="1" x14ac:dyDescent="0.25">
      <c r="A2816" s="117">
        <v>2802</v>
      </c>
      <c r="B2816" s="118" t="s">
        <v>4841</v>
      </c>
      <c r="C2816" s="119">
        <v>42370</v>
      </c>
      <c r="D2816" s="117" t="s">
        <v>4662</v>
      </c>
      <c r="E2816" s="120" t="s">
        <v>6112</v>
      </c>
      <c r="F2816" s="117" t="str">
        <f>IF(ISNA(VLOOKUP(B2816,[2]保固召回!$A:$G,7,FALSE)),"",(VLOOKUP(B2816,[2]保固召回!$A:$G,7,FALSE)))</f>
        <v/>
      </c>
      <c r="G2816" s="121">
        <f t="shared" ca="1" si="175"/>
        <v>0.57202072538860105</v>
      </c>
      <c r="H2816" s="121" t="str">
        <f t="shared" si="173"/>
        <v/>
      </c>
      <c r="I2816" s="122">
        <f t="shared" ca="1" si="174"/>
        <v>552</v>
      </c>
      <c r="N2816" s="125"/>
      <c r="O2816" s="126"/>
      <c r="P2816" s="127" t="str">
        <f>IF(B2816="","",IF(ISNA(VLOOKUP(U2816,[2]NEW!H:H,1,FALSE)),"V",""))</f>
        <v/>
      </c>
      <c r="Q2816" s="156"/>
      <c r="R2816" s="129"/>
      <c r="S2816" s="205"/>
      <c r="U2816" s="132" t="str">
        <f t="shared" si="172"/>
        <v>62110618005J18432</v>
      </c>
      <c r="W2816" s="134" t="str">
        <f>IF((ISERROR(VLOOKUP(E2816,'[2]Lead Time(覆蓋貼)'!F:F,1,0)))*(P2816="v"),"",IF((ISTEXT(VLOOKUP(E2816,'[2]Lead Time(覆蓋貼)'!F:F,1,0)))*(P2816=""),"未執行",""))</f>
        <v/>
      </c>
    </row>
    <row r="2817" spans="1:23" ht="20.25" hidden="1" customHeight="1" x14ac:dyDescent="0.25">
      <c r="A2817" s="117">
        <v>2803</v>
      </c>
      <c r="B2817" s="118" t="s">
        <v>4841</v>
      </c>
      <c r="C2817" s="119">
        <v>42370</v>
      </c>
      <c r="D2817" s="117" t="s">
        <v>4662</v>
      </c>
      <c r="E2817" s="120" t="s">
        <v>6113</v>
      </c>
      <c r="F2817" s="117" t="str">
        <f>IF(ISNA(VLOOKUP(B2817,[2]保固召回!$A:$G,7,FALSE)),"",(VLOOKUP(B2817,[2]保固召回!$A:$G,7,FALSE)))</f>
        <v/>
      </c>
      <c r="G2817" s="121">
        <f t="shared" ca="1" si="175"/>
        <v>0.57202072538860105</v>
      </c>
      <c r="H2817" s="121" t="str">
        <f t="shared" si="173"/>
        <v/>
      </c>
      <c r="I2817" s="122">
        <f t="shared" ca="1" si="174"/>
        <v>552</v>
      </c>
      <c r="N2817" s="125"/>
      <c r="O2817" s="126"/>
      <c r="P2817" s="127" t="str">
        <f>IF(B2817="","",IF(ISNA(VLOOKUP(U2817,[2]NEW!H:H,1,FALSE)),"V",""))</f>
        <v/>
      </c>
      <c r="Q2817" s="156"/>
      <c r="R2817" s="129"/>
      <c r="S2817" s="205"/>
      <c r="U2817" s="132" t="str">
        <f t="shared" si="172"/>
        <v>62110618005J18401</v>
      </c>
      <c r="W2817" s="134" t="str">
        <f>IF((ISERROR(VLOOKUP(E2817,'[2]Lead Time(覆蓋貼)'!F:F,1,0)))*(P2817="v"),"",IF((ISTEXT(VLOOKUP(E2817,'[2]Lead Time(覆蓋貼)'!F:F,1,0)))*(P2817=""),"未執行",""))</f>
        <v>未執行</v>
      </c>
    </row>
    <row r="2818" spans="1:23" ht="20.25" hidden="1" customHeight="1" x14ac:dyDescent="0.25">
      <c r="A2818" s="117">
        <v>2804</v>
      </c>
      <c r="B2818" s="118" t="s">
        <v>4841</v>
      </c>
      <c r="C2818" s="119">
        <v>42370</v>
      </c>
      <c r="D2818" s="117" t="s">
        <v>4662</v>
      </c>
      <c r="E2818" s="120" t="s">
        <v>6114</v>
      </c>
      <c r="F2818" s="117" t="str">
        <f>IF(ISNA(VLOOKUP(B2818,[2]保固召回!$A:$G,7,FALSE)),"",(VLOOKUP(B2818,[2]保固召回!$A:$G,7,FALSE)))</f>
        <v/>
      </c>
      <c r="G2818" s="121">
        <f t="shared" ca="1" si="175"/>
        <v>0.57202072538860105</v>
      </c>
      <c r="H2818" s="121" t="str">
        <f t="shared" si="173"/>
        <v/>
      </c>
      <c r="I2818" s="122">
        <f t="shared" ca="1" si="174"/>
        <v>552</v>
      </c>
      <c r="N2818" s="125"/>
      <c r="O2818" s="126"/>
      <c r="P2818" s="127" t="str">
        <f>IF(B2818="","",IF(ISNA(VLOOKUP(U2818,[2]NEW!H:H,1,FALSE)),"V",""))</f>
        <v/>
      </c>
      <c r="Q2818" s="156"/>
      <c r="R2818" s="129"/>
      <c r="S2818" s="204"/>
      <c r="U2818" s="132" t="str">
        <f t="shared" si="172"/>
        <v>62110618005J18327</v>
      </c>
      <c r="W2818" s="134" t="str">
        <f>IF((ISERROR(VLOOKUP(E2818,'[2]Lead Time(覆蓋貼)'!F:F,1,0)))*(P2818="v"),"",IF((ISTEXT(VLOOKUP(E2818,'[2]Lead Time(覆蓋貼)'!F:F,1,0)))*(P2818=""),"未執行",""))</f>
        <v/>
      </c>
    </row>
    <row r="2819" spans="1:23" ht="20.25" hidden="1" customHeight="1" x14ac:dyDescent="0.25">
      <c r="A2819" s="117">
        <v>2805</v>
      </c>
      <c r="B2819" s="118" t="s">
        <v>4841</v>
      </c>
      <c r="C2819" s="119">
        <v>42370</v>
      </c>
      <c r="D2819" s="117" t="s">
        <v>4662</v>
      </c>
      <c r="E2819" s="120" t="s">
        <v>6115</v>
      </c>
      <c r="F2819" s="117" t="str">
        <f>IF(ISNA(VLOOKUP(B2819,[2]保固召回!$A:$G,7,FALSE)),"",(VLOOKUP(B2819,[2]保固召回!$A:$G,7,FALSE)))</f>
        <v/>
      </c>
      <c r="G2819" s="121">
        <f t="shared" ca="1" si="175"/>
        <v>0.57202072538860105</v>
      </c>
      <c r="H2819" s="121" t="str">
        <f t="shared" si="173"/>
        <v>提示-編程儀錶板油錶功能</v>
      </c>
      <c r="I2819" s="122">
        <f t="shared" ca="1" si="174"/>
        <v>552</v>
      </c>
      <c r="N2819" s="125">
        <v>43199</v>
      </c>
      <c r="O2819" s="126">
        <v>50221</v>
      </c>
      <c r="P2819" s="127" t="str">
        <f>IF(B2819="","",IF(ISNA(VLOOKUP(U2819,[2]NEW!H:H,1,FALSE)),"V",""))</f>
        <v>V</v>
      </c>
      <c r="Q2819" s="156">
        <v>43186</v>
      </c>
      <c r="R2819" s="129">
        <v>50221</v>
      </c>
      <c r="S2819" s="205" t="s">
        <v>3862</v>
      </c>
      <c r="U2819" s="132" t="str">
        <f t="shared" si="172"/>
        <v>62110618005J18325</v>
      </c>
      <c r="W2819" s="134" t="str">
        <f>IF((ISERROR(VLOOKUP(E2819,'[2]Lead Time(覆蓋貼)'!F:F,1,0)))*(P2819="v"),"",IF((ISTEXT(VLOOKUP(E2819,'[2]Lead Time(覆蓋貼)'!F:F,1,0)))*(P2819=""),"未執行",""))</f>
        <v/>
      </c>
    </row>
    <row r="2820" spans="1:23" ht="20.25" hidden="1" customHeight="1" x14ac:dyDescent="0.25">
      <c r="A2820" s="117">
        <v>2806</v>
      </c>
      <c r="B2820" s="118" t="s">
        <v>4841</v>
      </c>
      <c r="C2820" s="119">
        <v>42370</v>
      </c>
      <c r="D2820" s="117" t="s">
        <v>4662</v>
      </c>
      <c r="E2820" s="120" t="s">
        <v>6116</v>
      </c>
      <c r="F2820" s="117" t="str">
        <f>IF(ISNA(VLOOKUP(B2820,[2]保固召回!$A:$G,7,FALSE)),"",(VLOOKUP(B2820,[2]保固召回!$A:$G,7,FALSE)))</f>
        <v/>
      </c>
      <c r="G2820" s="121">
        <f t="shared" ca="1" si="175"/>
        <v>0.57202072538860105</v>
      </c>
      <c r="H2820" s="121" t="str">
        <f t="shared" si="173"/>
        <v/>
      </c>
      <c r="I2820" s="122">
        <f t="shared" ca="1" si="174"/>
        <v>552</v>
      </c>
      <c r="N2820" s="125"/>
      <c r="O2820" s="126"/>
      <c r="P2820" s="127" t="str">
        <f>IF(B2820="","",IF(ISNA(VLOOKUP(U2820,[2]NEW!H:H,1,FALSE)),"V",""))</f>
        <v/>
      </c>
      <c r="Q2820" s="156"/>
      <c r="R2820" s="129"/>
      <c r="S2820" s="181"/>
      <c r="U2820" s="132" t="str">
        <f t="shared" si="172"/>
        <v>62110618005H25129</v>
      </c>
      <c r="W2820" s="134" t="str">
        <f>IF((ISERROR(VLOOKUP(E2820,'[2]Lead Time(覆蓋貼)'!F:F,1,0)))*(P2820="v"),"",IF((ISTEXT(VLOOKUP(E2820,'[2]Lead Time(覆蓋貼)'!F:F,1,0)))*(P2820=""),"未執行",""))</f>
        <v/>
      </c>
    </row>
    <row r="2821" spans="1:23" ht="20.25" hidden="1" customHeight="1" x14ac:dyDescent="0.25">
      <c r="A2821" s="117">
        <v>2807</v>
      </c>
      <c r="B2821" s="118" t="s">
        <v>4841</v>
      </c>
      <c r="C2821" s="119">
        <v>42370</v>
      </c>
      <c r="D2821" s="117" t="s">
        <v>4662</v>
      </c>
      <c r="E2821" s="120" t="s">
        <v>6117</v>
      </c>
      <c r="F2821" s="117" t="str">
        <f>IF(ISNA(VLOOKUP(B2821,[2]保固召回!$A:$G,7,FALSE)),"",(VLOOKUP(B2821,[2]保固召回!$A:$G,7,FALSE)))</f>
        <v/>
      </c>
      <c r="G2821" s="121">
        <f t="shared" ca="1" si="175"/>
        <v>0.57202072538860105</v>
      </c>
      <c r="H2821" s="121" t="str">
        <f t="shared" si="173"/>
        <v>提示-編程儀錶板油錶功能</v>
      </c>
      <c r="I2821" s="122">
        <f t="shared" ca="1" si="174"/>
        <v>552</v>
      </c>
      <c r="N2821" s="125"/>
      <c r="O2821" s="126"/>
      <c r="P2821" s="127" t="str">
        <f>IF(B2821="","",IF(ISNA(VLOOKUP(U2821,[2]NEW!H:H,1,FALSE)),"V",""))</f>
        <v>V</v>
      </c>
      <c r="Q2821" s="156"/>
      <c r="R2821" s="129"/>
      <c r="S2821" s="181"/>
      <c r="U2821" s="132" t="str">
        <f t="shared" ref="U2821:U2884" si="176">B2821&amp;E2821</f>
        <v>62110618005H25126</v>
      </c>
      <c r="W2821" s="134" t="str">
        <f>IF((ISERROR(VLOOKUP(E2821,'[2]Lead Time(覆蓋貼)'!F:F,1,0)))*(P2821="v"),"",IF((ISTEXT(VLOOKUP(E2821,'[2]Lead Time(覆蓋貼)'!F:F,1,0)))*(P2821=""),"未執行",""))</f>
        <v/>
      </c>
    </row>
    <row r="2822" spans="1:23" ht="20.25" hidden="1" customHeight="1" x14ac:dyDescent="0.25">
      <c r="A2822" s="117">
        <v>2808</v>
      </c>
      <c r="B2822" s="118" t="s">
        <v>2932</v>
      </c>
      <c r="C2822" s="119">
        <v>43427</v>
      </c>
      <c r="D2822" s="117" t="s">
        <v>2933</v>
      </c>
      <c r="E2822" s="120" t="s">
        <v>6118</v>
      </c>
      <c r="F2822" s="117"/>
      <c r="G2822" s="121">
        <f t="shared" ca="1" si="175"/>
        <v>1</v>
      </c>
      <c r="H2822" s="121" t="str">
        <f t="shared" ref="H2822:H2885" si="177">IF(P2822="V",D2822,"")</f>
        <v>F2xF87F52G3xG01編程控制單元(Kombi)</v>
      </c>
      <c r="I2822" s="122">
        <f t="shared" ref="I2822:I2885" ca="1" si="178">COUNTIF(H:H,D2822)</f>
        <v>96</v>
      </c>
      <c r="J2822" s="230"/>
      <c r="K2822" s="231"/>
      <c r="L2822" s="230"/>
      <c r="M2822" s="232"/>
      <c r="N2822" s="125"/>
      <c r="O2822" s="126"/>
      <c r="P2822" s="127" t="str">
        <f>IF(B2822="","",IF(ISNA(VLOOKUP(U2822,[2]NEW!H:H,1,FALSE)),"V",""))</f>
        <v>V</v>
      </c>
      <c r="Q2822" s="156"/>
      <c r="R2822" s="129"/>
      <c r="S2822" s="156"/>
      <c r="U2822" s="132" t="str">
        <f t="shared" si="176"/>
        <v>00624501005H25048</v>
      </c>
      <c r="W2822" s="134" t="str">
        <f>IF((ISERROR(VLOOKUP(E2822,'[2]Lead Time(覆蓋貼)'!F:F,1,0)))*(P2822="v"),"",IF((ISTEXT(VLOOKUP(E2822,'[2]Lead Time(覆蓋貼)'!F:F,1,0)))*(P2822=""),"未執行",""))</f>
        <v/>
      </c>
    </row>
    <row r="2823" spans="1:23" ht="20.25" hidden="1" customHeight="1" x14ac:dyDescent="0.25">
      <c r="A2823" s="117">
        <v>2809</v>
      </c>
      <c r="B2823" s="118" t="s">
        <v>4841</v>
      </c>
      <c r="C2823" s="119">
        <v>42370</v>
      </c>
      <c r="D2823" s="117" t="s">
        <v>4662</v>
      </c>
      <c r="E2823" s="120" t="s">
        <v>6118</v>
      </c>
      <c r="F2823" s="117" t="str">
        <f>IF(ISNA(VLOOKUP(B2823,[2]保固召回!$A:$G,7,FALSE)),"",(VLOOKUP(B2823,[2]保固召回!$A:$G,7,FALSE)))</f>
        <v/>
      </c>
      <c r="G2823" s="121">
        <f t="shared" ca="1" si="175"/>
        <v>0.57202072538860105</v>
      </c>
      <c r="H2823" s="121" t="str">
        <f t="shared" si="177"/>
        <v/>
      </c>
      <c r="I2823" s="122">
        <f t="shared" ca="1" si="178"/>
        <v>552</v>
      </c>
      <c r="N2823" s="125"/>
      <c r="O2823" s="126"/>
      <c r="P2823" s="127" t="str">
        <f>IF(B2823="","",IF(ISNA(VLOOKUP(U2823,[2]NEW!H:H,1,FALSE)),"V",""))</f>
        <v/>
      </c>
      <c r="Q2823" s="156"/>
      <c r="R2823" s="129"/>
      <c r="S2823" s="205"/>
      <c r="U2823" s="132" t="str">
        <f t="shared" si="176"/>
        <v>62110618005H25048</v>
      </c>
      <c r="W2823" s="134" t="str">
        <f>IF((ISERROR(VLOOKUP(E2823,'[2]Lead Time(覆蓋貼)'!F:F,1,0)))*(P2823="v"),"",IF((ISTEXT(VLOOKUP(E2823,'[2]Lead Time(覆蓋貼)'!F:F,1,0)))*(P2823=""),"未執行",""))</f>
        <v/>
      </c>
    </row>
    <row r="2824" spans="1:23" ht="20.25" hidden="1" customHeight="1" x14ac:dyDescent="0.25">
      <c r="A2824" s="117">
        <v>2810</v>
      </c>
      <c r="B2824" s="118" t="s">
        <v>2932</v>
      </c>
      <c r="C2824" s="119">
        <v>43427</v>
      </c>
      <c r="D2824" s="117" t="s">
        <v>2933</v>
      </c>
      <c r="E2824" s="120" t="s">
        <v>6119</v>
      </c>
      <c r="F2824" s="117"/>
      <c r="G2824" s="121">
        <f t="shared" ca="1" si="175"/>
        <v>1</v>
      </c>
      <c r="H2824" s="121" t="str">
        <f t="shared" si="177"/>
        <v>F2xF87F52G3xG01編程控制單元(Kombi)</v>
      </c>
      <c r="I2824" s="122">
        <f t="shared" ca="1" si="178"/>
        <v>96</v>
      </c>
      <c r="J2824" s="230"/>
      <c r="K2824" s="231"/>
      <c r="L2824" s="230"/>
      <c r="M2824" s="232"/>
      <c r="N2824" s="125"/>
      <c r="O2824" s="126"/>
      <c r="P2824" s="127" t="str">
        <f>IF(B2824="","",IF(ISNA(VLOOKUP(U2824,[2]NEW!H:H,1,FALSE)),"V",""))</f>
        <v>V</v>
      </c>
      <c r="Q2824" s="156"/>
      <c r="R2824" s="129"/>
      <c r="S2824" s="181"/>
      <c r="U2824" s="132" t="str">
        <f t="shared" si="176"/>
        <v>00624501005H25013</v>
      </c>
      <c r="W2824" s="134" t="str">
        <f>IF((ISERROR(VLOOKUP(E2824,'[2]Lead Time(覆蓋貼)'!F:F,1,0)))*(P2824="v"),"",IF((ISTEXT(VLOOKUP(E2824,'[2]Lead Time(覆蓋貼)'!F:F,1,0)))*(P2824=""),"未執行",""))</f>
        <v/>
      </c>
    </row>
    <row r="2825" spans="1:23" ht="20.25" hidden="1" customHeight="1" x14ac:dyDescent="0.25">
      <c r="A2825" s="117">
        <v>2811</v>
      </c>
      <c r="B2825" s="118" t="s">
        <v>4841</v>
      </c>
      <c r="C2825" s="119">
        <v>42370</v>
      </c>
      <c r="D2825" s="117" t="s">
        <v>4662</v>
      </c>
      <c r="E2825" s="120" t="s">
        <v>6119</v>
      </c>
      <c r="F2825" s="117" t="str">
        <f>IF(ISNA(VLOOKUP(B2825,[2]保固召回!$A:$G,7,FALSE)),"",(VLOOKUP(B2825,[2]保固召回!$A:$G,7,FALSE)))</f>
        <v/>
      </c>
      <c r="G2825" s="121">
        <f t="shared" ref="G2825:G2888" ca="1" si="179">COUNTIF(H:H,D2825)/COUNTIF(D:D,D2825)</f>
        <v>0.57202072538860105</v>
      </c>
      <c r="H2825" s="121" t="str">
        <f t="shared" si="177"/>
        <v/>
      </c>
      <c r="I2825" s="122">
        <f t="shared" ca="1" si="178"/>
        <v>552</v>
      </c>
      <c r="N2825" s="125"/>
      <c r="O2825" s="126"/>
      <c r="P2825" s="127" t="str">
        <f>IF(B2825="","",IF(ISNA(VLOOKUP(U2825,[2]NEW!H:H,1,FALSE)),"V",""))</f>
        <v/>
      </c>
      <c r="Q2825" s="156"/>
      <c r="R2825" s="129"/>
      <c r="S2825" s="204"/>
      <c r="U2825" s="132" t="str">
        <f t="shared" si="176"/>
        <v>62110618005H25013</v>
      </c>
      <c r="W2825" s="134" t="str">
        <f>IF((ISERROR(VLOOKUP(E2825,'[2]Lead Time(覆蓋貼)'!F:F,1,0)))*(P2825="v"),"",IF((ISTEXT(VLOOKUP(E2825,'[2]Lead Time(覆蓋貼)'!F:F,1,0)))*(P2825=""),"未執行",""))</f>
        <v/>
      </c>
    </row>
    <row r="2826" spans="1:23" ht="20.25" hidden="1" customHeight="1" x14ac:dyDescent="0.25">
      <c r="A2826" s="117">
        <v>2812</v>
      </c>
      <c r="B2826" s="118" t="s">
        <v>2932</v>
      </c>
      <c r="C2826" s="119">
        <v>43062</v>
      </c>
      <c r="D2826" s="117" t="s">
        <v>2933</v>
      </c>
      <c r="E2826" s="120" t="s">
        <v>6120</v>
      </c>
      <c r="F2826" s="117"/>
      <c r="G2826" s="121">
        <f t="shared" ca="1" si="179"/>
        <v>1</v>
      </c>
      <c r="H2826" s="121" t="str">
        <f t="shared" si="177"/>
        <v>F2xF87F52G3xG01編程控制單元(Kombi)</v>
      </c>
      <c r="I2826" s="122">
        <f t="shared" ca="1" si="178"/>
        <v>96</v>
      </c>
      <c r="J2826" s="230"/>
      <c r="K2826" s="231"/>
      <c r="L2826" s="230"/>
      <c r="M2826" s="232"/>
      <c r="N2826" s="125"/>
      <c r="O2826" s="126"/>
      <c r="P2826" s="127" t="str">
        <f>IF(B2826="","",IF(ISNA(VLOOKUP(U2826,[2]NEW!H:H,1,FALSE)),"V",""))</f>
        <v>V</v>
      </c>
      <c r="Q2826" s="156">
        <v>43069</v>
      </c>
      <c r="R2826" s="129">
        <v>50304</v>
      </c>
      <c r="S2826" s="181" t="s">
        <v>5085</v>
      </c>
      <c r="U2826" s="132" t="str">
        <f t="shared" si="176"/>
        <v>00624501005H24772</v>
      </c>
      <c r="W2826" s="134" t="str">
        <f>IF((ISERROR(VLOOKUP(E2826,'[2]Lead Time(覆蓋貼)'!F:F,1,0)))*(P2826="v"),"",IF((ISTEXT(VLOOKUP(E2826,'[2]Lead Time(覆蓋貼)'!F:F,1,0)))*(P2826=""),"未執行",""))</f>
        <v/>
      </c>
    </row>
    <row r="2827" spans="1:23" ht="20.25" hidden="1" customHeight="1" x14ac:dyDescent="0.25">
      <c r="A2827" s="117">
        <v>2813</v>
      </c>
      <c r="B2827" s="118" t="s">
        <v>4841</v>
      </c>
      <c r="C2827" s="119">
        <v>42370</v>
      </c>
      <c r="D2827" s="117" t="s">
        <v>4662</v>
      </c>
      <c r="E2827" s="120" t="s">
        <v>6120</v>
      </c>
      <c r="F2827" s="117" t="str">
        <f>IF(ISNA(VLOOKUP(B2827,[2]保固召回!$A:$G,7,FALSE)),"",(VLOOKUP(B2827,[2]保固召回!$A:$G,7,FALSE)))</f>
        <v/>
      </c>
      <c r="G2827" s="121">
        <f t="shared" ca="1" si="179"/>
        <v>0.57202072538860105</v>
      </c>
      <c r="H2827" s="121" t="str">
        <f t="shared" si="177"/>
        <v/>
      </c>
      <c r="I2827" s="122">
        <f t="shared" ca="1" si="178"/>
        <v>552</v>
      </c>
      <c r="N2827" s="125"/>
      <c r="O2827" s="126"/>
      <c r="P2827" s="127" t="str">
        <f>IF(B2827="","",IF(ISNA(VLOOKUP(U2827,[2]NEW!H:H,1,FALSE)),"V",""))</f>
        <v/>
      </c>
      <c r="Q2827" s="156"/>
      <c r="R2827" s="129"/>
      <c r="S2827" s="205"/>
      <c r="U2827" s="132" t="str">
        <f t="shared" si="176"/>
        <v>62110618005H24772</v>
      </c>
      <c r="W2827" s="134" t="str">
        <f>IF((ISERROR(VLOOKUP(E2827,'[2]Lead Time(覆蓋貼)'!F:F,1,0)))*(P2827="v"),"",IF((ISTEXT(VLOOKUP(E2827,'[2]Lead Time(覆蓋貼)'!F:F,1,0)))*(P2827=""),"未執行",""))</f>
        <v/>
      </c>
    </row>
    <row r="2828" spans="1:23" ht="20.25" hidden="1" customHeight="1" x14ac:dyDescent="0.25">
      <c r="A2828" s="117">
        <v>2814</v>
      </c>
      <c r="B2828" s="118" t="s">
        <v>2932</v>
      </c>
      <c r="C2828" s="119">
        <v>43062</v>
      </c>
      <c r="D2828" s="117" t="s">
        <v>2933</v>
      </c>
      <c r="E2828" s="120" t="s">
        <v>6121</v>
      </c>
      <c r="F2828" s="117"/>
      <c r="G2828" s="121">
        <f t="shared" ca="1" si="179"/>
        <v>1</v>
      </c>
      <c r="H2828" s="121" t="str">
        <f t="shared" si="177"/>
        <v>F2xF87F52G3xG01編程控制單元(Kombi)</v>
      </c>
      <c r="I2828" s="122">
        <f t="shared" ca="1" si="178"/>
        <v>96</v>
      </c>
      <c r="J2828" s="230"/>
      <c r="K2828" s="231"/>
      <c r="L2828" s="230"/>
      <c r="M2828" s="232"/>
      <c r="N2828" s="125"/>
      <c r="O2828" s="126"/>
      <c r="P2828" s="127" t="str">
        <f>IF(B2828="","",IF(ISNA(VLOOKUP(U2828,[2]NEW!H:H,1,FALSE)),"V",""))</f>
        <v>V</v>
      </c>
      <c r="Q2828" s="156">
        <v>43070</v>
      </c>
      <c r="R2828" s="129">
        <v>50304</v>
      </c>
      <c r="S2828" s="181" t="s">
        <v>5085</v>
      </c>
      <c r="U2828" s="132" t="str">
        <f t="shared" si="176"/>
        <v>00624501005H24751</v>
      </c>
      <c r="W2828" s="134" t="str">
        <f>IF((ISERROR(VLOOKUP(E2828,'[2]Lead Time(覆蓋貼)'!F:F,1,0)))*(P2828="v"),"",IF((ISTEXT(VLOOKUP(E2828,'[2]Lead Time(覆蓋貼)'!F:F,1,0)))*(P2828=""),"未執行",""))</f>
        <v/>
      </c>
    </row>
    <row r="2829" spans="1:23" ht="20.25" hidden="1" customHeight="1" x14ac:dyDescent="0.25">
      <c r="A2829" s="117">
        <v>2815</v>
      </c>
      <c r="B2829" s="118" t="s">
        <v>4841</v>
      </c>
      <c r="C2829" s="119">
        <v>42370</v>
      </c>
      <c r="D2829" s="117" t="s">
        <v>4662</v>
      </c>
      <c r="E2829" s="120" t="s">
        <v>6121</v>
      </c>
      <c r="F2829" s="117" t="str">
        <f>IF(ISNA(VLOOKUP(B2829,[2]保固召回!$A:$G,7,FALSE)),"",(VLOOKUP(B2829,[2]保固召回!$A:$G,7,FALSE)))</f>
        <v/>
      </c>
      <c r="G2829" s="121">
        <f t="shared" ca="1" si="179"/>
        <v>0.57202072538860105</v>
      </c>
      <c r="H2829" s="121" t="str">
        <f t="shared" si="177"/>
        <v/>
      </c>
      <c r="I2829" s="122">
        <f t="shared" ca="1" si="178"/>
        <v>552</v>
      </c>
      <c r="N2829" s="125"/>
      <c r="O2829" s="126"/>
      <c r="P2829" s="127" t="str">
        <f>IF(B2829="","",IF(ISNA(VLOOKUP(U2829,[2]NEW!H:H,1,FALSE)),"V",""))</f>
        <v/>
      </c>
      <c r="Q2829" s="156"/>
      <c r="R2829" s="129"/>
      <c r="S2829" s="205"/>
      <c r="U2829" s="132" t="str">
        <f t="shared" si="176"/>
        <v>62110618005H24751</v>
      </c>
      <c r="W2829" s="134" t="str">
        <f>IF((ISERROR(VLOOKUP(E2829,'[2]Lead Time(覆蓋貼)'!F:F,1,0)))*(P2829="v"),"",IF((ISTEXT(VLOOKUP(E2829,'[2]Lead Time(覆蓋貼)'!F:F,1,0)))*(P2829=""),"未執行",""))</f>
        <v/>
      </c>
    </row>
    <row r="2830" spans="1:23" ht="20.25" hidden="1" customHeight="1" x14ac:dyDescent="0.25">
      <c r="A2830" s="117">
        <v>2816</v>
      </c>
      <c r="B2830" s="118" t="s">
        <v>4841</v>
      </c>
      <c r="C2830" s="119">
        <v>42370</v>
      </c>
      <c r="D2830" s="117" t="s">
        <v>4662</v>
      </c>
      <c r="E2830" s="120" t="s">
        <v>6122</v>
      </c>
      <c r="F2830" s="117" t="str">
        <f>IF(ISNA(VLOOKUP(B2830,[2]保固召回!$A:$G,7,FALSE)),"",(VLOOKUP(B2830,[2]保固召回!$A:$G,7,FALSE)))</f>
        <v/>
      </c>
      <c r="G2830" s="121">
        <f t="shared" ca="1" si="179"/>
        <v>0.57202072538860105</v>
      </c>
      <c r="H2830" s="121" t="str">
        <f t="shared" si="177"/>
        <v/>
      </c>
      <c r="I2830" s="122">
        <f t="shared" ca="1" si="178"/>
        <v>552</v>
      </c>
      <c r="N2830" s="125"/>
      <c r="O2830" s="126"/>
      <c r="P2830" s="127" t="str">
        <f>IF(B2830="","",IF(ISNA(VLOOKUP(U2830,[2]NEW!H:H,1,FALSE)),"V",""))</f>
        <v/>
      </c>
      <c r="Q2830" s="156"/>
      <c r="R2830" s="129"/>
      <c r="S2830" s="204"/>
      <c r="U2830" s="132" t="str">
        <f t="shared" si="176"/>
        <v>62110618005H24495</v>
      </c>
      <c r="W2830" s="134" t="str">
        <f>IF((ISERROR(VLOOKUP(E2830,'[2]Lead Time(覆蓋貼)'!F:F,1,0)))*(P2830="v"),"",IF((ISTEXT(VLOOKUP(E2830,'[2]Lead Time(覆蓋貼)'!F:F,1,0)))*(P2830=""),"未執行",""))</f>
        <v/>
      </c>
    </row>
    <row r="2831" spans="1:23" ht="20.25" hidden="1" customHeight="1" x14ac:dyDescent="0.25">
      <c r="A2831" s="117">
        <v>2817</v>
      </c>
      <c r="B2831" s="118" t="s">
        <v>2932</v>
      </c>
      <c r="C2831" s="119">
        <v>43062</v>
      </c>
      <c r="D2831" s="117" t="s">
        <v>2933</v>
      </c>
      <c r="E2831" s="120" t="s">
        <v>6123</v>
      </c>
      <c r="F2831" s="117"/>
      <c r="G2831" s="121">
        <f t="shared" ca="1" si="179"/>
        <v>1</v>
      </c>
      <c r="H2831" s="121" t="str">
        <f t="shared" si="177"/>
        <v>F2xF87F52G3xG01編程控制單元(Kombi)</v>
      </c>
      <c r="I2831" s="122">
        <f t="shared" ca="1" si="178"/>
        <v>96</v>
      </c>
      <c r="J2831" s="230"/>
      <c r="K2831" s="231"/>
      <c r="L2831" s="230"/>
      <c r="M2831" s="232"/>
      <c r="N2831" s="125"/>
      <c r="O2831" s="126"/>
      <c r="P2831" s="127" t="str">
        <f>IF(B2831="","",IF(ISNA(VLOOKUP(U2831,[2]NEW!H:H,1,FALSE)),"V",""))</f>
        <v>V</v>
      </c>
      <c r="Q2831" s="209"/>
      <c r="R2831" s="117"/>
      <c r="S2831" s="203"/>
      <c r="U2831" s="132" t="str">
        <f t="shared" si="176"/>
        <v>00624501005H24485</v>
      </c>
      <c r="W2831" s="134" t="str">
        <f>IF((ISERROR(VLOOKUP(E2831,'[2]Lead Time(覆蓋貼)'!F:F,1,0)))*(P2831="v"),"",IF((ISTEXT(VLOOKUP(E2831,'[2]Lead Time(覆蓋貼)'!F:F,1,0)))*(P2831=""),"未執行",""))</f>
        <v/>
      </c>
    </row>
    <row r="2832" spans="1:23" ht="20.25" hidden="1" customHeight="1" x14ac:dyDescent="0.25">
      <c r="A2832" s="117">
        <v>2818</v>
      </c>
      <c r="B2832" s="118" t="s">
        <v>4841</v>
      </c>
      <c r="C2832" s="119">
        <v>42370</v>
      </c>
      <c r="D2832" s="117" t="s">
        <v>4662</v>
      </c>
      <c r="E2832" s="120" t="s">
        <v>6123</v>
      </c>
      <c r="F2832" s="117"/>
      <c r="G2832" s="121">
        <f t="shared" ca="1" si="179"/>
        <v>0.57202072538860105</v>
      </c>
      <c r="H2832" s="121" t="str">
        <f t="shared" si="177"/>
        <v>提示-編程儀錶板油錶功能</v>
      </c>
      <c r="I2832" s="122">
        <f t="shared" ca="1" si="178"/>
        <v>552</v>
      </c>
      <c r="N2832" s="125"/>
      <c r="O2832" s="126"/>
      <c r="P2832" s="127" t="str">
        <f>IF(B2832="","",IF(ISNA(VLOOKUP(U2832,[2]NEW!H:H,1,FALSE)),"V",""))</f>
        <v>V</v>
      </c>
      <c r="Q2832" s="156"/>
      <c r="R2832" s="129"/>
      <c r="S2832" s="181"/>
      <c r="U2832" s="132" t="str">
        <f t="shared" si="176"/>
        <v>62110618005H24485</v>
      </c>
      <c r="W2832" s="134" t="str">
        <f>IF((ISERROR(VLOOKUP(E2832,'[2]Lead Time(覆蓋貼)'!F:F,1,0)))*(P2832="v"),"",IF((ISTEXT(VLOOKUP(E2832,'[2]Lead Time(覆蓋貼)'!F:F,1,0)))*(P2832=""),"未執行",""))</f>
        <v/>
      </c>
    </row>
    <row r="2833" spans="1:23" ht="20.25" hidden="1" customHeight="1" x14ac:dyDescent="0.25">
      <c r="A2833" s="117">
        <v>2819</v>
      </c>
      <c r="B2833" s="118" t="s">
        <v>2932</v>
      </c>
      <c r="C2833" s="119">
        <v>43062</v>
      </c>
      <c r="D2833" s="117" t="s">
        <v>2933</v>
      </c>
      <c r="E2833" s="120" t="s">
        <v>6124</v>
      </c>
      <c r="F2833" s="117"/>
      <c r="G2833" s="121">
        <f t="shared" ca="1" si="179"/>
        <v>1</v>
      </c>
      <c r="H2833" s="121" t="str">
        <f t="shared" si="177"/>
        <v>F2xF87F52G3xG01編程控制單元(Kombi)</v>
      </c>
      <c r="I2833" s="122">
        <f t="shared" ca="1" si="178"/>
        <v>96</v>
      </c>
      <c r="J2833" s="230"/>
      <c r="K2833" s="231"/>
      <c r="L2833" s="230"/>
      <c r="M2833" s="232"/>
      <c r="N2833" s="125"/>
      <c r="O2833" s="126"/>
      <c r="P2833" s="127" t="str">
        <f>IF(B2833="","",IF(ISNA(VLOOKUP(U2833,[2]NEW!H:H,1,FALSE)),"V",""))</f>
        <v>V</v>
      </c>
      <c r="Q2833" s="156">
        <v>43070</v>
      </c>
      <c r="R2833" s="129">
        <v>50304</v>
      </c>
      <c r="S2833" s="181" t="s">
        <v>5085</v>
      </c>
      <c r="U2833" s="132" t="str">
        <f t="shared" si="176"/>
        <v>00624501005H24390</v>
      </c>
      <c r="W2833" s="134" t="str">
        <f>IF((ISERROR(VLOOKUP(E2833,'[2]Lead Time(覆蓋貼)'!F:F,1,0)))*(P2833="v"),"",IF((ISTEXT(VLOOKUP(E2833,'[2]Lead Time(覆蓋貼)'!F:F,1,0)))*(P2833=""),"未執行",""))</f>
        <v/>
      </c>
    </row>
    <row r="2834" spans="1:23" ht="20.25" hidden="1" customHeight="1" x14ac:dyDescent="0.25">
      <c r="A2834" s="117">
        <v>2820</v>
      </c>
      <c r="B2834" s="118" t="s">
        <v>4841</v>
      </c>
      <c r="C2834" s="119">
        <v>42370</v>
      </c>
      <c r="D2834" s="117" t="s">
        <v>4662</v>
      </c>
      <c r="E2834" s="120" t="s">
        <v>6124</v>
      </c>
      <c r="F2834" s="117" t="str">
        <f>IF(ISNA(VLOOKUP(B2834,[2]保固召回!$A:$G,7,FALSE)),"",(VLOOKUP(B2834,[2]保固召回!$A:$G,7,FALSE)))</f>
        <v/>
      </c>
      <c r="G2834" s="121">
        <f t="shared" ca="1" si="179"/>
        <v>0.57202072538860105</v>
      </c>
      <c r="H2834" s="121" t="str">
        <f t="shared" si="177"/>
        <v/>
      </c>
      <c r="I2834" s="122">
        <f t="shared" ca="1" si="178"/>
        <v>552</v>
      </c>
      <c r="N2834" s="125"/>
      <c r="O2834" s="126"/>
      <c r="P2834" s="127" t="str">
        <f>IF(B2834="","",IF(ISNA(VLOOKUP(U2834,[2]NEW!H:H,1,FALSE)),"V",""))</f>
        <v/>
      </c>
      <c r="Q2834" s="156"/>
      <c r="R2834" s="129"/>
      <c r="S2834" s="205"/>
      <c r="U2834" s="132" t="str">
        <f t="shared" si="176"/>
        <v>62110618005H24390</v>
      </c>
      <c r="W2834" s="134" t="str">
        <f>IF((ISERROR(VLOOKUP(E2834,'[2]Lead Time(覆蓋貼)'!F:F,1,0)))*(P2834="v"),"",IF((ISTEXT(VLOOKUP(E2834,'[2]Lead Time(覆蓋貼)'!F:F,1,0)))*(P2834=""),"未執行",""))</f>
        <v>未執行</v>
      </c>
    </row>
    <row r="2835" spans="1:23" ht="20.25" hidden="1" customHeight="1" x14ac:dyDescent="0.25">
      <c r="A2835" s="117">
        <v>2821</v>
      </c>
      <c r="B2835" s="118" t="s">
        <v>2932</v>
      </c>
      <c r="C2835" s="119">
        <v>43427</v>
      </c>
      <c r="D2835" s="117" t="s">
        <v>2933</v>
      </c>
      <c r="E2835" s="120" t="s">
        <v>6125</v>
      </c>
      <c r="F2835" s="117"/>
      <c r="G2835" s="121">
        <f t="shared" ca="1" si="179"/>
        <v>1</v>
      </c>
      <c r="H2835" s="121" t="str">
        <f t="shared" si="177"/>
        <v>F2xF87F52G3xG01編程控制單元(Kombi)</v>
      </c>
      <c r="I2835" s="122">
        <f t="shared" ca="1" si="178"/>
        <v>96</v>
      </c>
      <c r="N2835" s="125"/>
      <c r="O2835" s="126"/>
      <c r="P2835" s="127" t="str">
        <f>IF(B2835="","",IF(ISNA(VLOOKUP(U2835,[2]NEW!H:H,1,FALSE)),"V",""))</f>
        <v>V</v>
      </c>
      <c r="Q2835" s="209"/>
      <c r="R2835" s="117"/>
      <c r="S2835" s="203"/>
      <c r="U2835" s="132" t="str">
        <f t="shared" si="176"/>
        <v>00624501005H24389</v>
      </c>
      <c r="W2835" s="134" t="str">
        <f>IF((ISERROR(VLOOKUP(E2835,'[2]Lead Time(覆蓋貼)'!F:F,1,0)))*(P2835="v"),"",IF((ISTEXT(VLOOKUP(E2835,'[2]Lead Time(覆蓋貼)'!F:F,1,0)))*(P2835=""),"未執行",""))</f>
        <v/>
      </c>
    </row>
    <row r="2836" spans="1:23" ht="20.25" hidden="1" customHeight="1" x14ac:dyDescent="0.25">
      <c r="A2836" s="117">
        <v>2822</v>
      </c>
      <c r="B2836" s="118" t="s">
        <v>4841</v>
      </c>
      <c r="C2836" s="119">
        <v>42370</v>
      </c>
      <c r="D2836" s="117" t="s">
        <v>4662</v>
      </c>
      <c r="E2836" s="120" t="s">
        <v>6125</v>
      </c>
      <c r="F2836" s="117" t="str">
        <f>IF(ISNA(VLOOKUP(B2836,[2]保固召回!$A:$G,7,FALSE)),"",(VLOOKUP(B2836,[2]保固召回!$A:$G,7,FALSE)))</f>
        <v/>
      </c>
      <c r="G2836" s="121">
        <f t="shared" ca="1" si="179"/>
        <v>0.57202072538860105</v>
      </c>
      <c r="H2836" s="121" t="str">
        <f t="shared" si="177"/>
        <v/>
      </c>
      <c r="I2836" s="122">
        <f t="shared" ca="1" si="178"/>
        <v>552</v>
      </c>
      <c r="N2836" s="125"/>
      <c r="O2836" s="126"/>
      <c r="P2836" s="127" t="str">
        <f>IF(B2836="","",IF(ISNA(VLOOKUP(U2836,[2]NEW!H:H,1,FALSE)),"V",""))</f>
        <v/>
      </c>
      <c r="Q2836" s="156"/>
      <c r="R2836" s="129"/>
      <c r="S2836" s="204"/>
      <c r="U2836" s="132" t="str">
        <f t="shared" si="176"/>
        <v>62110618005H24389</v>
      </c>
      <c r="W2836" s="134" t="str">
        <f>IF((ISERROR(VLOOKUP(E2836,'[2]Lead Time(覆蓋貼)'!F:F,1,0)))*(P2836="v"),"",IF((ISTEXT(VLOOKUP(E2836,'[2]Lead Time(覆蓋貼)'!F:F,1,0)))*(P2836=""),"未執行",""))</f>
        <v/>
      </c>
    </row>
    <row r="2837" spans="1:23" ht="20.25" hidden="1" customHeight="1" x14ac:dyDescent="0.25">
      <c r="A2837" s="117">
        <v>2823</v>
      </c>
      <c r="B2837" s="118" t="s">
        <v>2932</v>
      </c>
      <c r="C2837" s="119">
        <v>43062</v>
      </c>
      <c r="D2837" s="117" t="s">
        <v>4708</v>
      </c>
      <c r="E2837" s="120" t="s">
        <v>6126</v>
      </c>
      <c r="F2837" s="117"/>
      <c r="G2837" s="121">
        <f t="shared" ca="1" si="179"/>
        <v>1</v>
      </c>
      <c r="H2837" s="121" t="str">
        <f t="shared" si="177"/>
        <v>F2xF87F52G3xG01Steuerger_x001A_teprogrammieren(Kombi)</v>
      </c>
      <c r="I2837" s="122">
        <f t="shared" ca="1" si="178"/>
        <v>3</v>
      </c>
      <c r="J2837" s="230"/>
      <c r="K2837" s="231"/>
      <c r="L2837" s="230"/>
      <c r="M2837" s="232"/>
      <c r="N2837" s="125"/>
      <c r="O2837" s="126"/>
      <c r="P2837" s="127" t="str">
        <f>IF(B2837="","",IF(ISNA(VLOOKUP(U2837,[2]NEW!H:H,1,FALSE)),"V",""))</f>
        <v>V</v>
      </c>
      <c r="Q2837" s="209"/>
      <c r="R2837" s="117"/>
      <c r="S2837" s="203"/>
      <c r="U2837" s="132" t="str">
        <f t="shared" si="176"/>
        <v>00624501005H24387</v>
      </c>
      <c r="W2837" s="134" t="str">
        <f>IF((ISERROR(VLOOKUP(E2837,'[2]Lead Time(覆蓋貼)'!F:F,1,0)))*(P2837="v"),"",IF((ISTEXT(VLOOKUP(E2837,'[2]Lead Time(覆蓋貼)'!F:F,1,0)))*(P2837=""),"未執行",""))</f>
        <v/>
      </c>
    </row>
    <row r="2838" spans="1:23" ht="20.25" hidden="1" customHeight="1" x14ac:dyDescent="0.25">
      <c r="A2838" s="117">
        <v>2824</v>
      </c>
      <c r="B2838" s="118" t="s">
        <v>4841</v>
      </c>
      <c r="C2838" s="119">
        <v>42370</v>
      </c>
      <c r="D2838" s="117" t="s">
        <v>4662</v>
      </c>
      <c r="E2838" s="120" t="s">
        <v>6127</v>
      </c>
      <c r="F2838" s="117" t="str">
        <f>IF(ISNA(VLOOKUP(B2838,[2]保固召回!$A:$G,7,FALSE)),"",(VLOOKUP(B2838,[2]保固召回!$A:$G,7,FALSE)))</f>
        <v/>
      </c>
      <c r="G2838" s="121">
        <f t="shared" ca="1" si="179"/>
        <v>0.57202072538860105</v>
      </c>
      <c r="H2838" s="121" t="str">
        <f t="shared" si="177"/>
        <v/>
      </c>
      <c r="I2838" s="122">
        <f t="shared" ca="1" si="178"/>
        <v>552</v>
      </c>
      <c r="N2838" s="125"/>
      <c r="O2838" s="126"/>
      <c r="P2838" s="127" t="str">
        <f>IF(B2838="","",IF(ISNA(VLOOKUP(U2838,[2]NEW!H:H,1,FALSE)),"V",""))</f>
        <v/>
      </c>
      <c r="Q2838" s="156"/>
      <c r="R2838" s="129"/>
      <c r="S2838" s="205"/>
      <c r="U2838" s="132" t="str">
        <f t="shared" si="176"/>
        <v>62110618005H24382</v>
      </c>
      <c r="W2838" s="134" t="str">
        <f>IF((ISERROR(VLOOKUP(E2838,'[2]Lead Time(覆蓋貼)'!F:F,1,0)))*(P2838="v"),"",IF((ISTEXT(VLOOKUP(E2838,'[2]Lead Time(覆蓋貼)'!F:F,1,0)))*(P2838=""),"未執行",""))</f>
        <v/>
      </c>
    </row>
    <row r="2839" spans="1:23" ht="20.25" hidden="1" customHeight="1" x14ac:dyDescent="0.25">
      <c r="A2839" s="117">
        <v>2825</v>
      </c>
      <c r="B2839" s="118" t="s">
        <v>4841</v>
      </c>
      <c r="C2839" s="119">
        <v>42370</v>
      </c>
      <c r="D2839" s="117" t="s">
        <v>4662</v>
      </c>
      <c r="E2839" s="120" t="s">
        <v>6128</v>
      </c>
      <c r="F2839" s="117" t="str">
        <f>IF(ISNA(VLOOKUP(B2839,[2]保固召回!$A:$G,7,FALSE)),"",(VLOOKUP(B2839,[2]保固召回!$A:$G,7,FALSE)))</f>
        <v/>
      </c>
      <c r="G2839" s="121">
        <f t="shared" ca="1" si="179"/>
        <v>0.57202072538860105</v>
      </c>
      <c r="H2839" s="121" t="str">
        <f t="shared" si="177"/>
        <v/>
      </c>
      <c r="I2839" s="122">
        <f t="shared" ca="1" si="178"/>
        <v>552</v>
      </c>
      <c r="N2839" s="125"/>
      <c r="O2839" s="126"/>
      <c r="P2839" s="127" t="str">
        <f>IF(B2839="","",IF(ISNA(VLOOKUP(U2839,[2]NEW!H:H,1,FALSE)),"V",""))</f>
        <v/>
      </c>
      <c r="Q2839" s="156"/>
      <c r="R2839" s="129"/>
      <c r="S2839" s="205"/>
      <c r="U2839" s="132" t="str">
        <f t="shared" si="176"/>
        <v>62110618005H24258</v>
      </c>
      <c r="W2839" s="134" t="str">
        <f>IF((ISERROR(VLOOKUP(E2839,'[2]Lead Time(覆蓋貼)'!F:F,1,0)))*(P2839="v"),"",IF((ISTEXT(VLOOKUP(E2839,'[2]Lead Time(覆蓋貼)'!F:F,1,0)))*(P2839=""),"未執行",""))</f>
        <v/>
      </c>
    </row>
    <row r="2840" spans="1:23" ht="20.25" hidden="1" customHeight="1" x14ac:dyDescent="0.25">
      <c r="A2840" s="117">
        <v>2826</v>
      </c>
      <c r="B2840" s="118" t="s">
        <v>2932</v>
      </c>
      <c r="C2840" s="119">
        <v>43062</v>
      </c>
      <c r="D2840" s="117" t="s">
        <v>6129</v>
      </c>
      <c r="E2840" s="120" t="s">
        <v>6130</v>
      </c>
      <c r="F2840" s="117"/>
      <c r="G2840" s="121">
        <f t="shared" ca="1" si="179"/>
        <v>1</v>
      </c>
      <c r="H2840" s="121" t="str">
        <f t="shared" si="177"/>
        <v>F2xF87F52G3xG01編程控制單元(Kombi)</v>
      </c>
      <c r="I2840" s="122">
        <f t="shared" ca="1" si="178"/>
        <v>96</v>
      </c>
      <c r="J2840" s="230"/>
      <c r="K2840" s="231"/>
      <c r="L2840" s="230"/>
      <c r="M2840" s="232"/>
      <c r="N2840" s="125">
        <v>43137</v>
      </c>
      <c r="O2840" s="126">
        <v>50135</v>
      </c>
      <c r="P2840" s="127" t="str">
        <f>IF(B2840="","",IF(ISNA(VLOOKUP(U2840,[2]NEW!H:H,1,FALSE)),"V",""))</f>
        <v>V</v>
      </c>
      <c r="Q2840" s="156" t="s">
        <v>6131</v>
      </c>
      <c r="R2840" s="129" t="s">
        <v>6132</v>
      </c>
      <c r="S2840" s="181" t="s">
        <v>6133</v>
      </c>
      <c r="U2840" s="132" t="str">
        <f t="shared" si="176"/>
        <v>00624501005H24201</v>
      </c>
      <c r="W2840" s="134" t="str">
        <f>IF((ISERROR(VLOOKUP(E2840,'[2]Lead Time(覆蓋貼)'!F:F,1,0)))*(P2840="v"),"",IF((ISTEXT(VLOOKUP(E2840,'[2]Lead Time(覆蓋貼)'!F:F,1,0)))*(P2840=""),"未執行",""))</f>
        <v/>
      </c>
    </row>
    <row r="2841" spans="1:23" ht="20.25" hidden="1" customHeight="1" x14ac:dyDescent="0.25">
      <c r="A2841" s="117">
        <v>2827</v>
      </c>
      <c r="B2841" s="118" t="s">
        <v>4841</v>
      </c>
      <c r="C2841" s="119">
        <v>42370</v>
      </c>
      <c r="D2841" s="117" t="s">
        <v>4662</v>
      </c>
      <c r="E2841" s="120" t="s">
        <v>6134</v>
      </c>
      <c r="F2841" s="117" t="str">
        <f>IF(ISNA(VLOOKUP(B2841,[2]保固召回!$A:$G,7,FALSE)),"",(VLOOKUP(B2841,[2]保固召回!$A:$G,7,FALSE)))</f>
        <v/>
      </c>
      <c r="G2841" s="121">
        <f t="shared" ca="1" si="179"/>
        <v>0.57202072538860105</v>
      </c>
      <c r="H2841" s="121" t="str">
        <f t="shared" si="177"/>
        <v/>
      </c>
      <c r="I2841" s="122">
        <f t="shared" ca="1" si="178"/>
        <v>552</v>
      </c>
      <c r="N2841" s="125">
        <v>43178</v>
      </c>
      <c r="O2841" s="126">
        <v>436</v>
      </c>
      <c r="P2841" s="127" t="str">
        <f>IF(B2841="","",IF(ISNA(VLOOKUP(U2841,[2]NEW!H:H,1,FALSE)),"V",""))</f>
        <v/>
      </c>
      <c r="Q2841" s="156">
        <v>43174</v>
      </c>
      <c r="R2841" s="129">
        <v>50421</v>
      </c>
      <c r="S2841" s="204" t="s">
        <v>3862</v>
      </c>
      <c r="U2841" s="132" t="str">
        <f t="shared" si="176"/>
        <v>62110618005H24201</v>
      </c>
      <c r="W2841" s="134" t="str">
        <f>IF((ISERROR(VLOOKUP(E2841,'[2]Lead Time(覆蓋貼)'!F:F,1,0)))*(P2841="v"),"",IF((ISTEXT(VLOOKUP(E2841,'[2]Lead Time(覆蓋貼)'!F:F,1,0)))*(P2841=""),"未執行",""))</f>
        <v/>
      </c>
    </row>
    <row r="2842" spans="1:23" ht="20.25" hidden="1" customHeight="1" x14ac:dyDescent="0.25">
      <c r="A2842" s="117">
        <v>2828</v>
      </c>
      <c r="B2842" s="118" t="s">
        <v>2932</v>
      </c>
      <c r="C2842" s="119">
        <v>43062</v>
      </c>
      <c r="D2842" s="117" t="s">
        <v>2933</v>
      </c>
      <c r="E2842" s="120" t="s">
        <v>6135</v>
      </c>
      <c r="F2842" s="117"/>
      <c r="G2842" s="121">
        <f t="shared" ca="1" si="179"/>
        <v>1</v>
      </c>
      <c r="H2842" s="121" t="str">
        <f t="shared" si="177"/>
        <v>F2xF87F52G3xG01編程控制單元(Kombi)</v>
      </c>
      <c r="I2842" s="122">
        <f t="shared" ca="1" si="178"/>
        <v>96</v>
      </c>
      <c r="J2842" s="230"/>
      <c r="K2842" s="231"/>
      <c r="L2842" s="230"/>
      <c r="M2842" s="232"/>
      <c r="N2842" s="125" t="s">
        <v>6136</v>
      </c>
      <c r="O2842" s="126">
        <v>50422</v>
      </c>
      <c r="P2842" s="127" t="str">
        <f>IF(B2842="","",IF(ISNA(VLOOKUP(U2842,[2]NEW!H:H,1,FALSE)),"V",""))</f>
        <v>V</v>
      </c>
      <c r="Q2842" s="156" t="s">
        <v>6137</v>
      </c>
      <c r="R2842" s="129" t="s">
        <v>4970</v>
      </c>
      <c r="S2842" s="181" t="s">
        <v>5518</v>
      </c>
      <c r="U2842" s="132" t="str">
        <f t="shared" si="176"/>
        <v>00624501005H24198</v>
      </c>
      <c r="W2842" s="134" t="str">
        <f>IF((ISERROR(VLOOKUP(E2842,'[2]Lead Time(覆蓋貼)'!F:F,1,0)))*(P2842="v"),"",IF((ISTEXT(VLOOKUP(E2842,'[2]Lead Time(覆蓋貼)'!F:F,1,0)))*(P2842=""),"未執行",""))</f>
        <v/>
      </c>
    </row>
    <row r="2843" spans="1:23" ht="20.25" hidden="1" customHeight="1" x14ac:dyDescent="0.25">
      <c r="A2843" s="117">
        <v>2829</v>
      </c>
      <c r="B2843" s="118" t="s">
        <v>4841</v>
      </c>
      <c r="C2843" s="119">
        <v>42370</v>
      </c>
      <c r="D2843" s="117" t="s">
        <v>4662</v>
      </c>
      <c r="E2843" s="120" t="s">
        <v>6135</v>
      </c>
      <c r="F2843" s="117" t="str">
        <f>IF(ISNA(VLOOKUP(B2843,[2]保固召回!$A:$G,7,FALSE)),"",(VLOOKUP(B2843,[2]保固召回!$A:$G,7,FALSE)))</f>
        <v/>
      </c>
      <c r="G2843" s="121">
        <f t="shared" ca="1" si="179"/>
        <v>0.57202072538860105</v>
      </c>
      <c r="H2843" s="121" t="str">
        <f t="shared" si="177"/>
        <v>提示-編程儀錶板油錶功能</v>
      </c>
      <c r="I2843" s="122">
        <f t="shared" ca="1" si="178"/>
        <v>552</v>
      </c>
      <c r="N2843" s="125"/>
      <c r="O2843" s="126"/>
      <c r="P2843" s="127" t="str">
        <f>IF(B2843="","",IF(ISNA(VLOOKUP(U2843,[2]NEW!H:H,1,FALSE)),"V",""))</f>
        <v>V</v>
      </c>
      <c r="Q2843" s="156"/>
      <c r="R2843" s="129"/>
      <c r="S2843" s="205"/>
      <c r="U2843" s="132" t="str">
        <f t="shared" si="176"/>
        <v>62110618005H24198</v>
      </c>
      <c r="W2843" s="134" t="str">
        <f>IF((ISERROR(VLOOKUP(E2843,'[2]Lead Time(覆蓋貼)'!F:F,1,0)))*(P2843="v"),"",IF((ISTEXT(VLOOKUP(E2843,'[2]Lead Time(覆蓋貼)'!F:F,1,0)))*(P2843=""),"未執行",""))</f>
        <v/>
      </c>
    </row>
    <row r="2844" spans="1:23" ht="20.25" hidden="1" customHeight="1" x14ac:dyDescent="0.25">
      <c r="A2844" s="117">
        <v>2830</v>
      </c>
      <c r="B2844" s="118" t="s">
        <v>4841</v>
      </c>
      <c r="C2844" s="119">
        <v>42370</v>
      </c>
      <c r="D2844" s="117" t="s">
        <v>4662</v>
      </c>
      <c r="E2844" s="120" t="s">
        <v>6138</v>
      </c>
      <c r="F2844" s="117" t="str">
        <f>IF(ISNA(VLOOKUP(B2844,[2]保固召回!$A:$G,7,FALSE)),"",(VLOOKUP(B2844,[2]保固召回!$A:$G,7,FALSE)))</f>
        <v/>
      </c>
      <c r="G2844" s="121">
        <f t="shared" ca="1" si="179"/>
        <v>0.57202072538860105</v>
      </c>
      <c r="H2844" s="121" t="str">
        <f t="shared" si="177"/>
        <v/>
      </c>
      <c r="I2844" s="122">
        <f t="shared" ca="1" si="178"/>
        <v>552</v>
      </c>
      <c r="N2844" s="125"/>
      <c r="O2844" s="126"/>
      <c r="P2844" s="127" t="str">
        <f>IF(B2844="","",IF(ISNA(VLOOKUP(U2844,[2]NEW!H:H,1,FALSE)),"V",""))</f>
        <v/>
      </c>
      <c r="Q2844" s="156"/>
      <c r="R2844" s="129"/>
      <c r="S2844" s="205"/>
      <c r="U2844" s="132" t="str">
        <f t="shared" si="176"/>
        <v>62110618005H24155</v>
      </c>
      <c r="W2844" s="134" t="str">
        <f>IF((ISERROR(VLOOKUP(E2844,'[2]Lead Time(覆蓋貼)'!F:F,1,0)))*(P2844="v"),"",IF((ISTEXT(VLOOKUP(E2844,'[2]Lead Time(覆蓋貼)'!F:F,1,0)))*(P2844=""),"未執行",""))</f>
        <v/>
      </c>
    </row>
    <row r="2845" spans="1:23" ht="20.25" hidden="1" customHeight="1" x14ac:dyDescent="0.25">
      <c r="A2845" s="117">
        <v>2831</v>
      </c>
      <c r="B2845" s="118" t="s">
        <v>2932</v>
      </c>
      <c r="C2845" s="119">
        <v>43427</v>
      </c>
      <c r="D2845" s="117" t="s">
        <v>2933</v>
      </c>
      <c r="E2845" s="120" t="s">
        <v>6139</v>
      </c>
      <c r="F2845" s="117"/>
      <c r="G2845" s="121">
        <f t="shared" ca="1" si="179"/>
        <v>1</v>
      </c>
      <c r="H2845" s="121" t="str">
        <f t="shared" si="177"/>
        <v>F2xF87F52G3xG01編程控制單元(Kombi)</v>
      </c>
      <c r="I2845" s="122">
        <f t="shared" ca="1" si="178"/>
        <v>96</v>
      </c>
      <c r="N2845" s="182"/>
      <c r="O2845" s="126"/>
      <c r="P2845" s="127" t="str">
        <f>IF(B2845="","",IF(ISNA(VLOOKUP(U2845,[2]NEW!H:H,1,FALSE)),"V",""))</f>
        <v>V</v>
      </c>
      <c r="Q2845" s="156"/>
      <c r="R2845" s="129"/>
      <c r="S2845" s="156"/>
      <c r="U2845" s="132" t="str">
        <f t="shared" si="176"/>
        <v>00624501005H24095</v>
      </c>
      <c r="W2845" s="134" t="str">
        <f>IF((ISERROR(VLOOKUP(E2845,'[2]Lead Time(覆蓋貼)'!F:F,1,0)))*(P2845="v"),"",IF((ISTEXT(VLOOKUP(E2845,'[2]Lead Time(覆蓋貼)'!F:F,1,0)))*(P2845=""),"未執行",""))</f>
        <v/>
      </c>
    </row>
    <row r="2846" spans="1:23" ht="20.25" hidden="1" customHeight="1" x14ac:dyDescent="0.25">
      <c r="A2846" s="117">
        <v>2832</v>
      </c>
      <c r="B2846" s="118" t="s">
        <v>4841</v>
      </c>
      <c r="C2846" s="119">
        <v>42370</v>
      </c>
      <c r="D2846" s="117" t="s">
        <v>4662</v>
      </c>
      <c r="E2846" s="120" t="s">
        <v>6139</v>
      </c>
      <c r="F2846" s="117" t="str">
        <f>IF(ISNA(VLOOKUP(B2846,[2]保固召回!$A:$G,7,FALSE)),"",(VLOOKUP(B2846,[2]保固召回!$A:$G,7,FALSE)))</f>
        <v/>
      </c>
      <c r="G2846" s="121">
        <f t="shared" ca="1" si="179"/>
        <v>0.57202072538860105</v>
      </c>
      <c r="H2846" s="121" t="str">
        <f t="shared" si="177"/>
        <v>提示-編程儀錶板油錶功能</v>
      </c>
      <c r="I2846" s="122">
        <f t="shared" ca="1" si="178"/>
        <v>552</v>
      </c>
      <c r="N2846" s="125"/>
      <c r="O2846" s="126"/>
      <c r="P2846" s="127" t="str">
        <f>IF(B2846="","",IF(ISNA(VLOOKUP(U2846,[2]NEW!H:H,1,FALSE)),"V",""))</f>
        <v>V</v>
      </c>
      <c r="Q2846" s="156"/>
      <c r="R2846" s="129"/>
      <c r="S2846" s="204"/>
      <c r="U2846" s="132" t="str">
        <f t="shared" si="176"/>
        <v>62110618005H24095</v>
      </c>
      <c r="W2846" s="134" t="str">
        <f>IF((ISERROR(VLOOKUP(E2846,'[2]Lead Time(覆蓋貼)'!F:F,1,0)))*(P2846="v"),"",IF((ISTEXT(VLOOKUP(E2846,'[2]Lead Time(覆蓋貼)'!F:F,1,0)))*(P2846=""),"未執行",""))</f>
        <v/>
      </c>
    </row>
    <row r="2847" spans="1:23" ht="20.25" hidden="1" customHeight="1" x14ac:dyDescent="0.25">
      <c r="A2847" s="117">
        <v>2833</v>
      </c>
      <c r="B2847" s="118" t="s">
        <v>4841</v>
      </c>
      <c r="C2847" s="119">
        <v>42370</v>
      </c>
      <c r="D2847" s="117" t="s">
        <v>4662</v>
      </c>
      <c r="E2847" s="120" t="s">
        <v>6140</v>
      </c>
      <c r="F2847" s="117" t="str">
        <f>IF(ISNA(VLOOKUP(B2847,[2]保固召回!$A:$G,7,FALSE)),"",(VLOOKUP(B2847,[2]保固召回!$A:$G,7,FALSE)))</f>
        <v/>
      </c>
      <c r="G2847" s="121">
        <f t="shared" ca="1" si="179"/>
        <v>0.57202072538860105</v>
      </c>
      <c r="H2847" s="121" t="str">
        <f t="shared" si="177"/>
        <v/>
      </c>
      <c r="I2847" s="122">
        <f t="shared" ca="1" si="178"/>
        <v>552</v>
      </c>
      <c r="N2847" s="125"/>
      <c r="O2847" s="126"/>
      <c r="P2847" s="127" t="str">
        <f>IF(B2847="","",IF(ISNA(VLOOKUP(U2847,[2]NEW!H:H,1,FALSE)),"V",""))</f>
        <v/>
      </c>
      <c r="Q2847" s="156"/>
      <c r="R2847" s="129"/>
      <c r="S2847" s="205"/>
      <c r="U2847" s="132" t="str">
        <f t="shared" si="176"/>
        <v>62110618005H23566</v>
      </c>
      <c r="W2847" s="134" t="str">
        <f>IF((ISERROR(VLOOKUP(E2847,'[2]Lead Time(覆蓋貼)'!F:F,1,0)))*(P2847="v"),"",IF((ISTEXT(VLOOKUP(E2847,'[2]Lead Time(覆蓋貼)'!F:F,1,0)))*(P2847=""),"未執行",""))</f>
        <v/>
      </c>
    </row>
    <row r="2848" spans="1:23" ht="20.25" hidden="1" customHeight="1" x14ac:dyDescent="0.25">
      <c r="A2848" s="117">
        <v>2834</v>
      </c>
      <c r="B2848" s="118" t="s">
        <v>4841</v>
      </c>
      <c r="C2848" s="119">
        <v>42370</v>
      </c>
      <c r="D2848" s="117" t="s">
        <v>4662</v>
      </c>
      <c r="E2848" s="120" t="s">
        <v>6141</v>
      </c>
      <c r="F2848" s="117" t="str">
        <f>IF(ISNA(VLOOKUP(B2848,[2]保固召回!$A:$G,7,FALSE)),"",(VLOOKUP(B2848,[2]保固召回!$A:$G,7,FALSE)))</f>
        <v/>
      </c>
      <c r="G2848" s="121">
        <f t="shared" ca="1" si="179"/>
        <v>0.57202072538860105</v>
      </c>
      <c r="H2848" s="121" t="str">
        <f t="shared" si="177"/>
        <v>提示-編程儀錶板油錶功能</v>
      </c>
      <c r="I2848" s="122">
        <f t="shared" ca="1" si="178"/>
        <v>552</v>
      </c>
      <c r="N2848" s="125"/>
      <c r="O2848" s="126"/>
      <c r="P2848" s="127" t="str">
        <f>IF(B2848="","",IF(ISNA(VLOOKUP(U2848,[2]NEW!H:H,1,FALSE)),"V",""))</f>
        <v>V</v>
      </c>
      <c r="Q2848" s="156"/>
      <c r="R2848" s="129"/>
      <c r="S2848" s="205"/>
      <c r="U2848" s="132" t="str">
        <f t="shared" si="176"/>
        <v>62110618005H23562</v>
      </c>
      <c r="W2848" s="134" t="str">
        <f>IF((ISERROR(VLOOKUP(E2848,'[2]Lead Time(覆蓋貼)'!F:F,1,0)))*(P2848="v"),"",IF((ISTEXT(VLOOKUP(E2848,'[2]Lead Time(覆蓋貼)'!F:F,1,0)))*(P2848=""),"未執行",""))</f>
        <v/>
      </c>
    </row>
    <row r="2849" spans="1:23" ht="20.25" hidden="1" customHeight="1" x14ac:dyDescent="0.25">
      <c r="A2849" s="117">
        <v>2835</v>
      </c>
      <c r="B2849" s="118" t="s">
        <v>4841</v>
      </c>
      <c r="C2849" s="119">
        <v>42370</v>
      </c>
      <c r="D2849" s="117" t="s">
        <v>4662</v>
      </c>
      <c r="E2849" s="120" t="s">
        <v>6142</v>
      </c>
      <c r="F2849" s="117" t="str">
        <f>IF(ISNA(VLOOKUP(B2849,[2]保固召回!$A:$G,7,FALSE)),"",(VLOOKUP(B2849,[2]保固召回!$A:$G,7,FALSE)))</f>
        <v/>
      </c>
      <c r="G2849" s="121">
        <f t="shared" ca="1" si="179"/>
        <v>0.57202072538860105</v>
      </c>
      <c r="H2849" s="121" t="str">
        <f t="shared" si="177"/>
        <v/>
      </c>
      <c r="I2849" s="122">
        <f t="shared" ca="1" si="178"/>
        <v>552</v>
      </c>
      <c r="N2849" s="125"/>
      <c r="O2849" s="126"/>
      <c r="P2849" s="127" t="str">
        <f>IF(B2849="","",IF(ISNA(VLOOKUP(U2849,[2]NEW!H:H,1,FALSE)),"V",""))</f>
        <v/>
      </c>
      <c r="Q2849" s="156"/>
      <c r="R2849" s="129"/>
      <c r="S2849" s="204"/>
      <c r="U2849" s="132" t="str">
        <f t="shared" si="176"/>
        <v>62110618005H23271</v>
      </c>
      <c r="W2849" s="134" t="str">
        <f>IF((ISERROR(VLOOKUP(E2849,'[2]Lead Time(覆蓋貼)'!F:F,1,0)))*(P2849="v"),"",IF((ISTEXT(VLOOKUP(E2849,'[2]Lead Time(覆蓋貼)'!F:F,1,0)))*(P2849=""),"未執行",""))</f>
        <v/>
      </c>
    </row>
    <row r="2850" spans="1:23" ht="20.25" hidden="1" customHeight="1" x14ac:dyDescent="0.25">
      <c r="A2850" s="117">
        <v>2836</v>
      </c>
      <c r="B2850" s="118" t="s">
        <v>4841</v>
      </c>
      <c r="C2850" s="119">
        <v>42370</v>
      </c>
      <c r="D2850" s="117" t="s">
        <v>4662</v>
      </c>
      <c r="E2850" s="120" t="s">
        <v>6143</v>
      </c>
      <c r="F2850" s="117" t="str">
        <f>IF(ISNA(VLOOKUP(B2850,[2]保固召回!$A:$G,7,FALSE)),"",(VLOOKUP(B2850,[2]保固召回!$A:$G,7,FALSE)))</f>
        <v/>
      </c>
      <c r="G2850" s="121">
        <f t="shared" ca="1" si="179"/>
        <v>0.57202072538860105</v>
      </c>
      <c r="H2850" s="121" t="str">
        <f t="shared" si="177"/>
        <v>提示-編程儀錶板油錶功能</v>
      </c>
      <c r="I2850" s="122">
        <f t="shared" ca="1" si="178"/>
        <v>552</v>
      </c>
      <c r="N2850" s="125"/>
      <c r="O2850" s="126"/>
      <c r="P2850" s="127" t="str">
        <f>IF(B2850="","",IF(ISNA(VLOOKUP(U2850,[2]NEW!H:H,1,FALSE)),"V",""))</f>
        <v>V</v>
      </c>
      <c r="Q2850" s="156"/>
      <c r="R2850" s="129"/>
      <c r="S2850" s="205"/>
      <c r="U2850" s="132" t="str">
        <f t="shared" si="176"/>
        <v>62110618005H22739</v>
      </c>
      <c r="W2850" s="134" t="str">
        <f>IF((ISERROR(VLOOKUP(E2850,'[2]Lead Time(覆蓋貼)'!F:F,1,0)))*(P2850="v"),"",IF((ISTEXT(VLOOKUP(E2850,'[2]Lead Time(覆蓋貼)'!F:F,1,0)))*(P2850=""),"未執行",""))</f>
        <v/>
      </c>
    </row>
    <row r="2851" spans="1:23" ht="20.25" hidden="1" customHeight="1" x14ac:dyDescent="0.25">
      <c r="A2851" s="117">
        <v>2837</v>
      </c>
      <c r="B2851" s="118" t="s">
        <v>4841</v>
      </c>
      <c r="C2851" s="119">
        <v>42370</v>
      </c>
      <c r="D2851" s="117" t="s">
        <v>4662</v>
      </c>
      <c r="E2851" s="214" t="s">
        <v>6144</v>
      </c>
      <c r="F2851" s="117" t="str">
        <f>IF(ISNA(VLOOKUP(B2851,[2]保固召回!$A:$G,7,FALSE)),"",(VLOOKUP(B2851,[2]保固召回!$A:$G,7,FALSE)))</f>
        <v/>
      </c>
      <c r="G2851" s="121">
        <f t="shared" ca="1" si="179"/>
        <v>0.57202072538860105</v>
      </c>
      <c r="H2851" s="121" t="str">
        <f t="shared" si="177"/>
        <v/>
      </c>
      <c r="I2851" s="122">
        <f t="shared" ca="1" si="178"/>
        <v>552</v>
      </c>
      <c r="N2851" s="125"/>
      <c r="O2851" s="126"/>
      <c r="P2851" s="127" t="str">
        <f>IF(B2851="","",IF(ISNA(VLOOKUP(U2851,[2]NEW!H:H,1,FALSE)),"V",""))</f>
        <v/>
      </c>
      <c r="Q2851" s="156"/>
      <c r="R2851" s="129"/>
      <c r="S2851" s="205"/>
      <c r="U2851" s="132" t="str">
        <f t="shared" si="176"/>
        <v>62110618005H22713</v>
      </c>
      <c r="W2851" s="134" t="str">
        <f>IF((ISERROR(VLOOKUP(E2851,'[2]Lead Time(覆蓋貼)'!F:F,1,0)))*(P2851="v"),"",IF((ISTEXT(VLOOKUP(E2851,'[2]Lead Time(覆蓋貼)'!F:F,1,0)))*(P2851=""),"未執行",""))</f>
        <v/>
      </c>
    </row>
    <row r="2852" spans="1:23" ht="20.25" hidden="1" customHeight="1" x14ac:dyDescent="0.25">
      <c r="A2852" s="117">
        <v>2838</v>
      </c>
      <c r="B2852" s="118" t="s">
        <v>4841</v>
      </c>
      <c r="C2852" s="119">
        <v>42370</v>
      </c>
      <c r="D2852" s="117" t="s">
        <v>4662</v>
      </c>
      <c r="E2852" s="120" t="s">
        <v>6145</v>
      </c>
      <c r="F2852" s="117" t="str">
        <f>IF(ISNA(VLOOKUP(B2852,[2]保固召回!$A:$G,7,FALSE)),"",(VLOOKUP(B2852,[2]保固召回!$A:$G,7,FALSE)))</f>
        <v/>
      </c>
      <c r="G2852" s="121">
        <f t="shared" ca="1" si="179"/>
        <v>0.57202072538860105</v>
      </c>
      <c r="H2852" s="121" t="str">
        <f t="shared" si="177"/>
        <v>提示-編程儀錶板油錶功能</v>
      </c>
      <c r="I2852" s="122">
        <f t="shared" ca="1" si="178"/>
        <v>552</v>
      </c>
      <c r="N2852" s="125">
        <v>43206</v>
      </c>
      <c r="O2852" s="126">
        <v>50135</v>
      </c>
      <c r="P2852" s="127" t="str">
        <f>IF(B2852="","",IF(ISNA(VLOOKUP(U2852,[2]NEW!H:H,1,FALSE)),"V",""))</f>
        <v>V</v>
      </c>
      <c r="Q2852" s="156">
        <v>43192</v>
      </c>
      <c r="R2852" s="129">
        <v>50376</v>
      </c>
      <c r="S2852" s="204" t="s">
        <v>3862</v>
      </c>
      <c r="U2852" s="132" t="str">
        <f t="shared" si="176"/>
        <v>62110618005H11944</v>
      </c>
      <c r="W2852" s="134" t="str">
        <f>IF((ISERROR(VLOOKUP(E2852,'[2]Lead Time(覆蓋貼)'!F:F,1,0)))*(P2852="v"),"",IF((ISTEXT(VLOOKUP(E2852,'[2]Lead Time(覆蓋貼)'!F:F,1,0)))*(P2852=""),"未執行",""))</f>
        <v/>
      </c>
    </row>
    <row r="2853" spans="1:23" ht="20.25" hidden="1" customHeight="1" x14ac:dyDescent="0.25">
      <c r="A2853" s="117">
        <v>2839</v>
      </c>
      <c r="B2853" s="118" t="s">
        <v>4841</v>
      </c>
      <c r="C2853" s="119">
        <v>42370</v>
      </c>
      <c r="D2853" s="117" t="s">
        <v>4662</v>
      </c>
      <c r="E2853" s="120" t="s">
        <v>6146</v>
      </c>
      <c r="F2853" s="117" t="str">
        <f>IF(ISNA(VLOOKUP(B2853,[2]保固召回!$A:$G,7,FALSE)),"",(VLOOKUP(B2853,[2]保固召回!$A:$G,7,FALSE)))</f>
        <v/>
      </c>
      <c r="G2853" s="121">
        <f t="shared" ca="1" si="179"/>
        <v>0.57202072538860105</v>
      </c>
      <c r="H2853" s="121" t="str">
        <f t="shared" si="177"/>
        <v/>
      </c>
      <c r="I2853" s="122">
        <f t="shared" ca="1" si="178"/>
        <v>552</v>
      </c>
      <c r="N2853" s="125"/>
      <c r="O2853" s="126"/>
      <c r="P2853" s="127" t="str">
        <f>IF(B2853="","",IF(ISNA(VLOOKUP(U2853,[2]NEW!H:H,1,FALSE)),"V",""))</f>
        <v/>
      </c>
      <c r="Q2853" s="156"/>
      <c r="R2853" s="129"/>
      <c r="S2853" s="205"/>
      <c r="U2853" s="132" t="str">
        <f t="shared" si="176"/>
        <v>62110618005H11613</v>
      </c>
      <c r="W2853" s="134" t="str">
        <f>IF((ISERROR(VLOOKUP(E2853,'[2]Lead Time(覆蓋貼)'!F:F,1,0)))*(P2853="v"),"",IF((ISTEXT(VLOOKUP(E2853,'[2]Lead Time(覆蓋貼)'!F:F,1,0)))*(P2853=""),"未執行",""))</f>
        <v/>
      </c>
    </row>
    <row r="2854" spans="1:23" ht="20.25" hidden="1" customHeight="1" x14ac:dyDescent="0.25">
      <c r="A2854" s="117">
        <v>2840</v>
      </c>
      <c r="B2854" s="118" t="s">
        <v>4841</v>
      </c>
      <c r="C2854" s="119">
        <v>42370</v>
      </c>
      <c r="D2854" s="117" t="s">
        <v>4662</v>
      </c>
      <c r="E2854" s="120" t="s">
        <v>6147</v>
      </c>
      <c r="F2854" s="117"/>
      <c r="G2854" s="121">
        <f t="shared" ca="1" si="179"/>
        <v>0.57202072538860105</v>
      </c>
      <c r="H2854" s="121" t="str">
        <f t="shared" si="177"/>
        <v>提示-編程儀錶板油錶功能</v>
      </c>
      <c r="I2854" s="122">
        <f t="shared" ca="1" si="178"/>
        <v>552</v>
      </c>
      <c r="N2854" s="125"/>
      <c r="O2854" s="126"/>
      <c r="P2854" s="127" t="str">
        <f>IF(B2854="","",IF(ISNA(VLOOKUP(U2854,[2]NEW!H:H,1,FALSE)),"V",""))</f>
        <v>V</v>
      </c>
      <c r="Q2854" s="156"/>
      <c r="R2854" s="129"/>
      <c r="S2854" s="181"/>
      <c r="U2854" s="132" t="str">
        <f t="shared" si="176"/>
        <v>62110618005H11599</v>
      </c>
      <c r="W2854" s="134" t="str">
        <f>IF((ISERROR(VLOOKUP(E2854,'[2]Lead Time(覆蓋貼)'!F:F,1,0)))*(P2854="v"),"",IF((ISTEXT(VLOOKUP(E2854,'[2]Lead Time(覆蓋貼)'!F:F,1,0)))*(P2854=""),"未執行",""))</f>
        <v/>
      </c>
    </row>
    <row r="2855" spans="1:23" ht="20.25" hidden="1" customHeight="1" x14ac:dyDescent="0.25">
      <c r="A2855" s="117">
        <v>2841</v>
      </c>
      <c r="B2855" s="118" t="s">
        <v>4841</v>
      </c>
      <c r="C2855" s="119">
        <v>42370</v>
      </c>
      <c r="D2855" s="117" t="s">
        <v>4662</v>
      </c>
      <c r="E2855" s="120" t="s">
        <v>6148</v>
      </c>
      <c r="F2855" s="117" t="str">
        <f>IF(ISNA(VLOOKUP(B2855,[2]保固召回!$A:$G,7,FALSE)),"",(VLOOKUP(B2855,[2]保固召回!$A:$G,7,FALSE)))</f>
        <v/>
      </c>
      <c r="G2855" s="121">
        <f t="shared" ca="1" si="179"/>
        <v>0.57202072538860105</v>
      </c>
      <c r="H2855" s="121" t="str">
        <f t="shared" si="177"/>
        <v/>
      </c>
      <c r="I2855" s="122">
        <f t="shared" ca="1" si="178"/>
        <v>552</v>
      </c>
      <c r="N2855" s="125"/>
      <c r="O2855" s="126"/>
      <c r="P2855" s="127" t="str">
        <f>IF(B2855="","",IF(ISNA(VLOOKUP(U2855,[2]NEW!H:H,1,FALSE)),"V",""))</f>
        <v/>
      </c>
      <c r="Q2855" s="156"/>
      <c r="R2855" s="129"/>
      <c r="S2855" s="204"/>
      <c r="U2855" s="132" t="str">
        <f t="shared" si="176"/>
        <v>62110618005H11572</v>
      </c>
      <c r="W2855" s="134" t="str">
        <f>IF((ISERROR(VLOOKUP(E2855,'[2]Lead Time(覆蓋貼)'!F:F,1,0)))*(P2855="v"),"",IF((ISTEXT(VLOOKUP(E2855,'[2]Lead Time(覆蓋貼)'!F:F,1,0)))*(P2855=""),"未執行",""))</f>
        <v/>
      </c>
    </row>
    <row r="2856" spans="1:23" ht="20.25" hidden="1" customHeight="1" x14ac:dyDescent="0.25">
      <c r="A2856" s="117">
        <v>2842</v>
      </c>
      <c r="B2856" s="118" t="s">
        <v>4841</v>
      </c>
      <c r="C2856" s="119">
        <v>42370</v>
      </c>
      <c r="D2856" s="117" t="s">
        <v>4662</v>
      </c>
      <c r="E2856" s="120" t="s">
        <v>6149</v>
      </c>
      <c r="F2856" s="117" t="str">
        <f>IF(ISNA(VLOOKUP(B2856,[2]保固召回!$A:$G,7,FALSE)),"",(VLOOKUP(B2856,[2]保固召回!$A:$G,7,FALSE)))</f>
        <v/>
      </c>
      <c r="G2856" s="121">
        <f t="shared" ca="1" si="179"/>
        <v>0.57202072538860105</v>
      </c>
      <c r="H2856" s="121" t="str">
        <f t="shared" si="177"/>
        <v/>
      </c>
      <c r="I2856" s="122">
        <f t="shared" ca="1" si="178"/>
        <v>552</v>
      </c>
      <c r="N2856" s="125"/>
      <c r="O2856" s="126"/>
      <c r="P2856" s="127" t="str">
        <f>IF(B2856="","",IF(ISNA(VLOOKUP(U2856,[2]NEW!H:H,1,FALSE)),"V",""))</f>
        <v/>
      </c>
      <c r="Q2856" s="156"/>
      <c r="R2856" s="129"/>
      <c r="S2856" s="205"/>
      <c r="U2856" s="132" t="str">
        <f t="shared" si="176"/>
        <v>62110618005H11556</v>
      </c>
      <c r="W2856" s="134" t="str">
        <f>IF((ISERROR(VLOOKUP(E2856,'[2]Lead Time(覆蓋貼)'!F:F,1,0)))*(P2856="v"),"",IF((ISTEXT(VLOOKUP(E2856,'[2]Lead Time(覆蓋貼)'!F:F,1,0)))*(P2856=""),"未執行",""))</f>
        <v/>
      </c>
    </row>
    <row r="2857" spans="1:23" ht="20.25" hidden="1" customHeight="1" x14ac:dyDescent="0.25">
      <c r="A2857" s="117">
        <v>2843</v>
      </c>
      <c r="B2857" s="118" t="s">
        <v>4841</v>
      </c>
      <c r="C2857" s="119">
        <v>42370</v>
      </c>
      <c r="D2857" s="117" t="s">
        <v>4662</v>
      </c>
      <c r="E2857" s="120" t="s">
        <v>6150</v>
      </c>
      <c r="F2857" s="117" t="str">
        <f>IF(ISNA(VLOOKUP(B2857,[2]保固召回!$A:$G,7,FALSE)),"",(VLOOKUP(B2857,[2]保固召回!$A:$G,7,FALSE)))</f>
        <v/>
      </c>
      <c r="G2857" s="121">
        <f t="shared" ca="1" si="179"/>
        <v>0.57202072538860105</v>
      </c>
      <c r="H2857" s="121" t="str">
        <f t="shared" si="177"/>
        <v/>
      </c>
      <c r="I2857" s="122">
        <f t="shared" ca="1" si="178"/>
        <v>552</v>
      </c>
      <c r="N2857" s="125"/>
      <c r="O2857" s="126"/>
      <c r="P2857" s="127" t="str">
        <f>IF(B2857="","",IF(ISNA(VLOOKUP(U2857,[2]NEW!H:H,1,FALSE)),"V",""))</f>
        <v/>
      </c>
      <c r="Q2857" s="156"/>
      <c r="R2857" s="129"/>
      <c r="S2857" s="205"/>
      <c r="U2857" s="132" t="str">
        <f t="shared" si="176"/>
        <v>62110618005H11538</v>
      </c>
      <c r="W2857" s="134" t="str">
        <f>IF((ISERROR(VLOOKUP(E2857,'[2]Lead Time(覆蓋貼)'!F:F,1,0)))*(P2857="v"),"",IF((ISTEXT(VLOOKUP(E2857,'[2]Lead Time(覆蓋貼)'!F:F,1,0)))*(P2857=""),"未執行",""))</f>
        <v/>
      </c>
    </row>
    <row r="2858" spans="1:23" ht="20.25" hidden="1" customHeight="1" x14ac:dyDescent="0.25">
      <c r="A2858" s="117">
        <v>2844</v>
      </c>
      <c r="B2858" s="118" t="s">
        <v>4841</v>
      </c>
      <c r="C2858" s="119">
        <v>42370</v>
      </c>
      <c r="D2858" s="117" t="s">
        <v>4662</v>
      </c>
      <c r="E2858" s="120" t="s">
        <v>6151</v>
      </c>
      <c r="F2858" s="117" t="str">
        <f>IF(ISNA(VLOOKUP(B2858,[2]保固召回!$A:$G,7,FALSE)),"",(VLOOKUP(B2858,[2]保固召回!$A:$G,7,FALSE)))</f>
        <v/>
      </c>
      <c r="G2858" s="121">
        <f t="shared" ca="1" si="179"/>
        <v>0.57202072538860105</v>
      </c>
      <c r="H2858" s="121" t="str">
        <f t="shared" si="177"/>
        <v/>
      </c>
      <c r="I2858" s="122">
        <f t="shared" ca="1" si="178"/>
        <v>552</v>
      </c>
      <c r="N2858" s="125"/>
      <c r="O2858" s="126"/>
      <c r="P2858" s="127" t="str">
        <f>IF(B2858="","",IF(ISNA(VLOOKUP(U2858,[2]NEW!H:H,1,FALSE)),"V",""))</f>
        <v/>
      </c>
      <c r="Q2858" s="156"/>
      <c r="R2858" s="129"/>
      <c r="S2858" s="204"/>
      <c r="U2858" s="132" t="str">
        <f t="shared" si="176"/>
        <v>62110618005H11041</v>
      </c>
      <c r="W2858" s="134" t="str">
        <f>IF((ISERROR(VLOOKUP(E2858,'[2]Lead Time(覆蓋貼)'!F:F,1,0)))*(P2858="v"),"",IF((ISTEXT(VLOOKUP(E2858,'[2]Lead Time(覆蓋貼)'!F:F,1,0)))*(P2858=""),"未執行",""))</f>
        <v/>
      </c>
    </row>
    <row r="2859" spans="1:23" ht="20.25" hidden="1" customHeight="1" x14ac:dyDescent="0.25">
      <c r="A2859" s="117">
        <v>2845</v>
      </c>
      <c r="B2859" s="118" t="s">
        <v>4841</v>
      </c>
      <c r="C2859" s="119">
        <v>42370</v>
      </c>
      <c r="D2859" s="117" t="s">
        <v>4662</v>
      </c>
      <c r="E2859" s="211" t="s">
        <v>6152</v>
      </c>
      <c r="F2859" s="117" t="str">
        <f>IF(ISNA(VLOOKUP(B2859,[2]保固召回!$A:$G,7,FALSE)),"",(VLOOKUP(B2859,[2]保固召回!$A:$G,7,FALSE)))</f>
        <v/>
      </c>
      <c r="G2859" s="121">
        <f t="shared" ca="1" si="179"/>
        <v>0.57202072538860105</v>
      </c>
      <c r="H2859" s="121" t="str">
        <f t="shared" si="177"/>
        <v/>
      </c>
      <c r="I2859" s="122">
        <f t="shared" ca="1" si="178"/>
        <v>552</v>
      </c>
      <c r="N2859" s="125"/>
      <c r="O2859" s="126"/>
      <c r="P2859" s="127" t="str">
        <f>IF(B2859="","",IF(ISNA(VLOOKUP(U2859,[2]NEW!H:H,1,FALSE)),"V",""))</f>
        <v/>
      </c>
      <c r="Q2859" s="156"/>
      <c r="R2859" s="129"/>
      <c r="S2859" s="205"/>
      <c r="U2859" s="132" t="str">
        <f t="shared" si="176"/>
        <v>62110618005H11001</v>
      </c>
      <c r="W2859" s="134" t="str">
        <f>IF((ISERROR(VLOOKUP(E2859,'[2]Lead Time(覆蓋貼)'!F:F,1,0)))*(P2859="v"),"",IF((ISTEXT(VLOOKUP(E2859,'[2]Lead Time(覆蓋貼)'!F:F,1,0)))*(P2859=""),"未執行",""))</f>
        <v/>
      </c>
    </row>
    <row r="2860" spans="1:23" ht="20.25" hidden="1" customHeight="1" x14ac:dyDescent="0.25">
      <c r="A2860" s="117">
        <v>2846</v>
      </c>
      <c r="B2860" s="118" t="s">
        <v>4841</v>
      </c>
      <c r="C2860" s="119">
        <v>42370</v>
      </c>
      <c r="D2860" s="117" t="s">
        <v>4662</v>
      </c>
      <c r="E2860" s="120" t="s">
        <v>6153</v>
      </c>
      <c r="F2860" s="117" t="str">
        <f>IF(ISNA(VLOOKUP(B2860,[2]保固召回!$A:$G,7,FALSE)),"",(VLOOKUP(B2860,[2]保固召回!$A:$G,7,FALSE)))</f>
        <v/>
      </c>
      <c r="G2860" s="121">
        <f t="shared" ca="1" si="179"/>
        <v>0.57202072538860105</v>
      </c>
      <c r="H2860" s="121" t="str">
        <f t="shared" si="177"/>
        <v/>
      </c>
      <c r="I2860" s="122">
        <f t="shared" ca="1" si="178"/>
        <v>552</v>
      </c>
      <c r="N2860" s="125"/>
      <c r="O2860" s="126"/>
      <c r="P2860" s="127" t="str">
        <f>IF(B2860="","",IF(ISNA(VLOOKUP(U2860,[2]NEW!H:H,1,FALSE)),"V",""))</f>
        <v/>
      </c>
      <c r="Q2860" s="156"/>
      <c r="R2860" s="129"/>
      <c r="S2860" s="205"/>
      <c r="U2860" s="132" t="str">
        <f t="shared" si="176"/>
        <v>62110618005H11000</v>
      </c>
      <c r="W2860" s="134" t="str">
        <f>IF((ISERROR(VLOOKUP(E2860,'[2]Lead Time(覆蓋貼)'!F:F,1,0)))*(P2860="v"),"",IF((ISTEXT(VLOOKUP(E2860,'[2]Lead Time(覆蓋貼)'!F:F,1,0)))*(P2860=""),"未執行",""))</f>
        <v/>
      </c>
    </row>
    <row r="2861" spans="1:23" ht="20.25" hidden="1" customHeight="1" x14ac:dyDescent="0.25">
      <c r="A2861" s="117">
        <v>2847</v>
      </c>
      <c r="B2861" s="118" t="s">
        <v>4841</v>
      </c>
      <c r="C2861" s="119">
        <v>42370</v>
      </c>
      <c r="D2861" s="117" t="s">
        <v>4662</v>
      </c>
      <c r="E2861" s="120" t="s">
        <v>6154</v>
      </c>
      <c r="F2861" s="117"/>
      <c r="G2861" s="121">
        <f t="shared" ca="1" si="179"/>
        <v>0.57202072538860105</v>
      </c>
      <c r="H2861" s="121" t="str">
        <f t="shared" si="177"/>
        <v>提示-編程儀錶板油錶功能</v>
      </c>
      <c r="I2861" s="122">
        <f t="shared" ca="1" si="178"/>
        <v>552</v>
      </c>
      <c r="N2861" s="125"/>
      <c r="O2861" s="126"/>
      <c r="P2861" s="127" t="str">
        <f>IF(B2861="","",IF(ISNA(VLOOKUP(U2861,[2]NEW!H:H,1,FALSE)),"V",""))</f>
        <v>V</v>
      </c>
      <c r="Q2861" s="156"/>
      <c r="R2861" s="129"/>
      <c r="S2861" s="210"/>
      <c r="U2861" s="132" t="str">
        <f t="shared" si="176"/>
        <v>62110618005H10473</v>
      </c>
      <c r="W2861" s="134" t="str">
        <f>IF((ISERROR(VLOOKUP(E2861,'[2]Lead Time(覆蓋貼)'!F:F,1,0)))*(P2861="v"),"",IF((ISTEXT(VLOOKUP(E2861,'[2]Lead Time(覆蓋貼)'!F:F,1,0)))*(P2861=""),"未執行",""))</f>
        <v/>
      </c>
    </row>
    <row r="2862" spans="1:23" ht="20.25" hidden="1" customHeight="1" x14ac:dyDescent="0.25">
      <c r="A2862" s="117">
        <v>2848</v>
      </c>
      <c r="B2862" s="118" t="s">
        <v>4841</v>
      </c>
      <c r="C2862" s="119">
        <v>42370</v>
      </c>
      <c r="D2862" s="117" t="s">
        <v>4662</v>
      </c>
      <c r="E2862" s="120" t="s">
        <v>6155</v>
      </c>
      <c r="F2862" s="117" t="str">
        <f>IF(ISNA(VLOOKUP(B2862,[2]保固召回!$A:$G,7,FALSE)),"",(VLOOKUP(B2862,[2]保固召回!$A:$G,7,FALSE)))</f>
        <v/>
      </c>
      <c r="G2862" s="121">
        <f t="shared" ca="1" si="179"/>
        <v>0.57202072538860105</v>
      </c>
      <c r="H2862" s="121" t="str">
        <f t="shared" si="177"/>
        <v/>
      </c>
      <c r="I2862" s="122">
        <f t="shared" ca="1" si="178"/>
        <v>552</v>
      </c>
      <c r="N2862" s="125"/>
      <c r="O2862" s="126"/>
      <c r="P2862" s="127" t="str">
        <f>IF(B2862="","",IF(ISNA(VLOOKUP(U2862,[2]NEW!H:H,1,FALSE)),"V",""))</f>
        <v/>
      </c>
      <c r="Q2862" s="156"/>
      <c r="R2862" s="129"/>
      <c r="S2862" s="205"/>
      <c r="U2862" s="132" t="str">
        <f t="shared" si="176"/>
        <v>62110618005H10432</v>
      </c>
      <c r="W2862" s="134" t="str">
        <f>IF((ISERROR(VLOOKUP(E2862,'[2]Lead Time(覆蓋貼)'!F:F,1,0)))*(P2862="v"),"",IF((ISTEXT(VLOOKUP(E2862,'[2]Lead Time(覆蓋貼)'!F:F,1,0)))*(P2862=""),"未執行",""))</f>
        <v/>
      </c>
    </row>
    <row r="2863" spans="1:23" ht="20.25" hidden="1" customHeight="1" x14ac:dyDescent="0.25">
      <c r="A2863" s="117">
        <v>2849</v>
      </c>
      <c r="B2863" s="118" t="s">
        <v>4841</v>
      </c>
      <c r="C2863" s="119">
        <v>42370</v>
      </c>
      <c r="D2863" s="117" t="s">
        <v>4662</v>
      </c>
      <c r="E2863" s="120" t="s">
        <v>6156</v>
      </c>
      <c r="F2863" s="117" t="str">
        <f>IF(ISNA(VLOOKUP(B2863,[2]保固召回!$A:$G,7,FALSE)),"",(VLOOKUP(B2863,[2]保固召回!$A:$G,7,FALSE)))</f>
        <v/>
      </c>
      <c r="G2863" s="121">
        <f t="shared" ca="1" si="179"/>
        <v>0.57202072538860105</v>
      </c>
      <c r="H2863" s="121" t="str">
        <f t="shared" si="177"/>
        <v/>
      </c>
      <c r="I2863" s="122">
        <f t="shared" ca="1" si="178"/>
        <v>552</v>
      </c>
      <c r="N2863" s="125"/>
      <c r="O2863" s="126"/>
      <c r="P2863" s="127" t="str">
        <f>IF(B2863="","",IF(ISNA(VLOOKUP(U2863,[2]NEW!H:H,1,FALSE)),"V",""))</f>
        <v/>
      </c>
      <c r="Q2863" s="156"/>
      <c r="R2863" s="129"/>
      <c r="S2863" s="205"/>
      <c r="U2863" s="132" t="str">
        <f t="shared" si="176"/>
        <v>62110618005H10296</v>
      </c>
      <c r="W2863" s="134" t="str">
        <f>IF((ISERROR(VLOOKUP(E2863,'[2]Lead Time(覆蓋貼)'!F:F,1,0)))*(P2863="v"),"",IF((ISTEXT(VLOOKUP(E2863,'[2]Lead Time(覆蓋貼)'!F:F,1,0)))*(P2863=""),"未執行",""))</f>
        <v/>
      </c>
    </row>
    <row r="2864" spans="1:23" ht="20.25" hidden="1" customHeight="1" x14ac:dyDescent="0.25">
      <c r="A2864" s="117">
        <v>2850</v>
      </c>
      <c r="B2864" s="118" t="s">
        <v>4841</v>
      </c>
      <c r="C2864" s="119">
        <v>42370</v>
      </c>
      <c r="D2864" s="117" t="s">
        <v>4662</v>
      </c>
      <c r="E2864" s="120" t="s">
        <v>6157</v>
      </c>
      <c r="F2864" s="117" t="str">
        <f>IF(ISNA(VLOOKUP(B2864,[2]保固召回!$A:$G,7,FALSE)),"",(VLOOKUP(B2864,[2]保固召回!$A:$G,7,FALSE)))</f>
        <v/>
      </c>
      <c r="G2864" s="121">
        <f t="shared" ca="1" si="179"/>
        <v>0.57202072538860105</v>
      </c>
      <c r="H2864" s="121" t="str">
        <f t="shared" si="177"/>
        <v>提示-編程儀錶板油錶功能</v>
      </c>
      <c r="I2864" s="122">
        <f t="shared" ca="1" si="178"/>
        <v>552</v>
      </c>
      <c r="N2864" s="125"/>
      <c r="O2864" s="126"/>
      <c r="P2864" s="127" t="str">
        <f>IF(B2864="","",IF(ISNA(VLOOKUP(U2864,[2]NEW!H:H,1,FALSE)),"V",""))</f>
        <v>V</v>
      </c>
      <c r="Q2864" s="156"/>
      <c r="R2864" s="129"/>
      <c r="S2864" s="204"/>
      <c r="U2864" s="132" t="str">
        <f t="shared" si="176"/>
        <v>62110618005G57903</v>
      </c>
      <c r="W2864" s="134" t="str">
        <f>IF((ISERROR(VLOOKUP(E2864,'[2]Lead Time(覆蓋貼)'!F:F,1,0)))*(P2864="v"),"",IF((ISTEXT(VLOOKUP(E2864,'[2]Lead Time(覆蓋貼)'!F:F,1,0)))*(P2864=""),"未執行",""))</f>
        <v/>
      </c>
    </row>
    <row r="2865" spans="1:23" ht="20.25" hidden="1" customHeight="1" x14ac:dyDescent="0.25">
      <c r="A2865" s="117">
        <v>2851</v>
      </c>
      <c r="B2865" s="118" t="s">
        <v>4841</v>
      </c>
      <c r="C2865" s="119">
        <v>42370</v>
      </c>
      <c r="D2865" s="117" t="s">
        <v>4662</v>
      </c>
      <c r="E2865" s="120" t="s">
        <v>6158</v>
      </c>
      <c r="F2865" s="117" t="str">
        <f>IF(ISNA(VLOOKUP(B2865,[2]保固召回!$A:$G,7,FALSE)),"",(VLOOKUP(B2865,[2]保固召回!$A:$G,7,FALSE)))</f>
        <v/>
      </c>
      <c r="G2865" s="121">
        <f t="shared" ca="1" si="179"/>
        <v>0.57202072538860105</v>
      </c>
      <c r="H2865" s="121" t="str">
        <f t="shared" si="177"/>
        <v>提示-編程儀錶板油錶功能</v>
      </c>
      <c r="I2865" s="122">
        <f t="shared" ca="1" si="178"/>
        <v>552</v>
      </c>
      <c r="N2865" s="125"/>
      <c r="O2865" s="126"/>
      <c r="P2865" s="127" t="str">
        <f>IF(B2865="","",IF(ISNA(VLOOKUP(U2865,[2]NEW!H:H,1,FALSE)),"V",""))</f>
        <v>V</v>
      </c>
      <c r="Q2865" s="156"/>
      <c r="R2865" s="129"/>
      <c r="S2865" s="205"/>
      <c r="U2865" s="132" t="str">
        <f t="shared" si="176"/>
        <v>62110618005G57295</v>
      </c>
      <c r="W2865" s="134" t="str">
        <f>IF((ISERROR(VLOOKUP(E2865,'[2]Lead Time(覆蓋貼)'!F:F,1,0)))*(P2865="v"),"",IF((ISTEXT(VLOOKUP(E2865,'[2]Lead Time(覆蓋貼)'!F:F,1,0)))*(P2865=""),"未執行",""))</f>
        <v/>
      </c>
    </row>
    <row r="2866" spans="1:23" ht="20.25" hidden="1" customHeight="1" x14ac:dyDescent="0.25">
      <c r="A2866" s="117">
        <v>2852</v>
      </c>
      <c r="B2866" s="118" t="s">
        <v>4841</v>
      </c>
      <c r="C2866" s="119">
        <v>42370</v>
      </c>
      <c r="D2866" s="117" t="s">
        <v>4662</v>
      </c>
      <c r="E2866" s="120" t="s">
        <v>6159</v>
      </c>
      <c r="F2866" s="117" t="str">
        <f>IF(ISNA(VLOOKUP(B2866,[2]保固召回!$A:$G,7,FALSE)),"",(VLOOKUP(B2866,[2]保固召回!$A:$G,7,FALSE)))</f>
        <v/>
      </c>
      <c r="G2866" s="121">
        <f t="shared" ca="1" si="179"/>
        <v>0.57202072538860105</v>
      </c>
      <c r="H2866" s="121" t="str">
        <f t="shared" si="177"/>
        <v>提示-編程儀錶板油錶功能</v>
      </c>
      <c r="I2866" s="122">
        <f t="shared" ca="1" si="178"/>
        <v>552</v>
      </c>
      <c r="N2866" s="125"/>
      <c r="O2866" s="126"/>
      <c r="P2866" s="127" t="str">
        <f>IF(B2866="","",IF(ISNA(VLOOKUP(U2866,[2]NEW!H:H,1,FALSE)),"V",""))</f>
        <v>V</v>
      </c>
      <c r="Q2866" s="156"/>
      <c r="R2866" s="129"/>
      <c r="S2866" s="205"/>
      <c r="U2866" s="132" t="str">
        <f t="shared" si="176"/>
        <v>62110618005G56827</v>
      </c>
      <c r="W2866" s="134" t="str">
        <f>IF((ISERROR(VLOOKUP(E2866,'[2]Lead Time(覆蓋貼)'!F:F,1,0)))*(P2866="v"),"",IF((ISTEXT(VLOOKUP(E2866,'[2]Lead Time(覆蓋貼)'!F:F,1,0)))*(P2866=""),"未執行",""))</f>
        <v/>
      </c>
    </row>
    <row r="2867" spans="1:23" ht="20.25" hidden="1" customHeight="1" x14ac:dyDescent="0.25">
      <c r="A2867" s="117">
        <v>2853</v>
      </c>
      <c r="B2867" s="118" t="s">
        <v>4841</v>
      </c>
      <c r="C2867" s="119">
        <v>42370</v>
      </c>
      <c r="D2867" s="117" t="s">
        <v>4662</v>
      </c>
      <c r="E2867" s="120" t="s">
        <v>6160</v>
      </c>
      <c r="F2867" s="117" t="str">
        <f>IF(ISNA(VLOOKUP(B2867,[2]保固召回!$A:$G,7,FALSE)),"",(VLOOKUP(B2867,[2]保固召回!$A:$G,7,FALSE)))</f>
        <v/>
      </c>
      <c r="G2867" s="121">
        <f t="shared" ca="1" si="179"/>
        <v>0.57202072538860105</v>
      </c>
      <c r="H2867" s="121" t="str">
        <f t="shared" si="177"/>
        <v>提示-編程儀錶板油錶功能</v>
      </c>
      <c r="I2867" s="122">
        <f t="shared" ca="1" si="178"/>
        <v>552</v>
      </c>
      <c r="N2867" s="125"/>
      <c r="O2867" s="126"/>
      <c r="P2867" s="127" t="str">
        <f>IF(B2867="","",IF(ISNA(VLOOKUP(U2867,[2]NEW!H:H,1,FALSE)),"V",""))</f>
        <v>V</v>
      </c>
      <c r="Q2867" s="156"/>
      <c r="R2867" s="129"/>
      <c r="S2867" s="204"/>
      <c r="U2867" s="132" t="str">
        <f t="shared" si="176"/>
        <v>62110618005G56717</v>
      </c>
      <c r="W2867" s="134" t="str">
        <f>IF((ISERROR(VLOOKUP(E2867,'[2]Lead Time(覆蓋貼)'!F:F,1,0)))*(P2867="v"),"",IF((ISTEXT(VLOOKUP(E2867,'[2]Lead Time(覆蓋貼)'!F:F,1,0)))*(P2867=""),"未執行",""))</f>
        <v/>
      </c>
    </row>
    <row r="2868" spans="1:23" ht="20.25" hidden="1" customHeight="1" x14ac:dyDescent="0.25">
      <c r="A2868" s="117">
        <v>2854</v>
      </c>
      <c r="B2868" s="118" t="s">
        <v>4841</v>
      </c>
      <c r="C2868" s="119">
        <v>42370</v>
      </c>
      <c r="D2868" s="117" t="s">
        <v>4662</v>
      </c>
      <c r="E2868" s="120" t="s">
        <v>6161</v>
      </c>
      <c r="F2868" s="117"/>
      <c r="G2868" s="121">
        <f t="shared" ca="1" si="179"/>
        <v>0.57202072538860105</v>
      </c>
      <c r="H2868" s="121" t="str">
        <f t="shared" si="177"/>
        <v>提示-編程儀錶板油錶功能</v>
      </c>
      <c r="I2868" s="122">
        <f t="shared" ca="1" si="178"/>
        <v>552</v>
      </c>
      <c r="N2868" s="125"/>
      <c r="O2868" s="126"/>
      <c r="P2868" s="127" t="str">
        <f>IF(B2868="","",IF(ISNA(VLOOKUP(U2868,[2]NEW!H:H,1,FALSE)),"V",""))</f>
        <v>V</v>
      </c>
      <c r="Q2868" s="156"/>
      <c r="R2868" s="129"/>
      <c r="S2868" s="205"/>
      <c r="U2868" s="132" t="str">
        <f t="shared" si="176"/>
        <v>62110618005G56633</v>
      </c>
      <c r="W2868" s="134" t="str">
        <f>IF((ISERROR(VLOOKUP(E2868,'[2]Lead Time(覆蓋貼)'!F:F,1,0)))*(P2868="v"),"",IF((ISTEXT(VLOOKUP(E2868,'[2]Lead Time(覆蓋貼)'!F:F,1,0)))*(P2868=""),"未執行",""))</f>
        <v/>
      </c>
    </row>
    <row r="2869" spans="1:23" ht="20.25" hidden="1" customHeight="1" x14ac:dyDescent="0.25">
      <c r="A2869" s="117">
        <v>2855</v>
      </c>
      <c r="B2869" s="118" t="s">
        <v>4841</v>
      </c>
      <c r="C2869" s="119">
        <v>42370</v>
      </c>
      <c r="D2869" s="117" t="s">
        <v>4662</v>
      </c>
      <c r="E2869" s="120" t="s">
        <v>6162</v>
      </c>
      <c r="F2869" s="117" t="str">
        <f>IF(ISNA(VLOOKUP(B2869,[2]保固召回!$A:$G,7,FALSE)),"",(VLOOKUP(B2869,[2]保固召回!$A:$G,7,FALSE)))</f>
        <v/>
      </c>
      <c r="G2869" s="121">
        <f t="shared" ca="1" si="179"/>
        <v>0.57202072538860105</v>
      </c>
      <c r="H2869" s="121" t="str">
        <f t="shared" si="177"/>
        <v>提示-編程儀錶板油錶功能</v>
      </c>
      <c r="I2869" s="122">
        <f t="shared" ca="1" si="178"/>
        <v>552</v>
      </c>
      <c r="N2869" s="125"/>
      <c r="O2869" s="126"/>
      <c r="P2869" s="127" t="str">
        <f>IF(B2869="","",IF(ISNA(VLOOKUP(U2869,[2]NEW!H:H,1,FALSE)),"V",""))</f>
        <v>V</v>
      </c>
      <c r="Q2869" s="156"/>
      <c r="R2869" s="129"/>
      <c r="S2869" s="205"/>
      <c r="U2869" s="132" t="str">
        <f t="shared" si="176"/>
        <v>62110618005G56082</v>
      </c>
      <c r="W2869" s="134" t="str">
        <f>IF((ISERROR(VLOOKUP(E2869,'[2]Lead Time(覆蓋貼)'!F:F,1,0)))*(P2869="v"),"",IF((ISTEXT(VLOOKUP(E2869,'[2]Lead Time(覆蓋貼)'!F:F,1,0)))*(P2869=""),"未執行",""))</f>
        <v/>
      </c>
    </row>
    <row r="2870" spans="1:23" ht="20.25" hidden="1" customHeight="1" x14ac:dyDescent="0.25">
      <c r="A2870" s="117">
        <v>2856</v>
      </c>
      <c r="B2870" s="118" t="s">
        <v>4841</v>
      </c>
      <c r="C2870" s="119">
        <v>42370</v>
      </c>
      <c r="D2870" s="117" t="s">
        <v>4662</v>
      </c>
      <c r="E2870" s="120" t="s">
        <v>6163</v>
      </c>
      <c r="F2870" s="117" t="str">
        <f>IF(ISNA(VLOOKUP(B2870,[2]保固召回!$A:$G,7,FALSE)),"",(VLOOKUP(B2870,[2]保固召回!$A:$G,7,FALSE)))</f>
        <v/>
      </c>
      <c r="G2870" s="121">
        <f t="shared" ca="1" si="179"/>
        <v>0.57202072538860105</v>
      </c>
      <c r="H2870" s="121" t="str">
        <f t="shared" si="177"/>
        <v>提示-編程儀錶板油錶功能</v>
      </c>
      <c r="I2870" s="122">
        <f t="shared" ca="1" si="178"/>
        <v>552</v>
      </c>
      <c r="N2870" s="125"/>
      <c r="O2870" s="126"/>
      <c r="P2870" s="127" t="str">
        <f>IF(B2870="","",IF(ISNA(VLOOKUP(U2870,[2]NEW!H:H,1,FALSE)),"V",""))</f>
        <v>V</v>
      </c>
      <c r="Q2870" s="156"/>
      <c r="R2870" s="129"/>
      <c r="S2870" s="204"/>
      <c r="U2870" s="132" t="str">
        <f t="shared" si="176"/>
        <v>62110618005G55618</v>
      </c>
      <c r="W2870" s="134" t="str">
        <f>IF((ISERROR(VLOOKUP(E2870,'[2]Lead Time(覆蓋貼)'!F:F,1,0)))*(P2870="v"),"",IF((ISTEXT(VLOOKUP(E2870,'[2]Lead Time(覆蓋貼)'!F:F,1,0)))*(P2870=""),"未執行",""))</f>
        <v/>
      </c>
    </row>
    <row r="2871" spans="1:23" ht="20.25" hidden="1" customHeight="1" x14ac:dyDescent="0.25">
      <c r="A2871" s="117">
        <v>2857</v>
      </c>
      <c r="B2871" s="118" t="s">
        <v>4841</v>
      </c>
      <c r="C2871" s="119">
        <v>42370</v>
      </c>
      <c r="D2871" s="117" t="s">
        <v>4662</v>
      </c>
      <c r="E2871" s="120" t="s">
        <v>6164</v>
      </c>
      <c r="F2871" s="117"/>
      <c r="G2871" s="121">
        <f t="shared" ca="1" si="179"/>
        <v>0.57202072538860105</v>
      </c>
      <c r="H2871" s="121" t="str">
        <f t="shared" si="177"/>
        <v>提示-編程儀錶板油錶功能</v>
      </c>
      <c r="I2871" s="122">
        <f t="shared" ca="1" si="178"/>
        <v>552</v>
      </c>
      <c r="N2871" s="125"/>
      <c r="O2871" s="126"/>
      <c r="P2871" s="127" t="str">
        <f>IF(B2871="","",IF(ISNA(VLOOKUP(U2871,[2]NEW!H:H,1,FALSE)),"V",""))</f>
        <v>V</v>
      </c>
      <c r="Q2871" s="156"/>
      <c r="R2871" s="129"/>
      <c r="S2871" s="181"/>
      <c r="U2871" s="132" t="str">
        <f t="shared" si="176"/>
        <v>62110618005G55451</v>
      </c>
      <c r="W2871" s="134" t="str">
        <f>IF((ISERROR(VLOOKUP(E2871,'[2]Lead Time(覆蓋貼)'!F:F,1,0)))*(P2871="v"),"",IF((ISTEXT(VLOOKUP(E2871,'[2]Lead Time(覆蓋貼)'!F:F,1,0)))*(P2871=""),"未執行",""))</f>
        <v/>
      </c>
    </row>
    <row r="2872" spans="1:23" ht="20.25" hidden="1" customHeight="1" x14ac:dyDescent="0.25">
      <c r="A2872" s="117">
        <v>2858</v>
      </c>
      <c r="B2872" s="118" t="s">
        <v>4841</v>
      </c>
      <c r="C2872" s="119">
        <v>42370</v>
      </c>
      <c r="D2872" s="117" t="s">
        <v>4662</v>
      </c>
      <c r="E2872" s="120" t="s">
        <v>6165</v>
      </c>
      <c r="F2872" s="117" t="str">
        <f>IF(ISNA(VLOOKUP(B2872,[2]保固召回!$A:$G,7,FALSE)),"",(VLOOKUP(B2872,[2]保固召回!$A:$G,7,FALSE)))</f>
        <v/>
      </c>
      <c r="G2872" s="121">
        <f t="shared" ca="1" si="179"/>
        <v>0.57202072538860105</v>
      </c>
      <c r="H2872" s="121" t="str">
        <f t="shared" si="177"/>
        <v/>
      </c>
      <c r="I2872" s="122">
        <f t="shared" ca="1" si="178"/>
        <v>552</v>
      </c>
      <c r="N2872" s="125"/>
      <c r="O2872" s="126"/>
      <c r="P2872" s="127" t="str">
        <f>IF(B2872="","",IF(ISNA(VLOOKUP(U2872,[2]NEW!H:H,1,FALSE)),"V",""))</f>
        <v/>
      </c>
      <c r="Q2872" s="156"/>
      <c r="R2872" s="129"/>
      <c r="S2872" s="205"/>
      <c r="U2872" s="132" t="str">
        <f t="shared" si="176"/>
        <v>62110618005G55404</v>
      </c>
      <c r="W2872" s="134" t="str">
        <f>IF((ISERROR(VLOOKUP(E2872,'[2]Lead Time(覆蓋貼)'!F:F,1,0)))*(P2872="v"),"",IF((ISTEXT(VLOOKUP(E2872,'[2]Lead Time(覆蓋貼)'!F:F,1,0)))*(P2872=""),"未執行",""))</f>
        <v/>
      </c>
    </row>
    <row r="2873" spans="1:23" ht="20.25" hidden="1" customHeight="1" x14ac:dyDescent="0.25">
      <c r="A2873" s="117">
        <v>2859</v>
      </c>
      <c r="B2873" s="118" t="s">
        <v>4841</v>
      </c>
      <c r="C2873" s="119">
        <v>42370</v>
      </c>
      <c r="D2873" s="117" t="s">
        <v>4662</v>
      </c>
      <c r="E2873" s="211" t="s">
        <v>6166</v>
      </c>
      <c r="F2873" s="117" t="str">
        <f>IF(ISNA(VLOOKUP(B2873,[2]保固召回!$A:$G,7,FALSE)),"",(VLOOKUP(B2873,[2]保固召回!$A:$G,7,FALSE)))</f>
        <v/>
      </c>
      <c r="G2873" s="121">
        <f t="shared" ca="1" si="179"/>
        <v>0.57202072538860105</v>
      </c>
      <c r="H2873" s="121" t="str">
        <f t="shared" si="177"/>
        <v>提示-編程儀錶板油錶功能</v>
      </c>
      <c r="I2873" s="122">
        <f t="shared" ca="1" si="178"/>
        <v>552</v>
      </c>
      <c r="N2873" s="125">
        <v>43183</v>
      </c>
      <c r="O2873" s="126">
        <v>140</v>
      </c>
      <c r="P2873" s="127" t="str">
        <f>IF(B2873="","",IF(ISNA(VLOOKUP(U2873,[2]NEW!H:H,1,FALSE)),"V",""))</f>
        <v>V</v>
      </c>
      <c r="Q2873" s="156">
        <v>43180</v>
      </c>
      <c r="R2873" s="129">
        <v>50376</v>
      </c>
      <c r="S2873" s="204" t="s">
        <v>3862</v>
      </c>
      <c r="U2873" s="132" t="str">
        <f t="shared" si="176"/>
        <v>62110618005G54729</v>
      </c>
      <c r="W2873" s="134" t="str">
        <f>IF((ISERROR(VLOOKUP(E2873,'[2]Lead Time(覆蓋貼)'!F:F,1,0)))*(P2873="v"),"",IF((ISTEXT(VLOOKUP(E2873,'[2]Lead Time(覆蓋貼)'!F:F,1,0)))*(P2873=""),"未執行",""))</f>
        <v/>
      </c>
    </row>
    <row r="2874" spans="1:23" ht="20.25" hidden="1" customHeight="1" x14ac:dyDescent="0.25">
      <c r="A2874" s="117">
        <v>2860</v>
      </c>
      <c r="B2874" s="118" t="s">
        <v>4841</v>
      </c>
      <c r="C2874" s="119">
        <v>42370</v>
      </c>
      <c r="D2874" s="117" t="s">
        <v>4890</v>
      </c>
      <c r="E2874" s="120" t="s">
        <v>6167</v>
      </c>
      <c r="F2874" s="117" t="str">
        <f>IF(ISNA(VLOOKUP(B2874,[2]保固召回!$A:$G,7,FALSE)),"",(VLOOKUP(B2874,[2]保固召回!$A:$G,7,FALSE)))</f>
        <v/>
      </c>
      <c r="G2874" s="121">
        <f t="shared" ca="1" si="179"/>
        <v>0.57202072538860105</v>
      </c>
      <c r="H2874" s="121" t="str">
        <f t="shared" si="177"/>
        <v/>
      </c>
      <c r="I2874" s="122">
        <f t="shared" ca="1" si="178"/>
        <v>552</v>
      </c>
      <c r="N2874" s="125"/>
      <c r="O2874" s="126"/>
      <c r="P2874" s="127" t="str">
        <f>IF(B2874="","",IF(ISNA(VLOOKUP(U2874,[2]NEW!H:H,1,FALSE)),"V",""))</f>
        <v/>
      </c>
      <c r="Q2874" s="156"/>
      <c r="R2874" s="129"/>
      <c r="S2874" s="205"/>
      <c r="U2874" s="132" t="str">
        <f t="shared" si="176"/>
        <v>62110618005D06777</v>
      </c>
      <c r="W2874" s="134" t="str">
        <f>IF((ISERROR(VLOOKUP(E2874,'[2]Lead Time(覆蓋貼)'!F:F,1,0)))*(P2874="v"),"",IF((ISTEXT(VLOOKUP(E2874,'[2]Lead Time(覆蓋貼)'!F:F,1,0)))*(P2874=""),"未執行",""))</f>
        <v/>
      </c>
    </row>
    <row r="2875" spans="1:23" ht="20.25" hidden="1" customHeight="1" x14ac:dyDescent="0.25">
      <c r="A2875" s="117">
        <v>2861</v>
      </c>
      <c r="B2875" s="118" t="s">
        <v>4841</v>
      </c>
      <c r="C2875" s="119">
        <v>42370</v>
      </c>
      <c r="D2875" s="117" t="s">
        <v>4662</v>
      </c>
      <c r="E2875" s="120" t="s">
        <v>6168</v>
      </c>
      <c r="F2875" s="117" t="str">
        <f>IF(ISNA(VLOOKUP(B2875,[2]保固召回!$A:$G,7,FALSE)),"",(VLOOKUP(B2875,[2]保固召回!$A:$G,7,FALSE)))</f>
        <v/>
      </c>
      <c r="G2875" s="121">
        <f t="shared" ca="1" si="179"/>
        <v>0.57202072538860105</v>
      </c>
      <c r="H2875" s="121" t="str">
        <f t="shared" si="177"/>
        <v/>
      </c>
      <c r="I2875" s="122">
        <f t="shared" ca="1" si="178"/>
        <v>552</v>
      </c>
      <c r="N2875" s="125"/>
      <c r="O2875" s="126"/>
      <c r="P2875" s="127" t="str">
        <f>IF(B2875="","",IF(ISNA(VLOOKUP(U2875,[2]NEW!H:H,1,FALSE)),"V",""))</f>
        <v/>
      </c>
      <c r="Q2875" s="156"/>
      <c r="R2875" s="129"/>
      <c r="S2875" s="205"/>
      <c r="U2875" s="132" t="str">
        <f t="shared" si="176"/>
        <v>62110618005D06745</v>
      </c>
      <c r="W2875" s="134" t="str">
        <f>IF((ISERROR(VLOOKUP(E2875,'[2]Lead Time(覆蓋貼)'!F:F,1,0)))*(P2875="v"),"",IF((ISTEXT(VLOOKUP(E2875,'[2]Lead Time(覆蓋貼)'!F:F,1,0)))*(P2875=""),"未執行",""))</f>
        <v/>
      </c>
    </row>
    <row r="2876" spans="1:23" ht="20.25" hidden="1" customHeight="1" x14ac:dyDescent="0.25">
      <c r="A2876" s="117">
        <v>2862</v>
      </c>
      <c r="B2876" s="118" t="s">
        <v>4841</v>
      </c>
      <c r="C2876" s="119">
        <v>42370</v>
      </c>
      <c r="D2876" s="117" t="s">
        <v>4662</v>
      </c>
      <c r="E2876" s="120" t="s">
        <v>6169</v>
      </c>
      <c r="F2876" s="117" t="str">
        <f>IF(ISNA(VLOOKUP(B2876,[2]保固召回!$A:$G,7,FALSE)),"",(VLOOKUP(B2876,[2]保固召回!$A:$G,7,FALSE)))</f>
        <v/>
      </c>
      <c r="G2876" s="121">
        <f t="shared" ca="1" si="179"/>
        <v>0.57202072538860105</v>
      </c>
      <c r="H2876" s="121" t="str">
        <f t="shared" si="177"/>
        <v>提示-編程儀錶板油錶功能</v>
      </c>
      <c r="I2876" s="122">
        <f t="shared" ca="1" si="178"/>
        <v>552</v>
      </c>
      <c r="N2876" s="125"/>
      <c r="O2876" s="126"/>
      <c r="P2876" s="127" t="str">
        <f>IF(B2876="","",IF(ISNA(VLOOKUP(U2876,[2]NEW!H:H,1,FALSE)),"V",""))</f>
        <v>V</v>
      </c>
      <c r="Q2876" s="156"/>
      <c r="R2876" s="129"/>
      <c r="S2876" s="204"/>
      <c r="U2876" s="132" t="str">
        <f t="shared" si="176"/>
        <v>62110618005C60016</v>
      </c>
      <c r="W2876" s="134" t="str">
        <f>IF((ISERROR(VLOOKUP(E2876,'[2]Lead Time(覆蓋貼)'!F:F,1,0)))*(P2876="v"),"",IF((ISTEXT(VLOOKUP(E2876,'[2]Lead Time(覆蓋貼)'!F:F,1,0)))*(P2876=""),"未執行",""))</f>
        <v/>
      </c>
    </row>
    <row r="2877" spans="1:23" ht="20.25" hidden="1" customHeight="1" x14ac:dyDescent="0.25">
      <c r="A2877" s="117">
        <v>2863</v>
      </c>
      <c r="B2877" s="118" t="s">
        <v>4841</v>
      </c>
      <c r="C2877" s="119">
        <v>42370</v>
      </c>
      <c r="D2877" s="117" t="s">
        <v>4662</v>
      </c>
      <c r="E2877" s="120" t="s">
        <v>6170</v>
      </c>
      <c r="F2877" s="117" t="str">
        <f>IF(ISNA(VLOOKUP(B2877,[2]保固召回!$A:$G,7,FALSE)),"",(VLOOKUP(B2877,[2]保固召回!$A:$G,7,FALSE)))</f>
        <v/>
      </c>
      <c r="G2877" s="121">
        <f t="shared" ca="1" si="179"/>
        <v>0.57202072538860105</v>
      </c>
      <c r="H2877" s="121" t="str">
        <f t="shared" si="177"/>
        <v>提示-編程儀錶板油錶功能</v>
      </c>
      <c r="I2877" s="122">
        <f t="shared" ca="1" si="178"/>
        <v>552</v>
      </c>
      <c r="N2877" s="125"/>
      <c r="O2877" s="126"/>
      <c r="P2877" s="127" t="str">
        <f>IF(B2877="","",IF(ISNA(VLOOKUP(U2877,[2]NEW!H:H,1,FALSE)),"V",""))</f>
        <v>V</v>
      </c>
      <c r="Q2877" s="156"/>
      <c r="R2877" s="129"/>
      <c r="S2877" s="205"/>
      <c r="U2877" s="132" t="str">
        <f t="shared" si="176"/>
        <v>62110618005C59962</v>
      </c>
      <c r="W2877" s="134" t="str">
        <f>IF((ISERROR(VLOOKUP(E2877,'[2]Lead Time(覆蓋貼)'!F:F,1,0)))*(P2877="v"),"",IF((ISTEXT(VLOOKUP(E2877,'[2]Lead Time(覆蓋貼)'!F:F,1,0)))*(P2877=""),"未執行",""))</f>
        <v/>
      </c>
    </row>
    <row r="2878" spans="1:23" ht="20.25" hidden="1" customHeight="1" x14ac:dyDescent="0.25">
      <c r="A2878" s="117">
        <v>2864</v>
      </c>
      <c r="B2878" s="118" t="s">
        <v>4841</v>
      </c>
      <c r="C2878" s="119">
        <v>42370</v>
      </c>
      <c r="D2878" s="117" t="s">
        <v>4662</v>
      </c>
      <c r="E2878" s="120" t="s">
        <v>6171</v>
      </c>
      <c r="F2878" s="117" t="str">
        <f>IF(ISNA(VLOOKUP(B2878,[2]保固召回!$A:$G,7,FALSE)),"",(VLOOKUP(B2878,[2]保固召回!$A:$G,7,FALSE)))</f>
        <v/>
      </c>
      <c r="G2878" s="121">
        <f t="shared" ca="1" si="179"/>
        <v>0.57202072538860105</v>
      </c>
      <c r="H2878" s="121" t="str">
        <f t="shared" si="177"/>
        <v>提示-編程儀錶板油錶功能</v>
      </c>
      <c r="I2878" s="122">
        <f t="shared" ca="1" si="178"/>
        <v>552</v>
      </c>
      <c r="N2878" s="125"/>
      <c r="O2878" s="126"/>
      <c r="P2878" s="127" t="str">
        <f>IF(B2878="","",IF(ISNA(VLOOKUP(U2878,[2]NEW!H:H,1,FALSE)),"V",""))</f>
        <v>V</v>
      </c>
      <c r="Q2878" s="156"/>
      <c r="R2878" s="129"/>
      <c r="S2878" s="205"/>
      <c r="U2878" s="132" t="str">
        <f t="shared" si="176"/>
        <v>62110618005C59959</v>
      </c>
      <c r="W2878" s="134" t="str">
        <f>IF((ISERROR(VLOOKUP(E2878,'[2]Lead Time(覆蓋貼)'!F:F,1,0)))*(P2878="v"),"",IF((ISTEXT(VLOOKUP(E2878,'[2]Lead Time(覆蓋貼)'!F:F,1,0)))*(P2878=""),"未執行",""))</f>
        <v/>
      </c>
    </row>
    <row r="2879" spans="1:23" ht="20.25" hidden="1" customHeight="1" x14ac:dyDescent="0.25">
      <c r="A2879" s="117">
        <v>2865</v>
      </c>
      <c r="B2879" s="118" t="s">
        <v>4841</v>
      </c>
      <c r="C2879" s="119">
        <v>42370</v>
      </c>
      <c r="D2879" s="117" t="s">
        <v>4662</v>
      </c>
      <c r="E2879" s="120" t="s">
        <v>6172</v>
      </c>
      <c r="F2879" s="117" t="str">
        <f>IF(ISNA(VLOOKUP(B2879,[2]保固召回!$A:$G,7,FALSE)),"",(VLOOKUP(B2879,[2]保固召回!$A:$G,7,FALSE)))</f>
        <v/>
      </c>
      <c r="G2879" s="121">
        <f t="shared" ca="1" si="179"/>
        <v>0.57202072538860105</v>
      </c>
      <c r="H2879" s="121" t="str">
        <f t="shared" si="177"/>
        <v/>
      </c>
      <c r="I2879" s="122">
        <f t="shared" ca="1" si="178"/>
        <v>552</v>
      </c>
      <c r="N2879" s="125"/>
      <c r="O2879" s="126"/>
      <c r="P2879" s="127" t="str">
        <f>IF(B2879="","",IF(ISNA(VLOOKUP(U2879,[2]NEW!H:H,1,FALSE)),"V",""))</f>
        <v/>
      </c>
      <c r="Q2879" s="156"/>
      <c r="R2879" s="129"/>
      <c r="S2879" s="204"/>
      <c r="U2879" s="132" t="str">
        <f t="shared" si="176"/>
        <v>62110618005C59427</v>
      </c>
      <c r="W2879" s="134" t="str">
        <f>IF((ISERROR(VLOOKUP(E2879,'[2]Lead Time(覆蓋貼)'!F:F,1,0)))*(P2879="v"),"",IF((ISTEXT(VLOOKUP(E2879,'[2]Lead Time(覆蓋貼)'!F:F,1,0)))*(P2879=""),"未執行",""))</f>
        <v/>
      </c>
    </row>
    <row r="2880" spans="1:23" ht="20.25" hidden="1" customHeight="1" x14ac:dyDescent="0.25">
      <c r="A2880" s="117">
        <v>2866</v>
      </c>
      <c r="B2880" s="118" t="s">
        <v>4841</v>
      </c>
      <c r="C2880" s="119">
        <v>42370</v>
      </c>
      <c r="D2880" s="117" t="s">
        <v>4662</v>
      </c>
      <c r="E2880" s="120" t="s">
        <v>6173</v>
      </c>
      <c r="F2880" s="117" t="str">
        <f>IF(ISNA(VLOOKUP(B2880,[2]保固召回!$A:$G,7,FALSE)),"",(VLOOKUP(B2880,[2]保固召回!$A:$G,7,FALSE)))</f>
        <v/>
      </c>
      <c r="G2880" s="121">
        <f t="shared" ca="1" si="179"/>
        <v>0.57202072538860105</v>
      </c>
      <c r="H2880" s="121" t="str">
        <f t="shared" si="177"/>
        <v>提示-編程儀錶板油錶功能</v>
      </c>
      <c r="I2880" s="122">
        <f t="shared" ca="1" si="178"/>
        <v>552</v>
      </c>
      <c r="N2880" s="125"/>
      <c r="O2880" s="126"/>
      <c r="P2880" s="127" t="str">
        <f>IF(B2880="","",IF(ISNA(VLOOKUP(U2880,[2]NEW!H:H,1,FALSE)),"V",""))</f>
        <v>V</v>
      </c>
      <c r="Q2880" s="156"/>
      <c r="R2880" s="129"/>
      <c r="S2880" s="205"/>
      <c r="U2880" s="132" t="str">
        <f t="shared" si="176"/>
        <v>62110618005C59365</v>
      </c>
      <c r="W2880" s="134" t="str">
        <f>IF((ISERROR(VLOOKUP(E2880,'[2]Lead Time(覆蓋貼)'!F:F,1,0)))*(P2880="v"),"",IF((ISTEXT(VLOOKUP(E2880,'[2]Lead Time(覆蓋貼)'!F:F,1,0)))*(P2880=""),"未執行",""))</f>
        <v/>
      </c>
    </row>
    <row r="2881" spans="1:23" ht="20.25" hidden="1" customHeight="1" x14ac:dyDescent="0.25">
      <c r="A2881" s="117">
        <v>2867</v>
      </c>
      <c r="B2881" s="118" t="s">
        <v>4841</v>
      </c>
      <c r="C2881" s="119">
        <v>42370</v>
      </c>
      <c r="D2881" s="117" t="s">
        <v>4662</v>
      </c>
      <c r="E2881" s="120" t="s">
        <v>6174</v>
      </c>
      <c r="F2881" s="117"/>
      <c r="G2881" s="121">
        <f t="shared" ca="1" si="179"/>
        <v>0.57202072538860105</v>
      </c>
      <c r="H2881" s="121" t="str">
        <f t="shared" si="177"/>
        <v>提示-編程儀錶板油錶功能</v>
      </c>
      <c r="I2881" s="122">
        <f t="shared" ca="1" si="178"/>
        <v>552</v>
      </c>
      <c r="N2881" s="125"/>
      <c r="O2881" s="126"/>
      <c r="P2881" s="127" t="str">
        <f>IF(B2881="","",IF(ISNA(VLOOKUP(U2881,[2]NEW!H:H,1,FALSE)),"V",""))</f>
        <v>V</v>
      </c>
      <c r="Q2881" s="156"/>
      <c r="R2881" s="129"/>
      <c r="S2881" s="181"/>
      <c r="U2881" s="132" t="str">
        <f t="shared" si="176"/>
        <v>62110618005C59226</v>
      </c>
      <c r="W2881" s="134" t="str">
        <f>IF((ISERROR(VLOOKUP(E2881,'[2]Lead Time(覆蓋貼)'!F:F,1,0)))*(P2881="v"),"",IF((ISTEXT(VLOOKUP(E2881,'[2]Lead Time(覆蓋貼)'!F:F,1,0)))*(P2881=""),"未執行",""))</f>
        <v/>
      </c>
    </row>
    <row r="2882" spans="1:23" ht="20.25" hidden="1" customHeight="1" x14ac:dyDescent="0.25">
      <c r="A2882" s="117">
        <v>2868</v>
      </c>
      <c r="B2882" s="118" t="s">
        <v>4841</v>
      </c>
      <c r="C2882" s="119">
        <v>42370</v>
      </c>
      <c r="D2882" s="117" t="s">
        <v>4662</v>
      </c>
      <c r="E2882" s="120" t="s">
        <v>6175</v>
      </c>
      <c r="F2882" s="117"/>
      <c r="G2882" s="121">
        <f t="shared" ca="1" si="179"/>
        <v>0.57202072538860105</v>
      </c>
      <c r="H2882" s="121" t="str">
        <f t="shared" si="177"/>
        <v>提示-編程儀錶板油錶功能</v>
      </c>
      <c r="I2882" s="122">
        <f t="shared" ca="1" si="178"/>
        <v>552</v>
      </c>
      <c r="N2882" s="125"/>
      <c r="O2882" s="126"/>
      <c r="P2882" s="127" t="str">
        <f>IF(B2882="","",IF(ISNA(VLOOKUP(U2882,[2]NEW!H:H,1,FALSE)),"V",""))</f>
        <v>V</v>
      </c>
      <c r="Q2882" s="156"/>
      <c r="R2882" s="129"/>
      <c r="S2882" s="210"/>
      <c r="U2882" s="132" t="str">
        <f t="shared" si="176"/>
        <v>62110618005C59220</v>
      </c>
      <c r="W2882" s="134" t="str">
        <f>IF((ISERROR(VLOOKUP(E2882,'[2]Lead Time(覆蓋貼)'!F:F,1,0)))*(P2882="v"),"",IF((ISTEXT(VLOOKUP(E2882,'[2]Lead Time(覆蓋貼)'!F:F,1,0)))*(P2882=""),"未執行",""))</f>
        <v/>
      </c>
    </row>
    <row r="2883" spans="1:23" ht="20.25" hidden="1" customHeight="1" x14ac:dyDescent="0.25">
      <c r="A2883" s="117">
        <v>2869</v>
      </c>
      <c r="B2883" s="118" t="s">
        <v>4841</v>
      </c>
      <c r="C2883" s="119">
        <v>42370</v>
      </c>
      <c r="D2883" s="117" t="s">
        <v>4662</v>
      </c>
      <c r="E2883" s="120" t="s">
        <v>6176</v>
      </c>
      <c r="F2883" s="117" t="str">
        <f>IF(ISNA(VLOOKUP(B2883,[2]保固召回!$A:$G,7,FALSE)),"",(VLOOKUP(B2883,[2]保固召回!$A:$G,7,FALSE)))</f>
        <v/>
      </c>
      <c r="G2883" s="121">
        <f t="shared" ca="1" si="179"/>
        <v>0.57202072538860105</v>
      </c>
      <c r="H2883" s="121" t="str">
        <f t="shared" si="177"/>
        <v>提示-編程儀錶板油錶功能</v>
      </c>
      <c r="I2883" s="122">
        <f t="shared" ca="1" si="178"/>
        <v>552</v>
      </c>
      <c r="N2883" s="125"/>
      <c r="O2883" s="126"/>
      <c r="P2883" s="127" t="str">
        <f>IF(B2883="","",IF(ISNA(VLOOKUP(U2883,[2]NEW!H:H,1,FALSE)),"V",""))</f>
        <v>V</v>
      </c>
      <c r="Q2883" s="156"/>
      <c r="R2883" s="129"/>
      <c r="S2883" s="205"/>
      <c r="U2883" s="132" t="str">
        <f t="shared" si="176"/>
        <v>62110618005C59051</v>
      </c>
      <c r="W2883" s="134" t="str">
        <f>IF((ISERROR(VLOOKUP(E2883,'[2]Lead Time(覆蓋貼)'!F:F,1,0)))*(P2883="v"),"",IF((ISTEXT(VLOOKUP(E2883,'[2]Lead Time(覆蓋貼)'!F:F,1,0)))*(P2883=""),"未執行",""))</f>
        <v/>
      </c>
    </row>
    <row r="2884" spans="1:23" ht="20.25" hidden="1" customHeight="1" x14ac:dyDescent="0.25">
      <c r="A2884" s="117">
        <v>2870</v>
      </c>
      <c r="B2884" s="118" t="s">
        <v>4841</v>
      </c>
      <c r="C2884" s="119">
        <v>42370</v>
      </c>
      <c r="D2884" s="117" t="s">
        <v>4662</v>
      </c>
      <c r="E2884" s="120" t="s">
        <v>6177</v>
      </c>
      <c r="F2884" s="117" t="str">
        <f>IF(ISNA(VLOOKUP(B2884,[2]保固召回!$A:$G,7,FALSE)),"",(VLOOKUP(B2884,[2]保固召回!$A:$G,7,FALSE)))</f>
        <v/>
      </c>
      <c r="G2884" s="121">
        <f t="shared" ca="1" si="179"/>
        <v>0.57202072538860105</v>
      </c>
      <c r="H2884" s="121" t="str">
        <f t="shared" si="177"/>
        <v>提示-編程儀錶板油錶功能</v>
      </c>
      <c r="I2884" s="122">
        <f t="shared" ca="1" si="178"/>
        <v>552</v>
      </c>
      <c r="N2884" s="125"/>
      <c r="O2884" s="126"/>
      <c r="P2884" s="127" t="str">
        <f>IF(B2884="","",IF(ISNA(VLOOKUP(U2884,[2]NEW!H:H,1,FALSE)),"V",""))</f>
        <v>V</v>
      </c>
      <c r="Q2884" s="156"/>
      <c r="R2884" s="129"/>
      <c r="S2884" s="205"/>
      <c r="U2884" s="132" t="str">
        <f t="shared" si="176"/>
        <v>62110618005C58287</v>
      </c>
      <c r="W2884" s="134" t="str">
        <f>IF((ISERROR(VLOOKUP(E2884,'[2]Lead Time(覆蓋貼)'!F:F,1,0)))*(P2884="v"),"",IF((ISTEXT(VLOOKUP(E2884,'[2]Lead Time(覆蓋貼)'!F:F,1,0)))*(P2884=""),"未執行",""))</f>
        <v/>
      </c>
    </row>
    <row r="2885" spans="1:23" ht="20.25" hidden="1" customHeight="1" x14ac:dyDescent="0.25">
      <c r="A2885" s="117">
        <v>2871</v>
      </c>
      <c r="B2885" s="118" t="s">
        <v>4841</v>
      </c>
      <c r="C2885" s="119">
        <v>42370</v>
      </c>
      <c r="D2885" s="117" t="s">
        <v>4662</v>
      </c>
      <c r="E2885" s="120" t="s">
        <v>6178</v>
      </c>
      <c r="F2885" s="117" t="str">
        <f>IF(ISNA(VLOOKUP(B2885,[2]保固召回!$A:$G,7,FALSE)),"",(VLOOKUP(B2885,[2]保固召回!$A:$G,7,FALSE)))</f>
        <v/>
      </c>
      <c r="G2885" s="121">
        <f t="shared" ca="1" si="179"/>
        <v>0.57202072538860105</v>
      </c>
      <c r="H2885" s="121" t="str">
        <f t="shared" si="177"/>
        <v/>
      </c>
      <c r="I2885" s="122">
        <f t="shared" ca="1" si="178"/>
        <v>552</v>
      </c>
      <c r="N2885" s="125"/>
      <c r="O2885" s="126"/>
      <c r="P2885" s="127" t="str">
        <f>IF(B2885="","",IF(ISNA(VLOOKUP(U2885,[2]NEW!H:H,1,FALSE)),"V",""))</f>
        <v/>
      </c>
      <c r="Q2885" s="156"/>
      <c r="R2885" s="129"/>
      <c r="S2885" s="204"/>
      <c r="U2885" s="132" t="str">
        <f t="shared" ref="U2885:U2948" si="180">B2885&amp;E2885</f>
        <v>62110618005C58285</v>
      </c>
      <c r="W2885" s="134" t="str">
        <f>IF((ISERROR(VLOOKUP(E2885,'[2]Lead Time(覆蓋貼)'!F:F,1,0)))*(P2885="v"),"",IF((ISTEXT(VLOOKUP(E2885,'[2]Lead Time(覆蓋貼)'!F:F,1,0)))*(P2885=""),"未執行",""))</f>
        <v/>
      </c>
    </row>
    <row r="2886" spans="1:23" ht="20.25" hidden="1" customHeight="1" x14ac:dyDescent="0.25">
      <c r="A2886" s="117">
        <v>2872</v>
      </c>
      <c r="B2886" s="118" t="s">
        <v>4841</v>
      </c>
      <c r="C2886" s="119">
        <v>42370</v>
      </c>
      <c r="D2886" s="117" t="s">
        <v>4662</v>
      </c>
      <c r="E2886" s="120" t="s">
        <v>6179</v>
      </c>
      <c r="F2886" s="117" t="str">
        <f>IF(ISNA(VLOOKUP(B2886,[2]保固召回!$A:$G,7,FALSE)),"",(VLOOKUP(B2886,[2]保固召回!$A:$G,7,FALSE)))</f>
        <v/>
      </c>
      <c r="G2886" s="121">
        <f t="shared" ca="1" si="179"/>
        <v>0.57202072538860105</v>
      </c>
      <c r="H2886" s="121" t="str">
        <f t="shared" ref="H2886:H2949" si="181">IF(P2886="V",D2886,"")</f>
        <v>提示-編程儀錶板油錶功能</v>
      </c>
      <c r="I2886" s="122">
        <f t="shared" ref="I2886:I2949" ca="1" si="182">COUNTIF(H:H,D2886)</f>
        <v>552</v>
      </c>
      <c r="N2886" s="125"/>
      <c r="O2886" s="126"/>
      <c r="P2886" s="127" t="str">
        <f>IF(B2886="","",IF(ISNA(VLOOKUP(U2886,[2]NEW!H:H,1,FALSE)),"V",""))</f>
        <v>V</v>
      </c>
      <c r="Q2886" s="156"/>
      <c r="R2886" s="129"/>
      <c r="S2886" s="205"/>
      <c r="U2886" s="132" t="str">
        <f t="shared" si="180"/>
        <v>62110618005C58230</v>
      </c>
      <c r="W2886" s="134" t="str">
        <f>IF((ISERROR(VLOOKUP(E2886,'[2]Lead Time(覆蓋貼)'!F:F,1,0)))*(P2886="v"),"",IF((ISTEXT(VLOOKUP(E2886,'[2]Lead Time(覆蓋貼)'!F:F,1,0)))*(P2886=""),"未執行",""))</f>
        <v/>
      </c>
    </row>
    <row r="2887" spans="1:23" ht="20.25" hidden="1" customHeight="1" x14ac:dyDescent="0.25">
      <c r="A2887" s="117">
        <v>2873</v>
      </c>
      <c r="B2887" s="118" t="s">
        <v>4841</v>
      </c>
      <c r="C2887" s="119">
        <v>42370</v>
      </c>
      <c r="D2887" s="117" t="s">
        <v>4662</v>
      </c>
      <c r="E2887" s="120" t="s">
        <v>6180</v>
      </c>
      <c r="F2887" s="117" t="str">
        <f>IF(ISNA(VLOOKUP(B2887,[2]保固召回!$A:$G,7,FALSE)),"",(VLOOKUP(B2887,[2]保固召回!$A:$G,7,FALSE)))</f>
        <v/>
      </c>
      <c r="G2887" s="121">
        <f t="shared" ca="1" si="179"/>
        <v>0.57202072538860105</v>
      </c>
      <c r="H2887" s="121" t="str">
        <f t="shared" si="181"/>
        <v>提示-編程儀錶板油錶功能</v>
      </c>
      <c r="I2887" s="122">
        <f t="shared" ca="1" si="182"/>
        <v>552</v>
      </c>
      <c r="N2887" s="125"/>
      <c r="O2887" s="126"/>
      <c r="P2887" s="127" t="str">
        <f>IF(B2887="","",IF(ISNA(VLOOKUP(U2887,[2]NEW!H:H,1,FALSE)),"V",""))</f>
        <v>V</v>
      </c>
      <c r="Q2887" s="156"/>
      <c r="R2887" s="129"/>
      <c r="S2887" s="205"/>
      <c r="U2887" s="132" t="str">
        <f t="shared" si="180"/>
        <v>62110618005C57843</v>
      </c>
      <c r="W2887" s="134" t="str">
        <f>IF((ISERROR(VLOOKUP(E2887,'[2]Lead Time(覆蓋貼)'!F:F,1,0)))*(P2887="v"),"",IF((ISTEXT(VLOOKUP(E2887,'[2]Lead Time(覆蓋貼)'!F:F,1,0)))*(P2887=""),"未執行",""))</f>
        <v/>
      </c>
    </row>
    <row r="2888" spans="1:23" ht="20.25" hidden="1" customHeight="1" x14ac:dyDescent="0.25">
      <c r="A2888" s="117">
        <v>2874</v>
      </c>
      <c r="B2888" s="118" t="s">
        <v>4841</v>
      </c>
      <c r="C2888" s="119">
        <v>42370</v>
      </c>
      <c r="D2888" s="117" t="s">
        <v>4662</v>
      </c>
      <c r="E2888" s="120" t="s">
        <v>6181</v>
      </c>
      <c r="F2888" s="117"/>
      <c r="G2888" s="121">
        <f t="shared" ca="1" si="179"/>
        <v>0.57202072538860105</v>
      </c>
      <c r="H2888" s="121" t="str">
        <f t="shared" si="181"/>
        <v>提示-編程儀錶板油錶功能</v>
      </c>
      <c r="I2888" s="122">
        <f t="shared" ca="1" si="182"/>
        <v>552</v>
      </c>
      <c r="N2888" s="125"/>
      <c r="O2888" s="126"/>
      <c r="P2888" s="127" t="str">
        <f>IF(B2888="","",IF(ISNA(VLOOKUP(U2888,[2]NEW!H:H,1,FALSE)),"V",""))</f>
        <v>V</v>
      </c>
      <c r="Q2888" s="156"/>
      <c r="R2888" s="129"/>
      <c r="S2888" s="210"/>
      <c r="U2888" s="132" t="str">
        <f t="shared" si="180"/>
        <v>62110618005C57842</v>
      </c>
      <c r="W2888" s="134" t="str">
        <f>IF((ISERROR(VLOOKUP(E2888,'[2]Lead Time(覆蓋貼)'!F:F,1,0)))*(P2888="v"),"",IF((ISTEXT(VLOOKUP(E2888,'[2]Lead Time(覆蓋貼)'!F:F,1,0)))*(P2888=""),"未執行",""))</f>
        <v/>
      </c>
    </row>
    <row r="2889" spans="1:23" ht="20.25" hidden="1" customHeight="1" x14ac:dyDescent="0.25">
      <c r="A2889" s="117">
        <v>2875</v>
      </c>
      <c r="B2889" s="118" t="s">
        <v>4841</v>
      </c>
      <c r="C2889" s="119">
        <v>42370</v>
      </c>
      <c r="D2889" s="117" t="s">
        <v>4662</v>
      </c>
      <c r="E2889" s="120" t="s">
        <v>6182</v>
      </c>
      <c r="F2889" s="117" t="str">
        <f>IF(ISNA(VLOOKUP(B2889,[2]保固召回!$A:$G,7,FALSE)),"",(VLOOKUP(B2889,[2]保固召回!$A:$G,7,FALSE)))</f>
        <v/>
      </c>
      <c r="G2889" s="121">
        <f t="shared" ref="G2889:G2952" ca="1" si="183">COUNTIF(H:H,D2889)/COUNTIF(D:D,D2889)</f>
        <v>0.57202072538860105</v>
      </c>
      <c r="H2889" s="121" t="str">
        <f t="shared" si="181"/>
        <v/>
      </c>
      <c r="I2889" s="122">
        <f t="shared" ca="1" si="182"/>
        <v>552</v>
      </c>
      <c r="N2889" s="125"/>
      <c r="O2889" s="126"/>
      <c r="P2889" s="127" t="str">
        <f>IF(B2889="","",IF(ISNA(VLOOKUP(U2889,[2]NEW!H:H,1,FALSE)),"V",""))</f>
        <v/>
      </c>
      <c r="Q2889" s="156"/>
      <c r="R2889" s="129"/>
      <c r="S2889" s="205"/>
      <c r="U2889" s="132" t="str">
        <f t="shared" si="180"/>
        <v>62110618005C57651</v>
      </c>
      <c r="W2889" s="134" t="str">
        <f>IF((ISERROR(VLOOKUP(E2889,'[2]Lead Time(覆蓋貼)'!F:F,1,0)))*(P2889="v"),"",IF((ISTEXT(VLOOKUP(E2889,'[2]Lead Time(覆蓋貼)'!F:F,1,0)))*(P2889=""),"未執行",""))</f>
        <v/>
      </c>
    </row>
    <row r="2890" spans="1:23" ht="20.25" hidden="1" customHeight="1" x14ac:dyDescent="0.25">
      <c r="A2890" s="117">
        <v>2876</v>
      </c>
      <c r="B2890" s="118" t="s">
        <v>4841</v>
      </c>
      <c r="C2890" s="119">
        <v>42370</v>
      </c>
      <c r="D2890" s="117" t="s">
        <v>4662</v>
      </c>
      <c r="E2890" s="120" t="s">
        <v>6183</v>
      </c>
      <c r="F2890" s="117" t="str">
        <f>IF(ISNA(VLOOKUP(B2890,[2]保固召回!$A:$G,7,FALSE)),"",(VLOOKUP(B2890,[2]保固召回!$A:$G,7,FALSE)))</f>
        <v/>
      </c>
      <c r="G2890" s="121">
        <f t="shared" ca="1" si="183"/>
        <v>0.57202072538860105</v>
      </c>
      <c r="H2890" s="121" t="str">
        <f t="shared" si="181"/>
        <v/>
      </c>
      <c r="I2890" s="122">
        <f t="shared" ca="1" si="182"/>
        <v>552</v>
      </c>
      <c r="N2890" s="125"/>
      <c r="O2890" s="126"/>
      <c r="P2890" s="127" t="str">
        <f>IF(B2890="","",IF(ISNA(VLOOKUP(U2890,[2]NEW!H:H,1,FALSE)),"V",""))</f>
        <v/>
      </c>
      <c r="Q2890" s="156"/>
      <c r="R2890" s="129"/>
      <c r="S2890" s="205"/>
      <c r="U2890" s="132" t="str">
        <f t="shared" si="180"/>
        <v>62110618005C57634</v>
      </c>
      <c r="W2890" s="134" t="str">
        <f>IF((ISERROR(VLOOKUP(E2890,'[2]Lead Time(覆蓋貼)'!F:F,1,0)))*(P2890="v"),"",IF((ISTEXT(VLOOKUP(E2890,'[2]Lead Time(覆蓋貼)'!F:F,1,0)))*(P2890=""),"未執行",""))</f>
        <v/>
      </c>
    </row>
    <row r="2891" spans="1:23" ht="20.25" hidden="1" customHeight="1" x14ac:dyDescent="0.25">
      <c r="A2891" s="117">
        <v>2877</v>
      </c>
      <c r="B2891" s="118" t="s">
        <v>4841</v>
      </c>
      <c r="C2891" s="119">
        <v>42370</v>
      </c>
      <c r="D2891" s="117" t="s">
        <v>4662</v>
      </c>
      <c r="E2891" s="120" t="s">
        <v>6184</v>
      </c>
      <c r="F2891" s="117" t="str">
        <f>IF(ISNA(VLOOKUP(B2891,[2]保固召回!$A:$G,7,FALSE)),"",(VLOOKUP(B2891,[2]保固召回!$A:$G,7,FALSE)))</f>
        <v/>
      </c>
      <c r="G2891" s="121">
        <f t="shared" ca="1" si="183"/>
        <v>0.57202072538860105</v>
      </c>
      <c r="H2891" s="121" t="str">
        <f t="shared" si="181"/>
        <v>提示-編程儀錶板油錶功能</v>
      </c>
      <c r="I2891" s="122">
        <f t="shared" ca="1" si="182"/>
        <v>552</v>
      </c>
      <c r="N2891" s="125">
        <v>43214</v>
      </c>
      <c r="O2891" s="126">
        <v>50389</v>
      </c>
      <c r="P2891" s="127" t="str">
        <f>IF(B2891="","",IF(ISNA(VLOOKUP(U2891,[2]NEW!H:H,1,FALSE)),"V",""))</f>
        <v>V</v>
      </c>
      <c r="Q2891" s="156">
        <v>43186</v>
      </c>
      <c r="R2891" s="129">
        <v>50304</v>
      </c>
      <c r="S2891" s="204" t="s">
        <v>3862</v>
      </c>
      <c r="U2891" s="132" t="str">
        <f t="shared" si="180"/>
        <v>62110618005C57617</v>
      </c>
      <c r="W2891" s="134" t="str">
        <f>IF((ISERROR(VLOOKUP(E2891,'[2]Lead Time(覆蓋貼)'!F:F,1,0)))*(P2891="v"),"",IF((ISTEXT(VLOOKUP(E2891,'[2]Lead Time(覆蓋貼)'!F:F,1,0)))*(P2891=""),"未執行",""))</f>
        <v/>
      </c>
    </row>
    <row r="2892" spans="1:23" ht="20.25" hidden="1" customHeight="1" x14ac:dyDescent="0.25">
      <c r="A2892" s="117">
        <v>2878</v>
      </c>
      <c r="B2892" s="118" t="s">
        <v>4841</v>
      </c>
      <c r="C2892" s="119">
        <v>42370</v>
      </c>
      <c r="D2892" s="117" t="s">
        <v>4662</v>
      </c>
      <c r="E2892" s="120" t="s">
        <v>6185</v>
      </c>
      <c r="F2892" s="117" t="str">
        <f>IF(ISNA(VLOOKUP(B2892,[2]保固召回!$A:$G,7,FALSE)),"",(VLOOKUP(B2892,[2]保固召回!$A:$G,7,FALSE)))</f>
        <v/>
      </c>
      <c r="G2892" s="121">
        <f t="shared" ca="1" si="183"/>
        <v>0.57202072538860105</v>
      </c>
      <c r="H2892" s="121" t="str">
        <f t="shared" si="181"/>
        <v>提示-編程儀錶板油錶功能</v>
      </c>
      <c r="I2892" s="122">
        <f t="shared" ca="1" si="182"/>
        <v>552</v>
      </c>
      <c r="N2892" s="125">
        <v>43204</v>
      </c>
      <c r="O2892" s="126">
        <v>50126</v>
      </c>
      <c r="P2892" s="127" t="str">
        <f>IF(B2892="","",IF(ISNA(VLOOKUP(U2892,[2]NEW!H:H,1,FALSE)),"V",""))</f>
        <v>V</v>
      </c>
      <c r="Q2892" s="156">
        <v>43186</v>
      </c>
      <c r="R2892" s="129">
        <v>50277</v>
      </c>
      <c r="S2892" s="204" t="s">
        <v>3862</v>
      </c>
      <c r="U2892" s="132" t="str">
        <f t="shared" si="180"/>
        <v>62110618005C57533</v>
      </c>
      <c r="W2892" s="134" t="str">
        <f>IF((ISERROR(VLOOKUP(E2892,'[2]Lead Time(覆蓋貼)'!F:F,1,0)))*(P2892="v"),"",IF((ISTEXT(VLOOKUP(E2892,'[2]Lead Time(覆蓋貼)'!F:F,1,0)))*(P2892=""),"未執行",""))</f>
        <v/>
      </c>
    </row>
    <row r="2893" spans="1:23" ht="20.25" hidden="1" customHeight="1" x14ac:dyDescent="0.25">
      <c r="A2893" s="117">
        <v>2879</v>
      </c>
      <c r="B2893" s="118" t="s">
        <v>4841</v>
      </c>
      <c r="C2893" s="119">
        <v>42370</v>
      </c>
      <c r="D2893" s="117" t="s">
        <v>4662</v>
      </c>
      <c r="E2893" s="120" t="s">
        <v>6186</v>
      </c>
      <c r="F2893" s="117" t="str">
        <f>IF(ISNA(VLOOKUP(B2893,[2]保固召回!$A:$G,7,FALSE)),"",(VLOOKUP(B2893,[2]保固召回!$A:$G,7,FALSE)))</f>
        <v/>
      </c>
      <c r="G2893" s="121">
        <f t="shared" ca="1" si="183"/>
        <v>0.57202072538860105</v>
      </c>
      <c r="H2893" s="121" t="str">
        <f t="shared" si="181"/>
        <v>提示-編程儀錶板油錶功能</v>
      </c>
      <c r="I2893" s="122">
        <f t="shared" ca="1" si="182"/>
        <v>552</v>
      </c>
      <c r="N2893" s="125"/>
      <c r="O2893" s="126"/>
      <c r="P2893" s="127" t="str">
        <f>IF(B2893="","",IF(ISNA(VLOOKUP(U2893,[2]NEW!H:H,1,FALSE)),"V",""))</f>
        <v>V</v>
      </c>
      <c r="Q2893" s="156"/>
      <c r="R2893" s="129"/>
      <c r="S2893" s="205"/>
      <c r="U2893" s="132" t="str">
        <f t="shared" si="180"/>
        <v>62110618005C57502</v>
      </c>
      <c r="W2893" s="134" t="str">
        <f>IF((ISERROR(VLOOKUP(E2893,'[2]Lead Time(覆蓋貼)'!F:F,1,0)))*(P2893="v"),"",IF((ISTEXT(VLOOKUP(E2893,'[2]Lead Time(覆蓋貼)'!F:F,1,0)))*(P2893=""),"未執行",""))</f>
        <v/>
      </c>
    </row>
    <row r="2894" spans="1:23" ht="20.25" hidden="1" customHeight="1" x14ac:dyDescent="0.25">
      <c r="A2894" s="117">
        <v>2880</v>
      </c>
      <c r="B2894" s="118" t="s">
        <v>4841</v>
      </c>
      <c r="C2894" s="119">
        <v>42370</v>
      </c>
      <c r="D2894" s="117" t="s">
        <v>4662</v>
      </c>
      <c r="E2894" s="120" t="s">
        <v>6187</v>
      </c>
      <c r="F2894" s="117" t="str">
        <f>IF(ISNA(VLOOKUP(B2894,[2]保固召回!$A:$G,7,FALSE)),"",(VLOOKUP(B2894,[2]保固召回!$A:$G,7,FALSE)))</f>
        <v/>
      </c>
      <c r="G2894" s="121">
        <f t="shared" ca="1" si="183"/>
        <v>0.57202072538860105</v>
      </c>
      <c r="H2894" s="121" t="str">
        <f t="shared" si="181"/>
        <v>提示-編程儀錶板油錶功能</v>
      </c>
      <c r="I2894" s="122">
        <f t="shared" ca="1" si="182"/>
        <v>552</v>
      </c>
      <c r="N2894" s="125"/>
      <c r="O2894" s="126"/>
      <c r="P2894" s="127" t="str">
        <f>IF(B2894="","",IF(ISNA(VLOOKUP(U2894,[2]NEW!H:H,1,FALSE)),"V",""))</f>
        <v>V</v>
      </c>
      <c r="Q2894" s="156"/>
      <c r="R2894" s="129"/>
      <c r="S2894" s="204"/>
      <c r="U2894" s="132" t="str">
        <f t="shared" si="180"/>
        <v>62110618005C57418</v>
      </c>
      <c r="W2894" s="134" t="str">
        <f>IF((ISERROR(VLOOKUP(E2894,'[2]Lead Time(覆蓋貼)'!F:F,1,0)))*(P2894="v"),"",IF((ISTEXT(VLOOKUP(E2894,'[2]Lead Time(覆蓋貼)'!F:F,1,0)))*(P2894=""),"未執行",""))</f>
        <v/>
      </c>
    </row>
    <row r="2895" spans="1:23" ht="20.25" hidden="1" customHeight="1" x14ac:dyDescent="0.25">
      <c r="A2895" s="117">
        <v>2881</v>
      </c>
      <c r="B2895" s="118" t="s">
        <v>4841</v>
      </c>
      <c r="C2895" s="119">
        <v>42370</v>
      </c>
      <c r="D2895" s="117" t="s">
        <v>4662</v>
      </c>
      <c r="E2895" s="120" t="s">
        <v>6188</v>
      </c>
      <c r="F2895" s="117" t="str">
        <f>IF(ISNA(VLOOKUP(B2895,[2]保固召回!$A:$G,7,FALSE)),"",(VLOOKUP(B2895,[2]保固召回!$A:$G,7,FALSE)))</f>
        <v/>
      </c>
      <c r="G2895" s="121">
        <f t="shared" ca="1" si="183"/>
        <v>0.57202072538860105</v>
      </c>
      <c r="H2895" s="121" t="str">
        <f t="shared" si="181"/>
        <v>提示-編程儀錶板油錶功能</v>
      </c>
      <c r="I2895" s="122">
        <f t="shared" ca="1" si="182"/>
        <v>552</v>
      </c>
      <c r="N2895" s="125"/>
      <c r="O2895" s="126"/>
      <c r="P2895" s="127" t="str">
        <f>IF(B2895="","",IF(ISNA(VLOOKUP(U2895,[2]NEW!H:H,1,FALSE)),"V",""))</f>
        <v>V</v>
      </c>
      <c r="Q2895" s="156"/>
      <c r="R2895" s="129"/>
      <c r="S2895" s="205"/>
      <c r="U2895" s="132" t="str">
        <f t="shared" si="180"/>
        <v>62110618005C57146</v>
      </c>
      <c r="W2895" s="134" t="str">
        <f>IF((ISERROR(VLOOKUP(E2895,'[2]Lead Time(覆蓋貼)'!F:F,1,0)))*(P2895="v"),"",IF((ISTEXT(VLOOKUP(E2895,'[2]Lead Time(覆蓋貼)'!F:F,1,0)))*(P2895=""),"未執行",""))</f>
        <v/>
      </c>
    </row>
    <row r="2896" spans="1:23" ht="20.25" hidden="1" customHeight="1" x14ac:dyDescent="0.25">
      <c r="A2896" s="117">
        <v>2882</v>
      </c>
      <c r="B2896" s="118" t="s">
        <v>4841</v>
      </c>
      <c r="C2896" s="119">
        <v>42370</v>
      </c>
      <c r="D2896" s="117" t="s">
        <v>4662</v>
      </c>
      <c r="E2896" s="120" t="s">
        <v>6189</v>
      </c>
      <c r="F2896" s="117" t="str">
        <f>IF(ISNA(VLOOKUP(B2896,[2]保固召回!$A:$G,7,FALSE)),"",(VLOOKUP(B2896,[2]保固召回!$A:$G,7,FALSE)))</f>
        <v/>
      </c>
      <c r="G2896" s="121">
        <f t="shared" ca="1" si="183"/>
        <v>0.57202072538860105</v>
      </c>
      <c r="H2896" s="121" t="str">
        <f t="shared" si="181"/>
        <v>提示-編程儀錶板油錶功能</v>
      </c>
      <c r="I2896" s="122">
        <f t="shared" ca="1" si="182"/>
        <v>552</v>
      </c>
      <c r="N2896" s="125"/>
      <c r="O2896" s="126"/>
      <c r="P2896" s="127" t="str">
        <f>IF(B2896="","",IF(ISNA(VLOOKUP(U2896,[2]NEW!H:H,1,FALSE)),"V",""))</f>
        <v>V</v>
      </c>
      <c r="Q2896" s="156"/>
      <c r="R2896" s="129"/>
      <c r="S2896" s="205"/>
      <c r="U2896" s="132" t="str">
        <f t="shared" si="180"/>
        <v>62110618005C57092</v>
      </c>
      <c r="W2896" s="134" t="str">
        <f>IF((ISERROR(VLOOKUP(E2896,'[2]Lead Time(覆蓋貼)'!F:F,1,0)))*(P2896="v"),"",IF((ISTEXT(VLOOKUP(E2896,'[2]Lead Time(覆蓋貼)'!F:F,1,0)))*(P2896=""),"未執行",""))</f>
        <v/>
      </c>
    </row>
    <row r="2897" spans="1:23" ht="20.25" hidden="1" customHeight="1" x14ac:dyDescent="0.25">
      <c r="A2897" s="117">
        <v>2883</v>
      </c>
      <c r="B2897" s="118" t="s">
        <v>6190</v>
      </c>
      <c r="C2897" s="119">
        <v>43449</v>
      </c>
      <c r="D2897" s="117" t="s">
        <v>6191</v>
      </c>
      <c r="E2897" s="214" t="s">
        <v>6192</v>
      </c>
      <c r="F2897" s="117"/>
      <c r="G2897" s="121">
        <f t="shared" ca="1" si="183"/>
        <v>1</v>
      </c>
      <c r="H2897" s="121" t="str">
        <f t="shared" si="181"/>
        <v>F57修整軟頂敞篷弓形軸承</v>
      </c>
      <c r="I2897" s="122">
        <f t="shared" ca="1" si="182"/>
        <v>1</v>
      </c>
      <c r="J2897" s="230"/>
      <c r="K2897" s="231"/>
      <c r="L2897" s="230"/>
      <c r="M2897" s="232"/>
      <c r="N2897" s="125"/>
      <c r="O2897" s="126"/>
      <c r="P2897" s="127" t="str">
        <f>IF(B2897="","",IF(ISNA(VLOOKUP(U2897,[2]NEW!H:H,1,FALSE)),"V",""))</f>
        <v>V</v>
      </c>
      <c r="Q2897" s="156" t="s">
        <v>6193</v>
      </c>
      <c r="R2897" s="129" t="s">
        <v>6194</v>
      </c>
      <c r="S2897" s="210" t="s">
        <v>6195</v>
      </c>
      <c r="U2897" s="132" t="str">
        <f t="shared" si="180"/>
        <v>00545401003A82365</v>
      </c>
      <c r="W2897" s="134" t="str">
        <f>IF((ISERROR(VLOOKUP(E2897,'[2]Lead Time(覆蓋貼)'!F:F,1,0)))*(P2897="v"),"",IF((ISTEXT(VLOOKUP(E2897,'[2]Lead Time(覆蓋貼)'!F:F,1,0)))*(P2897=""),"未執行",""))</f>
        <v/>
      </c>
    </row>
    <row r="2898" spans="1:23" ht="157.5" customHeight="1" x14ac:dyDescent="0.25">
      <c r="A2898" s="117">
        <v>2884</v>
      </c>
      <c r="B2898" s="118" t="s">
        <v>5114</v>
      </c>
      <c r="C2898" s="119">
        <v>43614</v>
      </c>
      <c r="D2898" s="117" t="s">
        <v>5115</v>
      </c>
      <c r="E2898" s="214" t="s">
        <v>6196</v>
      </c>
      <c r="F2898" s="117" t="str">
        <f>IF(ISNA(VLOOKUP(B2898,[2]保固召回!$A:$G,7,FALSE)),"",(VLOOKUP(B2898,[2]保固召回!$A:$G,7,FALSE)))</f>
        <v/>
      </c>
      <c r="G2898" s="121">
        <f t="shared" ca="1" si="183"/>
        <v>0.7142857142857143</v>
      </c>
      <c r="H2898" s="121" t="str">
        <f t="shared" si="181"/>
        <v/>
      </c>
      <c r="I2898" s="122">
        <f t="shared" ca="1" si="182"/>
        <v>5</v>
      </c>
      <c r="N2898" s="125"/>
      <c r="O2898" s="126"/>
      <c r="P2898" s="127" t="str">
        <f>IF(B2898="","",IF(ISNA(VLOOKUP(U2898,[2]NEW!H:H,1,FALSE)),"V",""))</f>
        <v/>
      </c>
      <c r="Q2898" s="156" t="s">
        <v>6197</v>
      </c>
      <c r="R2898" s="129" t="s">
        <v>6198</v>
      </c>
      <c r="S2898" s="205" t="s">
        <v>6199</v>
      </c>
      <c r="U2898" s="132" t="str">
        <f t="shared" si="180"/>
        <v>0012670400BC88876</v>
      </c>
      <c r="W2898" s="134" t="str">
        <f>IF((ISERROR(VLOOKUP(E2898,'[2]Lead Time(覆蓋貼)'!F:F,1,0)))*(P2898="v"),"",IF((ISTEXT(VLOOKUP(E2898,'[2]Lead Time(覆蓋貼)'!F:F,1,0)))*(P2898=""),"未執行",""))</f>
        <v/>
      </c>
    </row>
    <row r="2899" spans="1:23" ht="20.25" hidden="1" customHeight="1" x14ac:dyDescent="0.25">
      <c r="A2899" s="117">
        <v>2885</v>
      </c>
      <c r="B2899" s="118" t="s">
        <v>4841</v>
      </c>
      <c r="C2899" s="119">
        <v>42370</v>
      </c>
      <c r="D2899" s="117" t="s">
        <v>4662</v>
      </c>
      <c r="E2899" s="120" t="s">
        <v>6200</v>
      </c>
      <c r="F2899" s="117" t="str">
        <f>IF(ISNA(VLOOKUP(B2899,[2]保固召回!$A:$G,7,FALSE)),"",(VLOOKUP(B2899,[2]保固召回!$A:$G,7,FALSE)))</f>
        <v/>
      </c>
      <c r="G2899" s="121">
        <f t="shared" ca="1" si="183"/>
        <v>0.57202072538860105</v>
      </c>
      <c r="H2899" s="121" t="str">
        <f t="shared" si="181"/>
        <v>提示-編程儀錶板油錶功能</v>
      </c>
      <c r="I2899" s="122">
        <f t="shared" ca="1" si="182"/>
        <v>552</v>
      </c>
      <c r="N2899" s="125"/>
      <c r="O2899" s="126"/>
      <c r="P2899" s="127" t="str">
        <f>IF(B2899="","",IF(ISNA(VLOOKUP(U2899,[2]NEW!H:H,1,FALSE)),"V",""))</f>
        <v>V</v>
      </c>
      <c r="Q2899" s="156"/>
      <c r="R2899" s="129"/>
      <c r="S2899" s="205"/>
      <c r="U2899" s="132" t="str">
        <f t="shared" si="180"/>
        <v>6211061800LC54077</v>
      </c>
      <c r="W2899" s="134" t="str">
        <f>IF((ISERROR(VLOOKUP(E2899,'[2]Lead Time(覆蓋貼)'!F:F,1,0)))*(P2899="v"),"",IF((ISTEXT(VLOOKUP(E2899,'[2]Lead Time(覆蓋貼)'!F:F,1,0)))*(P2899=""),"未執行",""))</f>
        <v/>
      </c>
    </row>
    <row r="2900" spans="1:23" ht="20.25" hidden="1" customHeight="1" x14ac:dyDescent="0.25">
      <c r="A2900" s="117">
        <v>2885</v>
      </c>
      <c r="B2900" s="118" t="s">
        <v>4841</v>
      </c>
      <c r="C2900" s="119">
        <v>42370</v>
      </c>
      <c r="D2900" s="117" t="s">
        <v>4662</v>
      </c>
      <c r="E2900" s="120" t="s">
        <v>6201</v>
      </c>
      <c r="F2900" s="117" t="str">
        <f>IF(ISNA(VLOOKUP(B2900,[2]保固召回!$A:$G,7,FALSE)),"",(VLOOKUP(B2900,[2]保固召回!$A:$G,7,FALSE)))</f>
        <v/>
      </c>
      <c r="G2900" s="121">
        <f t="shared" ca="1" si="183"/>
        <v>0.57202072538860105</v>
      </c>
      <c r="H2900" s="121" t="str">
        <f t="shared" si="181"/>
        <v>提示-編程儀錶板油錶功能</v>
      </c>
      <c r="I2900" s="122">
        <f t="shared" ca="1" si="182"/>
        <v>552</v>
      </c>
      <c r="N2900" s="125"/>
      <c r="O2900" s="126"/>
      <c r="P2900" s="127" t="str">
        <f>IF(B2900="","",IF(ISNA(VLOOKUP(U2900,[2]NEW!H:H,1,FALSE)),"V",""))</f>
        <v>V</v>
      </c>
      <c r="Q2900" s="156"/>
      <c r="R2900" s="129"/>
      <c r="S2900" s="205"/>
      <c r="U2900" s="132" t="str">
        <f t="shared" si="180"/>
        <v>6211061800G876180</v>
      </c>
      <c r="W2900" s="134" t="str">
        <f>IF((ISERROR(VLOOKUP(E2900,'[2]Lead Time(覆蓋貼)'!F:F,1,0)))*(P2900="v"),"",IF((ISTEXT(VLOOKUP(E2900,'[2]Lead Time(覆蓋貼)'!F:F,1,0)))*(P2900=""),"未執行",""))</f>
        <v/>
      </c>
    </row>
    <row r="2901" spans="1:23" ht="20.25" hidden="1" customHeight="1" x14ac:dyDescent="0.25">
      <c r="A2901" s="117">
        <v>2885</v>
      </c>
      <c r="B2901" s="118" t="s">
        <v>6202</v>
      </c>
      <c r="C2901" s="119">
        <v>43272</v>
      </c>
      <c r="D2901" s="117" t="s">
        <v>6203</v>
      </c>
      <c r="E2901" s="120" t="s">
        <v>6204</v>
      </c>
      <c r="F2901" s="117" t="str">
        <f>IF(ISNA(VLOOKUP(B2901,[2]保固召回!$A:$G,7,FALSE)),"",(VLOOKUP(B2901,[2]保固召回!$A:$G,7,FALSE)))</f>
        <v/>
      </c>
      <c r="G2901" s="121">
        <f t="shared" ca="1" si="183"/>
        <v>1</v>
      </c>
      <c r="H2901" s="121" t="str">
        <f t="shared" si="181"/>
        <v>Replacingthefanfare</v>
      </c>
      <c r="I2901" s="122">
        <f t="shared" ca="1" si="182"/>
        <v>3</v>
      </c>
      <c r="N2901" s="125">
        <v>43312</v>
      </c>
      <c r="O2901" s="126">
        <v>50436</v>
      </c>
      <c r="P2901" s="127" t="str">
        <f>IF(B2901="","",IF(ISNA(VLOOKUP(U2901,[2]NEW!H:H,1,FALSE)),"V",""))</f>
        <v>V</v>
      </c>
      <c r="Q2901" s="156">
        <v>43311</v>
      </c>
      <c r="R2901" s="129">
        <v>50436</v>
      </c>
      <c r="S2901" s="205" t="s">
        <v>3862</v>
      </c>
      <c r="U2901" s="132" t="str">
        <f t="shared" si="180"/>
        <v>00617804007B26099</v>
      </c>
      <c r="W2901" s="134" t="str">
        <f>IF((ISERROR(VLOOKUP(E2901,'[2]Lead Time(覆蓋貼)'!F:F,1,0)))*(P2901="v"),"",IF((ISTEXT(VLOOKUP(E2901,'[2]Lead Time(覆蓋貼)'!F:F,1,0)))*(P2901=""),"未執行",""))</f>
        <v/>
      </c>
    </row>
    <row r="2902" spans="1:23" ht="20.25" hidden="1" customHeight="1" x14ac:dyDescent="0.25">
      <c r="A2902" s="117">
        <v>2885</v>
      </c>
      <c r="B2902" s="118" t="s">
        <v>6202</v>
      </c>
      <c r="C2902" s="119">
        <v>43272</v>
      </c>
      <c r="D2902" s="117" t="s">
        <v>6203</v>
      </c>
      <c r="E2902" s="120" t="s">
        <v>6205</v>
      </c>
      <c r="F2902" s="117"/>
      <c r="G2902" s="121">
        <f t="shared" ca="1" si="183"/>
        <v>1</v>
      </c>
      <c r="H2902" s="121" t="str">
        <f t="shared" si="181"/>
        <v>Replacingthefanfare</v>
      </c>
      <c r="I2902" s="122">
        <f t="shared" ca="1" si="182"/>
        <v>3</v>
      </c>
      <c r="N2902" s="125"/>
      <c r="O2902" s="126"/>
      <c r="P2902" s="127" t="s">
        <v>5650</v>
      </c>
      <c r="Q2902" s="156"/>
      <c r="R2902" s="129"/>
      <c r="S2902" s="205" t="s">
        <v>6206</v>
      </c>
      <c r="U2902" s="132" t="str">
        <f t="shared" si="180"/>
        <v>0061780400VD74487</v>
      </c>
      <c r="W2902" s="134" t="str">
        <f>IF((ISERROR(VLOOKUP(E2902,'[2]Lead Time(覆蓋貼)'!F:F,1,0)))*(P2902="v"),"",IF((ISTEXT(VLOOKUP(E2902,'[2]Lead Time(覆蓋貼)'!F:F,1,0)))*(P2902=""),"未執行",""))</f>
        <v/>
      </c>
    </row>
    <row r="2903" spans="1:23" ht="37.5" hidden="1" customHeight="1" x14ac:dyDescent="0.25">
      <c r="A2903" s="117">
        <v>2885</v>
      </c>
      <c r="B2903" s="118" t="s">
        <v>6202</v>
      </c>
      <c r="C2903" s="119">
        <v>43272</v>
      </c>
      <c r="D2903" s="117" t="s">
        <v>6203</v>
      </c>
      <c r="E2903" s="120" t="s">
        <v>6207</v>
      </c>
      <c r="F2903" s="117" t="str">
        <f>IF(ISNA(VLOOKUP(B2903,[2]保固召回!$A:$G,7,FALSE)),"",(VLOOKUP(B2903,[2]保固召回!$A:$G,7,FALSE)))</f>
        <v/>
      </c>
      <c r="G2903" s="121">
        <f t="shared" ca="1" si="183"/>
        <v>1</v>
      </c>
      <c r="H2903" s="121" t="str">
        <f t="shared" si="181"/>
        <v>Replacingthefanfare</v>
      </c>
      <c r="I2903" s="122">
        <f t="shared" ca="1" si="182"/>
        <v>3</v>
      </c>
      <c r="N2903" s="125">
        <v>43347</v>
      </c>
      <c r="O2903" s="126">
        <v>50135</v>
      </c>
      <c r="P2903" s="127" t="str">
        <f>IF(B2903="","",IF(ISNA(VLOOKUP(U2903,[2]NEW!H:H,1,FALSE)),"V",""))</f>
        <v>V</v>
      </c>
      <c r="Q2903" s="156" t="s">
        <v>6208</v>
      </c>
      <c r="R2903" s="129" t="s">
        <v>6209</v>
      </c>
      <c r="S2903" s="205" t="s">
        <v>6210</v>
      </c>
      <c r="U2903" s="132" t="str">
        <f t="shared" si="180"/>
        <v>0061780400VD92147</v>
      </c>
      <c r="W2903" s="134" t="str">
        <f>IF((ISERROR(VLOOKUP(E2903,'[2]Lead Time(覆蓋貼)'!F:F,1,0)))*(P2903="v"),"",IF((ISTEXT(VLOOKUP(E2903,'[2]Lead Time(覆蓋貼)'!F:F,1,0)))*(P2903=""),"未執行",""))</f>
        <v/>
      </c>
    </row>
    <row r="2904" spans="1:23" ht="68.25" hidden="1" customHeight="1" x14ac:dyDescent="0.25">
      <c r="A2904" s="117">
        <v>2885</v>
      </c>
      <c r="B2904" s="118" t="s">
        <v>6212</v>
      </c>
      <c r="C2904" s="119">
        <v>43559</v>
      </c>
      <c r="D2904" s="117" t="s">
        <v>6213</v>
      </c>
      <c r="E2904" s="214" t="s">
        <v>5122</v>
      </c>
      <c r="F2904" s="117" t="str">
        <f>IF(ISNA(VLOOKUP(B2904,[2]保固召回!$A:$G,7,FALSE)),"",(VLOOKUP(B2904,[2]保固召回!$A:$G,7,FALSE)))</f>
        <v/>
      </c>
      <c r="G2904" s="121">
        <f t="shared" ca="1" si="183"/>
        <v>1</v>
      </c>
      <c r="H2904" s="121" t="str">
        <f t="shared" si="181"/>
        <v>G01更換駕駛側空氣囊</v>
      </c>
      <c r="I2904" s="122">
        <f t="shared" ca="1" si="182"/>
        <v>2</v>
      </c>
      <c r="N2904" s="125">
        <v>43353</v>
      </c>
      <c r="O2904" s="126">
        <v>50140</v>
      </c>
      <c r="P2904" s="127" t="str">
        <f>IF(B2904="","",IF(ISNA(VLOOKUP(U2904,[2]NEW!H:H,1,FALSE)),"V",""))</f>
        <v>V</v>
      </c>
      <c r="Q2904" s="156" t="s">
        <v>6214</v>
      </c>
      <c r="R2904" s="129" t="s">
        <v>5255</v>
      </c>
      <c r="S2904" s="205" t="s">
        <v>6215</v>
      </c>
      <c r="U2904" s="132" t="str">
        <f t="shared" si="180"/>
        <v>0032710200LA13712</v>
      </c>
      <c r="W2904" s="134" t="str">
        <f>IF((ISERROR(VLOOKUP(E2904,'[2]Lead Time(覆蓋貼)'!F:F,1,0)))*(P2904="v"),"",IF((ISTEXT(VLOOKUP(E2904,'[2]Lead Time(覆蓋貼)'!F:F,1,0)))*(P2904=""),"未執行",""))</f>
        <v/>
      </c>
    </row>
    <row r="2905" spans="1:23" ht="75.75" hidden="1" customHeight="1" x14ac:dyDescent="0.25">
      <c r="A2905" s="117">
        <v>2885</v>
      </c>
      <c r="B2905" s="118" t="s">
        <v>6212</v>
      </c>
      <c r="C2905" s="119">
        <v>43559</v>
      </c>
      <c r="D2905" s="117" t="s">
        <v>6213</v>
      </c>
      <c r="E2905" s="214" t="s">
        <v>5059</v>
      </c>
      <c r="F2905" s="117" t="str">
        <f>IF(ISNA(VLOOKUP(B2905,[2]保固召回!$A:$G,7,FALSE)),"",(VLOOKUP(B2905,[2]保固召回!$A:$G,7,FALSE)))</f>
        <v/>
      </c>
      <c r="G2905" s="121">
        <f t="shared" ca="1" si="183"/>
        <v>1</v>
      </c>
      <c r="H2905" s="121" t="str">
        <f t="shared" si="181"/>
        <v>G01更換駕駛側空氣囊</v>
      </c>
      <c r="I2905" s="122">
        <f t="shared" ca="1" si="182"/>
        <v>2</v>
      </c>
      <c r="N2905" s="125">
        <v>43354</v>
      </c>
      <c r="O2905" s="126">
        <v>50135</v>
      </c>
      <c r="P2905" s="127" t="str">
        <f>IF(B2905="","",IF(ISNA(VLOOKUP(U2905,[2]NEW!H:H,1,FALSE)),"V",""))</f>
        <v>V</v>
      </c>
      <c r="Q2905" s="156" t="s">
        <v>6216</v>
      </c>
      <c r="R2905" s="129" t="s">
        <v>6217</v>
      </c>
      <c r="S2905" s="205" t="s">
        <v>6218</v>
      </c>
      <c r="U2905" s="132" t="str">
        <f t="shared" si="180"/>
        <v>0032710200LB54653</v>
      </c>
      <c r="W2905" s="134" t="str">
        <f>IF((ISERROR(VLOOKUP(E2905,'[2]Lead Time(覆蓋貼)'!F:F,1,0)))*(P2905="v"),"",IF((ISTEXT(VLOOKUP(E2905,'[2]Lead Time(覆蓋貼)'!F:F,1,0)))*(P2905=""),"未執行",""))</f>
        <v/>
      </c>
    </row>
    <row r="2906" spans="1:23" ht="60" hidden="1" customHeight="1" x14ac:dyDescent="0.25">
      <c r="A2906" s="117">
        <v>2885</v>
      </c>
      <c r="B2906" s="118" t="s">
        <v>5251</v>
      </c>
      <c r="C2906" s="119">
        <v>43608</v>
      </c>
      <c r="D2906" s="117" t="s">
        <v>5252</v>
      </c>
      <c r="E2906" s="120" t="s">
        <v>6219</v>
      </c>
      <c r="F2906" s="117" t="str">
        <f>IF(ISNA(VLOOKUP(B2906,[2]保固召回!$A:$G,7,FALSE)),"",(VLOOKUP(B2906,[2]保固召回!$A:$G,7,FALSE)))</f>
        <v/>
      </c>
      <c r="G2906" s="121">
        <f t="shared" ca="1" si="183"/>
        <v>1</v>
      </c>
      <c r="H2906" s="121" t="str">
        <f t="shared" si="181"/>
        <v>F90編程控制單元(電子燃油泵)</v>
      </c>
      <c r="I2906" s="122">
        <f t="shared" ca="1" si="182"/>
        <v>5</v>
      </c>
      <c r="N2906" s="125">
        <v>43334</v>
      </c>
      <c r="O2906" s="126">
        <v>50436</v>
      </c>
      <c r="P2906" s="127" t="str">
        <f>IF(B2906="","",IF(ISNA(VLOOKUP(U2906,[2]NEW!H:H,1,FALSE)),"V",""))</f>
        <v>V</v>
      </c>
      <c r="Q2906" s="156" t="s">
        <v>6220</v>
      </c>
      <c r="R2906" s="129" t="s">
        <v>6221</v>
      </c>
      <c r="S2906" s="205" t="s">
        <v>5256</v>
      </c>
      <c r="U2906" s="132" t="str">
        <f t="shared" si="180"/>
        <v>0016350200G966231</v>
      </c>
      <c r="W2906" s="134" t="str">
        <f>IF((ISERROR(VLOOKUP(E2906,'[2]Lead Time(覆蓋貼)'!F:F,1,0)))*(P2906="v"),"",IF((ISTEXT(VLOOKUP(E2906,'[2]Lead Time(覆蓋貼)'!F:F,1,0)))*(P2906=""),"未執行",""))</f>
        <v/>
      </c>
    </row>
    <row r="2907" spans="1:23" ht="60" hidden="1" customHeight="1" x14ac:dyDescent="0.25">
      <c r="A2907" s="117">
        <v>2885</v>
      </c>
      <c r="B2907" s="118" t="s">
        <v>5251</v>
      </c>
      <c r="C2907" s="119">
        <v>43608</v>
      </c>
      <c r="D2907" s="117" t="s">
        <v>5252</v>
      </c>
      <c r="E2907" s="120" t="s">
        <v>6222</v>
      </c>
      <c r="F2907" s="117" t="str">
        <f>IF(ISNA(VLOOKUP(B2907,[2]保固召回!$A:$G,7,FALSE)),"",(VLOOKUP(B2907,[2]保固召回!$A:$G,7,FALSE)))</f>
        <v/>
      </c>
      <c r="G2907" s="121">
        <f t="shared" ca="1" si="183"/>
        <v>1</v>
      </c>
      <c r="H2907" s="121" t="str">
        <f t="shared" si="181"/>
        <v>F90編程控制單元(電子燃油泵)</v>
      </c>
      <c r="I2907" s="122">
        <f t="shared" ca="1" si="182"/>
        <v>5</v>
      </c>
      <c r="N2907" s="125">
        <v>43332</v>
      </c>
      <c r="O2907" s="126">
        <v>50436</v>
      </c>
      <c r="P2907" s="127" t="str">
        <f>IF(B2907="","",IF(ISNA(VLOOKUP(U2907,[2]NEW!H:H,1,FALSE)),"V",""))</f>
        <v>V</v>
      </c>
      <c r="Q2907" s="156" t="s">
        <v>6223</v>
      </c>
      <c r="R2907" s="129" t="s">
        <v>6221</v>
      </c>
      <c r="S2907" s="205" t="s">
        <v>5256</v>
      </c>
      <c r="U2907" s="132" t="str">
        <f t="shared" si="180"/>
        <v>0016350200G966229</v>
      </c>
      <c r="W2907" s="134" t="str">
        <f>IF((ISERROR(VLOOKUP(E2907,'[2]Lead Time(覆蓋貼)'!F:F,1,0)))*(P2907="v"),"",IF((ISTEXT(VLOOKUP(E2907,'[2]Lead Time(覆蓋貼)'!F:F,1,0)))*(P2907=""),"未執行",""))</f>
        <v/>
      </c>
    </row>
    <row r="2908" spans="1:23" ht="20.25" hidden="1" customHeight="1" x14ac:dyDescent="0.25">
      <c r="A2908" s="117"/>
      <c r="B2908" s="118" t="s">
        <v>6225</v>
      </c>
      <c r="C2908" s="119">
        <v>43610</v>
      </c>
      <c r="D2908" s="117" t="s">
        <v>6226</v>
      </c>
      <c r="E2908" s="120" t="s">
        <v>6227</v>
      </c>
      <c r="F2908" s="117" t="str">
        <f>IF(ISNA(VLOOKUP(B2908,[2]保固召回!$A:$G,7,FALSE)),"",(VLOOKUP(B2908,[2]保固召回!$A:$G,7,FALSE)))</f>
        <v/>
      </c>
      <c r="G2908" s="121">
        <f t="shared" ca="1" si="183"/>
        <v>1</v>
      </c>
      <c r="H2908" s="121" t="str">
        <f t="shared" si="181"/>
        <v>F48檢查左右兩個羊角,視需要更換</v>
      </c>
      <c r="I2908" s="122">
        <f t="shared" ca="1" si="182"/>
        <v>2</v>
      </c>
      <c r="N2908" s="125"/>
      <c r="O2908" s="126"/>
      <c r="P2908" s="127" t="str">
        <f>IF(B2908="","",IF(ISNA(VLOOKUP(U2908,[2]NEW!H:H,1,FALSE)),"V",""))</f>
        <v>V</v>
      </c>
      <c r="Q2908" s="156"/>
      <c r="R2908" s="129"/>
      <c r="S2908" s="205"/>
      <c r="U2908" s="132" t="str">
        <f t="shared" si="180"/>
        <v>0031850100EE15786</v>
      </c>
      <c r="W2908" s="134" t="str">
        <f>IF((ISERROR(VLOOKUP(E2908,'[2]Lead Time(覆蓋貼)'!F:F,1,0)))*(P2908="v"),"",IF((ISTEXT(VLOOKUP(E2908,'[2]Lead Time(覆蓋貼)'!F:F,1,0)))*(P2908=""),"未執行",""))</f>
        <v/>
      </c>
    </row>
    <row r="2909" spans="1:23" ht="20.25" hidden="1" customHeight="1" x14ac:dyDescent="0.25">
      <c r="A2909" s="117"/>
      <c r="B2909" s="118" t="s">
        <v>6225</v>
      </c>
      <c r="C2909" s="119">
        <v>43610</v>
      </c>
      <c r="D2909" s="117" t="s">
        <v>6226</v>
      </c>
      <c r="E2909" s="120" t="s">
        <v>6228</v>
      </c>
      <c r="F2909" s="117" t="str">
        <f>IF(ISNA(VLOOKUP(B2909,[2]保固召回!$A:$G,7,FALSE)),"",(VLOOKUP(B2909,[2]保固召回!$A:$G,7,FALSE)))</f>
        <v/>
      </c>
      <c r="G2909" s="121">
        <f t="shared" ca="1" si="183"/>
        <v>1</v>
      </c>
      <c r="H2909" s="121" t="str">
        <f t="shared" si="181"/>
        <v>F48檢查左右兩個羊角,視需要更換</v>
      </c>
      <c r="I2909" s="122">
        <f t="shared" ca="1" si="182"/>
        <v>2</v>
      </c>
      <c r="N2909" s="125"/>
      <c r="O2909" s="126"/>
      <c r="P2909" s="127" t="str">
        <f>IF(B2909="","",IF(ISNA(VLOOKUP(U2909,[2]NEW!H:H,1,FALSE)),"V",""))</f>
        <v>V</v>
      </c>
      <c r="Q2909" s="156"/>
      <c r="R2909" s="129"/>
      <c r="S2909" s="205"/>
      <c r="U2909" s="132" t="str">
        <f t="shared" si="180"/>
        <v>0031850100EE15787</v>
      </c>
      <c r="W2909" s="134" t="str">
        <f>IF((ISERROR(VLOOKUP(E2909,'[2]Lead Time(覆蓋貼)'!F:F,1,0)))*(P2909="v"),"",IF((ISTEXT(VLOOKUP(E2909,'[2]Lead Time(覆蓋貼)'!F:F,1,0)))*(P2909=""),"未執行",""))</f>
        <v/>
      </c>
    </row>
    <row r="2910" spans="1:23" ht="66" customHeight="1" x14ac:dyDescent="0.25">
      <c r="A2910" s="117"/>
      <c r="B2910" s="118" t="s">
        <v>6230</v>
      </c>
      <c r="C2910" s="119">
        <v>43644</v>
      </c>
      <c r="D2910" s="117" t="s">
        <v>6231</v>
      </c>
      <c r="E2910" s="120" t="s">
        <v>6232</v>
      </c>
      <c r="F2910" s="117">
        <f>IF(ISNA(VLOOKUP(B2910,[2]保固召回!$A:$G,7,FALSE)),"",(VLOOKUP(B2910,[2]保固召回!$A:$G,7,FALSE)))</f>
        <v>0</v>
      </c>
      <c r="G2910" s="121">
        <f t="shared" ca="1" si="183"/>
        <v>0.1</v>
      </c>
      <c r="H2910" s="121" t="str">
        <f t="shared" si="181"/>
        <v/>
      </c>
      <c r="I2910" s="122">
        <f t="shared" ca="1" si="182"/>
        <v>1</v>
      </c>
      <c r="N2910" s="125"/>
      <c r="O2910" s="126"/>
      <c r="P2910" s="127" t="str">
        <f>IF(B2910="","",IF(ISNA(VLOOKUP(U2910,[2]NEW!H:H,1,FALSE)),"V",""))</f>
        <v/>
      </c>
      <c r="Q2910" s="156" t="s">
        <v>6233</v>
      </c>
      <c r="R2910" s="129" t="s">
        <v>5255</v>
      </c>
      <c r="S2910" s="205" t="s">
        <v>6234</v>
      </c>
      <c r="U2910" s="132" t="str">
        <f t="shared" si="180"/>
        <v>0013810200BM52310</v>
      </c>
      <c r="W2910" s="134" t="str">
        <f>IF((ISERROR(VLOOKUP(E2910,'[2]Lead Time(覆蓋貼)'!F:F,1,0)))*(P2910="v"),"",IF((ISTEXT(VLOOKUP(E2910,'[2]Lead Time(覆蓋貼)'!F:F,1,0)))*(P2910=""),"未執行",""))</f>
        <v/>
      </c>
    </row>
    <row r="2911" spans="1:23" ht="66" customHeight="1" x14ac:dyDescent="0.25">
      <c r="A2911" s="117"/>
      <c r="B2911" s="118" t="s">
        <v>6230</v>
      </c>
      <c r="C2911" s="119">
        <v>43644</v>
      </c>
      <c r="D2911" s="117" t="s">
        <v>6231</v>
      </c>
      <c r="E2911" s="120" t="s">
        <v>6235</v>
      </c>
      <c r="F2911" s="117">
        <f>IF(ISNA(VLOOKUP(B2911,[2]保固召回!$A:$G,7,FALSE)),"",(VLOOKUP(B2911,[2]保固召回!$A:$G,7,FALSE)))</f>
        <v>0</v>
      </c>
      <c r="G2911" s="121">
        <f t="shared" ca="1" si="183"/>
        <v>0.1</v>
      </c>
      <c r="H2911" s="121" t="str">
        <f t="shared" si="181"/>
        <v/>
      </c>
      <c r="I2911" s="122">
        <f t="shared" ca="1" si="182"/>
        <v>1</v>
      </c>
      <c r="N2911" s="125"/>
      <c r="O2911" s="126"/>
      <c r="P2911" s="127" t="str">
        <f>IF(B2911="","",IF(ISNA(VLOOKUP(U2911,[2]NEW!H:H,1,FALSE)),"V",""))</f>
        <v/>
      </c>
      <c r="Q2911" s="156" t="s">
        <v>6236</v>
      </c>
      <c r="R2911" s="129" t="s">
        <v>6237</v>
      </c>
      <c r="S2911" s="205" t="s">
        <v>6238</v>
      </c>
      <c r="U2911" s="132" t="str">
        <f t="shared" si="180"/>
        <v>0013810200BM45065</v>
      </c>
      <c r="W2911" s="134" t="str">
        <f>IF((ISERROR(VLOOKUP(E2911,'[2]Lead Time(覆蓋貼)'!F:F,1,0)))*(P2911="v"),"",IF((ISTEXT(VLOOKUP(E2911,'[2]Lead Time(覆蓋貼)'!F:F,1,0)))*(P2911=""),"未執行",""))</f>
        <v/>
      </c>
    </row>
    <row r="2912" spans="1:23" ht="66" customHeight="1" x14ac:dyDescent="0.25">
      <c r="A2912" s="117"/>
      <c r="B2912" s="118" t="s">
        <v>6230</v>
      </c>
      <c r="C2912" s="119">
        <v>43644</v>
      </c>
      <c r="D2912" s="117" t="s">
        <v>6231</v>
      </c>
      <c r="E2912" s="120" t="s">
        <v>6239</v>
      </c>
      <c r="F2912" s="117">
        <f>IF(ISNA(VLOOKUP(B2912,[2]保固召回!$A:$G,7,FALSE)),"",(VLOOKUP(B2912,[2]保固召回!$A:$G,7,FALSE)))</f>
        <v>0</v>
      </c>
      <c r="G2912" s="121">
        <f t="shared" ca="1" si="183"/>
        <v>0.1</v>
      </c>
      <c r="H2912" s="121" t="str">
        <f t="shared" si="181"/>
        <v/>
      </c>
      <c r="I2912" s="122">
        <f t="shared" ca="1" si="182"/>
        <v>1</v>
      </c>
      <c r="N2912" s="125"/>
      <c r="O2912" s="126"/>
      <c r="P2912" s="127" t="str">
        <f>IF(B2912="","",IF(ISNA(VLOOKUP(U2912,[2]NEW!H:H,1,FALSE)),"V",""))</f>
        <v/>
      </c>
      <c r="Q2912" s="156" t="s">
        <v>6236</v>
      </c>
      <c r="R2912" s="129" t="s">
        <v>6237</v>
      </c>
      <c r="S2912" s="205" t="s">
        <v>6238</v>
      </c>
      <c r="U2912" s="132" t="str">
        <f t="shared" si="180"/>
        <v>0013810200BM45075</v>
      </c>
      <c r="W2912" s="134" t="str">
        <f>IF((ISERROR(VLOOKUP(E2912,'[2]Lead Time(覆蓋貼)'!F:F,1,0)))*(P2912="v"),"",IF((ISTEXT(VLOOKUP(E2912,'[2]Lead Time(覆蓋貼)'!F:F,1,0)))*(P2912=""),"未執行",""))</f>
        <v/>
      </c>
    </row>
    <row r="2913" spans="1:23" ht="66" customHeight="1" x14ac:dyDescent="0.25">
      <c r="A2913" s="117"/>
      <c r="B2913" s="118" t="s">
        <v>6230</v>
      </c>
      <c r="C2913" s="119">
        <v>43644</v>
      </c>
      <c r="D2913" s="117" t="s">
        <v>6231</v>
      </c>
      <c r="E2913" s="120" t="s">
        <v>6240</v>
      </c>
      <c r="F2913" s="117">
        <f>IF(ISNA(VLOOKUP(B2913,[2]保固召回!$A:$G,7,FALSE)),"",(VLOOKUP(B2913,[2]保固召回!$A:$G,7,FALSE)))</f>
        <v>0</v>
      </c>
      <c r="G2913" s="121">
        <f t="shared" ca="1" si="183"/>
        <v>0.1</v>
      </c>
      <c r="H2913" s="121" t="str">
        <f t="shared" si="181"/>
        <v/>
      </c>
      <c r="I2913" s="122">
        <f t="shared" ca="1" si="182"/>
        <v>1</v>
      </c>
      <c r="N2913" s="125"/>
      <c r="O2913" s="126"/>
      <c r="P2913" s="127" t="str">
        <f>IF(B2913="","",IF(ISNA(VLOOKUP(U2913,[2]NEW!H:H,1,FALSE)),"V",""))</f>
        <v/>
      </c>
      <c r="Q2913" s="156" t="s">
        <v>6236</v>
      </c>
      <c r="R2913" s="129" t="s">
        <v>6237</v>
      </c>
      <c r="S2913" s="205" t="s">
        <v>6238</v>
      </c>
      <c r="U2913" s="132" t="str">
        <f t="shared" si="180"/>
        <v>00138102007B15184</v>
      </c>
      <c r="W2913" s="134" t="str">
        <f>IF((ISERROR(VLOOKUP(E2913,'[2]Lead Time(覆蓋貼)'!F:F,1,0)))*(P2913="v"),"",IF((ISTEXT(VLOOKUP(E2913,'[2]Lead Time(覆蓋貼)'!F:F,1,0)))*(P2913=""),"未執行",""))</f>
        <v>未執行</v>
      </c>
    </row>
    <row r="2914" spans="1:23" ht="66" customHeight="1" x14ac:dyDescent="0.25">
      <c r="A2914" s="117"/>
      <c r="B2914" s="118" t="s">
        <v>6230</v>
      </c>
      <c r="C2914" s="119">
        <v>43644</v>
      </c>
      <c r="D2914" s="117" t="s">
        <v>6231</v>
      </c>
      <c r="E2914" s="120" t="s">
        <v>6241</v>
      </c>
      <c r="F2914" s="117">
        <f>IF(ISNA(VLOOKUP(B2914,[2]保固召回!$A:$G,7,FALSE)),"",(VLOOKUP(B2914,[2]保固召回!$A:$G,7,FALSE)))</f>
        <v>0</v>
      </c>
      <c r="G2914" s="121">
        <f t="shared" ca="1" si="183"/>
        <v>0.1</v>
      </c>
      <c r="H2914" s="121" t="str">
        <f t="shared" si="181"/>
        <v/>
      </c>
      <c r="I2914" s="122">
        <f t="shared" ca="1" si="182"/>
        <v>1</v>
      </c>
      <c r="N2914" s="125"/>
      <c r="O2914" s="126"/>
      <c r="P2914" s="127" t="str">
        <f>IF(B2914="","",IF(ISNA(VLOOKUP(U2914,[2]NEW!H:H,1,FALSE)),"V",""))</f>
        <v/>
      </c>
      <c r="Q2914" s="156" t="s">
        <v>6236</v>
      </c>
      <c r="R2914" s="129" t="s">
        <v>6237</v>
      </c>
      <c r="S2914" s="205" t="s">
        <v>6238</v>
      </c>
      <c r="U2914" s="132" t="str">
        <f t="shared" si="180"/>
        <v>0013810200BM45039</v>
      </c>
      <c r="W2914" s="134" t="str">
        <f>IF((ISERROR(VLOOKUP(E2914,'[2]Lead Time(覆蓋貼)'!F:F,1,0)))*(P2914="v"),"",IF((ISTEXT(VLOOKUP(E2914,'[2]Lead Time(覆蓋貼)'!F:F,1,0)))*(P2914=""),"未執行",""))</f>
        <v/>
      </c>
    </row>
    <row r="2915" spans="1:23" ht="66" customHeight="1" x14ac:dyDescent="0.25">
      <c r="A2915" s="117"/>
      <c r="B2915" s="118" t="s">
        <v>6230</v>
      </c>
      <c r="C2915" s="119">
        <v>43644</v>
      </c>
      <c r="D2915" s="117" t="s">
        <v>6231</v>
      </c>
      <c r="E2915" s="120" t="s">
        <v>6242</v>
      </c>
      <c r="F2915" s="117">
        <f>IF(ISNA(VLOOKUP(B2915,[2]保固召回!$A:$G,7,FALSE)),"",(VLOOKUP(B2915,[2]保固召回!$A:$G,7,FALSE)))</f>
        <v>0</v>
      </c>
      <c r="G2915" s="121">
        <f t="shared" ca="1" si="183"/>
        <v>0.1</v>
      </c>
      <c r="H2915" s="121" t="str">
        <f t="shared" si="181"/>
        <v/>
      </c>
      <c r="I2915" s="122">
        <f t="shared" ca="1" si="182"/>
        <v>1</v>
      </c>
      <c r="N2915" s="125"/>
      <c r="O2915" s="126"/>
      <c r="P2915" s="127" t="str">
        <f>IF(B2915="","",IF(ISNA(VLOOKUP(U2915,[2]NEW!H:H,1,FALSE)),"V",""))</f>
        <v/>
      </c>
      <c r="Q2915" s="156" t="s">
        <v>6236</v>
      </c>
      <c r="R2915" s="129" t="s">
        <v>6237</v>
      </c>
      <c r="S2915" s="205" t="s">
        <v>6238</v>
      </c>
      <c r="U2915" s="132" t="str">
        <f t="shared" si="180"/>
        <v>0013810200BN85487</v>
      </c>
      <c r="W2915" s="134" t="str">
        <f>IF((ISERROR(VLOOKUP(E2915,'[2]Lead Time(覆蓋貼)'!F:F,1,0)))*(P2915="v"),"",IF((ISTEXT(VLOOKUP(E2915,'[2]Lead Time(覆蓋貼)'!F:F,1,0)))*(P2915=""),"未執行",""))</f>
        <v/>
      </c>
    </row>
    <row r="2916" spans="1:23" ht="66" customHeight="1" x14ac:dyDescent="0.25">
      <c r="A2916" s="117"/>
      <c r="B2916" s="118" t="s">
        <v>6230</v>
      </c>
      <c r="C2916" s="119">
        <v>43644</v>
      </c>
      <c r="D2916" s="117" t="s">
        <v>6231</v>
      </c>
      <c r="E2916" s="120" t="s">
        <v>6243</v>
      </c>
      <c r="F2916" s="117">
        <f>IF(ISNA(VLOOKUP(B2916,[2]保固召回!$A:$G,7,FALSE)),"",(VLOOKUP(B2916,[2]保固召回!$A:$G,7,FALSE)))</f>
        <v>0</v>
      </c>
      <c r="G2916" s="121">
        <f t="shared" ca="1" si="183"/>
        <v>0.1</v>
      </c>
      <c r="H2916" s="121" t="str">
        <f t="shared" si="181"/>
        <v/>
      </c>
      <c r="I2916" s="122">
        <f t="shared" ca="1" si="182"/>
        <v>1</v>
      </c>
      <c r="N2916" s="125"/>
      <c r="O2916" s="126"/>
      <c r="P2916" s="127" t="str">
        <f>IF(B2916="","",IF(ISNA(VLOOKUP(U2916,[2]NEW!H:H,1,FALSE)),"V",""))</f>
        <v/>
      </c>
      <c r="Q2916" s="156" t="s">
        <v>6236</v>
      </c>
      <c r="R2916" s="129" t="s">
        <v>6237</v>
      </c>
      <c r="S2916" s="205" t="s">
        <v>6238</v>
      </c>
      <c r="U2916" s="132" t="str">
        <f t="shared" si="180"/>
        <v>0013810200BN85483</v>
      </c>
      <c r="W2916" s="134" t="str">
        <f>IF((ISERROR(VLOOKUP(E2916,'[2]Lead Time(覆蓋貼)'!F:F,1,0)))*(P2916="v"),"",IF((ISTEXT(VLOOKUP(E2916,'[2]Lead Time(覆蓋貼)'!F:F,1,0)))*(P2916=""),"未執行",""))</f>
        <v/>
      </c>
    </row>
    <row r="2917" spans="1:23" ht="66" hidden="1" customHeight="1" x14ac:dyDescent="0.25">
      <c r="A2917" s="117"/>
      <c r="B2917" s="118" t="s">
        <v>6230</v>
      </c>
      <c r="C2917" s="119">
        <v>43644</v>
      </c>
      <c r="D2917" s="117" t="s">
        <v>6231</v>
      </c>
      <c r="E2917" s="120" t="s">
        <v>6244</v>
      </c>
      <c r="F2917" s="117">
        <f>IF(ISNA(VLOOKUP(B2917,[2]保固召回!$A:$G,7,FALSE)),"",(VLOOKUP(B2917,[2]保固召回!$A:$G,7,FALSE)))</f>
        <v>0</v>
      </c>
      <c r="G2917" s="121">
        <f t="shared" ca="1" si="183"/>
        <v>0.1</v>
      </c>
      <c r="H2917" s="121" t="str">
        <f t="shared" si="181"/>
        <v>F2xF3xF4xG1XG3x更換曲軸傳感器</v>
      </c>
      <c r="I2917" s="122">
        <f t="shared" ca="1" si="182"/>
        <v>1</v>
      </c>
      <c r="N2917" s="125"/>
      <c r="O2917" s="126"/>
      <c r="P2917" s="127" t="str">
        <f>IF(B2917="","",IF(ISNA(VLOOKUP(U2917,[2]NEW!H:H,1,FALSE)),"V",""))</f>
        <v>V</v>
      </c>
      <c r="Q2917" s="156" t="s">
        <v>6236</v>
      </c>
      <c r="R2917" s="129" t="s">
        <v>6237</v>
      </c>
      <c r="S2917" s="205" t="s">
        <v>6238</v>
      </c>
      <c r="U2917" s="132" t="str">
        <f t="shared" si="180"/>
        <v>00138102005H27819</v>
      </c>
      <c r="W2917" s="134" t="str">
        <f>IF((ISERROR(VLOOKUP(E2917,'[2]Lead Time(覆蓋貼)'!F:F,1,0)))*(P2917="v"),"",IF((ISTEXT(VLOOKUP(E2917,'[2]Lead Time(覆蓋貼)'!F:F,1,0)))*(P2917=""),"未執行",""))</f>
        <v/>
      </c>
    </row>
    <row r="2918" spans="1:23" ht="66" customHeight="1" x14ac:dyDescent="0.25">
      <c r="A2918" s="117"/>
      <c r="B2918" s="118" t="s">
        <v>6230</v>
      </c>
      <c r="C2918" s="119">
        <v>43644</v>
      </c>
      <c r="D2918" s="117" t="s">
        <v>6231</v>
      </c>
      <c r="E2918" s="120" t="s">
        <v>6245</v>
      </c>
      <c r="F2918" s="117">
        <f>IF(ISNA(VLOOKUP(B2918,[2]保固召回!$A:$G,7,FALSE)),"",(VLOOKUP(B2918,[2]保固召回!$A:$G,7,FALSE)))</f>
        <v>0</v>
      </c>
      <c r="G2918" s="121">
        <f t="shared" ca="1" si="183"/>
        <v>0.1</v>
      </c>
      <c r="H2918" s="121" t="str">
        <f t="shared" si="181"/>
        <v/>
      </c>
      <c r="I2918" s="122">
        <f t="shared" ca="1" si="182"/>
        <v>1</v>
      </c>
      <c r="N2918" s="125"/>
      <c r="O2918" s="126"/>
      <c r="P2918" s="127" t="str">
        <f>IF(B2918="","",IF(ISNA(VLOOKUP(U2918,[2]NEW!H:H,1,FALSE)),"V",""))</f>
        <v/>
      </c>
      <c r="Q2918" s="156" t="s">
        <v>6236</v>
      </c>
      <c r="R2918" s="129" t="s">
        <v>6237</v>
      </c>
      <c r="S2918" s="205" t="s">
        <v>6238</v>
      </c>
      <c r="U2918" s="132" t="str">
        <f t="shared" si="180"/>
        <v>0013810200BM96421</v>
      </c>
      <c r="W2918" s="134" t="str">
        <f>IF((ISERROR(VLOOKUP(E2918,'[2]Lead Time(覆蓋貼)'!F:F,1,0)))*(P2918="v"),"",IF((ISTEXT(VLOOKUP(E2918,'[2]Lead Time(覆蓋貼)'!F:F,1,0)))*(P2918=""),"未執行",""))</f>
        <v/>
      </c>
    </row>
    <row r="2919" spans="1:23" ht="66" customHeight="1" x14ac:dyDescent="0.25">
      <c r="A2919" s="117"/>
      <c r="B2919" s="118" t="s">
        <v>6230</v>
      </c>
      <c r="C2919" s="119">
        <v>43644</v>
      </c>
      <c r="D2919" s="117" t="s">
        <v>6231</v>
      </c>
      <c r="E2919" s="120" t="s">
        <v>6246</v>
      </c>
      <c r="F2919" s="117">
        <f>IF(ISNA(VLOOKUP(B2919,[2]保固召回!$A:$G,7,FALSE)),"",(VLOOKUP(B2919,[2]保固召回!$A:$G,7,FALSE)))</f>
        <v>0</v>
      </c>
      <c r="G2919" s="121">
        <f t="shared" ca="1" si="183"/>
        <v>0.1</v>
      </c>
      <c r="H2919" s="121" t="str">
        <f t="shared" si="181"/>
        <v/>
      </c>
      <c r="I2919" s="122">
        <f t="shared" ca="1" si="182"/>
        <v>1</v>
      </c>
      <c r="N2919" s="125"/>
      <c r="O2919" s="126"/>
      <c r="P2919" s="127" t="str">
        <f>IF(B2919="","",IF(ISNA(VLOOKUP(U2919,[2]NEW!H:H,1,FALSE)),"V",""))</f>
        <v/>
      </c>
      <c r="Q2919" s="156" t="s">
        <v>6236</v>
      </c>
      <c r="R2919" s="129" t="s">
        <v>6237</v>
      </c>
      <c r="S2919" s="205" t="s">
        <v>6238</v>
      </c>
      <c r="U2919" s="132" t="str">
        <f t="shared" si="180"/>
        <v>0013810200BM96540</v>
      </c>
      <c r="W2919" s="134" t="str">
        <f>IF((ISERROR(VLOOKUP(E2919,'[2]Lead Time(覆蓋貼)'!F:F,1,0)))*(P2919="v"),"",IF((ISTEXT(VLOOKUP(E2919,'[2]Lead Time(覆蓋貼)'!F:F,1,0)))*(P2919=""),"未執行",""))</f>
        <v/>
      </c>
    </row>
    <row r="2920" spans="1:23" ht="66" customHeight="1" x14ac:dyDescent="0.25">
      <c r="A2920" s="117"/>
      <c r="B2920" s="118" t="s">
        <v>6248</v>
      </c>
      <c r="C2920" s="119">
        <v>43653</v>
      </c>
      <c r="D2920" s="117" t="s">
        <v>6249</v>
      </c>
      <c r="E2920" s="120" t="s">
        <v>6250</v>
      </c>
      <c r="F2920" s="117" t="str">
        <f>IF(ISNA(VLOOKUP(B2920,[2]保固召回!$A:$G,7,FALSE)),"",(VLOOKUP(B2920,[2]保固召回!$A:$G,7,FALSE)))</f>
        <v/>
      </c>
      <c r="G2920" s="121">
        <f t="shared" ca="1" si="183"/>
        <v>0.42857142857142855</v>
      </c>
      <c r="H2920" s="121" t="str">
        <f t="shared" si="181"/>
        <v/>
      </c>
      <c r="I2920" s="122">
        <f t="shared" ca="1" si="182"/>
        <v>6</v>
      </c>
      <c r="N2920" s="125"/>
      <c r="O2920" s="126"/>
      <c r="P2920" s="127" t="str">
        <f>IF(B2920="","",IF(ISNA(VLOOKUP(U2920,[2]NEW!H:H,1,FALSE)),"V",""))</f>
        <v/>
      </c>
      <c r="Q2920" s="156" t="s">
        <v>6236</v>
      </c>
      <c r="R2920" s="129" t="s">
        <v>6237</v>
      </c>
      <c r="S2920" s="205" t="s">
        <v>6238</v>
      </c>
      <c r="U2920" s="132" t="str">
        <f t="shared" si="180"/>
        <v>0034370200LA54555</v>
      </c>
      <c r="W2920" s="134" t="str">
        <f>IF((ISERROR(VLOOKUP(E2920,'[2]Lead Time(覆蓋貼)'!F:F,1,0)))*(P2920="v"),"",IF((ISTEXT(VLOOKUP(E2920,'[2]Lead Time(覆蓋貼)'!F:F,1,0)))*(P2920=""),"未執行",""))</f>
        <v/>
      </c>
    </row>
    <row r="2921" spans="1:23" ht="54" hidden="1" customHeight="1" x14ac:dyDescent="0.25">
      <c r="A2921" s="117"/>
      <c r="B2921" s="118" t="s">
        <v>6248</v>
      </c>
      <c r="C2921" s="119">
        <v>43653</v>
      </c>
      <c r="D2921" s="117" t="s">
        <v>6249</v>
      </c>
      <c r="E2921" s="120" t="s">
        <v>6251</v>
      </c>
      <c r="F2921" s="117" t="str">
        <f>IF(ISNA(VLOOKUP(B2921,[2]保固召回!$A:$G,7,FALSE)),"",(VLOOKUP(B2921,[2]保固召回!$A:$G,7,FALSE)))</f>
        <v/>
      </c>
      <c r="G2921" s="121">
        <f t="shared" ca="1" si="183"/>
        <v>0.42857142857142855</v>
      </c>
      <c r="H2921" s="121" t="str">
        <f t="shared" si="181"/>
        <v>G01G02剎車系統洩放空氣</v>
      </c>
      <c r="I2921" s="122">
        <f t="shared" ca="1" si="182"/>
        <v>6</v>
      </c>
      <c r="N2921" s="125"/>
      <c r="O2921" s="126"/>
      <c r="P2921" s="127" t="str">
        <f>IF(B2921="","",IF(ISNA(VLOOKUP(U2921,[2]NEW!H:H,1,FALSE)),"V",""))</f>
        <v>V</v>
      </c>
      <c r="Q2921" s="156" t="s">
        <v>6252</v>
      </c>
      <c r="R2921" s="129" t="s">
        <v>5255</v>
      </c>
      <c r="S2921" s="205" t="s">
        <v>6253</v>
      </c>
      <c r="U2921" s="132" t="str">
        <f t="shared" si="180"/>
        <v>0034370200LA54556</v>
      </c>
      <c r="W2921" s="134" t="str">
        <f>IF((ISERROR(VLOOKUP(E2921,'[2]Lead Time(覆蓋貼)'!F:F,1,0)))*(P2921="v"),"",IF((ISTEXT(VLOOKUP(E2921,'[2]Lead Time(覆蓋貼)'!F:F,1,0)))*(P2921=""),"未執行",""))</f>
        <v/>
      </c>
    </row>
    <row r="2922" spans="1:23" ht="56.25" hidden="1" customHeight="1" x14ac:dyDescent="0.25">
      <c r="A2922" s="117"/>
      <c r="B2922" s="118" t="s">
        <v>6248</v>
      </c>
      <c r="C2922" s="119">
        <v>43653</v>
      </c>
      <c r="D2922" s="117" t="s">
        <v>6249</v>
      </c>
      <c r="E2922" s="120" t="s">
        <v>6254</v>
      </c>
      <c r="F2922" s="117" t="str">
        <f>IF(ISNA(VLOOKUP(B2922,[2]保固召回!$A:$G,7,FALSE)),"",(VLOOKUP(B2922,[2]保固召回!$A:$G,7,FALSE)))</f>
        <v/>
      </c>
      <c r="G2922" s="121">
        <f t="shared" ca="1" si="183"/>
        <v>0.42857142857142855</v>
      </c>
      <c r="H2922" s="121" t="str">
        <f t="shared" si="181"/>
        <v>G01G02剎車系統洩放空氣</v>
      </c>
      <c r="I2922" s="122">
        <f t="shared" ca="1" si="182"/>
        <v>6</v>
      </c>
      <c r="N2922" s="125"/>
      <c r="O2922" s="126"/>
      <c r="P2922" s="127" t="str">
        <f>IF(B2922="","",IF(ISNA(VLOOKUP(U2922,[2]NEW!H:H,1,FALSE)),"V",""))</f>
        <v>V</v>
      </c>
      <c r="Q2922" s="156" t="s">
        <v>6255</v>
      </c>
      <c r="R2922" s="129" t="s">
        <v>6237</v>
      </c>
      <c r="S2922" s="205" t="s">
        <v>6256</v>
      </c>
      <c r="U2922" s="132" t="str">
        <f t="shared" si="180"/>
        <v>0034370200LF69872</v>
      </c>
      <c r="W2922" s="134" t="str">
        <f>IF((ISERROR(VLOOKUP(E2922,'[2]Lead Time(覆蓋貼)'!F:F,1,0)))*(P2922="v"),"",IF((ISTEXT(VLOOKUP(E2922,'[2]Lead Time(覆蓋貼)'!F:F,1,0)))*(P2922=""),"未執行",""))</f>
        <v/>
      </c>
    </row>
    <row r="2923" spans="1:23" ht="73.900000000000006" hidden="1" customHeight="1" x14ac:dyDescent="0.25">
      <c r="A2923" s="117"/>
      <c r="B2923" s="118" t="s">
        <v>6248</v>
      </c>
      <c r="C2923" s="119">
        <v>43653</v>
      </c>
      <c r="D2923" s="117" t="s">
        <v>6249</v>
      </c>
      <c r="E2923" s="120" t="s">
        <v>6257</v>
      </c>
      <c r="F2923" s="117" t="str">
        <f>IF(ISNA(VLOOKUP(B2923,[2]保固召回!$A:$G,7,FALSE)),"",(VLOOKUP(B2923,[2]保固召回!$A:$G,7,FALSE)))</f>
        <v/>
      </c>
      <c r="G2923" s="121">
        <f t="shared" ca="1" si="183"/>
        <v>0.42857142857142855</v>
      </c>
      <c r="H2923" s="121" t="str">
        <f t="shared" si="181"/>
        <v>G01G02剎車系統洩放空氣</v>
      </c>
      <c r="I2923" s="122">
        <f t="shared" ca="1" si="182"/>
        <v>6</v>
      </c>
      <c r="N2923" s="125"/>
      <c r="O2923" s="126"/>
      <c r="P2923" s="127" t="str">
        <f>IF(B2923="","",IF(ISNA(VLOOKUP(U2923,[2]NEW!H:H,1,FALSE)),"V",""))</f>
        <v>V</v>
      </c>
      <c r="Q2923" s="156" t="s">
        <v>6233</v>
      </c>
      <c r="R2923" s="129" t="s">
        <v>5255</v>
      </c>
      <c r="S2923" s="205" t="s">
        <v>6234</v>
      </c>
      <c r="U2923" s="132" t="str">
        <f t="shared" si="180"/>
        <v>0034370200LF69896</v>
      </c>
      <c r="W2923" s="134" t="str">
        <f>IF((ISERROR(VLOOKUP(E2923,'[2]Lead Time(覆蓋貼)'!F:F,1,0)))*(P2923="v"),"",IF((ISTEXT(VLOOKUP(E2923,'[2]Lead Time(覆蓋貼)'!F:F,1,0)))*(P2923=""),"未執行",""))</f>
        <v/>
      </c>
    </row>
    <row r="2924" spans="1:23" ht="73.900000000000006" customHeight="1" x14ac:dyDescent="0.25">
      <c r="A2924" s="117"/>
      <c r="B2924" s="118" t="s">
        <v>6248</v>
      </c>
      <c r="C2924" s="119">
        <v>43653</v>
      </c>
      <c r="D2924" s="117" t="s">
        <v>6249</v>
      </c>
      <c r="E2924" s="120" t="s">
        <v>6258</v>
      </c>
      <c r="F2924" s="117" t="str">
        <f>IF(ISNA(VLOOKUP(B2924,[2]保固召回!$A:$G,7,FALSE)),"",(VLOOKUP(B2924,[2]保固召回!$A:$G,7,FALSE)))</f>
        <v/>
      </c>
      <c r="G2924" s="121">
        <f t="shared" ca="1" si="183"/>
        <v>0.42857142857142855</v>
      </c>
      <c r="H2924" s="121" t="str">
        <f t="shared" si="181"/>
        <v/>
      </c>
      <c r="I2924" s="122">
        <f t="shared" ca="1" si="182"/>
        <v>6</v>
      </c>
      <c r="N2924" s="125"/>
      <c r="O2924" s="126"/>
      <c r="P2924" s="127" t="str">
        <f>IF(B2924="","",IF(ISNA(VLOOKUP(U2924,[2]NEW!H:H,1,FALSE)),"V",""))</f>
        <v/>
      </c>
      <c r="Q2924" s="156" t="s">
        <v>6236</v>
      </c>
      <c r="R2924" s="129" t="s">
        <v>6237</v>
      </c>
      <c r="S2924" s="205" t="s">
        <v>6238</v>
      </c>
      <c r="U2924" s="132" t="str">
        <f t="shared" si="180"/>
        <v>0034370200LF69868</v>
      </c>
      <c r="W2924" s="134" t="str">
        <f>IF((ISERROR(VLOOKUP(E2924,'[2]Lead Time(覆蓋貼)'!F:F,1,0)))*(P2924="v"),"",IF((ISTEXT(VLOOKUP(E2924,'[2]Lead Time(覆蓋貼)'!F:F,1,0)))*(P2924=""),"未執行",""))</f>
        <v/>
      </c>
    </row>
    <row r="2925" spans="1:23" ht="58.15" customHeight="1" x14ac:dyDescent="0.25">
      <c r="A2925" s="117"/>
      <c r="B2925" s="118" t="s">
        <v>6248</v>
      </c>
      <c r="C2925" s="119">
        <v>43653</v>
      </c>
      <c r="D2925" s="117" t="s">
        <v>6249</v>
      </c>
      <c r="E2925" s="120" t="s">
        <v>6259</v>
      </c>
      <c r="F2925" s="117" t="str">
        <f>IF(ISNA(VLOOKUP(B2925,[2]保固召回!$A:$G,7,FALSE)),"",(VLOOKUP(B2925,[2]保固召回!$A:$G,7,FALSE)))</f>
        <v/>
      </c>
      <c r="G2925" s="121">
        <f t="shared" ca="1" si="183"/>
        <v>0.42857142857142855</v>
      </c>
      <c r="H2925" s="121" t="str">
        <f t="shared" si="181"/>
        <v/>
      </c>
      <c r="I2925" s="122">
        <f t="shared" ca="1" si="182"/>
        <v>6</v>
      </c>
      <c r="N2925" s="125"/>
      <c r="O2925" s="126"/>
      <c r="P2925" s="127" t="str">
        <f>IF(B2925="","",IF(ISNA(VLOOKUP(U2925,[2]NEW!H:H,1,FALSE)),"V",""))</f>
        <v/>
      </c>
      <c r="Q2925" s="156" t="s">
        <v>6255</v>
      </c>
      <c r="R2925" s="129" t="s">
        <v>6237</v>
      </c>
      <c r="S2925" s="205" t="s">
        <v>6256</v>
      </c>
      <c r="U2925" s="132" t="str">
        <f t="shared" si="180"/>
        <v>0034370200LA54576</v>
      </c>
      <c r="W2925" s="134" t="str">
        <f>IF((ISERROR(VLOOKUP(E2925,'[2]Lead Time(覆蓋貼)'!F:F,1,0)))*(P2925="v"),"",IF((ISTEXT(VLOOKUP(E2925,'[2]Lead Time(覆蓋貼)'!F:F,1,0)))*(P2925=""),"未執行",""))</f>
        <v/>
      </c>
    </row>
    <row r="2926" spans="1:23" ht="58.15" hidden="1" customHeight="1" x14ac:dyDescent="0.25">
      <c r="A2926" s="117"/>
      <c r="B2926" s="118" t="s">
        <v>6248</v>
      </c>
      <c r="C2926" s="119">
        <v>43653</v>
      </c>
      <c r="D2926" s="117" t="s">
        <v>6249</v>
      </c>
      <c r="E2926" s="120" t="s">
        <v>6260</v>
      </c>
      <c r="F2926" s="117" t="str">
        <f>IF(ISNA(VLOOKUP(B2926,[2]保固召回!$A:$G,7,FALSE)),"",(VLOOKUP(B2926,[2]保固召回!$A:$G,7,FALSE)))</f>
        <v/>
      </c>
      <c r="G2926" s="121">
        <f t="shared" ca="1" si="183"/>
        <v>0.42857142857142855</v>
      </c>
      <c r="H2926" s="121" t="str">
        <f t="shared" si="181"/>
        <v>G01G02剎車系統洩放空氣</v>
      </c>
      <c r="I2926" s="122">
        <f t="shared" ca="1" si="182"/>
        <v>6</v>
      </c>
      <c r="N2926" s="125"/>
      <c r="O2926" s="126"/>
      <c r="P2926" s="127" t="str">
        <f>IF(B2926="","",IF(ISNA(VLOOKUP(U2926,[2]NEW!H:H,1,FALSE)),"V",""))</f>
        <v>V</v>
      </c>
      <c r="Q2926" s="156" t="s">
        <v>6255</v>
      </c>
      <c r="R2926" s="129" t="s">
        <v>6237</v>
      </c>
      <c r="S2926" s="205" t="s">
        <v>6256</v>
      </c>
      <c r="U2926" s="132" t="str">
        <f t="shared" si="180"/>
        <v>0034370200LA54569</v>
      </c>
      <c r="W2926" s="134" t="str">
        <f>IF((ISERROR(VLOOKUP(E2926,'[2]Lead Time(覆蓋貼)'!F:F,1,0)))*(P2926="v"),"",IF((ISTEXT(VLOOKUP(E2926,'[2]Lead Time(覆蓋貼)'!F:F,1,0)))*(P2926=""),"未執行",""))</f>
        <v/>
      </c>
    </row>
    <row r="2927" spans="1:23" ht="58.15" customHeight="1" x14ac:dyDescent="0.25">
      <c r="A2927" s="117"/>
      <c r="B2927" s="118" t="s">
        <v>6248</v>
      </c>
      <c r="C2927" s="119">
        <v>43653</v>
      </c>
      <c r="D2927" s="117" t="s">
        <v>6249</v>
      </c>
      <c r="E2927" s="120" t="s">
        <v>6261</v>
      </c>
      <c r="F2927" s="117" t="str">
        <f>IF(ISNA(VLOOKUP(B2927,[2]保固召回!$A:$G,7,FALSE)),"",(VLOOKUP(B2927,[2]保固召回!$A:$G,7,FALSE)))</f>
        <v/>
      </c>
      <c r="G2927" s="121">
        <f t="shared" ca="1" si="183"/>
        <v>0.42857142857142855</v>
      </c>
      <c r="H2927" s="121" t="str">
        <f t="shared" si="181"/>
        <v/>
      </c>
      <c r="I2927" s="122">
        <f t="shared" ca="1" si="182"/>
        <v>6</v>
      </c>
      <c r="N2927" s="125"/>
      <c r="O2927" s="126"/>
      <c r="P2927" s="127" t="str">
        <f>IF(B2927="","",IF(ISNA(VLOOKUP(U2927,[2]NEW!H:H,1,FALSE)),"V",""))</f>
        <v/>
      </c>
      <c r="Q2927" s="156" t="s">
        <v>6255</v>
      </c>
      <c r="R2927" s="129" t="s">
        <v>6237</v>
      </c>
      <c r="S2927" s="205" t="s">
        <v>6256</v>
      </c>
      <c r="U2927" s="132" t="str">
        <f t="shared" si="180"/>
        <v>0034370200LA54568</v>
      </c>
      <c r="W2927" s="134" t="str">
        <f>IF((ISERROR(VLOOKUP(E2927,'[2]Lead Time(覆蓋貼)'!F:F,1,0)))*(P2927="v"),"",IF((ISTEXT(VLOOKUP(E2927,'[2]Lead Time(覆蓋貼)'!F:F,1,0)))*(P2927=""),"未執行",""))</f>
        <v/>
      </c>
    </row>
    <row r="2928" spans="1:23" ht="54" customHeight="1" x14ac:dyDescent="0.25">
      <c r="A2928" s="117"/>
      <c r="B2928" s="118" t="s">
        <v>6248</v>
      </c>
      <c r="C2928" s="119">
        <v>43653</v>
      </c>
      <c r="D2928" s="117" t="s">
        <v>6249</v>
      </c>
      <c r="E2928" s="120" t="s">
        <v>6262</v>
      </c>
      <c r="F2928" s="117" t="str">
        <f>IF(ISNA(VLOOKUP(B2928,[2]保固召回!$A:$G,7,FALSE)),"",(VLOOKUP(B2928,[2]保固召回!$A:$G,7,FALSE)))</f>
        <v/>
      </c>
      <c r="G2928" s="121">
        <f t="shared" ca="1" si="183"/>
        <v>0.42857142857142855</v>
      </c>
      <c r="H2928" s="121" t="str">
        <f t="shared" si="181"/>
        <v/>
      </c>
      <c r="I2928" s="122">
        <f t="shared" ca="1" si="182"/>
        <v>6</v>
      </c>
      <c r="N2928" s="125"/>
      <c r="O2928" s="126"/>
      <c r="P2928" s="127" t="str">
        <f>IF(B2928="","",IF(ISNA(VLOOKUP(U2928,[2]NEW!H:H,1,FALSE)),"V",""))</f>
        <v/>
      </c>
      <c r="Q2928" s="156" t="s">
        <v>6255</v>
      </c>
      <c r="R2928" s="129" t="s">
        <v>6237</v>
      </c>
      <c r="S2928" s="205" t="s">
        <v>6256</v>
      </c>
      <c r="U2928" s="132" t="str">
        <f t="shared" si="180"/>
        <v>0034370200LB95104</v>
      </c>
      <c r="W2928" s="134" t="str">
        <f>IF((ISERROR(VLOOKUP(E2928,'[2]Lead Time(覆蓋貼)'!F:F,1,0)))*(P2928="v"),"",IF((ISTEXT(VLOOKUP(E2928,'[2]Lead Time(覆蓋貼)'!F:F,1,0)))*(P2928=""),"未執行",""))</f>
        <v/>
      </c>
    </row>
    <row r="2929" spans="1:23" ht="42" hidden="1" customHeight="1" x14ac:dyDescent="0.25">
      <c r="A2929" s="117"/>
      <c r="B2929" s="118" t="s">
        <v>6264</v>
      </c>
      <c r="C2929" s="119">
        <v>43655</v>
      </c>
      <c r="D2929" s="117" t="s">
        <v>6265</v>
      </c>
      <c r="E2929" s="120" t="s">
        <v>6266</v>
      </c>
      <c r="F2929" s="117" t="str">
        <f>IF(ISNA(VLOOKUP(B2929,[2]保固召回!$A:$G,7,FALSE)),"",(VLOOKUP(B2929,[2]保固召回!$A:$G,7,FALSE)))</f>
        <v/>
      </c>
      <c r="G2929" s="121">
        <f t="shared" ca="1" si="183"/>
        <v>0.2857142857142857</v>
      </c>
      <c r="H2929" s="121" t="str">
        <f t="shared" si="181"/>
        <v>F48G11G30更換曲軸傳感器(柴油)</v>
      </c>
      <c r="I2929" s="122">
        <f t="shared" ca="1" si="182"/>
        <v>2</v>
      </c>
      <c r="N2929" s="125"/>
      <c r="O2929" s="126"/>
      <c r="P2929" s="127" t="str">
        <f>IF(B2929="","",IF(ISNA(VLOOKUP(U2929,[2]NEW!H:H,1,FALSE)),"V",""))</f>
        <v>V</v>
      </c>
      <c r="Q2929" s="156" t="s">
        <v>6267</v>
      </c>
      <c r="R2929" s="129" t="s">
        <v>4673</v>
      </c>
      <c r="S2929" s="205" t="s">
        <v>6268</v>
      </c>
      <c r="U2929" s="132" t="str">
        <f t="shared" si="180"/>
        <v>0013850200G810383</v>
      </c>
      <c r="W2929" s="134" t="str">
        <f>IF((ISERROR(VLOOKUP(E2929,'[2]Lead Time(覆蓋貼)'!F:F,1,0)))*(P2929="v"),"",IF((ISTEXT(VLOOKUP(E2929,'[2]Lead Time(覆蓋貼)'!F:F,1,0)))*(P2929=""),"未執行",""))</f>
        <v/>
      </c>
    </row>
    <row r="2930" spans="1:23" ht="61.9" customHeight="1" x14ac:dyDescent="0.25">
      <c r="A2930" s="117"/>
      <c r="B2930" s="118" t="s">
        <v>6264</v>
      </c>
      <c r="C2930" s="119">
        <v>43655</v>
      </c>
      <c r="D2930" s="117" t="s">
        <v>6265</v>
      </c>
      <c r="E2930" s="120" t="s">
        <v>6269</v>
      </c>
      <c r="F2930" s="117" t="str">
        <f>IF(ISNA(VLOOKUP(B2930,[2]保固召回!$A:$G,7,FALSE)),"",(VLOOKUP(B2930,[2]保固召回!$A:$G,7,FALSE)))</f>
        <v/>
      </c>
      <c r="G2930" s="121">
        <f t="shared" ca="1" si="183"/>
        <v>0.2857142857142857</v>
      </c>
      <c r="H2930" s="121" t="str">
        <f t="shared" si="181"/>
        <v/>
      </c>
      <c r="I2930" s="122">
        <f t="shared" ca="1" si="182"/>
        <v>2</v>
      </c>
      <c r="N2930" s="125"/>
      <c r="O2930" s="126"/>
      <c r="P2930" s="127" t="str">
        <f>IF(B2930="","",IF(ISNA(VLOOKUP(U2930,[2]NEW!H:H,1,FALSE)),"V",""))</f>
        <v/>
      </c>
      <c r="Q2930" s="156" t="s">
        <v>6255</v>
      </c>
      <c r="R2930" s="129" t="s">
        <v>6237</v>
      </c>
      <c r="S2930" s="205" t="s">
        <v>6256</v>
      </c>
      <c r="U2930" s="132" t="str">
        <f t="shared" si="180"/>
        <v>0013850200D032842</v>
      </c>
      <c r="W2930" s="134" t="str">
        <f>IF((ISERROR(VLOOKUP(E2930,'[2]Lead Time(覆蓋貼)'!F:F,1,0)))*(P2930="v"),"",IF((ISTEXT(VLOOKUP(E2930,'[2]Lead Time(覆蓋貼)'!F:F,1,0)))*(P2930=""),"未執行",""))</f>
        <v/>
      </c>
    </row>
    <row r="2931" spans="1:23" ht="55.9" customHeight="1" x14ac:dyDescent="0.25">
      <c r="A2931" s="117"/>
      <c r="B2931" s="118" t="s">
        <v>6264</v>
      </c>
      <c r="C2931" s="119">
        <v>43655</v>
      </c>
      <c r="D2931" s="117" t="s">
        <v>6265</v>
      </c>
      <c r="E2931" s="120" t="s">
        <v>6270</v>
      </c>
      <c r="F2931" s="117" t="str">
        <f>IF(ISNA(VLOOKUP(B2931,[2]保固召回!$A:$G,7,FALSE)),"",(VLOOKUP(B2931,[2]保固召回!$A:$G,7,FALSE)))</f>
        <v/>
      </c>
      <c r="G2931" s="121">
        <f t="shared" ca="1" si="183"/>
        <v>0.2857142857142857</v>
      </c>
      <c r="H2931" s="121" t="str">
        <f t="shared" si="181"/>
        <v/>
      </c>
      <c r="I2931" s="122">
        <f t="shared" ca="1" si="182"/>
        <v>2</v>
      </c>
      <c r="N2931" s="125"/>
      <c r="O2931" s="126"/>
      <c r="P2931" s="127" t="str">
        <f>IF(B2931="","",IF(ISNA(VLOOKUP(U2931,[2]NEW!H:H,1,FALSE)),"V",""))</f>
        <v/>
      </c>
      <c r="Q2931" s="156" t="s">
        <v>6255</v>
      </c>
      <c r="R2931" s="129" t="s">
        <v>6237</v>
      </c>
      <c r="S2931" s="205" t="s">
        <v>6256</v>
      </c>
      <c r="U2931" s="132" t="str">
        <f t="shared" si="180"/>
        <v>0013850200D032844</v>
      </c>
      <c r="W2931" s="134" t="str">
        <f>IF((ISERROR(VLOOKUP(E2931,'[2]Lead Time(覆蓋貼)'!F:F,1,0)))*(P2931="v"),"",IF((ISTEXT(VLOOKUP(E2931,'[2]Lead Time(覆蓋貼)'!F:F,1,0)))*(P2931=""),"未執行",""))</f>
        <v/>
      </c>
    </row>
    <row r="2932" spans="1:23" ht="51.75" hidden="1" customHeight="1" x14ac:dyDescent="0.25">
      <c r="A2932" s="117"/>
      <c r="B2932" s="118" t="s">
        <v>6264</v>
      </c>
      <c r="C2932" s="119">
        <v>43655</v>
      </c>
      <c r="D2932" s="117" t="s">
        <v>6265</v>
      </c>
      <c r="E2932" s="120" t="s">
        <v>6271</v>
      </c>
      <c r="F2932" s="117" t="str">
        <f>IF(ISNA(VLOOKUP(B2932,[2]保固召回!$A:$G,7,FALSE)),"",(VLOOKUP(B2932,[2]保固召回!$A:$G,7,FALSE)))</f>
        <v/>
      </c>
      <c r="G2932" s="121">
        <f t="shared" ca="1" si="183"/>
        <v>0.2857142857142857</v>
      </c>
      <c r="H2932" s="121" t="str">
        <f t="shared" si="181"/>
        <v>F48G11G30更換曲軸傳感器(柴油)</v>
      </c>
      <c r="I2932" s="122">
        <f t="shared" ca="1" si="182"/>
        <v>2</v>
      </c>
      <c r="N2932" s="125">
        <v>43362</v>
      </c>
      <c r="O2932" s="126">
        <v>50135</v>
      </c>
      <c r="P2932" s="127" t="str">
        <f>IF(B2932="","",IF(ISNA(VLOOKUP(U2932,[2]NEW!H:H,1,FALSE)),"V",""))</f>
        <v>V</v>
      </c>
      <c r="Q2932" s="156" t="s">
        <v>6252</v>
      </c>
      <c r="R2932" s="129" t="s">
        <v>5255</v>
      </c>
      <c r="S2932" s="205" t="s">
        <v>6272</v>
      </c>
      <c r="U2932" s="132" t="str">
        <f t="shared" si="180"/>
        <v>00138502005K69054</v>
      </c>
      <c r="W2932" s="134" t="str">
        <f>IF((ISERROR(VLOOKUP(E2932,'[2]Lead Time(覆蓋貼)'!F:F,1,0)))*(P2932="v"),"",IF((ISTEXT(VLOOKUP(E2932,'[2]Lead Time(覆蓋貼)'!F:F,1,0)))*(P2932=""),"未執行",""))</f>
        <v/>
      </c>
    </row>
    <row r="2933" spans="1:23" ht="55.9" customHeight="1" x14ac:dyDescent="0.25">
      <c r="A2933" s="117"/>
      <c r="B2933" s="118" t="s">
        <v>6264</v>
      </c>
      <c r="C2933" s="119">
        <v>43655</v>
      </c>
      <c r="D2933" s="117" t="s">
        <v>6265</v>
      </c>
      <c r="E2933" s="120" t="s">
        <v>6273</v>
      </c>
      <c r="F2933" s="117" t="str">
        <f>IF(ISNA(VLOOKUP(B2933,[2]保固召回!$A:$G,7,FALSE)),"",(VLOOKUP(B2933,[2]保固召回!$A:$G,7,FALSE)))</f>
        <v/>
      </c>
      <c r="G2933" s="121">
        <f t="shared" ca="1" si="183"/>
        <v>0.2857142857142857</v>
      </c>
      <c r="H2933" s="121" t="str">
        <f t="shared" si="181"/>
        <v/>
      </c>
      <c r="I2933" s="122">
        <f t="shared" ca="1" si="182"/>
        <v>2</v>
      </c>
      <c r="N2933" s="125"/>
      <c r="O2933" s="126"/>
      <c r="P2933" s="127" t="str">
        <f>IF(B2933="","",IF(ISNA(VLOOKUP(U2933,[2]NEW!H:H,1,FALSE)),"V",""))</f>
        <v/>
      </c>
      <c r="Q2933" s="156" t="s">
        <v>6255</v>
      </c>
      <c r="R2933" s="129" t="s">
        <v>6237</v>
      </c>
      <c r="S2933" s="205" t="s">
        <v>6256</v>
      </c>
      <c r="U2933" s="132" t="str">
        <f t="shared" si="180"/>
        <v>0013850200G810380</v>
      </c>
      <c r="W2933" s="134" t="str">
        <f>IF((ISERROR(VLOOKUP(E2933,'[2]Lead Time(覆蓋貼)'!F:F,1,0)))*(P2933="v"),"",IF((ISTEXT(VLOOKUP(E2933,'[2]Lead Time(覆蓋貼)'!F:F,1,0)))*(P2933=""),"未執行",""))</f>
        <v/>
      </c>
    </row>
    <row r="2934" spans="1:23" ht="55.9" customHeight="1" x14ac:dyDescent="0.25">
      <c r="A2934" s="117"/>
      <c r="B2934" s="118" t="s">
        <v>6264</v>
      </c>
      <c r="C2934" s="119">
        <v>43655</v>
      </c>
      <c r="D2934" s="117" t="s">
        <v>6265</v>
      </c>
      <c r="E2934" s="120" t="s">
        <v>6274</v>
      </c>
      <c r="F2934" s="117" t="str">
        <f>IF(ISNA(VLOOKUP(B2934,[2]保固召回!$A:$G,7,FALSE)),"",(VLOOKUP(B2934,[2]保固召回!$A:$G,7,FALSE)))</f>
        <v/>
      </c>
      <c r="G2934" s="121">
        <f t="shared" ca="1" si="183"/>
        <v>0.2857142857142857</v>
      </c>
      <c r="H2934" s="121" t="str">
        <f t="shared" si="181"/>
        <v/>
      </c>
      <c r="I2934" s="122">
        <f t="shared" ca="1" si="182"/>
        <v>2</v>
      </c>
      <c r="N2934" s="125"/>
      <c r="O2934" s="126"/>
      <c r="P2934" s="127" t="str">
        <f>IF(B2934="","",IF(ISNA(VLOOKUP(U2934,[2]NEW!H:H,1,FALSE)),"V",""))</f>
        <v/>
      </c>
      <c r="Q2934" s="156" t="s">
        <v>6255</v>
      </c>
      <c r="R2934" s="129" t="s">
        <v>6237</v>
      </c>
      <c r="S2934" s="205" t="s">
        <v>6256</v>
      </c>
      <c r="U2934" s="132" t="str">
        <f t="shared" si="180"/>
        <v>0013850200D032803</v>
      </c>
      <c r="W2934" s="134" t="str">
        <f>IF((ISERROR(VLOOKUP(E2934,'[2]Lead Time(覆蓋貼)'!F:F,1,0)))*(P2934="v"),"",IF((ISTEXT(VLOOKUP(E2934,'[2]Lead Time(覆蓋貼)'!F:F,1,0)))*(P2934=""),"未執行",""))</f>
        <v/>
      </c>
    </row>
    <row r="2935" spans="1:23" ht="55.9" customHeight="1" x14ac:dyDescent="0.25">
      <c r="A2935" s="117"/>
      <c r="B2935" s="118" t="s">
        <v>6264</v>
      </c>
      <c r="C2935" s="119">
        <v>43655</v>
      </c>
      <c r="D2935" s="117" t="s">
        <v>6265</v>
      </c>
      <c r="E2935" s="120" t="s">
        <v>6275</v>
      </c>
      <c r="F2935" s="117" t="str">
        <f>IF(ISNA(VLOOKUP(B2935,[2]保固召回!$A:$G,7,FALSE)),"",(VLOOKUP(B2935,[2]保固召回!$A:$G,7,FALSE)))</f>
        <v/>
      </c>
      <c r="G2935" s="121">
        <f t="shared" ca="1" si="183"/>
        <v>0.2857142857142857</v>
      </c>
      <c r="H2935" s="121" t="str">
        <f t="shared" si="181"/>
        <v/>
      </c>
      <c r="I2935" s="122">
        <f t="shared" ca="1" si="182"/>
        <v>2</v>
      </c>
      <c r="N2935" s="125"/>
      <c r="O2935" s="126"/>
      <c r="P2935" s="127" t="str">
        <f>IF(B2935="","",IF(ISNA(VLOOKUP(U2935,[2]NEW!H:H,1,FALSE)),"V",""))</f>
        <v/>
      </c>
      <c r="Q2935" s="156" t="s">
        <v>6255</v>
      </c>
      <c r="R2935" s="129" t="s">
        <v>6237</v>
      </c>
      <c r="S2935" s="205" t="s">
        <v>6256</v>
      </c>
      <c r="U2935" s="132" t="str">
        <f t="shared" si="180"/>
        <v>0013850200D032838</v>
      </c>
      <c r="W2935" s="134" t="str">
        <f>IF((ISERROR(VLOOKUP(E2935,'[2]Lead Time(覆蓋貼)'!F:F,1,0)))*(P2935="v"),"",IF((ISTEXT(VLOOKUP(E2935,'[2]Lead Time(覆蓋貼)'!F:F,1,0)))*(P2935=""),"未執行",""))</f>
        <v/>
      </c>
    </row>
    <row r="2936" spans="1:23" ht="20.25" hidden="1" customHeight="1" x14ac:dyDescent="0.25">
      <c r="A2936" s="117"/>
      <c r="B2936" s="118" t="s">
        <v>6276</v>
      </c>
      <c r="C2936" s="119">
        <v>43125</v>
      </c>
      <c r="D2936" s="117" t="s">
        <v>2912</v>
      </c>
      <c r="E2936" s="120" t="s">
        <v>2010</v>
      </c>
      <c r="F2936" s="117">
        <f>IF(ISNA(VLOOKUP(B2936,[2]保固召回!$A:$G,7,FALSE)),"",(VLOOKUP(B2936,[2]保固召回!$A:$G,7,FALSE)))</f>
        <v>0</v>
      </c>
      <c r="G2936" s="121">
        <f t="shared" ca="1" si="183"/>
        <v>0.97278911564625847</v>
      </c>
      <c r="H2936" s="121" t="str">
        <f t="shared" si="181"/>
        <v>F1xF2xB47編程控制單元，視須要更換廢氣再循環控制閥</v>
      </c>
      <c r="I2936" s="122">
        <f t="shared" ca="1" si="182"/>
        <v>143</v>
      </c>
      <c r="N2936" s="125"/>
      <c r="O2936" s="126"/>
      <c r="P2936" s="127" t="str">
        <f>IF(B2936="","",IF(ISNA(VLOOKUP(U2936,[2]NEW!H:H,1,FALSE)),"V",""))</f>
        <v>V</v>
      </c>
      <c r="Q2936" s="156">
        <v>43333</v>
      </c>
      <c r="R2936" s="129">
        <v>50304</v>
      </c>
      <c r="S2936" s="205" t="s">
        <v>6277</v>
      </c>
      <c r="U2936" s="132" t="str">
        <f t="shared" si="180"/>
        <v>00114504005C10959</v>
      </c>
      <c r="W2936" s="134" t="str">
        <f>IF((ISERROR(VLOOKUP(E2936,'[2]Lead Time(覆蓋貼)'!F:F,1,0)))*(P2936="v"),"",IF((ISTEXT(VLOOKUP(E2936,'[2]Lead Time(覆蓋貼)'!F:F,1,0)))*(P2936=""),"未執行",""))</f>
        <v/>
      </c>
    </row>
    <row r="2937" spans="1:23" ht="20.25" hidden="1" customHeight="1" x14ac:dyDescent="0.25">
      <c r="A2937" s="117"/>
      <c r="B2937" s="118" t="s">
        <v>6276</v>
      </c>
      <c r="C2937" s="119">
        <v>43125</v>
      </c>
      <c r="D2937" s="117" t="s">
        <v>2912</v>
      </c>
      <c r="E2937" s="120" t="s">
        <v>2008</v>
      </c>
      <c r="F2937" s="117">
        <f>IF(ISNA(VLOOKUP(B2937,[2]保固召回!$A:$G,7,FALSE)),"",(VLOOKUP(B2937,[2]保固召回!$A:$G,7,FALSE)))</f>
        <v>0</v>
      </c>
      <c r="G2937" s="121">
        <f t="shared" ca="1" si="183"/>
        <v>0.97278911564625847</v>
      </c>
      <c r="H2937" s="121" t="str">
        <f t="shared" si="181"/>
        <v>F1xF2xB47編程控制單元，視須要更換廢氣再循環控制閥</v>
      </c>
      <c r="I2937" s="122">
        <f t="shared" ca="1" si="182"/>
        <v>143</v>
      </c>
      <c r="N2937" s="125"/>
      <c r="O2937" s="126"/>
      <c r="P2937" s="127" t="str">
        <f>IF(B2937="","",IF(ISNA(VLOOKUP(U2937,[2]NEW!H:H,1,FALSE)),"V",""))</f>
        <v>V</v>
      </c>
      <c r="Q2937" s="156">
        <v>43333</v>
      </c>
      <c r="R2937" s="129">
        <v>50304</v>
      </c>
      <c r="S2937" s="205" t="s">
        <v>6277</v>
      </c>
      <c r="U2937" s="132" t="str">
        <f t="shared" si="180"/>
        <v>00114504005C11162</v>
      </c>
      <c r="W2937" s="134" t="str">
        <f>IF((ISERROR(VLOOKUP(E2937,'[2]Lead Time(覆蓋貼)'!F:F,1,0)))*(P2937="v"),"",IF((ISTEXT(VLOOKUP(E2937,'[2]Lead Time(覆蓋貼)'!F:F,1,0)))*(P2937=""),"未執行",""))</f>
        <v/>
      </c>
    </row>
    <row r="2938" spans="1:23" ht="20.25" hidden="1" customHeight="1" x14ac:dyDescent="0.25">
      <c r="A2938" s="117"/>
      <c r="B2938" s="118" t="s">
        <v>6276</v>
      </c>
      <c r="C2938" s="119">
        <v>43125</v>
      </c>
      <c r="D2938" s="117" t="s">
        <v>2912</v>
      </c>
      <c r="E2938" s="120" t="s">
        <v>6278</v>
      </c>
      <c r="F2938" s="117">
        <f>IF(ISNA(VLOOKUP(B2938,[2]保固召回!$A:$G,7,FALSE)),"",(VLOOKUP(B2938,[2]保固召回!$A:$G,7,FALSE)))</f>
        <v>0</v>
      </c>
      <c r="G2938" s="121">
        <f t="shared" ca="1" si="183"/>
        <v>0.97278911564625847</v>
      </c>
      <c r="H2938" s="121" t="str">
        <f t="shared" si="181"/>
        <v>F1xF2xB47編程控制單元，視須要更換廢氣再循環控制閥</v>
      </c>
      <c r="I2938" s="122">
        <f t="shared" ca="1" si="182"/>
        <v>143</v>
      </c>
      <c r="N2938" s="125"/>
      <c r="O2938" s="126"/>
      <c r="P2938" s="127" t="str">
        <f>IF(B2938="","",IF(ISNA(VLOOKUP(U2938,[2]NEW!H:H,1,FALSE)),"V",""))</f>
        <v>V</v>
      </c>
      <c r="Q2938" s="156">
        <v>43333</v>
      </c>
      <c r="R2938" s="129">
        <v>50304</v>
      </c>
      <c r="S2938" s="205" t="s">
        <v>6277</v>
      </c>
      <c r="U2938" s="132" t="str">
        <f t="shared" si="180"/>
        <v>0011450400V479983</v>
      </c>
      <c r="W2938" s="134" t="str">
        <f>IF((ISERROR(VLOOKUP(E2938,'[2]Lead Time(覆蓋貼)'!F:F,1,0)))*(P2938="v"),"",IF((ISTEXT(VLOOKUP(E2938,'[2]Lead Time(覆蓋貼)'!F:F,1,0)))*(P2938=""),"未執行",""))</f>
        <v/>
      </c>
    </row>
    <row r="2939" spans="1:23" ht="20.25" hidden="1" customHeight="1" x14ac:dyDescent="0.25">
      <c r="A2939" s="117"/>
      <c r="B2939" s="118" t="s">
        <v>6276</v>
      </c>
      <c r="C2939" s="119">
        <v>43125</v>
      </c>
      <c r="D2939" s="117" t="s">
        <v>2912</v>
      </c>
      <c r="E2939" s="120" t="s">
        <v>6279</v>
      </c>
      <c r="F2939" s="117">
        <f>IF(ISNA(VLOOKUP(B2939,[2]保固召回!$A:$G,7,FALSE)),"",(VLOOKUP(B2939,[2]保固召回!$A:$G,7,FALSE)))</f>
        <v>0</v>
      </c>
      <c r="G2939" s="121">
        <f t="shared" ca="1" si="183"/>
        <v>0.97278911564625847</v>
      </c>
      <c r="H2939" s="121" t="str">
        <f t="shared" si="181"/>
        <v>F1xF2xB47編程控制單元，視須要更換廢氣再循環控制閥</v>
      </c>
      <c r="I2939" s="122">
        <f t="shared" ca="1" si="182"/>
        <v>143</v>
      </c>
      <c r="N2939" s="125"/>
      <c r="O2939" s="126"/>
      <c r="P2939" s="127" t="str">
        <f>IF(B2939="","",IF(ISNA(VLOOKUP(U2939,[2]NEW!H:H,1,FALSE)),"V",""))</f>
        <v>V</v>
      </c>
      <c r="Q2939" s="156">
        <v>43332</v>
      </c>
      <c r="R2939" s="129">
        <v>50304</v>
      </c>
      <c r="S2939" s="205" t="s">
        <v>6280</v>
      </c>
      <c r="U2939" s="132" t="str">
        <f t="shared" si="180"/>
        <v>0011450400V483129</v>
      </c>
      <c r="W2939" s="134" t="str">
        <f>IF((ISERROR(VLOOKUP(E2939,'[2]Lead Time(覆蓋貼)'!F:F,1,0)))*(P2939="v"),"",IF((ISTEXT(VLOOKUP(E2939,'[2]Lead Time(覆蓋貼)'!F:F,1,0)))*(P2939=""),"未執行",""))</f>
        <v/>
      </c>
    </row>
    <row r="2940" spans="1:23" ht="20.25" hidden="1" customHeight="1" x14ac:dyDescent="0.25">
      <c r="A2940" s="117"/>
      <c r="B2940" s="118" t="s">
        <v>6276</v>
      </c>
      <c r="C2940" s="119">
        <v>43125</v>
      </c>
      <c r="D2940" s="117" t="s">
        <v>2912</v>
      </c>
      <c r="E2940" s="120" t="s">
        <v>6281</v>
      </c>
      <c r="F2940" s="117">
        <f>IF(ISNA(VLOOKUP(B2940,[2]保固召回!$A:$G,7,FALSE)),"",(VLOOKUP(B2940,[2]保固召回!$A:$G,7,FALSE)))</f>
        <v>0</v>
      </c>
      <c r="G2940" s="121">
        <f t="shared" ca="1" si="183"/>
        <v>0.97278911564625847</v>
      </c>
      <c r="H2940" s="121" t="str">
        <f t="shared" si="181"/>
        <v>F1xF2xB47編程控制單元，視須要更換廢氣再循環控制閥</v>
      </c>
      <c r="I2940" s="122">
        <f t="shared" ca="1" si="182"/>
        <v>143</v>
      </c>
      <c r="N2940" s="125"/>
      <c r="O2940" s="126"/>
      <c r="P2940" s="127" t="str">
        <f>IF(B2940="","",IF(ISNA(VLOOKUP(U2940,[2]NEW!H:H,1,FALSE)),"V",""))</f>
        <v>V</v>
      </c>
      <c r="Q2940" s="156">
        <v>43333</v>
      </c>
      <c r="R2940" s="129">
        <v>50304</v>
      </c>
      <c r="S2940" s="205" t="s">
        <v>6277</v>
      </c>
      <c r="U2940" s="132" t="str">
        <f t="shared" si="180"/>
        <v>0011450400V483399</v>
      </c>
      <c r="W2940" s="134" t="str">
        <f>IF((ISERROR(VLOOKUP(E2940,'[2]Lead Time(覆蓋貼)'!F:F,1,0)))*(P2940="v"),"",IF((ISTEXT(VLOOKUP(E2940,'[2]Lead Time(覆蓋貼)'!F:F,1,0)))*(P2940=""),"未執行",""))</f>
        <v/>
      </c>
    </row>
    <row r="2941" spans="1:23" ht="59.25" hidden="1" customHeight="1" x14ac:dyDescent="0.25">
      <c r="A2941" s="117"/>
      <c r="B2941" s="118" t="s">
        <v>6282</v>
      </c>
      <c r="C2941" s="119">
        <v>43664</v>
      </c>
      <c r="D2941" s="117" t="s">
        <v>6283</v>
      </c>
      <c r="E2941" s="120" t="s">
        <v>6219</v>
      </c>
      <c r="F2941" s="117">
        <f>IF(ISNA(VLOOKUP(B2941,[2]保固召回!$A:$G,7,FALSE)),"",(VLOOKUP(B2941,[2]保固召回!$A:$G,7,FALSE)))</f>
        <v>1</v>
      </c>
      <c r="G2941" s="121">
        <f t="shared" ca="1" si="183"/>
        <v>1</v>
      </c>
      <c r="H2941" s="121" t="str">
        <f t="shared" si="181"/>
        <v>F90修整燃油輸送單元管路</v>
      </c>
      <c r="I2941" s="122">
        <f t="shared" ca="1" si="182"/>
        <v>4</v>
      </c>
      <c r="N2941" s="125">
        <v>43334</v>
      </c>
      <c r="O2941" s="126">
        <v>50436</v>
      </c>
      <c r="P2941" s="127" t="str">
        <f>IF(B2941="","",IF(ISNA(VLOOKUP(U2941,[2]NEW!H:H,1,FALSE)),"V",""))</f>
        <v>V</v>
      </c>
      <c r="Q2941" s="156" t="s">
        <v>6284</v>
      </c>
      <c r="R2941" s="129" t="s">
        <v>4970</v>
      </c>
      <c r="S2941" s="205" t="s">
        <v>6285</v>
      </c>
      <c r="U2941" s="132" t="str">
        <f t="shared" si="180"/>
        <v>0016380200G966231</v>
      </c>
      <c r="W2941" s="134" t="str">
        <f>IF((ISERROR(VLOOKUP(E2941,'[2]Lead Time(覆蓋貼)'!F:F,1,0)))*(P2941="v"),"",IF((ISTEXT(VLOOKUP(E2941,'[2]Lead Time(覆蓋貼)'!F:F,1,0)))*(P2941=""),"未執行",""))</f>
        <v/>
      </c>
    </row>
    <row r="2942" spans="1:23" ht="46.5" hidden="1" customHeight="1" x14ac:dyDescent="0.25">
      <c r="A2942" s="117"/>
      <c r="B2942" s="118" t="s">
        <v>6282</v>
      </c>
      <c r="C2942" s="119">
        <v>43664</v>
      </c>
      <c r="D2942" s="117" t="s">
        <v>6283</v>
      </c>
      <c r="E2942" s="120" t="s">
        <v>6222</v>
      </c>
      <c r="F2942" s="117">
        <f>IF(ISNA(VLOOKUP(B2942,[2]保固召回!$A:$G,7,FALSE)),"",(VLOOKUP(B2942,[2]保固召回!$A:$G,7,FALSE)))</f>
        <v>1</v>
      </c>
      <c r="G2942" s="121">
        <f t="shared" ca="1" si="183"/>
        <v>1</v>
      </c>
      <c r="H2942" s="121" t="str">
        <f t="shared" si="181"/>
        <v>F90修整燃油輸送單元管路</v>
      </c>
      <c r="I2942" s="122">
        <f t="shared" ca="1" si="182"/>
        <v>4</v>
      </c>
      <c r="N2942" s="125">
        <v>43332</v>
      </c>
      <c r="O2942" s="126">
        <v>50436</v>
      </c>
      <c r="P2942" s="127" t="str">
        <f>IF(B2942="","",IF(ISNA(VLOOKUP(U2942,[2]NEW!H:H,1,FALSE)),"V",""))</f>
        <v>V</v>
      </c>
      <c r="Q2942" s="156" t="s">
        <v>6286</v>
      </c>
      <c r="R2942" s="129" t="s">
        <v>4970</v>
      </c>
      <c r="S2942" s="205" t="s">
        <v>6285</v>
      </c>
      <c r="U2942" s="132" t="str">
        <f t="shared" si="180"/>
        <v>0016380200G966229</v>
      </c>
      <c r="W2942" s="134" t="str">
        <f>IF((ISERROR(VLOOKUP(E2942,'[2]Lead Time(覆蓋貼)'!F:F,1,0)))*(P2942="v"),"",IF((ISTEXT(VLOOKUP(E2942,'[2]Lead Time(覆蓋貼)'!F:F,1,0)))*(P2942=""),"未執行",""))</f>
        <v/>
      </c>
    </row>
    <row r="2943" spans="1:23" ht="20.25" hidden="1" customHeight="1" x14ac:dyDescent="0.25">
      <c r="A2943" s="117"/>
      <c r="B2943" s="118" t="s">
        <v>6282</v>
      </c>
      <c r="C2943" s="119">
        <v>43664</v>
      </c>
      <c r="D2943" s="117" t="s">
        <v>6283</v>
      </c>
      <c r="E2943" s="120" t="s">
        <v>5262</v>
      </c>
      <c r="F2943" s="117">
        <f>IF(ISNA(VLOOKUP(B2943,[2]保固召回!$A:$G,7,FALSE)),"",(VLOOKUP(B2943,[2]保固召回!$A:$G,7,FALSE)))</f>
        <v>1</v>
      </c>
      <c r="G2943" s="121">
        <f t="shared" ca="1" si="183"/>
        <v>1</v>
      </c>
      <c r="H2943" s="121" t="str">
        <f t="shared" si="181"/>
        <v>F90修整燃油輸送單元管路</v>
      </c>
      <c r="I2943" s="122">
        <f t="shared" ca="1" si="182"/>
        <v>4</v>
      </c>
      <c r="N2943" s="125">
        <v>43368</v>
      </c>
      <c r="O2943" s="126">
        <v>50135</v>
      </c>
      <c r="P2943" s="127" t="str">
        <f>IF(B2943="","",IF(ISNA(VLOOKUP(U2943,[2]NEW!H:H,1,FALSE)),"V",""))</f>
        <v>V</v>
      </c>
      <c r="Q2943" s="156">
        <v>43361</v>
      </c>
      <c r="R2943" s="129">
        <v>50304</v>
      </c>
      <c r="S2943" s="205" t="s">
        <v>6287</v>
      </c>
      <c r="U2943" s="132" t="str">
        <f t="shared" si="180"/>
        <v>0016380200G965221</v>
      </c>
      <c r="W2943" s="134" t="str">
        <f>IF((ISERROR(VLOOKUP(E2943,'[2]Lead Time(覆蓋貼)'!F:F,1,0)))*(P2943="v"),"",IF((ISTEXT(VLOOKUP(E2943,'[2]Lead Time(覆蓋貼)'!F:F,1,0)))*(P2943=""),"未執行",""))</f>
        <v/>
      </c>
    </row>
    <row r="2944" spans="1:23" ht="39" hidden="1" customHeight="1" x14ac:dyDescent="0.25">
      <c r="A2944" s="117"/>
      <c r="B2944" s="118" t="s">
        <v>6282</v>
      </c>
      <c r="C2944" s="119">
        <v>43664</v>
      </c>
      <c r="D2944" s="117" t="s">
        <v>6283</v>
      </c>
      <c r="E2944" s="120" t="s">
        <v>5253</v>
      </c>
      <c r="F2944" s="117">
        <f>IF(ISNA(VLOOKUP(B2944,[2]保固召回!$A:$G,7,FALSE)),"",(VLOOKUP(B2944,[2]保固召回!$A:$G,7,FALSE)))</f>
        <v>1</v>
      </c>
      <c r="G2944" s="121">
        <f t="shared" ca="1" si="183"/>
        <v>1</v>
      </c>
      <c r="H2944" s="121" t="str">
        <f t="shared" si="181"/>
        <v>F90修整燃油輸送單元管路</v>
      </c>
      <c r="I2944" s="122">
        <f t="shared" ca="1" si="182"/>
        <v>4</v>
      </c>
      <c r="N2944" s="125">
        <v>43332</v>
      </c>
      <c r="O2944" s="126">
        <v>50436</v>
      </c>
      <c r="P2944" s="127" t="str">
        <f>IF(B2944="","",IF(ISNA(VLOOKUP(U2944,[2]NEW!H:H,1,FALSE)),"V",""))</f>
        <v>V</v>
      </c>
      <c r="Q2944" s="156" t="s">
        <v>6286</v>
      </c>
      <c r="R2944" s="129" t="s">
        <v>4970</v>
      </c>
      <c r="S2944" s="205" t="s">
        <v>6285</v>
      </c>
      <c r="U2944" s="132" t="str">
        <f t="shared" si="180"/>
        <v>0016380200G965855</v>
      </c>
      <c r="W2944" s="134" t="str">
        <f>IF((ISERROR(VLOOKUP(E2944,'[2]Lead Time(覆蓋貼)'!F:F,1,0)))*(P2944="v"),"",IF((ISTEXT(VLOOKUP(E2944,'[2]Lead Time(覆蓋貼)'!F:F,1,0)))*(P2944=""),"未執行",""))</f>
        <v/>
      </c>
    </row>
    <row r="2945" spans="1:23" ht="122.25" customHeight="1" x14ac:dyDescent="0.25">
      <c r="A2945" s="117"/>
      <c r="B2945" s="118" t="s">
        <v>6289</v>
      </c>
      <c r="C2945" s="119">
        <v>43671</v>
      </c>
      <c r="D2945" s="117" t="s">
        <v>6290</v>
      </c>
      <c r="E2945" s="120" t="s">
        <v>6291</v>
      </c>
      <c r="F2945" s="117" t="str">
        <f>IF(ISNA(VLOOKUP(B2945,[2]保固召回!$A:$G,7,FALSE)),"",(VLOOKUP(B2945,[2]保固召回!$A:$G,7,FALSE)))</f>
        <v/>
      </c>
      <c r="G2945" s="121">
        <f t="shared" ca="1" si="183"/>
        <v>0</v>
      </c>
      <c r="H2945" s="121" t="str">
        <f t="shared" si="181"/>
        <v/>
      </c>
      <c r="I2945" s="122">
        <f t="shared" ca="1" si="182"/>
        <v>0</v>
      </c>
      <c r="N2945" s="125"/>
      <c r="O2945" s="126"/>
      <c r="P2945" s="127" t="str">
        <f>IF(B2945="","",IF(ISNA(VLOOKUP(U2945,[2]NEW!H:H,1,FALSE)),"V",""))</f>
        <v/>
      </c>
      <c r="Q2945" s="156" t="s">
        <v>6292</v>
      </c>
      <c r="R2945" s="247" t="s">
        <v>6293</v>
      </c>
      <c r="S2945" s="205" t="s">
        <v>6294</v>
      </c>
      <c r="U2945" s="132" t="str">
        <f t="shared" si="180"/>
        <v>0012690400DZ02742</v>
      </c>
      <c r="W2945" s="134" t="str">
        <f>IF((ISERROR(VLOOKUP(E2945,'[2]Lead Time(覆蓋貼)'!F:F,1,0)))*(P2945="v"),"",IF((ISTEXT(VLOOKUP(E2945,'[2]Lead Time(覆蓋貼)'!F:F,1,0)))*(P2945=""),"未執行",""))</f>
        <v/>
      </c>
    </row>
    <row r="2946" spans="1:23" ht="37.5" hidden="1" customHeight="1" x14ac:dyDescent="0.25">
      <c r="A2946" s="117"/>
      <c r="B2946" s="118" t="s">
        <v>6295</v>
      </c>
      <c r="C2946" s="119">
        <v>43672</v>
      </c>
      <c r="D2946" s="117" t="s">
        <v>6296</v>
      </c>
      <c r="E2946" s="120" t="s">
        <v>6219</v>
      </c>
      <c r="F2946" s="117">
        <f>IF(ISNA(VLOOKUP(B2946,[2]保固召回!$A:$G,7,FALSE)),"",(VLOOKUP(B2946,[2]保固召回!$A:$G,7,FALSE)))</f>
        <v>0</v>
      </c>
      <c r="G2946" s="121">
        <f t="shared" ca="1" si="183"/>
        <v>1</v>
      </c>
      <c r="H2946" s="121" t="str">
        <f t="shared" si="181"/>
        <v>F90更換兩高壓泵</v>
      </c>
      <c r="I2946" s="122">
        <f t="shared" ca="1" si="182"/>
        <v>1</v>
      </c>
      <c r="N2946" s="125">
        <v>43334</v>
      </c>
      <c r="O2946" s="126">
        <v>50304</v>
      </c>
      <c r="P2946" s="127" t="str">
        <f>IF(B2946="","",IF(ISNA(VLOOKUP(U2946,[2]NEW!H:H,1,FALSE)),"V",""))</f>
        <v>V</v>
      </c>
      <c r="Q2946" s="156" t="s">
        <v>6284</v>
      </c>
      <c r="R2946" s="129" t="s">
        <v>4970</v>
      </c>
      <c r="S2946" s="205" t="s">
        <v>6285</v>
      </c>
      <c r="U2946" s="132" t="str">
        <f t="shared" si="180"/>
        <v>0013870200G966231</v>
      </c>
      <c r="W2946" s="134" t="str">
        <f>IF((ISERROR(VLOOKUP(E2946,'[2]Lead Time(覆蓋貼)'!F:F,1,0)))*(P2946="v"),"",IF((ISTEXT(VLOOKUP(E2946,'[2]Lead Time(覆蓋貼)'!F:F,1,0)))*(P2946=""),"未執行",""))</f>
        <v/>
      </c>
    </row>
    <row r="2947" spans="1:23" ht="39.75" hidden="1" customHeight="1" x14ac:dyDescent="0.25">
      <c r="A2947" s="117"/>
      <c r="B2947" s="118" t="s">
        <v>6298</v>
      </c>
      <c r="C2947" s="119">
        <v>43676</v>
      </c>
      <c r="D2947" s="117" t="s">
        <v>6299</v>
      </c>
      <c r="E2947" s="120" t="s">
        <v>5180</v>
      </c>
      <c r="F2947" s="117" t="str">
        <f>IF(ISNA(VLOOKUP(B2947,[2]保固召回!$A:$G,7,FALSE)),"",(VLOOKUP(B2947,[2]保固召回!$A:$G,7,FALSE)))</f>
        <v/>
      </c>
      <c r="G2947" s="121">
        <f t="shared" ca="1" si="183"/>
        <v>0.65</v>
      </c>
      <c r="H2947" s="121" t="str">
        <f t="shared" si="181"/>
        <v>G11G12G30編程控制單元(DME)</v>
      </c>
      <c r="I2947" s="122">
        <f t="shared" ca="1" si="182"/>
        <v>13</v>
      </c>
      <c r="N2947" s="125">
        <v>43341</v>
      </c>
      <c r="O2947" s="126">
        <v>50227</v>
      </c>
      <c r="P2947" s="127" t="str">
        <f>IF(B2947="","",IF(ISNA(VLOOKUP(U2947,[2]NEW!H:H,1,FALSE)),"V",""))</f>
        <v>V</v>
      </c>
      <c r="Q2947" s="156" t="s">
        <v>6300</v>
      </c>
      <c r="R2947" s="129" t="s">
        <v>4970</v>
      </c>
      <c r="S2947" s="205" t="s">
        <v>6301</v>
      </c>
      <c r="U2947" s="132" t="str">
        <f t="shared" si="180"/>
        <v>0012700400GJ44274</v>
      </c>
      <c r="W2947" s="134" t="str">
        <f>IF((ISERROR(VLOOKUP(E2947,'[2]Lead Time(覆蓋貼)'!F:F,1,0)))*(P2947="v"),"",IF((ISTEXT(VLOOKUP(E2947,'[2]Lead Time(覆蓋貼)'!F:F,1,0)))*(P2947=""),"未執行",""))</f>
        <v/>
      </c>
    </row>
    <row r="2948" spans="1:23" ht="57.75" hidden="1" customHeight="1" x14ac:dyDescent="0.25">
      <c r="A2948" s="117"/>
      <c r="B2948" s="118" t="s">
        <v>6298</v>
      </c>
      <c r="C2948" s="119">
        <v>43676</v>
      </c>
      <c r="D2948" s="117" t="s">
        <v>6302</v>
      </c>
      <c r="E2948" s="120" t="s">
        <v>6303</v>
      </c>
      <c r="F2948" s="117" t="str">
        <f>IF(ISNA(VLOOKUP(B2948,[2]保固召回!$A:$G,7,FALSE)),"",(VLOOKUP(B2948,[2]保固召回!$A:$G,7,FALSE)))</f>
        <v/>
      </c>
      <c r="G2948" s="121">
        <f t="shared" ca="1" si="183"/>
        <v>0.65</v>
      </c>
      <c r="H2948" s="121" t="str">
        <f t="shared" si="181"/>
        <v>G11G12G30編程控制單元(DME)</v>
      </c>
      <c r="I2948" s="122">
        <f t="shared" ca="1" si="182"/>
        <v>13</v>
      </c>
      <c r="N2948" s="125">
        <v>43353</v>
      </c>
      <c r="O2948" s="126">
        <v>50135</v>
      </c>
      <c r="P2948" s="127" t="str">
        <f>IF(B2948="","",IF(ISNA(VLOOKUP(U2948,[2]NEW!H:H,1,FALSE)),"V",""))</f>
        <v>V</v>
      </c>
      <c r="Q2948" s="156" t="s">
        <v>6304</v>
      </c>
      <c r="R2948" s="129" t="s">
        <v>5255</v>
      </c>
      <c r="S2948" s="205" t="s">
        <v>6305</v>
      </c>
      <c r="U2948" s="132" t="str">
        <f t="shared" si="180"/>
        <v>0012700400B168454</v>
      </c>
      <c r="W2948" s="134" t="str">
        <f>IF((ISERROR(VLOOKUP(E2948,'[2]Lead Time(覆蓋貼)'!F:F,1,0)))*(P2948="v"),"",IF((ISTEXT(VLOOKUP(E2948,'[2]Lead Time(覆蓋貼)'!F:F,1,0)))*(P2948=""),"未執行",""))</f>
        <v/>
      </c>
    </row>
    <row r="2949" spans="1:23" ht="129" customHeight="1" x14ac:dyDescent="0.25">
      <c r="A2949" s="117"/>
      <c r="B2949" s="118" t="s">
        <v>6298</v>
      </c>
      <c r="C2949" s="119">
        <v>43676</v>
      </c>
      <c r="D2949" s="117" t="s">
        <v>6302</v>
      </c>
      <c r="E2949" s="120" t="s">
        <v>6306</v>
      </c>
      <c r="F2949" s="117" t="str">
        <f>IF(ISNA(VLOOKUP(B2949,[2]保固召回!$A:$G,7,FALSE)),"",(VLOOKUP(B2949,[2]保固召回!$A:$G,7,FALSE)))</f>
        <v/>
      </c>
      <c r="G2949" s="121">
        <f t="shared" ca="1" si="183"/>
        <v>0.65</v>
      </c>
      <c r="H2949" s="121" t="str">
        <f t="shared" si="181"/>
        <v/>
      </c>
      <c r="I2949" s="122">
        <f t="shared" ca="1" si="182"/>
        <v>13</v>
      </c>
      <c r="N2949" s="125"/>
      <c r="O2949" s="126"/>
      <c r="P2949" s="127" t="str">
        <f>IF(B2949="","",IF(ISNA(VLOOKUP(U2949,[2]NEW!H:H,1,FALSE)),"V",""))</f>
        <v/>
      </c>
      <c r="Q2949" s="156" t="s">
        <v>6307</v>
      </c>
      <c r="R2949" s="129" t="s">
        <v>6308</v>
      </c>
      <c r="S2949" s="205" t="s">
        <v>6309</v>
      </c>
      <c r="U2949" s="132" t="str">
        <f t="shared" ref="U2949:U3012" si="184">B2949&amp;E2949</f>
        <v>0012700400GJ44415</v>
      </c>
      <c r="W2949" s="134" t="str">
        <f>IF((ISERROR(VLOOKUP(E2949,'[2]Lead Time(覆蓋貼)'!F:F,1,0)))*(P2949="v"),"",IF((ISTEXT(VLOOKUP(E2949,'[2]Lead Time(覆蓋貼)'!F:F,1,0)))*(P2949=""),"未執行",""))</f>
        <v/>
      </c>
    </row>
    <row r="2950" spans="1:23" ht="20.25" hidden="1" customHeight="1" x14ac:dyDescent="0.25">
      <c r="A2950" s="117"/>
      <c r="B2950" s="118" t="s">
        <v>6298</v>
      </c>
      <c r="C2950" s="119">
        <v>43676</v>
      </c>
      <c r="D2950" s="117" t="s">
        <v>6302</v>
      </c>
      <c r="E2950" s="120" t="s">
        <v>5173</v>
      </c>
      <c r="F2950" s="117" t="str">
        <f>IF(ISNA(VLOOKUP(B2950,[2]保固召回!$A:$G,7,FALSE)),"",(VLOOKUP(B2950,[2]保固召回!$A:$G,7,FALSE)))</f>
        <v/>
      </c>
      <c r="G2950" s="121">
        <f t="shared" ca="1" si="183"/>
        <v>0.65</v>
      </c>
      <c r="H2950" s="121" t="str">
        <f t="shared" ref="H2950:H3013" si="185">IF(P2950="V",D2950,"")</f>
        <v>G11G12G30編程控制單元(DME)</v>
      </c>
      <c r="I2950" s="122">
        <f t="shared" ref="I2950:I3013" ca="1" si="186">COUNTIF(H:H,D2950)</f>
        <v>13</v>
      </c>
      <c r="N2950" s="125">
        <v>43333</v>
      </c>
      <c r="O2950" s="126"/>
      <c r="P2950" s="127" t="str">
        <f>IF(B2950="","",IF(ISNA(VLOOKUP(U2950,[2]NEW!H:H,1,FALSE)),"V",""))</f>
        <v>V</v>
      </c>
      <c r="Q2950" s="156">
        <v>43332</v>
      </c>
      <c r="R2950" s="129">
        <v>50304</v>
      </c>
      <c r="S2950" s="205" t="s">
        <v>6310</v>
      </c>
      <c r="U2950" s="132" t="str">
        <f t="shared" si="184"/>
        <v>0012700400GJ44293</v>
      </c>
      <c r="W2950" s="134" t="str">
        <f>IF((ISERROR(VLOOKUP(E2950,'[2]Lead Time(覆蓋貼)'!F:F,1,0)))*(P2950="v"),"",IF((ISTEXT(VLOOKUP(E2950,'[2]Lead Time(覆蓋貼)'!F:F,1,0)))*(P2950=""),"未執行",""))</f>
        <v/>
      </c>
    </row>
    <row r="2951" spans="1:23" ht="141.75" customHeight="1" x14ac:dyDescent="0.25">
      <c r="A2951" s="117"/>
      <c r="B2951" s="118" t="s">
        <v>6298</v>
      </c>
      <c r="C2951" s="119">
        <v>43676</v>
      </c>
      <c r="D2951" s="117" t="s">
        <v>6302</v>
      </c>
      <c r="E2951" s="120" t="s">
        <v>5195</v>
      </c>
      <c r="F2951" s="117" t="str">
        <f>IF(ISNA(VLOOKUP(B2951,[2]保固召回!$A:$G,7,FALSE)),"",(VLOOKUP(B2951,[2]保固召回!$A:$G,7,FALSE)))</f>
        <v/>
      </c>
      <c r="G2951" s="121">
        <f t="shared" ca="1" si="183"/>
        <v>0.65</v>
      </c>
      <c r="H2951" s="121" t="str">
        <f t="shared" si="185"/>
        <v/>
      </c>
      <c r="I2951" s="122">
        <f t="shared" ca="1" si="186"/>
        <v>13</v>
      </c>
      <c r="N2951" s="125">
        <v>43396</v>
      </c>
      <c r="O2951" s="126">
        <v>50135</v>
      </c>
      <c r="P2951" s="127" t="str">
        <f>IF(B2951="","",IF(ISNA(VLOOKUP(U2951,[2]NEW!H:H,1,FALSE)),"V",""))</f>
        <v/>
      </c>
      <c r="Q2951" s="156" t="s">
        <v>6311</v>
      </c>
      <c r="R2951" s="129" t="s">
        <v>6312</v>
      </c>
      <c r="S2951" s="205" t="s">
        <v>6313</v>
      </c>
      <c r="U2951" s="132" t="str">
        <f t="shared" si="184"/>
        <v>0012700400GJ35714</v>
      </c>
      <c r="W2951" s="134" t="str">
        <f>IF((ISERROR(VLOOKUP(E2951,'[2]Lead Time(覆蓋貼)'!F:F,1,0)))*(P2951="v"),"",IF((ISTEXT(VLOOKUP(E2951,'[2]Lead Time(覆蓋貼)'!F:F,1,0)))*(P2951=""),"未執行",""))</f>
        <v/>
      </c>
    </row>
    <row r="2952" spans="1:23" ht="144.75" customHeight="1" x14ac:dyDescent="0.25">
      <c r="A2952" s="117"/>
      <c r="B2952" s="118" t="s">
        <v>6298</v>
      </c>
      <c r="C2952" s="119">
        <v>43676</v>
      </c>
      <c r="D2952" s="117" t="s">
        <v>6302</v>
      </c>
      <c r="E2952" s="120" t="s">
        <v>5190</v>
      </c>
      <c r="F2952" s="117" t="str">
        <f>IF(ISNA(VLOOKUP(B2952,[2]保固召回!$A:$G,7,FALSE)),"",(VLOOKUP(B2952,[2]保固召回!$A:$G,7,FALSE)))</f>
        <v/>
      </c>
      <c r="G2952" s="121">
        <f t="shared" ca="1" si="183"/>
        <v>0.65</v>
      </c>
      <c r="H2952" s="121" t="str">
        <f t="shared" si="185"/>
        <v/>
      </c>
      <c r="I2952" s="122">
        <f t="shared" ca="1" si="186"/>
        <v>13</v>
      </c>
      <c r="N2952" s="125"/>
      <c r="O2952" s="126"/>
      <c r="P2952" s="127" t="str">
        <f>IF(B2952="","",IF(ISNA(VLOOKUP(U2952,[2]NEW!H:H,1,FALSE)),"V",""))</f>
        <v/>
      </c>
      <c r="Q2952" s="156" t="s">
        <v>6314</v>
      </c>
      <c r="R2952" s="129" t="s">
        <v>6308</v>
      </c>
      <c r="S2952" s="205" t="s">
        <v>6315</v>
      </c>
      <c r="U2952" s="132" t="str">
        <f t="shared" si="184"/>
        <v>0012700400GJ35765</v>
      </c>
      <c r="W2952" s="134" t="str">
        <f>IF((ISERROR(VLOOKUP(E2952,'[2]Lead Time(覆蓋貼)'!F:F,1,0)))*(P2952="v"),"",IF((ISTEXT(VLOOKUP(E2952,'[2]Lead Time(覆蓋貼)'!F:F,1,0)))*(P2952=""),"未執行",""))</f>
        <v/>
      </c>
    </row>
    <row r="2953" spans="1:23" ht="75" customHeight="1" x14ac:dyDescent="0.25">
      <c r="A2953" s="117"/>
      <c r="B2953" s="118" t="s">
        <v>6298</v>
      </c>
      <c r="C2953" s="119">
        <v>43676</v>
      </c>
      <c r="D2953" s="117" t="s">
        <v>6302</v>
      </c>
      <c r="E2953" s="120" t="s">
        <v>6316</v>
      </c>
      <c r="F2953" s="117" t="str">
        <f>IF(ISNA(VLOOKUP(B2953,[2]保固召回!$A:$G,7,FALSE)),"",(VLOOKUP(B2953,[2]保固召回!$A:$G,7,FALSE)))</f>
        <v/>
      </c>
      <c r="G2953" s="121">
        <f t="shared" ref="G2953:G3016" ca="1" si="187">COUNTIF(H:H,D2953)/COUNTIF(D:D,D2953)</f>
        <v>0.65</v>
      </c>
      <c r="H2953" s="121" t="str">
        <f t="shared" si="185"/>
        <v/>
      </c>
      <c r="I2953" s="122">
        <f t="shared" ca="1" si="186"/>
        <v>13</v>
      </c>
      <c r="N2953" s="125"/>
      <c r="O2953" s="126"/>
      <c r="P2953" s="127" t="str">
        <f>IF(B2953="","",IF(ISNA(VLOOKUP(U2953,[2]NEW!H:H,1,FALSE)),"V",""))</f>
        <v/>
      </c>
      <c r="Q2953" s="156" t="s">
        <v>6317</v>
      </c>
      <c r="R2953" s="129" t="s">
        <v>5210</v>
      </c>
      <c r="S2953" s="205" t="s">
        <v>6318</v>
      </c>
      <c r="U2953" s="132" t="str">
        <f t="shared" si="184"/>
        <v>0012700400GJ44143</v>
      </c>
      <c r="W2953" s="134" t="str">
        <f>IF((ISERROR(VLOOKUP(E2953,'[2]Lead Time(覆蓋貼)'!F:F,1,0)))*(P2953="v"),"",IF((ISTEXT(VLOOKUP(E2953,'[2]Lead Time(覆蓋貼)'!F:F,1,0)))*(P2953=""),"未執行",""))</f>
        <v/>
      </c>
    </row>
    <row r="2954" spans="1:23" ht="20.25" hidden="1" customHeight="1" x14ac:dyDescent="0.25">
      <c r="A2954" s="117"/>
      <c r="B2954" s="118" t="s">
        <v>6298</v>
      </c>
      <c r="C2954" s="119">
        <v>43676</v>
      </c>
      <c r="D2954" s="117" t="s">
        <v>6302</v>
      </c>
      <c r="E2954" s="120" t="s">
        <v>6319</v>
      </c>
      <c r="F2954" s="117" t="str">
        <f>IF(ISNA(VLOOKUP(B2954,[2]保固召回!$A:$G,7,FALSE)),"",(VLOOKUP(B2954,[2]保固召回!$A:$G,7,FALSE)))</f>
        <v/>
      </c>
      <c r="G2954" s="121">
        <f t="shared" ca="1" si="187"/>
        <v>0.65</v>
      </c>
      <c r="H2954" s="121" t="str">
        <f t="shared" si="185"/>
        <v>G11G12G30編程控制單元(DME)</v>
      </c>
      <c r="I2954" s="122">
        <f t="shared" ca="1" si="186"/>
        <v>13</v>
      </c>
      <c r="N2954" s="125"/>
      <c r="O2954" s="126"/>
      <c r="P2954" s="127" t="str">
        <f>IF(B2954="","",IF(ISNA(VLOOKUP(U2954,[2]NEW!H:H,1,FALSE)),"V",""))</f>
        <v>V</v>
      </c>
      <c r="Q2954" s="228">
        <v>43333</v>
      </c>
      <c r="R2954" s="229">
        <v>50304</v>
      </c>
      <c r="S2954" s="205" t="s">
        <v>6320</v>
      </c>
      <c r="U2954" s="132" t="str">
        <f t="shared" si="184"/>
        <v>0012700400B168496</v>
      </c>
      <c r="W2954" s="134" t="str">
        <f>IF((ISERROR(VLOOKUP(E2954,'[2]Lead Time(覆蓋貼)'!F:F,1,0)))*(P2954="v"),"",IF((ISTEXT(VLOOKUP(E2954,'[2]Lead Time(覆蓋貼)'!F:F,1,0)))*(P2954=""),"未執行",""))</f>
        <v/>
      </c>
    </row>
    <row r="2955" spans="1:23" ht="90.6" hidden="1" customHeight="1" x14ac:dyDescent="0.25">
      <c r="A2955" s="117"/>
      <c r="B2955" s="118" t="s">
        <v>6298</v>
      </c>
      <c r="C2955" s="119">
        <v>43676</v>
      </c>
      <c r="D2955" s="117" t="s">
        <v>6302</v>
      </c>
      <c r="E2955" s="120" t="s">
        <v>6321</v>
      </c>
      <c r="F2955" s="117" t="str">
        <f>IF(ISNA(VLOOKUP(B2955,[2]保固召回!$A:$G,7,FALSE)),"",(VLOOKUP(B2955,[2]保固召回!$A:$G,7,FALSE)))</f>
        <v/>
      </c>
      <c r="G2955" s="121">
        <f t="shared" ca="1" si="187"/>
        <v>0.65</v>
      </c>
      <c r="H2955" s="121" t="str">
        <f t="shared" si="185"/>
        <v>G11G12G30編程控制單元(DME)</v>
      </c>
      <c r="I2955" s="122">
        <f t="shared" ca="1" si="186"/>
        <v>13</v>
      </c>
      <c r="N2955" s="125"/>
      <c r="O2955" s="126"/>
      <c r="P2955" s="127" t="str">
        <f>IF(B2955="","",IF(ISNA(VLOOKUP(U2955,[2]NEW!H:H,1,FALSE)),"V",""))</f>
        <v>V</v>
      </c>
      <c r="Q2955" s="156" t="s">
        <v>6322</v>
      </c>
      <c r="R2955" s="129" t="s">
        <v>6323</v>
      </c>
      <c r="S2955" s="205" t="s">
        <v>6324</v>
      </c>
      <c r="U2955" s="132" t="str">
        <f t="shared" si="184"/>
        <v>0012700400B169110</v>
      </c>
      <c r="W2955" s="134" t="str">
        <f>IF((ISERROR(VLOOKUP(E2955,'[2]Lead Time(覆蓋貼)'!F:F,1,0)))*(P2955="v"),"",IF((ISTEXT(VLOOKUP(E2955,'[2]Lead Time(覆蓋貼)'!F:F,1,0)))*(P2955=""),"未執行",""))</f>
        <v/>
      </c>
    </row>
    <row r="2956" spans="1:23" ht="20.25" hidden="1" customHeight="1" x14ac:dyDescent="0.25">
      <c r="A2956" s="117"/>
      <c r="B2956" s="118" t="s">
        <v>6298</v>
      </c>
      <c r="C2956" s="119">
        <v>43676</v>
      </c>
      <c r="D2956" s="117" t="s">
        <v>6302</v>
      </c>
      <c r="E2956" s="120" t="s">
        <v>5193</v>
      </c>
      <c r="F2956" s="117" t="str">
        <f>IF(ISNA(VLOOKUP(B2956,[2]保固召回!$A:$G,7,FALSE)),"",(VLOOKUP(B2956,[2]保固召回!$A:$G,7,FALSE)))</f>
        <v/>
      </c>
      <c r="G2956" s="121">
        <f t="shared" ca="1" si="187"/>
        <v>0.65</v>
      </c>
      <c r="H2956" s="121" t="str">
        <f t="shared" si="185"/>
        <v>G11G12G30編程控制單元(DME)</v>
      </c>
      <c r="I2956" s="122">
        <f t="shared" ca="1" si="186"/>
        <v>13</v>
      </c>
      <c r="N2956" s="125">
        <v>43348</v>
      </c>
      <c r="O2956" s="126">
        <v>50175</v>
      </c>
      <c r="P2956" s="127" t="str">
        <f>IF(B2956="","",IF(ISNA(VLOOKUP(U2956,[2]NEW!H:H,1,FALSE)),"V",""))</f>
        <v>V</v>
      </c>
      <c r="Q2956" s="156" t="s">
        <v>6325</v>
      </c>
      <c r="R2956" s="129" t="s">
        <v>6326</v>
      </c>
      <c r="S2956" s="205" t="s">
        <v>6327</v>
      </c>
      <c r="U2956" s="132" t="str">
        <f t="shared" si="184"/>
        <v>0012700400GJ35753</v>
      </c>
      <c r="W2956" s="134" t="str">
        <f>IF((ISERROR(VLOOKUP(E2956,'[2]Lead Time(覆蓋貼)'!F:F,1,0)))*(P2956="v"),"",IF((ISTEXT(VLOOKUP(E2956,'[2]Lead Time(覆蓋貼)'!F:F,1,0)))*(P2956=""),"未執行",""))</f>
        <v/>
      </c>
    </row>
    <row r="2957" spans="1:23" ht="150" customHeight="1" x14ac:dyDescent="0.25">
      <c r="A2957" s="117"/>
      <c r="B2957" s="118" t="s">
        <v>6298</v>
      </c>
      <c r="C2957" s="119">
        <v>43676</v>
      </c>
      <c r="D2957" s="117" t="s">
        <v>6302</v>
      </c>
      <c r="E2957" s="120" t="s">
        <v>5168</v>
      </c>
      <c r="F2957" s="117" t="str">
        <f>IF(ISNA(VLOOKUP(B2957,[2]保固召回!$A:$G,7,FALSE)),"",(VLOOKUP(B2957,[2]保固召回!$A:$G,7,FALSE)))</f>
        <v/>
      </c>
      <c r="G2957" s="121">
        <f t="shared" ca="1" si="187"/>
        <v>0.65</v>
      </c>
      <c r="H2957" s="121" t="str">
        <f t="shared" si="185"/>
        <v/>
      </c>
      <c r="I2957" s="122">
        <f t="shared" ca="1" si="186"/>
        <v>13</v>
      </c>
      <c r="N2957" s="125"/>
      <c r="O2957" s="126"/>
      <c r="P2957" s="127" t="str">
        <f>IF(B2957="","",IF(ISNA(VLOOKUP(U2957,[2]NEW!H:H,1,FALSE)),"V",""))</f>
        <v/>
      </c>
      <c r="Q2957" s="228" t="s">
        <v>6328</v>
      </c>
      <c r="R2957" s="229" t="s">
        <v>6329</v>
      </c>
      <c r="S2957" s="205" t="s">
        <v>6330</v>
      </c>
      <c r="U2957" s="132" t="str">
        <f t="shared" si="184"/>
        <v>0012700400GJ44377</v>
      </c>
      <c r="W2957" s="134" t="str">
        <f>IF((ISERROR(VLOOKUP(E2957,'[2]Lead Time(覆蓋貼)'!F:F,1,0)))*(P2957="v"),"",IF((ISTEXT(VLOOKUP(E2957,'[2]Lead Time(覆蓋貼)'!F:F,1,0)))*(P2957=""),"未執行",""))</f>
        <v>未執行</v>
      </c>
    </row>
    <row r="2958" spans="1:23" ht="20.25" hidden="1" customHeight="1" x14ac:dyDescent="0.25">
      <c r="A2958" s="117"/>
      <c r="B2958" s="118" t="s">
        <v>6298</v>
      </c>
      <c r="C2958" s="119">
        <v>43676</v>
      </c>
      <c r="D2958" s="117" t="s">
        <v>6302</v>
      </c>
      <c r="E2958" s="120" t="s">
        <v>5471</v>
      </c>
      <c r="F2958" s="117" t="str">
        <f>IF(ISNA(VLOOKUP(B2958,[2]保固召回!$A:$G,7,FALSE)),"",(VLOOKUP(B2958,[2]保固召回!$A:$G,7,FALSE)))</f>
        <v/>
      </c>
      <c r="G2958" s="121">
        <f t="shared" ca="1" si="187"/>
        <v>0.65</v>
      </c>
      <c r="H2958" s="121" t="str">
        <f t="shared" si="185"/>
        <v>G11G12G30編程控制單元(DME)</v>
      </c>
      <c r="I2958" s="122">
        <f t="shared" ca="1" si="186"/>
        <v>13</v>
      </c>
      <c r="N2958" s="125"/>
      <c r="O2958" s="126"/>
      <c r="P2958" s="127" t="str">
        <f>IF(B2958="","",IF(ISNA(VLOOKUP(U2958,[2]NEW!H:H,1,FALSE)),"V",""))</f>
        <v>V</v>
      </c>
      <c r="Q2958" s="156"/>
      <c r="R2958" s="129"/>
      <c r="S2958" s="205"/>
      <c r="U2958" s="132" t="str">
        <f t="shared" si="184"/>
        <v>0012700400G462683</v>
      </c>
      <c r="W2958" s="134" t="str">
        <f>IF((ISERROR(VLOOKUP(E2958,'[2]Lead Time(覆蓋貼)'!F:F,1,0)))*(P2958="v"),"",IF((ISTEXT(VLOOKUP(E2958,'[2]Lead Time(覆蓋貼)'!F:F,1,0)))*(P2958=""),"未執行",""))</f>
        <v/>
      </c>
    </row>
    <row r="2959" spans="1:23" ht="65.25" hidden="1" customHeight="1" x14ac:dyDescent="0.25">
      <c r="A2959" s="117"/>
      <c r="B2959" s="118" t="s">
        <v>6298</v>
      </c>
      <c r="C2959" s="119">
        <v>43676</v>
      </c>
      <c r="D2959" s="117" t="s">
        <v>6302</v>
      </c>
      <c r="E2959" s="120" t="s">
        <v>6331</v>
      </c>
      <c r="F2959" s="117" t="str">
        <f>IF(ISNA(VLOOKUP(B2959,[2]保固召回!$A:$G,7,FALSE)),"",(VLOOKUP(B2959,[2]保固召回!$A:$G,7,FALSE)))</f>
        <v/>
      </c>
      <c r="G2959" s="121">
        <f t="shared" ca="1" si="187"/>
        <v>0.65</v>
      </c>
      <c r="H2959" s="121" t="str">
        <f t="shared" si="185"/>
        <v>G11G12G30編程控制單元(DME)</v>
      </c>
      <c r="I2959" s="122">
        <f t="shared" ca="1" si="186"/>
        <v>13</v>
      </c>
      <c r="N2959" s="125">
        <v>43356</v>
      </c>
      <c r="O2959" s="126">
        <v>50221</v>
      </c>
      <c r="P2959" s="127" t="str">
        <f>IF(B2959="","",IF(ISNA(VLOOKUP(U2959,[2]NEW!H:H,1,FALSE)),"V",""))</f>
        <v>V</v>
      </c>
      <c r="Q2959" s="228" t="s">
        <v>6332</v>
      </c>
      <c r="R2959" s="229" t="s">
        <v>6333</v>
      </c>
      <c r="S2959" s="205" t="s">
        <v>6334</v>
      </c>
      <c r="U2959" s="132" t="str">
        <f t="shared" si="184"/>
        <v>0012700400GJ44276</v>
      </c>
      <c r="W2959" s="134" t="str">
        <f>IF((ISERROR(VLOOKUP(E2959,'[2]Lead Time(覆蓋貼)'!F:F,1,0)))*(P2959="v"),"",IF((ISTEXT(VLOOKUP(E2959,'[2]Lead Time(覆蓋貼)'!F:F,1,0)))*(P2959=""),"未執行",""))</f>
        <v/>
      </c>
    </row>
    <row r="2960" spans="1:23" ht="73.5" hidden="1" customHeight="1" x14ac:dyDescent="0.25">
      <c r="A2960" s="117"/>
      <c r="B2960" s="118" t="s">
        <v>6298</v>
      </c>
      <c r="C2960" s="119">
        <v>43676</v>
      </c>
      <c r="D2960" s="117" t="s">
        <v>6302</v>
      </c>
      <c r="E2960" s="120" t="s">
        <v>5946</v>
      </c>
      <c r="F2960" s="117" t="str">
        <f>IF(ISNA(VLOOKUP(B2960,[2]保固召回!$A:$G,7,FALSE)),"",(VLOOKUP(B2960,[2]保固召回!$A:$G,7,FALSE)))</f>
        <v/>
      </c>
      <c r="G2960" s="121">
        <f t="shared" ca="1" si="187"/>
        <v>0.65</v>
      </c>
      <c r="H2960" s="121" t="str">
        <f t="shared" si="185"/>
        <v>G11G12G30編程控制單元(DME)</v>
      </c>
      <c r="I2960" s="122">
        <f t="shared" ca="1" si="186"/>
        <v>13</v>
      </c>
      <c r="N2960" s="125">
        <v>43354</v>
      </c>
      <c r="O2960" s="126">
        <v>50140</v>
      </c>
      <c r="P2960" s="127" t="str">
        <f>IF(B2960="","",IF(ISNA(VLOOKUP(U2960,[2]NEW!H:H,1,FALSE)),"V",""))</f>
        <v>V</v>
      </c>
      <c r="Q2960" s="156" t="s">
        <v>6335</v>
      </c>
      <c r="R2960" s="129" t="s">
        <v>6336</v>
      </c>
      <c r="S2960" s="205" t="s">
        <v>6337</v>
      </c>
      <c r="U2960" s="132" t="str">
        <f t="shared" si="184"/>
        <v>0012700400B099462</v>
      </c>
      <c r="W2960" s="134" t="str">
        <f>IF((ISERROR(VLOOKUP(E2960,'[2]Lead Time(覆蓋貼)'!F:F,1,0)))*(P2960="v"),"",IF((ISTEXT(VLOOKUP(E2960,'[2]Lead Time(覆蓋貼)'!F:F,1,0)))*(P2960=""),"未執行",""))</f>
        <v/>
      </c>
    </row>
    <row r="2961" spans="1:23" ht="20.25" hidden="1" customHeight="1" x14ac:dyDescent="0.25">
      <c r="A2961" s="117"/>
      <c r="B2961" s="118" t="s">
        <v>6298</v>
      </c>
      <c r="C2961" s="119">
        <v>43676</v>
      </c>
      <c r="D2961" s="117" t="s">
        <v>6302</v>
      </c>
      <c r="E2961" s="120" t="s">
        <v>5468</v>
      </c>
      <c r="F2961" s="117" t="str">
        <f>IF(ISNA(VLOOKUP(B2961,[2]保固召回!$A:$G,7,FALSE)),"",(VLOOKUP(B2961,[2]保固召回!$A:$G,7,FALSE)))</f>
        <v/>
      </c>
      <c r="G2961" s="121">
        <f t="shared" ca="1" si="187"/>
        <v>0.65</v>
      </c>
      <c r="H2961" s="121" t="str">
        <f t="shared" si="185"/>
        <v>G11G12G30編程控制單元(DME)</v>
      </c>
      <c r="I2961" s="122">
        <f t="shared" ca="1" si="186"/>
        <v>13</v>
      </c>
      <c r="N2961" s="125">
        <v>43334</v>
      </c>
      <c r="O2961" s="126">
        <v>50184</v>
      </c>
      <c r="P2961" s="127" t="str">
        <f>IF(B2961="","",IF(ISNA(VLOOKUP(U2961,[2]NEW!H:H,1,FALSE)),"V",""))</f>
        <v>V</v>
      </c>
      <c r="Q2961" s="156">
        <v>43332</v>
      </c>
      <c r="R2961" s="129">
        <v>50227</v>
      </c>
      <c r="S2961" s="205" t="s">
        <v>3862</v>
      </c>
      <c r="U2961" s="132" t="str">
        <f t="shared" si="184"/>
        <v>0012700400G463524</v>
      </c>
      <c r="W2961" s="134" t="str">
        <f>IF((ISERROR(VLOOKUP(E2961,'[2]Lead Time(覆蓋貼)'!F:F,1,0)))*(P2961="v"),"",IF((ISTEXT(VLOOKUP(E2961,'[2]Lead Time(覆蓋貼)'!F:F,1,0)))*(P2961=""),"未執行",""))</f>
        <v/>
      </c>
    </row>
    <row r="2962" spans="1:23" ht="20.25" hidden="1" customHeight="1" x14ac:dyDescent="0.25">
      <c r="A2962" s="117"/>
      <c r="B2962" s="118" t="s">
        <v>6298</v>
      </c>
      <c r="C2962" s="119">
        <v>43676</v>
      </c>
      <c r="D2962" s="117" t="s">
        <v>6302</v>
      </c>
      <c r="E2962" s="120" t="s">
        <v>6338</v>
      </c>
      <c r="F2962" s="117" t="str">
        <f>IF(ISNA(VLOOKUP(B2962,[2]保固召回!$A:$G,7,FALSE)),"",(VLOOKUP(B2962,[2]保固召回!$A:$G,7,FALSE)))</f>
        <v/>
      </c>
      <c r="G2962" s="121">
        <f t="shared" ca="1" si="187"/>
        <v>0.65</v>
      </c>
      <c r="H2962" s="121" t="str">
        <f t="shared" si="185"/>
        <v>G11G12G30編程控制單元(DME)</v>
      </c>
      <c r="I2962" s="122">
        <f t="shared" ca="1" si="186"/>
        <v>13</v>
      </c>
      <c r="N2962" s="125">
        <v>43347</v>
      </c>
      <c r="O2962" s="126">
        <v>50135</v>
      </c>
      <c r="P2962" s="127" t="str">
        <f>IF(B2962="","",IF(ISNA(VLOOKUP(U2962,[2]NEW!H:H,1,FALSE)),"V",""))</f>
        <v>V</v>
      </c>
      <c r="Q2962" s="156">
        <v>43347</v>
      </c>
      <c r="R2962" s="129">
        <v>50135</v>
      </c>
      <c r="S2962" s="205" t="s">
        <v>3862</v>
      </c>
      <c r="U2962" s="132" t="str">
        <f t="shared" si="184"/>
        <v>0012700400GJ44230</v>
      </c>
      <c r="W2962" s="134" t="str">
        <f>IF((ISERROR(VLOOKUP(E2962,'[2]Lead Time(覆蓋貼)'!F:F,1,0)))*(P2962="v"),"",IF((ISTEXT(VLOOKUP(E2962,'[2]Lead Time(覆蓋貼)'!F:F,1,0)))*(P2962=""),"未執行",""))</f>
        <v/>
      </c>
    </row>
    <row r="2963" spans="1:23" ht="20.25" hidden="1" customHeight="1" x14ac:dyDescent="0.25">
      <c r="A2963" s="117"/>
      <c r="B2963" s="118" t="s">
        <v>6298</v>
      </c>
      <c r="C2963" s="119">
        <v>43676</v>
      </c>
      <c r="D2963" s="117" t="s">
        <v>6302</v>
      </c>
      <c r="E2963" s="120" t="s">
        <v>6339</v>
      </c>
      <c r="F2963" s="117" t="str">
        <f>IF(ISNA(VLOOKUP(B2963,[2]保固召回!$A:$G,7,FALSE)),"",(VLOOKUP(B2963,[2]保固召回!$A:$G,7,FALSE)))</f>
        <v/>
      </c>
      <c r="G2963" s="121">
        <f t="shared" ca="1" si="187"/>
        <v>0.65</v>
      </c>
      <c r="H2963" s="121" t="str">
        <f t="shared" si="185"/>
        <v>G11G12G30編程控制單元(DME)</v>
      </c>
      <c r="I2963" s="122">
        <f t="shared" ca="1" si="186"/>
        <v>13</v>
      </c>
      <c r="N2963" s="125">
        <v>43334</v>
      </c>
      <c r="O2963" s="126">
        <v>50227</v>
      </c>
      <c r="P2963" s="127" t="str">
        <f>IF(B2963="","",IF(ISNA(VLOOKUP(U2963,[2]NEW!H:H,1,FALSE)),"V",""))</f>
        <v>V</v>
      </c>
      <c r="Q2963" s="156">
        <v>43332</v>
      </c>
      <c r="R2963" s="129">
        <v>50227</v>
      </c>
      <c r="S2963" s="205" t="s">
        <v>3862</v>
      </c>
      <c r="U2963" s="132" t="str">
        <f t="shared" si="184"/>
        <v>0012700400B168673</v>
      </c>
      <c r="W2963" s="134" t="str">
        <f>IF((ISERROR(VLOOKUP(E2963,'[2]Lead Time(覆蓋貼)'!F:F,1,0)))*(P2963="v"),"",IF((ISTEXT(VLOOKUP(E2963,'[2]Lead Time(覆蓋貼)'!F:F,1,0)))*(P2963=""),"未執行",""))</f>
        <v/>
      </c>
    </row>
    <row r="2964" spans="1:23" ht="48.75" hidden="1" customHeight="1" x14ac:dyDescent="0.25">
      <c r="A2964" s="117"/>
      <c r="B2964" s="118" t="s">
        <v>6298</v>
      </c>
      <c r="C2964" s="119">
        <v>43676</v>
      </c>
      <c r="D2964" s="117" t="s">
        <v>6302</v>
      </c>
      <c r="E2964" s="120" t="s">
        <v>6340</v>
      </c>
      <c r="F2964" s="117" t="str">
        <f>IF(ISNA(VLOOKUP(B2964,[2]保固召回!$A:$G,7,FALSE)),"",(VLOOKUP(B2964,[2]保固召回!$A:$G,7,FALSE)))</f>
        <v/>
      </c>
      <c r="G2964" s="121">
        <f t="shared" ca="1" si="187"/>
        <v>0.65</v>
      </c>
      <c r="H2964" s="121" t="str">
        <f t="shared" si="185"/>
        <v>G11G12G30編程控制單元(DME)</v>
      </c>
      <c r="I2964" s="122">
        <f t="shared" ca="1" si="186"/>
        <v>13</v>
      </c>
      <c r="N2964" s="125">
        <v>43339</v>
      </c>
      <c r="O2964" s="126">
        <v>50184</v>
      </c>
      <c r="P2964" s="127" t="str">
        <f>IF(B2964="","",IF(ISNA(VLOOKUP(U2964,[2]NEW!H:H,1,FALSE)),"V",""))</f>
        <v>V</v>
      </c>
      <c r="Q2964" s="228" t="s">
        <v>6341</v>
      </c>
      <c r="R2964" s="229" t="s">
        <v>6342</v>
      </c>
      <c r="S2964" s="205" t="s">
        <v>6343</v>
      </c>
      <c r="U2964" s="132" t="str">
        <f t="shared" si="184"/>
        <v>0012700400B156993</v>
      </c>
      <c r="W2964" s="134" t="str">
        <f>IF((ISERROR(VLOOKUP(E2964,'[2]Lead Time(覆蓋貼)'!F:F,1,0)))*(P2964="v"),"",IF((ISTEXT(VLOOKUP(E2964,'[2]Lead Time(覆蓋貼)'!F:F,1,0)))*(P2964=""),"未執行",""))</f>
        <v/>
      </c>
    </row>
    <row r="2965" spans="1:23" ht="115.5" customHeight="1" x14ac:dyDescent="0.25">
      <c r="A2965" s="117"/>
      <c r="B2965" s="118" t="s">
        <v>6298</v>
      </c>
      <c r="C2965" s="119">
        <v>43676</v>
      </c>
      <c r="D2965" s="117" t="s">
        <v>6302</v>
      </c>
      <c r="E2965" s="120" t="s">
        <v>5184</v>
      </c>
      <c r="F2965" s="117" t="str">
        <f>IF(ISNA(VLOOKUP(B2965,[2]保固召回!$A:$G,7,FALSE)),"",(VLOOKUP(B2965,[2]保固召回!$A:$G,7,FALSE)))</f>
        <v/>
      </c>
      <c r="G2965" s="121">
        <f t="shared" ca="1" si="187"/>
        <v>0.65</v>
      </c>
      <c r="H2965" s="121" t="str">
        <f t="shared" si="185"/>
        <v/>
      </c>
      <c r="I2965" s="122">
        <f t="shared" ca="1" si="186"/>
        <v>13</v>
      </c>
      <c r="N2965" s="125"/>
      <c r="O2965" s="126"/>
      <c r="P2965" s="127" t="str">
        <f>IF(B2965="","",IF(ISNA(VLOOKUP(U2965,[2]NEW!H:H,1,FALSE)),"V",""))</f>
        <v/>
      </c>
      <c r="Q2965" s="228" t="s">
        <v>6344</v>
      </c>
      <c r="R2965" s="229" t="s">
        <v>6329</v>
      </c>
      <c r="S2965" s="205" t="s">
        <v>6345</v>
      </c>
      <c r="U2965" s="132" t="str">
        <f t="shared" si="184"/>
        <v>0012700400GJ44267</v>
      </c>
      <c r="W2965" s="134" t="str">
        <f>IF((ISERROR(VLOOKUP(E2965,'[2]Lead Time(覆蓋貼)'!F:F,1,0)))*(P2965="v"),"",IF((ISTEXT(VLOOKUP(E2965,'[2]Lead Time(覆蓋貼)'!F:F,1,0)))*(P2965=""),"未執行",""))</f>
        <v/>
      </c>
    </row>
    <row r="2966" spans="1:23" ht="20.25" hidden="1" customHeight="1" x14ac:dyDescent="0.25">
      <c r="A2966" s="117"/>
      <c r="B2966" s="118" t="s">
        <v>6347</v>
      </c>
      <c r="C2966" s="119">
        <v>43685</v>
      </c>
      <c r="D2966" s="117" t="s">
        <v>6348</v>
      </c>
      <c r="E2966" s="120" t="s">
        <v>6349</v>
      </c>
      <c r="F2966" s="117">
        <f>IF(ISNA(VLOOKUP(B2966,[2]保固召回!$A:$G,7,FALSE)),"",(VLOOKUP(B2966,[2]保固召回!$A:$G,7,FALSE)))</f>
        <v>0</v>
      </c>
      <c r="G2966" s="121">
        <f t="shared" ca="1" si="187"/>
        <v>1</v>
      </c>
      <c r="H2966" s="121" t="str">
        <f t="shared" si="185"/>
        <v>G1xG3x檢查燃油輸送單元,視需要更換</v>
      </c>
      <c r="I2966" s="122">
        <f t="shared" ca="1" si="186"/>
        <v>4</v>
      </c>
      <c r="N2966" s="125"/>
      <c r="O2966" s="126"/>
      <c r="P2966" s="127" t="s">
        <v>2746</v>
      </c>
      <c r="Q2966" s="156">
        <v>43332</v>
      </c>
      <c r="R2966" s="129">
        <v>50227</v>
      </c>
      <c r="S2966" s="205" t="s">
        <v>6350</v>
      </c>
      <c r="U2966" s="132" t="str">
        <f t="shared" si="184"/>
        <v>0016400200G480057</v>
      </c>
      <c r="W2966" s="134" t="str">
        <f>IF((ISERROR(VLOOKUP(E2966,'[2]Lead Time(覆蓋貼)'!F:F,1,0)))*(P2966="v"),"",IF((ISTEXT(VLOOKUP(E2966,'[2]Lead Time(覆蓋貼)'!F:F,1,0)))*(P2966=""),"未執行",""))</f>
        <v/>
      </c>
    </row>
    <row r="2967" spans="1:23" ht="41.25" hidden="1" customHeight="1" x14ac:dyDescent="0.25">
      <c r="A2967" s="117"/>
      <c r="B2967" s="118" t="s">
        <v>6347</v>
      </c>
      <c r="C2967" s="119">
        <v>43685</v>
      </c>
      <c r="D2967" s="117" t="s">
        <v>6348</v>
      </c>
      <c r="E2967" s="120" t="s">
        <v>6351</v>
      </c>
      <c r="F2967" s="117">
        <f>IF(ISNA(VLOOKUP(B2967,[2]保固召回!$A:$G,7,FALSE)),"",(VLOOKUP(B2967,[2]保固召回!$A:$G,7,FALSE)))</f>
        <v>0</v>
      </c>
      <c r="G2967" s="121">
        <f t="shared" ca="1" si="187"/>
        <v>1</v>
      </c>
      <c r="H2967" s="121" t="str">
        <f t="shared" si="185"/>
        <v>G1xG3x檢查燃油輸送單元,視需要更換</v>
      </c>
      <c r="I2967" s="122">
        <f t="shared" ca="1" si="186"/>
        <v>4</v>
      </c>
      <c r="N2967" s="125"/>
      <c r="O2967" s="126"/>
      <c r="P2967" s="127" t="str">
        <f>IF(B2967="","",IF(ISNA(VLOOKUP(U2967,[2]NEW!H:H,1,FALSE)),"V",""))</f>
        <v>V</v>
      </c>
      <c r="Q2967" s="156"/>
      <c r="R2967" s="129"/>
      <c r="S2967" s="205"/>
      <c r="U2967" s="132" t="str">
        <f t="shared" si="184"/>
        <v>0016400200G873342</v>
      </c>
      <c r="W2967" s="134" t="str">
        <f>IF((ISERROR(VLOOKUP(E2967,'[2]Lead Time(覆蓋貼)'!F:F,1,0)))*(P2967="v"),"",IF((ISTEXT(VLOOKUP(E2967,'[2]Lead Time(覆蓋貼)'!F:F,1,0)))*(P2967=""),"未執行",""))</f>
        <v/>
      </c>
    </row>
    <row r="2968" spans="1:23" ht="20.25" hidden="1" customHeight="1" x14ac:dyDescent="0.25">
      <c r="A2968" s="117"/>
      <c r="B2968" s="118" t="s">
        <v>6347</v>
      </c>
      <c r="C2968" s="119">
        <v>43685</v>
      </c>
      <c r="D2968" s="117" t="s">
        <v>6348</v>
      </c>
      <c r="E2968" s="120" t="s">
        <v>6352</v>
      </c>
      <c r="F2968" s="117">
        <f>IF(ISNA(VLOOKUP(B2968,[2]保固召回!$A:$G,7,FALSE)),"",(VLOOKUP(B2968,[2]保固召回!$A:$G,7,FALSE)))</f>
        <v>0</v>
      </c>
      <c r="G2968" s="121">
        <f t="shared" ca="1" si="187"/>
        <v>1</v>
      </c>
      <c r="H2968" s="121" t="str">
        <f t="shared" si="185"/>
        <v>G1xG3x檢查燃油輸送單元,視需要更換</v>
      </c>
      <c r="I2968" s="122">
        <f t="shared" ca="1" si="186"/>
        <v>4</v>
      </c>
      <c r="N2968" s="125"/>
      <c r="O2968" s="126"/>
      <c r="P2968" s="127" t="str">
        <f>IF(B2968="","",IF(ISNA(VLOOKUP(U2968,[2]NEW!H:H,1,FALSE)),"V",""))</f>
        <v>V</v>
      </c>
      <c r="Q2968" s="156">
        <v>43326</v>
      </c>
      <c r="R2968" s="129">
        <v>50304</v>
      </c>
      <c r="S2968" s="205" t="s">
        <v>6353</v>
      </c>
      <c r="U2968" s="132" t="str">
        <f t="shared" si="184"/>
        <v>0016400200G414300</v>
      </c>
      <c r="W2968" s="134" t="str">
        <f>IF((ISERROR(VLOOKUP(E2968,'[2]Lead Time(覆蓋貼)'!F:F,1,0)))*(P2968="v"),"",IF((ISTEXT(VLOOKUP(E2968,'[2]Lead Time(覆蓋貼)'!F:F,1,0)))*(P2968=""),"未執行",""))</f>
        <v/>
      </c>
    </row>
    <row r="2969" spans="1:23" ht="20.25" hidden="1" customHeight="1" x14ac:dyDescent="0.25">
      <c r="A2969" s="117"/>
      <c r="B2969" s="118" t="s">
        <v>6347</v>
      </c>
      <c r="C2969" s="119">
        <v>43685</v>
      </c>
      <c r="D2969" s="117" t="s">
        <v>6348</v>
      </c>
      <c r="E2969" s="120" t="s">
        <v>6354</v>
      </c>
      <c r="F2969" s="117">
        <f>IF(ISNA(VLOOKUP(B2969,[2]保固召回!$A:$G,7,FALSE)),"",(VLOOKUP(B2969,[2]保固召回!$A:$G,7,FALSE)))</f>
        <v>0</v>
      </c>
      <c r="G2969" s="121">
        <f t="shared" ca="1" si="187"/>
        <v>1</v>
      </c>
      <c r="H2969" s="121" t="str">
        <f t="shared" si="185"/>
        <v>G1xG3x檢查燃油輸送單元,視需要更換</v>
      </c>
      <c r="I2969" s="122">
        <f t="shared" ca="1" si="186"/>
        <v>4</v>
      </c>
      <c r="N2969" s="125"/>
      <c r="O2969" s="126"/>
      <c r="P2969" s="127" t="s">
        <v>2746</v>
      </c>
      <c r="Q2969" s="156">
        <v>43332</v>
      </c>
      <c r="R2969" s="129">
        <v>50227</v>
      </c>
      <c r="S2969" s="205" t="s">
        <v>6355</v>
      </c>
      <c r="U2969" s="132" t="str">
        <f t="shared" si="184"/>
        <v>0016400200G875226</v>
      </c>
      <c r="W2969" s="134" t="str">
        <f>IF((ISERROR(VLOOKUP(E2969,'[2]Lead Time(覆蓋貼)'!F:F,1,0)))*(P2969="v"),"",IF((ISTEXT(VLOOKUP(E2969,'[2]Lead Time(覆蓋貼)'!F:F,1,0)))*(P2969=""),"未執行",""))</f>
        <v/>
      </c>
    </row>
    <row r="2970" spans="1:23" ht="20.25" hidden="1" customHeight="1" x14ac:dyDescent="0.25">
      <c r="A2970" s="117"/>
      <c r="B2970" s="118" t="s">
        <v>4841</v>
      </c>
      <c r="C2970" s="119">
        <v>42370</v>
      </c>
      <c r="D2970" s="117" t="s">
        <v>4662</v>
      </c>
      <c r="E2970" s="120" t="s">
        <v>6356</v>
      </c>
      <c r="F2970" s="117" t="str">
        <f>IF(ISNA(VLOOKUP(B2970,[2]保固召回!$A:$G,7,FALSE)),"",(VLOOKUP(B2970,[2]保固召回!$A:$G,7,FALSE)))</f>
        <v/>
      </c>
      <c r="G2970" s="121">
        <f t="shared" ca="1" si="187"/>
        <v>0.57202072538860105</v>
      </c>
      <c r="H2970" s="121" t="str">
        <f t="shared" si="185"/>
        <v>提示-編程儀錶板油錶功能</v>
      </c>
      <c r="I2970" s="122">
        <f t="shared" ca="1" si="186"/>
        <v>552</v>
      </c>
      <c r="N2970" s="125"/>
      <c r="O2970" s="126"/>
      <c r="P2970" s="127" t="str">
        <f>IF(B2970="","",IF(ISNA(VLOOKUP(U2970,[2]NEW!H:H,1,FALSE)),"V",""))</f>
        <v>V</v>
      </c>
      <c r="Q2970" s="156"/>
      <c r="R2970" s="129"/>
      <c r="S2970" s="205"/>
      <c r="U2970" s="132" t="str">
        <f t="shared" si="184"/>
        <v>6211061800BH87872</v>
      </c>
      <c r="W2970" s="134" t="str">
        <f>IF((ISERROR(VLOOKUP(E2970,'[2]Lead Time(覆蓋貼)'!F:F,1,0)))*(P2970="v"),"",IF((ISTEXT(VLOOKUP(E2970,'[2]Lead Time(覆蓋貼)'!F:F,1,0)))*(P2970=""),"未執行",""))</f>
        <v/>
      </c>
    </row>
    <row r="2971" spans="1:23" ht="20.25" hidden="1" customHeight="1" x14ac:dyDescent="0.25">
      <c r="A2971" s="117"/>
      <c r="B2971" s="118" t="s">
        <v>4841</v>
      </c>
      <c r="C2971" s="119">
        <v>42370</v>
      </c>
      <c r="D2971" s="117" t="s">
        <v>4662</v>
      </c>
      <c r="E2971" s="120" t="s">
        <v>6357</v>
      </c>
      <c r="F2971" s="117" t="str">
        <f>IF(ISNA(VLOOKUP(B2971,[2]保固召回!$A:$G,7,FALSE)),"",(VLOOKUP(B2971,[2]保固召回!$A:$G,7,FALSE)))</f>
        <v/>
      </c>
      <c r="G2971" s="121">
        <f t="shared" ca="1" si="187"/>
        <v>0.57202072538860105</v>
      </c>
      <c r="H2971" s="121" t="str">
        <f t="shared" si="185"/>
        <v>提示-編程儀錶板油錶功能</v>
      </c>
      <c r="I2971" s="122">
        <f t="shared" ca="1" si="186"/>
        <v>552</v>
      </c>
      <c r="N2971" s="125"/>
      <c r="O2971" s="126"/>
      <c r="P2971" s="127" t="str">
        <f>IF(B2971="","",IF(ISNA(VLOOKUP(U2971,[2]NEW!H:H,1,FALSE)),"V",""))</f>
        <v>V</v>
      </c>
      <c r="Q2971" s="156"/>
      <c r="R2971" s="129"/>
      <c r="S2971" s="205"/>
      <c r="U2971" s="132" t="str">
        <f t="shared" si="184"/>
        <v>6211061800BH87959</v>
      </c>
      <c r="W2971" s="134" t="str">
        <f>IF((ISERROR(VLOOKUP(E2971,'[2]Lead Time(覆蓋貼)'!F:F,1,0)))*(P2971="v"),"",IF((ISTEXT(VLOOKUP(E2971,'[2]Lead Time(覆蓋貼)'!F:F,1,0)))*(P2971=""),"未執行",""))</f>
        <v/>
      </c>
    </row>
    <row r="2972" spans="1:23" ht="20.25" hidden="1" customHeight="1" x14ac:dyDescent="0.25">
      <c r="A2972" s="117"/>
      <c r="B2972" s="118" t="s">
        <v>4841</v>
      </c>
      <c r="C2972" s="119">
        <v>42370</v>
      </c>
      <c r="D2972" s="117" t="s">
        <v>4662</v>
      </c>
      <c r="E2972" s="120" t="s">
        <v>6358</v>
      </c>
      <c r="F2972" s="117" t="str">
        <f>IF(ISNA(VLOOKUP(B2972,[2]保固召回!$A:$G,7,FALSE)),"",(VLOOKUP(B2972,[2]保固召回!$A:$G,7,FALSE)))</f>
        <v/>
      </c>
      <c r="G2972" s="121">
        <f t="shared" ca="1" si="187"/>
        <v>0.57202072538860105</v>
      </c>
      <c r="H2972" s="121" t="str">
        <f t="shared" si="185"/>
        <v>提示-編程儀錶板油錶功能</v>
      </c>
      <c r="I2972" s="122">
        <f t="shared" ca="1" si="186"/>
        <v>552</v>
      </c>
      <c r="N2972" s="125"/>
      <c r="O2972" s="126"/>
      <c r="P2972" s="127" t="str">
        <f>IF(B2972="","",IF(ISNA(VLOOKUP(U2972,[2]NEW!H:H,1,FALSE)),"V",""))</f>
        <v>V</v>
      </c>
      <c r="Q2972" s="156"/>
      <c r="R2972" s="129"/>
      <c r="S2972" s="205"/>
      <c r="U2972" s="132" t="str">
        <f t="shared" si="184"/>
        <v>6211061800ED97838</v>
      </c>
      <c r="W2972" s="134" t="str">
        <f>IF((ISERROR(VLOOKUP(E2972,'[2]Lead Time(覆蓋貼)'!F:F,1,0)))*(P2972="v"),"",IF((ISTEXT(VLOOKUP(E2972,'[2]Lead Time(覆蓋貼)'!F:F,1,0)))*(P2972=""),"未執行",""))</f>
        <v/>
      </c>
    </row>
    <row r="2973" spans="1:23" ht="20.25" hidden="1" customHeight="1" x14ac:dyDescent="0.25">
      <c r="A2973" s="117"/>
      <c r="B2973" s="118" t="s">
        <v>4841</v>
      </c>
      <c r="C2973" s="119">
        <v>42370</v>
      </c>
      <c r="D2973" s="117" t="s">
        <v>4662</v>
      </c>
      <c r="E2973" s="120" t="s">
        <v>6359</v>
      </c>
      <c r="F2973" s="117" t="str">
        <f>IF(ISNA(VLOOKUP(B2973,[2]保固召回!$A:$G,7,FALSE)),"",(VLOOKUP(B2973,[2]保固召回!$A:$G,7,FALSE)))</f>
        <v/>
      </c>
      <c r="G2973" s="121">
        <f t="shared" ca="1" si="187"/>
        <v>0.57202072538860105</v>
      </c>
      <c r="H2973" s="121" t="str">
        <f t="shared" si="185"/>
        <v/>
      </c>
      <c r="I2973" s="122">
        <f t="shared" ca="1" si="186"/>
        <v>552</v>
      </c>
      <c r="N2973" s="125"/>
      <c r="O2973" s="126"/>
      <c r="P2973" s="127" t="str">
        <f>IF(B2973="","",IF(ISNA(VLOOKUP(U2973,[2]NEW!H:H,1,FALSE)),"V",""))</f>
        <v/>
      </c>
      <c r="Q2973" s="156"/>
      <c r="R2973" s="129"/>
      <c r="S2973" s="205"/>
      <c r="U2973" s="132" t="str">
        <f t="shared" si="184"/>
        <v>6211061800G843327</v>
      </c>
      <c r="W2973" s="134" t="str">
        <f>IF((ISERROR(VLOOKUP(E2973,'[2]Lead Time(覆蓋貼)'!F:F,1,0)))*(P2973="v"),"",IF((ISTEXT(VLOOKUP(E2973,'[2]Lead Time(覆蓋貼)'!F:F,1,0)))*(P2973=""),"未執行",""))</f>
        <v/>
      </c>
    </row>
    <row r="2974" spans="1:23" ht="20.25" hidden="1" customHeight="1" x14ac:dyDescent="0.25">
      <c r="A2974" s="117"/>
      <c r="B2974" s="118" t="s">
        <v>6276</v>
      </c>
      <c r="C2974" s="119">
        <v>43125</v>
      </c>
      <c r="D2974" s="117" t="s">
        <v>2912</v>
      </c>
      <c r="E2974" s="120" t="s">
        <v>6360</v>
      </c>
      <c r="F2974" s="117">
        <f>IF(ISNA(VLOOKUP(B2974,[2]保固召回!$A:$G,7,FALSE)),"",(VLOOKUP(B2974,[2]保固召回!$A:$G,7,FALSE)))</f>
        <v>0</v>
      </c>
      <c r="G2974" s="121">
        <f t="shared" ca="1" si="187"/>
        <v>0.97278911564625847</v>
      </c>
      <c r="H2974" s="121" t="str">
        <f t="shared" si="185"/>
        <v>F1xF2xB47編程控制單元，視須要更換廢氣再循環控制閥</v>
      </c>
      <c r="I2974" s="122">
        <f t="shared" ca="1" si="186"/>
        <v>143</v>
      </c>
      <c r="N2974" s="125">
        <v>43343</v>
      </c>
      <c r="O2974" s="126">
        <v>50436</v>
      </c>
      <c r="P2974" s="127" t="s">
        <v>2746</v>
      </c>
      <c r="Q2974" s="156">
        <v>43333</v>
      </c>
      <c r="R2974" s="129">
        <v>50304</v>
      </c>
      <c r="S2974" s="205" t="s">
        <v>6277</v>
      </c>
      <c r="U2974" s="132" t="str">
        <f t="shared" si="184"/>
        <v>0011450400V478945</v>
      </c>
      <c r="W2974" s="134" t="str">
        <f>IF((ISERROR(VLOOKUP(E2974,'[2]Lead Time(覆蓋貼)'!F:F,1,0)))*(P2974="v"),"",IF((ISTEXT(VLOOKUP(E2974,'[2]Lead Time(覆蓋貼)'!F:F,1,0)))*(P2974=""),"未執行",""))</f>
        <v/>
      </c>
    </row>
    <row r="2975" spans="1:23" ht="20.25" hidden="1" customHeight="1" x14ac:dyDescent="0.25">
      <c r="A2975" s="117"/>
      <c r="B2975" s="118" t="s">
        <v>6361</v>
      </c>
      <c r="C2975" s="119">
        <v>42370</v>
      </c>
      <c r="D2975" s="117" t="s">
        <v>6362</v>
      </c>
      <c r="E2975" s="120" t="s">
        <v>6363</v>
      </c>
      <c r="F2975" s="117" t="str">
        <f>IF(ISNA(VLOOKUP(B2975,[2]保固召回!$A:$G,7,FALSE)),"",(VLOOKUP(B2975,[2]保固召回!$A:$G,7,FALSE)))</f>
        <v/>
      </c>
      <c r="G2975" s="121">
        <f t="shared" ca="1" si="187"/>
        <v>0.94936708860759489</v>
      </c>
      <c r="H2975" s="121" t="str">
        <f t="shared" si="185"/>
        <v>提示-檢視廢氣循環冷卻器</v>
      </c>
      <c r="I2975" s="122">
        <f t="shared" ca="1" si="186"/>
        <v>225</v>
      </c>
      <c r="N2975" s="125"/>
      <c r="O2975" s="126"/>
      <c r="P2975" s="127" t="str">
        <f>IF(B2975="","",IF(ISNA(VLOOKUP(U2975,[2]NEW!H:H,1,FALSE)),"V",""))</f>
        <v>V</v>
      </c>
      <c r="Q2975" s="156"/>
      <c r="R2975" s="129"/>
      <c r="S2975" s="205"/>
      <c r="U2975" s="132" t="str">
        <f t="shared" si="184"/>
        <v>0099999600DY87902</v>
      </c>
      <c r="W2975" s="134" t="str">
        <f>IF((ISERROR(VLOOKUP(E2975,'[2]Lead Time(覆蓋貼)'!F:F,1,0)))*(P2975="v"),"",IF((ISTEXT(VLOOKUP(E2975,'[2]Lead Time(覆蓋貼)'!F:F,1,0)))*(P2975=""),"未執行",""))</f>
        <v/>
      </c>
    </row>
    <row r="2976" spans="1:23" ht="20.25" hidden="1" customHeight="1" x14ac:dyDescent="0.25">
      <c r="A2976" s="117"/>
      <c r="B2976" s="118" t="s">
        <v>6361</v>
      </c>
      <c r="C2976" s="119">
        <v>42370</v>
      </c>
      <c r="D2976" s="117" t="s">
        <v>6362</v>
      </c>
      <c r="E2976" s="120" t="s">
        <v>6364</v>
      </c>
      <c r="F2976" s="117" t="str">
        <f>IF(ISNA(VLOOKUP(B2976,[2]保固召回!$A:$G,7,FALSE)),"",(VLOOKUP(B2976,[2]保固召回!$A:$G,7,FALSE)))</f>
        <v/>
      </c>
      <c r="G2976" s="121">
        <f t="shared" ca="1" si="187"/>
        <v>0.94936708860759489</v>
      </c>
      <c r="H2976" s="121" t="str">
        <f t="shared" si="185"/>
        <v>提示-檢視廢氣循環冷卻器</v>
      </c>
      <c r="I2976" s="122">
        <f t="shared" ca="1" si="186"/>
        <v>225</v>
      </c>
      <c r="N2976" s="125"/>
      <c r="O2976" s="126"/>
      <c r="P2976" s="127" t="str">
        <f>IF(B2976="","",IF(ISNA(VLOOKUP(U2976,[2]NEW!H:H,1,FALSE)),"V",""))</f>
        <v>V</v>
      </c>
      <c r="Q2976" s="156"/>
      <c r="R2976" s="129"/>
      <c r="S2976" s="205"/>
      <c r="U2976" s="132" t="str">
        <f t="shared" si="184"/>
        <v>0099999600DY87978</v>
      </c>
      <c r="W2976" s="134" t="str">
        <f>IF((ISERROR(VLOOKUP(E2976,'[2]Lead Time(覆蓋貼)'!F:F,1,0)))*(P2976="v"),"",IF((ISTEXT(VLOOKUP(E2976,'[2]Lead Time(覆蓋貼)'!F:F,1,0)))*(P2976=""),"未執行",""))</f>
        <v/>
      </c>
    </row>
    <row r="2977" spans="1:23" ht="20.25" hidden="1" customHeight="1" x14ac:dyDescent="0.25">
      <c r="A2977" s="117"/>
      <c r="B2977" s="118" t="s">
        <v>6361</v>
      </c>
      <c r="C2977" s="119">
        <v>42370</v>
      </c>
      <c r="D2977" s="117" t="s">
        <v>6362</v>
      </c>
      <c r="E2977" s="120" t="s">
        <v>6365</v>
      </c>
      <c r="F2977" s="117" t="str">
        <f>IF(ISNA(VLOOKUP(B2977,[2]保固召回!$A:$G,7,FALSE)),"",(VLOOKUP(B2977,[2]保固召回!$A:$G,7,FALSE)))</f>
        <v/>
      </c>
      <c r="G2977" s="121">
        <f t="shared" ca="1" si="187"/>
        <v>0.94936708860759489</v>
      </c>
      <c r="H2977" s="121" t="str">
        <f t="shared" si="185"/>
        <v>提示-檢視廢氣循環冷卻器</v>
      </c>
      <c r="I2977" s="122">
        <f t="shared" ca="1" si="186"/>
        <v>225</v>
      </c>
      <c r="N2977" s="125"/>
      <c r="O2977" s="126"/>
      <c r="P2977" s="127" t="str">
        <f>IF(B2977="","",IF(ISNA(VLOOKUP(U2977,[2]NEW!H:H,1,FALSE)),"V",""))</f>
        <v>V</v>
      </c>
      <c r="Q2977" s="156"/>
      <c r="R2977" s="129"/>
      <c r="S2977" s="205"/>
      <c r="U2977" s="132" t="str">
        <f t="shared" si="184"/>
        <v>0099999600DY88148</v>
      </c>
      <c r="W2977" s="134" t="str">
        <f>IF((ISERROR(VLOOKUP(E2977,'[2]Lead Time(覆蓋貼)'!F:F,1,0)))*(P2977="v"),"",IF((ISTEXT(VLOOKUP(E2977,'[2]Lead Time(覆蓋貼)'!F:F,1,0)))*(P2977=""),"未執行",""))</f>
        <v/>
      </c>
    </row>
    <row r="2978" spans="1:23" ht="20.25" hidden="1" customHeight="1" x14ac:dyDescent="0.25">
      <c r="A2978" s="117"/>
      <c r="B2978" s="118" t="s">
        <v>6361</v>
      </c>
      <c r="C2978" s="119">
        <v>42370</v>
      </c>
      <c r="D2978" s="117" t="s">
        <v>6362</v>
      </c>
      <c r="E2978" s="120" t="s">
        <v>6366</v>
      </c>
      <c r="F2978" s="117" t="str">
        <f>IF(ISNA(VLOOKUP(B2978,[2]保固召回!$A:$G,7,FALSE)),"",(VLOOKUP(B2978,[2]保固召回!$A:$G,7,FALSE)))</f>
        <v/>
      </c>
      <c r="G2978" s="121">
        <f t="shared" ca="1" si="187"/>
        <v>0.94936708860759489</v>
      </c>
      <c r="H2978" s="121" t="str">
        <f t="shared" si="185"/>
        <v>提示-檢視廢氣循環冷卻器</v>
      </c>
      <c r="I2978" s="122">
        <f t="shared" ca="1" si="186"/>
        <v>225</v>
      </c>
      <c r="N2978" s="125"/>
      <c r="O2978" s="126"/>
      <c r="P2978" s="127" t="str">
        <f>IF(B2978="","",IF(ISNA(VLOOKUP(U2978,[2]NEW!H:H,1,FALSE)),"V",""))</f>
        <v>V</v>
      </c>
      <c r="Q2978" s="156"/>
      <c r="R2978" s="129"/>
      <c r="S2978" s="205"/>
      <c r="U2978" s="132" t="str">
        <f t="shared" si="184"/>
        <v>0099999600DY88204</v>
      </c>
      <c r="W2978" s="134" t="str">
        <f>IF((ISERROR(VLOOKUP(E2978,'[2]Lead Time(覆蓋貼)'!F:F,1,0)))*(P2978="v"),"",IF((ISTEXT(VLOOKUP(E2978,'[2]Lead Time(覆蓋貼)'!F:F,1,0)))*(P2978=""),"未執行",""))</f>
        <v/>
      </c>
    </row>
    <row r="2979" spans="1:23" ht="20.25" hidden="1" customHeight="1" x14ac:dyDescent="0.25">
      <c r="A2979" s="117"/>
      <c r="B2979" s="118" t="s">
        <v>6361</v>
      </c>
      <c r="C2979" s="119">
        <v>42370</v>
      </c>
      <c r="D2979" s="117" t="s">
        <v>6362</v>
      </c>
      <c r="E2979" s="120" t="s">
        <v>6367</v>
      </c>
      <c r="F2979" s="117" t="str">
        <f>IF(ISNA(VLOOKUP(B2979,[2]保固召回!$A:$G,7,FALSE)),"",(VLOOKUP(B2979,[2]保固召回!$A:$G,7,FALSE)))</f>
        <v/>
      </c>
      <c r="G2979" s="121">
        <f t="shared" ca="1" si="187"/>
        <v>0.94936708860759489</v>
      </c>
      <c r="H2979" s="121" t="str">
        <f t="shared" si="185"/>
        <v>提示-檢視廢氣循環冷卻器</v>
      </c>
      <c r="I2979" s="122">
        <f t="shared" ca="1" si="186"/>
        <v>225</v>
      </c>
      <c r="N2979" s="125"/>
      <c r="O2979" s="126"/>
      <c r="P2979" s="127" t="str">
        <f>IF(B2979="","",IF(ISNA(VLOOKUP(U2979,[2]NEW!H:H,1,FALSE)),"V",""))</f>
        <v>V</v>
      </c>
      <c r="Q2979" s="156"/>
      <c r="R2979" s="129"/>
      <c r="S2979" s="205"/>
      <c r="U2979" s="132" t="str">
        <f t="shared" si="184"/>
        <v>0099999600DY88435</v>
      </c>
      <c r="W2979" s="134" t="str">
        <f>IF((ISERROR(VLOOKUP(E2979,'[2]Lead Time(覆蓋貼)'!F:F,1,0)))*(P2979="v"),"",IF((ISTEXT(VLOOKUP(E2979,'[2]Lead Time(覆蓋貼)'!F:F,1,0)))*(P2979=""),"未執行",""))</f>
        <v/>
      </c>
    </row>
    <row r="2980" spans="1:23" ht="20.25" hidden="1" customHeight="1" x14ac:dyDescent="0.25">
      <c r="A2980" s="117"/>
      <c r="B2980" s="118" t="s">
        <v>6361</v>
      </c>
      <c r="C2980" s="119">
        <v>42370</v>
      </c>
      <c r="D2980" s="117" t="s">
        <v>6362</v>
      </c>
      <c r="E2980" s="120" t="s">
        <v>6368</v>
      </c>
      <c r="F2980" s="117" t="str">
        <f>IF(ISNA(VLOOKUP(B2980,[2]保固召回!$A:$G,7,FALSE)),"",(VLOOKUP(B2980,[2]保固召回!$A:$G,7,FALSE)))</f>
        <v/>
      </c>
      <c r="G2980" s="121">
        <f t="shared" ca="1" si="187"/>
        <v>0.94936708860759489</v>
      </c>
      <c r="H2980" s="121" t="str">
        <f t="shared" si="185"/>
        <v>提示-檢視廢氣循環冷卻器</v>
      </c>
      <c r="I2980" s="122">
        <f t="shared" ca="1" si="186"/>
        <v>225</v>
      </c>
      <c r="N2980" s="125"/>
      <c r="O2980" s="126"/>
      <c r="P2980" s="127" t="str">
        <f>IF(B2980="","",IF(ISNA(VLOOKUP(U2980,[2]NEW!H:H,1,FALSE)),"V",""))</f>
        <v>V</v>
      </c>
      <c r="Q2980" s="156"/>
      <c r="R2980" s="129"/>
      <c r="S2980" s="205"/>
      <c r="U2980" s="132" t="str">
        <f t="shared" si="184"/>
        <v>0099999600D775082</v>
      </c>
      <c r="W2980" s="134" t="str">
        <f>IF((ISERROR(VLOOKUP(E2980,'[2]Lead Time(覆蓋貼)'!F:F,1,0)))*(P2980="v"),"",IF((ISTEXT(VLOOKUP(E2980,'[2]Lead Time(覆蓋貼)'!F:F,1,0)))*(P2980=""),"未執行",""))</f>
        <v/>
      </c>
    </row>
    <row r="2981" spans="1:23" ht="20.25" hidden="1" customHeight="1" x14ac:dyDescent="0.25">
      <c r="A2981" s="117"/>
      <c r="B2981" s="118" t="s">
        <v>6361</v>
      </c>
      <c r="C2981" s="119">
        <v>42370</v>
      </c>
      <c r="D2981" s="117" t="s">
        <v>6362</v>
      </c>
      <c r="E2981" s="120" t="s">
        <v>6369</v>
      </c>
      <c r="F2981" s="117" t="str">
        <f>IF(ISNA(VLOOKUP(B2981,[2]保固召回!$A:$G,7,FALSE)),"",(VLOOKUP(B2981,[2]保固召回!$A:$G,7,FALSE)))</f>
        <v/>
      </c>
      <c r="G2981" s="121">
        <f t="shared" ca="1" si="187"/>
        <v>0.94936708860759489</v>
      </c>
      <c r="H2981" s="121" t="str">
        <f t="shared" si="185"/>
        <v>提示-檢視廢氣循環冷卻器</v>
      </c>
      <c r="I2981" s="122">
        <f t="shared" ca="1" si="186"/>
        <v>225</v>
      </c>
      <c r="N2981" s="125"/>
      <c r="O2981" s="126"/>
      <c r="P2981" s="127" t="str">
        <f>IF(B2981="","",IF(ISNA(VLOOKUP(U2981,[2]NEW!H:H,1,FALSE)),"V",""))</f>
        <v>V</v>
      </c>
      <c r="Q2981" s="156"/>
      <c r="R2981" s="129"/>
      <c r="S2981" s="205"/>
      <c r="U2981" s="132" t="str">
        <f t="shared" si="184"/>
        <v>0099999600G102215</v>
      </c>
      <c r="W2981" s="134" t="str">
        <f>IF((ISERROR(VLOOKUP(E2981,'[2]Lead Time(覆蓋貼)'!F:F,1,0)))*(P2981="v"),"",IF((ISTEXT(VLOOKUP(E2981,'[2]Lead Time(覆蓋貼)'!F:F,1,0)))*(P2981=""),"未執行",""))</f>
        <v/>
      </c>
    </row>
    <row r="2982" spans="1:23" ht="20.25" hidden="1" customHeight="1" x14ac:dyDescent="0.25">
      <c r="A2982" s="117"/>
      <c r="B2982" s="118" t="s">
        <v>6361</v>
      </c>
      <c r="C2982" s="119">
        <v>42370</v>
      </c>
      <c r="D2982" s="117" t="s">
        <v>6362</v>
      </c>
      <c r="E2982" s="120" t="s">
        <v>2004</v>
      </c>
      <c r="F2982" s="117" t="str">
        <f>IF(ISNA(VLOOKUP(B2982,[2]保固召回!$A:$G,7,FALSE)),"",(VLOOKUP(B2982,[2]保固召回!$A:$G,7,FALSE)))</f>
        <v/>
      </c>
      <c r="G2982" s="121">
        <f t="shared" ca="1" si="187"/>
        <v>0.94936708860759489</v>
      </c>
      <c r="H2982" s="121" t="str">
        <f t="shared" si="185"/>
        <v>提示-檢視廢氣循環冷卻器</v>
      </c>
      <c r="I2982" s="122">
        <f t="shared" ca="1" si="186"/>
        <v>225</v>
      </c>
      <c r="N2982" s="125"/>
      <c r="O2982" s="126"/>
      <c r="P2982" s="127" t="str">
        <f>IF(B2982="","",IF(ISNA(VLOOKUP(U2982,[2]NEW!H:H,1,FALSE)),"V",""))</f>
        <v>V</v>
      </c>
      <c r="Q2982" s="156"/>
      <c r="R2982" s="129"/>
      <c r="S2982" s="205"/>
      <c r="U2982" s="132" t="str">
        <f t="shared" si="184"/>
        <v>0099999600G102259</v>
      </c>
      <c r="W2982" s="134" t="str">
        <f>IF((ISERROR(VLOOKUP(E2982,'[2]Lead Time(覆蓋貼)'!F:F,1,0)))*(P2982="v"),"",IF((ISTEXT(VLOOKUP(E2982,'[2]Lead Time(覆蓋貼)'!F:F,1,0)))*(P2982=""),"未執行",""))</f>
        <v/>
      </c>
    </row>
    <row r="2983" spans="1:23" ht="20.25" hidden="1" customHeight="1" x14ac:dyDescent="0.25">
      <c r="A2983" s="117"/>
      <c r="B2983" s="118" t="s">
        <v>6361</v>
      </c>
      <c r="C2983" s="119">
        <v>42370</v>
      </c>
      <c r="D2983" s="117" t="s">
        <v>6362</v>
      </c>
      <c r="E2983" s="120" t="s">
        <v>6370</v>
      </c>
      <c r="F2983" s="117" t="str">
        <f>IF(ISNA(VLOOKUP(B2983,[2]保固召回!$A:$G,7,FALSE)),"",(VLOOKUP(B2983,[2]保固召回!$A:$G,7,FALSE)))</f>
        <v/>
      </c>
      <c r="G2983" s="121">
        <f t="shared" ca="1" si="187"/>
        <v>0.94936708860759489</v>
      </c>
      <c r="H2983" s="121" t="str">
        <f t="shared" si="185"/>
        <v>提示-檢視廢氣循環冷卻器</v>
      </c>
      <c r="I2983" s="122">
        <f t="shared" ca="1" si="186"/>
        <v>225</v>
      </c>
      <c r="N2983" s="125"/>
      <c r="O2983" s="126"/>
      <c r="P2983" s="127" t="str">
        <f>IF(B2983="","",IF(ISNA(VLOOKUP(U2983,[2]NEW!H:H,1,FALSE)),"V",""))</f>
        <v>V</v>
      </c>
      <c r="Q2983" s="156"/>
      <c r="R2983" s="129"/>
      <c r="S2983" s="205"/>
      <c r="U2983" s="132" t="str">
        <f t="shared" si="184"/>
        <v>0099999600G102264</v>
      </c>
      <c r="W2983" s="134" t="str">
        <f>IF((ISERROR(VLOOKUP(E2983,'[2]Lead Time(覆蓋貼)'!F:F,1,0)))*(P2983="v"),"",IF((ISTEXT(VLOOKUP(E2983,'[2]Lead Time(覆蓋貼)'!F:F,1,0)))*(P2983=""),"未執行",""))</f>
        <v/>
      </c>
    </row>
    <row r="2984" spans="1:23" ht="20.25" hidden="1" customHeight="1" x14ac:dyDescent="0.25">
      <c r="A2984" s="117"/>
      <c r="B2984" s="118" t="s">
        <v>6361</v>
      </c>
      <c r="C2984" s="119">
        <v>42370</v>
      </c>
      <c r="D2984" s="117" t="s">
        <v>6362</v>
      </c>
      <c r="E2984" s="120" t="s">
        <v>6371</v>
      </c>
      <c r="F2984" s="117" t="str">
        <f>IF(ISNA(VLOOKUP(B2984,[2]保固召回!$A:$G,7,FALSE)),"",(VLOOKUP(B2984,[2]保固召回!$A:$G,7,FALSE)))</f>
        <v/>
      </c>
      <c r="G2984" s="121">
        <f t="shared" ca="1" si="187"/>
        <v>0.94936708860759489</v>
      </c>
      <c r="H2984" s="121" t="str">
        <f t="shared" si="185"/>
        <v>提示-檢視廢氣循環冷卻器</v>
      </c>
      <c r="I2984" s="122">
        <f t="shared" ca="1" si="186"/>
        <v>225</v>
      </c>
      <c r="N2984" s="125"/>
      <c r="O2984" s="126"/>
      <c r="P2984" s="127" t="str">
        <f>IF(B2984="","",IF(ISNA(VLOOKUP(U2984,[2]NEW!H:H,1,FALSE)),"V",""))</f>
        <v>V</v>
      </c>
      <c r="Q2984" s="156"/>
      <c r="R2984" s="129"/>
      <c r="S2984" s="205"/>
      <c r="U2984" s="132" t="str">
        <f t="shared" si="184"/>
        <v>0099999600G102278</v>
      </c>
      <c r="W2984" s="134" t="str">
        <f>IF((ISERROR(VLOOKUP(E2984,'[2]Lead Time(覆蓋貼)'!F:F,1,0)))*(P2984="v"),"",IF((ISTEXT(VLOOKUP(E2984,'[2]Lead Time(覆蓋貼)'!F:F,1,0)))*(P2984=""),"未執行",""))</f>
        <v/>
      </c>
    </row>
    <row r="2985" spans="1:23" ht="20.25" hidden="1" customHeight="1" x14ac:dyDescent="0.25">
      <c r="A2985" s="117"/>
      <c r="B2985" s="118" t="s">
        <v>6361</v>
      </c>
      <c r="C2985" s="119">
        <v>42370</v>
      </c>
      <c r="D2985" s="117" t="s">
        <v>6362</v>
      </c>
      <c r="E2985" s="120" t="s">
        <v>2003</v>
      </c>
      <c r="F2985" s="117" t="str">
        <f>IF(ISNA(VLOOKUP(B2985,[2]保固召回!$A:$G,7,FALSE)),"",(VLOOKUP(B2985,[2]保固召回!$A:$G,7,FALSE)))</f>
        <v/>
      </c>
      <c r="G2985" s="121">
        <f t="shared" ca="1" si="187"/>
        <v>0.94936708860759489</v>
      </c>
      <c r="H2985" s="121" t="str">
        <f t="shared" si="185"/>
        <v>提示-檢視廢氣循環冷卻器</v>
      </c>
      <c r="I2985" s="122">
        <f t="shared" ca="1" si="186"/>
        <v>225</v>
      </c>
      <c r="N2985" s="125"/>
      <c r="O2985" s="126"/>
      <c r="P2985" s="127" t="str">
        <f>IF(B2985="","",IF(ISNA(VLOOKUP(U2985,[2]NEW!H:H,1,FALSE)),"V",""))</f>
        <v>V</v>
      </c>
      <c r="Q2985" s="156"/>
      <c r="R2985" s="129"/>
      <c r="S2985" s="205"/>
      <c r="U2985" s="132" t="str">
        <f t="shared" si="184"/>
        <v>0099999600G102285</v>
      </c>
      <c r="W2985" s="134" t="str">
        <f>IF((ISERROR(VLOOKUP(E2985,'[2]Lead Time(覆蓋貼)'!F:F,1,0)))*(P2985="v"),"",IF((ISTEXT(VLOOKUP(E2985,'[2]Lead Time(覆蓋貼)'!F:F,1,0)))*(P2985=""),"未執行",""))</f>
        <v/>
      </c>
    </row>
    <row r="2986" spans="1:23" ht="20.25" hidden="1" customHeight="1" x14ac:dyDescent="0.25">
      <c r="A2986" s="117"/>
      <c r="B2986" s="118" t="s">
        <v>6361</v>
      </c>
      <c r="C2986" s="119">
        <v>42370</v>
      </c>
      <c r="D2986" s="117" t="s">
        <v>6362</v>
      </c>
      <c r="E2986" s="120" t="s">
        <v>6372</v>
      </c>
      <c r="F2986" s="117" t="str">
        <f>IF(ISNA(VLOOKUP(B2986,[2]保固召回!$A:$G,7,FALSE)),"",(VLOOKUP(B2986,[2]保固召回!$A:$G,7,FALSE)))</f>
        <v/>
      </c>
      <c r="G2986" s="121">
        <f t="shared" ca="1" si="187"/>
        <v>0.94936708860759489</v>
      </c>
      <c r="H2986" s="121" t="str">
        <f t="shared" si="185"/>
        <v>提示-檢視廢氣循環冷卻器</v>
      </c>
      <c r="I2986" s="122">
        <f t="shared" ca="1" si="186"/>
        <v>225</v>
      </c>
      <c r="N2986" s="125"/>
      <c r="O2986" s="126"/>
      <c r="P2986" s="127" t="str">
        <f>IF(B2986="","",IF(ISNA(VLOOKUP(U2986,[2]NEW!H:H,1,FALSE)),"V",""))</f>
        <v>V</v>
      </c>
      <c r="Q2986" s="156"/>
      <c r="R2986" s="129"/>
      <c r="S2986" s="205"/>
      <c r="U2986" s="132" t="str">
        <f t="shared" si="184"/>
        <v>0099999600G102437</v>
      </c>
      <c r="W2986" s="134" t="str">
        <f>IF((ISERROR(VLOOKUP(E2986,'[2]Lead Time(覆蓋貼)'!F:F,1,0)))*(P2986="v"),"",IF((ISTEXT(VLOOKUP(E2986,'[2]Lead Time(覆蓋貼)'!F:F,1,0)))*(P2986=""),"未執行",""))</f>
        <v/>
      </c>
    </row>
    <row r="2987" spans="1:23" ht="20.25" hidden="1" customHeight="1" x14ac:dyDescent="0.25">
      <c r="A2987" s="117"/>
      <c r="B2987" s="118" t="s">
        <v>6361</v>
      </c>
      <c r="C2987" s="119">
        <v>42370</v>
      </c>
      <c r="D2987" s="117" t="s">
        <v>6362</v>
      </c>
      <c r="E2987" s="120" t="s">
        <v>6373</v>
      </c>
      <c r="F2987" s="117" t="str">
        <f>IF(ISNA(VLOOKUP(B2987,[2]保固召回!$A:$G,7,FALSE)),"",(VLOOKUP(B2987,[2]保固召回!$A:$G,7,FALSE)))</f>
        <v/>
      </c>
      <c r="G2987" s="121">
        <f t="shared" ca="1" si="187"/>
        <v>0.94936708860759489</v>
      </c>
      <c r="H2987" s="121" t="str">
        <f t="shared" si="185"/>
        <v>提示-檢視廢氣循環冷卻器</v>
      </c>
      <c r="I2987" s="122">
        <f t="shared" ca="1" si="186"/>
        <v>225</v>
      </c>
      <c r="N2987" s="125"/>
      <c r="O2987" s="126"/>
      <c r="P2987" s="127" t="str">
        <f>IF(B2987="","",IF(ISNA(VLOOKUP(U2987,[2]NEW!H:H,1,FALSE)),"V",""))</f>
        <v>V</v>
      </c>
      <c r="Q2987" s="156"/>
      <c r="R2987" s="129"/>
      <c r="S2987" s="205"/>
      <c r="U2987" s="132" t="str">
        <f t="shared" si="184"/>
        <v>0099999600G102441</v>
      </c>
      <c r="W2987" s="134" t="str">
        <f>IF((ISERROR(VLOOKUP(E2987,'[2]Lead Time(覆蓋貼)'!F:F,1,0)))*(P2987="v"),"",IF((ISTEXT(VLOOKUP(E2987,'[2]Lead Time(覆蓋貼)'!F:F,1,0)))*(P2987=""),"未執行",""))</f>
        <v/>
      </c>
    </row>
    <row r="2988" spans="1:23" ht="20.25" hidden="1" customHeight="1" x14ac:dyDescent="0.25">
      <c r="A2988" s="117"/>
      <c r="B2988" s="118" t="s">
        <v>6361</v>
      </c>
      <c r="C2988" s="119">
        <v>42370</v>
      </c>
      <c r="D2988" s="117" t="s">
        <v>6362</v>
      </c>
      <c r="E2988" s="120" t="s">
        <v>6374</v>
      </c>
      <c r="F2988" s="117" t="str">
        <f>IF(ISNA(VLOOKUP(B2988,[2]保固召回!$A:$G,7,FALSE)),"",(VLOOKUP(B2988,[2]保固召回!$A:$G,7,FALSE)))</f>
        <v/>
      </c>
      <c r="G2988" s="121">
        <f t="shared" ca="1" si="187"/>
        <v>0.94936708860759489</v>
      </c>
      <c r="H2988" s="121" t="str">
        <f t="shared" si="185"/>
        <v>提示-檢視廢氣循環冷卻器</v>
      </c>
      <c r="I2988" s="122">
        <f t="shared" ca="1" si="186"/>
        <v>225</v>
      </c>
      <c r="N2988" s="125"/>
      <c r="O2988" s="126"/>
      <c r="P2988" s="127" t="str">
        <f>IF(B2988="","",IF(ISNA(VLOOKUP(U2988,[2]NEW!H:H,1,FALSE)),"V",""))</f>
        <v>V</v>
      </c>
      <c r="Q2988" s="156"/>
      <c r="R2988" s="129"/>
      <c r="S2988" s="205"/>
      <c r="U2988" s="132" t="str">
        <f t="shared" si="184"/>
        <v>0099999600G102468</v>
      </c>
      <c r="W2988" s="134" t="str">
        <f>IF((ISERROR(VLOOKUP(E2988,'[2]Lead Time(覆蓋貼)'!F:F,1,0)))*(P2988="v"),"",IF((ISTEXT(VLOOKUP(E2988,'[2]Lead Time(覆蓋貼)'!F:F,1,0)))*(P2988=""),"未執行",""))</f>
        <v/>
      </c>
    </row>
    <row r="2989" spans="1:23" ht="20.25" hidden="1" customHeight="1" x14ac:dyDescent="0.25">
      <c r="A2989" s="117"/>
      <c r="B2989" s="118" t="s">
        <v>6361</v>
      </c>
      <c r="C2989" s="119">
        <v>42370</v>
      </c>
      <c r="D2989" s="117" t="s">
        <v>6362</v>
      </c>
      <c r="E2989" s="120" t="s">
        <v>6375</v>
      </c>
      <c r="F2989" s="117" t="str">
        <f>IF(ISNA(VLOOKUP(B2989,[2]保固召回!$A:$G,7,FALSE)),"",(VLOOKUP(B2989,[2]保固召回!$A:$G,7,FALSE)))</f>
        <v/>
      </c>
      <c r="G2989" s="121">
        <f t="shared" ca="1" si="187"/>
        <v>0.94936708860759489</v>
      </c>
      <c r="H2989" s="121" t="str">
        <f t="shared" si="185"/>
        <v>提示-檢視廢氣循環冷卻器</v>
      </c>
      <c r="I2989" s="122">
        <f t="shared" ca="1" si="186"/>
        <v>225</v>
      </c>
      <c r="N2989" s="125"/>
      <c r="O2989" s="126"/>
      <c r="P2989" s="127" t="str">
        <f>IF(B2989="","",IF(ISNA(VLOOKUP(U2989,[2]NEW!H:H,1,FALSE)),"V",""))</f>
        <v>V</v>
      </c>
      <c r="Q2989" s="156"/>
      <c r="R2989" s="129"/>
      <c r="S2989" s="205"/>
      <c r="U2989" s="132" t="str">
        <f t="shared" si="184"/>
        <v>0099999600G102485</v>
      </c>
      <c r="W2989" s="134" t="str">
        <f>IF((ISERROR(VLOOKUP(E2989,'[2]Lead Time(覆蓋貼)'!F:F,1,0)))*(P2989="v"),"",IF((ISTEXT(VLOOKUP(E2989,'[2]Lead Time(覆蓋貼)'!F:F,1,0)))*(P2989=""),"未執行",""))</f>
        <v/>
      </c>
    </row>
    <row r="2990" spans="1:23" ht="20.25" hidden="1" customHeight="1" x14ac:dyDescent="0.25">
      <c r="A2990" s="117"/>
      <c r="B2990" s="118" t="s">
        <v>6361</v>
      </c>
      <c r="C2990" s="119">
        <v>42370</v>
      </c>
      <c r="D2990" s="117" t="s">
        <v>6362</v>
      </c>
      <c r="E2990" s="120" t="s">
        <v>6376</v>
      </c>
      <c r="F2990" s="117" t="str">
        <f>IF(ISNA(VLOOKUP(B2990,[2]保固召回!$A:$G,7,FALSE)),"",(VLOOKUP(B2990,[2]保固召回!$A:$G,7,FALSE)))</f>
        <v/>
      </c>
      <c r="G2990" s="121">
        <f t="shared" ca="1" si="187"/>
        <v>0.94936708860759489</v>
      </c>
      <c r="H2990" s="121" t="str">
        <f t="shared" si="185"/>
        <v>提示-檢視廢氣循環冷卻器</v>
      </c>
      <c r="I2990" s="122">
        <f t="shared" ca="1" si="186"/>
        <v>225</v>
      </c>
      <c r="N2990" s="125"/>
      <c r="O2990" s="126"/>
      <c r="P2990" s="127" t="str">
        <f>IF(B2990="","",IF(ISNA(VLOOKUP(U2990,[2]NEW!H:H,1,FALSE)),"V",""))</f>
        <v>V</v>
      </c>
      <c r="Q2990" s="156"/>
      <c r="R2990" s="129"/>
      <c r="S2990" s="205"/>
      <c r="U2990" s="132" t="str">
        <f t="shared" si="184"/>
        <v>0099999600G102592</v>
      </c>
      <c r="W2990" s="134" t="str">
        <f>IF((ISERROR(VLOOKUP(E2990,'[2]Lead Time(覆蓋貼)'!F:F,1,0)))*(P2990="v"),"",IF((ISTEXT(VLOOKUP(E2990,'[2]Lead Time(覆蓋貼)'!F:F,1,0)))*(P2990=""),"未執行",""))</f>
        <v/>
      </c>
    </row>
    <row r="2991" spans="1:23" ht="20.25" hidden="1" customHeight="1" x14ac:dyDescent="0.25">
      <c r="A2991" s="117"/>
      <c r="B2991" s="118" t="s">
        <v>6361</v>
      </c>
      <c r="C2991" s="119">
        <v>42370</v>
      </c>
      <c r="D2991" s="117" t="s">
        <v>6362</v>
      </c>
      <c r="E2991" s="120" t="s">
        <v>6377</v>
      </c>
      <c r="F2991" s="117" t="str">
        <f>IF(ISNA(VLOOKUP(B2991,[2]保固召回!$A:$G,7,FALSE)),"",(VLOOKUP(B2991,[2]保固召回!$A:$G,7,FALSE)))</f>
        <v/>
      </c>
      <c r="G2991" s="121">
        <f t="shared" ca="1" si="187"/>
        <v>0.94936708860759489</v>
      </c>
      <c r="H2991" s="121" t="str">
        <f t="shared" si="185"/>
        <v>提示-檢視廢氣循環冷卻器</v>
      </c>
      <c r="I2991" s="122">
        <f t="shared" ca="1" si="186"/>
        <v>225</v>
      </c>
      <c r="N2991" s="125"/>
      <c r="O2991" s="126"/>
      <c r="P2991" s="127" t="str">
        <f>IF(B2991="","",IF(ISNA(VLOOKUP(U2991,[2]NEW!H:H,1,FALSE)),"V",""))</f>
        <v>V</v>
      </c>
      <c r="Q2991" s="156"/>
      <c r="R2991" s="129"/>
      <c r="S2991" s="205"/>
      <c r="U2991" s="132" t="str">
        <f t="shared" si="184"/>
        <v>0099999600G102667</v>
      </c>
      <c r="W2991" s="134" t="str">
        <f>IF((ISERROR(VLOOKUP(E2991,'[2]Lead Time(覆蓋貼)'!F:F,1,0)))*(P2991="v"),"",IF((ISTEXT(VLOOKUP(E2991,'[2]Lead Time(覆蓋貼)'!F:F,1,0)))*(P2991=""),"未執行",""))</f>
        <v/>
      </c>
    </row>
    <row r="2992" spans="1:23" ht="20.25" hidden="1" customHeight="1" x14ac:dyDescent="0.25">
      <c r="A2992" s="117"/>
      <c r="B2992" s="118" t="s">
        <v>6361</v>
      </c>
      <c r="C2992" s="119">
        <v>42370</v>
      </c>
      <c r="D2992" s="117" t="s">
        <v>6362</v>
      </c>
      <c r="E2992" s="120" t="s">
        <v>6378</v>
      </c>
      <c r="F2992" s="117" t="str">
        <f>IF(ISNA(VLOOKUP(B2992,[2]保固召回!$A:$G,7,FALSE)),"",(VLOOKUP(B2992,[2]保固召回!$A:$G,7,FALSE)))</f>
        <v/>
      </c>
      <c r="G2992" s="121">
        <f t="shared" ca="1" si="187"/>
        <v>0.94936708860759489</v>
      </c>
      <c r="H2992" s="121" t="str">
        <f t="shared" si="185"/>
        <v>提示-檢視廢氣循環冷卻器</v>
      </c>
      <c r="I2992" s="122">
        <f t="shared" ca="1" si="186"/>
        <v>225</v>
      </c>
      <c r="N2992" s="125"/>
      <c r="O2992" s="126"/>
      <c r="P2992" s="127" t="str">
        <f>IF(B2992="","",IF(ISNA(VLOOKUP(U2992,[2]NEW!H:H,1,FALSE)),"V",""))</f>
        <v>V</v>
      </c>
      <c r="Q2992" s="156"/>
      <c r="R2992" s="129"/>
      <c r="S2992" s="205"/>
      <c r="U2992" s="132" t="str">
        <f t="shared" si="184"/>
        <v>0099999600G102673</v>
      </c>
      <c r="W2992" s="134" t="str">
        <f>IF((ISERROR(VLOOKUP(E2992,'[2]Lead Time(覆蓋貼)'!F:F,1,0)))*(P2992="v"),"",IF((ISTEXT(VLOOKUP(E2992,'[2]Lead Time(覆蓋貼)'!F:F,1,0)))*(P2992=""),"未執行",""))</f>
        <v/>
      </c>
    </row>
    <row r="2993" spans="1:23" ht="20.25" hidden="1" customHeight="1" x14ac:dyDescent="0.25">
      <c r="A2993" s="117"/>
      <c r="B2993" s="118" t="s">
        <v>6361</v>
      </c>
      <c r="C2993" s="119">
        <v>42370</v>
      </c>
      <c r="D2993" s="117" t="s">
        <v>6362</v>
      </c>
      <c r="E2993" s="120" t="s">
        <v>6379</v>
      </c>
      <c r="F2993" s="117" t="str">
        <f>IF(ISNA(VLOOKUP(B2993,[2]保固召回!$A:$G,7,FALSE)),"",(VLOOKUP(B2993,[2]保固召回!$A:$G,7,FALSE)))</f>
        <v/>
      </c>
      <c r="G2993" s="121">
        <f t="shared" ca="1" si="187"/>
        <v>0.94936708860759489</v>
      </c>
      <c r="H2993" s="121" t="str">
        <f t="shared" si="185"/>
        <v>提示-檢視廢氣循環冷卻器</v>
      </c>
      <c r="I2993" s="122">
        <f t="shared" ca="1" si="186"/>
        <v>225</v>
      </c>
      <c r="N2993" s="125"/>
      <c r="O2993" s="126"/>
      <c r="P2993" s="127" t="str">
        <f>IF(B2993="","",IF(ISNA(VLOOKUP(U2993,[2]NEW!H:H,1,FALSE)),"V",""))</f>
        <v>V</v>
      </c>
      <c r="Q2993" s="156"/>
      <c r="R2993" s="129"/>
      <c r="S2993" s="205"/>
      <c r="U2993" s="132" t="str">
        <f t="shared" si="184"/>
        <v>0099999600G102772</v>
      </c>
      <c r="W2993" s="134" t="str">
        <f>IF((ISERROR(VLOOKUP(E2993,'[2]Lead Time(覆蓋貼)'!F:F,1,0)))*(P2993="v"),"",IF((ISTEXT(VLOOKUP(E2993,'[2]Lead Time(覆蓋貼)'!F:F,1,0)))*(P2993=""),"未執行",""))</f>
        <v/>
      </c>
    </row>
    <row r="2994" spans="1:23" ht="20.25" hidden="1" customHeight="1" x14ac:dyDescent="0.25">
      <c r="A2994" s="117"/>
      <c r="B2994" s="118" t="s">
        <v>6361</v>
      </c>
      <c r="C2994" s="119">
        <v>42370</v>
      </c>
      <c r="D2994" s="117" t="s">
        <v>6362</v>
      </c>
      <c r="E2994" s="120" t="s">
        <v>6380</v>
      </c>
      <c r="F2994" s="117" t="str">
        <f>IF(ISNA(VLOOKUP(B2994,[2]保固召回!$A:$G,7,FALSE)),"",(VLOOKUP(B2994,[2]保固召回!$A:$G,7,FALSE)))</f>
        <v/>
      </c>
      <c r="G2994" s="121">
        <f t="shared" ca="1" si="187"/>
        <v>0.94936708860759489</v>
      </c>
      <c r="H2994" s="121" t="str">
        <f t="shared" si="185"/>
        <v>提示-檢視廢氣循環冷卻器</v>
      </c>
      <c r="I2994" s="122">
        <f t="shared" ca="1" si="186"/>
        <v>225</v>
      </c>
      <c r="N2994" s="125"/>
      <c r="O2994" s="126"/>
      <c r="P2994" s="127" t="str">
        <f>IF(B2994="","",IF(ISNA(VLOOKUP(U2994,[2]NEW!H:H,1,FALSE)),"V",""))</f>
        <v>V</v>
      </c>
      <c r="Q2994" s="156"/>
      <c r="R2994" s="129"/>
      <c r="S2994" s="205"/>
      <c r="U2994" s="132" t="str">
        <f t="shared" si="184"/>
        <v>0099999600G103017</v>
      </c>
      <c r="W2994" s="134" t="str">
        <f>IF((ISERROR(VLOOKUP(E2994,'[2]Lead Time(覆蓋貼)'!F:F,1,0)))*(P2994="v"),"",IF((ISTEXT(VLOOKUP(E2994,'[2]Lead Time(覆蓋貼)'!F:F,1,0)))*(P2994=""),"未執行",""))</f>
        <v/>
      </c>
    </row>
    <row r="2995" spans="1:23" ht="20.25" hidden="1" customHeight="1" x14ac:dyDescent="0.25">
      <c r="A2995" s="117"/>
      <c r="B2995" s="118" t="s">
        <v>6361</v>
      </c>
      <c r="C2995" s="119">
        <v>42370</v>
      </c>
      <c r="D2995" s="117" t="s">
        <v>6362</v>
      </c>
      <c r="E2995" s="120" t="s">
        <v>6381</v>
      </c>
      <c r="F2995" s="117" t="str">
        <f>IF(ISNA(VLOOKUP(B2995,[2]保固召回!$A:$G,7,FALSE)),"",(VLOOKUP(B2995,[2]保固召回!$A:$G,7,FALSE)))</f>
        <v/>
      </c>
      <c r="G2995" s="121">
        <f t="shared" ca="1" si="187"/>
        <v>0.94936708860759489</v>
      </c>
      <c r="H2995" s="121" t="str">
        <f t="shared" si="185"/>
        <v>提示-檢視廢氣循環冷卻器</v>
      </c>
      <c r="I2995" s="122">
        <f t="shared" ca="1" si="186"/>
        <v>225</v>
      </c>
      <c r="N2995" s="125"/>
      <c r="O2995" s="126"/>
      <c r="P2995" s="127" t="str">
        <f>IF(B2995="","",IF(ISNA(VLOOKUP(U2995,[2]NEW!H:H,1,FALSE)),"V",""))</f>
        <v>V</v>
      </c>
      <c r="Q2995" s="156"/>
      <c r="R2995" s="129"/>
      <c r="S2995" s="205"/>
      <c r="U2995" s="132" t="str">
        <f t="shared" si="184"/>
        <v>0099999600G103025</v>
      </c>
      <c r="W2995" s="134" t="str">
        <f>IF((ISERROR(VLOOKUP(E2995,'[2]Lead Time(覆蓋貼)'!F:F,1,0)))*(P2995="v"),"",IF((ISTEXT(VLOOKUP(E2995,'[2]Lead Time(覆蓋貼)'!F:F,1,0)))*(P2995=""),"未執行",""))</f>
        <v/>
      </c>
    </row>
    <row r="2996" spans="1:23" ht="20.25" hidden="1" customHeight="1" x14ac:dyDescent="0.25">
      <c r="A2996" s="117"/>
      <c r="B2996" s="118" t="s">
        <v>6361</v>
      </c>
      <c r="C2996" s="119">
        <v>42370</v>
      </c>
      <c r="D2996" s="117" t="s">
        <v>6362</v>
      </c>
      <c r="E2996" s="120" t="s">
        <v>6382</v>
      </c>
      <c r="F2996" s="117" t="str">
        <f>IF(ISNA(VLOOKUP(B2996,[2]保固召回!$A:$G,7,FALSE)),"",(VLOOKUP(B2996,[2]保固召回!$A:$G,7,FALSE)))</f>
        <v/>
      </c>
      <c r="G2996" s="121">
        <f t="shared" ca="1" si="187"/>
        <v>0.94936708860759489</v>
      </c>
      <c r="H2996" s="121" t="str">
        <f t="shared" si="185"/>
        <v>提示-檢視廢氣循環冷卻器</v>
      </c>
      <c r="I2996" s="122">
        <f t="shared" ca="1" si="186"/>
        <v>225</v>
      </c>
      <c r="N2996" s="125"/>
      <c r="O2996" s="126"/>
      <c r="P2996" s="127" t="str">
        <f>IF(B2996="","",IF(ISNA(VLOOKUP(U2996,[2]NEW!H:H,1,FALSE)),"V",""))</f>
        <v>V</v>
      </c>
      <c r="Q2996" s="156"/>
      <c r="R2996" s="129"/>
      <c r="S2996" s="205"/>
      <c r="U2996" s="132" t="str">
        <f t="shared" si="184"/>
        <v>0099999600G103135</v>
      </c>
      <c r="W2996" s="134" t="str">
        <f>IF((ISERROR(VLOOKUP(E2996,'[2]Lead Time(覆蓋貼)'!F:F,1,0)))*(P2996="v"),"",IF((ISTEXT(VLOOKUP(E2996,'[2]Lead Time(覆蓋貼)'!F:F,1,0)))*(P2996=""),"未執行",""))</f>
        <v/>
      </c>
    </row>
    <row r="2997" spans="1:23" ht="20.25" hidden="1" customHeight="1" x14ac:dyDescent="0.25">
      <c r="A2997" s="117"/>
      <c r="B2997" s="118" t="s">
        <v>6361</v>
      </c>
      <c r="C2997" s="119">
        <v>42370</v>
      </c>
      <c r="D2997" s="117" t="s">
        <v>6362</v>
      </c>
      <c r="E2997" s="120" t="s">
        <v>6383</v>
      </c>
      <c r="F2997" s="117" t="str">
        <f>IF(ISNA(VLOOKUP(B2997,[2]保固召回!$A:$G,7,FALSE)),"",(VLOOKUP(B2997,[2]保固召回!$A:$G,7,FALSE)))</f>
        <v/>
      </c>
      <c r="G2997" s="121">
        <f t="shared" ca="1" si="187"/>
        <v>0.94936708860759489</v>
      </c>
      <c r="H2997" s="121" t="str">
        <f t="shared" si="185"/>
        <v>提示-檢視廢氣循環冷卻器</v>
      </c>
      <c r="I2997" s="122">
        <f t="shared" ca="1" si="186"/>
        <v>225</v>
      </c>
      <c r="N2997" s="125"/>
      <c r="O2997" s="126"/>
      <c r="P2997" s="127" t="str">
        <f>IF(B2997="","",IF(ISNA(VLOOKUP(U2997,[2]NEW!H:H,1,FALSE)),"V",""))</f>
        <v>V</v>
      </c>
      <c r="Q2997" s="156"/>
      <c r="R2997" s="129"/>
      <c r="S2997" s="205"/>
      <c r="U2997" s="132" t="str">
        <f t="shared" si="184"/>
        <v>0099999600G103283</v>
      </c>
      <c r="W2997" s="134" t="str">
        <f>IF((ISERROR(VLOOKUP(E2997,'[2]Lead Time(覆蓋貼)'!F:F,1,0)))*(P2997="v"),"",IF((ISTEXT(VLOOKUP(E2997,'[2]Lead Time(覆蓋貼)'!F:F,1,0)))*(P2997=""),"未執行",""))</f>
        <v/>
      </c>
    </row>
    <row r="2998" spans="1:23" ht="20.25" customHeight="1" x14ac:dyDescent="0.25">
      <c r="A2998" s="117"/>
      <c r="B2998" s="118" t="s">
        <v>6361</v>
      </c>
      <c r="C2998" s="119">
        <v>42370</v>
      </c>
      <c r="D2998" s="117" t="s">
        <v>6362</v>
      </c>
      <c r="E2998" s="120" t="s">
        <v>6384</v>
      </c>
      <c r="F2998" s="117" t="str">
        <f>IF(ISNA(VLOOKUP(B2998,[2]保固召回!$A:$G,7,FALSE)),"",(VLOOKUP(B2998,[2]保固召回!$A:$G,7,FALSE)))</f>
        <v/>
      </c>
      <c r="G2998" s="121">
        <f t="shared" ca="1" si="187"/>
        <v>0.94936708860759489</v>
      </c>
      <c r="H2998" s="121" t="str">
        <f t="shared" si="185"/>
        <v/>
      </c>
      <c r="I2998" s="122">
        <f t="shared" ca="1" si="186"/>
        <v>225</v>
      </c>
      <c r="N2998" s="125"/>
      <c r="O2998" s="126"/>
      <c r="P2998" s="127" t="str">
        <f>IF(B2998="","",IF(ISNA(VLOOKUP(U2998,[2]NEW!H:H,1,FALSE)),"V",""))</f>
        <v/>
      </c>
      <c r="Q2998" s="156"/>
      <c r="R2998" s="129"/>
      <c r="S2998" s="205"/>
      <c r="U2998" s="132" t="str">
        <f t="shared" si="184"/>
        <v>0099999600G103284</v>
      </c>
      <c r="W2998" s="134" t="str">
        <f>IF((ISERROR(VLOOKUP(E2998,'[2]Lead Time(覆蓋貼)'!F:F,1,0)))*(P2998="v"),"",IF((ISTEXT(VLOOKUP(E2998,'[2]Lead Time(覆蓋貼)'!F:F,1,0)))*(P2998=""),"未執行",""))</f>
        <v/>
      </c>
    </row>
    <row r="2999" spans="1:23" ht="20.25" hidden="1" customHeight="1" x14ac:dyDescent="0.25">
      <c r="A2999" s="117"/>
      <c r="B2999" s="118" t="s">
        <v>6361</v>
      </c>
      <c r="C2999" s="119">
        <v>42370</v>
      </c>
      <c r="D2999" s="117" t="s">
        <v>6362</v>
      </c>
      <c r="E2999" s="120" t="s">
        <v>6385</v>
      </c>
      <c r="F2999" s="117" t="str">
        <f>IF(ISNA(VLOOKUP(B2999,[2]保固召回!$A:$G,7,FALSE)),"",(VLOOKUP(B2999,[2]保固召回!$A:$G,7,FALSE)))</f>
        <v/>
      </c>
      <c r="G2999" s="121">
        <f t="shared" ca="1" si="187"/>
        <v>0.94936708860759489</v>
      </c>
      <c r="H2999" s="121" t="str">
        <f t="shared" si="185"/>
        <v>提示-檢視廢氣循環冷卻器</v>
      </c>
      <c r="I2999" s="122">
        <f t="shared" ca="1" si="186"/>
        <v>225</v>
      </c>
      <c r="N2999" s="125"/>
      <c r="O2999" s="126"/>
      <c r="P2999" s="127" t="str">
        <f>IF(B2999="","",IF(ISNA(VLOOKUP(U2999,[2]NEW!H:H,1,FALSE)),"V",""))</f>
        <v>V</v>
      </c>
      <c r="Q2999" s="156"/>
      <c r="R2999" s="129"/>
      <c r="S2999" s="205"/>
      <c r="U2999" s="132" t="str">
        <f t="shared" si="184"/>
        <v>0099999600G103295</v>
      </c>
      <c r="W2999" s="134" t="str">
        <f>IF((ISERROR(VLOOKUP(E2999,'[2]Lead Time(覆蓋貼)'!F:F,1,0)))*(P2999="v"),"",IF((ISTEXT(VLOOKUP(E2999,'[2]Lead Time(覆蓋貼)'!F:F,1,0)))*(P2999=""),"未執行",""))</f>
        <v/>
      </c>
    </row>
    <row r="3000" spans="1:23" ht="20.25" hidden="1" customHeight="1" x14ac:dyDescent="0.25">
      <c r="A3000" s="117"/>
      <c r="B3000" s="118" t="s">
        <v>6361</v>
      </c>
      <c r="C3000" s="119">
        <v>42370</v>
      </c>
      <c r="D3000" s="117" t="s">
        <v>6362</v>
      </c>
      <c r="E3000" s="120" t="s">
        <v>6386</v>
      </c>
      <c r="F3000" s="117" t="str">
        <f>IF(ISNA(VLOOKUP(B3000,[2]保固召回!$A:$G,7,FALSE)),"",(VLOOKUP(B3000,[2]保固召回!$A:$G,7,FALSE)))</f>
        <v/>
      </c>
      <c r="G3000" s="121">
        <f t="shared" ca="1" si="187"/>
        <v>0.94936708860759489</v>
      </c>
      <c r="H3000" s="121" t="str">
        <f t="shared" si="185"/>
        <v>提示-檢視廢氣循環冷卻器</v>
      </c>
      <c r="I3000" s="122">
        <f t="shared" ca="1" si="186"/>
        <v>225</v>
      </c>
      <c r="N3000" s="125"/>
      <c r="O3000" s="126"/>
      <c r="P3000" s="127" t="str">
        <f>IF(B3000="","",IF(ISNA(VLOOKUP(U3000,[2]NEW!H:H,1,FALSE)),"V",""))</f>
        <v>V</v>
      </c>
      <c r="Q3000" s="156"/>
      <c r="R3000" s="129"/>
      <c r="S3000" s="205"/>
      <c r="U3000" s="132" t="str">
        <f t="shared" si="184"/>
        <v>0099999600G103305</v>
      </c>
      <c r="W3000" s="134" t="str">
        <f>IF((ISERROR(VLOOKUP(E3000,'[2]Lead Time(覆蓋貼)'!F:F,1,0)))*(P3000="v"),"",IF((ISTEXT(VLOOKUP(E3000,'[2]Lead Time(覆蓋貼)'!F:F,1,0)))*(P3000=""),"未執行",""))</f>
        <v/>
      </c>
    </row>
    <row r="3001" spans="1:23" ht="20.25" hidden="1" customHeight="1" x14ac:dyDescent="0.25">
      <c r="A3001" s="117"/>
      <c r="B3001" s="118" t="s">
        <v>6361</v>
      </c>
      <c r="C3001" s="119">
        <v>42370</v>
      </c>
      <c r="D3001" s="117" t="s">
        <v>6362</v>
      </c>
      <c r="E3001" s="120" t="s">
        <v>6387</v>
      </c>
      <c r="F3001" s="117" t="str">
        <f>IF(ISNA(VLOOKUP(B3001,[2]保固召回!$A:$G,7,FALSE)),"",(VLOOKUP(B3001,[2]保固召回!$A:$G,7,FALSE)))</f>
        <v/>
      </c>
      <c r="G3001" s="121">
        <f t="shared" ca="1" si="187"/>
        <v>0.94936708860759489</v>
      </c>
      <c r="H3001" s="121" t="str">
        <f t="shared" si="185"/>
        <v>提示-檢視廢氣循環冷卻器</v>
      </c>
      <c r="I3001" s="122">
        <f t="shared" ca="1" si="186"/>
        <v>225</v>
      </c>
      <c r="N3001" s="125"/>
      <c r="O3001" s="126"/>
      <c r="P3001" s="127" t="str">
        <f>IF(B3001="","",IF(ISNA(VLOOKUP(U3001,[2]NEW!H:H,1,FALSE)),"V",""))</f>
        <v>V</v>
      </c>
      <c r="Q3001" s="156"/>
      <c r="R3001" s="129"/>
      <c r="S3001" s="205"/>
      <c r="U3001" s="132" t="str">
        <f t="shared" si="184"/>
        <v>0099999600G103371</v>
      </c>
      <c r="W3001" s="134" t="str">
        <f>IF((ISERROR(VLOOKUP(E3001,'[2]Lead Time(覆蓋貼)'!F:F,1,0)))*(P3001="v"),"",IF((ISTEXT(VLOOKUP(E3001,'[2]Lead Time(覆蓋貼)'!F:F,1,0)))*(P3001=""),"未執行",""))</f>
        <v/>
      </c>
    </row>
    <row r="3002" spans="1:23" ht="20.25" hidden="1" customHeight="1" x14ac:dyDescent="0.25">
      <c r="A3002" s="117"/>
      <c r="B3002" s="118" t="s">
        <v>6361</v>
      </c>
      <c r="C3002" s="119">
        <v>42370</v>
      </c>
      <c r="D3002" s="117" t="s">
        <v>6362</v>
      </c>
      <c r="E3002" s="120" t="s">
        <v>6388</v>
      </c>
      <c r="F3002" s="117" t="str">
        <f>IF(ISNA(VLOOKUP(B3002,[2]保固召回!$A:$G,7,FALSE)),"",(VLOOKUP(B3002,[2]保固召回!$A:$G,7,FALSE)))</f>
        <v/>
      </c>
      <c r="G3002" s="121">
        <f t="shared" ca="1" si="187"/>
        <v>0.94936708860759489</v>
      </c>
      <c r="H3002" s="121" t="str">
        <f t="shared" si="185"/>
        <v>提示-檢視廢氣循環冷卻器</v>
      </c>
      <c r="I3002" s="122">
        <f t="shared" ca="1" si="186"/>
        <v>225</v>
      </c>
      <c r="N3002" s="125"/>
      <c r="O3002" s="126"/>
      <c r="P3002" s="127" t="str">
        <f>IF(B3002="","",IF(ISNA(VLOOKUP(U3002,[2]NEW!H:H,1,FALSE)),"V",""))</f>
        <v>V</v>
      </c>
      <c r="Q3002" s="156"/>
      <c r="R3002" s="129"/>
      <c r="S3002" s="205"/>
      <c r="U3002" s="132" t="str">
        <f t="shared" si="184"/>
        <v>0099999600G103379</v>
      </c>
      <c r="W3002" s="134" t="str">
        <f>IF((ISERROR(VLOOKUP(E3002,'[2]Lead Time(覆蓋貼)'!F:F,1,0)))*(P3002="v"),"",IF((ISTEXT(VLOOKUP(E3002,'[2]Lead Time(覆蓋貼)'!F:F,1,0)))*(P3002=""),"未執行",""))</f>
        <v/>
      </c>
    </row>
    <row r="3003" spans="1:23" ht="20.25" hidden="1" customHeight="1" x14ac:dyDescent="0.25">
      <c r="A3003" s="117"/>
      <c r="B3003" s="118" t="s">
        <v>6361</v>
      </c>
      <c r="C3003" s="119">
        <v>42370</v>
      </c>
      <c r="D3003" s="117" t="s">
        <v>6362</v>
      </c>
      <c r="E3003" s="120" t="s">
        <v>6389</v>
      </c>
      <c r="F3003" s="117" t="str">
        <f>IF(ISNA(VLOOKUP(B3003,[2]保固召回!$A:$G,7,FALSE)),"",(VLOOKUP(B3003,[2]保固召回!$A:$G,7,FALSE)))</f>
        <v/>
      </c>
      <c r="G3003" s="121">
        <f t="shared" ca="1" si="187"/>
        <v>0.94936708860759489</v>
      </c>
      <c r="H3003" s="121" t="str">
        <f t="shared" si="185"/>
        <v>提示-檢視廢氣循環冷卻器</v>
      </c>
      <c r="I3003" s="122">
        <f t="shared" ca="1" si="186"/>
        <v>225</v>
      </c>
      <c r="N3003" s="125"/>
      <c r="O3003" s="126"/>
      <c r="P3003" s="127" t="str">
        <f>IF(B3003="","",IF(ISNA(VLOOKUP(U3003,[2]NEW!H:H,1,FALSE)),"V",""))</f>
        <v>V</v>
      </c>
      <c r="Q3003" s="156"/>
      <c r="R3003" s="129"/>
      <c r="S3003" s="205"/>
      <c r="U3003" s="132" t="str">
        <f t="shared" si="184"/>
        <v>0099999600G103540</v>
      </c>
      <c r="W3003" s="134" t="str">
        <f>IF((ISERROR(VLOOKUP(E3003,'[2]Lead Time(覆蓋貼)'!F:F,1,0)))*(P3003="v"),"",IF((ISTEXT(VLOOKUP(E3003,'[2]Lead Time(覆蓋貼)'!F:F,1,0)))*(P3003=""),"未執行",""))</f>
        <v/>
      </c>
    </row>
    <row r="3004" spans="1:23" ht="20.25" hidden="1" customHeight="1" x14ac:dyDescent="0.25">
      <c r="A3004" s="117"/>
      <c r="B3004" s="118" t="s">
        <v>6361</v>
      </c>
      <c r="C3004" s="119">
        <v>42370</v>
      </c>
      <c r="D3004" s="117" t="s">
        <v>6362</v>
      </c>
      <c r="E3004" s="120" t="s">
        <v>6390</v>
      </c>
      <c r="F3004" s="117" t="str">
        <f>IF(ISNA(VLOOKUP(B3004,[2]保固召回!$A:$G,7,FALSE)),"",(VLOOKUP(B3004,[2]保固召回!$A:$G,7,FALSE)))</f>
        <v/>
      </c>
      <c r="G3004" s="121">
        <f t="shared" ca="1" si="187"/>
        <v>0.94936708860759489</v>
      </c>
      <c r="H3004" s="121" t="str">
        <f t="shared" si="185"/>
        <v>提示-檢視廢氣循環冷卻器</v>
      </c>
      <c r="I3004" s="122">
        <f t="shared" ca="1" si="186"/>
        <v>225</v>
      </c>
      <c r="N3004" s="125"/>
      <c r="O3004" s="126"/>
      <c r="P3004" s="127" t="str">
        <f>IF(B3004="","",IF(ISNA(VLOOKUP(U3004,[2]NEW!H:H,1,FALSE)),"V",""))</f>
        <v>V</v>
      </c>
      <c r="Q3004" s="156"/>
      <c r="R3004" s="129"/>
      <c r="S3004" s="205"/>
      <c r="U3004" s="132" t="str">
        <f t="shared" si="184"/>
        <v>0099999600G103541</v>
      </c>
      <c r="W3004" s="134" t="str">
        <f>IF((ISERROR(VLOOKUP(E3004,'[2]Lead Time(覆蓋貼)'!F:F,1,0)))*(P3004="v"),"",IF((ISTEXT(VLOOKUP(E3004,'[2]Lead Time(覆蓋貼)'!F:F,1,0)))*(P3004=""),"未執行",""))</f>
        <v/>
      </c>
    </row>
    <row r="3005" spans="1:23" ht="20.25" customHeight="1" x14ac:dyDescent="0.25">
      <c r="A3005" s="117"/>
      <c r="B3005" s="118" t="s">
        <v>6361</v>
      </c>
      <c r="C3005" s="119">
        <v>42370</v>
      </c>
      <c r="D3005" s="117" t="s">
        <v>6362</v>
      </c>
      <c r="E3005" s="120" t="s">
        <v>6391</v>
      </c>
      <c r="F3005" s="117" t="str">
        <f>IF(ISNA(VLOOKUP(B3005,[2]保固召回!$A:$G,7,FALSE)),"",(VLOOKUP(B3005,[2]保固召回!$A:$G,7,FALSE)))</f>
        <v/>
      </c>
      <c r="G3005" s="121">
        <f t="shared" ca="1" si="187"/>
        <v>0.94936708860759489</v>
      </c>
      <c r="H3005" s="121" t="str">
        <f t="shared" si="185"/>
        <v/>
      </c>
      <c r="I3005" s="122">
        <f t="shared" ca="1" si="186"/>
        <v>225</v>
      </c>
      <c r="N3005" s="125"/>
      <c r="O3005" s="126"/>
      <c r="P3005" s="127" t="str">
        <f>IF(B3005="","",IF(ISNA(VLOOKUP(U3005,[2]NEW!H:H,1,FALSE)),"V",""))</f>
        <v/>
      </c>
      <c r="Q3005" s="156"/>
      <c r="R3005" s="129"/>
      <c r="S3005" s="205"/>
      <c r="U3005" s="132" t="str">
        <f t="shared" si="184"/>
        <v>0099999600G103622</v>
      </c>
      <c r="W3005" s="134" t="str">
        <f>IF((ISERROR(VLOOKUP(E3005,'[2]Lead Time(覆蓋貼)'!F:F,1,0)))*(P3005="v"),"",IF((ISTEXT(VLOOKUP(E3005,'[2]Lead Time(覆蓋貼)'!F:F,1,0)))*(P3005=""),"未執行",""))</f>
        <v/>
      </c>
    </row>
    <row r="3006" spans="1:23" ht="20.25" hidden="1" customHeight="1" x14ac:dyDescent="0.25">
      <c r="A3006" s="117"/>
      <c r="B3006" s="118" t="s">
        <v>6361</v>
      </c>
      <c r="C3006" s="119">
        <v>42370</v>
      </c>
      <c r="D3006" s="117" t="s">
        <v>6362</v>
      </c>
      <c r="E3006" s="120" t="s">
        <v>6392</v>
      </c>
      <c r="F3006" s="117" t="str">
        <f>IF(ISNA(VLOOKUP(B3006,[2]保固召回!$A:$G,7,FALSE)),"",(VLOOKUP(B3006,[2]保固召回!$A:$G,7,FALSE)))</f>
        <v/>
      </c>
      <c r="G3006" s="121">
        <f t="shared" ca="1" si="187"/>
        <v>0.94936708860759489</v>
      </c>
      <c r="H3006" s="121" t="str">
        <f t="shared" si="185"/>
        <v>提示-檢視廢氣循環冷卻器</v>
      </c>
      <c r="I3006" s="122">
        <f t="shared" ca="1" si="186"/>
        <v>225</v>
      </c>
      <c r="N3006" s="125"/>
      <c r="O3006" s="126"/>
      <c r="P3006" s="127" t="str">
        <f>IF(B3006="","",IF(ISNA(VLOOKUP(U3006,[2]NEW!H:H,1,FALSE)),"V",""))</f>
        <v>V</v>
      </c>
      <c r="Q3006" s="156"/>
      <c r="R3006" s="129"/>
      <c r="S3006" s="205"/>
      <c r="U3006" s="132" t="str">
        <f t="shared" si="184"/>
        <v>0099999600G103784</v>
      </c>
      <c r="W3006" s="134" t="str">
        <f>IF((ISERROR(VLOOKUP(E3006,'[2]Lead Time(覆蓋貼)'!F:F,1,0)))*(P3006="v"),"",IF((ISTEXT(VLOOKUP(E3006,'[2]Lead Time(覆蓋貼)'!F:F,1,0)))*(P3006=""),"未執行",""))</f>
        <v/>
      </c>
    </row>
    <row r="3007" spans="1:23" ht="20.25" hidden="1" customHeight="1" x14ac:dyDescent="0.25">
      <c r="A3007" s="117"/>
      <c r="B3007" s="118" t="s">
        <v>6361</v>
      </c>
      <c r="C3007" s="119">
        <v>42370</v>
      </c>
      <c r="D3007" s="117" t="s">
        <v>6362</v>
      </c>
      <c r="E3007" s="120" t="s">
        <v>6393</v>
      </c>
      <c r="F3007" s="117" t="str">
        <f>IF(ISNA(VLOOKUP(B3007,[2]保固召回!$A:$G,7,FALSE)),"",(VLOOKUP(B3007,[2]保固召回!$A:$G,7,FALSE)))</f>
        <v/>
      </c>
      <c r="G3007" s="121">
        <f t="shared" ca="1" si="187"/>
        <v>0.94936708860759489</v>
      </c>
      <c r="H3007" s="121" t="str">
        <f t="shared" si="185"/>
        <v>提示-檢視廢氣循環冷卻器</v>
      </c>
      <c r="I3007" s="122">
        <f t="shared" ca="1" si="186"/>
        <v>225</v>
      </c>
      <c r="N3007" s="125"/>
      <c r="O3007" s="126"/>
      <c r="P3007" s="127" t="str">
        <f>IF(B3007="","",IF(ISNA(VLOOKUP(U3007,[2]NEW!H:H,1,FALSE)),"V",""))</f>
        <v>V</v>
      </c>
      <c r="Q3007" s="156"/>
      <c r="R3007" s="129"/>
      <c r="S3007" s="205"/>
      <c r="U3007" s="132" t="str">
        <f t="shared" si="184"/>
        <v>0099999600G103909</v>
      </c>
      <c r="W3007" s="134" t="str">
        <f>IF((ISERROR(VLOOKUP(E3007,'[2]Lead Time(覆蓋貼)'!F:F,1,0)))*(P3007="v"),"",IF((ISTEXT(VLOOKUP(E3007,'[2]Lead Time(覆蓋貼)'!F:F,1,0)))*(P3007=""),"未執行",""))</f>
        <v/>
      </c>
    </row>
    <row r="3008" spans="1:23" ht="20.25" hidden="1" customHeight="1" x14ac:dyDescent="0.25">
      <c r="A3008" s="117"/>
      <c r="B3008" s="118" t="s">
        <v>6361</v>
      </c>
      <c r="C3008" s="119">
        <v>42370</v>
      </c>
      <c r="D3008" s="117" t="s">
        <v>6362</v>
      </c>
      <c r="E3008" s="120" t="s">
        <v>6394</v>
      </c>
      <c r="F3008" s="117" t="str">
        <f>IF(ISNA(VLOOKUP(B3008,[2]保固召回!$A:$G,7,FALSE)),"",(VLOOKUP(B3008,[2]保固召回!$A:$G,7,FALSE)))</f>
        <v/>
      </c>
      <c r="G3008" s="121">
        <f t="shared" ca="1" si="187"/>
        <v>0.94936708860759489</v>
      </c>
      <c r="H3008" s="121" t="str">
        <f t="shared" si="185"/>
        <v>提示-檢視廢氣循環冷卻器</v>
      </c>
      <c r="I3008" s="122">
        <f t="shared" ca="1" si="186"/>
        <v>225</v>
      </c>
      <c r="N3008" s="125"/>
      <c r="O3008" s="126"/>
      <c r="P3008" s="127" t="str">
        <f>IF(B3008="","",IF(ISNA(VLOOKUP(U3008,[2]NEW!H:H,1,FALSE)),"V",""))</f>
        <v>V</v>
      </c>
      <c r="Q3008" s="156"/>
      <c r="R3008" s="129"/>
      <c r="S3008" s="205"/>
      <c r="U3008" s="132" t="str">
        <f t="shared" si="184"/>
        <v>0099999600G103999</v>
      </c>
      <c r="W3008" s="134" t="str">
        <f>IF((ISERROR(VLOOKUP(E3008,'[2]Lead Time(覆蓋貼)'!F:F,1,0)))*(P3008="v"),"",IF((ISTEXT(VLOOKUP(E3008,'[2]Lead Time(覆蓋貼)'!F:F,1,0)))*(P3008=""),"未執行",""))</f>
        <v/>
      </c>
    </row>
    <row r="3009" spans="1:23" ht="20.25" hidden="1" customHeight="1" x14ac:dyDescent="0.25">
      <c r="A3009" s="117"/>
      <c r="B3009" s="118" t="s">
        <v>6361</v>
      </c>
      <c r="C3009" s="119">
        <v>42370</v>
      </c>
      <c r="D3009" s="117" t="s">
        <v>6362</v>
      </c>
      <c r="E3009" s="120" t="s">
        <v>6395</v>
      </c>
      <c r="F3009" s="117" t="str">
        <f>IF(ISNA(VLOOKUP(B3009,[2]保固召回!$A:$G,7,FALSE)),"",(VLOOKUP(B3009,[2]保固召回!$A:$G,7,FALSE)))</f>
        <v/>
      </c>
      <c r="G3009" s="121">
        <f t="shared" ca="1" si="187"/>
        <v>0.94936708860759489</v>
      </c>
      <c r="H3009" s="121" t="str">
        <f t="shared" si="185"/>
        <v>提示-檢視廢氣循環冷卻器</v>
      </c>
      <c r="I3009" s="122">
        <f t="shared" ca="1" si="186"/>
        <v>225</v>
      </c>
      <c r="N3009" s="125"/>
      <c r="O3009" s="126"/>
      <c r="P3009" s="127" t="str">
        <f>IF(B3009="","",IF(ISNA(VLOOKUP(U3009,[2]NEW!H:H,1,FALSE)),"V",""))</f>
        <v>V</v>
      </c>
      <c r="Q3009" s="156"/>
      <c r="R3009" s="129"/>
      <c r="S3009" s="205"/>
      <c r="U3009" s="132" t="str">
        <f t="shared" si="184"/>
        <v>0099999600G104083</v>
      </c>
      <c r="W3009" s="134" t="str">
        <f>IF((ISERROR(VLOOKUP(E3009,'[2]Lead Time(覆蓋貼)'!F:F,1,0)))*(P3009="v"),"",IF((ISTEXT(VLOOKUP(E3009,'[2]Lead Time(覆蓋貼)'!F:F,1,0)))*(P3009=""),"未執行",""))</f>
        <v/>
      </c>
    </row>
    <row r="3010" spans="1:23" ht="20.25" customHeight="1" x14ac:dyDescent="0.25">
      <c r="A3010" s="117"/>
      <c r="B3010" s="118" t="s">
        <v>6361</v>
      </c>
      <c r="C3010" s="119">
        <v>42370</v>
      </c>
      <c r="D3010" s="117" t="s">
        <v>6362</v>
      </c>
      <c r="E3010" s="120" t="s">
        <v>6396</v>
      </c>
      <c r="F3010" s="117" t="str">
        <f>IF(ISNA(VLOOKUP(B3010,[2]保固召回!$A:$G,7,FALSE)),"",(VLOOKUP(B3010,[2]保固召回!$A:$G,7,FALSE)))</f>
        <v/>
      </c>
      <c r="G3010" s="121">
        <f t="shared" ca="1" si="187"/>
        <v>0.94936708860759489</v>
      </c>
      <c r="H3010" s="121" t="str">
        <f t="shared" si="185"/>
        <v/>
      </c>
      <c r="I3010" s="122">
        <f t="shared" ca="1" si="186"/>
        <v>225</v>
      </c>
      <c r="N3010" s="125"/>
      <c r="O3010" s="126"/>
      <c r="P3010" s="127" t="str">
        <f>IF(B3010="","",IF(ISNA(VLOOKUP(U3010,[2]NEW!H:H,1,FALSE)),"V",""))</f>
        <v/>
      </c>
      <c r="Q3010" s="156"/>
      <c r="R3010" s="129"/>
      <c r="S3010" s="205"/>
      <c r="U3010" s="132" t="str">
        <f t="shared" si="184"/>
        <v>0099999600G104084</v>
      </c>
      <c r="W3010" s="134" t="str">
        <f>IF((ISERROR(VLOOKUP(E3010,'[2]Lead Time(覆蓋貼)'!F:F,1,0)))*(P3010="v"),"",IF((ISTEXT(VLOOKUP(E3010,'[2]Lead Time(覆蓋貼)'!F:F,1,0)))*(P3010=""),"未執行",""))</f>
        <v/>
      </c>
    </row>
    <row r="3011" spans="1:23" ht="20.25" hidden="1" customHeight="1" x14ac:dyDescent="0.25">
      <c r="A3011" s="117"/>
      <c r="B3011" s="118" t="s">
        <v>6361</v>
      </c>
      <c r="C3011" s="119">
        <v>42370</v>
      </c>
      <c r="D3011" s="117" t="s">
        <v>6362</v>
      </c>
      <c r="E3011" s="120" t="s">
        <v>6397</v>
      </c>
      <c r="F3011" s="117" t="str">
        <f>IF(ISNA(VLOOKUP(B3011,[2]保固召回!$A:$G,7,FALSE)),"",(VLOOKUP(B3011,[2]保固召回!$A:$G,7,FALSE)))</f>
        <v/>
      </c>
      <c r="G3011" s="121">
        <f t="shared" ca="1" si="187"/>
        <v>0.94936708860759489</v>
      </c>
      <c r="H3011" s="121" t="str">
        <f t="shared" si="185"/>
        <v>提示-檢視廢氣循環冷卻器</v>
      </c>
      <c r="I3011" s="122">
        <f t="shared" ca="1" si="186"/>
        <v>225</v>
      </c>
      <c r="N3011" s="125"/>
      <c r="O3011" s="126"/>
      <c r="P3011" s="127" t="str">
        <f>IF(B3011="","",IF(ISNA(VLOOKUP(U3011,[2]NEW!H:H,1,FALSE)),"V",""))</f>
        <v>V</v>
      </c>
      <c r="Q3011" s="156"/>
      <c r="R3011" s="129"/>
      <c r="S3011" s="205"/>
      <c r="U3011" s="132" t="str">
        <f t="shared" si="184"/>
        <v>0099999600G104085</v>
      </c>
      <c r="W3011" s="134" t="str">
        <f>IF((ISERROR(VLOOKUP(E3011,'[2]Lead Time(覆蓋貼)'!F:F,1,0)))*(P3011="v"),"",IF((ISTEXT(VLOOKUP(E3011,'[2]Lead Time(覆蓋貼)'!F:F,1,0)))*(P3011=""),"未執行",""))</f>
        <v/>
      </c>
    </row>
    <row r="3012" spans="1:23" ht="20.25" hidden="1" customHeight="1" x14ac:dyDescent="0.25">
      <c r="A3012" s="117"/>
      <c r="B3012" s="118" t="s">
        <v>6361</v>
      </c>
      <c r="C3012" s="119">
        <v>42370</v>
      </c>
      <c r="D3012" s="117" t="s">
        <v>6362</v>
      </c>
      <c r="E3012" s="120" t="s">
        <v>6398</v>
      </c>
      <c r="F3012" s="117" t="str">
        <f>IF(ISNA(VLOOKUP(B3012,[2]保固召回!$A:$G,7,FALSE)),"",(VLOOKUP(B3012,[2]保固召回!$A:$G,7,FALSE)))</f>
        <v/>
      </c>
      <c r="G3012" s="121">
        <f t="shared" ca="1" si="187"/>
        <v>0.94936708860759489</v>
      </c>
      <c r="H3012" s="121" t="str">
        <f t="shared" si="185"/>
        <v>提示-檢視廢氣循環冷卻器</v>
      </c>
      <c r="I3012" s="122">
        <f t="shared" ca="1" si="186"/>
        <v>225</v>
      </c>
      <c r="N3012" s="125"/>
      <c r="O3012" s="126"/>
      <c r="P3012" s="127" t="str">
        <f>IF(B3012="","",IF(ISNA(VLOOKUP(U3012,[2]NEW!H:H,1,FALSE)),"V",""))</f>
        <v>V</v>
      </c>
      <c r="Q3012" s="156"/>
      <c r="R3012" s="129"/>
      <c r="S3012" s="205"/>
      <c r="U3012" s="132" t="str">
        <f t="shared" si="184"/>
        <v>0099999600G104297</v>
      </c>
      <c r="W3012" s="134" t="str">
        <f>IF((ISERROR(VLOOKUP(E3012,'[2]Lead Time(覆蓋貼)'!F:F,1,0)))*(P3012="v"),"",IF((ISTEXT(VLOOKUP(E3012,'[2]Lead Time(覆蓋貼)'!F:F,1,0)))*(P3012=""),"未執行",""))</f>
        <v/>
      </c>
    </row>
    <row r="3013" spans="1:23" ht="20.25" hidden="1" customHeight="1" x14ac:dyDescent="0.25">
      <c r="A3013" s="117"/>
      <c r="B3013" s="118" t="s">
        <v>6361</v>
      </c>
      <c r="C3013" s="119">
        <v>42370</v>
      </c>
      <c r="D3013" s="117" t="s">
        <v>6362</v>
      </c>
      <c r="E3013" s="120" t="s">
        <v>6399</v>
      </c>
      <c r="F3013" s="117" t="str">
        <f>IF(ISNA(VLOOKUP(B3013,[2]保固召回!$A:$G,7,FALSE)),"",(VLOOKUP(B3013,[2]保固召回!$A:$G,7,FALSE)))</f>
        <v/>
      </c>
      <c r="G3013" s="121">
        <f t="shared" ca="1" si="187"/>
        <v>0.94936708860759489</v>
      </c>
      <c r="H3013" s="121" t="str">
        <f t="shared" si="185"/>
        <v>提示-檢視廢氣循環冷卻器</v>
      </c>
      <c r="I3013" s="122">
        <f t="shared" ca="1" si="186"/>
        <v>225</v>
      </c>
      <c r="N3013" s="125"/>
      <c r="O3013" s="126"/>
      <c r="P3013" s="127" t="str">
        <f>IF(B3013="","",IF(ISNA(VLOOKUP(U3013,[2]NEW!H:H,1,FALSE)),"V",""))</f>
        <v>V</v>
      </c>
      <c r="Q3013" s="156"/>
      <c r="R3013" s="129"/>
      <c r="S3013" s="205"/>
      <c r="U3013" s="132" t="str">
        <f t="shared" ref="U3013:U3076" si="188">B3013&amp;E3013</f>
        <v>0099999600G104733</v>
      </c>
      <c r="W3013" s="134" t="str">
        <f>IF((ISERROR(VLOOKUP(E3013,'[2]Lead Time(覆蓋貼)'!F:F,1,0)))*(P3013="v"),"",IF((ISTEXT(VLOOKUP(E3013,'[2]Lead Time(覆蓋貼)'!F:F,1,0)))*(P3013=""),"未執行",""))</f>
        <v/>
      </c>
    </row>
    <row r="3014" spans="1:23" ht="20.25" hidden="1" customHeight="1" x14ac:dyDescent="0.25">
      <c r="A3014" s="117"/>
      <c r="B3014" s="118" t="s">
        <v>6361</v>
      </c>
      <c r="C3014" s="119">
        <v>42370</v>
      </c>
      <c r="D3014" s="117" t="s">
        <v>6362</v>
      </c>
      <c r="E3014" s="120" t="s">
        <v>6400</v>
      </c>
      <c r="F3014" s="117" t="str">
        <f>IF(ISNA(VLOOKUP(B3014,[2]保固召回!$A:$G,7,FALSE)),"",(VLOOKUP(B3014,[2]保固召回!$A:$G,7,FALSE)))</f>
        <v/>
      </c>
      <c r="G3014" s="121">
        <f t="shared" ca="1" si="187"/>
        <v>0.94936708860759489</v>
      </c>
      <c r="H3014" s="121" t="str">
        <f t="shared" ref="H3014:H3077" si="189">IF(P3014="V",D3014,"")</f>
        <v>提示-檢視廢氣循環冷卻器</v>
      </c>
      <c r="I3014" s="122">
        <f t="shared" ref="I3014:I3077" ca="1" si="190">COUNTIF(H:H,D3014)</f>
        <v>225</v>
      </c>
      <c r="N3014" s="125"/>
      <c r="O3014" s="126"/>
      <c r="P3014" s="127" t="str">
        <f>IF(B3014="","",IF(ISNA(VLOOKUP(U3014,[2]NEW!H:H,1,FALSE)),"V",""))</f>
        <v>V</v>
      </c>
      <c r="Q3014" s="156"/>
      <c r="R3014" s="129"/>
      <c r="S3014" s="205"/>
      <c r="U3014" s="132" t="str">
        <f t="shared" si="188"/>
        <v>0099999600G104734</v>
      </c>
      <c r="W3014" s="134" t="str">
        <f>IF((ISERROR(VLOOKUP(E3014,'[2]Lead Time(覆蓋貼)'!F:F,1,0)))*(P3014="v"),"",IF((ISTEXT(VLOOKUP(E3014,'[2]Lead Time(覆蓋貼)'!F:F,1,0)))*(P3014=""),"未執行",""))</f>
        <v/>
      </c>
    </row>
    <row r="3015" spans="1:23" ht="20.25" hidden="1" customHeight="1" x14ac:dyDescent="0.25">
      <c r="A3015" s="117"/>
      <c r="B3015" s="118" t="s">
        <v>6361</v>
      </c>
      <c r="C3015" s="119">
        <v>42370</v>
      </c>
      <c r="D3015" s="117" t="s">
        <v>6362</v>
      </c>
      <c r="E3015" s="120" t="s">
        <v>6401</v>
      </c>
      <c r="F3015" s="117" t="str">
        <f>IF(ISNA(VLOOKUP(B3015,[2]保固召回!$A:$G,7,FALSE)),"",(VLOOKUP(B3015,[2]保固召回!$A:$G,7,FALSE)))</f>
        <v/>
      </c>
      <c r="G3015" s="121">
        <f t="shared" ca="1" si="187"/>
        <v>0.94936708860759489</v>
      </c>
      <c r="H3015" s="121" t="str">
        <f t="shared" si="189"/>
        <v>提示-檢視廢氣循環冷卻器</v>
      </c>
      <c r="I3015" s="122">
        <f t="shared" ca="1" si="190"/>
        <v>225</v>
      </c>
      <c r="N3015" s="125"/>
      <c r="O3015" s="126"/>
      <c r="P3015" s="127" t="str">
        <f>IF(B3015="","",IF(ISNA(VLOOKUP(U3015,[2]NEW!H:H,1,FALSE)),"V",""))</f>
        <v>V</v>
      </c>
      <c r="Q3015" s="156"/>
      <c r="R3015" s="129"/>
      <c r="S3015" s="205"/>
      <c r="U3015" s="132" t="str">
        <f t="shared" si="188"/>
        <v>0099999600G104807</v>
      </c>
      <c r="W3015" s="134" t="str">
        <f>IF((ISERROR(VLOOKUP(E3015,'[2]Lead Time(覆蓋貼)'!F:F,1,0)))*(P3015="v"),"",IF((ISTEXT(VLOOKUP(E3015,'[2]Lead Time(覆蓋貼)'!F:F,1,0)))*(P3015=""),"未執行",""))</f>
        <v/>
      </c>
    </row>
    <row r="3016" spans="1:23" ht="20.25" hidden="1" customHeight="1" x14ac:dyDescent="0.25">
      <c r="A3016" s="117"/>
      <c r="B3016" s="118" t="s">
        <v>6361</v>
      </c>
      <c r="C3016" s="119">
        <v>42370</v>
      </c>
      <c r="D3016" s="117" t="s">
        <v>6362</v>
      </c>
      <c r="E3016" s="120" t="s">
        <v>6402</v>
      </c>
      <c r="F3016" s="117" t="str">
        <f>IF(ISNA(VLOOKUP(B3016,[2]保固召回!$A:$G,7,FALSE)),"",(VLOOKUP(B3016,[2]保固召回!$A:$G,7,FALSE)))</f>
        <v/>
      </c>
      <c r="G3016" s="121">
        <f t="shared" ca="1" si="187"/>
        <v>0.94936708860759489</v>
      </c>
      <c r="H3016" s="121" t="str">
        <f t="shared" si="189"/>
        <v>提示-檢視廢氣循環冷卻器</v>
      </c>
      <c r="I3016" s="122">
        <f t="shared" ca="1" si="190"/>
        <v>225</v>
      </c>
      <c r="N3016" s="125"/>
      <c r="O3016" s="126"/>
      <c r="P3016" s="127" t="str">
        <f>IF(B3016="","",IF(ISNA(VLOOKUP(U3016,[2]NEW!H:H,1,FALSE)),"V",""))</f>
        <v>V</v>
      </c>
      <c r="Q3016" s="156"/>
      <c r="R3016" s="129"/>
      <c r="S3016" s="205"/>
      <c r="U3016" s="132" t="str">
        <f t="shared" si="188"/>
        <v>0099999600G104815</v>
      </c>
      <c r="W3016" s="134" t="str">
        <f>IF((ISERROR(VLOOKUP(E3016,'[2]Lead Time(覆蓋貼)'!F:F,1,0)))*(P3016="v"),"",IF((ISTEXT(VLOOKUP(E3016,'[2]Lead Time(覆蓋貼)'!F:F,1,0)))*(P3016=""),"未執行",""))</f>
        <v/>
      </c>
    </row>
    <row r="3017" spans="1:23" ht="20.25" hidden="1" customHeight="1" x14ac:dyDescent="0.25">
      <c r="A3017" s="117"/>
      <c r="B3017" s="118" t="s">
        <v>6361</v>
      </c>
      <c r="C3017" s="119">
        <v>42370</v>
      </c>
      <c r="D3017" s="117" t="s">
        <v>6362</v>
      </c>
      <c r="E3017" s="120" t="s">
        <v>6403</v>
      </c>
      <c r="F3017" s="117" t="str">
        <f>IF(ISNA(VLOOKUP(B3017,[2]保固召回!$A:$G,7,FALSE)),"",(VLOOKUP(B3017,[2]保固召回!$A:$G,7,FALSE)))</f>
        <v/>
      </c>
      <c r="G3017" s="121">
        <f t="shared" ref="G3017:G3080" ca="1" si="191">COUNTIF(H:H,D3017)/COUNTIF(D:D,D3017)</f>
        <v>0.94936708860759489</v>
      </c>
      <c r="H3017" s="121" t="str">
        <f t="shared" si="189"/>
        <v>提示-檢視廢氣循環冷卻器</v>
      </c>
      <c r="I3017" s="122">
        <f t="shared" ca="1" si="190"/>
        <v>225</v>
      </c>
      <c r="N3017" s="125"/>
      <c r="O3017" s="126"/>
      <c r="P3017" s="127" t="str">
        <f>IF(B3017="","",IF(ISNA(VLOOKUP(U3017,[2]NEW!H:H,1,FALSE)),"V",""))</f>
        <v>V</v>
      </c>
      <c r="Q3017" s="156"/>
      <c r="R3017" s="129"/>
      <c r="S3017" s="205"/>
      <c r="U3017" s="132" t="str">
        <f t="shared" si="188"/>
        <v>0099999600G104877</v>
      </c>
      <c r="W3017" s="134" t="str">
        <f>IF((ISERROR(VLOOKUP(E3017,'[2]Lead Time(覆蓋貼)'!F:F,1,0)))*(P3017="v"),"",IF((ISTEXT(VLOOKUP(E3017,'[2]Lead Time(覆蓋貼)'!F:F,1,0)))*(P3017=""),"未執行",""))</f>
        <v/>
      </c>
    </row>
    <row r="3018" spans="1:23" ht="20.25" hidden="1" customHeight="1" x14ac:dyDescent="0.25">
      <c r="A3018" s="117"/>
      <c r="B3018" s="118" t="s">
        <v>6361</v>
      </c>
      <c r="C3018" s="119">
        <v>42370</v>
      </c>
      <c r="D3018" s="117" t="s">
        <v>6362</v>
      </c>
      <c r="E3018" s="120" t="s">
        <v>6404</v>
      </c>
      <c r="F3018" s="117" t="str">
        <f>IF(ISNA(VLOOKUP(B3018,[2]保固召回!$A:$G,7,FALSE)),"",(VLOOKUP(B3018,[2]保固召回!$A:$G,7,FALSE)))</f>
        <v/>
      </c>
      <c r="G3018" s="121">
        <f t="shared" ca="1" si="191"/>
        <v>0.94936708860759489</v>
      </c>
      <c r="H3018" s="121" t="str">
        <f t="shared" si="189"/>
        <v>提示-檢視廢氣循環冷卻器</v>
      </c>
      <c r="I3018" s="122">
        <f t="shared" ca="1" si="190"/>
        <v>225</v>
      </c>
      <c r="N3018" s="125"/>
      <c r="O3018" s="126"/>
      <c r="P3018" s="127" t="str">
        <f>IF(B3018="","",IF(ISNA(VLOOKUP(U3018,[2]NEW!H:H,1,FALSE)),"V",""))</f>
        <v>V</v>
      </c>
      <c r="Q3018" s="156"/>
      <c r="R3018" s="129"/>
      <c r="S3018" s="205"/>
      <c r="U3018" s="132" t="str">
        <f t="shared" si="188"/>
        <v>0099999600G105048</v>
      </c>
      <c r="W3018" s="134" t="str">
        <f>IF((ISERROR(VLOOKUP(E3018,'[2]Lead Time(覆蓋貼)'!F:F,1,0)))*(P3018="v"),"",IF((ISTEXT(VLOOKUP(E3018,'[2]Lead Time(覆蓋貼)'!F:F,1,0)))*(P3018=""),"未執行",""))</f>
        <v/>
      </c>
    </row>
    <row r="3019" spans="1:23" ht="20.25" hidden="1" customHeight="1" x14ac:dyDescent="0.25">
      <c r="A3019" s="117"/>
      <c r="B3019" s="118" t="s">
        <v>6361</v>
      </c>
      <c r="C3019" s="119">
        <v>42370</v>
      </c>
      <c r="D3019" s="117" t="s">
        <v>6362</v>
      </c>
      <c r="E3019" s="120" t="s">
        <v>6405</v>
      </c>
      <c r="F3019" s="117" t="str">
        <f>IF(ISNA(VLOOKUP(B3019,[2]保固召回!$A:$G,7,FALSE)),"",(VLOOKUP(B3019,[2]保固召回!$A:$G,7,FALSE)))</f>
        <v/>
      </c>
      <c r="G3019" s="121">
        <f t="shared" ca="1" si="191"/>
        <v>0.94936708860759489</v>
      </c>
      <c r="H3019" s="121" t="str">
        <f t="shared" si="189"/>
        <v>提示-檢視廢氣循環冷卻器</v>
      </c>
      <c r="I3019" s="122">
        <f t="shared" ca="1" si="190"/>
        <v>225</v>
      </c>
      <c r="N3019" s="125"/>
      <c r="O3019" s="126"/>
      <c r="P3019" s="127" t="str">
        <f>IF(B3019="","",IF(ISNA(VLOOKUP(U3019,[2]NEW!H:H,1,FALSE)),"V",""))</f>
        <v>V</v>
      </c>
      <c r="Q3019" s="156"/>
      <c r="R3019" s="129"/>
      <c r="S3019" s="205"/>
      <c r="U3019" s="132" t="str">
        <f t="shared" si="188"/>
        <v>0099999600G105131</v>
      </c>
      <c r="W3019" s="134" t="str">
        <f>IF((ISERROR(VLOOKUP(E3019,'[2]Lead Time(覆蓋貼)'!F:F,1,0)))*(P3019="v"),"",IF((ISTEXT(VLOOKUP(E3019,'[2]Lead Time(覆蓋貼)'!F:F,1,0)))*(P3019=""),"未執行",""))</f>
        <v/>
      </c>
    </row>
    <row r="3020" spans="1:23" ht="20.25" hidden="1" customHeight="1" x14ac:dyDescent="0.25">
      <c r="A3020" s="117"/>
      <c r="B3020" s="118" t="s">
        <v>6361</v>
      </c>
      <c r="C3020" s="119">
        <v>42370</v>
      </c>
      <c r="D3020" s="117" t="s">
        <v>6362</v>
      </c>
      <c r="E3020" s="120" t="s">
        <v>6406</v>
      </c>
      <c r="F3020" s="117" t="str">
        <f>IF(ISNA(VLOOKUP(B3020,[2]保固召回!$A:$G,7,FALSE)),"",(VLOOKUP(B3020,[2]保固召回!$A:$G,7,FALSE)))</f>
        <v/>
      </c>
      <c r="G3020" s="121">
        <f t="shared" ca="1" si="191"/>
        <v>0.94936708860759489</v>
      </c>
      <c r="H3020" s="121" t="str">
        <f t="shared" si="189"/>
        <v>提示-檢視廢氣循環冷卻器</v>
      </c>
      <c r="I3020" s="122">
        <f t="shared" ca="1" si="190"/>
        <v>225</v>
      </c>
      <c r="N3020" s="125"/>
      <c r="O3020" s="126"/>
      <c r="P3020" s="127" t="str">
        <f>IF(B3020="","",IF(ISNA(VLOOKUP(U3020,[2]NEW!H:H,1,FALSE)),"V",""))</f>
        <v>V</v>
      </c>
      <c r="Q3020" s="156"/>
      <c r="R3020" s="129"/>
      <c r="S3020" s="205"/>
      <c r="U3020" s="132" t="str">
        <f t="shared" si="188"/>
        <v>0099999600G105134</v>
      </c>
      <c r="W3020" s="134" t="str">
        <f>IF((ISERROR(VLOOKUP(E3020,'[2]Lead Time(覆蓋貼)'!F:F,1,0)))*(P3020="v"),"",IF((ISTEXT(VLOOKUP(E3020,'[2]Lead Time(覆蓋貼)'!F:F,1,0)))*(P3020=""),"未執行",""))</f>
        <v/>
      </c>
    </row>
    <row r="3021" spans="1:23" ht="20.25" hidden="1" customHeight="1" x14ac:dyDescent="0.25">
      <c r="A3021" s="117"/>
      <c r="B3021" s="118" t="s">
        <v>6361</v>
      </c>
      <c r="C3021" s="119">
        <v>42370</v>
      </c>
      <c r="D3021" s="117" t="s">
        <v>6362</v>
      </c>
      <c r="E3021" s="120" t="s">
        <v>6407</v>
      </c>
      <c r="F3021" s="117" t="str">
        <f>IF(ISNA(VLOOKUP(B3021,[2]保固召回!$A:$G,7,FALSE)),"",(VLOOKUP(B3021,[2]保固召回!$A:$G,7,FALSE)))</f>
        <v/>
      </c>
      <c r="G3021" s="121">
        <f t="shared" ca="1" si="191"/>
        <v>0.94936708860759489</v>
      </c>
      <c r="H3021" s="121" t="str">
        <f t="shared" si="189"/>
        <v>提示-檢視廢氣循環冷卻器</v>
      </c>
      <c r="I3021" s="122">
        <f t="shared" ca="1" si="190"/>
        <v>225</v>
      </c>
      <c r="N3021" s="125"/>
      <c r="O3021" s="126"/>
      <c r="P3021" s="127" t="str">
        <f>IF(B3021="","",IF(ISNA(VLOOKUP(U3021,[2]NEW!H:H,1,FALSE)),"V",""))</f>
        <v>V</v>
      </c>
      <c r="Q3021" s="156"/>
      <c r="R3021" s="129"/>
      <c r="S3021" s="205"/>
      <c r="U3021" s="132" t="str">
        <f t="shared" si="188"/>
        <v>0099999600G105135</v>
      </c>
      <c r="W3021" s="134" t="str">
        <f>IF((ISERROR(VLOOKUP(E3021,'[2]Lead Time(覆蓋貼)'!F:F,1,0)))*(P3021="v"),"",IF((ISTEXT(VLOOKUP(E3021,'[2]Lead Time(覆蓋貼)'!F:F,1,0)))*(P3021=""),"未執行",""))</f>
        <v/>
      </c>
    </row>
    <row r="3022" spans="1:23" ht="20.25" customHeight="1" x14ac:dyDescent="0.25">
      <c r="A3022" s="117"/>
      <c r="B3022" s="118" t="s">
        <v>6361</v>
      </c>
      <c r="C3022" s="119">
        <v>42370</v>
      </c>
      <c r="D3022" s="117" t="s">
        <v>6362</v>
      </c>
      <c r="E3022" s="120" t="s">
        <v>6408</v>
      </c>
      <c r="F3022" s="117" t="str">
        <f>IF(ISNA(VLOOKUP(B3022,[2]保固召回!$A:$G,7,FALSE)),"",(VLOOKUP(B3022,[2]保固召回!$A:$G,7,FALSE)))</f>
        <v/>
      </c>
      <c r="G3022" s="121">
        <f t="shared" ca="1" si="191"/>
        <v>0.94936708860759489</v>
      </c>
      <c r="H3022" s="121" t="str">
        <f t="shared" si="189"/>
        <v/>
      </c>
      <c r="I3022" s="122">
        <f t="shared" ca="1" si="190"/>
        <v>225</v>
      </c>
      <c r="N3022" s="125"/>
      <c r="O3022" s="126"/>
      <c r="P3022" s="127" t="str">
        <f>IF(B3022="","",IF(ISNA(VLOOKUP(U3022,[2]NEW!H:H,1,FALSE)),"V",""))</f>
        <v/>
      </c>
      <c r="Q3022" s="156"/>
      <c r="R3022" s="129"/>
      <c r="S3022" s="205"/>
      <c r="U3022" s="132" t="str">
        <f t="shared" si="188"/>
        <v>0099999600G105136</v>
      </c>
      <c r="W3022" s="134" t="str">
        <f>IF((ISERROR(VLOOKUP(E3022,'[2]Lead Time(覆蓋貼)'!F:F,1,0)))*(P3022="v"),"",IF((ISTEXT(VLOOKUP(E3022,'[2]Lead Time(覆蓋貼)'!F:F,1,0)))*(P3022=""),"未執行",""))</f>
        <v/>
      </c>
    </row>
    <row r="3023" spans="1:23" ht="20.25" hidden="1" customHeight="1" x14ac:dyDescent="0.25">
      <c r="A3023" s="117"/>
      <c r="B3023" s="118" t="s">
        <v>6361</v>
      </c>
      <c r="C3023" s="119">
        <v>42370</v>
      </c>
      <c r="D3023" s="117" t="s">
        <v>6362</v>
      </c>
      <c r="E3023" s="120" t="s">
        <v>6409</v>
      </c>
      <c r="F3023" s="117" t="str">
        <f>IF(ISNA(VLOOKUP(B3023,[2]保固召回!$A:$G,7,FALSE)),"",(VLOOKUP(B3023,[2]保固召回!$A:$G,7,FALSE)))</f>
        <v/>
      </c>
      <c r="G3023" s="121">
        <f t="shared" ca="1" si="191"/>
        <v>0.94936708860759489</v>
      </c>
      <c r="H3023" s="121" t="str">
        <f t="shared" si="189"/>
        <v>提示-檢視廢氣循環冷卻器</v>
      </c>
      <c r="I3023" s="122">
        <f t="shared" ca="1" si="190"/>
        <v>225</v>
      </c>
      <c r="N3023" s="125"/>
      <c r="O3023" s="126"/>
      <c r="P3023" s="127" t="str">
        <f>IF(B3023="","",IF(ISNA(VLOOKUP(U3023,[2]NEW!H:H,1,FALSE)),"V",""))</f>
        <v>V</v>
      </c>
      <c r="Q3023" s="156"/>
      <c r="R3023" s="129"/>
      <c r="S3023" s="205"/>
      <c r="U3023" s="132" t="str">
        <f t="shared" si="188"/>
        <v>0099999600G105138</v>
      </c>
      <c r="W3023" s="134" t="str">
        <f>IF((ISERROR(VLOOKUP(E3023,'[2]Lead Time(覆蓋貼)'!F:F,1,0)))*(P3023="v"),"",IF((ISTEXT(VLOOKUP(E3023,'[2]Lead Time(覆蓋貼)'!F:F,1,0)))*(P3023=""),"未執行",""))</f>
        <v/>
      </c>
    </row>
    <row r="3024" spans="1:23" ht="20.25" hidden="1" customHeight="1" x14ac:dyDescent="0.25">
      <c r="A3024" s="117"/>
      <c r="B3024" s="118" t="s">
        <v>6361</v>
      </c>
      <c r="C3024" s="119">
        <v>42370</v>
      </c>
      <c r="D3024" s="117" t="s">
        <v>6362</v>
      </c>
      <c r="E3024" s="120" t="s">
        <v>6410</v>
      </c>
      <c r="F3024" s="117" t="str">
        <f>IF(ISNA(VLOOKUP(B3024,[2]保固召回!$A:$G,7,FALSE)),"",(VLOOKUP(B3024,[2]保固召回!$A:$G,7,FALSE)))</f>
        <v/>
      </c>
      <c r="G3024" s="121">
        <f t="shared" ca="1" si="191"/>
        <v>0.94936708860759489</v>
      </c>
      <c r="H3024" s="121" t="str">
        <f t="shared" si="189"/>
        <v>提示-檢視廢氣循環冷卻器</v>
      </c>
      <c r="I3024" s="122">
        <f t="shared" ca="1" si="190"/>
        <v>225</v>
      </c>
      <c r="N3024" s="125"/>
      <c r="O3024" s="126"/>
      <c r="P3024" s="127" t="str">
        <f>IF(B3024="","",IF(ISNA(VLOOKUP(U3024,[2]NEW!H:H,1,FALSE)),"V",""))</f>
        <v>V</v>
      </c>
      <c r="Q3024" s="156"/>
      <c r="R3024" s="129"/>
      <c r="S3024" s="205"/>
      <c r="U3024" s="132" t="str">
        <f t="shared" si="188"/>
        <v>0099999600G105156</v>
      </c>
      <c r="W3024" s="134" t="str">
        <f>IF((ISERROR(VLOOKUP(E3024,'[2]Lead Time(覆蓋貼)'!F:F,1,0)))*(P3024="v"),"",IF((ISTEXT(VLOOKUP(E3024,'[2]Lead Time(覆蓋貼)'!F:F,1,0)))*(P3024=""),"未執行",""))</f>
        <v/>
      </c>
    </row>
    <row r="3025" spans="1:23" ht="20.25" hidden="1" customHeight="1" x14ac:dyDescent="0.25">
      <c r="A3025" s="117"/>
      <c r="B3025" s="118" t="s">
        <v>6361</v>
      </c>
      <c r="C3025" s="119">
        <v>42370</v>
      </c>
      <c r="D3025" s="117" t="s">
        <v>6362</v>
      </c>
      <c r="E3025" s="120" t="s">
        <v>6411</v>
      </c>
      <c r="F3025" s="117" t="str">
        <f>IF(ISNA(VLOOKUP(B3025,[2]保固召回!$A:$G,7,FALSE)),"",(VLOOKUP(B3025,[2]保固召回!$A:$G,7,FALSE)))</f>
        <v/>
      </c>
      <c r="G3025" s="121">
        <f t="shared" ca="1" si="191"/>
        <v>0.94936708860759489</v>
      </c>
      <c r="H3025" s="121" t="str">
        <f t="shared" si="189"/>
        <v>提示-檢視廢氣循環冷卻器</v>
      </c>
      <c r="I3025" s="122">
        <f t="shared" ca="1" si="190"/>
        <v>225</v>
      </c>
      <c r="N3025" s="125"/>
      <c r="O3025" s="126"/>
      <c r="P3025" s="127" t="str">
        <f>IF(B3025="","",IF(ISNA(VLOOKUP(U3025,[2]NEW!H:H,1,FALSE)),"V",""))</f>
        <v>V</v>
      </c>
      <c r="Q3025" s="156"/>
      <c r="R3025" s="129"/>
      <c r="S3025" s="205"/>
      <c r="U3025" s="132" t="str">
        <f t="shared" si="188"/>
        <v>0099999600G105226</v>
      </c>
      <c r="W3025" s="134" t="str">
        <f>IF((ISERROR(VLOOKUP(E3025,'[2]Lead Time(覆蓋貼)'!F:F,1,0)))*(P3025="v"),"",IF((ISTEXT(VLOOKUP(E3025,'[2]Lead Time(覆蓋貼)'!F:F,1,0)))*(P3025=""),"未執行",""))</f>
        <v/>
      </c>
    </row>
    <row r="3026" spans="1:23" ht="20.25" hidden="1" customHeight="1" x14ac:dyDescent="0.25">
      <c r="A3026" s="117"/>
      <c r="B3026" s="118" t="s">
        <v>6361</v>
      </c>
      <c r="C3026" s="119">
        <v>42370</v>
      </c>
      <c r="D3026" s="117" t="s">
        <v>6362</v>
      </c>
      <c r="E3026" s="120" t="s">
        <v>6412</v>
      </c>
      <c r="F3026" s="117" t="str">
        <f>IF(ISNA(VLOOKUP(B3026,[2]保固召回!$A:$G,7,FALSE)),"",(VLOOKUP(B3026,[2]保固召回!$A:$G,7,FALSE)))</f>
        <v/>
      </c>
      <c r="G3026" s="121">
        <f t="shared" ca="1" si="191"/>
        <v>0.94936708860759489</v>
      </c>
      <c r="H3026" s="121" t="str">
        <f t="shared" si="189"/>
        <v>提示-檢視廢氣循環冷卻器</v>
      </c>
      <c r="I3026" s="122">
        <f t="shared" ca="1" si="190"/>
        <v>225</v>
      </c>
      <c r="N3026" s="125"/>
      <c r="O3026" s="126"/>
      <c r="P3026" s="127" t="str">
        <f>IF(B3026="","",IF(ISNA(VLOOKUP(U3026,[2]NEW!H:H,1,FALSE)),"V",""))</f>
        <v>V</v>
      </c>
      <c r="Q3026" s="156"/>
      <c r="R3026" s="129"/>
      <c r="S3026" s="205"/>
      <c r="U3026" s="132" t="str">
        <f t="shared" si="188"/>
        <v>0099999600G105280</v>
      </c>
      <c r="W3026" s="134" t="str">
        <f>IF((ISERROR(VLOOKUP(E3026,'[2]Lead Time(覆蓋貼)'!F:F,1,0)))*(P3026="v"),"",IF((ISTEXT(VLOOKUP(E3026,'[2]Lead Time(覆蓋貼)'!F:F,1,0)))*(P3026=""),"未執行",""))</f>
        <v/>
      </c>
    </row>
    <row r="3027" spans="1:23" ht="20.25" hidden="1" customHeight="1" x14ac:dyDescent="0.25">
      <c r="A3027" s="117"/>
      <c r="B3027" s="118" t="s">
        <v>6361</v>
      </c>
      <c r="C3027" s="119">
        <v>42370</v>
      </c>
      <c r="D3027" s="117" t="s">
        <v>6362</v>
      </c>
      <c r="E3027" s="120" t="s">
        <v>6413</v>
      </c>
      <c r="F3027" s="117" t="str">
        <f>IF(ISNA(VLOOKUP(B3027,[2]保固召回!$A:$G,7,FALSE)),"",(VLOOKUP(B3027,[2]保固召回!$A:$G,7,FALSE)))</f>
        <v/>
      </c>
      <c r="G3027" s="121">
        <f t="shared" ca="1" si="191"/>
        <v>0.94936708860759489</v>
      </c>
      <c r="H3027" s="121" t="str">
        <f t="shared" si="189"/>
        <v>提示-檢視廢氣循環冷卻器</v>
      </c>
      <c r="I3027" s="122">
        <f t="shared" ca="1" si="190"/>
        <v>225</v>
      </c>
      <c r="N3027" s="125"/>
      <c r="O3027" s="126"/>
      <c r="P3027" s="127" t="str">
        <f>IF(B3027="","",IF(ISNA(VLOOKUP(U3027,[2]NEW!H:H,1,FALSE)),"V",""))</f>
        <v>V</v>
      </c>
      <c r="Q3027" s="156"/>
      <c r="R3027" s="129"/>
      <c r="S3027" s="205"/>
      <c r="U3027" s="132" t="str">
        <f t="shared" si="188"/>
        <v>0099999600G105295</v>
      </c>
      <c r="W3027" s="134" t="str">
        <f>IF((ISERROR(VLOOKUP(E3027,'[2]Lead Time(覆蓋貼)'!F:F,1,0)))*(P3027="v"),"",IF((ISTEXT(VLOOKUP(E3027,'[2]Lead Time(覆蓋貼)'!F:F,1,0)))*(P3027=""),"未執行",""))</f>
        <v/>
      </c>
    </row>
    <row r="3028" spans="1:23" ht="20.25" hidden="1" customHeight="1" x14ac:dyDescent="0.25">
      <c r="A3028" s="117"/>
      <c r="B3028" s="118" t="s">
        <v>6361</v>
      </c>
      <c r="C3028" s="119">
        <v>42370</v>
      </c>
      <c r="D3028" s="117" t="s">
        <v>6362</v>
      </c>
      <c r="E3028" s="120" t="s">
        <v>6414</v>
      </c>
      <c r="F3028" s="117" t="str">
        <f>IF(ISNA(VLOOKUP(B3028,[2]保固召回!$A:$G,7,FALSE)),"",(VLOOKUP(B3028,[2]保固召回!$A:$G,7,FALSE)))</f>
        <v/>
      </c>
      <c r="G3028" s="121">
        <f t="shared" ca="1" si="191"/>
        <v>0.94936708860759489</v>
      </c>
      <c r="H3028" s="121" t="str">
        <f t="shared" si="189"/>
        <v>提示-檢視廢氣循環冷卻器</v>
      </c>
      <c r="I3028" s="122">
        <f t="shared" ca="1" si="190"/>
        <v>225</v>
      </c>
      <c r="N3028" s="125"/>
      <c r="O3028" s="126"/>
      <c r="P3028" s="127" t="str">
        <f>IF(B3028="","",IF(ISNA(VLOOKUP(U3028,[2]NEW!H:H,1,FALSE)),"V",""))</f>
        <v>V</v>
      </c>
      <c r="Q3028" s="156"/>
      <c r="R3028" s="129"/>
      <c r="S3028" s="205"/>
      <c r="U3028" s="132" t="str">
        <f t="shared" si="188"/>
        <v>0099999600G105319</v>
      </c>
      <c r="W3028" s="134" t="str">
        <f>IF((ISERROR(VLOOKUP(E3028,'[2]Lead Time(覆蓋貼)'!F:F,1,0)))*(P3028="v"),"",IF((ISTEXT(VLOOKUP(E3028,'[2]Lead Time(覆蓋貼)'!F:F,1,0)))*(P3028=""),"未執行",""))</f>
        <v/>
      </c>
    </row>
    <row r="3029" spans="1:23" ht="20.25" hidden="1" customHeight="1" x14ac:dyDescent="0.25">
      <c r="A3029" s="117"/>
      <c r="B3029" s="118" t="s">
        <v>6361</v>
      </c>
      <c r="C3029" s="119">
        <v>42370</v>
      </c>
      <c r="D3029" s="117" t="s">
        <v>6362</v>
      </c>
      <c r="E3029" s="120" t="s">
        <v>6415</v>
      </c>
      <c r="F3029" s="117" t="str">
        <f>IF(ISNA(VLOOKUP(B3029,[2]保固召回!$A:$G,7,FALSE)),"",(VLOOKUP(B3029,[2]保固召回!$A:$G,7,FALSE)))</f>
        <v/>
      </c>
      <c r="G3029" s="121">
        <f t="shared" ca="1" si="191"/>
        <v>0.94936708860759489</v>
      </c>
      <c r="H3029" s="121" t="str">
        <f t="shared" si="189"/>
        <v>提示-檢視廢氣循環冷卻器</v>
      </c>
      <c r="I3029" s="122">
        <f t="shared" ca="1" si="190"/>
        <v>225</v>
      </c>
      <c r="N3029" s="125"/>
      <c r="O3029" s="126"/>
      <c r="P3029" s="127" t="str">
        <f>IF(B3029="","",IF(ISNA(VLOOKUP(U3029,[2]NEW!H:H,1,FALSE)),"V",""))</f>
        <v>V</v>
      </c>
      <c r="Q3029" s="156"/>
      <c r="R3029" s="129"/>
      <c r="S3029" s="205"/>
      <c r="U3029" s="132" t="str">
        <f t="shared" si="188"/>
        <v>0099999600G105689</v>
      </c>
      <c r="W3029" s="134" t="str">
        <f>IF((ISERROR(VLOOKUP(E3029,'[2]Lead Time(覆蓋貼)'!F:F,1,0)))*(P3029="v"),"",IF((ISTEXT(VLOOKUP(E3029,'[2]Lead Time(覆蓋貼)'!F:F,1,0)))*(P3029=""),"未執行",""))</f>
        <v/>
      </c>
    </row>
    <row r="3030" spans="1:23" ht="20.25" hidden="1" customHeight="1" x14ac:dyDescent="0.25">
      <c r="A3030" s="117"/>
      <c r="B3030" s="118" t="s">
        <v>6361</v>
      </c>
      <c r="C3030" s="119">
        <v>42370</v>
      </c>
      <c r="D3030" s="117" t="s">
        <v>6362</v>
      </c>
      <c r="E3030" s="120" t="s">
        <v>6416</v>
      </c>
      <c r="F3030" s="117" t="str">
        <f>IF(ISNA(VLOOKUP(B3030,[2]保固召回!$A:$G,7,FALSE)),"",(VLOOKUP(B3030,[2]保固召回!$A:$G,7,FALSE)))</f>
        <v/>
      </c>
      <c r="G3030" s="121">
        <f t="shared" ca="1" si="191"/>
        <v>0.94936708860759489</v>
      </c>
      <c r="H3030" s="121" t="str">
        <f t="shared" si="189"/>
        <v>提示-檢視廢氣循環冷卻器</v>
      </c>
      <c r="I3030" s="122">
        <f t="shared" ca="1" si="190"/>
        <v>225</v>
      </c>
      <c r="N3030" s="125"/>
      <c r="O3030" s="126"/>
      <c r="P3030" s="127" t="str">
        <f>IF(B3030="","",IF(ISNA(VLOOKUP(U3030,[2]NEW!H:H,1,FALSE)),"V",""))</f>
        <v>V</v>
      </c>
      <c r="Q3030" s="156"/>
      <c r="R3030" s="129"/>
      <c r="S3030" s="205"/>
      <c r="U3030" s="132" t="str">
        <f t="shared" si="188"/>
        <v>0099999600G106005</v>
      </c>
      <c r="W3030" s="134" t="str">
        <f>IF((ISERROR(VLOOKUP(E3030,'[2]Lead Time(覆蓋貼)'!F:F,1,0)))*(P3030="v"),"",IF((ISTEXT(VLOOKUP(E3030,'[2]Lead Time(覆蓋貼)'!F:F,1,0)))*(P3030=""),"未執行",""))</f>
        <v/>
      </c>
    </row>
    <row r="3031" spans="1:23" ht="20.25" hidden="1" customHeight="1" x14ac:dyDescent="0.25">
      <c r="A3031" s="117"/>
      <c r="B3031" s="118" t="s">
        <v>6361</v>
      </c>
      <c r="C3031" s="119">
        <v>42370</v>
      </c>
      <c r="D3031" s="117" t="s">
        <v>6362</v>
      </c>
      <c r="E3031" s="120" t="s">
        <v>6417</v>
      </c>
      <c r="F3031" s="117" t="str">
        <f>IF(ISNA(VLOOKUP(B3031,[2]保固召回!$A:$G,7,FALSE)),"",(VLOOKUP(B3031,[2]保固召回!$A:$G,7,FALSE)))</f>
        <v/>
      </c>
      <c r="G3031" s="121">
        <f t="shared" ca="1" si="191"/>
        <v>0.94936708860759489</v>
      </c>
      <c r="H3031" s="121" t="str">
        <f t="shared" si="189"/>
        <v>提示-檢視廢氣循環冷卻器</v>
      </c>
      <c r="I3031" s="122">
        <f t="shared" ca="1" si="190"/>
        <v>225</v>
      </c>
      <c r="N3031" s="125"/>
      <c r="O3031" s="126"/>
      <c r="P3031" s="127" t="str">
        <f>IF(B3031="","",IF(ISNA(VLOOKUP(U3031,[2]NEW!H:H,1,FALSE)),"V",""))</f>
        <v>V</v>
      </c>
      <c r="Q3031" s="156"/>
      <c r="R3031" s="129"/>
      <c r="S3031" s="205"/>
      <c r="U3031" s="132" t="str">
        <f t="shared" si="188"/>
        <v>0099999600G106038</v>
      </c>
      <c r="W3031" s="134" t="str">
        <f>IF((ISERROR(VLOOKUP(E3031,'[2]Lead Time(覆蓋貼)'!F:F,1,0)))*(P3031="v"),"",IF((ISTEXT(VLOOKUP(E3031,'[2]Lead Time(覆蓋貼)'!F:F,1,0)))*(P3031=""),"未執行",""))</f>
        <v/>
      </c>
    </row>
    <row r="3032" spans="1:23" ht="20.25" hidden="1" customHeight="1" x14ac:dyDescent="0.25">
      <c r="A3032" s="117"/>
      <c r="B3032" s="118" t="s">
        <v>6361</v>
      </c>
      <c r="C3032" s="119">
        <v>42370</v>
      </c>
      <c r="D3032" s="117" t="s">
        <v>6362</v>
      </c>
      <c r="E3032" s="120" t="s">
        <v>5523</v>
      </c>
      <c r="F3032" s="117" t="str">
        <f>IF(ISNA(VLOOKUP(B3032,[2]保固召回!$A:$G,7,FALSE)),"",(VLOOKUP(B3032,[2]保固召回!$A:$G,7,FALSE)))</f>
        <v/>
      </c>
      <c r="G3032" s="121">
        <f t="shared" ca="1" si="191"/>
        <v>0.94936708860759489</v>
      </c>
      <c r="H3032" s="121" t="str">
        <f t="shared" si="189"/>
        <v>提示-檢視廢氣循環冷卻器</v>
      </c>
      <c r="I3032" s="122">
        <f t="shared" ca="1" si="190"/>
        <v>225</v>
      </c>
      <c r="N3032" s="125"/>
      <c r="O3032" s="126"/>
      <c r="P3032" s="127" t="str">
        <f>IF(B3032="","",IF(ISNA(VLOOKUP(U3032,[2]NEW!H:H,1,FALSE)),"V",""))</f>
        <v>V</v>
      </c>
      <c r="Q3032" s="156"/>
      <c r="R3032" s="129"/>
      <c r="S3032" s="205"/>
      <c r="U3032" s="132" t="str">
        <f t="shared" si="188"/>
        <v>0099999600G106096</v>
      </c>
      <c r="W3032" s="134" t="str">
        <f>IF((ISERROR(VLOOKUP(E3032,'[2]Lead Time(覆蓋貼)'!F:F,1,0)))*(P3032="v"),"",IF((ISTEXT(VLOOKUP(E3032,'[2]Lead Time(覆蓋貼)'!F:F,1,0)))*(P3032=""),"未執行",""))</f>
        <v/>
      </c>
    </row>
    <row r="3033" spans="1:23" ht="20.25" hidden="1" customHeight="1" x14ac:dyDescent="0.25">
      <c r="A3033" s="117"/>
      <c r="B3033" s="118" t="s">
        <v>6361</v>
      </c>
      <c r="C3033" s="119">
        <v>42370</v>
      </c>
      <c r="D3033" s="117" t="s">
        <v>6362</v>
      </c>
      <c r="E3033" s="120" t="s">
        <v>6418</v>
      </c>
      <c r="F3033" s="117" t="str">
        <f>IF(ISNA(VLOOKUP(B3033,[2]保固召回!$A:$G,7,FALSE)),"",(VLOOKUP(B3033,[2]保固召回!$A:$G,7,FALSE)))</f>
        <v/>
      </c>
      <c r="G3033" s="121">
        <f t="shared" ca="1" si="191"/>
        <v>0.94936708860759489</v>
      </c>
      <c r="H3033" s="121" t="str">
        <f t="shared" si="189"/>
        <v>提示-檢視廢氣循環冷卻器</v>
      </c>
      <c r="I3033" s="122">
        <f t="shared" ca="1" si="190"/>
        <v>225</v>
      </c>
      <c r="N3033" s="125"/>
      <c r="O3033" s="126"/>
      <c r="P3033" s="127" t="str">
        <f>IF(B3033="","",IF(ISNA(VLOOKUP(U3033,[2]NEW!H:H,1,FALSE)),"V",""))</f>
        <v>V</v>
      </c>
      <c r="Q3033" s="156"/>
      <c r="R3033" s="129"/>
      <c r="S3033" s="205"/>
      <c r="U3033" s="132" t="str">
        <f t="shared" si="188"/>
        <v>0099999600G106158</v>
      </c>
      <c r="W3033" s="134" t="str">
        <f>IF((ISERROR(VLOOKUP(E3033,'[2]Lead Time(覆蓋貼)'!F:F,1,0)))*(P3033="v"),"",IF((ISTEXT(VLOOKUP(E3033,'[2]Lead Time(覆蓋貼)'!F:F,1,0)))*(P3033=""),"未執行",""))</f>
        <v/>
      </c>
    </row>
    <row r="3034" spans="1:23" ht="20.25" hidden="1" customHeight="1" x14ac:dyDescent="0.25">
      <c r="A3034" s="117"/>
      <c r="B3034" s="118" t="s">
        <v>6361</v>
      </c>
      <c r="C3034" s="119">
        <v>42370</v>
      </c>
      <c r="D3034" s="117" t="s">
        <v>6362</v>
      </c>
      <c r="E3034" s="120" t="s">
        <v>6419</v>
      </c>
      <c r="F3034" s="117" t="str">
        <f>IF(ISNA(VLOOKUP(B3034,[2]保固召回!$A:$G,7,FALSE)),"",(VLOOKUP(B3034,[2]保固召回!$A:$G,7,FALSE)))</f>
        <v/>
      </c>
      <c r="G3034" s="121">
        <f t="shared" ca="1" si="191"/>
        <v>0.94936708860759489</v>
      </c>
      <c r="H3034" s="121" t="str">
        <f t="shared" si="189"/>
        <v>提示-檢視廢氣循環冷卻器</v>
      </c>
      <c r="I3034" s="122">
        <f t="shared" ca="1" si="190"/>
        <v>225</v>
      </c>
      <c r="N3034" s="125"/>
      <c r="O3034" s="126"/>
      <c r="P3034" s="127" t="str">
        <f>IF(B3034="","",IF(ISNA(VLOOKUP(U3034,[2]NEW!H:H,1,FALSE)),"V",""))</f>
        <v>V</v>
      </c>
      <c r="Q3034" s="156"/>
      <c r="R3034" s="129"/>
      <c r="S3034" s="205"/>
      <c r="U3034" s="132" t="str">
        <f t="shared" si="188"/>
        <v>0099999600G106159</v>
      </c>
      <c r="W3034" s="134" t="str">
        <f>IF((ISERROR(VLOOKUP(E3034,'[2]Lead Time(覆蓋貼)'!F:F,1,0)))*(P3034="v"),"",IF((ISTEXT(VLOOKUP(E3034,'[2]Lead Time(覆蓋貼)'!F:F,1,0)))*(P3034=""),"未執行",""))</f>
        <v/>
      </c>
    </row>
    <row r="3035" spans="1:23" ht="20.25" hidden="1" customHeight="1" x14ac:dyDescent="0.25">
      <c r="A3035" s="117"/>
      <c r="B3035" s="118" t="s">
        <v>6361</v>
      </c>
      <c r="C3035" s="119">
        <v>42370</v>
      </c>
      <c r="D3035" s="117" t="s">
        <v>6362</v>
      </c>
      <c r="E3035" s="120" t="s">
        <v>6420</v>
      </c>
      <c r="F3035" s="117" t="str">
        <f>IF(ISNA(VLOOKUP(B3035,[2]保固召回!$A:$G,7,FALSE)),"",(VLOOKUP(B3035,[2]保固召回!$A:$G,7,FALSE)))</f>
        <v/>
      </c>
      <c r="G3035" s="121">
        <f t="shared" ca="1" si="191"/>
        <v>0.94936708860759489</v>
      </c>
      <c r="H3035" s="121" t="str">
        <f t="shared" si="189"/>
        <v>提示-檢視廢氣循環冷卻器</v>
      </c>
      <c r="I3035" s="122">
        <f t="shared" ca="1" si="190"/>
        <v>225</v>
      </c>
      <c r="N3035" s="125"/>
      <c r="O3035" s="126"/>
      <c r="P3035" s="127" t="str">
        <f>IF(B3035="","",IF(ISNA(VLOOKUP(U3035,[2]NEW!H:H,1,FALSE)),"V",""))</f>
        <v>V</v>
      </c>
      <c r="Q3035" s="156"/>
      <c r="R3035" s="129"/>
      <c r="S3035" s="205"/>
      <c r="U3035" s="132" t="str">
        <f t="shared" si="188"/>
        <v>0099999600G106161</v>
      </c>
      <c r="W3035" s="134" t="str">
        <f>IF((ISERROR(VLOOKUP(E3035,'[2]Lead Time(覆蓋貼)'!F:F,1,0)))*(P3035="v"),"",IF((ISTEXT(VLOOKUP(E3035,'[2]Lead Time(覆蓋貼)'!F:F,1,0)))*(P3035=""),"未執行",""))</f>
        <v/>
      </c>
    </row>
    <row r="3036" spans="1:23" ht="20.25" hidden="1" customHeight="1" x14ac:dyDescent="0.25">
      <c r="A3036" s="117"/>
      <c r="B3036" s="118" t="s">
        <v>6361</v>
      </c>
      <c r="C3036" s="119">
        <v>42370</v>
      </c>
      <c r="D3036" s="117" t="s">
        <v>6362</v>
      </c>
      <c r="E3036" s="120" t="s">
        <v>5519</v>
      </c>
      <c r="F3036" s="117" t="str">
        <f>IF(ISNA(VLOOKUP(B3036,[2]保固召回!$A:$G,7,FALSE)),"",(VLOOKUP(B3036,[2]保固召回!$A:$G,7,FALSE)))</f>
        <v/>
      </c>
      <c r="G3036" s="121">
        <f t="shared" ca="1" si="191"/>
        <v>0.94936708860759489</v>
      </c>
      <c r="H3036" s="121" t="str">
        <f t="shared" si="189"/>
        <v>提示-檢視廢氣循環冷卻器</v>
      </c>
      <c r="I3036" s="122">
        <f t="shared" ca="1" si="190"/>
        <v>225</v>
      </c>
      <c r="N3036" s="125"/>
      <c r="O3036" s="126"/>
      <c r="P3036" s="127" t="str">
        <f>IF(B3036="","",IF(ISNA(VLOOKUP(U3036,[2]NEW!H:H,1,FALSE)),"V",""))</f>
        <v>V</v>
      </c>
      <c r="Q3036" s="156"/>
      <c r="R3036" s="129"/>
      <c r="S3036" s="205"/>
      <c r="U3036" s="132" t="str">
        <f t="shared" si="188"/>
        <v>0099999600G106214</v>
      </c>
      <c r="W3036" s="134" t="str">
        <f>IF((ISERROR(VLOOKUP(E3036,'[2]Lead Time(覆蓋貼)'!F:F,1,0)))*(P3036="v"),"",IF((ISTEXT(VLOOKUP(E3036,'[2]Lead Time(覆蓋貼)'!F:F,1,0)))*(P3036=""),"未執行",""))</f>
        <v/>
      </c>
    </row>
    <row r="3037" spans="1:23" ht="20.25" hidden="1" customHeight="1" x14ac:dyDescent="0.25">
      <c r="A3037" s="117"/>
      <c r="B3037" s="118" t="s">
        <v>6361</v>
      </c>
      <c r="C3037" s="119">
        <v>42370</v>
      </c>
      <c r="D3037" s="117" t="s">
        <v>6362</v>
      </c>
      <c r="E3037" s="120" t="s">
        <v>6421</v>
      </c>
      <c r="F3037" s="117" t="str">
        <f>IF(ISNA(VLOOKUP(B3037,[2]保固召回!$A:$G,7,FALSE)),"",(VLOOKUP(B3037,[2]保固召回!$A:$G,7,FALSE)))</f>
        <v/>
      </c>
      <c r="G3037" s="121">
        <f t="shared" ca="1" si="191"/>
        <v>0.94936708860759489</v>
      </c>
      <c r="H3037" s="121" t="str">
        <f t="shared" si="189"/>
        <v>提示-檢視廢氣循環冷卻器</v>
      </c>
      <c r="I3037" s="122">
        <f t="shared" ca="1" si="190"/>
        <v>225</v>
      </c>
      <c r="N3037" s="125"/>
      <c r="O3037" s="126"/>
      <c r="P3037" s="127" t="str">
        <f>IF(B3037="","",IF(ISNA(VLOOKUP(U3037,[2]NEW!H:H,1,FALSE)),"V",""))</f>
        <v>V</v>
      </c>
      <c r="Q3037" s="156"/>
      <c r="R3037" s="129"/>
      <c r="S3037" s="205"/>
      <c r="U3037" s="132" t="str">
        <f t="shared" si="188"/>
        <v>0099999600G106454</v>
      </c>
      <c r="W3037" s="134" t="str">
        <f>IF((ISERROR(VLOOKUP(E3037,'[2]Lead Time(覆蓋貼)'!F:F,1,0)))*(P3037="v"),"",IF((ISTEXT(VLOOKUP(E3037,'[2]Lead Time(覆蓋貼)'!F:F,1,0)))*(P3037=""),"未執行",""))</f>
        <v/>
      </c>
    </row>
    <row r="3038" spans="1:23" ht="20.25" hidden="1" customHeight="1" x14ac:dyDescent="0.25">
      <c r="A3038" s="117"/>
      <c r="B3038" s="118" t="s">
        <v>6361</v>
      </c>
      <c r="C3038" s="119">
        <v>42370</v>
      </c>
      <c r="D3038" s="117" t="s">
        <v>6362</v>
      </c>
      <c r="E3038" s="120" t="s">
        <v>6422</v>
      </c>
      <c r="F3038" s="117" t="str">
        <f>IF(ISNA(VLOOKUP(B3038,[2]保固召回!$A:$G,7,FALSE)),"",(VLOOKUP(B3038,[2]保固召回!$A:$G,7,FALSE)))</f>
        <v/>
      </c>
      <c r="G3038" s="121">
        <f t="shared" ca="1" si="191"/>
        <v>0.94936708860759489</v>
      </c>
      <c r="H3038" s="121" t="str">
        <f t="shared" si="189"/>
        <v>提示-檢視廢氣循環冷卻器</v>
      </c>
      <c r="I3038" s="122">
        <f t="shared" ca="1" si="190"/>
        <v>225</v>
      </c>
      <c r="N3038" s="125"/>
      <c r="O3038" s="126"/>
      <c r="P3038" s="127" t="str">
        <f>IF(B3038="","",IF(ISNA(VLOOKUP(U3038,[2]NEW!H:H,1,FALSE)),"V",""))</f>
        <v>V</v>
      </c>
      <c r="Q3038" s="156"/>
      <c r="R3038" s="129"/>
      <c r="S3038" s="205"/>
      <c r="U3038" s="132" t="str">
        <f t="shared" si="188"/>
        <v>0099999600G106457</v>
      </c>
      <c r="W3038" s="134" t="str">
        <f>IF((ISERROR(VLOOKUP(E3038,'[2]Lead Time(覆蓋貼)'!F:F,1,0)))*(P3038="v"),"",IF((ISTEXT(VLOOKUP(E3038,'[2]Lead Time(覆蓋貼)'!F:F,1,0)))*(P3038=""),"未執行",""))</f>
        <v/>
      </c>
    </row>
    <row r="3039" spans="1:23" ht="20.25" hidden="1" customHeight="1" x14ac:dyDescent="0.25">
      <c r="A3039" s="117"/>
      <c r="B3039" s="118" t="s">
        <v>6361</v>
      </c>
      <c r="C3039" s="119">
        <v>42370</v>
      </c>
      <c r="D3039" s="117" t="s">
        <v>6362</v>
      </c>
      <c r="E3039" s="120" t="s">
        <v>6423</v>
      </c>
      <c r="F3039" s="117" t="str">
        <f>IF(ISNA(VLOOKUP(B3039,[2]保固召回!$A:$G,7,FALSE)),"",(VLOOKUP(B3039,[2]保固召回!$A:$G,7,FALSE)))</f>
        <v/>
      </c>
      <c r="G3039" s="121">
        <f t="shared" ca="1" si="191"/>
        <v>0.94936708860759489</v>
      </c>
      <c r="H3039" s="121" t="str">
        <f t="shared" si="189"/>
        <v>提示-檢視廢氣循環冷卻器</v>
      </c>
      <c r="I3039" s="122">
        <f t="shared" ca="1" si="190"/>
        <v>225</v>
      </c>
      <c r="N3039" s="125"/>
      <c r="O3039" s="126"/>
      <c r="P3039" s="127" t="str">
        <f>IF(B3039="","",IF(ISNA(VLOOKUP(U3039,[2]NEW!H:H,1,FALSE)),"V",""))</f>
        <v>V</v>
      </c>
      <c r="Q3039" s="156"/>
      <c r="R3039" s="129"/>
      <c r="S3039" s="205"/>
      <c r="U3039" s="132" t="str">
        <f t="shared" si="188"/>
        <v>0099999600G106524</v>
      </c>
      <c r="W3039" s="134" t="str">
        <f>IF((ISERROR(VLOOKUP(E3039,'[2]Lead Time(覆蓋貼)'!F:F,1,0)))*(P3039="v"),"",IF((ISTEXT(VLOOKUP(E3039,'[2]Lead Time(覆蓋貼)'!F:F,1,0)))*(P3039=""),"未執行",""))</f>
        <v/>
      </c>
    </row>
    <row r="3040" spans="1:23" ht="20.25" hidden="1" customHeight="1" x14ac:dyDescent="0.25">
      <c r="A3040" s="117"/>
      <c r="B3040" s="118" t="s">
        <v>6361</v>
      </c>
      <c r="C3040" s="119">
        <v>42370</v>
      </c>
      <c r="D3040" s="117" t="s">
        <v>6362</v>
      </c>
      <c r="E3040" s="120" t="s">
        <v>6424</v>
      </c>
      <c r="F3040" s="117" t="str">
        <f>IF(ISNA(VLOOKUP(B3040,[2]保固召回!$A:$G,7,FALSE)),"",(VLOOKUP(B3040,[2]保固召回!$A:$G,7,FALSE)))</f>
        <v/>
      </c>
      <c r="G3040" s="121">
        <f t="shared" ca="1" si="191"/>
        <v>0.94936708860759489</v>
      </c>
      <c r="H3040" s="121" t="str">
        <f t="shared" si="189"/>
        <v>提示-檢視廢氣循環冷卻器</v>
      </c>
      <c r="I3040" s="122">
        <f t="shared" ca="1" si="190"/>
        <v>225</v>
      </c>
      <c r="N3040" s="125"/>
      <c r="O3040" s="126"/>
      <c r="P3040" s="127" t="str">
        <f>IF(B3040="","",IF(ISNA(VLOOKUP(U3040,[2]NEW!H:H,1,FALSE)),"V",""))</f>
        <v>V</v>
      </c>
      <c r="Q3040" s="156"/>
      <c r="R3040" s="129"/>
      <c r="S3040" s="205"/>
      <c r="U3040" s="132" t="str">
        <f t="shared" si="188"/>
        <v>0099999600G106536</v>
      </c>
      <c r="W3040" s="134" t="str">
        <f>IF((ISERROR(VLOOKUP(E3040,'[2]Lead Time(覆蓋貼)'!F:F,1,0)))*(P3040="v"),"",IF((ISTEXT(VLOOKUP(E3040,'[2]Lead Time(覆蓋貼)'!F:F,1,0)))*(P3040=""),"未執行",""))</f>
        <v/>
      </c>
    </row>
    <row r="3041" spans="1:23" ht="20.25" hidden="1" customHeight="1" x14ac:dyDescent="0.25">
      <c r="A3041" s="117"/>
      <c r="B3041" s="118" t="s">
        <v>6361</v>
      </c>
      <c r="C3041" s="119">
        <v>42370</v>
      </c>
      <c r="D3041" s="117" t="s">
        <v>6362</v>
      </c>
      <c r="E3041" s="120" t="s">
        <v>6425</v>
      </c>
      <c r="F3041" s="117" t="str">
        <f>IF(ISNA(VLOOKUP(B3041,[2]保固召回!$A:$G,7,FALSE)),"",(VLOOKUP(B3041,[2]保固召回!$A:$G,7,FALSE)))</f>
        <v/>
      </c>
      <c r="G3041" s="121">
        <f t="shared" ca="1" si="191"/>
        <v>0.94936708860759489</v>
      </c>
      <c r="H3041" s="121" t="str">
        <f t="shared" si="189"/>
        <v>提示-檢視廢氣循環冷卻器</v>
      </c>
      <c r="I3041" s="122">
        <f t="shared" ca="1" si="190"/>
        <v>225</v>
      </c>
      <c r="N3041" s="125"/>
      <c r="O3041" s="126"/>
      <c r="P3041" s="127" t="str">
        <f>IF(B3041="","",IF(ISNA(VLOOKUP(U3041,[2]NEW!H:H,1,FALSE)),"V",""))</f>
        <v>V</v>
      </c>
      <c r="Q3041" s="156"/>
      <c r="R3041" s="129"/>
      <c r="S3041" s="205"/>
      <c r="U3041" s="132" t="str">
        <f t="shared" si="188"/>
        <v>0099999600G106627</v>
      </c>
      <c r="W3041" s="134" t="str">
        <f>IF((ISERROR(VLOOKUP(E3041,'[2]Lead Time(覆蓋貼)'!F:F,1,0)))*(P3041="v"),"",IF((ISTEXT(VLOOKUP(E3041,'[2]Lead Time(覆蓋貼)'!F:F,1,0)))*(P3041=""),"未執行",""))</f>
        <v/>
      </c>
    </row>
    <row r="3042" spans="1:23" ht="20.25" hidden="1" customHeight="1" x14ac:dyDescent="0.25">
      <c r="A3042" s="117"/>
      <c r="B3042" s="118" t="s">
        <v>6361</v>
      </c>
      <c r="C3042" s="119">
        <v>42370</v>
      </c>
      <c r="D3042" s="117" t="s">
        <v>6362</v>
      </c>
      <c r="E3042" s="120" t="s">
        <v>6426</v>
      </c>
      <c r="F3042" s="117" t="str">
        <f>IF(ISNA(VLOOKUP(B3042,[2]保固召回!$A:$G,7,FALSE)),"",(VLOOKUP(B3042,[2]保固召回!$A:$G,7,FALSE)))</f>
        <v/>
      </c>
      <c r="G3042" s="121">
        <f t="shared" ca="1" si="191"/>
        <v>0.94936708860759489</v>
      </c>
      <c r="H3042" s="121" t="str">
        <f t="shared" si="189"/>
        <v>提示-檢視廢氣循環冷卻器</v>
      </c>
      <c r="I3042" s="122">
        <f t="shared" ca="1" si="190"/>
        <v>225</v>
      </c>
      <c r="N3042" s="125"/>
      <c r="O3042" s="126"/>
      <c r="P3042" s="127" t="str">
        <f>IF(B3042="","",IF(ISNA(VLOOKUP(U3042,[2]NEW!H:H,1,FALSE)),"V",""))</f>
        <v>V</v>
      </c>
      <c r="Q3042" s="156"/>
      <c r="R3042" s="129"/>
      <c r="S3042" s="205"/>
      <c r="U3042" s="132" t="str">
        <f t="shared" si="188"/>
        <v>0099999600G106699</v>
      </c>
      <c r="W3042" s="134" t="str">
        <f>IF((ISERROR(VLOOKUP(E3042,'[2]Lead Time(覆蓋貼)'!F:F,1,0)))*(P3042="v"),"",IF((ISTEXT(VLOOKUP(E3042,'[2]Lead Time(覆蓋貼)'!F:F,1,0)))*(P3042=""),"未執行",""))</f>
        <v/>
      </c>
    </row>
    <row r="3043" spans="1:23" ht="20.25" hidden="1" customHeight="1" x14ac:dyDescent="0.25">
      <c r="A3043" s="117"/>
      <c r="B3043" s="118" t="s">
        <v>6361</v>
      </c>
      <c r="C3043" s="119">
        <v>42370</v>
      </c>
      <c r="D3043" s="117" t="s">
        <v>6362</v>
      </c>
      <c r="E3043" s="120" t="s">
        <v>5511</v>
      </c>
      <c r="F3043" s="117" t="str">
        <f>IF(ISNA(VLOOKUP(B3043,[2]保固召回!$A:$G,7,FALSE)),"",(VLOOKUP(B3043,[2]保固召回!$A:$G,7,FALSE)))</f>
        <v/>
      </c>
      <c r="G3043" s="121">
        <f t="shared" ca="1" si="191"/>
        <v>0.94936708860759489</v>
      </c>
      <c r="H3043" s="121" t="str">
        <f t="shared" si="189"/>
        <v>提示-檢視廢氣循環冷卻器</v>
      </c>
      <c r="I3043" s="122">
        <f t="shared" ca="1" si="190"/>
        <v>225</v>
      </c>
      <c r="N3043" s="125"/>
      <c r="O3043" s="126"/>
      <c r="P3043" s="127" t="str">
        <f>IF(B3043="","",IF(ISNA(VLOOKUP(U3043,[2]NEW!H:H,1,FALSE)),"V",""))</f>
        <v>V</v>
      </c>
      <c r="Q3043" s="156"/>
      <c r="R3043" s="129"/>
      <c r="S3043" s="205"/>
      <c r="U3043" s="132" t="str">
        <f t="shared" si="188"/>
        <v>0099999600G106885</v>
      </c>
      <c r="W3043" s="134" t="str">
        <f>IF((ISERROR(VLOOKUP(E3043,'[2]Lead Time(覆蓋貼)'!F:F,1,0)))*(P3043="v"),"",IF((ISTEXT(VLOOKUP(E3043,'[2]Lead Time(覆蓋貼)'!F:F,1,0)))*(P3043=""),"未執行",""))</f>
        <v/>
      </c>
    </row>
    <row r="3044" spans="1:23" ht="20.25" hidden="1" customHeight="1" x14ac:dyDescent="0.25">
      <c r="A3044" s="117"/>
      <c r="B3044" s="118" t="s">
        <v>6361</v>
      </c>
      <c r="C3044" s="119">
        <v>42370</v>
      </c>
      <c r="D3044" s="117" t="s">
        <v>6362</v>
      </c>
      <c r="E3044" s="120" t="s">
        <v>6427</v>
      </c>
      <c r="F3044" s="117" t="str">
        <f>IF(ISNA(VLOOKUP(B3044,[2]保固召回!$A:$G,7,FALSE)),"",(VLOOKUP(B3044,[2]保固召回!$A:$G,7,FALSE)))</f>
        <v/>
      </c>
      <c r="G3044" s="121">
        <f t="shared" ca="1" si="191"/>
        <v>0.94936708860759489</v>
      </c>
      <c r="H3044" s="121" t="str">
        <f t="shared" si="189"/>
        <v>提示-檢視廢氣循環冷卻器</v>
      </c>
      <c r="I3044" s="122">
        <f t="shared" ca="1" si="190"/>
        <v>225</v>
      </c>
      <c r="N3044" s="125"/>
      <c r="O3044" s="126"/>
      <c r="P3044" s="127" t="str">
        <f>IF(B3044="","",IF(ISNA(VLOOKUP(U3044,[2]NEW!H:H,1,FALSE)),"V",""))</f>
        <v>V</v>
      </c>
      <c r="Q3044" s="156"/>
      <c r="R3044" s="129"/>
      <c r="S3044" s="205"/>
      <c r="U3044" s="132" t="str">
        <f t="shared" si="188"/>
        <v>0099999600G106925</v>
      </c>
      <c r="W3044" s="134" t="str">
        <f>IF((ISERROR(VLOOKUP(E3044,'[2]Lead Time(覆蓋貼)'!F:F,1,0)))*(P3044="v"),"",IF((ISTEXT(VLOOKUP(E3044,'[2]Lead Time(覆蓋貼)'!F:F,1,0)))*(P3044=""),"未執行",""))</f>
        <v/>
      </c>
    </row>
    <row r="3045" spans="1:23" ht="20.25" hidden="1" customHeight="1" x14ac:dyDescent="0.25">
      <c r="A3045" s="117"/>
      <c r="B3045" s="118" t="s">
        <v>6361</v>
      </c>
      <c r="C3045" s="119">
        <v>42370</v>
      </c>
      <c r="D3045" s="117" t="s">
        <v>6362</v>
      </c>
      <c r="E3045" s="120" t="s">
        <v>6428</v>
      </c>
      <c r="F3045" s="117" t="str">
        <f>IF(ISNA(VLOOKUP(B3045,[2]保固召回!$A:$G,7,FALSE)),"",(VLOOKUP(B3045,[2]保固召回!$A:$G,7,FALSE)))</f>
        <v/>
      </c>
      <c r="G3045" s="121">
        <f t="shared" ca="1" si="191"/>
        <v>0.94936708860759489</v>
      </c>
      <c r="H3045" s="121" t="str">
        <f t="shared" si="189"/>
        <v>提示-檢視廢氣循環冷卻器</v>
      </c>
      <c r="I3045" s="122">
        <f t="shared" ca="1" si="190"/>
        <v>225</v>
      </c>
      <c r="N3045" s="125"/>
      <c r="O3045" s="126"/>
      <c r="P3045" s="127" t="str">
        <f>IF(B3045="","",IF(ISNA(VLOOKUP(U3045,[2]NEW!H:H,1,FALSE)),"V",""))</f>
        <v>V</v>
      </c>
      <c r="Q3045" s="156"/>
      <c r="R3045" s="129"/>
      <c r="S3045" s="205"/>
      <c r="U3045" s="132" t="str">
        <f t="shared" si="188"/>
        <v>0099999600G107015</v>
      </c>
      <c r="W3045" s="134" t="str">
        <f>IF((ISERROR(VLOOKUP(E3045,'[2]Lead Time(覆蓋貼)'!F:F,1,0)))*(P3045="v"),"",IF((ISTEXT(VLOOKUP(E3045,'[2]Lead Time(覆蓋貼)'!F:F,1,0)))*(P3045=""),"未執行",""))</f>
        <v/>
      </c>
    </row>
    <row r="3046" spans="1:23" ht="20.25" hidden="1" customHeight="1" x14ac:dyDescent="0.25">
      <c r="A3046" s="117"/>
      <c r="B3046" s="118" t="s">
        <v>6361</v>
      </c>
      <c r="C3046" s="119">
        <v>42370</v>
      </c>
      <c r="D3046" s="117" t="s">
        <v>6362</v>
      </c>
      <c r="E3046" s="120" t="s">
        <v>6429</v>
      </c>
      <c r="F3046" s="117" t="str">
        <f>IF(ISNA(VLOOKUP(B3046,[2]保固召回!$A:$G,7,FALSE)),"",(VLOOKUP(B3046,[2]保固召回!$A:$G,7,FALSE)))</f>
        <v/>
      </c>
      <c r="G3046" s="121">
        <f t="shared" ca="1" si="191"/>
        <v>0.94936708860759489</v>
      </c>
      <c r="H3046" s="121" t="str">
        <f t="shared" si="189"/>
        <v>提示-檢視廢氣循環冷卻器</v>
      </c>
      <c r="I3046" s="122">
        <f t="shared" ca="1" si="190"/>
        <v>225</v>
      </c>
      <c r="N3046" s="125"/>
      <c r="O3046" s="126"/>
      <c r="P3046" s="127" t="str">
        <f>IF(B3046="","",IF(ISNA(VLOOKUP(U3046,[2]NEW!H:H,1,FALSE)),"V",""))</f>
        <v>V</v>
      </c>
      <c r="Q3046" s="156"/>
      <c r="R3046" s="129"/>
      <c r="S3046" s="205"/>
      <c r="U3046" s="132" t="str">
        <f t="shared" si="188"/>
        <v>0099999600G107016</v>
      </c>
      <c r="W3046" s="134" t="str">
        <f>IF((ISERROR(VLOOKUP(E3046,'[2]Lead Time(覆蓋貼)'!F:F,1,0)))*(P3046="v"),"",IF((ISTEXT(VLOOKUP(E3046,'[2]Lead Time(覆蓋貼)'!F:F,1,0)))*(P3046=""),"未執行",""))</f>
        <v/>
      </c>
    </row>
    <row r="3047" spans="1:23" ht="20.25" hidden="1" customHeight="1" x14ac:dyDescent="0.25">
      <c r="A3047" s="117"/>
      <c r="B3047" s="118" t="s">
        <v>6361</v>
      </c>
      <c r="C3047" s="119">
        <v>42370</v>
      </c>
      <c r="D3047" s="117" t="s">
        <v>6362</v>
      </c>
      <c r="E3047" s="120" t="s">
        <v>6430</v>
      </c>
      <c r="F3047" s="117" t="str">
        <f>IF(ISNA(VLOOKUP(B3047,[2]保固召回!$A:$G,7,FALSE)),"",(VLOOKUP(B3047,[2]保固召回!$A:$G,7,FALSE)))</f>
        <v/>
      </c>
      <c r="G3047" s="121">
        <f t="shared" ca="1" si="191"/>
        <v>0.94936708860759489</v>
      </c>
      <c r="H3047" s="121" t="str">
        <f t="shared" si="189"/>
        <v>提示-檢視廢氣循環冷卻器</v>
      </c>
      <c r="I3047" s="122">
        <f t="shared" ca="1" si="190"/>
        <v>225</v>
      </c>
      <c r="N3047" s="125"/>
      <c r="O3047" s="126"/>
      <c r="P3047" s="127" t="str">
        <f>IF(B3047="","",IF(ISNA(VLOOKUP(U3047,[2]NEW!H:H,1,FALSE)),"V",""))</f>
        <v>V</v>
      </c>
      <c r="Q3047" s="156"/>
      <c r="R3047" s="129"/>
      <c r="S3047" s="205"/>
      <c r="U3047" s="132" t="str">
        <f t="shared" si="188"/>
        <v>0099999600G107017</v>
      </c>
      <c r="W3047" s="134" t="str">
        <f>IF((ISERROR(VLOOKUP(E3047,'[2]Lead Time(覆蓋貼)'!F:F,1,0)))*(P3047="v"),"",IF((ISTEXT(VLOOKUP(E3047,'[2]Lead Time(覆蓋貼)'!F:F,1,0)))*(P3047=""),"未執行",""))</f>
        <v/>
      </c>
    </row>
    <row r="3048" spans="1:23" ht="20.25" hidden="1" customHeight="1" x14ac:dyDescent="0.25">
      <c r="A3048" s="117"/>
      <c r="B3048" s="118" t="s">
        <v>6361</v>
      </c>
      <c r="C3048" s="119">
        <v>42370</v>
      </c>
      <c r="D3048" s="117" t="s">
        <v>6362</v>
      </c>
      <c r="E3048" s="120" t="s">
        <v>6431</v>
      </c>
      <c r="F3048" s="117" t="str">
        <f>IF(ISNA(VLOOKUP(B3048,[2]保固召回!$A:$G,7,FALSE)),"",(VLOOKUP(B3048,[2]保固召回!$A:$G,7,FALSE)))</f>
        <v/>
      </c>
      <c r="G3048" s="121">
        <f t="shared" ca="1" si="191"/>
        <v>0.94936708860759489</v>
      </c>
      <c r="H3048" s="121" t="str">
        <f t="shared" si="189"/>
        <v>提示-檢視廢氣循環冷卻器</v>
      </c>
      <c r="I3048" s="122">
        <f t="shared" ca="1" si="190"/>
        <v>225</v>
      </c>
      <c r="N3048" s="125"/>
      <c r="O3048" s="126"/>
      <c r="P3048" s="127" t="str">
        <f>IF(B3048="","",IF(ISNA(VLOOKUP(U3048,[2]NEW!H:H,1,FALSE)),"V",""))</f>
        <v>V</v>
      </c>
      <c r="Q3048" s="156"/>
      <c r="R3048" s="129"/>
      <c r="S3048" s="205"/>
      <c r="U3048" s="132" t="str">
        <f t="shared" si="188"/>
        <v>0099999600G107018</v>
      </c>
      <c r="W3048" s="134" t="str">
        <f>IF((ISERROR(VLOOKUP(E3048,'[2]Lead Time(覆蓋貼)'!F:F,1,0)))*(P3048="v"),"",IF((ISTEXT(VLOOKUP(E3048,'[2]Lead Time(覆蓋貼)'!F:F,1,0)))*(P3048=""),"未執行",""))</f>
        <v/>
      </c>
    </row>
    <row r="3049" spans="1:23" ht="20.25" hidden="1" customHeight="1" x14ac:dyDescent="0.25">
      <c r="A3049" s="117"/>
      <c r="B3049" s="118" t="s">
        <v>6361</v>
      </c>
      <c r="C3049" s="119">
        <v>42370</v>
      </c>
      <c r="D3049" s="117" t="s">
        <v>6362</v>
      </c>
      <c r="E3049" s="120" t="s">
        <v>6432</v>
      </c>
      <c r="F3049" s="117" t="str">
        <f>IF(ISNA(VLOOKUP(B3049,[2]保固召回!$A:$G,7,FALSE)),"",(VLOOKUP(B3049,[2]保固召回!$A:$G,7,FALSE)))</f>
        <v/>
      </c>
      <c r="G3049" s="121">
        <f t="shared" ca="1" si="191"/>
        <v>0.94936708860759489</v>
      </c>
      <c r="H3049" s="121" t="str">
        <f t="shared" si="189"/>
        <v>提示-檢視廢氣循環冷卻器</v>
      </c>
      <c r="I3049" s="122">
        <f t="shared" ca="1" si="190"/>
        <v>225</v>
      </c>
      <c r="N3049" s="125"/>
      <c r="O3049" s="126"/>
      <c r="P3049" s="127" t="str">
        <f>IF(B3049="","",IF(ISNA(VLOOKUP(U3049,[2]NEW!H:H,1,FALSE)),"V",""))</f>
        <v>V</v>
      </c>
      <c r="Q3049" s="156"/>
      <c r="R3049" s="129"/>
      <c r="S3049" s="205"/>
      <c r="U3049" s="132" t="str">
        <f t="shared" si="188"/>
        <v>0099999600G107019</v>
      </c>
      <c r="W3049" s="134" t="str">
        <f>IF((ISERROR(VLOOKUP(E3049,'[2]Lead Time(覆蓋貼)'!F:F,1,0)))*(P3049="v"),"",IF((ISTEXT(VLOOKUP(E3049,'[2]Lead Time(覆蓋貼)'!F:F,1,0)))*(P3049=""),"未執行",""))</f>
        <v/>
      </c>
    </row>
    <row r="3050" spans="1:23" ht="20.25" hidden="1" customHeight="1" x14ac:dyDescent="0.25">
      <c r="A3050" s="117"/>
      <c r="B3050" s="118" t="s">
        <v>6361</v>
      </c>
      <c r="C3050" s="119">
        <v>42370</v>
      </c>
      <c r="D3050" s="117" t="s">
        <v>6362</v>
      </c>
      <c r="E3050" s="120" t="s">
        <v>5507</v>
      </c>
      <c r="F3050" s="117" t="str">
        <f>IF(ISNA(VLOOKUP(B3050,[2]保固召回!$A:$G,7,FALSE)),"",(VLOOKUP(B3050,[2]保固召回!$A:$G,7,FALSE)))</f>
        <v/>
      </c>
      <c r="G3050" s="121">
        <f t="shared" ca="1" si="191"/>
        <v>0.94936708860759489</v>
      </c>
      <c r="H3050" s="121" t="str">
        <f t="shared" si="189"/>
        <v>提示-檢視廢氣循環冷卻器</v>
      </c>
      <c r="I3050" s="122">
        <f t="shared" ca="1" si="190"/>
        <v>225</v>
      </c>
      <c r="N3050" s="125"/>
      <c r="O3050" s="126"/>
      <c r="P3050" s="127" t="str">
        <f>IF(B3050="","",IF(ISNA(VLOOKUP(U3050,[2]NEW!H:H,1,FALSE)),"V",""))</f>
        <v>V</v>
      </c>
      <c r="Q3050" s="156"/>
      <c r="R3050" s="129"/>
      <c r="S3050" s="205"/>
      <c r="U3050" s="132" t="str">
        <f t="shared" si="188"/>
        <v>0099999600G107062</v>
      </c>
      <c r="W3050" s="134" t="str">
        <f>IF((ISERROR(VLOOKUP(E3050,'[2]Lead Time(覆蓋貼)'!F:F,1,0)))*(P3050="v"),"",IF((ISTEXT(VLOOKUP(E3050,'[2]Lead Time(覆蓋貼)'!F:F,1,0)))*(P3050=""),"未執行",""))</f>
        <v/>
      </c>
    </row>
    <row r="3051" spans="1:23" ht="20.25" hidden="1" customHeight="1" x14ac:dyDescent="0.25">
      <c r="A3051" s="117"/>
      <c r="B3051" s="118" t="s">
        <v>6361</v>
      </c>
      <c r="C3051" s="119">
        <v>42370</v>
      </c>
      <c r="D3051" s="117" t="s">
        <v>6362</v>
      </c>
      <c r="E3051" s="120" t="s">
        <v>6433</v>
      </c>
      <c r="F3051" s="117" t="str">
        <f>IF(ISNA(VLOOKUP(B3051,[2]保固召回!$A:$G,7,FALSE)),"",(VLOOKUP(B3051,[2]保固召回!$A:$G,7,FALSE)))</f>
        <v/>
      </c>
      <c r="G3051" s="121">
        <f t="shared" ca="1" si="191"/>
        <v>0.94936708860759489</v>
      </c>
      <c r="H3051" s="121" t="str">
        <f t="shared" si="189"/>
        <v>提示-檢視廢氣循環冷卻器</v>
      </c>
      <c r="I3051" s="122">
        <f t="shared" ca="1" si="190"/>
        <v>225</v>
      </c>
      <c r="N3051" s="125"/>
      <c r="O3051" s="126"/>
      <c r="P3051" s="127" t="str">
        <f>IF(B3051="","",IF(ISNA(VLOOKUP(U3051,[2]NEW!H:H,1,FALSE)),"V",""))</f>
        <v>V</v>
      </c>
      <c r="Q3051" s="156"/>
      <c r="R3051" s="129"/>
      <c r="S3051" s="205"/>
      <c r="U3051" s="132" t="str">
        <f t="shared" si="188"/>
        <v>0099999600G120277</v>
      </c>
      <c r="W3051" s="134" t="str">
        <f>IF((ISERROR(VLOOKUP(E3051,'[2]Lead Time(覆蓋貼)'!F:F,1,0)))*(P3051="v"),"",IF((ISTEXT(VLOOKUP(E3051,'[2]Lead Time(覆蓋貼)'!F:F,1,0)))*(P3051=""),"未執行",""))</f>
        <v/>
      </c>
    </row>
    <row r="3052" spans="1:23" ht="20.25" hidden="1" customHeight="1" x14ac:dyDescent="0.25">
      <c r="A3052" s="117"/>
      <c r="B3052" s="118" t="s">
        <v>6361</v>
      </c>
      <c r="C3052" s="119">
        <v>42370</v>
      </c>
      <c r="D3052" s="117" t="s">
        <v>6362</v>
      </c>
      <c r="E3052" s="120" t="s">
        <v>6434</v>
      </c>
      <c r="F3052" s="117" t="str">
        <f>IF(ISNA(VLOOKUP(B3052,[2]保固召回!$A:$G,7,FALSE)),"",(VLOOKUP(B3052,[2]保固召回!$A:$G,7,FALSE)))</f>
        <v/>
      </c>
      <c r="G3052" s="121">
        <f t="shared" ca="1" si="191"/>
        <v>0.94936708860759489</v>
      </c>
      <c r="H3052" s="121" t="str">
        <f t="shared" si="189"/>
        <v>提示-檢視廢氣循環冷卻器</v>
      </c>
      <c r="I3052" s="122">
        <f t="shared" ca="1" si="190"/>
        <v>225</v>
      </c>
      <c r="N3052" s="125"/>
      <c r="O3052" s="126"/>
      <c r="P3052" s="127" t="str">
        <f>IF(B3052="","",IF(ISNA(VLOOKUP(U3052,[2]NEW!H:H,1,FALSE)),"V",""))</f>
        <v>V</v>
      </c>
      <c r="Q3052" s="156"/>
      <c r="R3052" s="129"/>
      <c r="S3052" s="205"/>
      <c r="U3052" s="132" t="str">
        <f t="shared" si="188"/>
        <v>0099999600G120703</v>
      </c>
      <c r="W3052" s="134" t="str">
        <f>IF((ISERROR(VLOOKUP(E3052,'[2]Lead Time(覆蓋貼)'!F:F,1,0)))*(P3052="v"),"",IF((ISTEXT(VLOOKUP(E3052,'[2]Lead Time(覆蓋貼)'!F:F,1,0)))*(P3052=""),"未執行",""))</f>
        <v/>
      </c>
    </row>
    <row r="3053" spans="1:23" ht="20.25" hidden="1" customHeight="1" x14ac:dyDescent="0.25">
      <c r="A3053" s="117"/>
      <c r="B3053" s="118" t="s">
        <v>6361</v>
      </c>
      <c r="C3053" s="119">
        <v>42370</v>
      </c>
      <c r="D3053" s="117" t="s">
        <v>6362</v>
      </c>
      <c r="E3053" s="120" t="s">
        <v>6435</v>
      </c>
      <c r="F3053" s="117" t="str">
        <f>IF(ISNA(VLOOKUP(B3053,[2]保固召回!$A:$G,7,FALSE)),"",(VLOOKUP(B3053,[2]保固召回!$A:$G,7,FALSE)))</f>
        <v/>
      </c>
      <c r="G3053" s="121">
        <f t="shared" ca="1" si="191"/>
        <v>0.94936708860759489</v>
      </c>
      <c r="H3053" s="121" t="str">
        <f t="shared" si="189"/>
        <v>提示-檢視廢氣循環冷卻器</v>
      </c>
      <c r="I3053" s="122">
        <f t="shared" ca="1" si="190"/>
        <v>225</v>
      </c>
      <c r="N3053" s="125"/>
      <c r="O3053" s="126"/>
      <c r="P3053" s="127" t="str">
        <f>IF(B3053="","",IF(ISNA(VLOOKUP(U3053,[2]NEW!H:H,1,FALSE)),"V",""))</f>
        <v>V</v>
      </c>
      <c r="Q3053" s="156"/>
      <c r="R3053" s="129"/>
      <c r="S3053" s="205"/>
      <c r="U3053" s="132" t="str">
        <f t="shared" si="188"/>
        <v>0099999600G265116</v>
      </c>
      <c r="W3053" s="134" t="str">
        <f>IF((ISERROR(VLOOKUP(E3053,'[2]Lead Time(覆蓋貼)'!F:F,1,0)))*(P3053="v"),"",IF((ISTEXT(VLOOKUP(E3053,'[2]Lead Time(覆蓋貼)'!F:F,1,0)))*(P3053=""),"未執行",""))</f>
        <v/>
      </c>
    </row>
    <row r="3054" spans="1:23" ht="20.25" hidden="1" customHeight="1" x14ac:dyDescent="0.25">
      <c r="A3054" s="117"/>
      <c r="B3054" s="118" t="s">
        <v>6361</v>
      </c>
      <c r="C3054" s="119">
        <v>42370</v>
      </c>
      <c r="D3054" s="117" t="s">
        <v>6362</v>
      </c>
      <c r="E3054" s="120" t="s">
        <v>6436</v>
      </c>
      <c r="F3054" s="117" t="str">
        <f>IF(ISNA(VLOOKUP(B3054,[2]保固召回!$A:$G,7,FALSE)),"",(VLOOKUP(B3054,[2]保固召回!$A:$G,7,FALSE)))</f>
        <v/>
      </c>
      <c r="G3054" s="121">
        <f t="shared" ca="1" si="191"/>
        <v>0.94936708860759489</v>
      </c>
      <c r="H3054" s="121" t="str">
        <f t="shared" si="189"/>
        <v>提示-檢視廢氣循環冷卻器</v>
      </c>
      <c r="I3054" s="122">
        <f t="shared" ca="1" si="190"/>
        <v>225</v>
      </c>
      <c r="N3054" s="125"/>
      <c r="O3054" s="126"/>
      <c r="P3054" s="127" t="str">
        <f>IF(B3054="","",IF(ISNA(VLOOKUP(U3054,[2]NEW!H:H,1,FALSE)),"V",""))</f>
        <v>V</v>
      </c>
      <c r="Q3054" s="156"/>
      <c r="R3054" s="129"/>
      <c r="S3054" s="205"/>
      <c r="U3054" s="132" t="str">
        <f t="shared" si="188"/>
        <v>0099999600G265117</v>
      </c>
      <c r="W3054" s="134" t="str">
        <f>IF((ISERROR(VLOOKUP(E3054,'[2]Lead Time(覆蓋貼)'!F:F,1,0)))*(P3054="v"),"",IF((ISTEXT(VLOOKUP(E3054,'[2]Lead Time(覆蓋貼)'!F:F,1,0)))*(P3054=""),"未執行",""))</f>
        <v/>
      </c>
    </row>
    <row r="3055" spans="1:23" ht="20.25" hidden="1" customHeight="1" x14ac:dyDescent="0.25">
      <c r="A3055" s="117"/>
      <c r="B3055" s="118" t="s">
        <v>6361</v>
      </c>
      <c r="C3055" s="119">
        <v>42370</v>
      </c>
      <c r="D3055" s="117" t="s">
        <v>6362</v>
      </c>
      <c r="E3055" s="120" t="s">
        <v>6437</v>
      </c>
      <c r="F3055" s="117" t="str">
        <f>IF(ISNA(VLOOKUP(B3055,[2]保固召回!$A:$G,7,FALSE)),"",(VLOOKUP(B3055,[2]保固召回!$A:$G,7,FALSE)))</f>
        <v/>
      </c>
      <c r="G3055" s="121">
        <f t="shared" ca="1" si="191"/>
        <v>0.94936708860759489</v>
      </c>
      <c r="H3055" s="121" t="str">
        <f t="shared" si="189"/>
        <v>提示-檢視廢氣循環冷卻器</v>
      </c>
      <c r="I3055" s="122">
        <f t="shared" ca="1" si="190"/>
        <v>225</v>
      </c>
      <c r="N3055" s="125"/>
      <c r="O3055" s="126"/>
      <c r="P3055" s="127" t="str">
        <f>IF(B3055="","",IF(ISNA(VLOOKUP(U3055,[2]NEW!H:H,1,FALSE)),"V",""))</f>
        <v>V</v>
      </c>
      <c r="Q3055" s="156"/>
      <c r="R3055" s="129"/>
      <c r="S3055" s="205"/>
      <c r="U3055" s="132" t="str">
        <f t="shared" si="188"/>
        <v>0099999600G265346</v>
      </c>
      <c r="W3055" s="134" t="str">
        <f>IF((ISERROR(VLOOKUP(E3055,'[2]Lead Time(覆蓋貼)'!F:F,1,0)))*(P3055="v"),"",IF((ISTEXT(VLOOKUP(E3055,'[2]Lead Time(覆蓋貼)'!F:F,1,0)))*(P3055=""),"未執行",""))</f>
        <v/>
      </c>
    </row>
    <row r="3056" spans="1:23" ht="20.25" hidden="1" customHeight="1" x14ac:dyDescent="0.25">
      <c r="A3056" s="117"/>
      <c r="B3056" s="118" t="s">
        <v>6361</v>
      </c>
      <c r="C3056" s="119">
        <v>42370</v>
      </c>
      <c r="D3056" s="117" t="s">
        <v>6362</v>
      </c>
      <c r="E3056" s="120" t="s">
        <v>6438</v>
      </c>
      <c r="F3056" s="117" t="str">
        <f>IF(ISNA(VLOOKUP(B3056,[2]保固召回!$A:$G,7,FALSE)),"",(VLOOKUP(B3056,[2]保固召回!$A:$G,7,FALSE)))</f>
        <v/>
      </c>
      <c r="G3056" s="121">
        <f t="shared" ca="1" si="191"/>
        <v>0.94936708860759489</v>
      </c>
      <c r="H3056" s="121" t="str">
        <f t="shared" si="189"/>
        <v>提示-檢視廢氣循環冷卻器</v>
      </c>
      <c r="I3056" s="122">
        <f t="shared" ca="1" si="190"/>
        <v>225</v>
      </c>
      <c r="N3056" s="125"/>
      <c r="O3056" s="126"/>
      <c r="P3056" s="127" t="str">
        <f>IF(B3056="","",IF(ISNA(VLOOKUP(U3056,[2]NEW!H:H,1,FALSE)),"V",""))</f>
        <v>V</v>
      </c>
      <c r="Q3056" s="156"/>
      <c r="R3056" s="129"/>
      <c r="S3056" s="205"/>
      <c r="U3056" s="132" t="str">
        <f t="shared" si="188"/>
        <v>0099999600G268746</v>
      </c>
      <c r="W3056" s="134" t="str">
        <f>IF((ISERROR(VLOOKUP(E3056,'[2]Lead Time(覆蓋貼)'!F:F,1,0)))*(P3056="v"),"",IF((ISTEXT(VLOOKUP(E3056,'[2]Lead Time(覆蓋貼)'!F:F,1,0)))*(P3056=""),"未執行",""))</f>
        <v/>
      </c>
    </row>
    <row r="3057" spans="1:23" ht="20.25" hidden="1" customHeight="1" x14ac:dyDescent="0.25">
      <c r="A3057" s="117"/>
      <c r="B3057" s="118" t="s">
        <v>6361</v>
      </c>
      <c r="C3057" s="119">
        <v>42370</v>
      </c>
      <c r="D3057" s="117" t="s">
        <v>6362</v>
      </c>
      <c r="E3057" s="120" t="s">
        <v>6439</v>
      </c>
      <c r="F3057" s="117" t="str">
        <f>IF(ISNA(VLOOKUP(B3057,[2]保固召回!$A:$G,7,FALSE)),"",(VLOOKUP(B3057,[2]保固召回!$A:$G,7,FALSE)))</f>
        <v/>
      </c>
      <c r="G3057" s="121">
        <f t="shared" ca="1" si="191"/>
        <v>0.94936708860759489</v>
      </c>
      <c r="H3057" s="121" t="str">
        <f t="shared" si="189"/>
        <v>提示-檢視廢氣循環冷卻器</v>
      </c>
      <c r="I3057" s="122">
        <f t="shared" ca="1" si="190"/>
        <v>225</v>
      </c>
      <c r="N3057" s="125"/>
      <c r="O3057" s="126"/>
      <c r="P3057" s="127" t="str">
        <f>IF(B3057="","",IF(ISNA(VLOOKUP(U3057,[2]NEW!H:H,1,FALSE)),"V",""))</f>
        <v>V</v>
      </c>
      <c r="Q3057" s="156"/>
      <c r="R3057" s="129"/>
      <c r="S3057" s="205"/>
      <c r="U3057" s="132" t="str">
        <f t="shared" si="188"/>
        <v>0099999600G268933</v>
      </c>
      <c r="W3057" s="134" t="str">
        <f>IF((ISERROR(VLOOKUP(E3057,'[2]Lead Time(覆蓋貼)'!F:F,1,0)))*(P3057="v"),"",IF((ISTEXT(VLOOKUP(E3057,'[2]Lead Time(覆蓋貼)'!F:F,1,0)))*(P3057=""),"未執行",""))</f>
        <v/>
      </c>
    </row>
    <row r="3058" spans="1:23" ht="20.25" hidden="1" customHeight="1" x14ac:dyDescent="0.25">
      <c r="A3058" s="117"/>
      <c r="B3058" s="118" t="s">
        <v>6361</v>
      </c>
      <c r="C3058" s="119">
        <v>42370</v>
      </c>
      <c r="D3058" s="117" t="s">
        <v>6362</v>
      </c>
      <c r="E3058" s="120" t="s">
        <v>6440</v>
      </c>
      <c r="F3058" s="117" t="str">
        <f>IF(ISNA(VLOOKUP(B3058,[2]保固召回!$A:$G,7,FALSE)),"",(VLOOKUP(B3058,[2]保固召回!$A:$G,7,FALSE)))</f>
        <v/>
      </c>
      <c r="G3058" s="121">
        <f t="shared" ca="1" si="191"/>
        <v>0.94936708860759489</v>
      </c>
      <c r="H3058" s="121" t="str">
        <f t="shared" si="189"/>
        <v>提示-檢視廢氣循環冷卻器</v>
      </c>
      <c r="I3058" s="122">
        <f t="shared" ca="1" si="190"/>
        <v>225</v>
      </c>
      <c r="N3058" s="125"/>
      <c r="O3058" s="126"/>
      <c r="P3058" s="127" t="str">
        <f>IF(B3058="","",IF(ISNA(VLOOKUP(U3058,[2]NEW!H:H,1,FALSE)),"V",""))</f>
        <v>V</v>
      </c>
      <c r="Q3058" s="156"/>
      <c r="R3058" s="129"/>
      <c r="S3058" s="205"/>
      <c r="U3058" s="132" t="str">
        <f t="shared" si="188"/>
        <v>0099999600L576241</v>
      </c>
      <c r="W3058" s="134" t="str">
        <f>IF((ISERROR(VLOOKUP(E3058,'[2]Lead Time(覆蓋貼)'!F:F,1,0)))*(P3058="v"),"",IF((ISTEXT(VLOOKUP(E3058,'[2]Lead Time(覆蓋貼)'!F:F,1,0)))*(P3058=""),"未執行",""))</f>
        <v/>
      </c>
    </row>
    <row r="3059" spans="1:23" ht="20.25" hidden="1" customHeight="1" x14ac:dyDescent="0.25">
      <c r="A3059" s="117"/>
      <c r="B3059" s="118" t="s">
        <v>6361</v>
      </c>
      <c r="C3059" s="119">
        <v>42370</v>
      </c>
      <c r="D3059" s="117" t="s">
        <v>6362</v>
      </c>
      <c r="E3059" s="120" t="s">
        <v>6441</v>
      </c>
      <c r="F3059" s="117" t="str">
        <f>IF(ISNA(VLOOKUP(B3059,[2]保固召回!$A:$G,7,FALSE)),"",(VLOOKUP(B3059,[2]保固召回!$A:$G,7,FALSE)))</f>
        <v/>
      </c>
      <c r="G3059" s="121">
        <f t="shared" ca="1" si="191"/>
        <v>0.94936708860759489</v>
      </c>
      <c r="H3059" s="121" t="str">
        <f t="shared" si="189"/>
        <v>提示-檢視廢氣循環冷卻器</v>
      </c>
      <c r="I3059" s="122">
        <f t="shared" ca="1" si="190"/>
        <v>225</v>
      </c>
      <c r="N3059" s="125"/>
      <c r="O3059" s="126"/>
      <c r="P3059" s="127" t="str">
        <f>IF(B3059="","",IF(ISNA(VLOOKUP(U3059,[2]NEW!H:H,1,FALSE)),"V",""))</f>
        <v>V</v>
      </c>
      <c r="Q3059" s="156"/>
      <c r="R3059" s="129"/>
      <c r="S3059" s="205"/>
      <c r="U3059" s="132" t="str">
        <f t="shared" si="188"/>
        <v>0099999600L840711</v>
      </c>
      <c r="W3059" s="134" t="str">
        <f>IF((ISERROR(VLOOKUP(E3059,'[2]Lead Time(覆蓋貼)'!F:F,1,0)))*(P3059="v"),"",IF((ISTEXT(VLOOKUP(E3059,'[2]Lead Time(覆蓋貼)'!F:F,1,0)))*(P3059=""),"未執行",""))</f>
        <v/>
      </c>
    </row>
    <row r="3060" spans="1:23" ht="20.25" hidden="1" customHeight="1" x14ac:dyDescent="0.25">
      <c r="A3060" s="117"/>
      <c r="B3060" s="118" t="s">
        <v>6361</v>
      </c>
      <c r="C3060" s="119">
        <v>42370</v>
      </c>
      <c r="D3060" s="117" t="s">
        <v>6362</v>
      </c>
      <c r="E3060" s="120" t="s">
        <v>6442</v>
      </c>
      <c r="F3060" s="117" t="str">
        <f>IF(ISNA(VLOOKUP(B3060,[2]保固召回!$A:$G,7,FALSE)),"",(VLOOKUP(B3060,[2]保固召回!$A:$G,7,FALSE)))</f>
        <v/>
      </c>
      <c r="G3060" s="121">
        <f t="shared" ca="1" si="191"/>
        <v>0.94936708860759489</v>
      </c>
      <c r="H3060" s="121" t="str">
        <f t="shared" si="189"/>
        <v>提示-檢視廢氣循環冷卻器</v>
      </c>
      <c r="I3060" s="122">
        <f t="shared" ca="1" si="190"/>
        <v>225</v>
      </c>
      <c r="N3060" s="125"/>
      <c r="O3060" s="126"/>
      <c r="P3060" s="127" t="str">
        <f>IF(B3060="","",IF(ISNA(VLOOKUP(U3060,[2]NEW!H:H,1,FALSE)),"V",""))</f>
        <v>V</v>
      </c>
      <c r="Q3060" s="156"/>
      <c r="R3060" s="129"/>
      <c r="S3060" s="205"/>
      <c r="U3060" s="132" t="str">
        <f t="shared" si="188"/>
        <v>0099999600L841549</v>
      </c>
      <c r="W3060" s="134" t="str">
        <f>IF((ISERROR(VLOOKUP(E3060,'[2]Lead Time(覆蓋貼)'!F:F,1,0)))*(P3060="v"),"",IF((ISTEXT(VLOOKUP(E3060,'[2]Lead Time(覆蓋貼)'!F:F,1,0)))*(P3060=""),"未執行",""))</f>
        <v/>
      </c>
    </row>
    <row r="3061" spans="1:23" ht="20.25" hidden="1" customHeight="1" x14ac:dyDescent="0.25">
      <c r="A3061" s="117"/>
      <c r="B3061" s="118" t="s">
        <v>6361</v>
      </c>
      <c r="C3061" s="119">
        <v>42370</v>
      </c>
      <c r="D3061" s="117" t="s">
        <v>6362</v>
      </c>
      <c r="E3061" s="120" t="s">
        <v>6443</v>
      </c>
      <c r="F3061" s="117" t="str">
        <f>IF(ISNA(VLOOKUP(B3061,[2]保固召回!$A:$G,7,FALSE)),"",(VLOOKUP(B3061,[2]保固召回!$A:$G,7,FALSE)))</f>
        <v/>
      </c>
      <c r="G3061" s="121">
        <f t="shared" ca="1" si="191"/>
        <v>0.94936708860759489</v>
      </c>
      <c r="H3061" s="121" t="str">
        <f t="shared" si="189"/>
        <v>提示-檢視廢氣循環冷卻器</v>
      </c>
      <c r="I3061" s="122">
        <f t="shared" ca="1" si="190"/>
        <v>225</v>
      </c>
      <c r="N3061" s="125"/>
      <c r="O3061" s="126"/>
      <c r="P3061" s="127" t="str">
        <f>IF(B3061="","",IF(ISNA(VLOOKUP(U3061,[2]NEW!H:H,1,FALSE)),"V",""))</f>
        <v>V</v>
      </c>
      <c r="Q3061" s="156"/>
      <c r="R3061" s="129"/>
      <c r="S3061" s="205"/>
      <c r="U3061" s="132" t="str">
        <f t="shared" si="188"/>
        <v>0099999600L842496</v>
      </c>
      <c r="W3061" s="134" t="str">
        <f>IF((ISERROR(VLOOKUP(E3061,'[2]Lead Time(覆蓋貼)'!F:F,1,0)))*(P3061="v"),"",IF((ISTEXT(VLOOKUP(E3061,'[2]Lead Time(覆蓋貼)'!F:F,1,0)))*(P3061=""),"未執行",""))</f>
        <v/>
      </c>
    </row>
    <row r="3062" spans="1:23" ht="20.25" hidden="1" customHeight="1" x14ac:dyDescent="0.25">
      <c r="A3062" s="117"/>
      <c r="B3062" s="118" t="s">
        <v>6361</v>
      </c>
      <c r="C3062" s="119">
        <v>42370</v>
      </c>
      <c r="D3062" s="117" t="s">
        <v>6362</v>
      </c>
      <c r="E3062" s="120" t="s">
        <v>6444</v>
      </c>
      <c r="F3062" s="117" t="str">
        <f>IF(ISNA(VLOOKUP(B3062,[2]保固召回!$A:$G,7,FALSE)),"",(VLOOKUP(B3062,[2]保固召回!$A:$G,7,FALSE)))</f>
        <v/>
      </c>
      <c r="G3062" s="121">
        <f t="shared" ca="1" si="191"/>
        <v>0.94936708860759489</v>
      </c>
      <c r="H3062" s="121" t="str">
        <f t="shared" si="189"/>
        <v>提示-檢視廢氣循環冷卻器</v>
      </c>
      <c r="I3062" s="122">
        <f t="shared" ca="1" si="190"/>
        <v>225</v>
      </c>
      <c r="N3062" s="125"/>
      <c r="O3062" s="126"/>
      <c r="P3062" s="127" t="str">
        <f>IF(B3062="","",IF(ISNA(VLOOKUP(U3062,[2]NEW!H:H,1,FALSE)),"V",""))</f>
        <v>V</v>
      </c>
      <c r="Q3062" s="156"/>
      <c r="R3062" s="129"/>
      <c r="S3062" s="205"/>
      <c r="U3062" s="132" t="str">
        <f t="shared" si="188"/>
        <v>0099999600L844819</v>
      </c>
      <c r="W3062" s="134" t="str">
        <f>IF((ISERROR(VLOOKUP(E3062,'[2]Lead Time(覆蓋貼)'!F:F,1,0)))*(P3062="v"),"",IF((ISTEXT(VLOOKUP(E3062,'[2]Lead Time(覆蓋貼)'!F:F,1,0)))*(P3062=""),"未執行",""))</f>
        <v/>
      </c>
    </row>
    <row r="3063" spans="1:23" ht="20.25" hidden="1" customHeight="1" x14ac:dyDescent="0.25">
      <c r="A3063" s="117"/>
      <c r="B3063" s="118" t="s">
        <v>6361</v>
      </c>
      <c r="C3063" s="119">
        <v>42370</v>
      </c>
      <c r="D3063" s="117" t="s">
        <v>6362</v>
      </c>
      <c r="E3063" s="120" t="s">
        <v>6445</v>
      </c>
      <c r="F3063" s="117" t="str">
        <f>IF(ISNA(VLOOKUP(B3063,[2]保固召回!$A:$G,7,FALSE)),"",(VLOOKUP(B3063,[2]保固召回!$A:$G,7,FALSE)))</f>
        <v/>
      </c>
      <c r="G3063" s="121">
        <f t="shared" ca="1" si="191"/>
        <v>0.94936708860759489</v>
      </c>
      <c r="H3063" s="121" t="str">
        <f t="shared" si="189"/>
        <v>提示-檢視廢氣循環冷卻器</v>
      </c>
      <c r="I3063" s="122">
        <f t="shared" ca="1" si="190"/>
        <v>225</v>
      </c>
      <c r="N3063" s="125"/>
      <c r="O3063" s="126"/>
      <c r="P3063" s="127" t="str">
        <f>IF(B3063="","",IF(ISNA(VLOOKUP(U3063,[2]NEW!H:H,1,FALSE)),"V",""))</f>
        <v>V</v>
      </c>
      <c r="Q3063" s="156"/>
      <c r="R3063" s="129"/>
      <c r="S3063" s="205"/>
      <c r="U3063" s="132" t="str">
        <f t="shared" si="188"/>
        <v>0099999600NP99958</v>
      </c>
      <c r="W3063" s="134" t="str">
        <f>IF((ISERROR(VLOOKUP(E3063,'[2]Lead Time(覆蓋貼)'!F:F,1,0)))*(P3063="v"),"",IF((ISTEXT(VLOOKUP(E3063,'[2]Lead Time(覆蓋貼)'!F:F,1,0)))*(P3063=""),"未執行",""))</f>
        <v/>
      </c>
    </row>
    <row r="3064" spans="1:23" ht="20.25" customHeight="1" x14ac:dyDescent="0.25">
      <c r="A3064" s="117"/>
      <c r="B3064" s="118" t="s">
        <v>6361</v>
      </c>
      <c r="C3064" s="119">
        <v>42370</v>
      </c>
      <c r="D3064" s="117" t="s">
        <v>6362</v>
      </c>
      <c r="E3064" s="120" t="s">
        <v>6446</v>
      </c>
      <c r="F3064" s="117" t="str">
        <f>IF(ISNA(VLOOKUP(B3064,[2]保固召回!$A:$G,7,FALSE)),"",(VLOOKUP(B3064,[2]保固召回!$A:$G,7,FALSE)))</f>
        <v/>
      </c>
      <c r="G3064" s="121">
        <f t="shared" ca="1" si="191"/>
        <v>0.94936708860759489</v>
      </c>
      <c r="H3064" s="121" t="str">
        <f t="shared" si="189"/>
        <v/>
      </c>
      <c r="I3064" s="122">
        <f t="shared" ca="1" si="190"/>
        <v>225</v>
      </c>
      <c r="N3064" s="125"/>
      <c r="O3064" s="126"/>
      <c r="P3064" s="127" t="str">
        <f>IF(B3064="","",IF(ISNA(VLOOKUP(U3064,[2]NEW!H:H,1,FALSE)),"V",""))</f>
        <v/>
      </c>
      <c r="Q3064" s="156"/>
      <c r="R3064" s="129"/>
      <c r="S3064" s="205"/>
      <c r="U3064" s="132" t="str">
        <f t="shared" si="188"/>
        <v>0099999600NT15015</v>
      </c>
      <c r="W3064" s="134" t="str">
        <f>IF((ISERROR(VLOOKUP(E3064,'[2]Lead Time(覆蓋貼)'!F:F,1,0)))*(P3064="v"),"",IF((ISTEXT(VLOOKUP(E3064,'[2]Lead Time(覆蓋貼)'!F:F,1,0)))*(P3064=""),"未執行",""))</f>
        <v/>
      </c>
    </row>
    <row r="3065" spans="1:23" ht="20.25" hidden="1" customHeight="1" x14ac:dyDescent="0.25">
      <c r="A3065" s="117"/>
      <c r="B3065" s="118" t="s">
        <v>6361</v>
      </c>
      <c r="C3065" s="119">
        <v>42370</v>
      </c>
      <c r="D3065" s="117" t="s">
        <v>6362</v>
      </c>
      <c r="E3065" s="120" t="s">
        <v>6447</v>
      </c>
      <c r="F3065" s="117" t="str">
        <f>IF(ISNA(VLOOKUP(B3065,[2]保固召回!$A:$G,7,FALSE)),"",(VLOOKUP(B3065,[2]保固召回!$A:$G,7,FALSE)))</f>
        <v/>
      </c>
      <c r="G3065" s="121">
        <f t="shared" ca="1" si="191"/>
        <v>0.94936708860759489</v>
      </c>
      <c r="H3065" s="121" t="str">
        <f t="shared" si="189"/>
        <v>提示-檢視廢氣循環冷卻器</v>
      </c>
      <c r="I3065" s="122">
        <f t="shared" ca="1" si="190"/>
        <v>225</v>
      </c>
      <c r="N3065" s="125"/>
      <c r="O3065" s="126"/>
      <c r="P3065" s="127" t="str">
        <f>IF(B3065="","",IF(ISNA(VLOOKUP(U3065,[2]NEW!H:H,1,FALSE)),"V",""))</f>
        <v>V</v>
      </c>
      <c r="Q3065" s="156"/>
      <c r="R3065" s="129"/>
      <c r="S3065" s="205"/>
      <c r="U3065" s="132" t="str">
        <f t="shared" si="188"/>
        <v>0099999600NT15021</v>
      </c>
      <c r="W3065" s="134" t="str">
        <f>IF((ISERROR(VLOOKUP(E3065,'[2]Lead Time(覆蓋貼)'!F:F,1,0)))*(P3065="v"),"",IF((ISTEXT(VLOOKUP(E3065,'[2]Lead Time(覆蓋貼)'!F:F,1,0)))*(P3065=""),"未執行",""))</f>
        <v/>
      </c>
    </row>
    <row r="3066" spans="1:23" ht="20.25" hidden="1" customHeight="1" x14ac:dyDescent="0.25">
      <c r="A3066" s="117"/>
      <c r="B3066" s="118" t="s">
        <v>6361</v>
      </c>
      <c r="C3066" s="119">
        <v>42370</v>
      </c>
      <c r="D3066" s="117" t="s">
        <v>6362</v>
      </c>
      <c r="E3066" s="120" t="s">
        <v>6448</v>
      </c>
      <c r="F3066" s="117" t="str">
        <f>IF(ISNA(VLOOKUP(B3066,[2]保固召回!$A:$G,7,FALSE)),"",(VLOOKUP(B3066,[2]保固召回!$A:$G,7,FALSE)))</f>
        <v/>
      </c>
      <c r="G3066" s="121">
        <f t="shared" ca="1" si="191"/>
        <v>0.94936708860759489</v>
      </c>
      <c r="H3066" s="121" t="str">
        <f t="shared" si="189"/>
        <v>提示-檢視廢氣循環冷卻器</v>
      </c>
      <c r="I3066" s="122">
        <f t="shared" ca="1" si="190"/>
        <v>225</v>
      </c>
      <c r="N3066" s="125"/>
      <c r="O3066" s="126"/>
      <c r="P3066" s="127" t="str">
        <f>IF(B3066="","",IF(ISNA(VLOOKUP(U3066,[2]NEW!H:H,1,FALSE)),"V",""))</f>
        <v>V</v>
      </c>
      <c r="Q3066" s="156"/>
      <c r="R3066" s="129"/>
      <c r="S3066" s="205"/>
      <c r="U3066" s="132" t="str">
        <f t="shared" si="188"/>
        <v>0099999600NT15039</v>
      </c>
      <c r="W3066" s="134" t="str">
        <f>IF((ISERROR(VLOOKUP(E3066,'[2]Lead Time(覆蓋貼)'!F:F,1,0)))*(P3066="v"),"",IF((ISTEXT(VLOOKUP(E3066,'[2]Lead Time(覆蓋貼)'!F:F,1,0)))*(P3066=""),"未執行",""))</f>
        <v/>
      </c>
    </row>
    <row r="3067" spans="1:23" ht="20.25" hidden="1" customHeight="1" x14ac:dyDescent="0.25">
      <c r="A3067" s="117"/>
      <c r="B3067" s="118" t="s">
        <v>6361</v>
      </c>
      <c r="C3067" s="119">
        <v>42370</v>
      </c>
      <c r="D3067" s="117" t="s">
        <v>6362</v>
      </c>
      <c r="E3067" s="120" t="s">
        <v>6449</v>
      </c>
      <c r="F3067" s="117" t="str">
        <f>IF(ISNA(VLOOKUP(B3067,[2]保固召回!$A:$G,7,FALSE)),"",(VLOOKUP(B3067,[2]保固召回!$A:$G,7,FALSE)))</f>
        <v/>
      </c>
      <c r="G3067" s="121">
        <f t="shared" ca="1" si="191"/>
        <v>0.94936708860759489</v>
      </c>
      <c r="H3067" s="121" t="str">
        <f t="shared" si="189"/>
        <v>提示-檢視廢氣循環冷卻器</v>
      </c>
      <c r="I3067" s="122">
        <f t="shared" ca="1" si="190"/>
        <v>225</v>
      </c>
      <c r="N3067" s="125"/>
      <c r="O3067" s="126"/>
      <c r="P3067" s="127" t="str">
        <f>IF(B3067="","",IF(ISNA(VLOOKUP(U3067,[2]NEW!H:H,1,FALSE)),"V",""))</f>
        <v>V</v>
      </c>
      <c r="Q3067" s="156"/>
      <c r="R3067" s="129"/>
      <c r="S3067" s="205"/>
      <c r="U3067" s="132" t="str">
        <f t="shared" si="188"/>
        <v>0099999600NT15083</v>
      </c>
      <c r="W3067" s="134" t="str">
        <f>IF((ISERROR(VLOOKUP(E3067,'[2]Lead Time(覆蓋貼)'!F:F,1,0)))*(P3067="v"),"",IF((ISTEXT(VLOOKUP(E3067,'[2]Lead Time(覆蓋貼)'!F:F,1,0)))*(P3067=""),"未執行",""))</f>
        <v/>
      </c>
    </row>
    <row r="3068" spans="1:23" ht="20.25" hidden="1" customHeight="1" x14ac:dyDescent="0.25">
      <c r="A3068" s="117"/>
      <c r="B3068" s="118" t="s">
        <v>6361</v>
      </c>
      <c r="C3068" s="119">
        <v>42370</v>
      </c>
      <c r="D3068" s="117" t="s">
        <v>6362</v>
      </c>
      <c r="E3068" s="120" t="s">
        <v>6450</v>
      </c>
      <c r="F3068" s="117" t="str">
        <f>IF(ISNA(VLOOKUP(B3068,[2]保固召回!$A:$G,7,FALSE)),"",(VLOOKUP(B3068,[2]保固召回!$A:$G,7,FALSE)))</f>
        <v/>
      </c>
      <c r="G3068" s="121">
        <f t="shared" ca="1" si="191"/>
        <v>0.94936708860759489</v>
      </c>
      <c r="H3068" s="121" t="str">
        <f t="shared" si="189"/>
        <v>提示-檢視廢氣循環冷卻器</v>
      </c>
      <c r="I3068" s="122">
        <f t="shared" ca="1" si="190"/>
        <v>225</v>
      </c>
      <c r="N3068" s="125"/>
      <c r="O3068" s="126"/>
      <c r="P3068" s="127" t="str">
        <f>IF(B3068="","",IF(ISNA(VLOOKUP(U3068,[2]NEW!H:H,1,FALSE)),"V",""))</f>
        <v>V</v>
      </c>
      <c r="Q3068" s="156"/>
      <c r="R3068" s="129"/>
      <c r="S3068" s="205"/>
      <c r="U3068" s="132" t="str">
        <f t="shared" si="188"/>
        <v>0099999600NT15093</v>
      </c>
      <c r="W3068" s="134" t="str">
        <f>IF((ISERROR(VLOOKUP(E3068,'[2]Lead Time(覆蓋貼)'!F:F,1,0)))*(P3068="v"),"",IF((ISTEXT(VLOOKUP(E3068,'[2]Lead Time(覆蓋貼)'!F:F,1,0)))*(P3068=""),"未執行",""))</f>
        <v/>
      </c>
    </row>
    <row r="3069" spans="1:23" ht="20.25" hidden="1" customHeight="1" x14ac:dyDescent="0.25">
      <c r="A3069" s="117"/>
      <c r="B3069" s="118" t="s">
        <v>6361</v>
      </c>
      <c r="C3069" s="119">
        <v>42370</v>
      </c>
      <c r="D3069" s="117" t="s">
        <v>6362</v>
      </c>
      <c r="E3069" s="120" t="s">
        <v>6451</v>
      </c>
      <c r="F3069" s="117" t="str">
        <f>IF(ISNA(VLOOKUP(B3069,[2]保固召回!$A:$G,7,FALSE)),"",(VLOOKUP(B3069,[2]保固召回!$A:$G,7,FALSE)))</f>
        <v/>
      </c>
      <c r="G3069" s="121">
        <f t="shared" ca="1" si="191"/>
        <v>0.94936708860759489</v>
      </c>
      <c r="H3069" s="121" t="str">
        <f t="shared" si="189"/>
        <v>提示-檢視廢氣循環冷卻器</v>
      </c>
      <c r="I3069" s="122">
        <f t="shared" ca="1" si="190"/>
        <v>225</v>
      </c>
      <c r="N3069" s="125"/>
      <c r="O3069" s="126"/>
      <c r="P3069" s="127" t="str">
        <f>IF(B3069="","",IF(ISNA(VLOOKUP(U3069,[2]NEW!H:H,1,FALSE)),"V",""))</f>
        <v>V</v>
      </c>
      <c r="Q3069" s="156"/>
      <c r="R3069" s="129"/>
      <c r="S3069" s="205"/>
      <c r="U3069" s="132" t="str">
        <f t="shared" si="188"/>
        <v>0099999600NT15102</v>
      </c>
      <c r="W3069" s="134" t="str">
        <f>IF((ISERROR(VLOOKUP(E3069,'[2]Lead Time(覆蓋貼)'!F:F,1,0)))*(P3069="v"),"",IF((ISTEXT(VLOOKUP(E3069,'[2]Lead Time(覆蓋貼)'!F:F,1,0)))*(P3069=""),"未執行",""))</f>
        <v/>
      </c>
    </row>
    <row r="3070" spans="1:23" ht="20.25" hidden="1" customHeight="1" x14ac:dyDescent="0.25">
      <c r="A3070" s="117"/>
      <c r="B3070" s="118" t="s">
        <v>6361</v>
      </c>
      <c r="C3070" s="119">
        <v>42370</v>
      </c>
      <c r="D3070" s="117" t="s">
        <v>6362</v>
      </c>
      <c r="E3070" s="120" t="s">
        <v>6452</v>
      </c>
      <c r="F3070" s="117" t="str">
        <f>IF(ISNA(VLOOKUP(B3070,[2]保固召回!$A:$G,7,FALSE)),"",(VLOOKUP(B3070,[2]保固召回!$A:$G,7,FALSE)))</f>
        <v/>
      </c>
      <c r="G3070" s="121">
        <f t="shared" ca="1" si="191"/>
        <v>0.94936708860759489</v>
      </c>
      <c r="H3070" s="121" t="str">
        <f t="shared" si="189"/>
        <v>提示-檢視廢氣循環冷卻器</v>
      </c>
      <c r="I3070" s="122">
        <f t="shared" ca="1" si="190"/>
        <v>225</v>
      </c>
      <c r="N3070" s="125"/>
      <c r="O3070" s="126"/>
      <c r="P3070" s="127" t="str">
        <f>IF(B3070="","",IF(ISNA(VLOOKUP(U3070,[2]NEW!H:H,1,FALSE)),"V",""))</f>
        <v>V</v>
      </c>
      <c r="Q3070" s="156"/>
      <c r="R3070" s="129"/>
      <c r="S3070" s="205"/>
      <c r="U3070" s="132" t="str">
        <f t="shared" si="188"/>
        <v>0099999600NT15148</v>
      </c>
      <c r="W3070" s="134" t="str">
        <f>IF((ISERROR(VLOOKUP(E3070,'[2]Lead Time(覆蓋貼)'!F:F,1,0)))*(P3070="v"),"",IF((ISTEXT(VLOOKUP(E3070,'[2]Lead Time(覆蓋貼)'!F:F,1,0)))*(P3070=""),"未執行",""))</f>
        <v/>
      </c>
    </row>
    <row r="3071" spans="1:23" ht="20.25" hidden="1" customHeight="1" x14ac:dyDescent="0.25">
      <c r="A3071" s="117"/>
      <c r="B3071" s="118" t="s">
        <v>6361</v>
      </c>
      <c r="C3071" s="119">
        <v>42370</v>
      </c>
      <c r="D3071" s="117" t="s">
        <v>6362</v>
      </c>
      <c r="E3071" s="120" t="s">
        <v>6453</v>
      </c>
      <c r="F3071" s="117" t="str">
        <f>IF(ISNA(VLOOKUP(B3071,[2]保固召回!$A:$G,7,FALSE)),"",(VLOOKUP(B3071,[2]保固召回!$A:$G,7,FALSE)))</f>
        <v/>
      </c>
      <c r="G3071" s="121">
        <f t="shared" ca="1" si="191"/>
        <v>0.94936708860759489</v>
      </c>
      <c r="H3071" s="121" t="str">
        <f t="shared" si="189"/>
        <v>提示-檢視廢氣循環冷卻器</v>
      </c>
      <c r="I3071" s="122">
        <f t="shared" ca="1" si="190"/>
        <v>225</v>
      </c>
      <c r="N3071" s="125"/>
      <c r="O3071" s="126"/>
      <c r="P3071" s="127" t="str">
        <f>IF(B3071="","",IF(ISNA(VLOOKUP(U3071,[2]NEW!H:H,1,FALSE)),"V",""))</f>
        <v>V</v>
      </c>
      <c r="Q3071" s="156"/>
      <c r="R3071" s="129"/>
      <c r="S3071" s="205"/>
      <c r="U3071" s="132" t="str">
        <f t="shared" si="188"/>
        <v>0099999600NT15153</v>
      </c>
      <c r="W3071" s="134" t="str">
        <f>IF((ISERROR(VLOOKUP(E3071,'[2]Lead Time(覆蓋貼)'!F:F,1,0)))*(P3071="v"),"",IF((ISTEXT(VLOOKUP(E3071,'[2]Lead Time(覆蓋貼)'!F:F,1,0)))*(P3071=""),"未執行",""))</f>
        <v/>
      </c>
    </row>
    <row r="3072" spans="1:23" ht="20.25" hidden="1" customHeight="1" x14ac:dyDescent="0.25">
      <c r="A3072" s="117"/>
      <c r="B3072" s="118" t="s">
        <v>6361</v>
      </c>
      <c r="C3072" s="119">
        <v>42370</v>
      </c>
      <c r="D3072" s="117" t="s">
        <v>6362</v>
      </c>
      <c r="E3072" s="120" t="s">
        <v>6454</v>
      </c>
      <c r="F3072" s="117" t="str">
        <f>IF(ISNA(VLOOKUP(B3072,[2]保固召回!$A:$G,7,FALSE)),"",(VLOOKUP(B3072,[2]保固召回!$A:$G,7,FALSE)))</f>
        <v/>
      </c>
      <c r="G3072" s="121">
        <f t="shared" ca="1" si="191"/>
        <v>0.94936708860759489</v>
      </c>
      <c r="H3072" s="121" t="str">
        <f t="shared" si="189"/>
        <v>提示-檢視廢氣循環冷卻器</v>
      </c>
      <c r="I3072" s="122">
        <f t="shared" ca="1" si="190"/>
        <v>225</v>
      </c>
      <c r="N3072" s="125"/>
      <c r="O3072" s="126"/>
      <c r="P3072" s="127" t="str">
        <f>IF(B3072="","",IF(ISNA(VLOOKUP(U3072,[2]NEW!H:H,1,FALSE)),"V",""))</f>
        <v>V</v>
      </c>
      <c r="Q3072" s="156"/>
      <c r="R3072" s="129"/>
      <c r="S3072" s="205"/>
      <c r="U3072" s="132" t="str">
        <f t="shared" si="188"/>
        <v>0099999600NT15176</v>
      </c>
      <c r="W3072" s="134" t="str">
        <f>IF((ISERROR(VLOOKUP(E3072,'[2]Lead Time(覆蓋貼)'!F:F,1,0)))*(P3072="v"),"",IF((ISTEXT(VLOOKUP(E3072,'[2]Lead Time(覆蓋貼)'!F:F,1,0)))*(P3072=""),"未執行",""))</f>
        <v/>
      </c>
    </row>
    <row r="3073" spans="1:23" ht="20.25" hidden="1" customHeight="1" x14ac:dyDescent="0.25">
      <c r="A3073" s="117"/>
      <c r="B3073" s="118" t="s">
        <v>6361</v>
      </c>
      <c r="C3073" s="119">
        <v>42370</v>
      </c>
      <c r="D3073" s="117" t="s">
        <v>6362</v>
      </c>
      <c r="E3073" s="120" t="s">
        <v>6455</v>
      </c>
      <c r="F3073" s="117" t="str">
        <f>IF(ISNA(VLOOKUP(B3073,[2]保固召回!$A:$G,7,FALSE)),"",(VLOOKUP(B3073,[2]保固召回!$A:$G,7,FALSE)))</f>
        <v/>
      </c>
      <c r="G3073" s="121">
        <f t="shared" ca="1" si="191"/>
        <v>0.94936708860759489</v>
      </c>
      <c r="H3073" s="121" t="str">
        <f t="shared" si="189"/>
        <v>提示-檢視廢氣循環冷卻器</v>
      </c>
      <c r="I3073" s="122">
        <f t="shared" ca="1" si="190"/>
        <v>225</v>
      </c>
      <c r="N3073" s="125"/>
      <c r="O3073" s="126"/>
      <c r="P3073" s="127" t="str">
        <f>IF(B3073="","",IF(ISNA(VLOOKUP(U3073,[2]NEW!H:H,1,FALSE)),"V",""))</f>
        <v>V</v>
      </c>
      <c r="Q3073" s="156"/>
      <c r="R3073" s="129"/>
      <c r="S3073" s="205"/>
      <c r="U3073" s="132" t="str">
        <f t="shared" si="188"/>
        <v>0099999600NT15186</v>
      </c>
      <c r="W3073" s="134" t="str">
        <f>IF((ISERROR(VLOOKUP(E3073,'[2]Lead Time(覆蓋貼)'!F:F,1,0)))*(P3073="v"),"",IF((ISTEXT(VLOOKUP(E3073,'[2]Lead Time(覆蓋貼)'!F:F,1,0)))*(P3073=""),"未執行",""))</f>
        <v/>
      </c>
    </row>
    <row r="3074" spans="1:23" ht="20.25" hidden="1" customHeight="1" x14ac:dyDescent="0.25">
      <c r="A3074" s="117"/>
      <c r="B3074" s="118" t="s">
        <v>6361</v>
      </c>
      <c r="C3074" s="119">
        <v>42370</v>
      </c>
      <c r="D3074" s="117" t="s">
        <v>6362</v>
      </c>
      <c r="E3074" s="120" t="s">
        <v>6456</v>
      </c>
      <c r="F3074" s="117" t="str">
        <f>IF(ISNA(VLOOKUP(B3074,[2]保固召回!$A:$G,7,FALSE)),"",(VLOOKUP(B3074,[2]保固召回!$A:$G,7,FALSE)))</f>
        <v/>
      </c>
      <c r="G3074" s="121">
        <f t="shared" ca="1" si="191"/>
        <v>0.94936708860759489</v>
      </c>
      <c r="H3074" s="121" t="str">
        <f t="shared" si="189"/>
        <v>提示-檢視廢氣循環冷卻器</v>
      </c>
      <c r="I3074" s="122">
        <f t="shared" ca="1" si="190"/>
        <v>225</v>
      </c>
      <c r="N3074" s="125"/>
      <c r="O3074" s="126"/>
      <c r="P3074" s="127" t="str">
        <f>IF(B3074="","",IF(ISNA(VLOOKUP(U3074,[2]NEW!H:H,1,FALSE)),"V",""))</f>
        <v>V</v>
      </c>
      <c r="Q3074" s="156"/>
      <c r="R3074" s="129"/>
      <c r="S3074" s="205"/>
      <c r="U3074" s="132" t="str">
        <f t="shared" si="188"/>
        <v>00999996000C18771</v>
      </c>
      <c r="W3074" s="134" t="str">
        <f>IF((ISERROR(VLOOKUP(E3074,'[2]Lead Time(覆蓋貼)'!F:F,1,0)))*(P3074="v"),"",IF((ISTEXT(VLOOKUP(E3074,'[2]Lead Time(覆蓋貼)'!F:F,1,0)))*(P3074=""),"未執行",""))</f>
        <v/>
      </c>
    </row>
    <row r="3075" spans="1:23" ht="20.25" hidden="1" customHeight="1" x14ac:dyDescent="0.25">
      <c r="A3075" s="117"/>
      <c r="B3075" s="118" t="s">
        <v>6361</v>
      </c>
      <c r="C3075" s="119">
        <v>42370</v>
      </c>
      <c r="D3075" s="117" t="s">
        <v>6362</v>
      </c>
      <c r="E3075" s="120" t="s">
        <v>6457</v>
      </c>
      <c r="F3075" s="117" t="str">
        <f>IF(ISNA(VLOOKUP(B3075,[2]保固召回!$A:$G,7,FALSE)),"",(VLOOKUP(B3075,[2]保固召回!$A:$G,7,FALSE)))</f>
        <v/>
      </c>
      <c r="G3075" s="121">
        <f t="shared" ca="1" si="191"/>
        <v>0.94936708860759489</v>
      </c>
      <c r="H3075" s="121" t="str">
        <f t="shared" si="189"/>
        <v>提示-檢視廢氣循環冷卻器</v>
      </c>
      <c r="I3075" s="122">
        <f t="shared" ca="1" si="190"/>
        <v>225</v>
      </c>
      <c r="N3075" s="125"/>
      <c r="O3075" s="126"/>
      <c r="P3075" s="127" t="str">
        <f>IF(B3075="","",IF(ISNA(VLOOKUP(U3075,[2]NEW!H:H,1,FALSE)),"V",""))</f>
        <v>V</v>
      </c>
      <c r="Q3075" s="156"/>
      <c r="R3075" s="129"/>
      <c r="S3075" s="205"/>
      <c r="U3075" s="132" t="str">
        <f t="shared" si="188"/>
        <v>00999996000C19112</v>
      </c>
      <c r="W3075" s="134" t="str">
        <f>IF((ISERROR(VLOOKUP(E3075,'[2]Lead Time(覆蓋貼)'!F:F,1,0)))*(P3075="v"),"",IF((ISTEXT(VLOOKUP(E3075,'[2]Lead Time(覆蓋貼)'!F:F,1,0)))*(P3075=""),"未執行",""))</f>
        <v/>
      </c>
    </row>
    <row r="3076" spans="1:23" ht="20.25" hidden="1" customHeight="1" x14ac:dyDescent="0.25">
      <c r="A3076" s="117"/>
      <c r="B3076" s="118" t="s">
        <v>6361</v>
      </c>
      <c r="C3076" s="119">
        <v>42370</v>
      </c>
      <c r="D3076" s="117" t="s">
        <v>6362</v>
      </c>
      <c r="E3076" s="120" t="s">
        <v>6458</v>
      </c>
      <c r="F3076" s="117" t="str">
        <f>IF(ISNA(VLOOKUP(B3076,[2]保固召回!$A:$G,7,FALSE)),"",(VLOOKUP(B3076,[2]保固召回!$A:$G,7,FALSE)))</f>
        <v/>
      </c>
      <c r="G3076" s="121">
        <f t="shared" ca="1" si="191"/>
        <v>0.94936708860759489</v>
      </c>
      <c r="H3076" s="121" t="str">
        <f t="shared" si="189"/>
        <v>提示-檢視廢氣循環冷卻器</v>
      </c>
      <c r="I3076" s="122">
        <f t="shared" ca="1" si="190"/>
        <v>225</v>
      </c>
      <c r="N3076" s="125"/>
      <c r="O3076" s="126"/>
      <c r="P3076" s="127" t="str">
        <f>IF(B3076="","",IF(ISNA(VLOOKUP(U3076,[2]NEW!H:H,1,FALSE)),"V",""))</f>
        <v>V</v>
      </c>
      <c r="Q3076" s="156"/>
      <c r="R3076" s="129"/>
      <c r="S3076" s="205"/>
      <c r="U3076" s="132" t="str">
        <f t="shared" si="188"/>
        <v>00999996000C19386</v>
      </c>
      <c r="W3076" s="134" t="str">
        <f>IF((ISERROR(VLOOKUP(E3076,'[2]Lead Time(覆蓋貼)'!F:F,1,0)))*(P3076="v"),"",IF((ISTEXT(VLOOKUP(E3076,'[2]Lead Time(覆蓋貼)'!F:F,1,0)))*(P3076=""),"未執行",""))</f>
        <v/>
      </c>
    </row>
    <row r="3077" spans="1:23" ht="20.25" hidden="1" customHeight="1" x14ac:dyDescent="0.25">
      <c r="A3077" s="117"/>
      <c r="B3077" s="118" t="s">
        <v>6361</v>
      </c>
      <c r="C3077" s="119">
        <v>42370</v>
      </c>
      <c r="D3077" s="117" t="s">
        <v>6362</v>
      </c>
      <c r="E3077" s="120" t="s">
        <v>6459</v>
      </c>
      <c r="F3077" s="117" t="str">
        <f>IF(ISNA(VLOOKUP(B3077,[2]保固召回!$A:$G,7,FALSE)),"",(VLOOKUP(B3077,[2]保固召回!$A:$G,7,FALSE)))</f>
        <v/>
      </c>
      <c r="G3077" s="121">
        <f t="shared" ca="1" si="191"/>
        <v>0.94936708860759489</v>
      </c>
      <c r="H3077" s="121" t="str">
        <f t="shared" si="189"/>
        <v>提示-檢視廢氣循環冷卻器</v>
      </c>
      <c r="I3077" s="122">
        <f t="shared" ca="1" si="190"/>
        <v>225</v>
      </c>
      <c r="N3077" s="125"/>
      <c r="O3077" s="126"/>
      <c r="P3077" s="127" t="str">
        <f>IF(B3077="","",IF(ISNA(VLOOKUP(U3077,[2]NEW!H:H,1,FALSE)),"V",""))</f>
        <v>V</v>
      </c>
      <c r="Q3077" s="156"/>
      <c r="R3077" s="129"/>
      <c r="S3077" s="205"/>
      <c r="U3077" s="132" t="str">
        <f t="shared" ref="U3077:U3140" si="192">B3077&amp;E3077</f>
        <v>00999996000C20357</v>
      </c>
      <c r="W3077" s="134" t="str">
        <f>IF((ISERROR(VLOOKUP(E3077,'[2]Lead Time(覆蓋貼)'!F:F,1,0)))*(P3077="v"),"",IF((ISTEXT(VLOOKUP(E3077,'[2]Lead Time(覆蓋貼)'!F:F,1,0)))*(P3077=""),"未執行",""))</f>
        <v/>
      </c>
    </row>
    <row r="3078" spans="1:23" ht="20.25" hidden="1" customHeight="1" x14ac:dyDescent="0.25">
      <c r="A3078" s="117"/>
      <c r="B3078" s="118" t="s">
        <v>6361</v>
      </c>
      <c r="C3078" s="119">
        <v>42370</v>
      </c>
      <c r="D3078" s="117" t="s">
        <v>6362</v>
      </c>
      <c r="E3078" s="120" t="s">
        <v>6460</v>
      </c>
      <c r="F3078" s="117" t="str">
        <f>IF(ISNA(VLOOKUP(B3078,[2]保固召回!$A:$G,7,FALSE)),"",(VLOOKUP(B3078,[2]保固召回!$A:$G,7,FALSE)))</f>
        <v/>
      </c>
      <c r="G3078" s="121">
        <f t="shared" ca="1" si="191"/>
        <v>0.94936708860759489</v>
      </c>
      <c r="H3078" s="121" t="str">
        <f t="shared" ref="H3078:H3141" si="193">IF(P3078="V",D3078,"")</f>
        <v>提示-檢視廢氣循環冷卻器</v>
      </c>
      <c r="I3078" s="122">
        <f t="shared" ref="I3078:I3141" ca="1" si="194">COUNTIF(H:H,D3078)</f>
        <v>225</v>
      </c>
      <c r="N3078" s="125"/>
      <c r="O3078" s="126"/>
      <c r="P3078" s="127" t="str">
        <f>IF(B3078="","",IF(ISNA(VLOOKUP(U3078,[2]NEW!H:H,1,FALSE)),"V",""))</f>
        <v>V</v>
      </c>
      <c r="Q3078" s="156"/>
      <c r="R3078" s="129"/>
      <c r="S3078" s="205"/>
      <c r="U3078" s="132" t="str">
        <f t="shared" si="192"/>
        <v>00999996000C21325</v>
      </c>
      <c r="W3078" s="134" t="str">
        <f>IF((ISERROR(VLOOKUP(E3078,'[2]Lead Time(覆蓋貼)'!F:F,1,0)))*(P3078="v"),"",IF((ISTEXT(VLOOKUP(E3078,'[2]Lead Time(覆蓋貼)'!F:F,1,0)))*(P3078=""),"未執行",""))</f>
        <v/>
      </c>
    </row>
    <row r="3079" spans="1:23" ht="20.25" hidden="1" customHeight="1" x14ac:dyDescent="0.25">
      <c r="A3079" s="117"/>
      <c r="B3079" s="118" t="s">
        <v>6361</v>
      </c>
      <c r="C3079" s="119">
        <v>42370</v>
      </c>
      <c r="D3079" s="117" t="s">
        <v>6362</v>
      </c>
      <c r="E3079" s="120" t="s">
        <v>1895</v>
      </c>
      <c r="F3079" s="117" t="str">
        <f>IF(ISNA(VLOOKUP(B3079,[2]保固召回!$A:$G,7,FALSE)),"",(VLOOKUP(B3079,[2]保固召回!$A:$G,7,FALSE)))</f>
        <v/>
      </c>
      <c r="G3079" s="121">
        <f t="shared" ca="1" si="191"/>
        <v>0.94936708860759489</v>
      </c>
      <c r="H3079" s="121" t="str">
        <f t="shared" si="193"/>
        <v>提示-檢視廢氣循環冷卻器</v>
      </c>
      <c r="I3079" s="122">
        <f t="shared" ca="1" si="194"/>
        <v>225</v>
      </c>
      <c r="N3079" s="125"/>
      <c r="O3079" s="126"/>
      <c r="P3079" s="127" t="str">
        <f>IF(B3079="","",IF(ISNA(VLOOKUP(U3079,[2]NEW!H:H,1,FALSE)),"V",""))</f>
        <v>V</v>
      </c>
      <c r="Q3079" s="156"/>
      <c r="R3079" s="129"/>
      <c r="S3079" s="205"/>
      <c r="U3079" s="132" t="str">
        <f t="shared" si="192"/>
        <v>00999996000E19762</v>
      </c>
      <c r="W3079" s="134" t="str">
        <f>IF((ISERROR(VLOOKUP(E3079,'[2]Lead Time(覆蓋貼)'!F:F,1,0)))*(P3079="v"),"",IF((ISTEXT(VLOOKUP(E3079,'[2]Lead Time(覆蓋貼)'!F:F,1,0)))*(P3079=""),"未執行",""))</f>
        <v/>
      </c>
    </row>
    <row r="3080" spans="1:23" ht="20.25" hidden="1" customHeight="1" x14ac:dyDescent="0.25">
      <c r="A3080" s="117"/>
      <c r="B3080" s="118" t="s">
        <v>6361</v>
      </c>
      <c r="C3080" s="119">
        <v>42370</v>
      </c>
      <c r="D3080" s="117" t="s">
        <v>6362</v>
      </c>
      <c r="E3080" s="120" t="s">
        <v>6461</v>
      </c>
      <c r="F3080" s="117" t="str">
        <f>IF(ISNA(VLOOKUP(B3080,[2]保固召回!$A:$G,7,FALSE)),"",(VLOOKUP(B3080,[2]保固召回!$A:$G,7,FALSE)))</f>
        <v/>
      </c>
      <c r="G3080" s="121">
        <f t="shared" ca="1" si="191"/>
        <v>0.94936708860759489</v>
      </c>
      <c r="H3080" s="121" t="str">
        <f t="shared" si="193"/>
        <v>提示-檢視廢氣循環冷卻器</v>
      </c>
      <c r="I3080" s="122">
        <f t="shared" ca="1" si="194"/>
        <v>225</v>
      </c>
      <c r="N3080" s="125"/>
      <c r="O3080" s="126"/>
      <c r="P3080" s="127" t="str">
        <f>IF(B3080="","",IF(ISNA(VLOOKUP(U3080,[2]NEW!H:H,1,FALSE)),"V",""))</f>
        <v>V</v>
      </c>
      <c r="Q3080" s="156"/>
      <c r="R3080" s="129"/>
      <c r="S3080" s="205"/>
      <c r="U3080" s="132" t="str">
        <f t="shared" si="192"/>
        <v>00999996000E27237</v>
      </c>
      <c r="W3080" s="134" t="str">
        <f>IF((ISERROR(VLOOKUP(E3080,'[2]Lead Time(覆蓋貼)'!F:F,1,0)))*(P3080="v"),"",IF((ISTEXT(VLOOKUP(E3080,'[2]Lead Time(覆蓋貼)'!F:F,1,0)))*(P3080=""),"未執行",""))</f>
        <v/>
      </c>
    </row>
    <row r="3081" spans="1:23" ht="20.25" hidden="1" customHeight="1" x14ac:dyDescent="0.25">
      <c r="A3081" s="117"/>
      <c r="B3081" s="118" t="s">
        <v>6361</v>
      </c>
      <c r="C3081" s="119">
        <v>42370</v>
      </c>
      <c r="D3081" s="117" t="s">
        <v>6362</v>
      </c>
      <c r="E3081" s="120" t="s">
        <v>6462</v>
      </c>
      <c r="F3081" s="117" t="str">
        <f>IF(ISNA(VLOOKUP(B3081,[2]保固召回!$A:$G,7,FALSE)),"",(VLOOKUP(B3081,[2]保固召回!$A:$G,7,FALSE)))</f>
        <v/>
      </c>
      <c r="G3081" s="121">
        <f t="shared" ref="G3081:G3144" ca="1" si="195">COUNTIF(H:H,D3081)/COUNTIF(D:D,D3081)</f>
        <v>0.94936708860759489</v>
      </c>
      <c r="H3081" s="121" t="str">
        <f t="shared" si="193"/>
        <v>提示-檢視廢氣循環冷卻器</v>
      </c>
      <c r="I3081" s="122">
        <f t="shared" ca="1" si="194"/>
        <v>225</v>
      </c>
      <c r="N3081" s="125"/>
      <c r="O3081" s="126"/>
      <c r="P3081" s="127" t="str">
        <f>IF(B3081="","",IF(ISNA(VLOOKUP(U3081,[2]NEW!H:H,1,FALSE)),"V",""))</f>
        <v>V</v>
      </c>
      <c r="Q3081" s="156"/>
      <c r="R3081" s="129"/>
      <c r="S3081" s="205"/>
      <c r="U3081" s="132" t="str">
        <f t="shared" si="192"/>
        <v>00999996000F69478</v>
      </c>
      <c r="W3081" s="134" t="str">
        <f>IF((ISERROR(VLOOKUP(E3081,'[2]Lead Time(覆蓋貼)'!F:F,1,0)))*(P3081="v"),"",IF((ISTEXT(VLOOKUP(E3081,'[2]Lead Time(覆蓋貼)'!F:F,1,0)))*(P3081=""),"未執行",""))</f>
        <v/>
      </c>
    </row>
    <row r="3082" spans="1:23" ht="20.25" hidden="1" customHeight="1" x14ac:dyDescent="0.25">
      <c r="A3082" s="117"/>
      <c r="B3082" s="118" t="s">
        <v>6361</v>
      </c>
      <c r="C3082" s="119">
        <v>42370</v>
      </c>
      <c r="D3082" s="117" t="s">
        <v>6362</v>
      </c>
      <c r="E3082" s="120" t="s">
        <v>6463</v>
      </c>
      <c r="F3082" s="117" t="str">
        <f>IF(ISNA(VLOOKUP(B3082,[2]保固召回!$A:$G,7,FALSE)),"",(VLOOKUP(B3082,[2]保固召回!$A:$G,7,FALSE)))</f>
        <v/>
      </c>
      <c r="G3082" s="121">
        <f t="shared" ca="1" si="195"/>
        <v>0.94936708860759489</v>
      </c>
      <c r="H3082" s="121" t="str">
        <f t="shared" si="193"/>
        <v>提示-檢視廢氣循環冷卻器</v>
      </c>
      <c r="I3082" s="122">
        <f t="shared" ca="1" si="194"/>
        <v>225</v>
      </c>
      <c r="N3082" s="125"/>
      <c r="O3082" s="126"/>
      <c r="P3082" s="127" t="str">
        <f>IF(B3082="","",IF(ISNA(VLOOKUP(U3082,[2]NEW!H:H,1,FALSE)),"V",""))</f>
        <v>V</v>
      </c>
      <c r="Q3082" s="156"/>
      <c r="R3082" s="129"/>
      <c r="S3082" s="205"/>
      <c r="U3082" s="132" t="str">
        <f t="shared" si="192"/>
        <v>00999996000F69479</v>
      </c>
      <c r="W3082" s="134" t="str">
        <f>IF((ISERROR(VLOOKUP(E3082,'[2]Lead Time(覆蓋貼)'!F:F,1,0)))*(P3082="v"),"",IF((ISTEXT(VLOOKUP(E3082,'[2]Lead Time(覆蓋貼)'!F:F,1,0)))*(P3082=""),"未執行",""))</f>
        <v/>
      </c>
    </row>
    <row r="3083" spans="1:23" ht="20.25" hidden="1" customHeight="1" x14ac:dyDescent="0.25">
      <c r="A3083" s="117"/>
      <c r="B3083" s="118" t="s">
        <v>6361</v>
      </c>
      <c r="C3083" s="119">
        <v>42370</v>
      </c>
      <c r="D3083" s="117" t="s">
        <v>6362</v>
      </c>
      <c r="E3083" s="120" t="s">
        <v>6464</v>
      </c>
      <c r="F3083" s="117" t="str">
        <f>IF(ISNA(VLOOKUP(B3083,[2]保固召回!$A:$G,7,FALSE)),"",(VLOOKUP(B3083,[2]保固召回!$A:$G,7,FALSE)))</f>
        <v/>
      </c>
      <c r="G3083" s="121">
        <f t="shared" ca="1" si="195"/>
        <v>0.94936708860759489</v>
      </c>
      <c r="H3083" s="121" t="str">
        <f t="shared" si="193"/>
        <v>提示-檢視廢氣循環冷卻器</v>
      </c>
      <c r="I3083" s="122">
        <f t="shared" ca="1" si="194"/>
        <v>225</v>
      </c>
      <c r="N3083" s="125"/>
      <c r="O3083" s="126"/>
      <c r="P3083" s="127" t="str">
        <f>IF(B3083="","",IF(ISNA(VLOOKUP(U3083,[2]NEW!H:H,1,FALSE)),"V",""))</f>
        <v>V</v>
      </c>
      <c r="Q3083" s="156"/>
      <c r="R3083" s="129"/>
      <c r="S3083" s="205"/>
      <c r="U3083" s="132" t="str">
        <f t="shared" si="192"/>
        <v>00999996000F70104</v>
      </c>
      <c r="W3083" s="134" t="str">
        <f>IF((ISERROR(VLOOKUP(E3083,'[2]Lead Time(覆蓋貼)'!F:F,1,0)))*(P3083="v"),"",IF((ISTEXT(VLOOKUP(E3083,'[2]Lead Time(覆蓋貼)'!F:F,1,0)))*(P3083=""),"未執行",""))</f>
        <v/>
      </c>
    </row>
    <row r="3084" spans="1:23" ht="20.25" hidden="1" customHeight="1" x14ac:dyDescent="0.25">
      <c r="A3084" s="117"/>
      <c r="B3084" s="118" t="s">
        <v>6361</v>
      </c>
      <c r="C3084" s="119">
        <v>42370</v>
      </c>
      <c r="D3084" s="117" t="s">
        <v>6362</v>
      </c>
      <c r="E3084" s="120" t="s">
        <v>6465</v>
      </c>
      <c r="F3084" s="117" t="str">
        <f>IF(ISNA(VLOOKUP(B3084,[2]保固召回!$A:$G,7,FALSE)),"",(VLOOKUP(B3084,[2]保固召回!$A:$G,7,FALSE)))</f>
        <v/>
      </c>
      <c r="G3084" s="121">
        <f t="shared" ca="1" si="195"/>
        <v>0.94936708860759489</v>
      </c>
      <c r="H3084" s="121" t="str">
        <f t="shared" si="193"/>
        <v>提示-檢視廢氣循環冷卻器</v>
      </c>
      <c r="I3084" s="122">
        <f t="shared" ca="1" si="194"/>
        <v>225</v>
      </c>
      <c r="N3084" s="125"/>
      <c r="O3084" s="126"/>
      <c r="P3084" s="127" t="str">
        <f>IF(B3084="","",IF(ISNA(VLOOKUP(U3084,[2]NEW!H:H,1,FALSE)),"V",""))</f>
        <v>V</v>
      </c>
      <c r="Q3084" s="156"/>
      <c r="R3084" s="129"/>
      <c r="S3084" s="205"/>
      <c r="U3084" s="132" t="str">
        <f t="shared" si="192"/>
        <v>00999996000F70644</v>
      </c>
      <c r="W3084" s="134" t="str">
        <f>IF((ISERROR(VLOOKUP(E3084,'[2]Lead Time(覆蓋貼)'!F:F,1,0)))*(P3084="v"),"",IF((ISTEXT(VLOOKUP(E3084,'[2]Lead Time(覆蓋貼)'!F:F,1,0)))*(P3084=""),"未執行",""))</f>
        <v/>
      </c>
    </row>
    <row r="3085" spans="1:23" ht="20.25" hidden="1" customHeight="1" x14ac:dyDescent="0.25">
      <c r="A3085" s="117"/>
      <c r="B3085" s="118" t="s">
        <v>6361</v>
      </c>
      <c r="C3085" s="119">
        <v>42370</v>
      </c>
      <c r="D3085" s="117" t="s">
        <v>6362</v>
      </c>
      <c r="E3085" s="120" t="s">
        <v>6466</v>
      </c>
      <c r="F3085" s="117" t="str">
        <f>IF(ISNA(VLOOKUP(B3085,[2]保固召回!$A:$G,7,FALSE)),"",(VLOOKUP(B3085,[2]保固召回!$A:$G,7,FALSE)))</f>
        <v/>
      </c>
      <c r="G3085" s="121">
        <f t="shared" ca="1" si="195"/>
        <v>0.94936708860759489</v>
      </c>
      <c r="H3085" s="121" t="str">
        <f t="shared" si="193"/>
        <v>提示-檢視廢氣循環冷卻器</v>
      </c>
      <c r="I3085" s="122">
        <f t="shared" ca="1" si="194"/>
        <v>225</v>
      </c>
      <c r="N3085" s="125"/>
      <c r="O3085" s="126"/>
      <c r="P3085" s="127" t="str">
        <f>IF(B3085="","",IF(ISNA(VLOOKUP(U3085,[2]NEW!H:H,1,FALSE)),"V",""))</f>
        <v>V</v>
      </c>
      <c r="Q3085" s="156"/>
      <c r="R3085" s="129"/>
      <c r="S3085" s="205"/>
      <c r="U3085" s="132" t="str">
        <f t="shared" si="192"/>
        <v>00999996000F70704</v>
      </c>
      <c r="W3085" s="134" t="str">
        <f>IF((ISERROR(VLOOKUP(E3085,'[2]Lead Time(覆蓋貼)'!F:F,1,0)))*(P3085="v"),"",IF((ISTEXT(VLOOKUP(E3085,'[2]Lead Time(覆蓋貼)'!F:F,1,0)))*(P3085=""),"未執行",""))</f>
        <v/>
      </c>
    </row>
    <row r="3086" spans="1:23" ht="20.25" hidden="1" customHeight="1" x14ac:dyDescent="0.25">
      <c r="A3086" s="117"/>
      <c r="B3086" s="118" t="s">
        <v>6361</v>
      </c>
      <c r="C3086" s="119">
        <v>42370</v>
      </c>
      <c r="D3086" s="117" t="s">
        <v>6362</v>
      </c>
      <c r="E3086" s="120" t="s">
        <v>6467</v>
      </c>
      <c r="F3086" s="117" t="str">
        <f>IF(ISNA(VLOOKUP(B3086,[2]保固召回!$A:$G,7,FALSE)),"",(VLOOKUP(B3086,[2]保固召回!$A:$G,7,FALSE)))</f>
        <v/>
      </c>
      <c r="G3086" s="121">
        <f t="shared" ca="1" si="195"/>
        <v>0.94936708860759489</v>
      </c>
      <c r="H3086" s="121" t="str">
        <f t="shared" si="193"/>
        <v>提示-檢視廢氣循環冷卻器</v>
      </c>
      <c r="I3086" s="122">
        <f t="shared" ca="1" si="194"/>
        <v>225</v>
      </c>
      <c r="N3086" s="125"/>
      <c r="O3086" s="126"/>
      <c r="P3086" s="127" t="str">
        <f>IF(B3086="","",IF(ISNA(VLOOKUP(U3086,[2]NEW!H:H,1,FALSE)),"V",""))</f>
        <v>V</v>
      </c>
      <c r="Q3086" s="156"/>
      <c r="R3086" s="129"/>
      <c r="S3086" s="205"/>
      <c r="U3086" s="132" t="str">
        <f t="shared" si="192"/>
        <v>00999996000F70706</v>
      </c>
      <c r="W3086" s="134" t="str">
        <f>IF((ISERROR(VLOOKUP(E3086,'[2]Lead Time(覆蓋貼)'!F:F,1,0)))*(P3086="v"),"",IF((ISTEXT(VLOOKUP(E3086,'[2]Lead Time(覆蓋貼)'!F:F,1,0)))*(P3086=""),"未執行",""))</f>
        <v/>
      </c>
    </row>
    <row r="3087" spans="1:23" ht="20.25" hidden="1" customHeight="1" x14ac:dyDescent="0.25">
      <c r="A3087" s="117"/>
      <c r="B3087" s="118" t="s">
        <v>6361</v>
      </c>
      <c r="C3087" s="119">
        <v>42370</v>
      </c>
      <c r="D3087" s="117" t="s">
        <v>6362</v>
      </c>
      <c r="E3087" s="120" t="s">
        <v>6468</v>
      </c>
      <c r="F3087" s="117" t="str">
        <f>IF(ISNA(VLOOKUP(B3087,[2]保固召回!$A:$G,7,FALSE)),"",(VLOOKUP(B3087,[2]保固召回!$A:$G,7,FALSE)))</f>
        <v/>
      </c>
      <c r="G3087" s="121">
        <f t="shared" ca="1" si="195"/>
        <v>0.94936708860759489</v>
      </c>
      <c r="H3087" s="121" t="str">
        <f t="shared" si="193"/>
        <v>提示-檢視廢氣循環冷卻器</v>
      </c>
      <c r="I3087" s="122">
        <f t="shared" ca="1" si="194"/>
        <v>225</v>
      </c>
      <c r="N3087" s="125"/>
      <c r="O3087" s="126"/>
      <c r="P3087" s="127" t="str">
        <f>IF(B3087="","",IF(ISNA(VLOOKUP(U3087,[2]NEW!H:H,1,FALSE)),"V",""))</f>
        <v>V</v>
      </c>
      <c r="Q3087" s="156"/>
      <c r="R3087" s="129"/>
      <c r="S3087" s="205"/>
      <c r="U3087" s="132" t="str">
        <f t="shared" si="192"/>
        <v>00999996000F70756</v>
      </c>
      <c r="W3087" s="134" t="str">
        <f>IF((ISERROR(VLOOKUP(E3087,'[2]Lead Time(覆蓋貼)'!F:F,1,0)))*(P3087="v"),"",IF((ISTEXT(VLOOKUP(E3087,'[2]Lead Time(覆蓋貼)'!F:F,1,0)))*(P3087=""),"未執行",""))</f>
        <v/>
      </c>
    </row>
    <row r="3088" spans="1:23" ht="20.25" hidden="1" customHeight="1" x14ac:dyDescent="0.25">
      <c r="A3088" s="117"/>
      <c r="B3088" s="118" t="s">
        <v>6361</v>
      </c>
      <c r="C3088" s="119">
        <v>42370</v>
      </c>
      <c r="D3088" s="117" t="s">
        <v>6362</v>
      </c>
      <c r="E3088" s="120" t="s">
        <v>6469</v>
      </c>
      <c r="F3088" s="117" t="str">
        <f>IF(ISNA(VLOOKUP(B3088,[2]保固召回!$A:$G,7,FALSE)),"",(VLOOKUP(B3088,[2]保固召回!$A:$G,7,FALSE)))</f>
        <v/>
      </c>
      <c r="G3088" s="121">
        <f t="shared" ca="1" si="195"/>
        <v>0.94936708860759489</v>
      </c>
      <c r="H3088" s="121" t="str">
        <f t="shared" si="193"/>
        <v>提示-檢視廢氣循環冷卻器</v>
      </c>
      <c r="I3088" s="122">
        <f t="shared" ca="1" si="194"/>
        <v>225</v>
      </c>
      <c r="N3088" s="125"/>
      <c r="O3088" s="126"/>
      <c r="P3088" s="127" t="str">
        <f>IF(B3088="","",IF(ISNA(VLOOKUP(U3088,[2]NEW!H:H,1,FALSE)),"V",""))</f>
        <v>V</v>
      </c>
      <c r="Q3088" s="156"/>
      <c r="R3088" s="129"/>
      <c r="S3088" s="205"/>
      <c r="U3088" s="132" t="str">
        <f t="shared" si="192"/>
        <v>00999996000K79868</v>
      </c>
      <c r="W3088" s="134" t="str">
        <f>IF((ISERROR(VLOOKUP(E3088,'[2]Lead Time(覆蓋貼)'!F:F,1,0)))*(P3088="v"),"",IF((ISTEXT(VLOOKUP(E3088,'[2]Lead Time(覆蓋貼)'!F:F,1,0)))*(P3088=""),"未執行",""))</f>
        <v/>
      </c>
    </row>
    <row r="3089" spans="1:23" ht="20.25" hidden="1" customHeight="1" x14ac:dyDescent="0.25">
      <c r="A3089" s="117"/>
      <c r="B3089" s="118" t="s">
        <v>6361</v>
      </c>
      <c r="C3089" s="119">
        <v>42370</v>
      </c>
      <c r="D3089" s="117" t="s">
        <v>6362</v>
      </c>
      <c r="E3089" s="120" t="s">
        <v>6470</v>
      </c>
      <c r="F3089" s="117" t="str">
        <f>IF(ISNA(VLOOKUP(B3089,[2]保固召回!$A:$G,7,FALSE)),"",(VLOOKUP(B3089,[2]保固召回!$A:$G,7,FALSE)))</f>
        <v/>
      </c>
      <c r="G3089" s="121">
        <f t="shared" ca="1" si="195"/>
        <v>0.94936708860759489</v>
      </c>
      <c r="H3089" s="121" t="str">
        <f t="shared" si="193"/>
        <v>提示-檢視廢氣循環冷卻器</v>
      </c>
      <c r="I3089" s="122">
        <f t="shared" ca="1" si="194"/>
        <v>225</v>
      </c>
      <c r="N3089" s="125"/>
      <c r="O3089" s="126"/>
      <c r="P3089" s="127" t="str">
        <f>IF(B3089="","",IF(ISNA(VLOOKUP(U3089,[2]NEW!H:H,1,FALSE)),"V",""))</f>
        <v>V</v>
      </c>
      <c r="Q3089" s="156"/>
      <c r="R3089" s="129"/>
      <c r="S3089" s="205"/>
      <c r="U3089" s="132" t="str">
        <f t="shared" si="192"/>
        <v>00999996000K80333</v>
      </c>
      <c r="W3089" s="134" t="str">
        <f>IF((ISERROR(VLOOKUP(E3089,'[2]Lead Time(覆蓋貼)'!F:F,1,0)))*(P3089="v"),"",IF((ISTEXT(VLOOKUP(E3089,'[2]Lead Time(覆蓋貼)'!F:F,1,0)))*(P3089=""),"未執行",""))</f>
        <v/>
      </c>
    </row>
    <row r="3090" spans="1:23" ht="20.25" hidden="1" customHeight="1" x14ac:dyDescent="0.25">
      <c r="A3090" s="117"/>
      <c r="B3090" s="118" t="s">
        <v>6361</v>
      </c>
      <c r="C3090" s="119">
        <v>42370</v>
      </c>
      <c r="D3090" s="117" t="s">
        <v>6362</v>
      </c>
      <c r="E3090" s="120" t="s">
        <v>6471</v>
      </c>
      <c r="F3090" s="117" t="str">
        <f>IF(ISNA(VLOOKUP(B3090,[2]保固召回!$A:$G,7,FALSE)),"",(VLOOKUP(B3090,[2]保固召回!$A:$G,7,FALSE)))</f>
        <v/>
      </c>
      <c r="G3090" s="121">
        <f t="shared" ca="1" si="195"/>
        <v>0.94936708860759489</v>
      </c>
      <c r="H3090" s="121" t="str">
        <f t="shared" si="193"/>
        <v>提示-檢視廢氣循環冷卻器</v>
      </c>
      <c r="I3090" s="122">
        <f t="shared" ca="1" si="194"/>
        <v>225</v>
      </c>
      <c r="N3090" s="125"/>
      <c r="O3090" s="126"/>
      <c r="P3090" s="127" t="str">
        <f>IF(B3090="","",IF(ISNA(VLOOKUP(U3090,[2]NEW!H:H,1,FALSE)),"V",""))</f>
        <v>V</v>
      </c>
      <c r="Q3090" s="156"/>
      <c r="R3090" s="129"/>
      <c r="S3090" s="205"/>
      <c r="U3090" s="132" t="str">
        <f t="shared" si="192"/>
        <v>00999996000K80393</v>
      </c>
      <c r="W3090" s="134" t="str">
        <f>IF((ISERROR(VLOOKUP(E3090,'[2]Lead Time(覆蓋貼)'!F:F,1,0)))*(P3090="v"),"",IF((ISTEXT(VLOOKUP(E3090,'[2]Lead Time(覆蓋貼)'!F:F,1,0)))*(P3090=""),"未執行",""))</f>
        <v/>
      </c>
    </row>
    <row r="3091" spans="1:23" ht="20.25" hidden="1" customHeight="1" x14ac:dyDescent="0.25">
      <c r="A3091" s="117"/>
      <c r="B3091" s="118" t="s">
        <v>6361</v>
      </c>
      <c r="C3091" s="119">
        <v>42370</v>
      </c>
      <c r="D3091" s="117" t="s">
        <v>6362</v>
      </c>
      <c r="E3091" s="120" t="s">
        <v>6472</v>
      </c>
      <c r="F3091" s="117" t="str">
        <f>IF(ISNA(VLOOKUP(B3091,[2]保固召回!$A:$G,7,FALSE)),"",(VLOOKUP(B3091,[2]保固召回!$A:$G,7,FALSE)))</f>
        <v/>
      </c>
      <c r="G3091" s="121">
        <f t="shared" ca="1" si="195"/>
        <v>0.94936708860759489</v>
      </c>
      <c r="H3091" s="121" t="str">
        <f t="shared" si="193"/>
        <v>提示-檢視廢氣循環冷卻器</v>
      </c>
      <c r="I3091" s="122">
        <f t="shared" ca="1" si="194"/>
        <v>225</v>
      </c>
      <c r="N3091" s="125"/>
      <c r="O3091" s="126"/>
      <c r="P3091" s="127" t="str">
        <f>IF(B3091="","",IF(ISNA(VLOOKUP(U3091,[2]NEW!H:H,1,FALSE)),"V",""))</f>
        <v>V</v>
      </c>
      <c r="Q3091" s="156"/>
      <c r="R3091" s="129"/>
      <c r="S3091" s="205"/>
      <c r="U3091" s="132" t="str">
        <f t="shared" si="192"/>
        <v>00999996000K80428</v>
      </c>
      <c r="W3091" s="134" t="str">
        <f>IF((ISERROR(VLOOKUP(E3091,'[2]Lead Time(覆蓋貼)'!F:F,1,0)))*(P3091="v"),"",IF((ISTEXT(VLOOKUP(E3091,'[2]Lead Time(覆蓋貼)'!F:F,1,0)))*(P3091=""),"未執行",""))</f>
        <v/>
      </c>
    </row>
    <row r="3092" spans="1:23" ht="20.25" hidden="1" customHeight="1" x14ac:dyDescent="0.25">
      <c r="A3092" s="117"/>
      <c r="B3092" s="118" t="s">
        <v>6361</v>
      </c>
      <c r="C3092" s="119">
        <v>42370</v>
      </c>
      <c r="D3092" s="117" t="s">
        <v>6362</v>
      </c>
      <c r="E3092" s="120" t="s">
        <v>6473</v>
      </c>
      <c r="F3092" s="117" t="str">
        <f>IF(ISNA(VLOOKUP(B3092,[2]保固召回!$A:$G,7,FALSE)),"",(VLOOKUP(B3092,[2]保固召回!$A:$G,7,FALSE)))</f>
        <v/>
      </c>
      <c r="G3092" s="121">
        <f t="shared" ca="1" si="195"/>
        <v>0.94936708860759489</v>
      </c>
      <c r="H3092" s="121" t="str">
        <f t="shared" si="193"/>
        <v>提示-檢視廢氣循環冷卻器</v>
      </c>
      <c r="I3092" s="122">
        <f t="shared" ca="1" si="194"/>
        <v>225</v>
      </c>
      <c r="N3092" s="125"/>
      <c r="O3092" s="126"/>
      <c r="P3092" s="127" t="str">
        <f>IF(B3092="","",IF(ISNA(VLOOKUP(U3092,[2]NEW!H:H,1,FALSE)),"V",""))</f>
        <v>V</v>
      </c>
      <c r="Q3092" s="156"/>
      <c r="R3092" s="129"/>
      <c r="S3092" s="205"/>
      <c r="U3092" s="132" t="str">
        <f t="shared" si="192"/>
        <v>00999996000K80840</v>
      </c>
      <c r="W3092" s="134" t="str">
        <f>IF((ISERROR(VLOOKUP(E3092,'[2]Lead Time(覆蓋貼)'!F:F,1,0)))*(P3092="v"),"",IF((ISTEXT(VLOOKUP(E3092,'[2]Lead Time(覆蓋貼)'!F:F,1,0)))*(P3092=""),"未執行",""))</f>
        <v/>
      </c>
    </row>
    <row r="3093" spans="1:23" ht="20.25" hidden="1" customHeight="1" x14ac:dyDescent="0.25">
      <c r="A3093" s="117"/>
      <c r="B3093" s="118" t="s">
        <v>6361</v>
      </c>
      <c r="C3093" s="119">
        <v>42370</v>
      </c>
      <c r="D3093" s="117" t="s">
        <v>6362</v>
      </c>
      <c r="E3093" s="120" t="s">
        <v>6474</v>
      </c>
      <c r="F3093" s="117" t="str">
        <f>IF(ISNA(VLOOKUP(B3093,[2]保固召回!$A:$G,7,FALSE)),"",(VLOOKUP(B3093,[2]保固召回!$A:$G,7,FALSE)))</f>
        <v/>
      </c>
      <c r="G3093" s="121">
        <f t="shared" ca="1" si="195"/>
        <v>0.94936708860759489</v>
      </c>
      <c r="H3093" s="121" t="str">
        <f t="shared" si="193"/>
        <v>提示-檢視廢氣循環冷卻器</v>
      </c>
      <c r="I3093" s="122">
        <f t="shared" ca="1" si="194"/>
        <v>225</v>
      </c>
      <c r="N3093" s="125"/>
      <c r="O3093" s="126"/>
      <c r="P3093" s="127" t="str">
        <f>IF(B3093="","",IF(ISNA(VLOOKUP(U3093,[2]NEW!H:H,1,FALSE)),"V",""))</f>
        <v>V</v>
      </c>
      <c r="Q3093" s="156"/>
      <c r="R3093" s="129"/>
      <c r="S3093" s="205"/>
      <c r="U3093" s="132" t="str">
        <f t="shared" si="192"/>
        <v>00999996000K81004</v>
      </c>
      <c r="W3093" s="134" t="str">
        <f>IF((ISERROR(VLOOKUP(E3093,'[2]Lead Time(覆蓋貼)'!F:F,1,0)))*(P3093="v"),"",IF((ISTEXT(VLOOKUP(E3093,'[2]Lead Time(覆蓋貼)'!F:F,1,0)))*(P3093=""),"未執行",""))</f>
        <v/>
      </c>
    </row>
    <row r="3094" spans="1:23" ht="20.25" hidden="1" customHeight="1" x14ac:dyDescent="0.25">
      <c r="A3094" s="117"/>
      <c r="B3094" s="118" t="s">
        <v>6361</v>
      </c>
      <c r="C3094" s="119">
        <v>42370</v>
      </c>
      <c r="D3094" s="117" t="s">
        <v>6362</v>
      </c>
      <c r="E3094" s="120" t="s">
        <v>6475</v>
      </c>
      <c r="F3094" s="117" t="str">
        <f>IF(ISNA(VLOOKUP(B3094,[2]保固召回!$A:$G,7,FALSE)),"",(VLOOKUP(B3094,[2]保固召回!$A:$G,7,FALSE)))</f>
        <v/>
      </c>
      <c r="G3094" s="121">
        <f t="shared" ca="1" si="195"/>
        <v>0.94936708860759489</v>
      </c>
      <c r="H3094" s="121" t="str">
        <f t="shared" si="193"/>
        <v>提示-檢視廢氣循環冷卻器</v>
      </c>
      <c r="I3094" s="122">
        <f t="shared" ca="1" si="194"/>
        <v>225</v>
      </c>
      <c r="N3094" s="125"/>
      <c r="O3094" s="126"/>
      <c r="P3094" s="127" t="str">
        <f>IF(B3094="","",IF(ISNA(VLOOKUP(U3094,[2]NEW!H:H,1,FALSE)),"V",""))</f>
        <v>V</v>
      </c>
      <c r="Q3094" s="156"/>
      <c r="R3094" s="129"/>
      <c r="S3094" s="205"/>
      <c r="U3094" s="132" t="str">
        <f t="shared" si="192"/>
        <v>00999996000K81281</v>
      </c>
      <c r="W3094" s="134" t="str">
        <f>IF((ISERROR(VLOOKUP(E3094,'[2]Lead Time(覆蓋貼)'!F:F,1,0)))*(P3094="v"),"",IF((ISTEXT(VLOOKUP(E3094,'[2]Lead Time(覆蓋貼)'!F:F,1,0)))*(P3094=""),"未執行",""))</f>
        <v/>
      </c>
    </row>
    <row r="3095" spans="1:23" ht="20.25" hidden="1" customHeight="1" x14ac:dyDescent="0.25">
      <c r="A3095" s="117"/>
      <c r="B3095" s="118" t="s">
        <v>6361</v>
      </c>
      <c r="C3095" s="119">
        <v>42370</v>
      </c>
      <c r="D3095" s="117" t="s">
        <v>6362</v>
      </c>
      <c r="E3095" s="120" t="s">
        <v>6476</v>
      </c>
      <c r="F3095" s="117" t="str">
        <f>IF(ISNA(VLOOKUP(B3095,[2]保固召回!$A:$G,7,FALSE)),"",(VLOOKUP(B3095,[2]保固召回!$A:$G,7,FALSE)))</f>
        <v/>
      </c>
      <c r="G3095" s="121">
        <f t="shared" ca="1" si="195"/>
        <v>0.94936708860759489</v>
      </c>
      <c r="H3095" s="121" t="str">
        <f t="shared" si="193"/>
        <v>提示-檢視廢氣循環冷卻器</v>
      </c>
      <c r="I3095" s="122">
        <f t="shared" ca="1" si="194"/>
        <v>225</v>
      </c>
      <c r="N3095" s="125"/>
      <c r="O3095" s="126"/>
      <c r="P3095" s="127" t="str">
        <f>IF(B3095="","",IF(ISNA(VLOOKUP(U3095,[2]NEW!H:H,1,FALSE)),"V",""))</f>
        <v>V</v>
      </c>
      <c r="Q3095" s="156"/>
      <c r="R3095" s="129"/>
      <c r="S3095" s="205"/>
      <c r="U3095" s="132" t="str">
        <f t="shared" si="192"/>
        <v>00999996000K81339</v>
      </c>
      <c r="W3095" s="134" t="str">
        <f>IF((ISERROR(VLOOKUP(E3095,'[2]Lead Time(覆蓋貼)'!F:F,1,0)))*(P3095="v"),"",IF((ISTEXT(VLOOKUP(E3095,'[2]Lead Time(覆蓋貼)'!F:F,1,0)))*(P3095=""),"未執行",""))</f>
        <v/>
      </c>
    </row>
    <row r="3096" spans="1:23" ht="20.25" hidden="1" customHeight="1" x14ac:dyDescent="0.25">
      <c r="A3096" s="117"/>
      <c r="B3096" s="118" t="s">
        <v>6361</v>
      </c>
      <c r="C3096" s="119">
        <v>42370</v>
      </c>
      <c r="D3096" s="117" t="s">
        <v>6362</v>
      </c>
      <c r="E3096" s="120" t="s">
        <v>6477</v>
      </c>
      <c r="F3096" s="117" t="str">
        <f>IF(ISNA(VLOOKUP(B3096,[2]保固召回!$A:$G,7,FALSE)),"",(VLOOKUP(B3096,[2]保固召回!$A:$G,7,FALSE)))</f>
        <v/>
      </c>
      <c r="G3096" s="121">
        <f t="shared" ca="1" si="195"/>
        <v>0.94936708860759489</v>
      </c>
      <c r="H3096" s="121" t="str">
        <f t="shared" si="193"/>
        <v>提示-檢視廢氣循環冷卻器</v>
      </c>
      <c r="I3096" s="122">
        <f t="shared" ca="1" si="194"/>
        <v>225</v>
      </c>
      <c r="N3096" s="125"/>
      <c r="O3096" s="126"/>
      <c r="P3096" s="127" t="str">
        <f>IF(B3096="","",IF(ISNA(VLOOKUP(U3096,[2]NEW!H:H,1,FALSE)),"V",""))</f>
        <v>V</v>
      </c>
      <c r="Q3096" s="156"/>
      <c r="R3096" s="129"/>
      <c r="S3096" s="205"/>
      <c r="U3096" s="132" t="str">
        <f t="shared" si="192"/>
        <v>00999996000K82174</v>
      </c>
      <c r="W3096" s="134" t="str">
        <f>IF((ISERROR(VLOOKUP(E3096,'[2]Lead Time(覆蓋貼)'!F:F,1,0)))*(P3096="v"),"",IF((ISTEXT(VLOOKUP(E3096,'[2]Lead Time(覆蓋貼)'!F:F,1,0)))*(P3096=""),"未執行",""))</f>
        <v/>
      </c>
    </row>
    <row r="3097" spans="1:23" ht="20.25" customHeight="1" x14ac:dyDescent="0.25">
      <c r="A3097" s="117"/>
      <c r="B3097" s="118" t="s">
        <v>6361</v>
      </c>
      <c r="C3097" s="119">
        <v>42370</v>
      </c>
      <c r="D3097" s="117" t="s">
        <v>6362</v>
      </c>
      <c r="E3097" s="120" t="s">
        <v>6478</v>
      </c>
      <c r="F3097" s="117" t="str">
        <f>IF(ISNA(VLOOKUP(B3097,[2]保固召回!$A:$G,7,FALSE)),"",(VLOOKUP(B3097,[2]保固召回!$A:$G,7,FALSE)))</f>
        <v/>
      </c>
      <c r="G3097" s="121">
        <f t="shared" ca="1" si="195"/>
        <v>0.94936708860759489</v>
      </c>
      <c r="H3097" s="121" t="str">
        <f t="shared" si="193"/>
        <v/>
      </c>
      <c r="I3097" s="122">
        <f t="shared" ca="1" si="194"/>
        <v>225</v>
      </c>
      <c r="N3097" s="125"/>
      <c r="O3097" s="126"/>
      <c r="P3097" s="127" t="str">
        <f>IF(B3097="","",IF(ISNA(VLOOKUP(U3097,[2]NEW!H:H,1,FALSE)),"V",""))</f>
        <v/>
      </c>
      <c r="Q3097" s="156"/>
      <c r="R3097" s="129"/>
      <c r="S3097" s="205"/>
      <c r="U3097" s="132" t="str">
        <f t="shared" si="192"/>
        <v>00999996000K82386</v>
      </c>
      <c r="W3097" s="134" t="str">
        <f>IF((ISERROR(VLOOKUP(E3097,'[2]Lead Time(覆蓋貼)'!F:F,1,0)))*(P3097="v"),"",IF((ISTEXT(VLOOKUP(E3097,'[2]Lead Time(覆蓋貼)'!F:F,1,0)))*(P3097=""),"未執行",""))</f>
        <v/>
      </c>
    </row>
    <row r="3098" spans="1:23" ht="20.25" hidden="1" customHeight="1" x14ac:dyDescent="0.25">
      <c r="A3098" s="117"/>
      <c r="B3098" s="118" t="s">
        <v>6361</v>
      </c>
      <c r="C3098" s="119">
        <v>42370</v>
      </c>
      <c r="D3098" s="117" t="s">
        <v>6362</v>
      </c>
      <c r="E3098" s="120" t="s">
        <v>6479</v>
      </c>
      <c r="F3098" s="117" t="str">
        <f>IF(ISNA(VLOOKUP(B3098,[2]保固召回!$A:$G,7,FALSE)),"",(VLOOKUP(B3098,[2]保固召回!$A:$G,7,FALSE)))</f>
        <v/>
      </c>
      <c r="G3098" s="121">
        <f t="shared" ca="1" si="195"/>
        <v>0.94936708860759489</v>
      </c>
      <c r="H3098" s="121" t="str">
        <f t="shared" si="193"/>
        <v>提示-檢視廢氣循環冷卻器</v>
      </c>
      <c r="I3098" s="122">
        <f t="shared" ca="1" si="194"/>
        <v>225</v>
      </c>
      <c r="N3098" s="125"/>
      <c r="O3098" s="126"/>
      <c r="P3098" s="127" t="str">
        <f>IF(B3098="","",IF(ISNA(VLOOKUP(U3098,[2]NEW!H:H,1,FALSE)),"V",""))</f>
        <v>V</v>
      </c>
      <c r="Q3098" s="156"/>
      <c r="R3098" s="129"/>
      <c r="S3098" s="205"/>
      <c r="U3098" s="132" t="str">
        <f t="shared" si="192"/>
        <v>00999996000K83425</v>
      </c>
      <c r="W3098" s="134" t="str">
        <f>IF((ISERROR(VLOOKUP(E3098,'[2]Lead Time(覆蓋貼)'!F:F,1,0)))*(P3098="v"),"",IF((ISTEXT(VLOOKUP(E3098,'[2]Lead Time(覆蓋貼)'!F:F,1,0)))*(P3098=""),"未執行",""))</f>
        <v/>
      </c>
    </row>
    <row r="3099" spans="1:23" ht="20.25" hidden="1" customHeight="1" x14ac:dyDescent="0.25">
      <c r="A3099" s="117"/>
      <c r="B3099" s="118" t="s">
        <v>6361</v>
      </c>
      <c r="C3099" s="119">
        <v>42370</v>
      </c>
      <c r="D3099" s="117" t="s">
        <v>6362</v>
      </c>
      <c r="E3099" s="120" t="s">
        <v>6480</v>
      </c>
      <c r="F3099" s="117" t="str">
        <f>IF(ISNA(VLOOKUP(B3099,[2]保固召回!$A:$G,7,FALSE)),"",(VLOOKUP(B3099,[2]保固召回!$A:$G,7,FALSE)))</f>
        <v/>
      </c>
      <c r="G3099" s="121">
        <f t="shared" ca="1" si="195"/>
        <v>0.94936708860759489</v>
      </c>
      <c r="H3099" s="121" t="str">
        <f t="shared" si="193"/>
        <v>提示-檢視廢氣循環冷卻器</v>
      </c>
      <c r="I3099" s="122">
        <f t="shared" ca="1" si="194"/>
        <v>225</v>
      </c>
      <c r="N3099" s="125"/>
      <c r="O3099" s="126"/>
      <c r="P3099" s="127" t="str">
        <f>IF(B3099="","",IF(ISNA(VLOOKUP(U3099,[2]NEW!H:H,1,FALSE)),"V",""))</f>
        <v>V</v>
      </c>
      <c r="Q3099" s="156"/>
      <c r="R3099" s="129"/>
      <c r="S3099" s="205"/>
      <c r="U3099" s="132" t="str">
        <f t="shared" si="192"/>
        <v>00999996000K98229</v>
      </c>
      <c r="W3099" s="134" t="str">
        <f>IF((ISERROR(VLOOKUP(E3099,'[2]Lead Time(覆蓋貼)'!F:F,1,0)))*(P3099="v"),"",IF((ISTEXT(VLOOKUP(E3099,'[2]Lead Time(覆蓋貼)'!F:F,1,0)))*(P3099=""),"未執行",""))</f>
        <v/>
      </c>
    </row>
    <row r="3100" spans="1:23" ht="20.25" hidden="1" customHeight="1" x14ac:dyDescent="0.25">
      <c r="A3100" s="117"/>
      <c r="B3100" s="118" t="s">
        <v>6361</v>
      </c>
      <c r="C3100" s="119">
        <v>42370</v>
      </c>
      <c r="D3100" s="117" t="s">
        <v>6362</v>
      </c>
      <c r="E3100" s="120" t="s">
        <v>2237</v>
      </c>
      <c r="F3100" s="117" t="str">
        <f>IF(ISNA(VLOOKUP(B3100,[2]保固召回!$A:$G,7,FALSE)),"",(VLOOKUP(B3100,[2]保固召回!$A:$G,7,FALSE)))</f>
        <v/>
      </c>
      <c r="G3100" s="121">
        <f t="shared" ca="1" si="195"/>
        <v>0.94936708860759489</v>
      </c>
      <c r="H3100" s="121" t="str">
        <f t="shared" si="193"/>
        <v>提示-檢視廢氣循環冷卻器</v>
      </c>
      <c r="I3100" s="122">
        <f t="shared" ca="1" si="194"/>
        <v>225</v>
      </c>
      <c r="N3100" s="125"/>
      <c r="O3100" s="126"/>
      <c r="P3100" s="127" t="str">
        <f>IF(B3100="","",IF(ISNA(VLOOKUP(U3100,[2]NEW!H:H,1,FALSE)),"V",""))</f>
        <v>V</v>
      </c>
      <c r="Q3100" s="156"/>
      <c r="R3100" s="129"/>
      <c r="S3100" s="205"/>
      <c r="U3100" s="132" t="str">
        <f t="shared" si="192"/>
        <v>00999996000K98478</v>
      </c>
      <c r="W3100" s="134" t="str">
        <f>IF((ISERROR(VLOOKUP(E3100,'[2]Lead Time(覆蓋貼)'!F:F,1,0)))*(P3100="v"),"",IF((ISTEXT(VLOOKUP(E3100,'[2]Lead Time(覆蓋貼)'!F:F,1,0)))*(P3100=""),"未執行",""))</f>
        <v/>
      </c>
    </row>
    <row r="3101" spans="1:23" ht="20.25" hidden="1" customHeight="1" x14ac:dyDescent="0.25">
      <c r="A3101" s="117"/>
      <c r="B3101" s="118" t="s">
        <v>6361</v>
      </c>
      <c r="C3101" s="119">
        <v>42370</v>
      </c>
      <c r="D3101" s="117" t="s">
        <v>6362</v>
      </c>
      <c r="E3101" s="120" t="s">
        <v>6481</v>
      </c>
      <c r="F3101" s="117" t="str">
        <f>IF(ISNA(VLOOKUP(B3101,[2]保固召回!$A:$G,7,FALSE)),"",(VLOOKUP(B3101,[2]保固召回!$A:$G,7,FALSE)))</f>
        <v/>
      </c>
      <c r="G3101" s="121">
        <f t="shared" ca="1" si="195"/>
        <v>0.94936708860759489</v>
      </c>
      <c r="H3101" s="121" t="str">
        <f t="shared" si="193"/>
        <v>提示-檢視廢氣循環冷卻器</v>
      </c>
      <c r="I3101" s="122">
        <f t="shared" ca="1" si="194"/>
        <v>225</v>
      </c>
      <c r="N3101" s="125"/>
      <c r="O3101" s="126"/>
      <c r="P3101" s="127" t="str">
        <f>IF(B3101="","",IF(ISNA(VLOOKUP(U3101,[2]NEW!H:H,1,FALSE)),"V",""))</f>
        <v>V</v>
      </c>
      <c r="Q3101" s="156"/>
      <c r="R3101" s="129"/>
      <c r="S3101" s="205"/>
      <c r="U3101" s="132" t="str">
        <f t="shared" si="192"/>
        <v>00999996000K98498</v>
      </c>
      <c r="W3101" s="134" t="str">
        <f>IF((ISERROR(VLOOKUP(E3101,'[2]Lead Time(覆蓋貼)'!F:F,1,0)))*(P3101="v"),"",IF((ISTEXT(VLOOKUP(E3101,'[2]Lead Time(覆蓋貼)'!F:F,1,0)))*(P3101=""),"未執行",""))</f>
        <v/>
      </c>
    </row>
    <row r="3102" spans="1:23" ht="20.25" hidden="1" customHeight="1" x14ac:dyDescent="0.25">
      <c r="A3102" s="117"/>
      <c r="B3102" s="118" t="s">
        <v>6361</v>
      </c>
      <c r="C3102" s="119">
        <v>42370</v>
      </c>
      <c r="D3102" s="117" t="s">
        <v>6362</v>
      </c>
      <c r="E3102" s="120" t="s">
        <v>2235</v>
      </c>
      <c r="F3102" s="117" t="str">
        <f>IF(ISNA(VLOOKUP(B3102,[2]保固召回!$A:$G,7,FALSE)),"",(VLOOKUP(B3102,[2]保固召回!$A:$G,7,FALSE)))</f>
        <v/>
      </c>
      <c r="G3102" s="121">
        <f t="shared" ca="1" si="195"/>
        <v>0.94936708860759489</v>
      </c>
      <c r="H3102" s="121" t="str">
        <f t="shared" si="193"/>
        <v>提示-檢視廢氣循環冷卻器</v>
      </c>
      <c r="I3102" s="122">
        <f t="shared" ca="1" si="194"/>
        <v>225</v>
      </c>
      <c r="N3102" s="125"/>
      <c r="O3102" s="126"/>
      <c r="P3102" s="127" t="str">
        <f>IF(B3102="","",IF(ISNA(VLOOKUP(U3102,[2]NEW!H:H,1,FALSE)),"V",""))</f>
        <v>V</v>
      </c>
      <c r="Q3102" s="156"/>
      <c r="R3102" s="129"/>
      <c r="S3102" s="205"/>
      <c r="U3102" s="132" t="str">
        <f t="shared" si="192"/>
        <v>00999996000K98602</v>
      </c>
      <c r="W3102" s="134" t="str">
        <f>IF((ISERROR(VLOOKUP(E3102,'[2]Lead Time(覆蓋貼)'!F:F,1,0)))*(P3102="v"),"",IF((ISTEXT(VLOOKUP(E3102,'[2]Lead Time(覆蓋貼)'!F:F,1,0)))*(P3102=""),"未執行",""))</f>
        <v/>
      </c>
    </row>
    <row r="3103" spans="1:23" ht="20.25" hidden="1" customHeight="1" x14ac:dyDescent="0.25">
      <c r="A3103" s="117"/>
      <c r="B3103" s="118" t="s">
        <v>6361</v>
      </c>
      <c r="C3103" s="119">
        <v>42370</v>
      </c>
      <c r="D3103" s="117" t="s">
        <v>6362</v>
      </c>
      <c r="E3103" s="120" t="s">
        <v>2230</v>
      </c>
      <c r="F3103" s="117" t="str">
        <f>IF(ISNA(VLOOKUP(B3103,[2]保固召回!$A:$G,7,FALSE)),"",(VLOOKUP(B3103,[2]保固召回!$A:$G,7,FALSE)))</f>
        <v/>
      </c>
      <c r="G3103" s="121">
        <f t="shared" ca="1" si="195"/>
        <v>0.94936708860759489</v>
      </c>
      <c r="H3103" s="121" t="str">
        <f t="shared" si="193"/>
        <v>提示-檢視廢氣循環冷卻器</v>
      </c>
      <c r="I3103" s="122">
        <f t="shared" ca="1" si="194"/>
        <v>225</v>
      </c>
      <c r="N3103" s="125"/>
      <c r="O3103" s="126"/>
      <c r="P3103" s="127" t="str">
        <f>IF(B3103="","",IF(ISNA(VLOOKUP(U3103,[2]NEW!H:H,1,FALSE)),"V",""))</f>
        <v>V</v>
      </c>
      <c r="Q3103" s="156"/>
      <c r="R3103" s="129"/>
      <c r="S3103" s="205"/>
      <c r="U3103" s="132" t="str">
        <f t="shared" si="192"/>
        <v>00999996000K98751</v>
      </c>
      <c r="W3103" s="134" t="str">
        <f>IF((ISERROR(VLOOKUP(E3103,'[2]Lead Time(覆蓋貼)'!F:F,1,0)))*(P3103="v"),"",IF((ISTEXT(VLOOKUP(E3103,'[2]Lead Time(覆蓋貼)'!F:F,1,0)))*(P3103=""),"未執行",""))</f>
        <v/>
      </c>
    </row>
    <row r="3104" spans="1:23" ht="20.25" hidden="1" customHeight="1" x14ac:dyDescent="0.25">
      <c r="A3104" s="117"/>
      <c r="B3104" s="118" t="s">
        <v>6361</v>
      </c>
      <c r="C3104" s="119">
        <v>42370</v>
      </c>
      <c r="D3104" s="117" t="s">
        <v>6362</v>
      </c>
      <c r="E3104" s="120" t="s">
        <v>2224</v>
      </c>
      <c r="F3104" s="117" t="str">
        <f>IF(ISNA(VLOOKUP(B3104,[2]保固召回!$A:$G,7,FALSE)),"",(VLOOKUP(B3104,[2]保固召回!$A:$G,7,FALSE)))</f>
        <v/>
      </c>
      <c r="G3104" s="121">
        <f t="shared" ca="1" si="195"/>
        <v>0.94936708860759489</v>
      </c>
      <c r="H3104" s="121" t="str">
        <f t="shared" si="193"/>
        <v>提示-檢視廢氣循環冷卻器</v>
      </c>
      <c r="I3104" s="122">
        <f t="shared" ca="1" si="194"/>
        <v>225</v>
      </c>
      <c r="N3104" s="125"/>
      <c r="O3104" s="126"/>
      <c r="P3104" s="127" t="str">
        <f>IF(B3104="","",IF(ISNA(VLOOKUP(U3104,[2]NEW!H:H,1,FALSE)),"V",""))</f>
        <v>V</v>
      </c>
      <c r="Q3104" s="156"/>
      <c r="R3104" s="129"/>
      <c r="S3104" s="205"/>
      <c r="U3104" s="132" t="str">
        <f t="shared" si="192"/>
        <v>00999996000K98788</v>
      </c>
      <c r="W3104" s="134" t="str">
        <f>IF((ISERROR(VLOOKUP(E3104,'[2]Lead Time(覆蓋貼)'!F:F,1,0)))*(P3104="v"),"",IF((ISTEXT(VLOOKUP(E3104,'[2]Lead Time(覆蓋貼)'!F:F,1,0)))*(P3104=""),"未執行",""))</f>
        <v/>
      </c>
    </row>
    <row r="3105" spans="1:23" ht="20.25" hidden="1" customHeight="1" x14ac:dyDescent="0.25">
      <c r="A3105" s="117"/>
      <c r="B3105" s="118" t="s">
        <v>6361</v>
      </c>
      <c r="C3105" s="119">
        <v>42370</v>
      </c>
      <c r="D3105" s="117" t="s">
        <v>6362</v>
      </c>
      <c r="E3105" s="120" t="s">
        <v>6482</v>
      </c>
      <c r="F3105" s="117" t="str">
        <f>IF(ISNA(VLOOKUP(B3105,[2]保固召回!$A:$G,7,FALSE)),"",(VLOOKUP(B3105,[2]保固召回!$A:$G,7,FALSE)))</f>
        <v/>
      </c>
      <c r="G3105" s="121">
        <f t="shared" ca="1" si="195"/>
        <v>0.94936708860759489</v>
      </c>
      <c r="H3105" s="121" t="str">
        <f t="shared" si="193"/>
        <v>提示-檢視廢氣循環冷卻器</v>
      </c>
      <c r="I3105" s="122">
        <f t="shared" ca="1" si="194"/>
        <v>225</v>
      </c>
      <c r="N3105" s="125"/>
      <c r="O3105" s="126"/>
      <c r="P3105" s="127" t="str">
        <f>IF(B3105="","",IF(ISNA(VLOOKUP(U3105,[2]NEW!H:H,1,FALSE)),"V",""))</f>
        <v>V</v>
      </c>
      <c r="Q3105" s="156"/>
      <c r="R3105" s="129"/>
      <c r="S3105" s="205"/>
      <c r="U3105" s="132" t="str">
        <f t="shared" si="192"/>
        <v>00999996000K98894</v>
      </c>
      <c r="W3105" s="134" t="str">
        <f>IF((ISERROR(VLOOKUP(E3105,'[2]Lead Time(覆蓋貼)'!F:F,1,0)))*(P3105="v"),"",IF((ISTEXT(VLOOKUP(E3105,'[2]Lead Time(覆蓋貼)'!F:F,1,0)))*(P3105=""),"未執行",""))</f>
        <v/>
      </c>
    </row>
    <row r="3106" spans="1:23" ht="20.25" hidden="1" customHeight="1" x14ac:dyDescent="0.25">
      <c r="A3106" s="117"/>
      <c r="B3106" s="118" t="s">
        <v>6361</v>
      </c>
      <c r="C3106" s="119">
        <v>42370</v>
      </c>
      <c r="D3106" s="117" t="s">
        <v>6362</v>
      </c>
      <c r="E3106" s="120" t="s">
        <v>6483</v>
      </c>
      <c r="F3106" s="117" t="str">
        <f>IF(ISNA(VLOOKUP(B3106,[2]保固召回!$A:$G,7,FALSE)),"",(VLOOKUP(B3106,[2]保固召回!$A:$G,7,FALSE)))</f>
        <v/>
      </c>
      <c r="G3106" s="121">
        <f t="shared" ca="1" si="195"/>
        <v>0.94936708860759489</v>
      </c>
      <c r="H3106" s="121" t="str">
        <f t="shared" si="193"/>
        <v>提示-檢視廢氣循環冷卻器</v>
      </c>
      <c r="I3106" s="122">
        <f t="shared" ca="1" si="194"/>
        <v>225</v>
      </c>
      <c r="N3106" s="125"/>
      <c r="O3106" s="126"/>
      <c r="P3106" s="127" t="str">
        <f>IF(B3106="","",IF(ISNA(VLOOKUP(U3106,[2]NEW!H:H,1,FALSE)),"V",""))</f>
        <v>V</v>
      </c>
      <c r="Q3106" s="156"/>
      <c r="R3106" s="129"/>
      <c r="S3106" s="205"/>
      <c r="U3106" s="132" t="str">
        <f t="shared" si="192"/>
        <v>00999996000K98904</v>
      </c>
      <c r="W3106" s="134" t="str">
        <f>IF((ISERROR(VLOOKUP(E3106,'[2]Lead Time(覆蓋貼)'!F:F,1,0)))*(P3106="v"),"",IF((ISTEXT(VLOOKUP(E3106,'[2]Lead Time(覆蓋貼)'!F:F,1,0)))*(P3106=""),"未執行",""))</f>
        <v/>
      </c>
    </row>
    <row r="3107" spans="1:23" ht="20.25" hidden="1" customHeight="1" x14ac:dyDescent="0.25">
      <c r="A3107" s="117"/>
      <c r="B3107" s="118" t="s">
        <v>6361</v>
      </c>
      <c r="C3107" s="119">
        <v>42370</v>
      </c>
      <c r="D3107" s="117" t="s">
        <v>6362</v>
      </c>
      <c r="E3107" s="120" t="s">
        <v>6484</v>
      </c>
      <c r="F3107" s="117" t="str">
        <f>IF(ISNA(VLOOKUP(B3107,[2]保固召回!$A:$G,7,FALSE)),"",(VLOOKUP(B3107,[2]保固召回!$A:$G,7,FALSE)))</f>
        <v/>
      </c>
      <c r="G3107" s="121">
        <f t="shared" ca="1" si="195"/>
        <v>0.94936708860759489</v>
      </c>
      <c r="H3107" s="121" t="str">
        <f t="shared" si="193"/>
        <v>提示-檢視廢氣循環冷卻器</v>
      </c>
      <c r="I3107" s="122">
        <f t="shared" ca="1" si="194"/>
        <v>225</v>
      </c>
      <c r="N3107" s="125"/>
      <c r="O3107" s="126"/>
      <c r="P3107" s="127" t="str">
        <f>IF(B3107="","",IF(ISNA(VLOOKUP(U3107,[2]NEW!H:H,1,FALSE)),"V",""))</f>
        <v>V</v>
      </c>
      <c r="Q3107" s="156"/>
      <c r="R3107" s="129"/>
      <c r="S3107" s="205"/>
      <c r="U3107" s="132" t="str">
        <f t="shared" si="192"/>
        <v>00999996000K98934</v>
      </c>
      <c r="W3107" s="134" t="str">
        <f>IF((ISERROR(VLOOKUP(E3107,'[2]Lead Time(覆蓋貼)'!F:F,1,0)))*(P3107="v"),"",IF((ISTEXT(VLOOKUP(E3107,'[2]Lead Time(覆蓋貼)'!F:F,1,0)))*(P3107=""),"未執行",""))</f>
        <v/>
      </c>
    </row>
    <row r="3108" spans="1:23" ht="20.25" customHeight="1" x14ac:dyDescent="0.25">
      <c r="A3108" s="117"/>
      <c r="B3108" s="118" t="s">
        <v>6361</v>
      </c>
      <c r="C3108" s="119">
        <v>42370</v>
      </c>
      <c r="D3108" s="117" t="s">
        <v>6362</v>
      </c>
      <c r="E3108" s="120" t="s">
        <v>6485</v>
      </c>
      <c r="F3108" s="117" t="str">
        <f>IF(ISNA(VLOOKUP(B3108,[2]保固召回!$A:$G,7,FALSE)),"",(VLOOKUP(B3108,[2]保固召回!$A:$G,7,FALSE)))</f>
        <v/>
      </c>
      <c r="G3108" s="121">
        <f t="shared" ca="1" si="195"/>
        <v>0.94936708860759489</v>
      </c>
      <c r="H3108" s="121" t="str">
        <f t="shared" si="193"/>
        <v/>
      </c>
      <c r="I3108" s="122">
        <f t="shared" ca="1" si="194"/>
        <v>225</v>
      </c>
      <c r="N3108" s="125"/>
      <c r="O3108" s="126"/>
      <c r="P3108" s="127" t="str">
        <f>IF(B3108="","",IF(ISNA(VLOOKUP(U3108,[2]NEW!H:H,1,FALSE)),"V",""))</f>
        <v/>
      </c>
      <c r="Q3108" s="156"/>
      <c r="R3108" s="129"/>
      <c r="S3108" s="205"/>
      <c r="U3108" s="132" t="str">
        <f t="shared" si="192"/>
        <v>00999996000K98937</v>
      </c>
      <c r="W3108" s="134" t="str">
        <f>IF((ISERROR(VLOOKUP(E3108,'[2]Lead Time(覆蓋貼)'!F:F,1,0)))*(P3108="v"),"",IF((ISTEXT(VLOOKUP(E3108,'[2]Lead Time(覆蓋貼)'!F:F,1,0)))*(P3108=""),"未執行",""))</f>
        <v/>
      </c>
    </row>
    <row r="3109" spans="1:23" ht="20.25" hidden="1" customHeight="1" x14ac:dyDescent="0.25">
      <c r="A3109" s="117"/>
      <c r="B3109" s="118" t="s">
        <v>6361</v>
      </c>
      <c r="C3109" s="119">
        <v>42370</v>
      </c>
      <c r="D3109" s="117" t="s">
        <v>6362</v>
      </c>
      <c r="E3109" s="120" t="s">
        <v>6486</v>
      </c>
      <c r="F3109" s="117" t="str">
        <f>IF(ISNA(VLOOKUP(B3109,[2]保固召回!$A:$G,7,FALSE)),"",(VLOOKUP(B3109,[2]保固召回!$A:$G,7,FALSE)))</f>
        <v/>
      </c>
      <c r="G3109" s="121">
        <f t="shared" ca="1" si="195"/>
        <v>0.94936708860759489</v>
      </c>
      <c r="H3109" s="121" t="str">
        <f t="shared" si="193"/>
        <v>提示-檢視廢氣循環冷卻器</v>
      </c>
      <c r="I3109" s="122">
        <f t="shared" ca="1" si="194"/>
        <v>225</v>
      </c>
      <c r="N3109" s="125"/>
      <c r="O3109" s="126"/>
      <c r="P3109" s="127" t="str">
        <f>IF(B3109="","",IF(ISNA(VLOOKUP(U3109,[2]NEW!H:H,1,FALSE)),"V",""))</f>
        <v>V</v>
      </c>
      <c r="Q3109" s="156"/>
      <c r="R3109" s="129"/>
      <c r="S3109" s="205"/>
      <c r="U3109" s="132" t="str">
        <f t="shared" si="192"/>
        <v>00999996000M11233</v>
      </c>
      <c r="W3109" s="134" t="str">
        <f>IF((ISERROR(VLOOKUP(E3109,'[2]Lead Time(覆蓋貼)'!F:F,1,0)))*(P3109="v"),"",IF((ISTEXT(VLOOKUP(E3109,'[2]Lead Time(覆蓋貼)'!F:F,1,0)))*(P3109=""),"未執行",""))</f>
        <v/>
      </c>
    </row>
    <row r="3110" spans="1:23" ht="20.25" hidden="1" customHeight="1" x14ac:dyDescent="0.25">
      <c r="A3110" s="117"/>
      <c r="B3110" s="118" t="s">
        <v>6361</v>
      </c>
      <c r="C3110" s="119">
        <v>42370</v>
      </c>
      <c r="D3110" s="117" t="s">
        <v>6362</v>
      </c>
      <c r="E3110" s="120" t="s">
        <v>6487</v>
      </c>
      <c r="F3110" s="117" t="str">
        <f>IF(ISNA(VLOOKUP(B3110,[2]保固召回!$A:$G,7,FALSE)),"",(VLOOKUP(B3110,[2]保固召回!$A:$G,7,FALSE)))</f>
        <v/>
      </c>
      <c r="G3110" s="121">
        <f t="shared" ca="1" si="195"/>
        <v>0.94936708860759489</v>
      </c>
      <c r="H3110" s="121" t="str">
        <f t="shared" si="193"/>
        <v>提示-檢視廢氣循環冷卻器</v>
      </c>
      <c r="I3110" s="122">
        <f t="shared" ca="1" si="194"/>
        <v>225</v>
      </c>
      <c r="N3110" s="125"/>
      <c r="O3110" s="126"/>
      <c r="P3110" s="127" t="str">
        <f>IF(B3110="","",IF(ISNA(VLOOKUP(U3110,[2]NEW!H:H,1,FALSE)),"V",""))</f>
        <v>V</v>
      </c>
      <c r="Q3110" s="156"/>
      <c r="R3110" s="129"/>
      <c r="S3110" s="205"/>
      <c r="U3110" s="132" t="str">
        <f t="shared" si="192"/>
        <v>00999996000M12397</v>
      </c>
      <c r="W3110" s="134" t="str">
        <f>IF((ISERROR(VLOOKUP(E3110,'[2]Lead Time(覆蓋貼)'!F:F,1,0)))*(P3110="v"),"",IF((ISTEXT(VLOOKUP(E3110,'[2]Lead Time(覆蓋貼)'!F:F,1,0)))*(P3110=""),"未執行",""))</f>
        <v/>
      </c>
    </row>
    <row r="3111" spans="1:23" ht="20.25" hidden="1" customHeight="1" x14ac:dyDescent="0.25">
      <c r="A3111" s="117"/>
      <c r="B3111" s="118" t="s">
        <v>6361</v>
      </c>
      <c r="C3111" s="119">
        <v>42370</v>
      </c>
      <c r="D3111" s="117" t="s">
        <v>6362</v>
      </c>
      <c r="E3111" s="120" t="s">
        <v>6488</v>
      </c>
      <c r="F3111" s="117" t="str">
        <f>IF(ISNA(VLOOKUP(B3111,[2]保固召回!$A:$G,7,FALSE)),"",(VLOOKUP(B3111,[2]保固召回!$A:$G,7,FALSE)))</f>
        <v/>
      </c>
      <c r="G3111" s="121">
        <f t="shared" ca="1" si="195"/>
        <v>0.94936708860759489</v>
      </c>
      <c r="H3111" s="121" t="str">
        <f t="shared" si="193"/>
        <v>提示-檢視廢氣循環冷卻器</v>
      </c>
      <c r="I3111" s="122">
        <f t="shared" ca="1" si="194"/>
        <v>225</v>
      </c>
      <c r="N3111" s="125"/>
      <c r="O3111" s="126"/>
      <c r="P3111" s="127" t="str">
        <f>IF(B3111="","",IF(ISNA(VLOOKUP(U3111,[2]NEW!H:H,1,FALSE)),"V",""))</f>
        <v>V</v>
      </c>
      <c r="Q3111" s="156"/>
      <c r="R3111" s="129"/>
      <c r="S3111" s="205"/>
      <c r="U3111" s="132" t="str">
        <f t="shared" si="192"/>
        <v>00999996000M12414</v>
      </c>
      <c r="W3111" s="134" t="str">
        <f>IF((ISERROR(VLOOKUP(E3111,'[2]Lead Time(覆蓋貼)'!F:F,1,0)))*(P3111="v"),"",IF((ISTEXT(VLOOKUP(E3111,'[2]Lead Time(覆蓋貼)'!F:F,1,0)))*(P3111=""),"未執行",""))</f>
        <v/>
      </c>
    </row>
    <row r="3112" spans="1:23" ht="20.25" customHeight="1" x14ac:dyDescent="0.25">
      <c r="A3112" s="117"/>
      <c r="B3112" s="118" t="s">
        <v>6361</v>
      </c>
      <c r="C3112" s="119">
        <v>42370</v>
      </c>
      <c r="D3112" s="117" t="s">
        <v>6362</v>
      </c>
      <c r="E3112" s="120" t="s">
        <v>6489</v>
      </c>
      <c r="F3112" s="117" t="str">
        <f>IF(ISNA(VLOOKUP(B3112,[2]保固召回!$A:$G,7,FALSE)),"",(VLOOKUP(B3112,[2]保固召回!$A:$G,7,FALSE)))</f>
        <v/>
      </c>
      <c r="G3112" s="121">
        <f t="shared" ca="1" si="195"/>
        <v>0.94936708860759489</v>
      </c>
      <c r="H3112" s="121" t="str">
        <f t="shared" si="193"/>
        <v/>
      </c>
      <c r="I3112" s="122">
        <f t="shared" ca="1" si="194"/>
        <v>225</v>
      </c>
      <c r="N3112" s="125"/>
      <c r="O3112" s="126"/>
      <c r="P3112" s="127" t="str">
        <f>IF(B3112="","",IF(ISNA(VLOOKUP(U3112,[2]NEW!H:H,1,FALSE)),"V",""))</f>
        <v/>
      </c>
      <c r="Q3112" s="156"/>
      <c r="R3112" s="129"/>
      <c r="S3112" s="205"/>
      <c r="U3112" s="132" t="str">
        <f t="shared" si="192"/>
        <v>00999996000M13112</v>
      </c>
      <c r="W3112" s="134" t="str">
        <f>IF((ISERROR(VLOOKUP(E3112,'[2]Lead Time(覆蓋貼)'!F:F,1,0)))*(P3112="v"),"",IF((ISTEXT(VLOOKUP(E3112,'[2]Lead Time(覆蓋貼)'!F:F,1,0)))*(P3112=""),"未執行",""))</f>
        <v/>
      </c>
    </row>
    <row r="3113" spans="1:23" ht="20.25" hidden="1" customHeight="1" x14ac:dyDescent="0.25">
      <c r="A3113" s="117"/>
      <c r="B3113" s="118" t="s">
        <v>6361</v>
      </c>
      <c r="C3113" s="119">
        <v>42370</v>
      </c>
      <c r="D3113" s="117" t="s">
        <v>6362</v>
      </c>
      <c r="E3113" s="120" t="s">
        <v>6490</v>
      </c>
      <c r="F3113" s="117" t="str">
        <f>IF(ISNA(VLOOKUP(B3113,[2]保固召回!$A:$G,7,FALSE)),"",(VLOOKUP(B3113,[2]保固召回!$A:$G,7,FALSE)))</f>
        <v/>
      </c>
      <c r="G3113" s="121">
        <f t="shared" ca="1" si="195"/>
        <v>0.94936708860759489</v>
      </c>
      <c r="H3113" s="121" t="str">
        <f t="shared" si="193"/>
        <v>提示-檢視廢氣循環冷卻器</v>
      </c>
      <c r="I3113" s="122">
        <f t="shared" ca="1" si="194"/>
        <v>225</v>
      </c>
      <c r="N3113" s="125"/>
      <c r="O3113" s="126"/>
      <c r="P3113" s="127" t="str">
        <f>IF(B3113="","",IF(ISNA(VLOOKUP(U3113,[2]NEW!H:H,1,FALSE)),"V",""))</f>
        <v>V</v>
      </c>
      <c r="Q3113" s="156"/>
      <c r="R3113" s="129"/>
      <c r="S3113" s="205"/>
      <c r="U3113" s="132" t="str">
        <f t="shared" si="192"/>
        <v>00999996000M13114</v>
      </c>
      <c r="W3113" s="134" t="str">
        <f>IF((ISERROR(VLOOKUP(E3113,'[2]Lead Time(覆蓋貼)'!F:F,1,0)))*(P3113="v"),"",IF((ISTEXT(VLOOKUP(E3113,'[2]Lead Time(覆蓋貼)'!F:F,1,0)))*(P3113=""),"未執行",""))</f>
        <v/>
      </c>
    </row>
    <row r="3114" spans="1:23" ht="20.25" hidden="1" customHeight="1" x14ac:dyDescent="0.25">
      <c r="A3114" s="117"/>
      <c r="B3114" s="118" t="s">
        <v>6361</v>
      </c>
      <c r="C3114" s="119">
        <v>42370</v>
      </c>
      <c r="D3114" s="117" t="s">
        <v>6362</v>
      </c>
      <c r="E3114" s="120" t="s">
        <v>6491</v>
      </c>
      <c r="F3114" s="117" t="str">
        <f>IF(ISNA(VLOOKUP(B3114,[2]保固召回!$A:$G,7,FALSE)),"",(VLOOKUP(B3114,[2]保固召回!$A:$G,7,FALSE)))</f>
        <v/>
      </c>
      <c r="G3114" s="121">
        <f t="shared" ca="1" si="195"/>
        <v>0.94936708860759489</v>
      </c>
      <c r="H3114" s="121" t="str">
        <f t="shared" si="193"/>
        <v>提示-檢視廢氣循環冷卻器</v>
      </c>
      <c r="I3114" s="122">
        <f t="shared" ca="1" si="194"/>
        <v>225</v>
      </c>
      <c r="N3114" s="125"/>
      <c r="O3114" s="126"/>
      <c r="P3114" s="127" t="str">
        <f>IF(B3114="","",IF(ISNA(VLOOKUP(U3114,[2]NEW!H:H,1,FALSE)),"V",""))</f>
        <v>V</v>
      </c>
      <c r="Q3114" s="156"/>
      <c r="R3114" s="129"/>
      <c r="S3114" s="205"/>
      <c r="U3114" s="132" t="str">
        <f t="shared" si="192"/>
        <v>00999996000M13186</v>
      </c>
      <c r="W3114" s="134" t="str">
        <f>IF((ISERROR(VLOOKUP(E3114,'[2]Lead Time(覆蓋貼)'!F:F,1,0)))*(P3114="v"),"",IF((ISTEXT(VLOOKUP(E3114,'[2]Lead Time(覆蓋貼)'!F:F,1,0)))*(P3114=""),"未執行",""))</f>
        <v/>
      </c>
    </row>
    <row r="3115" spans="1:23" ht="20.25" customHeight="1" x14ac:dyDescent="0.25">
      <c r="A3115" s="117"/>
      <c r="B3115" s="118" t="s">
        <v>6361</v>
      </c>
      <c r="C3115" s="119">
        <v>42370</v>
      </c>
      <c r="D3115" s="117" t="s">
        <v>6362</v>
      </c>
      <c r="E3115" s="120" t="s">
        <v>6492</v>
      </c>
      <c r="F3115" s="117" t="str">
        <f>IF(ISNA(VLOOKUP(B3115,[2]保固召回!$A:$G,7,FALSE)),"",(VLOOKUP(B3115,[2]保固召回!$A:$G,7,FALSE)))</f>
        <v/>
      </c>
      <c r="G3115" s="121">
        <f t="shared" ca="1" si="195"/>
        <v>0.94936708860759489</v>
      </c>
      <c r="H3115" s="121" t="str">
        <f t="shared" si="193"/>
        <v/>
      </c>
      <c r="I3115" s="122">
        <f t="shared" ca="1" si="194"/>
        <v>225</v>
      </c>
      <c r="N3115" s="125"/>
      <c r="O3115" s="126"/>
      <c r="P3115" s="127" t="str">
        <f>IF(B3115="","",IF(ISNA(VLOOKUP(U3115,[2]NEW!H:H,1,FALSE)),"V",""))</f>
        <v/>
      </c>
      <c r="Q3115" s="156"/>
      <c r="R3115" s="129"/>
      <c r="S3115" s="205"/>
      <c r="U3115" s="132" t="str">
        <f t="shared" si="192"/>
        <v>00999996000M13288</v>
      </c>
      <c r="W3115" s="134" t="str">
        <f>IF((ISERROR(VLOOKUP(E3115,'[2]Lead Time(覆蓋貼)'!F:F,1,0)))*(P3115="v"),"",IF((ISTEXT(VLOOKUP(E3115,'[2]Lead Time(覆蓋貼)'!F:F,1,0)))*(P3115=""),"未執行",""))</f>
        <v/>
      </c>
    </row>
    <row r="3116" spans="1:23" ht="20.25" hidden="1" customHeight="1" x14ac:dyDescent="0.25">
      <c r="A3116" s="117"/>
      <c r="B3116" s="118" t="s">
        <v>6361</v>
      </c>
      <c r="C3116" s="119">
        <v>42370</v>
      </c>
      <c r="D3116" s="117" t="s">
        <v>6362</v>
      </c>
      <c r="E3116" s="120" t="s">
        <v>6493</v>
      </c>
      <c r="F3116" s="117" t="str">
        <f>IF(ISNA(VLOOKUP(B3116,[2]保固召回!$A:$G,7,FALSE)),"",(VLOOKUP(B3116,[2]保固召回!$A:$G,7,FALSE)))</f>
        <v/>
      </c>
      <c r="G3116" s="121">
        <f t="shared" ca="1" si="195"/>
        <v>0.94936708860759489</v>
      </c>
      <c r="H3116" s="121" t="str">
        <f t="shared" si="193"/>
        <v>提示-檢視廢氣循環冷卻器</v>
      </c>
      <c r="I3116" s="122">
        <f t="shared" ca="1" si="194"/>
        <v>225</v>
      </c>
      <c r="N3116" s="125"/>
      <c r="O3116" s="126"/>
      <c r="P3116" s="127" t="str">
        <f>IF(B3116="","",IF(ISNA(VLOOKUP(U3116,[2]NEW!H:H,1,FALSE)),"V",""))</f>
        <v>V</v>
      </c>
      <c r="Q3116" s="156"/>
      <c r="R3116" s="129"/>
      <c r="S3116" s="205"/>
      <c r="U3116" s="132" t="str">
        <f t="shared" si="192"/>
        <v>00999996000M13295</v>
      </c>
      <c r="W3116" s="134" t="str">
        <f>IF((ISERROR(VLOOKUP(E3116,'[2]Lead Time(覆蓋貼)'!F:F,1,0)))*(P3116="v"),"",IF((ISTEXT(VLOOKUP(E3116,'[2]Lead Time(覆蓋貼)'!F:F,1,0)))*(P3116=""),"未執行",""))</f>
        <v/>
      </c>
    </row>
    <row r="3117" spans="1:23" ht="20.25" hidden="1" customHeight="1" x14ac:dyDescent="0.25">
      <c r="A3117" s="117"/>
      <c r="B3117" s="118" t="s">
        <v>6361</v>
      </c>
      <c r="C3117" s="119">
        <v>42370</v>
      </c>
      <c r="D3117" s="117" t="s">
        <v>6362</v>
      </c>
      <c r="E3117" s="120" t="s">
        <v>6494</v>
      </c>
      <c r="F3117" s="117" t="str">
        <f>IF(ISNA(VLOOKUP(B3117,[2]保固召回!$A:$G,7,FALSE)),"",(VLOOKUP(B3117,[2]保固召回!$A:$G,7,FALSE)))</f>
        <v/>
      </c>
      <c r="G3117" s="121">
        <f t="shared" ca="1" si="195"/>
        <v>0.94936708860759489</v>
      </c>
      <c r="H3117" s="121" t="str">
        <f t="shared" si="193"/>
        <v>提示-檢視廢氣循環冷卻器</v>
      </c>
      <c r="I3117" s="122">
        <f t="shared" ca="1" si="194"/>
        <v>225</v>
      </c>
      <c r="N3117" s="125"/>
      <c r="O3117" s="126"/>
      <c r="P3117" s="127" t="str">
        <f>IF(B3117="","",IF(ISNA(VLOOKUP(U3117,[2]NEW!H:H,1,FALSE)),"V",""))</f>
        <v>V</v>
      </c>
      <c r="Q3117" s="156"/>
      <c r="R3117" s="129"/>
      <c r="S3117" s="205"/>
      <c r="U3117" s="132" t="str">
        <f t="shared" si="192"/>
        <v>00999996000M15405</v>
      </c>
      <c r="W3117" s="134" t="str">
        <f>IF((ISERROR(VLOOKUP(E3117,'[2]Lead Time(覆蓋貼)'!F:F,1,0)))*(P3117="v"),"",IF((ISTEXT(VLOOKUP(E3117,'[2]Lead Time(覆蓋貼)'!F:F,1,0)))*(P3117=""),"未執行",""))</f>
        <v/>
      </c>
    </row>
    <row r="3118" spans="1:23" ht="20.25" hidden="1" customHeight="1" x14ac:dyDescent="0.25">
      <c r="A3118" s="117"/>
      <c r="B3118" s="118" t="s">
        <v>6361</v>
      </c>
      <c r="C3118" s="119">
        <v>42370</v>
      </c>
      <c r="D3118" s="117" t="s">
        <v>6362</v>
      </c>
      <c r="E3118" s="120" t="s">
        <v>6495</v>
      </c>
      <c r="F3118" s="117" t="str">
        <f>IF(ISNA(VLOOKUP(B3118,[2]保固召回!$A:$G,7,FALSE)),"",(VLOOKUP(B3118,[2]保固召回!$A:$G,7,FALSE)))</f>
        <v/>
      </c>
      <c r="G3118" s="121">
        <f t="shared" ca="1" si="195"/>
        <v>0.94936708860759489</v>
      </c>
      <c r="H3118" s="121" t="str">
        <f t="shared" si="193"/>
        <v>提示-檢視廢氣循環冷卻器</v>
      </c>
      <c r="I3118" s="122">
        <f t="shared" ca="1" si="194"/>
        <v>225</v>
      </c>
      <c r="N3118" s="125"/>
      <c r="O3118" s="126"/>
      <c r="P3118" s="127" t="str">
        <f>IF(B3118="","",IF(ISNA(VLOOKUP(U3118,[2]NEW!H:H,1,FALSE)),"V",""))</f>
        <v>V</v>
      </c>
      <c r="Q3118" s="156"/>
      <c r="R3118" s="129"/>
      <c r="S3118" s="205"/>
      <c r="U3118" s="132" t="str">
        <f t="shared" si="192"/>
        <v>00999996000M16546</v>
      </c>
      <c r="W3118" s="134" t="str">
        <f>IF((ISERROR(VLOOKUP(E3118,'[2]Lead Time(覆蓋貼)'!F:F,1,0)))*(P3118="v"),"",IF((ISTEXT(VLOOKUP(E3118,'[2]Lead Time(覆蓋貼)'!F:F,1,0)))*(P3118=""),"未執行",""))</f>
        <v/>
      </c>
    </row>
    <row r="3119" spans="1:23" ht="20.25" hidden="1" customHeight="1" x14ac:dyDescent="0.25">
      <c r="A3119" s="117"/>
      <c r="B3119" s="118" t="s">
        <v>6361</v>
      </c>
      <c r="C3119" s="119">
        <v>42370</v>
      </c>
      <c r="D3119" s="117" t="s">
        <v>6362</v>
      </c>
      <c r="E3119" s="120" t="s">
        <v>6496</v>
      </c>
      <c r="F3119" s="117" t="str">
        <f>IF(ISNA(VLOOKUP(B3119,[2]保固召回!$A:$G,7,FALSE)),"",(VLOOKUP(B3119,[2]保固召回!$A:$G,7,FALSE)))</f>
        <v/>
      </c>
      <c r="G3119" s="121">
        <f t="shared" ca="1" si="195"/>
        <v>0.94936708860759489</v>
      </c>
      <c r="H3119" s="121" t="str">
        <f t="shared" si="193"/>
        <v>提示-檢視廢氣循環冷卻器</v>
      </c>
      <c r="I3119" s="122">
        <f t="shared" ca="1" si="194"/>
        <v>225</v>
      </c>
      <c r="N3119" s="125"/>
      <c r="O3119" s="126"/>
      <c r="P3119" s="127" t="str">
        <f>IF(B3119="","",IF(ISNA(VLOOKUP(U3119,[2]NEW!H:H,1,FALSE)),"V",""))</f>
        <v>V</v>
      </c>
      <c r="Q3119" s="156"/>
      <c r="R3119" s="129"/>
      <c r="S3119" s="205"/>
      <c r="U3119" s="132" t="str">
        <f t="shared" si="192"/>
        <v>00999996000M16638</v>
      </c>
      <c r="W3119" s="134" t="str">
        <f>IF((ISERROR(VLOOKUP(E3119,'[2]Lead Time(覆蓋貼)'!F:F,1,0)))*(P3119="v"),"",IF((ISTEXT(VLOOKUP(E3119,'[2]Lead Time(覆蓋貼)'!F:F,1,0)))*(P3119=""),"未執行",""))</f>
        <v/>
      </c>
    </row>
    <row r="3120" spans="1:23" ht="20.25" hidden="1" customHeight="1" x14ac:dyDescent="0.25">
      <c r="A3120" s="117"/>
      <c r="B3120" s="118" t="s">
        <v>6361</v>
      </c>
      <c r="C3120" s="119">
        <v>42370</v>
      </c>
      <c r="D3120" s="117" t="s">
        <v>6362</v>
      </c>
      <c r="E3120" s="120" t="s">
        <v>6497</v>
      </c>
      <c r="F3120" s="117" t="str">
        <f>IF(ISNA(VLOOKUP(B3120,[2]保固召回!$A:$G,7,FALSE)),"",(VLOOKUP(B3120,[2]保固召回!$A:$G,7,FALSE)))</f>
        <v/>
      </c>
      <c r="G3120" s="121">
        <f t="shared" ca="1" si="195"/>
        <v>0.94936708860759489</v>
      </c>
      <c r="H3120" s="121" t="str">
        <f t="shared" si="193"/>
        <v>提示-檢視廢氣循環冷卻器</v>
      </c>
      <c r="I3120" s="122">
        <f t="shared" ca="1" si="194"/>
        <v>225</v>
      </c>
      <c r="N3120" s="125"/>
      <c r="O3120" s="126"/>
      <c r="P3120" s="127" t="str">
        <f>IF(B3120="","",IF(ISNA(VLOOKUP(U3120,[2]NEW!H:H,1,FALSE)),"V",""))</f>
        <v>V</v>
      </c>
      <c r="Q3120" s="156"/>
      <c r="R3120" s="129"/>
      <c r="S3120" s="205"/>
      <c r="U3120" s="132" t="str">
        <f t="shared" si="192"/>
        <v>00999996000M16908</v>
      </c>
      <c r="W3120" s="134" t="str">
        <f>IF((ISERROR(VLOOKUP(E3120,'[2]Lead Time(覆蓋貼)'!F:F,1,0)))*(P3120="v"),"",IF((ISTEXT(VLOOKUP(E3120,'[2]Lead Time(覆蓋貼)'!F:F,1,0)))*(P3120=""),"未執行",""))</f>
        <v/>
      </c>
    </row>
    <row r="3121" spans="1:23" ht="20.25" hidden="1" customHeight="1" x14ac:dyDescent="0.25">
      <c r="A3121" s="117"/>
      <c r="B3121" s="118" t="s">
        <v>6361</v>
      </c>
      <c r="C3121" s="119">
        <v>42370</v>
      </c>
      <c r="D3121" s="117" t="s">
        <v>6362</v>
      </c>
      <c r="E3121" s="120" t="s">
        <v>6498</v>
      </c>
      <c r="F3121" s="117" t="str">
        <f>IF(ISNA(VLOOKUP(B3121,[2]保固召回!$A:$G,7,FALSE)),"",(VLOOKUP(B3121,[2]保固召回!$A:$G,7,FALSE)))</f>
        <v/>
      </c>
      <c r="G3121" s="121">
        <f t="shared" ca="1" si="195"/>
        <v>0.94936708860759489</v>
      </c>
      <c r="H3121" s="121" t="str">
        <f t="shared" si="193"/>
        <v>提示-檢視廢氣循環冷卻器</v>
      </c>
      <c r="I3121" s="122">
        <f t="shared" ca="1" si="194"/>
        <v>225</v>
      </c>
      <c r="N3121" s="125"/>
      <c r="O3121" s="126"/>
      <c r="P3121" s="127" t="str">
        <f>IF(B3121="","",IF(ISNA(VLOOKUP(U3121,[2]NEW!H:H,1,FALSE)),"V",""))</f>
        <v>V</v>
      </c>
      <c r="Q3121" s="156"/>
      <c r="R3121" s="129"/>
      <c r="S3121" s="205"/>
      <c r="U3121" s="132" t="str">
        <f t="shared" si="192"/>
        <v>00999996000M17768</v>
      </c>
      <c r="W3121" s="134" t="str">
        <f>IF((ISERROR(VLOOKUP(E3121,'[2]Lead Time(覆蓋貼)'!F:F,1,0)))*(P3121="v"),"",IF((ISTEXT(VLOOKUP(E3121,'[2]Lead Time(覆蓋貼)'!F:F,1,0)))*(P3121=""),"未執行",""))</f>
        <v/>
      </c>
    </row>
    <row r="3122" spans="1:23" ht="20.25" hidden="1" customHeight="1" x14ac:dyDescent="0.25">
      <c r="A3122" s="117"/>
      <c r="B3122" s="118" t="s">
        <v>6361</v>
      </c>
      <c r="C3122" s="119">
        <v>42370</v>
      </c>
      <c r="D3122" s="117" t="s">
        <v>6362</v>
      </c>
      <c r="E3122" s="120" t="s">
        <v>6499</v>
      </c>
      <c r="F3122" s="117" t="str">
        <f>IF(ISNA(VLOOKUP(B3122,[2]保固召回!$A:$G,7,FALSE)),"",(VLOOKUP(B3122,[2]保固召回!$A:$G,7,FALSE)))</f>
        <v/>
      </c>
      <c r="G3122" s="121">
        <f t="shared" ca="1" si="195"/>
        <v>0.94936708860759489</v>
      </c>
      <c r="H3122" s="121" t="str">
        <f t="shared" si="193"/>
        <v>提示-檢視廢氣循環冷卻器</v>
      </c>
      <c r="I3122" s="122">
        <f t="shared" ca="1" si="194"/>
        <v>225</v>
      </c>
      <c r="N3122" s="125"/>
      <c r="O3122" s="126"/>
      <c r="P3122" s="127" t="str">
        <f>IF(B3122="","",IF(ISNA(VLOOKUP(U3122,[2]NEW!H:H,1,FALSE)),"V",""))</f>
        <v>V</v>
      </c>
      <c r="Q3122" s="156"/>
      <c r="R3122" s="129"/>
      <c r="S3122" s="205"/>
      <c r="U3122" s="132" t="str">
        <f t="shared" si="192"/>
        <v>00999996000M19802</v>
      </c>
      <c r="W3122" s="134" t="str">
        <f>IF((ISERROR(VLOOKUP(E3122,'[2]Lead Time(覆蓋貼)'!F:F,1,0)))*(P3122="v"),"",IF((ISTEXT(VLOOKUP(E3122,'[2]Lead Time(覆蓋貼)'!F:F,1,0)))*(P3122=""),"未執行",""))</f>
        <v/>
      </c>
    </row>
    <row r="3123" spans="1:23" ht="20.25" hidden="1" customHeight="1" x14ac:dyDescent="0.25">
      <c r="A3123" s="117"/>
      <c r="B3123" s="118" t="s">
        <v>6361</v>
      </c>
      <c r="C3123" s="119">
        <v>42370</v>
      </c>
      <c r="D3123" s="117" t="s">
        <v>6362</v>
      </c>
      <c r="E3123" s="120" t="s">
        <v>6500</v>
      </c>
      <c r="F3123" s="117" t="str">
        <f>IF(ISNA(VLOOKUP(B3123,[2]保固召回!$A:$G,7,FALSE)),"",(VLOOKUP(B3123,[2]保固召回!$A:$G,7,FALSE)))</f>
        <v/>
      </c>
      <c r="G3123" s="121">
        <f t="shared" ca="1" si="195"/>
        <v>0.94936708860759489</v>
      </c>
      <c r="H3123" s="121" t="str">
        <f t="shared" si="193"/>
        <v>提示-檢視廢氣循環冷卻器</v>
      </c>
      <c r="I3123" s="122">
        <f t="shared" ca="1" si="194"/>
        <v>225</v>
      </c>
      <c r="N3123" s="125"/>
      <c r="O3123" s="126"/>
      <c r="P3123" s="127" t="str">
        <f>IF(B3123="","",IF(ISNA(VLOOKUP(U3123,[2]NEW!H:H,1,FALSE)),"V",""))</f>
        <v>V</v>
      </c>
      <c r="Q3123" s="156"/>
      <c r="R3123" s="129"/>
      <c r="S3123" s="205"/>
      <c r="U3123" s="132" t="str">
        <f t="shared" si="192"/>
        <v>00999996000M20127</v>
      </c>
      <c r="W3123" s="134" t="str">
        <f>IF((ISERROR(VLOOKUP(E3123,'[2]Lead Time(覆蓋貼)'!F:F,1,0)))*(P3123="v"),"",IF((ISTEXT(VLOOKUP(E3123,'[2]Lead Time(覆蓋貼)'!F:F,1,0)))*(P3123=""),"未執行",""))</f>
        <v/>
      </c>
    </row>
    <row r="3124" spans="1:23" ht="20.25" hidden="1" customHeight="1" x14ac:dyDescent="0.25">
      <c r="A3124" s="117"/>
      <c r="B3124" s="118" t="s">
        <v>6361</v>
      </c>
      <c r="C3124" s="119">
        <v>42370</v>
      </c>
      <c r="D3124" s="117" t="s">
        <v>6362</v>
      </c>
      <c r="E3124" s="120" t="s">
        <v>6501</v>
      </c>
      <c r="F3124" s="117" t="str">
        <f>IF(ISNA(VLOOKUP(B3124,[2]保固召回!$A:$G,7,FALSE)),"",(VLOOKUP(B3124,[2]保固召回!$A:$G,7,FALSE)))</f>
        <v/>
      </c>
      <c r="G3124" s="121">
        <f t="shared" ca="1" si="195"/>
        <v>0.94936708860759489</v>
      </c>
      <c r="H3124" s="121" t="str">
        <f t="shared" si="193"/>
        <v>提示-檢視廢氣循環冷卻器</v>
      </c>
      <c r="I3124" s="122">
        <f t="shared" ca="1" si="194"/>
        <v>225</v>
      </c>
      <c r="N3124" s="125"/>
      <c r="O3124" s="126"/>
      <c r="P3124" s="127" t="str">
        <f>IF(B3124="","",IF(ISNA(VLOOKUP(U3124,[2]NEW!H:H,1,FALSE)),"V",""))</f>
        <v>V</v>
      </c>
      <c r="Q3124" s="156"/>
      <c r="R3124" s="129"/>
      <c r="S3124" s="205"/>
      <c r="U3124" s="132" t="str">
        <f t="shared" si="192"/>
        <v>00999996000M21263</v>
      </c>
      <c r="W3124" s="134" t="str">
        <f>IF((ISERROR(VLOOKUP(E3124,'[2]Lead Time(覆蓋貼)'!F:F,1,0)))*(P3124="v"),"",IF((ISTEXT(VLOOKUP(E3124,'[2]Lead Time(覆蓋貼)'!F:F,1,0)))*(P3124=""),"未執行",""))</f>
        <v/>
      </c>
    </row>
    <row r="3125" spans="1:23" ht="20.25" hidden="1" customHeight="1" x14ac:dyDescent="0.25">
      <c r="A3125" s="117"/>
      <c r="B3125" s="118" t="s">
        <v>6361</v>
      </c>
      <c r="C3125" s="119">
        <v>42370</v>
      </c>
      <c r="D3125" s="117" t="s">
        <v>6362</v>
      </c>
      <c r="E3125" s="120" t="s">
        <v>6502</v>
      </c>
      <c r="F3125" s="117" t="str">
        <f>IF(ISNA(VLOOKUP(B3125,[2]保固召回!$A:$G,7,FALSE)),"",(VLOOKUP(B3125,[2]保固召回!$A:$G,7,FALSE)))</f>
        <v/>
      </c>
      <c r="G3125" s="121">
        <f t="shared" ca="1" si="195"/>
        <v>0.94936708860759489</v>
      </c>
      <c r="H3125" s="121" t="str">
        <f t="shared" si="193"/>
        <v>提示-檢視廢氣循環冷卻器</v>
      </c>
      <c r="I3125" s="122">
        <f t="shared" ca="1" si="194"/>
        <v>225</v>
      </c>
      <c r="N3125" s="125"/>
      <c r="O3125" s="126"/>
      <c r="P3125" s="127" t="str">
        <f>IF(B3125="","",IF(ISNA(VLOOKUP(U3125,[2]NEW!H:H,1,FALSE)),"V",""))</f>
        <v>V</v>
      </c>
      <c r="Q3125" s="156"/>
      <c r="R3125" s="129"/>
      <c r="S3125" s="205"/>
      <c r="U3125" s="132" t="str">
        <f t="shared" si="192"/>
        <v>00999996000M21558</v>
      </c>
      <c r="W3125" s="134" t="str">
        <f>IF((ISERROR(VLOOKUP(E3125,'[2]Lead Time(覆蓋貼)'!F:F,1,0)))*(P3125="v"),"",IF((ISTEXT(VLOOKUP(E3125,'[2]Lead Time(覆蓋貼)'!F:F,1,0)))*(P3125=""),"未執行",""))</f>
        <v/>
      </c>
    </row>
    <row r="3126" spans="1:23" ht="20.25" hidden="1" customHeight="1" x14ac:dyDescent="0.25">
      <c r="A3126" s="117"/>
      <c r="B3126" s="118" t="s">
        <v>6361</v>
      </c>
      <c r="C3126" s="119">
        <v>42370</v>
      </c>
      <c r="D3126" s="117" t="s">
        <v>6362</v>
      </c>
      <c r="E3126" s="120" t="s">
        <v>6503</v>
      </c>
      <c r="F3126" s="117" t="str">
        <f>IF(ISNA(VLOOKUP(B3126,[2]保固召回!$A:$G,7,FALSE)),"",(VLOOKUP(B3126,[2]保固召回!$A:$G,7,FALSE)))</f>
        <v/>
      </c>
      <c r="G3126" s="121">
        <f t="shared" ca="1" si="195"/>
        <v>0.94936708860759489</v>
      </c>
      <c r="H3126" s="121" t="str">
        <f t="shared" si="193"/>
        <v>提示-檢視廢氣循環冷卻器</v>
      </c>
      <c r="I3126" s="122">
        <f t="shared" ca="1" si="194"/>
        <v>225</v>
      </c>
      <c r="N3126" s="125"/>
      <c r="O3126" s="126"/>
      <c r="P3126" s="127" t="str">
        <f>IF(B3126="","",IF(ISNA(VLOOKUP(U3126,[2]NEW!H:H,1,FALSE)),"V",""))</f>
        <v>V</v>
      </c>
      <c r="Q3126" s="156"/>
      <c r="R3126" s="129"/>
      <c r="S3126" s="205"/>
      <c r="U3126" s="132" t="str">
        <f t="shared" si="192"/>
        <v>00999996000M23868</v>
      </c>
      <c r="W3126" s="134" t="str">
        <f>IF((ISERROR(VLOOKUP(E3126,'[2]Lead Time(覆蓋貼)'!F:F,1,0)))*(P3126="v"),"",IF((ISTEXT(VLOOKUP(E3126,'[2]Lead Time(覆蓋貼)'!F:F,1,0)))*(P3126=""),"未執行",""))</f>
        <v/>
      </c>
    </row>
    <row r="3127" spans="1:23" ht="20.25" hidden="1" customHeight="1" x14ac:dyDescent="0.25">
      <c r="A3127" s="117"/>
      <c r="B3127" s="118" t="s">
        <v>6361</v>
      </c>
      <c r="C3127" s="119">
        <v>42370</v>
      </c>
      <c r="D3127" s="117" t="s">
        <v>6362</v>
      </c>
      <c r="E3127" s="120" t="s">
        <v>6504</v>
      </c>
      <c r="F3127" s="117" t="str">
        <f>IF(ISNA(VLOOKUP(B3127,[2]保固召回!$A:$G,7,FALSE)),"",(VLOOKUP(B3127,[2]保固召回!$A:$G,7,FALSE)))</f>
        <v/>
      </c>
      <c r="G3127" s="121">
        <f t="shared" ca="1" si="195"/>
        <v>0.94936708860759489</v>
      </c>
      <c r="H3127" s="121" t="str">
        <f t="shared" si="193"/>
        <v>提示-檢視廢氣循環冷卻器</v>
      </c>
      <c r="I3127" s="122">
        <f t="shared" ca="1" si="194"/>
        <v>225</v>
      </c>
      <c r="N3127" s="125"/>
      <c r="O3127" s="126"/>
      <c r="P3127" s="127" t="str">
        <f>IF(B3127="","",IF(ISNA(VLOOKUP(U3127,[2]NEW!H:H,1,FALSE)),"V",""))</f>
        <v>V</v>
      </c>
      <c r="Q3127" s="156"/>
      <c r="R3127" s="129"/>
      <c r="S3127" s="205"/>
      <c r="U3127" s="132" t="str">
        <f t="shared" si="192"/>
        <v>00999996000M26072</v>
      </c>
      <c r="W3127" s="134" t="str">
        <f>IF((ISERROR(VLOOKUP(E3127,'[2]Lead Time(覆蓋貼)'!F:F,1,0)))*(P3127="v"),"",IF((ISTEXT(VLOOKUP(E3127,'[2]Lead Time(覆蓋貼)'!F:F,1,0)))*(P3127=""),"未執行",""))</f>
        <v/>
      </c>
    </row>
    <row r="3128" spans="1:23" ht="20.25" hidden="1" customHeight="1" x14ac:dyDescent="0.25">
      <c r="A3128" s="117"/>
      <c r="B3128" s="118" t="s">
        <v>6361</v>
      </c>
      <c r="C3128" s="119">
        <v>42370</v>
      </c>
      <c r="D3128" s="117" t="s">
        <v>6362</v>
      </c>
      <c r="E3128" s="120" t="s">
        <v>6505</v>
      </c>
      <c r="F3128" s="117" t="str">
        <f>IF(ISNA(VLOOKUP(B3128,[2]保固召回!$A:$G,7,FALSE)),"",(VLOOKUP(B3128,[2]保固召回!$A:$G,7,FALSE)))</f>
        <v/>
      </c>
      <c r="G3128" s="121">
        <f t="shared" ca="1" si="195"/>
        <v>0.94936708860759489</v>
      </c>
      <c r="H3128" s="121" t="str">
        <f t="shared" si="193"/>
        <v>提示-檢視廢氣循環冷卻器</v>
      </c>
      <c r="I3128" s="122">
        <f t="shared" ca="1" si="194"/>
        <v>225</v>
      </c>
      <c r="N3128" s="125"/>
      <c r="O3128" s="126"/>
      <c r="P3128" s="127" t="str">
        <f>IF(B3128="","",IF(ISNA(VLOOKUP(U3128,[2]NEW!H:H,1,FALSE)),"V",""))</f>
        <v>V</v>
      </c>
      <c r="Q3128" s="156"/>
      <c r="R3128" s="129"/>
      <c r="S3128" s="205"/>
      <c r="U3128" s="132" t="str">
        <f t="shared" si="192"/>
        <v>00999996000M26883</v>
      </c>
      <c r="W3128" s="134" t="str">
        <f>IF((ISERROR(VLOOKUP(E3128,'[2]Lead Time(覆蓋貼)'!F:F,1,0)))*(P3128="v"),"",IF((ISTEXT(VLOOKUP(E3128,'[2]Lead Time(覆蓋貼)'!F:F,1,0)))*(P3128=""),"未執行",""))</f>
        <v/>
      </c>
    </row>
    <row r="3129" spans="1:23" ht="20.25" hidden="1" customHeight="1" x14ac:dyDescent="0.25">
      <c r="A3129" s="117"/>
      <c r="B3129" s="118" t="s">
        <v>6361</v>
      </c>
      <c r="C3129" s="119">
        <v>42370</v>
      </c>
      <c r="D3129" s="117" t="s">
        <v>6362</v>
      </c>
      <c r="E3129" s="120" t="s">
        <v>6506</v>
      </c>
      <c r="F3129" s="117" t="str">
        <f>IF(ISNA(VLOOKUP(B3129,[2]保固召回!$A:$G,7,FALSE)),"",(VLOOKUP(B3129,[2]保固召回!$A:$G,7,FALSE)))</f>
        <v/>
      </c>
      <c r="G3129" s="121">
        <f t="shared" ca="1" si="195"/>
        <v>0.94936708860759489</v>
      </c>
      <c r="H3129" s="121" t="str">
        <f t="shared" si="193"/>
        <v>提示-檢視廢氣循環冷卻器</v>
      </c>
      <c r="I3129" s="122">
        <f t="shared" ca="1" si="194"/>
        <v>225</v>
      </c>
      <c r="N3129" s="125"/>
      <c r="O3129" s="126"/>
      <c r="P3129" s="127" t="str">
        <f>IF(B3129="","",IF(ISNA(VLOOKUP(U3129,[2]NEW!H:H,1,FALSE)),"V",""))</f>
        <v>V</v>
      </c>
      <c r="Q3129" s="156"/>
      <c r="R3129" s="129"/>
      <c r="S3129" s="205"/>
      <c r="U3129" s="132" t="str">
        <f t="shared" si="192"/>
        <v>00999996000M27405</v>
      </c>
      <c r="W3129" s="134" t="str">
        <f>IF((ISERROR(VLOOKUP(E3129,'[2]Lead Time(覆蓋貼)'!F:F,1,0)))*(P3129="v"),"",IF((ISTEXT(VLOOKUP(E3129,'[2]Lead Time(覆蓋貼)'!F:F,1,0)))*(P3129=""),"未執行",""))</f>
        <v/>
      </c>
    </row>
    <row r="3130" spans="1:23" ht="20.25" hidden="1" customHeight="1" x14ac:dyDescent="0.25">
      <c r="A3130" s="117"/>
      <c r="B3130" s="118" t="s">
        <v>6361</v>
      </c>
      <c r="C3130" s="119">
        <v>42370</v>
      </c>
      <c r="D3130" s="117" t="s">
        <v>6362</v>
      </c>
      <c r="E3130" s="120" t="s">
        <v>6507</v>
      </c>
      <c r="F3130" s="117" t="str">
        <f>IF(ISNA(VLOOKUP(B3130,[2]保固召回!$A:$G,7,FALSE)),"",(VLOOKUP(B3130,[2]保固召回!$A:$G,7,FALSE)))</f>
        <v/>
      </c>
      <c r="G3130" s="121">
        <f t="shared" ca="1" si="195"/>
        <v>0.94936708860759489</v>
      </c>
      <c r="H3130" s="121" t="str">
        <f t="shared" si="193"/>
        <v>提示-檢視廢氣循環冷卻器</v>
      </c>
      <c r="I3130" s="122">
        <f t="shared" ca="1" si="194"/>
        <v>225</v>
      </c>
      <c r="N3130" s="125"/>
      <c r="O3130" s="126"/>
      <c r="P3130" s="127" t="str">
        <f>IF(B3130="","",IF(ISNA(VLOOKUP(U3130,[2]NEW!H:H,1,FALSE)),"V",""))</f>
        <v>V</v>
      </c>
      <c r="Q3130" s="156"/>
      <c r="R3130" s="129"/>
      <c r="S3130" s="205"/>
      <c r="U3130" s="132" t="str">
        <f t="shared" si="192"/>
        <v>00999996000M30139</v>
      </c>
      <c r="W3130" s="134" t="str">
        <f>IF((ISERROR(VLOOKUP(E3130,'[2]Lead Time(覆蓋貼)'!F:F,1,0)))*(P3130="v"),"",IF((ISTEXT(VLOOKUP(E3130,'[2]Lead Time(覆蓋貼)'!F:F,1,0)))*(P3130=""),"未執行",""))</f>
        <v/>
      </c>
    </row>
    <row r="3131" spans="1:23" ht="20.25" hidden="1" customHeight="1" x14ac:dyDescent="0.25">
      <c r="A3131" s="117"/>
      <c r="B3131" s="118" t="s">
        <v>6361</v>
      </c>
      <c r="C3131" s="119">
        <v>42370</v>
      </c>
      <c r="D3131" s="117" t="s">
        <v>6362</v>
      </c>
      <c r="E3131" s="120" t="s">
        <v>6508</v>
      </c>
      <c r="F3131" s="117" t="str">
        <f>IF(ISNA(VLOOKUP(B3131,[2]保固召回!$A:$G,7,FALSE)),"",(VLOOKUP(B3131,[2]保固召回!$A:$G,7,FALSE)))</f>
        <v/>
      </c>
      <c r="G3131" s="121">
        <f t="shared" ca="1" si="195"/>
        <v>0.94936708860759489</v>
      </c>
      <c r="H3131" s="121" t="str">
        <f t="shared" si="193"/>
        <v>提示-檢視廢氣循環冷卻器</v>
      </c>
      <c r="I3131" s="122">
        <f t="shared" ca="1" si="194"/>
        <v>225</v>
      </c>
      <c r="N3131" s="125"/>
      <c r="O3131" s="126"/>
      <c r="P3131" s="127" t="str">
        <f>IF(B3131="","",IF(ISNA(VLOOKUP(U3131,[2]NEW!H:H,1,FALSE)),"V",""))</f>
        <v>V</v>
      </c>
      <c r="Q3131" s="156"/>
      <c r="R3131" s="129"/>
      <c r="S3131" s="205"/>
      <c r="U3131" s="132" t="str">
        <f t="shared" si="192"/>
        <v>00999996000M31545</v>
      </c>
      <c r="W3131" s="134" t="str">
        <f>IF((ISERROR(VLOOKUP(E3131,'[2]Lead Time(覆蓋貼)'!F:F,1,0)))*(P3131="v"),"",IF((ISTEXT(VLOOKUP(E3131,'[2]Lead Time(覆蓋貼)'!F:F,1,0)))*(P3131=""),"未執行",""))</f>
        <v/>
      </c>
    </row>
    <row r="3132" spans="1:23" ht="20.25" hidden="1" customHeight="1" x14ac:dyDescent="0.25">
      <c r="A3132" s="117"/>
      <c r="B3132" s="118" t="s">
        <v>6361</v>
      </c>
      <c r="C3132" s="119">
        <v>42370</v>
      </c>
      <c r="D3132" s="117" t="s">
        <v>6362</v>
      </c>
      <c r="E3132" s="120" t="s">
        <v>6509</v>
      </c>
      <c r="F3132" s="117" t="str">
        <f>IF(ISNA(VLOOKUP(B3132,[2]保固召回!$A:$G,7,FALSE)),"",(VLOOKUP(B3132,[2]保固召回!$A:$G,7,FALSE)))</f>
        <v/>
      </c>
      <c r="G3132" s="121">
        <f t="shared" ca="1" si="195"/>
        <v>0.94936708860759489</v>
      </c>
      <c r="H3132" s="121" t="str">
        <f t="shared" si="193"/>
        <v>提示-檢視廢氣循環冷卻器</v>
      </c>
      <c r="I3132" s="122">
        <f t="shared" ca="1" si="194"/>
        <v>225</v>
      </c>
      <c r="N3132" s="125"/>
      <c r="O3132" s="126"/>
      <c r="P3132" s="127" t="str">
        <f>IF(B3132="","",IF(ISNA(VLOOKUP(U3132,[2]NEW!H:H,1,FALSE)),"V",""))</f>
        <v>V</v>
      </c>
      <c r="Q3132" s="156"/>
      <c r="R3132" s="129"/>
      <c r="S3132" s="205"/>
      <c r="U3132" s="132" t="str">
        <f t="shared" si="192"/>
        <v>00999996000N18627</v>
      </c>
      <c r="W3132" s="134" t="str">
        <f>IF((ISERROR(VLOOKUP(E3132,'[2]Lead Time(覆蓋貼)'!F:F,1,0)))*(P3132="v"),"",IF((ISTEXT(VLOOKUP(E3132,'[2]Lead Time(覆蓋貼)'!F:F,1,0)))*(P3132=""),"未執行",""))</f>
        <v/>
      </c>
    </row>
    <row r="3133" spans="1:23" ht="20.25" customHeight="1" x14ac:dyDescent="0.25">
      <c r="A3133" s="117"/>
      <c r="B3133" s="118" t="s">
        <v>6361</v>
      </c>
      <c r="C3133" s="119">
        <v>42370</v>
      </c>
      <c r="D3133" s="117" t="s">
        <v>6362</v>
      </c>
      <c r="E3133" s="120" t="s">
        <v>6510</v>
      </c>
      <c r="F3133" s="117" t="str">
        <f>IF(ISNA(VLOOKUP(B3133,[2]保固召回!$A:$G,7,FALSE)),"",(VLOOKUP(B3133,[2]保固召回!$A:$G,7,FALSE)))</f>
        <v/>
      </c>
      <c r="G3133" s="121">
        <f t="shared" ca="1" si="195"/>
        <v>0.94936708860759489</v>
      </c>
      <c r="H3133" s="121" t="str">
        <f t="shared" si="193"/>
        <v/>
      </c>
      <c r="I3133" s="122">
        <f t="shared" ca="1" si="194"/>
        <v>225</v>
      </c>
      <c r="N3133" s="125"/>
      <c r="O3133" s="126"/>
      <c r="P3133" s="127" t="str">
        <f>IF(B3133="","",IF(ISNA(VLOOKUP(U3133,[2]NEW!H:H,1,FALSE)),"V",""))</f>
        <v/>
      </c>
      <c r="Q3133" s="156"/>
      <c r="R3133" s="129"/>
      <c r="S3133" s="205"/>
      <c r="U3133" s="132" t="str">
        <f t="shared" si="192"/>
        <v>00999996000N19715</v>
      </c>
      <c r="W3133" s="134" t="str">
        <f>IF((ISERROR(VLOOKUP(E3133,'[2]Lead Time(覆蓋貼)'!F:F,1,0)))*(P3133="v"),"",IF((ISTEXT(VLOOKUP(E3133,'[2]Lead Time(覆蓋貼)'!F:F,1,0)))*(P3133=""),"未執行",""))</f>
        <v/>
      </c>
    </row>
    <row r="3134" spans="1:23" ht="20.25" hidden="1" customHeight="1" x14ac:dyDescent="0.25">
      <c r="A3134" s="117"/>
      <c r="B3134" s="118" t="s">
        <v>6361</v>
      </c>
      <c r="C3134" s="119">
        <v>42370</v>
      </c>
      <c r="D3134" s="117" t="s">
        <v>6362</v>
      </c>
      <c r="E3134" s="120" t="s">
        <v>6511</v>
      </c>
      <c r="F3134" s="117" t="str">
        <f>IF(ISNA(VLOOKUP(B3134,[2]保固召回!$A:$G,7,FALSE)),"",(VLOOKUP(B3134,[2]保固召回!$A:$G,7,FALSE)))</f>
        <v/>
      </c>
      <c r="G3134" s="121">
        <f t="shared" ca="1" si="195"/>
        <v>0.94936708860759489</v>
      </c>
      <c r="H3134" s="121" t="str">
        <f t="shared" si="193"/>
        <v>提示-檢視廢氣循環冷卻器</v>
      </c>
      <c r="I3134" s="122">
        <f t="shared" ca="1" si="194"/>
        <v>225</v>
      </c>
      <c r="N3134" s="125"/>
      <c r="O3134" s="126"/>
      <c r="P3134" s="127" t="str">
        <f>IF(B3134="","",IF(ISNA(VLOOKUP(U3134,[2]NEW!H:H,1,FALSE)),"V",""))</f>
        <v>V</v>
      </c>
      <c r="Q3134" s="156"/>
      <c r="R3134" s="129"/>
      <c r="S3134" s="205"/>
      <c r="U3134" s="132" t="str">
        <f t="shared" si="192"/>
        <v>00999996000N19753</v>
      </c>
      <c r="W3134" s="134" t="str">
        <f>IF((ISERROR(VLOOKUP(E3134,'[2]Lead Time(覆蓋貼)'!F:F,1,0)))*(P3134="v"),"",IF((ISTEXT(VLOOKUP(E3134,'[2]Lead Time(覆蓋貼)'!F:F,1,0)))*(P3134=""),"未執行",""))</f>
        <v/>
      </c>
    </row>
    <row r="3135" spans="1:23" ht="20.25" hidden="1" customHeight="1" x14ac:dyDescent="0.25">
      <c r="A3135" s="117"/>
      <c r="B3135" s="118" t="s">
        <v>6361</v>
      </c>
      <c r="C3135" s="119">
        <v>42370</v>
      </c>
      <c r="D3135" s="117" t="s">
        <v>6362</v>
      </c>
      <c r="E3135" s="120" t="s">
        <v>6512</v>
      </c>
      <c r="F3135" s="117" t="str">
        <f>IF(ISNA(VLOOKUP(B3135,[2]保固召回!$A:$G,7,FALSE)),"",(VLOOKUP(B3135,[2]保固召回!$A:$G,7,FALSE)))</f>
        <v/>
      </c>
      <c r="G3135" s="121">
        <f t="shared" ca="1" si="195"/>
        <v>0.94936708860759489</v>
      </c>
      <c r="H3135" s="121" t="str">
        <f t="shared" si="193"/>
        <v>提示-檢視廢氣循環冷卻器</v>
      </c>
      <c r="I3135" s="122">
        <f t="shared" ca="1" si="194"/>
        <v>225</v>
      </c>
      <c r="N3135" s="125"/>
      <c r="O3135" s="126"/>
      <c r="P3135" s="127" t="str">
        <f>IF(B3135="","",IF(ISNA(VLOOKUP(U3135,[2]NEW!H:H,1,FALSE)),"V",""))</f>
        <v>V</v>
      </c>
      <c r="Q3135" s="156"/>
      <c r="R3135" s="129"/>
      <c r="S3135" s="205"/>
      <c r="U3135" s="132" t="str">
        <f t="shared" si="192"/>
        <v>00999996000N20093</v>
      </c>
      <c r="W3135" s="134" t="str">
        <f>IF((ISERROR(VLOOKUP(E3135,'[2]Lead Time(覆蓋貼)'!F:F,1,0)))*(P3135="v"),"",IF((ISTEXT(VLOOKUP(E3135,'[2]Lead Time(覆蓋貼)'!F:F,1,0)))*(P3135=""),"未執行",""))</f>
        <v/>
      </c>
    </row>
    <row r="3136" spans="1:23" ht="20.25" hidden="1" customHeight="1" x14ac:dyDescent="0.25">
      <c r="A3136" s="117"/>
      <c r="B3136" s="118" t="s">
        <v>6361</v>
      </c>
      <c r="C3136" s="119">
        <v>42370</v>
      </c>
      <c r="D3136" s="117" t="s">
        <v>6362</v>
      </c>
      <c r="E3136" s="120" t="s">
        <v>6513</v>
      </c>
      <c r="F3136" s="117" t="str">
        <f>IF(ISNA(VLOOKUP(B3136,[2]保固召回!$A:$G,7,FALSE)),"",(VLOOKUP(B3136,[2]保固召回!$A:$G,7,FALSE)))</f>
        <v/>
      </c>
      <c r="G3136" s="121">
        <f t="shared" ca="1" si="195"/>
        <v>0.94936708860759489</v>
      </c>
      <c r="H3136" s="121" t="str">
        <f t="shared" si="193"/>
        <v>提示-檢視廢氣循環冷卻器</v>
      </c>
      <c r="I3136" s="122">
        <f t="shared" ca="1" si="194"/>
        <v>225</v>
      </c>
      <c r="N3136" s="125"/>
      <c r="O3136" s="126"/>
      <c r="P3136" s="127" t="str">
        <f>IF(B3136="","",IF(ISNA(VLOOKUP(U3136,[2]NEW!H:H,1,FALSE)),"V",""))</f>
        <v>V</v>
      </c>
      <c r="Q3136" s="156"/>
      <c r="R3136" s="129"/>
      <c r="S3136" s="205"/>
      <c r="U3136" s="132" t="str">
        <f t="shared" si="192"/>
        <v>00999996000N20293</v>
      </c>
      <c r="W3136" s="134" t="str">
        <f>IF((ISERROR(VLOOKUP(E3136,'[2]Lead Time(覆蓋貼)'!F:F,1,0)))*(P3136="v"),"",IF((ISTEXT(VLOOKUP(E3136,'[2]Lead Time(覆蓋貼)'!F:F,1,0)))*(P3136=""),"未執行",""))</f>
        <v/>
      </c>
    </row>
    <row r="3137" spans="1:23" ht="20.25" hidden="1" customHeight="1" x14ac:dyDescent="0.25">
      <c r="A3137" s="117"/>
      <c r="B3137" s="118" t="s">
        <v>6361</v>
      </c>
      <c r="C3137" s="119">
        <v>42370</v>
      </c>
      <c r="D3137" s="117" t="s">
        <v>6362</v>
      </c>
      <c r="E3137" s="120" t="s">
        <v>6514</v>
      </c>
      <c r="F3137" s="117" t="str">
        <f>IF(ISNA(VLOOKUP(B3137,[2]保固召回!$A:$G,7,FALSE)),"",(VLOOKUP(B3137,[2]保固召回!$A:$G,7,FALSE)))</f>
        <v/>
      </c>
      <c r="G3137" s="121">
        <f t="shared" ca="1" si="195"/>
        <v>0.94936708860759489</v>
      </c>
      <c r="H3137" s="121" t="str">
        <f t="shared" si="193"/>
        <v>提示-檢視廢氣循環冷卻器</v>
      </c>
      <c r="I3137" s="122">
        <f t="shared" ca="1" si="194"/>
        <v>225</v>
      </c>
      <c r="N3137" s="125"/>
      <c r="O3137" s="126"/>
      <c r="P3137" s="127" t="str">
        <f>IF(B3137="","",IF(ISNA(VLOOKUP(U3137,[2]NEW!H:H,1,FALSE)),"V",""))</f>
        <v>V</v>
      </c>
      <c r="Q3137" s="156"/>
      <c r="R3137" s="129"/>
      <c r="S3137" s="205"/>
      <c r="U3137" s="132" t="str">
        <f t="shared" si="192"/>
        <v>00999996000N20726</v>
      </c>
      <c r="W3137" s="134" t="str">
        <f>IF((ISERROR(VLOOKUP(E3137,'[2]Lead Time(覆蓋貼)'!F:F,1,0)))*(P3137="v"),"",IF((ISTEXT(VLOOKUP(E3137,'[2]Lead Time(覆蓋貼)'!F:F,1,0)))*(P3137=""),"未執行",""))</f>
        <v/>
      </c>
    </row>
    <row r="3138" spans="1:23" ht="20.25" hidden="1" customHeight="1" x14ac:dyDescent="0.25">
      <c r="A3138" s="117"/>
      <c r="B3138" s="118" t="s">
        <v>6361</v>
      </c>
      <c r="C3138" s="119">
        <v>42370</v>
      </c>
      <c r="D3138" s="117" t="s">
        <v>6362</v>
      </c>
      <c r="E3138" s="120" t="s">
        <v>6515</v>
      </c>
      <c r="F3138" s="117" t="str">
        <f>IF(ISNA(VLOOKUP(B3138,[2]保固召回!$A:$G,7,FALSE)),"",(VLOOKUP(B3138,[2]保固召回!$A:$G,7,FALSE)))</f>
        <v/>
      </c>
      <c r="G3138" s="121">
        <f t="shared" ca="1" si="195"/>
        <v>0.94936708860759489</v>
      </c>
      <c r="H3138" s="121" t="str">
        <f t="shared" si="193"/>
        <v>提示-檢視廢氣循環冷卻器</v>
      </c>
      <c r="I3138" s="122">
        <f t="shared" ca="1" si="194"/>
        <v>225</v>
      </c>
      <c r="N3138" s="125"/>
      <c r="O3138" s="126"/>
      <c r="P3138" s="127" t="str">
        <f>IF(B3138="","",IF(ISNA(VLOOKUP(U3138,[2]NEW!H:H,1,FALSE)),"V",""))</f>
        <v>V</v>
      </c>
      <c r="Q3138" s="156"/>
      <c r="R3138" s="129"/>
      <c r="S3138" s="205"/>
      <c r="U3138" s="132" t="str">
        <f t="shared" si="192"/>
        <v>00999996000N21192</v>
      </c>
      <c r="W3138" s="134" t="str">
        <f>IF((ISERROR(VLOOKUP(E3138,'[2]Lead Time(覆蓋貼)'!F:F,1,0)))*(P3138="v"),"",IF((ISTEXT(VLOOKUP(E3138,'[2]Lead Time(覆蓋貼)'!F:F,1,0)))*(P3138=""),"未執行",""))</f>
        <v/>
      </c>
    </row>
    <row r="3139" spans="1:23" ht="20.25" hidden="1" customHeight="1" x14ac:dyDescent="0.25">
      <c r="A3139" s="117"/>
      <c r="B3139" s="118" t="s">
        <v>6361</v>
      </c>
      <c r="C3139" s="119">
        <v>42370</v>
      </c>
      <c r="D3139" s="117" t="s">
        <v>6362</v>
      </c>
      <c r="E3139" s="120" t="s">
        <v>6516</v>
      </c>
      <c r="F3139" s="117" t="str">
        <f>IF(ISNA(VLOOKUP(B3139,[2]保固召回!$A:$G,7,FALSE)),"",(VLOOKUP(B3139,[2]保固召回!$A:$G,7,FALSE)))</f>
        <v/>
      </c>
      <c r="G3139" s="121">
        <f t="shared" ca="1" si="195"/>
        <v>0.94936708860759489</v>
      </c>
      <c r="H3139" s="121" t="str">
        <f t="shared" si="193"/>
        <v>提示-檢視廢氣循環冷卻器</v>
      </c>
      <c r="I3139" s="122">
        <f t="shared" ca="1" si="194"/>
        <v>225</v>
      </c>
      <c r="N3139" s="125"/>
      <c r="O3139" s="126"/>
      <c r="P3139" s="127" t="str">
        <f>IF(B3139="","",IF(ISNA(VLOOKUP(U3139,[2]NEW!H:H,1,FALSE)),"V",""))</f>
        <v>V</v>
      </c>
      <c r="Q3139" s="156"/>
      <c r="R3139" s="129"/>
      <c r="S3139" s="205"/>
      <c r="U3139" s="132" t="str">
        <f t="shared" si="192"/>
        <v>00999996000N21372</v>
      </c>
      <c r="W3139" s="134" t="str">
        <f>IF((ISERROR(VLOOKUP(E3139,'[2]Lead Time(覆蓋貼)'!F:F,1,0)))*(P3139="v"),"",IF((ISTEXT(VLOOKUP(E3139,'[2]Lead Time(覆蓋貼)'!F:F,1,0)))*(P3139=""),"未執行",""))</f>
        <v/>
      </c>
    </row>
    <row r="3140" spans="1:23" ht="20.25" hidden="1" customHeight="1" x14ac:dyDescent="0.25">
      <c r="A3140" s="117"/>
      <c r="B3140" s="118" t="s">
        <v>6361</v>
      </c>
      <c r="C3140" s="119">
        <v>42370</v>
      </c>
      <c r="D3140" s="117" t="s">
        <v>6362</v>
      </c>
      <c r="E3140" s="120" t="s">
        <v>6517</v>
      </c>
      <c r="F3140" s="117" t="str">
        <f>IF(ISNA(VLOOKUP(B3140,[2]保固召回!$A:$G,7,FALSE)),"",(VLOOKUP(B3140,[2]保固召回!$A:$G,7,FALSE)))</f>
        <v/>
      </c>
      <c r="G3140" s="121">
        <f t="shared" ca="1" si="195"/>
        <v>0.94936708860759489</v>
      </c>
      <c r="H3140" s="121" t="str">
        <f t="shared" si="193"/>
        <v>提示-檢視廢氣循環冷卻器</v>
      </c>
      <c r="I3140" s="122">
        <f t="shared" ca="1" si="194"/>
        <v>225</v>
      </c>
      <c r="N3140" s="125"/>
      <c r="O3140" s="126"/>
      <c r="P3140" s="127" t="str">
        <f>IF(B3140="","",IF(ISNA(VLOOKUP(U3140,[2]NEW!H:H,1,FALSE)),"V",""))</f>
        <v>V</v>
      </c>
      <c r="Q3140" s="156"/>
      <c r="R3140" s="129"/>
      <c r="S3140" s="205"/>
      <c r="U3140" s="132" t="str">
        <f t="shared" si="192"/>
        <v>00999996000N22235</v>
      </c>
      <c r="W3140" s="134" t="str">
        <f>IF((ISERROR(VLOOKUP(E3140,'[2]Lead Time(覆蓋貼)'!F:F,1,0)))*(P3140="v"),"",IF((ISTEXT(VLOOKUP(E3140,'[2]Lead Time(覆蓋貼)'!F:F,1,0)))*(P3140=""),"未執行",""))</f>
        <v/>
      </c>
    </row>
    <row r="3141" spans="1:23" ht="20.25" hidden="1" customHeight="1" x14ac:dyDescent="0.25">
      <c r="A3141" s="117"/>
      <c r="B3141" s="118" t="s">
        <v>6361</v>
      </c>
      <c r="C3141" s="119">
        <v>42370</v>
      </c>
      <c r="D3141" s="117" t="s">
        <v>6362</v>
      </c>
      <c r="E3141" s="120" t="s">
        <v>6518</v>
      </c>
      <c r="F3141" s="117" t="str">
        <f>IF(ISNA(VLOOKUP(B3141,[2]保固召回!$A:$G,7,FALSE)),"",(VLOOKUP(B3141,[2]保固召回!$A:$G,7,FALSE)))</f>
        <v/>
      </c>
      <c r="G3141" s="121">
        <f t="shared" ca="1" si="195"/>
        <v>0.94936708860759489</v>
      </c>
      <c r="H3141" s="121" t="str">
        <f t="shared" si="193"/>
        <v>提示-檢視廢氣循環冷卻器</v>
      </c>
      <c r="I3141" s="122">
        <f t="shared" ca="1" si="194"/>
        <v>225</v>
      </c>
      <c r="N3141" s="125"/>
      <c r="O3141" s="126"/>
      <c r="P3141" s="127" t="str">
        <f>IF(B3141="","",IF(ISNA(VLOOKUP(U3141,[2]NEW!H:H,1,FALSE)),"V",""))</f>
        <v>V</v>
      </c>
      <c r="Q3141" s="156"/>
      <c r="R3141" s="129"/>
      <c r="S3141" s="205"/>
      <c r="U3141" s="132" t="str">
        <f t="shared" ref="U3141:U3204" si="196">B3141&amp;E3141</f>
        <v>00999996000N22568</v>
      </c>
      <c r="W3141" s="134" t="str">
        <f>IF((ISERROR(VLOOKUP(E3141,'[2]Lead Time(覆蓋貼)'!F:F,1,0)))*(P3141="v"),"",IF((ISTEXT(VLOOKUP(E3141,'[2]Lead Time(覆蓋貼)'!F:F,1,0)))*(P3141=""),"未執行",""))</f>
        <v/>
      </c>
    </row>
    <row r="3142" spans="1:23" ht="20.25" hidden="1" customHeight="1" x14ac:dyDescent="0.25">
      <c r="A3142" s="117"/>
      <c r="B3142" s="118" t="s">
        <v>6361</v>
      </c>
      <c r="C3142" s="119">
        <v>42370</v>
      </c>
      <c r="D3142" s="117" t="s">
        <v>6362</v>
      </c>
      <c r="E3142" s="120" t="s">
        <v>6519</v>
      </c>
      <c r="F3142" s="117" t="str">
        <f>IF(ISNA(VLOOKUP(B3142,[2]保固召回!$A:$G,7,FALSE)),"",(VLOOKUP(B3142,[2]保固召回!$A:$G,7,FALSE)))</f>
        <v/>
      </c>
      <c r="G3142" s="121">
        <f t="shared" ca="1" si="195"/>
        <v>0.94936708860759489</v>
      </c>
      <c r="H3142" s="121" t="str">
        <f t="shared" ref="H3142:H3205" si="197">IF(P3142="V",D3142,"")</f>
        <v>提示-檢視廢氣循環冷卻器</v>
      </c>
      <c r="I3142" s="122">
        <f t="shared" ref="I3142:I3205" ca="1" si="198">COUNTIF(H:H,D3142)</f>
        <v>225</v>
      </c>
      <c r="N3142" s="125"/>
      <c r="O3142" s="126"/>
      <c r="P3142" s="127" t="str">
        <f>IF(B3142="","",IF(ISNA(VLOOKUP(U3142,[2]NEW!H:H,1,FALSE)),"V",""))</f>
        <v>V</v>
      </c>
      <c r="Q3142" s="156"/>
      <c r="R3142" s="129"/>
      <c r="S3142" s="205"/>
      <c r="U3142" s="132" t="str">
        <f t="shared" si="196"/>
        <v>00999996000N23322</v>
      </c>
      <c r="W3142" s="134" t="str">
        <f>IF((ISERROR(VLOOKUP(E3142,'[2]Lead Time(覆蓋貼)'!F:F,1,0)))*(P3142="v"),"",IF((ISTEXT(VLOOKUP(E3142,'[2]Lead Time(覆蓋貼)'!F:F,1,0)))*(P3142=""),"未執行",""))</f>
        <v/>
      </c>
    </row>
    <row r="3143" spans="1:23" ht="20.25" hidden="1" customHeight="1" x14ac:dyDescent="0.25">
      <c r="A3143" s="117"/>
      <c r="B3143" s="118" t="s">
        <v>6361</v>
      </c>
      <c r="C3143" s="119">
        <v>42370</v>
      </c>
      <c r="D3143" s="117" t="s">
        <v>6362</v>
      </c>
      <c r="E3143" s="120" t="s">
        <v>6520</v>
      </c>
      <c r="F3143" s="117" t="str">
        <f>IF(ISNA(VLOOKUP(B3143,[2]保固召回!$A:$G,7,FALSE)),"",(VLOOKUP(B3143,[2]保固召回!$A:$G,7,FALSE)))</f>
        <v/>
      </c>
      <c r="G3143" s="121">
        <f t="shared" ca="1" si="195"/>
        <v>0.94936708860759489</v>
      </c>
      <c r="H3143" s="121" t="str">
        <f t="shared" si="197"/>
        <v>提示-檢視廢氣循環冷卻器</v>
      </c>
      <c r="I3143" s="122">
        <f t="shared" ca="1" si="198"/>
        <v>225</v>
      </c>
      <c r="N3143" s="125"/>
      <c r="O3143" s="126"/>
      <c r="P3143" s="127" t="str">
        <f>IF(B3143="","",IF(ISNA(VLOOKUP(U3143,[2]NEW!H:H,1,FALSE)),"V",""))</f>
        <v>V</v>
      </c>
      <c r="Q3143" s="156"/>
      <c r="R3143" s="129"/>
      <c r="S3143" s="205"/>
      <c r="U3143" s="132" t="str">
        <f t="shared" si="196"/>
        <v>00999996000N36958</v>
      </c>
      <c r="W3143" s="134" t="str">
        <f>IF((ISERROR(VLOOKUP(E3143,'[2]Lead Time(覆蓋貼)'!F:F,1,0)))*(P3143="v"),"",IF((ISTEXT(VLOOKUP(E3143,'[2]Lead Time(覆蓋貼)'!F:F,1,0)))*(P3143=""),"未執行",""))</f>
        <v/>
      </c>
    </row>
    <row r="3144" spans="1:23" ht="20.25" hidden="1" customHeight="1" x14ac:dyDescent="0.25">
      <c r="A3144" s="117"/>
      <c r="B3144" s="118" t="s">
        <v>6361</v>
      </c>
      <c r="C3144" s="119">
        <v>42370</v>
      </c>
      <c r="D3144" s="117" t="s">
        <v>6362</v>
      </c>
      <c r="E3144" s="120" t="s">
        <v>6521</v>
      </c>
      <c r="F3144" s="117" t="str">
        <f>IF(ISNA(VLOOKUP(B3144,[2]保固召回!$A:$G,7,FALSE)),"",(VLOOKUP(B3144,[2]保固召回!$A:$G,7,FALSE)))</f>
        <v/>
      </c>
      <c r="G3144" s="121">
        <f t="shared" ca="1" si="195"/>
        <v>0.94936708860759489</v>
      </c>
      <c r="H3144" s="121" t="str">
        <f t="shared" si="197"/>
        <v>提示-檢視廢氣循環冷卻器</v>
      </c>
      <c r="I3144" s="122">
        <f t="shared" ca="1" si="198"/>
        <v>225</v>
      </c>
      <c r="N3144" s="125"/>
      <c r="O3144" s="126"/>
      <c r="P3144" s="127" t="str">
        <f>IF(B3144="","",IF(ISNA(VLOOKUP(U3144,[2]NEW!H:H,1,FALSE)),"V",""))</f>
        <v>V</v>
      </c>
      <c r="Q3144" s="156"/>
      <c r="R3144" s="129"/>
      <c r="S3144" s="205"/>
      <c r="U3144" s="132" t="str">
        <f t="shared" si="196"/>
        <v>00999996000N37125</v>
      </c>
      <c r="W3144" s="134" t="str">
        <f>IF((ISERROR(VLOOKUP(E3144,'[2]Lead Time(覆蓋貼)'!F:F,1,0)))*(P3144="v"),"",IF((ISTEXT(VLOOKUP(E3144,'[2]Lead Time(覆蓋貼)'!F:F,1,0)))*(P3144=""),"未執行",""))</f>
        <v/>
      </c>
    </row>
    <row r="3145" spans="1:23" ht="20.25" hidden="1" customHeight="1" x14ac:dyDescent="0.25">
      <c r="A3145" s="117"/>
      <c r="B3145" s="118" t="s">
        <v>6361</v>
      </c>
      <c r="C3145" s="119">
        <v>42370</v>
      </c>
      <c r="D3145" s="117" t="s">
        <v>6362</v>
      </c>
      <c r="E3145" s="120" t="s">
        <v>6522</v>
      </c>
      <c r="F3145" s="117" t="str">
        <f>IF(ISNA(VLOOKUP(B3145,[2]保固召回!$A:$G,7,FALSE)),"",(VLOOKUP(B3145,[2]保固召回!$A:$G,7,FALSE)))</f>
        <v/>
      </c>
      <c r="G3145" s="121">
        <f t="shared" ref="G3145:G3208" ca="1" si="199">COUNTIF(H:H,D3145)/COUNTIF(D:D,D3145)</f>
        <v>0.94936708860759489</v>
      </c>
      <c r="H3145" s="121" t="str">
        <f t="shared" si="197"/>
        <v>提示-檢視廢氣循環冷卻器</v>
      </c>
      <c r="I3145" s="122">
        <f t="shared" ca="1" si="198"/>
        <v>225</v>
      </c>
      <c r="N3145" s="125"/>
      <c r="O3145" s="126"/>
      <c r="P3145" s="127" t="str">
        <f>IF(B3145="","",IF(ISNA(VLOOKUP(U3145,[2]NEW!H:H,1,FALSE)),"V",""))</f>
        <v>V</v>
      </c>
      <c r="Q3145" s="156"/>
      <c r="R3145" s="129"/>
      <c r="S3145" s="205"/>
      <c r="U3145" s="132" t="str">
        <f t="shared" si="196"/>
        <v>00999996000N37126</v>
      </c>
      <c r="W3145" s="134" t="str">
        <f>IF((ISERROR(VLOOKUP(E3145,'[2]Lead Time(覆蓋貼)'!F:F,1,0)))*(P3145="v"),"",IF((ISTEXT(VLOOKUP(E3145,'[2]Lead Time(覆蓋貼)'!F:F,1,0)))*(P3145=""),"未執行",""))</f>
        <v/>
      </c>
    </row>
    <row r="3146" spans="1:23" ht="20.25" hidden="1" customHeight="1" x14ac:dyDescent="0.25">
      <c r="A3146" s="117"/>
      <c r="B3146" s="118" t="s">
        <v>6361</v>
      </c>
      <c r="C3146" s="119">
        <v>42370</v>
      </c>
      <c r="D3146" s="117" t="s">
        <v>6362</v>
      </c>
      <c r="E3146" s="120" t="s">
        <v>6523</v>
      </c>
      <c r="F3146" s="117" t="str">
        <f>IF(ISNA(VLOOKUP(B3146,[2]保固召回!$A:$G,7,FALSE)),"",(VLOOKUP(B3146,[2]保固召回!$A:$G,7,FALSE)))</f>
        <v/>
      </c>
      <c r="G3146" s="121">
        <f t="shared" ca="1" si="199"/>
        <v>0.94936708860759489</v>
      </c>
      <c r="H3146" s="121" t="str">
        <f t="shared" si="197"/>
        <v>提示-檢視廢氣循環冷卻器</v>
      </c>
      <c r="I3146" s="122">
        <f t="shared" ca="1" si="198"/>
        <v>225</v>
      </c>
      <c r="N3146" s="125"/>
      <c r="O3146" s="126"/>
      <c r="P3146" s="127" t="str">
        <f>IF(B3146="","",IF(ISNA(VLOOKUP(U3146,[2]NEW!H:H,1,FALSE)),"V",""))</f>
        <v>V</v>
      </c>
      <c r="Q3146" s="156"/>
      <c r="R3146" s="129"/>
      <c r="S3146" s="205"/>
      <c r="U3146" s="132" t="str">
        <f t="shared" si="196"/>
        <v>00999996000N37218</v>
      </c>
      <c r="W3146" s="134" t="str">
        <f>IF((ISERROR(VLOOKUP(E3146,'[2]Lead Time(覆蓋貼)'!F:F,1,0)))*(P3146="v"),"",IF((ISTEXT(VLOOKUP(E3146,'[2]Lead Time(覆蓋貼)'!F:F,1,0)))*(P3146=""),"未執行",""))</f>
        <v/>
      </c>
    </row>
    <row r="3147" spans="1:23" ht="20.25" hidden="1" customHeight="1" x14ac:dyDescent="0.25">
      <c r="A3147" s="117"/>
      <c r="B3147" s="118" t="s">
        <v>6361</v>
      </c>
      <c r="C3147" s="119">
        <v>42370</v>
      </c>
      <c r="D3147" s="117" t="s">
        <v>6362</v>
      </c>
      <c r="E3147" s="120" t="s">
        <v>6524</v>
      </c>
      <c r="F3147" s="117" t="str">
        <f>IF(ISNA(VLOOKUP(B3147,[2]保固召回!$A:$G,7,FALSE)),"",(VLOOKUP(B3147,[2]保固召回!$A:$G,7,FALSE)))</f>
        <v/>
      </c>
      <c r="G3147" s="121">
        <f t="shared" ca="1" si="199"/>
        <v>0.94936708860759489</v>
      </c>
      <c r="H3147" s="121" t="str">
        <f t="shared" si="197"/>
        <v>提示-檢視廢氣循環冷卻器</v>
      </c>
      <c r="I3147" s="122">
        <f t="shared" ca="1" si="198"/>
        <v>225</v>
      </c>
      <c r="N3147" s="125"/>
      <c r="O3147" s="126"/>
      <c r="P3147" s="127" t="str">
        <f>IF(B3147="","",IF(ISNA(VLOOKUP(U3147,[2]NEW!H:H,1,FALSE)),"V",""))</f>
        <v>V</v>
      </c>
      <c r="Q3147" s="156"/>
      <c r="R3147" s="129"/>
      <c r="S3147" s="205"/>
      <c r="U3147" s="132" t="str">
        <f t="shared" si="196"/>
        <v>00999996000N37497</v>
      </c>
      <c r="W3147" s="134" t="str">
        <f>IF((ISERROR(VLOOKUP(E3147,'[2]Lead Time(覆蓋貼)'!F:F,1,0)))*(P3147="v"),"",IF((ISTEXT(VLOOKUP(E3147,'[2]Lead Time(覆蓋貼)'!F:F,1,0)))*(P3147=""),"未執行",""))</f>
        <v/>
      </c>
    </row>
    <row r="3148" spans="1:23" ht="20.25" hidden="1" customHeight="1" x14ac:dyDescent="0.25">
      <c r="A3148" s="117"/>
      <c r="B3148" s="118" t="s">
        <v>6361</v>
      </c>
      <c r="C3148" s="119">
        <v>42370</v>
      </c>
      <c r="D3148" s="117" t="s">
        <v>6362</v>
      </c>
      <c r="E3148" s="120" t="s">
        <v>6525</v>
      </c>
      <c r="F3148" s="117" t="str">
        <f>IF(ISNA(VLOOKUP(B3148,[2]保固召回!$A:$G,7,FALSE)),"",(VLOOKUP(B3148,[2]保固召回!$A:$G,7,FALSE)))</f>
        <v/>
      </c>
      <c r="G3148" s="121">
        <f t="shared" ca="1" si="199"/>
        <v>0.94936708860759489</v>
      </c>
      <c r="H3148" s="121" t="str">
        <f t="shared" si="197"/>
        <v>提示-檢視廢氣循環冷卻器</v>
      </c>
      <c r="I3148" s="122">
        <f t="shared" ca="1" si="198"/>
        <v>225</v>
      </c>
      <c r="N3148" s="125"/>
      <c r="O3148" s="126"/>
      <c r="P3148" s="127" t="str">
        <f>IF(B3148="","",IF(ISNA(VLOOKUP(U3148,[2]NEW!H:H,1,FALSE)),"V",""))</f>
        <v>V</v>
      </c>
      <c r="Q3148" s="156"/>
      <c r="R3148" s="129"/>
      <c r="S3148" s="205"/>
      <c r="U3148" s="132" t="str">
        <f t="shared" si="196"/>
        <v>00999996000N37687</v>
      </c>
      <c r="W3148" s="134" t="str">
        <f>IF((ISERROR(VLOOKUP(E3148,'[2]Lead Time(覆蓋貼)'!F:F,1,0)))*(P3148="v"),"",IF((ISTEXT(VLOOKUP(E3148,'[2]Lead Time(覆蓋貼)'!F:F,1,0)))*(P3148=""),"未執行",""))</f>
        <v/>
      </c>
    </row>
    <row r="3149" spans="1:23" ht="20.25" hidden="1" customHeight="1" x14ac:dyDescent="0.25">
      <c r="A3149" s="117"/>
      <c r="B3149" s="118" t="s">
        <v>6361</v>
      </c>
      <c r="C3149" s="119">
        <v>42370</v>
      </c>
      <c r="D3149" s="117" t="s">
        <v>6362</v>
      </c>
      <c r="E3149" s="120" t="s">
        <v>6526</v>
      </c>
      <c r="F3149" s="117" t="str">
        <f>IF(ISNA(VLOOKUP(B3149,[2]保固召回!$A:$G,7,FALSE)),"",(VLOOKUP(B3149,[2]保固召回!$A:$G,7,FALSE)))</f>
        <v/>
      </c>
      <c r="G3149" s="121">
        <f t="shared" ca="1" si="199"/>
        <v>0.94936708860759489</v>
      </c>
      <c r="H3149" s="121" t="str">
        <f t="shared" si="197"/>
        <v>提示-檢視廢氣循環冷卻器</v>
      </c>
      <c r="I3149" s="122">
        <f t="shared" ca="1" si="198"/>
        <v>225</v>
      </c>
      <c r="N3149" s="125"/>
      <c r="O3149" s="126"/>
      <c r="P3149" s="127" t="str">
        <f>IF(B3149="","",IF(ISNA(VLOOKUP(U3149,[2]NEW!H:H,1,FALSE)),"V",""))</f>
        <v>V</v>
      </c>
      <c r="Q3149" s="156"/>
      <c r="R3149" s="129"/>
      <c r="S3149" s="205"/>
      <c r="U3149" s="132" t="str">
        <f t="shared" si="196"/>
        <v>00999996000N38010</v>
      </c>
      <c r="W3149" s="134" t="str">
        <f>IF((ISERROR(VLOOKUP(E3149,'[2]Lead Time(覆蓋貼)'!F:F,1,0)))*(P3149="v"),"",IF((ISTEXT(VLOOKUP(E3149,'[2]Lead Time(覆蓋貼)'!F:F,1,0)))*(P3149=""),"未執行",""))</f>
        <v/>
      </c>
    </row>
    <row r="3150" spans="1:23" ht="20.25" hidden="1" customHeight="1" x14ac:dyDescent="0.25">
      <c r="A3150" s="117"/>
      <c r="B3150" s="118" t="s">
        <v>6361</v>
      </c>
      <c r="C3150" s="119">
        <v>42370</v>
      </c>
      <c r="D3150" s="117" t="s">
        <v>6362</v>
      </c>
      <c r="E3150" s="120" t="s">
        <v>6527</v>
      </c>
      <c r="F3150" s="117" t="str">
        <f>IF(ISNA(VLOOKUP(B3150,[2]保固召回!$A:$G,7,FALSE)),"",(VLOOKUP(B3150,[2]保固召回!$A:$G,7,FALSE)))</f>
        <v/>
      </c>
      <c r="G3150" s="121">
        <f t="shared" ca="1" si="199"/>
        <v>0.94936708860759489</v>
      </c>
      <c r="H3150" s="121" t="str">
        <f t="shared" si="197"/>
        <v>提示-檢視廢氣循環冷卻器</v>
      </c>
      <c r="I3150" s="122">
        <f t="shared" ca="1" si="198"/>
        <v>225</v>
      </c>
      <c r="N3150" s="125"/>
      <c r="O3150" s="126"/>
      <c r="P3150" s="127" t="str">
        <f>IF(B3150="","",IF(ISNA(VLOOKUP(U3150,[2]NEW!H:H,1,FALSE)),"V",""))</f>
        <v>V</v>
      </c>
      <c r="Q3150" s="156"/>
      <c r="R3150" s="129"/>
      <c r="S3150" s="205"/>
      <c r="U3150" s="132" t="str">
        <f t="shared" si="196"/>
        <v>00999996000N38078</v>
      </c>
      <c r="W3150" s="134" t="str">
        <f>IF((ISERROR(VLOOKUP(E3150,'[2]Lead Time(覆蓋貼)'!F:F,1,0)))*(P3150="v"),"",IF((ISTEXT(VLOOKUP(E3150,'[2]Lead Time(覆蓋貼)'!F:F,1,0)))*(P3150=""),"未執行",""))</f>
        <v/>
      </c>
    </row>
    <row r="3151" spans="1:23" ht="20.25" hidden="1" customHeight="1" x14ac:dyDescent="0.25">
      <c r="A3151" s="117"/>
      <c r="B3151" s="118" t="s">
        <v>6361</v>
      </c>
      <c r="C3151" s="119">
        <v>42370</v>
      </c>
      <c r="D3151" s="117" t="s">
        <v>6362</v>
      </c>
      <c r="E3151" s="120" t="s">
        <v>6528</v>
      </c>
      <c r="F3151" s="117" t="str">
        <f>IF(ISNA(VLOOKUP(B3151,[2]保固召回!$A:$G,7,FALSE)),"",(VLOOKUP(B3151,[2]保固召回!$A:$G,7,FALSE)))</f>
        <v/>
      </c>
      <c r="G3151" s="121">
        <f t="shared" ca="1" si="199"/>
        <v>0.94936708860759489</v>
      </c>
      <c r="H3151" s="121" t="str">
        <f t="shared" si="197"/>
        <v>提示-檢視廢氣循環冷卻器</v>
      </c>
      <c r="I3151" s="122">
        <f t="shared" ca="1" si="198"/>
        <v>225</v>
      </c>
      <c r="N3151" s="125"/>
      <c r="O3151" s="126"/>
      <c r="P3151" s="127" t="str">
        <f>IF(B3151="","",IF(ISNA(VLOOKUP(U3151,[2]NEW!H:H,1,FALSE)),"V",""))</f>
        <v>V</v>
      </c>
      <c r="Q3151" s="156"/>
      <c r="R3151" s="129"/>
      <c r="S3151" s="205"/>
      <c r="U3151" s="132" t="str">
        <f t="shared" si="196"/>
        <v>00999996000N38086</v>
      </c>
      <c r="W3151" s="134" t="str">
        <f>IF((ISERROR(VLOOKUP(E3151,'[2]Lead Time(覆蓋貼)'!F:F,1,0)))*(P3151="v"),"",IF((ISTEXT(VLOOKUP(E3151,'[2]Lead Time(覆蓋貼)'!F:F,1,0)))*(P3151=""),"未執行",""))</f>
        <v/>
      </c>
    </row>
    <row r="3152" spans="1:23" ht="20.25" hidden="1" customHeight="1" x14ac:dyDescent="0.25">
      <c r="A3152" s="117"/>
      <c r="B3152" s="118" t="s">
        <v>6361</v>
      </c>
      <c r="C3152" s="119">
        <v>42370</v>
      </c>
      <c r="D3152" s="117" t="s">
        <v>6362</v>
      </c>
      <c r="E3152" s="120" t="s">
        <v>6529</v>
      </c>
      <c r="F3152" s="117" t="str">
        <f>IF(ISNA(VLOOKUP(B3152,[2]保固召回!$A:$G,7,FALSE)),"",(VLOOKUP(B3152,[2]保固召回!$A:$G,7,FALSE)))</f>
        <v/>
      </c>
      <c r="G3152" s="121">
        <f t="shared" ca="1" si="199"/>
        <v>0.94936708860759489</v>
      </c>
      <c r="H3152" s="121" t="str">
        <f t="shared" si="197"/>
        <v>提示-檢視廢氣循環冷卻器</v>
      </c>
      <c r="I3152" s="122">
        <f t="shared" ca="1" si="198"/>
        <v>225</v>
      </c>
      <c r="N3152" s="125"/>
      <c r="O3152" s="126"/>
      <c r="P3152" s="127" t="str">
        <f>IF(B3152="","",IF(ISNA(VLOOKUP(U3152,[2]NEW!H:H,1,FALSE)),"V",""))</f>
        <v>V</v>
      </c>
      <c r="Q3152" s="156"/>
      <c r="R3152" s="129"/>
      <c r="S3152" s="205"/>
      <c r="U3152" s="132" t="str">
        <f t="shared" si="196"/>
        <v>00999996000N38323</v>
      </c>
      <c r="W3152" s="134" t="str">
        <f>IF((ISERROR(VLOOKUP(E3152,'[2]Lead Time(覆蓋貼)'!F:F,1,0)))*(P3152="v"),"",IF((ISTEXT(VLOOKUP(E3152,'[2]Lead Time(覆蓋貼)'!F:F,1,0)))*(P3152=""),"未執行",""))</f>
        <v/>
      </c>
    </row>
    <row r="3153" spans="1:23" ht="20.25" hidden="1" customHeight="1" x14ac:dyDescent="0.25">
      <c r="A3153" s="117"/>
      <c r="B3153" s="118" t="s">
        <v>6361</v>
      </c>
      <c r="C3153" s="119">
        <v>42370</v>
      </c>
      <c r="D3153" s="117" t="s">
        <v>6362</v>
      </c>
      <c r="E3153" s="120" t="s">
        <v>6530</v>
      </c>
      <c r="F3153" s="117" t="str">
        <f>IF(ISNA(VLOOKUP(B3153,[2]保固召回!$A:$G,7,FALSE)),"",(VLOOKUP(B3153,[2]保固召回!$A:$G,7,FALSE)))</f>
        <v/>
      </c>
      <c r="G3153" s="121">
        <f t="shared" ca="1" si="199"/>
        <v>0.94936708860759489</v>
      </c>
      <c r="H3153" s="121" t="str">
        <f t="shared" si="197"/>
        <v>提示-檢視廢氣循環冷卻器</v>
      </c>
      <c r="I3153" s="122">
        <f t="shared" ca="1" si="198"/>
        <v>225</v>
      </c>
      <c r="N3153" s="125"/>
      <c r="O3153" s="126"/>
      <c r="P3153" s="127" t="str">
        <f>IF(B3153="","",IF(ISNA(VLOOKUP(U3153,[2]NEW!H:H,1,FALSE)),"V",""))</f>
        <v>V</v>
      </c>
      <c r="Q3153" s="156"/>
      <c r="R3153" s="129"/>
      <c r="S3153" s="205"/>
      <c r="U3153" s="132" t="str">
        <f t="shared" si="196"/>
        <v>00999996000N38506</v>
      </c>
      <c r="W3153" s="134" t="str">
        <f>IF((ISERROR(VLOOKUP(E3153,'[2]Lead Time(覆蓋貼)'!F:F,1,0)))*(P3153="v"),"",IF((ISTEXT(VLOOKUP(E3153,'[2]Lead Time(覆蓋貼)'!F:F,1,0)))*(P3153=""),"未執行",""))</f>
        <v/>
      </c>
    </row>
    <row r="3154" spans="1:23" ht="20.25" hidden="1" customHeight="1" x14ac:dyDescent="0.25">
      <c r="A3154" s="117"/>
      <c r="B3154" s="118" t="s">
        <v>6361</v>
      </c>
      <c r="C3154" s="119">
        <v>42370</v>
      </c>
      <c r="D3154" s="117" t="s">
        <v>6362</v>
      </c>
      <c r="E3154" s="120" t="s">
        <v>6531</v>
      </c>
      <c r="F3154" s="117" t="str">
        <f>IF(ISNA(VLOOKUP(B3154,[2]保固召回!$A:$G,7,FALSE)),"",(VLOOKUP(B3154,[2]保固召回!$A:$G,7,FALSE)))</f>
        <v/>
      </c>
      <c r="G3154" s="121">
        <f t="shared" ca="1" si="199"/>
        <v>0.94936708860759489</v>
      </c>
      <c r="H3154" s="121" t="str">
        <f t="shared" si="197"/>
        <v>提示-檢視廢氣循環冷卻器</v>
      </c>
      <c r="I3154" s="122">
        <f t="shared" ca="1" si="198"/>
        <v>225</v>
      </c>
      <c r="N3154" s="125"/>
      <c r="O3154" s="126"/>
      <c r="P3154" s="127" t="str">
        <f>IF(B3154="","",IF(ISNA(VLOOKUP(U3154,[2]NEW!H:H,1,FALSE)),"V",""))</f>
        <v>V</v>
      </c>
      <c r="Q3154" s="156"/>
      <c r="R3154" s="129"/>
      <c r="S3154" s="205"/>
      <c r="U3154" s="132" t="str">
        <f t="shared" si="196"/>
        <v>00999996000N38526</v>
      </c>
      <c r="W3154" s="134" t="str">
        <f>IF((ISERROR(VLOOKUP(E3154,'[2]Lead Time(覆蓋貼)'!F:F,1,0)))*(P3154="v"),"",IF((ISTEXT(VLOOKUP(E3154,'[2]Lead Time(覆蓋貼)'!F:F,1,0)))*(P3154=""),"未執行",""))</f>
        <v/>
      </c>
    </row>
    <row r="3155" spans="1:23" ht="20.25" hidden="1" customHeight="1" x14ac:dyDescent="0.25">
      <c r="A3155" s="117"/>
      <c r="B3155" s="118" t="s">
        <v>6361</v>
      </c>
      <c r="C3155" s="119">
        <v>42370</v>
      </c>
      <c r="D3155" s="117" t="s">
        <v>6362</v>
      </c>
      <c r="E3155" s="120" t="s">
        <v>6532</v>
      </c>
      <c r="F3155" s="117" t="str">
        <f>IF(ISNA(VLOOKUP(B3155,[2]保固召回!$A:$G,7,FALSE)),"",(VLOOKUP(B3155,[2]保固召回!$A:$G,7,FALSE)))</f>
        <v/>
      </c>
      <c r="G3155" s="121">
        <f t="shared" ca="1" si="199"/>
        <v>0.94936708860759489</v>
      </c>
      <c r="H3155" s="121" t="str">
        <f t="shared" si="197"/>
        <v>提示-檢視廢氣循環冷卻器</v>
      </c>
      <c r="I3155" s="122">
        <f t="shared" ca="1" si="198"/>
        <v>225</v>
      </c>
      <c r="N3155" s="125"/>
      <c r="O3155" s="126"/>
      <c r="P3155" s="127" t="str">
        <f>IF(B3155="","",IF(ISNA(VLOOKUP(U3155,[2]NEW!H:H,1,FALSE)),"V",""))</f>
        <v>V</v>
      </c>
      <c r="Q3155" s="156"/>
      <c r="R3155" s="129"/>
      <c r="S3155" s="205"/>
      <c r="U3155" s="132" t="str">
        <f t="shared" si="196"/>
        <v>00999996000N38527</v>
      </c>
      <c r="W3155" s="134" t="str">
        <f>IF((ISERROR(VLOOKUP(E3155,'[2]Lead Time(覆蓋貼)'!F:F,1,0)))*(P3155="v"),"",IF((ISTEXT(VLOOKUP(E3155,'[2]Lead Time(覆蓋貼)'!F:F,1,0)))*(P3155=""),"未執行",""))</f>
        <v/>
      </c>
    </row>
    <row r="3156" spans="1:23" ht="20.25" hidden="1" customHeight="1" x14ac:dyDescent="0.25">
      <c r="A3156" s="117"/>
      <c r="B3156" s="118" t="s">
        <v>6361</v>
      </c>
      <c r="C3156" s="119">
        <v>42370</v>
      </c>
      <c r="D3156" s="117" t="s">
        <v>6362</v>
      </c>
      <c r="E3156" s="120" t="s">
        <v>6533</v>
      </c>
      <c r="F3156" s="117" t="str">
        <f>IF(ISNA(VLOOKUP(B3156,[2]保固召回!$A:$G,7,FALSE)),"",(VLOOKUP(B3156,[2]保固召回!$A:$G,7,FALSE)))</f>
        <v/>
      </c>
      <c r="G3156" s="121">
        <f t="shared" ca="1" si="199"/>
        <v>0.94936708860759489</v>
      </c>
      <c r="H3156" s="121" t="str">
        <f t="shared" si="197"/>
        <v>提示-檢視廢氣循環冷卻器</v>
      </c>
      <c r="I3156" s="122">
        <f t="shared" ca="1" si="198"/>
        <v>225</v>
      </c>
      <c r="N3156" s="125"/>
      <c r="O3156" s="126"/>
      <c r="P3156" s="127" t="str">
        <f>IF(B3156="","",IF(ISNA(VLOOKUP(U3156,[2]NEW!H:H,1,FALSE)),"V",""))</f>
        <v>V</v>
      </c>
      <c r="Q3156" s="156"/>
      <c r="R3156" s="129"/>
      <c r="S3156" s="205"/>
      <c r="U3156" s="132" t="str">
        <f t="shared" si="196"/>
        <v>00999996000N38528</v>
      </c>
      <c r="W3156" s="134" t="str">
        <f>IF((ISERROR(VLOOKUP(E3156,'[2]Lead Time(覆蓋貼)'!F:F,1,0)))*(P3156="v"),"",IF((ISTEXT(VLOOKUP(E3156,'[2]Lead Time(覆蓋貼)'!F:F,1,0)))*(P3156=""),"未執行",""))</f>
        <v/>
      </c>
    </row>
    <row r="3157" spans="1:23" ht="20.25" hidden="1" customHeight="1" x14ac:dyDescent="0.25">
      <c r="A3157" s="117"/>
      <c r="B3157" s="118" t="s">
        <v>6361</v>
      </c>
      <c r="C3157" s="119">
        <v>42370</v>
      </c>
      <c r="D3157" s="117" t="s">
        <v>6362</v>
      </c>
      <c r="E3157" s="120" t="s">
        <v>6534</v>
      </c>
      <c r="F3157" s="117" t="str">
        <f>IF(ISNA(VLOOKUP(B3157,[2]保固召回!$A:$G,7,FALSE)),"",(VLOOKUP(B3157,[2]保固召回!$A:$G,7,FALSE)))</f>
        <v/>
      </c>
      <c r="G3157" s="121">
        <f t="shared" ca="1" si="199"/>
        <v>0.94936708860759489</v>
      </c>
      <c r="H3157" s="121" t="str">
        <f t="shared" si="197"/>
        <v>提示-檢視廢氣循環冷卻器</v>
      </c>
      <c r="I3157" s="122">
        <f t="shared" ca="1" si="198"/>
        <v>225</v>
      </c>
      <c r="N3157" s="125"/>
      <c r="O3157" s="126"/>
      <c r="P3157" s="127" t="str">
        <f>IF(B3157="","",IF(ISNA(VLOOKUP(U3157,[2]NEW!H:H,1,FALSE)),"V",""))</f>
        <v>V</v>
      </c>
      <c r="Q3157" s="156"/>
      <c r="R3157" s="129"/>
      <c r="S3157" s="205"/>
      <c r="U3157" s="132" t="str">
        <f t="shared" si="196"/>
        <v>00999996000N38550</v>
      </c>
      <c r="W3157" s="134" t="str">
        <f>IF((ISERROR(VLOOKUP(E3157,'[2]Lead Time(覆蓋貼)'!F:F,1,0)))*(P3157="v"),"",IF((ISTEXT(VLOOKUP(E3157,'[2]Lead Time(覆蓋貼)'!F:F,1,0)))*(P3157=""),"未執行",""))</f>
        <v/>
      </c>
    </row>
    <row r="3158" spans="1:23" ht="20.25" hidden="1" customHeight="1" x14ac:dyDescent="0.25">
      <c r="A3158" s="117"/>
      <c r="B3158" s="118" t="s">
        <v>6361</v>
      </c>
      <c r="C3158" s="119">
        <v>42370</v>
      </c>
      <c r="D3158" s="117" t="s">
        <v>6362</v>
      </c>
      <c r="E3158" s="120" t="s">
        <v>6535</v>
      </c>
      <c r="F3158" s="117" t="str">
        <f>IF(ISNA(VLOOKUP(B3158,[2]保固召回!$A:$G,7,FALSE)),"",(VLOOKUP(B3158,[2]保固召回!$A:$G,7,FALSE)))</f>
        <v/>
      </c>
      <c r="G3158" s="121">
        <f t="shared" ca="1" si="199"/>
        <v>0.94936708860759489</v>
      </c>
      <c r="H3158" s="121" t="str">
        <f t="shared" si="197"/>
        <v>提示-檢視廢氣循環冷卻器</v>
      </c>
      <c r="I3158" s="122">
        <f t="shared" ca="1" si="198"/>
        <v>225</v>
      </c>
      <c r="N3158" s="125"/>
      <c r="O3158" s="126"/>
      <c r="P3158" s="127" t="str">
        <f>IF(B3158="","",IF(ISNA(VLOOKUP(U3158,[2]NEW!H:H,1,FALSE)),"V",""))</f>
        <v>V</v>
      </c>
      <c r="Q3158" s="156"/>
      <c r="R3158" s="129"/>
      <c r="S3158" s="205"/>
      <c r="U3158" s="132" t="str">
        <f t="shared" si="196"/>
        <v>00999996000N38672</v>
      </c>
      <c r="W3158" s="134" t="str">
        <f>IF((ISERROR(VLOOKUP(E3158,'[2]Lead Time(覆蓋貼)'!F:F,1,0)))*(P3158="v"),"",IF((ISTEXT(VLOOKUP(E3158,'[2]Lead Time(覆蓋貼)'!F:F,1,0)))*(P3158=""),"未執行",""))</f>
        <v/>
      </c>
    </row>
    <row r="3159" spans="1:23" ht="20.25" hidden="1" customHeight="1" x14ac:dyDescent="0.25">
      <c r="A3159" s="117"/>
      <c r="B3159" s="118" t="s">
        <v>6361</v>
      </c>
      <c r="C3159" s="119">
        <v>42370</v>
      </c>
      <c r="D3159" s="117" t="s">
        <v>6362</v>
      </c>
      <c r="E3159" s="120" t="s">
        <v>6536</v>
      </c>
      <c r="F3159" s="117" t="str">
        <f>IF(ISNA(VLOOKUP(B3159,[2]保固召回!$A:$G,7,FALSE)),"",(VLOOKUP(B3159,[2]保固召回!$A:$G,7,FALSE)))</f>
        <v/>
      </c>
      <c r="G3159" s="121">
        <f t="shared" ca="1" si="199"/>
        <v>0.94936708860759489</v>
      </c>
      <c r="H3159" s="121" t="str">
        <f t="shared" si="197"/>
        <v>提示-檢視廢氣循環冷卻器</v>
      </c>
      <c r="I3159" s="122">
        <f t="shared" ca="1" si="198"/>
        <v>225</v>
      </c>
      <c r="N3159" s="125"/>
      <c r="O3159" s="126"/>
      <c r="P3159" s="127" t="str">
        <f>IF(B3159="","",IF(ISNA(VLOOKUP(U3159,[2]NEW!H:H,1,FALSE)),"V",""))</f>
        <v>V</v>
      </c>
      <c r="Q3159" s="156"/>
      <c r="R3159" s="129"/>
      <c r="S3159" s="205"/>
      <c r="U3159" s="132" t="str">
        <f t="shared" si="196"/>
        <v>00999996000P90198</v>
      </c>
      <c r="W3159" s="134" t="str">
        <f>IF((ISERROR(VLOOKUP(E3159,'[2]Lead Time(覆蓋貼)'!F:F,1,0)))*(P3159="v"),"",IF((ISTEXT(VLOOKUP(E3159,'[2]Lead Time(覆蓋貼)'!F:F,1,0)))*(P3159=""),"未執行",""))</f>
        <v/>
      </c>
    </row>
    <row r="3160" spans="1:23" ht="20.25" customHeight="1" x14ac:dyDescent="0.25">
      <c r="A3160" s="117"/>
      <c r="B3160" s="118" t="s">
        <v>6361</v>
      </c>
      <c r="C3160" s="119">
        <v>42370</v>
      </c>
      <c r="D3160" s="117" t="s">
        <v>6362</v>
      </c>
      <c r="E3160" s="120" t="s">
        <v>1965</v>
      </c>
      <c r="F3160" s="117" t="str">
        <f>IF(ISNA(VLOOKUP(B3160,[2]保固召回!$A:$G,7,FALSE)),"",(VLOOKUP(B3160,[2]保固召回!$A:$G,7,FALSE)))</f>
        <v/>
      </c>
      <c r="G3160" s="121">
        <f t="shared" ca="1" si="199"/>
        <v>0.94936708860759489</v>
      </c>
      <c r="H3160" s="121" t="str">
        <f t="shared" si="197"/>
        <v/>
      </c>
      <c r="I3160" s="122">
        <f t="shared" ca="1" si="198"/>
        <v>225</v>
      </c>
      <c r="N3160" s="125"/>
      <c r="O3160" s="126"/>
      <c r="P3160" s="127" t="str">
        <f>IF(B3160="","",IF(ISNA(VLOOKUP(U3160,[2]NEW!H:H,1,FALSE)),"V",""))</f>
        <v/>
      </c>
      <c r="Q3160" s="156"/>
      <c r="R3160" s="129"/>
      <c r="S3160" s="205"/>
      <c r="U3160" s="132" t="str">
        <f t="shared" si="196"/>
        <v>00999996000S32222</v>
      </c>
      <c r="W3160" s="134" t="str">
        <f>IF((ISERROR(VLOOKUP(E3160,'[2]Lead Time(覆蓋貼)'!F:F,1,0)))*(P3160="v"),"",IF((ISTEXT(VLOOKUP(E3160,'[2]Lead Time(覆蓋貼)'!F:F,1,0)))*(P3160=""),"未執行",""))</f>
        <v/>
      </c>
    </row>
    <row r="3161" spans="1:23" ht="20.25" customHeight="1" x14ac:dyDescent="0.25">
      <c r="A3161" s="117"/>
      <c r="B3161" s="118" t="s">
        <v>6361</v>
      </c>
      <c r="C3161" s="119">
        <v>42370</v>
      </c>
      <c r="D3161" s="117" t="s">
        <v>6362</v>
      </c>
      <c r="E3161" s="120" t="s">
        <v>1964</v>
      </c>
      <c r="F3161" s="117" t="str">
        <f>IF(ISNA(VLOOKUP(B3161,[2]保固召回!$A:$G,7,FALSE)),"",(VLOOKUP(B3161,[2]保固召回!$A:$G,7,FALSE)))</f>
        <v/>
      </c>
      <c r="G3161" s="121">
        <f t="shared" ca="1" si="199"/>
        <v>0.94936708860759489</v>
      </c>
      <c r="H3161" s="121" t="str">
        <f t="shared" si="197"/>
        <v/>
      </c>
      <c r="I3161" s="122">
        <f t="shared" ca="1" si="198"/>
        <v>225</v>
      </c>
      <c r="N3161" s="125"/>
      <c r="O3161" s="126"/>
      <c r="P3161" s="127" t="str">
        <f>IF(B3161="","",IF(ISNA(VLOOKUP(U3161,[2]NEW!H:H,1,FALSE)),"V",""))</f>
        <v/>
      </c>
      <c r="Q3161" s="156"/>
      <c r="R3161" s="129"/>
      <c r="S3161" s="205"/>
      <c r="U3161" s="132" t="str">
        <f t="shared" si="196"/>
        <v>00999996000S32223</v>
      </c>
      <c r="W3161" s="134" t="str">
        <f>IF((ISERROR(VLOOKUP(E3161,'[2]Lead Time(覆蓋貼)'!F:F,1,0)))*(P3161="v"),"",IF((ISTEXT(VLOOKUP(E3161,'[2]Lead Time(覆蓋貼)'!F:F,1,0)))*(P3161=""),"未執行",""))</f>
        <v/>
      </c>
    </row>
    <row r="3162" spans="1:23" ht="20.25" hidden="1" customHeight="1" x14ac:dyDescent="0.25">
      <c r="A3162" s="117"/>
      <c r="B3162" s="118" t="s">
        <v>6361</v>
      </c>
      <c r="C3162" s="119">
        <v>42370</v>
      </c>
      <c r="D3162" s="117" t="s">
        <v>6362</v>
      </c>
      <c r="E3162" s="120" t="s">
        <v>1962</v>
      </c>
      <c r="F3162" s="117" t="str">
        <f>IF(ISNA(VLOOKUP(B3162,[2]保固召回!$A:$G,7,FALSE)),"",(VLOOKUP(B3162,[2]保固召回!$A:$G,7,FALSE)))</f>
        <v/>
      </c>
      <c r="G3162" s="121">
        <f t="shared" ca="1" si="199"/>
        <v>0.94936708860759489</v>
      </c>
      <c r="H3162" s="121" t="str">
        <f t="shared" si="197"/>
        <v>提示-檢視廢氣循環冷卻器</v>
      </c>
      <c r="I3162" s="122">
        <f t="shared" ca="1" si="198"/>
        <v>225</v>
      </c>
      <c r="N3162" s="125"/>
      <c r="O3162" s="126"/>
      <c r="P3162" s="127" t="str">
        <f>IF(B3162="","",IF(ISNA(VLOOKUP(U3162,[2]NEW!H:H,1,FALSE)),"V",""))</f>
        <v>V</v>
      </c>
      <c r="Q3162" s="156"/>
      <c r="R3162" s="129"/>
      <c r="S3162" s="205"/>
      <c r="U3162" s="132" t="str">
        <f t="shared" si="196"/>
        <v>00999996000S32258</v>
      </c>
      <c r="W3162" s="134" t="str">
        <f>IF((ISERROR(VLOOKUP(E3162,'[2]Lead Time(覆蓋貼)'!F:F,1,0)))*(P3162="v"),"",IF((ISTEXT(VLOOKUP(E3162,'[2]Lead Time(覆蓋貼)'!F:F,1,0)))*(P3162=""),"未執行",""))</f>
        <v/>
      </c>
    </row>
    <row r="3163" spans="1:23" ht="20.25" hidden="1" customHeight="1" x14ac:dyDescent="0.25">
      <c r="A3163" s="117"/>
      <c r="B3163" s="118" t="s">
        <v>6361</v>
      </c>
      <c r="C3163" s="119">
        <v>42370</v>
      </c>
      <c r="D3163" s="117" t="s">
        <v>6362</v>
      </c>
      <c r="E3163" s="120" t="s">
        <v>1959</v>
      </c>
      <c r="F3163" s="117" t="str">
        <f>IF(ISNA(VLOOKUP(B3163,[2]保固召回!$A:$G,7,FALSE)),"",(VLOOKUP(B3163,[2]保固召回!$A:$G,7,FALSE)))</f>
        <v/>
      </c>
      <c r="G3163" s="121">
        <f t="shared" ca="1" si="199"/>
        <v>0.94936708860759489</v>
      </c>
      <c r="H3163" s="121" t="str">
        <f t="shared" si="197"/>
        <v>提示-檢視廢氣循環冷卻器</v>
      </c>
      <c r="I3163" s="122">
        <f t="shared" ca="1" si="198"/>
        <v>225</v>
      </c>
      <c r="N3163" s="125"/>
      <c r="O3163" s="126"/>
      <c r="P3163" s="127" t="str">
        <f>IF(B3163="","",IF(ISNA(VLOOKUP(U3163,[2]NEW!H:H,1,FALSE)),"V",""))</f>
        <v>V</v>
      </c>
      <c r="Q3163" s="156"/>
      <c r="R3163" s="129"/>
      <c r="S3163" s="205"/>
      <c r="U3163" s="132" t="str">
        <f t="shared" si="196"/>
        <v>00999996000S32425</v>
      </c>
      <c r="W3163" s="134" t="str">
        <f>IF((ISERROR(VLOOKUP(E3163,'[2]Lead Time(覆蓋貼)'!F:F,1,0)))*(P3163="v"),"",IF((ISTEXT(VLOOKUP(E3163,'[2]Lead Time(覆蓋貼)'!F:F,1,0)))*(P3163=""),"未執行",""))</f>
        <v/>
      </c>
    </row>
    <row r="3164" spans="1:23" ht="20.25" hidden="1" customHeight="1" x14ac:dyDescent="0.25">
      <c r="A3164" s="117"/>
      <c r="B3164" s="118" t="s">
        <v>6361</v>
      </c>
      <c r="C3164" s="119">
        <v>42370</v>
      </c>
      <c r="D3164" s="117" t="s">
        <v>6362</v>
      </c>
      <c r="E3164" s="120" t="s">
        <v>2236</v>
      </c>
      <c r="F3164" s="117" t="str">
        <f>IF(ISNA(VLOOKUP(B3164,[2]保固召回!$A:$G,7,FALSE)),"",(VLOOKUP(B3164,[2]保固召回!$A:$G,7,FALSE)))</f>
        <v/>
      </c>
      <c r="G3164" s="121">
        <f t="shared" ca="1" si="199"/>
        <v>0.94936708860759489</v>
      </c>
      <c r="H3164" s="121" t="str">
        <f t="shared" si="197"/>
        <v>提示-檢視廢氣循環冷卻器</v>
      </c>
      <c r="I3164" s="122">
        <f t="shared" ca="1" si="198"/>
        <v>225</v>
      </c>
      <c r="N3164" s="125"/>
      <c r="O3164" s="126"/>
      <c r="P3164" s="127" t="str">
        <f>IF(B3164="","",IF(ISNA(VLOOKUP(U3164,[2]NEW!H:H,1,FALSE)),"V",""))</f>
        <v>V</v>
      </c>
      <c r="Q3164" s="156"/>
      <c r="R3164" s="129"/>
      <c r="S3164" s="205"/>
      <c r="U3164" s="132" t="str">
        <f t="shared" si="196"/>
        <v>00999996000S32534</v>
      </c>
      <c r="W3164" s="134" t="str">
        <f>IF((ISERROR(VLOOKUP(E3164,'[2]Lead Time(覆蓋貼)'!F:F,1,0)))*(P3164="v"),"",IF((ISTEXT(VLOOKUP(E3164,'[2]Lead Time(覆蓋貼)'!F:F,1,0)))*(P3164=""),"未執行",""))</f>
        <v/>
      </c>
    </row>
    <row r="3165" spans="1:23" ht="20.25" hidden="1" customHeight="1" x14ac:dyDescent="0.25">
      <c r="A3165" s="117"/>
      <c r="B3165" s="118" t="s">
        <v>6361</v>
      </c>
      <c r="C3165" s="119">
        <v>42370</v>
      </c>
      <c r="D3165" s="117" t="s">
        <v>6362</v>
      </c>
      <c r="E3165" s="120" t="s">
        <v>1950</v>
      </c>
      <c r="F3165" s="117" t="str">
        <f>IF(ISNA(VLOOKUP(B3165,[2]保固召回!$A:$G,7,FALSE)),"",(VLOOKUP(B3165,[2]保固召回!$A:$G,7,FALSE)))</f>
        <v/>
      </c>
      <c r="G3165" s="121">
        <f t="shared" ca="1" si="199"/>
        <v>0.94936708860759489</v>
      </c>
      <c r="H3165" s="121" t="str">
        <f t="shared" si="197"/>
        <v>提示-檢視廢氣循環冷卻器</v>
      </c>
      <c r="I3165" s="122">
        <f t="shared" ca="1" si="198"/>
        <v>225</v>
      </c>
      <c r="N3165" s="125"/>
      <c r="O3165" s="126"/>
      <c r="P3165" s="127" t="str">
        <f>IF(B3165="","",IF(ISNA(VLOOKUP(U3165,[2]NEW!H:H,1,FALSE)),"V",""))</f>
        <v>V</v>
      </c>
      <c r="Q3165" s="156"/>
      <c r="R3165" s="129"/>
      <c r="S3165" s="205"/>
      <c r="U3165" s="132" t="str">
        <f t="shared" si="196"/>
        <v>00999996000S32828</v>
      </c>
      <c r="W3165" s="134" t="str">
        <f>IF((ISERROR(VLOOKUP(E3165,'[2]Lead Time(覆蓋貼)'!F:F,1,0)))*(P3165="v"),"",IF((ISTEXT(VLOOKUP(E3165,'[2]Lead Time(覆蓋貼)'!F:F,1,0)))*(P3165=""),"未執行",""))</f>
        <v/>
      </c>
    </row>
    <row r="3166" spans="1:23" ht="20.25" hidden="1" customHeight="1" x14ac:dyDescent="0.25">
      <c r="A3166" s="117"/>
      <c r="B3166" s="118" t="s">
        <v>6361</v>
      </c>
      <c r="C3166" s="119">
        <v>42370</v>
      </c>
      <c r="D3166" s="117" t="s">
        <v>6362</v>
      </c>
      <c r="E3166" s="120" t="s">
        <v>1958</v>
      </c>
      <c r="F3166" s="117" t="str">
        <f>IF(ISNA(VLOOKUP(B3166,[2]保固召回!$A:$G,7,FALSE)),"",(VLOOKUP(B3166,[2]保固召回!$A:$G,7,FALSE)))</f>
        <v/>
      </c>
      <c r="G3166" s="121">
        <f t="shared" ca="1" si="199"/>
        <v>0.94936708860759489</v>
      </c>
      <c r="H3166" s="121" t="str">
        <f t="shared" si="197"/>
        <v>提示-檢視廢氣循環冷卻器</v>
      </c>
      <c r="I3166" s="122">
        <f t="shared" ca="1" si="198"/>
        <v>225</v>
      </c>
      <c r="N3166" s="125"/>
      <c r="O3166" s="126"/>
      <c r="P3166" s="127" t="str">
        <f>IF(B3166="","",IF(ISNA(VLOOKUP(U3166,[2]NEW!H:H,1,FALSE)),"V",""))</f>
        <v>V</v>
      </c>
      <c r="Q3166" s="156"/>
      <c r="R3166" s="129"/>
      <c r="S3166" s="205"/>
      <c r="U3166" s="132" t="str">
        <f t="shared" si="196"/>
        <v>00999996000S33145</v>
      </c>
      <c r="W3166" s="134" t="str">
        <f>IF((ISERROR(VLOOKUP(E3166,'[2]Lead Time(覆蓋貼)'!F:F,1,0)))*(P3166="v"),"",IF((ISTEXT(VLOOKUP(E3166,'[2]Lead Time(覆蓋貼)'!F:F,1,0)))*(P3166=""),"未執行",""))</f>
        <v/>
      </c>
    </row>
    <row r="3167" spans="1:23" ht="20.25" hidden="1" customHeight="1" x14ac:dyDescent="0.25">
      <c r="A3167" s="117"/>
      <c r="B3167" s="118" t="s">
        <v>6361</v>
      </c>
      <c r="C3167" s="119">
        <v>42370</v>
      </c>
      <c r="D3167" s="117" t="s">
        <v>6362</v>
      </c>
      <c r="E3167" s="120" t="s">
        <v>1960</v>
      </c>
      <c r="F3167" s="117" t="str">
        <f>IF(ISNA(VLOOKUP(B3167,[2]保固召回!$A:$G,7,FALSE)),"",(VLOOKUP(B3167,[2]保固召回!$A:$G,7,FALSE)))</f>
        <v/>
      </c>
      <c r="G3167" s="121">
        <f t="shared" ca="1" si="199"/>
        <v>0.94936708860759489</v>
      </c>
      <c r="H3167" s="121" t="str">
        <f t="shared" si="197"/>
        <v>提示-檢視廢氣循環冷卻器</v>
      </c>
      <c r="I3167" s="122">
        <f t="shared" ca="1" si="198"/>
        <v>225</v>
      </c>
      <c r="N3167" s="125"/>
      <c r="O3167" s="126"/>
      <c r="P3167" s="127" t="str">
        <f>IF(B3167="","",IF(ISNA(VLOOKUP(U3167,[2]NEW!H:H,1,FALSE)),"V",""))</f>
        <v>V</v>
      </c>
      <c r="Q3167" s="156"/>
      <c r="R3167" s="129"/>
      <c r="S3167" s="205"/>
      <c r="U3167" s="132" t="str">
        <f t="shared" si="196"/>
        <v>00999996000S33147</v>
      </c>
      <c r="W3167" s="134" t="str">
        <f>IF((ISERROR(VLOOKUP(E3167,'[2]Lead Time(覆蓋貼)'!F:F,1,0)))*(P3167="v"),"",IF((ISTEXT(VLOOKUP(E3167,'[2]Lead Time(覆蓋貼)'!F:F,1,0)))*(P3167=""),"未執行",""))</f>
        <v/>
      </c>
    </row>
    <row r="3168" spans="1:23" ht="20.25" hidden="1" customHeight="1" x14ac:dyDescent="0.25">
      <c r="A3168" s="117"/>
      <c r="B3168" s="118" t="s">
        <v>6361</v>
      </c>
      <c r="C3168" s="119">
        <v>42370</v>
      </c>
      <c r="D3168" s="117" t="s">
        <v>6362</v>
      </c>
      <c r="E3168" s="120" t="s">
        <v>1955</v>
      </c>
      <c r="F3168" s="117" t="str">
        <f>IF(ISNA(VLOOKUP(B3168,[2]保固召回!$A:$G,7,FALSE)),"",(VLOOKUP(B3168,[2]保固召回!$A:$G,7,FALSE)))</f>
        <v/>
      </c>
      <c r="G3168" s="121">
        <f t="shared" ca="1" si="199"/>
        <v>0.94936708860759489</v>
      </c>
      <c r="H3168" s="121" t="str">
        <f t="shared" si="197"/>
        <v>提示-檢視廢氣循環冷卻器</v>
      </c>
      <c r="I3168" s="122">
        <f t="shared" ca="1" si="198"/>
        <v>225</v>
      </c>
      <c r="N3168" s="125"/>
      <c r="O3168" s="126"/>
      <c r="P3168" s="127" t="str">
        <f>IF(B3168="","",IF(ISNA(VLOOKUP(U3168,[2]NEW!H:H,1,FALSE)),"V",""))</f>
        <v>V</v>
      </c>
      <c r="Q3168" s="156"/>
      <c r="R3168" s="129"/>
      <c r="S3168" s="205"/>
      <c r="U3168" s="132" t="str">
        <f t="shared" si="196"/>
        <v>00999996000S33165</v>
      </c>
      <c r="W3168" s="134" t="str">
        <f>IF((ISERROR(VLOOKUP(E3168,'[2]Lead Time(覆蓋貼)'!F:F,1,0)))*(P3168="v"),"",IF((ISTEXT(VLOOKUP(E3168,'[2]Lead Time(覆蓋貼)'!F:F,1,0)))*(P3168=""),"未執行",""))</f>
        <v/>
      </c>
    </row>
    <row r="3169" spans="1:23" ht="20.25" hidden="1" customHeight="1" x14ac:dyDescent="0.25">
      <c r="A3169" s="117"/>
      <c r="B3169" s="118" t="s">
        <v>6361</v>
      </c>
      <c r="C3169" s="119">
        <v>42370</v>
      </c>
      <c r="D3169" s="117" t="s">
        <v>6362</v>
      </c>
      <c r="E3169" s="120" t="s">
        <v>6537</v>
      </c>
      <c r="F3169" s="117" t="str">
        <f>IF(ISNA(VLOOKUP(B3169,[2]保固召回!$A:$G,7,FALSE)),"",(VLOOKUP(B3169,[2]保固召回!$A:$G,7,FALSE)))</f>
        <v/>
      </c>
      <c r="G3169" s="121">
        <f t="shared" ca="1" si="199"/>
        <v>0.94936708860759489</v>
      </c>
      <c r="H3169" s="121" t="str">
        <f t="shared" si="197"/>
        <v>提示-檢視廢氣循環冷卻器</v>
      </c>
      <c r="I3169" s="122">
        <f t="shared" ca="1" si="198"/>
        <v>225</v>
      </c>
      <c r="N3169" s="125"/>
      <c r="O3169" s="126"/>
      <c r="P3169" s="127" t="str">
        <f>IF(B3169="","",IF(ISNA(VLOOKUP(U3169,[2]NEW!H:H,1,FALSE)),"V",""))</f>
        <v>V</v>
      </c>
      <c r="Q3169" s="156"/>
      <c r="R3169" s="129"/>
      <c r="S3169" s="205"/>
      <c r="U3169" s="132" t="str">
        <f t="shared" si="196"/>
        <v>00999996000S33313</v>
      </c>
      <c r="W3169" s="134" t="str">
        <f>IF((ISERROR(VLOOKUP(E3169,'[2]Lead Time(覆蓋貼)'!F:F,1,0)))*(P3169="v"),"",IF((ISTEXT(VLOOKUP(E3169,'[2]Lead Time(覆蓋貼)'!F:F,1,0)))*(P3169=""),"未執行",""))</f>
        <v/>
      </c>
    </row>
    <row r="3170" spans="1:23" ht="20.25" hidden="1" customHeight="1" x14ac:dyDescent="0.25">
      <c r="A3170" s="117"/>
      <c r="B3170" s="118" t="s">
        <v>6361</v>
      </c>
      <c r="C3170" s="119">
        <v>42370</v>
      </c>
      <c r="D3170" s="117" t="s">
        <v>6362</v>
      </c>
      <c r="E3170" s="120" t="s">
        <v>6538</v>
      </c>
      <c r="F3170" s="117" t="str">
        <f>IF(ISNA(VLOOKUP(B3170,[2]保固召回!$A:$G,7,FALSE)),"",(VLOOKUP(B3170,[2]保固召回!$A:$G,7,FALSE)))</f>
        <v/>
      </c>
      <c r="G3170" s="121">
        <f t="shared" ca="1" si="199"/>
        <v>0.94936708860759489</v>
      </c>
      <c r="H3170" s="121" t="str">
        <f t="shared" si="197"/>
        <v>提示-檢視廢氣循環冷卻器</v>
      </c>
      <c r="I3170" s="122">
        <f t="shared" ca="1" si="198"/>
        <v>225</v>
      </c>
      <c r="N3170" s="125"/>
      <c r="O3170" s="126"/>
      <c r="P3170" s="127" t="str">
        <f>IF(B3170="","",IF(ISNA(VLOOKUP(U3170,[2]NEW!H:H,1,FALSE)),"V",""))</f>
        <v>V</v>
      </c>
      <c r="Q3170" s="156"/>
      <c r="R3170" s="129"/>
      <c r="S3170" s="205"/>
      <c r="U3170" s="132" t="str">
        <f t="shared" si="196"/>
        <v>00999996000S33359</v>
      </c>
      <c r="W3170" s="134" t="str">
        <f>IF((ISERROR(VLOOKUP(E3170,'[2]Lead Time(覆蓋貼)'!F:F,1,0)))*(P3170="v"),"",IF((ISTEXT(VLOOKUP(E3170,'[2]Lead Time(覆蓋貼)'!F:F,1,0)))*(P3170=""),"未執行",""))</f>
        <v/>
      </c>
    </row>
    <row r="3171" spans="1:23" ht="20.25" hidden="1" customHeight="1" x14ac:dyDescent="0.25">
      <c r="A3171" s="117"/>
      <c r="B3171" s="118" t="s">
        <v>6361</v>
      </c>
      <c r="C3171" s="119">
        <v>42370</v>
      </c>
      <c r="D3171" s="117" t="s">
        <v>6362</v>
      </c>
      <c r="E3171" s="120" t="s">
        <v>2221</v>
      </c>
      <c r="F3171" s="117" t="str">
        <f>IF(ISNA(VLOOKUP(B3171,[2]保固召回!$A:$G,7,FALSE)),"",(VLOOKUP(B3171,[2]保固召回!$A:$G,7,FALSE)))</f>
        <v/>
      </c>
      <c r="G3171" s="121">
        <f t="shared" ca="1" si="199"/>
        <v>0.94936708860759489</v>
      </c>
      <c r="H3171" s="121" t="str">
        <f t="shared" si="197"/>
        <v>提示-檢視廢氣循環冷卻器</v>
      </c>
      <c r="I3171" s="122">
        <f t="shared" ca="1" si="198"/>
        <v>225</v>
      </c>
      <c r="N3171" s="125"/>
      <c r="O3171" s="126"/>
      <c r="P3171" s="127" t="str">
        <f>IF(B3171="","",IF(ISNA(VLOOKUP(U3171,[2]NEW!H:H,1,FALSE)),"V",""))</f>
        <v>V</v>
      </c>
      <c r="Q3171" s="156"/>
      <c r="R3171" s="129"/>
      <c r="S3171" s="205"/>
      <c r="U3171" s="132" t="str">
        <f t="shared" si="196"/>
        <v>00999996000S33686</v>
      </c>
      <c r="W3171" s="134" t="str">
        <f>IF((ISERROR(VLOOKUP(E3171,'[2]Lead Time(覆蓋貼)'!F:F,1,0)))*(P3171="v"),"",IF((ISTEXT(VLOOKUP(E3171,'[2]Lead Time(覆蓋貼)'!F:F,1,0)))*(P3171=""),"未執行",""))</f>
        <v/>
      </c>
    </row>
    <row r="3172" spans="1:23" ht="20.25" hidden="1" customHeight="1" x14ac:dyDescent="0.25">
      <c r="A3172" s="117"/>
      <c r="B3172" s="118" t="s">
        <v>6361</v>
      </c>
      <c r="C3172" s="119">
        <v>42370</v>
      </c>
      <c r="D3172" s="117" t="s">
        <v>6362</v>
      </c>
      <c r="E3172" s="120" t="s">
        <v>2220</v>
      </c>
      <c r="F3172" s="117" t="str">
        <f>IF(ISNA(VLOOKUP(B3172,[2]保固召回!$A:$G,7,FALSE)),"",(VLOOKUP(B3172,[2]保固召回!$A:$G,7,FALSE)))</f>
        <v/>
      </c>
      <c r="G3172" s="121">
        <f t="shared" ca="1" si="199"/>
        <v>0.94936708860759489</v>
      </c>
      <c r="H3172" s="121" t="str">
        <f t="shared" si="197"/>
        <v>提示-檢視廢氣循環冷卻器</v>
      </c>
      <c r="I3172" s="122">
        <f t="shared" ca="1" si="198"/>
        <v>225</v>
      </c>
      <c r="N3172" s="125"/>
      <c r="O3172" s="126"/>
      <c r="P3172" s="127" t="str">
        <f>IF(B3172="","",IF(ISNA(VLOOKUP(U3172,[2]NEW!H:H,1,FALSE)),"V",""))</f>
        <v>V</v>
      </c>
      <c r="Q3172" s="156"/>
      <c r="R3172" s="129"/>
      <c r="S3172" s="205"/>
      <c r="U3172" s="132" t="str">
        <f t="shared" si="196"/>
        <v>00999996000S33984</v>
      </c>
      <c r="W3172" s="134" t="str">
        <f>IF((ISERROR(VLOOKUP(E3172,'[2]Lead Time(覆蓋貼)'!F:F,1,0)))*(P3172="v"),"",IF((ISTEXT(VLOOKUP(E3172,'[2]Lead Time(覆蓋貼)'!F:F,1,0)))*(P3172=""),"未執行",""))</f>
        <v/>
      </c>
    </row>
    <row r="3173" spans="1:23" ht="20.25" hidden="1" customHeight="1" x14ac:dyDescent="0.25">
      <c r="A3173" s="117"/>
      <c r="B3173" s="118" t="s">
        <v>6361</v>
      </c>
      <c r="C3173" s="119">
        <v>42370</v>
      </c>
      <c r="D3173" s="117" t="s">
        <v>6362</v>
      </c>
      <c r="E3173" s="120" t="s">
        <v>2222</v>
      </c>
      <c r="F3173" s="117" t="str">
        <f>IF(ISNA(VLOOKUP(B3173,[2]保固召回!$A:$G,7,FALSE)),"",(VLOOKUP(B3173,[2]保固召回!$A:$G,7,FALSE)))</f>
        <v/>
      </c>
      <c r="G3173" s="121">
        <f t="shared" ca="1" si="199"/>
        <v>0.94936708860759489</v>
      </c>
      <c r="H3173" s="121" t="str">
        <f t="shared" si="197"/>
        <v>提示-檢視廢氣循環冷卻器</v>
      </c>
      <c r="I3173" s="122">
        <f t="shared" ca="1" si="198"/>
        <v>225</v>
      </c>
      <c r="N3173" s="125"/>
      <c r="O3173" s="126"/>
      <c r="P3173" s="127" t="str">
        <f>IF(B3173="","",IF(ISNA(VLOOKUP(U3173,[2]NEW!H:H,1,FALSE)),"V",""))</f>
        <v>V</v>
      </c>
      <c r="Q3173" s="156"/>
      <c r="R3173" s="129"/>
      <c r="S3173" s="205"/>
      <c r="U3173" s="132" t="str">
        <f t="shared" si="196"/>
        <v>00999996000S34073</v>
      </c>
      <c r="W3173" s="134" t="str">
        <f>IF((ISERROR(VLOOKUP(E3173,'[2]Lead Time(覆蓋貼)'!F:F,1,0)))*(P3173="v"),"",IF((ISTEXT(VLOOKUP(E3173,'[2]Lead Time(覆蓋貼)'!F:F,1,0)))*(P3173=""),"未執行",""))</f>
        <v/>
      </c>
    </row>
    <row r="3174" spans="1:23" ht="20.25" hidden="1" customHeight="1" x14ac:dyDescent="0.25">
      <c r="A3174" s="117"/>
      <c r="B3174" s="118" t="s">
        <v>6361</v>
      </c>
      <c r="C3174" s="119">
        <v>42370</v>
      </c>
      <c r="D3174" s="117" t="s">
        <v>6362</v>
      </c>
      <c r="E3174" s="120" t="s">
        <v>6539</v>
      </c>
      <c r="F3174" s="117" t="str">
        <f>IF(ISNA(VLOOKUP(B3174,[2]保固召回!$A:$G,7,FALSE)),"",(VLOOKUP(B3174,[2]保固召回!$A:$G,7,FALSE)))</f>
        <v/>
      </c>
      <c r="G3174" s="121">
        <f t="shared" ca="1" si="199"/>
        <v>0.94936708860759489</v>
      </c>
      <c r="H3174" s="121" t="str">
        <f t="shared" si="197"/>
        <v>提示-檢視廢氣循環冷卻器</v>
      </c>
      <c r="I3174" s="122">
        <f t="shared" ca="1" si="198"/>
        <v>225</v>
      </c>
      <c r="N3174" s="125"/>
      <c r="O3174" s="126"/>
      <c r="P3174" s="127" t="str">
        <f>IF(B3174="","",IF(ISNA(VLOOKUP(U3174,[2]NEW!H:H,1,FALSE)),"V",""))</f>
        <v>V</v>
      </c>
      <c r="Q3174" s="156"/>
      <c r="R3174" s="129"/>
      <c r="S3174" s="205"/>
      <c r="U3174" s="132" t="str">
        <f t="shared" si="196"/>
        <v>00999996000S34467</v>
      </c>
      <c r="W3174" s="134" t="str">
        <f>IF((ISERROR(VLOOKUP(E3174,'[2]Lead Time(覆蓋貼)'!F:F,1,0)))*(P3174="v"),"",IF((ISTEXT(VLOOKUP(E3174,'[2]Lead Time(覆蓋貼)'!F:F,1,0)))*(P3174=""),"未執行",""))</f>
        <v/>
      </c>
    </row>
    <row r="3175" spans="1:23" ht="20.25" hidden="1" customHeight="1" x14ac:dyDescent="0.25">
      <c r="A3175" s="117"/>
      <c r="B3175" s="118" t="s">
        <v>6361</v>
      </c>
      <c r="C3175" s="119">
        <v>42370</v>
      </c>
      <c r="D3175" s="117" t="s">
        <v>6362</v>
      </c>
      <c r="E3175" s="120" t="s">
        <v>2229</v>
      </c>
      <c r="F3175" s="117" t="str">
        <f>IF(ISNA(VLOOKUP(B3175,[2]保固召回!$A:$G,7,FALSE)),"",(VLOOKUP(B3175,[2]保固召回!$A:$G,7,FALSE)))</f>
        <v/>
      </c>
      <c r="G3175" s="121">
        <f t="shared" ca="1" si="199"/>
        <v>0.94936708860759489</v>
      </c>
      <c r="H3175" s="121" t="str">
        <f t="shared" si="197"/>
        <v>提示-檢視廢氣循環冷卻器</v>
      </c>
      <c r="I3175" s="122">
        <f t="shared" ca="1" si="198"/>
        <v>225</v>
      </c>
      <c r="N3175" s="125"/>
      <c r="O3175" s="126"/>
      <c r="P3175" s="127" t="str">
        <f>IF(B3175="","",IF(ISNA(VLOOKUP(U3175,[2]NEW!H:H,1,FALSE)),"V",""))</f>
        <v>V</v>
      </c>
      <c r="Q3175" s="156"/>
      <c r="R3175" s="129"/>
      <c r="S3175" s="205"/>
      <c r="U3175" s="132" t="str">
        <f t="shared" si="196"/>
        <v>00999996000S34511</v>
      </c>
      <c r="W3175" s="134" t="str">
        <f>IF((ISERROR(VLOOKUP(E3175,'[2]Lead Time(覆蓋貼)'!F:F,1,0)))*(P3175="v"),"",IF((ISTEXT(VLOOKUP(E3175,'[2]Lead Time(覆蓋貼)'!F:F,1,0)))*(P3175=""),"未執行",""))</f>
        <v/>
      </c>
    </row>
    <row r="3176" spans="1:23" ht="20.25" hidden="1" customHeight="1" x14ac:dyDescent="0.25">
      <c r="A3176" s="117"/>
      <c r="B3176" s="118" t="s">
        <v>6361</v>
      </c>
      <c r="C3176" s="119">
        <v>42370</v>
      </c>
      <c r="D3176" s="117" t="s">
        <v>6362</v>
      </c>
      <c r="E3176" s="120" t="s">
        <v>6540</v>
      </c>
      <c r="F3176" s="117" t="str">
        <f>IF(ISNA(VLOOKUP(B3176,[2]保固召回!$A:$G,7,FALSE)),"",(VLOOKUP(B3176,[2]保固召回!$A:$G,7,FALSE)))</f>
        <v/>
      </c>
      <c r="G3176" s="121">
        <f t="shared" ca="1" si="199"/>
        <v>0.94936708860759489</v>
      </c>
      <c r="H3176" s="121" t="str">
        <f t="shared" si="197"/>
        <v>提示-檢視廢氣循環冷卻器</v>
      </c>
      <c r="I3176" s="122">
        <f t="shared" ca="1" si="198"/>
        <v>225</v>
      </c>
      <c r="N3176" s="125"/>
      <c r="O3176" s="126"/>
      <c r="P3176" s="127" t="str">
        <f>IF(B3176="","",IF(ISNA(VLOOKUP(U3176,[2]NEW!H:H,1,FALSE)),"V",""))</f>
        <v>V</v>
      </c>
      <c r="Q3176" s="156"/>
      <c r="R3176" s="129"/>
      <c r="S3176" s="205"/>
      <c r="U3176" s="132" t="str">
        <f t="shared" si="196"/>
        <v>00999996000S34731</v>
      </c>
      <c r="W3176" s="134" t="str">
        <f>IF((ISERROR(VLOOKUP(E3176,'[2]Lead Time(覆蓋貼)'!F:F,1,0)))*(P3176="v"),"",IF((ISTEXT(VLOOKUP(E3176,'[2]Lead Time(覆蓋貼)'!F:F,1,0)))*(P3176=""),"未執行",""))</f>
        <v/>
      </c>
    </row>
    <row r="3177" spans="1:23" ht="20.25" hidden="1" customHeight="1" x14ac:dyDescent="0.25">
      <c r="A3177" s="117"/>
      <c r="B3177" s="118" t="s">
        <v>6361</v>
      </c>
      <c r="C3177" s="119">
        <v>42370</v>
      </c>
      <c r="D3177" s="117" t="s">
        <v>6362</v>
      </c>
      <c r="E3177" s="120" t="s">
        <v>2233</v>
      </c>
      <c r="F3177" s="117" t="str">
        <f>IF(ISNA(VLOOKUP(B3177,[2]保固召回!$A:$G,7,FALSE)),"",(VLOOKUP(B3177,[2]保固召回!$A:$G,7,FALSE)))</f>
        <v/>
      </c>
      <c r="G3177" s="121">
        <f t="shared" ca="1" si="199"/>
        <v>0.94936708860759489</v>
      </c>
      <c r="H3177" s="121" t="str">
        <f t="shared" si="197"/>
        <v>提示-檢視廢氣循環冷卻器</v>
      </c>
      <c r="I3177" s="122">
        <f t="shared" ca="1" si="198"/>
        <v>225</v>
      </c>
      <c r="N3177" s="125"/>
      <c r="O3177" s="126"/>
      <c r="P3177" s="127" t="str">
        <f>IF(B3177="","",IF(ISNA(VLOOKUP(U3177,[2]NEW!H:H,1,FALSE)),"V",""))</f>
        <v>V</v>
      </c>
      <c r="Q3177" s="156"/>
      <c r="R3177" s="129"/>
      <c r="S3177" s="205"/>
      <c r="U3177" s="132" t="str">
        <f t="shared" si="196"/>
        <v>00999996000S34763</v>
      </c>
      <c r="W3177" s="134" t="str">
        <f>IF((ISERROR(VLOOKUP(E3177,'[2]Lead Time(覆蓋貼)'!F:F,1,0)))*(P3177="v"),"",IF((ISTEXT(VLOOKUP(E3177,'[2]Lead Time(覆蓋貼)'!F:F,1,0)))*(P3177=""),"未執行",""))</f>
        <v/>
      </c>
    </row>
    <row r="3178" spans="1:23" ht="20.25" hidden="1" customHeight="1" x14ac:dyDescent="0.25">
      <c r="A3178" s="117"/>
      <c r="B3178" s="118" t="s">
        <v>6361</v>
      </c>
      <c r="C3178" s="119">
        <v>42370</v>
      </c>
      <c r="D3178" s="117" t="s">
        <v>6362</v>
      </c>
      <c r="E3178" s="120" t="s">
        <v>6541</v>
      </c>
      <c r="F3178" s="117" t="str">
        <f>IF(ISNA(VLOOKUP(B3178,[2]保固召回!$A:$G,7,FALSE)),"",(VLOOKUP(B3178,[2]保固召回!$A:$G,7,FALSE)))</f>
        <v/>
      </c>
      <c r="G3178" s="121">
        <f t="shared" ca="1" si="199"/>
        <v>0.94936708860759489</v>
      </c>
      <c r="H3178" s="121" t="str">
        <f t="shared" si="197"/>
        <v>提示-檢視廢氣循環冷卻器</v>
      </c>
      <c r="I3178" s="122">
        <f t="shared" ca="1" si="198"/>
        <v>225</v>
      </c>
      <c r="N3178" s="125"/>
      <c r="O3178" s="126"/>
      <c r="P3178" s="127" t="str">
        <f>IF(B3178="","",IF(ISNA(VLOOKUP(U3178,[2]NEW!H:H,1,FALSE)),"V",""))</f>
        <v>V</v>
      </c>
      <c r="Q3178" s="156"/>
      <c r="R3178" s="129"/>
      <c r="S3178" s="205"/>
      <c r="U3178" s="132" t="str">
        <f t="shared" si="196"/>
        <v>00999996000S34942</v>
      </c>
      <c r="W3178" s="134" t="str">
        <f>IF((ISERROR(VLOOKUP(E3178,'[2]Lead Time(覆蓋貼)'!F:F,1,0)))*(P3178="v"),"",IF((ISTEXT(VLOOKUP(E3178,'[2]Lead Time(覆蓋貼)'!F:F,1,0)))*(P3178=""),"未執行",""))</f>
        <v/>
      </c>
    </row>
    <row r="3179" spans="1:23" ht="20.25" hidden="1" customHeight="1" x14ac:dyDescent="0.25">
      <c r="A3179" s="117"/>
      <c r="B3179" s="118" t="s">
        <v>6361</v>
      </c>
      <c r="C3179" s="119">
        <v>42370</v>
      </c>
      <c r="D3179" s="117" t="s">
        <v>6362</v>
      </c>
      <c r="E3179" s="120" t="s">
        <v>6542</v>
      </c>
      <c r="F3179" s="117" t="str">
        <f>IF(ISNA(VLOOKUP(B3179,[2]保固召回!$A:$G,7,FALSE)),"",(VLOOKUP(B3179,[2]保固召回!$A:$G,7,FALSE)))</f>
        <v/>
      </c>
      <c r="G3179" s="121">
        <f t="shared" ca="1" si="199"/>
        <v>0.94936708860759489</v>
      </c>
      <c r="H3179" s="121" t="str">
        <f t="shared" si="197"/>
        <v>提示-檢視廢氣循環冷卻器</v>
      </c>
      <c r="I3179" s="122">
        <f t="shared" ca="1" si="198"/>
        <v>225</v>
      </c>
      <c r="N3179" s="125"/>
      <c r="O3179" s="126"/>
      <c r="P3179" s="127" t="str">
        <f>IF(B3179="","",IF(ISNA(VLOOKUP(U3179,[2]NEW!H:H,1,FALSE)),"V",""))</f>
        <v>V</v>
      </c>
      <c r="Q3179" s="156"/>
      <c r="R3179" s="129"/>
      <c r="S3179" s="205"/>
      <c r="U3179" s="132" t="str">
        <f t="shared" si="196"/>
        <v>00999996000S35246</v>
      </c>
      <c r="W3179" s="134" t="str">
        <f>IF((ISERROR(VLOOKUP(E3179,'[2]Lead Time(覆蓋貼)'!F:F,1,0)))*(P3179="v"),"",IF((ISTEXT(VLOOKUP(E3179,'[2]Lead Time(覆蓋貼)'!F:F,1,0)))*(P3179=""),"未執行",""))</f>
        <v/>
      </c>
    </row>
    <row r="3180" spans="1:23" ht="20.25" hidden="1" customHeight="1" x14ac:dyDescent="0.25">
      <c r="A3180" s="117"/>
      <c r="B3180" s="118" t="s">
        <v>6361</v>
      </c>
      <c r="C3180" s="119">
        <v>42370</v>
      </c>
      <c r="D3180" s="117" t="s">
        <v>6362</v>
      </c>
      <c r="E3180" s="120" t="s">
        <v>6543</v>
      </c>
      <c r="F3180" s="117" t="str">
        <f>IF(ISNA(VLOOKUP(B3180,[2]保固召回!$A:$G,7,FALSE)),"",(VLOOKUP(B3180,[2]保固召回!$A:$G,7,FALSE)))</f>
        <v/>
      </c>
      <c r="G3180" s="121">
        <f t="shared" ca="1" si="199"/>
        <v>0.94936708860759489</v>
      </c>
      <c r="H3180" s="121" t="str">
        <f t="shared" si="197"/>
        <v>提示-檢視廢氣循環冷卻器</v>
      </c>
      <c r="I3180" s="122">
        <f t="shared" ca="1" si="198"/>
        <v>225</v>
      </c>
      <c r="N3180" s="125"/>
      <c r="O3180" s="126"/>
      <c r="P3180" s="127" t="str">
        <f>IF(B3180="","",IF(ISNA(VLOOKUP(U3180,[2]NEW!H:H,1,FALSE)),"V",""))</f>
        <v>V</v>
      </c>
      <c r="Q3180" s="156"/>
      <c r="R3180" s="129"/>
      <c r="S3180" s="205"/>
      <c r="U3180" s="132" t="str">
        <f t="shared" si="196"/>
        <v>00999996000S35291</v>
      </c>
      <c r="W3180" s="134" t="str">
        <f>IF((ISERROR(VLOOKUP(E3180,'[2]Lead Time(覆蓋貼)'!F:F,1,0)))*(P3180="v"),"",IF((ISTEXT(VLOOKUP(E3180,'[2]Lead Time(覆蓋貼)'!F:F,1,0)))*(P3180=""),"未執行",""))</f>
        <v/>
      </c>
    </row>
    <row r="3181" spans="1:23" ht="20.25" hidden="1" customHeight="1" x14ac:dyDescent="0.25">
      <c r="A3181" s="117"/>
      <c r="B3181" s="118" t="s">
        <v>6361</v>
      </c>
      <c r="C3181" s="119">
        <v>42370</v>
      </c>
      <c r="D3181" s="117" t="s">
        <v>6362</v>
      </c>
      <c r="E3181" s="120" t="s">
        <v>6544</v>
      </c>
      <c r="F3181" s="117" t="str">
        <f>IF(ISNA(VLOOKUP(B3181,[2]保固召回!$A:$G,7,FALSE)),"",(VLOOKUP(B3181,[2]保固召回!$A:$G,7,FALSE)))</f>
        <v/>
      </c>
      <c r="G3181" s="121">
        <f t="shared" ca="1" si="199"/>
        <v>0.94936708860759489</v>
      </c>
      <c r="H3181" s="121" t="str">
        <f t="shared" si="197"/>
        <v>提示-檢視廢氣循環冷卻器</v>
      </c>
      <c r="I3181" s="122">
        <f t="shared" ca="1" si="198"/>
        <v>225</v>
      </c>
      <c r="N3181" s="125"/>
      <c r="O3181" s="126"/>
      <c r="P3181" s="127" t="str">
        <f>IF(B3181="","",IF(ISNA(VLOOKUP(U3181,[2]NEW!H:H,1,FALSE)),"V",""))</f>
        <v>V</v>
      </c>
      <c r="Q3181" s="156"/>
      <c r="R3181" s="129"/>
      <c r="S3181" s="205"/>
      <c r="U3181" s="132" t="str">
        <f t="shared" si="196"/>
        <v>00999996000S35331</v>
      </c>
      <c r="W3181" s="134" t="str">
        <f>IF((ISERROR(VLOOKUP(E3181,'[2]Lead Time(覆蓋貼)'!F:F,1,0)))*(P3181="v"),"",IF((ISTEXT(VLOOKUP(E3181,'[2]Lead Time(覆蓋貼)'!F:F,1,0)))*(P3181=""),"未執行",""))</f>
        <v/>
      </c>
    </row>
    <row r="3182" spans="1:23" ht="20.25" hidden="1" customHeight="1" x14ac:dyDescent="0.25">
      <c r="A3182" s="117"/>
      <c r="B3182" s="118" t="s">
        <v>6361</v>
      </c>
      <c r="C3182" s="119">
        <v>42370</v>
      </c>
      <c r="D3182" s="117" t="s">
        <v>6362</v>
      </c>
      <c r="E3182" s="120" t="s">
        <v>2228</v>
      </c>
      <c r="F3182" s="117" t="str">
        <f>IF(ISNA(VLOOKUP(B3182,[2]保固召回!$A:$G,7,FALSE)),"",(VLOOKUP(B3182,[2]保固召回!$A:$G,7,FALSE)))</f>
        <v/>
      </c>
      <c r="G3182" s="121">
        <f t="shared" ca="1" si="199"/>
        <v>0.94936708860759489</v>
      </c>
      <c r="H3182" s="121" t="str">
        <f t="shared" si="197"/>
        <v>提示-檢視廢氣循環冷卻器</v>
      </c>
      <c r="I3182" s="122">
        <f t="shared" ca="1" si="198"/>
        <v>225</v>
      </c>
      <c r="N3182" s="125"/>
      <c r="O3182" s="126"/>
      <c r="P3182" s="127" t="str">
        <f>IF(B3182="","",IF(ISNA(VLOOKUP(U3182,[2]NEW!H:H,1,FALSE)),"V",""))</f>
        <v>V</v>
      </c>
      <c r="Q3182" s="156"/>
      <c r="R3182" s="129"/>
      <c r="S3182" s="205"/>
      <c r="U3182" s="132" t="str">
        <f t="shared" si="196"/>
        <v>00999996000S35453</v>
      </c>
      <c r="W3182" s="134" t="str">
        <f>IF((ISERROR(VLOOKUP(E3182,'[2]Lead Time(覆蓋貼)'!F:F,1,0)))*(P3182="v"),"",IF((ISTEXT(VLOOKUP(E3182,'[2]Lead Time(覆蓋貼)'!F:F,1,0)))*(P3182=""),"未執行",""))</f>
        <v/>
      </c>
    </row>
    <row r="3183" spans="1:23" ht="20.25" hidden="1" customHeight="1" x14ac:dyDescent="0.25">
      <c r="A3183" s="117"/>
      <c r="B3183" s="118" t="s">
        <v>6361</v>
      </c>
      <c r="C3183" s="119">
        <v>42370</v>
      </c>
      <c r="D3183" s="117" t="s">
        <v>6362</v>
      </c>
      <c r="E3183" s="120" t="s">
        <v>2226</v>
      </c>
      <c r="F3183" s="117" t="str">
        <f>IF(ISNA(VLOOKUP(B3183,[2]保固召回!$A:$G,7,FALSE)),"",(VLOOKUP(B3183,[2]保固召回!$A:$G,7,FALSE)))</f>
        <v/>
      </c>
      <c r="G3183" s="121">
        <f t="shared" ca="1" si="199"/>
        <v>0.94936708860759489</v>
      </c>
      <c r="H3183" s="121" t="str">
        <f t="shared" si="197"/>
        <v>提示-檢視廢氣循環冷卻器</v>
      </c>
      <c r="I3183" s="122">
        <f t="shared" ca="1" si="198"/>
        <v>225</v>
      </c>
      <c r="N3183" s="125"/>
      <c r="O3183" s="126"/>
      <c r="P3183" s="127" t="str">
        <f>IF(B3183="","",IF(ISNA(VLOOKUP(U3183,[2]NEW!H:H,1,FALSE)),"V",""))</f>
        <v>V</v>
      </c>
      <c r="Q3183" s="156"/>
      <c r="R3183" s="129"/>
      <c r="S3183" s="205"/>
      <c r="U3183" s="132" t="str">
        <f t="shared" si="196"/>
        <v>00999996000S35475</v>
      </c>
      <c r="W3183" s="134" t="str">
        <f>IF((ISERROR(VLOOKUP(E3183,'[2]Lead Time(覆蓋貼)'!F:F,1,0)))*(P3183="v"),"",IF((ISTEXT(VLOOKUP(E3183,'[2]Lead Time(覆蓋貼)'!F:F,1,0)))*(P3183=""),"未執行",""))</f>
        <v/>
      </c>
    </row>
    <row r="3184" spans="1:23" ht="20.25" hidden="1" customHeight="1" x14ac:dyDescent="0.25">
      <c r="A3184" s="117"/>
      <c r="B3184" s="118" t="s">
        <v>6361</v>
      </c>
      <c r="C3184" s="119">
        <v>42370</v>
      </c>
      <c r="D3184" s="117" t="s">
        <v>6362</v>
      </c>
      <c r="E3184" s="120" t="s">
        <v>6545</v>
      </c>
      <c r="F3184" s="117" t="str">
        <f>IF(ISNA(VLOOKUP(B3184,[2]保固召回!$A:$G,7,FALSE)),"",(VLOOKUP(B3184,[2]保固召回!$A:$G,7,FALSE)))</f>
        <v/>
      </c>
      <c r="G3184" s="121">
        <f t="shared" ca="1" si="199"/>
        <v>0.94936708860759489</v>
      </c>
      <c r="H3184" s="121" t="str">
        <f t="shared" si="197"/>
        <v>提示-檢視廢氣循環冷卻器</v>
      </c>
      <c r="I3184" s="122">
        <f t="shared" ca="1" si="198"/>
        <v>225</v>
      </c>
      <c r="N3184" s="125"/>
      <c r="O3184" s="126"/>
      <c r="P3184" s="127" t="str">
        <f>IF(B3184="","",IF(ISNA(VLOOKUP(U3184,[2]NEW!H:H,1,FALSE)),"V",""))</f>
        <v>V</v>
      </c>
      <c r="Q3184" s="156"/>
      <c r="R3184" s="129"/>
      <c r="S3184" s="205"/>
      <c r="U3184" s="132" t="str">
        <f t="shared" si="196"/>
        <v>00999996000S36036</v>
      </c>
      <c r="W3184" s="134" t="str">
        <f>IF((ISERROR(VLOOKUP(E3184,'[2]Lead Time(覆蓋貼)'!F:F,1,0)))*(P3184="v"),"",IF((ISTEXT(VLOOKUP(E3184,'[2]Lead Time(覆蓋貼)'!F:F,1,0)))*(P3184=""),"未執行",""))</f>
        <v/>
      </c>
    </row>
    <row r="3185" spans="1:23" ht="20.25" hidden="1" customHeight="1" x14ac:dyDescent="0.25">
      <c r="A3185" s="117"/>
      <c r="B3185" s="118" t="s">
        <v>6361</v>
      </c>
      <c r="C3185" s="119">
        <v>42370</v>
      </c>
      <c r="D3185" s="117" t="s">
        <v>6362</v>
      </c>
      <c r="E3185" s="120" t="s">
        <v>6546</v>
      </c>
      <c r="F3185" s="117" t="str">
        <f>IF(ISNA(VLOOKUP(B3185,[2]保固召回!$A:$G,7,FALSE)),"",(VLOOKUP(B3185,[2]保固召回!$A:$G,7,FALSE)))</f>
        <v/>
      </c>
      <c r="G3185" s="121">
        <f t="shared" ca="1" si="199"/>
        <v>0.94936708860759489</v>
      </c>
      <c r="H3185" s="121" t="str">
        <f t="shared" si="197"/>
        <v>提示-檢視廢氣循環冷卻器</v>
      </c>
      <c r="I3185" s="122">
        <f t="shared" ca="1" si="198"/>
        <v>225</v>
      </c>
      <c r="N3185" s="125"/>
      <c r="O3185" s="126"/>
      <c r="P3185" s="127" t="str">
        <f>IF(B3185="","",IF(ISNA(VLOOKUP(U3185,[2]NEW!H:H,1,FALSE)),"V",""))</f>
        <v>V</v>
      </c>
      <c r="Q3185" s="156"/>
      <c r="R3185" s="129"/>
      <c r="S3185" s="205"/>
      <c r="U3185" s="132" t="str">
        <f t="shared" si="196"/>
        <v>00999996000T83194</v>
      </c>
      <c r="W3185" s="134" t="str">
        <f>IF((ISERROR(VLOOKUP(E3185,'[2]Lead Time(覆蓋貼)'!F:F,1,0)))*(P3185="v"),"",IF((ISTEXT(VLOOKUP(E3185,'[2]Lead Time(覆蓋貼)'!F:F,1,0)))*(P3185=""),"未執行",""))</f>
        <v/>
      </c>
    </row>
    <row r="3186" spans="1:23" ht="20.25" hidden="1" customHeight="1" x14ac:dyDescent="0.25">
      <c r="A3186" s="117"/>
      <c r="B3186" s="118" t="s">
        <v>6361</v>
      </c>
      <c r="C3186" s="119">
        <v>42370</v>
      </c>
      <c r="D3186" s="117" t="s">
        <v>6362</v>
      </c>
      <c r="E3186" s="120" t="s">
        <v>6547</v>
      </c>
      <c r="F3186" s="117" t="str">
        <f>IF(ISNA(VLOOKUP(B3186,[2]保固召回!$A:$G,7,FALSE)),"",(VLOOKUP(B3186,[2]保固召回!$A:$G,7,FALSE)))</f>
        <v/>
      </c>
      <c r="G3186" s="121">
        <f t="shared" ca="1" si="199"/>
        <v>0.94936708860759489</v>
      </c>
      <c r="H3186" s="121" t="str">
        <f t="shared" si="197"/>
        <v>提示-檢視廢氣循環冷卻器</v>
      </c>
      <c r="I3186" s="122">
        <f t="shared" ca="1" si="198"/>
        <v>225</v>
      </c>
      <c r="N3186" s="125"/>
      <c r="O3186" s="126"/>
      <c r="P3186" s="127" t="str">
        <f>IF(B3186="","",IF(ISNA(VLOOKUP(U3186,[2]NEW!H:H,1,FALSE)),"V",""))</f>
        <v>V</v>
      </c>
      <c r="Q3186" s="156"/>
      <c r="R3186" s="129"/>
      <c r="S3186" s="205"/>
      <c r="U3186" s="132" t="str">
        <f t="shared" si="196"/>
        <v>00999996000T83292</v>
      </c>
      <c r="W3186" s="134" t="str">
        <f>IF((ISERROR(VLOOKUP(E3186,'[2]Lead Time(覆蓋貼)'!F:F,1,0)))*(P3186="v"),"",IF((ISTEXT(VLOOKUP(E3186,'[2]Lead Time(覆蓋貼)'!F:F,1,0)))*(P3186=""),"未執行",""))</f>
        <v/>
      </c>
    </row>
    <row r="3187" spans="1:23" ht="20.25" hidden="1" customHeight="1" x14ac:dyDescent="0.25">
      <c r="A3187" s="117"/>
      <c r="B3187" s="118" t="s">
        <v>6361</v>
      </c>
      <c r="C3187" s="119">
        <v>42370</v>
      </c>
      <c r="D3187" s="117" t="s">
        <v>6362</v>
      </c>
      <c r="E3187" s="120" t="s">
        <v>6548</v>
      </c>
      <c r="F3187" s="117" t="str">
        <f>IF(ISNA(VLOOKUP(B3187,[2]保固召回!$A:$G,7,FALSE)),"",(VLOOKUP(B3187,[2]保固召回!$A:$G,7,FALSE)))</f>
        <v/>
      </c>
      <c r="G3187" s="121">
        <f t="shared" ca="1" si="199"/>
        <v>0.94936708860759489</v>
      </c>
      <c r="H3187" s="121" t="str">
        <f t="shared" si="197"/>
        <v>提示-檢視廢氣循環冷卻器</v>
      </c>
      <c r="I3187" s="122">
        <f t="shared" ca="1" si="198"/>
        <v>225</v>
      </c>
      <c r="N3187" s="125"/>
      <c r="O3187" s="126"/>
      <c r="P3187" s="127" t="str">
        <f>IF(B3187="","",IF(ISNA(VLOOKUP(U3187,[2]NEW!H:H,1,FALSE)),"V",""))</f>
        <v>V</v>
      </c>
      <c r="Q3187" s="156"/>
      <c r="R3187" s="129"/>
      <c r="S3187" s="205"/>
      <c r="U3187" s="132" t="str">
        <f t="shared" si="196"/>
        <v>00999996000T83630</v>
      </c>
      <c r="W3187" s="134" t="str">
        <f>IF((ISERROR(VLOOKUP(E3187,'[2]Lead Time(覆蓋貼)'!F:F,1,0)))*(P3187="v"),"",IF((ISTEXT(VLOOKUP(E3187,'[2]Lead Time(覆蓋貼)'!F:F,1,0)))*(P3187=""),"未執行",""))</f>
        <v/>
      </c>
    </row>
    <row r="3188" spans="1:23" ht="20.25" hidden="1" customHeight="1" x14ac:dyDescent="0.25">
      <c r="A3188" s="117"/>
      <c r="B3188" s="118" t="s">
        <v>6361</v>
      </c>
      <c r="C3188" s="119">
        <v>42370</v>
      </c>
      <c r="D3188" s="117" t="s">
        <v>6362</v>
      </c>
      <c r="E3188" s="120" t="s">
        <v>6549</v>
      </c>
      <c r="F3188" s="117" t="str">
        <f>IF(ISNA(VLOOKUP(B3188,[2]保固召回!$A:$G,7,FALSE)),"",(VLOOKUP(B3188,[2]保固召回!$A:$G,7,FALSE)))</f>
        <v/>
      </c>
      <c r="G3188" s="121">
        <f t="shared" ca="1" si="199"/>
        <v>0.94936708860759489</v>
      </c>
      <c r="H3188" s="121" t="str">
        <f t="shared" si="197"/>
        <v>提示-檢視廢氣循環冷卻器</v>
      </c>
      <c r="I3188" s="122">
        <f t="shared" ca="1" si="198"/>
        <v>225</v>
      </c>
      <c r="N3188" s="125"/>
      <c r="O3188" s="126"/>
      <c r="P3188" s="127" t="str">
        <f>IF(B3188="","",IF(ISNA(VLOOKUP(U3188,[2]NEW!H:H,1,FALSE)),"V",""))</f>
        <v>V</v>
      </c>
      <c r="Q3188" s="156"/>
      <c r="R3188" s="129"/>
      <c r="S3188" s="205"/>
      <c r="U3188" s="132" t="str">
        <f t="shared" si="196"/>
        <v>00999996000T83631</v>
      </c>
      <c r="W3188" s="134" t="str">
        <f>IF((ISERROR(VLOOKUP(E3188,'[2]Lead Time(覆蓋貼)'!F:F,1,0)))*(P3188="v"),"",IF((ISTEXT(VLOOKUP(E3188,'[2]Lead Time(覆蓋貼)'!F:F,1,0)))*(P3188=""),"未執行",""))</f>
        <v/>
      </c>
    </row>
    <row r="3189" spans="1:23" ht="20.25" hidden="1" customHeight="1" x14ac:dyDescent="0.25">
      <c r="A3189" s="117"/>
      <c r="B3189" s="118" t="s">
        <v>6361</v>
      </c>
      <c r="C3189" s="119">
        <v>42370</v>
      </c>
      <c r="D3189" s="117" t="s">
        <v>6362</v>
      </c>
      <c r="E3189" s="120" t="s">
        <v>6550</v>
      </c>
      <c r="F3189" s="117" t="str">
        <f>IF(ISNA(VLOOKUP(B3189,[2]保固召回!$A:$G,7,FALSE)),"",(VLOOKUP(B3189,[2]保固召回!$A:$G,7,FALSE)))</f>
        <v/>
      </c>
      <c r="G3189" s="121">
        <f t="shared" ca="1" si="199"/>
        <v>0.94936708860759489</v>
      </c>
      <c r="H3189" s="121" t="str">
        <f t="shared" si="197"/>
        <v>提示-檢視廢氣循環冷卻器</v>
      </c>
      <c r="I3189" s="122">
        <f t="shared" ca="1" si="198"/>
        <v>225</v>
      </c>
      <c r="N3189" s="125"/>
      <c r="O3189" s="126"/>
      <c r="P3189" s="127" t="str">
        <f>IF(B3189="","",IF(ISNA(VLOOKUP(U3189,[2]NEW!H:H,1,FALSE)),"V",""))</f>
        <v>V</v>
      </c>
      <c r="Q3189" s="156"/>
      <c r="R3189" s="129"/>
      <c r="S3189" s="205"/>
      <c r="U3189" s="132" t="str">
        <f t="shared" si="196"/>
        <v>00999996000T83913</v>
      </c>
      <c r="W3189" s="134" t="str">
        <f>IF((ISERROR(VLOOKUP(E3189,'[2]Lead Time(覆蓋貼)'!F:F,1,0)))*(P3189="v"),"",IF((ISTEXT(VLOOKUP(E3189,'[2]Lead Time(覆蓋貼)'!F:F,1,0)))*(P3189=""),"未執行",""))</f>
        <v/>
      </c>
    </row>
    <row r="3190" spans="1:23" ht="20.25" hidden="1" customHeight="1" x14ac:dyDescent="0.25">
      <c r="A3190" s="117"/>
      <c r="B3190" s="118" t="s">
        <v>6361</v>
      </c>
      <c r="C3190" s="119">
        <v>42370</v>
      </c>
      <c r="D3190" s="117" t="s">
        <v>6362</v>
      </c>
      <c r="E3190" s="120" t="s">
        <v>6551</v>
      </c>
      <c r="F3190" s="117" t="str">
        <f>IF(ISNA(VLOOKUP(B3190,[2]保固召回!$A:$G,7,FALSE)),"",(VLOOKUP(B3190,[2]保固召回!$A:$G,7,FALSE)))</f>
        <v/>
      </c>
      <c r="G3190" s="121">
        <f t="shared" ca="1" si="199"/>
        <v>0.94936708860759489</v>
      </c>
      <c r="H3190" s="121" t="str">
        <f t="shared" si="197"/>
        <v>提示-檢視廢氣循環冷卻器</v>
      </c>
      <c r="I3190" s="122">
        <f t="shared" ca="1" si="198"/>
        <v>225</v>
      </c>
      <c r="N3190" s="125"/>
      <c r="O3190" s="126"/>
      <c r="P3190" s="127" t="str">
        <f>IF(B3190="","",IF(ISNA(VLOOKUP(U3190,[2]NEW!H:H,1,FALSE)),"V",""))</f>
        <v>V</v>
      </c>
      <c r="Q3190" s="156"/>
      <c r="R3190" s="129"/>
      <c r="S3190" s="205"/>
      <c r="U3190" s="132" t="str">
        <f t="shared" si="196"/>
        <v>00999996000T83920</v>
      </c>
      <c r="W3190" s="134" t="str">
        <f>IF((ISERROR(VLOOKUP(E3190,'[2]Lead Time(覆蓋貼)'!F:F,1,0)))*(P3190="v"),"",IF((ISTEXT(VLOOKUP(E3190,'[2]Lead Time(覆蓋貼)'!F:F,1,0)))*(P3190=""),"未執行",""))</f>
        <v/>
      </c>
    </row>
    <row r="3191" spans="1:23" ht="20.25" hidden="1" customHeight="1" x14ac:dyDescent="0.25">
      <c r="A3191" s="117"/>
      <c r="B3191" s="118" t="s">
        <v>6361</v>
      </c>
      <c r="C3191" s="119">
        <v>42370</v>
      </c>
      <c r="D3191" s="117" t="s">
        <v>6362</v>
      </c>
      <c r="E3191" s="120" t="s">
        <v>6552</v>
      </c>
      <c r="F3191" s="117" t="str">
        <f>IF(ISNA(VLOOKUP(B3191,[2]保固召回!$A:$G,7,FALSE)),"",(VLOOKUP(B3191,[2]保固召回!$A:$G,7,FALSE)))</f>
        <v/>
      </c>
      <c r="G3191" s="121">
        <f t="shared" ca="1" si="199"/>
        <v>0.94936708860759489</v>
      </c>
      <c r="H3191" s="121" t="str">
        <f t="shared" si="197"/>
        <v>提示-檢視廢氣循環冷卻器</v>
      </c>
      <c r="I3191" s="122">
        <f t="shared" ca="1" si="198"/>
        <v>225</v>
      </c>
      <c r="N3191" s="125"/>
      <c r="O3191" s="126"/>
      <c r="P3191" s="127" t="str">
        <f>IF(B3191="","",IF(ISNA(VLOOKUP(U3191,[2]NEW!H:H,1,FALSE)),"V",""))</f>
        <v>V</v>
      </c>
      <c r="Q3191" s="156"/>
      <c r="R3191" s="129"/>
      <c r="S3191" s="205"/>
      <c r="U3191" s="132" t="str">
        <f t="shared" si="196"/>
        <v>00999996000T84332</v>
      </c>
      <c r="W3191" s="134" t="str">
        <f>IF((ISERROR(VLOOKUP(E3191,'[2]Lead Time(覆蓋貼)'!F:F,1,0)))*(P3191="v"),"",IF((ISTEXT(VLOOKUP(E3191,'[2]Lead Time(覆蓋貼)'!F:F,1,0)))*(P3191=""),"未執行",""))</f>
        <v/>
      </c>
    </row>
    <row r="3192" spans="1:23" ht="20.25" hidden="1" customHeight="1" x14ac:dyDescent="0.25">
      <c r="A3192" s="117"/>
      <c r="B3192" s="118" t="s">
        <v>6361</v>
      </c>
      <c r="C3192" s="119">
        <v>42370</v>
      </c>
      <c r="D3192" s="117" t="s">
        <v>6362</v>
      </c>
      <c r="E3192" s="120" t="s">
        <v>6553</v>
      </c>
      <c r="F3192" s="117" t="str">
        <f>IF(ISNA(VLOOKUP(B3192,[2]保固召回!$A:$G,7,FALSE)),"",(VLOOKUP(B3192,[2]保固召回!$A:$G,7,FALSE)))</f>
        <v/>
      </c>
      <c r="G3192" s="121">
        <f t="shared" ca="1" si="199"/>
        <v>0.94936708860759489</v>
      </c>
      <c r="H3192" s="121" t="str">
        <f t="shared" si="197"/>
        <v>提示-檢視廢氣循環冷卻器</v>
      </c>
      <c r="I3192" s="122">
        <f t="shared" ca="1" si="198"/>
        <v>225</v>
      </c>
      <c r="N3192" s="125"/>
      <c r="O3192" s="126"/>
      <c r="P3192" s="127" t="str">
        <f>IF(B3192="","",IF(ISNA(VLOOKUP(U3192,[2]NEW!H:H,1,FALSE)),"V",""))</f>
        <v>V</v>
      </c>
      <c r="Q3192" s="156"/>
      <c r="R3192" s="129"/>
      <c r="S3192" s="205"/>
      <c r="U3192" s="132" t="str">
        <f t="shared" si="196"/>
        <v>00999996000T84333</v>
      </c>
      <c r="W3192" s="134" t="str">
        <f>IF((ISERROR(VLOOKUP(E3192,'[2]Lead Time(覆蓋貼)'!F:F,1,0)))*(P3192="v"),"",IF((ISTEXT(VLOOKUP(E3192,'[2]Lead Time(覆蓋貼)'!F:F,1,0)))*(P3192=""),"未執行",""))</f>
        <v/>
      </c>
    </row>
    <row r="3193" spans="1:23" ht="20.25" hidden="1" customHeight="1" x14ac:dyDescent="0.25">
      <c r="A3193" s="117"/>
      <c r="B3193" s="118" t="s">
        <v>6361</v>
      </c>
      <c r="C3193" s="119">
        <v>42370</v>
      </c>
      <c r="D3193" s="117" t="s">
        <v>6362</v>
      </c>
      <c r="E3193" s="120" t="s">
        <v>6554</v>
      </c>
      <c r="F3193" s="117" t="str">
        <f>IF(ISNA(VLOOKUP(B3193,[2]保固召回!$A:$G,7,FALSE)),"",(VLOOKUP(B3193,[2]保固召回!$A:$G,7,FALSE)))</f>
        <v/>
      </c>
      <c r="G3193" s="121">
        <f t="shared" ca="1" si="199"/>
        <v>0.94936708860759489</v>
      </c>
      <c r="H3193" s="121" t="str">
        <f t="shared" si="197"/>
        <v>提示-檢視廢氣循環冷卻器</v>
      </c>
      <c r="I3193" s="122">
        <f t="shared" ca="1" si="198"/>
        <v>225</v>
      </c>
      <c r="N3193" s="125"/>
      <c r="O3193" s="126"/>
      <c r="P3193" s="127" t="str">
        <f>IF(B3193="","",IF(ISNA(VLOOKUP(U3193,[2]NEW!H:H,1,FALSE)),"V",""))</f>
        <v>V</v>
      </c>
      <c r="Q3193" s="156"/>
      <c r="R3193" s="129"/>
      <c r="S3193" s="205"/>
      <c r="U3193" s="132" t="str">
        <f t="shared" si="196"/>
        <v>00999996000T84343</v>
      </c>
      <c r="W3193" s="134" t="str">
        <f>IF((ISERROR(VLOOKUP(E3193,'[2]Lead Time(覆蓋貼)'!F:F,1,0)))*(P3193="v"),"",IF((ISTEXT(VLOOKUP(E3193,'[2]Lead Time(覆蓋貼)'!F:F,1,0)))*(P3193=""),"未執行",""))</f>
        <v/>
      </c>
    </row>
    <row r="3194" spans="1:23" ht="20.25" hidden="1" customHeight="1" x14ac:dyDescent="0.25">
      <c r="A3194" s="117"/>
      <c r="B3194" s="118" t="s">
        <v>6361</v>
      </c>
      <c r="C3194" s="119">
        <v>42370</v>
      </c>
      <c r="D3194" s="117" t="s">
        <v>6362</v>
      </c>
      <c r="E3194" s="120" t="s">
        <v>6555</v>
      </c>
      <c r="F3194" s="117" t="str">
        <f>IF(ISNA(VLOOKUP(B3194,[2]保固召回!$A:$G,7,FALSE)),"",(VLOOKUP(B3194,[2]保固召回!$A:$G,7,FALSE)))</f>
        <v/>
      </c>
      <c r="G3194" s="121">
        <f t="shared" ca="1" si="199"/>
        <v>0.94936708860759489</v>
      </c>
      <c r="H3194" s="121" t="str">
        <f t="shared" si="197"/>
        <v>提示-檢視廢氣循環冷卻器</v>
      </c>
      <c r="I3194" s="122">
        <f t="shared" ca="1" si="198"/>
        <v>225</v>
      </c>
      <c r="N3194" s="125"/>
      <c r="O3194" s="126"/>
      <c r="P3194" s="127" t="str">
        <f>IF(B3194="","",IF(ISNA(VLOOKUP(U3194,[2]NEW!H:H,1,FALSE)),"V",""))</f>
        <v>V</v>
      </c>
      <c r="Q3194" s="156"/>
      <c r="R3194" s="129"/>
      <c r="S3194" s="205"/>
      <c r="U3194" s="132" t="str">
        <f t="shared" si="196"/>
        <v>00999996000T84438</v>
      </c>
      <c r="W3194" s="134" t="str">
        <f>IF((ISERROR(VLOOKUP(E3194,'[2]Lead Time(覆蓋貼)'!F:F,1,0)))*(P3194="v"),"",IF((ISTEXT(VLOOKUP(E3194,'[2]Lead Time(覆蓋貼)'!F:F,1,0)))*(P3194=""),"未執行",""))</f>
        <v/>
      </c>
    </row>
    <row r="3195" spans="1:23" ht="20.25" hidden="1" customHeight="1" x14ac:dyDescent="0.25">
      <c r="A3195" s="117"/>
      <c r="B3195" s="118" t="s">
        <v>6361</v>
      </c>
      <c r="C3195" s="119">
        <v>42370</v>
      </c>
      <c r="D3195" s="117" t="s">
        <v>6362</v>
      </c>
      <c r="E3195" s="120" t="s">
        <v>6556</v>
      </c>
      <c r="F3195" s="117" t="str">
        <f>IF(ISNA(VLOOKUP(B3195,[2]保固召回!$A:$G,7,FALSE)),"",(VLOOKUP(B3195,[2]保固召回!$A:$G,7,FALSE)))</f>
        <v/>
      </c>
      <c r="G3195" s="121">
        <f t="shared" ca="1" si="199"/>
        <v>0.94936708860759489</v>
      </c>
      <c r="H3195" s="121" t="str">
        <f t="shared" si="197"/>
        <v>提示-檢視廢氣循環冷卻器</v>
      </c>
      <c r="I3195" s="122">
        <f t="shared" ca="1" si="198"/>
        <v>225</v>
      </c>
      <c r="N3195" s="125"/>
      <c r="O3195" s="126"/>
      <c r="P3195" s="127" t="str">
        <f>IF(B3195="","",IF(ISNA(VLOOKUP(U3195,[2]NEW!H:H,1,FALSE)),"V",""))</f>
        <v>V</v>
      </c>
      <c r="Q3195" s="156"/>
      <c r="R3195" s="129"/>
      <c r="S3195" s="205"/>
      <c r="U3195" s="132" t="str">
        <f t="shared" si="196"/>
        <v>00999996000T84568</v>
      </c>
      <c r="W3195" s="134" t="str">
        <f>IF((ISERROR(VLOOKUP(E3195,'[2]Lead Time(覆蓋貼)'!F:F,1,0)))*(P3195="v"),"",IF((ISTEXT(VLOOKUP(E3195,'[2]Lead Time(覆蓋貼)'!F:F,1,0)))*(P3195=""),"未執行",""))</f>
        <v/>
      </c>
    </row>
    <row r="3196" spans="1:23" ht="20.25" hidden="1" customHeight="1" x14ac:dyDescent="0.25">
      <c r="A3196" s="117"/>
      <c r="B3196" s="118" t="s">
        <v>6361</v>
      </c>
      <c r="C3196" s="119">
        <v>42370</v>
      </c>
      <c r="D3196" s="117" t="s">
        <v>6362</v>
      </c>
      <c r="E3196" s="120" t="s">
        <v>6557</v>
      </c>
      <c r="F3196" s="117" t="str">
        <f>IF(ISNA(VLOOKUP(B3196,[2]保固召回!$A:$G,7,FALSE)),"",(VLOOKUP(B3196,[2]保固召回!$A:$G,7,FALSE)))</f>
        <v/>
      </c>
      <c r="G3196" s="121">
        <f t="shared" ca="1" si="199"/>
        <v>0.94936708860759489</v>
      </c>
      <c r="H3196" s="121" t="str">
        <f t="shared" si="197"/>
        <v>提示-檢視廢氣循環冷卻器</v>
      </c>
      <c r="I3196" s="122">
        <f t="shared" ca="1" si="198"/>
        <v>225</v>
      </c>
      <c r="N3196" s="125"/>
      <c r="O3196" s="126"/>
      <c r="P3196" s="127" t="str">
        <f>IF(B3196="","",IF(ISNA(VLOOKUP(U3196,[2]NEW!H:H,1,FALSE)),"V",""))</f>
        <v>V</v>
      </c>
      <c r="Q3196" s="156"/>
      <c r="R3196" s="129"/>
      <c r="S3196" s="205"/>
      <c r="U3196" s="132" t="str">
        <f t="shared" si="196"/>
        <v>00999996000T84933</v>
      </c>
      <c r="W3196" s="134" t="str">
        <f>IF((ISERROR(VLOOKUP(E3196,'[2]Lead Time(覆蓋貼)'!F:F,1,0)))*(P3196="v"),"",IF((ISTEXT(VLOOKUP(E3196,'[2]Lead Time(覆蓋貼)'!F:F,1,0)))*(P3196=""),"未執行",""))</f>
        <v/>
      </c>
    </row>
    <row r="3197" spans="1:23" ht="20.25" hidden="1" customHeight="1" x14ac:dyDescent="0.25">
      <c r="A3197" s="117"/>
      <c r="B3197" s="118" t="s">
        <v>6361</v>
      </c>
      <c r="C3197" s="119">
        <v>42370</v>
      </c>
      <c r="D3197" s="117" t="s">
        <v>6362</v>
      </c>
      <c r="E3197" s="120" t="s">
        <v>6558</v>
      </c>
      <c r="F3197" s="117" t="str">
        <f>IF(ISNA(VLOOKUP(B3197,[2]保固召回!$A:$G,7,FALSE)),"",(VLOOKUP(B3197,[2]保固召回!$A:$G,7,FALSE)))</f>
        <v/>
      </c>
      <c r="G3197" s="121">
        <f t="shared" ca="1" si="199"/>
        <v>0.94936708860759489</v>
      </c>
      <c r="H3197" s="121" t="str">
        <f t="shared" si="197"/>
        <v>提示-檢視廢氣循環冷卻器</v>
      </c>
      <c r="I3197" s="122">
        <f t="shared" ca="1" si="198"/>
        <v>225</v>
      </c>
      <c r="N3197" s="125"/>
      <c r="O3197" s="126"/>
      <c r="P3197" s="127" t="str">
        <f>IF(B3197="","",IF(ISNA(VLOOKUP(U3197,[2]NEW!H:H,1,FALSE)),"V",""))</f>
        <v>V</v>
      </c>
      <c r="Q3197" s="156"/>
      <c r="R3197" s="129"/>
      <c r="S3197" s="205"/>
      <c r="U3197" s="132" t="str">
        <f t="shared" si="196"/>
        <v>00999996000T84936</v>
      </c>
      <c r="W3197" s="134" t="str">
        <f>IF((ISERROR(VLOOKUP(E3197,'[2]Lead Time(覆蓋貼)'!F:F,1,0)))*(P3197="v"),"",IF((ISTEXT(VLOOKUP(E3197,'[2]Lead Time(覆蓋貼)'!F:F,1,0)))*(P3197=""),"未執行",""))</f>
        <v/>
      </c>
    </row>
    <row r="3198" spans="1:23" ht="20.25" hidden="1" customHeight="1" x14ac:dyDescent="0.25">
      <c r="A3198" s="117"/>
      <c r="B3198" s="118" t="s">
        <v>6361</v>
      </c>
      <c r="C3198" s="119">
        <v>42370</v>
      </c>
      <c r="D3198" s="117" t="s">
        <v>6362</v>
      </c>
      <c r="E3198" s="120" t="s">
        <v>6559</v>
      </c>
      <c r="F3198" s="117" t="str">
        <f>IF(ISNA(VLOOKUP(B3198,[2]保固召回!$A:$G,7,FALSE)),"",(VLOOKUP(B3198,[2]保固召回!$A:$G,7,FALSE)))</f>
        <v/>
      </c>
      <c r="G3198" s="121">
        <f t="shared" ca="1" si="199"/>
        <v>0.94936708860759489</v>
      </c>
      <c r="H3198" s="121" t="str">
        <f t="shared" si="197"/>
        <v>提示-檢視廢氣循環冷卻器</v>
      </c>
      <c r="I3198" s="122">
        <f t="shared" ca="1" si="198"/>
        <v>225</v>
      </c>
      <c r="N3198" s="125"/>
      <c r="O3198" s="126"/>
      <c r="P3198" s="127" t="str">
        <f>IF(B3198="","",IF(ISNA(VLOOKUP(U3198,[2]NEW!H:H,1,FALSE)),"V",""))</f>
        <v>V</v>
      </c>
      <c r="Q3198" s="156"/>
      <c r="R3198" s="129"/>
      <c r="S3198" s="205"/>
      <c r="U3198" s="132" t="str">
        <f t="shared" si="196"/>
        <v>00999996000T84937</v>
      </c>
      <c r="W3198" s="134" t="str">
        <f>IF((ISERROR(VLOOKUP(E3198,'[2]Lead Time(覆蓋貼)'!F:F,1,0)))*(P3198="v"),"",IF((ISTEXT(VLOOKUP(E3198,'[2]Lead Time(覆蓋貼)'!F:F,1,0)))*(P3198=""),"未執行",""))</f>
        <v/>
      </c>
    </row>
    <row r="3199" spans="1:23" ht="20.25" hidden="1" customHeight="1" x14ac:dyDescent="0.25">
      <c r="A3199" s="117"/>
      <c r="B3199" s="118" t="s">
        <v>6361</v>
      </c>
      <c r="C3199" s="119">
        <v>42370</v>
      </c>
      <c r="D3199" s="117" t="s">
        <v>6362</v>
      </c>
      <c r="E3199" s="120" t="s">
        <v>6560</v>
      </c>
      <c r="F3199" s="117" t="str">
        <f>IF(ISNA(VLOOKUP(B3199,[2]保固召回!$A:$G,7,FALSE)),"",(VLOOKUP(B3199,[2]保固召回!$A:$G,7,FALSE)))</f>
        <v/>
      </c>
      <c r="G3199" s="121">
        <f t="shared" ca="1" si="199"/>
        <v>0.94936708860759489</v>
      </c>
      <c r="H3199" s="121" t="str">
        <f t="shared" si="197"/>
        <v>提示-檢視廢氣循環冷卻器</v>
      </c>
      <c r="I3199" s="122">
        <f t="shared" ca="1" si="198"/>
        <v>225</v>
      </c>
      <c r="N3199" s="125"/>
      <c r="O3199" s="126"/>
      <c r="P3199" s="127" t="str">
        <f>IF(B3199="","",IF(ISNA(VLOOKUP(U3199,[2]NEW!H:H,1,FALSE)),"V",""))</f>
        <v>V</v>
      </c>
      <c r="Q3199" s="156"/>
      <c r="R3199" s="129"/>
      <c r="S3199" s="205"/>
      <c r="U3199" s="132" t="str">
        <f t="shared" si="196"/>
        <v>00999996000T84942</v>
      </c>
      <c r="W3199" s="134" t="str">
        <f>IF((ISERROR(VLOOKUP(E3199,'[2]Lead Time(覆蓋貼)'!F:F,1,0)))*(P3199="v"),"",IF((ISTEXT(VLOOKUP(E3199,'[2]Lead Time(覆蓋貼)'!F:F,1,0)))*(P3199=""),"未執行",""))</f>
        <v/>
      </c>
    </row>
    <row r="3200" spans="1:23" ht="20.25" hidden="1" customHeight="1" x14ac:dyDescent="0.25">
      <c r="A3200" s="117"/>
      <c r="B3200" s="118" t="s">
        <v>6361</v>
      </c>
      <c r="C3200" s="119">
        <v>42370</v>
      </c>
      <c r="D3200" s="117" t="s">
        <v>6362</v>
      </c>
      <c r="E3200" s="120" t="s">
        <v>6561</v>
      </c>
      <c r="F3200" s="117" t="str">
        <f>IF(ISNA(VLOOKUP(B3200,[2]保固召回!$A:$G,7,FALSE)),"",(VLOOKUP(B3200,[2]保固召回!$A:$G,7,FALSE)))</f>
        <v/>
      </c>
      <c r="G3200" s="121">
        <f t="shared" ca="1" si="199"/>
        <v>0.94936708860759489</v>
      </c>
      <c r="H3200" s="121" t="str">
        <f t="shared" si="197"/>
        <v>提示-檢視廢氣循環冷卻器</v>
      </c>
      <c r="I3200" s="122">
        <f t="shared" ca="1" si="198"/>
        <v>225</v>
      </c>
      <c r="N3200" s="125"/>
      <c r="O3200" s="126"/>
      <c r="P3200" s="127" t="str">
        <f>IF(B3200="","",IF(ISNA(VLOOKUP(U3200,[2]NEW!H:H,1,FALSE)),"V",""))</f>
        <v>V</v>
      </c>
      <c r="Q3200" s="156"/>
      <c r="R3200" s="129"/>
      <c r="S3200" s="205"/>
      <c r="U3200" s="132" t="str">
        <f t="shared" si="196"/>
        <v>00999996000T85061</v>
      </c>
      <c r="W3200" s="134" t="str">
        <f>IF((ISERROR(VLOOKUP(E3200,'[2]Lead Time(覆蓋貼)'!F:F,1,0)))*(P3200="v"),"",IF((ISTEXT(VLOOKUP(E3200,'[2]Lead Time(覆蓋貼)'!F:F,1,0)))*(P3200=""),"未執行",""))</f>
        <v/>
      </c>
    </row>
    <row r="3201" spans="1:23" ht="20.25" hidden="1" customHeight="1" x14ac:dyDescent="0.25">
      <c r="A3201" s="117"/>
      <c r="B3201" s="118" t="s">
        <v>6361</v>
      </c>
      <c r="C3201" s="119">
        <v>42370</v>
      </c>
      <c r="D3201" s="117" t="s">
        <v>6362</v>
      </c>
      <c r="E3201" s="120" t="s">
        <v>6562</v>
      </c>
      <c r="F3201" s="117" t="str">
        <f>IF(ISNA(VLOOKUP(B3201,[2]保固召回!$A:$G,7,FALSE)),"",(VLOOKUP(B3201,[2]保固召回!$A:$G,7,FALSE)))</f>
        <v/>
      </c>
      <c r="G3201" s="121">
        <f t="shared" ca="1" si="199"/>
        <v>0.94936708860759489</v>
      </c>
      <c r="H3201" s="121" t="str">
        <f t="shared" si="197"/>
        <v>提示-檢視廢氣循環冷卻器</v>
      </c>
      <c r="I3201" s="122">
        <f t="shared" ca="1" si="198"/>
        <v>225</v>
      </c>
      <c r="N3201" s="125"/>
      <c r="O3201" s="126"/>
      <c r="P3201" s="127" t="str">
        <f>IF(B3201="","",IF(ISNA(VLOOKUP(U3201,[2]NEW!H:H,1,FALSE)),"V",""))</f>
        <v>V</v>
      </c>
      <c r="Q3201" s="156"/>
      <c r="R3201" s="129"/>
      <c r="S3201" s="205"/>
      <c r="U3201" s="132" t="str">
        <f t="shared" si="196"/>
        <v>00999996000T85426</v>
      </c>
      <c r="W3201" s="134" t="str">
        <f>IF((ISERROR(VLOOKUP(E3201,'[2]Lead Time(覆蓋貼)'!F:F,1,0)))*(P3201="v"),"",IF((ISTEXT(VLOOKUP(E3201,'[2]Lead Time(覆蓋貼)'!F:F,1,0)))*(P3201=""),"未執行",""))</f>
        <v/>
      </c>
    </row>
    <row r="3202" spans="1:23" ht="20.25" hidden="1" customHeight="1" x14ac:dyDescent="0.25">
      <c r="A3202" s="117"/>
      <c r="B3202" s="118" t="s">
        <v>6361</v>
      </c>
      <c r="C3202" s="119">
        <v>42370</v>
      </c>
      <c r="D3202" s="117" t="s">
        <v>6362</v>
      </c>
      <c r="E3202" s="120" t="s">
        <v>6563</v>
      </c>
      <c r="F3202" s="117" t="str">
        <f>IF(ISNA(VLOOKUP(B3202,[2]保固召回!$A:$G,7,FALSE)),"",(VLOOKUP(B3202,[2]保固召回!$A:$G,7,FALSE)))</f>
        <v/>
      </c>
      <c r="G3202" s="121">
        <f t="shared" ca="1" si="199"/>
        <v>0.94936708860759489</v>
      </c>
      <c r="H3202" s="121" t="str">
        <f t="shared" si="197"/>
        <v>提示-檢視廢氣循環冷卻器</v>
      </c>
      <c r="I3202" s="122">
        <f t="shared" ca="1" si="198"/>
        <v>225</v>
      </c>
      <c r="N3202" s="125"/>
      <c r="O3202" s="126"/>
      <c r="P3202" s="127" t="str">
        <f>IF(B3202="","",IF(ISNA(VLOOKUP(U3202,[2]NEW!H:H,1,FALSE)),"V",""))</f>
        <v>V</v>
      </c>
      <c r="Q3202" s="156"/>
      <c r="R3202" s="129"/>
      <c r="S3202" s="205"/>
      <c r="U3202" s="132" t="str">
        <f t="shared" si="196"/>
        <v>00999996000T85434</v>
      </c>
      <c r="W3202" s="134" t="str">
        <f>IF((ISERROR(VLOOKUP(E3202,'[2]Lead Time(覆蓋貼)'!F:F,1,0)))*(P3202="v"),"",IF((ISTEXT(VLOOKUP(E3202,'[2]Lead Time(覆蓋貼)'!F:F,1,0)))*(P3202=""),"未執行",""))</f>
        <v/>
      </c>
    </row>
    <row r="3203" spans="1:23" ht="20.25" hidden="1" customHeight="1" x14ac:dyDescent="0.25">
      <c r="A3203" s="117"/>
      <c r="B3203" s="118" t="s">
        <v>6361</v>
      </c>
      <c r="C3203" s="119">
        <v>42370</v>
      </c>
      <c r="D3203" s="117" t="s">
        <v>6362</v>
      </c>
      <c r="E3203" s="120" t="s">
        <v>2730</v>
      </c>
      <c r="F3203" s="117" t="str">
        <f>IF(ISNA(VLOOKUP(B3203,[2]保固召回!$A:$G,7,FALSE)),"",(VLOOKUP(B3203,[2]保固召回!$A:$G,7,FALSE)))</f>
        <v/>
      </c>
      <c r="G3203" s="121">
        <f t="shared" ca="1" si="199"/>
        <v>0.94936708860759489</v>
      </c>
      <c r="H3203" s="121" t="str">
        <f t="shared" si="197"/>
        <v>提示-檢視廢氣循環冷卻器</v>
      </c>
      <c r="I3203" s="122">
        <f t="shared" ca="1" si="198"/>
        <v>225</v>
      </c>
      <c r="N3203" s="125"/>
      <c r="O3203" s="126"/>
      <c r="P3203" s="127" t="str">
        <f>IF(B3203="","",IF(ISNA(VLOOKUP(U3203,[2]NEW!H:H,1,FALSE)),"V",""))</f>
        <v>V</v>
      </c>
      <c r="Q3203" s="156"/>
      <c r="R3203" s="129"/>
      <c r="S3203" s="205"/>
      <c r="U3203" s="132" t="str">
        <f t="shared" si="196"/>
        <v>00999996000T85560</v>
      </c>
      <c r="W3203" s="134" t="str">
        <f>IF((ISERROR(VLOOKUP(E3203,'[2]Lead Time(覆蓋貼)'!F:F,1,0)))*(P3203="v"),"",IF((ISTEXT(VLOOKUP(E3203,'[2]Lead Time(覆蓋貼)'!F:F,1,0)))*(P3203=""),"未執行",""))</f>
        <v/>
      </c>
    </row>
    <row r="3204" spans="1:23" ht="20.25" hidden="1" customHeight="1" x14ac:dyDescent="0.25">
      <c r="A3204" s="117"/>
      <c r="B3204" s="118" t="s">
        <v>6361</v>
      </c>
      <c r="C3204" s="119">
        <v>42370</v>
      </c>
      <c r="D3204" s="117" t="s">
        <v>6362</v>
      </c>
      <c r="E3204" s="120" t="s">
        <v>6564</v>
      </c>
      <c r="F3204" s="117" t="str">
        <f>IF(ISNA(VLOOKUP(B3204,[2]保固召回!$A:$G,7,FALSE)),"",(VLOOKUP(B3204,[2]保固召回!$A:$G,7,FALSE)))</f>
        <v/>
      </c>
      <c r="G3204" s="121">
        <f t="shared" ca="1" si="199"/>
        <v>0.94936708860759489</v>
      </c>
      <c r="H3204" s="121" t="str">
        <f t="shared" si="197"/>
        <v>提示-檢視廢氣循環冷卻器</v>
      </c>
      <c r="I3204" s="122">
        <f t="shared" ca="1" si="198"/>
        <v>225</v>
      </c>
      <c r="N3204" s="125"/>
      <c r="O3204" s="126"/>
      <c r="P3204" s="127" t="str">
        <f>IF(B3204="","",IF(ISNA(VLOOKUP(U3204,[2]NEW!H:H,1,FALSE)),"V",""))</f>
        <v>V</v>
      </c>
      <c r="Q3204" s="156"/>
      <c r="R3204" s="129"/>
      <c r="S3204" s="205"/>
      <c r="U3204" s="132" t="str">
        <f t="shared" si="196"/>
        <v>00999996000T85846</v>
      </c>
      <c r="W3204" s="134" t="str">
        <f>IF((ISERROR(VLOOKUP(E3204,'[2]Lead Time(覆蓋貼)'!F:F,1,0)))*(P3204="v"),"",IF((ISTEXT(VLOOKUP(E3204,'[2]Lead Time(覆蓋貼)'!F:F,1,0)))*(P3204=""),"未執行",""))</f>
        <v/>
      </c>
    </row>
    <row r="3205" spans="1:23" ht="20.25" hidden="1" customHeight="1" x14ac:dyDescent="0.25">
      <c r="A3205" s="117"/>
      <c r="B3205" s="118" t="s">
        <v>6361</v>
      </c>
      <c r="C3205" s="119">
        <v>42370</v>
      </c>
      <c r="D3205" s="117" t="s">
        <v>6362</v>
      </c>
      <c r="E3205" s="120" t="s">
        <v>2784</v>
      </c>
      <c r="F3205" s="117" t="str">
        <f>IF(ISNA(VLOOKUP(B3205,[2]保固召回!$A:$G,7,FALSE)),"",(VLOOKUP(B3205,[2]保固召回!$A:$G,7,FALSE)))</f>
        <v/>
      </c>
      <c r="G3205" s="121">
        <f t="shared" ca="1" si="199"/>
        <v>0.94936708860759489</v>
      </c>
      <c r="H3205" s="121" t="str">
        <f t="shared" si="197"/>
        <v>提示-檢視廢氣循環冷卻器</v>
      </c>
      <c r="I3205" s="122">
        <f t="shared" ca="1" si="198"/>
        <v>225</v>
      </c>
      <c r="N3205" s="125"/>
      <c r="O3205" s="126"/>
      <c r="P3205" s="127" t="str">
        <f>IF(B3205="","",IF(ISNA(VLOOKUP(U3205,[2]NEW!H:H,1,FALSE)),"V",""))</f>
        <v>V</v>
      </c>
      <c r="Q3205" s="156"/>
      <c r="R3205" s="129"/>
      <c r="S3205" s="205"/>
      <c r="U3205" s="132" t="str">
        <f t="shared" ref="U3205:U3268" si="200">B3205&amp;E3205</f>
        <v>00999996000T85869</v>
      </c>
      <c r="W3205" s="134" t="str">
        <f>IF((ISERROR(VLOOKUP(E3205,'[2]Lead Time(覆蓋貼)'!F:F,1,0)))*(P3205="v"),"",IF((ISTEXT(VLOOKUP(E3205,'[2]Lead Time(覆蓋貼)'!F:F,1,0)))*(P3205=""),"未執行",""))</f>
        <v/>
      </c>
    </row>
    <row r="3206" spans="1:23" ht="20.25" hidden="1" customHeight="1" x14ac:dyDescent="0.25">
      <c r="A3206" s="117"/>
      <c r="B3206" s="118" t="s">
        <v>6361</v>
      </c>
      <c r="C3206" s="119">
        <v>42370</v>
      </c>
      <c r="D3206" s="117" t="s">
        <v>6362</v>
      </c>
      <c r="E3206" s="120" t="s">
        <v>6565</v>
      </c>
      <c r="F3206" s="117" t="str">
        <f>IF(ISNA(VLOOKUP(B3206,[2]保固召回!$A:$G,7,FALSE)),"",(VLOOKUP(B3206,[2]保固召回!$A:$G,7,FALSE)))</f>
        <v/>
      </c>
      <c r="G3206" s="121">
        <f t="shared" ca="1" si="199"/>
        <v>0.94936708860759489</v>
      </c>
      <c r="H3206" s="121" t="str">
        <f t="shared" ref="H3206:H3269" si="201">IF(P3206="V",D3206,"")</f>
        <v>提示-檢視廢氣循環冷卻器</v>
      </c>
      <c r="I3206" s="122">
        <f t="shared" ref="I3206:I3269" ca="1" si="202">COUNTIF(H:H,D3206)</f>
        <v>225</v>
      </c>
      <c r="N3206" s="125"/>
      <c r="O3206" s="126"/>
      <c r="P3206" s="127" t="str">
        <f>IF(B3206="","",IF(ISNA(VLOOKUP(U3206,[2]NEW!H:H,1,FALSE)),"V",""))</f>
        <v>V</v>
      </c>
      <c r="Q3206" s="156"/>
      <c r="R3206" s="129"/>
      <c r="S3206" s="205"/>
      <c r="U3206" s="132" t="str">
        <f t="shared" si="200"/>
        <v>00999996000T86119</v>
      </c>
      <c r="W3206" s="134" t="str">
        <f>IF((ISERROR(VLOOKUP(E3206,'[2]Lead Time(覆蓋貼)'!F:F,1,0)))*(P3206="v"),"",IF((ISTEXT(VLOOKUP(E3206,'[2]Lead Time(覆蓋貼)'!F:F,1,0)))*(P3206=""),"未執行",""))</f>
        <v/>
      </c>
    </row>
    <row r="3207" spans="1:23" ht="20.25" hidden="1" customHeight="1" x14ac:dyDescent="0.25">
      <c r="A3207" s="117"/>
      <c r="B3207" s="118" t="s">
        <v>6361</v>
      </c>
      <c r="C3207" s="119">
        <v>42370</v>
      </c>
      <c r="D3207" s="117" t="s">
        <v>6362</v>
      </c>
      <c r="E3207" s="120" t="s">
        <v>6566</v>
      </c>
      <c r="F3207" s="117"/>
      <c r="G3207" s="121">
        <f t="shared" ca="1" si="199"/>
        <v>0.94936708860759489</v>
      </c>
      <c r="H3207" s="121" t="str">
        <f t="shared" si="201"/>
        <v>提示-檢視廢氣循環冷卻器</v>
      </c>
      <c r="I3207" s="122">
        <f t="shared" ca="1" si="202"/>
        <v>225</v>
      </c>
      <c r="N3207" s="125"/>
      <c r="O3207" s="126"/>
      <c r="P3207" s="127" t="str">
        <f>IF(B3207="","",IF(ISNA(VLOOKUP(U3207,[2]NEW!H:H,1,FALSE)),"V",""))</f>
        <v>V</v>
      </c>
      <c r="Q3207" s="156"/>
      <c r="R3207" s="129"/>
      <c r="S3207" s="205"/>
      <c r="U3207" s="132" t="str">
        <f t="shared" si="200"/>
        <v>00999996000T86569</v>
      </c>
      <c r="W3207" s="134" t="str">
        <f>IF((ISERROR(VLOOKUP(E3207,'[2]Lead Time(覆蓋貼)'!F:F,1,0)))*(P3207="v"),"",IF((ISTEXT(VLOOKUP(E3207,'[2]Lead Time(覆蓋貼)'!F:F,1,0)))*(P3207=""),"未執行",""))</f>
        <v/>
      </c>
    </row>
    <row r="3208" spans="1:23" ht="20.25" hidden="1" customHeight="1" x14ac:dyDescent="0.25">
      <c r="A3208" s="117"/>
      <c r="B3208" s="118" t="s">
        <v>6361</v>
      </c>
      <c r="C3208" s="119">
        <v>42370</v>
      </c>
      <c r="D3208" s="117" t="s">
        <v>6362</v>
      </c>
      <c r="E3208" s="120" t="s">
        <v>6567</v>
      </c>
      <c r="F3208" s="117"/>
      <c r="G3208" s="121">
        <f t="shared" ca="1" si="199"/>
        <v>0.94936708860759489</v>
      </c>
      <c r="H3208" s="121" t="str">
        <f t="shared" si="201"/>
        <v>提示-檢視廢氣循環冷卻器</v>
      </c>
      <c r="I3208" s="122">
        <f t="shared" ca="1" si="202"/>
        <v>225</v>
      </c>
      <c r="N3208" s="125"/>
      <c r="O3208" s="126"/>
      <c r="P3208" s="127" t="str">
        <f>IF(B3208="","",IF(ISNA(VLOOKUP(U3208,[2]NEW!H:H,1,FALSE)),"V",""))</f>
        <v>V</v>
      </c>
      <c r="Q3208" s="156"/>
      <c r="R3208" s="129"/>
      <c r="S3208" s="205"/>
      <c r="U3208" s="132" t="str">
        <f t="shared" si="200"/>
        <v>00999996000T86573</v>
      </c>
      <c r="W3208" s="134" t="str">
        <f>IF((ISERROR(VLOOKUP(E3208,'[2]Lead Time(覆蓋貼)'!F:F,1,0)))*(P3208="v"),"",IF((ISTEXT(VLOOKUP(E3208,'[2]Lead Time(覆蓋貼)'!F:F,1,0)))*(P3208=""),"未執行",""))</f>
        <v/>
      </c>
    </row>
    <row r="3209" spans="1:23" ht="20.25" hidden="1" customHeight="1" x14ac:dyDescent="0.25">
      <c r="A3209" s="117"/>
      <c r="B3209" s="118" t="s">
        <v>6361</v>
      </c>
      <c r="C3209" s="119">
        <v>42370</v>
      </c>
      <c r="D3209" s="117" t="s">
        <v>6362</v>
      </c>
      <c r="E3209" s="120" t="s">
        <v>6568</v>
      </c>
      <c r="F3209" s="117"/>
      <c r="G3209" s="121">
        <f t="shared" ref="G3209:G3272" ca="1" si="203">COUNTIF(H:H,D3209)/COUNTIF(D:D,D3209)</f>
        <v>0.94936708860759489</v>
      </c>
      <c r="H3209" s="121" t="str">
        <f t="shared" si="201"/>
        <v>提示-檢視廢氣循環冷卻器</v>
      </c>
      <c r="I3209" s="122">
        <f t="shared" ca="1" si="202"/>
        <v>225</v>
      </c>
      <c r="N3209" s="125"/>
      <c r="O3209" s="126"/>
      <c r="P3209" s="127" t="str">
        <f>IF(B3209="","",IF(ISNA(VLOOKUP(U3209,[2]NEW!H:H,1,FALSE)),"V",""))</f>
        <v>V</v>
      </c>
      <c r="Q3209" s="156"/>
      <c r="R3209" s="129"/>
      <c r="S3209" s="205"/>
      <c r="U3209" s="132" t="str">
        <f t="shared" si="200"/>
        <v>00999996000T86758</v>
      </c>
      <c r="W3209" s="134" t="str">
        <f>IF((ISERROR(VLOOKUP(E3209,'[2]Lead Time(覆蓋貼)'!F:F,1,0)))*(P3209="v"),"",IF((ISTEXT(VLOOKUP(E3209,'[2]Lead Time(覆蓋貼)'!F:F,1,0)))*(P3209=""),"未執行",""))</f>
        <v/>
      </c>
    </row>
    <row r="3210" spans="1:23" ht="20.25" hidden="1" customHeight="1" x14ac:dyDescent="0.25">
      <c r="A3210" s="117"/>
      <c r="B3210" s="118" t="s">
        <v>6361</v>
      </c>
      <c r="C3210" s="119">
        <v>42370</v>
      </c>
      <c r="D3210" s="117" t="s">
        <v>6362</v>
      </c>
      <c r="E3210" s="120" t="s">
        <v>6569</v>
      </c>
      <c r="F3210" s="117"/>
      <c r="G3210" s="121">
        <f t="shared" ca="1" si="203"/>
        <v>0.94936708860759489</v>
      </c>
      <c r="H3210" s="121" t="str">
        <f t="shared" si="201"/>
        <v>提示-檢視廢氣循環冷卻器</v>
      </c>
      <c r="I3210" s="122">
        <f t="shared" ca="1" si="202"/>
        <v>225</v>
      </c>
      <c r="N3210" s="125"/>
      <c r="O3210" s="126"/>
      <c r="P3210" s="127" t="str">
        <f>IF(B3210="","",IF(ISNA(VLOOKUP(U3210,[2]NEW!H:H,1,FALSE)),"V",""))</f>
        <v>V</v>
      </c>
      <c r="Q3210" s="156"/>
      <c r="R3210" s="129"/>
      <c r="S3210" s="205"/>
      <c r="U3210" s="132" t="str">
        <f t="shared" si="200"/>
        <v>00999996000V45114</v>
      </c>
      <c r="W3210" s="134" t="str">
        <f>IF((ISERROR(VLOOKUP(E3210,'[2]Lead Time(覆蓋貼)'!F:F,1,0)))*(P3210="v"),"",IF((ISTEXT(VLOOKUP(E3210,'[2]Lead Time(覆蓋貼)'!F:F,1,0)))*(P3210=""),"未執行",""))</f>
        <v/>
      </c>
    </row>
    <row r="3211" spans="1:23" ht="20.25" hidden="1" customHeight="1" x14ac:dyDescent="0.25">
      <c r="A3211" s="117"/>
      <c r="B3211" s="118" t="s">
        <v>6361</v>
      </c>
      <c r="C3211" s="119">
        <v>42370</v>
      </c>
      <c r="D3211" s="117" t="s">
        <v>6362</v>
      </c>
      <c r="E3211" s="120" t="s">
        <v>6570</v>
      </c>
      <c r="F3211" s="117"/>
      <c r="G3211" s="121">
        <f t="shared" ca="1" si="203"/>
        <v>0.94936708860759489</v>
      </c>
      <c r="H3211" s="121" t="str">
        <f t="shared" si="201"/>
        <v>提示-檢視廢氣循環冷卻器</v>
      </c>
      <c r="I3211" s="122">
        <f t="shared" ca="1" si="202"/>
        <v>225</v>
      </c>
      <c r="N3211" s="125"/>
      <c r="O3211" s="126"/>
      <c r="P3211" s="127" t="str">
        <f>IF(B3211="","",IF(ISNA(VLOOKUP(U3211,[2]NEW!H:H,1,FALSE)),"V",""))</f>
        <v>V</v>
      </c>
      <c r="Q3211" s="156"/>
      <c r="R3211" s="129"/>
      <c r="S3211" s="205"/>
      <c r="U3211" s="132" t="str">
        <f t="shared" si="200"/>
        <v>00999996000V45145</v>
      </c>
      <c r="W3211" s="134" t="str">
        <f>IF((ISERROR(VLOOKUP(E3211,'[2]Lead Time(覆蓋貼)'!F:F,1,0)))*(P3211="v"),"",IF((ISTEXT(VLOOKUP(E3211,'[2]Lead Time(覆蓋貼)'!F:F,1,0)))*(P3211=""),"未執行",""))</f>
        <v/>
      </c>
    </row>
    <row r="3212" spans="1:23" ht="48.6" hidden="1" customHeight="1" x14ac:dyDescent="0.25">
      <c r="A3212" s="117"/>
      <c r="B3212" s="118" t="s">
        <v>6248</v>
      </c>
      <c r="C3212" s="119">
        <v>43653</v>
      </c>
      <c r="D3212" s="117" t="s">
        <v>6249</v>
      </c>
      <c r="E3212" s="120" t="s">
        <v>6571</v>
      </c>
      <c r="F3212" s="117" t="str">
        <f>IF(ISNA(VLOOKUP(B3212,[2]保固召回!$A:$G,7,FALSE)),"",(VLOOKUP(B3212,[2]保固召回!$A:$G,7,FALSE)))</f>
        <v/>
      </c>
      <c r="G3212" s="121">
        <f t="shared" ca="1" si="203"/>
        <v>0.42857142857142855</v>
      </c>
      <c r="H3212" s="121" t="str">
        <f t="shared" si="201"/>
        <v>G01G02剎車系統洩放空氣</v>
      </c>
      <c r="I3212" s="122">
        <f t="shared" ca="1" si="202"/>
        <v>6</v>
      </c>
      <c r="N3212" s="125"/>
      <c r="O3212" s="126"/>
      <c r="P3212" s="127" t="str">
        <f>IF(B3212="","",IF(ISNA(VLOOKUP(U3212,[2]NEW!H:H,1,FALSE)),"V",""))</f>
        <v>V</v>
      </c>
      <c r="Q3212" s="156" t="s">
        <v>6572</v>
      </c>
      <c r="R3212" s="129" t="s">
        <v>4970</v>
      </c>
      <c r="S3212" s="205" t="s">
        <v>6573</v>
      </c>
      <c r="U3212" s="132" t="str">
        <f t="shared" si="200"/>
        <v>0034370200LF72315</v>
      </c>
      <c r="W3212" s="134" t="str">
        <f>IF((ISERROR(VLOOKUP(E3212,'[2]Lead Time(覆蓋貼)'!F:F,1,0)))*(P3212="v"),"",IF((ISTEXT(VLOOKUP(E3212,'[2]Lead Time(覆蓋貼)'!F:F,1,0)))*(P3212=""),"未執行",""))</f>
        <v/>
      </c>
    </row>
    <row r="3213" spans="1:23" ht="48.6" customHeight="1" x14ac:dyDescent="0.25">
      <c r="A3213" s="117"/>
      <c r="B3213" s="118" t="s">
        <v>6248</v>
      </c>
      <c r="C3213" s="119">
        <v>43653</v>
      </c>
      <c r="D3213" s="117" t="s">
        <v>6249</v>
      </c>
      <c r="E3213" s="120" t="s">
        <v>6574</v>
      </c>
      <c r="F3213" s="117" t="str">
        <f>IF(ISNA(VLOOKUP(B3213,[2]保固召回!$A:$G,7,FALSE)),"",(VLOOKUP(B3213,[2]保固召回!$A:$G,7,FALSE)))</f>
        <v/>
      </c>
      <c r="G3213" s="121">
        <f t="shared" ca="1" si="203"/>
        <v>0.42857142857142855</v>
      </c>
      <c r="H3213" s="121" t="str">
        <f t="shared" si="201"/>
        <v/>
      </c>
      <c r="I3213" s="122">
        <f t="shared" ca="1" si="202"/>
        <v>6</v>
      </c>
      <c r="N3213" s="125"/>
      <c r="O3213" s="126"/>
      <c r="P3213" s="127" t="str">
        <f>IF(B3213="","",IF(ISNA(VLOOKUP(U3213,[2]NEW!H:H,1,FALSE)),"V",""))</f>
        <v/>
      </c>
      <c r="Q3213" s="156" t="s">
        <v>6575</v>
      </c>
      <c r="R3213" s="129" t="s">
        <v>4673</v>
      </c>
      <c r="S3213" s="205" t="s">
        <v>6576</v>
      </c>
      <c r="U3213" s="132" t="str">
        <f t="shared" si="200"/>
        <v>0034370200LB96358</v>
      </c>
      <c r="W3213" s="134" t="str">
        <f>IF((ISERROR(VLOOKUP(E3213,'[2]Lead Time(覆蓋貼)'!F:F,1,0)))*(P3213="v"),"",IF((ISTEXT(VLOOKUP(E3213,'[2]Lead Time(覆蓋貼)'!F:F,1,0)))*(P3213=""),"未執行",""))</f>
        <v/>
      </c>
    </row>
    <row r="3214" spans="1:23" ht="48.6" customHeight="1" x14ac:dyDescent="0.25">
      <c r="A3214" s="117"/>
      <c r="B3214" s="118" t="s">
        <v>6248</v>
      </c>
      <c r="C3214" s="119">
        <v>43653</v>
      </c>
      <c r="D3214" s="117" t="s">
        <v>6249</v>
      </c>
      <c r="E3214" s="120" t="s">
        <v>6577</v>
      </c>
      <c r="F3214" s="117" t="str">
        <f>IF(ISNA(VLOOKUP(B3214,[2]保固召回!$A:$G,7,FALSE)),"",(VLOOKUP(B3214,[2]保固召回!$A:$G,7,FALSE)))</f>
        <v/>
      </c>
      <c r="G3214" s="121">
        <f t="shared" ca="1" si="203"/>
        <v>0.42857142857142855</v>
      </c>
      <c r="H3214" s="121" t="str">
        <f t="shared" si="201"/>
        <v/>
      </c>
      <c r="I3214" s="122">
        <f t="shared" ca="1" si="202"/>
        <v>6</v>
      </c>
      <c r="N3214" s="125"/>
      <c r="O3214" s="126"/>
      <c r="P3214" s="127" t="str">
        <f>IF(B3214="","",IF(ISNA(VLOOKUP(U3214,[2]NEW!H:H,1,FALSE)),"V",""))</f>
        <v/>
      </c>
      <c r="Q3214" s="156" t="s">
        <v>6575</v>
      </c>
      <c r="R3214" s="129" t="s">
        <v>4673</v>
      </c>
      <c r="S3214" s="205" t="s">
        <v>6576</v>
      </c>
      <c r="U3214" s="132" t="str">
        <f t="shared" si="200"/>
        <v>0034370200LB96293</v>
      </c>
      <c r="W3214" s="134" t="str">
        <f>IF((ISERROR(VLOOKUP(E3214,'[2]Lead Time(覆蓋貼)'!F:F,1,0)))*(P3214="v"),"",IF((ISTEXT(VLOOKUP(E3214,'[2]Lead Time(覆蓋貼)'!F:F,1,0)))*(P3214=""),"未執行",""))</f>
        <v/>
      </c>
    </row>
    <row r="3215" spans="1:23" ht="20.25" hidden="1" customHeight="1" x14ac:dyDescent="0.25">
      <c r="A3215" s="117"/>
      <c r="B3215" s="118" t="s">
        <v>6248</v>
      </c>
      <c r="C3215" s="119">
        <v>43653</v>
      </c>
      <c r="D3215" s="117" t="s">
        <v>6249</v>
      </c>
      <c r="E3215" s="120" t="s">
        <v>6578</v>
      </c>
      <c r="F3215" s="117"/>
      <c r="G3215" s="121">
        <f t="shared" ca="1" si="203"/>
        <v>0.42857142857142855</v>
      </c>
      <c r="H3215" s="121" t="str">
        <f t="shared" si="201"/>
        <v>G01G02剎車系統洩放空氣</v>
      </c>
      <c r="I3215" s="122">
        <f t="shared" ca="1" si="202"/>
        <v>6</v>
      </c>
      <c r="N3215" s="125"/>
      <c r="O3215" s="126"/>
      <c r="P3215" s="127" t="str">
        <f>IF(B3215="","",IF(ISNA(VLOOKUP(U3215,[2]NEW!H:H,1,FALSE)),"V",""))</f>
        <v>V</v>
      </c>
      <c r="Q3215" s="156" t="s">
        <v>6575</v>
      </c>
      <c r="R3215" s="129" t="s">
        <v>4673</v>
      </c>
      <c r="S3215" s="205" t="s">
        <v>6576</v>
      </c>
      <c r="U3215" s="132" t="str">
        <f t="shared" si="200"/>
        <v>0034370200LF72228</v>
      </c>
      <c r="W3215" s="134" t="str">
        <f>IF((ISERROR(VLOOKUP(E3215,'[2]Lead Time(覆蓋貼)'!F:F,1,0)))*(P3215="v"),"",IF((ISTEXT(VLOOKUP(E3215,'[2]Lead Time(覆蓋貼)'!F:F,1,0)))*(P3215=""),"未執行",""))</f>
        <v/>
      </c>
    </row>
    <row r="3216" spans="1:23" ht="48.6" customHeight="1" x14ac:dyDescent="0.25">
      <c r="A3216" s="117"/>
      <c r="B3216" s="118" t="s">
        <v>6248</v>
      </c>
      <c r="C3216" s="119">
        <v>43653</v>
      </c>
      <c r="D3216" s="117" t="s">
        <v>6249</v>
      </c>
      <c r="E3216" s="120" t="s">
        <v>6579</v>
      </c>
      <c r="F3216" s="117" t="str">
        <f>IF(ISNA(VLOOKUP(B3216,[2]保固召回!$A:$G,7,FALSE)),"",(VLOOKUP(B3216,[2]保固召回!$A:$G,7,FALSE)))</f>
        <v/>
      </c>
      <c r="G3216" s="121">
        <f t="shared" ca="1" si="203"/>
        <v>0.42857142857142855</v>
      </c>
      <c r="H3216" s="121" t="str">
        <f t="shared" si="201"/>
        <v/>
      </c>
      <c r="I3216" s="122">
        <f t="shared" ca="1" si="202"/>
        <v>6</v>
      </c>
      <c r="N3216" s="125"/>
      <c r="O3216" s="126"/>
      <c r="P3216" s="127" t="str">
        <f>IF(B3216="","",IF(ISNA(VLOOKUP(U3216,[2]NEW!H:H,1,FALSE)),"V",""))</f>
        <v/>
      </c>
      <c r="Q3216" s="156" t="s">
        <v>6575</v>
      </c>
      <c r="R3216" s="129" t="s">
        <v>4673</v>
      </c>
      <c r="S3216" s="205" t="s">
        <v>6576</v>
      </c>
      <c r="U3216" s="132" t="str">
        <f t="shared" si="200"/>
        <v>0034370200LF72319</v>
      </c>
      <c r="W3216" s="134" t="str">
        <f>IF((ISERROR(VLOOKUP(E3216,'[2]Lead Time(覆蓋貼)'!F:F,1,0)))*(P3216="v"),"",IF((ISTEXT(VLOOKUP(E3216,'[2]Lead Time(覆蓋貼)'!F:F,1,0)))*(P3216=""),"未執行",""))</f>
        <v/>
      </c>
    </row>
    <row r="3217" spans="1:23" ht="52.5" hidden="1" customHeight="1" x14ac:dyDescent="0.25">
      <c r="A3217" s="117"/>
      <c r="B3217" s="118" t="s">
        <v>6581</v>
      </c>
      <c r="C3217" s="119">
        <v>43670</v>
      </c>
      <c r="D3217" s="117" t="s">
        <v>6582</v>
      </c>
      <c r="E3217" s="120" t="s">
        <v>6583</v>
      </c>
      <c r="F3217" s="117"/>
      <c r="G3217" s="121">
        <f t="shared" ca="1" si="203"/>
        <v>0</v>
      </c>
      <c r="H3217" s="248" t="s">
        <v>4445</v>
      </c>
      <c r="I3217" s="122">
        <f t="shared" ca="1" si="202"/>
        <v>0</v>
      </c>
      <c r="N3217" s="125"/>
      <c r="O3217" s="126"/>
      <c r="P3217" s="127" t="str">
        <f>IF(B3217="","",IF(ISNA(VLOOKUP(U3217,[2]NEW!H:H,1,FALSE)),"V",""))</f>
        <v>V</v>
      </c>
      <c r="Q3217" s="156" t="s">
        <v>6584</v>
      </c>
      <c r="R3217" s="129" t="s">
        <v>6585</v>
      </c>
      <c r="S3217" s="205" t="s">
        <v>6586</v>
      </c>
      <c r="U3217" s="132" t="str">
        <f t="shared" si="200"/>
        <v>0012710400DG65890</v>
      </c>
      <c r="W3217" s="134" t="str">
        <f>IF((ISERROR(VLOOKUP(E3217,'[2]Lead Time(覆蓋貼)'!F:F,1,0)))*(P3217="v"),"",IF((ISTEXT(VLOOKUP(E3217,'[2]Lead Time(覆蓋貼)'!F:F,1,0)))*(P3217=""),"未執行",""))</f>
        <v/>
      </c>
    </row>
    <row r="3218" spans="1:23" ht="20.25" hidden="1" customHeight="1" x14ac:dyDescent="0.25">
      <c r="A3218" s="117"/>
      <c r="B3218" s="118" t="s">
        <v>6588</v>
      </c>
      <c r="C3218" s="119">
        <v>43330</v>
      </c>
      <c r="D3218" s="117" t="s">
        <v>6589</v>
      </c>
      <c r="E3218" s="248" t="s">
        <v>6590</v>
      </c>
      <c r="F3218" s="249">
        <v>42370</v>
      </c>
      <c r="G3218" s="248" t="s">
        <v>6591</v>
      </c>
      <c r="H3218" s="248" t="s">
        <v>6592</v>
      </c>
      <c r="I3218" s="122">
        <f t="shared" ca="1" si="202"/>
        <v>0</v>
      </c>
      <c r="N3218" s="125"/>
      <c r="O3218" s="126"/>
      <c r="P3218" s="127" t="str">
        <f>IF(B3218="","",IF(ISNA(VLOOKUP(U3218,[2]NEW!H:H,1,FALSE)),"V",""))</f>
        <v>V</v>
      </c>
      <c r="Q3218" s="156"/>
      <c r="R3218" s="129"/>
      <c r="S3218" s="205"/>
      <c r="U3218" s="132" t="str">
        <f t="shared" si="200"/>
        <v>00618304000099999600</v>
      </c>
      <c r="W3218" s="134" t="str">
        <f>IF((ISERROR(VLOOKUP(E3218,'[2]Lead Time(覆蓋貼)'!F:F,1,0)))*(P3218="v"),"",IF((ISTEXT(VLOOKUP(E3218,'[2]Lead Time(覆蓋貼)'!F:F,1,0)))*(P3218=""),"未執行",""))</f>
        <v/>
      </c>
    </row>
    <row r="3219" spans="1:23" ht="20.25" customHeight="1" x14ac:dyDescent="0.25">
      <c r="A3219" s="117"/>
      <c r="B3219" s="118" t="s">
        <v>6588</v>
      </c>
      <c r="C3219" s="119">
        <v>43330</v>
      </c>
      <c r="D3219" s="117" t="s">
        <v>6589</v>
      </c>
      <c r="E3219" s="120" t="s">
        <v>6593</v>
      </c>
      <c r="F3219" s="117" t="str">
        <f>IF(ISNA(VLOOKUP(B3219,[2]保固召回!$A:$G,7,FALSE)),"",(VLOOKUP(B3219,[2]保固召回!$A:$G,7,FALSE)))</f>
        <v/>
      </c>
      <c r="G3219" s="121">
        <f t="shared" ca="1" si="203"/>
        <v>0</v>
      </c>
      <c r="H3219" s="121" t="str">
        <f t="shared" si="201"/>
        <v/>
      </c>
      <c r="I3219" s="122">
        <f t="shared" ca="1" si="202"/>
        <v>0</v>
      </c>
      <c r="N3219" s="125"/>
      <c r="O3219" s="126"/>
      <c r="P3219" s="127" t="str">
        <f>IF(B3219="","",IF(ISNA(VLOOKUP(U3219,[2]NEW!H:H,1,FALSE)),"V",""))</f>
        <v/>
      </c>
      <c r="Q3219" s="156"/>
      <c r="R3219" s="129"/>
      <c r="S3219" s="205"/>
      <c r="U3219" s="132" t="str">
        <f t="shared" si="200"/>
        <v>0061830400P194275</v>
      </c>
      <c r="W3219" s="134" t="str">
        <f>IF((ISERROR(VLOOKUP(E3219,'[2]Lead Time(覆蓋貼)'!F:F,1,0)))*(P3219="v"),"",IF((ISTEXT(VLOOKUP(E3219,'[2]Lead Time(覆蓋貼)'!F:F,1,0)))*(P3219=""),"未執行",""))</f>
        <v/>
      </c>
    </row>
    <row r="3220" spans="1:23" ht="20.25" customHeight="1" x14ac:dyDescent="0.25">
      <c r="A3220" s="117"/>
      <c r="B3220" s="118" t="s">
        <v>6588</v>
      </c>
      <c r="C3220" s="119">
        <v>43330</v>
      </c>
      <c r="D3220" s="117" t="s">
        <v>6589</v>
      </c>
      <c r="E3220" s="120" t="s">
        <v>6594</v>
      </c>
      <c r="F3220" s="117" t="str">
        <f>IF(ISNA(VLOOKUP(B3220,[2]保固召回!$A:$G,7,FALSE)),"",(VLOOKUP(B3220,[2]保固召回!$A:$G,7,FALSE)))</f>
        <v/>
      </c>
      <c r="G3220" s="121">
        <f t="shared" ca="1" si="203"/>
        <v>0</v>
      </c>
      <c r="H3220" s="121" t="str">
        <f t="shared" si="201"/>
        <v/>
      </c>
      <c r="I3220" s="122">
        <f t="shared" ca="1" si="202"/>
        <v>0</v>
      </c>
      <c r="N3220" s="125"/>
      <c r="O3220" s="126"/>
      <c r="P3220" s="127" t="str">
        <f>IF(B3220="","",IF(ISNA(VLOOKUP(U3220,[2]NEW!H:H,1,FALSE)),"V",""))</f>
        <v/>
      </c>
      <c r="Q3220" s="156"/>
      <c r="R3220" s="129"/>
      <c r="S3220" s="205"/>
      <c r="U3220" s="132" t="str">
        <f t="shared" si="200"/>
        <v>0061830400P029481</v>
      </c>
      <c r="W3220" s="134" t="str">
        <f>IF((ISERROR(VLOOKUP(E3220,'[2]Lead Time(覆蓋貼)'!F:F,1,0)))*(P3220="v"),"",IF((ISTEXT(VLOOKUP(E3220,'[2]Lead Time(覆蓋貼)'!F:F,1,0)))*(P3220=""),"未執行",""))</f>
        <v/>
      </c>
    </row>
    <row r="3221" spans="1:23" ht="20.25" customHeight="1" x14ac:dyDescent="0.25">
      <c r="A3221" s="117"/>
      <c r="B3221" s="118" t="s">
        <v>6588</v>
      </c>
      <c r="C3221" s="119">
        <v>43330</v>
      </c>
      <c r="D3221" s="117" t="s">
        <v>6589</v>
      </c>
      <c r="E3221" s="120" t="s">
        <v>6595</v>
      </c>
      <c r="F3221" s="117" t="str">
        <f>IF(ISNA(VLOOKUP(B3221,[2]保固召回!$A:$G,7,FALSE)),"",(VLOOKUP(B3221,[2]保固召回!$A:$G,7,FALSE)))</f>
        <v/>
      </c>
      <c r="G3221" s="121">
        <f t="shared" ca="1" si="203"/>
        <v>0</v>
      </c>
      <c r="H3221" s="121" t="str">
        <f t="shared" si="201"/>
        <v/>
      </c>
      <c r="I3221" s="122">
        <f t="shared" ca="1" si="202"/>
        <v>0</v>
      </c>
      <c r="N3221" s="125"/>
      <c r="O3221" s="126"/>
      <c r="P3221" s="127" t="str">
        <f>IF(B3221="","",IF(ISNA(VLOOKUP(U3221,[2]NEW!H:H,1,FALSE)),"V",""))</f>
        <v/>
      </c>
      <c r="Q3221" s="156"/>
      <c r="R3221" s="129"/>
      <c r="S3221" s="205"/>
      <c r="U3221" s="132" t="str">
        <f t="shared" si="200"/>
        <v>0061830400NE70363</v>
      </c>
      <c r="W3221" s="134" t="str">
        <f>IF((ISERROR(VLOOKUP(E3221,'[2]Lead Time(覆蓋貼)'!F:F,1,0)))*(P3221="v"),"",IF((ISTEXT(VLOOKUP(E3221,'[2]Lead Time(覆蓋貼)'!F:F,1,0)))*(P3221=""),"未執行",""))</f>
        <v/>
      </c>
    </row>
    <row r="3222" spans="1:23" ht="20.25" customHeight="1" x14ac:dyDescent="0.25">
      <c r="A3222" s="117"/>
      <c r="B3222" s="118" t="s">
        <v>6588</v>
      </c>
      <c r="C3222" s="119">
        <v>43330</v>
      </c>
      <c r="D3222" s="117" t="s">
        <v>6589</v>
      </c>
      <c r="E3222" s="120" t="s">
        <v>6596</v>
      </c>
      <c r="F3222" s="117" t="str">
        <f>IF(ISNA(VLOOKUP(B3222,[2]保固召回!$A:$G,7,FALSE)),"",(VLOOKUP(B3222,[2]保固召回!$A:$G,7,FALSE)))</f>
        <v/>
      </c>
      <c r="G3222" s="121">
        <f t="shared" ca="1" si="203"/>
        <v>0</v>
      </c>
      <c r="H3222" s="121" t="str">
        <f t="shared" si="201"/>
        <v/>
      </c>
      <c r="I3222" s="122">
        <f t="shared" ca="1" si="202"/>
        <v>0</v>
      </c>
      <c r="N3222" s="125"/>
      <c r="O3222" s="126"/>
      <c r="P3222" s="127" t="str">
        <f>IF(B3222="","",IF(ISNA(VLOOKUP(U3222,[2]NEW!H:H,1,FALSE)),"V",""))</f>
        <v/>
      </c>
      <c r="Q3222" s="156"/>
      <c r="R3222" s="129"/>
      <c r="S3222" s="205"/>
      <c r="U3222" s="132" t="str">
        <f t="shared" si="200"/>
        <v>0061830400NC38291</v>
      </c>
      <c r="W3222" s="134" t="str">
        <f>IF((ISERROR(VLOOKUP(E3222,'[2]Lead Time(覆蓋貼)'!F:F,1,0)))*(P3222="v"),"",IF((ISTEXT(VLOOKUP(E3222,'[2]Lead Time(覆蓋貼)'!F:F,1,0)))*(P3222=""),"未執行",""))</f>
        <v/>
      </c>
    </row>
    <row r="3223" spans="1:23" ht="20.25" customHeight="1" x14ac:dyDescent="0.25">
      <c r="A3223" s="117"/>
      <c r="B3223" s="118" t="s">
        <v>6588</v>
      </c>
      <c r="C3223" s="119">
        <v>43330</v>
      </c>
      <c r="D3223" s="117" t="s">
        <v>6589</v>
      </c>
      <c r="E3223" s="120" t="s">
        <v>6597</v>
      </c>
      <c r="F3223" s="117" t="str">
        <f>IF(ISNA(VLOOKUP(B3223,[2]保固召回!$A:$G,7,FALSE)),"",(VLOOKUP(B3223,[2]保固召回!$A:$G,7,FALSE)))</f>
        <v/>
      </c>
      <c r="G3223" s="121">
        <f t="shared" ca="1" si="203"/>
        <v>0</v>
      </c>
      <c r="H3223" s="121" t="str">
        <f t="shared" si="201"/>
        <v/>
      </c>
      <c r="I3223" s="122">
        <f t="shared" ca="1" si="202"/>
        <v>0</v>
      </c>
      <c r="N3223" s="125"/>
      <c r="O3223" s="126"/>
      <c r="P3223" s="127" t="str">
        <f>IF(B3223="","",IF(ISNA(VLOOKUP(U3223,[2]NEW!H:H,1,FALSE)),"V",""))</f>
        <v/>
      </c>
      <c r="Q3223" s="156"/>
      <c r="R3223" s="129"/>
      <c r="S3223" s="205"/>
      <c r="U3223" s="132" t="str">
        <f t="shared" si="200"/>
        <v>0061830400P167114</v>
      </c>
      <c r="W3223" s="134" t="str">
        <f>IF((ISERROR(VLOOKUP(E3223,'[2]Lead Time(覆蓋貼)'!F:F,1,0)))*(P3223="v"),"",IF((ISTEXT(VLOOKUP(E3223,'[2]Lead Time(覆蓋貼)'!F:F,1,0)))*(P3223=""),"未執行",""))</f>
        <v/>
      </c>
    </row>
    <row r="3224" spans="1:23" ht="20.25" customHeight="1" x14ac:dyDescent="0.25">
      <c r="A3224" s="117"/>
      <c r="B3224" s="118" t="s">
        <v>6588</v>
      </c>
      <c r="C3224" s="119">
        <v>43330</v>
      </c>
      <c r="D3224" s="117" t="s">
        <v>6589</v>
      </c>
      <c r="E3224" s="120" t="s">
        <v>6598</v>
      </c>
      <c r="F3224" s="117" t="str">
        <f>IF(ISNA(VLOOKUP(B3224,[2]保固召回!$A:$G,7,FALSE)),"",(VLOOKUP(B3224,[2]保固召回!$A:$G,7,FALSE)))</f>
        <v/>
      </c>
      <c r="G3224" s="121">
        <f t="shared" ca="1" si="203"/>
        <v>0</v>
      </c>
      <c r="H3224" s="121" t="str">
        <f t="shared" si="201"/>
        <v/>
      </c>
      <c r="I3224" s="122">
        <f t="shared" ca="1" si="202"/>
        <v>0</v>
      </c>
      <c r="N3224" s="125"/>
      <c r="O3224" s="126"/>
      <c r="P3224" s="127" t="str">
        <f>IF(B3224="","",IF(ISNA(VLOOKUP(U3224,[2]NEW!H:H,1,FALSE)),"V",""))</f>
        <v/>
      </c>
      <c r="Q3224" s="156"/>
      <c r="R3224" s="129"/>
      <c r="S3224" s="205"/>
      <c r="U3224" s="132" t="str">
        <f t="shared" si="200"/>
        <v>0061830400NN44496</v>
      </c>
      <c r="W3224" s="134" t="str">
        <f>IF((ISERROR(VLOOKUP(E3224,'[2]Lead Time(覆蓋貼)'!F:F,1,0)))*(P3224="v"),"",IF((ISTEXT(VLOOKUP(E3224,'[2]Lead Time(覆蓋貼)'!F:F,1,0)))*(P3224=""),"未執行",""))</f>
        <v/>
      </c>
    </row>
    <row r="3225" spans="1:23" ht="20.25" customHeight="1" x14ac:dyDescent="0.25">
      <c r="A3225" s="117"/>
      <c r="B3225" s="118" t="s">
        <v>6588</v>
      </c>
      <c r="C3225" s="119">
        <v>43330</v>
      </c>
      <c r="D3225" s="117" t="s">
        <v>6589</v>
      </c>
      <c r="E3225" s="120" t="s">
        <v>6599</v>
      </c>
      <c r="F3225" s="117" t="str">
        <f>IF(ISNA(VLOOKUP(B3225,[2]保固召回!$A:$G,7,FALSE)),"",(VLOOKUP(B3225,[2]保固召回!$A:$G,7,FALSE)))</f>
        <v/>
      </c>
      <c r="G3225" s="121">
        <f t="shared" ca="1" si="203"/>
        <v>0</v>
      </c>
      <c r="H3225" s="121" t="str">
        <f t="shared" si="201"/>
        <v/>
      </c>
      <c r="I3225" s="122">
        <f t="shared" ca="1" si="202"/>
        <v>0</v>
      </c>
      <c r="N3225" s="125"/>
      <c r="O3225" s="126"/>
      <c r="P3225" s="127" t="str">
        <f>IF(B3225="","",IF(ISNA(VLOOKUP(U3225,[2]NEW!H:H,1,FALSE)),"V",""))</f>
        <v/>
      </c>
      <c r="Q3225" s="156"/>
      <c r="R3225" s="129"/>
      <c r="S3225" s="205"/>
      <c r="U3225" s="132" t="str">
        <f t="shared" si="200"/>
        <v>0061830400NN45238</v>
      </c>
      <c r="W3225" s="134" t="str">
        <f>IF((ISERROR(VLOOKUP(E3225,'[2]Lead Time(覆蓋貼)'!F:F,1,0)))*(P3225="v"),"",IF((ISTEXT(VLOOKUP(E3225,'[2]Lead Time(覆蓋貼)'!F:F,1,0)))*(P3225=""),"未執行",""))</f>
        <v/>
      </c>
    </row>
    <row r="3226" spans="1:23" ht="20.25" customHeight="1" x14ac:dyDescent="0.25">
      <c r="A3226" s="117"/>
      <c r="B3226" s="118" t="s">
        <v>6588</v>
      </c>
      <c r="C3226" s="119">
        <v>43330</v>
      </c>
      <c r="D3226" s="117" t="s">
        <v>6589</v>
      </c>
      <c r="E3226" s="120" t="s">
        <v>6600</v>
      </c>
      <c r="F3226" s="117" t="str">
        <f>IF(ISNA(VLOOKUP(B3226,[2]保固召回!$A:$G,7,FALSE)),"",(VLOOKUP(B3226,[2]保固召回!$A:$G,7,FALSE)))</f>
        <v/>
      </c>
      <c r="G3226" s="121">
        <f t="shared" ca="1" si="203"/>
        <v>0</v>
      </c>
      <c r="H3226" s="121" t="str">
        <f t="shared" si="201"/>
        <v/>
      </c>
      <c r="I3226" s="122">
        <f t="shared" ca="1" si="202"/>
        <v>0</v>
      </c>
      <c r="N3226" s="125"/>
      <c r="O3226" s="126"/>
      <c r="P3226" s="127" t="str">
        <f>IF(B3226="","",IF(ISNA(VLOOKUP(U3226,[2]NEW!H:H,1,FALSE)),"V",""))</f>
        <v/>
      </c>
      <c r="Q3226" s="156"/>
      <c r="R3226" s="129"/>
      <c r="S3226" s="205"/>
      <c r="U3226" s="132" t="str">
        <f t="shared" si="200"/>
        <v>0061830400PV77979</v>
      </c>
      <c r="W3226" s="134" t="str">
        <f>IF((ISERROR(VLOOKUP(E3226,'[2]Lead Time(覆蓋貼)'!F:F,1,0)))*(P3226="v"),"",IF((ISTEXT(VLOOKUP(E3226,'[2]Lead Time(覆蓋貼)'!F:F,1,0)))*(P3226=""),"未執行",""))</f>
        <v/>
      </c>
    </row>
    <row r="3227" spans="1:23" ht="20.25" customHeight="1" x14ac:dyDescent="0.25">
      <c r="A3227" s="117"/>
      <c r="B3227" s="118" t="s">
        <v>6602</v>
      </c>
      <c r="C3227" s="119">
        <v>43337</v>
      </c>
      <c r="D3227" s="117" t="s">
        <v>6603</v>
      </c>
      <c r="E3227" s="120" t="s">
        <v>6604</v>
      </c>
      <c r="F3227" s="117">
        <f>IF(ISNA(VLOOKUP(B3227,[2]保固召回!$A:$G,7,FALSE)),"",(VLOOKUP(B3227,[2]保固召回!$A:$G,7,FALSE)))</f>
        <v>0</v>
      </c>
      <c r="G3227" s="121">
        <f t="shared" ca="1" si="203"/>
        <v>5.6179775280898875E-3</v>
      </c>
      <c r="H3227" s="125" t="str">
        <f t="shared" si="201"/>
        <v/>
      </c>
      <c r="I3227" s="126">
        <f t="shared" ca="1" si="202"/>
        <v>1</v>
      </c>
      <c r="J3227" s="127"/>
      <c r="K3227" s="156"/>
      <c r="L3227" s="129"/>
      <c r="M3227" s="205"/>
      <c r="N3227" s="118"/>
      <c r="O3227" s="119"/>
      <c r="P3227" s="117" t="str">
        <f>IF(B3227="","",IF(ISNA(VLOOKUP(U3227,[2]NEW!H:H,1,FALSE)),"V",""))</f>
        <v/>
      </c>
      <c r="Q3227" s="156"/>
      <c r="R3227" s="129"/>
      <c r="S3227" s="205"/>
      <c r="U3227" s="132" t="str">
        <f t="shared" si="200"/>
        <v>00118704000E21310</v>
      </c>
      <c r="W3227" s="134" t="str">
        <f>IF((ISERROR(VLOOKUP(E3227,'[2]Lead Time(覆蓋貼)'!F:F,1,0)))*(P3227="v"),"",IF((ISTEXT(VLOOKUP(E3227,'[2]Lead Time(覆蓋貼)'!F:F,1,0)))*(P3227=""),"未執行",""))</f>
        <v/>
      </c>
    </row>
    <row r="3228" spans="1:23" ht="20.25" customHeight="1" x14ac:dyDescent="0.25">
      <c r="A3228" s="117"/>
      <c r="B3228" s="118" t="s">
        <v>6602</v>
      </c>
      <c r="C3228" s="119">
        <v>43337</v>
      </c>
      <c r="D3228" s="117" t="s">
        <v>6603</v>
      </c>
      <c r="E3228" s="120" t="s">
        <v>6605</v>
      </c>
      <c r="F3228" s="117">
        <f>IF(ISNA(VLOOKUP(B3228,[2]保固召回!$A:$G,7,FALSE)),"",(VLOOKUP(B3228,[2]保固召回!$A:$G,7,FALSE)))</f>
        <v>0</v>
      </c>
      <c r="G3228" s="121">
        <f t="shared" ca="1" si="203"/>
        <v>5.6179775280898875E-3</v>
      </c>
      <c r="H3228" s="125" t="str">
        <f t="shared" si="201"/>
        <v/>
      </c>
      <c r="I3228" s="126">
        <f t="shared" ca="1" si="202"/>
        <v>1</v>
      </c>
      <c r="J3228" s="127"/>
      <c r="K3228" s="156"/>
      <c r="L3228" s="129"/>
      <c r="M3228" s="205"/>
      <c r="N3228" s="118"/>
      <c r="O3228" s="119"/>
      <c r="P3228" s="117" t="str">
        <f>IF(B3228="","",IF(ISNA(VLOOKUP(U3228,[2]NEW!H:H,1,FALSE)),"V",""))</f>
        <v/>
      </c>
      <c r="Q3228" s="156"/>
      <c r="R3228" s="129"/>
      <c r="S3228" s="205"/>
      <c r="U3228" s="132" t="str">
        <f t="shared" si="200"/>
        <v>00118704000H66530</v>
      </c>
      <c r="W3228" s="134" t="str">
        <f>IF((ISERROR(VLOOKUP(E3228,'[2]Lead Time(覆蓋貼)'!F:F,1,0)))*(P3228="v"),"",IF((ISTEXT(VLOOKUP(E3228,'[2]Lead Time(覆蓋貼)'!F:F,1,0)))*(P3228=""),"未執行",""))</f>
        <v/>
      </c>
    </row>
    <row r="3229" spans="1:23" ht="20.25" customHeight="1" x14ac:dyDescent="0.25">
      <c r="A3229" s="117"/>
      <c r="B3229" s="118" t="s">
        <v>6602</v>
      </c>
      <c r="C3229" s="119">
        <v>43337</v>
      </c>
      <c r="D3229" s="117" t="s">
        <v>6603</v>
      </c>
      <c r="E3229" s="120" t="s">
        <v>6606</v>
      </c>
      <c r="F3229" s="117">
        <f>IF(ISNA(VLOOKUP(B3229,[2]保固召回!$A:$G,7,FALSE)),"",(VLOOKUP(B3229,[2]保固召回!$A:$G,7,FALSE)))</f>
        <v>0</v>
      </c>
      <c r="G3229" s="121">
        <f t="shared" ca="1" si="203"/>
        <v>5.6179775280898875E-3</v>
      </c>
      <c r="H3229" s="125" t="str">
        <f t="shared" si="201"/>
        <v/>
      </c>
      <c r="I3229" s="126">
        <f t="shared" ca="1" si="202"/>
        <v>1</v>
      </c>
      <c r="J3229" s="127"/>
      <c r="K3229" s="156"/>
      <c r="L3229" s="129"/>
      <c r="M3229" s="205"/>
      <c r="N3229" s="118"/>
      <c r="O3229" s="119"/>
      <c r="P3229" s="117" t="str">
        <f>IF(B3229="","",IF(ISNA(VLOOKUP(U3229,[2]NEW!H:H,1,FALSE)),"V",""))</f>
        <v/>
      </c>
      <c r="Q3229" s="156"/>
      <c r="R3229" s="129"/>
      <c r="S3229" s="205"/>
      <c r="U3229" s="132" t="str">
        <f t="shared" si="200"/>
        <v>0011870400D284289</v>
      </c>
      <c r="W3229" s="134" t="str">
        <f>IF((ISERROR(VLOOKUP(E3229,'[2]Lead Time(覆蓋貼)'!F:F,1,0)))*(P3229="v"),"",IF((ISTEXT(VLOOKUP(E3229,'[2]Lead Time(覆蓋貼)'!F:F,1,0)))*(P3229=""),"未執行",""))</f>
        <v/>
      </c>
    </row>
    <row r="3230" spans="1:23" ht="20.25" customHeight="1" x14ac:dyDescent="0.25">
      <c r="A3230" s="117"/>
      <c r="B3230" s="118" t="s">
        <v>6602</v>
      </c>
      <c r="C3230" s="119">
        <v>43337</v>
      </c>
      <c r="D3230" s="117" t="s">
        <v>6603</v>
      </c>
      <c r="E3230" s="120" t="s">
        <v>1895</v>
      </c>
      <c r="F3230" s="117">
        <f>IF(ISNA(VLOOKUP(B3230,[2]保固召回!$A:$G,7,FALSE)),"",(VLOOKUP(B3230,[2]保固召回!$A:$G,7,FALSE)))</f>
        <v>0</v>
      </c>
      <c r="G3230" s="121">
        <f t="shared" ca="1" si="203"/>
        <v>5.6179775280898875E-3</v>
      </c>
      <c r="H3230" s="125" t="str">
        <f t="shared" si="201"/>
        <v/>
      </c>
      <c r="I3230" s="126">
        <f t="shared" ca="1" si="202"/>
        <v>1</v>
      </c>
      <c r="J3230" s="127"/>
      <c r="K3230" s="156"/>
      <c r="L3230" s="129"/>
      <c r="M3230" s="205"/>
      <c r="N3230" s="118"/>
      <c r="O3230" s="119"/>
      <c r="P3230" s="117" t="str">
        <f>IF(B3230="","",IF(ISNA(VLOOKUP(U3230,[2]NEW!H:H,1,FALSE)),"V",""))</f>
        <v/>
      </c>
      <c r="Q3230" s="156"/>
      <c r="R3230" s="129"/>
      <c r="S3230" s="205"/>
      <c r="U3230" s="132" t="str">
        <f t="shared" si="200"/>
        <v>00118704000E19762</v>
      </c>
      <c r="W3230" s="134" t="str">
        <f>IF((ISERROR(VLOOKUP(E3230,'[2]Lead Time(覆蓋貼)'!F:F,1,0)))*(P3230="v"),"",IF((ISTEXT(VLOOKUP(E3230,'[2]Lead Time(覆蓋貼)'!F:F,1,0)))*(P3230=""),"未執行",""))</f>
        <v/>
      </c>
    </row>
    <row r="3231" spans="1:23" ht="20.25" customHeight="1" x14ac:dyDescent="0.25">
      <c r="A3231" s="117"/>
      <c r="B3231" s="118" t="s">
        <v>6602</v>
      </c>
      <c r="C3231" s="119">
        <v>43337</v>
      </c>
      <c r="D3231" s="117" t="s">
        <v>6603</v>
      </c>
      <c r="E3231" s="120" t="s">
        <v>6607</v>
      </c>
      <c r="F3231" s="117">
        <f>IF(ISNA(VLOOKUP(B3231,[2]保固召回!$A:$G,7,FALSE)),"",(VLOOKUP(B3231,[2]保固召回!$A:$G,7,FALSE)))</f>
        <v>0</v>
      </c>
      <c r="G3231" s="121">
        <f t="shared" ca="1" si="203"/>
        <v>5.6179775280898875E-3</v>
      </c>
      <c r="H3231" s="125" t="str">
        <f t="shared" si="201"/>
        <v/>
      </c>
      <c r="I3231" s="126">
        <f t="shared" ca="1" si="202"/>
        <v>1</v>
      </c>
      <c r="J3231" s="127"/>
      <c r="K3231" s="156"/>
      <c r="L3231" s="129"/>
      <c r="M3231" s="205"/>
      <c r="N3231" s="118"/>
      <c r="O3231" s="119"/>
      <c r="P3231" s="117" t="str">
        <f>IF(B3231="","",IF(ISNA(VLOOKUP(U3231,[2]NEW!H:H,1,FALSE)),"V",""))</f>
        <v/>
      </c>
      <c r="Q3231" s="156"/>
      <c r="R3231" s="129"/>
      <c r="S3231" s="205"/>
      <c r="U3231" s="132" t="str">
        <f t="shared" si="200"/>
        <v>0011870400GF92462</v>
      </c>
      <c r="W3231" s="134" t="str">
        <f>IF((ISERROR(VLOOKUP(E3231,'[2]Lead Time(覆蓋貼)'!F:F,1,0)))*(P3231="v"),"",IF((ISTEXT(VLOOKUP(E3231,'[2]Lead Time(覆蓋貼)'!F:F,1,0)))*(P3231=""),"未執行",""))</f>
        <v/>
      </c>
    </row>
    <row r="3232" spans="1:23" ht="20.25" customHeight="1" x14ac:dyDescent="0.25">
      <c r="A3232" s="117"/>
      <c r="B3232" s="118" t="s">
        <v>6602</v>
      </c>
      <c r="C3232" s="119">
        <v>43337</v>
      </c>
      <c r="D3232" s="117" t="s">
        <v>6603</v>
      </c>
      <c r="E3232" s="120" t="s">
        <v>6608</v>
      </c>
      <c r="F3232" s="117">
        <f>IF(ISNA(VLOOKUP(B3232,[2]保固召回!$A:$G,7,FALSE)),"",(VLOOKUP(B3232,[2]保固召回!$A:$G,7,FALSE)))</f>
        <v>0</v>
      </c>
      <c r="G3232" s="121">
        <f t="shared" ca="1" si="203"/>
        <v>5.6179775280898875E-3</v>
      </c>
      <c r="H3232" s="125" t="str">
        <f t="shared" si="201"/>
        <v/>
      </c>
      <c r="I3232" s="126">
        <f t="shared" ca="1" si="202"/>
        <v>1</v>
      </c>
      <c r="J3232" s="127"/>
      <c r="K3232" s="156"/>
      <c r="L3232" s="129"/>
      <c r="M3232" s="205"/>
      <c r="N3232" s="118"/>
      <c r="O3232" s="119"/>
      <c r="P3232" s="117" t="str">
        <f>IF(B3232="","",IF(ISNA(VLOOKUP(U3232,[2]NEW!H:H,1,FALSE)),"V",""))</f>
        <v/>
      </c>
      <c r="Q3232" s="156"/>
      <c r="R3232" s="129"/>
      <c r="S3232" s="205"/>
      <c r="U3232" s="132" t="str">
        <f t="shared" si="200"/>
        <v>00118704000H56630</v>
      </c>
      <c r="W3232" s="134" t="str">
        <f>IF((ISERROR(VLOOKUP(E3232,'[2]Lead Time(覆蓋貼)'!F:F,1,0)))*(P3232="v"),"",IF((ISTEXT(VLOOKUP(E3232,'[2]Lead Time(覆蓋貼)'!F:F,1,0)))*(P3232=""),"未執行",""))</f>
        <v/>
      </c>
    </row>
    <row r="3233" spans="1:23" ht="20.25" customHeight="1" x14ac:dyDescent="0.25">
      <c r="A3233" s="117"/>
      <c r="B3233" s="118" t="s">
        <v>6602</v>
      </c>
      <c r="C3233" s="119">
        <v>43337</v>
      </c>
      <c r="D3233" s="117" t="s">
        <v>6603</v>
      </c>
      <c r="E3233" s="120" t="s">
        <v>6609</v>
      </c>
      <c r="F3233" s="117">
        <f>IF(ISNA(VLOOKUP(B3233,[2]保固召回!$A:$G,7,FALSE)),"",(VLOOKUP(B3233,[2]保固召回!$A:$G,7,FALSE)))</f>
        <v>0</v>
      </c>
      <c r="G3233" s="121">
        <f t="shared" ca="1" si="203"/>
        <v>5.6179775280898875E-3</v>
      </c>
      <c r="H3233" s="125" t="str">
        <f t="shared" si="201"/>
        <v/>
      </c>
      <c r="I3233" s="126">
        <f t="shared" ca="1" si="202"/>
        <v>1</v>
      </c>
      <c r="J3233" s="127"/>
      <c r="K3233" s="156"/>
      <c r="L3233" s="129"/>
      <c r="M3233" s="205"/>
      <c r="N3233" s="118"/>
      <c r="O3233" s="119"/>
      <c r="P3233" s="117" t="str">
        <f>IF(B3233="","",IF(ISNA(VLOOKUP(U3233,[2]NEW!H:H,1,FALSE)),"V",""))</f>
        <v/>
      </c>
      <c r="Q3233" s="156"/>
      <c r="R3233" s="129"/>
      <c r="S3233" s="205"/>
      <c r="U3233" s="132" t="str">
        <f t="shared" si="200"/>
        <v>0011870400D283490</v>
      </c>
      <c r="W3233" s="134" t="str">
        <f>IF((ISERROR(VLOOKUP(E3233,'[2]Lead Time(覆蓋貼)'!F:F,1,0)))*(P3233="v"),"",IF((ISTEXT(VLOOKUP(E3233,'[2]Lead Time(覆蓋貼)'!F:F,1,0)))*(P3233=""),"未執行",""))</f>
        <v/>
      </c>
    </row>
    <row r="3234" spans="1:23" ht="20.25" customHeight="1" x14ac:dyDescent="0.25">
      <c r="A3234" s="117"/>
      <c r="B3234" s="118" t="s">
        <v>6602</v>
      </c>
      <c r="C3234" s="119">
        <v>43337</v>
      </c>
      <c r="D3234" s="117" t="s">
        <v>6603</v>
      </c>
      <c r="E3234" s="120" t="s">
        <v>6610</v>
      </c>
      <c r="F3234" s="117">
        <f>IF(ISNA(VLOOKUP(B3234,[2]保固召回!$A:$G,7,FALSE)),"",(VLOOKUP(B3234,[2]保固召回!$A:$G,7,FALSE)))</f>
        <v>0</v>
      </c>
      <c r="G3234" s="121">
        <f t="shared" ca="1" si="203"/>
        <v>5.6179775280898875E-3</v>
      </c>
      <c r="H3234" s="125" t="str">
        <f t="shared" si="201"/>
        <v/>
      </c>
      <c r="I3234" s="126">
        <f t="shared" ca="1" si="202"/>
        <v>1</v>
      </c>
      <c r="J3234" s="127"/>
      <c r="K3234" s="156"/>
      <c r="L3234" s="129"/>
      <c r="M3234" s="205"/>
      <c r="N3234" s="118"/>
      <c r="O3234" s="119"/>
      <c r="P3234" s="117" t="str">
        <f>IF(B3234="","",IF(ISNA(VLOOKUP(U3234,[2]NEW!H:H,1,FALSE)),"V",""))</f>
        <v/>
      </c>
      <c r="Q3234" s="156"/>
      <c r="R3234" s="129"/>
      <c r="S3234" s="205"/>
      <c r="U3234" s="132" t="str">
        <f t="shared" si="200"/>
        <v>0011870400D283482</v>
      </c>
      <c r="W3234" s="134" t="str">
        <f>IF((ISERROR(VLOOKUP(E3234,'[2]Lead Time(覆蓋貼)'!F:F,1,0)))*(P3234="v"),"",IF((ISTEXT(VLOOKUP(E3234,'[2]Lead Time(覆蓋貼)'!F:F,1,0)))*(P3234=""),"未執行",""))</f>
        <v/>
      </c>
    </row>
    <row r="3235" spans="1:23" ht="20.25" customHeight="1" x14ac:dyDescent="0.25">
      <c r="A3235" s="117"/>
      <c r="B3235" s="118" t="s">
        <v>6602</v>
      </c>
      <c r="C3235" s="119">
        <v>43337</v>
      </c>
      <c r="D3235" s="117" t="s">
        <v>6603</v>
      </c>
      <c r="E3235" s="120" t="s">
        <v>6510</v>
      </c>
      <c r="F3235" s="117">
        <f>IF(ISNA(VLOOKUP(B3235,[2]保固召回!$A:$G,7,FALSE)),"",(VLOOKUP(B3235,[2]保固召回!$A:$G,7,FALSE)))</f>
        <v>0</v>
      </c>
      <c r="G3235" s="121">
        <f t="shared" ca="1" si="203"/>
        <v>5.6179775280898875E-3</v>
      </c>
      <c r="H3235" s="125" t="str">
        <f t="shared" si="201"/>
        <v/>
      </c>
      <c r="I3235" s="126">
        <f t="shared" ca="1" si="202"/>
        <v>1</v>
      </c>
      <c r="J3235" s="127"/>
      <c r="K3235" s="156"/>
      <c r="L3235" s="129"/>
      <c r="M3235" s="205"/>
      <c r="N3235" s="118"/>
      <c r="O3235" s="119"/>
      <c r="P3235" s="117" t="str">
        <f>IF(B3235="","",IF(ISNA(VLOOKUP(U3235,[2]NEW!H:H,1,FALSE)),"V",""))</f>
        <v/>
      </c>
      <c r="Q3235" s="156"/>
      <c r="R3235" s="129"/>
      <c r="S3235" s="205"/>
      <c r="U3235" s="132" t="str">
        <f t="shared" si="200"/>
        <v>00118704000N19715</v>
      </c>
      <c r="W3235" s="134" t="str">
        <f>IF((ISERROR(VLOOKUP(E3235,'[2]Lead Time(覆蓋貼)'!F:F,1,0)))*(P3235="v"),"",IF((ISTEXT(VLOOKUP(E3235,'[2]Lead Time(覆蓋貼)'!F:F,1,0)))*(P3235=""),"未執行",""))</f>
        <v/>
      </c>
    </row>
    <row r="3236" spans="1:23" ht="20.25" customHeight="1" x14ac:dyDescent="0.25">
      <c r="A3236" s="117"/>
      <c r="B3236" s="118" t="s">
        <v>6602</v>
      </c>
      <c r="C3236" s="119">
        <v>43337</v>
      </c>
      <c r="D3236" s="117" t="s">
        <v>6603</v>
      </c>
      <c r="E3236" s="120" t="s">
        <v>6511</v>
      </c>
      <c r="F3236" s="117">
        <f>IF(ISNA(VLOOKUP(B3236,[2]保固召回!$A:$G,7,FALSE)),"",(VLOOKUP(B3236,[2]保固召回!$A:$G,7,FALSE)))</f>
        <v>0</v>
      </c>
      <c r="G3236" s="121">
        <f t="shared" ca="1" si="203"/>
        <v>5.6179775280898875E-3</v>
      </c>
      <c r="H3236" s="125" t="str">
        <f t="shared" si="201"/>
        <v/>
      </c>
      <c r="I3236" s="126">
        <f t="shared" ca="1" si="202"/>
        <v>1</v>
      </c>
      <c r="J3236" s="127"/>
      <c r="K3236" s="156"/>
      <c r="L3236" s="129"/>
      <c r="M3236" s="205"/>
      <c r="N3236" s="118"/>
      <c r="O3236" s="119"/>
      <c r="P3236" s="117" t="str">
        <f>IF(B3236="","",IF(ISNA(VLOOKUP(U3236,[2]NEW!H:H,1,FALSE)),"V",""))</f>
        <v/>
      </c>
      <c r="Q3236" s="156"/>
      <c r="R3236" s="129"/>
      <c r="S3236" s="205"/>
      <c r="U3236" s="132" t="str">
        <f t="shared" si="200"/>
        <v>00118704000N19753</v>
      </c>
      <c r="W3236" s="134" t="str">
        <f>IF((ISERROR(VLOOKUP(E3236,'[2]Lead Time(覆蓋貼)'!F:F,1,0)))*(P3236="v"),"",IF((ISTEXT(VLOOKUP(E3236,'[2]Lead Time(覆蓋貼)'!F:F,1,0)))*(P3236=""),"未執行",""))</f>
        <v/>
      </c>
    </row>
    <row r="3237" spans="1:23" ht="20.25" customHeight="1" x14ac:dyDescent="0.25">
      <c r="A3237" s="117"/>
      <c r="B3237" s="118" t="s">
        <v>6602</v>
      </c>
      <c r="C3237" s="119">
        <v>43337</v>
      </c>
      <c r="D3237" s="117" t="s">
        <v>6603</v>
      </c>
      <c r="E3237" s="120" t="s">
        <v>6611</v>
      </c>
      <c r="F3237" s="117">
        <f>IF(ISNA(VLOOKUP(B3237,[2]保固召回!$A:$G,7,FALSE)),"",(VLOOKUP(B3237,[2]保固召回!$A:$G,7,FALSE)))</f>
        <v>0</v>
      </c>
      <c r="G3237" s="121">
        <f t="shared" ca="1" si="203"/>
        <v>5.6179775280898875E-3</v>
      </c>
      <c r="H3237" s="125" t="str">
        <f t="shared" si="201"/>
        <v/>
      </c>
      <c r="I3237" s="126">
        <f t="shared" ca="1" si="202"/>
        <v>1</v>
      </c>
      <c r="J3237" s="127"/>
      <c r="K3237" s="156"/>
      <c r="L3237" s="129"/>
      <c r="M3237" s="205"/>
      <c r="N3237" s="118"/>
      <c r="O3237" s="119"/>
      <c r="P3237" s="117" t="str">
        <f>IF(B3237="","",IF(ISNA(VLOOKUP(U3237,[2]NEW!H:H,1,FALSE)),"V",""))</f>
        <v/>
      </c>
      <c r="Q3237" s="156"/>
      <c r="R3237" s="129"/>
      <c r="S3237" s="205"/>
      <c r="U3237" s="132" t="str">
        <f t="shared" si="200"/>
        <v>0011870400D872854</v>
      </c>
      <c r="W3237" s="134" t="str">
        <f>IF((ISERROR(VLOOKUP(E3237,'[2]Lead Time(覆蓋貼)'!F:F,1,0)))*(P3237="v"),"",IF((ISTEXT(VLOOKUP(E3237,'[2]Lead Time(覆蓋貼)'!F:F,1,0)))*(P3237=""),"未執行",""))</f>
        <v/>
      </c>
    </row>
    <row r="3238" spans="1:23" ht="20.25" customHeight="1" x14ac:dyDescent="0.25">
      <c r="A3238" s="117"/>
      <c r="B3238" s="118" t="s">
        <v>6602</v>
      </c>
      <c r="C3238" s="119">
        <v>43337</v>
      </c>
      <c r="D3238" s="117" t="s">
        <v>6603</v>
      </c>
      <c r="E3238" s="120" t="s">
        <v>6612</v>
      </c>
      <c r="F3238" s="117">
        <f>IF(ISNA(VLOOKUP(B3238,[2]保固召回!$A:$G,7,FALSE)),"",(VLOOKUP(B3238,[2]保固召回!$A:$G,7,FALSE)))</f>
        <v>0</v>
      </c>
      <c r="G3238" s="121">
        <f t="shared" ca="1" si="203"/>
        <v>5.6179775280898875E-3</v>
      </c>
      <c r="H3238" s="125" t="str">
        <f t="shared" si="201"/>
        <v/>
      </c>
      <c r="I3238" s="126">
        <f t="shared" ca="1" si="202"/>
        <v>1</v>
      </c>
      <c r="J3238" s="127"/>
      <c r="K3238" s="156"/>
      <c r="L3238" s="129"/>
      <c r="M3238" s="205"/>
      <c r="N3238" s="118"/>
      <c r="O3238" s="119"/>
      <c r="P3238" s="117" t="str">
        <f>IF(B3238="","",IF(ISNA(VLOOKUP(U3238,[2]NEW!H:H,1,FALSE)),"V",""))</f>
        <v/>
      </c>
      <c r="Q3238" s="156"/>
      <c r="R3238" s="129"/>
      <c r="S3238" s="205"/>
      <c r="U3238" s="132" t="str">
        <f t="shared" si="200"/>
        <v>0011870400D282818</v>
      </c>
      <c r="W3238" s="134" t="str">
        <f>IF((ISERROR(VLOOKUP(E3238,'[2]Lead Time(覆蓋貼)'!F:F,1,0)))*(P3238="v"),"",IF((ISTEXT(VLOOKUP(E3238,'[2]Lead Time(覆蓋貼)'!F:F,1,0)))*(P3238=""),"未執行",""))</f>
        <v/>
      </c>
    </row>
    <row r="3239" spans="1:23" ht="20.25" customHeight="1" x14ac:dyDescent="0.25">
      <c r="A3239" s="117"/>
      <c r="B3239" s="118" t="s">
        <v>6602</v>
      </c>
      <c r="C3239" s="119">
        <v>43337</v>
      </c>
      <c r="D3239" s="117" t="s">
        <v>6603</v>
      </c>
      <c r="E3239" s="120" t="s">
        <v>6613</v>
      </c>
      <c r="F3239" s="117">
        <f>IF(ISNA(VLOOKUP(B3239,[2]保固召回!$A:$G,7,FALSE)),"",(VLOOKUP(B3239,[2]保固召回!$A:$G,7,FALSE)))</f>
        <v>0</v>
      </c>
      <c r="G3239" s="121">
        <f t="shared" ca="1" si="203"/>
        <v>5.6179775280898875E-3</v>
      </c>
      <c r="H3239" s="125" t="str">
        <f t="shared" si="201"/>
        <v/>
      </c>
      <c r="I3239" s="126">
        <f t="shared" ca="1" si="202"/>
        <v>1</v>
      </c>
      <c r="J3239" s="127"/>
      <c r="K3239" s="156"/>
      <c r="L3239" s="129"/>
      <c r="M3239" s="205"/>
      <c r="N3239" s="118"/>
      <c r="O3239" s="119"/>
      <c r="P3239" s="117" t="str">
        <f>IF(B3239="","",IF(ISNA(VLOOKUP(U3239,[2]NEW!H:H,1,FALSE)),"V",""))</f>
        <v/>
      </c>
      <c r="Q3239" s="156"/>
      <c r="R3239" s="129"/>
      <c r="S3239" s="205"/>
      <c r="U3239" s="132" t="str">
        <f t="shared" si="200"/>
        <v>0011870400D283634</v>
      </c>
      <c r="W3239" s="134" t="str">
        <f>IF((ISERROR(VLOOKUP(E3239,'[2]Lead Time(覆蓋貼)'!F:F,1,0)))*(P3239="v"),"",IF((ISTEXT(VLOOKUP(E3239,'[2]Lead Time(覆蓋貼)'!F:F,1,0)))*(P3239=""),"未執行",""))</f>
        <v/>
      </c>
    </row>
    <row r="3240" spans="1:23" ht="20.25" customHeight="1" x14ac:dyDescent="0.25">
      <c r="A3240" s="117"/>
      <c r="B3240" s="118" t="s">
        <v>6602</v>
      </c>
      <c r="C3240" s="119">
        <v>43337</v>
      </c>
      <c r="D3240" s="117" t="s">
        <v>6603</v>
      </c>
      <c r="E3240" s="120" t="s">
        <v>6614</v>
      </c>
      <c r="F3240" s="117">
        <f>IF(ISNA(VLOOKUP(B3240,[2]保固召回!$A:$G,7,FALSE)),"",(VLOOKUP(B3240,[2]保固召回!$A:$G,7,FALSE)))</f>
        <v>0</v>
      </c>
      <c r="G3240" s="121">
        <f t="shared" ca="1" si="203"/>
        <v>5.6179775280898875E-3</v>
      </c>
      <c r="H3240" s="125" t="str">
        <f t="shared" si="201"/>
        <v/>
      </c>
      <c r="I3240" s="126">
        <f t="shared" ca="1" si="202"/>
        <v>1</v>
      </c>
      <c r="J3240" s="127"/>
      <c r="K3240" s="156"/>
      <c r="L3240" s="129"/>
      <c r="M3240" s="205"/>
      <c r="N3240" s="118"/>
      <c r="O3240" s="119"/>
      <c r="P3240" s="117" t="str">
        <f>IF(B3240="","",IF(ISNA(VLOOKUP(U3240,[2]NEW!H:H,1,FALSE)),"V",""))</f>
        <v/>
      </c>
      <c r="Q3240" s="156"/>
      <c r="R3240" s="129"/>
      <c r="S3240" s="205"/>
      <c r="U3240" s="132" t="str">
        <f t="shared" si="200"/>
        <v>0011870400D283636</v>
      </c>
      <c r="W3240" s="134" t="str">
        <f>IF((ISERROR(VLOOKUP(E3240,'[2]Lead Time(覆蓋貼)'!F:F,1,0)))*(P3240="v"),"",IF((ISTEXT(VLOOKUP(E3240,'[2]Lead Time(覆蓋貼)'!F:F,1,0)))*(P3240=""),"未執行",""))</f>
        <v/>
      </c>
    </row>
    <row r="3241" spans="1:23" ht="20.25" customHeight="1" x14ac:dyDescent="0.25">
      <c r="A3241" s="117"/>
      <c r="B3241" s="118" t="s">
        <v>6602</v>
      </c>
      <c r="C3241" s="119">
        <v>43337</v>
      </c>
      <c r="D3241" s="117" t="s">
        <v>6603</v>
      </c>
      <c r="E3241" s="120" t="s">
        <v>6615</v>
      </c>
      <c r="F3241" s="117">
        <f>IF(ISNA(VLOOKUP(B3241,[2]保固召回!$A:$G,7,FALSE)),"",(VLOOKUP(B3241,[2]保固召回!$A:$G,7,FALSE)))</f>
        <v>0</v>
      </c>
      <c r="G3241" s="121">
        <f t="shared" ca="1" si="203"/>
        <v>5.6179775280898875E-3</v>
      </c>
      <c r="H3241" s="125" t="str">
        <f t="shared" si="201"/>
        <v/>
      </c>
      <c r="I3241" s="126">
        <f t="shared" ca="1" si="202"/>
        <v>1</v>
      </c>
      <c r="J3241" s="127"/>
      <c r="K3241" s="156"/>
      <c r="L3241" s="129"/>
      <c r="M3241" s="205"/>
      <c r="N3241" s="118"/>
      <c r="O3241" s="119"/>
      <c r="P3241" s="117" t="str">
        <f>IF(B3241="","",IF(ISNA(VLOOKUP(U3241,[2]NEW!H:H,1,FALSE)),"V",""))</f>
        <v/>
      </c>
      <c r="Q3241" s="156"/>
      <c r="R3241" s="129"/>
      <c r="S3241" s="205"/>
      <c r="U3241" s="132" t="str">
        <f t="shared" si="200"/>
        <v>0011870400D283347</v>
      </c>
      <c r="W3241" s="134" t="str">
        <f>IF((ISERROR(VLOOKUP(E3241,'[2]Lead Time(覆蓋貼)'!F:F,1,0)))*(P3241="v"),"",IF((ISTEXT(VLOOKUP(E3241,'[2]Lead Time(覆蓋貼)'!F:F,1,0)))*(P3241=""),"未執行",""))</f>
        <v/>
      </c>
    </row>
    <row r="3242" spans="1:23" ht="20.25" customHeight="1" x14ac:dyDescent="0.25">
      <c r="A3242" s="117"/>
      <c r="B3242" s="118" t="s">
        <v>6602</v>
      </c>
      <c r="C3242" s="119">
        <v>43337</v>
      </c>
      <c r="D3242" s="117" t="s">
        <v>6603</v>
      </c>
      <c r="E3242" s="120" t="s">
        <v>6616</v>
      </c>
      <c r="F3242" s="117">
        <f>IF(ISNA(VLOOKUP(B3242,[2]保固召回!$A:$G,7,FALSE)),"",(VLOOKUP(B3242,[2]保固召回!$A:$G,7,FALSE)))</f>
        <v>0</v>
      </c>
      <c r="G3242" s="121">
        <f t="shared" ca="1" si="203"/>
        <v>5.6179775280898875E-3</v>
      </c>
      <c r="H3242" s="125" t="str">
        <f t="shared" si="201"/>
        <v/>
      </c>
      <c r="I3242" s="126">
        <f t="shared" ca="1" si="202"/>
        <v>1</v>
      </c>
      <c r="J3242" s="127"/>
      <c r="K3242" s="156"/>
      <c r="L3242" s="129"/>
      <c r="M3242" s="205"/>
      <c r="N3242" s="118"/>
      <c r="O3242" s="119"/>
      <c r="P3242" s="117" t="str">
        <f>IF(B3242="","",IF(ISNA(VLOOKUP(U3242,[2]NEW!H:H,1,FALSE)),"V",""))</f>
        <v/>
      </c>
      <c r="Q3242" s="156"/>
      <c r="R3242" s="129"/>
      <c r="S3242" s="205"/>
      <c r="U3242" s="132" t="str">
        <f t="shared" si="200"/>
        <v>0011870400D283376</v>
      </c>
      <c r="W3242" s="134" t="str">
        <f>IF((ISERROR(VLOOKUP(E3242,'[2]Lead Time(覆蓋貼)'!F:F,1,0)))*(P3242="v"),"",IF((ISTEXT(VLOOKUP(E3242,'[2]Lead Time(覆蓋貼)'!F:F,1,0)))*(P3242=""),"未執行",""))</f>
        <v>未執行</v>
      </c>
    </row>
    <row r="3243" spans="1:23" ht="20.25" customHeight="1" x14ac:dyDescent="0.25">
      <c r="A3243" s="117"/>
      <c r="B3243" s="118" t="s">
        <v>6602</v>
      </c>
      <c r="C3243" s="119">
        <v>43337</v>
      </c>
      <c r="D3243" s="117" t="s">
        <v>6603</v>
      </c>
      <c r="E3243" s="120" t="s">
        <v>6617</v>
      </c>
      <c r="F3243" s="117">
        <f>IF(ISNA(VLOOKUP(B3243,[2]保固召回!$A:$G,7,FALSE)),"",(VLOOKUP(B3243,[2]保固召回!$A:$G,7,FALSE)))</f>
        <v>0</v>
      </c>
      <c r="G3243" s="121">
        <f t="shared" ca="1" si="203"/>
        <v>5.6179775280898875E-3</v>
      </c>
      <c r="H3243" s="125" t="str">
        <f t="shared" si="201"/>
        <v/>
      </c>
      <c r="I3243" s="126">
        <f t="shared" ca="1" si="202"/>
        <v>1</v>
      </c>
      <c r="J3243" s="127"/>
      <c r="K3243" s="156"/>
      <c r="L3243" s="129"/>
      <c r="M3243" s="205"/>
      <c r="N3243" s="118"/>
      <c r="O3243" s="119"/>
      <c r="P3243" s="117" t="str">
        <f>IF(B3243="","",IF(ISNA(VLOOKUP(U3243,[2]NEW!H:H,1,FALSE)),"V",""))</f>
        <v/>
      </c>
      <c r="Q3243" s="156"/>
      <c r="R3243" s="129"/>
      <c r="S3243" s="205"/>
      <c r="U3243" s="132" t="str">
        <f t="shared" si="200"/>
        <v>0011870400D283462</v>
      </c>
      <c r="W3243" s="134" t="str">
        <f>IF((ISERROR(VLOOKUP(E3243,'[2]Lead Time(覆蓋貼)'!F:F,1,0)))*(P3243="v"),"",IF((ISTEXT(VLOOKUP(E3243,'[2]Lead Time(覆蓋貼)'!F:F,1,0)))*(P3243=""),"未執行",""))</f>
        <v/>
      </c>
    </row>
    <row r="3244" spans="1:23" ht="20.25" customHeight="1" x14ac:dyDescent="0.25">
      <c r="A3244" s="117"/>
      <c r="B3244" s="118" t="s">
        <v>6602</v>
      </c>
      <c r="C3244" s="119">
        <v>43337</v>
      </c>
      <c r="D3244" s="117" t="s">
        <v>6603</v>
      </c>
      <c r="E3244" s="120" t="s">
        <v>6618</v>
      </c>
      <c r="F3244" s="117">
        <f>IF(ISNA(VLOOKUP(B3244,[2]保固召回!$A:$G,7,FALSE)),"",(VLOOKUP(B3244,[2]保固召回!$A:$G,7,FALSE)))</f>
        <v>0</v>
      </c>
      <c r="G3244" s="121">
        <f t="shared" ca="1" si="203"/>
        <v>5.6179775280898875E-3</v>
      </c>
      <c r="H3244" s="125" t="str">
        <f t="shared" si="201"/>
        <v/>
      </c>
      <c r="I3244" s="126">
        <f t="shared" ca="1" si="202"/>
        <v>1</v>
      </c>
      <c r="J3244" s="127"/>
      <c r="K3244" s="156"/>
      <c r="L3244" s="129"/>
      <c r="M3244" s="205"/>
      <c r="N3244" s="118"/>
      <c r="O3244" s="119"/>
      <c r="P3244" s="117" t="str">
        <f>IF(B3244="","",IF(ISNA(VLOOKUP(U3244,[2]NEW!H:H,1,FALSE)),"V",""))</f>
        <v/>
      </c>
      <c r="Q3244" s="156"/>
      <c r="R3244" s="129"/>
      <c r="S3244" s="205"/>
      <c r="U3244" s="132" t="str">
        <f t="shared" si="200"/>
        <v>0011870400D283428</v>
      </c>
      <c r="W3244" s="134" t="str">
        <f>IF((ISERROR(VLOOKUP(E3244,'[2]Lead Time(覆蓋貼)'!F:F,1,0)))*(P3244="v"),"",IF((ISTEXT(VLOOKUP(E3244,'[2]Lead Time(覆蓋貼)'!F:F,1,0)))*(P3244=""),"未執行",""))</f>
        <v/>
      </c>
    </row>
    <row r="3245" spans="1:23" ht="20.25" customHeight="1" x14ac:dyDescent="0.25">
      <c r="A3245" s="117"/>
      <c r="B3245" s="118" t="s">
        <v>6602</v>
      </c>
      <c r="C3245" s="119">
        <v>43337</v>
      </c>
      <c r="D3245" s="117" t="s">
        <v>6603</v>
      </c>
      <c r="E3245" s="120" t="s">
        <v>6619</v>
      </c>
      <c r="F3245" s="117">
        <f>IF(ISNA(VLOOKUP(B3245,[2]保固召回!$A:$G,7,FALSE)),"",(VLOOKUP(B3245,[2]保固召回!$A:$G,7,FALSE)))</f>
        <v>0</v>
      </c>
      <c r="G3245" s="121">
        <f t="shared" ca="1" si="203"/>
        <v>5.6179775280898875E-3</v>
      </c>
      <c r="H3245" s="125" t="str">
        <f t="shared" si="201"/>
        <v/>
      </c>
      <c r="I3245" s="126">
        <f t="shared" ca="1" si="202"/>
        <v>1</v>
      </c>
      <c r="J3245" s="127"/>
      <c r="K3245" s="156"/>
      <c r="L3245" s="129"/>
      <c r="M3245" s="205"/>
      <c r="N3245" s="118"/>
      <c r="O3245" s="119"/>
      <c r="P3245" s="117" t="str">
        <f>IF(B3245="","",IF(ISNA(VLOOKUP(U3245,[2]NEW!H:H,1,FALSE)),"V",""))</f>
        <v/>
      </c>
      <c r="Q3245" s="156"/>
      <c r="R3245" s="129"/>
      <c r="S3245" s="205"/>
      <c r="U3245" s="132" t="str">
        <f t="shared" si="200"/>
        <v>0011870400D283787</v>
      </c>
      <c r="W3245" s="134" t="str">
        <f>IF((ISERROR(VLOOKUP(E3245,'[2]Lead Time(覆蓋貼)'!F:F,1,0)))*(P3245="v"),"",IF((ISTEXT(VLOOKUP(E3245,'[2]Lead Time(覆蓋貼)'!F:F,1,0)))*(P3245=""),"未執行",""))</f>
        <v/>
      </c>
    </row>
    <row r="3246" spans="1:23" ht="20.25" hidden="1" customHeight="1" x14ac:dyDescent="0.25">
      <c r="A3246" s="117"/>
      <c r="B3246" s="118" t="s">
        <v>6602</v>
      </c>
      <c r="C3246" s="119">
        <v>43337</v>
      </c>
      <c r="D3246" s="117" t="s">
        <v>6603</v>
      </c>
      <c r="E3246" s="120" t="s">
        <v>6620</v>
      </c>
      <c r="F3246" s="117"/>
      <c r="G3246" s="121">
        <f t="shared" ca="1" si="203"/>
        <v>5.6179775280898875E-3</v>
      </c>
      <c r="H3246" s="125" t="str">
        <f t="shared" si="201"/>
        <v>ReplacingF0xF1xF2xF36N57TN57Zexhaust-gasrecirculationc</v>
      </c>
      <c r="I3246" s="126">
        <f t="shared" ca="1" si="202"/>
        <v>1</v>
      </c>
      <c r="J3246" s="127"/>
      <c r="K3246" s="156"/>
      <c r="L3246" s="129"/>
      <c r="M3246" s="205"/>
      <c r="N3246" s="118"/>
      <c r="O3246" s="119"/>
      <c r="P3246" s="117" t="str">
        <f>IF(B3246="","",IF(ISNA(VLOOKUP(U3246,[2]NEW!H:H,1,FALSE)),"V",""))</f>
        <v>V</v>
      </c>
      <c r="Q3246" s="156"/>
      <c r="R3246" s="129"/>
      <c r="S3246" s="205"/>
      <c r="U3246" s="132" t="str">
        <f t="shared" si="200"/>
        <v>0011870400D283544</v>
      </c>
      <c r="W3246" s="134" t="str">
        <f>IF((ISERROR(VLOOKUP(E3246,'[2]Lead Time(覆蓋貼)'!F:F,1,0)))*(P3246="v"),"",IF((ISTEXT(VLOOKUP(E3246,'[2]Lead Time(覆蓋貼)'!F:F,1,0)))*(P3246=""),"未執行",""))</f>
        <v/>
      </c>
    </row>
    <row r="3247" spans="1:23" ht="20.25" customHeight="1" x14ac:dyDescent="0.25">
      <c r="A3247" s="117"/>
      <c r="B3247" s="118" t="s">
        <v>6602</v>
      </c>
      <c r="C3247" s="119">
        <v>43337</v>
      </c>
      <c r="D3247" s="117" t="s">
        <v>6603</v>
      </c>
      <c r="E3247" s="120" t="s">
        <v>6621</v>
      </c>
      <c r="F3247" s="117">
        <f>IF(ISNA(VLOOKUP(B3247,[2]保固召回!$A:$G,7,FALSE)),"",(VLOOKUP(B3247,[2]保固召回!$A:$G,7,FALSE)))</f>
        <v>0</v>
      </c>
      <c r="G3247" s="121">
        <f t="shared" ca="1" si="203"/>
        <v>5.6179775280898875E-3</v>
      </c>
      <c r="H3247" s="125" t="str">
        <f t="shared" si="201"/>
        <v/>
      </c>
      <c r="I3247" s="126">
        <f t="shared" ca="1" si="202"/>
        <v>1</v>
      </c>
      <c r="J3247" s="127"/>
      <c r="K3247" s="156"/>
      <c r="L3247" s="129"/>
      <c r="M3247" s="205"/>
      <c r="N3247" s="118"/>
      <c r="O3247" s="119"/>
      <c r="P3247" s="117" t="str">
        <f>IF(B3247="","",IF(ISNA(VLOOKUP(U3247,[2]NEW!H:H,1,FALSE)),"V",""))</f>
        <v/>
      </c>
      <c r="Q3247" s="156"/>
      <c r="R3247" s="129"/>
      <c r="S3247" s="205"/>
      <c r="U3247" s="132" t="str">
        <f t="shared" si="200"/>
        <v>0011870400D283554</v>
      </c>
      <c r="W3247" s="134" t="str">
        <f>IF((ISERROR(VLOOKUP(E3247,'[2]Lead Time(覆蓋貼)'!F:F,1,0)))*(P3247="v"),"",IF((ISTEXT(VLOOKUP(E3247,'[2]Lead Time(覆蓋貼)'!F:F,1,0)))*(P3247=""),"未執行",""))</f>
        <v/>
      </c>
    </row>
    <row r="3248" spans="1:23" ht="20.25" customHeight="1" x14ac:dyDescent="0.25">
      <c r="A3248" s="117"/>
      <c r="B3248" s="118" t="s">
        <v>6602</v>
      </c>
      <c r="C3248" s="119">
        <v>43337</v>
      </c>
      <c r="D3248" s="117" t="s">
        <v>6603</v>
      </c>
      <c r="E3248" s="120" t="s">
        <v>6622</v>
      </c>
      <c r="F3248" s="117">
        <f>IF(ISNA(VLOOKUP(B3248,[2]保固召回!$A:$G,7,FALSE)),"",(VLOOKUP(B3248,[2]保固召回!$A:$G,7,FALSE)))</f>
        <v>0</v>
      </c>
      <c r="G3248" s="121">
        <f t="shared" ca="1" si="203"/>
        <v>5.6179775280898875E-3</v>
      </c>
      <c r="H3248" s="125" t="str">
        <f t="shared" si="201"/>
        <v/>
      </c>
      <c r="I3248" s="126">
        <f t="shared" ca="1" si="202"/>
        <v>1</v>
      </c>
      <c r="J3248" s="127"/>
      <c r="K3248" s="156"/>
      <c r="L3248" s="129"/>
      <c r="M3248" s="205"/>
      <c r="N3248" s="118"/>
      <c r="O3248" s="119"/>
      <c r="P3248" s="117" t="str">
        <f>IF(B3248="","",IF(ISNA(VLOOKUP(U3248,[2]NEW!H:H,1,FALSE)),"V",""))</f>
        <v/>
      </c>
      <c r="Q3248" s="156"/>
      <c r="R3248" s="129"/>
      <c r="S3248" s="205"/>
      <c r="U3248" s="132" t="str">
        <f t="shared" si="200"/>
        <v>00118704000K82085</v>
      </c>
      <c r="W3248" s="134" t="str">
        <f>IF((ISERROR(VLOOKUP(E3248,'[2]Lead Time(覆蓋貼)'!F:F,1,0)))*(P3248="v"),"",IF((ISTEXT(VLOOKUP(E3248,'[2]Lead Time(覆蓋貼)'!F:F,1,0)))*(P3248=""),"未執行",""))</f>
        <v/>
      </c>
    </row>
    <row r="3249" spans="1:23" ht="20.25" customHeight="1" x14ac:dyDescent="0.25">
      <c r="A3249" s="117"/>
      <c r="B3249" s="118" t="s">
        <v>6602</v>
      </c>
      <c r="C3249" s="119">
        <v>43337</v>
      </c>
      <c r="D3249" s="117" t="s">
        <v>6603</v>
      </c>
      <c r="E3249" s="120" t="s">
        <v>6623</v>
      </c>
      <c r="F3249" s="117">
        <f>IF(ISNA(VLOOKUP(B3249,[2]保固召回!$A:$G,7,FALSE)),"",(VLOOKUP(B3249,[2]保固召回!$A:$G,7,FALSE)))</f>
        <v>0</v>
      </c>
      <c r="G3249" s="121">
        <f t="shared" ca="1" si="203"/>
        <v>5.6179775280898875E-3</v>
      </c>
      <c r="H3249" s="125" t="str">
        <f t="shared" si="201"/>
        <v/>
      </c>
      <c r="I3249" s="126">
        <f t="shared" ca="1" si="202"/>
        <v>1</v>
      </c>
      <c r="J3249" s="127"/>
      <c r="K3249" s="156"/>
      <c r="L3249" s="129"/>
      <c r="M3249" s="205"/>
      <c r="N3249" s="118"/>
      <c r="O3249" s="119"/>
      <c r="P3249" s="117" t="str">
        <f>IF(B3249="","",IF(ISNA(VLOOKUP(U3249,[2]NEW!H:H,1,FALSE)),"V",""))</f>
        <v/>
      </c>
      <c r="Q3249" s="156"/>
      <c r="R3249" s="129"/>
      <c r="S3249" s="205"/>
      <c r="U3249" s="132" t="str">
        <f t="shared" si="200"/>
        <v>00118704000H64406</v>
      </c>
      <c r="W3249" s="134" t="str">
        <f>IF((ISERROR(VLOOKUP(E3249,'[2]Lead Time(覆蓋貼)'!F:F,1,0)))*(P3249="v"),"",IF((ISTEXT(VLOOKUP(E3249,'[2]Lead Time(覆蓋貼)'!F:F,1,0)))*(P3249=""),"未執行",""))</f>
        <v/>
      </c>
    </row>
    <row r="3250" spans="1:23" ht="20.25" customHeight="1" x14ac:dyDescent="0.25">
      <c r="A3250" s="117"/>
      <c r="B3250" s="118" t="s">
        <v>6602</v>
      </c>
      <c r="C3250" s="119">
        <v>43337</v>
      </c>
      <c r="D3250" s="117" t="s">
        <v>6603</v>
      </c>
      <c r="E3250" s="120" t="s">
        <v>6624</v>
      </c>
      <c r="F3250" s="117">
        <f>IF(ISNA(VLOOKUP(B3250,[2]保固召回!$A:$G,7,FALSE)),"",(VLOOKUP(B3250,[2]保固召回!$A:$G,7,FALSE)))</f>
        <v>0</v>
      </c>
      <c r="G3250" s="121">
        <f t="shared" ca="1" si="203"/>
        <v>5.6179775280898875E-3</v>
      </c>
      <c r="H3250" s="125" t="str">
        <f t="shared" si="201"/>
        <v/>
      </c>
      <c r="I3250" s="126">
        <f t="shared" ca="1" si="202"/>
        <v>1</v>
      </c>
      <c r="J3250" s="127"/>
      <c r="K3250" s="156"/>
      <c r="L3250" s="129"/>
      <c r="M3250" s="205"/>
      <c r="N3250" s="118"/>
      <c r="O3250" s="119"/>
      <c r="P3250" s="117" t="str">
        <f>IF(B3250="","",IF(ISNA(VLOOKUP(U3250,[2]NEW!H:H,1,FALSE)),"V",""))</f>
        <v/>
      </c>
      <c r="Q3250" s="156"/>
      <c r="R3250" s="129"/>
      <c r="S3250" s="205"/>
      <c r="U3250" s="132" t="str">
        <f t="shared" si="200"/>
        <v>00118704000H46056</v>
      </c>
      <c r="W3250" s="134" t="str">
        <f>IF((ISERROR(VLOOKUP(E3250,'[2]Lead Time(覆蓋貼)'!F:F,1,0)))*(P3250="v"),"",IF((ISTEXT(VLOOKUP(E3250,'[2]Lead Time(覆蓋貼)'!F:F,1,0)))*(P3250=""),"未執行",""))</f>
        <v/>
      </c>
    </row>
    <row r="3251" spans="1:23" ht="20.25" customHeight="1" x14ac:dyDescent="0.25">
      <c r="A3251" s="117"/>
      <c r="B3251" s="118" t="s">
        <v>6602</v>
      </c>
      <c r="C3251" s="119">
        <v>43337</v>
      </c>
      <c r="D3251" s="117" t="s">
        <v>6603</v>
      </c>
      <c r="E3251" s="120" t="s">
        <v>6625</v>
      </c>
      <c r="F3251" s="117">
        <f>IF(ISNA(VLOOKUP(B3251,[2]保固召回!$A:$G,7,FALSE)),"",(VLOOKUP(B3251,[2]保固召回!$A:$G,7,FALSE)))</f>
        <v>0</v>
      </c>
      <c r="G3251" s="121">
        <f t="shared" ca="1" si="203"/>
        <v>5.6179775280898875E-3</v>
      </c>
      <c r="H3251" s="125" t="str">
        <f t="shared" si="201"/>
        <v/>
      </c>
      <c r="I3251" s="126">
        <f t="shared" ca="1" si="202"/>
        <v>1</v>
      </c>
      <c r="J3251" s="127"/>
      <c r="K3251" s="156"/>
      <c r="L3251" s="129"/>
      <c r="M3251" s="205"/>
      <c r="N3251" s="118"/>
      <c r="O3251" s="119"/>
      <c r="P3251" s="117" t="str">
        <f>IF(B3251="","",IF(ISNA(VLOOKUP(U3251,[2]NEW!H:H,1,FALSE)),"V",""))</f>
        <v/>
      </c>
      <c r="Q3251" s="156"/>
      <c r="R3251" s="129"/>
      <c r="S3251" s="205"/>
      <c r="U3251" s="132" t="str">
        <f t="shared" si="200"/>
        <v>0011870400D283759</v>
      </c>
      <c r="W3251" s="134" t="str">
        <f>IF((ISERROR(VLOOKUP(E3251,'[2]Lead Time(覆蓋貼)'!F:F,1,0)))*(P3251="v"),"",IF((ISTEXT(VLOOKUP(E3251,'[2]Lead Time(覆蓋貼)'!F:F,1,0)))*(P3251=""),"未執行",""))</f>
        <v/>
      </c>
    </row>
    <row r="3252" spans="1:23" ht="20.25" customHeight="1" x14ac:dyDescent="0.25">
      <c r="A3252" s="117"/>
      <c r="B3252" s="118" t="s">
        <v>6602</v>
      </c>
      <c r="C3252" s="119">
        <v>43337</v>
      </c>
      <c r="D3252" s="117" t="s">
        <v>6603</v>
      </c>
      <c r="E3252" s="120" t="s">
        <v>6626</v>
      </c>
      <c r="F3252" s="117">
        <f>IF(ISNA(VLOOKUP(B3252,[2]保固召回!$A:$G,7,FALSE)),"",(VLOOKUP(B3252,[2]保固召回!$A:$G,7,FALSE)))</f>
        <v>0</v>
      </c>
      <c r="G3252" s="121">
        <f t="shared" ca="1" si="203"/>
        <v>5.6179775280898875E-3</v>
      </c>
      <c r="H3252" s="125" t="str">
        <f t="shared" si="201"/>
        <v/>
      </c>
      <c r="I3252" s="126">
        <f t="shared" ca="1" si="202"/>
        <v>1</v>
      </c>
      <c r="J3252" s="127"/>
      <c r="K3252" s="156"/>
      <c r="L3252" s="129"/>
      <c r="M3252" s="205"/>
      <c r="N3252" s="118"/>
      <c r="O3252" s="119"/>
      <c r="P3252" s="117" t="str">
        <f>IF(B3252="","",IF(ISNA(VLOOKUP(U3252,[2]NEW!H:H,1,FALSE)),"V",""))</f>
        <v/>
      </c>
      <c r="Q3252" s="156"/>
      <c r="R3252" s="129"/>
      <c r="S3252" s="205"/>
      <c r="U3252" s="132" t="str">
        <f t="shared" si="200"/>
        <v>00118704000E17246</v>
      </c>
      <c r="W3252" s="134" t="str">
        <f>IF((ISERROR(VLOOKUP(E3252,'[2]Lead Time(覆蓋貼)'!F:F,1,0)))*(P3252="v"),"",IF((ISTEXT(VLOOKUP(E3252,'[2]Lead Time(覆蓋貼)'!F:F,1,0)))*(P3252=""),"未執行",""))</f>
        <v/>
      </c>
    </row>
    <row r="3253" spans="1:23" ht="20.25" customHeight="1" x14ac:dyDescent="0.25">
      <c r="A3253" s="117"/>
      <c r="B3253" s="118" t="s">
        <v>6602</v>
      </c>
      <c r="C3253" s="119">
        <v>43337</v>
      </c>
      <c r="D3253" s="117" t="s">
        <v>6603</v>
      </c>
      <c r="E3253" s="120" t="s">
        <v>6627</v>
      </c>
      <c r="F3253" s="117">
        <f>IF(ISNA(VLOOKUP(B3253,[2]保固召回!$A:$G,7,FALSE)),"",(VLOOKUP(B3253,[2]保固召回!$A:$G,7,FALSE)))</f>
        <v>0</v>
      </c>
      <c r="G3253" s="121">
        <f t="shared" ca="1" si="203"/>
        <v>5.6179775280898875E-3</v>
      </c>
      <c r="H3253" s="125" t="str">
        <f t="shared" si="201"/>
        <v/>
      </c>
      <c r="I3253" s="126">
        <f t="shared" ca="1" si="202"/>
        <v>1</v>
      </c>
      <c r="J3253" s="127"/>
      <c r="K3253" s="156"/>
      <c r="L3253" s="129"/>
      <c r="M3253" s="205"/>
      <c r="N3253" s="118"/>
      <c r="O3253" s="119"/>
      <c r="P3253" s="117" t="str">
        <f>IF(B3253="","",IF(ISNA(VLOOKUP(U3253,[2]NEW!H:H,1,FALSE)),"V",""))</f>
        <v/>
      </c>
      <c r="Q3253" s="156"/>
      <c r="R3253" s="129"/>
      <c r="S3253" s="205"/>
      <c r="U3253" s="132" t="str">
        <f t="shared" si="200"/>
        <v>00118704000E18148</v>
      </c>
      <c r="W3253" s="134" t="str">
        <f>IF((ISERROR(VLOOKUP(E3253,'[2]Lead Time(覆蓋貼)'!F:F,1,0)))*(P3253="v"),"",IF((ISTEXT(VLOOKUP(E3253,'[2]Lead Time(覆蓋貼)'!F:F,1,0)))*(P3253=""),"未執行",""))</f>
        <v/>
      </c>
    </row>
    <row r="3254" spans="1:23" ht="20.25" customHeight="1" x14ac:dyDescent="0.25">
      <c r="A3254" s="117"/>
      <c r="B3254" s="118" t="s">
        <v>6602</v>
      </c>
      <c r="C3254" s="119">
        <v>43337</v>
      </c>
      <c r="D3254" s="117" t="s">
        <v>6603</v>
      </c>
      <c r="E3254" s="120" t="s">
        <v>6628</v>
      </c>
      <c r="F3254" s="117">
        <f>IF(ISNA(VLOOKUP(B3254,[2]保固召回!$A:$G,7,FALSE)),"",(VLOOKUP(B3254,[2]保固召回!$A:$G,7,FALSE)))</f>
        <v>0</v>
      </c>
      <c r="G3254" s="121">
        <f t="shared" ca="1" si="203"/>
        <v>5.6179775280898875E-3</v>
      </c>
      <c r="H3254" s="125" t="str">
        <f t="shared" si="201"/>
        <v/>
      </c>
      <c r="I3254" s="126">
        <f t="shared" ca="1" si="202"/>
        <v>1</v>
      </c>
      <c r="J3254" s="127"/>
      <c r="K3254" s="156"/>
      <c r="L3254" s="129"/>
      <c r="M3254" s="205"/>
      <c r="N3254" s="118"/>
      <c r="O3254" s="119"/>
      <c r="P3254" s="117" t="str">
        <f>IF(B3254="","",IF(ISNA(VLOOKUP(U3254,[2]NEW!H:H,1,FALSE)),"V",""))</f>
        <v/>
      </c>
      <c r="Q3254" s="156"/>
      <c r="R3254" s="129"/>
      <c r="S3254" s="205"/>
      <c r="U3254" s="132" t="str">
        <f t="shared" si="200"/>
        <v>00118704000H47427</v>
      </c>
      <c r="W3254" s="134" t="str">
        <f>IF((ISERROR(VLOOKUP(E3254,'[2]Lead Time(覆蓋貼)'!F:F,1,0)))*(P3254="v"),"",IF((ISTEXT(VLOOKUP(E3254,'[2]Lead Time(覆蓋貼)'!F:F,1,0)))*(P3254=""),"未執行",""))</f>
        <v/>
      </c>
    </row>
    <row r="3255" spans="1:23" ht="20.25" customHeight="1" x14ac:dyDescent="0.25">
      <c r="A3255" s="117"/>
      <c r="B3255" s="118" t="s">
        <v>6602</v>
      </c>
      <c r="C3255" s="119">
        <v>43337</v>
      </c>
      <c r="D3255" s="117" t="s">
        <v>6603</v>
      </c>
      <c r="E3255" s="120" t="s">
        <v>6629</v>
      </c>
      <c r="F3255" s="117">
        <f>IF(ISNA(VLOOKUP(B3255,[2]保固召回!$A:$G,7,FALSE)),"",(VLOOKUP(B3255,[2]保固召回!$A:$G,7,FALSE)))</f>
        <v>0</v>
      </c>
      <c r="G3255" s="121">
        <f t="shared" ca="1" si="203"/>
        <v>5.6179775280898875E-3</v>
      </c>
      <c r="H3255" s="125" t="str">
        <f t="shared" si="201"/>
        <v/>
      </c>
      <c r="I3255" s="126">
        <f t="shared" ca="1" si="202"/>
        <v>1</v>
      </c>
      <c r="J3255" s="127"/>
      <c r="K3255" s="156"/>
      <c r="L3255" s="129"/>
      <c r="M3255" s="205"/>
      <c r="N3255" s="118"/>
      <c r="O3255" s="119"/>
      <c r="P3255" s="117" t="str">
        <f>IF(B3255="","",IF(ISNA(VLOOKUP(U3255,[2]NEW!H:H,1,FALSE)),"V",""))</f>
        <v/>
      </c>
      <c r="Q3255" s="156"/>
      <c r="R3255" s="129"/>
      <c r="S3255" s="205"/>
      <c r="U3255" s="132" t="str">
        <f t="shared" si="200"/>
        <v>00118704000H52709</v>
      </c>
      <c r="W3255" s="134" t="str">
        <f>IF((ISERROR(VLOOKUP(E3255,'[2]Lead Time(覆蓋貼)'!F:F,1,0)))*(P3255="v"),"",IF((ISTEXT(VLOOKUP(E3255,'[2]Lead Time(覆蓋貼)'!F:F,1,0)))*(P3255=""),"未執行",""))</f>
        <v/>
      </c>
    </row>
    <row r="3256" spans="1:23" ht="20.25" customHeight="1" x14ac:dyDescent="0.25">
      <c r="A3256" s="117"/>
      <c r="B3256" s="118" t="s">
        <v>6602</v>
      </c>
      <c r="C3256" s="119">
        <v>43337</v>
      </c>
      <c r="D3256" s="117" t="s">
        <v>6603</v>
      </c>
      <c r="E3256" s="120" t="s">
        <v>6630</v>
      </c>
      <c r="F3256" s="117">
        <f>IF(ISNA(VLOOKUP(B3256,[2]保固召回!$A:$G,7,FALSE)),"",(VLOOKUP(B3256,[2]保固召回!$A:$G,7,FALSE)))</f>
        <v>0</v>
      </c>
      <c r="G3256" s="121">
        <f t="shared" ca="1" si="203"/>
        <v>5.6179775280898875E-3</v>
      </c>
      <c r="H3256" s="125" t="str">
        <f t="shared" si="201"/>
        <v/>
      </c>
      <c r="I3256" s="126">
        <f t="shared" ca="1" si="202"/>
        <v>1</v>
      </c>
      <c r="J3256" s="127"/>
      <c r="K3256" s="156"/>
      <c r="L3256" s="129"/>
      <c r="M3256" s="205"/>
      <c r="N3256" s="118"/>
      <c r="O3256" s="119"/>
      <c r="P3256" s="117" t="str">
        <f>IF(B3256="","",IF(ISNA(VLOOKUP(U3256,[2]NEW!H:H,1,FALSE)),"V",""))</f>
        <v/>
      </c>
      <c r="Q3256" s="156"/>
      <c r="R3256" s="129"/>
      <c r="S3256" s="205"/>
      <c r="U3256" s="132" t="str">
        <f t="shared" si="200"/>
        <v>00118704000H43688</v>
      </c>
      <c r="W3256" s="134" t="str">
        <f>IF((ISERROR(VLOOKUP(E3256,'[2]Lead Time(覆蓋貼)'!F:F,1,0)))*(P3256="v"),"",IF((ISTEXT(VLOOKUP(E3256,'[2]Lead Time(覆蓋貼)'!F:F,1,0)))*(P3256=""),"未執行",""))</f>
        <v>未執行</v>
      </c>
    </row>
    <row r="3257" spans="1:23" ht="20.25" customHeight="1" x14ac:dyDescent="0.25">
      <c r="A3257" s="117"/>
      <c r="B3257" s="118" t="s">
        <v>6602</v>
      </c>
      <c r="C3257" s="119">
        <v>43337</v>
      </c>
      <c r="D3257" s="117" t="s">
        <v>6603</v>
      </c>
      <c r="E3257" s="120" t="s">
        <v>6631</v>
      </c>
      <c r="F3257" s="117">
        <f>IF(ISNA(VLOOKUP(B3257,[2]保固召回!$A:$G,7,FALSE)),"",(VLOOKUP(B3257,[2]保固召回!$A:$G,7,FALSE)))</f>
        <v>0</v>
      </c>
      <c r="G3257" s="121">
        <f t="shared" ca="1" si="203"/>
        <v>5.6179775280898875E-3</v>
      </c>
      <c r="H3257" s="125" t="str">
        <f t="shared" si="201"/>
        <v/>
      </c>
      <c r="I3257" s="126">
        <f t="shared" ca="1" si="202"/>
        <v>1</v>
      </c>
      <c r="J3257" s="127"/>
      <c r="K3257" s="156"/>
      <c r="L3257" s="129"/>
      <c r="M3257" s="205"/>
      <c r="N3257" s="118"/>
      <c r="O3257" s="119"/>
      <c r="P3257" s="117" t="str">
        <f>IF(B3257="","",IF(ISNA(VLOOKUP(U3257,[2]NEW!H:H,1,FALSE)),"V",""))</f>
        <v/>
      </c>
      <c r="Q3257" s="156"/>
      <c r="R3257" s="129"/>
      <c r="S3257" s="205"/>
      <c r="U3257" s="132" t="str">
        <f t="shared" si="200"/>
        <v>0011870400D283715</v>
      </c>
      <c r="W3257" s="134" t="str">
        <f>IF((ISERROR(VLOOKUP(E3257,'[2]Lead Time(覆蓋貼)'!F:F,1,0)))*(P3257="v"),"",IF((ISTEXT(VLOOKUP(E3257,'[2]Lead Time(覆蓋貼)'!F:F,1,0)))*(P3257=""),"未執行",""))</f>
        <v/>
      </c>
    </row>
    <row r="3258" spans="1:23" ht="20.25" customHeight="1" x14ac:dyDescent="0.25">
      <c r="A3258" s="117"/>
      <c r="B3258" s="118" t="s">
        <v>6602</v>
      </c>
      <c r="C3258" s="119">
        <v>43337</v>
      </c>
      <c r="D3258" s="117" t="s">
        <v>6603</v>
      </c>
      <c r="E3258" s="120" t="s">
        <v>6632</v>
      </c>
      <c r="F3258" s="117">
        <f>IF(ISNA(VLOOKUP(B3258,[2]保固召回!$A:$G,7,FALSE)),"",(VLOOKUP(B3258,[2]保固召回!$A:$G,7,FALSE)))</f>
        <v>0</v>
      </c>
      <c r="G3258" s="121">
        <f t="shared" ca="1" si="203"/>
        <v>5.6179775280898875E-3</v>
      </c>
      <c r="H3258" s="125" t="str">
        <f t="shared" si="201"/>
        <v/>
      </c>
      <c r="I3258" s="126">
        <f t="shared" ca="1" si="202"/>
        <v>1</v>
      </c>
      <c r="J3258" s="127"/>
      <c r="K3258" s="156"/>
      <c r="L3258" s="129"/>
      <c r="M3258" s="205"/>
      <c r="N3258" s="118"/>
      <c r="O3258" s="119"/>
      <c r="P3258" s="117" t="str">
        <f>IF(B3258="","",IF(ISNA(VLOOKUP(U3258,[2]NEW!H:H,1,FALSE)),"V",""))</f>
        <v/>
      </c>
      <c r="Q3258" s="156"/>
      <c r="R3258" s="129"/>
      <c r="S3258" s="205"/>
      <c r="U3258" s="132" t="str">
        <f t="shared" si="200"/>
        <v>00118704000C32561</v>
      </c>
      <c r="W3258" s="134" t="str">
        <f>IF((ISERROR(VLOOKUP(E3258,'[2]Lead Time(覆蓋貼)'!F:F,1,0)))*(P3258="v"),"",IF((ISTEXT(VLOOKUP(E3258,'[2]Lead Time(覆蓋貼)'!F:F,1,0)))*(P3258=""),"未執行",""))</f>
        <v/>
      </c>
    </row>
    <row r="3259" spans="1:23" ht="20.25" customHeight="1" x14ac:dyDescent="0.25">
      <c r="A3259" s="117"/>
      <c r="B3259" s="118" t="s">
        <v>6602</v>
      </c>
      <c r="C3259" s="119">
        <v>43337</v>
      </c>
      <c r="D3259" s="117" t="s">
        <v>6603</v>
      </c>
      <c r="E3259" s="120" t="s">
        <v>6633</v>
      </c>
      <c r="F3259" s="117">
        <f>IF(ISNA(VLOOKUP(B3259,[2]保固召回!$A:$G,7,FALSE)),"",(VLOOKUP(B3259,[2]保固召回!$A:$G,7,FALSE)))</f>
        <v>0</v>
      </c>
      <c r="G3259" s="121">
        <f t="shared" ca="1" si="203"/>
        <v>5.6179775280898875E-3</v>
      </c>
      <c r="H3259" s="125" t="str">
        <f t="shared" si="201"/>
        <v/>
      </c>
      <c r="I3259" s="126">
        <f t="shared" ca="1" si="202"/>
        <v>1</v>
      </c>
      <c r="J3259" s="127"/>
      <c r="K3259" s="156"/>
      <c r="L3259" s="129"/>
      <c r="M3259" s="205"/>
      <c r="N3259" s="118"/>
      <c r="O3259" s="119"/>
      <c r="P3259" s="117" t="str">
        <f>IF(B3259="","",IF(ISNA(VLOOKUP(U3259,[2]NEW!H:H,1,FALSE)),"V",""))</f>
        <v/>
      </c>
      <c r="Q3259" s="156"/>
      <c r="R3259" s="129"/>
      <c r="S3259" s="205"/>
      <c r="U3259" s="132" t="str">
        <f t="shared" si="200"/>
        <v>0011870400DW59733</v>
      </c>
      <c r="W3259" s="134" t="str">
        <f>IF((ISERROR(VLOOKUP(E3259,'[2]Lead Time(覆蓋貼)'!F:F,1,0)))*(P3259="v"),"",IF((ISTEXT(VLOOKUP(E3259,'[2]Lead Time(覆蓋貼)'!F:F,1,0)))*(P3259=""),"未執行",""))</f>
        <v/>
      </c>
    </row>
    <row r="3260" spans="1:23" ht="20.25" customHeight="1" x14ac:dyDescent="0.25">
      <c r="A3260" s="117"/>
      <c r="B3260" s="118" t="s">
        <v>6602</v>
      </c>
      <c r="C3260" s="119">
        <v>43337</v>
      </c>
      <c r="D3260" s="117" t="s">
        <v>6603</v>
      </c>
      <c r="E3260" s="120" t="s">
        <v>6634</v>
      </c>
      <c r="F3260" s="117">
        <f>IF(ISNA(VLOOKUP(B3260,[2]保固召回!$A:$G,7,FALSE)),"",(VLOOKUP(B3260,[2]保固召回!$A:$G,7,FALSE)))</f>
        <v>0</v>
      </c>
      <c r="G3260" s="121">
        <f t="shared" ca="1" si="203"/>
        <v>5.6179775280898875E-3</v>
      </c>
      <c r="H3260" s="125" t="str">
        <f t="shared" si="201"/>
        <v/>
      </c>
      <c r="I3260" s="126">
        <f t="shared" ca="1" si="202"/>
        <v>1</v>
      </c>
      <c r="J3260" s="127"/>
      <c r="K3260" s="156"/>
      <c r="L3260" s="129"/>
      <c r="M3260" s="205"/>
      <c r="N3260" s="118"/>
      <c r="O3260" s="119"/>
      <c r="P3260" s="117" t="str">
        <f>IF(B3260="","",IF(ISNA(VLOOKUP(U3260,[2]NEW!H:H,1,FALSE)),"V",""))</f>
        <v/>
      </c>
      <c r="Q3260" s="156"/>
      <c r="R3260" s="129"/>
      <c r="S3260" s="205"/>
      <c r="U3260" s="132" t="str">
        <f t="shared" si="200"/>
        <v>0011870400DY87312</v>
      </c>
      <c r="W3260" s="134" t="str">
        <f>IF((ISERROR(VLOOKUP(E3260,'[2]Lead Time(覆蓋貼)'!F:F,1,0)))*(P3260="v"),"",IF((ISTEXT(VLOOKUP(E3260,'[2]Lead Time(覆蓋貼)'!F:F,1,0)))*(P3260=""),"未執行",""))</f>
        <v/>
      </c>
    </row>
    <row r="3261" spans="1:23" ht="20.25" customHeight="1" x14ac:dyDescent="0.25">
      <c r="A3261" s="117"/>
      <c r="B3261" s="118" t="s">
        <v>6602</v>
      </c>
      <c r="C3261" s="119">
        <v>43337</v>
      </c>
      <c r="D3261" s="117" t="s">
        <v>6603</v>
      </c>
      <c r="E3261" s="120" t="s">
        <v>6635</v>
      </c>
      <c r="F3261" s="117">
        <f>IF(ISNA(VLOOKUP(B3261,[2]保固召回!$A:$G,7,FALSE)),"",(VLOOKUP(B3261,[2]保固召回!$A:$G,7,FALSE)))</f>
        <v>0</v>
      </c>
      <c r="G3261" s="121">
        <f t="shared" ca="1" si="203"/>
        <v>5.6179775280898875E-3</v>
      </c>
      <c r="H3261" s="125" t="str">
        <f t="shared" si="201"/>
        <v/>
      </c>
      <c r="I3261" s="126">
        <f t="shared" ca="1" si="202"/>
        <v>1</v>
      </c>
      <c r="J3261" s="127"/>
      <c r="K3261" s="156"/>
      <c r="L3261" s="129"/>
      <c r="M3261" s="205"/>
      <c r="N3261" s="118"/>
      <c r="O3261" s="119"/>
      <c r="P3261" s="117" t="str">
        <f>IF(B3261="","",IF(ISNA(VLOOKUP(U3261,[2]NEW!H:H,1,FALSE)),"V",""))</f>
        <v/>
      </c>
      <c r="Q3261" s="156"/>
      <c r="R3261" s="129"/>
      <c r="S3261" s="205"/>
      <c r="U3261" s="132" t="str">
        <f t="shared" si="200"/>
        <v>0011870400D282814</v>
      </c>
      <c r="W3261" s="134" t="str">
        <f>IF((ISERROR(VLOOKUP(E3261,'[2]Lead Time(覆蓋貼)'!F:F,1,0)))*(P3261="v"),"",IF((ISTEXT(VLOOKUP(E3261,'[2]Lead Time(覆蓋貼)'!F:F,1,0)))*(P3261=""),"未執行",""))</f>
        <v/>
      </c>
    </row>
    <row r="3262" spans="1:23" ht="20.25" customHeight="1" x14ac:dyDescent="0.25">
      <c r="A3262" s="117"/>
      <c r="B3262" s="118" t="s">
        <v>6602</v>
      </c>
      <c r="C3262" s="119">
        <v>43337</v>
      </c>
      <c r="D3262" s="117" t="s">
        <v>6603</v>
      </c>
      <c r="E3262" s="120" t="s">
        <v>6636</v>
      </c>
      <c r="F3262" s="117">
        <f>IF(ISNA(VLOOKUP(B3262,[2]保固召回!$A:$G,7,FALSE)),"",(VLOOKUP(B3262,[2]保固召回!$A:$G,7,FALSE)))</f>
        <v>0</v>
      </c>
      <c r="G3262" s="121">
        <f t="shared" ca="1" si="203"/>
        <v>5.6179775280898875E-3</v>
      </c>
      <c r="H3262" s="125" t="str">
        <f t="shared" si="201"/>
        <v/>
      </c>
      <c r="I3262" s="126">
        <f t="shared" ca="1" si="202"/>
        <v>1</v>
      </c>
      <c r="J3262" s="127"/>
      <c r="K3262" s="156"/>
      <c r="L3262" s="129"/>
      <c r="M3262" s="205"/>
      <c r="N3262" s="118"/>
      <c r="O3262" s="119"/>
      <c r="P3262" s="117" t="str">
        <f>IF(B3262="","",IF(ISNA(VLOOKUP(U3262,[2]NEW!H:H,1,FALSE)),"V",""))</f>
        <v/>
      </c>
      <c r="Q3262" s="156"/>
      <c r="R3262" s="129"/>
      <c r="S3262" s="205"/>
      <c r="U3262" s="132" t="str">
        <f t="shared" si="200"/>
        <v>0011870400D282892</v>
      </c>
      <c r="W3262" s="134" t="str">
        <f>IF((ISERROR(VLOOKUP(E3262,'[2]Lead Time(覆蓋貼)'!F:F,1,0)))*(P3262="v"),"",IF((ISTEXT(VLOOKUP(E3262,'[2]Lead Time(覆蓋貼)'!F:F,1,0)))*(P3262=""),"未執行",""))</f>
        <v/>
      </c>
    </row>
    <row r="3263" spans="1:23" ht="20.25" customHeight="1" x14ac:dyDescent="0.25">
      <c r="A3263" s="117"/>
      <c r="B3263" s="118" t="s">
        <v>6602</v>
      </c>
      <c r="C3263" s="119">
        <v>43337</v>
      </c>
      <c r="D3263" s="117" t="s">
        <v>6603</v>
      </c>
      <c r="E3263" s="120" t="s">
        <v>6637</v>
      </c>
      <c r="F3263" s="117">
        <f>IF(ISNA(VLOOKUP(B3263,[2]保固召回!$A:$G,7,FALSE)),"",(VLOOKUP(B3263,[2]保固召回!$A:$G,7,FALSE)))</f>
        <v>0</v>
      </c>
      <c r="G3263" s="121">
        <f t="shared" ca="1" si="203"/>
        <v>5.6179775280898875E-3</v>
      </c>
      <c r="H3263" s="125" t="str">
        <f t="shared" si="201"/>
        <v/>
      </c>
      <c r="I3263" s="126">
        <f t="shared" ca="1" si="202"/>
        <v>1</v>
      </c>
      <c r="J3263" s="127"/>
      <c r="K3263" s="156"/>
      <c r="L3263" s="129"/>
      <c r="M3263" s="205"/>
      <c r="N3263" s="118"/>
      <c r="O3263" s="119"/>
      <c r="P3263" s="117" t="str">
        <f>IF(B3263="","",IF(ISNA(VLOOKUP(U3263,[2]NEW!H:H,1,FALSE)),"V",""))</f>
        <v/>
      </c>
      <c r="Q3263" s="156"/>
      <c r="R3263" s="129"/>
      <c r="S3263" s="205"/>
      <c r="U3263" s="132" t="str">
        <f t="shared" si="200"/>
        <v>00118704000H65440</v>
      </c>
      <c r="W3263" s="134" t="str">
        <f>IF((ISERROR(VLOOKUP(E3263,'[2]Lead Time(覆蓋貼)'!F:F,1,0)))*(P3263="v"),"",IF((ISTEXT(VLOOKUP(E3263,'[2]Lead Time(覆蓋貼)'!F:F,1,0)))*(P3263=""),"未執行",""))</f>
        <v/>
      </c>
    </row>
    <row r="3264" spans="1:23" ht="20.25" customHeight="1" x14ac:dyDescent="0.25">
      <c r="A3264" s="117"/>
      <c r="B3264" s="118" t="s">
        <v>6602</v>
      </c>
      <c r="C3264" s="119">
        <v>43337</v>
      </c>
      <c r="D3264" s="117" t="s">
        <v>6603</v>
      </c>
      <c r="E3264" s="120" t="s">
        <v>6638</v>
      </c>
      <c r="F3264" s="117">
        <f>IF(ISNA(VLOOKUP(B3264,[2]保固召回!$A:$G,7,FALSE)),"",(VLOOKUP(B3264,[2]保固召回!$A:$G,7,FALSE)))</f>
        <v>0</v>
      </c>
      <c r="G3264" s="121">
        <f t="shared" ca="1" si="203"/>
        <v>5.6179775280898875E-3</v>
      </c>
      <c r="H3264" s="125" t="str">
        <f t="shared" si="201"/>
        <v/>
      </c>
      <c r="I3264" s="126">
        <f t="shared" ca="1" si="202"/>
        <v>1</v>
      </c>
      <c r="J3264" s="127"/>
      <c r="K3264" s="156"/>
      <c r="L3264" s="129"/>
      <c r="M3264" s="205"/>
      <c r="N3264" s="118"/>
      <c r="O3264" s="119"/>
      <c r="P3264" s="117" t="str">
        <f>IF(B3264="","",IF(ISNA(VLOOKUP(U3264,[2]NEW!H:H,1,FALSE)),"V",""))</f>
        <v/>
      </c>
      <c r="Q3264" s="156"/>
      <c r="R3264" s="129"/>
      <c r="S3264" s="205"/>
      <c r="U3264" s="132" t="str">
        <f t="shared" si="200"/>
        <v>00118704000H64822</v>
      </c>
      <c r="W3264" s="134" t="str">
        <f>IF((ISERROR(VLOOKUP(E3264,'[2]Lead Time(覆蓋貼)'!F:F,1,0)))*(P3264="v"),"",IF((ISTEXT(VLOOKUP(E3264,'[2]Lead Time(覆蓋貼)'!F:F,1,0)))*(P3264=""),"未執行",""))</f>
        <v/>
      </c>
    </row>
    <row r="3265" spans="1:23" ht="20.25" customHeight="1" x14ac:dyDescent="0.25">
      <c r="A3265" s="117"/>
      <c r="B3265" s="118" t="s">
        <v>6602</v>
      </c>
      <c r="C3265" s="119">
        <v>43337</v>
      </c>
      <c r="D3265" s="117" t="s">
        <v>6603</v>
      </c>
      <c r="E3265" s="120" t="s">
        <v>6639</v>
      </c>
      <c r="F3265" s="117">
        <f>IF(ISNA(VLOOKUP(B3265,[2]保固召回!$A:$G,7,FALSE)),"",(VLOOKUP(B3265,[2]保固召回!$A:$G,7,FALSE)))</f>
        <v>0</v>
      </c>
      <c r="G3265" s="121">
        <f t="shared" ca="1" si="203"/>
        <v>5.6179775280898875E-3</v>
      </c>
      <c r="H3265" s="125" t="str">
        <f t="shared" si="201"/>
        <v/>
      </c>
      <c r="I3265" s="126">
        <f t="shared" ca="1" si="202"/>
        <v>1</v>
      </c>
      <c r="J3265" s="127"/>
      <c r="K3265" s="156"/>
      <c r="L3265" s="129"/>
      <c r="M3265" s="205"/>
      <c r="N3265" s="118"/>
      <c r="O3265" s="119"/>
      <c r="P3265" s="117" t="str">
        <f>IF(B3265="","",IF(ISNA(VLOOKUP(U3265,[2]NEW!H:H,1,FALSE)),"V",""))</f>
        <v/>
      </c>
      <c r="Q3265" s="156"/>
      <c r="R3265" s="129"/>
      <c r="S3265" s="205"/>
      <c r="U3265" s="132" t="str">
        <f t="shared" si="200"/>
        <v>00118704000H64798</v>
      </c>
      <c r="W3265" s="134" t="str">
        <f>IF((ISERROR(VLOOKUP(E3265,'[2]Lead Time(覆蓋貼)'!F:F,1,0)))*(P3265="v"),"",IF((ISTEXT(VLOOKUP(E3265,'[2]Lead Time(覆蓋貼)'!F:F,1,0)))*(P3265=""),"未執行",""))</f>
        <v/>
      </c>
    </row>
    <row r="3266" spans="1:23" ht="20.25" customHeight="1" x14ac:dyDescent="0.25">
      <c r="A3266" s="117"/>
      <c r="B3266" s="118" t="s">
        <v>6602</v>
      </c>
      <c r="C3266" s="119">
        <v>43337</v>
      </c>
      <c r="D3266" s="117" t="s">
        <v>6603</v>
      </c>
      <c r="E3266" s="120" t="s">
        <v>6640</v>
      </c>
      <c r="F3266" s="117">
        <f>IF(ISNA(VLOOKUP(B3266,[2]保固召回!$A:$G,7,FALSE)),"",(VLOOKUP(B3266,[2]保固召回!$A:$G,7,FALSE)))</f>
        <v>0</v>
      </c>
      <c r="G3266" s="121">
        <f t="shared" ca="1" si="203"/>
        <v>5.6179775280898875E-3</v>
      </c>
      <c r="H3266" s="125" t="str">
        <f t="shared" si="201"/>
        <v/>
      </c>
      <c r="I3266" s="126">
        <f t="shared" ca="1" si="202"/>
        <v>1</v>
      </c>
      <c r="J3266" s="127"/>
      <c r="K3266" s="156"/>
      <c r="L3266" s="129"/>
      <c r="M3266" s="205"/>
      <c r="N3266" s="118"/>
      <c r="O3266" s="119"/>
      <c r="P3266" s="117" t="str">
        <f>IF(B3266="","",IF(ISNA(VLOOKUP(U3266,[2]NEW!H:H,1,FALSE)),"V",""))</f>
        <v/>
      </c>
      <c r="Q3266" s="156"/>
      <c r="R3266" s="129"/>
      <c r="S3266" s="205"/>
      <c r="U3266" s="132" t="str">
        <f t="shared" si="200"/>
        <v>00118704000K82954</v>
      </c>
      <c r="W3266" s="134" t="str">
        <f>IF((ISERROR(VLOOKUP(E3266,'[2]Lead Time(覆蓋貼)'!F:F,1,0)))*(P3266="v"),"",IF((ISTEXT(VLOOKUP(E3266,'[2]Lead Time(覆蓋貼)'!F:F,1,0)))*(P3266=""),"未執行",""))</f>
        <v/>
      </c>
    </row>
    <row r="3267" spans="1:23" ht="20.25" customHeight="1" x14ac:dyDescent="0.25">
      <c r="A3267" s="117"/>
      <c r="B3267" s="118" t="s">
        <v>6602</v>
      </c>
      <c r="C3267" s="119">
        <v>43337</v>
      </c>
      <c r="D3267" s="117" t="s">
        <v>6603</v>
      </c>
      <c r="E3267" s="120" t="s">
        <v>6641</v>
      </c>
      <c r="F3267" s="117">
        <f>IF(ISNA(VLOOKUP(B3267,[2]保固召回!$A:$G,7,FALSE)),"",(VLOOKUP(B3267,[2]保固召回!$A:$G,7,FALSE)))</f>
        <v>0</v>
      </c>
      <c r="G3267" s="121">
        <f t="shared" ca="1" si="203"/>
        <v>5.6179775280898875E-3</v>
      </c>
      <c r="H3267" s="125" t="str">
        <f t="shared" si="201"/>
        <v/>
      </c>
      <c r="I3267" s="126">
        <f t="shared" ca="1" si="202"/>
        <v>1</v>
      </c>
      <c r="J3267" s="127"/>
      <c r="K3267" s="156"/>
      <c r="L3267" s="129"/>
      <c r="M3267" s="205"/>
      <c r="N3267" s="118"/>
      <c r="O3267" s="119"/>
      <c r="P3267" s="117" t="str">
        <f>IF(B3267="","",IF(ISNA(VLOOKUP(U3267,[2]NEW!H:H,1,FALSE)),"V",""))</f>
        <v/>
      </c>
      <c r="Q3267" s="156"/>
      <c r="R3267" s="129"/>
      <c r="S3267" s="205"/>
      <c r="U3267" s="132" t="str">
        <f t="shared" si="200"/>
        <v>0011870400D282955</v>
      </c>
      <c r="W3267" s="134" t="str">
        <f>IF((ISERROR(VLOOKUP(E3267,'[2]Lead Time(覆蓋貼)'!F:F,1,0)))*(P3267="v"),"",IF((ISTEXT(VLOOKUP(E3267,'[2]Lead Time(覆蓋貼)'!F:F,1,0)))*(P3267=""),"未執行",""))</f>
        <v/>
      </c>
    </row>
    <row r="3268" spans="1:23" ht="20.25" customHeight="1" x14ac:dyDescent="0.25">
      <c r="A3268" s="117"/>
      <c r="B3268" s="118" t="s">
        <v>6602</v>
      </c>
      <c r="C3268" s="119">
        <v>43337</v>
      </c>
      <c r="D3268" s="117" t="s">
        <v>6603</v>
      </c>
      <c r="E3268" s="120" t="s">
        <v>6642</v>
      </c>
      <c r="F3268" s="117">
        <f>IF(ISNA(VLOOKUP(B3268,[2]保固召回!$A:$G,7,FALSE)),"",(VLOOKUP(B3268,[2]保固召回!$A:$G,7,FALSE)))</f>
        <v>0</v>
      </c>
      <c r="G3268" s="121">
        <f t="shared" ca="1" si="203"/>
        <v>5.6179775280898875E-3</v>
      </c>
      <c r="H3268" s="125" t="str">
        <f t="shared" si="201"/>
        <v/>
      </c>
      <c r="I3268" s="126">
        <f t="shared" ca="1" si="202"/>
        <v>1</v>
      </c>
      <c r="J3268" s="127"/>
      <c r="K3268" s="156"/>
      <c r="L3268" s="129"/>
      <c r="M3268" s="205"/>
      <c r="N3268" s="118"/>
      <c r="O3268" s="119"/>
      <c r="P3268" s="117" t="str">
        <f>IF(B3268="","",IF(ISNA(VLOOKUP(U3268,[2]NEW!H:H,1,FALSE)),"V",""))</f>
        <v/>
      </c>
      <c r="Q3268" s="156"/>
      <c r="R3268" s="129"/>
      <c r="S3268" s="205"/>
      <c r="U3268" s="132" t="str">
        <f t="shared" si="200"/>
        <v>0011870400DZ40013</v>
      </c>
      <c r="W3268" s="134" t="str">
        <f>IF((ISERROR(VLOOKUP(E3268,'[2]Lead Time(覆蓋貼)'!F:F,1,0)))*(P3268="v"),"",IF((ISTEXT(VLOOKUP(E3268,'[2]Lead Time(覆蓋貼)'!F:F,1,0)))*(P3268=""),"未執行",""))</f>
        <v/>
      </c>
    </row>
    <row r="3269" spans="1:23" ht="20.25" customHeight="1" x14ac:dyDescent="0.25">
      <c r="A3269" s="117"/>
      <c r="B3269" s="118" t="s">
        <v>6602</v>
      </c>
      <c r="C3269" s="119">
        <v>43337</v>
      </c>
      <c r="D3269" s="117" t="s">
        <v>6603</v>
      </c>
      <c r="E3269" s="120" t="s">
        <v>6363</v>
      </c>
      <c r="F3269" s="117">
        <f>IF(ISNA(VLOOKUP(B3269,[2]保固召回!$A:$G,7,FALSE)),"",(VLOOKUP(B3269,[2]保固召回!$A:$G,7,FALSE)))</f>
        <v>0</v>
      </c>
      <c r="G3269" s="121">
        <f t="shared" ca="1" si="203"/>
        <v>5.6179775280898875E-3</v>
      </c>
      <c r="H3269" s="125" t="str">
        <f t="shared" si="201"/>
        <v/>
      </c>
      <c r="I3269" s="126">
        <f t="shared" ca="1" si="202"/>
        <v>1</v>
      </c>
      <c r="J3269" s="127"/>
      <c r="K3269" s="156"/>
      <c r="L3269" s="129"/>
      <c r="M3269" s="205"/>
      <c r="N3269" s="118"/>
      <c r="O3269" s="119"/>
      <c r="P3269" s="117" t="str">
        <f>IF(B3269="","",IF(ISNA(VLOOKUP(U3269,[2]NEW!H:H,1,FALSE)),"V",""))</f>
        <v/>
      </c>
      <c r="Q3269" s="156"/>
      <c r="R3269" s="129"/>
      <c r="S3269" s="205"/>
      <c r="U3269" s="132" t="str">
        <f t="shared" ref="U3269:U3332" si="204">B3269&amp;E3269</f>
        <v>0011870400DY87902</v>
      </c>
      <c r="W3269" s="134" t="str">
        <f>IF((ISERROR(VLOOKUP(E3269,'[2]Lead Time(覆蓋貼)'!F:F,1,0)))*(P3269="v"),"",IF((ISTEXT(VLOOKUP(E3269,'[2]Lead Time(覆蓋貼)'!F:F,1,0)))*(P3269=""),"未執行",""))</f>
        <v/>
      </c>
    </row>
    <row r="3270" spans="1:23" ht="20.25" customHeight="1" x14ac:dyDescent="0.25">
      <c r="A3270" s="117"/>
      <c r="B3270" s="118" t="s">
        <v>6602</v>
      </c>
      <c r="C3270" s="119">
        <v>43337</v>
      </c>
      <c r="D3270" s="117" t="s">
        <v>6603</v>
      </c>
      <c r="E3270" s="120" t="s">
        <v>6643</v>
      </c>
      <c r="F3270" s="117">
        <f>IF(ISNA(VLOOKUP(B3270,[2]保固召回!$A:$G,7,FALSE)),"",(VLOOKUP(B3270,[2]保固召回!$A:$G,7,FALSE)))</f>
        <v>0</v>
      </c>
      <c r="G3270" s="121">
        <f t="shared" ca="1" si="203"/>
        <v>5.6179775280898875E-3</v>
      </c>
      <c r="H3270" s="125" t="str">
        <f t="shared" ref="H3270:H3333" si="205">IF(P3270="V",D3270,"")</f>
        <v/>
      </c>
      <c r="I3270" s="126">
        <f t="shared" ref="I3270:I3333" ca="1" si="206">COUNTIF(H:H,D3270)</f>
        <v>1</v>
      </c>
      <c r="J3270" s="127"/>
      <c r="K3270" s="156"/>
      <c r="L3270" s="129"/>
      <c r="M3270" s="205"/>
      <c r="N3270" s="118"/>
      <c r="O3270" s="119"/>
      <c r="P3270" s="117" t="str">
        <f>IF(B3270="","",IF(ISNA(VLOOKUP(U3270,[2]NEW!H:H,1,FALSE)),"V",""))</f>
        <v/>
      </c>
      <c r="Q3270" s="156"/>
      <c r="R3270" s="129"/>
      <c r="S3270" s="205"/>
      <c r="U3270" s="132" t="str">
        <f t="shared" si="204"/>
        <v>00118704000C33190</v>
      </c>
      <c r="W3270" s="134" t="str">
        <f>IF((ISERROR(VLOOKUP(E3270,'[2]Lead Time(覆蓋貼)'!F:F,1,0)))*(P3270="v"),"",IF((ISTEXT(VLOOKUP(E3270,'[2]Lead Time(覆蓋貼)'!F:F,1,0)))*(P3270=""),"未執行",""))</f>
        <v/>
      </c>
    </row>
    <row r="3271" spans="1:23" ht="20.25" customHeight="1" x14ac:dyDescent="0.25">
      <c r="A3271" s="117"/>
      <c r="B3271" s="118" t="s">
        <v>6602</v>
      </c>
      <c r="C3271" s="119">
        <v>43337</v>
      </c>
      <c r="D3271" s="117" t="s">
        <v>6603</v>
      </c>
      <c r="E3271" s="120" t="s">
        <v>6644</v>
      </c>
      <c r="F3271" s="117">
        <f>IF(ISNA(VLOOKUP(B3271,[2]保固召回!$A:$G,7,FALSE)),"",(VLOOKUP(B3271,[2]保固召回!$A:$G,7,FALSE)))</f>
        <v>0</v>
      </c>
      <c r="G3271" s="121">
        <f t="shared" ca="1" si="203"/>
        <v>5.6179775280898875E-3</v>
      </c>
      <c r="H3271" s="125" t="str">
        <f t="shared" si="205"/>
        <v/>
      </c>
      <c r="I3271" s="126">
        <f t="shared" ca="1" si="206"/>
        <v>1</v>
      </c>
      <c r="J3271" s="127"/>
      <c r="K3271" s="156"/>
      <c r="L3271" s="129"/>
      <c r="M3271" s="205"/>
      <c r="N3271" s="118"/>
      <c r="O3271" s="119"/>
      <c r="P3271" s="117" t="str">
        <f>IF(B3271="","",IF(ISNA(VLOOKUP(U3271,[2]NEW!H:H,1,FALSE)),"V",""))</f>
        <v/>
      </c>
      <c r="Q3271" s="156"/>
      <c r="R3271" s="129"/>
      <c r="S3271" s="205"/>
      <c r="U3271" s="132" t="str">
        <f t="shared" si="204"/>
        <v>00118704000C32683</v>
      </c>
      <c r="W3271" s="134" t="str">
        <f>IF((ISERROR(VLOOKUP(E3271,'[2]Lead Time(覆蓋貼)'!F:F,1,0)))*(P3271="v"),"",IF((ISTEXT(VLOOKUP(E3271,'[2]Lead Time(覆蓋貼)'!F:F,1,0)))*(P3271=""),"未執行",""))</f>
        <v/>
      </c>
    </row>
    <row r="3272" spans="1:23" ht="20.25" customHeight="1" x14ac:dyDescent="0.25">
      <c r="A3272" s="117"/>
      <c r="B3272" s="118" t="s">
        <v>6602</v>
      </c>
      <c r="C3272" s="119">
        <v>43337</v>
      </c>
      <c r="D3272" s="117" t="s">
        <v>6603</v>
      </c>
      <c r="E3272" s="120" t="s">
        <v>6645</v>
      </c>
      <c r="F3272" s="117">
        <f>IF(ISNA(VLOOKUP(B3272,[2]保固召回!$A:$G,7,FALSE)),"",(VLOOKUP(B3272,[2]保固召回!$A:$G,7,FALSE)))</f>
        <v>0</v>
      </c>
      <c r="G3272" s="121">
        <f t="shared" ca="1" si="203"/>
        <v>5.6179775280898875E-3</v>
      </c>
      <c r="H3272" s="125" t="str">
        <f t="shared" si="205"/>
        <v/>
      </c>
      <c r="I3272" s="126">
        <f t="shared" ca="1" si="206"/>
        <v>1</v>
      </c>
      <c r="J3272" s="127"/>
      <c r="K3272" s="156"/>
      <c r="L3272" s="129"/>
      <c r="M3272" s="205"/>
      <c r="N3272" s="118"/>
      <c r="O3272" s="119"/>
      <c r="P3272" s="117" t="str">
        <f>IF(B3272="","",IF(ISNA(VLOOKUP(U3272,[2]NEW!H:H,1,FALSE)),"V",""))</f>
        <v/>
      </c>
      <c r="Q3272" s="156"/>
      <c r="R3272" s="129"/>
      <c r="S3272" s="205"/>
      <c r="U3272" s="132" t="str">
        <f t="shared" si="204"/>
        <v>0011870400D282966</v>
      </c>
      <c r="W3272" s="134" t="str">
        <f>IF((ISERROR(VLOOKUP(E3272,'[2]Lead Time(覆蓋貼)'!F:F,1,0)))*(P3272="v"),"",IF((ISTEXT(VLOOKUP(E3272,'[2]Lead Time(覆蓋貼)'!F:F,1,0)))*(P3272=""),"未執行",""))</f>
        <v/>
      </c>
    </row>
    <row r="3273" spans="1:23" ht="20.25" customHeight="1" x14ac:dyDescent="0.25">
      <c r="A3273" s="117"/>
      <c r="B3273" s="118" t="s">
        <v>6602</v>
      </c>
      <c r="C3273" s="119">
        <v>43337</v>
      </c>
      <c r="D3273" s="117" t="s">
        <v>6603</v>
      </c>
      <c r="E3273" s="120" t="s">
        <v>6646</v>
      </c>
      <c r="F3273" s="117">
        <f>IF(ISNA(VLOOKUP(B3273,[2]保固召回!$A:$G,7,FALSE)),"",(VLOOKUP(B3273,[2]保固召回!$A:$G,7,FALSE)))</f>
        <v>0</v>
      </c>
      <c r="G3273" s="121">
        <f t="shared" ref="G3273:G3336" ca="1" si="207">COUNTIF(H:H,D3273)/COUNTIF(D:D,D3273)</f>
        <v>5.6179775280898875E-3</v>
      </c>
      <c r="H3273" s="125" t="str">
        <f t="shared" si="205"/>
        <v/>
      </c>
      <c r="I3273" s="126">
        <f t="shared" ca="1" si="206"/>
        <v>1</v>
      </c>
      <c r="J3273" s="127"/>
      <c r="K3273" s="156"/>
      <c r="L3273" s="129"/>
      <c r="M3273" s="205"/>
      <c r="N3273" s="118"/>
      <c r="O3273" s="119"/>
      <c r="P3273" s="117" t="str">
        <f>IF(B3273="","",IF(ISNA(VLOOKUP(U3273,[2]NEW!H:H,1,FALSE)),"V",""))</f>
        <v/>
      </c>
      <c r="Q3273" s="156"/>
      <c r="R3273" s="129"/>
      <c r="S3273" s="205"/>
      <c r="U3273" s="132" t="str">
        <f t="shared" si="204"/>
        <v>00118704000C32549</v>
      </c>
      <c r="W3273" s="134" t="str">
        <f>IF((ISERROR(VLOOKUP(E3273,'[2]Lead Time(覆蓋貼)'!F:F,1,0)))*(P3273="v"),"",IF((ISTEXT(VLOOKUP(E3273,'[2]Lead Time(覆蓋貼)'!F:F,1,0)))*(P3273=""),"未執行",""))</f>
        <v/>
      </c>
    </row>
    <row r="3274" spans="1:23" ht="20.25" customHeight="1" x14ac:dyDescent="0.25">
      <c r="A3274" s="117"/>
      <c r="B3274" s="118" t="s">
        <v>6602</v>
      </c>
      <c r="C3274" s="119">
        <v>43337</v>
      </c>
      <c r="D3274" s="117" t="s">
        <v>6603</v>
      </c>
      <c r="E3274" s="120" t="s">
        <v>6647</v>
      </c>
      <c r="F3274" s="117">
        <f>IF(ISNA(VLOOKUP(B3274,[2]保固召回!$A:$G,7,FALSE)),"",(VLOOKUP(B3274,[2]保固召回!$A:$G,7,FALSE)))</f>
        <v>0</v>
      </c>
      <c r="G3274" s="121">
        <f t="shared" ca="1" si="207"/>
        <v>5.6179775280898875E-3</v>
      </c>
      <c r="H3274" s="125" t="str">
        <f t="shared" si="205"/>
        <v/>
      </c>
      <c r="I3274" s="126">
        <f t="shared" ca="1" si="206"/>
        <v>1</v>
      </c>
      <c r="J3274" s="127"/>
      <c r="K3274" s="156"/>
      <c r="L3274" s="129"/>
      <c r="M3274" s="205"/>
      <c r="N3274" s="118"/>
      <c r="O3274" s="119"/>
      <c r="P3274" s="117" t="str">
        <f>IF(B3274="","",IF(ISNA(VLOOKUP(U3274,[2]NEW!H:H,1,FALSE)),"V",""))</f>
        <v/>
      </c>
      <c r="Q3274" s="156"/>
      <c r="R3274" s="129"/>
      <c r="S3274" s="205"/>
      <c r="U3274" s="132" t="str">
        <f t="shared" si="204"/>
        <v>00118704000H52048</v>
      </c>
      <c r="W3274" s="134" t="str">
        <f>IF((ISERROR(VLOOKUP(E3274,'[2]Lead Time(覆蓋貼)'!F:F,1,0)))*(P3274="v"),"",IF((ISTEXT(VLOOKUP(E3274,'[2]Lead Time(覆蓋貼)'!F:F,1,0)))*(P3274=""),"未執行",""))</f>
        <v/>
      </c>
    </row>
    <row r="3275" spans="1:23" ht="20.25" customHeight="1" x14ac:dyDescent="0.25">
      <c r="A3275" s="117"/>
      <c r="B3275" s="118" t="s">
        <v>6602</v>
      </c>
      <c r="C3275" s="119">
        <v>43337</v>
      </c>
      <c r="D3275" s="117" t="s">
        <v>6603</v>
      </c>
      <c r="E3275" s="120" t="s">
        <v>6648</v>
      </c>
      <c r="F3275" s="117">
        <f>IF(ISNA(VLOOKUP(B3275,[2]保固召回!$A:$G,7,FALSE)),"",(VLOOKUP(B3275,[2]保固召回!$A:$G,7,FALSE)))</f>
        <v>0</v>
      </c>
      <c r="G3275" s="121">
        <f t="shared" ca="1" si="207"/>
        <v>5.6179775280898875E-3</v>
      </c>
      <c r="H3275" s="125" t="str">
        <f t="shared" si="205"/>
        <v/>
      </c>
      <c r="I3275" s="126">
        <f t="shared" ca="1" si="206"/>
        <v>1</v>
      </c>
      <c r="J3275" s="127"/>
      <c r="K3275" s="156"/>
      <c r="L3275" s="129"/>
      <c r="M3275" s="205"/>
      <c r="N3275" s="118"/>
      <c r="O3275" s="119"/>
      <c r="P3275" s="117" t="str">
        <f>IF(B3275="","",IF(ISNA(VLOOKUP(U3275,[2]NEW!H:H,1,FALSE)),"V",""))</f>
        <v/>
      </c>
      <c r="Q3275" s="156"/>
      <c r="R3275" s="129"/>
      <c r="S3275" s="205"/>
      <c r="U3275" s="132" t="str">
        <f t="shared" si="204"/>
        <v>00118704000N21375</v>
      </c>
      <c r="W3275" s="134" t="str">
        <f>IF((ISERROR(VLOOKUP(E3275,'[2]Lead Time(覆蓋貼)'!F:F,1,0)))*(P3275="v"),"",IF((ISTEXT(VLOOKUP(E3275,'[2]Lead Time(覆蓋貼)'!F:F,1,0)))*(P3275=""),"未執行",""))</f>
        <v/>
      </c>
    </row>
    <row r="3276" spans="1:23" ht="20.25" customHeight="1" x14ac:dyDescent="0.25">
      <c r="A3276" s="117"/>
      <c r="B3276" s="118" t="s">
        <v>6602</v>
      </c>
      <c r="C3276" s="119">
        <v>43337</v>
      </c>
      <c r="D3276" s="117" t="s">
        <v>6603</v>
      </c>
      <c r="E3276" s="120" t="s">
        <v>6649</v>
      </c>
      <c r="F3276" s="117">
        <f>IF(ISNA(VLOOKUP(B3276,[2]保固召回!$A:$G,7,FALSE)),"",(VLOOKUP(B3276,[2]保固召回!$A:$G,7,FALSE)))</f>
        <v>0</v>
      </c>
      <c r="G3276" s="121">
        <f t="shared" ca="1" si="207"/>
        <v>5.6179775280898875E-3</v>
      </c>
      <c r="H3276" s="125" t="str">
        <f t="shared" si="205"/>
        <v/>
      </c>
      <c r="I3276" s="126">
        <f t="shared" ca="1" si="206"/>
        <v>1</v>
      </c>
      <c r="J3276" s="127"/>
      <c r="K3276" s="156"/>
      <c r="L3276" s="129"/>
      <c r="M3276" s="205"/>
      <c r="N3276" s="118"/>
      <c r="O3276" s="119"/>
      <c r="P3276" s="117" t="str">
        <f>IF(B3276="","",IF(ISNA(VLOOKUP(U3276,[2]NEW!H:H,1,FALSE)),"V",""))</f>
        <v/>
      </c>
      <c r="Q3276" s="156"/>
      <c r="R3276" s="129"/>
      <c r="S3276" s="205"/>
      <c r="U3276" s="132" t="str">
        <f t="shared" si="204"/>
        <v>0011870400GF92422</v>
      </c>
      <c r="W3276" s="134" t="str">
        <f>IF((ISERROR(VLOOKUP(E3276,'[2]Lead Time(覆蓋貼)'!F:F,1,0)))*(P3276="v"),"",IF((ISTEXT(VLOOKUP(E3276,'[2]Lead Time(覆蓋貼)'!F:F,1,0)))*(P3276=""),"未執行",""))</f>
        <v/>
      </c>
    </row>
    <row r="3277" spans="1:23" ht="20.25" customHeight="1" x14ac:dyDescent="0.25">
      <c r="A3277" s="117"/>
      <c r="B3277" s="118" t="s">
        <v>6602</v>
      </c>
      <c r="C3277" s="119">
        <v>43337</v>
      </c>
      <c r="D3277" s="117" t="s">
        <v>6603</v>
      </c>
      <c r="E3277" s="120" t="s">
        <v>6650</v>
      </c>
      <c r="F3277" s="117">
        <f>IF(ISNA(VLOOKUP(B3277,[2]保固召回!$A:$G,7,FALSE)),"",(VLOOKUP(B3277,[2]保固召回!$A:$G,7,FALSE)))</f>
        <v>0</v>
      </c>
      <c r="G3277" s="121">
        <f t="shared" ca="1" si="207"/>
        <v>5.6179775280898875E-3</v>
      </c>
      <c r="H3277" s="125" t="str">
        <f t="shared" si="205"/>
        <v/>
      </c>
      <c r="I3277" s="126">
        <f t="shared" ca="1" si="206"/>
        <v>1</v>
      </c>
      <c r="J3277" s="127"/>
      <c r="K3277" s="156"/>
      <c r="L3277" s="129"/>
      <c r="M3277" s="205"/>
      <c r="N3277" s="118"/>
      <c r="O3277" s="119"/>
      <c r="P3277" s="117" t="str">
        <f>IF(B3277="","",IF(ISNA(VLOOKUP(U3277,[2]NEW!H:H,1,FALSE)),"V",""))</f>
        <v/>
      </c>
      <c r="Q3277" s="156"/>
      <c r="R3277" s="129"/>
      <c r="S3277" s="205"/>
      <c r="U3277" s="132" t="str">
        <f t="shared" si="204"/>
        <v>0011870400DE81402</v>
      </c>
      <c r="W3277" s="134" t="str">
        <f>IF((ISERROR(VLOOKUP(E3277,'[2]Lead Time(覆蓋貼)'!F:F,1,0)))*(P3277="v"),"",IF((ISTEXT(VLOOKUP(E3277,'[2]Lead Time(覆蓋貼)'!F:F,1,0)))*(P3277=""),"未執行",""))</f>
        <v/>
      </c>
    </row>
    <row r="3278" spans="1:23" ht="20.25" customHeight="1" x14ac:dyDescent="0.25">
      <c r="A3278" s="117"/>
      <c r="B3278" s="118" t="s">
        <v>6602</v>
      </c>
      <c r="C3278" s="119">
        <v>43337</v>
      </c>
      <c r="D3278" s="117" t="s">
        <v>6603</v>
      </c>
      <c r="E3278" s="120" t="s">
        <v>6651</v>
      </c>
      <c r="F3278" s="117">
        <f>IF(ISNA(VLOOKUP(B3278,[2]保固召回!$A:$G,7,FALSE)),"",(VLOOKUP(B3278,[2]保固召回!$A:$G,7,FALSE)))</f>
        <v>0</v>
      </c>
      <c r="G3278" s="121">
        <f t="shared" ca="1" si="207"/>
        <v>5.6179775280898875E-3</v>
      </c>
      <c r="H3278" s="125" t="str">
        <f t="shared" si="205"/>
        <v/>
      </c>
      <c r="I3278" s="126">
        <f t="shared" ca="1" si="206"/>
        <v>1</v>
      </c>
      <c r="J3278" s="127"/>
      <c r="K3278" s="156"/>
      <c r="L3278" s="129"/>
      <c r="M3278" s="205"/>
      <c r="N3278" s="118"/>
      <c r="O3278" s="119"/>
      <c r="P3278" s="117" t="str">
        <f>IF(B3278="","",IF(ISNA(VLOOKUP(U3278,[2]NEW!H:H,1,FALSE)),"V",""))</f>
        <v/>
      </c>
      <c r="Q3278" s="156"/>
      <c r="R3278" s="129"/>
      <c r="S3278" s="205"/>
      <c r="U3278" s="132" t="str">
        <f t="shared" si="204"/>
        <v>0011870400D284286</v>
      </c>
      <c r="W3278" s="134" t="str">
        <f>IF((ISERROR(VLOOKUP(E3278,'[2]Lead Time(覆蓋貼)'!F:F,1,0)))*(P3278="v"),"",IF((ISTEXT(VLOOKUP(E3278,'[2]Lead Time(覆蓋貼)'!F:F,1,0)))*(P3278=""),"未執行",""))</f>
        <v>未執行</v>
      </c>
    </row>
    <row r="3279" spans="1:23" ht="20.25" customHeight="1" x14ac:dyDescent="0.25">
      <c r="A3279" s="117"/>
      <c r="B3279" s="118" t="s">
        <v>6602</v>
      </c>
      <c r="C3279" s="119">
        <v>43337</v>
      </c>
      <c r="D3279" s="117" t="s">
        <v>6603</v>
      </c>
      <c r="E3279" s="120" t="s">
        <v>6652</v>
      </c>
      <c r="F3279" s="117">
        <f>IF(ISNA(VLOOKUP(B3279,[2]保固召回!$A:$G,7,FALSE)),"",(VLOOKUP(B3279,[2]保固召回!$A:$G,7,FALSE)))</f>
        <v>0</v>
      </c>
      <c r="G3279" s="121">
        <f t="shared" ca="1" si="207"/>
        <v>5.6179775280898875E-3</v>
      </c>
      <c r="H3279" s="125" t="str">
        <f t="shared" si="205"/>
        <v/>
      </c>
      <c r="I3279" s="126">
        <f t="shared" ca="1" si="206"/>
        <v>1</v>
      </c>
      <c r="J3279" s="127"/>
      <c r="K3279" s="156"/>
      <c r="L3279" s="129"/>
      <c r="M3279" s="205"/>
      <c r="N3279" s="118"/>
      <c r="O3279" s="119"/>
      <c r="P3279" s="117" t="str">
        <f>IF(B3279="","",IF(ISNA(VLOOKUP(U3279,[2]NEW!H:H,1,FALSE)),"V",""))</f>
        <v/>
      </c>
      <c r="Q3279" s="156"/>
      <c r="R3279" s="129"/>
      <c r="S3279" s="205"/>
      <c r="U3279" s="132" t="str">
        <f t="shared" si="204"/>
        <v>0011870400L876681</v>
      </c>
      <c r="W3279" s="134" t="str">
        <f>IF((ISERROR(VLOOKUP(E3279,'[2]Lead Time(覆蓋貼)'!F:F,1,0)))*(P3279="v"),"",IF((ISTEXT(VLOOKUP(E3279,'[2]Lead Time(覆蓋貼)'!F:F,1,0)))*(P3279=""),"未執行",""))</f>
        <v/>
      </c>
    </row>
    <row r="3280" spans="1:23" ht="20.25" customHeight="1" x14ac:dyDescent="0.25">
      <c r="A3280" s="117"/>
      <c r="B3280" s="118" t="s">
        <v>6602</v>
      </c>
      <c r="C3280" s="119">
        <v>43337</v>
      </c>
      <c r="D3280" s="117" t="s">
        <v>6603</v>
      </c>
      <c r="E3280" s="120" t="s">
        <v>6653</v>
      </c>
      <c r="F3280" s="117">
        <f>IF(ISNA(VLOOKUP(B3280,[2]保固召回!$A:$G,7,FALSE)),"",(VLOOKUP(B3280,[2]保固召回!$A:$G,7,FALSE)))</f>
        <v>0</v>
      </c>
      <c r="G3280" s="121">
        <f t="shared" ca="1" si="207"/>
        <v>5.6179775280898875E-3</v>
      </c>
      <c r="H3280" s="125" t="str">
        <f t="shared" si="205"/>
        <v/>
      </c>
      <c r="I3280" s="126">
        <f t="shared" ca="1" si="206"/>
        <v>1</v>
      </c>
      <c r="J3280" s="127"/>
      <c r="K3280" s="156"/>
      <c r="L3280" s="129"/>
      <c r="M3280" s="205"/>
      <c r="N3280" s="118"/>
      <c r="O3280" s="119"/>
      <c r="P3280" s="117" t="str">
        <f>IF(B3280="","",IF(ISNA(VLOOKUP(U3280,[2]NEW!H:H,1,FALSE)),"V",""))</f>
        <v/>
      </c>
      <c r="Q3280" s="156"/>
      <c r="R3280" s="129"/>
      <c r="S3280" s="205"/>
      <c r="U3280" s="132" t="str">
        <f t="shared" si="204"/>
        <v>0011870400DE81385</v>
      </c>
      <c r="W3280" s="134" t="str">
        <f>IF((ISERROR(VLOOKUP(E3280,'[2]Lead Time(覆蓋貼)'!F:F,1,0)))*(P3280="v"),"",IF((ISTEXT(VLOOKUP(E3280,'[2]Lead Time(覆蓋貼)'!F:F,1,0)))*(P3280=""),"未執行",""))</f>
        <v/>
      </c>
    </row>
    <row r="3281" spans="1:23" ht="20.25" customHeight="1" x14ac:dyDescent="0.25">
      <c r="A3281" s="117"/>
      <c r="B3281" s="118" t="s">
        <v>6602</v>
      </c>
      <c r="C3281" s="119">
        <v>43337</v>
      </c>
      <c r="D3281" s="117" t="s">
        <v>6603</v>
      </c>
      <c r="E3281" s="120" t="s">
        <v>6654</v>
      </c>
      <c r="F3281" s="117">
        <f>IF(ISNA(VLOOKUP(B3281,[2]保固召回!$A:$G,7,FALSE)),"",(VLOOKUP(B3281,[2]保固召回!$A:$G,7,FALSE)))</f>
        <v>0</v>
      </c>
      <c r="G3281" s="121">
        <f t="shared" ca="1" si="207"/>
        <v>5.6179775280898875E-3</v>
      </c>
      <c r="H3281" s="125" t="str">
        <f t="shared" si="205"/>
        <v/>
      </c>
      <c r="I3281" s="126">
        <f t="shared" ca="1" si="206"/>
        <v>1</v>
      </c>
      <c r="J3281" s="127"/>
      <c r="K3281" s="156"/>
      <c r="L3281" s="129"/>
      <c r="M3281" s="205"/>
      <c r="N3281" s="118"/>
      <c r="O3281" s="119"/>
      <c r="P3281" s="117" t="str">
        <f>IF(B3281="","",IF(ISNA(VLOOKUP(U3281,[2]NEW!H:H,1,FALSE)),"V",""))</f>
        <v/>
      </c>
      <c r="Q3281" s="156"/>
      <c r="R3281" s="129"/>
      <c r="S3281" s="205"/>
      <c r="U3281" s="132" t="str">
        <f t="shared" si="204"/>
        <v>00118704000H45806</v>
      </c>
      <c r="W3281" s="134" t="str">
        <f>IF((ISERROR(VLOOKUP(E3281,'[2]Lead Time(覆蓋貼)'!F:F,1,0)))*(P3281="v"),"",IF((ISTEXT(VLOOKUP(E3281,'[2]Lead Time(覆蓋貼)'!F:F,1,0)))*(P3281=""),"未執行",""))</f>
        <v>未執行</v>
      </c>
    </row>
    <row r="3282" spans="1:23" ht="20.25" customHeight="1" x14ac:dyDescent="0.25">
      <c r="A3282" s="117"/>
      <c r="B3282" s="118" t="s">
        <v>6602</v>
      </c>
      <c r="C3282" s="119">
        <v>43337</v>
      </c>
      <c r="D3282" s="117" t="s">
        <v>6603</v>
      </c>
      <c r="E3282" s="120" t="s">
        <v>6655</v>
      </c>
      <c r="F3282" s="117">
        <f>IF(ISNA(VLOOKUP(B3282,[2]保固召回!$A:$G,7,FALSE)),"",(VLOOKUP(B3282,[2]保固召回!$A:$G,7,FALSE)))</f>
        <v>0</v>
      </c>
      <c r="G3282" s="121">
        <f t="shared" ca="1" si="207"/>
        <v>5.6179775280898875E-3</v>
      </c>
      <c r="H3282" s="125" t="str">
        <f t="shared" si="205"/>
        <v/>
      </c>
      <c r="I3282" s="126">
        <f t="shared" ca="1" si="206"/>
        <v>1</v>
      </c>
      <c r="J3282" s="127"/>
      <c r="K3282" s="156"/>
      <c r="L3282" s="129"/>
      <c r="M3282" s="205"/>
      <c r="N3282" s="118"/>
      <c r="O3282" s="119"/>
      <c r="P3282" s="117" t="str">
        <f>IF(B3282="","",IF(ISNA(VLOOKUP(U3282,[2]NEW!H:H,1,FALSE)),"V",""))</f>
        <v/>
      </c>
      <c r="Q3282" s="156"/>
      <c r="R3282" s="129"/>
      <c r="S3282" s="205"/>
      <c r="U3282" s="132" t="str">
        <f t="shared" si="204"/>
        <v>00118704000H43484</v>
      </c>
      <c r="W3282" s="134" t="str">
        <f>IF((ISERROR(VLOOKUP(E3282,'[2]Lead Time(覆蓋貼)'!F:F,1,0)))*(P3282="v"),"",IF((ISTEXT(VLOOKUP(E3282,'[2]Lead Time(覆蓋貼)'!F:F,1,0)))*(P3282=""),"未執行",""))</f>
        <v/>
      </c>
    </row>
    <row r="3283" spans="1:23" ht="20.25" customHeight="1" x14ac:dyDescent="0.25">
      <c r="A3283" s="117"/>
      <c r="B3283" s="118" t="s">
        <v>6602</v>
      </c>
      <c r="C3283" s="119">
        <v>43337</v>
      </c>
      <c r="D3283" s="117" t="s">
        <v>6603</v>
      </c>
      <c r="E3283" s="120" t="s">
        <v>6656</v>
      </c>
      <c r="F3283" s="117">
        <f>IF(ISNA(VLOOKUP(B3283,[2]保固召回!$A:$G,7,FALSE)),"",(VLOOKUP(B3283,[2]保固召回!$A:$G,7,FALSE)))</f>
        <v>0</v>
      </c>
      <c r="G3283" s="121">
        <f t="shared" ca="1" si="207"/>
        <v>5.6179775280898875E-3</v>
      </c>
      <c r="H3283" s="125" t="str">
        <f t="shared" si="205"/>
        <v/>
      </c>
      <c r="I3283" s="126">
        <f t="shared" ca="1" si="206"/>
        <v>1</v>
      </c>
      <c r="J3283" s="127"/>
      <c r="K3283" s="156"/>
      <c r="L3283" s="129"/>
      <c r="M3283" s="205"/>
      <c r="N3283" s="118"/>
      <c r="O3283" s="119"/>
      <c r="P3283" s="117" t="str">
        <f>IF(B3283="","",IF(ISNA(VLOOKUP(U3283,[2]NEW!H:H,1,FALSE)),"V",""))</f>
        <v/>
      </c>
      <c r="Q3283" s="156"/>
      <c r="R3283" s="129"/>
      <c r="S3283" s="205"/>
      <c r="U3283" s="132" t="str">
        <f t="shared" si="204"/>
        <v>0011870400D176224</v>
      </c>
      <c r="W3283" s="134" t="str">
        <f>IF((ISERROR(VLOOKUP(E3283,'[2]Lead Time(覆蓋貼)'!F:F,1,0)))*(P3283="v"),"",IF((ISTEXT(VLOOKUP(E3283,'[2]Lead Time(覆蓋貼)'!F:F,1,0)))*(P3283=""),"未執行",""))</f>
        <v/>
      </c>
    </row>
    <row r="3284" spans="1:23" ht="20.25" customHeight="1" x14ac:dyDescent="0.25">
      <c r="A3284" s="117"/>
      <c r="B3284" s="118" t="s">
        <v>6602</v>
      </c>
      <c r="C3284" s="119">
        <v>43337</v>
      </c>
      <c r="D3284" s="117" t="s">
        <v>6603</v>
      </c>
      <c r="E3284" s="120" t="s">
        <v>6657</v>
      </c>
      <c r="F3284" s="117">
        <f>IF(ISNA(VLOOKUP(B3284,[2]保固召回!$A:$G,7,FALSE)),"",(VLOOKUP(B3284,[2]保固召回!$A:$G,7,FALSE)))</f>
        <v>0</v>
      </c>
      <c r="G3284" s="121">
        <f t="shared" ca="1" si="207"/>
        <v>5.6179775280898875E-3</v>
      </c>
      <c r="H3284" s="125" t="str">
        <f t="shared" si="205"/>
        <v/>
      </c>
      <c r="I3284" s="126">
        <f t="shared" ca="1" si="206"/>
        <v>1</v>
      </c>
      <c r="J3284" s="127"/>
      <c r="K3284" s="156"/>
      <c r="L3284" s="129"/>
      <c r="M3284" s="205"/>
      <c r="N3284" s="118"/>
      <c r="O3284" s="119"/>
      <c r="P3284" s="117" t="str">
        <f>IF(B3284="","",IF(ISNA(VLOOKUP(U3284,[2]NEW!H:H,1,FALSE)),"V",""))</f>
        <v/>
      </c>
      <c r="Q3284" s="156"/>
      <c r="R3284" s="129"/>
      <c r="S3284" s="205"/>
      <c r="U3284" s="132" t="str">
        <f t="shared" si="204"/>
        <v>0011870400D176240</v>
      </c>
      <c r="W3284" s="134" t="str">
        <f>IF((ISERROR(VLOOKUP(E3284,'[2]Lead Time(覆蓋貼)'!F:F,1,0)))*(P3284="v"),"",IF((ISTEXT(VLOOKUP(E3284,'[2]Lead Time(覆蓋貼)'!F:F,1,0)))*(P3284=""),"未執行",""))</f>
        <v/>
      </c>
    </row>
    <row r="3285" spans="1:23" ht="20.25" customHeight="1" x14ac:dyDescent="0.25">
      <c r="A3285" s="117"/>
      <c r="B3285" s="118" t="s">
        <v>6602</v>
      </c>
      <c r="C3285" s="119">
        <v>43337</v>
      </c>
      <c r="D3285" s="117" t="s">
        <v>6603</v>
      </c>
      <c r="E3285" s="120" t="s">
        <v>6658</v>
      </c>
      <c r="F3285" s="117">
        <f>IF(ISNA(VLOOKUP(B3285,[2]保固召回!$A:$G,7,FALSE)),"",(VLOOKUP(B3285,[2]保固召回!$A:$G,7,FALSE)))</f>
        <v>0</v>
      </c>
      <c r="G3285" s="121">
        <f t="shared" ca="1" si="207"/>
        <v>5.6179775280898875E-3</v>
      </c>
      <c r="H3285" s="125" t="str">
        <f t="shared" si="205"/>
        <v/>
      </c>
      <c r="I3285" s="126">
        <f t="shared" ca="1" si="206"/>
        <v>1</v>
      </c>
      <c r="J3285" s="127"/>
      <c r="K3285" s="156"/>
      <c r="L3285" s="129"/>
      <c r="M3285" s="205"/>
      <c r="N3285" s="118"/>
      <c r="O3285" s="119"/>
      <c r="P3285" s="117" t="str">
        <f>IF(B3285="","",IF(ISNA(VLOOKUP(U3285,[2]NEW!H:H,1,FALSE)),"V",""))</f>
        <v/>
      </c>
      <c r="Q3285" s="156"/>
      <c r="R3285" s="129"/>
      <c r="S3285" s="205"/>
      <c r="U3285" s="132" t="str">
        <f t="shared" si="204"/>
        <v>0011870400D283176</v>
      </c>
      <c r="W3285" s="134" t="str">
        <f>IF((ISERROR(VLOOKUP(E3285,'[2]Lead Time(覆蓋貼)'!F:F,1,0)))*(P3285="v"),"",IF((ISTEXT(VLOOKUP(E3285,'[2]Lead Time(覆蓋貼)'!F:F,1,0)))*(P3285=""),"未執行",""))</f>
        <v/>
      </c>
    </row>
    <row r="3286" spans="1:23" ht="20.25" customHeight="1" x14ac:dyDescent="0.25">
      <c r="A3286" s="117"/>
      <c r="B3286" s="118" t="s">
        <v>6602</v>
      </c>
      <c r="C3286" s="119">
        <v>43337</v>
      </c>
      <c r="D3286" s="117" t="s">
        <v>6603</v>
      </c>
      <c r="E3286" s="120" t="s">
        <v>6659</v>
      </c>
      <c r="F3286" s="117">
        <f>IF(ISNA(VLOOKUP(B3286,[2]保固召回!$A:$G,7,FALSE)),"",(VLOOKUP(B3286,[2]保固召回!$A:$G,7,FALSE)))</f>
        <v>0</v>
      </c>
      <c r="G3286" s="121">
        <f t="shared" ca="1" si="207"/>
        <v>5.6179775280898875E-3</v>
      </c>
      <c r="H3286" s="125" t="str">
        <f t="shared" si="205"/>
        <v/>
      </c>
      <c r="I3286" s="126">
        <f t="shared" ca="1" si="206"/>
        <v>1</v>
      </c>
      <c r="J3286" s="127"/>
      <c r="K3286" s="156"/>
      <c r="L3286" s="129"/>
      <c r="M3286" s="205"/>
      <c r="N3286" s="118"/>
      <c r="O3286" s="119"/>
      <c r="P3286" s="117" t="str">
        <f>IF(B3286="","",IF(ISNA(VLOOKUP(U3286,[2]NEW!H:H,1,FALSE)),"V",""))</f>
        <v/>
      </c>
      <c r="Q3286" s="156"/>
      <c r="R3286" s="129"/>
      <c r="S3286" s="205"/>
      <c r="U3286" s="132" t="str">
        <f t="shared" si="204"/>
        <v>0011870400D283173</v>
      </c>
      <c r="W3286" s="134" t="str">
        <f>IF((ISERROR(VLOOKUP(E3286,'[2]Lead Time(覆蓋貼)'!F:F,1,0)))*(P3286="v"),"",IF((ISTEXT(VLOOKUP(E3286,'[2]Lead Time(覆蓋貼)'!F:F,1,0)))*(P3286=""),"未執行",""))</f>
        <v/>
      </c>
    </row>
    <row r="3287" spans="1:23" ht="20.25" customHeight="1" x14ac:dyDescent="0.25">
      <c r="A3287" s="117"/>
      <c r="B3287" s="118" t="s">
        <v>6602</v>
      </c>
      <c r="C3287" s="119">
        <v>43337</v>
      </c>
      <c r="D3287" s="117" t="s">
        <v>6603</v>
      </c>
      <c r="E3287" s="120" t="s">
        <v>6660</v>
      </c>
      <c r="F3287" s="117">
        <f>IF(ISNA(VLOOKUP(B3287,[2]保固召回!$A:$G,7,FALSE)),"",(VLOOKUP(B3287,[2]保固召回!$A:$G,7,FALSE)))</f>
        <v>0</v>
      </c>
      <c r="G3287" s="121">
        <f t="shared" ca="1" si="207"/>
        <v>5.6179775280898875E-3</v>
      </c>
      <c r="H3287" s="125" t="str">
        <f t="shared" si="205"/>
        <v/>
      </c>
      <c r="I3287" s="126">
        <f t="shared" ca="1" si="206"/>
        <v>1</v>
      </c>
      <c r="J3287" s="127"/>
      <c r="K3287" s="156"/>
      <c r="L3287" s="129"/>
      <c r="M3287" s="205"/>
      <c r="N3287" s="118"/>
      <c r="O3287" s="119"/>
      <c r="P3287" s="117" t="str">
        <f>IF(B3287="","",IF(ISNA(VLOOKUP(U3287,[2]NEW!H:H,1,FALSE)),"V",""))</f>
        <v/>
      </c>
      <c r="Q3287" s="156"/>
      <c r="R3287" s="129"/>
      <c r="S3287" s="205"/>
      <c r="U3287" s="132" t="str">
        <f t="shared" si="204"/>
        <v>00118704000C31924</v>
      </c>
      <c r="W3287" s="134" t="str">
        <f>IF((ISERROR(VLOOKUP(E3287,'[2]Lead Time(覆蓋貼)'!F:F,1,0)))*(P3287="v"),"",IF((ISTEXT(VLOOKUP(E3287,'[2]Lead Time(覆蓋貼)'!F:F,1,0)))*(P3287=""),"未執行",""))</f>
        <v/>
      </c>
    </row>
    <row r="3288" spans="1:23" ht="20.25" customHeight="1" x14ac:dyDescent="0.25">
      <c r="A3288" s="117"/>
      <c r="B3288" s="118" t="s">
        <v>6602</v>
      </c>
      <c r="C3288" s="119">
        <v>43337</v>
      </c>
      <c r="D3288" s="117" t="s">
        <v>6603</v>
      </c>
      <c r="E3288" s="120" t="s">
        <v>6661</v>
      </c>
      <c r="F3288" s="117">
        <f>IF(ISNA(VLOOKUP(B3288,[2]保固召回!$A:$G,7,FALSE)),"",(VLOOKUP(B3288,[2]保固召回!$A:$G,7,FALSE)))</f>
        <v>0</v>
      </c>
      <c r="G3288" s="121">
        <f t="shared" ca="1" si="207"/>
        <v>5.6179775280898875E-3</v>
      </c>
      <c r="H3288" s="125" t="str">
        <f t="shared" si="205"/>
        <v/>
      </c>
      <c r="I3288" s="126">
        <f t="shared" ca="1" si="206"/>
        <v>1</v>
      </c>
      <c r="J3288" s="127"/>
      <c r="K3288" s="156"/>
      <c r="L3288" s="129"/>
      <c r="M3288" s="205"/>
      <c r="N3288" s="118"/>
      <c r="O3288" s="119"/>
      <c r="P3288" s="117" t="str">
        <f>IF(B3288="","",IF(ISNA(VLOOKUP(U3288,[2]NEW!H:H,1,FALSE)),"V",""))</f>
        <v/>
      </c>
      <c r="Q3288" s="156"/>
      <c r="R3288" s="129"/>
      <c r="S3288" s="205"/>
      <c r="U3288" s="132" t="str">
        <f t="shared" si="204"/>
        <v>0011870400D283655</v>
      </c>
      <c r="W3288" s="134" t="str">
        <f>IF((ISERROR(VLOOKUP(E3288,'[2]Lead Time(覆蓋貼)'!F:F,1,0)))*(P3288="v"),"",IF((ISTEXT(VLOOKUP(E3288,'[2]Lead Time(覆蓋貼)'!F:F,1,0)))*(P3288=""),"未執行",""))</f>
        <v/>
      </c>
    </row>
    <row r="3289" spans="1:23" ht="20.25" customHeight="1" x14ac:dyDescent="0.25">
      <c r="A3289" s="117"/>
      <c r="B3289" s="118" t="s">
        <v>6602</v>
      </c>
      <c r="C3289" s="119">
        <v>43337</v>
      </c>
      <c r="D3289" s="117" t="s">
        <v>6603</v>
      </c>
      <c r="E3289" s="120" t="s">
        <v>6662</v>
      </c>
      <c r="F3289" s="117">
        <f>IF(ISNA(VLOOKUP(B3289,[2]保固召回!$A:$G,7,FALSE)),"",(VLOOKUP(B3289,[2]保固召回!$A:$G,7,FALSE)))</f>
        <v>0</v>
      </c>
      <c r="G3289" s="121">
        <f t="shared" ca="1" si="207"/>
        <v>5.6179775280898875E-3</v>
      </c>
      <c r="H3289" s="125" t="str">
        <f t="shared" si="205"/>
        <v/>
      </c>
      <c r="I3289" s="126">
        <f t="shared" ca="1" si="206"/>
        <v>1</v>
      </c>
      <c r="J3289" s="127"/>
      <c r="K3289" s="156"/>
      <c r="L3289" s="129"/>
      <c r="M3289" s="205"/>
      <c r="N3289" s="118"/>
      <c r="O3289" s="119"/>
      <c r="P3289" s="117" t="str">
        <f>IF(B3289="","",IF(ISNA(VLOOKUP(U3289,[2]NEW!H:H,1,FALSE)),"V",""))</f>
        <v/>
      </c>
      <c r="Q3289" s="156"/>
      <c r="R3289" s="129"/>
      <c r="S3289" s="205"/>
      <c r="U3289" s="132" t="str">
        <f t="shared" si="204"/>
        <v>0011870400D283638</v>
      </c>
      <c r="W3289" s="134" t="str">
        <f>IF((ISERROR(VLOOKUP(E3289,'[2]Lead Time(覆蓋貼)'!F:F,1,0)))*(P3289="v"),"",IF((ISTEXT(VLOOKUP(E3289,'[2]Lead Time(覆蓋貼)'!F:F,1,0)))*(P3289=""),"未執行",""))</f>
        <v/>
      </c>
    </row>
    <row r="3290" spans="1:23" ht="20.25" customHeight="1" x14ac:dyDescent="0.25">
      <c r="A3290" s="117"/>
      <c r="B3290" s="118" t="s">
        <v>6602</v>
      </c>
      <c r="C3290" s="119">
        <v>43337</v>
      </c>
      <c r="D3290" s="117" t="s">
        <v>6603</v>
      </c>
      <c r="E3290" s="120" t="s">
        <v>6663</v>
      </c>
      <c r="F3290" s="117">
        <f>IF(ISNA(VLOOKUP(B3290,[2]保固召回!$A:$G,7,FALSE)),"",(VLOOKUP(B3290,[2]保固召回!$A:$G,7,FALSE)))</f>
        <v>0</v>
      </c>
      <c r="G3290" s="121">
        <f t="shared" ca="1" si="207"/>
        <v>5.6179775280898875E-3</v>
      </c>
      <c r="H3290" s="125" t="str">
        <f t="shared" si="205"/>
        <v/>
      </c>
      <c r="I3290" s="126">
        <f t="shared" ca="1" si="206"/>
        <v>1</v>
      </c>
      <c r="J3290" s="127"/>
      <c r="K3290" s="156"/>
      <c r="L3290" s="129"/>
      <c r="M3290" s="205"/>
      <c r="N3290" s="118"/>
      <c r="O3290" s="119"/>
      <c r="P3290" s="117" t="str">
        <f>IF(B3290="","",IF(ISNA(VLOOKUP(U3290,[2]NEW!H:H,1,FALSE)),"V",""))</f>
        <v/>
      </c>
      <c r="Q3290" s="156"/>
      <c r="R3290" s="129"/>
      <c r="S3290" s="205"/>
      <c r="U3290" s="132" t="str">
        <f t="shared" si="204"/>
        <v>0011870400GJ86652</v>
      </c>
      <c r="W3290" s="134" t="str">
        <f>IF((ISERROR(VLOOKUP(E3290,'[2]Lead Time(覆蓋貼)'!F:F,1,0)))*(P3290="v"),"",IF((ISTEXT(VLOOKUP(E3290,'[2]Lead Time(覆蓋貼)'!F:F,1,0)))*(P3290=""),"未執行",""))</f>
        <v>未執行</v>
      </c>
    </row>
    <row r="3291" spans="1:23" ht="20.25" customHeight="1" x14ac:dyDescent="0.25">
      <c r="A3291" s="117"/>
      <c r="B3291" s="118" t="s">
        <v>6602</v>
      </c>
      <c r="C3291" s="119">
        <v>43337</v>
      </c>
      <c r="D3291" s="117" t="s">
        <v>6603</v>
      </c>
      <c r="E3291" s="120" t="s">
        <v>6664</v>
      </c>
      <c r="F3291" s="117">
        <f>IF(ISNA(VLOOKUP(B3291,[2]保固召回!$A:$G,7,FALSE)),"",(VLOOKUP(B3291,[2]保固召回!$A:$G,7,FALSE)))</f>
        <v>0</v>
      </c>
      <c r="G3291" s="121">
        <f t="shared" ca="1" si="207"/>
        <v>5.6179775280898875E-3</v>
      </c>
      <c r="H3291" s="125" t="str">
        <f t="shared" si="205"/>
        <v/>
      </c>
      <c r="I3291" s="126">
        <f t="shared" ca="1" si="206"/>
        <v>1</v>
      </c>
      <c r="J3291" s="127"/>
      <c r="K3291" s="156"/>
      <c r="L3291" s="129"/>
      <c r="M3291" s="205"/>
      <c r="N3291" s="118"/>
      <c r="O3291" s="119"/>
      <c r="P3291" s="117" t="str">
        <f>IF(B3291="","",IF(ISNA(VLOOKUP(U3291,[2]NEW!H:H,1,FALSE)),"V",""))</f>
        <v/>
      </c>
      <c r="Q3291" s="156"/>
      <c r="R3291" s="129"/>
      <c r="S3291" s="205"/>
      <c r="U3291" s="132" t="str">
        <f t="shared" si="204"/>
        <v>00118704000N22565</v>
      </c>
      <c r="W3291" s="134" t="str">
        <f>IF((ISERROR(VLOOKUP(E3291,'[2]Lead Time(覆蓋貼)'!F:F,1,0)))*(P3291="v"),"",IF((ISTEXT(VLOOKUP(E3291,'[2]Lead Time(覆蓋貼)'!F:F,1,0)))*(P3291=""),"未執行",""))</f>
        <v/>
      </c>
    </row>
    <row r="3292" spans="1:23" ht="20.25" customHeight="1" x14ac:dyDescent="0.25">
      <c r="A3292" s="117"/>
      <c r="B3292" s="118" t="s">
        <v>6602</v>
      </c>
      <c r="C3292" s="119">
        <v>43337</v>
      </c>
      <c r="D3292" s="117" t="s">
        <v>6603</v>
      </c>
      <c r="E3292" s="120" t="s">
        <v>6665</v>
      </c>
      <c r="F3292" s="117">
        <f>IF(ISNA(VLOOKUP(B3292,[2]保固召回!$A:$G,7,FALSE)),"",(VLOOKUP(B3292,[2]保固召回!$A:$G,7,FALSE)))</f>
        <v>0</v>
      </c>
      <c r="G3292" s="121">
        <f t="shared" ca="1" si="207"/>
        <v>5.6179775280898875E-3</v>
      </c>
      <c r="H3292" s="125" t="str">
        <f t="shared" si="205"/>
        <v/>
      </c>
      <c r="I3292" s="126">
        <f t="shared" ca="1" si="206"/>
        <v>1</v>
      </c>
      <c r="J3292" s="127"/>
      <c r="K3292" s="156"/>
      <c r="L3292" s="129"/>
      <c r="M3292" s="205"/>
      <c r="N3292" s="118"/>
      <c r="O3292" s="119"/>
      <c r="P3292" s="117" t="str">
        <f>IF(B3292="","",IF(ISNA(VLOOKUP(U3292,[2]NEW!H:H,1,FALSE)),"V",""))</f>
        <v/>
      </c>
      <c r="Q3292" s="156"/>
      <c r="R3292" s="129"/>
      <c r="S3292" s="205"/>
      <c r="U3292" s="132" t="str">
        <f t="shared" si="204"/>
        <v>00118704000H66501</v>
      </c>
      <c r="W3292" s="134" t="str">
        <f>IF((ISERROR(VLOOKUP(E3292,'[2]Lead Time(覆蓋貼)'!F:F,1,0)))*(P3292="v"),"",IF((ISTEXT(VLOOKUP(E3292,'[2]Lead Time(覆蓋貼)'!F:F,1,0)))*(P3292=""),"未執行",""))</f>
        <v/>
      </c>
    </row>
    <row r="3293" spans="1:23" ht="20.25" customHeight="1" x14ac:dyDescent="0.25">
      <c r="A3293" s="117"/>
      <c r="B3293" s="118" t="s">
        <v>6602</v>
      </c>
      <c r="C3293" s="119">
        <v>43337</v>
      </c>
      <c r="D3293" s="117" t="s">
        <v>6603</v>
      </c>
      <c r="E3293" s="120" t="s">
        <v>6666</v>
      </c>
      <c r="F3293" s="117">
        <f>IF(ISNA(VLOOKUP(B3293,[2]保固召回!$A:$G,7,FALSE)),"",(VLOOKUP(B3293,[2]保固召回!$A:$G,7,FALSE)))</f>
        <v>0</v>
      </c>
      <c r="G3293" s="121">
        <f t="shared" ca="1" si="207"/>
        <v>5.6179775280898875E-3</v>
      </c>
      <c r="H3293" s="125" t="str">
        <f t="shared" si="205"/>
        <v/>
      </c>
      <c r="I3293" s="126">
        <f t="shared" ca="1" si="206"/>
        <v>1</v>
      </c>
      <c r="J3293" s="127"/>
      <c r="K3293" s="156"/>
      <c r="L3293" s="129"/>
      <c r="M3293" s="205"/>
      <c r="N3293" s="118"/>
      <c r="O3293" s="119"/>
      <c r="P3293" s="117" t="str">
        <f>IF(B3293="","",IF(ISNA(VLOOKUP(U3293,[2]NEW!H:H,1,FALSE)),"V",""))</f>
        <v/>
      </c>
      <c r="Q3293" s="156"/>
      <c r="R3293" s="129"/>
      <c r="S3293" s="205"/>
      <c r="U3293" s="132" t="str">
        <f t="shared" si="204"/>
        <v>00118704000H46072</v>
      </c>
      <c r="W3293" s="134" t="str">
        <f>IF((ISERROR(VLOOKUP(E3293,'[2]Lead Time(覆蓋貼)'!F:F,1,0)))*(P3293="v"),"",IF((ISTEXT(VLOOKUP(E3293,'[2]Lead Time(覆蓋貼)'!F:F,1,0)))*(P3293=""),"未執行",""))</f>
        <v/>
      </c>
    </row>
    <row r="3294" spans="1:23" ht="20.25" customHeight="1" x14ac:dyDescent="0.25">
      <c r="A3294" s="117"/>
      <c r="B3294" s="118" t="s">
        <v>6602</v>
      </c>
      <c r="C3294" s="119">
        <v>43337</v>
      </c>
      <c r="D3294" s="117" t="s">
        <v>6603</v>
      </c>
      <c r="E3294" s="120" t="s">
        <v>6667</v>
      </c>
      <c r="F3294" s="117">
        <f>IF(ISNA(VLOOKUP(B3294,[2]保固召回!$A:$G,7,FALSE)),"",(VLOOKUP(B3294,[2]保固召回!$A:$G,7,FALSE)))</f>
        <v>0</v>
      </c>
      <c r="G3294" s="121">
        <f t="shared" ca="1" si="207"/>
        <v>5.6179775280898875E-3</v>
      </c>
      <c r="H3294" s="125" t="str">
        <f t="shared" si="205"/>
        <v/>
      </c>
      <c r="I3294" s="126">
        <f t="shared" ca="1" si="206"/>
        <v>1</v>
      </c>
      <c r="J3294" s="127"/>
      <c r="K3294" s="156"/>
      <c r="L3294" s="129"/>
      <c r="M3294" s="205"/>
      <c r="N3294" s="118"/>
      <c r="O3294" s="119"/>
      <c r="P3294" s="117" t="str">
        <f>IF(B3294="","",IF(ISNA(VLOOKUP(U3294,[2]NEW!H:H,1,FALSE)),"V",""))</f>
        <v/>
      </c>
      <c r="Q3294" s="156"/>
      <c r="R3294" s="129"/>
      <c r="S3294" s="205"/>
      <c r="U3294" s="132" t="str">
        <f t="shared" si="204"/>
        <v>00118704000H45934</v>
      </c>
      <c r="W3294" s="134" t="str">
        <f>IF((ISERROR(VLOOKUP(E3294,'[2]Lead Time(覆蓋貼)'!F:F,1,0)))*(P3294="v"),"",IF((ISTEXT(VLOOKUP(E3294,'[2]Lead Time(覆蓋貼)'!F:F,1,0)))*(P3294=""),"未執行",""))</f>
        <v/>
      </c>
    </row>
    <row r="3295" spans="1:23" ht="20.25" customHeight="1" x14ac:dyDescent="0.25">
      <c r="A3295" s="117"/>
      <c r="B3295" s="118" t="s">
        <v>6602</v>
      </c>
      <c r="C3295" s="119">
        <v>43337</v>
      </c>
      <c r="D3295" s="117" t="s">
        <v>6603</v>
      </c>
      <c r="E3295" s="120" t="s">
        <v>6668</v>
      </c>
      <c r="F3295" s="117">
        <f>IF(ISNA(VLOOKUP(B3295,[2]保固召回!$A:$G,7,FALSE)),"",(VLOOKUP(B3295,[2]保固召回!$A:$G,7,FALSE)))</f>
        <v>0</v>
      </c>
      <c r="G3295" s="121">
        <f t="shared" ca="1" si="207"/>
        <v>5.6179775280898875E-3</v>
      </c>
      <c r="H3295" s="125" t="str">
        <f t="shared" si="205"/>
        <v/>
      </c>
      <c r="I3295" s="126">
        <f t="shared" ca="1" si="206"/>
        <v>1</v>
      </c>
      <c r="J3295" s="127"/>
      <c r="K3295" s="156"/>
      <c r="L3295" s="129"/>
      <c r="M3295" s="205"/>
      <c r="N3295" s="118"/>
      <c r="O3295" s="119"/>
      <c r="P3295" s="117" t="str">
        <f>IF(B3295="","",IF(ISNA(VLOOKUP(U3295,[2]NEW!H:H,1,FALSE)),"V",""))</f>
        <v/>
      </c>
      <c r="Q3295" s="156"/>
      <c r="R3295" s="129"/>
      <c r="S3295" s="205"/>
      <c r="U3295" s="132" t="str">
        <f t="shared" si="204"/>
        <v>00118704000H56524</v>
      </c>
      <c r="W3295" s="134" t="str">
        <f>IF((ISERROR(VLOOKUP(E3295,'[2]Lead Time(覆蓋貼)'!F:F,1,0)))*(P3295="v"),"",IF((ISTEXT(VLOOKUP(E3295,'[2]Lead Time(覆蓋貼)'!F:F,1,0)))*(P3295=""),"未執行",""))</f>
        <v/>
      </c>
    </row>
    <row r="3296" spans="1:23" ht="20.25" customHeight="1" x14ac:dyDescent="0.25">
      <c r="A3296" s="117"/>
      <c r="B3296" s="118" t="s">
        <v>6602</v>
      </c>
      <c r="C3296" s="119">
        <v>43337</v>
      </c>
      <c r="D3296" s="117" t="s">
        <v>6603</v>
      </c>
      <c r="E3296" s="120" t="s">
        <v>6669</v>
      </c>
      <c r="F3296" s="117">
        <f>IF(ISNA(VLOOKUP(B3296,[2]保固召回!$A:$G,7,FALSE)),"",(VLOOKUP(B3296,[2]保固召回!$A:$G,7,FALSE)))</f>
        <v>0</v>
      </c>
      <c r="G3296" s="121">
        <f t="shared" ca="1" si="207"/>
        <v>5.6179775280898875E-3</v>
      </c>
      <c r="H3296" s="125" t="str">
        <f t="shared" si="205"/>
        <v/>
      </c>
      <c r="I3296" s="126">
        <f t="shared" ca="1" si="206"/>
        <v>1</v>
      </c>
      <c r="J3296" s="127"/>
      <c r="K3296" s="156"/>
      <c r="L3296" s="129"/>
      <c r="M3296" s="205"/>
      <c r="N3296" s="118"/>
      <c r="O3296" s="119"/>
      <c r="P3296" s="117" t="str">
        <f>IF(B3296="","",IF(ISNA(VLOOKUP(U3296,[2]NEW!H:H,1,FALSE)),"V",""))</f>
        <v/>
      </c>
      <c r="Q3296" s="156"/>
      <c r="R3296" s="129"/>
      <c r="S3296" s="205"/>
      <c r="U3296" s="132" t="str">
        <f t="shared" si="204"/>
        <v>0011870400D283796</v>
      </c>
      <c r="W3296" s="134" t="str">
        <f>IF((ISERROR(VLOOKUP(E3296,'[2]Lead Time(覆蓋貼)'!F:F,1,0)))*(P3296="v"),"",IF((ISTEXT(VLOOKUP(E3296,'[2]Lead Time(覆蓋貼)'!F:F,1,0)))*(P3296=""),"未執行",""))</f>
        <v/>
      </c>
    </row>
    <row r="3297" spans="1:23" ht="20.25" customHeight="1" x14ac:dyDescent="0.25">
      <c r="A3297" s="117"/>
      <c r="B3297" s="118" t="s">
        <v>6602</v>
      </c>
      <c r="C3297" s="119">
        <v>43337</v>
      </c>
      <c r="D3297" s="117" t="s">
        <v>6603</v>
      </c>
      <c r="E3297" s="120" t="s">
        <v>6670</v>
      </c>
      <c r="F3297" s="117">
        <f>IF(ISNA(VLOOKUP(B3297,[2]保固召回!$A:$G,7,FALSE)),"",(VLOOKUP(B3297,[2]保固召回!$A:$G,7,FALSE)))</f>
        <v>0</v>
      </c>
      <c r="G3297" s="121">
        <f t="shared" ca="1" si="207"/>
        <v>5.6179775280898875E-3</v>
      </c>
      <c r="H3297" s="125" t="str">
        <f t="shared" si="205"/>
        <v/>
      </c>
      <c r="I3297" s="126">
        <f t="shared" ca="1" si="206"/>
        <v>1</v>
      </c>
      <c r="J3297" s="127"/>
      <c r="K3297" s="156"/>
      <c r="L3297" s="129"/>
      <c r="M3297" s="205"/>
      <c r="N3297" s="118"/>
      <c r="O3297" s="119"/>
      <c r="P3297" s="117" t="str">
        <f>IF(B3297="","",IF(ISNA(VLOOKUP(U3297,[2]NEW!H:H,1,FALSE)),"V",""))</f>
        <v/>
      </c>
      <c r="Q3297" s="156"/>
      <c r="R3297" s="129"/>
      <c r="S3297" s="205"/>
      <c r="U3297" s="132" t="str">
        <f t="shared" si="204"/>
        <v>00118704000C31652</v>
      </c>
      <c r="W3297" s="134" t="str">
        <f>IF((ISERROR(VLOOKUP(E3297,'[2]Lead Time(覆蓋貼)'!F:F,1,0)))*(P3297="v"),"",IF((ISTEXT(VLOOKUP(E3297,'[2]Lead Time(覆蓋貼)'!F:F,1,0)))*(P3297=""),"未執行",""))</f>
        <v/>
      </c>
    </row>
    <row r="3298" spans="1:23" ht="20.25" customHeight="1" x14ac:dyDescent="0.25">
      <c r="A3298" s="117"/>
      <c r="B3298" s="118" t="s">
        <v>6602</v>
      </c>
      <c r="C3298" s="119">
        <v>43337</v>
      </c>
      <c r="D3298" s="117" t="s">
        <v>6603</v>
      </c>
      <c r="E3298" s="120" t="s">
        <v>6671</v>
      </c>
      <c r="F3298" s="117">
        <f>IF(ISNA(VLOOKUP(B3298,[2]保固召回!$A:$G,7,FALSE)),"",(VLOOKUP(B3298,[2]保固召回!$A:$G,7,FALSE)))</f>
        <v>0</v>
      </c>
      <c r="G3298" s="121">
        <f t="shared" ca="1" si="207"/>
        <v>5.6179775280898875E-3</v>
      </c>
      <c r="H3298" s="125" t="str">
        <f t="shared" si="205"/>
        <v/>
      </c>
      <c r="I3298" s="126">
        <f t="shared" ca="1" si="206"/>
        <v>1</v>
      </c>
      <c r="J3298" s="127"/>
      <c r="K3298" s="156"/>
      <c r="L3298" s="129"/>
      <c r="M3298" s="205"/>
      <c r="N3298" s="118"/>
      <c r="O3298" s="119"/>
      <c r="P3298" s="117" t="str">
        <f>IF(B3298="","",IF(ISNA(VLOOKUP(U3298,[2]NEW!H:H,1,FALSE)),"V",""))</f>
        <v/>
      </c>
      <c r="Q3298" s="156"/>
      <c r="R3298" s="129"/>
      <c r="S3298" s="205"/>
      <c r="U3298" s="132" t="str">
        <f t="shared" si="204"/>
        <v>00118704000C31588</v>
      </c>
      <c r="W3298" s="134" t="str">
        <f>IF((ISERROR(VLOOKUP(E3298,'[2]Lead Time(覆蓋貼)'!F:F,1,0)))*(P3298="v"),"",IF((ISTEXT(VLOOKUP(E3298,'[2]Lead Time(覆蓋貼)'!F:F,1,0)))*(P3298=""),"未執行",""))</f>
        <v/>
      </c>
    </row>
    <row r="3299" spans="1:23" ht="20.25" customHeight="1" x14ac:dyDescent="0.25">
      <c r="A3299" s="117"/>
      <c r="B3299" s="118" t="s">
        <v>6602</v>
      </c>
      <c r="C3299" s="119">
        <v>43337</v>
      </c>
      <c r="D3299" s="117" t="s">
        <v>6603</v>
      </c>
      <c r="E3299" s="120" t="s">
        <v>6672</v>
      </c>
      <c r="F3299" s="117">
        <f>IF(ISNA(VLOOKUP(B3299,[2]保固召回!$A:$G,7,FALSE)),"",(VLOOKUP(B3299,[2]保固召回!$A:$G,7,FALSE)))</f>
        <v>0</v>
      </c>
      <c r="G3299" s="121">
        <f t="shared" ca="1" si="207"/>
        <v>5.6179775280898875E-3</v>
      </c>
      <c r="H3299" s="125" t="str">
        <f t="shared" si="205"/>
        <v/>
      </c>
      <c r="I3299" s="126">
        <f t="shared" ca="1" si="206"/>
        <v>1</v>
      </c>
      <c r="J3299" s="127"/>
      <c r="K3299" s="156"/>
      <c r="L3299" s="129"/>
      <c r="M3299" s="205"/>
      <c r="N3299" s="118"/>
      <c r="O3299" s="119"/>
      <c r="P3299" s="117" t="str">
        <f>IF(B3299="","",IF(ISNA(VLOOKUP(U3299,[2]NEW!H:H,1,FALSE)),"V",""))</f>
        <v/>
      </c>
      <c r="Q3299" s="156"/>
      <c r="R3299" s="129"/>
      <c r="S3299" s="205"/>
      <c r="U3299" s="132" t="str">
        <f t="shared" si="204"/>
        <v>00118704000H48220</v>
      </c>
      <c r="W3299" s="134" t="str">
        <f>IF((ISERROR(VLOOKUP(E3299,'[2]Lead Time(覆蓋貼)'!F:F,1,0)))*(P3299="v"),"",IF((ISTEXT(VLOOKUP(E3299,'[2]Lead Time(覆蓋貼)'!F:F,1,0)))*(P3299=""),"未執行",""))</f>
        <v/>
      </c>
    </row>
    <row r="3300" spans="1:23" ht="20.25" customHeight="1" x14ac:dyDescent="0.25">
      <c r="A3300" s="117"/>
      <c r="B3300" s="118" t="s">
        <v>6602</v>
      </c>
      <c r="C3300" s="119">
        <v>43337</v>
      </c>
      <c r="D3300" s="117" t="s">
        <v>6603</v>
      </c>
      <c r="E3300" s="120" t="s">
        <v>6673</v>
      </c>
      <c r="F3300" s="117">
        <f>IF(ISNA(VLOOKUP(B3300,[2]保固召回!$A:$G,7,FALSE)),"",(VLOOKUP(B3300,[2]保固召回!$A:$G,7,FALSE)))</f>
        <v>0</v>
      </c>
      <c r="G3300" s="121">
        <f t="shared" ca="1" si="207"/>
        <v>5.6179775280898875E-3</v>
      </c>
      <c r="H3300" s="125" t="str">
        <f t="shared" si="205"/>
        <v/>
      </c>
      <c r="I3300" s="126">
        <f t="shared" ca="1" si="206"/>
        <v>1</v>
      </c>
      <c r="J3300" s="127"/>
      <c r="K3300" s="156"/>
      <c r="L3300" s="129"/>
      <c r="M3300" s="205"/>
      <c r="N3300" s="118"/>
      <c r="O3300" s="119"/>
      <c r="P3300" s="117" t="str">
        <f>IF(B3300="","",IF(ISNA(VLOOKUP(U3300,[2]NEW!H:H,1,FALSE)),"V",""))</f>
        <v/>
      </c>
      <c r="Q3300" s="156"/>
      <c r="R3300" s="129"/>
      <c r="S3300" s="205"/>
      <c r="U3300" s="132" t="str">
        <f t="shared" si="204"/>
        <v>00118704000H51666</v>
      </c>
      <c r="W3300" s="134" t="str">
        <f>IF((ISERROR(VLOOKUP(E3300,'[2]Lead Time(覆蓋貼)'!F:F,1,0)))*(P3300="v"),"",IF((ISTEXT(VLOOKUP(E3300,'[2]Lead Time(覆蓋貼)'!F:F,1,0)))*(P3300=""),"未執行",""))</f>
        <v/>
      </c>
    </row>
    <row r="3301" spans="1:23" ht="20.25" customHeight="1" x14ac:dyDescent="0.25">
      <c r="A3301" s="117"/>
      <c r="B3301" s="118" t="s">
        <v>6602</v>
      </c>
      <c r="C3301" s="119">
        <v>43337</v>
      </c>
      <c r="D3301" s="117" t="s">
        <v>6603</v>
      </c>
      <c r="E3301" s="120" t="s">
        <v>6674</v>
      </c>
      <c r="F3301" s="117">
        <f>IF(ISNA(VLOOKUP(B3301,[2]保固召回!$A:$G,7,FALSE)),"",(VLOOKUP(B3301,[2]保固召回!$A:$G,7,FALSE)))</f>
        <v>0</v>
      </c>
      <c r="G3301" s="121">
        <f t="shared" ca="1" si="207"/>
        <v>5.6179775280898875E-3</v>
      </c>
      <c r="H3301" s="125" t="str">
        <f t="shared" si="205"/>
        <v/>
      </c>
      <c r="I3301" s="126">
        <f t="shared" ca="1" si="206"/>
        <v>1</v>
      </c>
      <c r="J3301" s="127"/>
      <c r="K3301" s="156"/>
      <c r="L3301" s="129"/>
      <c r="M3301" s="205"/>
      <c r="N3301" s="118"/>
      <c r="O3301" s="119"/>
      <c r="P3301" s="117" t="str">
        <f>IF(B3301="","",IF(ISNA(VLOOKUP(U3301,[2]NEW!H:H,1,FALSE)),"V",""))</f>
        <v/>
      </c>
      <c r="Q3301" s="156"/>
      <c r="R3301" s="129"/>
      <c r="S3301" s="205"/>
      <c r="U3301" s="132" t="str">
        <f t="shared" si="204"/>
        <v>00118704000H52037</v>
      </c>
      <c r="W3301" s="134" t="str">
        <f>IF((ISERROR(VLOOKUP(E3301,'[2]Lead Time(覆蓋貼)'!F:F,1,0)))*(P3301="v"),"",IF((ISTEXT(VLOOKUP(E3301,'[2]Lead Time(覆蓋貼)'!F:F,1,0)))*(P3301=""),"未執行",""))</f>
        <v/>
      </c>
    </row>
    <row r="3302" spans="1:23" ht="20.25" customHeight="1" x14ac:dyDescent="0.25">
      <c r="A3302" s="117"/>
      <c r="B3302" s="118" t="s">
        <v>6602</v>
      </c>
      <c r="C3302" s="119">
        <v>43337</v>
      </c>
      <c r="D3302" s="117" t="s">
        <v>6603</v>
      </c>
      <c r="E3302" s="120" t="s">
        <v>6675</v>
      </c>
      <c r="F3302" s="117">
        <f>IF(ISNA(VLOOKUP(B3302,[2]保固召回!$A:$G,7,FALSE)),"",(VLOOKUP(B3302,[2]保固召回!$A:$G,7,FALSE)))</f>
        <v>0</v>
      </c>
      <c r="G3302" s="121">
        <f t="shared" ca="1" si="207"/>
        <v>5.6179775280898875E-3</v>
      </c>
      <c r="H3302" s="125" t="str">
        <f t="shared" si="205"/>
        <v/>
      </c>
      <c r="I3302" s="126">
        <f t="shared" ca="1" si="206"/>
        <v>1</v>
      </c>
      <c r="J3302" s="127"/>
      <c r="K3302" s="156"/>
      <c r="L3302" s="129"/>
      <c r="M3302" s="205"/>
      <c r="N3302" s="118"/>
      <c r="O3302" s="119"/>
      <c r="P3302" s="117" t="str">
        <f>IF(B3302="","",IF(ISNA(VLOOKUP(U3302,[2]NEW!H:H,1,FALSE)),"V",""))</f>
        <v/>
      </c>
      <c r="Q3302" s="156"/>
      <c r="R3302" s="129"/>
      <c r="S3302" s="205"/>
      <c r="U3302" s="132" t="str">
        <f t="shared" si="204"/>
        <v>0011870400D124417</v>
      </c>
      <c r="W3302" s="134" t="str">
        <f>IF((ISERROR(VLOOKUP(E3302,'[2]Lead Time(覆蓋貼)'!F:F,1,0)))*(P3302="v"),"",IF((ISTEXT(VLOOKUP(E3302,'[2]Lead Time(覆蓋貼)'!F:F,1,0)))*(P3302=""),"未執行",""))</f>
        <v/>
      </c>
    </row>
    <row r="3303" spans="1:23" ht="20.25" customHeight="1" x14ac:dyDescent="0.25">
      <c r="A3303" s="117"/>
      <c r="B3303" s="118" t="s">
        <v>6602</v>
      </c>
      <c r="C3303" s="119">
        <v>43337</v>
      </c>
      <c r="D3303" s="117" t="s">
        <v>6603</v>
      </c>
      <c r="E3303" s="120" t="s">
        <v>6676</v>
      </c>
      <c r="F3303" s="117">
        <f>IF(ISNA(VLOOKUP(B3303,[2]保固召回!$A:$G,7,FALSE)),"",(VLOOKUP(B3303,[2]保固召回!$A:$G,7,FALSE)))</f>
        <v>0</v>
      </c>
      <c r="G3303" s="121">
        <f t="shared" ca="1" si="207"/>
        <v>5.6179775280898875E-3</v>
      </c>
      <c r="H3303" s="125" t="str">
        <f t="shared" si="205"/>
        <v/>
      </c>
      <c r="I3303" s="126">
        <f t="shared" ca="1" si="206"/>
        <v>1</v>
      </c>
      <c r="J3303" s="127"/>
      <c r="K3303" s="156"/>
      <c r="L3303" s="129"/>
      <c r="M3303" s="205"/>
      <c r="N3303" s="118"/>
      <c r="O3303" s="119"/>
      <c r="P3303" s="117" t="str">
        <f>IF(B3303="","",IF(ISNA(VLOOKUP(U3303,[2]NEW!H:H,1,FALSE)),"V",""))</f>
        <v/>
      </c>
      <c r="Q3303" s="156"/>
      <c r="R3303" s="129"/>
      <c r="S3303" s="205"/>
      <c r="U3303" s="132" t="str">
        <f t="shared" si="204"/>
        <v>00118704000H54102</v>
      </c>
      <c r="W3303" s="134" t="str">
        <f>IF((ISERROR(VLOOKUP(E3303,'[2]Lead Time(覆蓋貼)'!F:F,1,0)))*(P3303="v"),"",IF((ISTEXT(VLOOKUP(E3303,'[2]Lead Time(覆蓋貼)'!F:F,1,0)))*(P3303=""),"未執行",""))</f>
        <v/>
      </c>
    </row>
    <row r="3304" spans="1:23" ht="20.25" customHeight="1" x14ac:dyDescent="0.25">
      <c r="A3304" s="117"/>
      <c r="B3304" s="118" t="s">
        <v>6602</v>
      </c>
      <c r="C3304" s="119">
        <v>43337</v>
      </c>
      <c r="D3304" s="117" t="s">
        <v>6603</v>
      </c>
      <c r="E3304" s="120" t="s">
        <v>6677</v>
      </c>
      <c r="F3304" s="117">
        <f>IF(ISNA(VLOOKUP(B3304,[2]保固召回!$A:$G,7,FALSE)),"",(VLOOKUP(B3304,[2]保固召回!$A:$G,7,FALSE)))</f>
        <v>0</v>
      </c>
      <c r="G3304" s="121">
        <f t="shared" ca="1" si="207"/>
        <v>5.6179775280898875E-3</v>
      </c>
      <c r="H3304" s="125" t="str">
        <f t="shared" si="205"/>
        <v/>
      </c>
      <c r="I3304" s="126">
        <f t="shared" ca="1" si="206"/>
        <v>1</v>
      </c>
      <c r="J3304" s="127"/>
      <c r="K3304" s="156"/>
      <c r="L3304" s="129"/>
      <c r="M3304" s="205"/>
      <c r="N3304" s="118"/>
      <c r="O3304" s="119"/>
      <c r="P3304" s="117" t="str">
        <f>IF(B3304="","",IF(ISNA(VLOOKUP(U3304,[2]NEW!H:H,1,FALSE)),"V",""))</f>
        <v/>
      </c>
      <c r="Q3304" s="156"/>
      <c r="R3304" s="129"/>
      <c r="S3304" s="205"/>
      <c r="U3304" s="132" t="str">
        <f t="shared" si="204"/>
        <v>0011870400D283038</v>
      </c>
      <c r="W3304" s="134" t="str">
        <f>IF((ISERROR(VLOOKUP(E3304,'[2]Lead Time(覆蓋貼)'!F:F,1,0)))*(P3304="v"),"",IF((ISTEXT(VLOOKUP(E3304,'[2]Lead Time(覆蓋貼)'!F:F,1,0)))*(P3304=""),"未執行",""))</f>
        <v/>
      </c>
    </row>
    <row r="3305" spans="1:23" ht="20.25" customHeight="1" x14ac:dyDescent="0.25">
      <c r="A3305" s="117"/>
      <c r="B3305" s="118" t="s">
        <v>6602</v>
      </c>
      <c r="C3305" s="119">
        <v>43337</v>
      </c>
      <c r="D3305" s="117" t="s">
        <v>6603</v>
      </c>
      <c r="E3305" s="120" t="s">
        <v>6678</v>
      </c>
      <c r="F3305" s="117">
        <f>IF(ISNA(VLOOKUP(B3305,[2]保固召回!$A:$G,7,FALSE)),"",(VLOOKUP(B3305,[2]保固召回!$A:$G,7,FALSE)))</f>
        <v>0</v>
      </c>
      <c r="G3305" s="121">
        <f t="shared" ca="1" si="207"/>
        <v>5.6179775280898875E-3</v>
      </c>
      <c r="H3305" s="125" t="str">
        <f t="shared" si="205"/>
        <v/>
      </c>
      <c r="I3305" s="126">
        <f t="shared" ca="1" si="206"/>
        <v>1</v>
      </c>
      <c r="J3305" s="127"/>
      <c r="K3305" s="156"/>
      <c r="L3305" s="129"/>
      <c r="M3305" s="205"/>
      <c r="N3305" s="118"/>
      <c r="O3305" s="119"/>
      <c r="P3305" s="117" t="str">
        <f>IF(B3305="","",IF(ISNA(VLOOKUP(U3305,[2]NEW!H:H,1,FALSE)),"V",""))</f>
        <v/>
      </c>
      <c r="Q3305" s="156"/>
      <c r="R3305" s="129"/>
      <c r="S3305" s="205"/>
      <c r="U3305" s="132" t="str">
        <f t="shared" si="204"/>
        <v>0011870400D282911</v>
      </c>
      <c r="W3305" s="134" t="str">
        <f>IF((ISERROR(VLOOKUP(E3305,'[2]Lead Time(覆蓋貼)'!F:F,1,0)))*(P3305="v"),"",IF((ISTEXT(VLOOKUP(E3305,'[2]Lead Time(覆蓋貼)'!F:F,1,0)))*(P3305=""),"未執行",""))</f>
        <v/>
      </c>
    </row>
    <row r="3306" spans="1:23" ht="20.25" customHeight="1" x14ac:dyDescent="0.25">
      <c r="A3306" s="117"/>
      <c r="B3306" s="118" t="s">
        <v>6602</v>
      </c>
      <c r="C3306" s="119">
        <v>43337</v>
      </c>
      <c r="D3306" s="117" t="s">
        <v>6603</v>
      </c>
      <c r="E3306" s="120" t="s">
        <v>6679</v>
      </c>
      <c r="F3306" s="117">
        <f>IF(ISNA(VLOOKUP(B3306,[2]保固召回!$A:$G,7,FALSE)),"",(VLOOKUP(B3306,[2]保固召回!$A:$G,7,FALSE)))</f>
        <v>0</v>
      </c>
      <c r="G3306" s="121">
        <f t="shared" ca="1" si="207"/>
        <v>5.6179775280898875E-3</v>
      </c>
      <c r="H3306" s="125" t="str">
        <f t="shared" si="205"/>
        <v/>
      </c>
      <c r="I3306" s="126">
        <f t="shared" ca="1" si="206"/>
        <v>1</v>
      </c>
      <c r="J3306" s="127"/>
      <c r="K3306" s="156"/>
      <c r="L3306" s="129"/>
      <c r="M3306" s="205"/>
      <c r="N3306" s="118"/>
      <c r="O3306" s="119"/>
      <c r="P3306" s="117" t="str">
        <f>IF(B3306="","",IF(ISNA(VLOOKUP(U3306,[2]NEW!H:H,1,FALSE)),"V",""))</f>
        <v/>
      </c>
      <c r="Q3306" s="156"/>
      <c r="R3306" s="129"/>
      <c r="S3306" s="205"/>
      <c r="U3306" s="132" t="str">
        <f t="shared" si="204"/>
        <v>0011870400D326298</v>
      </c>
      <c r="W3306" s="134" t="str">
        <f>IF((ISERROR(VLOOKUP(E3306,'[2]Lead Time(覆蓋貼)'!F:F,1,0)))*(P3306="v"),"",IF((ISTEXT(VLOOKUP(E3306,'[2]Lead Time(覆蓋貼)'!F:F,1,0)))*(P3306=""),"未執行",""))</f>
        <v/>
      </c>
    </row>
    <row r="3307" spans="1:23" ht="20.25" customHeight="1" x14ac:dyDescent="0.25">
      <c r="A3307" s="117"/>
      <c r="B3307" s="118" t="s">
        <v>6602</v>
      </c>
      <c r="C3307" s="119">
        <v>43337</v>
      </c>
      <c r="D3307" s="117" t="s">
        <v>6603</v>
      </c>
      <c r="E3307" s="120" t="s">
        <v>6680</v>
      </c>
      <c r="F3307" s="117">
        <f>IF(ISNA(VLOOKUP(B3307,[2]保固召回!$A:$G,7,FALSE)),"",(VLOOKUP(B3307,[2]保固召回!$A:$G,7,FALSE)))</f>
        <v>0</v>
      </c>
      <c r="G3307" s="121">
        <f t="shared" ca="1" si="207"/>
        <v>5.6179775280898875E-3</v>
      </c>
      <c r="H3307" s="125" t="str">
        <f t="shared" si="205"/>
        <v/>
      </c>
      <c r="I3307" s="126">
        <f t="shared" ca="1" si="206"/>
        <v>1</v>
      </c>
      <c r="J3307" s="127"/>
      <c r="K3307" s="156"/>
      <c r="L3307" s="129"/>
      <c r="M3307" s="205"/>
      <c r="N3307" s="118"/>
      <c r="O3307" s="119"/>
      <c r="P3307" s="117" t="str">
        <f>IF(B3307="","",IF(ISNA(VLOOKUP(U3307,[2]NEW!H:H,1,FALSE)),"V",""))</f>
        <v/>
      </c>
      <c r="Q3307" s="156"/>
      <c r="R3307" s="129"/>
      <c r="S3307" s="205"/>
      <c r="U3307" s="132" t="str">
        <f t="shared" si="204"/>
        <v>0011870400D282693</v>
      </c>
      <c r="W3307" s="134" t="str">
        <f>IF((ISERROR(VLOOKUP(E3307,'[2]Lead Time(覆蓋貼)'!F:F,1,0)))*(P3307="v"),"",IF((ISTEXT(VLOOKUP(E3307,'[2]Lead Time(覆蓋貼)'!F:F,1,0)))*(P3307=""),"未執行",""))</f>
        <v/>
      </c>
    </row>
    <row r="3308" spans="1:23" ht="20.25" customHeight="1" x14ac:dyDescent="0.25">
      <c r="A3308" s="117"/>
      <c r="B3308" s="118" t="s">
        <v>6602</v>
      </c>
      <c r="C3308" s="119">
        <v>43337</v>
      </c>
      <c r="D3308" s="117" t="s">
        <v>6603</v>
      </c>
      <c r="E3308" s="120" t="s">
        <v>6681</v>
      </c>
      <c r="F3308" s="117">
        <f>IF(ISNA(VLOOKUP(B3308,[2]保固召回!$A:$G,7,FALSE)),"",(VLOOKUP(B3308,[2]保固召回!$A:$G,7,FALSE)))</f>
        <v>0</v>
      </c>
      <c r="G3308" s="121">
        <f t="shared" ca="1" si="207"/>
        <v>5.6179775280898875E-3</v>
      </c>
      <c r="H3308" s="125" t="str">
        <f t="shared" si="205"/>
        <v/>
      </c>
      <c r="I3308" s="126">
        <f t="shared" ca="1" si="206"/>
        <v>1</v>
      </c>
      <c r="J3308" s="127"/>
      <c r="K3308" s="156"/>
      <c r="L3308" s="129"/>
      <c r="M3308" s="205"/>
      <c r="N3308" s="118"/>
      <c r="O3308" s="119"/>
      <c r="P3308" s="117" t="str">
        <f>IF(B3308="","",IF(ISNA(VLOOKUP(U3308,[2]NEW!H:H,1,FALSE)),"V",""))</f>
        <v/>
      </c>
      <c r="Q3308" s="156"/>
      <c r="R3308" s="129"/>
      <c r="S3308" s="205"/>
      <c r="U3308" s="132" t="str">
        <f t="shared" si="204"/>
        <v>00118704000H63172</v>
      </c>
      <c r="W3308" s="134" t="str">
        <f>IF((ISERROR(VLOOKUP(E3308,'[2]Lead Time(覆蓋貼)'!F:F,1,0)))*(P3308="v"),"",IF((ISTEXT(VLOOKUP(E3308,'[2]Lead Time(覆蓋貼)'!F:F,1,0)))*(P3308=""),"未執行",""))</f>
        <v/>
      </c>
    </row>
    <row r="3309" spans="1:23" ht="20.25" customHeight="1" x14ac:dyDescent="0.25">
      <c r="A3309" s="117"/>
      <c r="B3309" s="118" t="s">
        <v>6602</v>
      </c>
      <c r="C3309" s="119">
        <v>43337</v>
      </c>
      <c r="D3309" s="117" t="s">
        <v>6603</v>
      </c>
      <c r="E3309" s="120" t="s">
        <v>6682</v>
      </c>
      <c r="F3309" s="117">
        <f>IF(ISNA(VLOOKUP(B3309,[2]保固召回!$A:$G,7,FALSE)),"",(VLOOKUP(B3309,[2]保固召回!$A:$G,7,FALSE)))</f>
        <v>0</v>
      </c>
      <c r="G3309" s="121">
        <f t="shared" ca="1" si="207"/>
        <v>5.6179775280898875E-3</v>
      </c>
      <c r="H3309" s="125" t="str">
        <f t="shared" si="205"/>
        <v/>
      </c>
      <c r="I3309" s="126">
        <f t="shared" ca="1" si="206"/>
        <v>1</v>
      </c>
      <c r="J3309" s="127"/>
      <c r="K3309" s="156"/>
      <c r="L3309" s="129"/>
      <c r="M3309" s="205"/>
      <c r="N3309" s="118"/>
      <c r="O3309" s="119"/>
      <c r="P3309" s="117" t="str">
        <f>IF(B3309="","",IF(ISNA(VLOOKUP(U3309,[2]NEW!H:H,1,FALSE)),"V",""))</f>
        <v/>
      </c>
      <c r="Q3309" s="156"/>
      <c r="R3309" s="129"/>
      <c r="S3309" s="205"/>
      <c r="U3309" s="132" t="str">
        <f t="shared" si="204"/>
        <v>00118704000N20731</v>
      </c>
      <c r="W3309" s="134" t="str">
        <f>IF((ISERROR(VLOOKUP(E3309,'[2]Lead Time(覆蓋貼)'!F:F,1,0)))*(P3309="v"),"",IF((ISTEXT(VLOOKUP(E3309,'[2]Lead Time(覆蓋貼)'!F:F,1,0)))*(P3309=""),"未執行",""))</f>
        <v/>
      </c>
    </row>
    <row r="3310" spans="1:23" ht="20.25" customHeight="1" x14ac:dyDescent="0.25">
      <c r="A3310" s="117"/>
      <c r="B3310" s="118" t="s">
        <v>6602</v>
      </c>
      <c r="C3310" s="119">
        <v>43337</v>
      </c>
      <c r="D3310" s="117" t="s">
        <v>6603</v>
      </c>
      <c r="E3310" s="120" t="s">
        <v>6683</v>
      </c>
      <c r="F3310" s="117">
        <f>IF(ISNA(VLOOKUP(B3310,[2]保固召回!$A:$G,7,FALSE)),"",(VLOOKUP(B3310,[2]保固召回!$A:$G,7,FALSE)))</f>
        <v>0</v>
      </c>
      <c r="G3310" s="121">
        <f t="shared" ca="1" si="207"/>
        <v>5.6179775280898875E-3</v>
      </c>
      <c r="H3310" s="125" t="str">
        <f t="shared" si="205"/>
        <v/>
      </c>
      <c r="I3310" s="126">
        <f t="shared" ca="1" si="206"/>
        <v>1</v>
      </c>
      <c r="J3310" s="127"/>
      <c r="K3310" s="156"/>
      <c r="L3310" s="129"/>
      <c r="M3310" s="205"/>
      <c r="N3310" s="118"/>
      <c r="O3310" s="119"/>
      <c r="P3310" s="117" t="str">
        <f>IF(B3310="","",IF(ISNA(VLOOKUP(U3310,[2]NEW!H:H,1,FALSE)),"V",""))</f>
        <v/>
      </c>
      <c r="Q3310" s="156"/>
      <c r="R3310" s="129"/>
      <c r="S3310" s="205"/>
      <c r="U3310" s="132" t="str">
        <f t="shared" si="204"/>
        <v>0011870400D283087</v>
      </c>
      <c r="W3310" s="134" t="str">
        <f>IF((ISERROR(VLOOKUP(E3310,'[2]Lead Time(覆蓋貼)'!F:F,1,0)))*(P3310="v"),"",IF((ISTEXT(VLOOKUP(E3310,'[2]Lead Time(覆蓋貼)'!F:F,1,0)))*(P3310=""),"未執行",""))</f>
        <v/>
      </c>
    </row>
    <row r="3311" spans="1:23" ht="20.25" customHeight="1" x14ac:dyDescent="0.25">
      <c r="A3311" s="117"/>
      <c r="B3311" s="118" t="s">
        <v>6602</v>
      </c>
      <c r="C3311" s="119">
        <v>43337</v>
      </c>
      <c r="D3311" s="117" t="s">
        <v>6603</v>
      </c>
      <c r="E3311" s="120" t="s">
        <v>6684</v>
      </c>
      <c r="F3311" s="117">
        <f>IF(ISNA(VLOOKUP(B3311,[2]保固召回!$A:$G,7,FALSE)),"",(VLOOKUP(B3311,[2]保固召回!$A:$G,7,FALSE)))</f>
        <v>0</v>
      </c>
      <c r="G3311" s="121">
        <f t="shared" ca="1" si="207"/>
        <v>5.6179775280898875E-3</v>
      </c>
      <c r="H3311" s="125" t="str">
        <f t="shared" si="205"/>
        <v/>
      </c>
      <c r="I3311" s="126">
        <f t="shared" ca="1" si="206"/>
        <v>1</v>
      </c>
      <c r="J3311" s="127"/>
      <c r="K3311" s="156"/>
      <c r="L3311" s="129"/>
      <c r="M3311" s="205"/>
      <c r="N3311" s="118"/>
      <c r="O3311" s="119"/>
      <c r="P3311" s="117" t="str">
        <f>IF(B3311="","",IF(ISNA(VLOOKUP(U3311,[2]NEW!H:H,1,FALSE)),"V",""))</f>
        <v/>
      </c>
      <c r="Q3311" s="156"/>
      <c r="R3311" s="129"/>
      <c r="S3311" s="205"/>
      <c r="U3311" s="132" t="str">
        <f t="shared" si="204"/>
        <v>0011870400D283481</v>
      </c>
      <c r="W3311" s="134" t="str">
        <f>IF((ISERROR(VLOOKUP(E3311,'[2]Lead Time(覆蓋貼)'!F:F,1,0)))*(P3311="v"),"",IF((ISTEXT(VLOOKUP(E3311,'[2]Lead Time(覆蓋貼)'!F:F,1,0)))*(P3311=""),"未執行",""))</f>
        <v/>
      </c>
    </row>
    <row r="3312" spans="1:23" ht="20.25" customHeight="1" x14ac:dyDescent="0.25">
      <c r="A3312" s="117"/>
      <c r="B3312" s="118" t="s">
        <v>6602</v>
      </c>
      <c r="C3312" s="119">
        <v>43337</v>
      </c>
      <c r="D3312" s="117" t="s">
        <v>6603</v>
      </c>
      <c r="E3312" s="120" t="s">
        <v>6685</v>
      </c>
      <c r="F3312" s="117">
        <f>IF(ISNA(VLOOKUP(B3312,[2]保固召回!$A:$G,7,FALSE)),"",(VLOOKUP(B3312,[2]保固召回!$A:$G,7,FALSE)))</f>
        <v>0</v>
      </c>
      <c r="G3312" s="121">
        <f t="shared" ca="1" si="207"/>
        <v>5.6179775280898875E-3</v>
      </c>
      <c r="H3312" s="125" t="str">
        <f t="shared" si="205"/>
        <v/>
      </c>
      <c r="I3312" s="126">
        <f t="shared" ca="1" si="206"/>
        <v>1</v>
      </c>
      <c r="J3312" s="127"/>
      <c r="K3312" s="156"/>
      <c r="L3312" s="129"/>
      <c r="M3312" s="205"/>
      <c r="N3312" s="118"/>
      <c r="O3312" s="119"/>
      <c r="P3312" s="117" t="str">
        <f>IF(B3312="","",IF(ISNA(VLOOKUP(U3312,[2]NEW!H:H,1,FALSE)),"V",""))</f>
        <v/>
      </c>
      <c r="Q3312" s="156"/>
      <c r="R3312" s="129"/>
      <c r="S3312" s="205"/>
      <c r="U3312" s="132" t="str">
        <f t="shared" si="204"/>
        <v>0011870400D283529</v>
      </c>
      <c r="W3312" s="134" t="str">
        <f>IF((ISERROR(VLOOKUP(E3312,'[2]Lead Time(覆蓋貼)'!F:F,1,0)))*(P3312="v"),"",IF((ISTEXT(VLOOKUP(E3312,'[2]Lead Time(覆蓋貼)'!F:F,1,0)))*(P3312=""),"未執行",""))</f>
        <v/>
      </c>
    </row>
    <row r="3313" spans="1:23" ht="20.25" customHeight="1" x14ac:dyDescent="0.25">
      <c r="A3313" s="117"/>
      <c r="B3313" s="118" t="s">
        <v>6602</v>
      </c>
      <c r="C3313" s="119">
        <v>43337</v>
      </c>
      <c r="D3313" s="117" t="s">
        <v>6603</v>
      </c>
      <c r="E3313" s="120" t="s">
        <v>6686</v>
      </c>
      <c r="F3313" s="117">
        <f>IF(ISNA(VLOOKUP(B3313,[2]保固召回!$A:$G,7,FALSE)),"",(VLOOKUP(B3313,[2]保固召回!$A:$G,7,FALSE)))</f>
        <v>0</v>
      </c>
      <c r="G3313" s="121">
        <f t="shared" ca="1" si="207"/>
        <v>5.6179775280898875E-3</v>
      </c>
      <c r="H3313" s="125" t="str">
        <f t="shared" si="205"/>
        <v/>
      </c>
      <c r="I3313" s="126">
        <f t="shared" ca="1" si="206"/>
        <v>1</v>
      </c>
      <c r="J3313" s="127"/>
      <c r="K3313" s="156"/>
      <c r="L3313" s="129"/>
      <c r="M3313" s="205"/>
      <c r="N3313" s="118"/>
      <c r="O3313" s="119"/>
      <c r="P3313" s="117" t="str">
        <f>IF(B3313="","",IF(ISNA(VLOOKUP(U3313,[2]NEW!H:H,1,FALSE)),"V",""))</f>
        <v/>
      </c>
      <c r="Q3313" s="156"/>
      <c r="R3313" s="129"/>
      <c r="S3313" s="205"/>
      <c r="U3313" s="132" t="str">
        <f t="shared" si="204"/>
        <v>0011870400DW59229</v>
      </c>
      <c r="W3313" s="134" t="str">
        <f>IF((ISERROR(VLOOKUP(E3313,'[2]Lead Time(覆蓋貼)'!F:F,1,0)))*(P3313="v"),"",IF((ISTEXT(VLOOKUP(E3313,'[2]Lead Time(覆蓋貼)'!F:F,1,0)))*(P3313=""),"未執行",""))</f>
        <v/>
      </c>
    </row>
    <row r="3314" spans="1:23" ht="20.25" customHeight="1" x14ac:dyDescent="0.25">
      <c r="A3314" s="117"/>
      <c r="B3314" s="118" t="s">
        <v>6602</v>
      </c>
      <c r="C3314" s="119">
        <v>43337</v>
      </c>
      <c r="D3314" s="117" t="s">
        <v>6603</v>
      </c>
      <c r="E3314" s="120" t="s">
        <v>6687</v>
      </c>
      <c r="F3314" s="117">
        <f>IF(ISNA(VLOOKUP(B3314,[2]保固召回!$A:$G,7,FALSE)),"",(VLOOKUP(B3314,[2]保固召回!$A:$G,7,FALSE)))</f>
        <v>0</v>
      </c>
      <c r="G3314" s="121">
        <f t="shared" ca="1" si="207"/>
        <v>5.6179775280898875E-3</v>
      </c>
      <c r="H3314" s="125" t="str">
        <f t="shared" si="205"/>
        <v/>
      </c>
      <c r="I3314" s="126">
        <f t="shared" ca="1" si="206"/>
        <v>1</v>
      </c>
      <c r="J3314" s="127"/>
      <c r="K3314" s="156"/>
      <c r="L3314" s="129"/>
      <c r="M3314" s="205"/>
      <c r="N3314" s="118"/>
      <c r="O3314" s="119"/>
      <c r="P3314" s="117" t="str">
        <f>IF(B3314="","",IF(ISNA(VLOOKUP(U3314,[2]NEW!H:H,1,FALSE)),"V",""))</f>
        <v/>
      </c>
      <c r="Q3314" s="156"/>
      <c r="R3314" s="129"/>
      <c r="S3314" s="205"/>
      <c r="U3314" s="132" t="str">
        <f t="shared" si="204"/>
        <v>00118704000K82482</v>
      </c>
      <c r="W3314" s="134" t="str">
        <f>IF((ISERROR(VLOOKUP(E3314,'[2]Lead Time(覆蓋貼)'!F:F,1,0)))*(P3314="v"),"",IF((ISTEXT(VLOOKUP(E3314,'[2]Lead Time(覆蓋貼)'!F:F,1,0)))*(P3314=""),"未執行",""))</f>
        <v/>
      </c>
    </row>
    <row r="3315" spans="1:23" ht="20.25" customHeight="1" x14ac:dyDescent="0.25">
      <c r="A3315" s="117"/>
      <c r="B3315" s="118" t="s">
        <v>6602</v>
      </c>
      <c r="C3315" s="119">
        <v>43337</v>
      </c>
      <c r="D3315" s="117" t="s">
        <v>6603</v>
      </c>
      <c r="E3315" s="120" t="s">
        <v>6688</v>
      </c>
      <c r="F3315" s="117">
        <f>IF(ISNA(VLOOKUP(B3315,[2]保固召回!$A:$G,7,FALSE)),"",(VLOOKUP(B3315,[2]保固召回!$A:$G,7,FALSE)))</f>
        <v>0</v>
      </c>
      <c r="G3315" s="121">
        <f t="shared" ca="1" si="207"/>
        <v>5.6179775280898875E-3</v>
      </c>
      <c r="H3315" s="125" t="str">
        <f t="shared" si="205"/>
        <v/>
      </c>
      <c r="I3315" s="126">
        <f t="shared" ca="1" si="206"/>
        <v>1</v>
      </c>
      <c r="J3315" s="127"/>
      <c r="K3315" s="156"/>
      <c r="L3315" s="129"/>
      <c r="M3315" s="205"/>
      <c r="N3315" s="118"/>
      <c r="O3315" s="119"/>
      <c r="P3315" s="117" t="str">
        <f>IF(B3315="","",IF(ISNA(VLOOKUP(U3315,[2]NEW!H:H,1,FALSE)),"V",""))</f>
        <v/>
      </c>
      <c r="Q3315" s="156"/>
      <c r="R3315" s="129"/>
      <c r="S3315" s="205"/>
      <c r="U3315" s="132" t="str">
        <f t="shared" si="204"/>
        <v>0011870400L877235</v>
      </c>
      <c r="W3315" s="134" t="str">
        <f>IF((ISERROR(VLOOKUP(E3315,'[2]Lead Time(覆蓋貼)'!F:F,1,0)))*(P3315="v"),"",IF((ISTEXT(VLOOKUP(E3315,'[2]Lead Time(覆蓋貼)'!F:F,1,0)))*(P3315=""),"未執行",""))</f>
        <v/>
      </c>
    </row>
    <row r="3316" spans="1:23" ht="20.25" customHeight="1" x14ac:dyDescent="0.25">
      <c r="A3316" s="117"/>
      <c r="B3316" s="118" t="s">
        <v>6602</v>
      </c>
      <c r="C3316" s="119">
        <v>43337</v>
      </c>
      <c r="D3316" s="117" t="s">
        <v>6603</v>
      </c>
      <c r="E3316" s="120" t="s">
        <v>6689</v>
      </c>
      <c r="F3316" s="117">
        <f>IF(ISNA(VLOOKUP(B3316,[2]保固召回!$A:$G,7,FALSE)),"",(VLOOKUP(B3316,[2]保固召回!$A:$G,7,FALSE)))</f>
        <v>0</v>
      </c>
      <c r="G3316" s="121">
        <f t="shared" ca="1" si="207"/>
        <v>5.6179775280898875E-3</v>
      </c>
      <c r="H3316" s="125" t="str">
        <f t="shared" si="205"/>
        <v/>
      </c>
      <c r="I3316" s="126">
        <f t="shared" ca="1" si="206"/>
        <v>1</v>
      </c>
      <c r="J3316" s="127"/>
      <c r="K3316" s="156"/>
      <c r="L3316" s="129"/>
      <c r="M3316" s="205"/>
      <c r="N3316" s="118"/>
      <c r="O3316" s="119"/>
      <c r="P3316" s="117" t="str">
        <f>IF(B3316="","",IF(ISNA(VLOOKUP(U3316,[2]NEW!H:H,1,FALSE)),"V",""))</f>
        <v/>
      </c>
      <c r="Q3316" s="156"/>
      <c r="R3316" s="129"/>
      <c r="S3316" s="205"/>
      <c r="U3316" s="132" t="str">
        <f t="shared" si="204"/>
        <v>0011870400DY87014</v>
      </c>
      <c r="W3316" s="134" t="str">
        <f>IF((ISERROR(VLOOKUP(E3316,'[2]Lead Time(覆蓋貼)'!F:F,1,0)))*(P3316="v"),"",IF((ISTEXT(VLOOKUP(E3316,'[2]Lead Time(覆蓋貼)'!F:F,1,0)))*(P3316=""),"未執行",""))</f>
        <v/>
      </c>
    </row>
    <row r="3317" spans="1:23" ht="20.25" customHeight="1" x14ac:dyDescent="0.25">
      <c r="A3317" s="117"/>
      <c r="B3317" s="118" t="s">
        <v>6602</v>
      </c>
      <c r="C3317" s="119">
        <v>43337</v>
      </c>
      <c r="D3317" s="117" t="s">
        <v>6603</v>
      </c>
      <c r="E3317" s="120" t="s">
        <v>6690</v>
      </c>
      <c r="F3317" s="117">
        <f>IF(ISNA(VLOOKUP(B3317,[2]保固召回!$A:$G,7,FALSE)),"",(VLOOKUP(B3317,[2]保固召回!$A:$G,7,FALSE)))</f>
        <v>0</v>
      </c>
      <c r="G3317" s="121">
        <f t="shared" ca="1" si="207"/>
        <v>5.6179775280898875E-3</v>
      </c>
      <c r="H3317" s="125" t="str">
        <f t="shared" si="205"/>
        <v/>
      </c>
      <c r="I3317" s="126">
        <f t="shared" ca="1" si="206"/>
        <v>1</v>
      </c>
      <c r="J3317" s="127"/>
      <c r="K3317" s="156"/>
      <c r="L3317" s="129"/>
      <c r="M3317" s="205"/>
      <c r="N3317" s="118"/>
      <c r="O3317" s="119"/>
      <c r="P3317" s="117" t="str">
        <f>IF(B3317="","",IF(ISNA(VLOOKUP(U3317,[2]NEW!H:H,1,FALSE)),"V",""))</f>
        <v/>
      </c>
      <c r="Q3317" s="156"/>
      <c r="R3317" s="129"/>
      <c r="S3317" s="205"/>
      <c r="U3317" s="132" t="str">
        <f t="shared" si="204"/>
        <v>0011870400C999216</v>
      </c>
      <c r="W3317" s="134" t="str">
        <f>IF((ISERROR(VLOOKUP(E3317,'[2]Lead Time(覆蓋貼)'!F:F,1,0)))*(P3317="v"),"",IF((ISTEXT(VLOOKUP(E3317,'[2]Lead Time(覆蓋貼)'!F:F,1,0)))*(P3317=""),"未執行",""))</f>
        <v/>
      </c>
    </row>
    <row r="3318" spans="1:23" ht="20.25" customHeight="1" x14ac:dyDescent="0.25">
      <c r="A3318" s="117"/>
      <c r="B3318" s="118" t="s">
        <v>6602</v>
      </c>
      <c r="C3318" s="119">
        <v>43337</v>
      </c>
      <c r="D3318" s="117" t="s">
        <v>6603</v>
      </c>
      <c r="E3318" s="120" t="s">
        <v>6518</v>
      </c>
      <c r="F3318" s="117">
        <f>IF(ISNA(VLOOKUP(B3318,[2]保固召回!$A:$G,7,FALSE)),"",(VLOOKUP(B3318,[2]保固召回!$A:$G,7,FALSE)))</f>
        <v>0</v>
      </c>
      <c r="G3318" s="121">
        <f t="shared" ca="1" si="207"/>
        <v>5.6179775280898875E-3</v>
      </c>
      <c r="H3318" s="125" t="str">
        <f t="shared" si="205"/>
        <v/>
      </c>
      <c r="I3318" s="126">
        <f t="shared" ca="1" si="206"/>
        <v>1</v>
      </c>
      <c r="J3318" s="127"/>
      <c r="K3318" s="156"/>
      <c r="L3318" s="129"/>
      <c r="M3318" s="205"/>
      <c r="N3318" s="118"/>
      <c r="O3318" s="119"/>
      <c r="P3318" s="117" t="str">
        <f>IF(B3318="","",IF(ISNA(VLOOKUP(U3318,[2]NEW!H:H,1,FALSE)),"V",""))</f>
        <v/>
      </c>
      <c r="Q3318" s="156"/>
      <c r="R3318" s="129"/>
      <c r="S3318" s="205"/>
      <c r="U3318" s="132" t="str">
        <f t="shared" si="204"/>
        <v>00118704000N22568</v>
      </c>
      <c r="W3318" s="134" t="str">
        <f>IF((ISERROR(VLOOKUP(E3318,'[2]Lead Time(覆蓋貼)'!F:F,1,0)))*(P3318="v"),"",IF((ISTEXT(VLOOKUP(E3318,'[2]Lead Time(覆蓋貼)'!F:F,1,0)))*(P3318=""),"未執行",""))</f>
        <v/>
      </c>
    </row>
    <row r="3319" spans="1:23" ht="20.25" customHeight="1" x14ac:dyDescent="0.25">
      <c r="A3319" s="117"/>
      <c r="B3319" s="118" t="s">
        <v>6602</v>
      </c>
      <c r="C3319" s="119">
        <v>43337</v>
      </c>
      <c r="D3319" s="117" t="s">
        <v>6603</v>
      </c>
      <c r="E3319" s="120" t="s">
        <v>6691</v>
      </c>
      <c r="F3319" s="117">
        <f>IF(ISNA(VLOOKUP(B3319,[2]保固召回!$A:$G,7,FALSE)),"",(VLOOKUP(B3319,[2]保固召回!$A:$G,7,FALSE)))</f>
        <v>0</v>
      </c>
      <c r="G3319" s="121">
        <f t="shared" ca="1" si="207"/>
        <v>5.6179775280898875E-3</v>
      </c>
      <c r="H3319" s="125" t="str">
        <f t="shared" si="205"/>
        <v/>
      </c>
      <c r="I3319" s="126">
        <f t="shared" ca="1" si="206"/>
        <v>1</v>
      </c>
      <c r="J3319" s="127"/>
      <c r="K3319" s="156"/>
      <c r="L3319" s="129"/>
      <c r="M3319" s="205"/>
      <c r="N3319" s="118"/>
      <c r="O3319" s="119"/>
      <c r="P3319" s="117" t="str">
        <f>IF(B3319="","",IF(ISNA(VLOOKUP(U3319,[2]NEW!H:H,1,FALSE)),"V",""))</f>
        <v/>
      </c>
      <c r="Q3319" s="156"/>
      <c r="R3319" s="129"/>
      <c r="S3319" s="205"/>
      <c r="U3319" s="132" t="str">
        <f t="shared" si="204"/>
        <v>0011870400D125276</v>
      </c>
      <c r="W3319" s="134" t="str">
        <f>IF((ISERROR(VLOOKUP(E3319,'[2]Lead Time(覆蓋貼)'!F:F,1,0)))*(P3319="v"),"",IF((ISTEXT(VLOOKUP(E3319,'[2]Lead Time(覆蓋貼)'!F:F,1,0)))*(P3319=""),"未執行",""))</f>
        <v/>
      </c>
    </row>
    <row r="3320" spans="1:23" ht="20.25" customHeight="1" x14ac:dyDescent="0.25">
      <c r="A3320" s="117"/>
      <c r="B3320" s="118" t="s">
        <v>6602</v>
      </c>
      <c r="C3320" s="119">
        <v>43337</v>
      </c>
      <c r="D3320" s="117" t="s">
        <v>6603</v>
      </c>
      <c r="E3320" s="120" t="s">
        <v>6692</v>
      </c>
      <c r="F3320" s="117">
        <f>IF(ISNA(VLOOKUP(B3320,[2]保固召回!$A:$G,7,FALSE)),"",(VLOOKUP(B3320,[2]保固召回!$A:$G,7,FALSE)))</f>
        <v>0</v>
      </c>
      <c r="G3320" s="121">
        <f t="shared" ca="1" si="207"/>
        <v>5.6179775280898875E-3</v>
      </c>
      <c r="H3320" s="125" t="str">
        <f t="shared" si="205"/>
        <v/>
      </c>
      <c r="I3320" s="126">
        <f t="shared" ca="1" si="206"/>
        <v>1</v>
      </c>
      <c r="J3320" s="127"/>
      <c r="K3320" s="156"/>
      <c r="L3320" s="129"/>
      <c r="M3320" s="205"/>
      <c r="N3320" s="118"/>
      <c r="O3320" s="119"/>
      <c r="P3320" s="117" t="str">
        <f>IF(B3320="","",IF(ISNA(VLOOKUP(U3320,[2]NEW!H:H,1,FALSE)),"V",""))</f>
        <v/>
      </c>
      <c r="Q3320" s="156"/>
      <c r="R3320" s="129"/>
      <c r="S3320" s="205"/>
      <c r="U3320" s="132" t="str">
        <f t="shared" si="204"/>
        <v>0011870400D125283</v>
      </c>
      <c r="W3320" s="134" t="str">
        <f>IF((ISERROR(VLOOKUP(E3320,'[2]Lead Time(覆蓋貼)'!F:F,1,0)))*(P3320="v"),"",IF((ISTEXT(VLOOKUP(E3320,'[2]Lead Time(覆蓋貼)'!F:F,1,0)))*(P3320=""),"未執行",""))</f>
        <v>未執行</v>
      </c>
    </row>
    <row r="3321" spans="1:23" ht="20.25" customHeight="1" x14ac:dyDescent="0.25">
      <c r="A3321" s="117"/>
      <c r="B3321" s="118" t="s">
        <v>6602</v>
      </c>
      <c r="C3321" s="119">
        <v>43337</v>
      </c>
      <c r="D3321" s="117" t="s">
        <v>6603</v>
      </c>
      <c r="E3321" s="120" t="s">
        <v>6693</v>
      </c>
      <c r="F3321" s="117">
        <f>IF(ISNA(VLOOKUP(B3321,[2]保固召回!$A:$G,7,FALSE)),"",(VLOOKUP(B3321,[2]保固召回!$A:$G,7,FALSE)))</f>
        <v>0</v>
      </c>
      <c r="G3321" s="121">
        <f t="shared" ca="1" si="207"/>
        <v>5.6179775280898875E-3</v>
      </c>
      <c r="H3321" s="125" t="str">
        <f t="shared" si="205"/>
        <v/>
      </c>
      <c r="I3321" s="126">
        <f t="shared" ca="1" si="206"/>
        <v>1</v>
      </c>
      <c r="J3321" s="127"/>
      <c r="K3321" s="156"/>
      <c r="L3321" s="129"/>
      <c r="M3321" s="205"/>
      <c r="N3321" s="118"/>
      <c r="O3321" s="119"/>
      <c r="P3321" s="117" t="str">
        <f>IF(B3321="","",IF(ISNA(VLOOKUP(U3321,[2]NEW!H:H,1,FALSE)),"V",""))</f>
        <v/>
      </c>
      <c r="Q3321" s="156"/>
      <c r="R3321" s="129"/>
      <c r="S3321" s="205"/>
      <c r="U3321" s="132" t="str">
        <f t="shared" si="204"/>
        <v>0011870400DY88530</v>
      </c>
      <c r="W3321" s="134" t="str">
        <f>IF((ISERROR(VLOOKUP(E3321,'[2]Lead Time(覆蓋貼)'!F:F,1,0)))*(P3321="v"),"",IF((ISTEXT(VLOOKUP(E3321,'[2]Lead Time(覆蓋貼)'!F:F,1,0)))*(P3321=""),"未執行",""))</f>
        <v>未執行</v>
      </c>
    </row>
    <row r="3322" spans="1:23" ht="20.25" customHeight="1" x14ac:dyDescent="0.25">
      <c r="A3322" s="117"/>
      <c r="B3322" s="118" t="s">
        <v>6602</v>
      </c>
      <c r="C3322" s="119">
        <v>43337</v>
      </c>
      <c r="D3322" s="117" t="s">
        <v>6603</v>
      </c>
      <c r="E3322" s="120" t="s">
        <v>6694</v>
      </c>
      <c r="F3322" s="117">
        <f>IF(ISNA(VLOOKUP(B3322,[2]保固召回!$A:$G,7,FALSE)),"",(VLOOKUP(B3322,[2]保固召回!$A:$G,7,FALSE)))</f>
        <v>0</v>
      </c>
      <c r="G3322" s="121">
        <f t="shared" ca="1" si="207"/>
        <v>5.6179775280898875E-3</v>
      </c>
      <c r="H3322" s="125" t="str">
        <f t="shared" si="205"/>
        <v/>
      </c>
      <c r="I3322" s="126">
        <f t="shared" ca="1" si="206"/>
        <v>1</v>
      </c>
      <c r="J3322" s="127"/>
      <c r="K3322" s="156"/>
      <c r="L3322" s="129"/>
      <c r="M3322" s="205"/>
      <c r="N3322" s="118"/>
      <c r="O3322" s="119"/>
      <c r="P3322" s="117" t="str">
        <f>IF(B3322="","",IF(ISNA(VLOOKUP(U3322,[2]NEW!H:H,1,FALSE)),"V",""))</f>
        <v/>
      </c>
      <c r="Q3322" s="156"/>
      <c r="R3322" s="129"/>
      <c r="S3322" s="205"/>
      <c r="U3322" s="132" t="str">
        <f t="shared" si="204"/>
        <v>00118704000A34578</v>
      </c>
      <c r="W3322" s="134" t="str">
        <f>IF((ISERROR(VLOOKUP(E3322,'[2]Lead Time(覆蓋貼)'!F:F,1,0)))*(P3322="v"),"",IF((ISTEXT(VLOOKUP(E3322,'[2]Lead Time(覆蓋貼)'!F:F,1,0)))*(P3322=""),"未執行",""))</f>
        <v/>
      </c>
    </row>
    <row r="3323" spans="1:23" ht="20.25" customHeight="1" x14ac:dyDescent="0.25">
      <c r="A3323" s="117"/>
      <c r="B3323" s="118" t="s">
        <v>6602</v>
      </c>
      <c r="C3323" s="119">
        <v>43337</v>
      </c>
      <c r="D3323" s="117" t="s">
        <v>6603</v>
      </c>
      <c r="E3323" s="120" t="s">
        <v>6695</v>
      </c>
      <c r="F3323" s="117">
        <f>IF(ISNA(VLOOKUP(B3323,[2]保固召回!$A:$G,7,FALSE)),"",(VLOOKUP(B3323,[2]保固召回!$A:$G,7,FALSE)))</f>
        <v>0</v>
      </c>
      <c r="G3323" s="121">
        <f t="shared" ca="1" si="207"/>
        <v>5.6179775280898875E-3</v>
      </c>
      <c r="H3323" s="125" t="str">
        <f t="shared" si="205"/>
        <v/>
      </c>
      <c r="I3323" s="126">
        <f t="shared" ca="1" si="206"/>
        <v>1</v>
      </c>
      <c r="J3323" s="127"/>
      <c r="K3323" s="156"/>
      <c r="L3323" s="129"/>
      <c r="M3323" s="205"/>
      <c r="N3323" s="118"/>
      <c r="O3323" s="119"/>
      <c r="P3323" s="117" t="str">
        <f>IF(B3323="","",IF(ISNA(VLOOKUP(U3323,[2]NEW!H:H,1,FALSE)),"V",""))</f>
        <v/>
      </c>
      <c r="Q3323" s="156"/>
      <c r="R3323" s="129"/>
      <c r="S3323" s="205"/>
      <c r="U3323" s="132" t="str">
        <f t="shared" si="204"/>
        <v>00118704000A38060</v>
      </c>
      <c r="W3323" s="134" t="str">
        <f>IF((ISERROR(VLOOKUP(E3323,'[2]Lead Time(覆蓋貼)'!F:F,1,0)))*(P3323="v"),"",IF((ISTEXT(VLOOKUP(E3323,'[2]Lead Time(覆蓋貼)'!F:F,1,0)))*(P3323=""),"未執行",""))</f>
        <v/>
      </c>
    </row>
    <row r="3324" spans="1:23" ht="20.25" customHeight="1" x14ac:dyDescent="0.25">
      <c r="A3324" s="117"/>
      <c r="B3324" s="118" t="s">
        <v>6602</v>
      </c>
      <c r="C3324" s="119">
        <v>43337</v>
      </c>
      <c r="D3324" s="117" t="s">
        <v>6603</v>
      </c>
      <c r="E3324" s="120" t="s">
        <v>6696</v>
      </c>
      <c r="F3324" s="117">
        <f>IF(ISNA(VLOOKUP(B3324,[2]保固召回!$A:$G,7,FALSE)),"",(VLOOKUP(B3324,[2]保固召回!$A:$G,7,FALSE)))</f>
        <v>0</v>
      </c>
      <c r="G3324" s="121">
        <f t="shared" ca="1" si="207"/>
        <v>5.6179775280898875E-3</v>
      </c>
      <c r="H3324" s="125" t="str">
        <f t="shared" si="205"/>
        <v/>
      </c>
      <c r="I3324" s="126">
        <f t="shared" ca="1" si="206"/>
        <v>1</v>
      </c>
      <c r="J3324" s="127"/>
      <c r="K3324" s="156"/>
      <c r="L3324" s="129"/>
      <c r="M3324" s="205"/>
      <c r="N3324" s="118"/>
      <c r="O3324" s="119"/>
      <c r="P3324" s="117" t="str">
        <f>IF(B3324="","",IF(ISNA(VLOOKUP(U3324,[2]NEW!H:H,1,FALSE)),"V",""))</f>
        <v/>
      </c>
      <c r="Q3324" s="156"/>
      <c r="R3324" s="129"/>
      <c r="S3324" s="205"/>
      <c r="U3324" s="132" t="str">
        <f t="shared" si="204"/>
        <v>00118704000H67464</v>
      </c>
      <c r="W3324" s="134" t="str">
        <f>IF((ISERROR(VLOOKUP(E3324,'[2]Lead Time(覆蓋貼)'!F:F,1,0)))*(P3324="v"),"",IF((ISTEXT(VLOOKUP(E3324,'[2]Lead Time(覆蓋貼)'!F:F,1,0)))*(P3324=""),"未執行",""))</f>
        <v/>
      </c>
    </row>
    <row r="3325" spans="1:23" ht="20.25" customHeight="1" x14ac:dyDescent="0.25">
      <c r="A3325" s="117"/>
      <c r="B3325" s="118" t="s">
        <v>6602</v>
      </c>
      <c r="C3325" s="119">
        <v>43337</v>
      </c>
      <c r="D3325" s="117" t="s">
        <v>6603</v>
      </c>
      <c r="E3325" s="120" t="s">
        <v>6697</v>
      </c>
      <c r="F3325" s="117">
        <f>IF(ISNA(VLOOKUP(B3325,[2]保固召回!$A:$G,7,FALSE)),"",(VLOOKUP(B3325,[2]保固召回!$A:$G,7,FALSE)))</f>
        <v>0</v>
      </c>
      <c r="G3325" s="121">
        <f t="shared" ca="1" si="207"/>
        <v>5.6179775280898875E-3</v>
      </c>
      <c r="H3325" s="125" t="str">
        <f t="shared" si="205"/>
        <v/>
      </c>
      <c r="I3325" s="126">
        <f t="shared" ca="1" si="206"/>
        <v>1</v>
      </c>
      <c r="J3325" s="127"/>
      <c r="K3325" s="156"/>
      <c r="L3325" s="129"/>
      <c r="M3325" s="205"/>
      <c r="N3325" s="118"/>
      <c r="O3325" s="119"/>
      <c r="P3325" s="117" t="str">
        <f>IF(B3325="","",IF(ISNA(VLOOKUP(U3325,[2]NEW!H:H,1,FALSE)),"V",""))</f>
        <v/>
      </c>
      <c r="Q3325" s="156"/>
      <c r="R3325" s="129"/>
      <c r="S3325" s="205"/>
      <c r="U3325" s="132" t="str">
        <f t="shared" si="204"/>
        <v>00118704000H64412</v>
      </c>
      <c r="W3325" s="134" t="str">
        <f>IF((ISERROR(VLOOKUP(E3325,'[2]Lead Time(覆蓋貼)'!F:F,1,0)))*(P3325="v"),"",IF((ISTEXT(VLOOKUP(E3325,'[2]Lead Time(覆蓋貼)'!F:F,1,0)))*(P3325=""),"未執行",""))</f>
        <v>未執行</v>
      </c>
    </row>
    <row r="3326" spans="1:23" ht="20.25" customHeight="1" x14ac:dyDescent="0.25">
      <c r="A3326" s="117"/>
      <c r="B3326" s="118" t="s">
        <v>6602</v>
      </c>
      <c r="C3326" s="119">
        <v>43337</v>
      </c>
      <c r="D3326" s="117" t="s">
        <v>6603</v>
      </c>
      <c r="E3326" s="120" t="s">
        <v>6476</v>
      </c>
      <c r="F3326" s="117">
        <f>IF(ISNA(VLOOKUP(B3326,[2]保固召回!$A:$G,7,FALSE)),"",(VLOOKUP(B3326,[2]保固召回!$A:$G,7,FALSE)))</f>
        <v>0</v>
      </c>
      <c r="G3326" s="121">
        <f t="shared" ca="1" si="207"/>
        <v>5.6179775280898875E-3</v>
      </c>
      <c r="H3326" s="125" t="str">
        <f t="shared" si="205"/>
        <v/>
      </c>
      <c r="I3326" s="126">
        <f t="shared" ca="1" si="206"/>
        <v>1</v>
      </c>
      <c r="J3326" s="127"/>
      <c r="K3326" s="156"/>
      <c r="L3326" s="129"/>
      <c r="M3326" s="205"/>
      <c r="N3326" s="118"/>
      <c r="O3326" s="119"/>
      <c r="P3326" s="117" t="str">
        <f>IF(B3326="","",IF(ISNA(VLOOKUP(U3326,[2]NEW!H:H,1,FALSE)),"V",""))</f>
        <v/>
      </c>
      <c r="Q3326" s="156"/>
      <c r="R3326" s="129"/>
      <c r="S3326" s="205"/>
      <c r="U3326" s="132" t="str">
        <f t="shared" si="204"/>
        <v>00118704000K81339</v>
      </c>
      <c r="W3326" s="134" t="str">
        <f>IF((ISERROR(VLOOKUP(E3326,'[2]Lead Time(覆蓋貼)'!F:F,1,0)))*(P3326="v"),"",IF((ISTEXT(VLOOKUP(E3326,'[2]Lead Time(覆蓋貼)'!F:F,1,0)))*(P3326=""),"未執行",""))</f>
        <v/>
      </c>
    </row>
    <row r="3327" spans="1:23" ht="20.25" customHeight="1" x14ac:dyDescent="0.25">
      <c r="A3327" s="117"/>
      <c r="B3327" s="118" t="s">
        <v>6602</v>
      </c>
      <c r="C3327" s="119">
        <v>43337</v>
      </c>
      <c r="D3327" s="117" t="s">
        <v>6603</v>
      </c>
      <c r="E3327" s="120" t="s">
        <v>6698</v>
      </c>
      <c r="F3327" s="117">
        <f>IF(ISNA(VLOOKUP(B3327,[2]保固召回!$A:$G,7,FALSE)),"",(VLOOKUP(B3327,[2]保固召回!$A:$G,7,FALSE)))</f>
        <v>0</v>
      </c>
      <c r="G3327" s="121">
        <f t="shared" ca="1" si="207"/>
        <v>5.6179775280898875E-3</v>
      </c>
      <c r="H3327" s="125" t="str">
        <f t="shared" si="205"/>
        <v/>
      </c>
      <c r="I3327" s="126">
        <f t="shared" ca="1" si="206"/>
        <v>1</v>
      </c>
      <c r="J3327" s="127"/>
      <c r="K3327" s="156"/>
      <c r="L3327" s="129"/>
      <c r="M3327" s="205"/>
      <c r="N3327" s="118"/>
      <c r="O3327" s="119"/>
      <c r="P3327" s="117" t="str">
        <f>IF(B3327="","",IF(ISNA(VLOOKUP(U3327,[2]NEW!H:H,1,FALSE)),"V",""))</f>
        <v/>
      </c>
      <c r="Q3327" s="156"/>
      <c r="R3327" s="129"/>
      <c r="S3327" s="205"/>
      <c r="U3327" s="132" t="str">
        <f t="shared" si="204"/>
        <v>00118704000H53695</v>
      </c>
      <c r="W3327" s="134" t="str">
        <f>IF((ISERROR(VLOOKUP(E3327,'[2]Lead Time(覆蓋貼)'!F:F,1,0)))*(P3327="v"),"",IF((ISTEXT(VLOOKUP(E3327,'[2]Lead Time(覆蓋貼)'!F:F,1,0)))*(P3327=""),"未執行",""))</f>
        <v/>
      </c>
    </row>
    <row r="3328" spans="1:23" ht="20.25" customHeight="1" x14ac:dyDescent="0.25">
      <c r="A3328" s="117"/>
      <c r="B3328" s="118" t="s">
        <v>6602</v>
      </c>
      <c r="C3328" s="119">
        <v>43337</v>
      </c>
      <c r="D3328" s="117" t="s">
        <v>6603</v>
      </c>
      <c r="E3328" s="120" t="s">
        <v>6469</v>
      </c>
      <c r="F3328" s="117">
        <f>IF(ISNA(VLOOKUP(B3328,[2]保固召回!$A:$G,7,FALSE)),"",(VLOOKUP(B3328,[2]保固召回!$A:$G,7,FALSE)))</f>
        <v>0</v>
      </c>
      <c r="G3328" s="121">
        <f t="shared" ca="1" si="207"/>
        <v>5.6179775280898875E-3</v>
      </c>
      <c r="H3328" s="125" t="str">
        <f t="shared" si="205"/>
        <v/>
      </c>
      <c r="I3328" s="126">
        <f t="shared" ca="1" si="206"/>
        <v>1</v>
      </c>
      <c r="J3328" s="127"/>
      <c r="K3328" s="156"/>
      <c r="L3328" s="129"/>
      <c r="M3328" s="205"/>
      <c r="N3328" s="118"/>
      <c r="O3328" s="119"/>
      <c r="P3328" s="117" t="str">
        <f>IF(B3328="","",IF(ISNA(VLOOKUP(U3328,[2]NEW!H:H,1,FALSE)),"V",""))</f>
        <v/>
      </c>
      <c r="Q3328" s="156"/>
      <c r="R3328" s="129"/>
      <c r="S3328" s="205"/>
      <c r="U3328" s="132" t="str">
        <f t="shared" si="204"/>
        <v>00118704000K79868</v>
      </c>
      <c r="W3328" s="134" t="str">
        <f>IF((ISERROR(VLOOKUP(E3328,'[2]Lead Time(覆蓋貼)'!F:F,1,0)))*(P3328="v"),"",IF((ISTEXT(VLOOKUP(E3328,'[2]Lead Time(覆蓋貼)'!F:F,1,0)))*(P3328=""),"未執行",""))</f>
        <v/>
      </c>
    </row>
    <row r="3329" spans="1:23" ht="20.25" customHeight="1" x14ac:dyDescent="0.25">
      <c r="A3329" s="117"/>
      <c r="B3329" s="118" t="s">
        <v>6602</v>
      </c>
      <c r="C3329" s="119">
        <v>43337</v>
      </c>
      <c r="D3329" s="117" t="s">
        <v>6603</v>
      </c>
      <c r="E3329" s="120" t="s">
        <v>6509</v>
      </c>
      <c r="F3329" s="117">
        <f>IF(ISNA(VLOOKUP(B3329,[2]保固召回!$A:$G,7,FALSE)),"",(VLOOKUP(B3329,[2]保固召回!$A:$G,7,FALSE)))</f>
        <v>0</v>
      </c>
      <c r="G3329" s="121">
        <f t="shared" ca="1" si="207"/>
        <v>5.6179775280898875E-3</v>
      </c>
      <c r="H3329" s="125" t="str">
        <f t="shared" si="205"/>
        <v/>
      </c>
      <c r="I3329" s="126">
        <f t="shared" ca="1" si="206"/>
        <v>1</v>
      </c>
      <c r="J3329" s="127"/>
      <c r="K3329" s="156"/>
      <c r="L3329" s="129"/>
      <c r="M3329" s="205"/>
      <c r="N3329" s="118"/>
      <c r="O3329" s="119"/>
      <c r="P3329" s="117" t="str">
        <f>IF(B3329="","",IF(ISNA(VLOOKUP(U3329,[2]NEW!H:H,1,FALSE)),"V",""))</f>
        <v/>
      </c>
      <c r="Q3329" s="156"/>
      <c r="R3329" s="129"/>
      <c r="S3329" s="205"/>
      <c r="U3329" s="132" t="str">
        <f t="shared" si="204"/>
        <v>00118704000N18627</v>
      </c>
      <c r="W3329" s="134" t="str">
        <f>IF((ISERROR(VLOOKUP(E3329,'[2]Lead Time(覆蓋貼)'!F:F,1,0)))*(P3329="v"),"",IF((ISTEXT(VLOOKUP(E3329,'[2]Lead Time(覆蓋貼)'!F:F,1,0)))*(P3329=""),"未執行",""))</f>
        <v/>
      </c>
    </row>
    <row r="3330" spans="1:23" ht="20.25" customHeight="1" x14ac:dyDescent="0.25">
      <c r="A3330" s="117"/>
      <c r="B3330" s="118" t="s">
        <v>6602</v>
      </c>
      <c r="C3330" s="119">
        <v>43337</v>
      </c>
      <c r="D3330" s="117" t="s">
        <v>6603</v>
      </c>
      <c r="E3330" s="120" t="s">
        <v>6699</v>
      </c>
      <c r="F3330" s="117">
        <f>IF(ISNA(VLOOKUP(B3330,[2]保固召回!$A:$G,7,FALSE)),"",(VLOOKUP(B3330,[2]保固召回!$A:$G,7,FALSE)))</f>
        <v>0</v>
      </c>
      <c r="G3330" s="121">
        <f t="shared" ca="1" si="207"/>
        <v>5.6179775280898875E-3</v>
      </c>
      <c r="H3330" s="125" t="str">
        <f t="shared" si="205"/>
        <v/>
      </c>
      <c r="I3330" s="126">
        <f t="shared" ca="1" si="206"/>
        <v>1</v>
      </c>
      <c r="J3330" s="127"/>
      <c r="K3330" s="156"/>
      <c r="L3330" s="129"/>
      <c r="M3330" s="205"/>
      <c r="N3330" s="118"/>
      <c r="O3330" s="119"/>
      <c r="P3330" s="117" t="str">
        <f>IF(B3330="","",IF(ISNA(VLOOKUP(U3330,[2]NEW!H:H,1,FALSE)),"V",""))</f>
        <v/>
      </c>
      <c r="Q3330" s="156"/>
      <c r="R3330" s="129"/>
      <c r="S3330" s="205"/>
      <c r="U3330" s="132" t="str">
        <f t="shared" si="204"/>
        <v>00118704000H44962</v>
      </c>
      <c r="W3330" s="134" t="str">
        <f>IF((ISERROR(VLOOKUP(E3330,'[2]Lead Time(覆蓋貼)'!F:F,1,0)))*(P3330="v"),"",IF((ISTEXT(VLOOKUP(E3330,'[2]Lead Time(覆蓋貼)'!F:F,1,0)))*(P3330=""),"未執行",""))</f>
        <v/>
      </c>
    </row>
    <row r="3331" spans="1:23" ht="20.25" customHeight="1" x14ac:dyDescent="0.25">
      <c r="A3331" s="117"/>
      <c r="B3331" s="118" t="s">
        <v>6602</v>
      </c>
      <c r="C3331" s="119">
        <v>43337</v>
      </c>
      <c r="D3331" s="117" t="s">
        <v>6603</v>
      </c>
      <c r="E3331" s="120" t="s">
        <v>6700</v>
      </c>
      <c r="F3331" s="117">
        <f>IF(ISNA(VLOOKUP(B3331,[2]保固召回!$A:$G,7,FALSE)),"",(VLOOKUP(B3331,[2]保固召回!$A:$G,7,FALSE)))</f>
        <v>0</v>
      </c>
      <c r="G3331" s="121">
        <f t="shared" ca="1" si="207"/>
        <v>5.6179775280898875E-3</v>
      </c>
      <c r="H3331" s="125" t="str">
        <f t="shared" si="205"/>
        <v/>
      </c>
      <c r="I3331" s="126">
        <f t="shared" ca="1" si="206"/>
        <v>1</v>
      </c>
      <c r="J3331" s="127"/>
      <c r="K3331" s="156"/>
      <c r="L3331" s="129"/>
      <c r="M3331" s="205"/>
      <c r="N3331" s="118"/>
      <c r="O3331" s="119"/>
      <c r="P3331" s="117" t="str">
        <f>IF(B3331="","",IF(ISNA(VLOOKUP(U3331,[2]NEW!H:H,1,FALSE)),"V",""))</f>
        <v/>
      </c>
      <c r="Q3331" s="156"/>
      <c r="R3331" s="129"/>
      <c r="S3331" s="205"/>
      <c r="U3331" s="132" t="str">
        <f t="shared" si="204"/>
        <v>00118704000H47874</v>
      </c>
      <c r="W3331" s="134" t="str">
        <f>IF((ISERROR(VLOOKUP(E3331,'[2]Lead Time(覆蓋貼)'!F:F,1,0)))*(P3331="v"),"",IF((ISTEXT(VLOOKUP(E3331,'[2]Lead Time(覆蓋貼)'!F:F,1,0)))*(P3331=""),"未執行",""))</f>
        <v/>
      </c>
    </row>
    <row r="3332" spans="1:23" ht="20.25" customHeight="1" x14ac:dyDescent="0.25">
      <c r="A3332" s="117"/>
      <c r="B3332" s="118" t="s">
        <v>6602</v>
      </c>
      <c r="C3332" s="119">
        <v>43337</v>
      </c>
      <c r="D3332" s="117" t="s">
        <v>6603</v>
      </c>
      <c r="E3332" s="120" t="s">
        <v>6701</v>
      </c>
      <c r="F3332" s="117">
        <f>IF(ISNA(VLOOKUP(B3332,[2]保固召回!$A:$G,7,FALSE)),"",(VLOOKUP(B3332,[2]保固召回!$A:$G,7,FALSE)))</f>
        <v>0</v>
      </c>
      <c r="G3332" s="121">
        <f t="shared" ca="1" si="207"/>
        <v>5.6179775280898875E-3</v>
      </c>
      <c r="H3332" s="125" t="str">
        <f t="shared" si="205"/>
        <v/>
      </c>
      <c r="I3332" s="126">
        <f t="shared" ca="1" si="206"/>
        <v>1</v>
      </c>
      <c r="J3332" s="127"/>
      <c r="K3332" s="156"/>
      <c r="L3332" s="129"/>
      <c r="M3332" s="205"/>
      <c r="N3332" s="118"/>
      <c r="O3332" s="119"/>
      <c r="P3332" s="117" t="str">
        <f>IF(B3332="","",IF(ISNA(VLOOKUP(U3332,[2]NEW!H:H,1,FALSE)),"V",""))</f>
        <v/>
      </c>
      <c r="Q3332" s="156"/>
      <c r="R3332" s="129"/>
      <c r="S3332" s="205"/>
      <c r="U3332" s="132" t="str">
        <f t="shared" si="204"/>
        <v>0011870400D282608</v>
      </c>
      <c r="W3332" s="134" t="str">
        <f>IF((ISERROR(VLOOKUP(E3332,'[2]Lead Time(覆蓋貼)'!F:F,1,0)))*(P3332="v"),"",IF((ISTEXT(VLOOKUP(E3332,'[2]Lead Time(覆蓋貼)'!F:F,1,0)))*(P3332=""),"未執行",""))</f>
        <v/>
      </c>
    </row>
    <row r="3333" spans="1:23" ht="20.25" customHeight="1" x14ac:dyDescent="0.25">
      <c r="A3333" s="117"/>
      <c r="B3333" s="118" t="s">
        <v>6602</v>
      </c>
      <c r="C3333" s="119">
        <v>43337</v>
      </c>
      <c r="D3333" s="117" t="s">
        <v>6603</v>
      </c>
      <c r="E3333" s="120" t="s">
        <v>6702</v>
      </c>
      <c r="F3333" s="117">
        <f>IF(ISNA(VLOOKUP(B3333,[2]保固召回!$A:$G,7,FALSE)),"",(VLOOKUP(B3333,[2]保固召回!$A:$G,7,FALSE)))</f>
        <v>0</v>
      </c>
      <c r="G3333" s="121">
        <f t="shared" ca="1" si="207"/>
        <v>5.6179775280898875E-3</v>
      </c>
      <c r="H3333" s="125" t="str">
        <f t="shared" si="205"/>
        <v/>
      </c>
      <c r="I3333" s="126">
        <f t="shared" ca="1" si="206"/>
        <v>1</v>
      </c>
      <c r="J3333" s="127"/>
      <c r="K3333" s="156"/>
      <c r="L3333" s="129"/>
      <c r="M3333" s="205"/>
      <c r="N3333" s="118"/>
      <c r="O3333" s="119"/>
      <c r="P3333" s="117" t="str">
        <f>IF(B3333="","",IF(ISNA(VLOOKUP(U3333,[2]NEW!H:H,1,FALSE)),"V",""))</f>
        <v/>
      </c>
      <c r="Q3333" s="156"/>
      <c r="R3333" s="129"/>
      <c r="S3333" s="205"/>
      <c r="U3333" s="132" t="str">
        <f t="shared" ref="U3333:U3396" si="208">B3333&amp;E3333</f>
        <v>0011870400GF92333</v>
      </c>
      <c r="W3333" s="134" t="str">
        <f>IF((ISERROR(VLOOKUP(E3333,'[2]Lead Time(覆蓋貼)'!F:F,1,0)))*(P3333="v"),"",IF((ISTEXT(VLOOKUP(E3333,'[2]Lead Time(覆蓋貼)'!F:F,1,0)))*(P3333=""),"未執行",""))</f>
        <v/>
      </c>
    </row>
    <row r="3334" spans="1:23" ht="20.25" customHeight="1" x14ac:dyDescent="0.25">
      <c r="A3334" s="117"/>
      <c r="B3334" s="118" t="s">
        <v>6602</v>
      </c>
      <c r="C3334" s="119">
        <v>43337</v>
      </c>
      <c r="D3334" s="117" t="s">
        <v>6603</v>
      </c>
      <c r="E3334" s="120" t="s">
        <v>6703</v>
      </c>
      <c r="F3334" s="117">
        <f>IF(ISNA(VLOOKUP(B3334,[2]保固召回!$A:$G,7,FALSE)),"",(VLOOKUP(B3334,[2]保固召回!$A:$G,7,FALSE)))</f>
        <v>0</v>
      </c>
      <c r="G3334" s="121">
        <f t="shared" ca="1" si="207"/>
        <v>5.6179775280898875E-3</v>
      </c>
      <c r="H3334" s="125" t="str">
        <f t="shared" ref="H3334:H3397" si="209">IF(P3334="V",D3334,"")</f>
        <v/>
      </c>
      <c r="I3334" s="126">
        <f t="shared" ref="I3334:I3397" ca="1" si="210">COUNTIF(H:H,D3334)</f>
        <v>1</v>
      </c>
      <c r="J3334" s="127"/>
      <c r="K3334" s="156"/>
      <c r="L3334" s="129"/>
      <c r="M3334" s="205"/>
      <c r="N3334" s="118"/>
      <c r="O3334" s="119"/>
      <c r="P3334" s="117" t="str">
        <f>IF(B3334="","",IF(ISNA(VLOOKUP(U3334,[2]NEW!H:H,1,FALSE)),"V",""))</f>
        <v/>
      </c>
      <c r="Q3334" s="156"/>
      <c r="R3334" s="129"/>
      <c r="S3334" s="205"/>
      <c r="U3334" s="132" t="str">
        <f t="shared" si="208"/>
        <v>00118704000C31665</v>
      </c>
      <c r="W3334" s="134" t="str">
        <f>IF((ISERROR(VLOOKUP(E3334,'[2]Lead Time(覆蓋貼)'!F:F,1,0)))*(P3334="v"),"",IF((ISTEXT(VLOOKUP(E3334,'[2]Lead Time(覆蓋貼)'!F:F,1,0)))*(P3334=""),"未執行",""))</f>
        <v/>
      </c>
    </row>
    <row r="3335" spans="1:23" ht="20.25" customHeight="1" x14ac:dyDescent="0.25">
      <c r="A3335" s="117"/>
      <c r="B3335" s="118" t="s">
        <v>6602</v>
      </c>
      <c r="C3335" s="119">
        <v>43337</v>
      </c>
      <c r="D3335" s="117" t="s">
        <v>6603</v>
      </c>
      <c r="E3335" s="120" t="s">
        <v>6704</v>
      </c>
      <c r="F3335" s="117">
        <f>IF(ISNA(VLOOKUP(B3335,[2]保固召回!$A:$G,7,FALSE)),"",(VLOOKUP(B3335,[2]保固召回!$A:$G,7,FALSE)))</f>
        <v>0</v>
      </c>
      <c r="G3335" s="121">
        <f t="shared" ca="1" si="207"/>
        <v>5.6179775280898875E-3</v>
      </c>
      <c r="H3335" s="125" t="str">
        <f t="shared" si="209"/>
        <v/>
      </c>
      <c r="I3335" s="126">
        <f t="shared" ca="1" si="210"/>
        <v>1</v>
      </c>
      <c r="J3335" s="127"/>
      <c r="K3335" s="156"/>
      <c r="L3335" s="129"/>
      <c r="M3335" s="205"/>
      <c r="N3335" s="118"/>
      <c r="O3335" s="119"/>
      <c r="P3335" s="117" t="str">
        <f>IF(B3335="","",IF(ISNA(VLOOKUP(U3335,[2]NEW!H:H,1,FALSE)),"V",""))</f>
        <v/>
      </c>
      <c r="Q3335" s="156"/>
      <c r="R3335" s="129"/>
      <c r="S3335" s="205"/>
      <c r="U3335" s="132" t="str">
        <f t="shared" si="208"/>
        <v>0011870400D125222</v>
      </c>
      <c r="W3335" s="134" t="str">
        <f>IF((ISERROR(VLOOKUP(E3335,'[2]Lead Time(覆蓋貼)'!F:F,1,0)))*(P3335="v"),"",IF((ISTEXT(VLOOKUP(E3335,'[2]Lead Time(覆蓋貼)'!F:F,1,0)))*(P3335=""),"未執行",""))</f>
        <v/>
      </c>
    </row>
    <row r="3336" spans="1:23" ht="20.25" customHeight="1" x14ac:dyDescent="0.25">
      <c r="A3336" s="117"/>
      <c r="B3336" s="118" t="s">
        <v>6602</v>
      </c>
      <c r="C3336" s="119">
        <v>43337</v>
      </c>
      <c r="D3336" s="117" t="s">
        <v>6603</v>
      </c>
      <c r="E3336" s="120" t="s">
        <v>6705</v>
      </c>
      <c r="F3336" s="117">
        <f>IF(ISNA(VLOOKUP(B3336,[2]保固召回!$A:$G,7,FALSE)),"",(VLOOKUP(B3336,[2]保固召回!$A:$G,7,FALSE)))</f>
        <v>0</v>
      </c>
      <c r="G3336" s="121">
        <f t="shared" ca="1" si="207"/>
        <v>5.6179775280898875E-3</v>
      </c>
      <c r="H3336" s="125" t="str">
        <f t="shared" si="209"/>
        <v/>
      </c>
      <c r="I3336" s="126">
        <f t="shared" ca="1" si="210"/>
        <v>1</v>
      </c>
      <c r="J3336" s="127"/>
      <c r="K3336" s="156"/>
      <c r="L3336" s="129"/>
      <c r="M3336" s="205"/>
      <c r="N3336" s="118"/>
      <c r="O3336" s="119"/>
      <c r="P3336" s="117" t="str">
        <f>IF(B3336="","",IF(ISNA(VLOOKUP(U3336,[2]NEW!H:H,1,FALSE)),"V",""))</f>
        <v/>
      </c>
      <c r="Q3336" s="156"/>
      <c r="R3336" s="129"/>
      <c r="S3336" s="205"/>
      <c r="U3336" s="132" t="str">
        <f t="shared" si="208"/>
        <v>0011870400GJ86648</v>
      </c>
      <c r="W3336" s="134" t="str">
        <f>IF((ISERROR(VLOOKUP(E3336,'[2]Lead Time(覆蓋貼)'!F:F,1,0)))*(P3336="v"),"",IF((ISTEXT(VLOOKUP(E3336,'[2]Lead Time(覆蓋貼)'!F:F,1,0)))*(P3336=""),"未執行",""))</f>
        <v/>
      </c>
    </row>
    <row r="3337" spans="1:23" ht="20.25" customHeight="1" x14ac:dyDescent="0.25">
      <c r="A3337" s="117"/>
      <c r="B3337" s="118" t="s">
        <v>6602</v>
      </c>
      <c r="C3337" s="119">
        <v>43337</v>
      </c>
      <c r="D3337" s="117" t="s">
        <v>6603</v>
      </c>
      <c r="E3337" s="120" t="s">
        <v>6706</v>
      </c>
      <c r="F3337" s="117">
        <f>IF(ISNA(VLOOKUP(B3337,[2]保固召回!$A:$G,7,FALSE)),"",(VLOOKUP(B3337,[2]保固召回!$A:$G,7,FALSE)))</f>
        <v>0</v>
      </c>
      <c r="G3337" s="121">
        <f t="shared" ref="G3337:G3400" ca="1" si="211">COUNTIF(H:H,D3337)/COUNTIF(D:D,D3337)</f>
        <v>5.6179775280898875E-3</v>
      </c>
      <c r="H3337" s="125" t="str">
        <f t="shared" si="209"/>
        <v/>
      </c>
      <c r="I3337" s="126">
        <f t="shared" ca="1" si="210"/>
        <v>1</v>
      </c>
      <c r="J3337" s="127"/>
      <c r="K3337" s="156"/>
      <c r="L3337" s="129"/>
      <c r="M3337" s="205"/>
      <c r="N3337" s="118"/>
      <c r="O3337" s="119"/>
      <c r="P3337" s="117" t="str">
        <f>IF(B3337="","",IF(ISNA(VLOOKUP(U3337,[2]NEW!H:H,1,FALSE)),"V",""))</f>
        <v/>
      </c>
      <c r="Q3337" s="156"/>
      <c r="R3337" s="129"/>
      <c r="S3337" s="205"/>
      <c r="U3337" s="132" t="str">
        <f t="shared" si="208"/>
        <v>0011870400D125219</v>
      </c>
      <c r="W3337" s="134" t="str">
        <f>IF((ISERROR(VLOOKUP(E3337,'[2]Lead Time(覆蓋貼)'!F:F,1,0)))*(P3337="v"),"",IF((ISTEXT(VLOOKUP(E3337,'[2]Lead Time(覆蓋貼)'!F:F,1,0)))*(P3337=""),"未執行",""))</f>
        <v/>
      </c>
    </row>
    <row r="3338" spans="1:23" ht="20.25" customHeight="1" x14ac:dyDescent="0.25">
      <c r="A3338" s="117"/>
      <c r="B3338" s="118" t="s">
        <v>6602</v>
      </c>
      <c r="C3338" s="119">
        <v>43337</v>
      </c>
      <c r="D3338" s="117" t="s">
        <v>6603</v>
      </c>
      <c r="E3338" s="120" t="s">
        <v>6707</v>
      </c>
      <c r="F3338" s="117">
        <f>IF(ISNA(VLOOKUP(B3338,[2]保固召回!$A:$G,7,FALSE)),"",(VLOOKUP(B3338,[2]保固召回!$A:$G,7,FALSE)))</f>
        <v>0</v>
      </c>
      <c r="G3338" s="121">
        <f t="shared" ca="1" si="211"/>
        <v>5.6179775280898875E-3</v>
      </c>
      <c r="H3338" s="125" t="str">
        <f t="shared" si="209"/>
        <v/>
      </c>
      <c r="I3338" s="126">
        <f t="shared" ca="1" si="210"/>
        <v>1</v>
      </c>
      <c r="J3338" s="127"/>
      <c r="K3338" s="156"/>
      <c r="L3338" s="129"/>
      <c r="M3338" s="205"/>
      <c r="N3338" s="118"/>
      <c r="O3338" s="119"/>
      <c r="P3338" s="117" t="str">
        <f>IF(B3338="","",IF(ISNA(VLOOKUP(U3338,[2]NEW!H:H,1,FALSE)),"V",""))</f>
        <v/>
      </c>
      <c r="Q3338" s="156"/>
      <c r="R3338" s="129"/>
      <c r="S3338" s="205"/>
      <c r="U3338" s="132" t="str">
        <f t="shared" si="208"/>
        <v>0011870400DX06567</v>
      </c>
      <c r="W3338" s="134" t="str">
        <f>IF((ISERROR(VLOOKUP(E3338,'[2]Lead Time(覆蓋貼)'!F:F,1,0)))*(P3338="v"),"",IF((ISTEXT(VLOOKUP(E3338,'[2]Lead Time(覆蓋貼)'!F:F,1,0)))*(P3338=""),"未執行",""))</f>
        <v/>
      </c>
    </row>
    <row r="3339" spans="1:23" ht="20.25" customHeight="1" x14ac:dyDescent="0.25">
      <c r="A3339" s="117"/>
      <c r="B3339" s="118" t="s">
        <v>6602</v>
      </c>
      <c r="C3339" s="119">
        <v>43337</v>
      </c>
      <c r="D3339" s="117" t="s">
        <v>6603</v>
      </c>
      <c r="E3339" s="120" t="s">
        <v>6708</v>
      </c>
      <c r="F3339" s="117">
        <f>IF(ISNA(VLOOKUP(B3339,[2]保固召回!$A:$G,7,FALSE)),"",(VLOOKUP(B3339,[2]保固召回!$A:$G,7,FALSE)))</f>
        <v>0</v>
      </c>
      <c r="G3339" s="121">
        <f t="shared" ca="1" si="211"/>
        <v>5.6179775280898875E-3</v>
      </c>
      <c r="H3339" s="125" t="str">
        <f t="shared" si="209"/>
        <v/>
      </c>
      <c r="I3339" s="126">
        <f t="shared" ca="1" si="210"/>
        <v>1</v>
      </c>
      <c r="J3339" s="127"/>
      <c r="K3339" s="156"/>
      <c r="L3339" s="129"/>
      <c r="M3339" s="205"/>
      <c r="N3339" s="118"/>
      <c r="O3339" s="119"/>
      <c r="P3339" s="117" t="str">
        <f>IF(B3339="","",IF(ISNA(VLOOKUP(U3339,[2]NEW!H:H,1,FALSE)),"V",""))</f>
        <v/>
      </c>
      <c r="Q3339" s="156"/>
      <c r="R3339" s="129"/>
      <c r="S3339" s="205"/>
      <c r="U3339" s="132" t="str">
        <f t="shared" si="208"/>
        <v>0011870400DY87325</v>
      </c>
      <c r="W3339" s="134" t="str">
        <f>IF((ISERROR(VLOOKUP(E3339,'[2]Lead Time(覆蓋貼)'!F:F,1,0)))*(P3339="v"),"",IF((ISTEXT(VLOOKUP(E3339,'[2]Lead Time(覆蓋貼)'!F:F,1,0)))*(P3339=""),"未執行",""))</f>
        <v/>
      </c>
    </row>
    <row r="3340" spans="1:23" ht="20.25" customHeight="1" x14ac:dyDescent="0.25">
      <c r="A3340" s="117"/>
      <c r="B3340" s="118" t="s">
        <v>6602</v>
      </c>
      <c r="C3340" s="119">
        <v>43337</v>
      </c>
      <c r="D3340" s="117" t="s">
        <v>6603</v>
      </c>
      <c r="E3340" s="120" t="s">
        <v>6709</v>
      </c>
      <c r="F3340" s="117">
        <f>IF(ISNA(VLOOKUP(B3340,[2]保固召回!$A:$G,7,FALSE)),"",(VLOOKUP(B3340,[2]保固召回!$A:$G,7,FALSE)))</f>
        <v>0</v>
      </c>
      <c r="G3340" s="121">
        <f t="shared" ca="1" si="211"/>
        <v>5.6179775280898875E-3</v>
      </c>
      <c r="H3340" s="125" t="str">
        <f t="shared" si="209"/>
        <v/>
      </c>
      <c r="I3340" s="126">
        <f t="shared" ca="1" si="210"/>
        <v>1</v>
      </c>
      <c r="J3340" s="127"/>
      <c r="K3340" s="156"/>
      <c r="L3340" s="129"/>
      <c r="M3340" s="205"/>
      <c r="N3340" s="118"/>
      <c r="O3340" s="119"/>
      <c r="P3340" s="117" t="str">
        <f>IF(B3340="","",IF(ISNA(VLOOKUP(U3340,[2]NEW!H:H,1,FALSE)),"V",""))</f>
        <v/>
      </c>
      <c r="Q3340" s="156"/>
      <c r="R3340" s="129"/>
      <c r="S3340" s="205"/>
      <c r="U3340" s="132" t="str">
        <f t="shared" si="208"/>
        <v>0011870400DZ00532</v>
      </c>
      <c r="W3340" s="134" t="str">
        <f>IF((ISERROR(VLOOKUP(E3340,'[2]Lead Time(覆蓋貼)'!F:F,1,0)))*(P3340="v"),"",IF((ISTEXT(VLOOKUP(E3340,'[2]Lead Time(覆蓋貼)'!F:F,1,0)))*(P3340=""),"未執行",""))</f>
        <v/>
      </c>
    </row>
    <row r="3341" spans="1:23" ht="20.25" customHeight="1" x14ac:dyDescent="0.25">
      <c r="A3341" s="117"/>
      <c r="B3341" s="118" t="s">
        <v>6602</v>
      </c>
      <c r="C3341" s="119">
        <v>43337</v>
      </c>
      <c r="D3341" s="117" t="s">
        <v>6603</v>
      </c>
      <c r="E3341" s="120" t="s">
        <v>6710</v>
      </c>
      <c r="F3341" s="117">
        <f>IF(ISNA(VLOOKUP(B3341,[2]保固召回!$A:$G,7,FALSE)),"",(VLOOKUP(B3341,[2]保固召回!$A:$G,7,FALSE)))</f>
        <v>0</v>
      </c>
      <c r="G3341" s="121">
        <f t="shared" ca="1" si="211"/>
        <v>5.6179775280898875E-3</v>
      </c>
      <c r="H3341" s="125" t="str">
        <f t="shared" si="209"/>
        <v/>
      </c>
      <c r="I3341" s="126">
        <f t="shared" ca="1" si="210"/>
        <v>1</v>
      </c>
      <c r="J3341" s="127"/>
      <c r="K3341" s="156"/>
      <c r="L3341" s="129"/>
      <c r="M3341" s="205"/>
      <c r="N3341" s="118"/>
      <c r="O3341" s="119"/>
      <c r="P3341" s="117" t="str">
        <f>IF(B3341="","",IF(ISNA(VLOOKUP(U3341,[2]NEW!H:H,1,FALSE)),"V",""))</f>
        <v/>
      </c>
      <c r="Q3341" s="156"/>
      <c r="R3341" s="129"/>
      <c r="S3341" s="205"/>
      <c r="U3341" s="132" t="str">
        <f t="shared" si="208"/>
        <v>0011870400D124351</v>
      </c>
      <c r="W3341" s="134" t="str">
        <f>IF((ISERROR(VLOOKUP(E3341,'[2]Lead Time(覆蓋貼)'!F:F,1,0)))*(P3341="v"),"",IF((ISTEXT(VLOOKUP(E3341,'[2]Lead Time(覆蓋貼)'!F:F,1,0)))*(P3341=""),"未執行",""))</f>
        <v/>
      </c>
    </row>
    <row r="3342" spans="1:23" ht="20.25" customHeight="1" x14ac:dyDescent="0.25">
      <c r="A3342" s="117"/>
      <c r="B3342" s="118" t="s">
        <v>6602</v>
      </c>
      <c r="C3342" s="119">
        <v>43337</v>
      </c>
      <c r="D3342" s="117" t="s">
        <v>6603</v>
      </c>
      <c r="E3342" s="120" t="s">
        <v>6711</v>
      </c>
      <c r="F3342" s="117">
        <f>IF(ISNA(VLOOKUP(B3342,[2]保固召回!$A:$G,7,FALSE)),"",(VLOOKUP(B3342,[2]保固召回!$A:$G,7,FALSE)))</f>
        <v>0</v>
      </c>
      <c r="G3342" s="121">
        <f t="shared" ca="1" si="211"/>
        <v>5.6179775280898875E-3</v>
      </c>
      <c r="H3342" s="125" t="str">
        <f t="shared" si="209"/>
        <v/>
      </c>
      <c r="I3342" s="126">
        <f t="shared" ca="1" si="210"/>
        <v>1</v>
      </c>
      <c r="J3342" s="127"/>
      <c r="K3342" s="156"/>
      <c r="L3342" s="129"/>
      <c r="M3342" s="205"/>
      <c r="N3342" s="118"/>
      <c r="O3342" s="119"/>
      <c r="P3342" s="117" t="str">
        <f>IF(B3342="","",IF(ISNA(VLOOKUP(U3342,[2]NEW!H:H,1,FALSE)),"V",""))</f>
        <v/>
      </c>
      <c r="Q3342" s="156"/>
      <c r="R3342" s="129"/>
      <c r="S3342" s="205"/>
      <c r="U3342" s="132" t="str">
        <f t="shared" si="208"/>
        <v>0011870400D283627</v>
      </c>
      <c r="W3342" s="134" t="str">
        <f>IF((ISERROR(VLOOKUP(E3342,'[2]Lead Time(覆蓋貼)'!F:F,1,0)))*(P3342="v"),"",IF((ISTEXT(VLOOKUP(E3342,'[2]Lead Time(覆蓋貼)'!F:F,1,0)))*(P3342=""),"未執行",""))</f>
        <v/>
      </c>
    </row>
    <row r="3343" spans="1:23" ht="20.25" customHeight="1" x14ac:dyDescent="0.25">
      <c r="A3343" s="117"/>
      <c r="B3343" s="118" t="s">
        <v>6602</v>
      </c>
      <c r="C3343" s="119">
        <v>43337</v>
      </c>
      <c r="D3343" s="117" t="s">
        <v>6603</v>
      </c>
      <c r="E3343" s="120" t="s">
        <v>6712</v>
      </c>
      <c r="F3343" s="117">
        <f>IF(ISNA(VLOOKUP(B3343,[2]保固召回!$A:$G,7,FALSE)),"",(VLOOKUP(B3343,[2]保固召回!$A:$G,7,FALSE)))</f>
        <v>0</v>
      </c>
      <c r="G3343" s="121">
        <f t="shared" ca="1" si="211"/>
        <v>5.6179775280898875E-3</v>
      </c>
      <c r="H3343" s="125" t="str">
        <f t="shared" si="209"/>
        <v/>
      </c>
      <c r="I3343" s="126">
        <f t="shared" ca="1" si="210"/>
        <v>1</v>
      </c>
      <c r="J3343" s="127"/>
      <c r="K3343" s="156"/>
      <c r="L3343" s="129"/>
      <c r="M3343" s="205"/>
      <c r="N3343" s="118"/>
      <c r="O3343" s="119"/>
      <c r="P3343" s="117" t="str">
        <f>IF(B3343="","",IF(ISNA(VLOOKUP(U3343,[2]NEW!H:H,1,FALSE)),"V",""))</f>
        <v/>
      </c>
      <c r="Q3343" s="156"/>
      <c r="R3343" s="129"/>
      <c r="S3343" s="205"/>
      <c r="U3343" s="132" t="str">
        <f t="shared" si="208"/>
        <v>0011870400D283401</v>
      </c>
      <c r="W3343" s="134" t="str">
        <f>IF((ISERROR(VLOOKUP(E3343,'[2]Lead Time(覆蓋貼)'!F:F,1,0)))*(P3343="v"),"",IF((ISTEXT(VLOOKUP(E3343,'[2]Lead Time(覆蓋貼)'!F:F,1,0)))*(P3343=""),"未執行",""))</f>
        <v/>
      </c>
    </row>
    <row r="3344" spans="1:23" ht="20.25" customHeight="1" x14ac:dyDescent="0.25">
      <c r="A3344" s="117"/>
      <c r="B3344" s="118" t="s">
        <v>6602</v>
      </c>
      <c r="C3344" s="119">
        <v>43337</v>
      </c>
      <c r="D3344" s="117" t="s">
        <v>6603</v>
      </c>
      <c r="E3344" s="120" t="s">
        <v>6713</v>
      </c>
      <c r="F3344" s="117">
        <f>IF(ISNA(VLOOKUP(B3344,[2]保固召回!$A:$G,7,FALSE)),"",(VLOOKUP(B3344,[2]保固召回!$A:$G,7,FALSE)))</f>
        <v>0</v>
      </c>
      <c r="G3344" s="121">
        <f t="shared" ca="1" si="211"/>
        <v>5.6179775280898875E-3</v>
      </c>
      <c r="H3344" s="125" t="str">
        <f t="shared" si="209"/>
        <v/>
      </c>
      <c r="I3344" s="126">
        <f t="shared" ca="1" si="210"/>
        <v>1</v>
      </c>
      <c r="J3344" s="127"/>
      <c r="K3344" s="156"/>
      <c r="L3344" s="129"/>
      <c r="M3344" s="205"/>
      <c r="N3344" s="118"/>
      <c r="O3344" s="119"/>
      <c r="P3344" s="117" t="str">
        <f>IF(B3344="","",IF(ISNA(VLOOKUP(U3344,[2]NEW!H:H,1,FALSE)),"V",""))</f>
        <v/>
      </c>
      <c r="Q3344" s="156"/>
      <c r="R3344" s="129"/>
      <c r="S3344" s="205"/>
      <c r="U3344" s="132" t="str">
        <f t="shared" si="208"/>
        <v>0011870400D283203</v>
      </c>
      <c r="W3344" s="134" t="str">
        <f>IF((ISERROR(VLOOKUP(E3344,'[2]Lead Time(覆蓋貼)'!F:F,1,0)))*(P3344="v"),"",IF((ISTEXT(VLOOKUP(E3344,'[2]Lead Time(覆蓋貼)'!F:F,1,0)))*(P3344=""),"未執行",""))</f>
        <v/>
      </c>
    </row>
    <row r="3345" spans="1:23" ht="20.25" customHeight="1" x14ac:dyDescent="0.25">
      <c r="A3345" s="117"/>
      <c r="B3345" s="118" t="s">
        <v>6602</v>
      </c>
      <c r="C3345" s="119">
        <v>43337</v>
      </c>
      <c r="D3345" s="117" t="s">
        <v>6603</v>
      </c>
      <c r="E3345" s="120" t="s">
        <v>6714</v>
      </c>
      <c r="F3345" s="117">
        <f>IF(ISNA(VLOOKUP(B3345,[2]保固召回!$A:$G,7,FALSE)),"",(VLOOKUP(B3345,[2]保固召回!$A:$G,7,FALSE)))</f>
        <v>0</v>
      </c>
      <c r="G3345" s="121">
        <f t="shared" ca="1" si="211"/>
        <v>5.6179775280898875E-3</v>
      </c>
      <c r="H3345" s="125" t="str">
        <f t="shared" si="209"/>
        <v/>
      </c>
      <c r="I3345" s="126">
        <f t="shared" ca="1" si="210"/>
        <v>1</v>
      </c>
      <c r="J3345" s="127"/>
      <c r="K3345" s="156"/>
      <c r="L3345" s="129"/>
      <c r="M3345" s="205"/>
      <c r="N3345" s="118"/>
      <c r="O3345" s="119"/>
      <c r="P3345" s="117" t="str">
        <f>IF(B3345="","",IF(ISNA(VLOOKUP(U3345,[2]NEW!H:H,1,FALSE)),"V",""))</f>
        <v/>
      </c>
      <c r="Q3345" s="156"/>
      <c r="R3345" s="129"/>
      <c r="S3345" s="205"/>
      <c r="U3345" s="132" t="str">
        <f t="shared" si="208"/>
        <v>0011870400D283247</v>
      </c>
      <c r="W3345" s="134" t="str">
        <f>IF((ISERROR(VLOOKUP(E3345,'[2]Lead Time(覆蓋貼)'!F:F,1,0)))*(P3345="v"),"",IF((ISTEXT(VLOOKUP(E3345,'[2]Lead Time(覆蓋貼)'!F:F,1,0)))*(P3345=""),"未執行",""))</f>
        <v/>
      </c>
    </row>
    <row r="3346" spans="1:23" ht="20.25" customHeight="1" x14ac:dyDescent="0.25">
      <c r="A3346" s="117"/>
      <c r="B3346" s="118" t="s">
        <v>6602</v>
      </c>
      <c r="C3346" s="119">
        <v>43337</v>
      </c>
      <c r="D3346" s="117" t="s">
        <v>6603</v>
      </c>
      <c r="E3346" s="120" t="s">
        <v>6715</v>
      </c>
      <c r="F3346" s="117">
        <f>IF(ISNA(VLOOKUP(B3346,[2]保固召回!$A:$G,7,FALSE)),"",(VLOOKUP(B3346,[2]保固召回!$A:$G,7,FALSE)))</f>
        <v>0</v>
      </c>
      <c r="G3346" s="121">
        <f t="shared" ca="1" si="211"/>
        <v>5.6179775280898875E-3</v>
      </c>
      <c r="H3346" s="125" t="str">
        <f t="shared" si="209"/>
        <v/>
      </c>
      <c r="I3346" s="126">
        <f t="shared" ca="1" si="210"/>
        <v>1</v>
      </c>
      <c r="J3346" s="127"/>
      <c r="K3346" s="156"/>
      <c r="L3346" s="129"/>
      <c r="M3346" s="205"/>
      <c r="N3346" s="118"/>
      <c r="O3346" s="119"/>
      <c r="P3346" s="117" t="str">
        <f>IF(B3346="","",IF(ISNA(VLOOKUP(U3346,[2]NEW!H:H,1,FALSE)),"V",""))</f>
        <v/>
      </c>
      <c r="Q3346" s="156"/>
      <c r="R3346" s="129"/>
      <c r="S3346" s="205"/>
      <c r="U3346" s="132" t="str">
        <f t="shared" si="208"/>
        <v>0011870400D283756</v>
      </c>
      <c r="W3346" s="134" t="str">
        <f>IF((ISERROR(VLOOKUP(E3346,'[2]Lead Time(覆蓋貼)'!F:F,1,0)))*(P3346="v"),"",IF((ISTEXT(VLOOKUP(E3346,'[2]Lead Time(覆蓋貼)'!F:F,1,0)))*(P3346=""),"未執行",""))</f>
        <v/>
      </c>
    </row>
    <row r="3347" spans="1:23" ht="20.25" customHeight="1" x14ac:dyDescent="0.25">
      <c r="A3347" s="117"/>
      <c r="B3347" s="118" t="s">
        <v>6602</v>
      </c>
      <c r="C3347" s="119">
        <v>43337</v>
      </c>
      <c r="D3347" s="117" t="s">
        <v>6603</v>
      </c>
      <c r="E3347" s="120" t="s">
        <v>6716</v>
      </c>
      <c r="F3347" s="117">
        <f>IF(ISNA(VLOOKUP(B3347,[2]保固召回!$A:$G,7,FALSE)),"",(VLOOKUP(B3347,[2]保固召回!$A:$G,7,FALSE)))</f>
        <v>0</v>
      </c>
      <c r="G3347" s="121">
        <f t="shared" ca="1" si="211"/>
        <v>5.6179775280898875E-3</v>
      </c>
      <c r="H3347" s="125" t="str">
        <f t="shared" si="209"/>
        <v/>
      </c>
      <c r="I3347" s="126">
        <f t="shared" ca="1" si="210"/>
        <v>1</v>
      </c>
      <c r="J3347" s="127"/>
      <c r="K3347" s="156"/>
      <c r="L3347" s="129"/>
      <c r="M3347" s="205"/>
      <c r="N3347" s="118"/>
      <c r="O3347" s="119"/>
      <c r="P3347" s="117" t="str">
        <f>IF(B3347="","",IF(ISNA(VLOOKUP(U3347,[2]NEW!H:H,1,FALSE)),"V",""))</f>
        <v/>
      </c>
      <c r="Q3347" s="156"/>
      <c r="R3347" s="129"/>
      <c r="S3347" s="205"/>
      <c r="U3347" s="132" t="str">
        <f t="shared" si="208"/>
        <v>00118704000C31453</v>
      </c>
      <c r="W3347" s="134" t="str">
        <f>IF((ISERROR(VLOOKUP(E3347,'[2]Lead Time(覆蓋貼)'!F:F,1,0)))*(P3347="v"),"",IF((ISTEXT(VLOOKUP(E3347,'[2]Lead Time(覆蓋貼)'!F:F,1,0)))*(P3347=""),"未執行",""))</f>
        <v/>
      </c>
    </row>
    <row r="3348" spans="1:23" ht="20.25" customHeight="1" x14ac:dyDescent="0.25">
      <c r="A3348" s="117"/>
      <c r="B3348" s="118" t="s">
        <v>6602</v>
      </c>
      <c r="C3348" s="119">
        <v>43337</v>
      </c>
      <c r="D3348" s="117" t="s">
        <v>6603</v>
      </c>
      <c r="E3348" s="120" t="s">
        <v>6717</v>
      </c>
      <c r="F3348" s="117">
        <f>IF(ISNA(VLOOKUP(B3348,[2]保固召回!$A:$G,7,FALSE)),"",(VLOOKUP(B3348,[2]保固召回!$A:$G,7,FALSE)))</f>
        <v>0</v>
      </c>
      <c r="G3348" s="121">
        <f t="shared" ca="1" si="211"/>
        <v>5.6179775280898875E-3</v>
      </c>
      <c r="H3348" s="125" t="str">
        <f t="shared" si="209"/>
        <v/>
      </c>
      <c r="I3348" s="126">
        <f t="shared" ca="1" si="210"/>
        <v>1</v>
      </c>
      <c r="J3348" s="127"/>
      <c r="K3348" s="156"/>
      <c r="L3348" s="129"/>
      <c r="M3348" s="205"/>
      <c r="N3348" s="118"/>
      <c r="O3348" s="119"/>
      <c r="P3348" s="117" t="str">
        <f>IF(B3348="","",IF(ISNA(VLOOKUP(U3348,[2]NEW!H:H,1,FALSE)),"V",""))</f>
        <v/>
      </c>
      <c r="Q3348" s="156"/>
      <c r="R3348" s="129"/>
      <c r="S3348" s="205"/>
      <c r="U3348" s="132" t="str">
        <f t="shared" si="208"/>
        <v>00118704000C31600</v>
      </c>
      <c r="W3348" s="134" t="str">
        <f>IF((ISERROR(VLOOKUP(E3348,'[2]Lead Time(覆蓋貼)'!F:F,1,0)))*(P3348="v"),"",IF((ISTEXT(VLOOKUP(E3348,'[2]Lead Time(覆蓋貼)'!F:F,1,0)))*(P3348=""),"未執行",""))</f>
        <v/>
      </c>
    </row>
    <row r="3349" spans="1:23" ht="20.25" customHeight="1" x14ac:dyDescent="0.25">
      <c r="A3349" s="117"/>
      <c r="B3349" s="118" t="s">
        <v>6602</v>
      </c>
      <c r="C3349" s="119">
        <v>43337</v>
      </c>
      <c r="D3349" s="117" t="s">
        <v>6603</v>
      </c>
      <c r="E3349" s="120" t="s">
        <v>6718</v>
      </c>
      <c r="F3349" s="117">
        <f>IF(ISNA(VLOOKUP(B3349,[2]保固召回!$A:$G,7,FALSE)),"",(VLOOKUP(B3349,[2]保固召回!$A:$G,7,FALSE)))</f>
        <v>0</v>
      </c>
      <c r="G3349" s="121">
        <f t="shared" ca="1" si="211"/>
        <v>5.6179775280898875E-3</v>
      </c>
      <c r="H3349" s="125" t="str">
        <f t="shared" si="209"/>
        <v/>
      </c>
      <c r="I3349" s="126">
        <f t="shared" ca="1" si="210"/>
        <v>1</v>
      </c>
      <c r="J3349" s="127"/>
      <c r="K3349" s="156"/>
      <c r="L3349" s="129"/>
      <c r="M3349" s="205"/>
      <c r="N3349" s="118"/>
      <c r="O3349" s="119"/>
      <c r="P3349" s="117" t="str">
        <f>IF(B3349="","",IF(ISNA(VLOOKUP(U3349,[2]NEW!H:H,1,FALSE)),"V",""))</f>
        <v/>
      </c>
      <c r="Q3349" s="156"/>
      <c r="R3349" s="129"/>
      <c r="S3349" s="205"/>
      <c r="U3349" s="132" t="str">
        <f t="shared" si="208"/>
        <v>00118704000C31614</v>
      </c>
      <c r="W3349" s="134" t="str">
        <f>IF((ISERROR(VLOOKUP(E3349,'[2]Lead Time(覆蓋貼)'!F:F,1,0)))*(P3349="v"),"",IF((ISTEXT(VLOOKUP(E3349,'[2]Lead Time(覆蓋貼)'!F:F,1,0)))*(P3349=""),"未執行",""))</f>
        <v/>
      </c>
    </row>
    <row r="3350" spans="1:23" ht="20.25" customHeight="1" x14ac:dyDescent="0.25">
      <c r="A3350" s="117"/>
      <c r="B3350" s="118" t="s">
        <v>6602</v>
      </c>
      <c r="C3350" s="119">
        <v>43337</v>
      </c>
      <c r="D3350" s="117" t="s">
        <v>6603</v>
      </c>
      <c r="E3350" s="120" t="s">
        <v>6719</v>
      </c>
      <c r="F3350" s="117">
        <f>IF(ISNA(VLOOKUP(B3350,[2]保固召回!$A:$G,7,FALSE)),"",(VLOOKUP(B3350,[2]保固召回!$A:$G,7,FALSE)))</f>
        <v>0</v>
      </c>
      <c r="G3350" s="121">
        <f t="shared" ca="1" si="211"/>
        <v>5.6179775280898875E-3</v>
      </c>
      <c r="H3350" s="125" t="str">
        <f t="shared" si="209"/>
        <v/>
      </c>
      <c r="I3350" s="126">
        <f t="shared" ca="1" si="210"/>
        <v>1</v>
      </c>
      <c r="J3350" s="127"/>
      <c r="K3350" s="156"/>
      <c r="L3350" s="129"/>
      <c r="M3350" s="205"/>
      <c r="N3350" s="118"/>
      <c r="O3350" s="119"/>
      <c r="P3350" s="117" t="str">
        <f>IF(B3350="","",IF(ISNA(VLOOKUP(U3350,[2]NEW!H:H,1,FALSE)),"V",""))</f>
        <v/>
      </c>
      <c r="Q3350" s="156"/>
      <c r="R3350" s="129"/>
      <c r="S3350" s="205"/>
      <c r="U3350" s="132" t="str">
        <f t="shared" si="208"/>
        <v>00118704000A42658</v>
      </c>
      <c r="W3350" s="134" t="str">
        <f>IF((ISERROR(VLOOKUP(E3350,'[2]Lead Time(覆蓋貼)'!F:F,1,0)))*(P3350="v"),"",IF((ISTEXT(VLOOKUP(E3350,'[2]Lead Time(覆蓋貼)'!F:F,1,0)))*(P3350=""),"未執行",""))</f>
        <v/>
      </c>
    </row>
    <row r="3351" spans="1:23" ht="20.25" customHeight="1" x14ac:dyDescent="0.25">
      <c r="A3351" s="117"/>
      <c r="B3351" s="118" t="s">
        <v>6602</v>
      </c>
      <c r="C3351" s="119">
        <v>43337</v>
      </c>
      <c r="D3351" s="117" t="s">
        <v>6603</v>
      </c>
      <c r="E3351" s="120" t="s">
        <v>6720</v>
      </c>
      <c r="F3351" s="117">
        <f>IF(ISNA(VLOOKUP(B3351,[2]保固召回!$A:$G,7,FALSE)),"",(VLOOKUP(B3351,[2]保固召回!$A:$G,7,FALSE)))</f>
        <v>0</v>
      </c>
      <c r="G3351" s="121">
        <f t="shared" ca="1" si="211"/>
        <v>5.6179775280898875E-3</v>
      </c>
      <c r="H3351" s="125" t="str">
        <f t="shared" si="209"/>
        <v/>
      </c>
      <c r="I3351" s="126">
        <f t="shared" ca="1" si="210"/>
        <v>1</v>
      </c>
      <c r="J3351" s="127"/>
      <c r="K3351" s="156"/>
      <c r="L3351" s="129"/>
      <c r="M3351" s="205"/>
      <c r="N3351" s="118"/>
      <c r="O3351" s="119"/>
      <c r="P3351" s="117" t="str">
        <f>IF(B3351="","",IF(ISNA(VLOOKUP(U3351,[2]NEW!H:H,1,FALSE)),"V",""))</f>
        <v/>
      </c>
      <c r="Q3351" s="156"/>
      <c r="R3351" s="129"/>
      <c r="S3351" s="205"/>
      <c r="U3351" s="132" t="str">
        <f t="shared" si="208"/>
        <v>0011870400D283437</v>
      </c>
      <c r="W3351" s="134" t="str">
        <f>IF((ISERROR(VLOOKUP(E3351,'[2]Lead Time(覆蓋貼)'!F:F,1,0)))*(P3351="v"),"",IF((ISTEXT(VLOOKUP(E3351,'[2]Lead Time(覆蓋貼)'!F:F,1,0)))*(P3351=""),"未執行",""))</f>
        <v/>
      </c>
    </row>
    <row r="3352" spans="1:23" ht="20.25" customHeight="1" x14ac:dyDescent="0.25">
      <c r="A3352" s="117"/>
      <c r="B3352" s="118" t="s">
        <v>6602</v>
      </c>
      <c r="C3352" s="119">
        <v>43337</v>
      </c>
      <c r="D3352" s="117" t="s">
        <v>6603</v>
      </c>
      <c r="E3352" s="120" t="s">
        <v>6461</v>
      </c>
      <c r="F3352" s="117">
        <f>IF(ISNA(VLOOKUP(B3352,[2]保固召回!$A:$G,7,FALSE)),"",(VLOOKUP(B3352,[2]保固召回!$A:$G,7,FALSE)))</f>
        <v>0</v>
      </c>
      <c r="G3352" s="121">
        <f t="shared" ca="1" si="211"/>
        <v>5.6179775280898875E-3</v>
      </c>
      <c r="H3352" s="125" t="str">
        <f t="shared" si="209"/>
        <v/>
      </c>
      <c r="I3352" s="126">
        <f t="shared" ca="1" si="210"/>
        <v>1</v>
      </c>
      <c r="J3352" s="127"/>
      <c r="K3352" s="156"/>
      <c r="L3352" s="129"/>
      <c r="M3352" s="205"/>
      <c r="N3352" s="118"/>
      <c r="O3352" s="119"/>
      <c r="P3352" s="117" t="str">
        <f>IF(B3352="","",IF(ISNA(VLOOKUP(U3352,[2]NEW!H:H,1,FALSE)),"V",""))</f>
        <v/>
      </c>
      <c r="Q3352" s="156"/>
      <c r="R3352" s="129"/>
      <c r="S3352" s="205"/>
      <c r="U3352" s="132" t="str">
        <f t="shared" si="208"/>
        <v>00118704000E27237</v>
      </c>
      <c r="W3352" s="134" t="str">
        <f>IF((ISERROR(VLOOKUP(E3352,'[2]Lead Time(覆蓋貼)'!F:F,1,0)))*(P3352="v"),"",IF((ISTEXT(VLOOKUP(E3352,'[2]Lead Time(覆蓋貼)'!F:F,1,0)))*(P3352=""),"未執行",""))</f>
        <v/>
      </c>
    </row>
    <row r="3353" spans="1:23" ht="20.25" customHeight="1" x14ac:dyDescent="0.25">
      <c r="A3353" s="117"/>
      <c r="B3353" s="118" t="s">
        <v>6602</v>
      </c>
      <c r="C3353" s="119">
        <v>43337</v>
      </c>
      <c r="D3353" s="117" t="s">
        <v>6603</v>
      </c>
      <c r="E3353" s="120" t="s">
        <v>6519</v>
      </c>
      <c r="F3353" s="117">
        <f>IF(ISNA(VLOOKUP(B3353,[2]保固召回!$A:$G,7,FALSE)),"",(VLOOKUP(B3353,[2]保固召回!$A:$G,7,FALSE)))</f>
        <v>0</v>
      </c>
      <c r="G3353" s="121">
        <f t="shared" ca="1" si="211"/>
        <v>5.6179775280898875E-3</v>
      </c>
      <c r="H3353" s="125" t="str">
        <f t="shared" si="209"/>
        <v/>
      </c>
      <c r="I3353" s="126">
        <f t="shared" ca="1" si="210"/>
        <v>1</v>
      </c>
      <c r="J3353" s="127"/>
      <c r="K3353" s="156"/>
      <c r="L3353" s="129"/>
      <c r="M3353" s="205"/>
      <c r="N3353" s="118"/>
      <c r="O3353" s="119"/>
      <c r="P3353" s="117" t="str">
        <f>IF(B3353="","",IF(ISNA(VLOOKUP(U3353,[2]NEW!H:H,1,FALSE)),"V",""))</f>
        <v/>
      </c>
      <c r="Q3353" s="156"/>
      <c r="R3353" s="129"/>
      <c r="S3353" s="205"/>
      <c r="U3353" s="132" t="str">
        <f t="shared" si="208"/>
        <v>00118704000N23322</v>
      </c>
      <c r="W3353" s="134" t="str">
        <f>IF((ISERROR(VLOOKUP(E3353,'[2]Lead Time(覆蓋貼)'!F:F,1,0)))*(P3353="v"),"",IF((ISTEXT(VLOOKUP(E3353,'[2]Lead Time(覆蓋貼)'!F:F,1,0)))*(P3353=""),"未執行",""))</f>
        <v/>
      </c>
    </row>
    <row r="3354" spans="1:23" ht="20.25" customHeight="1" x14ac:dyDescent="0.25">
      <c r="A3354" s="117"/>
      <c r="B3354" s="118" t="s">
        <v>6602</v>
      </c>
      <c r="C3354" s="119">
        <v>43337</v>
      </c>
      <c r="D3354" s="117" t="s">
        <v>6603</v>
      </c>
      <c r="E3354" s="120" t="s">
        <v>6721</v>
      </c>
      <c r="F3354" s="117">
        <f>IF(ISNA(VLOOKUP(B3354,[2]保固召回!$A:$G,7,FALSE)),"",(VLOOKUP(B3354,[2]保固召回!$A:$G,7,FALSE)))</f>
        <v>0</v>
      </c>
      <c r="G3354" s="121">
        <f t="shared" ca="1" si="211"/>
        <v>5.6179775280898875E-3</v>
      </c>
      <c r="H3354" s="125" t="str">
        <f t="shared" si="209"/>
        <v/>
      </c>
      <c r="I3354" s="126">
        <f t="shared" ca="1" si="210"/>
        <v>1</v>
      </c>
      <c r="J3354" s="127"/>
      <c r="K3354" s="156"/>
      <c r="L3354" s="129"/>
      <c r="M3354" s="205"/>
      <c r="N3354" s="118"/>
      <c r="O3354" s="119"/>
      <c r="P3354" s="117" t="str">
        <f>IF(B3354="","",IF(ISNA(VLOOKUP(U3354,[2]NEW!H:H,1,FALSE)),"V",""))</f>
        <v/>
      </c>
      <c r="Q3354" s="156"/>
      <c r="R3354" s="129"/>
      <c r="S3354" s="205"/>
      <c r="U3354" s="132" t="str">
        <f t="shared" si="208"/>
        <v>0011870400C998974</v>
      </c>
      <c r="W3354" s="134" t="str">
        <f>IF((ISERROR(VLOOKUP(E3354,'[2]Lead Time(覆蓋貼)'!F:F,1,0)))*(P3354="v"),"",IF((ISTEXT(VLOOKUP(E3354,'[2]Lead Time(覆蓋貼)'!F:F,1,0)))*(P3354=""),"未執行",""))</f>
        <v/>
      </c>
    </row>
    <row r="3355" spans="1:23" ht="20.25" customHeight="1" x14ac:dyDescent="0.25">
      <c r="A3355" s="117"/>
      <c r="B3355" s="118" t="s">
        <v>6602</v>
      </c>
      <c r="C3355" s="119">
        <v>43337</v>
      </c>
      <c r="D3355" s="117" t="s">
        <v>6603</v>
      </c>
      <c r="E3355" s="120" t="s">
        <v>6722</v>
      </c>
      <c r="F3355" s="117">
        <f>IF(ISNA(VLOOKUP(B3355,[2]保固召回!$A:$G,7,FALSE)),"",(VLOOKUP(B3355,[2]保固召回!$A:$G,7,FALSE)))</f>
        <v>0</v>
      </c>
      <c r="G3355" s="121">
        <f t="shared" ca="1" si="211"/>
        <v>5.6179775280898875E-3</v>
      </c>
      <c r="H3355" s="125" t="str">
        <f t="shared" si="209"/>
        <v/>
      </c>
      <c r="I3355" s="126">
        <f t="shared" ca="1" si="210"/>
        <v>1</v>
      </c>
      <c r="J3355" s="127"/>
      <c r="K3355" s="156"/>
      <c r="L3355" s="129"/>
      <c r="M3355" s="205"/>
      <c r="N3355" s="118"/>
      <c r="O3355" s="119"/>
      <c r="P3355" s="117" t="str">
        <f>IF(B3355="","",IF(ISNA(VLOOKUP(U3355,[2]NEW!H:H,1,FALSE)),"V",""))</f>
        <v/>
      </c>
      <c r="Q3355" s="156"/>
      <c r="R3355" s="129"/>
      <c r="S3355" s="205"/>
      <c r="U3355" s="132" t="str">
        <f t="shared" si="208"/>
        <v>00118704000H55663</v>
      </c>
      <c r="W3355" s="134" t="str">
        <f>IF((ISERROR(VLOOKUP(E3355,'[2]Lead Time(覆蓋貼)'!F:F,1,0)))*(P3355="v"),"",IF((ISTEXT(VLOOKUP(E3355,'[2]Lead Time(覆蓋貼)'!F:F,1,0)))*(P3355=""),"未執行",""))</f>
        <v>未執行</v>
      </c>
    </row>
    <row r="3356" spans="1:23" ht="20.25" customHeight="1" x14ac:dyDescent="0.25">
      <c r="A3356" s="117"/>
      <c r="B3356" s="118" t="s">
        <v>6602</v>
      </c>
      <c r="C3356" s="119">
        <v>43337</v>
      </c>
      <c r="D3356" s="117" t="s">
        <v>6603</v>
      </c>
      <c r="E3356" s="120" t="s">
        <v>6723</v>
      </c>
      <c r="F3356" s="117">
        <f>IF(ISNA(VLOOKUP(B3356,[2]保固召回!$A:$G,7,FALSE)),"",(VLOOKUP(B3356,[2]保固召回!$A:$G,7,FALSE)))</f>
        <v>0</v>
      </c>
      <c r="G3356" s="121">
        <f t="shared" ca="1" si="211"/>
        <v>5.6179775280898875E-3</v>
      </c>
      <c r="H3356" s="125" t="str">
        <f t="shared" si="209"/>
        <v/>
      </c>
      <c r="I3356" s="126">
        <f t="shared" ca="1" si="210"/>
        <v>1</v>
      </c>
      <c r="J3356" s="127"/>
      <c r="K3356" s="156"/>
      <c r="L3356" s="129"/>
      <c r="M3356" s="205"/>
      <c r="N3356" s="118"/>
      <c r="O3356" s="119"/>
      <c r="P3356" s="117" t="str">
        <f>IF(B3356="","",IF(ISNA(VLOOKUP(U3356,[2]NEW!H:H,1,FALSE)),"V",""))</f>
        <v/>
      </c>
      <c r="Q3356" s="156"/>
      <c r="R3356" s="129"/>
      <c r="S3356" s="205"/>
      <c r="U3356" s="132" t="str">
        <f t="shared" si="208"/>
        <v>00118704000H58789</v>
      </c>
      <c r="W3356" s="134" t="str">
        <f>IF((ISERROR(VLOOKUP(E3356,'[2]Lead Time(覆蓋貼)'!F:F,1,0)))*(P3356="v"),"",IF((ISTEXT(VLOOKUP(E3356,'[2]Lead Time(覆蓋貼)'!F:F,1,0)))*(P3356=""),"未執行",""))</f>
        <v/>
      </c>
    </row>
    <row r="3357" spans="1:23" ht="20.25" customHeight="1" x14ac:dyDescent="0.25">
      <c r="A3357" s="117"/>
      <c r="B3357" s="118" t="s">
        <v>6602</v>
      </c>
      <c r="C3357" s="119">
        <v>43337</v>
      </c>
      <c r="D3357" s="117" t="s">
        <v>6603</v>
      </c>
      <c r="E3357" s="120" t="s">
        <v>6724</v>
      </c>
      <c r="F3357" s="117">
        <f>IF(ISNA(VLOOKUP(B3357,[2]保固召回!$A:$G,7,FALSE)),"",(VLOOKUP(B3357,[2]保固召回!$A:$G,7,FALSE)))</f>
        <v>0</v>
      </c>
      <c r="G3357" s="121">
        <f t="shared" ca="1" si="211"/>
        <v>5.6179775280898875E-3</v>
      </c>
      <c r="H3357" s="125" t="str">
        <f t="shared" si="209"/>
        <v/>
      </c>
      <c r="I3357" s="126">
        <f t="shared" ca="1" si="210"/>
        <v>1</v>
      </c>
      <c r="J3357" s="127"/>
      <c r="K3357" s="156"/>
      <c r="L3357" s="129"/>
      <c r="M3357" s="205"/>
      <c r="N3357" s="118"/>
      <c r="O3357" s="119"/>
      <c r="P3357" s="117" t="str">
        <f>IF(B3357="","",IF(ISNA(VLOOKUP(U3357,[2]NEW!H:H,1,FALSE)),"V",""))</f>
        <v/>
      </c>
      <c r="Q3357" s="156"/>
      <c r="R3357" s="129"/>
      <c r="S3357" s="205"/>
      <c r="U3357" s="132" t="str">
        <f t="shared" si="208"/>
        <v>0011870400D283536</v>
      </c>
      <c r="W3357" s="134" t="str">
        <f>IF((ISERROR(VLOOKUP(E3357,'[2]Lead Time(覆蓋貼)'!F:F,1,0)))*(P3357="v"),"",IF((ISTEXT(VLOOKUP(E3357,'[2]Lead Time(覆蓋貼)'!F:F,1,0)))*(P3357=""),"未執行",""))</f>
        <v/>
      </c>
    </row>
    <row r="3358" spans="1:23" ht="20.25" customHeight="1" x14ac:dyDescent="0.25">
      <c r="A3358" s="117"/>
      <c r="B3358" s="118" t="s">
        <v>6602</v>
      </c>
      <c r="C3358" s="119">
        <v>43337</v>
      </c>
      <c r="D3358" s="117" t="s">
        <v>6603</v>
      </c>
      <c r="E3358" s="120" t="s">
        <v>6725</v>
      </c>
      <c r="F3358" s="117">
        <f>IF(ISNA(VLOOKUP(B3358,[2]保固召回!$A:$G,7,FALSE)),"",(VLOOKUP(B3358,[2]保固召回!$A:$G,7,FALSE)))</f>
        <v>0</v>
      </c>
      <c r="G3358" s="121">
        <f t="shared" ca="1" si="211"/>
        <v>5.6179775280898875E-3</v>
      </c>
      <c r="H3358" s="125" t="str">
        <f t="shared" si="209"/>
        <v/>
      </c>
      <c r="I3358" s="126">
        <f t="shared" ca="1" si="210"/>
        <v>1</v>
      </c>
      <c r="J3358" s="127"/>
      <c r="K3358" s="156"/>
      <c r="L3358" s="129"/>
      <c r="M3358" s="205"/>
      <c r="N3358" s="118"/>
      <c r="O3358" s="119"/>
      <c r="P3358" s="117" t="str">
        <f>IF(B3358="","",IF(ISNA(VLOOKUP(U3358,[2]NEW!H:H,1,FALSE)),"V",""))</f>
        <v/>
      </c>
      <c r="Q3358" s="156"/>
      <c r="R3358" s="129"/>
      <c r="S3358" s="205"/>
      <c r="U3358" s="132" t="str">
        <f t="shared" si="208"/>
        <v>00118704000C31634</v>
      </c>
      <c r="W3358" s="134" t="str">
        <f>IF((ISERROR(VLOOKUP(E3358,'[2]Lead Time(覆蓋貼)'!F:F,1,0)))*(P3358="v"),"",IF((ISTEXT(VLOOKUP(E3358,'[2]Lead Time(覆蓋貼)'!F:F,1,0)))*(P3358=""),"未執行",""))</f>
        <v/>
      </c>
    </row>
    <row r="3359" spans="1:23" ht="20.25" customHeight="1" x14ac:dyDescent="0.25">
      <c r="A3359" s="117"/>
      <c r="B3359" s="118" t="s">
        <v>6602</v>
      </c>
      <c r="C3359" s="119">
        <v>43337</v>
      </c>
      <c r="D3359" s="117" t="s">
        <v>6603</v>
      </c>
      <c r="E3359" s="120" t="s">
        <v>6726</v>
      </c>
      <c r="F3359" s="117">
        <f>IF(ISNA(VLOOKUP(B3359,[2]保固召回!$A:$G,7,FALSE)),"",(VLOOKUP(B3359,[2]保固召回!$A:$G,7,FALSE)))</f>
        <v>0</v>
      </c>
      <c r="G3359" s="121">
        <f t="shared" ca="1" si="211"/>
        <v>5.6179775280898875E-3</v>
      </c>
      <c r="H3359" s="125" t="str">
        <f t="shared" si="209"/>
        <v/>
      </c>
      <c r="I3359" s="126">
        <f t="shared" ca="1" si="210"/>
        <v>1</v>
      </c>
      <c r="J3359" s="127"/>
      <c r="K3359" s="156"/>
      <c r="L3359" s="129"/>
      <c r="M3359" s="205"/>
      <c r="N3359" s="118"/>
      <c r="O3359" s="119"/>
      <c r="P3359" s="117" t="str">
        <f>IF(B3359="","",IF(ISNA(VLOOKUP(U3359,[2]NEW!H:H,1,FALSE)),"V",""))</f>
        <v/>
      </c>
      <c r="Q3359" s="156"/>
      <c r="R3359" s="129"/>
      <c r="S3359" s="205"/>
      <c r="U3359" s="132" t="str">
        <f t="shared" si="208"/>
        <v>00118704000H57318</v>
      </c>
      <c r="W3359" s="134" t="str">
        <f>IF((ISERROR(VLOOKUP(E3359,'[2]Lead Time(覆蓋貼)'!F:F,1,0)))*(P3359="v"),"",IF((ISTEXT(VLOOKUP(E3359,'[2]Lead Time(覆蓋貼)'!F:F,1,0)))*(P3359=""),"未執行",""))</f>
        <v/>
      </c>
    </row>
    <row r="3360" spans="1:23" ht="20.25" customHeight="1" x14ac:dyDescent="0.25">
      <c r="A3360" s="117"/>
      <c r="B3360" s="118" t="s">
        <v>6602</v>
      </c>
      <c r="C3360" s="119">
        <v>43337</v>
      </c>
      <c r="D3360" s="117" t="s">
        <v>6603</v>
      </c>
      <c r="E3360" s="120" t="s">
        <v>6727</v>
      </c>
      <c r="F3360" s="117">
        <f>IF(ISNA(VLOOKUP(B3360,[2]保固召回!$A:$G,7,FALSE)),"",(VLOOKUP(B3360,[2]保固召回!$A:$G,7,FALSE)))</f>
        <v>0</v>
      </c>
      <c r="G3360" s="121">
        <f t="shared" ca="1" si="211"/>
        <v>5.6179775280898875E-3</v>
      </c>
      <c r="H3360" s="125" t="str">
        <f t="shared" si="209"/>
        <v/>
      </c>
      <c r="I3360" s="126">
        <f t="shared" ca="1" si="210"/>
        <v>1</v>
      </c>
      <c r="J3360" s="127"/>
      <c r="K3360" s="156"/>
      <c r="L3360" s="129"/>
      <c r="M3360" s="205"/>
      <c r="N3360" s="118"/>
      <c r="O3360" s="119"/>
      <c r="P3360" s="117" t="str">
        <f>IF(B3360="","",IF(ISNA(VLOOKUP(U3360,[2]NEW!H:H,1,FALSE)),"V",""))</f>
        <v/>
      </c>
      <c r="Q3360" s="156"/>
      <c r="R3360" s="129"/>
      <c r="S3360" s="205"/>
      <c r="U3360" s="132" t="str">
        <f t="shared" si="208"/>
        <v>00118704000H56103</v>
      </c>
      <c r="W3360" s="134" t="str">
        <f>IF((ISERROR(VLOOKUP(E3360,'[2]Lead Time(覆蓋貼)'!F:F,1,0)))*(P3360="v"),"",IF((ISTEXT(VLOOKUP(E3360,'[2]Lead Time(覆蓋貼)'!F:F,1,0)))*(P3360=""),"未執行",""))</f>
        <v/>
      </c>
    </row>
    <row r="3361" spans="1:23" ht="20.25" customHeight="1" x14ac:dyDescent="0.25">
      <c r="A3361" s="117"/>
      <c r="B3361" s="118" t="s">
        <v>6602</v>
      </c>
      <c r="C3361" s="119">
        <v>43337</v>
      </c>
      <c r="D3361" s="117" t="s">
        <v>6603</v>
      </c>
      <c r="E3361" s="120" t="s">
        <v>6728</v>
      </c>
      <c r="F3361" s="117">
        <f>IF(ISNA(VLOOKUP(B3361,[2]保固召回!$A:$G,7,FALSE)),"",(VLOOKUP(B3361,[2]保固召回!$A:$G,7,FALSE)))</f>
        <v>0</v>
      </c>
      <c r="G3361" s="121">
        <f t="shared" ca="1" si="211"/>
        <v>5.6179775280898875E-3</v>
      </c>
      <c r="H3361" s="125" t="str">
        <f t="shared" si="209"/>
        <v/>
      </c>
      <c r="I3361" s="126">
        <f t="shared" ca="1" si="210"/>
        <v>1</v>
      </c>
      <c r="J3361" s="127"/>
      <c r="K3361" s="156"/>
      <c r="L3361" s="129"/>
      <c r="M3361" s="205"/>
      <c r="N3361" s="118"/>
      <c r="O3361" s="119"/>
      <c r="P3361" s="117" t="str">
        <f>IF(B3361="","",IF(ISNA(VLOOKUP(U3361,[2]NEW!H:H,1,FALSE)),"V",""))</f>
        <v/>
      </c>
      <c r="Q3361" s="156"/>
      <c r="R3361" s="129"/>
      <c r="S3361" s="205"/>
      <c r="U3361" s="132" t="str">
        <f t="shared" si="208"/>
        <v>0011870400D283343</v>
      </c>
      <c r="W3361" s="134" t="str">
        <f>IF((ISERROR(VLOOKUP(E3361,'[2]Lead Time(覆蓋貼)'!F:F,1,0)))*(P3361="v"),"",IF((ISTEXT(VLOOKUP(E3361,'[2]Lead Time(覆蓋貼)'!F:F,1,0)))*(P3361=""),"未執行",""))</f>
        <v/>
      </c>
    </row>
    <row r="3362" spans="1:23" ht="20.25" customHeight="1" x14ac:dyDescent="0.25">
      <c r="A3362" s="117"/>
      <c r="B3362" s="118" t="s">
        <v>6602</v>
      </c>
      <c r="C3362" s="119">
        <v>43337</v>
      </c>
      <c r="D3362" s="117" t="s">
        <v>6603</v>
      </c>
      <c r="E3362" s="120" t="s">
        <v>6729</v>
      </c>
      <c r="F3362" s="117">
        <f>IF(ISNA(VLOOKUP(B3362,[2]保固召回!$A:$G,7,FALSE)),"",(VLOOKUP(B3362,[2]保固召回!$A:$G,7,FALSE)))</f>
        <v>0</v>
      </c>
      <c r="G3362" s="121">
        <f t="shared" ca="1" si="211"/>
        <v>5.6179775280898875E-3</v>
      </c>
      <c r="H3362" s="125" t="str">
        <f t="shared" si="209"/>
        <v/>
      </c>
      <c r="I3362" s="126">
        <f t="shared" ca="1" si="210"/>
        <v>1</v>
      </c>
      <c r="J3362" s="127"/>
      <c r="K3362" s="156"/>
      <c r="L3362" s="129"/>
      <c r="M3362" s="205"/>
      <c r="N3362" s="118"/>
      <c r="O3362" s="119"/>
      <c r="P3362" s="117" t="str">
        <f>IF(B3362="","",IF(ISNA(VLOOKUP(U3362,[2]NEW!H:H,1,FALSE)),"V",""))</f>
        <v/>
      </c>
      <c r="Q3362" s="156"/>
      <c r="R3362" s="129"/>
      <c r="S3362" s="205"/>
      <c r="U3362" s="132" t="str">
        <f t="shared" si="208"/>
        <v>0011870400D282325</v>
      </c>
      <c r="W3362" s="134" t="str">
        <f>IF((ISERROR(VLOOKUP(E3362,'[2]Lead Time(覆蓋貼)'!F:F,1,0)))*(P3362="v"),"",IF((ISTEXT(VLOOKUP(E3362,'[2]Lead Time(覆蓋貼)'!F:F,1,0)))*(P3362=""),"未執行",""))</f>
        <v/>
      </c>
    </row>
    <row r="3363" spans="1:23" ht="20.25" customHeight="1" x14ac:dyDescent="0.25">
      <c r="A3363" s="117"/>
      <c r="B3363" s="118" t="s">
        <v>6602</v>
      </c>
      <c r="C3363" s="119">
        <v>43337</v>
      </c>
      <c r="D3363" s="117" t="s">
        <v>6603</v>
      </c>
      <c r="E3363" s="120" t="s">
        <v>6730</v>
      </c>
      <c r="F3363" s="117">
        <f>IF(ISNA(VLOOKUP(B3363,[2]保固召回!$A:$G,7,FALSE)),"",(VLOOKUP(B3363,[2]保固召回!$A:$G,7,FALSE)))</f>
        <v>0</v>
      </c>
      <c r="G3363" s="121">
        <f t="shared" ca="1" si="211"/>
        <v>5.6179775280898875E-3</v>
      </c>
      <c r="H3363" s="125" t="str">
        <f t="shared" si="209"/>
        <v/>
      </c>
      <c r="I3363" s="126">
        <f t="shared" ca="1" si="210"/>
        <v>1</v>
      </c>
      <c r="J3363" s="127"/>
      <c r="K3363" s="156"/>
      <c r="L3363" s="129"/>
      <c r="M3363" s="205"/>
      <c r="N3363" s="118"/>
      <c r="O3363" s="119"/>
      <c r="P3363" s="117" t="str">
        <f>IF(B3363="","",IF(ISNA(VLOOKUP(U3363,[2]NEW!H:H,1,FALSE)),"V",""))</f>
        <v/>
      </c>
      <c r="Q3363" s="156"/>
      <c r="R3363" s="129"/>
      <c r="S3363" s="205"/>
      <c r="U3363" s="132" t="str">
        <f t="shared" si="208"/>
        <v>00118704000C31579</v>
      </c>
      <c r="W3363" s="134" t="str">
        <f>IF((ISERROR(VLOOKUP(E3363,'[2]Lead Time(覆蓋貼)'!F:F,1,0)))*(P3363="v"),"",IF((ISTEXT(VLOOKUP(E3363,'[2]Lead Time(覆蓋貼)'!F:F,1,0)))*(P3363=""),"未執行",""))</f>
        <v/>
      </c>
    </row>
    <row r="3364" spans="1:23" ht="20.25" customHeight="1" x14ac:dyDescent="0.25">
      <c r="A3364" s="117"/>
      <c r="B3364" s="118" t="s">
        <v>6602</v>
      </c>
      <c r="C3364" s="119">
        <v>43337</v>
      </c>
      <c r="D3364" s="117" t="s">
        <v>6603</v>
      </c>
      <c r="E3364" s="120" t="s">
        <v>6731</v>
      </c>
      <c r="F3364" s="117">
        <f>IF(ISNA(VLOOKUP(B3364,[2]保固召回!$A:$G,7,FALSE)),"",(VLOOKUP(B3364,[2]保固召回!$A:$G,7,FALSE)))</f>
        <v>0</v>
      </c>
      <c r="G3364" s="121">
        <f t="shared" ca="1" si="211"/>
        <v>5.6179775280898875E-3</v>
      </c>
      <c r="H3364" s="125" t="str">
        <f t="shared" si="209"/>
        <v/>
      </c>
      <c r="I3364" s="126">
        <f t="shared" ca="1" si="210"/>
        <v>1</v>
      </c>
      <c r="J3364" s="127"/>
      <c r="K3364" s="156"/>
      <c r="L3364" s="129"/>
      <c r="M3364" s="205"/>
      <c r="N3364" s="118"/>
      <c r="O3364" s="119"/>
      <c r="P3364" s="117" t="str">
        <f>IF(B3364="","",IF(ISNA(VLOOKUP(U3364,[2]NEW!H:H,1,FALSE)),"V",""))</f>
        <v/>
      </c>
      <c r="Q3364" s="156"/>
      <c r="R3364" s="129"/>
      <c r="S3364" s="205"/>
      <c r="U3364" s="132" t="str">
        <f t="shared" si="208"/>
        <v>00118704000C31610</v>
      </c>
      <c r="W3364" s="134" t="str">
        <f>IF((ISERROR(VLOOKUP(E3364,'[2]Lead Time(覆蓋貼)'!F:F,1,0)))*(P3364="v"),"",IF((ISTEXT(VLOOKUP(E3364,'[2]Lead Time(覆蓋貼)'!F:F,1,0)))*(P3364=""),"未執行",""))</f>
        <v/>
      </c>
    </row>
    <row r="3365" spans="1:23" ht="20.25" customHeight="1" x14ac:dyDescent="0.25">
      <c r="A3365" s="117"/>
      <c r="B3365" s="118" t="s">
        <v>6602</v>
      </c>
      <c r="C3365" s="119">
        <v>43337</v>
      </c>
      <c r="D3365" s="117" t="s">
        <v>6603</v>
      </c>
      <c r="E3365" s="120" t="s">
        <v>6732</v>
      </c>
      <c r="F3365" s="117">
        <f>IF(ISNA(VLOOKUP(B3365,[2]保固召回!$A:$G,7,FALSE)),"",(VLOOKUP(B3365,[2]保固召回!$A:$G,7,FALSE)))</f>
        <v>0</v>
      </c>
      <c r="G3365" s="121">
        <f t="shared" ca="1" si="211"/>
        <v>5.6179775280898875E-3</v>
      </c>
      <c r="H3365" s="125" t="str">
        <f t="shared" si="209"/>
        <v/>
      </c>
      <c r="I3365" s="126">
        <f t="shared" ca="1" si="210"/>
        <v>1</v>
      </c>
      <c r="J3365" s="127"/>
      <c r="K3365" s="156"/>
      <c r="L3365" s="129"/>
      <c r="M3365" s="205"/>
      <c r="N3365" s="118"/>
      <c r="O3365" s="119"/>
      <c r="P3365" s="117" t="str">
        <f>IF(B3365="","",IF(ISNA(VLOOKUP(U3365,[2]NEW!H:H,1,FALSE)),"V",""))</f>
        <v/>
      </c>
      <c r="Q3365" s="156"/>
      <c r="R3365" s="129"/>
      <c r="S3365" s="205"/>
      <c r="U3365" s="132" t="str">
        <f t="shared" si="208"/>
        <v>00118704000A37654</v>
      </c>
      <c r="W3365" s="134" t="str">
        <f>IF((ISERROR(VLOOKUP(E3365,'[2]Lead Time(覆蓋貼)'!F:F,1,0)))*(P3365="v"),"",IF((ISTEXT(VLOOKUP(E3365,'[2]Lead Time(覆蓋貼)'!F:F,1,0)))*(P3365=""),"未執行",""))</f>
        <v/>
      </c>
    </row>
    <row r="3366" spans="1:23" ht="20.25" customHeight="1" x14ac:dyDescent="0.25">
      <c r="A3366" s="117"/>
      <c r="B3366" s="118" t="s">
        <v>6602</v>
      </c>
      <c r="C3366" s="119">
        <v>43337</v>
      </c>
      <c r="D3366" s="117" t="s">
        <v>6603</v>
      </c>
      <c r="E3366" s="120" t="s">
        <v>6733</v>
      </c>
      <c r="F3366" s="117">
        <f>IF(ISNA(VLOOKUP(B3366,[2]保固召回!$A:$G,7,FALSE)),"",(VLOOKUP(B3366,[2]保固召回!$A:$G,7,FALSE)))</f>
        <v>0</v>
      </c>
      <c r="G3366" s="121">
        <f t="shared" ca="1" si="211"/>
        <v>5.6179775280898875E-3</v>
      </c>
      <c r="H3366" s="125" t="str">
        <f t="shared" si="209"/>
        <v/>
      </c>
      <c r="I3366" s="126">
        <f t="shared" ca="1" si="210"/>
        <v>1</v>
      </c>
      <c r="J3366" s="127"/>
      <c r="K3366" s="156"/>
      <c r="L3366" s="129"/>
      <c r="M3366" s="205"/>
      <c r="N3366" s="118"/>
      <c r="O3366" s="119"/>
      <c r="P3366" s="117" t="str">
        <f>IF(B3366="","",IF(ISNA(VLOOKUP(U3366,[2]NEW!H:H,1,FALSE)),"V",""))</f>
        <v/>
      </c>
      <c r="Q3366" s="156"/>
      <c r="R3366" s="129"/>
      <c r="S3366" s="205"/>
      <c r="U3366" s="132" t="str">
        <f t="shared" si="208"/>
        <v>00118704000H67472</v>
      </c>
      <c r="W3366" s="134" t="str">
        <f>IF((ISERROR(VLOOKUP(E3366,'[2]Lead Time(覆蓋貼)'!F:F,1,0)))*(P3366="v"),"",IF((ISTEXT(VLOOKUP(E3366,'[2]Lead Time(覆蓋貼)'!F:F,1,0)))*(P3366=""),"未執行",""))</f>
        <v/>
      </c>
    </row>
    <row r="3367" spans="1:23" ht="20.25" customHeight="1" x14ac:dyDescent="0.25">
      <c r="A3367" s="117"/>
      <c r="B3367" s="118" t="s">
        <v>6602</v>
      </c>
      <c r="C3367" s="119">
        <v>43337</v>
      </c>
      <c r="D3367" s="117" t="s">
        <v>6603</v>
      </c>
      <c r="E3367" s="120" t="s">
        <v>6517</v>
      </c>
      <c r="F3367" s="117">
        <f>IF(ISNA(VLOOKUP(B3367,[2]保固召回!$A:$G,7,FALSE)),"",(VLOOKUP(B3367,[2]保固召回!$A:$G,7,FALSE)))</f>
        <v>0</v>
      </c>
      <c r="G3367" s="121">
        <f t="shared" ca="1" si="211"/>
        <v>5.6179775280898875E-3</v>
      </c>
      <c r="H3367" s="125" t="str">
        <f t="shared" si="209"/>
        <v/>
      </c>
      <c r="I3367" s="126">
        <f t="shared" ca="1" si="210"/>
        <v>1</v>
      </c>
      <c r="J3367" s="127"/>
      <c r="K3367" s="156"/>
      <c r="L3367" s="129"/>
      <c r="M3367" s="205"/>
      <c r="N3367" s="118"/>
      <c r="O3367" s="119"/>
      <c r="P3367" s="117" t="str">
        <f>IF(B3367="","",IF(ISNA(VLOOKUP(U3367,[2]NEW!H:H,1,FALSE)),"V",""))</f>
        <v/>
      </c>
      <c r="Q3367" s="156"/>
      <c r="R3367" s="129"/>
      <c r="S3367" s="205"/>
      <c r="U3367" s="132" t="str">
        <f t="shared" si="208"/>
        <v>00118704000N22235</v>
      </c>
      <c r="W3367" s="134" t="str">
        <f>IF((ISERROR(VLOOKUP(E3367,'[2]Lead Time(覆蓋貼)'!F:F,1,0)))*(P3367="v"),"",IF((ISTEXT(VLOOKUP(E3367,'[2]Lead Time(覆蓋貼)'!F:F,1,0)))*(P3367=""),"未執行",""))</f>
        <v/>
      </c>
    </row>
    <row r="3368" spans="1:23" ht="20.25" customHeight="1" x14ac:dyDescent="0.25">
      <c r="A3368" s="117"/>
      <c r="B3368" s="118" t="s">
        <v>6602</v>
      </c>
      <c r="C3368" s="119">
        <v>43337</v>
      </c>
      <c r="D3368" s="117" t="s">
        <v>6603</v>
      </c>
      <c r="E3368" s="120" t="s">
        <v>6734</v>
      </c>
      <c r="F3368" s="117">
        <f>IF(ISNA(VLOOKUP(B3368,[2]保固召回!$A:$G,7,FALSE)),"",(VLOOKUP(B3368,[2]保固召回!$A:$G,7,FALSE)))</f>
        <v>0</v>
      </c>
      <c r="G3368" s="121">
        <f t="shared" ca="1" si="211"/>
        <v>5.6179775280898875E-3</v>
      </c>
      <c r="H3368" s="125" t="str">
        <f t="shared" si="209"/>
        <v/>
      </c>
      <c r="I3368" s="126">
        <f t="shared" ca="1" si="210"/>
        <v>1</v>
      </c>
      <c r="J3368" s="127"/>
      <c r="K3368" s="156"/>
      <c r="L3368" s="129"/>
      <c r="M3368" s="205"/>
      <c r="N3368" s="118"/>
      <c r="O3368" s="119"/>
      <c r="P3368" s="117" t="str">
        <f>IF(B3368="","",IF(ISNA(VLOOKUP(U3368,[2]NEW!H:H,1,FALSE)),"V",""))</f>
        <v/>
      </c>
      <c r="Q3368" s="156"/>
      <c r="R3368" s="129"/>
      <c r="S3368" s="205"/>
      <c r="U3368" s="132" t="str">
        <f t="shared" si="208"/>
        <v>00118704000H56502</v>
      </c>
      <c r="W3368" s="134" t="str">
        <f>IF((ISERROR(VLOOKUP(E3368,'[2]Lead Time(覆蓋貼)'!F:F,1,0)))*(P3368="v"),"",IF((ISTEXT(VLOOKUP(E3368,'[2]Lead Time(覆蓋貼)'!F:F,1,0)))*(P3368=""),"未執行",""))</f>
        <v/>
      </c>
    </row>
    <row r="3369" spans="1:23" ht="20.25" customHeight="1" x14ac:dyDescent="0.25">
      <c r="A3369" s="117"/>
      <c r="B3369" s="118" t="s">
        <v>6602</v>
      </c>
      <c r="C3369" s="119">
        <v>43337</v>
      </c>
      <c r="D3369" s="117" t="s">
        <v>6603</v>
      </c>
      <c r="E3369" s="120" t="s">
        <v>6735</v>
      </c>
      <c r="F3369" s="117">
        <f>IF(ISNA(VLOOKUP(B3369,[2]保固召回!$A:$G,7,FALSE)),"",(VLOOKUP(B3369,[2]保固召回!$A:$G,7,FALSE)))</f>
        <v>0</v>
      </c>
      <c r="G3369" s="121">
        <f t="shared" ca="1" si="211"/>
        <v>5.6179775280898875E-3</v>
      </c>
      <c r="H3369" s="125" t="str">
        <f t="shared" si="209"/>
        <v/>
      </c>
      <c r="I3369" s="126">
        <f t="shared" ca="1" si="210"/>
        <v>1</v>
      </c>
      <c r="J3369" s="127"/>
      <c r="K3369" s="156"/>
      <c r="L3369" s="129"/>
      <c r="M3369" s="205"/>
      <c r="N3369" s="118"/>
      <c r="O3369" s="119"/>
      <c r="P3369" s="117" t="str">
        <f>IF(B3369="","",IF(ISNA(VLOOKUP(U3369,[2]NEW!H:H,1,FALSE)),"V",""))</f>
        <v/>
      </c>
      <c r="Q3369" s="156"/>
      <c r="R3369" s="129"/>
      <c r="S3369" s="205"/>
      <c r="U3369" s="132" t="str">
        <f t="shared" si="208"/>
        <v>00118704000H66473</v>
      </c>
      <c r="W3369" s="134" t="str">
        <f>IF((ISERROR(VLOOKUP(E3369,'[2]Lead Time(覆蓋貼)'!F:F,1,0)))*(P3369="v"),"",IF((ISTEXT(VLOOKUP(E3369,'[2]Lead Time(覆蓋貼)'!F:F,1,0)))*(P3369=""),"未執行",""))</f>
        <v/>
      </c>
    </row>
    <row r="3370" spans="1:23" ht="20.25" customHeight="1" x14ac:dyDescent="0.25">
      <c r="A3370" s="117"/>
      <c r="B3370" s="118" t="s">
        <v>6602</v>
      </c>
      <c r="C3370" s="119">
        <v>43337</v>
      </c>
      <c r="D3370" s="117" t="s">
        <v>6603</v>
      </c>
      <c r="E3370" s="120" t="s">
        <v>6736</v>
      </c>
      <c r="F3370" s="117">
        <f>IF(ISNA(VLOOKUP(B3370,[2]保固召回!$A:$G,7,FALSE)),"",(VLOOKUP(B3370,[2]保固召回!$A:$G,7,FALSE)))</f>
        <v>0</v>
      </c>
      <c r="G3370" s="121">
        <f t="shared" ca="1" si="211"/>
        <v>5.6179775280898875E-3</v>
      </c>
      <c r="H3370" s="125" t="str">
        <f t="shared" si="209"/>
        <v/>
      </c>
      <c r="I3370" s="126">
        <f t="shared" ca="1" si="210"/>
        <v>1</v>
      </c>
      <c r="J3370" s="127"/>
      <c r="K3370" s="156"/>
      <c r="L3370" s="129"/>
      <c r="M3370" s="205"/>
      <c r="N3370" s="118"/>
      <c r="O3370" s="119"/>
      <c r="P3370" s="117" t="str">
        <f>IF(B3370="","",IF(ISNA(VLOOKUP(U3370,[2]NEW!H:H,1,FALSE)),"V",""))</f>
        <v/>
      </c>
      <c r="Q3370" s="156"/>
      <c r="R3370" s="129"/>
      <c r="S3370" s="205"/>
      <c r="U3370" s="132" t="str">
        <f t="shared" si="208"/>
        <v>00118704000H58822</v>
      </c>
      <c r="W3370" s="134" t="str">
        <f>IF((ISERROR(VLOOKUP(E3370,'[2]Lead Time(覆蓋貼)'!F:F,1,0)))*(P3370="v"),"",IF((ISTEXT(VLOOKUP(E3370,'[2]Lead Time(覆蓋貼)'!F:F,1,0)))*(P3370=""),"未執行",""))</f>
        <v/>
      </c>
    </row>
    <row r="3371" spans="1:23" ht="20.25" customHeight="1" x14ac:dyDescent="0.25">
      <c r="A3371" s="117"/>
      <c r="B3371" s="118" t="s">
        <v>6602</v>
      </c>
      <c r="C3371" s="119">
        <v>43337</v>
      </c>
      <c r="D3371" s="117" t="s">
        <v>6603</v>
      </c>
      <c r="E3371" s="120" t="s">
        <v>6737</v>
      </c>
      <c r="F3371" s="117">
        <f>IF(ISNA(VLOOKUP(B3371,[2]保固召回!$A:$G,7,FALSE)),"",(VLOOKUP(B3371,[2]保固召回!$A:$G,7,FALSE)))</f>
        <v>0</v>
      </c>
      <c r="G3371" s="121">
        <f t="shared" ca="1" si="211"/>
        <v>5.6179775280898875E-3</v>
      </c>
      <c r="H3371" s="125" t="str">
        <f t="shared" si="209"/>
        <v/>
      </c>
      <c r="I3371" s="126">
        <f t="shared" ca="1" si="210"/>
        <v>1</v>
      </c>
      <c r="J3371" s="127"/>
      <c r="K3371" s="156"/>
      <c r="L3371" s="129"/>
      <c r="M3371" s="205"/>
      <c r="N3371" s="118"/>
      <c r="O3371" s="119"/>
      <c r="P3371" s="117" t="str">
        <f>IF(B3371="","",IF(ISNA(VLOOKUP(U3371,[2]NEW!H:H,1,FALSE)),"V",""))</f>
        <v/>
      </c>
      <c r="Q3371" s="156"/>
      <c r="R3371" s="129"/>
      <c r="S3371" s="205"/>
      <c r="U3371" s="132" t="str">
        <f t="shared" si="208"/>
        <v>00118704000H55828</v>
      </c>
      <c r="W3371" s="134" t="str">
        <f>IF((ISERROR(VLOOKUP(E3371,'[2]Lead Time(覆蓋貼)'!F:F,1,0)))*(P3371="v"),"",IF((ISTEXT(VLOOKUP(E3371,'[2]Lead Time(覆蓋貼)'!F:F,1,0)))*(P3371=""),"未執行",""))</f>
        <v/>
      </c>
    </row>
    <row r="3372" spans="1:23" ht="20.25" customHeight="1" x14ac:dyDescent="0.25">
      <c r="A3372" s="117"/>
      <c r="B3372" s="118" t="s">
        <v>6602</v>
      </c>
      <c r="C3372" s="119">
        <v>43337</v>
      </c>
      <c r="D3372" s="117" t="s">
        <v>6603</v>
      </c>
      <c r="E3372" s="120" t="s">
        <v>6738</v>
      </c>
      <c r="F3372" s="117">
        <f>IF(ISNA(VLOOKUP(B3372,[2]保固召回!$A:$G,7,FALSE)),"",(VLOOKUP(B3372,[2]保固召回!$A:$G,7,FALSE)))</f>
        <v>0</v>
      </c>
      <c r="G3372" s="121">
        <f t="shared" ca="1" si="211"/>
        <v>5.6179775280898875E-3</v>
      </c>
      <c r="H3372" s="125" t="str">
        <f t="shared" si="209"/>
        <v/>
      </c>
      <c r="I3372" s="126">
        <f t="shared" ca="1" si="210"/>
        <v>1</v>
      </c>
      <c r="J3372" s="127"/>
      <c r="K3372" s="156"/>
      <c r="L3372" s="129"/>
      <c r="M3372" s="205"/>
      <c r="N3372" s="118"/>
      <c r="O3372" s="119"/>
      <c r="P3372" s="117" t="str">
        <f>IF(B3372="","",IF(ISNA(VLOOKUP(U3372,[2]NEW!H:H,1,FALSE)),"V",""))</f>
        <v/>
      </c>
      <c r="Q3372" s="156"/>
      <c r="R3372" s="129"/>
      <c r="S3372" s="205"/>
      <c r="U3372" s="132" t="str">
        <f t="shared" si="208"/>
        <v>00118704000C31347</v>
      </c>
      <c r="W3372" s="134" t="str">
        <f>IF((ISERROR(VLOOKUP(E3372,'[2]Lead Time(覆蓋貼)'!F:F,1,0)))*(P3372="v"),"",IF((ISTEXT(VLOOKUP(E3372,'[2]Lead Time(覆蓋貼)'!F:F,1,0)))*(P3372=""),"未執行",""))</f>
        <v/>
      </c>
    </row>
    <row r="3373" spans="1:23" ht="20.25" customHeight="1" x14ac:dyDescent="0.25">
      <c r="A3373" s="117"/>
      <c r="B3373" s="118" t="s">
        <v>6602</v>
      </c>
      <c r="C3373" s="119">
        <v>43337</v>
      </c>
      <c r="D3373" s="117" t="s">
        <v>6603</v>
      </c>
      <c r="E3373" s="120" t="s">
        <v>6739</v>
      </c>
      <c r="F3373" s="117">
        <f>IF(ISNA(VLOOKUP(B3373,[2]保固召回!$A:$G,7,FALSE)),"",(VLOOKUP(B3373,[2]保固召回!$A:$G,7,FALSE)))</f>
        <v>0</v>
      </c>
      <c r="G3373" s="121">
        <f t="shared" ca="1" si="211"/>
        <v>5.6179775280898875E-3</v>
      </c>
      <c r="H3373" s="125" t="str">
        <f t="shared" si="209"/>
        <v/>
      </c>
      <c r="I3373" s="126">
        <f t="shared" ca="1" si="210"/>
        <v>1</v>
      </c>
      <c r="J3373" s="127"/>
      <c r="K3373" s="156"/>
      <c r="L3373" s="129"/>
      <c r="M3373" s="205"/>
      <c r="N3373" s="118"/>
      <c r="O3373" s="119"/>
      <c r="P3373" s="117" t="str">
        <f>IF(B3373="","",IF(ISNA(VLOOKUP(U3373,[2]NEW!H:H,1,FALSE)),"V",""))</f>
        <v/>
      </c>
      <c r="Q3373" s="156"/>
      <c r="R3373" s="129"/>
      <c r="S3373" s="205"/>
      <c r="U3373" s="132" t="str">
        <f t="shared" si="208"/>
        <v>00118704000C31354</v>
      </c>
      <c r="W3373" s="134" t="str">
        <f>IF((ISERROR(VLOOKUP(E3373,'[2]Lead Time(覆蓋貼)'!F:F,1,0)))*(P3373="v"),"",IF((ISTEXT(VLOOKUP(E3373,'[2]Lead Time(覆蓋貼)'!F:F,1,0)))*(P3373=""),"未執行",""))</f>
        <v/>
      </c>
    </row>
    <row r="3374" spans="1:23" ht="20.25" customHeight="1" x14ac:dyDescent="0.25">
      <c r="A3374" s="117"/>
      <c r="B3374" s="118" t="s">
        <v>6602</v>
      </c>
      <c r="C3374" s="119">
        <v>43337</v>
      </c>
      <c r="D3374" s="117" t="s">
        <v>6603</v>
      </c>
      <c r="E3374" s="120" t="s">
        <v>6740</v>
      </c>
      <c r="F3374" s="117">
        <f>IF(ISNA(VLOOKUP(B3374,[2]保固召回!$A:$G,7,FALSE)),"",(VLOOKUP(B3374,[2]保固召回!$A:$G,7,FALSE)))</f>
        <v>0</v>
      </c>
      <c r="G3374" s="121">
        <f t="shared" ca="1" si="211"/>
        <v>5.6179775280898875E-3</v>
      </c>
      <c r="H3374" s="125" t="str">
        <f t="shared" si="209"/>
        <v/>
      </c>
      <c r="I3374" s="126">
        <f t="shared" ca="1" si="210"/>
        <v>1</v>
      </c>
      <c r="J3374" s="127"/>
      <c r="K3374" s="156"/>
      <c r="L3374" s="129"/>
      <c r="M3374" s="205"/>
      <c r="N3374" s="118"/>
      <c r="O3374" s="119"/>
      <c r="P3374" s="117" t="str">
        <f>IF(B3374="","",IF(ISNA(VLOOKUP(U3374,[2]NEW!H:H,1,FALSE)),"V",""))</f>
        <v/>
      </c>
      <c r="Q3374" s="156"/>
      <c r="R3374" s="129"/>
      <c r="S3374" s="205"/>
      <c r="U3374" s="132" t="str">
        <f t="shared" si="208"/>
        <v>00118704000C39492</v>
      </c>
      <c r="W3374" s="134" t="str">
        <f>IF((ISERROR(VLOOKUP(E3374,'[2]Lead Time(覆蓋貼)'!F:F,1,0)))*(P3374="v"),"",IF((ISTEXT(VLOOKUP(E3374,'[2]Lead Time(覆蓋貼)'!F:F,1,0)))*(P3374=""),"未執行",""))</f>
        <v/>
      </c>
    </row>
    <row r="3375" spans="1:23" ht="20.25" customHeight="1" x14ac:dyDescent="0.25">
      <c r="A3375" s="117"/>
      <c r="B3375" s="118" t="s">
        <v>6602</v>
      </c>
      <c r="C3375" s="119">
        <v>43337</v>
      </c>
      <c r="D3375" s="117" t="s">
        <v>6603</v>
      </c>
      <c r="E3375" s="120" t="s">
        <v>6473</v>
      </c>
      <c r="F3375" s="117">
        <f>IF(ISNA(VLOOKUP(B3375,[2]保固召回!$A:$G,7,FALSE)),"",(VLOOKUP(B3375,[2]保固召回!$A:$G,7,FALSE)))</f>
        <v>0</v>
      </c>
      <c r="G3375" s="121">
        <f t="shared" ca="1" si="211"/>
        <v>5.6179775280898875E-3</v>
      </c>
      <c r="H3375" s="125" t="str">
        <f t="shared" si="209"/>
        <v/>
      </c>
      <c r="I3375" s="126">
        <f t="shared" ca="1" si="210"/>
        <v>1</v>
      </c>
      <c r="J3375" s="127"/>
      <c r="K3375" s="156"/>
      <c r="L3375" s="129"/>
      <c r="M3375" s="205"/>
      <c r="N3375" s="118"/>
      <c r="O3375" s="119"/>
      <c r="P3375" s="117" t="str">
        <f>IF(B3375="","",IF(ISNA(VLOOKUP(U3375,[2]NEW!H:H,1,FALSE)),"V",""))</f>
        <v/>
      </c>
      <c r="Q3375" s="156"/>
      <c r="R3375" s="129"/>
      <c r="S3375" s="205"/>
      <c r="U3375" s="132" t="str">
        <f t="shared" si="208"/>
        <v>00118704000K80840</v>
      </c>
      <c r="W3375" s="134" t="str">
        <f>IF((ISERROR(VLOOKUP(E3375,'[2]Lead Time(覆蓋貼)'!F:F,1,0)))*(P3375="v"),"",IF((ISTEXT(VLOOKUP(E3375,'[2]Lead Time(覆蓋貼)'!F:F,1,0)))*(P3375=""),"未執行",""))</f>
        <v/>
      </c>
    </row>
    <row r="3376" spans="1:23" ht="20.25" customHeight="1" x14ac:dyDescent="0.25">
      <c r="A3376" s="117"/>
      <c r="B3376" s="118" t="s">
        <v>6602</v>
      </c>
      <c r="C3376" s="119">
        <v>43337</v>
      </c>
      <c r="D3376" s="117" t="s">
        <v>6603</v>
      </c>
      <c r="E3376" s="120" t="s">
        <v>6741</v>
      </c>
      <c r="F3376" s="117">
        <f>IF(ISNA(VLOOKUP(B3376,[2]保固召回!$A:$G,7,FALSE)),"",(VLOOKUP(B3376,[2]保固召回!$A:$G,7,FALSE)))</f>
        <v>0</v>
      </c>
      <c r="G3376" s="121">
        <f t="shared" ca="1" si="211"/>
        <v>5.6179775280898875E-3</v>
      </c>
      <c r="H3376" s="125" t="str">
        <f t="shared" si="209"/>
        <v/>
      </c>
      <c r="I3376" s="126">
        <f t="shared" ca="1" si="210"/>
        <v>1</v>
      </c>
      <c r="J3376" s="127"/>
      <c r="K3376" s="156"/>
      <c r="L3376" s="129"/>
      <c r="M3376" s="205"/>
      <c r="N3376" s="118"/>
      <c r="O3376" s="119"/>
      <c r="P3376" s="117" t="str">
        <f>IF(B3376="","",IF(ISNA(VLOOKUP(U3376,[2]NEW!H:H,1,FALSE)),"V",""))</f>
        <v/>
      </c>
      <c r="Q3376" s="156"/>
      <c r="R3376" s="129"/>
      <c r="S3376" s="205"/>
      <c r="U3376" s="132" t="str">
        <f t="shared" si="208"/>
        <v>0011870400D282604</v>
      </c>
      <c r="W3376" s="134" t="str">
        <f>IF((ISERROR(VLOOKUP(E3376,'[2]Lead Time(覆蓋貼)'!F:F,1,0)))*(P3376="v"),"",IF((ISTEXT(VLOOKUP(E3376,'[2]Lead Time(覆蓋貼)'!F:F,1,0)))*(P3376=""),"未執行",""))</f>
        <v>未執行</v>
      </c>
    </row>
    <row r="3377" spans="1:23" ht="20.25" customHeight="1" x14ac:dyDescent="0.25">
      <c r="A3377" s="117"/>
      <c r="B3377" s="118" t="s">
        <v>6602</v>
      </c>
      <c r="C3377" s="119">
        <v>43337</v>
      </c>
      <c r="D3377" s="117" t="s">
        <v>6603</v>
      </c>
      <c r="E3377" s="120" t="s">
        <v>6742</v>
      </c>
      <c r="F3377" s="117">
        <f>IF(ISNA(VLOOKUP(B3377,[2]保固召回!$A:$G,7,FALSE)),"",(VLOOKUP(B3377,[2]保固召回!$A:$G,7,FALSE)))</f>
        <v>0</v>
      </c>
      <c r="G3377" s="121">
        <f t="shared" ca="1" si="211"/>
        <v>5.6179775280898875E-3</v>
      </c>
      <c r="H3377" s="125" t="str">
        <f t="shared" si="209"/>
        <v/>
      </c>
      <c r="I3377" s="126">
        <f t="shared" ca="1" si="210"/>
        <v>1</v>
      </c>
      <c r="J3377" s="127"/>
      <c r="K3377" s="156"/>
      <c r="L3377" s="129"/>
      <c r="M3377" s="205"/>
      <c r="N3377" s="118"/>
      <c r="O3377" s="119"/>
      <c r="P3377" s="117" t="str">
        <f>IF(B3377="","",IF(ISNA(VLOOKUP(U3377,[2]NEW!H:H,1,FALSE)),"V",""))</f>
        <v/>
      </c>
      <c r="Q3377" s="156"/>
      <c r="R3377" s="129"/>
      <c r="S3377" s="205"/>
      <c r="U3377" s="132" t="str">
        <f t="shared" si="208"/>
        <v>0011870400D282605</v>
      </c>
      <c r="W3377" s="134" t="str">
        <f>IF((ISERROR(VLOOKUP(E3377,'[2]Lead Time(覆蓋貼)'!F:F,1,0)))*(P3377="v"),"",IF((ISTEXT(VLOOKUP(E3377,'[2]Lead Time(覆蓋貼)'!F:F,1,0)))*(P3377=""),"未執行",""))</f>
        <v/>
      </c>
    </row>
    <row r="3378" spans="1:23" ht="20.25" customHeight="1" x14ac:dyDescent="0.25">
      <c r="A3378" s="117"/>
      <c r="B3378" s="118" t="s">
        <v>6602</v>
      </c>
      <c r="C3378" s="119">
        <v>43337</v>
      </c>
      <c r="D3378" s="117" t="s">
        <v>6603</v>
      </c>
      <c r="E3378" s="120" t="s">
        <v>6743</v>
      </c>
      <c r="F3378" s="117">
        <f>IF(ISNA(VLOOKUP(B3378,[2]保固召回!$A:$G,7,FALSE)),"",(VLOOKUP(B3378,[2]保固召回!$A:$G,7,FALSE)))</f>
        <v>0</v>
      </c>
      <c r="G3378" s="121">
        <f t="shared" ca="1" si="211"/>
        <v>5.6179775280898875E-3</v>
      </c>
      <c r="H3378" s="125" t="str">
        <f t="shared" si="209"/>
        <v/>
      </c>
      <c r="I3378" s="126">
        <f t="shared" ca="1" si="210"/>
        <v>1</v>
      </c>
      <c r="J3378" s="127"/>
      <c r="K3378" s="156"/>
      <c r="L3378" s="129"/>
      <c r="M3378" s="205"/>
      <c r="N3378" s="118"/>
      <c r="O3378" s="119"/>
      <c r="P3378" s="117" t="str">
        <f>IF(B3378="","",IF(ISNA(VLOOKUP(U3378,[2]NEW!H:H,1,FALSE)),"V",""))</f>
        <v/>
      </c>
      <c r="Q3378" s="156"/>
      <c r="R3378" s="129"/>
      <c r="S3378" s="205"/>
      <c r="U3378" s="132" t="str">
        <f t="shared" si="208"/>
        <v>0011870400D283149</v>
      </c>
      <c r="W3378" s="134" t="str">
        <f>IF((ISERROR(VLOOKUP(E3378,'[2]Lead Time(覆蓋貼)'!F:F,1,0)))*(P3378="v"),"",IF((ISTEXT(VLOOKUP(E3378,'[2]Lead Time(覆蓋貼)'!F:F,1,0)))*(P3378=""),"未執行",""))</f>
        <v/>
      </c>
    </row>
    <row r="3379" spans="1:23" ht="20.25" customHeight="1" x14ac:dyDescent="0.25">
      <c r="A3379" s="117"/>
      <c r="B3379" s="118" t="s">
        <v>6602</v>
      </c>
      <c r="C3379" s="119">
        <v>43337</v>
      </c>
      <c r="D3379" s="117" t="s">
        <v>6603</v>
      </c>
      <c r="E3379" s="120" t="s">
        <v>6744</v>
      </c>
      <c r="F3379" s="117">
        <f>IF(ISNA(VLOOKUP(B3379,[2]保固召回!$A:$G,7,FALSE)),"",(VLOOKUP(B3379,[2]保固召回!$A:$G,7,FALSE)))</f>
        <v>0</v>
      </c>
      <c r="G3379" s="121">
        <f t="shared" ca="1" si="211"/>
        <v>5.6179775280898875E-3</v>
      </c>
      <c r="H3379" s="125" t="str">
        <f t="shared" si="209"/>
        <v/>
      </c>
      <c r="I3379" s="126">
        <f t="shared" ca="1" si="210"/>
        <v>1</v>
      </c>
      <c r="J3379" s="127"/>
      <c r="K3379" s="156"/>
      <c r="L3379" s="129"/>
      <c r="M3379" s="205"/>
      <c r="N3379" s="118"/>
      <c r="O3379" s="119"/>
      <c r="P3379" s="117" t="str">
        <f>IF(B3379="","",IF(ISNA(VLOOKUP(U3379,[2]NEW!H:H,1,FALSE)),"V",""))</f>
        <v/>
      </c>
      <c r="Q3379" s="156"/>
      <c r="R3379" s="129"/>
      <c r="S3379" s="205"/>
      <c r="U3379" s="132" t="str">
        <f t="shared" si="208"/>
        <v>00118704000G58741</v>
      </c>
      <c r="W3379" s="134" t="str">
        <f>IF((ISERROR(VLOOKUP(E3379,'[2]Lead Time(覆蓋貼)'!F:F,1,0)))*(P3379="v"),"",IF((ISTEXT(VLOOKUP(E3379,'[2]Lead Time(覆蓋貼)'!F:F,1,0)))*(P3379=""),"未執行",""))</f>
        <v>未執行</v>
      </c>
    </row>
    <row r="3380" spans="1:23" ht="20.25" customHeight="1" x14ac:dyDescent="0.25">
      <c r="A3380" s="117"/>
      <c r="B3380" s="118" t="s">
        <v>6602</v>
      </c>
      <c r="C3380" s="119">
        <v>43337</v>
      </c>
      <c r="D3380" s="117" t="s">
        <v>6603</v>
      </c>
      <c r="E3380" s="120" t="s">
        <v>6745</v>
      </c>
      <c r="F3380" s="117">
        <f>IF(ISNA(VLOOKUP(B3380,[2]保固召回!$A:$G,7,FALSE)),"",(VLOOKUP(B3380,[2]保固召回!$A:$G,7,FALSE)))</f>
        <v>0</v>
      </c>
      <c r="G3380" s="121">
        <f t="shared" ca="1" si="211"/>
        <v>5.6179775280898875E-3</v>
      </c>
      <c r="H3380" s="125" t="str">
        <f t="shared" si="209"/>
        <v/>
      </c>
      <c r="I3380" s="126">
        <f t="shared" ca="1" si="210"/>
        <v>1</v>
      </c>
      <c r="J3380" s="127"/>
      <c r="K3380" s="156"/>
      <c r="L3380" s="129"/>
      <c r="M3380" s="205"/>
      <c r="N3380" s="118"/>
      <c r="O3380" s="119"/>
      <c r="P3380" s="117" t="str">
        <f>IF(B3380="","",IF(ISNA(VLOOKUP(U3380,[2]NEW!H:H,1,FALSE)),"V",""))</f>
        <v/>
      </c>
      <c r="Q3380" s="156"/>
      <c r="R3380" s="129"/>
      <c r="S3380" s="205"/>
      <c r="U3380" s="132" t="str">
        <f t="shared" si="208"/>
        <v>00118704000C31206</v>
      </c>
      <c r="W3380" s="134" t="str">
        <f>IF((ISERROR(VLOOKUP(E3380,'[2]Lead Time(覆蓋貼)'!F:F,1,0)))*(P3380="v"),"",IF((ISTEXT(VLOOKUP(E3380,'[2]Lead Time(覆蓋貼)'!F:F,1,0)))*(P3380=""),"未執行",""))</f>
        <v/>
      </c>
    </row>
    <row r="3381" spans="1:23" ht="20.25" customHeight="1" x14ac:dyDescent="0.25">
      <c r="A3381" s="117"/>
      <c r="B3381" s="118" t="s">
        <v>6602</v>
      </c>
      <c r="C3381" s="119">
        <v>43337</v>
      </c>
      <c r="D3381" s="117" t="s">
        <v>6603</v>
      </c>
      <c r="E3381" s="120" t="s">
        <v>6746</v>
      </c>
      <c r="F3381" s="117">
        <f>IF(ISNA(VLOOKUP(B3381,[2]保固召回!$A:$G,7,FALSE)),"",(VLOOKUP(B3381,[2]保固召回!$A:$G,7,FALSE)))</f>
        <v>0</v>
      </c>
      <c r="G3381" s="121">
        <f t="shared" ca="1" si="211"/>
        <v>5.6179775280898875E-3</v>
      </c>
      <c r="H3381" s="125" t="str">
        <f t="shared" si="209"/>
        <v/>
      </c>
      <c r="I3381" s="126">
        <f t="shared" ca="1" si="210"/>
        <v>1</v>
      </c>
      <c r="J3381" s="127"/>
      <c r="K3381" s="156"/>
      <c r="L3381" s="129"/>
      <c r="M3381" s="205"/>
      <c r="N3381" s="118"/>
      <c r="O3381" s="119"/>
      <c r="P3381" s="117" t="str">
        <f>IF(B3381="","",IF(ISNA(VLOOKUP(U3381,[2]NEW!H:H,1,FALSE)),"V",""))</f>
        <v/>
      </c>
      <c r="Q3381" s="156"/>
      <c r="R3381" s="129"/>
      <c r="S3381" s="205"/>
      <c r="U3381" s="132" t="str">
        <f t="shared" si="208"/>
        <v>00118704000G58732</v>
      </c>
      <c r="W3381" s="134" t="str">
        <f>IF((ISERROR(VLOOKUP(E3381,'[2]Lead Time(覆蓋貼)'!F:F,1,0)))*(P3381="v"),"",IF((ISTEXT(VLOOKUP(E3381,'[2]Lead Time(覆蓋貼)'!F:F,1,0)))*(P3381=""),"未執行",""))</f>
        <v/>
      </c>
    </row>
    <row r="3382" spans="1:23" ht="20.25" customHeight="1" x14ac:dyDescent="0.25">
      <c r="A3382" s="117"/>
      <c r="B3382" s="118" t="s">
        <v>6602</v>
      </c>
      <c r="C3382" s="119">
        <v>43337</v>
      </c>
      <c r="D3382" s="117" t="s">
        <v>6603</v>
      </c>
      <c r="E3382" s="120" t="s">
        <v>6747</v>
      </c>
      <c r="F3382" s="117">
        <f>IF(ISNA(VLOOKUP(B3382,[2]保固召回!$A:$G,7,FALSE)),"",(VLOOKUP(B3382,[2]保固召回!$A:$G,7,FALSE)))</f>
        <v>0</v>
      </c>
      <c r="G3382" s="121">
        <f t="shared" ca="1" si="211"/>
        <v>5.6179775280898875E-3</v>
      </c>
      <c r="H3382" s="125" t="str">
        <f t="shared" si="209"/>
        <v/>
      </c>
      <c r="I3382" s="126">
        <f t="shared" ca="1" si="210"/>
        <v>1</v>
      </c>
      <c r="J3382" s="127"/>
      <c r="K3382" s="156"/>
      <c r="L3382" s="129"/>
      <c r="M3382" s="205"/>
      <c r="N3382" s="118"/>
      <c r="O3382" s="119"/>
      <c r="P3382" s="117" t="str">
        <f>IF(B3382="","",IF(ISNA(VLOOKUP(U3382,[2]NEW!H:H,1,FALSE)),"V",""))</f>
        <v/>
      </c>
      <c r="Q3382" s="156"/>
      <c r="R3382" s="129"/>
      <c r="S3382" s="205"/>
      <c r="U3382" s="132" t="str">
        <f t="shared" si="208"/>
        <v>0011870400D283954</v>
      </c>
      <c r="W3382" s="134" t="str">
        <f>IF((ISERROR(VLOOKUP(E3382,'[2]Lead Time(覆蓋貼)'!F:F,1,0)))*(P3382="v"),"",IF((ISTEXT(VLOOKUP(E3382,'[2]Lead Time(覆蓋貼)'!F:F,1,0)))*(P3382=""),"未執行",""))</f>
        <v/>
      </c>
    </row>
    <row r="3383" spans="1:23" ht="20.25" customHeight="1" x14ac:dyDescent="0.25">
      <c r="A3383" s="117"/>
      <c r="B3383" s="118" t="s">
        <v>6602</v>
      </c>
      <c r="C3383" s="119">
        <v>43337</v>
      </c>
      <c r="D3383" s="117" t="s">
        <v>6603</v>
      </c>
      <c r="E3383" s="120" t="s">
        <v>6748</v>
      </c>
      <c r="F3383" s="117">
        <f>IF(ISNA(VLOOKUP(B3383,[2]保固召回!$A:$G,7,FALSE)),"",(VLOOKUP(B3383,[2]保固召回!$A:$G,7,FALSE)))</f>
        <v>0</v>
      </c>
      <c r="G3383" s="121">
        <f t="shared" ca="1" si="211"/>
        <v>5.6179775280898875E-3</v>
      </c>
      <c r="H3383" s="125" t="str">
        <f t="shared" si="209"/>
        <v/>
      </c>
      <c r="I3383" s="126">
        <f t="shared" ca="1" si="210"/>
        <v>1</v>
      </c>
      <c r="J3383" s="127"/>
      <c r="K3383" s="156"/>
      <c r="L3383" s="129"/>
      <c r="M3383" s="205"/>
      <c r="N3383" s="118"/>
      <c r="O3383" s="119"/>
      <c r="P3383" s="117" t="str">
        <f>IF(B3383="","",IF(ISNA(VLOOKUP(U3383,[2]NEW!H:H,1,FALSE)),"V",""))</f>
        <v/>
      </c>
      <c r="Q3383" s="156"/>
      <c r="R3383" s="129"/>
      <c r="S3383" s="205"/>
      <c r="U3383" s="132" t="str">
        <f t="shared" si="208"/>
        <v>00118704000N21378</v>
      </c>
      <c r="W3383" s="134" t="str">
        <f>IF((ISERROR(VLOOKUP(E3383,'[2]Lead Time(覆蓋貼)'!F:F,1,0)))*(P3383="v"),"",IF((ISTEXT(VLOOKUP(E3383,'[2]Lead Time(覆蓋貼)'!F:F,1,0)))*(P3383=""),"未執行",""))</f>
        <v/>
      </c>
    </row>
    <row r="3384" spans="1:23" ht="20.25" customHeight="1" x14ac:dyDescent="0.25">
      <c r="A3384" s="117"/>
      <c r="B3384" s="118" t="s">
        <v>6602</v>
      </c>
      <c r="C3384" s="119">
        <v>43337</v>
      </c>
      <c r="D3384" s="117" t="s">
        <v>6603</v>
      </c>
      <c r="E3384" s="120" t="s">
        <v>6472</v>
      </c>
      <c r="F3384" s="117">
        <f>IF(ISNA(VLOOKUP(B3384,[2]保固召回!$A:$G,7,FALSE)),"",(VLOOKUP(B3384,[2]保固召回!$A:$G,7,FALSE)))</f>
        <v>0</v>
      </c>
      <c r="G3384" s="121">
        <f t="shared" ca="1" si="211"/>
        <v>5.6179775280898875E-3</v>
      </c>
      <c r="H3384" s="125" t="str">
        <f t="shared" si="209"/>
        <v/>
      </c>
      <c r="I3384" s="126">
        <f t="shared" ca="1" si="210"/>
        <v>1</v>
      </c>
      <c r="J3384" s="127"/>
      <c r="K3384" s="156"/>
      <c r="L3384" s="129"/>
      <c r="M3384" s="205"/>
      <c r="N3384" s="118"/>
      <c r="O3384" s="119"/>
      <c r="P3384" s="117" t="str">
        <f>IF(B3384="","",IF(ISNA(VLOOKUP(U3384,[2]NEW!H:H,1,FALSE)),"V",""))</f>
        <v/>
      </c>
      <c r="Q3384" s="156"/>
      <c r="R3384" s="129"/>
      <c r="S3384" s="205"/>
      <c r="U3384" s="132" t="str">
        <f t="shared" si="208"/>
        <v>00118704000K80428</v>
      </c>
      <c r="W3384" s="134" t="str">
        <f>IF((ISERROR(VLOOKUP(E3384,'[2]Lead Time(覆蓋貼)'!F:F,1,0)))*(P3384="v"),"",IF((ISTEXT(VLOOKUP(E3384,'[2]Lead Time(覆蓋貼)'!F:F,1,0)))*(P3384=""),"未執行",""))</f>
        <v/>
      </c>
    </row>
    <row r="3385" spans="1:23" ht="20.25" customHeight="1" x14ac:dyDescent="0.25">
      <c r="A3385" s="117"/>
      <c r="B3385" s="118" t="s">
        <v>6602</v>
      </c>
      <c r="C3385" s="119">
        <v>43337</v>
      </c>
      <c r="D3385" s="117" t="s">
        <v>6603</v>
      </c>
      <c r="E3385" s="120" t="s">
        <v>6749</v>
      </c>
      <c r="F3385" s="117">
        <f>IF(ISNA(VLOOKUP(B3385,[2]保固召回!$A:$G,7,FALSE)),"",(VLOOKUP(B3385,[2]保固召回!$A:$G,7,FALSE)))</f>
        <v>0</v>
      </c>
      <c r="G3385" s="121">
        <f t="shared" ca="1" si="211"/>
        <v>5.6179775280898875E-3</v>
      </c>
      <c r="H3385" s="125" t="str">
        <f t="shared" si="209"/>
        <v/>
      </c>
      <c r="I3385" s="126">
        <f t="shared" ca="1" si="210"/>
        <v>1</v>
      </c>
      <c r="J3385" s="127"/>
      <c r="K3385" s="156"/>
      <c r="L3385" s="129"/>
      <c r="M3385" s="205"/>
      <c r="N3385" s="118"/>
      <c r="O3385" s="119"/>
      <c r="P3385" s="117" t="str">
        <f>IF(B3385="","",IF(ISNA(VLOOKUP(U3385,[2]NEW!H:H,1,FALSE)),"V",""))</f>
        <v/>
      </c>
      <c r="Q3385" s="156"/>
      <c r="R3385" s="129"/>
      <c r="S3385" s="205"/>
      <c r="U3385" s="132" t="str">
        <f t="shared" si="208"/>
        <v>0011870400D283898</v>
      </c>
      <c r="W3385" s="134" t="str">
        <f>IF((ISERROR(VLOOKUP(E3385,'[2]Lead Time(覆蓋貼)'!F:F,1,0)))*(P3385="v"),"",IF((ISTEXT(VLOOKUP(E3385,'[2]Lead Time(覆蓋貼)'!F:F,1,0)))*(P3385=""),"未執行",""))</f>
        <v/>
      </c>
    </row>
    <row r="3386" spans="1:23" ht="20.25" customHeight="1" x14ac:dyDescent="0.25">
      <c r="A3386" s="117"/>
      <c r="B3386" s="118" t="s">
        <v>6602</v>
      </c>
      <c r="C3386" s="119">
        <v>43337</v>
      </c>
      <c r="D3386" s="117" t="s">
        <v>6603</v>
      </c>
      <c r="E3386" s="120" t="s">
        <v>6750</v>
      </c>
      <c r="F3386" s="117">
        <f>IF(ISNA(VLOOKUP(B3386,[2]保固召回!$A:$G,7,FALSE)),"",(VLOOKUP(B3386,[2]保固召回!$A:$G,7,FALSE)))</f>
        <v>0</v>
      </c>
      <c r="G3386" s="121">
        <f t="shared" ca="1" si="211"/>
        <v>5.6179775280898875E-3</v>
      </c>
      <c r="H3386" s="125" t="str">
        <f t="shared" si="209"/>
        <v/>
      </c>
      <c r="I3386" s="126">
        <f t="shared" ca="1" si="210"/>
        <v>1</v>
      </c>
      <c r="J3386" s="127"/>
      <c r="K3386" s="156"/>
      <c r="L3386" s="129"/>
      <c r="M3386" s="205"/>
      <c r="N3386" s="118"/>
      <c r="O3386" s="119"/>
      <c r="P3386" s="117" t="str">
        <f>IF(B3386="","",IF(ISNA(VLOOKUP(U3386,[2]NEW!H:H,1,FALSE)),"V",""))</f>
        <v/>
      </c>
      <c r="Q3386" s="156"/>
      <c r="R3386" s="129"/>
      <c r="S3386" s="205"/>
      <c r="U3386" s="132" t="str">
        <f t="shared" si="208"/>
        <v>0011870400D283929</v>
      </c>
      <c r="W3386" s="134" t="str">
        <f>IF((ISERROR(VLOOKUP(E3386,'[2]Lead Time(覆蓋貼)'!F:F,1,0)))*(P3386="v"),"",IF((ISTEXT(VLOOKUP(E3386,'[2]Lead Time(覆蓋貼)'!F:F,1,0)))*(P3386=""),"未執行",""))</f>
        <v/>
      </c>
    </row>
    <row r="3387" spans="1:23" ht="20.25" customHeight="1" x14ac:dyDescent="0.25">
      <c r="A3387" s="117"/>
      <c r="B3387" s="118" t="s">
        <v>6602</v>
      </c>
      <c r="C3387" s="119">
        <v>43337</v>
      </c>
      <c r="D3387" s="117" t="s">
        <v>6603</v>
      </c>
      <c r="E3387" s="120" t="s">
        <v>6751</v>
      </c>
      <c r="F3387" s="117">
        <f>IF(ISNA(VLOOKUP(B3387,[2]保固召回!$A:$G,7,FALSE)),"",(VLOOKUP(B3387,[2]保固召回!$A:$G,7,FALSE)))</f>
        <v>0</v>
      </c>
      <c r="G3387" s="121">
        <f t="shared" ca="1" si="211"/>
        <v>5.6179775280898875E-3</v>
      </c>
      <c r="H3387" s="125" t="str">
        <f t="shared" si="209"/>
        <v/>
      </c>
      <c r="I3387" s="126">
        <f t="shared" ca="1" si="210"/>
        <v>1</v>
      </c>
      <c r="J3387" s="127"/>
      <c r="K3387" s="156"/>
      <c r="L3387" s="129"/>
      <c r="M3387" s="205"/>
      <c r="N3387" s="118"/>
      <c r="O3387" s="119"/>
      <c r="P3387" s="117" t="str">
        <f>IF(B3387="","",IF(ISNA(VLOOKUP(U3387,[2]NEW!H:H,1,FALSE)),"V",""))</f>
        <v/>
      </c>
      <c r="Q3387" s="156"/>
      <c r="R3387" s="129"/>
      <c r="S3387" s="205"/>
      <c r="U3387" s="132" t="str">
        <f t="shared" si="208"/>
        <v>0011870400D283958</v>
      </c>
      <c r="W3387" s="134" t="str">
        <f>IF((ISERROR(VLOOKUP(E3387,'[2]Lead Time(覆蓋貼)'!F:F,1,0)))*(P3387="v"),"",IF((ISTEXT(VLOOKUP(E3387,'[2]Lead Time(覆蓋貼)'!F:F,1,0)))*(P3387=""),"未執行",""))</f>
        <v/>
      </c>
    </row>
    <row r="3388" spans="1:23" ht="20.25" customHeight="1" x14ac:dyDescent="0.25">
      <c r="A3388" s="117"/>
      <c r="B3388" s="118" t="s">
        <v>6602</v>
      </c>
      <c r="C3388" s="119">
        <v>43337</v>
      </c>
      <c r="D3388" s="117" t="s">
        <v>6603</v>
      </c>
      <c r="E3388" s="120" t="s">
        <v>6474</v>
      </c>
      <c r="F3388" s="117">
        <f>IF(ISNA(VLOOKUP(B3388,[2]保固召回!$A:$G,7,FALSE)),"",(VLOOKUP(B3388,[2]保固召回!$A:$G,7,FALSE)))</f>
        <v>0</v>
      </c>
      <c r="G3388" s="121">
        <f t="shared" ca="1" si="211"/>
        <v>5.6179775280898875E-3</v>
      </c>
      <c r="H3388" s="125" t="str">
        <f t="shared" si="209"/>
        <v/>
      </c>
      <c r="I3388" s="126">
        <f t="shared" ca="1" si="210"/>
        <v>1</v>
      </c>
      <c r="J3388" s="127"/>
      <c r="K3388" s="156"/>
      <c r="L3388" s="129"/>
      <c r="M3388" s="205"/>
      <c r="N3388" s="118"/>
      <c r="O3388" s="119"/>
      <c r="P3388" s="117" t="str">
        <f>IF(B3388="","",IF(ISNA(VLOOKUP(U3388,[2]NEW!H:H,1,FALSE)),"V",""))</f>
        <v/>
      </c>
      <c r="Q3388" s="156"/>
      <c r="R3388" s="129"/>
      <c r="S3388" s="205"/>
      <c r="U3388" s="132" t="str">
        <f t="shared" si="208"/>
        <v>00118704000K81004</v>
      </c>
      <c r="W3388" s="134" t="str">
        <f>IF((ISERROR(VLOOKUP(E3388,'[2]Lead Time(覆蓋貼)'!F:F,1,0)))*(P3388="v"),"",IF((ISTEXT(VLOOKUP(E3388,'[2]Lead Time(覆蓋貼)'!F:F,1,0)))*(P3388=""),"未執行",""))</f>
        <v/>
      </c>
    </row>
    <row r="3389" spans="1:23" ht="20.25" customHeight="1" x14ac:dyDescent="0.25">
      <c r="A3389" s="117"/>
      <c r="B3389" s="118" t="s">
        <v>6602</v>
      </c>
      <c r="C3389" s="119">
        <v>43337</v>
      </c>
      <c r="D3389" s="117" t="s">
        <v>6603</v>
      </c>
      <c r="E3389" s="120" t="s">
        <v>6752</v>
      </c>
      <c r="F3389" s="117">
        <f>IF(ISNA(VLOOKUP(B3389,[2]保固召回!$A:$G,7,FALSE)),"",(VLOOKUP(B3389,[2]保固召回!$A:$G,7,FALSE)))</f>
        <v>0</v>
      </c>
      <c r="G3389" s="121">
        <f t="shared" ca="1" si="211"/>
        <v>5.6179775280898875E-3</v>
      </c>
      <c r="H3389" s="125" t="str">
        <f t="shared" si="209"/>
        <v/>
      </c>
      <c r="I3389" s="126">
        <f t="shared" ca="1" si="210"/>
        <v>1</v>
      </c>
      <c r="J3389" s="127"/>
      <c r="K3389" s="156"/>
      <c r="L3389" s="129"/>
      <c r="M3389" s="205"/>
      <c r="N3389" s="118"/>
      <c r="O3389" s="119"/>
      <c r="P3389" s="117" t="str">
        <f>IF(B3389="","",IF(ISNA(VLOOKUP(U3389,[2]NEW!H:H,1,FALSE)),"V",""))</f>
        <v/>
      </c>
      <c r="Q3389" s="156"/>
      <c r="R3389" s="129"/>
      <c r="S3389" s="205"/>
      <c r="U3389" s="132" t="str">
        <f t="shared" si="208"/>
        <v>00118704000H45373</v>
      </c>
      <c r="W3389" s="134" t="str">
        <f>IF((ISERROR(VLOOKUP(E3389,'[2]Lead Time(覆蓋貼)'!F:F,1,0)))*(P3389="v"),"",IF((ISTEXT(VLOOKUP(E3389,'[2]Lead Time(覆蓋貼)'!F:F,1,0)))*(P3389=""),"未執行",""))</f>
        <v/>
      </c>
    </row>
    <row r="3390" spans="1:23" ht="20.25" customHeight="1" x14ac:dyDescent="0.25">
      <c r="A3390" s="117"/>
      <c r="B3390" s="118" t="s">
        <v>6602</v>
      </c>
      <c r="C3390" s="119">
        <v>43337</v>
      </c>
      <c r="D3390" s="117" t="s">
        <v>6603</v>
      </c>
      <c r="E3390" s="120" t="s">
        <v>6753</v>
      </c>
      <c r="F3390" s="117">
        <f>IF(ISNA(VLOOKUP(B3390,[2]保固召回!$A:$G,7,FALSE)),"",(VLOOKUP(B3390,[2]保固召回!$A:$G,7,FALSE)))</f>
        <v>0</v>
      </c>
      <c r="G3390" s="121">
        <f t="shared" ca="1" si="211"/>
        <v>5.6179775280898875E-3</v>
      </c>
      <c r="H3390" s="125" t="str">
        <f t="shared" si="209"/>
        <v/>
      </c>
      <c r="I3390" s="126">
        <f t="shared" ca="1" si="210"/>
        <v>1</v>
      </c>
      <c r="J3390" s="127"/>
      <c r="K3390" s="156"/>
      <c r="L3390" s="129"/>
      <c r="M3390" s="205"/>
      <c r="N3390" s="118"/>
      <c r="O3390" s="119"/>
      <c r="P3390" s="117" t="str">
        <f>IF(B3390="","",IF(ISNA(VLOOKUP(U3390,[2]NEW!H:H,1,FALSE)),"V",""))</f>
        <v/>
      </c>
      <c r="Q3390" s="156"/>
      <c r="R3390" s="129"/>
      <c r="S3390" s="205"/>
      <c r="U3390" s="132" t="str">
        <f t="shared" si="208"/>
        <v>00118704000H63265</v>
      </c>
      <c r="W3390" s="134" t="str">
        <f>IF((ISERROR(VLOOKUP(E3390,'[2]Lead Time(覆蓋貼)'!F:F,1,0)))*(P3390="v"),"",IF((ISTEXT(VLOOKUP(E3390,'[2]Lead Time(覆蓋貼)'!F:F,1,0)))*(P3390=""),"未執行",""))</f>
        <v/>
      </c>
    </row>
    <row r="3391" spans="1:23" ht="20.25" customHeight="1" x14ac:dyDescent="0.25">
      <c r="A3391" s="117"/>
      <c r="B3391" s="118" t="s">
        <v>6602</v>
      </c>
      <c r="C3391" s="119">
        <v>43337</v>
      </c>
      <c r="D3391" s="117" t="s">
        <v>6603</v>
      </c>
      <c r="E3391" s="120" t="s">
        <v>6478</v>
      </c>
      <c r="F3391" s="117">
        <f>IF(ISNA(VLOOKUP(B3391,[2]保固召回!$A:$G,7,FALSE)),"",(VLOOKUP(B3391,[2]保固召回!$A:$G,7,FALSE)))</f>
        <v>0</v>
      </c>
      <c r="G3391" s="121">
        <f t="shared" ca="1" si="211"/>
        <v>5.6179775280898875E-3</v>
      </c>
      <c r="H3391" s="125" t="str">
        <f t="shared" si="209"/>
        <v/>
      </c>
      <c r="I3391" s="126">
        <f t="shared" ca="1" si="210"/>
        <v>1</v>
      </c>
      <c r="J3391" s="127"/>
      <c r="K3391" s="156"/>
      <c r="L3391" s="129"/>
      <c r="M3391" s="205"/>
      <c r="N3391" s="118"/>
      <c r="O3391" s="119"/>
      <c r="P3391" s="117" t="str">
        <f>IF(B3391="","",IF(ISNA(VLOOKUP(U3391,[2]NEW!H:H,1,FALSE)),"V",""))</f>
        <v/>
      </c>
      <c r="Q3391" s="156"/>
      <c r="R3391" s="129"/>
      <c r="S3391" s="205"/>
      <c r="U3391" s="132" t="str">
        <f t="shared" si="208"/>
        <v>00118704000K82386</v>
      </c>
      <c r="W3391" s="134" t="str">
        <f>IF((ISERROR(VLOOKUP(E3391,'[2]Lead Time(覆蓋貼)'!F:F,1,0)))*(P3391="v"),"",IF((ISTEXT(VLOOKUP(E3391,'[2]Lead Time(覆蓋貼)'!F:F,1,0)))*(P3391=""),"未執行",""))</f>
        <v/>
      </c>
    </row>
    <row r="3392" spans="1:23" ht="20.25" customHeight="1" x14ac:dyDescent="0.25">
      <c r="A3392" s="117"/>
      <c r="B3392" s="118" t="s">
        <v>6602</v>
      </c>
      <c r="C3392" s="119">
        <v>43337</v>
      </c>
      <c r="D3392" s="117" t="s">
        <v>6603</v>
      </c>
      <c r="E3392" s="120" t="s">
        <v>6754</v>
      </c>
      <c r="F3392" s="117">
        <f>IF(ISNA(VLOOKUP(B3392,[2]保固召回!$A:$G,7,FALSE)),"",(VLOOKUP(B3392,[2]保固召回!$A:$G,7,FALSE)))</f>
        <v>0</v>
      </c>
      <c r="G3392" s="121">
        <f t="shared" ca="1" si="211"/>
        <v>5.6179775280898875E-3</v>
      </c>
      <c r="H3392" s="125" t="str">
        <f t="shared" si="209"/>
        <v/>
      </c>
      <c r="I3392" s="126">
        <f t="shared" ca="1" si="210"/>
        <v>1</v>
      </c>
      <c r="J3392" s="127"/>
      <c r="K3392" s="156"/>
      <c r="L3392" s="129"/>
      <c r="M3392" s="205"/>
      <c r="N3392" s="118"/>
      <c r="O3392" s="119"/>
      <c r="P3392" s="117" t="str">
        <f>IF(B3392="","",IF(ISNA(VLOOKUP(U3392,[2]NEW!H:H,1,FALSE)),"V",""))</f>
        <v/>
      </c>
      <c r="Q3392" s="156"/>
      <c r="R3392" s="129"/>
      <c r="S3392" s="205"/>
      <c r="U3392" s="132" t="str">
        <f t="shared" si="208"/>
        <v>00118704000N19789</v>
      </c>
      <c r="W3392" s="134" t="str">
        <f>IF((ISERROR(VLOOKUP(E3392,'[2]Lead Time(覆蓋貼)'!F:F,1,0)))*(P3392="v"),"",IF((ISTEXT(VLOOKUP(E3392,'[2]Lead Time(覆蓋貼)'!F:F,1,0)))*(P3392=""),"未執行",""))</f>
        <v/>
      </c>
    </row>
    <row r="3393" spans="1:23" ht="20.25" customHeight="1" x14ac:dyDescent="0.25">
      <c r="A3393" s="117"/>
      <c r="B3393" s="118" t="s">
        <v>6602</v>
      </c>
      <c r="C3393" s="119">
        <v>43337</v>
      </c>
      <c r="D3393" s="117" t="s">
        <v>6603</v>
      </c>
      <c r="E3393" s="120" t="s">
        <v>6755</v>
      </c>
      <c r="F3393" s="117">
        <f>IF(ISNA(VLOOKUP(B3393,[2]保固召回!$A:$G,7,FALSE)),"",(VLOOKUP(B3393,[2]保固召回!$A:$G,7,FALSE)))</f>
        <v>0</v>
      </c>
      <c r="G3393" s="121">
        <f t="shared" ca="1" si="211"/>
        <v>5.6179775280898875E-3</v>
      </c>
      <c r="H3393" s="125" t="str">
        <f t="shared" si="209"/>
        <v/>
      </c>
      <c r="I3393" s="126">
        <f t="shared" ca="1" si="210"/>
        <v>1</v>
      </c>
      <c r="J3393" s="127"/>
      <c r="K3393" s="156"/>
      <c r="L3393" s="129"/>
      <c r="M3393" s="205"/>
      <c r="N3393" s="118"/>
      <c r="O3393" s="119"/>
      <c r="P3393" s="117" t="str">
        <f>IF(B3393="","",IF(ISNA(VLOOKUP(U3393,[2]NEW!H:H,1,FALSE)),"V",""))</f>
        <v/>
      </c>
      <c r="Q3393" s="156"/>
      <c r="R3393" s="129"/>
      <c r="S3393" s="205"/>
      <c r="U3393" s="132" t="str">
        <f t="shared" si="208"/>
        <v>0011870400D124667</v>
      </c>
      <c r="W3393" s="134" t="str">
        <f>IF((ISERROR(VLOOKUP(E3393,'[2]Lead Time(覆蓋貼)'!F:F,1,0)))*(P3393="v"),"",IF((ISTEXT(VLOOKUP(E3393,'[2]Lead Time(覆蓋貼)'!F:F,1,0)))*(P3393=""),"未執行",""))</f>
        <v>未執行</v>
      </c>
    </row>
    <row r="3394" spans="1:23" ht="20.25" customHeight="1" x14ac:dyDescent="0.25">
      <c r="A3394" s="117"/>
      <c r="B3394" s="118" t="s">
        <v>6602</v>
      </c>
      <c r="C3394" s="119">
        <v>43337</v>
      </c>
      <c r="D3394" s="117" t="s">
        <v>6603</v>
      </c>
      <c r="E3394" s="120" t="s">
        <v>6756</v>
      </c>
      <c r="F3394" s="117">
        <f>IF(ISNA(VLOOKUP(B3394,[2]保固召回!$A:$G,7,FALSE)),"",(VLOOKUP(B3394,[2]保固召回!$A:$G,7,FALSE)))</f>
        <v>0</v>
      </c>
      <c r="G3394" s="121">
        <f t="shared" ca="1" si="211"/>
        <v>5.6179775280898875E-3</v>
      </c>
      <c r="H3394" s="125" t="str">
        <f t="shared" si="209"/>
        <v/>
      </c>
      <c r="I3394" s="126">
        <f t="shared" ca="1" si="210"/>
        <v>1</v>
      </c>
      <c r="J3394" s="127"/>
      <c r="K3394" s="156"/>
      <c r="L3394" s="129"/>
      <c r="M3394" s="205"/>
      <c r="N3394" s="118"/>
      <c r="O3394" s="119"/>
      <c r="P3394" s="117" t="str">
        <f>IF(B3394="","",IF(ISNA(VLOOKUP(U3394,[2]NEW!H:H,1,FALSE)),"V",""))</f>
        <v/>
      </c>
      <c r="Q3394" s="156"/>
      <c r="R3394" s="129"/>
      <c r="S3394" s="205"/>
      <c r="U3394" s="132" t="str">
        <f t="shared" si="208"/>
        <v>0011870400D124679</v>
      </c>
      <c r="W3394" s="134" t="str">
        <f>IF((ISERROR(VLOOKUP(E3394,'[2]Lead Time(覆蓋貼)'!F:F,1,0)))*(P3394="v"),"",IF((ISTEXT(VLOOKUP(E3394,'[2]Lead Time(覆蓋貼)'!F:F,1,0)))*(P3394=""),"未執行",""))</f>
        <v/>
      </c>
    </row>
    <row r="3395" spans="1:23" ht="20.25" customHeight="1" x14ac:dyDescent="0.25">
      <c r="A3395" s="117"/>
      <c r="B3395" s="118" t="s">
        <v>6602</v>
      </c>
      <c r="C3395" s="119">
        <v>43337</v>
      </c>
      <c r="D3395" s="117" t="s">
        <v>6603</v>
      </c>
      <c r="E3395" s="120" t="s">
        <v>6757</v>
      </c>
      <c r="F3395" s="117">
        <f>IF(ISNA(VLOOKUP(B3395,[2]保固召回!$A:$G,7,FALSE)),"",(VLOOKUP(B3395,[2]保固召回!$A:$G,7,FALSE)))</f>
        <v>0</v>
      </c>
      <c r="G3395" s="121">
        <f t="shared" ca="1" si="211"/>
        <v>5.6179775280898875E-3</v>
      </c>
      <c r="H3395" s="125" t="str">
        <f t="shared" si="209"/>
        <v/>
      </c>
      <c r="I3395" s="126">
        <f t="shared" ca="1" si="210"/>
        <v>1</v>
      </c>
      <c r="J3395" s="127"/>
      <c r="K3395" s="156"/>
      <c r="L3395" s="129"/>
      <c r="M3395" s="205"/>
      <c r="N3395" s="118"/>
      <c r="O3395" s="119"/>
      <c r="P3395" s="117" t="str">
        <f>IF(B3395="","",IF(ISNA(VLOOKUP(U3395,[2]NEW!H:H,1,FALSE)),"V",""))</f>
        <v/>
      </c>
      <c r="Q3395" s="156"/>
      <c r="R3395" s="129"/>
      <c r="S3395" s="205"/>
      <c r="U3395" s="132" t="str">
        <f t="shared" si="208"/>
        <v>0011870400L899932</v>
      </c>
      <c r="W3395" s="134" t="str">
        <f>IF((ISERROR(VLOOKUP(E3395,'[2]Lead Time(覆蓋貼)'!F:F,1,0)))*(P3395="v"),"",IF((ISTEXT(VLOOKUP(E3395,'[2]Lead Time(覆蓋貼)'!F:F,1,0)))*(P3395=""),"未執行",""))</f>
        <v/>
      </c>
    </row>
    <row r="3396" spans="1:23" ht="20.25" customHeight="1" x14ac:dyDescent="0.25">
      <c r="A3396" s="117"/>
      <c r="B3396" s="118" t="s">
        <v>6602</v>
      </c>
      <c r="C3396" s="119">
        <v>43337</v>
      </c>
      <c r="D3396" s="117" t="s">
        <v>6603</v>
      </c>
      <c r="E3396" s="120" t="s">
        <v>6758</v>
      </c>
      <c r="F3396" s="117">
        <f>IF(ISNA(VLOOKUP(B3396,[2]保固召回!$A:$G,7,FALSE)),"",(VLOOKUP(B3396,[2]保固召回!$A:$G,7,FALSE)))</f>
        <v>0</v>
      </c>
      <c r="G3396" s="121">
        <f t="shared" ca="1" si="211"/>
        <v>5.6179775280898875E-3</v>
      </c>
      <c r="H3396" s="125" t="str">
        <f t="shared" si="209"/>
        <v/>
      </c>
      <c r="I3396" s="126">
        <f t="shared" ca="1" si="210"/>
        <v>1</v>
      </c>
      <c r="J3396" s="127"/>
      <c r="K3396" s="156"/>
      <c r="L3396" s="129"/>
      <c r="M3396" s="205"/>
      <c r="N3396" s="118"/>
      <c r="O3396" s="119"/>
      <c r="P3396" s="117" t="str">
        <f>IF(B3396="","",IF(ISNA(VLOOKUP(U3396,[2]NEW!H:H,1,FALSE)),"V",""))</f>
        <v/>
      </c>
      <c r="Q3396" s="156"/>
      <c r="R3396" s="129"/>
      <c r="S3396" s="205"/>
      <c r="U3396" s="132" t="str">
        <f t="shared" si="208"/>
        <v>0011870400GF92406</v>
      </c>
      <c r="W3396" s="134" t="str">
        <f>IF((ISERROR(VLOOKUP(E3396,'[2]Lead Time(覆蓋貼)'!F:F,1,0)))*(P3396="v"),"",IF((ISTEXT(VLOOKUP(E3396,'[2]Lead Time(覆蓋貼)'!F:F,1,0)))*(P3396=""),"未執行",""))</f>
        <v/>
      </c>
    </row>
    <row r="3397" spans="1:23" ht="20.25" customHeight="1" x14ac:dyDescent="0.25">
      <c r="A3397" s="117"/>
      <c r="B3397" s="118" t="s">
        <v>6602</v>
      </c>
      <c r="C3397" s="119">
        <v>43337</v>
      </c>
      <c r="D3397" s="117" t="s">
        <v>6603</v>
      </c>
      <c r="E3397" s="120" t="s">
        <v>6477</v>
      </c>
      <c r="F3397" s="117">
        <f>IF(ISNA(VLOOKUP(B3397,[2]保固召回!$A:$G,7,FALSE)),"",(VLOOKUP(B3397,[2]保固召回!$A:$G,7,FALSE)))</f>
        <v>0</v>
      </c>
      <c r="G3397" s="121">
        <f t="shared" ca="1" si="211"/>
        <v>5.6179775280898875E-3</v>
      </c>
      <c r="H3397" s="125" t="str">
        <f t="shared" si="209"/>
        <v/>
      </c>
      <c r="I3397" s="126">
        <f t="shared" ca="1" si="210"/>
        <v>1</v>
      </c>
      <c r="J3397" s="127"/>
      <c r="K3397" s="156"/>
      <c r="L3397" s="129"/>
      <c r="M3397" s="205"/>
      <c r="N3397" s="118"/>
      <c r="O3397" s="119"/>
      <c r="P3397" s="117" t="str">
        <f>IF(B3397="","",IF(ISNA(VLOOKUP(U3397,[2]NEW!H:H,1,FALSE)),"V",""))</f>
        <v/>
      </c>
      <c r="Q3397" s="156"/>
      <c r="R3397" s="129"/>
      <c r="S3397" s="205"/>
      <c r="U3397" s="132" t="str">
        <f t="shared" ref="U3397:U3460" si="212">B3397&amp;E3397</f>
        <v>00118704000K82174</v>
      </c>
      <c r="W3397" s="134" t="str">
        <f>IF((ISERROR(VLOOKUP(E3397,'[2]Lead Time(覆蓋貼)'!F:F,1,0)))*(P3397="v"),"",IF((ISTEXT(VLOOKUP(E3397,'[2]Lead Time(覆蓋貼)'!F:F,1,0)))*(P3397=""),"未執行",""))</f>
        <v/>
      </c>
    </row>
    <row r="3398" spans="1:23" ht="20.25" customHeight="1" x14ac:dyDescent="0.25">
      <c r="A3398" s="117"/>
      <c r="B3398" s="118" t="s">
        <v>6602</v>
      </c>
      <c r="C3398" s="119">
        <v>43337</v>
      </c>
      <c r="D3398" s="117" t="s">
        <v>6603</v>
      </c>
      <c r="E3398" s="120" t="s">
        <v>6759</v>
      </c>
      <c r="F3398" s="117">
        <f>IF(ISNA(VLOOKUP(B3398,[2]保固召回!$A:$G,7,FALSE)),"",(VLOOKUP(B3398,[2]保固召回!$A:$G,7,FALSE)))</f>
        <v>0</v>
      </c>
      <c r="G3398" s="121">
        <f t="shared" ca="1" si="211"/>
        <v>5.6179775280898875E-3</v>
      </c>
      <c r="H3398" s="125" t="str">
        <f t="shared" ref="H3398:H3461" si="213">IF(P3398="V",D3398,"")</f>
        <v/>
      </c>
      <c r="I3398" s="126">
        <f t="shared" ref="I3398:I3461" ca="1" si="214">COUNTIF(H:H,D3398)</f>
        <v>1</v>
      </c>
      <c r="J3398" s="127"/>
      <c r="K3398" s="156"/>
      <c r="L3398" s="129"/>
      <c r="M3398" s="205"/>
      <c r="N3398" s="118"/>
      <c r="O3398" s="119"/>
      <c r="P3398" s="117" t="str">
        <f>IF(B3398="","",IF(ISNA(VLOOKUP(U3398,[2]NEW!H:H,1,FALSE)),"V",""))</f>
        <v/>
      </c>
      <c r="Q3398" s="156"/>
      <c r="R3398" s="129"/>
      <c r="S3398" s="205"/>
      <c r="U3398" s="132" t="str">
        <f t="shared" si="212"/>
        <v>0011870400D283112</v>
      </c>
      <c r="W3398" s="134" t="str">
        <f>IF((ISERROR(VLOOKUP(E3398,'[2]Lead Time(覆蓋貼)'!F:F,1,0)))*(P3398="v"),"",IF((ISTEXT(VLOOKUP(E3398,'[2]Lead Time(覆蓋貼)'!F:F,1,0)))*(P3398=""),"未執行",""))</f>
        <v/>
      </c>
    </row>
    <row r="3399" spans="1:23" ht="20.25" customHeight="1" x14ac:dyDescent="0.25">
      <c r="A3399" s="117"/>
      <c r="B3399" s="118" t="s">
        <v>6602</v>
      </c>
      <c r="C3399" s="119">
        <v>43337</v>
      </c>
      <c r="D3399" s="117" t="s">
        <v>6603</v>
      </c>
      <c r="E3399" s="120" t="s">
        <v>6760</v>
      </c>
      <c r="F3399" s="117">
        <f>IF(ISNA(VLOOKUP(B3399,[2]保固召回!$A:$G,7,FALSE)),"",(VLOOKUP(B3399,[2]保固召回!$A:$G,7,FALSE)))</f>
        <v>0</v>
      </c>
      <c r="G3399" s="121">
        <f t="shared" ca="1" si="211"/>
        <v>5.6179775280898875E-3</v>
      </c>
      <c r="H3399" s="125" t="str">
        <f t="shared" si="213"/>
        <v/>
      </c>
      <c r="I3399" s="126">
        <f t="shared" ca="1" si="214"/>
        <v>1</v>
      </c>
      <c r="J3399" s="127"/>
      <c r="K3399" s="156"/>
      <c r="L3399" s="129"/>
      <c r="M3399" s="205"/>
      <c r="N3399" s="118"/>
      <c r="O3399" s="119"/>
      <c r="P3399" s="117" t="str">
        <f>IF(B3399="","",IF(ISNA(VLOOKUP(U3399,[2]NEW!H:H,1,FALSE)),"V",""))</f>
        <v/>
      </c>
      <c r="Q3399" s="156"/>
      <c r="R3399" s="129"/>
      <c r="S3399" s="205"/>
      <c r="U3399" s="132" t="str">
        <f t="shared" si="212"/>
        <v>0011870400D283067</v>
      </c>
      <c r="W3399" s="134" t="str">
        <f>IF((ISERROR(VLOOKUP(E3399,'[2]Lead Time(覆蓋貼)'!F:F,1,0)))*(P3399="v"),"",IF((ISTEXT(VLOOKUP(E3399,'[2]Lead Time(覆蓋貼)'!F:F,1,0)))*(P3399=""),"未執行",""))</f>
        <v/>
      </c>
    </row>
    <row r="3400" spans="1:23" ht="20.25" customHeight="1" x14ac:dyDescent="0.25">
      <c r="A3400" s="117"/>
      <c r="B3400" s="118" t="s">
        <v>6602</v>
      </c>
      <c r="C3400" s="119">
        <v>43337</v>
      </c>
      <c r="D3400" s="117" t="s">
        <v>6603</v>
      </c>
      <c r="E3400" s="120" t="s">
        <v>6365</v>
      </c>
      <c r="F3400" s="117">
        <f>IF(ISNA(VLOOKUP(B3400,[2]保固召回!$A:$G,7,FALSE)),"",(VLOOKUP(B3400,[2]保固召回!$A:$G,7,FALSE)))</f>
        <v>0</v>
      </c>
      <c r="G3400" s="121">
        <f t="shared" ca="1" si="211"/>
        <v>5.6179775280898875E-3</v>
      </c>
      <c r="H3400" s="125" t="str">
        <f t="shared" si="213"/>
        <v/>
      </c>
      <c r="I3400" s="126">
        <f t="shared" ca="1" si="214"/>
        <v>1</v>
      </c>
      <c r="J3400" s="127"/>
      <c r="K3400" s="156"/>
      <c r="L3400" s="129"/>
      <c r="M3400" s="205"/>
      <c r="N3400" s="118"/>
      <c r="O3400" s="119"/>
      <c r="P3400" s="117" t="str">
        <f>IF(B3400="","",IF(ISNA(VLOOKUP(U3400,[2]NEW!H:H,1,FALSE)),"V",""))</f>
        <v/>
      </c>
      <c r="Q3400" s="156"/>
      <c r="R3400" s="129"/>
      <c r="S3400" s="205"/>
      <c r="U3400" s="132" t="str">
        <f t="shared" si="212"/>
        <v>0011870400DY88148</v>
      </c>
      <c r="W3400" s="134" t="str">
        <f>IF((ISERROR(VLOOKUP(E3400,'[2]Lead Time(覆蓋貼)'!F:F,1,0)))*(P3400="v"),"",IF((ISTEXT(VLOOKUP(E3400,'[2]Lead Time(覆蓋貼)'!F:F,1,0)))*(P3400=""),"未執行",""))</f>
        <v/>
      </c>
    </row>
    <row r="3401" spans="1:23" ht="20.25" customHeight="1" x14ac:dyDescent="0.25">
      <c r="A3401" s="117"/>
      <c r="B3401" s="118" t="s">
        <v>6602</v>
      </c>
      <c r="C3401" s="119">
        <v>43337</v>
      </c>
      <c r="D3401" s="117" t="s">
        <v>6603</v>
      </c>
      <c r="E3401" s="120" t="s">
        <v>6366</v>
      </c>
      <c r="F3401" s="117">
        <f>IF(ISNA(VLOOKUP(B3401,[2]保固召回!$A:$G,7,FALSE)),"",(VLOOKUP(B3401,[2]保固召回!$A:$G,7,FALSE)))</f>
        <v>0</v>
      </c>
      <c r="G3401" s="121">
        <f t="shared" ref="G3401:G3464" ca="1" si="215">COUNTIF(H:H,D3401)/COUNTIF(D:D,D3401)</f>
        <v>5.6179775280898875E-3</v>
      </c>
      <c r="H3401" s="125" t="str">
        <f t="shared" si="213"/>
        <v/>
      </c>
      <c r="I3401" s="126">
        <f t="shared" ca="1" si="214"/>
        <v>1</v>
      </c>
      <c r="J3401" s="127"/>
      <c r="K3401" s="156"/>
      <c r="L3401" s="129"/>
      <c r="M3401" s="205"/>
      <c r="N3401" s="118"/>
      <c r="O3401" s="119"/>
      <c r="P3401" s="117" t="str">
        <f>IF(B3401="","",IF(ISNA(VLOOKUP(U3401,[2]NEW!H:H,1,FALSE)),"V",""))</f>
        <v/>
      </c>
      <c r="Q3401" s="156"/>
      <c r="R3401" s="129"/>
      <c r="S3401" s="205"/>
      <c r="U3401" s="132" t="str">
        <f t="shared" si="212"/>
        <v>0011870400DY88204</v>
      </c>
      <c r="W3401" s="134" t="str">
        <f>IF((ISERROR(VLOOKUP(E3401,'[2]Lead Time(覆蓋貼)'!F:F,1,0)))*(P3401="v"),"",IF((ISTEXT(VLOOKUP(E3401,'[2]Lead Time(覆蓋貼)'!F:F,1,0)))*(P3401=""),"未執行",""))</f>
        <v/>
      </c>
    </row>
    <row r="3402" spans="1:23" ht="20.25" customHeight="1" x14ac:dyDescent="0.25">
      <c r="A3402" s="117"/>
      <c r="B3402" s="118" t="s">
        <v>6602</v>
      </c>
      <c r="C3402" s="119">
        <v>43337</v>
      </c>
      <c r="D3402" s="117" t="s">
        <v>6603</v>
      </c>
      <c r="E3402" s="120" t="s">
        <v>6761</v>
      </c>
      <c r="F3402" s="117">
        <f>IF(ISNA(VLOOKUP(B3402,[2]保固召回!$A:$G,7,FALSE)),"",(VLOOKUP(B3402,[2]保固召回!$A:$G,7,FALSE)))</f>
        <v>0</v>
      </c>
      <c r="G3402" s="121">
        <f t="shared" ca="1" si="215"/>
        <v>5.6179775280898875E-3</v>
      </c>
      <c r="H3402" s="125" t="str">
        <f t="shared" si="213"/>
        <v/>
      </c>
      <c r="I3402" s="126">
        <f t="shared" ca="1" si="214"/>
        <v>1</v>
      </c>
      <c r="J3402" s="127"/>
      <c r="K3402" s="156"/>
      <c r="L3402" s="129"/>
      <c r="M3402" s="205"/>
      <c r="N3402" s="118"/>
      <c r="O3402" s="119"/>
      <c r="P3402" s="117" t="str">
        <f>IF(B3402="","",IF(ISNA(VLOOKUP(U3402,[2]NEW!H:H,1,FALSE)),"V",""))</f>
        <v/>
      </c>
      <c r="Q3402" s="156"/>
      <c r="R3402" s="129"/>
      <c r="S3402" s="205"/>
      <c r="U3402" s="132" t="str">
        <f t="shared" si="212"/>
        <v>00118704000K83280</v>
      </c>
      <c r="W3402" s="134" t="str">
        <f>IF((ISERROR(VLOOKUP(E3402,'[2]Lead Time(覆蓋貼)'!F:F,1,0)))*(P3402="v"),"",IF((ISTEXT(VLOOKUP(E3402,'[2]Lead Time(覆蓋貼)'!F:F,1,0)))*(P3402=""),"未執行",""))</f>
        <v/>
      </c>
    </row>
    <row r="3403" spans="1:23" ht="20.25" customHeight="1" x14ac:dyDescent="0.25">
      <c r="A3403" s="117"/>
      <c r="B3403" s="118" t="s">
        <v>6602</v>
      </c>
      <c r="C3403" s="119">
        <v>43337</v>
      </c>
      <c r="D3403" s="117" t="s">
        <v>6603</v>
      </c>
      <c r="E3403" s="120" t="s">
        <v>6762</v>
      </c>
      <c r="F3403" s="117">
        <f>IF(ISNA(VLOOKUP(B3403,[2]保固召回!$A:$G,7,FALSE)),"",(VLOOKUP(B3403,[2]保固召回!$A:$G,7,FALSE)))</f>
        <v>0</v>
      </c>
      <c r="G3403" s="121">
        <f t="shared" ca="1" si="215"/>
        <v>5.6179775280898875E-3</v>
      </c>
      <c r="H3403" s="125" t="str">
        <f t="shared" si="213"/>
        <v/>
      </c>
      <c r="I3403" s="126">
        <f t="shared" ca="1" si="214"/>
        <v>1</v>
      </c>
      <c r="J3403" s="127"/>
      <c r="K3403" s="156"/>
      <c r="L3403" s="129"/>
      <c r="M3403" s="205"/>
      <c r="N3403" s="118"/>
      <c r="O3403" s="119"/>
      <c r="P3403" s="117" t="str">
        <f>IF(B3403="","",IF(ISNA(VLOOKUP(U3403,[2]NEW!H:H,1,FALSE)),"V",""))</f>
        <v/>
      </c>
      <c r="Q3403" s="156"/>
      <c r="R3403" s="129"/>
      <c r="S3403" s="205"/>
      <c r="U3403" s="132" t="str">
        <f t="shared" si="212"/>
        <v>00118704000H55202</v>
      </c>
      <c r="W3403" s="134" t="str">
        <f>IF((ISERROR(VLOOKUP(E3403,'[2]Lead Time(覆蓋貼)'!F:F,1,0)))*(P3403="v"),"",IF((ISTEXT(VLOOKUP(E3403,'[2]Lead Time(覆蓋貼)'!F:F,1,0)))*(P3403=""),"未執行",""))</f>
        <v/>
      </c>
    </row>
    <row r="3404" spans="1:23" ht="20.25" customHeight="1" x14ac:dyDescent="0.25">
      <c r="A3404" s="117"/>
      <c r="B3404" s="118" t="s">
        <v>6602</v>
      </c>
      <c r="C3404" s="119">
        <v>43337</v>
      </c>
      <c r="D3404" s="117" t="s">
        <v>6603</v>
      </c>
      <c r="E3404" s="120" t="s">
        <v>6763</v>
      </c>
      <c r="F3404" s="117">
        <f>IF(ISNA(VLOOKUP(B3404,[2]保固召回!$A:$G,7,FALSE)),"",(VLOOKUP(B3404,[2]保固召回!$A:$G,7,FALSE)))</f>
        <v>0</v>
      </c>
      <c r="G3404" s="121">
        <f t="shared" ca="1" si="215"/>
        <v>5.6179775280898875E-3</v>
      </c>
      <c r="H3404" s="125" t="str">
        <f t="shared" si="213"/>
        <v/>
      </c>
      <c r="I3404" s="126">
        <f t="shared" ca="1" si="214"/>
        <v>1</v>
      </c>
      <c r="J3404" s="127"/>
      <c r="K3404" s="156"/>
      <c r="L3404" s="129"/>
      <c r="M3404" s="205"/>
      <c r="N3404" s="118"/>
      <c r="O3404" s="119"/>
      <c r="P3404" s="117" t="str">
        <f>IF(B3404="","",IF(ISNA(VLOOKUP(U3404,[2]NEW!H:H,1,FALSE)),"V",""))</f>
        <v/>
      </c>
      <c r="Q3404" s="156"/>
      <c r="R3404" s="129"/>
      <c r="S3404" s="205"/>
      <c r="U3404" s="132" t="str">
        <f t="shared" si="212"/>
        <v>00118704000H63475</v>
      </c>
      <c r="W3404" s="134" t="str">
        <f>IF((ISERROR(VLOOKUP(E3404,'[2]Lead Time(覆蓋貼)'!F:F,1,0)))*(P3404="v"),"",IF((ISTEXT(VLOOKUP(E3404,'[2]Lead Time(覆蓋貼)'!F:F,1,0)))*(P3404=""),"未執行",""))</f>
        <v/>
      </c>
    </row>
    <row r="3405" spans="1:23" ht="20.25" customHeight="1" x14ac:dyDescent="0.25">
      <c r="A3405" s="117"/>
      <c r="B3405" s="118" t="s">
        <v>6765</v>
      </c>
      <c r="C3405" s="119">
        <v>43337</v>
      </c>
      <c r="D3405" s="117" t="s">
        <v>6766</v>
      </c>
      <c r="E3405" s="120" t="s">
        <v>6767</v>
      </c>
      <c r="F3405" s="117">
        <f>IF(ISNA(VLOOKUP(B3405,[2]保固召回!$A:$G,7,FALSE)),"",(VLOOKUP(B3405,[2]保固召回!$A:$G,7,FALSE)))</f>
        <v>0</v>
      </c>
      <c r="G3405" s="121">
        <f t="shared" ca="1" si="215"/>
        <v>5.859375E-3</v>
      </c>
      <c r="H3405" s="125" t="str">
        <f t="shared" si="213"/>
        <v/>
      </c>
      <c r="I3405" s="126">
        <f t="shared" ca="1" si="214"/>
        <v>3</v>
      </c>
      <c r="J3405" s="127"/>
      <c r="K3405" s="156"/>
      <c r="L3405" s="129"/>
      <c r="M3405" s="205"/>
      <c r="N3405" s="118"/>
      <c r="O3405" s="119"/>
      <c r="P3405" s="117" t="str">
        <f>IF(B3405="","",IF(ISNA(VLOOKUP(U3405,[2]NEW!H:H,1,FALSE)),"V",""))</f>
        <v/>
      </c>
      <c r="Q3405" s="156"/>
      <c r="R3405" s="129"/>
      <c r="S3405" s="205"/>
      <c r="U3405" s="132" t="str">
        <f t="shared" si="212"/>
        <v>00118804000K86298</v>
      </c>
      <c r="W3405" s="134" t="str">
        <f>IF((ISERROR(VLOOKUP(E3405,'[2]Lead Time(覆蓋貼)'!F:F,1,0)))*(P3405="v"),"",IF((ISTEXT(VLOOKUP(E3405,'[2]Lead Time(覆蓋貼)'!F:F,1,0)))*(P3405=""),"未執行",""))</f>
        <v/>
      </c>
    </row>
    <row r="3406" spans="1:23" ht="20.25" customHeight="1" x14ac:dyDescent="0.25">
      <c r="A3406" s="117"/>
      <c r="B3406" s="118" t="s">
        <v>6765</v>
      </c>
      <c r="C3406" s="119">
        <v>43337</v>
      </c>
      <c r="D3406" s="117" t="s">
        <v>6766</v>
      </c>
      <c r="E3406" s="120" t="s">
        <v>6768</v>
      </c>
      <c r="F3406" s="117">
        <f>IF(ISNA(VLOOKUP(B3406,[2]保固召回!$A:$G,7,FALSE)),"",(VLOOKUP(B3406,[2]保固召回!$A:$G,7,FALSE)))</f>
        <v>0</v>
      </c>
      <c r="G3406" s="121">
        <f t="shared" ca="1" si="215"/>
        <v>5.859375E-3</v>
      </c>
      <c r="H3406" s="125" t="str">
        <f t="shared" si="213"/>
        <v/>
      </c>
      <c r="I3406" s="126">
        <f t="shared" ca="1" si="214"/>
        <v>3</v>
      </c>
      <c r="J3406" s="127"/>
      <c r="K3406" s="156"/>
      <c r="L3406" s="129"/>
      <c r="M3406" s="205"/>
      <c r="N3406" s="118"/>
      <c r="O3406" s="119"/>
      <c r="P3406" s="117" t="str">
        <f>IF(B3406="","",IF(ISNA(VLOOKUP(U3406,[2]NEW!H:H,1,FALSE)),"V",""))</f>
        <v/>
      </c>
      <c r="Q3406" s="156"/>
      <c r="R3406" s="129"/>
      <c r="S3406" s="205"/>
      <c r="U3406" s="132" t="str">
        <f t="shared" si="212"/>
        <v>00118804000N35147</v>
      </c>
      <c r="W3406" s="134" t="str">
        <f>IF((ISERROR(VLOOKUP(E3406,'[2]Lead Time(覆蓋貼)'!F:F,1,0)))*(P3406="v"),"",IF((ISTEXT(VLOOKUP(E3406,'[2]Lead Time(覆蓋貼)'!F:F,1,0)))*(P3406=""),"未執行",""))</f>
        <v>未執行</v>
      </c>
    </row>
    <row r="3407" spans="1:23" ht="20.25" customHeight="1" x14ac:dyDescent="0.25">
      <c r="A3407" s="117"/>
      <c r="B3407" s="118" t="s">
        <v>6765</v>
      </c>
      <c r="C3407" s="119">
        <v>43337</v>
      </c>
      <c r="D3407" s="117" t="s">
        <v>6766</v>
      </c>
      <c r="E3407" s="120" t="s">
        <v>6769</v>
      </c>
      <c r="F3407" s="117">
        <f>IF(ISNA(VLOOKUP(B3407,[2]保固召回!$A:$G,7,FALSE)),"",(VLOOKUP(B3407,[2]保固召回!$A:$G,7,FALSE)))</f>
        <v>0</v>
      </c>
      <c r="G3407" s="121">
        <f t="shared" ca="1" si="215"/>
        <v>5.859375E-3</v>
      </c>
      <c r="H3407" s="125" t="str">
        <f t="shared" si="213"/>
        <v/>
      </c>
      <c r="I3407" s="126">
        <f t="shared" ca="1" si="214"/>
        <v>3</v>
      </c>
      <c r="J3407" s="127"/>
      <c r="K3407" s="156"/>
      <c r="L3407" s="129"/>
      <c r="M3407" s="205"/>
      <c r="N3407" s="118"/>
      <c r="O3407" s="119"/>
      <c r="P3407" s="117" t="str">
        <f>IF(B3407="","",IF(ISNA(VLOOKUP(U3407,[2]NEW!H:H,1,FALSE)),"V",""))</f>
        <v/>
      </c>
      <c r="Q3407" s="156"/>
      <c r="R3407" s="129"/>
      <c r="S3407" s="205"/>
      <c r="U3407" s="132" t="str">
        <f t="shared" si="212"/>
        <v>00118804000N36051</v>
      </c>
      <c r="W3407" s="134" t="str">
        <f>IF((ISERROR(VLOOKUP(E3407,'[2]Lead Time(覆蓋貼)'!F:F,1,0)))*(P3407="v"),"",IF((ISTEXT(VLOOKUP(E3407,'[2]Lead Time(覆蓋貼)'!F:F,1,0)))*(P3407=""),"未執行",""))</f>
        <v>未執行</v>
      </c>
    </row>
    <row r="3408" spans="1:23" ht="20.25" customHeight="1" x14ac:dyDescent="0.25">
      <c r="A3408" s="117"/>
      <c r="B3408" s="118" t="s">
        <v>6765</v>
      </c>
      <c r="C3408" s="119">
        <v>43337</v>
      </c>
      <c r="D3408" s="117" t="s">
        <v>6766</v>
      </c>
      <c r="E3408" s="120" t="s">
        <v>6770</v>
      </c>
      <c r="F3408" s="117">
        <f>IF(ISNA(VLOOKUP(B3408,[2]保固召回!$A:$G,7,FALSE)),"",(VLOOKUP(B3408,[2]保固召回!$A:$G,7,FALSE)))</f>
        <v>0</v>
      </c>
      <c r="G3408" s="121">
        <f t="shared" ca="1" si="215"/>
        <v>5.859375E-3</v>
      </c>
      <c r="H3408" s="125" t="str">
        <f t="shared" si="213"/>
        <v/>
      </c>
      <c r="I3408" s="126">
        <f t="shared" ca="1" si="214"/>
        <v>3</v>
      </c>
      <c r="J3408" s="127"/>
      <c r="K3408" s="156"/>
      <c r="L3408" s="129"/>
      <c r="M3408" s="205"/>
      <c r="N3408" s="118"/>
      <c r="O3408" s="119"/>
      <c r="P3408" s="117" t="str">
        <f>IF(B3408="","",IF(ISNA(VLOOKUP(U3408,[2]NEW!H:H,1,FALSE)),"V",""))</f>
        <v/>
      </c>
      <c r="Q3408" s="156"/>
      <c r="R3408" s="129"/>
      <c r="S3408" s="205"/>
      <c r="U3408" s="132" t="str">
        <f t="shared" si="212"/>
        <v>00118804000N36212</v>
      </c>
      <c r="W3408" s="134" t="str">
        <f>IF((ISERROR(VLOOKUP(E3408,'[2]Lead Time(覆蓋貼)'!F:F,1,0)))*(P3408="v"),"",IF((ISTEXT(VLOOKUP(E3408,'[2]Lead Time(覆蓋貼)'!F:F,1,0)))*(P3408=""),"未執行",""))</f>
        <v/>
      </c>
    </row>
    <row r="3409" spans="1:23" ht="20.25" customHeight="1" x14ac:dyDescent="0.25">
      <c r="A3409" s="117"/>
      <c r="B3409" s="118" t="s">
        <v>6765</v>
      </c>
      <c r="C3409" s="119">
        <v>43337</v>
      </c>
      <c r="D3409" s="117" t="s">
        <v>6766</v>
      </c>
      <c r="E3409" s="120" t="s">
        <v>6771</v>
      </c>
      <c r="F3409" s="117">
        <f>IF(ISNA(VLOOKUP(B3409,[2]保固召回!$A:$G,7,FALSE)),"",(VLOOKUP(B3409,[2]保固召回!$A:$G,7,FALSE)))</f>
        <v>0</v>
      </c>
      <c r="G3409" s="121">
        <f t="shared" ca="1" si="215"/>
        <v>5.859375E-3</v>
      </c>
      <c r="H3409" s="125" t="str">
        <f t="shared" si="213"/>
        <v/>
      </c>
      <c r="I3409" s="126">
        <f t="shared" ca="1" si="214"/>
        <v>3</v>
      </c>
      <c r="J3409" s="127"/>
      <c r="K3409" s="156"/>
      <c r="L3409" s="129"/>
      <c r="M3409" s="205"/>
      <c r="N3409" s="118"/>
      <c r="O3409" s="119"/>
      <c r="P3409" s="117" t="str">
        <f>IF(B3409="","",IF(ISNA(VLOOKUP(U3409,[2]NEW!H:H,1,FALSE)),"V",""))</f>
        <v/>
      </c>
      <c r="Q3409" s="156"/>
      <c r="R3409" s="129"/>
      <c r="S3409" s="205"/>
      <c r="U3409" s="132" t="str">
        <f t="shared" si="212"/>
        <v>00118804000N38499</v>
      </c>
      <c r="W3409" s="134" t="str">
        <f>IF((ISERROR(VLOOKUP(E3409,'[2]Lead Time(覆蓋貼)'!F:F,1,0)))*(P3409="v"),"",IF((ISTEXT(VLOOKUP(E3409,'[2]Lead Time(覆蓋貼)'!F:F,1,0)))*(P3409=""),"未執行",""))</f>
        <v/>
      </c>
    </row>
    <row r="3410" spans="1:23" ht="20.25" customHeight="1" x14ac:dyDescent="0.25">
      <c r="A3410" s="117"/>
      <c r="B3410" s="118" t="s">
        <v>6765</v>
      </c>
      <c r="C3410" s="119">
        <v>43337</v>
      </c>
      <c r="D3410" s="117" t="s">
        <v>6766</v>
      </c>
      <c r="E3410" s="120" t="s">
        <v>6534</v>
      </c>
      <c r="F3410" s="117">
        <f>IF(ISNA(VLOOKUP(B3410,[2]保固召回!$A:$G,7,FALSE)),"",(VLOOKUP(B3410,[2]保固召回!$A:$G,7,FALSE)))</f>
        <v>0</v>
      </c>
      <c r="G3410" s="121">
        <f t="shared" ca="1" si="215"/>
        <v>5.859375E-3</v>
      </c>
      <c r="H3410" s="125" t="str">
        <f t="shared" si="213"/>
        <v/>
      </c>
      <c r="I3410" s="126">
        <f t="shared" ca="1" si="214"/>
        <v>3</v>
      </c>
      <c r="J3410" s="127"/>
      <c r="K3410" s="156"/>
      <c r="L3410" s="129"/>
      <c r="M3410" s="205"/>
      <c r="N3410" s="118"/>
      <c r="O3410" s="119"/>
      <c r="P3410" s="117" t="str">
        <f>IF(B3410="","",IF(ISNA(VLOOKUP(U3410,[2]NEW!H:H,1,FALSE)),"V",""))</f>
        <v/>
      </c>
      <c r="Q3410" s="156"/>
      <c r="R3410" s="129"/>
      <c r="S3410" s="205"/>
      <c r="U3410" s="132" t="str">
        <f t="shared" si="212"/>
        <v>00118804000N38550</v>
      </c>
      <c r="W3410" s="134" t="str">
        <f>IF((ISERROR(VLOOKUP(E3410,'[2]Lead Time(覆蓋貼)'!F:F,1,0)))*(P3410="v"),"",IF((ISTEXT(VLOOKUP(E3410,'[2]Lead Time(覆蓋貼)'!F:F,1,0)))*(P3410=""),"未執行",""))</f>
        <v/>
      </c>
    </row>
    <row r="3411" spans="1:23" ht="20.25" customHeight="1" x14ac:dyDescent="0.25">
      <c r="A3411" s="117"/>
      <c r="B3411" s="118" t="s">
        <v>6765</v>
      </c>
      <c r="C3411" s="119">
        <v>43337</v>
      </c>
      <c r="D3411" s="117" t="s">
        <v>6766</v>
      </c>
      <c r="E3411" s="120" t="s">
        <v>6772</v>
      </c>
      <c r="F3411" s="117">
        <f>IF(ISNA(VLOOKUP(B3411,[2]保固召回!$A:$G,7,FALSE)),"",(VLOOKUP(B3411,[2]保固召回!$A:$G,7,FALSE)))</f>
        <v>0</v>
      </c>
      <c r="G3411" s="121">
        <f t="shared" ca="1" si="215"/>
        <v>5.859375E-3</v>
      </c>
      <c r="H3411" s="125" t="str">
        <f t="shared" si="213"/>
        <v/>
      </c>
      <c r="I3411" s="126">
        <f t="shared" ca="1" si="214"/>
        <v>3</v>
      </c>
      <c r="J3411" s="127"/>
      <c r="K3411" s="156"/>
      <c r="L3411" s="129"/>
      <c r="M3411" s="205"/>
      <c r="N3411" s="118"/>
      <c r="O3411" s="119"/>
      <c r="P3411" s="117" t="str">
        <f>IF(B3411="","",IF(ISNA(VLOOKUP(U3411,[2]NEW!H:H,1,FALSE)),"V",""))</f>
        <v/>
      </c>
      <c r="Q3411" s="156"/>
      <c r="R3411" s="129"/>
      <c r="S3411" s="205"/>
      <c r="U3411" s="132" t="str">
        <f t="shared" si="212"/>
        <v>00118804000N38582</v>
      </c>
      <c r="W3411" s="134" t="str">
        <f>IF((ISERROR(VLOOKUP(E3411,'[2]Lead Time(覆蓋貼)'!F:F,1,0)))*(P3411="v"),"",IF((ISTEXT(VLOOKUP(E3411,'[2]Lead Time(覆蓋貼)'!F:F,1,0)))*(P3411=""),"未執行",""))</f>
        <v/>
      </c>
    </row>
    <row r="3412" spans="1:23" ht="20.25" customHeight="1" x14ac:dyDescent="0.25">
      <c r="A3412" s="117"/>
      <c r="B3412" s="118" t="s">
        <v>6765</v>
      </c>
      <c r="C3412" s="119">
        <v>43337</v>
      </c>
      <c r="D3412" s="117" t="s">
        <v>6766</v>
      </c>
      <c r="E3412" s="120" t="s">
        <v>6773</v>
      </c>
      <c r="F3412" s="117">
        <f>IF(ISNA(VLOOKUP(B3412,[2]保固召回!$A:$G,7,FALSE)),"",(VLOOKUP(B3412,[2]保固召回!$A:$G,7,FALSE)))</f>
        <v>0</v>
      </c>
      <c r="G3412" s="121">
        <f t="shared" ca="1" si="215"/>
        <v>5.859375E-3</v>
      </c>
      <c r="H3412" s="125" t="str">
        <f t="shared" si="213"/>
        <v/>
      </c>
      <c r="I3412" s="126">
        <f t="shared" ca="1" si="214"/>
        <v>3</v>
      </c>
      <c r="J3412" s="127"/>
      <c r="K3412" s="156"/>
      <c r="L3412" s="129"/>
      <c r="M3412" s="205"/>
      <c r="N3412" s="118"/>
      <c r="O3412" s="119"/>
      <c r="P3412" s="117" t="str">
        <f>IF(B3412="","",IF(ISNA(VLOOKUP(U3412,[2]NEW!H:H,1,FALSE)),"V",""))</f>
        <v/>
      </c>
      <c r="Q3412" s="156"/>
      <c r="R3412" s="129"/>
      <c r="S3412" s="205"/>
      <c r="U3412" s="132" t="str">
        <f t="shared" si="212"/>
        <v>0011880400D496035</v>
      </c>
      <c r="W3412" s="134" t="str">
        <f>IF((ISERROR(VLOOKUP(E3412,'[2]Lead Time(覆蓋貼)'!F:F,1,0)))*(P3412="v"),"",IF((ISTEXT(VLOOKUP(E3412,'[2]Lead Time(覆蓋貼)'!F:F,1,0)))*(P3412=""),"未執行",""))</f>
        <v/>
      </c>
    </row>
    <row r="3413" spans="1:23" ht="20.25" customHeight="1" x14ac:dyDescent="0.25">
      <c r="A3413" s="117"/>
      <c r="B3413" s="118" t="s">
        <v>6765</v>
      </c>
      <c r="C3413" s="119">
        <v>43337</v>
      </c>
      <c r="D3413" s="117" t="s">
        <v>6766</v>
      </c>
      <c r="E3413" s="120" t="s">
        <v>6774</v>
      </c>
      <c r="F3413" s="117">
        <f>IF(ISNA(VLOOKUP(B3413,[2]保固召回!$A:$G,7,FALSE)),"",(VLOOKUP(B3413,[2]保固召回!$A:$G,7,FALSE)))</f>
        <v>0</v>
      </c>
      <c r="G3413" s="121">
        <f t="shared" ca="1" si="215"/>
        <v>5.859375E-3</v>
      </c>
      <c r="H3413" s="125" t="str">
        <f t="shared" si="213"/>
        <v/>
      </c>
      <c r="I3413" s="126">
        <f t="shared" ca="1" si="214"/>
        <v>3</v>
      </c>
      <c r="J3413" s="127"/>
      <c r="K3413" s="156"/>
      <c r="L3413" s="129"/>
      <c r="M3413" s="205"/>
      <c r="N3413" s="118"/>
      <c r="O3413" s="119"/>
      <c r="P3413" s="117" t="str">
        <f>IF(B3413="","",IF(ISNA(VLOOKUP(U3413,[2]NEW!H:H,1,FALSE)),"V",""))</f>
        <v/>
      </c>
      <c r="Q3413" s="156"/>
      <c r="R3413" s="129"/>
      <c r="S3413" s="205"/>
      <c r="U3413" s="132" t="str">
        <f t="shared" si="212"/>
        <v>0011880400D496050</v>
      </c>
      <c r="W3413" s="134" t="str">
        <f>IF((ISERROR(VLOOKUP(E3413,'[2]Lead Time(覆蓋貼)'!F:F,1,0)))*(P3413="v"),"",IF((ISTEXT(VLOOKUP(E3413,'[2]Lead Time(覆蓋貼)'!F:F,1,0)))*(P3413=""),"未執行",""))</f>
        <v/>
      </c>
    </row>
    <row r="3414" spans="1:23" ht="20.25" customHeight="1" x14ac:dyDescent="0.25">
      <c r="A3414" s="117"/>
      <c r="B3414" s="118" t="s">
        <v>6765</v>
      </c>
      <c r="C3414" s="119">
        <v>43337</v>
      </c>
      <c r="D3414" s="117" t="s">
        <v>6766</v>
      </c>
      <c r="E3414" s="120" t="s">
        <v>6775</v>
      </c>
      <c r="F3414" s="117">
        <f>IF(ISNA(VLOOKUP(B3414,[2]保固召回!$A:$G,7,FALSE)),"",(VLOOKUP(B3414,[2]保固召回!$A:$G,7,FALSE)))</f>
        <v>0</v>
      </c>
      <c r="G3414" s="121">
        <f t="shared" ca="1" si="215"/>
        <v>5.859375E-3</v>
      </c>
      <c r="H3414" s="125" t="str">
        <f t="shared" si="213"/>
        <v/>
      </c>
      <c r="I3414" s="126">
        <f t="shared" ca="1" si="214"/>
        <v>3</v>
      </c>
      <c r="J3414" s="127"/>
      <c r="K3414" s="156"/>
      <c r="L3414" s="129"/>
      <c r="M3414" s="205"/>
      <c r="N3414" s="118"/>
      <c r="O3414" s="119"/>
      <c r="P3414" s="117" t="str">
        <f>IF(B3414="","",IF(ISNA(VLOOKUP(U3414,[2]NEW!H:H,1,FALSE)),"V",""))</f>
        <v/>
      </c>
      <c r="Q3414" s="156"/>
      <c r="R3414" s="129"/>
      <c r="S3414" s="205"/>
      <c r="U3414" s="132" t="str">
        <f t="shared" si="212"/>
        <v>0011880400D496226</v>
      </c>
      <c r="W3414" s="134" t="str">
        <f>IF((ISERROR(VLOOKUP(E3414,'[2]Lead Time(覆蓋貼)'!F:F,1,0)))*(P3414="v"),"",IF((ISTEXT(VLOOKUP(E3414,'[2]Lead Time(覆蓋貼)'!F:F,1,0)))*(P3414=""),"未執行",""))</f>
        <v/>
      </c>
    </row>
    <row r="3415" spans="1:23" ht="20.25" customHeight="1" x14ac:dyDescent="0.25">
      <c r="A3415" s="117"/>
      <c r="B3415" s="118" t="s">
        <v>6765</v>
      </c>
      <c r="C3415" s="119">
        <v>43337</v>
      </c>
      <c r="D3415" s="117" t="s">
        <v>6766</v>
      </c>
      <c r="E3415" s="120" t="s">
        <v>6776</v>
      </c>
      <c r="F3415" s="117">
        <f>IF(ISNA(VLOOKUP(B3415,[2]保固召回!$A:$G,7,FALSE)),"",(VLOOKUP(B3415,[2]保固召回!$A:$G,7,FALSE)))</f>
        <v>0</v>
      </c>
      <c r="G3415" s="121">
        <f t="shared" ca="1" si="215"/>
        <v>5.859375E-3</v>
      </c>
      <c r="H3415" s="125" t="str">
        <f t="shared" si="213"/>
        <v/>
      </c>
      <c r="I3415" s="126">
        <f t="shared" ca="1" si="214"/>
        <v>3</v>
      </c>
      <c r="J3415" s="127"/>
      <c r="K3415" s="156"/>
      <c r="L3415" s="129"/>
      <c r="M3415" s="205"/>
      <c r="N3415" s="118"/>
      <c r="O3415" s="119"/>
      <c r="P3415" s="117" t="str">
        <f>IF(B3415="","",IF(ISNA(VLOOKUP(U3415,[2]NEW!H:H,1,FALSE)),"V",""))</f>
        <v/>
      </c>
      <c r="Q3415" s="156"/>
      <c r="R3415" s="129"/>
      <c r="S3415" s="205"/>
      <c r="U3415" s="132" t="str">
        <f t="shared" si="212"/>
        <v>0011880400D496554</v>
      </c>
      <c r="W3415" s="134" t="str">
        <f>IF((ISERROR(VLOOKUP(E3415,'[2]Lead Time(覆蓋貼)'!F:F,1,0)))*(P3415="v"),"",IF((ISTEXT(VLOOKUP(E3415,'[2]Lead Time(覆蓋貼)'!F:F,1,0)))*(P3415=""),"未執行",""))</f>
        <v/>
      </c>
    </row>
    <row r="3416" spans="1:23" ht="20.25" customHeight="1" x14ac:dyDescent="0.25">
      <c r="A3416" s="117"/>
      <c r="B3416" s="118" t="s">
        <v>6765</v>
      </c>
      <c r="C3416" s="119">
        <v>43337</v>
      </c>
      <c r="D3416" s="117" t="s">
        <v>6766</v>
      </c>
      <c r="E3416" s="120" t="s">
        <v>6777</v>
      </c>
      <c r="F3416" s="117">
        <f>IF(ISNA(VLOOKUP(B3416,[2]保固召回!$A:$G,7,FALSE)),"",(VLOOKUP(B3416,[2]保固召回!$A:$G,7,FALSE)))</f>
        <v>0</v>
      </c>
      <c r="G3416" s="121">
        <f t="shared" ca="1" si="215"/>
        <v>5.859375E-3</v>
      </c>
      <c r="H3416" s="125" t="str">
        <f t="shared" si="213"/>
        <v/>
      </c>
      <c r="I3416" s="126">
        <f t="shared" ca="1" si="214"/>
        <v>3</v>
      </c>
      <c r="J3416" s="127"/>
      <c r="K3416" s="156"/>
      <c r="L3416" s="129"/>
      <c r="M3416" s="205"/>
      <c r="N3416" s="118"/>
      <c r="O3416" s="119"/>
      <c r="P3416" s="117" t="str">
        <f>IF(B3416="","",IF(ISNA(VLOOKUP(U3416,[2]NEW!H:H,1,FALSE)),"V",""))</f>
        <v/>
      </c>
      <c r="Q3416" s="156"/>
      <c r="R3416" s="129"/>
      <c r="S3416" s="205"/>
      <c r="U3416" s="132" t="str">
        <f t="shared" si="212"/>
        <v>0011880400D496760</v>
      </c>
      <c r="W3416" s="134" t="str">
        <f>IF((ISERROR(VLOOKUP(E3416,'[2]Lead Time(覆蓋貼)'!F:F,1,0)))*(P3416="v"),"",IF((ISTEXT(VLOOKUP(E3416,'[2]Lead Time(覆蓋貼)'!F:F,1,0)))*(P3416=""),"未執行",""))</f>
        <v/>
      </c>
    </row>
    <row r="3417" spans="1:23" ht="20.25" customHeight="1" x14ac:dyDescent="0.25">
      <c r="A3417" s="117"/>
      <c r="B3417" s="118" t="s">
        <v>6765</v>
      </c>
      <c r="C3417" s="119">
        <v>43337</v>
      </c>
      <c r="D3417" s="117" t="s">
        <v>6766</v>
      </c>
      <c r="E3417" s="120" t="s">
        <v>6778</v>
      </c>
      <c r="F3417" s="117">
        <f>IF(ISNA(VLOOKUP(B3417,[2]保固召回!$A:$G,7,FALSE)),"",(VLOOKUP(B3417,[2]保固召回!$A:$G,7,FALSE)))</f>
        <v>0</v>
      </c>
      <c r="G3417" s="121">
        <f t="shared" ca="1" si="215"/>
        <v>5.859375E-3</v>
      </c>
      <c r="H3417" s="125" t="str">
        <f t="shared" si="213"/>
        <v/>
      </c>
      <c r="I3417" s="126">
        <f t="shared" ca="1" si="214"/>
        <v>3</v>
      </c>
      <c r="J3417" s="127"/>
      <c r="K3417" s="156"/>
      <c r="L3417" s="129"/>
      <c r="M3417" s="205"/>
      <c r="N3417" s="118"/>
      <c r="O3417" s="119"/>
      <c r="P3417" s="117" t="str">
        <f>IF(B3417="","",IF(ISNA(VLOOKUP(U3417,[2]NEW!H:H,1,FALSE)),"V",""))</f>
        <v/>
      </c>
      <c r="Q3417" s="156"/>
      <c r="R3417" s="129"/>
      <c r="S3417" s="205"/>
      <c r="U3417" s="132" t="str">
        <f t="shared" si="212"/>
        <v>0011880400D497507</v>
      </c>
      <c r="W3417" s="134" t="str">
        <f>IF((ISERROR(VLOOKUP(E3417,'[2]Lead Time(覆蓋貼)'!F:F,1,0)))*(P3417="v"),"",IF((ISTEXT(VLOOKUP(E3417,'[2]Lead Time(覆蓋貼)'!F:F,1,0)))*(P3417=""),"未執行",""))</f>
        <v/>
      </c>
    </row>
    <row r="3418" spans="1:23" ht="20.25" customHeight="1" x14ac:dyDescent="0.25">
      <c r="A3418" s="117"/>
      <c r="B3418" s="118" t="s">
        <v>6765</v>
      </c>
      <c r="C3418" s="119">
        <v>43337</v>
      </c>
      <c r="D3418" s="117" t="s">
        <v>6766</v>
      </c>
      <c r="E3418" s="120" t="s">
        <v>6779</v>
      </c>
      <c r="F3418" s="117">
        <f>IF(ISNA(VLOOKUP(B3418,[2]保固召回!$A:$G,7,FALSE)),"",(VLOOKUP(B3418,[2]保固召回!$A:$G,7,FALSE)))</f>
        <v>0</v>
      </c>
      <c r="G3418" s="121">
        <f t="shared" ca="1" si="215"/>
        <v>5.859375E-3</v>
      </c>
      <c r="H3418" s="125" t="str">
        <f t="shared" si="213"/>
        <v/>
      </c>
      <c r="I3418" s="126">
        <f t="shared" ca="1" si="214"/>
        <v>3</v>
      </c>
      <c r="J3418" s="127"/>
      <c r="K3418" s="156"/>
      <c r="L3418" s="129"/>
      <c r="M3418" s="205"/>
      <c r="N3418" s="118"/>
      <c r="O3418" s="119"/>
      <c r="P3418" s="117" t="str">
        <f>IF(B3418="","",IF(ISNA(VLOOKUP(U3418,[2]NEW!H:H,1,FALSE)),"V",""))</f>
        <v/>
      </c>
      <c r="Q3418" s="156"/>
      <c r="R3418" s="129"/>
      <c r="S3418" s="205"/>
      <c r="U3418" s="132" t="str">
        <f t="shared" si="212"/>
        <v>0011880400D497978</v>
      </c>
      <c r="W3418" s="134" t="str">
        <f>IF((ISERROR(VLOOKUP(E3418,'[2]Lead Time(覆蓋貼)'!F:F,1,0)))*(P3418="v"),"",IF((ISTEXT(VLOOKUP(E3418,'[2]Lead Time(覆蓋貼)'!F:F,1,0)))*(P3418=""),"未執行",""))</f>
        <v/>
      </c>
    </row>
    <row r="3419" spans="1:23" ht="20.25" customHeight="1" x14ac:dyDescent="0.25">
      <c r="A3419" s="117"/>
      <c r="B3419" s="118" t="s">
        <v>6765</v>
      </c>
      <c r="C3419" s="119">
        <v>43337</v>
      </c>
      <c r="D3419" s="117" t="s">
        <v>6766</v>
      </c>
      <c r="E3419" s="120" t="s">
        <v>6780</v>
      </c>
      <c r="F3419" s="117">
        <f>IF(ISNA(VLOOKUP(B3419,[2]保固召回!$A:$G,7,FALSE)),"",(VLOOKUP(B3419,[2]保固召回!$A:$G,7,FALSE)))</f>
        <v>0</v>
      </c>
      <c r="G3419" s="121">
        <f t="shared" ca="1" si="215"/>
        <v>5.859375E-3</v>
      </c>
      <c r="H3419" s="125" t="str">
        <f t="shared" si="213"/>
        <v/>
      </c>
      <c r="I3419" s="126">
        <f t="shared" ca="1" si="214"/>
        <v>3</v>
      </c>
      <c r="J3419" s="127"/>
      <c r="K3419" s="156"/>
      <c r="L3419" s="129"/>
      <c r="M3419" s="205"/>
      <c r="N3419" s="118"/>
      <c r="O3419" s="119"/>
      <c r="P3419" s="117" t="str">
        <f>IF(B3419="","",IF(ISNA(VLOOKUP(U3419,[2]NEW!H:H,1,FALSE)),"V",""))</f>
        <v/>
      </c>
      <c r="Q3419" s="156"/>
      <c r="R3419" s="129"/>
      <c r="S3419" s="205"/>
      <c r="U3419" s="132" t="str">
        <f t="shared" si="212"/>
        <v>0011880400D498373</v>
      </c>
      <c r="W3419" s="134" t="str">
        <f>IF((ISERROR(VLOOKUP(E3419,'[2]Lead Time(覆蓋貼)'!F:F,1,0)))*(P3419="v"),"",IF((ISTEXT(VLOOKUP(E3419,'[2]Lead Time(覆蓋貼)'!F:F,1,0)))*(P3419=""),"未執行",""))</f>
        <v/>
      </c>
    </row>
    <row r="3420" spans="1:23" ht="20.25" customHeight="1" x14ac:dyDescent="0.25">
      <c r="A3420" s="117"/>
      <c r="B3420" s="118" t="s">
        <v>6765</v>
      </c>
      <c r="C3420" s="119">
        <v>43337</v>
      </c>
      <c r="D3420" s="117" t="s">
        <v>6766</v>
      </c>
      <c r="E3420" s="120" t="s">
        <v>6781</v>
      </c>
      <c r="F3420" s="117">
        <f>IF(ISNA(VLOOKUP(B3420,[2]保固召回!$A:$G,7,FALSE)),"",(VLOOKUP(B3420,[2]保固召回!$A:$G,7,FALSE)))</f>
        <v>0</v>
      </c>
      <c r="G3420" s="121">
        <f t="shared" ca="1" si="215"/>
        <v>5.859375E-3</v>
      </c>
      <c r="H3420" s="125" t="str">
        <f t="shared" si="213"/>
        <v/>
      </c>
      <c r="I3420" s="126">
        <f t="shared" ca="1" si="214"/>
        <v>3</v>
      </c>
      <c r="J3420" s="127"/>
      <c r="K3420" s="156"/>
      <c r="L3420" s="129"/>
      <c r="M3420" s="205"/>
      <c r="N3420" s="118"/>
      <c r="O3420" s="119"/>
      <c r="P3420" s="117" t="str">
        <f>IF(B3420="","",IF(ISNA(VLOOKUP(U3420,[2]NEW!H:H,1,FALSE)),"V",""))</f>
        <v/>
      </c>
      <c r="Q3420" s="156"/>
      <c r="R3420" s="129"/>
      <c r="S3420" s="205"/>
      <c r="U3420" s="132" t="str">
        <f t="shared" si="212"/>
        <v>0011880400D049415</v>
      </c>
      <c r="W3420" s="134" t="str">
        <f>IF((ISERROR(VLOOKUP(E3420,'[2]Lead Time(覆蓋貼)'!F:F,1,0)))*(P3420="v"),"",IF((ISTEXT(VLOOKUP(E3420,'[2]Lead Time(覆蓋貼)'!F:F,1,0)))*(P3420=""),"未執行",""))</f>
        <v/>
      </c>
    </row>
    <row r="3421" spans="1:23" ht="20.25" customHeight="1" x14ac:dyDescent="0.25">
      <c r="A3421" s="117"/>
      <c r="B3421" s="118" t="s">
        <v>6765</v>
      </c>
      <c r="C3421" s="119">
        <v>43337</v>
      </c>
      <c r="D3421" s="117" t="s">
        <v>6766</v>
      </c>
      <c r="E3421" s="120" t="s">
        <v>6782</v>
      </c>
      <c r="F3421" s="117">
        <f>IF(ISNA(VLOOKUP(B3421,[2]保固召回!$A:$G,7,FALSE)),"",(VLOOKUP(B3421,[2]保固召回!$A:$G,7,FALSE)))</f>
        <v>0</v>
      </c>
      <c r="G3421" s="121">
        <f t="shared" ca="1" si="215"/>
        <v>5.859375E-3</v>
      </c>
      <c r="H3421" s="125" t="str">
        <f t="shared" si="213"/>
        <v/>
      </c>
      <c r="I3421" s="126">
        <f t="shared" ca="1" si="214"/>
        <v>3</v>
      </c>
      <c r="J3421" s="127"/>
      <c r="K3421" s="156"/>
      <c r="L3421" s="129"/>
      <c r="M3421" s="205"/>
      <c r="N3421" s="118"/>
      <c r="O3421" s="119"/>
      <c r="P3421" s="117" t="str">
        <f>IF(B3421="","",IF(ISNA(VLOOKUP(U3421,[2]NEW!H:H,1,FALSE)),"V",""))</f>
        <v/>
      </c>
      <c r="Q3421" s="156"/>
      <c r="R3421" s="129"/>
      <c r="S3421" s="205"/>
      <c r="U3421" s="132" t="str">
        <f t="shared" si="212"/>
        <v>0011880400V260218</v>
      </c>
      <c r="W3421" s="134" t="str">
        <f>IF((ISERROR(VLOOKUP(E3421,'[2]Lead Time(覆蓋貼)'!F:F,1,0)))*(P3421="v"),"",IF((ISTEXT(VLOOKUP(E3421,'[2]Lead Time(覆蓋貼)'!F:F,1,0)))*(P3421=""),"未執行",""))</f>
        <v/>
      </c>
    </row>
    <row r="3422" spans="1:23" ht="20.25" customHeight="1" x14ac:dyDescent="0.25">
      <c r="A3422" s="117"/>
      <c r="B3422" s="118" t="s">
        <v>6765</v>
      </c>
      <c r="C3422" s="119">
        <v>43337</v>
      </c>
      <c r="D3422" s="117" t="s">
        <v>6766</v>
      </c>
      <c r="E3422" s="120" t="s">
        <v>1902</v>
      </c>
      <c r="F3422" s="117">
        <f>IF(ISNA(VLOOKUP(B3422,[2]保固召回!$A:$G,7,FALSE)),"",(VLOOKUP(B3422,[2]保固召回!$A:$G,7,FALSE)))</f>
        <v>0</v>
      </c>
      <c r="G3422" s="121">
        <f t="shared" ca="1" si="215"/>
        <v>5.859375E-3</v>
      </c>
      <c r="H3422" s="125" t="str">
        <f t="shared" si="213"/>
        <v/>
      </c>
      <c r="I3422" s="126">
        <f t="shared" ca="1" si="214"/>
        <v>3</v>
      </c>
      <c r="J3422" s="127"/>
      <c r="K3422" s="156"/>
      <c r="L3422" s="129"/>
      <c r="M3422" s="205"/>
      <c r="N3422" s="118"/>
      <c r="O3422" s="119"/>
      <c r="P3422" s="117" t="str">
        <f>IF(B3422="","",IF(ISNA(VLOOKUP(U3422,[2]NEW!H:H,1,FALSE)),"V",""))</f>
        <v/>
      </c>
      <c r="Q3422" s="156"/>
      <c r="R3422" s="129"/>
      <c r="S3422" s="205"/>
      <c r="U3422" s="132" t="str">
        <f t="shared" si="212"/>
        <v>0011880400F667786</v>
      </c>
      <c r="W3422" s="134" t="str">
        <f>IF((ISERROR(VLOOKUP(E3422,'[2]Lead Time(覆蓋貼)'!F:F,1,0)))*(P3422="v"),"",IF((ISTEXT(VLOOKUP(E3422,'[2]Lead Time(覆蓋貼)'!F:F,1,0)))*(P3422=""),"未執行",""))</f>
        <v/>
      </c>
    </row>
    <row r="3423" spans="1:23" ht="20.25" customHeight="1" x14ac:dyDescent="0.25">
      <c r="A3423" s="117"/>
      <c r="B3423" s="118" t="s">
        <v>6765</v>
      </c>
      <c r="C3423" s="119">
        <v>43337</v>
      </c>
      <c r="D3423" s="117" t="s">
        <v>6766</v>
      </c>
      <c r="E3423" s="120" t="s">
        <v>6783</v>
      </c>
      <c r="F3423" s="117">
        <f>IF(ISNA(VLOOKUP(B3423,[2]保固召回!$A:$G,7,FALSE)),"",(VLOOKUP(B3423,[2]保固召回!$A:$G,7,FALSE)))</f>
        <v>0</v>
      </c>
      <c r="G3423" s="121">
        <f t="shared" ca="1" si="215"/>
        <v>5.859375E-3</v>
      </c>
      <c r="H3423" s="125" t="str">
        <f t="shared" si="213"/>
        <v/>
      </c>
      <c r="I3423" s="126">
        <f t="shared" ca="1" si="214"/>
        <v>3</v>
      </c>
      <c r="J3423" s="127"/>
      <c r="K3423" s="156"/>
      <c r="L3423" s="129"/>
      <c r="M3423" s="205"/>
      <c r="N3423" s="118"/>
      <c r="O3423" s="119"/>
      <c r="P3423" s="117" t="str">
        <f>IF(B3423="","",IF(ISNA(VLOOKUP(U3423,[2]NEW!H:H,1,FALSE)),"V",""))</f>
        <v/>
      </c>
      <c r="Q3423" s="156"/>
      <c r="R3423" s="129"/>
      <c r="S3423" s="205"/>
      <c r="U3423" s="132" t="str">
        <f t="shared" si="212"/>
        <v>0011880400D494257</v>
      </c>
      <c r="W3423" s="134" t="str">
        <f>IF((ISERROR(VLOOKUP(E3423,'[2]Lead Time(覆蓋貼)'!F:F,1,0)))*(P3423="v"),"",IF((ISTEXT(VLOOKUP(E3423,'[2]Lead Time(覆蓋貼)'!F:F,1,0)))*(P3423=""),"未執行",""))</f>
        <v/>
      </c>
    </row>
    <row r="3424" spans="1:23" ht="20.25" customHeight="1" x14ac:dyDescent="0.25">
      <c r="A3424" s="117"/>
      <c r="B3424" s="118" t="s">
        <v>6765</v>
      </c>
      <c r="C3424" s="119">
        <v>43337</v>
      </c>
      <c r="D3424" s="117" t="s">
        <v>6766</v>
      </c>
      <c r="E3424" s="120" t="s">
        <v>6784</v>
      </c>
      <c r="F3424" s="117">
        <f>IF(ISNA(VLOOKUP(B3424,[2]保固召回!$A:$G,7,FALSE)),"",(VLOOKUP(B3424,[2]保固召回!$A:$G,7,FALSE)))</f>
        <v>0</v>
      </c>
      <c r="G3424" s="121">
        <f t="shared" ca="1" si="215"/>
        <v>5.859375E-3</v>
      </c>
      <c r="H3424" s="125" t="str">
        <f t="shared" si="213"/>
        <v/>
      </c>
      <c r="I3424" s="126">
        <f t="shared" ca="1" si="214"/>
        <v>3</v>
      </c>
      <c r="J3424" s="127"/>
      <c r="K3424" s="156"/>
      <c r="L3424" s="129"/>
      <c r="M3424" s="205"/>
      <c r="N3424" s="118"/>
      <c r="O3424" s="119"/>
      <c r="P3424" s="117" t="str">
        <f>IF(B3424="","",IF(ISNA(VLOOKUP(U3424,[2]NEW!H:H,1,FALSE)),"V",""))</f>
        <v/>
      </c>
      <c r="Q3424" s="156"/>
      <c r="R3424" s="129"/>
      <c r="S3424" s="205"/>
      <c r="U3424" s="132" t="str">
        <f t="shared" si="212"/>
        <v>0011880400V260956</v>
      </c>
      <c r="W3424" s="134" t="str">
        <f>IF((ISERROR(VLOOKUP(E3424,'[2]Lead Time(覆蓋貼)'!F:F,1,0)))*(P3424="v"),"",IF((ISTEXT(VLOOKUP(E3424,'[2]Lead Time(覆蓋貼)'!F:F,1,0)))*(P3424=""),"未執行",""))</f>
        <v/>
      </c>
    </row>
    <row r="3425" spans="1:23" ht="20.25" customHeight="1" x14ac:dyDescent="0.25">
      <c r="A3425" s="117"/>
      <c r="B3425" s="118" t="s">
        <v>6765</v>
      </c>
      <c r="C3425" s="119">
        <v>43337</v>
      </c>
      <c r="D3425" s="117" t="s">
        <v>6766</v>
      </c>
      <c r="E3425" s="120" t="s">
        <v>6785</v>
      </c>
      <c r="F3425" s="117">
        <f>IF(ISNA(VLOOKUP(B3425,[2]保固召回!$A:$G,7,FALSE)),"",(VLOOKUP(B3425,[2]保固召回!$A:$G,7,FALSE)))</f>
        <v>0</v>
      </c>
      <c r="G3425" s="121">
        <f t="shared" ca="1" si="215"/>
        <v>5.859375E-3</v>
      </c>
      <c r="H3425" s="125" t="str">
        <f t="shared" si="213"/>
        <v/>
      </c>
      <c r="I3425" s="126">
        <f t="shared" ca="1" si="214"/>
        <v>3</v>
      </c>
      <c r="J3425" s="127"/>
      <c r="K3425" s="156"/>
      <c r="L3425" s="129"/>
      <c r="M3425" s="205"/>
      <c r="N3425" s="118"/>
      <c r="O3425" s="119"/>
      <c r="P3425" s="117" t="str">
        <f>IF(B3425="","",IF(ISNA(VLOOKUP(U3425,[2]NEW!H:H,1,FALSE)),"V",""))</f>
        <v/>
      </c>
      <c r="Q3425" s="156"/>
      <c r="R3425" s="129"/>
      <c r="S3425" s="205"/>
      <c r="U3425" s="132" t="str">
        <f t="shared" si="212"/>
        <v>0011880400D494382</v>
      </c>
      <c r="W3425" s="134" t="str">
        <f>IF((ISERROR(VLOOKUP(E3425,'[2]Lead Time(覆蓋貼)'!F:F,1,0)))*(P3425="v"),"",IF((ISTEXT(VLOOKUP(E3425,'[2]Lead Time(覆蓋貼)'!F:F,1,0)))*(P3425=""),"未執行",""))</f>
        <v/>
      </c>
    </row>
    <row r="3426" spans="1:23" ht="20.25" customHeight="1" x14ac:dyDescent="0.25">
      <c r="A3426" s="117"/>
      <c r="B3426" s="118" t="s">
        <v>6765</v>
      </c>
      <c r="C3426" s="119">
        <v>43337</v>
      </c>
      <c r="D3426" s="117" t="s">
        <v>6766</v>
      </c>
      <c r="E3426" s="120" t="s">
        <v>6786</v>
      </c>
      <c r="F3426" s="117">
        <f>IF(ISNA(VLOOKUP(B3426,[2]保固召回!$A:$G,7,FALSE)),"",(VLOOKUP(B3426,[2]保固召回!$A:$G,7,FALSE)))</f>
        <v>0</v>
      </c>
      <c r="G3426" s="121">
        <f t="shared" ca="1" si="215"/>
        <v>5.859375E-3</v>
      </c>
      <c r="H3426" s="125" t="str">
        <f t="shared" si="213"/>
        <v/>
      </c>
      <c r="I3426" s="126">
        <f t="shared" ca="1" si="214"/>
        <v>3</v>
      </c>
      <c r="J3426" s="127"/>
      <c r="K3426" s="156"/>
      <c r="L3426" s="129"/>
      <c r="M3426" s="205"/>
      <c r="N3426" s="118"/>
      <c r="O3426" s="119"/>
      <c r="P3426" s="117" t="str">
        <f>IF(B3426="","",IF(ISNA(VLOOKUP(U3426,[2]NEW!H:H,1,FALSE)),"V",""))</f>
        <v/>
      </c>
      <c r="Q3426" s="156"/>
      <c r="R3426" s="129"/>
      <c r="S3426" s="205"/>
      <c r="U3426" s="132" t="str">
        <f t="shared" si="212"/>
        <v>0011880400D049847</v>
      </c>
      <c r="W3426" s="134" t="str">
        <f>IF((ISERROR(VLOOKUP(E3426,'[2]Lead Time(覆蓋貼)'!F:F,1,0)))*(P3426="v"),"",IF((ISTEXT(VLOOKUP(E3426,'[2]Lead Time(覆蓋貼)'!F:F,1,0)))*(P3426=""),"未執行",""))</f>
        <v/>
      </c>
    </row>
    <row r="3427" spans="1:23" ht="20.25" customHeight="1" x14ac:dyDescent="0.25">
      <c r="A3427" s="117"/>
      <c r="B3427" s="118" t="s">
        <v>6765</v>
      </c>
      <c r="C3427" s="119">
        <v>43337</v>
      </c>
      <c r="D3427" s="117" t="s">
        <v>6766</v>
      </c>
      <c r="E3427" s="120" t="s">
        <v>6787</v>
      </c>
      <c r="F3427" s="117">
        <f>IF(ISNA(VLOOKUP(B3427,[2]保固召回!$A:$G,7,FALSE)),"",(VLOOKUP(B3427,[2]保固召回!$A:$G,7,FALSE)))</f>
        <v>0</v>
      </c>
      <c r="G3427" s="121">
        <f t="shared" ca="1" si="215"/>
        <v>5.859375E-3</v>
      </c>
      <c r="H3427" s="125" t="str">
        <f t="shared" si="213"/>
        <v/>
      </c>
      <c r="I3427" s="126">
        <f t="shared" ca="1" si="214"/>
        <v>3</v>
      </c>
      <c r="J3427" s="127"/>
      <c r="K3427" s="156"/>
      <c r="L3427" s="129"/>
      <c r="M3427" s="205"/>
      <c r="N3427" s="118"/>
      <c r="O3427" s="119"/>
      <c r="P3427" s="117" t="str">
        <f>IF(B3427="","",IF(ISNA(VLOOKUP(U3427,[2]NEW!H:H,1,FALSE)),"V",""))</f>
        <v/>
      </c>
      <c r="Q3427" s="156"/>
      <c r="R3427" s="129"/>
      <c r="S3427" s="205"/>
      <c r="U3427" s="132" t="str">
        <f t="shared" si="212"/>
        <v>0011880400D049872</v>
      </c>
      <c r="W3427" s="134" t="str">
        <f>IF((ISERROR(VLOOKUP(E3427,'[2]Lead Time(覆蓋貼)'!F:F,1,0)))*(P3427="v"),"",IF((ISTEXT(VLOOKUP(E3427,'[2]Lead Time(覆蓋貼)'!F:F,1,0)))*(P3427=""),"未執行",""))</f>
        <v/>
      </c>
    </row>
    <row r="3428" spans="1:23" ht="20.25" customHeight="1" x14ac:dyDescent="0.25">
      <c r="A3428" s="117"/>
      <c r="B3428" s="118" t="s">
        <v>6765</v>
      </c>
      <c r="C3428" s="119">
        <v>43337</v>
      </c>
      <c r="D3428" s="117" t="s">
        <v>6766</v>
      </c>
      <c r="E3428" s="120" t="s">
        <v>6788</v>
      </c>
      <c r="F3428" s="117">
        <f>IF(ISNA(VLOOKUP(B3428,[2]保固召回!$A:$G,7,FALSE)),"",(VLOOKUP(B3428,[2]保固召回!$A:$G,7,FALSE)))</f>
        <v>0</v>
      </c>
      <c r="G3428" s="121">
        <f t="shared" ca="1" si="215"/>
        <v>5.859375E-3</v>
      </c>
      <c r="H3428" s="125" t="str">
        <f t="shared" si="213"/>
        <v/>
      </c>
      <c r="I3428" s="126">
        <f t="shared" ca="1" si="214"/>
        <v>3</v>
      </c>
      <c r="J3428" s="127"/>
      <c r="K3428" s="156"/>
      <c r="L3428" s="129"/>
      <c r="M3428" s="205"/>
      <c r="N3428" s="118"/>
      <c r="O3428" s="119"/>
      <c r="P3428" s="117" t="str">
        <f>IF(B3428="","",IF(ISNA(VLOOKUP(U3428,[2]NEW!H:H,1,FALSE)),"V",""))</f>
        <v/>
      </c>
      <c r="Q3428" s="156"/>
      <c r="R3428" s="129"/>
      <c r="S3428" s="205"/>
      <c r="U3428" s="132" t="str">
        <f t="shared" si="212"/>
        <v>0011880400D049952</v>
      </c>
      <c r="W3428" s="134" t="str">
        <f>IF((ISERROR(VLOOKUP(E3428,'[2]Lead Time(覆蓋貼)'!F:F,1,0)))*(P3428="v"),"",IF((ISTEXT(VLOOKUP(E3428,'[2]Lead Time(覆蓋貼)'!F:F,1,0)))*(P3428=""),"未執行",""))</f>
        <v/>
      </c>
    </row>
    <row r="3429" spans="1:23" ht="20.25" customHeight="1" x14ac:dyDescent="0.25">
      <c r="A3429" s="117"/>
      <c r="B3429" s="118" t="s">
        <v>6765</v>
      </c>
      <c r="C3429" s="119">
        <v>43337</v>
      </c>
      <c r="D3429" s="117" t="s">
        <v>6766</v>
      </c>
      <c r="E3429" s="120" t="s">
        <v>6789</v>
      </c>
      <c r="F3429" s="117">
        <f>IF(ISNA(VLOOKUP(B3429,[2]保固召回!$A:$G,7,FALSE)),"",(VLOOKUP(B3429,[2]保固召回!$A:$G,7,FALSE)))</f>
        <v>0</v>
      </c>
      <c r="G3429" s="121">
        <f t="shared" ca="1" si="215"/>
        <v>5.859375E-3</v>
      </c>
      <c r="H3429" s="125" t="str">
        <f t="shared" si="213"/>
        <v/>
      </c>
      <c r="I3429" s="126">
        <f t="shared" ca="1" si="214"/>
        <v>3</v>
      </c>
      <c r="J3429" s="127"/>
      <c r="K3429" s="156"/>
      <c r="L3429" s="129"/>
      <c r="M3429" s="205"/>
      <c r="N3429" s="118"/>
      <c r="O3429" s="119"/>
      <c r="P3429" s="117" t="str">
        <f>IF(B3429="","",IF(ISNA(VLOOKUP(U3429,[2]NEW!H:H,1,FALSE)),"V",""))</f>
        <v/>
      </c>
      <c r="Q3429" s="156"/>
      <c r="R3429" s="129"/>
      <c r="S3429" s="205"/>
      <c r="U3429" s="132" t="str">
        <f t="shared" si="212"/>
        <v>0011880400F668140</v>
      </c>
      <c r="W3429" s="134" t="str">
        <f>IF((ISERROR(VLOOKUP(E3429,'[2]Lead Time(覆蓋貼)'!F:F,1,0)))*(P3429="v"),"",IF((ISTEXT(VLOOKUP(E3429,'[2]Lead Time(覆蓋貼)'!F:F,1,0)))*(P3429=""),"未執行",""))</f>
        <v/>
      </c>
    </row>
    <row r="3430" spans="1:23" ht="20.25" customHeight="1" x14ac:dyDescent="0.25">
      <c r="A3430" s="117"/>
      <c r="B3430" s="118" t="s">
        <v>6765</v>
      </c>
      <c r="C3430" s="119">
        <v>43337</v>
      </c>
      <c r="D3430" s="117" t="s">
        <v>6766</v>
      </c>
      <c r="E3430" s="120" t="s">
        <v>6790</v>
      </c>
      <c r="F3430" s="117">
        <f>IF(ISNA(VLOOKUP(B3430,[2]保固召回!$A:$G,7,FALSE)),"",(VLOOKUP(B3430,[2]保固召回!$A:$G,7,FALSE)))</f>
        <v>0</v>
      </c>
      <c r="G3430" s="121">
        <f t="shared" ca="1" si="215"/>
        <v>5.859375E-3</v>
      </c>
      <c r="H3430" s="125" t="str">
        <f t="shared" si="213"/>
        <v/>
      </c>
      <c r="I3430" s="126">
        <f t="shared" ca="1" si="214"/>
        <v>3</v>
      </c>
      <c r="J3430" s="127"/>
      <c r="K3430" s="156"/>
      <c r="L3430" s="129"/>
      <c r="M3430" s="205"/>
      <c r="N3430" s="118"/>
      <c r="O3430" s="119"/>
      <c r="P3430" s="117" t="str">
        <f>IF(B3430="","",IF(ISNA(VLOOKUP(U3430,[2]NEW!H:H,1,FALSE)),"V",""))</f>
        <v/>
      </c>
      <c r="Q3430" s="156"/>
      <c r="R3430" s="129"/>
      <c r="S3430" s="205"/>
      <c r="U3430" s="132" t="str">
        <f t="shared" si="212"/>
        <v>0011880400D495727</v>
      </c>
      <c r="W3430" s="134" t="str">
        <f>IF((ISERROR(VLOOKUP(E3430,'[2]Lead Time(覆蓋貼)'!F:F,1,0)))*(P3430="v"),"",IF((ISTEXT(VLOOKUP(E3430,'[2]Lead Time(覆蓋貼)'!F:F,1,0)))*(P3430=""),"未執行",""))</f>
        <v/>
      </c>
    </row>
    <row r="3431" spans="1:23" ht="20.25" customHeight="1" x14ac:dyDescent="0.25">
      <c r="A3431" s="117"/>
      <c r="B3431" s="118" t="s">
        <v>6765</v>
      </c>
      <c r="C3431" s="119">
        <v>43337</v>
      </c>
      <c r="D3431" s="117" t="s">
        <v>6766</v>
      </c>
      <c r="E3431" s="120" t="s">
        <v>6791</v>
      </c>
      <c r="F3431" s="117">
        <f>IF(ISNA(VLOOKUP(B3431,[2]保固召回!$A:$G,7,FALSE)),"",(VLOOKUP(B3431,[2]保固召回!$A:$G,7,FALSE)))</f>
        <v>0</v>
      </c>
      <c r="G3431" s="121">
        <f t="shared" ca="1" si="215"/>
        <v>5.859375E-3</v>
      </c>
      <c r="H3431" s="125" t="str">
        <f t="shared" si="213"/>
        <v/>
      </c>
      <c r="I3431" s="126">
        <f t="shared" ca="1" si="214"/>
        <v>3</v>
      </c>
      <c r="J3431" s="127"/>
      <c r="K3431" s="156"/>
      <c r="L3431" s="129"/>
      <c r="M3431" s="205"/>
      <c r="N3431" s="118"/>
      <c r="O3431" s="119"/>
      <c r="P3431" s="117" t="str">
        <f>IF(B3431="","",IF(ISNA(VLOOKUP(U3431,[2]NEW!H:H,1,FALSE)),"V",""))</f>
        <v/>
      </c>
      <c r="Q3431" s="156"/>
      <c r="R3431" s="129"/>
      <c r="S3431" s="205"/>
      <c r="U3431" s="132" t="str">
        <f t="shared" si="212"/>
        <v>00118804000K85402</v>
      </c>
      <c r="W3431" s="134" t="str">
        <f>IF((ISERROR(VLOOKUP(E3431,'[2]Lead Time(覆蓋貼)'!F:F,1,0)))*(P3431="v"),"",IF((ISTEXT(VLOOKUP(E3431,'[2]Lead Time(覆蓋貼)'!F:F,1,0)))*(P3431=""),"未執行",""))</f>
        <v/>
      </c>
    </row>
    <row r="3432" spans="1:23" ht="20.25" customHeight="1" x14ac:dyDescent="0.25">
      <c r="A3432" s="117"/>
      <c r="B3432" s="118" t="s">
        <v>6765</v>
      </c>
      <c r="C3432" s="119">
        <v>43337</v>
      </c>
      <c r="D3432" s="117" t="s">
        <v>6766</v>
      </c>
      <c r="E3432" s="120" t="s">
        <v>6792</v>
      </c>
      <c r="F3432" s="117">
        <f>IF(ISNA(VLOOKUP(B3432,[2]保固召回!$A:$G,7,FALSE)),"",(VLOOKUP(B3432,[2]保固召回!$A:$G,7,FALSE)))</f>
        <v>0</v>
      </c>
      <c r="G3432" s="121">
        <f t="shared" ca="1" si="215"/>
        <v>5.859375E-3</v>
      </c>
      <c r="H3432" s="125" t="str">
        <f t="shared" si="213"/>
        <v/>
      </c>
      <c r="I3432" s="126">
        <f t="shared" ca="1" si="214"/>
        <v>3</v>
      </c>
      <c r="J3432" s="127"/>
      <c r="K3432" s="156"/>
      <c r="L3432" s="129"/>
      <c r="M3432" s="205"/>
      <c r="N3432" s="118"/>
      <c r="O3432" s="119"/>
      <c r="P3432" s="117" t="str">
        <f>IF(B3432="","",IF(ISNA(VLOOKUP(U3432,[2]NEW!H:H,1,FALSE)),"V",""))</f>
        <v/>
      </c>
      <c r="Q3432" s="156"/>
      <c r="R3432" s="129"/>
      <c r="S3432" s="205"/>
      <c r="U3432" s="132" t="str">
        <f t="shared" si="212"/>
        <v>00118804000K85190</v>
      </c>
      <c r="W3432" s="134" t="str">
        <f>IF((ISERROR(VLOOKUP(E3432,'[2]Lead Time(覆蓋貼)'!F:F,1,0)))*(P3432="v"),"",IF((ISTEXT(VLOOKUP(E3432,'[2]Lead Time(覆蓋貼)'!F:F,1,0)))*(P3432=""),"未執行",""))</f>
        <v/>
      </c>
    </row>
    <row r="3433" spans="1:23" ht="20.25" customHeight="1" x14ac:dyDescent="0.25">
      <c r="A3433" s="117"/>
      <c r="B3433" s="118" t="s">
        <v>6765</v>
      </c>
      <c r="C3433" s="119">
        <v>43337</v>
      </c>
      <c r="D3433" s="117" t="s">
        <v>6766</v>
      </c>
      <c r="E3433" s="120" t="s">
        <v>6793</v>
      </c>
      <c r="F3433" s="117">
        <f>IF(ISNA(VLOOKUP(B3433,[2]保固召回!$A:$G,7,FALSE)),"",(VLOOKUP(B3433,[2]保固召回!$A:$G,7,FALSE)))</f>
        <v>0</v>
      </c>
      <c r="G3433" s="121">
        <f t="shared" ca="1" si="215"/>
        <v>5.859375E-3</v>
      </c>
      <c r="H3433" s="125" t="str">
        <f t="shared" si="213"/>
        <v/>
      </c>
      <c r="I3433" s="126">
        <f t="shared" ca="1" si="214"/>
        <v>3</v>
      </c>
      <c r="J3433" s="127"/>
      <c r="K3433" s="156"/>
      <c r="L3433" s="129"/>
      <c r="M3433" s="205"/>
      <c r="N3433" s="118"/>
      <c r="O3433" s="119"/>
      <c r="P3433" s="117" t="str">
        <f>IF(B3433="","",IF(ISNA(VLOOKUP(U3433,[2]NEW!H:H,1,FALSE)),"V",""))</f>
        <v/>
      </c>
      <c r="Q3433" s="156"/>
      <c r="R3433" s="129"/>
      <c r="S3433" s="205"/>
      <c r="U3433" s="132" t="str">
        <f t="shared" si="212"/>
        <v>00118804000K86845</v>
      </c>
      <c r="W3433" s="134" t="str">
        <f>IF((ISERROR(VLOOKUP(E3433,'[2]Lead Time(覆蓋貼)'!F:F,1,0)))*(P3433="v"),"",IF((ISTEXT(VLOOKUP(E3433,'[2]Lead Time(覆蓋貼)'!F:F,1,0)))*(P3433=""),"未執行",""))</f>
        <v/>
      </c>
    </row>
    <row r="3434" spans="1:23" ht="20.25" customHeight="1" x14ac:dyDescent="0.25">
      <c r="A3434" s="117"/>
      <c r="B3434" s="118" t="s">
        <v>6765</v>
      </c>
      <c r="C3434" s="119">
        <v>43337</v>
      </c>
      <c r="D3434" s="117" t="s">
        <v>6766</v>
      </c>
      <c r="E3434" s="120" t="s">
        <v>6794</v>
      </c>
      <c r="F3434" s="117">
        <f>IF(ISNA(VLOOKUP(B3434,[2]保固召回!$A:$G,7,FALSE)),"",(VLOOKUP(B3434,[2]保固召回!$A:$G,7,FALSE)))</f>
        <v>0</v>
      </c>
      <c r="G3434" s="121">
        <f t="shared" ca="1" si="215"/>
        <v>5.859375E-3</v>
      </c>
      <c r="H3434" s="125" t="str">
        <f t="shared" si="213"/>
        <v/>
      </c>
      <c r="I3434" s="126">
        <f t="shared" ca="1" si="214"/>
        <v>3</v>
      </c>
      <c r="J3434" s="127"/>
      <c r="K3434" s="156"/>
      <c r="L3434" s="129"/>
      <c r="M3434" s="205"/>
      <c r="N3434" s="118"/>
      <c r="O3434" s="119"/>
      <c r="P3434" s="117" t="str">
        <f>IF(B3434="","",IF(ISNA(VLOOKUP(U3434,[2]NEW!H:H,1,FALSE)),"V",""))</f>
        <v/>
      </c>
      <c r="Q3434" s="156"/>
      <c r="R3434" s="129"/>
      <c r="S3434" s="205"/>
      <c r="U3434" s="132" t="str">
        <f t="shared" si="212"/>
        <v>0011880400D772404</v>
      </c>
      <c r="W3434" s="134" t="str">
        <f>IF((ISERROR(VLOOKUP(E3434,'[2]Lead Time(覆蓋貼)'!F:F,1,0)))*(P3434="v"),"",IF((ISTEXT(VLOOKUP(E3434,'[2]Lead Time(覆蓋貼)'!F:F,1,0)))*(P3434=""),"未執行",""))</f>
        <v/>
      </c>
    </row>
    <row r="3435" spans="1:23" ht="20.25" customHeight="1" x14ac:dyDescent="0.25">
      <c r="A3435" s="117"/>
      <c r="B3435" s="118" t="s">
        <v>6765</v>
      </c>
      <c r="C3435" s="119">
        <v>43337</v>
      </c>
      <c r="D3435" s="117" t="s">
        <v>6766</v>
      </c>
      <c r="E3435" s="120" t="s">
        <v>6795</v>
      </c>
      <c r="F3435" s="117">
        <f>IF(ISNA(VLOOKUP(B3435,[2]保固召回!$A:$G,7,FALSE)),"",(VLOOKUP(B3435,[2]保固召回!$A:$G,7,FALSE)))</f>
        <v>0</v>
      </c>
      <c r="G3435" s="121">
        <f t="shared" ca="1" si="215"/>
        <v>5.859375E-3</v>
      </c>
      <c r="H3435" s="125" t="str">
        <f t="shared" si="213"/>
        <v/>
      </c>
      <c r="I3435" s="126">
        <f t="shared" ca="1" si="214"/>
        <v>3</v>
      </c>
      <c r="J3435" s="127"/>
      <c r="K3435" s="156"/>
      <c r="L3435" s="129"/>
      <c r="M3435" s="205"/>
      <c r="N3435" s="118"/>
      <c r="O3435" s="119"/>
      <c r="P3435" s="117" t="str">
        <f>IF(B3435="","",IF(ISNA(VLOOKUP(U3435,[2]NEW!H:H,1,FALSE)),"V",""))</f>
        <v/>
      </c>
      <c r="Q3435" s="156"/>
      <c r="R3435" s="129"/>
      <c r="S3435" s="205"/>
      <c r="U3435" s="132" t="str">
        <f t="shared" si="212"/>
        <v>0011880400D772442</v>
      </c>
      <c r="W3435" s="134" t="str">
        <f>IF((ISERROR(VLOOKUP(E3435,'[2]Lead Time(覆蓋貼)'!F:F,1,0)))*(P3435="v"),"",IF((ISTEXT(VLOOKUP(E3435,'[2]Lead Time(覆蓋貼)'!F:F,1,0)))*(P3435=""),"未執行",""))</f>
        <v/>
      </c>
    </row>
    <row r="3436" spans="1:23" ht="20.25" customHeight="1" x14ac:dyDescent="0.25">
      <c r="A3436" s="117"/>
      <c r="B3436" s="118" t="s">
        <v>6765</v>
      </c>
      <c r="C3436" s="119">
        <v>43337</v>
      </c>
      <c r="D3436" s="117" t="s">
        <v>6766</v>
      </c>
      <c r="E3436" s="120" t="s">
        <v>6796</v>
      </c>
      <c r="F3436" s="117">
        <f>IF(ISNA(VLOOKUP(B3436,[2]保固召回!$A:$G,7,FALSE)),"",(VLOOKUP(B3436,[2]保固召回!$A:$G,7,FALSE)))</f>
        <v>0</v>
      </c>
      <c r="G3436" s="121">
        <f t="shared" ca="1" si="215"/>
        <v>5.859375E-3</v>
      </c>
      <c r="H3436" s="125" t="str">
        <f t="shared" si="213"/>
        <v/>
      </c>
      <c r="I3436" s="126">
        <f t="shared" ca="1" si="214"/>
        <v>3</v>
      </c>
      <c r="J3436" s="127"/>
      <c r="K3436" s="156"/>
      <c r="L3436" s="129"/>
      <c r="M3436" s="205"/>
      <c r="N3436" s="118"/>
      <c r="O3436" s="119"/>
      <c r="P3436" s="117" t="str">
        <f>IF(B3436="","",IF(ISNA(VLOOKUP(U3436,[2]NEW!H:H,1,FALSE)),"V",""))</f>
        <v/>
      </c>
      <c r="Q3436" s="156"/>
      <c r="R3436" s="129"/>
      <c r="S3436" s="205"/>
      <c r="U3436" s="132" t="str">
        <f t="shared" si="212"/>
        <v>0011880400D770765</v>
      </c>
      <c r="W3436" s="134" t="str">
        <f>IF((ISERROR(VLOOKUP(E3436,'[2]Lead Time(覆蓋貼)'!F:F,1,0)))*(P3436="v"),"",IF((ISTEXT(VLOOKUP(E3436,'[2]Lead Time(覆蓋貼)'!F:F,1,0)))*(P3436=""),"未執行",""))</f>
        <v/>
      </c>
    </row>
    <row r="3437" spans="1:23" ht="20.25" customHeight="1" x14ac:dyDescent="0.25">
      <c r="A3437" s="117"/>
      <c r="B3437" s="118" t="s">
        <v>6765</v>
      </c>
      <c r="C3437" s="119">
        <v>43337</v>
      </c>
      <c r="D3437" s="117" t="s">
        <v>6766</v>
      </c>
      <c r="E3437" s="120" t="s">
        <v>6797</v>
      </c>
      <c r="F3437" s="117">
        <f>IF(ISNA(VLOOKUP(B3437,[2]保固召回!$A:$G,7,FALSE)),"",(VLOOKUP(B3437,[2]保固召回!$A:$G,7,FALSE)))</f>
        <v>0</v>
      </c>
      <c r="G3437" s="121">
        <f t="shared" ca="1" si="215"/>
        <v>5.859375E-3</v>
      </c>
      <c r="H3437" s="125" t="str">
        <f t="shared" si="213"/>
        <v/>
      </c>
      <c r="I3437" s="126">
        <f t="shared" ca="1" si="214"/>
        <v>3</v>
      </c>
      <c r="J3437" s="127"/>
      <c r="K3437" s="156"/>
      <c r="L3437" s="129"/>
      <c r="M3437" s="205"/>
      <c r="N3437" s="118"/>
      <c r="O3437" s="119"/>
      <c r="P3437" s="117" t="str">
        <f>IF(B3437="","",IF(ISNA(VLOOKUP(U3437,[2]NEW!H:H,1,FALSE)),"V",""))</f>
        <v/>
      </c>
      <c r="Q3437" s="156"/>
      <c r="R3437" s="129"/>
      <c r="S3437" s="205"/>
      <c r="U3437" s="132" t="str">
        <f t="shared" si="212"/>
        <v>0011880400D771282</v>
      </c>
      <c r="W3437" s="134" t="str">
        <f>IF((ISERROR(VLOOKUP(E3437,'[2]Lead Time(覆蓋貼)'!F:F,1,0)))*(P3437="v"),"",IF((ISTEXT(VLOOKUP(E3437,'[2]Lead Time(覆蓋貼)'!F:F,1,0)))*(P3437=""),"未執行",""))</f>
        <v/>
      </c>
    </row>
    <row r="3438" spans="1:23" ht="20.25" customHeight="1" x14ac:dyDescent="0.25">
      <c r="A3438" s="117"/>
      <c r="B3438" s="118" t="s">
        <v>6765</v>
      </c>
      <c r="C3438" s="119">
        <v>43337</v>
      </c>
      <c r="D3438" s="117" t="s">
        <v>6766</v>
      </c>
      <c r="E3438" s="120" t="s">
        <v>6798</v>
      </c>
      <c r="F3438" s="117">
        <f>IF(ISNA(VLOOKUP(B3438,[2]保固召回!$A:$G,7,FALSE)),"",(VLOOKUP(B3438,[2]保固召回!$A:$G,7,FALSE)))</f>
        <v>0</v>
      </c>
      <c r="G3438" s="121">
        <f t="shared" ca="1" si="215"/>
        <v>5.859375E-3</v>
      </c>
      <c r="H3438" s="125" t="str">
        <f t="shared" si="213"/>
        <v/>
      </c>
      <c r="I3438" s="126">
        <f t="shared" ca="1" si="214"/>
        <v>3</v>
      </c>
      <c r="J3438" s="127"/>
      <c r="K3438" s="156"/>
      <c r="L3438" s="129"/>
      <c r="M3438" s="205"/>
      <c r="N3438" s="118"/>
      <c r="O3438" s="119"/>
      <c r="P3438" s="117" t="str">
        <f>IF(B3438="","",IF(ISNA(VLOOKUP(U3438,[2]NEW!H:H,1,FALSE)),"V",""))</f>
        <v/>
      </c>
      <c r="Q3438" s="156"/>
      <c r="R3438" s="129"/>
      <c r="S3438" s="205"/>
      <c r="U3438" s="132" t="str">
        <f t="shared" si="212"/>
        <v>0011880400D496145</v>
      </c>
      <c r="W3438" s="134" t="str">
        <f>IF((ISERROR(VLOOKUP(E3438,'[2]Lead Time(覆蓋貼)'!F:F,1,0)))*(P3438="v"),"",IF((ISTEXT(VLOOKUP(E3438,'[2]Lead Time(覆蓋貼)'!F:F,1,0)))*(P3438=""),"未執行",""))</f>
        <v/>
      </c>
    </row>
    <row r="3439" spans="1:23" ht="20.25" customHeight="1" x14ac:dyDescent="0.25">
      <c r="A3439" s="117"/>
      <c r="B3439" s="118" t="s">
        <v>6765</v>
      </c>
      <c r="C3439" s="119">
        <v>43337</v>
      </c>
      <c r="D3439" s="117" t="s">
        <v>6766</v>
      </c>
      <c r="E3439" s="120" t="s">
        <v>6799</v>
      </c>
      <c r="F3439" s="117">
        <f>IF(ISNA(VLOOKUP(B3439,[2]保固召回!$A:$G,7,FALSE)),"",(VLOOKUP(B3439,[2]保固召回!$A:$G,7,FALSE)))</f>
        <v>0</v>
      </c>
      <c r="G3439" s="121">
        <f t="shared" ca="1" si="215"/>
        <v>5.859375E-3</v>
      </c>
      <c r="H3439" s="125" t="str">
        <f t="shared" si="213"/>
        <v/>
      </c>
      <c r="I3439" s="126">
        <f t="shared" ca="1" si="214"/>
        <v>3</v>
      </c>
      <c r="J3439" s="127"/>
      <c r="K3439" s="156"/>
      <c r="L3439" s="129"/>
      <c r="M3439" s="205"/>
      <c r="N3439" s="118"/>
      <c r="O3439" s="119"/>
      <c r="P3439" s="117" t="str">
        <f>IF(B3439="","",IF(ISNA(VLOOKUP(U3439,[2]NEW!H:H,1,FALSE)),"V",""))</f>
        <v/>
      </c>
      <c r="Q3439" s="156"/>
      <c r="R3439" s="129"/>
      <c r="S3439" s="205"/>
      <c r="U3439" s="132" t="str">
        <f t="shared" si="212"/>
        <v>0011880400D496164</v>
      </c>
      <c r="W3439" s="134" t="str">
        <f>IF((ISERROR(VLOOKUP(E3439,'[2]Lead Time(覆蓋貼)'!F:F,1,0)))*(P3439="v"),"",IF((ISTEXT(VLOOKUP(E3439,'[2]Lead Time(覆蓋貼)'!F:F,1,0)))*(P3439=""),"未執行",""))</f>
        <v/>
      </c>
    </row>
    <row r="3440" spans="1:23" ht="20.25" customHeight="1" x14ac:dyDescent="0.25">
      <c r="A3440" s="117"/>
      <c r="B3440" s="118" t="s">
        <v>6765</v>
      </c>
      <c r="C3440" s="119">
        <v>43337</v>
      </c>
      <c r="D3440" s="117" t="s">
        <v>6766</v>
      </c>
      <c r="E3440" s="120" t="s">
        <v>6800</v>
      </c>
      <c r="F3440" s="117">
        <f>IF(ISNA(VLOOKUP(B3440,[2]保固召回!$A:$G,7,FALSE)),"",(VLOOKUP(B3440,[2]保固召回!$A:$G,7,FALSE)))</f>
        <v>0</v>
      </c>
      <c r="G3440" s="121">
        <f t="shared" ca="1" si="215"/>
        <v>5.859375E-3</v>
      </c>
      <c r="H3440" s="125" t="str">
        <f t="shared" si="213"/>
        <v/>
      </c>
      <c r="I3440" s="126">
        <f t="shared" ca="1" si="214"/>
        <v>3</v>
      </c>
      <c r="J3440" s="127"/>
      <c r="K3440" s="156"/>
      <c r="L3440" s="129"/>
      <c r="M3440" s="205"/>
      <c r="N3440" s="118"/>
      <c r="O3440" s="119"/>
      <c r="P3440" s="117" t="str">
        <f>IF(B3440="","",IF(ISNA(VLOOKUP(U3440,[2]NEW!H:H,1,FALSE)),"V",""))</f>
        <v/>
      </c>
      <c r="Q3440" s="156"/>
      <c r="R3440" s="129"/>
      <c r="S3440" s="205"/>
      <c r="U3440" s="132" t="str">
        <f t="shared" si="212"/>
        <v>0011880400DY46523</v>
      </c>
      <c r="W3440" s="134" t="str">
        <f>IF((ISERROR(VLOOKUP(E3440,'[2]Lead Time(覆蓋貼)'!F:F,1,0)))*(P3440="v"),"",IF((ISTEXT(VLOOKUP(E3440,'[2]Lead Time(覆蓋貼)'!F:F,1,0)))*(P3440=""),"未執行",""))</f>
        <v/>
      </c>
    </row>
    <row r="3441" spans="1:23" ht="20.25" customHeight="1" x14ac:dyDescent="0.25">
      <c r="A3441" s="117"/>
      <c r="B3441" s="118" t="s">
        <v>6765</v>
      </c>
      <c r="C3441" s="119">
        <v>43337</v>
      </c>
      <c r="D3441" s="117" t="s">
        <v>6766</v>
      </c>
      <c r="E3441" s="120" t="s">
        <v>6801</v>
      </c>
      <c r="F3441" s="117">
        <f>IF(ISNA(VLOOKUP(B3441,[2]保固召回!$A:$G,7,FALSE)),"",(VLOOKUP(B3441,[2]保固召回!$A:$G,7,FALSE)))</f>
        <v>0</v>
      </c>
      <c r="G3441" s="121">
        <f t="shared" ca="1" si="215"/>
        <v>5.859375E-3</v>
      </c>
      <c r="H3441" s="125" t="str">
        <f t="shared" si="213"/>
        <v/>
      </c>
      <c r="I3441" s="126">
        <f t="shared" ca="1" si="214"/>
        <v>3</v>
      </c>
      <c r="J3441" s="127"/>
      <c r="K3441" s="156"/>
      <c r="L3441" s="129"/>
      <c r="M3441" s="205"/>
      <c r="N3441" s="118"/>
      <c r="O3441" s="119"/>
      <c r="P3441" s="117" t="str">
        <f>IF(B3441="","",IF(ISNA(VLOOKUP(U3441,[2]NEW!H:H,1,FALSE)),"V",""))</f>
        <v/>
      </c>
      <c r="Q3441" s="156"/>
      <c r="R3441" s="129"/>
      <c r="S3441" s="205"/>
      <c r="U3441" s="132" t="str">
        <f t="shared" si="212"/>
        <v>0011880400DY53634</v>
      </c>
      <c r="W3441" s="134" t="str">
        <f>IF((ISERROR(VLOOKUP(E3441,'[2]Lead Time(覆蓋貼)'!F:F,1,0)))*(P3441="v"),"",IF((ISTEXT(VLOOKUP(E3441,'[2]Lead Time(覆蓋貼)'!F:F,1,0)))*(P3441=""),"未執行",""))</f>
        <v/>
      </c>
    </row>
    <row r="3442" spans="1:23" ht="20.25" customHeight="1" x14ac:dyDescent="0.25">
      <c r="A3442" s="117"/>
      <c r="B3442" s="118" t="s">
        <v>6765</v>
      </c>
      <c r="C3442" s="119">
        <v>43337</v>
      </c>
      <c r="D3442" s="117" t="s">
        <v>6766</v>
      </c>
      <c r="E3442" s="120" t="s">
        <v>6802</v>
      </c>
      <c r="F3442" s="117">
        <f>IF(ISNA(VLOOKUP(B3442,[2]保固召回!$A:$G,7,FALSE)),"",(VLOOKUP(B3442,[2]保固召回!$A:$G,7,FALSE)))</f>
        <v>0</v>
      </c>
      <c r="G3442" s="121">
        <f t="shared" ca="1" si="215"/>
        <v>5.859375E-3</v>
      </c>
      <c r="H3442" s="125" t="str">
        <f t="shared" si="213"/>
        <v/>
      </c>
      <c r="I3442" s="126">
        <f t="shared" ca="1" si="214"/>
        <v>3</v>
      </c>
      <c r="J3442" s="127"/>
      <c r="K3442" s="156"/>
      <c r="L3442" s="129"/>
      <c r="M3442" s="205"/>
      <c r="N3442" s="118"/>
      <c r="O3442" s="119"/>
      <c r="P3442" s="117" t="str">
        <f>IF(B3442="","",IF(ISNA(VLOOKUP(U3442,[2]NEW!H:H,1,FALSE)),"V",""))</f>
        <v/>
      </c>
      <c r="Q3442" s="156"/>
      <c r="R3442" s="129"/>
      <c r="S3442" s="205"/>
      <c r="U3442" s="132" t="str">
        <f t="shared" si="212"/>
        <v>0011880400DY53021</v>
      </c>
      <c r="W3442" s="134" t="str">
        <f>IF((ISERROR(VLOOKUP(E3442,'[2]Lead Time(覆蓋貼)'!F:F,1,0)))*(P3442="v"),"",IF((ISTEXT(VLOOKUP(E3442,'[2]Lead Time(覆蓋貼)'!F:F,1,0)))*(P3442=""),"未執行",""))</f>
        <v/>
      </c>
    </row>
    <row r="3443" spans="1:23" ht="20.25" customHeight="1" x14ac:dyDescent="0.25">
      <c r="A3443" s="117"/>
      <c r="B3443" s="118" t="s">
        <v>6765</v>
      </c>
      <c r="C3443" s="119">
        <v>43337</v>
      </c>
      <c r="D3443" s="117" t="s">
        <v>6766</v>
      </c>
      <c r="E3443" s="120" t="s">
        <v>6803</v>
      </c>
      <c r="F3443" s="117">
        <f>IF(ISNA(VLOOKUP(B3443,[2]保固召回!$A:$G,7,FALSE)),"",(VLOOKUP(B3443,[2]保固召回!$A:$G,7,FALSE)))</f>
        <v>0</v>
      </c>
      <c r="G3443" s="121">
        <f t="shared" ca="1" si="215"/>
        <v>5.859375E-3</v>
      </c>
      <c r="H3443" s="125" t="str">
        <f t="shared" si="213"/>
        <v/>
      </c>
      <c r="I3443" s="126">
        <f t="shared" ca="1" si="214"/>
        <v>3</v>
      </c>
      <c r="J3443" s="127"/>
      <c r="K3443" s="156"/>
      <c r="L3443" s="129"/>
      <c r="M3443" s="205"/>
      <c r="N3443" s="118"/>
      <c r="O3443" s="119"/>
      <c r="P3443" s="117" t="str">
        <f>IF(B3443="","",IF(ISNA(VLOOKUP(U3443,[2]NEW!H:H,1,FALSE)),"V",""))</f>
        <v/>
      </c>
      <c r="Q3443" s="156"/>
      <c r="R3443" s="129"/>
      <c r="S3443" s="205"/>
      <c r="U3443" s="132" t="str">
        <f t="shared" si="212"/>
        <v>0011880400D496746</v>
      </c>
      <c r="W3443" s="134" t="str">
        <f>IF((ISERROR(VLOOKUP(E3443,'[2]Lead Time(覆蓋貼)'!F:F,1,0)))*(P3443="v"),"",IF((ISTEXT(VLOOKUP(E3443,'[2]Lead Time(覆蓋貼)'!F:F,1,0)))*(P3443=""),"未執行",""))</f>
        <v/>
      </c>
    </row>
    <row r="3444" spans="1:23" ht="20.25" customHeight="1" x14ac:dyDescent="0.25">
      <c r="A3444" s="117"/>
      <c r="B3444" s="118" t="s">
        <v>6765</v>
      </c>
      <c r="C3444" s="119">
        <v>43337</v>
      </c>
      <c r="D3444" s="117" t="s">
        <v>6766</v>
      </c>
      <c r="E3444" s="120" t="s">
        <v>6804</v>
      </c>
      <c r="F3444" s="117">
        <f>IF(ISNA(VLOOKUP(B3444,[2]保固召回!$A:$G,7,FALSE)),"",(VLOOKUP(B3444,[2]保固召回!$A:$G,7,FALSE)))</f>
        <v>0</v>
      </c>
      <c r="G3444" s="121">
        <f t="shared" ca="1" si="215"/>
        <v>5.859375E-3</v>
      </c>
      <c r="H3444" s="125" t="str">
        <f t="shared" si="213"/>
        <v/>
      </c>
      <c r="I3444" s="126">
        <f t="shared" ca="1" si="214"/>
        <v>3</v>
      </c>
      <c r="J3444" s="127"/>
      <c r="K3444" s="156"/>
      <c r="L3444" s="129"/>
      <c r="M3444" s="205"/>
      <c r="N3444" s="118"/>
      <c r="O3444" s="119"/>
      <c r="P3444" s="117" t="str">
        <f>IF(B3444="","",IF(ISNA(VLOOKUP(U3444,[2]NEW!H:H,1,FALSE)),"V",""))</f>
        <v/>
      </c>
      <c r="Q3444" s="156"/>
      <c r="R3444" s="129"/>
      <c r="S3444" s="205"/>
      <c r="U3444" s="132" t="str">
        <f t="shared" si="212"/>
        <v>0011880400D496843</v>
      </c>
      <c r="W3444" s="134" t="str">
        <f>IF((ISERROR(VLOOKUP(E3444,'[2]Lead Time(覆蓋貼)'!F:F,1,0)))*(P3444="v"),"",IF((ISTEXT(VLOOKUP(E3444,'[2]Lead Time(覆蓋貼)'!F:F,1,0)))*(P3444=""),"未執行",""))</f>
        <v/>
      </c>
    </row>
    <row r="3445" spans="1:23" ht="20.25" customHeight="1" x14ac:dyDescent="0.25">
      <c r="A3445" s="117"/>
      <c r="B3445" s="118" t="s">
        <v>6765</v>
      </c>
      <c r="C3445" s="119">
        <v>43337</v>
      </c>
      <c r="D3445" s="117" t="s">
        <v>6766</v>
      </c>
      <c r="E3445" s="120" t="s">
        <v>1898</v>
      </c>
      <c r="F3445" s="117">
        <f>IF(ISNA(VLOOKUP(B3445,[2]保固召回!$A:$G,7,FALSE)),"",(VLOOKUP(B3445,[2]保固召回!$A:$G,7,FALSE)))</f>
        <v>0</v>
      </c>
      <c r="G3445" s="121">
        <f t="shared" ca="1" si="215"/>
        <v>5.859375E-3</v>
      </c>
      <c r="H3445" s="125" t="str">
        <f t="shared" si="213"/>
        <v/>
      </c>
      <c r="I3445" s="126">
        <f t="shared" ca="1" si="214"/>
        <v>3</v>
      </c>
      <c r="J3445" s="127"/>
      <c r="K3445" s="156"/>
      <c r="L3445" s="129"/>
      <c r="M3445" s="205"/>
      <c r="N3445" s="118"/>
      <c r="O3445" s="119"/>
      <c r="P3445" s="117" t="str">
        <f>IF(B3445="","",IF(ISNA(VLOOKUP(U3445,[2]NEW!H:H,1,FALSE)),"V",""))</f>
        <v/>
      </c>
      <c r="Q3445" s="156"/>
      <c r="R3445" s="129"/>
      <c r="S3445" s="205"/>
      <c r="U3445" s="132" t="str">
        <f t="shared" si="212"/>
        <v>00118804000F31108</v>
      </c>
      <c r="W3445" s="134" t="str">
        <f>IF((ISERROR(VLOOKUP(E3445,'[2]Lead Time(覆蓋貼)'!F:F,1,0)))*(P3445="v"),"",IF((ISTEXT(VLOOKUP(E3445,'[2]Lead Time(覆蓋貼)'!F:F,1,0)))*(P3445=""),"未執行",""))</f>
        <v/>
      </c>
    </row>
    <row r="3446" spans="1:23" ht="20.25" customHeight="1" x14ac:dyDescent="0.25">
      <c r="A3446" s="117"/>
      <c r="B3446" s="118" t="s">
        <v>6765</v>
      </c>
      <c r="C3446" s="119">
        <v>43337</v>
      </c>
      <c r="D3446" s="117" t="s">
        <v>6766</v>
      </c>
      <c r="E3446" s="120" t="s">
        <v>6805</v>
      </c>
      <c r="F3446" s="117">
        <f>IF(ISNA(VLOOKUP(B3446,[2]保固召回!$A:$G,7,FALSE)),"",(VLOOKUP(B3446,[2]保固召回!$A:$G,7,FALSE)))</f>
        <v>0</v>
      </c>
      <c r="G3446" s="121">
        <f t="shared" ca="1" si="215"/>
        <v>5.859375E-3</v>
      </c>
      <c r="H3446" s="125" t="str">
        <f t="shared" si="213"/>
        <v/>
      </c>
      <c r="I3446" s="126">
        <f t="shared" ca="1" si="214"/>
        <v>3</v>
      </c>
      <c r="J3446" s="127"/>
      <c r="K3446" s="156"/>
      <c r="L3446" s="129"/>
      <c r="M3446" s="205"/>
      <c r="N3446" s="118"/>
      <c r="O3446" s="119"/>
      <c r="P3446" s="117" t="str">
        <f>IF(B3446="","",IF(ISNA(VLOOKUP(U3446,[2]NEW!H:H,1,FALSE)),"V",""))</f>
        <v/>
      </c>
      <c r="Q3446" s="156"/>
      <c r="R3446" s="129"/>
      <c r="S3446" s="205"/>
      <c r="U3446" s="132" t="str">
        <f t="shared" si="212"/>
        <v>00118804000F28338</v>
      </c>
      <c r="W3446" s="134" t="str">
        <f>IF((ISERROR(VLOOKUP(E3446,'[2]Lead Time(覆蓋貼)'!F:F,1,0)))*(P3446="v"),"",IF((ISTEXT(VLOOKUP(E3446,'[2]Lead Time(覆蓋貼)'!F:F,1,0)))*(P3446=""),"未執行",""))</f>
        <v/>
      </c>
    </row>
    <row r="3447" spans="1:23" ht="20.25" customHeight="1" x14ac:dyDescent="0.25">
      <c r="A3447" s="117"/>
      <c r="B3447" s="118" t="s">
        <v>6765</v>
      </c>
      <c r="C3447" s="119">
        <v>43337</v>
      </c>
      <c r="D3447" s="117" t="s">
        <v>6766</v>
      </c>
      <c r="E3447" s="120" t="s">
        <v>1887</v>
      </c>
      <c r="F3447" s="117">
        <f>IF(ISNA(VLOOKUP(B3447,[2]保固召回!$A:$G,7,FALSE)),"",(VLOOKUP(B3447,[2]保固召回!$A:$G,7,FALSE)))</f>
        <v>0</v>
      </c>
      <c r="G3447" s="121">
        <f t="shared" ca="1" si="215"/>
        <v>5.859375E-3</v>
      </c>
      <c r="H3447" s="125" t="str">
        <f t="shared" si="213"/>
        <v/>
      </c>
      <c r="I3447" s="126">
        <f t="shared" ca="1" si="214"/>
        <v>3</v>
      </c>
      <c r="J3447" s="127"/>
      <c r="K3447" s="156"/>
      <c r="L3447" s="129"/>
      <c r="M3447" s="205"/>
      <c r="N3447" s="118"/>
      <c r="O3447" s="119"/>
      <c r="P3447" s="117" t="str">
        <f>IF(B3447="","",IF(ISNA(VLOOKUP(U3447,[2]NEW!H:H,1,FALSE)),"V",""))</f>
        <v/>
      </c>
      <c r="Q3447" s="156"/>
      <c r="R3447" s="129"/>
      <c r="S3447" s="205"/>
      <c r="U3447" s="132" t="str">
        <f t="shared" si="212"/>
        <v>00118804000F28964</v>
      </c>
      <c r="W3447" s="134" t="str">
        <f>IF((ISERROR(VLOOKUP(E3447,'[2]Lead Time(覆蓋貼)'!F:F,1,0)))*(P3447="v"),"",IF((ISTEXT(VLOOKUP(E3447,'[2]Lead Time(覆蓋貼)'!F:F,1,0)))*(P3447=""),"未執行",""))</f>
        <v/>
      </c>
    </row>
    <row r="3448" spans="1:23" ht="20.25" customHeight="1" x14ac:dyDescent="0.25">
      <c r="A3448" s="117"/>
      <c r="B3448" s="118" t="s">
        <v>6765</v>
      </c>
      <c r="C3448" s="119">
        <v>43337</v>
      </c>
      <c r="D3448" s="117" t="s">
        <v>6766</v>
      </c>
      <c r="E3448" s="120" t="s">
        <v>6806</v>
      </c>
      <c r="F3448" s="117">
        <f>IF(ISNA(VLOOKUP(B3448,[2]保固召回!$A:$G,7,FALSE)),"",(VLOOKUP(B3448,[2]保固召回!$A:$G,7,FALSE)))</f>
        <v>0</v>
      </c>
      <c r="G3448" s="121">
        <f t="shared" ca="1" si="215"/>
        <v>5.859375E-3</v>
      </c>
      <c r="H3448" s="125" t="str">
        <f t="shared" si="213"/>
        <v/>
      </c>
      <c r="I3448" s="126">
        <f t="shared" ca="1" si="214"/>
        <v>3</v>
      </c>
      <c r="J3448" s="127"/>
      <c r="K3448" s="156"/>
      <c r="L3448" s="129"/>
      <c r="M3448" s="205"/>
      <c r="N3448" s="118"/>
      <c r="O3448" s="119"/>
      <c r="P3448" s="117" t="str">
        <f>IF(B3448="","",IF(ISNA(VLOOKUP(U3448,[2]NEW!H:H,1,FALSE)),"V",""))</f>
        <v/>
      </c>
      <c r="Q3448" s="156"/>
      <c r="R3448" s="129"/>
      <c r="S3448" s="205"/>
      <c r="U3448" s="132" t="str">
        <f t="shared" si="212"/>
        <v>00118804000H98430</v>
      </c>
      <c r="W3448" s="134" t="str">
        <f>IF((ISERROR(VLOOKUP(E3448,'[2]Lead Time(覆蓋貼)'!F:F,1,0)))*(P3448="v"),"",IF((ISTEXT(VLOOKUP(E3448,'[2]Lead Time(覆蓋貼)'!F:F,1,0)))*(P3448=""),"未執行",""))</f>
        <v/>
      </c>
    </row>
    <row r="3449" spans="1:23" ht="20.25" customHeight="1" x14ac:dyDescent="0.25">
      <c r="A3449" s="117"/>
      <c r="B3449" s="118" t="s">
        <v>6765</v>
      </c>
      <c r="C3449" s="119">
        <v>43337</v>
      </c>
      <c r="D3449" s="117" t="s">
        <v>6766</v>
      </c>
      <c r="E3449" s="120" t="s">
        <v>6807</v>
      </c>
      <c r="F3449" s="117">
        <f>IF(ISNA(VLOOKUP(B3449,[2]保固召回!$A:$G,7,FALSE)),"",(VLOOKUP(B3449,[2]保固召回!$A:$G,7,FALSE)))</f>
        <v>0</v>
      </c>
      <c r="G3449" s="121">
        <f t="shared" ca="1" si="215"/>
        <v>5.859375E-3</v>
      </c>
      <c r="H3449" s="125" t="str">
        <f t="shared" si="213"/>
        <v/>
      </c>
      <c r="I3449" s="126">
        <f t="shared" ca="1" si="214"/>
        <v>3</v>
      </c>
      <c r="J3449" s="127"/>
      <c r="K3449" s="156"/>
      <c r="L3449" s="129"/>
      <c r="M3449" s="205"/>
      <c r="N3449" s="118"/>
      <c r="O3449" s="119"/>
      <c r="P3449" s="117" t="str">
        <f>IF(B3449="","",IF(ISNA(VLOOKUP(U3449,[2]NEW!H:H,1,FALSE)),"V",""))</f>
        <v/>
      </c>
      <c r="Q3449" s="156"/>
      <c r="R3449" s="129"/>
      <c r="S3449" s="205"/>
      <c r="U3449" s="132" t="str">
        <f t="shared" si="212"/>
        <v>00118804000H98602</v>
      </c>
      <c r="W3449" s="134" t="str">
        <f>IF((ISERROR(VLOOKUP(E3449,'[2]Lead Time(覆蓋貼)'!F:F,1,0)))*(P3449="v"),"",IF((ISTEXT(VLOOKUP(E3449,'[2]Lead Time(覆蓋貼)'!F:F,1,0)))*(P3449=""),"未執行",""))</f>
        <v/>
      </c>
    </row>
    <row r="3450" spans="1:23" ht="20.25" customHeight="1" x14ac:dyDescent="0.25">
      <c r="A3450" s="117"/>
      <c r="B3450" s="118" t="s">
        <v>6765</v>
      </c>
      <c r="C3450" s="119">
        <v>43337</v>
      </c>
      <c r="D3450" s="117" t="s">
        <v>6766</v>
      </c>
      <c r="E3450" s="120" t="s">
        <v>6808</v>
      </c>
      <c r="F3450" s="117">
        <f>IF(ISNA(VLOOKUP(B3450,[2]保固召回!$A:$G,7,FALSE)),"",(VLOOKUP(B3450,[2]保固召回!$A:$G,7,FALSE)))</f>
        <v>0</v>
      </c>
      <c r="G3450" s="121">
        <f t="shared" ca="1" si="215"/>
        <v>5.859375E-3</v>
      </c>
      <c r="H3450" s="125" t="str">
        <f t="shared" si="213"/>
        <v/>
      </c>
      <c r="I3450" s="126">
        <f t="shared" ca="1" si="214"/>
        <v>3</v>
      </c>
      <c r="J3450" s="127"/>
      <c r="K3450" s="156"/>
      <c r="L3450" s="129"/>
      <c r="M3450" s="205"/>
      <c r="N3450" s="118"/>
      <c r="O3450" s="119"/>
      <c r="P3450" s="117" t="str">
        <f>IF(B3450="","",IF(ISNA(VLOOKUP(U3450,[2]NEW!H:H,1,FALSE)),"V",""))</f>
        <v/>
      </c>
      <c r="Q3450" s="156"/>
      <c r="R3450" s="129"/>
      <c r="S3450" s="205"/>
      <c r="U3450" s="132" t="str">
        <f t="shared" si="212"/>
        <v>00118804000H95748</v>
      </c>
      <c r="W3450" s="134" t="str">
        <f>IF((ISERROR(VLOOKUP(E3450,'[2]Lead Time(覆蓋貼)'!F:F,1,0)))*(P3450="v"),"",IF((ISTEXT(VLOOKUP(E3450,'[2]Lead Time(覆蓋貼)'!F:F,1,0)))*(P3450=""),"未執行",""))</f>
        <v/>
      </c>
    </row>
    <row r="3451" spans="1:23" ht="20.25" customHeight="1" x14ac:dyDescent="0.25">
      <c r="A3451" s="117"/>
      <c r="B3451" s="118" t="s">
        <v>6765</v>
      </c>
      <c r="C3451" s="119">
        <v>43337</v>
      </c>
      <c r="D3451" s="117" t="s">
        <v>6766</v>
      </c>
      <c r="E3451" s="120" t="s">
        <v>6809</v>
      </c>
      <c r="F3451" s="117">
        <f>IF(ISNA(VLOOKUP(B3451,[2]保固召回!$A:$G,7,FALSE)),"",(VLOOKUP(B3451,[2]保固召回!$A:$G,7,FALSE)))</f>
        <v>0</v>
      </c>
      <c r="G3451" s="121">
        <f t="shared" ca="1" si="215"/>
        <v>5.859375E-3</v>
      </c>
      <c r="H3451" s="125" t="str">
        <f t="shared" si="213"/>
        <v/>
      </c>
      <c r="I3451" s="126">
        <f t="shared" ca="1" si="214"/>
        <v>3</v>
      </c>
      <c r="J3451" s="127"/>
      <c r="K3451" s="156"/>
      <c r="L3451" s="129"/>
      <c r="M3451" s="205"/>
      <c r="N3451" s="118"/>
      <c r="O3451" s="119"/>
      <c r="P3451" s="117" t="str">
        <f>IF(B3451="","",IF(ISNA(VLOOKUP(U3451,[2]NEW!H:H,1,FALSE)),"V",""))</f>
        <v/>
      </c>
      <c r="Q3451" s="156"/>
      <c r="R3451" s="129"/>
      <c r="S3451" s="205"/>
      <c r="U3451" s="132" t="str">
        <f t="shared" si="212"/>
        <v>0011880400NP99818</v>
      </c>
      <c r="W3451" s="134" t="str">
        <f>IF((ISERROR(VLOOKUP(E3451,'[2]Lead Time(覆蓋貼)'!F:F,1,0)))*(P3451="v"),"",IF((ISTEXT(VLOOKUP(E3451,'[2]Lead Time(覆蓋貼)'!F:F,1,0)))*(P3451=""),"未執行",""))</f>
        <v/>
      </c>
    </row>
    <row r="3452" spans="1:23" ht="20.25" customHeight="1" x14ac:dyDescent="0.25">
      <c r="A3452" s="117"/>
      <c r="B3452" s="118" t="s">
        <v>6765</v>
      </c>
      <c r="C3452" s="119">
        <v>43337</v>
      </c>
      <c r="D3452" s="117" t="s">
        <v>6766</v>
      </c>
      <c r="E3452" s="120" t="s">
        <v>6810</v>
      </c>
      <c r="F3452" s="117">
        <f>IF(ISNA(VLOOKUP(B3452,[2]保固召回!$A:$G,7,FALSE)),"",(VLOOKUP(B3452,[2]保固召回!$A:$G,7,FALSE)))</f>
        <v>0</v>
      </c>
      <c r="G3452" s="121">
        <f t="shared" ca="1" si="215"/>
        <v>5.859375E-3</v>
      </c>
      <c r="H3452" s="125" t="str">
        <f t="shared" si="213"/>
        <v/>
      </c>
      <c r="I3452" s="126">
        <f t="shared" ca="1" si="214"/>
        <v>3</v>
      </c>
      <c r="J3452" s="127"/>
      <c r="K3452" s="156"/>
      <c r="L3452" s="129"/>
      <c r="M3452" s="205"/>
      <c r="N3452" s="118"/>
      <c r="O3452" s="119"/>
      <c r="P3452" s="117" t="str">
        <f>IF(B3452="","",IF(ISNA(VLOOKUP(U3452,[2]NEW!H:H,1,FALSE)),"V",""))</f>
        <v/>
      </c>
      <c r="Q3452" s="156"/>
      <c r="R3452" s="129"/>
      <c r="S3452" s="205"/>
      <c r="U3452" s="132" t="str">
        <f t="shared" si="212"/>
        <v>0011880400NP99841</v>
      </c>
      <c r="W3452" s="134" t="str">
        <f>IF((ISERROR(VLOOKUP(E3452,'[2]Lead Time(覆蓋貼)'!F:F,1,0)))*(P3452="v"),"",IF((ISTEXT(VLOOKUP(E3452,'[2]Lead Time(覆蓋貼)'!F:F,1,0)))*(P3452=""),"未執行",""))</f>
        <v/>
      </c>
    </row>
    <row r="3453" spans="1:23" ht="20.25" customHeight="1" x14ac:dyDescent="0.25">
      <c r="A3453" s="117"/>
      <c r="B3453" s="118" t="s">
        <v>6765</v>
      </c>
      <c r="C3453" s="119">
        <v>43337</v>
      </c>
      <c r="D3453" s="117" t="s">
        <v>6766</v>
      </c>
      <c r="E3453" s="120" t="s">
        <v>6811</v>
      </c>
      <c r="F3453" s="117">
        <f>IF(ISNA(VLOOKUP(B3453,[2]保固召回!$A:$G,7,FALSE)),"",(VLOOKUP(B3453,[2]保固召回!$A:$G,7,FALSE)))</f>
        <v>0</v>
      </c>
      <c r="G3453" s="121">
        <f t="shared" ca="1" si="215"/>
        <v>5.859375E-3</v>
      </c>
      <c r="H3453" s="125" t="str">
        <f t="shared" si="213"/>
        <v/>
      </c>
      <c r="I3453" s="126">
        <f t="shared" ca="1" si="214"/>
        <v>3</v>
      </c>
      <c r="J3453" s="127"/>
      <c r="K3453" s="156"/>
      <c r="L3453" s="129"/>
      <c r="M3453" s="205"/>
      <c r="N3453" s="118"/>
      <c r="O3453" s="119"/>
      <c r="P3453" s="117" t="str">
        <f>IF(B3453="","",IF(ISNA(VLOOKUP(U3453,[2]NEW!H:H,1,FALSE)),"V",""))</f>
        <v/>
      </c>
      <c r="Q3453" s="156"/>
      <c r="R3453" s="129"/>
      <c r="S3453" s="205"/>
      <c r="U3453" s="132" t="str">
        <f t="shared" si="212"/>
        <v>0011880400NP99858</v>
      </c>
      <c r="W3453" s="134" t="str">
        <f>IF((ISERROR(VLOOKUP(E3453,'[2]Lead Time(覆蓋貼)'!F:F,1,0)))*(P3453="v"),"",IF((ISTEXT(VLOOKUP(E3453,'[2]Lead Time(覆蓋貼)'!F:F,1,0)))*(P3453=""),"未執行",""))</f>
        <v/>
      </c>
    </row>
    <row r="3454" spans="1:23" ht="20.25" customHeight="1" x14ac:dyDescent="0.25">
      <c r="A3454" s="117"/>
      <c r="B3454" s="118" t="s">
        <v>6765</v>
      </c>
      <c r="C3454" s="119">
        <v>43337</v>
      </c>
      <c r="D3454" s="117" t="s">
        <v>6766</v>
      </c>
      <c r="E3454" s="120" t="s">
        <v>6812</v>
      </c>
      <c r="F3454" s="117">
        <f>IF(ISNA(VLOOKUP(B3454,[2]保固召回!$A:$G,7,FALSE)),"",(VLOOKUP(B3454,[2]保固召回!$A:$G,7,FALSE)))</f>
        <v>0</v>
      </c>
      <c r="G3454" s="121">
        <f t="shared" ca="1" si="215"/>
        <v>5.859375E-3</v>
      </c>
      <c r="H3454" s="125" t="str">
        <f t="shared" si="213"/>
        <v/>
      </c>
      <c r="I3454" s="126">
        <f t="shared" ca="1" si="214"/>
        <v>3</v>
      </c>
      <c r="J3454" s="127"/>
      <c r="K3454" s="156"/>
      <c r="L3454" s="129"/>
      <c r="M3454" s="205"/>
      <c r="N3454" s="118"/>
      <c r="O3454" s="119"/>
      <c r="P3454" s="117" t="str">
        <f>IF(B3454="","",IF(ISNA(VLOOKUP(U3454,[2]NEW!H:H,1,FALSE)),"V",""))</f>
        <v/>
      </c>
      <c r="Q3454" s="156"/>
      <c r="R3454" s="129"/>
      <c r="S3454" s="205"/>
      <c r="U3454" s="132" t="str">
        <f t="shared" si="212"/>
        <v>0011880400NP99861</v>
      </c>
      <c r="W3454" s="134" t="str">
        <f>IF((ISERROR(VLOOKUP(E3454,'[2]Lead Time(覆蓋貼)'!F:F,1,0)))*(P3454="v"),"",IF((ISTEXT(VLOOKUP(E3454,'[2]Lead Time(覆蓋貼)'!F:F,1,0)))*(P3454=""),"未執行",""))</f>
        <v/>
      </c>
    </row>
    <row r="3455" spans="1:23" ht="20.25" customHeight="1" x14ac:dyDescent="0.25">
      <c r="A3455" s="117"/>
      <c r="B3455" s="118" t="s">
        <v>6765</v>
      </c>
      <c r="C3455" s="119">
        <v>43337</v>
      </c>
      <c r="D3455" s="117" t="s">
        <v>6766</v>
      </c>
      <c r="E3455" s="120" t="s">
        <v>6813</v>
      </c>
      <c r="F3455" s="117">
        <f>IF(ISNA(VLOOKUP(B3455,[2]保固召回!$A:$G,7,FALSE)),"",(VLOOKUP(B3455,[2]保固召回!$A:$G,7,FALSE)))</f>
        <v>0</v>
      </c>
      <c r="G3455" s="121">
        <f t="shared" ca="1" si="215"/>
        <v>5.859375E-3</v>
      </c>
      <c r="H3455" s="125" t="str">
        <f t="shared" si="213"/>
        <v/>
      </c>
      <c r="I3455" s="126">
        <f t="shared" ca="1" si="214"/>
        <v>3</v>
      </c>
      <c r="J3455" s="127"/>
      <c r="K3455" s="156"/>
      <c r="L3455" s="129"/>
      <c r="M3455" s="205"/>
      <c r="N3455" s="118"/>
      <c r="O3455" s="119"/>
      <c r="P3455" s="117" t="str">
        <f>IF(B3455="","",IF(ISNA(VLOOKUP(U3455,[2]NEW!H:H,1,FALSE)),"V",""))</f>
        <v/>
      </c>
      <c r="Q3455" s="156"/>
      <c r="R3455" s="129"/>
      <c r="S3455" s="205"/>
      <c r="U3455" s="132" t="str">
        <f t="shared" si="212"/>
        <v>0011880400NN95109</v>
      </c>
      <c r="W3455" s="134" t="str">
        <f>IF((ISERROR(VLOOKUP(E3455,'[2]Lead Time(覆蓋貼)'!F:F,1,0)))*(P3455="v"),"",IF((ISTEXT(VLOOKUP(E3455,'[2]Lead Time(覆蓋貼)'!F:F,1,0)))*(P3455=""),"未執行",""))</f>
        <v/>
      </c>
    </row>
    <row r="3456" spans="1:23" ht="20.25" customHeight="1" x14ac:dyDescent="0.25">
      <c r="A3456" s="117"/>
      <c r="B3456" s="118" t="s">
        <v>6765</v>
      </c>
      <c r="C3456" s="119">
        <v>43337</v>
      </c>
      <c r="D3456" s="117" t="s">
        <v>6766</v>
      </c>
      <c r="E3456" s="120" t="s">
        <v>6814</v>
      </c>
      <c r="F3456" s="117">
        <f>IF(ISNA(VLOOKUP(B3456,[2]保固召回!$A:$G,7,FALSE)),"",(VLOOKUP(B3456,[2]保固召回!$A:$G,7,FALSE)))</f>
        <v>0</v>
      </c>
      <c r="G3456" s="121">
        <f t="shared" ca="1" si="215"/>
        <v>5.859375E-3</v>
      </c>
      <c r="H3456" s="125" t="str">
        <f t="shared" si="213"/>
        <v/>
      </c>
      <c r="I3456" s="126">
        <f t="shared" ca="1" si="214"/>
        <v>3</v>
      </c>
      <c r="J3456" s="127"/>
      <c r="K3456" s="156"/>
      <c r="L3456" s="129"/>
      <c r="M3456" s="205"/>
      <c r="N3456" s="118"/>
      <c r="O3456" s="119"/>
      <c r="P3456" s="117" t="str">
        <f>IF(B3456="","",IF(ISNA(VLOOKUP(U3456,[2]NEW!H:H,1,FALSE)),"V",""))</f>
        <v/>
      </c>
      <c r="Q3456" s="156"/>
      <c r="R3456" s="129"/>
      <c r="S3456" s="205"/>
      <c r="U3456" s="132" t="str">
        <f t="shared" si="212"/>
        <v>0011880400D049967</v>
      </c>
      <c r="W3456" s="134" t="str">
        <f>IF((ISERROR(VLOOKUP(E3456,'[2]Lead Time(覆蓋貼)'!F:F,1,0)))*(P3456="v"),"",IF((ISTEXT(VLOOKUP(E3456,'[2]Lead Time(覆蓋貼)'!F:F,1,0)))*(P3456=""),"未執行",""))</f>
        <v>未執行</v>
      </c>
    </row>
    <row r="3457" spans="1:23" ht="20.25" customHeight="1" x14ac:dyDescent="0.25">
      <c r="A3457" s="117"/>
      <c r="B3457" s="118" t="s">
        <v>6765</v>
      </c>
      <c r="C3457" s="119">
        <v>43337</v>
      </c>
      <c r="D3457" s="117" t="s">
        <v>6766</v>
      </c>
      <c r="E3457" s="120" t="s">
        <v>6815</v>
      </c>
      <c r="F3457" s="117">
        <f>IF(ISNA(VLOOKUP(B3457,[2]保固召回!$A:$G,7,FALSE)),"",(VLOOKUP(B3457,[2]保固召回!$A:$G,7,FALSE)))</f>
        <v>0</v>
      </c>
      <c r="G3457" s="121">
        <f t="shared" ca="1" si="215"/>
        <v>5.859375E-3</v>
      </c>
      <c r="H3457" s="125" t="str">
        <f t="shared" si="213"/>
        <v/>
      </c>
      <c r="I3457" s="126">
        <f t="shared" ca="1" si="214"/>
        <v>3</v>
      </c>
      <c r="J3457" s="127"/>
      <c r="K3457" s="156"/>
      <c r="L3457" s="129"/>
      <c r="M3457" s="205"/>
      <c r="N3457" s="118"/>
      <c r="O3457" s="119"/>
      <c r="P3457" s="117" t="str">
        <f>IF(B3457="","",IF(ISNA(VLOOKUP(U3457,[2]NEW!H:H,1,FALSE)),"V",""))</f>
        <v/>
      </c>
      <c r="Q3457" s="156"/>
      <c r="R3457" s="129"/>
      <c r="S3457" s="205"/>
      <c r="U3457" s="132" t="str">
        <f t="shared" si="212"/>
        <v>0011880400D049980</v>
      </c>
      <c r="W3457" s="134" t="str">
        <f>IF((ISERROR(VLOOKUP(E3457,'[2]Lead Time(覆蓋貼)'!F:F,1,0)))*(P3457="v"),"",IF((ISTEXT(VLOOKUP(E3457,'[2]Lead Time(覆蓋貼)'!F:F,1,0)))*(P3457=""),"未執行",""))</f>
        <v/>
      </c>
    </row>
    <row r="3458" spans="1:23" ht="20.25" customHeight="1" x14ac:dyDescent="0.25">
      <c r="A3458" s="117"/>
      <c r="B3458" s="118" t="s">
        <v>6765</v>
      </c>
      <c r="C3458" s="119">
        <v>43337</v>
      </c>
      <c r="D3458" s="117" t="s">
        <v>6766</v>
      </c>
      <c r="E3458" s="120" t="s">
        <v>6816</v>
      </c>
      <c r="F3458" s="117">
        <f>IF(ISNA(VLOOKUP(B3458,[2]保固召回!$A:$G,7,FALSE)),"",(VLOOKUP(B3458,[2]保固召回!$A:$G,7,FALSE)))</f>
        <v>0</v>
      </c>
      <c r="G3458" s="121">
        <f t="shared" ca="1" si="215"/>
        <v>5.859375E-3</v>
      </c>
      <c r="H3458" s="125" t="str">
        <f t="shared" si="213"/>
        <v/>
      </c>
      <c r="I3458" s="126">
        <f t="shared" ca="1" si="214"/>
        <v>3</v>
      </c>
      <c r="J3458" s="127"/>
      <c r="K3458" s="156"/>
      <c r="L3458" s="129"/>
      <c r="M3458" s="205"/>
      <c r="N3458" s="118"/>
      <c r="O3458" s="119"/>
      <c r="P3458" s="117" t="str">
        <f>IF(B3458="","",IF(ISNA(VLOOKUP(U3458,[2]NEW!H:H,1,FALSE)),"V",""))</f>
        <v/>
      </c>
      <c r="Q3458" s="156"/>
      <c r="R3458" s="129"/>
      <c r="S3458" s="205"/>
      <c r="U3458" s="132" t="str">
        <f t="shared" si="212"/>
        <v>0011880400DU34429</v>
      </c>
      <c r="W3458" s="134" t="str">
        <f>IF((ISERROR(VLOOKUP(E3458,'[2]Lead Time(覆蓋貼)'!F:F,1,0)))*(P3458="v"),"",IF((ISTEXT(VLOOKUP(E3458,'[2]Lead Time(覆蓋貼)'!F:F,1,0)))*(P3458=""),"未執行",""))</f>
        <v/>
      </c>
    </row>
    <row r="3459" spans="1:23" ht="20.25" customHeight="1" x14ac:dyDescent="0.25">
      <c r="A3459" s="117"/>
      <c r="B3459" s="118" t="s">
        <v>6765</v>
      </c>
      <c r="C3459" s="119">
        <v>43337</v>
      </c>
      <c r="D3459" s="117" t="s">
        <v>6766</v>
      </c>
      <c r="E3459" s="120" t="s">
        <v>6817</v>
      </c>
      <c r="F3459" s="117">
        <f>IF(ISNA(VLOOKUP(B3459,[2]保固召回!$A:$G,7,FALSE)),"",(VLOOKUP(B3459,[2]保固召回!$A:$G,7,FALSE)))</f>
        <v>0</v>
      </c>
      <c r="G3459" s="121">
        <f t="shared" ca="1" si="215"/>
        <v>5.859375E-3</v>
      </c>
      <c r="H3459" s="125" t="str">
        <f t="shared" si="213"/>
        <v/>
      </c>
      <c r="I3459" s="126">
        <f t="shared" ca="1" si="214"/>
        <v>3</v>
      </c>
      <c r="J3459" s="127"/>
      <c r="K3459" s="156"/>
      <c r="L3459" s="129"/>
      <c r="M3459" s="205"/>
      <c r="N3459" s="118"/>
      <c r="O3459" s="119"/>
      <c r="P3459" s="117" t="str">
        <f>IF(B3459="","",IF(ISNA(VLOOKUP(U3459,[2]NEW!H:H,1,FALSE)),"V",""))</f>
        <v/>
      </c>
      <c r="Q3459" s="156"/>
      <c r="R3459" s="129"/>
      <c r="S3459" s="205"/>
      <c r="U3459" s="132" t="str">
        <f t="shared" si="212"/>
        <v>0011880400DU34432</v>
      </c>
      <c r="W3459" s="134" t="str">
        <f>IF((ISERROR(VLOOKUP(E3459,'[2]Lead Time(覆蓋貼)'!F:F,1,0)))*(P3459="v"),"",IF((ISTEXT(VLOOKUP(E3459,'[2]Lead Time(覆蓋貼)'!F:F,1,0)))*(P3459=""),"未執行",""))</f>
        <v/>
      </c>
    </row>
    <row r="3460" spans="1:23" ht="20.25" customHeight="1" x14ac:dyDescent="0.25">
      <c r="A3460" s="117"/>
      <c r="B3460" s="118" t="s">
        <v>6765</v>
      </c>
      <c r="C3460" s="119">
        <v>43337</v>
      </c>
      <c r="D3460" s="117" t="s">
        <v>6766</v>
      </c>
      <c r="E3460" s="120" t="s">
        <v>6818</v>
      </c>
      <c r="F3460" s="117">
        <f>IF(ISNA(VLOOKUP(B3460,[2]保固召回!$A:$G,7,FALSE)),"",(VLOOKUP(B3460,[2]保固召回!$A:$G,7,FALSE)))</f>
        <v>0</v>
      </c>
      <c r="G3460" s="121">
        <f t="shared" ca="1" si="215"/>
        <v>5.859375E-3</v>
      </c>
      <c r="H3460" s="125" t="str">
        <f t="shared" si="213"/>
        <v/>
      </c>
      <c r="I3460" s="126">
        <f t="shared" ca="1" si="214"/>
        <v>3</v>
      </c>
      <c r="J3460" s="127"/>
      <c r="K3460" s="156"/>
      <c r="L3460" s="129"/>
      <c r="M3460" s="205"/>
      <c r="N3460" s="118"/>
      <c r="O3460" s="119"/>
      <c r="P3460" s="117" t="str">
        <f>IF(B3460="","",IF(ISNA(VLOOKUP(U3460,[2]NEW!H:H,1,FALSE)),"V",""))</f>
        <v/>
      </c>
      <c r="Q3460" s="156"/>
      <c r="R3460" s="129"/>
      <c r="S3460" s="205"/>
      <c r="U3460" s="132" t="str">
        <f t="shared" si="212"/>
        <v>0011880400DU34437</v>
      </c>
      <c r="W3460" s="134" t="str">
        <f>IF((ISERROR(VLOOKUP(E3460,'[2]Lead Time(覆蓋貼)'!F:F,1,0)))*(P3460="v"),"",IF((ISTEXT(VLOOKUP(E3460,'[2]Lead Time(覆蓋貼)'!F:F,1,0)))*(P3460=""),"未執行",""))</f>
        <v/>
      </c>
    </row>
    <row r="3461" spans="1:23" ht="20.25" customHeight="1" x14ac:dyDescent="0.25">
      <c r="A3461" s="117"/>
      <c r="B3461" s="118" t="s">
        <v>6765</v>
      </c>
      <c r="C3461" s="119">
        <v>43337</v>
      </c>
      <c r="D3461" s="117" t="s">
        <v>6766</v>
      </c>
      <c r="E3461" s="120" t="s">
        <v>6819</v>
      </c>
      <c r="F3461" s="117">
        <f>IF(ISNA(VLOOKUP(B3461,[2]保固召回!$A:$G,7,FALSE)),"",(VLOOKUP(B3461,[2]保固召回!$A:$G,7,FALSE)))</f>
        <v>0</v>
      </c>
      <c r="G3461" s="121">
        <f t="shared" ca="1" si="215"/>
        <v>5.859375E-3</v>
      </c>
      <c r="H3461" s="125" t="str">
        <f t="shared" si="213"/>
        <v/>
      </c>
      <c r="I3461" s="126">
        <f t="shared" ca="1" si="214"/>
        <v>3</v>
      </c>
      <c r="J3461" s="127"/>
      <c r="K3461" s="156"/>
      <c r="L3461" s="129"/>
      <c r="M3461" s="205"/>
      <c r="N3461" s="118"/>
      <c r="O3461" s="119"/>
      <c r="P3461" s="117" t="str">
        <f>IF(B3461="","",IF(ISNA(VLOOKUP(U3461,[2]NEW!H:H,1,FALSE)),"V",""))</f>
        <v/>
      </c>
      <c r="Q3461" s="156"/>
      <c r="R3461" s="129"/>
      <c r="S3461" s="205"/>
      <c r="U3461" s="132" t="str">
        <f t="shared" ref="U3461:U3524" si="216">B3461&amp;E3461</f>
        <v>0011880400DY55971</v>
      </c>
      <c r="W3461" s="134" t="str">
        <f>IF((ISERROR(VLOOKUP(E3461,'[2]Lead Time(覆蓋貼)'!F:F,1,0)))*(P3461="v"),"",IF((ISTEXT(VLOOKUP(E3461,'[2]Lead Time(覆蓋貼)'!F:F,1,0)))*(P3461=""),"未執行",""))</f>
        <v/>
      </c>
    </row>
    <row r="3462" spans="1:23" ht="20.25" customHeight="1" x14ac:dyDescent="0.25">
      <c r="A3462" s="117"/>
      <c r="B3462" s="118" t="s">
        <v>6765</v>
      </c>
      <c r="C3462" s="119">
        <v>43337</v>
      </c>
      <c r="D3462" s="117" t="s">
        <v>6766</v>
      </c>
      <c r="E3462" s="120" t="s">
        <v>6820</v>
      </c>
      <c r="F3462" s="117">
        <f>IF(ISNA(VLOOKUP(B3462,[2]保固召回!$A:$G,7,FALSE)),"",(VLOOKUP(B3462,[2]保固召回!$A:$G,7,FALSE)))</f>
        <v>0</v>
      </c>
      <c r="G3462" s="121">
        <f t="shared" ca="1" si="215"/>
        <v>5.859375E-3</v>
      </c>
      <c r="H3462" s="125" t="str">
        <f t="shared" ref="H3462:H3525" si="217">IF(P3462="V",D3462,"")</f>
        <v/>
      </c>
      <c r="I3462" s="126">
        <f t="shared" ref="I3462:I3525" ca="1" si="218">COUNTIF(H:H,D3462)</f>
        <v>3</v>
      </c>
      <c r="J3462" s="127"/>
      <c r="K3462" s="156"/>
      <c r="L3462" s="129"/>
      <c r="M3462" s="205"/>
      <c r="N3462" s="118"/>
      <c r="O3462" s="119"/>
      <c r="P3462" s="117" t="str">
        <f>IF(B3462="","",IF(ISNA(VLOOKUP(U3462,[2]NEW!H:H,1,FALSE)),"V",""))</f>
        <v/>
      </c>
      <c r="Q3462" s="156"/>
      <c r="R3462" s="129"/>
      <c r="S3462" s="205"/>
      <c r="U3462" s="132" t="str">
        <f t="shared" si="216"/>
        <v>0011880400DY56003</v>
      </c>
      <c r="W3462" s="134" t="str">
        <f>IF((ISERROR(VLOOKUP(E3462,'[2]Lead Time(覆蓋貼)'!F:F,1,0)))*(P3462="v"),"",IF((ISTEXT(VLOOKUP(E3462,'[2]Lead Time(覆蓋貼)'!F:F,1,0)))*(P3462=""),"未執行",""))</f>
        <v/>
      </c>
    </row>
    <row r="3463" spans="1:23" ht="20.25" customHeight="1" x14ac:dyDescent="0.25">
      <c r="A3463" s="117"/>
      <c r="B3463" s="118" t="s">
        <v>6765</v>
      </c>
      <c r="C3463" s="119">
        <v>43337</v>
      </c>
      <c r="D3463" s="117" t="s">
        <v>6766</v>
      </c>
      <c r="E3463" s="120" t="s">
        <v>6821</v>
      </c>
      <c r="F3463" s="117">
        <f>IF(ISNA(VLOOKUP(B3463,[2]保固召回!$A:$G,7,FALSE)),"",(VLOOKUP(B3463,[2]保固召回!$A:$G,7,FALSE)))</f>
        <v>0</v>
      </c>
      <c r="G3463" s="121">
        <f t="shared" ca="1" si="215"/>
        <v>5.859375E-3</v>
      </c>
      <c r="H3463" s="125" t="str">
        <f t="shared" si="217"/>
        <v/>
      </c>
      <c r="I3463" s="126">
        <f t="shared" ca="1" si="218"/>
        <v>3</v>
      </c>
      <c r="J3463" s="127"/>
      <c r="K3463" s="156"/>
      <c r="L3463" s="129"/>
      <c r="M3463" s="205"/>
      <c r="N3463" s="118"/>
      <c r="O3463" s="119"/>
      <c r="P3463" s="117" t="str">
        <f>IF(B3463="","",IF(ISNA(VLOOKUP(U3463,[2]NEW!H:H,1,FALSE)),"V",""))</f>
        <v/>
      </c>
      <c r="Q3463" s="156"/>
      <c r="R3463" s="129"/>
      <c r="S3463" s="205"/>
      <c r="U3463" s="132" t="str">
        <f t="shared" si="216"/>
        <v>0011880400DY52051</v>
      </c>
      <c r="W3463" s="134" t="str">
        <f>IF((ISERROR(VLOOKUP(E3463,'[2]Lead Time(覆蓋貼)'!F:F,1,0)))*(P3463="v"),"",IF((ISTEXT(VLOOKUP(E3463,'[2]Lead Time(覆蓋貼)'!F:F,1,0)))*(P3463=""),"未執行",""))</f>
        <v>未執行</v>
      </c>
    </row>
    <row r="3464" spans="1:23" ht="20.25" customHeight="1" x14ac:dyDescent="0.25">
      <c r="A3464" s="117"/>
      <c r="B3464" s="118" t="s">
        <v>6765</v>
      </c>
      <c r="C3464" s="119">
        <v>43337</v>
      </c>
      <c r="D3464" s="117" t="s">
        <v>6766</v>
      </c>
      <c r="E3464" s="120" t="s">
        <v>6822</v>
      </c>
      <c r="F3464" s="117">
        <f>IF(ISNA(VLOOKUP(B3464,[2]保固召回!$A:$G,7,FALSE)),"",(VLOOKUP(B3464,[2]保固召回!$A:$G,7,FALSE)))</f>
        <v>0</v>
      </c>
      <c r="G3464" s="121">
        <f t="shared" ca="1" si="215"/>
        <v>5.859375E-3</v>
      </c>
      <c r="H3464" s="125" t="str">
        <f t="shared" si="217"/>
        <v/>
      </c>
      <c r="I3464" s="126">
        <f t="shared" ca="1" si="218"/>
        <v>3</v>
      </c>
      <c r="J3464" s="127"/>
      <c r="K3464" s="156"/>
      <c r="L3464" s="129"/>
      <c r="M3464" s="205"/>
      <c r="N3464" s="118"/>
      <c r="O3464" s="119"/>
      <c r="P3464" s="117" t="str">
        <f>IF(B3464="","",IF(ISNA(VLOOKUP(U3464,[2]NEW!H:H,1,FALSE)),"V",""))</f>
        <v/>
      </c>
      <c r="Q3464" s="156"/>
      <c r="R3464" s="129"/>
      <c r="S3464" s="205"/>
      <c r="U3464" s="132" t="str">
        <f t="shared" si="216"/>
        <v>0011880400DY48471</v>
      </c>
      <c r="W3464" s="134" t="str">
        <f>IF((ISERROR(VLOOKUP(E3464,'[2]Lead Time(覆蓋貼)'!F:F,1,0)))*(P3464="v"),"",IF((ISTEXT(VLOOKUP(E3464,'[2]Lead Time(覆蓋貼)'!F:F,1,0)))*(P3464=""),"未執行",""))</f>
        <v/>
      </c>
    </row>
    <row r="3465" spans="1:23" ht="20.25" customHeight="1" x14ac:dyDescent="0.25">
      <c r="A3465" s="117"/>
      <c r="B3465" s="118" t="s">
        <v>6765</v>
      </c>
      <c r="C3465" s="119">
        <v>43337</v>
      </c>
      <c r="D3465" s="117" t="s">
        <v>6766</v>
      </c>
      <c r="E3465" s="120" t="s">
        <v>6823</v>
      </c>
      <c r="F3465" s="117">
        <f>IF(ISNA(VLOOKUP(B3465,[2]保固召回!$A:$G,7,FALSE)),"",(VLOOKUP(B3465,[2]保固召回!$A:$G,7,FALSE)))</f>
        <v>0</v>
      </c>
      <c r="G3465" s="121">
        <f t="shared" ref="G3465:G3528" ca="1" si="219">COUNTIF(H:H,D3465)/COUNTIF(D:D,D3465)</f>
        <v>5.859375E-3</v>
      </c>
      <c r="H3465" s="125" t="str">
        <f t="shared" si="217"/>
        <v/>
      </c>
      <c r="I3465" s="126">
        <f t="shared" ca="1" si="218"/>
        <v>3</v>
      </c>
      <c r="J3465" s="127"/>
      <c r="K3465" s="156"/>
      <c r="L3465" s="129"/>
      <c r="M3465" s="205"/>
      <c r="N3465" s="118"/>
      <c r="O3465" s="119"/>
      <c r="P3465" s="117" t="str">
        <f>IF(B3465="","",IF(ISNA(VLOOKUP(U3465,[2]NEW!H:H,1,FALSE)),"V",""))</f>
        <v/>
      </c>
      <c r="Q3465" s="156"/>
      <c r="R3465" s="129"/>
      <c r="S3465" s="205"/>
      <c r="U3465" s="132" t="str">
        <f t="shared" si="216"/>
        <v>0011880400DY55524</v>
      </c>
      <c r="W3465" s="134" t="str">
        <f>IF((ISERROR(VLOOKUP(E3465,'[2]Lead Time(覆蓋貼)'!F:F,1,0)))*(P3465="v"),"",IF((ISTEXT(VLOOKUP(E3465,'[2]Lead Time(覆蓋貼)'!F:F,1,0)))*(P3465=""),"未執行",""))</f>
        <v/>
      </c>
    </row>
    <row r="3466" spans="1:23" ht="20.25" customHeight="1" x14ac:dyDescent="0.25">
      <c r="A3466" s="117"/>
      <c r="B3466" s="118" t="s">
        <v>6765</v>
      </c>
      <c r="C3466" s="119">
        <v>43337</v>
      </c>
      <c r="D3466" s="117" t="s">
        <v>6766</v>
      </c>
      <c r="E3466" s="120" t="s">
        <v>6824</v>
      </c>
      <c r="F3466" s="117">
        <f>IF(ISNA(VLOOKUP(B3466,[2]保固召回!$A:$G,7,FALSE)),"",(VLOOKUP(B3466,[2]保固召回!$A:$G,7,FALSE)))</f>
        <v>0</v>
      </c>
      <c r="G3466" s="121">
        <f t="shared" ca="1" si="219"/>
        <v>5.859375E-3</v>
      </c>
      <c r="H3466" s="125" t="str">
        <f t="shared" si="217"/>
        <v/>
      </c>
      <c r="I3466" s="126">
        <f t="shared" ca="1" si="218"/>
        <v>3</v>
      </c>
      <c r="J3466" s="127"/>
      <c r="K3466" s="156"/>
      <c r="L3466" s="129"/>
      <c r="M3466" s="205"/>
      <c r="N3466" s="118"/>
      <c r="O3466" s="119"/>
      <c r="P3466" s="117" t="str">
        <f>IF(B3466="","",IF(ISNA(VLOOKUP(U3466,[2]NEW!H:H,1,FALSE)),"V",""))</f>
        <v/>
      </c>
      <c r="Q3466" s="156"/>
      <c r="R3466" s="129"/>
      <c r="S3466" s="205"/>
      <c r="U3466" s="132" t="str">
        <f t="shared" si="216"/>
        <v>0011880400DY54251</v>
      </c>
      <c r="W3466" s="134" t="str">
        <f>IF((ISERROR(VLOOKUP(E3466,'[2]Lead Time(覆蓋貼)'!F:F,1,0)))*(P3466="v"),"",IF((ISTEXT(VLOOKUP(E3466,'[2]Lead Time(覆蓋貼)'!F:F,1,0)))*(P3466=""),"未執行",""))</f>
        <v/>
      </c>
    </row>
    <row r="3467" spans="1:23" ht="20.25" customHeight="1" x14ac:dyDescent="0.25">
      <c r="A3467" s="117"/>
      <c r="B3467" s="118" t="s">
        <v>6765</v>
      </c>
      <c r="C3467" s="119">
        <v>43337</v>
      </c>
      <c r="D3467" s="117" t="s">
        <v>6766</v>
      </c>
      <c r="E3467" s="120" t="s">
        <v>6825</v>
      </c>
      <c r="F3467" s="117">
        <f>IF(ISNA(VLOOKUP(B3467,[2]保固召回!$A:$G,7,FALSE)),"",(VLOOKUP(B3467,[2]保固召回!$A:$G,7,FALSE)))</f>
        <v>0</v>
      </c>
      <c r="G3467" s="121">
        <f t="shared" ca="1" si="219"/>
        <v>5.859375E-3</v>
      </c>
      <c r="H3467" s="125" t="str">
        <f t="shared" si="217"/>
        <v/>
      </c>
      <c r="I3467" s="126">
        <f t="shared" ca="1" si="218"/>
        <v>3</v>
      </c>
      <c r="J3467" s="127"/>
      <c r="K3467" s="156"/>
      <c r="L3467" s="129"/>
      <c r="M3467" s="205"/>
      <c r="N3467" s="118"/>
      <c r="O3467" s="119"/>
      <c r="P3467" s="117" t="str">
        <f>IF(B3467="","",IF(ISNA(VLOOKUP(U3467,[2]NEW!H:H,1,FALSE)),"V",""))</f>
        <v/>
      </c>
      <c r="Q3467" s="156"/>
      <c r="R3467" s="129"/>
      <c r="S3467" s="205"/>
      <c r="U3467" s="132" t="str">
        <f t="shared" si="216"/>
        <v>0011880400DY54780</v>
      </c>
      <c r="W3467" s="134" t="str">
        <f>IF((ISERROR(VLOOKUP(E3467,'[2]Lead Time(覆蓋貼)'!F:F,1,0)))*(P3467="v"),"",IF((ISTEXT(VLOOKUP(E3467,'[2]Lead Time(覆蓋貼)'!F:F,1,0)))*(P3467=""),"未執行",""))</f>
        <v/>
      </c>
    </row>
    <row r="3468" spans="1:23" ht="20.25" customHeight="1" x14ac:dyDescent="0.25">
      <c r="A3468" s="117"/>
      <c r="B3468" s="118" t="s">
        <v>6765</v>
      </c>
      <c r="C3468" s="119">
        <v>43337</v>
      </c>
      <c r="D3468" s="117" t="s">
        <v>6766</v>
      </c>
      <c r="E3468" s="120" t="s">
        <v>6826</v>
      </c>
      <c r="F3468" s="117">
        <f>IF(ISNA(VLOOKUP(B3468,[2]保固召回!$A:$G,7,FALSE)),"",(VLOOKUP(B3468,[2]保固召回!$A:$G,7,FALSE)))</f>
        <v>0</v>
      </c>
      <c r="G3468" s="121">
        <f t="shared" ca="1" si="219"/>
        <v>5.859375E-3</v>
      </c>
      <c r="H3468" s="125" t="str">
        <f t="shared" si="217"/>
        <v/>
      </c>
      <c r="I3468" s="126">
        <f t="shared" ca="1" si="218"/>
        <v>3</v>
      </c>
      <c r="J3468" s="127"/>
      <c r="K3468" s="156"/>
      <c r="L3468" s="129"/>
      <c r="M3468" s="205"/>
      <c r="N3468" s="118"/>
      <c r="O3468" s="119"/>
      <c r="P3468" s="117" t="str">
        <f>IF(B3468="","",IF(ISNA(VLOOKUP(U3468,[2]NEW!H:H,1,FALSE)),"V",""))</f>
        <v/>
      </c>
      <c r="Q3468" s="156"/>
      <c r="R3468" s="129"/>
      <c r="S3468" s="205"/>
      <c r="U3468" s="132" t="str">
        <f t="shared" si="216"/>
        <v>0011880400DY55852</v>
      </c>
      <c r="W3468" s="134" t="str">
        <f>IF((ISERROR(VLOOKUP(E3468,'[2]Lead Time(覆蓋貼)'!F:F,1,0)))*(P3468="v"),"",IF((ISTEXT(VLOOKUP(E3468,'[2]Lead Time(覆蓋貼)'!F:F,1,0)))*(P3468=""),"未執行",""))</f>
        <v/>
      </c>
    </row>
    <row r="3469" spans="1:23" ht="20.25" customHeight="1" x14ac:dyDescent="0.25">
      <c r="A3469" s="117"/>
      <c r="B3469" s="118" t="s">
        <v>6765</v>
      </c>
      <c r="C3469" s="119">
        <v>43337</v>
      </c>
      <c r="D3469" s="117" t="s">
        <v>6766</v>
      </c>
      <c r="E3469" s="120" t="s">
        <v>6827</v>
      </c>
      <c r="F3469" s="117">
        <f>IF(ISNA(VLOOKUP(B3469,[2]保固召回!$A:$G,7,FALSE)),"",(VLOOKUP(B3469,[2]保固召回!$A:$G,7,FALSE)))</f>
        <v>0</v>
      </c>
      <c r="G3469" s="121">
        <f t="shared" ca="1" si="219"/>
        <v>5.859375E-3</v>
      </c>
      <c r="H3469" s="125" t="str">
        <f t="shared" si="217"/>
        <v/>
      </c>
      <c r="I3469" s="126">
        <f t="shared" ca="1" si="218"/>
        <v>3</v>
      </c>
      <c r="J3469" s="127"/>
      <c r="K3469" s="156"/>
      <c r="L3469" s="129"/>
      <c r="M3469" s="205"/>
      <c r="N3469" s="118"/>
      <c r="O3469" s="119"/>
      <c r="P3469" s="117" t="str">
        <f>IF(B3469="","",IF(ISNA(VLOOKUP(U3469,[2]NEW!H:H,1,FALSE)),"V",""))</f>
        <v/>
      </c>
      <c r="Q3469" s="156"/>
      <c r="R3469" s="129"/>
      <c r="S3469" s="205"/>
      <c r="U3469" s="132" t="str">
        <f t="shared" si="216"/>
        <v>0011880400NN95135</v>
      </c>
      <c r="W3469" s="134" t="str">
        <f>IF((ISERROR(VLOOKUP(E3469,'[2]Lead Time(覆蓋貼)'!F:F,1,0)))*(P3469="v"),"",IF((ISTEXT(VLOOKUP(E3469,'[2]Lead Time(覆蓋貼)'!F:F,1,0)))*(P3469=""),"未執行",""))</f>
        <v/>
      </c>
    </row>
    <row r="3470" spans="1:23" ht="20.25" customHeight="1" x14ac:dyDescent="0.25">
      <c r="A3470" s="117"/>
      <c r="B3470" s="118" t="s">
        <v>6765</v>
      </c>
      <c r="C3470" s="119">
        <v>43337</v>
      </c>
      <c r="D3470" s="117" t="s">
        <v>6766</v>
      </c>
      <c r="E3470" s="120" t="s">
        <v>6532</v>
      </c>
      <c r="F3470" s="117">
        <f>IF(ISNA(VLOOKUP(B3470,[2]保固召回!$A:$G,7,FALSE)),"",(VLOOKUP(B3470,[2]保固召回!$A:$G,7,FALSE)))</f>
        <v>0</v>
      </c>
      <c r="G3470" s="121">
        <f t="shared" ca="1" si="219"/>
        <v>5.859375E-3</v>
      </c>
      <c r="H3470" s="125" t="str">
        <f t="shared" si="217"/>
        <v/>
      </c>
      <c r="I3470" s="126">
        <f t="shared" ca="1" si="218"/>
        <v>3</v>
      </c>
      <c r="J3470" s="127"/>
      <c r="K3470" s="156"/>
      <c r="L3470" s="129"/>
      <c r="M3470" s="205"/>
      <c r="N3470" s="118"/>
      <c r="O3470" s="119"/>
      <c r="P3470" s="117" t="str">
        <f>IF(B3470="","",IF(ISNA(VLOOKUP(U3470,[2]NEW!H:H,1,FALSE)),"V",""))</f>
        <v/>
      </c>
      <c r="Q3470" s="156"/>
      <c r="R3470" s="129"/>
      <c r="S3470" s="205"/>
      <c r="U3470" s="132" t="str">
        <f t="shared" si="216"/>
        <v>00118804000N38527</v>
      </c>
      <c r="W3470" s="134" t="str">
        <f>IF((ISERROR(VLOOKUP(E3470,'[2]Lead Time(覆蓋貼)'!F:F,1,0)))*(P3470="v"),"",IF((ISTEXT(VLOOKUP(E3470,'[2]Lead Time(覆蓋貼)'!F:F,1,0)))*(P3470=""),"未執行",""))</f>
        <v/>
      </c>
    </row>
    <row r="3471" spans="1:23" ht="20.25" customHeight="1" x14ac:dyDescent="0.25">
      <c r="A3471" s="117"/>
      <c r="B3471" s="118" t="s">
        <v>6765</v>
      </c>
      <c r="C3471" s="119">
        <v>43337</v>
      </c>
      <c r="D3471" s="117" t="s">
        <v>6766</v>
      </c>
      <c r="E3471" s="120" t="s">
        <v>6828</v>
      </c>
      <c r="F3471" s="117">
        <f>IF(ISNA(VLOOKUP(B3471,[2]保固召回!$A:$G,7,FALSE)),"",(VLOOKUP(B3471,[2]保固召回!$A:$G,7,FALSE)))</f>
        <v>0</v>
      </c>
      <c r="G3471" s="121">
        <f t="shared" ca="1" si="219"/>
        <v>5.859375E-3</v>
      </c>
      <c r="H3471" s="125" t="str">
        <f t="shared" si="217"/>
        <v/>
      </c>
      <c r="I3471" s="126">
        <f t="shared" ca="1" si="218"/>
        <v>3</v>
      </c>
      <c r="J3471" s="127"/>
      <c r="K3471" s="156"/>
      <c r="L3471" s="129"/>
      <c r="M3471" s="205"/>
      <c r="N3471" s="118"/>
      <c r="O3471" s="119"/>
      <c r="P3471" s="117" t="str">
        <f>IF(B3471="","",IF(ISNA(VLOOKUP(U3471,[2]NEW!H:H,1,FALSE)),"V",""))</f>
        <v/>
      </c>
      <c r="Q3471" s="156"/>
      <c r="R3471" s="129"/>
      <c r="S3471" s="205"/>
      <c r="U3471" s="132" t="str">
        <f t="shared" si="216"/>
        <v>00118804000N38561</v>
      </c>
      <c r="W3471" s="134" t="str">
        <f>IF((ISERROR(VLOOKUP(E3471,'[2]Lead Time(覆蓋貼)'!F:F,1,0)))*(P3471="v"),"",IF((ISTEXT(VLOOKUP(E3471,'[2]Lead Time(覆蓋貼)'!F:F,1,0)))*(P3471=""),"未執行",""))</f>
        <v/>
      </c>
    </row>
    <row r="3472" spans="1:23" ht="20.25" customHeight="1" x14ac:dyDescent="0.25">
      <c r="A3472" s="117"/>
      <c r="B3472" s="118" t="s">
        <v>6765</v>
      </c>
      <c r="C3472" s="119">
        <v>43337</v>
      </c>
      <c r="D3472" s="117" t="s">
        <v>6766</v>
      </c>
      <c r="E3472" s="120" t="s">
        <v>6829</v>
      </c>
      <c r="F3472" s="117">
        <f>IF(ISNA(VLOOKUP(B3472,[2]保固召回!$A:$G,7,FALSE)),"",(VLOOKUP(B3472,[2]保固召回!$A:$G,7,FALSE)))</f>
        <v>0</v>
      </c>
      <c r="G3472" s="121">
        <f t="shared" ca="1" si="219"/>
        <v>5.859375E-3</v>
      </c>
      <c r="H3472" s="125" t="str">
        <f t="shared" si="217"/>
        <v/>
      </c>
      <c r="I3472" s="126">
        <f t="shared" ca="1" si="218"/>
        <v>3</v>
      </c>
      <c r="J3472" s="127"/>
      <c r="K3472" s="156"/>
      <c r="L3472" s="129"/>
      <c r="M3472" s="205"/>
      <c r="N3472" s="118"/>
      <c r="O3472" s="119"/>
      <c r="P3472" s="117" t="str">
        <f>IF(B3472="","",IF(ISNA(VLOOKUP(U3472,[2]NEW!H:H,1,FALSE)),"V",""))</f>
        <v/>
      </c>
      <c r="Q3472" s="156"/>
      <c r="R3472" s="129"/>
      <c r="S3472" s="205"/>
      <c r="U3472" s="132" t="str">
        <f t="shared" si="216"/>
        <v>00118804000N34740</v>
      </c>
      <c r="W3472" s="134" t="str">
        <f>IF((ISERROR(VLOOKUP(E3472,'[2]Lead Time(覆蓋貼)'!F:F,1,0)))*(P3472="v"),"",IF((ISTEXT(VLOOKUP(E3472,'[2]Lead Time(覆蓋貼)'!F:F,1,0)))*(P3472=""),"未執行",""))</f>
        <v/>
      </c>
    </row>
    <row r="3473" spans="1:23" ht="20.25" hidden="1" customHeight="1" x14ac:dyDescent="0.25">
      <c r="A3473" s="117"/>
      <c r="B3473" s="118" t="s">
        <v>6765</v>
      </c>
      <c r="C3473" s="119">
        <v>43337</v>
      </c>
      <c r="D3473" s="117" t="s">
        <v>6766</v>
      </c>
      <c r="E3473" s="120" t="s">
        <v>6830</v>
      </c>
      <c r="F3473" s="117"/>
      <c r="G3473" s="121">
        <f t="shared" ca="1" si="219"/>
        <v>5.859375E-3</v>
      </c>
      <c r="H3473" s="125" t="str">
        <f t="shared" si="217"/>
        <v>ReplacingE84F07F1xF2xF3xN47Texhaust-gasrecirculationco</v>
      </c>
      <c r="I3473" s="126">
        <f t="shared" ca="1" si="218"/>
        <v>3</v>
      </c>
      <c r="J3473" s="127"/>
      <c r="K3473" s="156"/>
      <c r="L3473" s="129"/>
      <c r="M3473" s="205"/>
      <c r="N3473" s="118"/>
      <c r="O3473" s="119"/>
      <c r="P3473" s="117" t="str">
        <f>IF(B3473="","",IF(ISNA(VLOOKUP(U3473,[2]NEW!H:H,1,FALSE)),"V",""))</f>
        <v>V</v>
      </c>
      <c r="Q3473" s="156"/>
      <c r="R3473" s="129"/>
      <c r="S3473" s="205"/>
      <c r="U3473" s="132" t="str">
        <f t="shared" si="216"/>
        <v>00118804000N36617</v>
      </c>
      <c r="W3473" s="134" t="str">
        <f>IF((ISERROR(VLOOKUP(E3473,'[2]Lead Time(覆蓋貼)'!F:F,1,0)))*(P3473="v"),"",IF((ISTEXT(VLOOKUP(E3473,'[2]Lead Time(覆蓋貼)'!F:F,1,0)))*(P3473=""),"未執行",""))</f>
        <v/>
      </c>
    </row>
    <row r="3474" spans="1:23" ht="20.25" customHeight="1" x14ac:dyDescent="0.25">
      <c r="A3474" s="117"/>
      <c r="B3474" s="118" t="s">
        <v>6765</v>
      </c>
      <c r="C3474" s="119">
        <v>43337</v>
      </c>
      <c r="D3474" s="117" t="s">
        <v>6766</v>
      </c>
      <c r="E3474" s="120" t="s">
        <v>6831</v>
      </c>
      <c r="F3474" s="117">
        <f>IF(ISNA(VLOOKUP(B3474,[2]保固召回!$A:$G,7,FALSE)),"",(VLOOKUP(B3474,[2]保固召回!$A:$G,7,FALSE)))</f>
        <v>0</v>
      </c>
      <c r="G3474" s="121">
        <f t="shared" ca="1" si="219"/>
        <v>5.859375E-3</v>
      </c>
      <c r="H3474" s="125" t="str">
        <f t="shared" si="217"/>
        <v/>
      </c>
      <c r="I3474" s="126">
        <f t="shared" ca="1" si="218"/>
        <v>3</v>
      </c>
      <c r="J3474" s="127"/>
      <c r="K3474" s="156"/>
      <c r="L3474" s="129"/>
      <c r="M3474" s="205"/>
      <c r="N3474" s="118"/>
      <c r="O3474" s="119"/>
      <c r="P3474" s="117" t="str">
        <f>IF(B3474="","",IF(ISNA(VLOOKUP(U3474,[2]NEW!H:H,1,FALSE)),"V",""))</f>
        <v/>
      </c>
      <c r="Q3474" s="156"/>
      <c r="R3474" s="129"/>
      <c r="S3474" s="205"/>
      <c r="U3474" s="132" t="str">
        <f t="shared" si="216"/>
        <v>0011880400NP99942</v>
      </c>
      <c r="W3474" s="134" t="str">
        <f>IF((ISERROR(VLOOKUP(E3474,'[2]Lead Time(覆蓋貼)'!F:F,1,0)))*(P3474="v"),"",IF((ISTEXT(VLOOKUP(E3474,'[2]Lead Time(覆蓋貼)'!F:F,1,0)))*(P3474=""),"未執行",""))</f>
        <v/>
      </c>
    </row>
    <row r="3475" spans="1:23" ht="20.25" customHeight="1" x14ac:dyDescent="0.25">
      <c r="A3475" s="117"/>
      <c r="B3475" s="118" t="s">
        <v>6765</v>
      </c>
      <c r="C3475" s="119">
        <v>43337</v>
      </c>
      <c r="D3475" s="117" t="s">
        <v>6766</v>
      </c>
      <c r="E3475" s="120" t="s">
        <v>6832</v>
      </c>
      <c r="F3475" s="117">
        <f>IF(ISNA(VLOOKUP(B3475,[2]保固召回!$A:$G,7,FALSE)),"",(VLOOKUP(B3475,[2]保固召回!$A:$G,7,FALSE)))</f>
        <v>0</v>
      </c>
      <c r="G3475" s="121">
        <f t="shared" ca="1" si="219"/>
        <v>5.859375E-3</v>
      </c>
      <c r="H3475" s="125" t="str">
        <f t="shared" si="217"/>
        <v/>
      </c>
      <c r="I3475" s="126">
        <f t="shared" ca="1" si="218"/>
        <v>3</v>
      </c>
      <c r="J3475" s="127"/>
      <c r="K3475" s="156"/>
      <c r="L3475" s="129"/>
      <c r="M3475" s="205"/>
      <c r="N3475" s="118"/>
      <c r="O3475" s="119"/>
      <c r="P3475" s="117" t="str">
        <f>IF(B3475="","",IF(ISNA(VLOOKUP(U3475,[2]NEW!H:H,1,FALSE)),"V",""))</f>
        <v/>
      </c>
      <c r="Q3475" s="156"/>
      <c r="R3475" s="129"/>
      <c r="S3475" s="205"/>
      <c r="U3475" s="132" t="str">
        <f t="shared" si="216"/>
        <v>00118804000N34907</v>
      </c>
      <c r="W3475" s="134" t="str">
        <f>IF((ISERROR(VLOOKUP(E3475,'[2]Lead Time(覆蓋貼)'!F:F,1,0)))*(P3475="v"),"",IF((ISTEXT(VLOOKUP(E3475,'[2]Lead Time(覆蓋貼)'!F:F,1,0)))*(P3475=""),"未執行",""))</f>
        <v/>
      </c>
    </row>
    <row r="3476" spans="1:23" ht="20.25" customHeight="1" x14ac:dyDescent="0.25">
      <c r="A3476" s="117"/>
      <c r="B3476" s="118" t="s">
        <v>6765</v>
      </c>
      <c r="C3476" s="119">
        <v>43337</v>
      </c>
      <c r="D3476" s="117" t="s">
        <v>6766</v>
      </c>
      <c r="E3476" s="120" t="s">
        <v>6833</v>
      </c>
      <c r="F3476" s="117">
        <f>IF(ISNA(VLOOKUP(B3476,[2]保固召回!$A:$G,7,FALSE)),"",(VLOOKUP(B3476,[2]保固召回!$A:$G,7,FALSE)))</f>
        <v>0</v>
      </c>
      <c r="G3476" s="121">
        <f t="shared" ca="1" si="219"/>
        <v>5.859375E-3</v>
      </c>
      <c r="H3476" s="125" t="str">
        <f t="shared" si="217"/>
        <v/>
      </c>
      <c r="I3476" s="126">
        <f t="shared" ca="1" si="218"/>
        <v>3</v>
      </c>
      <c r="J3476" s="127"/>
      <c r="K3476" s="156"/>
      <c r="L3476" s="129"/>
      <c r="M3476" s="205"/>
      <c r="N3476" s="118"/>
      <c r="O3476" s="119"/>
      <c r="P3476" s="117" t="str">
        <f>IF(B3476="","",IF(ISNA(VLOOKUP(U3476,[2]NEW!H:H,1,FALSE)),"V",""))</f>
        <v/>
      </c>
      <c r="Q3476" s="156"/>
      <c r="R3476" s="129"/>
      <c r="S3476" s="205"/>
      <c r="U3476" s="132" t="str">
        <f t="shared" si="216"/>
        <v>00118804000N35114</v>
      </c>
      <c r="W3476" s="134" t="str">
        <f>IF((ISERROR(VLOOKUP(E3476,'[2]Lead Time(覆蓋貼)'!F:F,1,0)))*(P3476="v"),"",IF((ISTEXT(VLOOKUP(E3476,'[2]Lead Time(覆蓋貼)'!F:F,1,0)))*(P3476=""),"未執行",""))</f>
        <v/>
      </c>
    </row>
    <row r="3477" spans="1:23" ht="20.25" customHeight="1" x14ac:dyDescent="0.25">
      <c r="A3477" s="117"/>
      <c r="B3477" s="118" t="s">
        <v>6765</v>
      </c>
      <c r="C3477" s="119">
        <v>43337</v>
      </c>
      <c r="D3477" s="117" t="s">
        <v>6766</v>
      </c>
      <c r="E3477" s="120" t="s">
        <v>6527</v>
      </c>
      <c r="F3477" s="117">
        <f>IF(ISNA(VLOOKUP(B3477,[2]保固召回!$A:$G,7,FALSE)),"",(VLOOKUP(B3477,[2]保固召回!$A:$G,7,FALSE)))</f>
        <v>0</v>
      </c>
      <c r="G3477" s="121">
        <f t="shared" ca="1" si="219"/>
        <v>5.859375E-3</v>
      </c>
      <c r="H3477" s="125" t="str">
        <f t="shared" si="217"/>
        <v/>
      </c>
      <c r="I3477" s="126">
        <f t="shared" ca="1" si="218"/>
        <v>3</v>
      </c>
      <c r="J3477" s="127"/>
      <c r="K3477" s="156"/>
      <c r="L3477" s="129"/>
      <c r="M3477" s="205"/>
      <c r="N3477" s="118"/>
      <c r="O3477" s="119"/>
      <c r="P3477" s="117" t="str">
        <f>IF(B3477="","",IF(ISNA(VLOOKUP(U3477,[2]NEW!H:H,1,FALSE)),"V",""))</f>
        <v/>
      </c>
      <c r="Q3477" s="156"/>
      <c r="R3477" s="129"/>
      <c r="S3477" s="205"/>
      <c r="U3477" s="132" t="str">
        <f t="shared" si="216"/>
        <v>00118804000N38078</v>
      </c>
      <c r="W3477" s="134" t="str">
        <f>IF((ISERROR(VLOOKUP(E3477,'[2]Lead Time(覆蓋貼)'!F:F,1,0)))*(P3477="v"),"",IF((ISTEXT(VLOOKUP(E3477,'[2]Lead Time(覆蓋貼)'!F:F,1,0)))*(P3477=""),"未執行",""))</f>
        <v/>
      </c>
    </row>
    <row r="3478" spans="1:23" ht="20.25" customHeight="1" x14ac:dyDescent="0.25">
      <c r="A3478" s="117"/>
      <c r="B3478" s="118" t="s">
        <v>6765</v>
      </c>
      <c r="C3478" s="119">
        <v>43337</v>
      </c>
      <c r="D3478" s="117" t="s">
        <v>6766</v>
      </c>
      <c r="E3478" s="120" t="s">
        <v>6834</v>
      </c>
      <c r="F3478" s="117">
        <f>IF(ISNA(VLOOKUP(B3478,[2]保固召回!$A:$G,7,FALSE)),"",(VLOOKUP(B3478,[2]保固召回!$A:$G,7,FALSE)))</f>
        <v>0</v>
      </c>
      <c r="G3478" s="121">
        <f t="shared" ca="1" si="219"/>
        <v>5.859375E-3</v>
      </c>
      <c r="H3478" s="125" t="str">
        <f t="shared" si="217"/>
        <v/>
      </c>
      <c r="I3478" s="126">
        <f t="shared" ca="1" si="218"/>
        <v>3</v>
      </c>
      <c r="J3478" s="127"/>
      <c r="K3478" s="156"/>
      <c r="L3478" s="129"/>
      <c r="M3478" s="205"/>
      <c r="N3478" s="118"/>
      <c r="O3478" s="119"/>
      <c r="P3478" s="117" t="str">
        <f>IF(B3478="","",IF(ISNA(VLOOKUP(U3478,[2]NEW!H:H,1,FALSE)),"V",""))</f>
        <v/>
      </c>
      <c r="Q3478" s="156"/>
      <c r="R3478" s="129"/>
      <c r="S3478" s="205"/>
      <c r="U3478" s="132" t="str">
        <f t="shared" si="216"/>
        <v>0011880400C988982</v>
      </c>
      <c r="W3478" s="134" t="str">
        <f>IF((ISERROR(VLOOKUP(E3478,'[2]Lead Time(覆蓋貼)'!F:F,1,0)))*(P3478="v"),"",IF((ISTEXT(VLOOKUP(E3478,'[2]Lead Time(覆蓋貼)'!F:F,1,0)))*(P3478=""),"未執行",""))</f>
        <v/>
      </c>
    </row>
    <row r="3479" spans="1:23" ht="20.25" customHeight="1" x14ac:dyDescent="0.25">
      <c r="A3479" s="117"/>
      <c r="B3479" s="118" t="s">
        <v>6765</v>
      </c>
      <c r="C3479" s="119">
        <v>43337</v>
      </c>
      <c r="D3479" s="117" t="s">
        <v>6766</v>
      </c>
      <c r="E3479" s="120" t="s">
        <v>6835</v>
      </c>
      <c r="F3479" s="117">
        <f>IF(ISNA(VLOOKUP(B3479,[2]保固召回!$A:$G,7,FALSE)),"",(VLOOKUP(B3479,[2]保固召回!$A:$G,7,FALSE)))</f>
        <v>0</v>
      </c>
      <c r="G3479" s="121">
        <f t="shared" ca="1" si="219"/>
        <v>5.859375E-3</v>
      </c>
      <c r="H3479" s="125" t="str">
        <f t="shared" si="217"/>
        <v/>
      </c>
      <c r="I3479" s="126">
        <f t="shared" ca="1" si="218"/>
        <v>3</v>
      </c>
      <c r="J3479" s="127"/>
      <c r="K3479" s="156"/>
      <c r="L3479" s="129"/>
      <c r="M3479" s="205"/>
      <c r="N3479" s="118"/>
      <c r="O3479" s="119"/>
      <c r="P3479" s="117" t="str">
        <f>IF(B3479="","",IF(ISNA(VLOOKUP(U3479,[2]NEW!H:H,1,FALSE)),"V",""))</f>
        <v/>
      </c>
      <c r="Q3479" s="156"/>
      <c r="R3479" s="129"/>
      <c r="S3479" s="205"/>
      <c r="U3479" s="132" t="str">
        <f t="shared" si="216"/>
        <v>0011880400C989072</v>
      </c>
      <c r="W3479" s="134" t="str">
        <f>IF((ISERROR(VLOOKUP(E3479,'[2]Lead Time(覆蓋貼)'!F:F,1,0)))*(P3479="v"),"",IF((ISTEXT(VLOOKUP(E3479,'[2]Lead Time(覆蓋貼)'!F:F,1,0)))*(P3479=""),"未執行",""))</f>
        <v/>
      </c>
    </row>
    <row r="3480" spans="1:23" ht="20.25" customHeight="1" x14ac:dyDescent="0.25">
      <c r="A3480" s="117"/>
      <c r="B3480" s="118" t="s">
        <v>6765</v>
      </c>
      <c r="C3480" s="119">
        <v>43337</v>
      </c>
      <c r="D3480" s="117" t="s">
        <v>6766</v>
      </c>
      <c r="E3480" s="120" t="s">
        <v>6836</v>
      </c>
      <c r="F3480" s="117">
        <f>IF(ISNA(VLOOKUP(B3480,[2]保固召回!$A:$G,7,FALSE)),"",(VLOOKUP(B3480,[2]保固召回!$A:$G,7,FALSE)))</f>
        <v>0</v>
      </c>
      <c r="G3480" s="121">
        <f t="shared" ca="1" si="219"/>
        <v>5.859375E-3</v>
      </c>
      <c r="H3480" s="125" t="str">
        <f t="shared" si="217"/>
        <v/>
      </c>
      <c r="I3480" s="126">
        <f t="shared" ca="1" si="218"/>
        <v>3</v>
      </c>
      <c r="J3480" s="127"/>
      <c r="K3480" s="156"/>
      <c r="L3480" s="129"/>
      <c r="M3480" s="205"/>
      <c r="N3480" s="118"/>
      <c r="O3480" s="119"/>
      <c r="P3480" s="117" t="str">
        <f>IF(B3480="","",IF(ISNA(VLOOKUP(U3480,[2]NEW!H:H,1,FALSE)),"V",""))</f>
        <v/>
      </c>
      <c r="Q3480" s="156"/>
      <c r="R3480" s="129"/>
      <c r="S3480" s="205"/>
      <c r="U3480" s="132" t="str">
        <f t="shared" si="216"/>
        <v>0011880400C989101</v>
      </c>
      <c r="W3480" s="134" t="str">
        <f>IF((ISERROR(VLOOKUP(E3480,'[2]Lead Time(覆蓋貼)'!F:F,1,0)))*(P3480="v"),"",IF((ISTEXT(VLOOKUP(E3480,'[2]Lead Time(覆蓋貼)'!F:F,1,0)))*(P3480=""),"未執行",""))</f>
        <v/>
      </c>
    </row>
    <row r="3481" spans="1:23" ht="20.25" customHeight="1" x14ac:dyDescent="0.25">
      <c r="A3481" s="117"/>
      <c r="B3481" s="118" t="s">
        <v>6765</v>
      </c>
      <c r="C3481" s="119">
        <v>43337</v>
      </c>
      <c r="D3481" s="117" t="s">
        <v>6766</v>
      </c>
      <c r="E3481" s="120" t="s">
        <v>6837</v>
      </c>
      <c r="F3481" s="117">
        <f>IF(ISNA(VLOOKUP(B3481,[2]保固召回!$A:$G,7,FALSE)),"",(VLOOKUP(B3481,[2]保固召回!$A:$G,7,FALSE)))</f>
        <v>0</v>
      </c>
      <c r="G3481" s="121">
        <f t="shared" ca="1" si="219"/>
        <v>5.859375E-3</v>
      </c>
      <c r="H3481" s="125" t="str">
        <f t="shared" si="217"/>
        <v/>
      </c>
      <c r="I3481" s="126">
        <f t="shared" ca="1" si="218"/>
        <v>3</v>
      </c>
      <c r="J3481" s="127"/>
      <c r="K3481" s="156"/>
      <c r="L3481" s="129"/>
      <c r="M3481" s="205"/>
      <c r="N3481" s="118"/>
      <c r="O3481" s="119"/>
      <c r="P3481" s="117" t="str">
        <f>IF(B3481="","",IF(ISNA(VLOOKUP(U3481,[2]NEW!H:H,1,FALSE)),"V",""))</f>
        <v/>
      </c>
      <c r="Q3481" s="156"/>
      <c r="R3481" s="129"/>
      <c r="S3481" s="205"/>
      <c r="U3481" s="132" t="str">
        <f t="shared" si="216"/>
        <v>0011880400DY55267</v>
      </c>
      <c r="W3481" s="134" t="str">
        <f>IF((ISERROR(VLOOKUP(E3481,'[2]Lead Time(覆蓋貼)'!F:F,1,0)))*(P3481="v"),"",IF((ISTEXT(VLOOKUP(E3481,'[2]Lead Time(覆蓋貼)'!F:F,1,0)))*(P3481=""),"未執行",""))</f>
        <v/>
      </c>
    </row>
    <row r="3482" spans="1:23" ht="20.25" customHeight="1" x14ac:dyDescent="0.25">
      <c r="A3482" s="117"/>
      <c r="B3482" s="118" t="s">
        <v>6765</v>
      </c>
      <c r="C3482" s="119">
        <v>43337</v>
      </c>
      <c r="D3482" s="117" t="s">
        <v>6766</v>
      </c>
      <c r="E3482" s="120" t="s">
        <v>6838</v>
      </c>
      <c r="F3482" s="117">
        <f>IF(ISNA(VLOOKUP(B3482,[2]保固召回!$A:$G,7,FALSE)),"",(VLOOKUP(B3482,[2]保固召回!$A:$G,7,FALSE)))</f>
        <v>0</v>
      </c>
      <c r="G3482" s="121">
        <f t="shared" ca="1" si="219"/>
        <v>5.859375E-3</v>
      </c>
      <c r="H3482" s="125" t="str">
        <f t="shared" si="217"/>
        <v/>
      </c>
      <c r="I3482" s="126">
        <f t="shared" ca="1" si="218"/>
        <v>3</v>
      </c>
      <c r="J3482" s="127"/>
      <c r="K3482" s="156"/>
      <c r="L3482" s="129"/>
      <c r="M3482" s="205"/>
      <c r="N3482" s="118"/>
      <c r="O3482" s="119"/>
      <c r="P3482" s="117" t="str">
        <f>IF(B3482="","",IF(ISNA(VLOOKUP(U3482,[2]NEW!H:H,1,FALSE)),"V",""))</f>
        <v/>
      </c>
      <c r="Q3482" s="156"/>
      <c r="R3482" s="129"/>
      <c r="S3482" s="205"/>
      <c r="U3482" s="132" t="str">
        <f t="shared" si="216"/>
        <v>0011880400DU50480</v>
      </c>
      <c r="W3482" s="134" t="str">
        <f>IF((ISERROR(VLOOKUP(E3482,'[2]Lead Time(覆蓋貼)'!F:F,1,0)))*(P3482="v"),"",IF((ISTEXT(VLOOKUP(E3482,'[2]Lead Time(覆蓋貼)'!F:F,1,0)))*(P3482=""),"未執行",""))</f>
        <v/>
      </c>
    </row>
    <row r="3483" spans="1:23" ht="20.25" customHeight="1" x14ac:dyDescent="0.25">
      <c r="A3483" s="117"/>
      <c r="B3483" s="118" t="s">
        <v>6765</v>
      </c>
      <c r="C3483" s="119">
        <v>43337</v>
      </c>
      <c r="D3483" s="117" t="s">
        <v>6766</v>
      </c>
      <c r="E3483" s="120" t="s">
        <v>6839</v>
      </c>
      <c r="F3483" s="117">
        <f>IF(ISNA(VLOOKUP(B3483,[2]保固召回!$A:$G,7,FALSE)),"",(VLOOKUP(B3483,[2]保固召回!$A:$G,7,FALSE)))</f>
        <v>0</v>
      </c>
      <c r="G3483" s="121">
        <f t="shared" ca="1" si="219"/>
        <v>5.859375E-3</v>
      </c>
      <c r="H3483" s="125" t="str">
        <f t="shared" si="217"/>
        <v/>
      </c>
      <c r="I3483" s="126">
        <f t="shared" ca="1" si="218"/>
        <v>3</v>
      </c>
      <c r="J3483" s="127"/>
      <c r="K3483" s="156"/>
      <c r="L3483" s="129"/>
      <c r="M3483" s="205"/>
      <c r="N3483" s="118"/>
      <c r="O3483" s="119"/>
      <c r="P3483" s="117" t="str">
        <f>IF(B3483="","",IF(ISNA(VLOOKUP(U3483,[2]NEW!H:H,1,FALSE)),"V",""))</f>
        <v/>
      </c>
      <c r="Q3483" s="156"/>
      <c r="R3483" s="129"/>
      <c r="S3483" s="205"/>
      <c r="U3483" s="132" t="str">
        <f t="shared" si="216"/>
        <v>0011880400DU47700</v>
      </c>
      <c r="W3483" s="134" t="str">
        <f>IF((ISERROR(VLOOKUP(E3483,'[2]Lead Time(覆蓋貼)'!F:F,1,0)))*(P3483="v"),"",IF((ISTEXT(VLOOKUP(E3483,'[2]Lead Time(覆蓋貼)'!F:F,1,0)))*(P3483=""),"未執行",""))</f>
        <v/>
      </c>
    </row>
    <row r="3484" spans="1:23" ht="20.25" customHeight="1" x14ac:dyDescent="0.25">
      <c r="A3484" s="117"/>
      <c r="B3484" s="118" t="s">
        <v>6765</v>
      </c>
      <c r="C3484" s="119">
        <v>43337</v>
      </c>
      <c r="D3484" s="117" t="s">
        <v>6766</v>
      </c>
      <c r="E3484" s="120" t="s">
        <v>6840</v>
      </c>
      <c r="F3484" s="117">
        <f>IF(ISNA(VLOOKUP(B3484,[2]保固召回!$A:$G,7,FALSE)),"",(VLOOKUP(B3484,[2]保固召回!$A:$G,7,FALSE)))</f>
        <v>0</v>
      </c>
      <c r="G3484" s="121">
        <f t="shared" ca="1" si="219"/>
        <v>5.859375E-3</v>
      </c>
      <c r="H3484" s="125" t="str">
        <f t="shared" si="217"/>
        <v/>
      </c>
      <c r="I3484" s="126">
        <f t="shared" ca="1" si="218"/>
        <v>3</v>
      </c>
      <c r="J3484" s="127"/>
      <c r="K3484" s="156"/>
      <c r="L3484" s="129"/>
      <c r="M3484" s="205"/>
      <c r="N3484" s="118"/>
      <c r="O3484" s="119"/>
      <c r="P3484" s="117" t="str">
        <f>IF(B3484="","",IF(ISNA(VLOOKUP(U3484,[2]NEW!H:H,1,FALSE)),"V",""))</f>
        <v/>
      </c>
      <c r="Q3484" s="156"/>
      <c r="R3484" s="129"/>
      <c r="S3484" s="205"/>
      <c r="U3484" s="132" t="str">
        <f t="shared" si="216"/>
        <v>0011880400DU47969</v>
      </c>
      <c r="W3484" s="134" t="str">
        <f>IF((ISERROR(VLOOKUP(E3484,'[2]Lead Time(覆蓋貼)'!F:F,1,0)))*(P3484="v"),"",IF((ISTEXT(VLOOKUP(E3484,'[2]Lead Time(覆蓋貼)'!F:F,1,0)))*(P3484=""),"未執行",""))</f>
        <v/>
      </c>
    </row>
    <row r="3485" spans="1:23" ht="20.25" customHeight="1" x14ac:dyDescent="0.25">
      <c r="A3485" s="117"/>
      <c r="B3485" s="118" t="s">
        <v>6765</v>
      </c>
      <c r="C3485" s="119">
        <v>43337</v>
      </c>
      <c r="D3485" s="117" t="s">
        <v>6766</v>
      </c>
      <c r="E3485" s="120" t="s">
        <v>6841</v>
      </c>
      <c r="F3485" s="117">
        <f>IF(ISNA(VLOOKUP(B3485,[2]保固召回!$A:$G,7,FALSE)),"",(VLOOKUP(B3485,[2]保固召回!$A:$G,7,FALSE)))</f>
        <v>0</v>
      </c>
      <c r="G3485" s="121">
        <f t="shared" ca="1" si="219"/>
        <v>5.859375E-3</v>
      </c>
      <c r="H3485" s="125" t="str">
        <f t="shared" si="217"/>
        <v/>
      </c>
      <c r="I3485" s="126">
        <f t="shared" ca="1" si="218"/>
        <v>3</v>
      </c>
      <c r="J3485" s="127"/>
      <c r="K3485" s="156"/>
      <c r="L3485" s="129"/>
      <c r="M3485" s="205"/>
      <c r="N3485" s="118"/>
      <c r="O3485" s="119"/>
      <c r="P3485" s="117" t="str">
        <f>IF(B3485="","",IF(ISNA(VLOOKUP(U3485,[2]NEW!H:H,1,FALSE)),"V",""))</f>
        <v/>
      </c>
      <c r="Q3485" s="156"/>
      <c r="R3485" s="129"/>
      <c r="S3485" s="205"/>
      <c r="U3485" s="132" t="str">
        <f t="shared" si="216"/>
        <v>0011880400DU51230</v>
      </c>
      <c r="W3485" s="134" t="str">
        <f>IF((ISERROR(VLOOKUP(E3485,'[2]Lead Time(覆蓋貼)'!F:F,1,0)))*(P3485="v"),"",IF((ISTEXT(VLOOKUP(E3485,'[2]Lead Time(覆蓋貼)'!F:F,1,0)))*(P3485=""),"未執行",""))</f>
        <v/>
      </c>
    </row>
    <row r="3486" spans="1:23" ht="20.25" customHeight="1" x14ac:dyDescent="0.25">
      <c r="A3486" s="117"/>
      <c r="B3486" s="118" t="s">
        <v>6765</v>
      </c>
      <c r="C3486" s="119">
        <v>43337</v>
      </c>
      <c r="D3486" s="117" t="s">
        <v>6766</v>
      </c>
      <c r="E3486" s="120" t="s">
        <v>6842</v>
      </c>
      <c r="F3486" s="117">
        <f>IF(ISNA(VLOOKUP(B3486,[2]保固召回!$A:$G,7,FALSE)),"",(VLOOKUP(B3486,[2]保固召回!$A:$G,7,FALSE)))</f>
        <v>0</v>
      </c>
      <c r="G3486" s="121">
        <f t="shared" ca="1" si="219"/>
        <v>5.859375E-3</v>
      </c>
      <c r="H3486" s="125" t="str">
        <f t="shared" si="217"/>
        <v/>
      </c>
      <c r="I3486" s="126">
        <f t="shared" ca="1" si="218"/>
        <v>3</v>
      </c>
      <c r="J3486" s="127"/>
      <c r="K3486" s="156"/>
      <c r="L3486" s="129"/>
      <c r="M3486" s="205"/>
      <c r="N3486" s="118"/>
      <c r="O3486" s="119"/>
      <c r="P3486" s="117" t="str">
        <f>IF(B3486="","",IF(ISNA(VLOOKUP(U3486,[2]NEW!H:H,1,FALSE)),"V",""))</f>
        <v/>
      </c>
      <c r="Q3486" s="156"/>
      <c r="R3486" s="129"/>
      <c r="S3486" s="205"/>
      <c r="U3486" s="132" t="str">
        <f t="shared" si="216"/>
        <v>0011880400DU51563</v>
      </c>
      <c r="W3486" s="134" t="str">
        <f>IF((ISERROR(VLOOKUP(E3486,'[2]Lead Time(覆蓋貼)'!F:F,1,0)))*(P3486="v"),"",IF((ISTEXT(VLOOKUP(E3486,'[2]Lead Time(覆蓋貼)'!F:F,1,0)))*(P3486=""),"未執行",""))</f>
        <v/>
      </c>
    </row>
    <row r="3487" spans="1:23" ht="20.25" customHeight="1" x14ac:dyDescent="0.25">
      <c r="A3487" s="117"/>
      <c r="B3487" s="118" t="s">
        <v>6765</v>
      </c>
      <c r="C3487" s="119">
        <v>43337</v>
      </c>
      <c r="D3487" s="117" t="s">
        <v>6766</v>
      </c>
      <c r="E3487" s="120" t="s">
        <v>6843</v>
      </c>
      <c r="F3487" s="117">
        <f>IF(ISNA(VLOOKUP(B3487,[2]保固召回!$A:$G,7,FALSE)),"",(VLOOKUP(B3487,[2]保固召回!$A:$G,7,FALSE)))</f>
        <v>0</v>
      </c>
      <c r="G3487" s="121">
        <f t="shared" ca="1" si="219"/>
        <v>5.859375E-3</v>
      </c>
      <c r="H3487" s="125" t="str">
        <f t="shared" si="217"/>
        <v/>
      </c>
      <c r="I3487" s="126">
        <f t="shared" ca="1" si="218"/>
        <v>3</v>
      </c>
      <c r="J3487" s="127"/>
      <c r="K3487" s="156"/>
      <c r="L3487" s="129"/>
      <c r="M3487" s="205"/>
      <c r="N3487" s="118"/>
      <c r="O3487" s="119"/>
      <c r="P3487" s="117" t="str">
        <f>IF(B3487="","",IF(ISNA(VLOOKUP(U3487,[2]NEW!H:H,1,FALSE)),"V",""))</f>
        <v/>
      </c>
      <c r="Q3487" s="156"/>
      <c r="R3487" s="129"/>
      <c r="S3487" s="205"/>
      <c r="U3487" s="132" t="str">
        <f t="shared" si="216"/>
        <v>0011880400DX11204</v>
      </c>
      <c r="W3487" s="134" t="str">
        <f>IF((ISERROR(VLOOKUP(E3487,'[2]Lead Time(覆蓋貼)'!F:F,1,0)))*(P3487="v"),"",IF((ISTEXT(VLOOKUP(E3487,'[2]Lead Time(覆蓋貼)'!F:F,1,0)))*(P3487=""),"未執行",""))</f>
        <v/>
      </c>
    </row>
    <row r="3488" spans="1:23" ht="20.25" customHeight="1" x14ac:dyDescent="0.25">
      <c r="A3488" s="117"/>
      <c r="B3488" s="118" t="s">
        <v>6765</v>
      </c>
      <c r="C3488" s="119">
        <v>43337</v>
      </c>
      <c r="D3488" s="117" t="s">
        <v>6766</v>
      </c>
      <c r="E3488" s="120" t="s">
        <v>6844</v>
      </c>
      <c r="F3488" s="117">
        <f>IF(ISNA(VLOOKUP(B3488,[2]保固召回!$A:$G,7,FALSE)),"",(VLOOKUP(B3488,[2]保固召回!$A:$G,7,FALSE)))</f>
        <v>0</v>
      </c>
      <c r="G3488" s="121">
        <f t="shared" ca="1" si="219"/>
        <v>5.859375E-3</v>
      </c>
      <c r="H3488" s="125" t="str">
        <f t="shared" si="217"/>
        <v/>
      </c>
      <c r="I3488" s="126">
        <f t="shared" ca="1" si="218"/>
        <v>3</v>
      </c>
      <c r="J3488" s="127"/>
      <c r="K3488" s="156"/>
      <c r="L3488" s="129"/>
      <c r="M3488" s="205"/>
      <c r="N3488" s="118"/>
      <c r="O3488" s="119"/>
      <c r="P3488" s="117" t="str">
        <f>IF(B3488="","",IF(ISNA(VLOOKUP(U3488,[2]NEW!H:H,1,FALSE)),"V",""))</f>
        <v/>
      </c>
      <c r="Q3488" s="156"/>
      <c r="R3488" s="129"/>
      <c r="S3488" s="205"/>
      <c r="U3488" s="132" t="str">
        <f t="shared" si="216"/>
        <v>0011880400D268611</v>
      </c>
      <c r="W3488" s="134" t="str">
        <f>IF((ISERROR(VLOOKUP(E3488,'[2]Lead Time(覆蓋貼)'!F:F,1,0)))*(P3488="v"),"",IF((ISTEXT(VLOOKUP(E3488,'[2]Lead Time(覆蓋貼)'!F:F,1,0)))*(P3488=""),"未執行",""))</f>
        <v>未執行</v>
      </c>
    </row>
    <row r="3489" spans="1:23" ht="20.25" customHeight="1" x14ac:dyDescent="0.25">
      <c r="A3489" s="117"/>
      <c r="B3489" s="118" t="s">
        <v>6765</v>
      </c>
      <c r="C3489" s="119">
        <v>43337</v>
      </c>
      <c r="D3489" s="117" t="s">
        <v>6766</v>
      </c>
      <c r="E3489" s="120" t="s">
        <v>6845</v>
      </c>
      <c r="F3489" s="117">
        <f>IF(ISNA(VLOOKUP(B3489,[2]保固召回!$A:$G,7,FALSE)),"",(VLOOKUP(B3489,[2]保固召回!$A:$G,7,FALSE)))</f>
        <v>0</v>
      </c>
      <c r="G3489" s="121">
        <f t="shared" ca="1" si="219"/>
        <v>5.859375E-3</v>
      </c>
      <c r="H3489" s="125" t="str">
        <f t="shared" si="217"/>
        <v/>
      </c>
      <c r="I3489" s="126">
        <f t="shared" ca="1" si="218"/>
        <v>3</v>
      </c>
      <c r="J3489" s="127"/>
      <c r="K3489" s="156"/>
      <c r="L3489" s="129"/>
      <c r="M3489" s="205"/>
      <c r="N3489" s="118"/>
      <c r="O3489" s="119"/>
      <c r="P3489" s="117" t="str">
        <f>IF(B3489="","",IF(ISNA(VLOOKUP(U3489,[2]NEW!H:H,1,FALSE)),"V",""))</f>
        <v/>
      </c>
      <c r="Q3489" s="156"/>
      <c r="R3489" s="129"/>
      <c r="S3489" s="205"/>
      <c r="U3489" s="132" t="str">
        <f t="shared" si="216"/>
        <v>0011880400D268666</v>
      </c>
      <c r="W3489" s="134" t="str">
        <f>IF((ISERROR(VLOOKUP(E3489,'[2]Lead Time(覆蓋貼)'!F:F,1,0)))*(P3489="v"),"",IF((ISTEXT(VLOOKUP(E3489,'[2]Lead Time(覆蓋貼)'!F:F,1,0)))*(P3489=""),"未執行",""))</f>
        <v>未執行</v>
      </c>
    </row>
    <row r="3490" spans="1:23" ht="20.25" customHeight="1" x14ac:dyDescent="0.25">
      <c r="A3490" s="117"/>
      <c r="B3490" s="118" t="s">
        <v>6765</v>
      </c>
      <c r="C3490" s="119">
        <v>43337</v>
      </c>
      <c r="D3490" s="117" t="s">
        <v>6766</v>
      </c>
      <c r="E3490" s="120" t="s">
        <v>6846</v>
      </c>
      <c r="F3490" s="117">
        <f>IF(ISNA(VLOOKUP(B3490,[2]保固召回!$A:$G,7,FALSE)),"",(VLOOKUP(B3490,[2]保固召回!$A:$G,7,FALSE)))</f>
        <v>0</v>
      </c>
      <c r="G3490" s="121">
        <f t="shared" ca="1" si="219"/>
        <v>5.859375E-3</v>
      </c>
      <c r="H3490" s="125" t="str">
        <f t="shared" si="217"/>
        <v/>
      </c>
      <c r="I3490" s="126">
        <f t="shared" ca="1" si="218"/>
        <v>3</v>
      </c>
      <c r="J3490" s="127"/>
      <c r="K3490" s="156"/>
      <c r="L3490" s="129"/>
      <c r="M3490" s="205"/>
      <c r="N3490" s="118"/>
      <c r="O3490" s="119"/>
      <c r="P3490" s="117" t="str">
        <f>IF(B3490="","",IF(ISNA(VLOOKUP(U3490,[2]NEW!H:H,1,FALSE)),"V",""))</f>
        <v/>
      </c>
      <c r="Q3490" s="156"/>
      <c r="R3490" s="129"/>
      <c r="S3490" s="205"/>
      <c r="U3490" s="132" t="str">
        <f t="shared" si="216"/>
        <v>0011880400D267134</v>
      </c>
      <c r="W3490" s="134" t="str">
        <f>IF((ISERROR(VLOOKUP(E3490,'[2]Lead Time(覆蓋貼)'!F:F,1,0)))*(P3490="v"),"",IF((ISTEXT(VLOOKUP(E3490,'[2]Lead Time(覆蓋貼)'!F:F,1,0)))*(P3490=""),"未執行",""))</f>
        <v/>
      </c>
    </row>
    <row r="3491" spans="1:23" ht="20.25" customHeight="1" x14ac:dyDescent="0.25">
      <c r="A3491" s="117"/>
      <c r="B3491" s="118" t="s">
        <v>6765</v>
      </c>
      <c r="C3491" s="119">
        <v>43337</v>
      </c>
      <c r="D3491" s="117" t="s">
        <v>6766</v>
      </c>
      <c r="E3491" s="120" t="s">
        <v>6847</v>
      </c>
      <c r="F3491" s="117">
        <f>IF(ISNA(VLOOKUP(B3491,[2]保固召回!$A:$G,7,FALSE)),"",(VLOOKUP(B3491,[2]保固召回!$A:$G,7,FALSE)))</f>
        <v>0</v>
      </c>
      <c r="G3491" s="121">
        <f t="shared" ca="1" si="219"/>
        <v>5.859375E-3</v>
      </c>
      <c r="H3491" s="125" t="str">
        <f t="shared" si="217"/>
        <v/>
      </c>
      <c r="I3491" s="126">
        <f t="shared" ca="1" si="218"/>
        <v>3</v>
      </c>
      <c r="J3491" s="127"/>
      <c r="K3491" s="156"/>
      <c r="L3491" s="129"/>
      <c r="M3491" s="205"/>
      <c r="N3491" s="118"/>
      <c r="O3491" s="119"/>
      <c r="P3491" s="117" t="str">
        <f>IF(B3491="","",IF(ISNA(VLOOKUP(U3491,[2]NEW!H:H,1,FALSE)),"V",""))</f>
        <v/>
      </c>
      <c r="Q3491" s="156"/>
      <c r="R3491" s="129"/>
      <c r="S3491" s="205"/>
      <c r="U3491" s="132" t="str">
        <f t="shared" si="216"/>
        <v>0011880400DY48497</v>
      </c>
      <c r="W3491" s="134" t="str">
        <f>IF((ISERROR(VLOOKUP(E3491,'[2]Lead Time(覆蓋貼)'!F:F,1,0)))*(P3491="v"),"",IF((ISTEXT(VLOOKUP(E3491,'[2]Lead Time(覆蓋貼)'!F:F,1,0)))*(P3491=""),"未執行",""))</f>
        <v/>
      </c>
    </row>
    <row r="3492" spans="1:23" ht="20.25" customHeight="1" x14ac:dyDescent="0.25">
      <c r="A3492" s="117"/>
      <c r="B3492" s="118" t="s">
        <v>6765</v>
      </c>
      <c r="C3492" s="119">
        <v>43337</v>
      </c>
      <c r="D3492" s="117" t="s">
        <v>6766</v>
      </c>
      <c r="E3492" s="120" t="s">
        <v>6848</v>
      </c>
      <c r="F3492" s="117">
        <f>IF(ISNA(VLOOKUP(B3492,[2]保固召回!$A:$G,7,FALSE)),"",(VLOOKUP(B3492,[2]保固召回!$A:$G,7,FALSE)))</f>
        <v>0</v>
      </c>
      <c r="G3492" s="121">
        <f t="shared" ca="1" si="219"/>
        <v>5.859375E-3</v>
      </c>
      <c r="H3492" s="125" t="str">
        <f t="shared" si="217"/>
        <v/>
      </c>
      <c r="I3492" s="126">
        <f t="shared" ca="1" si="218"/>
        <v>3</v>
      </c>
      <c r="J3492" s="127"/>
      <c r="K3492" s="156"/>
      <c r="L3492" s="129"/>
      <c r="M3492" s="205"/>
      <c r="N3492" s="118"/>
      <c r="O3492" s="119"/>
      <c r="P3492" s="117" t="str">
        <f>IF(B3492="","",IF(ISNA(VLOOKUP(U3492,[2]NEW!H:H,1,FALSE)),"V",""))</f>
        <v/>
      </c>
      <c r="Q3492" s="156"/>
      <c r="R3492" s="129"/>
      <c r="S3492" s="205"/>
      <c r="U3492" s="132" t="str">
        <f t="shared" si="216"/>
        <v>0011880400D263955</v>
      </c>
      <c r="W3492" s="134" t="str">
        <f>IF((ISERROR(VLOOKUP(E3492,'[2]Lead Time(覆蓋貼)'!F:F,1,0)))*(P3492="v"),"",IF((ISTEXT(VLOOKUP(E3492,'[2]Lead Time(覆蓋貼)'!F:F,1,0)))*(P3492=""),"未執行",""))</f>
        <v/>
      </c>
    </row>
    <row r="3493" spans="1:23" ht="20.25" customHeight="1" x14ac:dyDescent="0.25">
      <c r="A3493" s="117"/>
      <c r="B3493" s="118" t="s">
        <v>6765</v>
      </c>
      <c r="C3493" s="119">
        <v>43337</v>
      </c>
      <c r="D3493" s="117" t="s">
        <v>6766</v>
      </c>
      <c r="E3493" s="120" t="s">
        <v>6849</v>
      </c>
      <c r="F3493" s="117">
        <f>IF(ISNA(VLOOKUP(B3493,[2]保固召回!$A:$G,7,FALSE)),"",(VLOOKUP(B3493,[2]保固召回!$A:$G,7,FALSE)))</f>
        <v>0</v>
      </c>
      <c r="G3493" s="121">
        <f t="shared" ca="1" si="219"/>
        <v>5.859375E-3</v>
      </c>
      <c r="H3493" s="125" t="str">
        <f t="shared" si="217"/>
        <v/>
      </c>
      <c r="I3493" s="126">
        <f t="shared" ca="1" si="218"/>
        <v>3</v>
      </c>
      <c r="J3493" s="127"/>
      <c r="K3493" s="156"/>
      <c r="L3493" s="129"/>
      <c r="M3493" s="205"/>
      <c r="N3493" s="118"/>
      <c r="O3493" s="119"/>
      <c r="P3493" s="117" t="str">
        <f>IF(B3493="","",IF(ISNA(VLOOKUP(U3493,[2]NEW!H:H,1,FALSE)),"V",""))</f>
        <v/>
      </c>
      <c r="Q3493" s="156"/>
      <c r="R3493" s="129"/>
      <c r="S3493" s="205"/>
      <c r="U3493" s="132" t="str">
        <f t="shared" si="216"/>
        <v>0011880400DY48528</v>
      </c>
      <c r="W3493" s="134" t="str">
        <f>IF((ISERROR(VLOOKUP(E3493,'[2]Lead Time(覆蓋貼)'!F:F,1,0)))*(P3493="v"),"",IF((ISTEXT(VLOOKUP(E3493,'[2]Lead Time(覆蓋貼)'!F:F,1,0)))*(P3493=""),"未執行",""))</f>
        <v/>
      </c>
    </row>
    <row r="3494" spans="1:23" ht="20.25" customHeight="1" x14ac:dyDescent="0.25">
      <c r="A3494" s="117"/>
      <c r="B3494" s="118" t="s">
        <v>6765</v>
      </c>
      <c r="C3494" s="119">
        <v>43337</v>
      </c>
      <c r="D3494" s="117" t="s">
        <v>6766</v>
      </c>
      <c r="E3494" s="120" t="s">
        <v>6850</v>
      </c>
      <c r="F3494" s="117">
        <f>IF(ISNA(VLOOKUP(B3494,[2]保固召回!$A:$G,7,FALSE)),"",(VLOOKUP(B3494,[2]保固召回!$A:$G,7,FALSE)))</f>
        <v>0</v>
      </c>
      <c r="G3494" s="121">
        <f t="shared" ca="1" si="219"/>
        <v>5.859375E-3</v>
      </c>
      <c r="H3494" s="125" t="str">
        <f t="shared" si="217"/>
        <v/>
      </c>
      <c r="I3494" s="126">
        <f t="shared" ca="1" si="218"/>
        <v>3</v>
      </c>
      <c r="J3494" s="127"/>
      <c r="K3494" s="156"/>
      <c r="L3494" s="129"/>
      <c r="M3494" s="205"/>
      <c r="N3494" s="118"/>
      <c r="O3494" s="119"/>
      <c r="P3494" s="117" t="str">
        <f>IF(B3494="","",IF(ISNA(VLOOKUP(U3494,[2]NEW!H:H,1,FALSE)),"V",""))</f>
        <v/>
      </c>
      <c r="Q3494" s="156"/>
      <c r="R3494" s="129"/>
      <c r="S3494" s="205"/>
      <c r="U3494" s="132" t="str">
        <f t="shared" si="216"/>
        <v>0011880400DY48547</v>
      </c>
      <c r="W3494" s="134" t="str">
        <f>IF((ISERROR(VLOOKUP(E3494,'[2]Lead Time(覆蓋貼)'!F:F,1,0)))*(P3494="v"),"",IF((ISTEXT(VLOOKUP(E3494,'[2]Lead Time(覆蓋貼)'!F:F,1,0)))*(P3494=""),"未執行",""))</f>
        <v/>
      </c>
    </row>
    <row r="3495" spans="1:23" ht="20.25" customHeight="1" x14ac:dyDescent="0.25">
      <c r="A3495" s="117"/>
      <c r="B3495" s="118" t="s">
        <v>6765</v>
      </c>
      <c r="C3495" s="119">
        <v>43337</v>
      </c>
      <c r="D3495" s="117" t="s">
        <v>6766</v>
      </c>
      <c r="E3495" s="120" t="s">
        <v>6851</v>
      </c>
      <c r="F3495" s="117">
        <f>IF(ISNA(VLOOKUP(B3495,[2]保固召回!$A:$G,7,FALSE)),"",(VLOOKUP(B3495,[2]保固召回!$A:$G,7,FALSE)))</f>
        <v>0</v>
      </c>
      <c r="G3495" s="121">
        <f t="shared" ca="1" si="219"/>
        <v>5.859375E-3</v>
      </c>
      <c r="H3495" s="125" t="str">
        <f t="shared" si="217"/>
        <v/>
      </c>
      <c r="I3495" s="126">
        <f t="shared" ca="1" si="218"/>
        <v>3</v>
      </c>
      <c r="J3495" s="127"/>
      <c r="K3495" s="156"/>
      <c r="L3495" s="129"/>
      <c r="M3495" s="205"/>
      <c r="N3495" s="118"/>
      <c r="O3495" s="119"/>
      <c r="P3495" s="117" t="str">
        <f>IF(B3495="","",IF(ISNA(VLOOKUP(U3495,[2]NEW!H:H,1,FALSE)),"V",""))</f>
        <v/>
      </c>
      <c r="Q3495" s="156"/>
      <c r="R3495" s="129"/>
      <c r="S3495" s="205"/>
      <c r="U3495" s="132" t="str">
        <f t="shared" si="216"/>
        <v>0011880400D268006</v>
      </c>
      <c r="W3495" s="134" t="str">
        <f>IF((ISERROR(VLOOKUP(E3495,'[2]Lead Time(覆蓋貼)'!F:F,1,0)))*(P3495="v"),"",IF((ISTEXT(VLOOKUP(E3495,'[2]Lead Time(覆蓋貼)'!F:F,1,0)))*(P3495=""),"未執行",""))</f>
        <v/>
      </c>
    </row>
    <row r="3496" spans="1:23" ht="20.25" customHeight="1" x14ac:dyDescent="0.25">
      <c r="A3496" s="117"/>
      <c r="B3496" s="118" t="s">
        <v>6765</v>
      </c>
      <c r="C3496" s="119">
        <v>43337</v>
      </c>
      <c r="D3496" s="117" t="s">
        <v>6766</v>
      </c>
      <c r="E3496" s="120" t="s">
        <v>6852</v>
      </c>
      <c r="F3496" s="117">
        <f>IF(ISNA(VLOOKUP(B3496,[2]保固召回!$A:$G,7,FALSE)),"",(VLOOKUP(B3496,[2]保固召回!$A:$G,7,FALSE)))</f>
        <v>0</v>
      </c>
      <c r="G3496" s="121">
        <f t="shared" ca="1" si="219"/>
        <v>5.859375E-3</v>
      </c>
      <c r="H3496" s="125" t="str">
        <f t="shared" si="217"/>
        <v/>
      </c>
      <c r="I3496" s="126">
        <f t="shared" ca="1" si="218"/>
        <v>3</v>
      </c>
      <c r="J3496" s="127"/>
      <c r="K3496" s="156"/>
      <c r="L3496" s="129"/>
      <c r="M3496" s="205"/>
      <c r="N3496" s="118"/>
      <c r="O3496" s="119"/>
      <c r="P3496" s="117" t="str">
        <f>IF(B3496="","",IF(ISNA(VLOOKUP(U3496,[2]NEW!H:H,1,FALSE)),"V",""))</f>
        <v/>
      </c>
      <c r="Q3496" s="156"/>
      <c r="R3496" s="129"/>
      <c r="S3496" s="205"/>
      <c r="U3496" s="132" t="str">
        <f t="shared" si="216"/>
        <v>0011880400D268100</v>
      </c>
      <c r="W3496" s="134" t="str">
        <f>IF((ISERROR(VLOOKUP(E3496,'[2]Lead Time(覆蓋貼)'!F:F,1,0)))*(P3496="v"),"",IF((ISTEXT(VLOOKUP(E3496,'[2]Lead Time(覆蓋貼)'!F:F,1,0)))*(P3496=""),"未執行",""))</f>
        <v>未執行</v>
      </c>
    </row>
    <row r="3497" spans="1:23" ht="20.25" customHeight="1" x14ac:dyDescent="0.25">
      <c r="A3497" s="117"/>
      <c r="B3497" s="118" t="s">
        <v>6765</v>
      </c>
      <c r="C3497" s="119">
        <v>43337</v>
      </c>
      <c r="D3497" s="117" t="s">
        <v>6766</v>
      </c>
      <c r="E3497" s="120" t="s">
        <v>6853</v>
      </c>
      <c r="F3497" s="117">
        <f>IF(ISNA(VLOOKUP(B3497,[2]保固召回!$A:$G,7,FALSE)),"",(VLOOKUP(B3497,[2]保固召回!$A:$G,7,FALSE)))</f>
        <v>0</v>
      </c>
      <c r="G3497" s="121">
        <f t="shared" ca="1" si="219"/>
        <v>5.859375E-3</v>
      </c>
      <c r="H3497" s="125" t="str">
        <f t="shared" si="217"/>
        <v/>
      </c>
      <c r="I3497" s="126">
        <f t="shared" ca="1" si="218"/>
        <v>3</v>
      </c>
      <c r="J3497" s="127"/>
      <c r="K3497" s="156"/>
      <c r="L3497" s="129"/>
      <c r="M3497" s="205"/>
      <c r="N3497" s="118"/>
      <c r="O3497" s="119"/>
      <c r="P3497" s="117" t="str">
        <f>IF(B3497="","",IF(ISNA(VLOOKUP(U3497,[2]NEW!H:H,1,FALSE)),"V",""))</f>
        <v/>
      </c>
      <c r="Q3497" s="156"/>
      <c r="R3497" s="129"/>
      <c r="S3497" s="205"/>
      <c r="U3497" s="132" t="str">
        <f t="shared" si="216"/>
        <v>0011880400DZ95709</v>
      </c>
      <c r="W3497" s="134" t="str">
        <f>IF((ISERROR(VLOOKUP(E3497,'[2]Lead Time(覆蓋貼)'!F:F,1,0)))*(P3497="v"),"",IF((ISTEXT(VLOOKUP(E3497,'[2]Lead Time(覆蓋貼)'!F:F,1,0)))*(P3497=""),"未執行",""))</f>
        <v/>
      </c>
    </row>
    <row r="3498" spans="1:23" ht="20.25" customHeight="1" x14ac:dyDescent="0.25">
      <c r="A3498" s="117"/>
      <c r="B3498" s="118" t="s">
        <v>6765</v>
      </c>
      <c r="C3498" s="119">
        <v>43337</v>
      </c>
      <c r="D3498" s="117" t="s">
        <v>6766</v>
      </c>
      <c r="E3498" s="120" t="s">
        <v>6854</v>
      </c>
      <c r="F3498" s="117">
        <f>IF(ISNA(VLOOKUP(B3498,[2]保固召回!$A:$G,7,FALSE)),"",(VLOOKUP(B3498,[2]保固召回!$A:$G,7,FALSE)))</f>
        <v>0</v>
      </c>
      <c r="G3498" s="121">
        <f t="shared" ca="1" si="219"/>
        <v>5.859375E-3</v>
      </c>
      <c r="H3498" s="125" t="str">
        <f t="shared" si="217"/>
        <v/>
      </c>
      <c r="I3498" s="126">
        <f t="shared" ca="1" si="218"/>
        <v>3</v>
      </c>
      <c r="J3498" s="127"/>
      <c r="K3498" s="156"/>
      <c r="L3498" s="129"/>
      <c r="M3498" s="205"/>
      <c r="N3498" s="118"/>
      <c r="O3498" s="119"/>
      <c r="P3498" s="117" t="str">
        <f>IF(B3498="","",IF(ISNA(VLOOKUP(U3498,[2]NEW!H:H,1,FALSE)),"V",""))</f>
        <v/>
      </c>
      <c r="Q3498" s="156"/>
      <c r="R3498" s="129"/>
      <c r="S3498" s="205"/>
      <c r="U3498" s="132" t="str">
        <f t="shared" si="216"/>
        <v>0011880400D263057</v>
      </c>
      <c r="W3498" s="134" t="str">
        <f>IF((ISERROR(VLOOKUP(E3498,'[2]Lead Time(覆蓋貼)'!F:F,1,0)))*(P3498="v"),"",IF((ISTEXT(VLOOKUP(E3498,'[2]Lead Time(覆蓋貼)'!F:F,1,0)))*(P3498=""),"未執行",""))</f>
        <v/>
      </c>
    </row>
    <row r="3499" spans="1:23" ht="20.25" customHeight="1" x14ac:dyDescent="0.25">
      <c r="A3499" s="117"/>
      <c r="B3499" s="118" t="s">
        <v>6765</v>
      </c>
      <c r="C3499" s="119">
        <v>43337</v>
      </c>
      <c r="D3499" s="117" t="s">
        <v>6766</v>
      </c>
      <c r="E3499" s="120" t="s">
        <v>6855</v>
      </c>
      <c r="F3499" s="117">
        <f>IF(ISNA(VLOOKUP(B3499,[2]保固召回!$A:$G,7,FALSE)),"",(VLOOKUP(B3499,[2]保固召回!$A:$G,7,FALSE)))</f>
        <v>0</v>
      </c>
      <c r="G3499" s="121">
        <f t="shared" ca="1" si="219"/>
        <v>5.859375E-3</v>
      </c>
      <c r="H3499" s="125" t="str">
        <f t="shared" si="217"/>
        <v/>
      </c>
      <c r="I3499" s="126">
        <f t="shared" ca="1" si="218"/>
        <v>3</v>
      </c>
      <c r="J3499" s="127"/>
      <c r="K3499" s="156"/>
      <c r="L3499" s="129"/>
      <c r="M3499" s="205"/>
      <c r="N3499" s="118"/>
      <c r="O3499" s="119"/>
      <c r="P3499" s="117" t="str">
        <f>IF(B3499="","",IF(ISNA(VLOOKUP(U3499,[2]NEW!H:H,1,FALSE)),"V",""))</f>
        <v/>
      </c>
      <c r="Q3499" s="156"/>
      <c r="R3499" s="129"/>
      <c r="S3499" s="205"/>
      <c r="U3499" s="132" t="str">
        <f t="shared" si="216"/>
        <v>0011880400D270059</v>
      </c>
      <c r="W3499" s="134" t="str">
        <f>IF((ISERROR(VLOOKUP(E3499,'[2]Lead Time(覆蓋貼)'!F:F,1,0)))*(P3499="v"),"",IF((ISTEXT(VLOOKUP(E3499,'[2]Lead Time(覆蓋貼)'!F:F,1,0)))*(P3499=""),"未執行",""))</f>
        <v/>
      </c>
    </row>
    <row r="3500" spans="1:23" ht="20.25" customHeight="1" x14ac:dyDescent="0.25">
      <c r="A3500" s="117"/>
      <c r="B3500" s="118" t="s">
        <v>6765</v>
      </c>
      <c r="C3500" s="119">
        <v>43337</v>
      </c>
      <c r="D3500" s="117" t="s">
        <v>6766</v>
      </c>
      <c r="E3500" s="120" t="s">
        <v>6856</v>
      </c>
      <c r="F3500" s="117">
        <f>IF(ISNA(VLOOKUP(B3500,[2]保固召回!$A:$G,7,FALSE)),"",(VLOOKUP(B3500,[2]保固召回!$A:$G,7,FALSE)))</f>
        <v>0</v>
      </c>
      <c r="G3500" s="121">
        <f t="shared" ca="1" si="219"/>
        <v>5.859375E-3</v>
      </c>
      <c r="H3500" s="125" t="str">
        <f t="shared" si="217"/>
        <v/>
      </c>
      <c r="I3500" s="126">
        <f t="shared" ca="1" si="218"/>
        <v>3</v>
      </c>
      <c r="J3500" s="127"/>
      <c r="K3500" s="156"/>
      <c r="L3500" s="129"/>
      <c r="M3500" s="205"/>
      <c r="N3500" s="118"/>
      <c r="O3500" s="119"/>
      <c r="P3500" s="117" t="str">
        <f>IF(B3500="","",IF(ISNA(VLOOKUP(U3500,[2]NEW!H:H,1,FALSE)),"V",""))</f>
        <v/>
      </c>
      <c r="Q3500" s="156"/>
      <c r="R3500" s="129"/>
      <c r="S3500" s="205"/>
      <c r="U3500" s="132" t="str">
        <f t="shared" si="216"/>
        <v>0011880400D266821</v>
      </c>
      <c r="W3500" s="134" t="str">
        <f>IF((ISERROR(VLOOKUP(E3500,'[2]Lead Time(覆蓋貼)'!F:F,1,0)))*(P3500="v"),"",IF((ISTEXT(VLOOKUP(E3500,'[2]Lead Time(覆蓋貼)'!F:F,1,0)))*(P3500=""),"未執行",""))</f>
        <v/>
      </c>
    </row>
    <row r="3501" spans="1:23" ht="20.25" customHeight="1" x14ac:dyDescent="0.25">
      <c r="A3501" s="117"/>
      <c r="B3501" s="118" t="s">
        <v>6765</v>
      </c>
      <c r="C3501" s="119">
        <v>43337</v>
      </c>
      <c r="D3501" s="117" t="s">
        <v>6766</v>
      </c>
      <c r="E3501" s="120" t="s">
        <v>6857</v>
      </c>
      <c r="F3501" s="117">
        <f>IF(ISNA(VLOOKUP(B3501,[2]保固召回!$A:$G,7,FALSE)),"",(VLOOKUP(B3501,[2]保固召回!$A:$G,7,FALSE)))</f>
        <v>0</v>
      </c>
      <c r="G3501" s="121">
        <f t="shared" ca="1" si="219"/>
        <v>5.859375E-3</v>
      </c>
      <c r="H3501" s="125" t="str">
        <f t="shared" si="217"/>
        <v/>
      </c>
      <c r="I3501" s="126">
        <f t="shared" ca="1" si="218"/>
        <v>3</v>
      </c>
      <c r="J3501" s="127"/>
      <c r="K3501" s="156"/>
      <c r="L3501" s="129"/>
      <c r="M3501" s="205"/>
      <c r="N3501" s="118"/>
      <c r="O3501" s="119"/>
      <c r="P3501" s="117" t="str">
        <f>IF(B3501="","",IF(ISNA(VLOOKUP(U3501,[2]NEW!H:H,1,FALSE)),"V",""))</f>
        <v/>
      </c>
      <c r="Q3501" s="156"/>
      <c r="R3501" s="129"/>
      <c r="S3501" s="205"/>
      <c r="U3501" s="132" t="str">
        <f t="shared" si="216"/>
        <v>0011880400D266953</v>
      </c>
      <c r="W3501" s="134" t="str">
        <f>IF((ISERROR(VLOOKUP(E3501,'[2]Lead Time(覆蓋貼)'!F:F,1,0)))*(P3501="v"),"",IF((ISTEXT(VLOOKUP(E3501,'[2]Lead Time(覆蓋貼)'!F:F,1,0)))*(P3501=""),"未執行",""))</f>
        <v/>
      </c>
    </row>
    <row r="3502" spans="1:23" ht="20.25" customHeight="1" x14ac:dyDescent="0.25">
      <c r="A3502" s="117"/>
      <c r="B3502" s="118" t="s">
        <v>6765</v>
      </c>
      <c r="C3502" s="119">
        <v>43337</v>
      </c>
      <c r="D3502" s="117" t="s">
        <v>6766</v>
      </c>
      <c r="E3502" s="120" t="s">
        <v>6858</v>
      </c>
      <c r="F3502" s="117">
        <f>IF(ISNA(VLOOKUP(B3502,[2]保固召回!$A:$G,7,FALSE)),"",(VLOOKUP(B3502,[2]保固召回!$A:$G,7,FALSE)))</f>
        <v>0</v>
      </c>
      <c r="G3502" s="121">
        <f t="shared" ca="1" si="219"/>
        <v>5.859375E-3</v>
      </c>
      <c r="H3502" s="125" t="str">
        <f t="shared" si="217"/>
        <v/>
      </c>
      <c r="I3502" s="126">
        <f t="shared" ca="1" si="218"/>
        <v>3</v>
      </c>
      <c r="J3502" s="127"/>
      <c r="K3502" s="156"/>
      <c r="L3502" s="129"/>
      <c r="M3502" s="205"/>
      <c r="N3502" s="118"/>
      <c r="O3502" s="119"/>
      <c r="P3502" s="117" t="str">
        <f>IF(B3502="","",IF(ISNA(VLOOKUP(U3502,[2]NEW!H:H,1,FALSE)),"V",""))</f>
        <v/>
      </c>
      <c r="Q3502" s="156"/>
      <c r="R3502" s="129"/>
      <c r="S3502" s="205"/>
      <c r="U3502" s="132" t="str">
        <f t="shared" si="216"/>
        <v>0011880400D267008</v>
      </c>
      <c r="W3502" s="134" t="str">
        <f>IF((ISERROR(VLOOKUP(E3502,'[2]Lead Time(覆蓋貼)'!F:F,1,0)))*(P3502="v"),"",IF((ISTEXT(VLOOKUP(E3502,'[2]Lead Time(覆蓋貼)'!F:F,1,0)))*(P3502=""),"未執行",""))</f>
        <v/>
      </c>
    </row>
    <row r="3503" spans="1:23" ht="20.25" customHeight="1" x14ac:dyDescent="0.25">
      <c r="A3503" s="117"/>
      <c r="B3503" s="118" t="s">
        <v>6765</v>
      </c>
      <c r="C3503" s="119">
        <v>43337</v>
      </c>
      <c r="D3503" s="117" t="s">
        <v>6766</v>
      </c>
      <c r="E3503" s="120" t="s">
        <v>6859</v>
      </c>
      <c r="F3503" s="117">
        <f>IF(ISNA(VLOOKUP(B3503,[2]保固召回!$A:$G,7,FALSE)),"",(VLOOKUP(B3503,[2]保固召回!$A:$G,7,FALSE)))</f>
        <v>0</v>
      </c>
      <c r="G3503" s="121">
        <f t="shared" ca="1" si="219"/>
        <v>5.859375E-3</v>
      </c>
      <c r="H3503" s="125" t="str">
        <f t="shared" si="217"/>
        <v/>
      </c>
      <c r="I3503" s="126">
        <f t="shared" ca="1" si="218"/>
        <v>3</v>
      </c>
      <c r="J3503" s="127"/>
      <c r="K3503" s="156"/>
      <c r="L3503" s="129"/>
      <c r="M3503" s="205"/>
      <c r="N3503" s="118"/>
      <c r="O3503" s="119"/>
      <c r="P3503" s="117" t="str">
        <f>IF(B3503="","",IF(ISNA(VLOOKUP(U3503,[2]NEW!H:H,1,FALSE)),"V",""))</f>
        <v/>
      </c>
      <c r="Q3503" s="156"/>
      <c r="R3503" s="129"/>
      <c r="S3503" s="205"/>
      <c r="U3503" s="132" t="str">
        <f t="shared" si="216"/>
        <v>0011880400D268146</v>
      </c>
      <c r="W3503" s="134" t="str">
        <f>IF((ISERROR(VLOOKUP(E3503,'[2]Lead Time(覆蓋貼)'!F:F,1,0)))*(P3503="v"),"",IF((ISTEXT(VLOOKUP(E3503,'[2]Lead Time(覆蓋貼)'!F:F,1,0)))*(P3503=""),"未執行",""))</f>
        <v/>
      </c>
    </row>
    <row r="3504" spans="1:23" ht="20.25" customHeight="1" x14ac:dyDescent="0.25">
      <c r="A3504" s="117"/>
      <c r="B3504" s="118" t="s">
        <v>6765</v>
      </c>
      <c r="C3504" s="119">
        <v>43337</v>
      </c>
      <c r="D3504" s="117" t="s">
        <v>6766</v>
      </c>
      <c r="E3504" s="120" t="s">
        <v>6860</v>
      </c>
      <c r="F3504" s="117">
        <f>IF(ISNA(VLOOKUP(B3504,[2]保固召回!$A:$G,7,FALSE)),"",(VLOOKUP(B3504,[2]保固召回!$A:$G,7,FALSE)))</f>
        <v>0</v>
      </c>
      <c r="G3504" s="121">
        <f t="shared" ca="1" si="219"/>
        <v>5.859375E-3</v>
      </c>
      <c r="H3504" s="125" t="str">
        <f t="shared" si="217"/>
        <v/>
      </c>
      <c r="I3504" s="126">
        <f t="shared" ca="1" si="218"/>
        <v>3</v>
      </c>
      <c r="J3504" s="127"/>
      <c r="K3504" s="156"/>
      <c r="L3504" s="129"/>
      <c r="M3504" s="205"/>
      <c r="N3504" s="118"/>
      <c r="O3504" s="119"/>
      <c r="P3504" s="117" t="str">
        <f>IF(B3504="","",IF(ISNA(VLOOKUP(U3504,[2]NEW!H:H,1,FALSE)),"V",""))</f>
        <v/>
      </c>
      <c r="Q3504" s="156"/>
      <c r="R3504" s="129"/>
      <c r="S3504" s="205"/>
      <c r="U3504" s="132" t="str">
        <f t="shared" si="216"/>
        <v>0011880400D268149</v>
      </c>
      <c r="W3504" s="134" t="str">
        <f>IF((ISERROR(VLOOKUP(E3504,'[2]Lead Time(覆蓋貼)'!F:F,1,0)))*(P3504="v"),"",IF((ISTEXT(VLOOKUP(E3504,'[2]Lead Time(覆蓋貼)'!F:F,1,0)))*(P3504=""),"未執行",""))</f>
        <v/>
      </c>
    </row>
    <row r="3505" spans="1:23" ht="20.25" customHeight="1" x14ac:dyDescent="0.25">
      <c r="A3505" s="117"/>
      <c r="B3505" s="118" t="s">
        <v>6765</v>
      </c>
      <c r="C3505" s="119">
        <v>43337</v>
      </c>
      <c r="D3505" s="117" t="s">
        <v>6766</v>
      </c>
      <c r="E3505" s="120" t="s">
        <v>6861</v>
      </c>
      <c r="F3505" s="117">
        <f>IF(ISNA(VLOOKUP(B3505,[2]保固召回!$A:$G,7,FALSE)),"",(VLOOKUP(B3505,[2]保固召回!$A:$G,7,FALSE)))</f>
        <v>0</v>
      </c>
      <c r="G3505" s="121">
        <f t="shared" ca="1" si="219"/>
        <v>5.859375E-3</v>
      </c>
      <c r="H3505" s="125" t="str">
        <f t="shared" si="217"/>
        <v/>
      </c>
      <c r="I3505" s="126">
        <f t="shared" ca="1" si="218"/>
        <v>3</v>
      </c>
      <c r="J3505" s="127"/>
      <c r="K3505" s="156"/>
      <c r="L3505" s="129"/>
      <c r="M3505" s="205"/>
      <c r="N3505" s="118"/>
      <c r="O3505" s="119"/>
      <c r="P3505" s="117" t="str">
        <f>IF(B3505="","",IF(ISNA(VLOOKUP(U3505,[2]NEW!H:H,1,FALSE)),"V",""))</f>
        <v/>
      </c>
      <c r="Q3505" s="156"/>
      <c r="R3505" s="129"/>
      <c r="S3505" s="205"/>
      <c r="U3505" s="132" t="str">
        <f t="shared" si="216"/>
        <v>0011880400D268152</v>
      </c>
      <c r="W3505" s="134" t="str">
        <f>IF((ISERROR(VLOOKUP(E3505,'[2]Lead Time(覆蓋貼)'!F:F,1,0)))*(P3505="v"),"",IF((ISTEXT(VLOOKUP(E3505,'[2]Lead Time(覆蓋貼)'!F:F,1,0)))*(P3505=""),"未執行",""))</f>
        <v>未執行</v>
      </c>
    </row>
    <row r="3506" spans="1:23" ht="20.25" customHeight="1" x14ac:dyDescent="0.25">
      <c r="A3506" s="117"/>
      <c r="B3506" s="118" t="s">
        <v>6765</v>
      </c>
      <c r="C3506" s="119">
        <v>43337</v>
      </c>
      <c r="D3506" s="117" t="s">
        <v>6766</v>
      </c>
      <c r="E3506" s="120" t="s">
        <v>6862</v>
      </c>
      <c r="F3506" s="117">
        <f>IF(ISNA(VLOOKUP(B3506,[2]保固召回!$A:$G,7,FALSE)),"",(VLOOKUP(B3506,[2]保固召回!$A:$G,7,FALSE)))</f>
        <v>0</v>
      </c>
      <c r="G3506" s="121">
        <f t="shared" ca="1" si="219"/>
        <v>5.859375E-3</v>
      </c>
      <c r="H3506" s="125" t="str">
        <f t="shared" si="217"/>
        <v/>
      </c>
      <c r="I3506" s="126">
        <f t="shared" ca="1" si="218"/>
        <v>3</v>
      </c>
      <c r="J3506" s="127"/>
      <c r="K3506" s="156"/>
      <c r="L3506" s="129"/>
      <c r="M3506" s="205"/>
      <c r="N3506" s="118"/>
      <c r="O3506" s="119"/>
      <c r="P3506" s="117" t="str">
        <f>IF(B3506="","",IF(ISNA(VLOOKUP(U3506,[2]NEW!H:H,1,FALSE)),"V",""))</f>
        <v/>
      </c>
      <c r="Q3506" s="156"/>
      <c r="R3506" s="129"/>
      <c r="S3506" s="205"/>
      <c r="U3506" s="132" t="str">
        <f t="shared" si="216"/>
        <v>0011880400D265360</v>
      </c>
      <c r="W3506" s="134" t="str">
        <f>IF((ISERROR(VLOOKUP(E3506,'[2]Lead Time(覆蓋貼)'!F:F,1,0)))*(P3506="v"),"",IF((ISTEXT(VLOOKUP(E3506,'[2]Lead Time(覆蓋貼)'!F:F,1,0)))*(P3506=""),"未執行",""))</f>
        <v/>
      </c>
    </row>
    <row r="3507" spans="1:23" ht="20.25" customHeight="1" x14ac:dyDescent="0.25">
      <c r="A3507" s="117"/>
      <c r="B3507" s="118" t="s">
        <v>6765</v>
      </c>
      <c r="C3507" s="119">
        <v>43337</v>
      </c>
      <c r="D3507" s="117" t="s">
        <v>6766</v>
      </c>
      <c r="E3507" s="120" t="s">
        <v>6863</v>
      </c>
      <c r="F3507" s="117">
        <f>IF(ISNA(VLOOKUP(B3507,[2]保固召回!$A:$G,7,FALSE)),"",(VLOOKUP(B3507,[2]保固召回!$A:$G,7,FALSE)))</f>
        <v>0</v>
      </c>
      <c r="G3507" s="121">
        <f t="shared" ca="1" si="219"/>
        <v>5.859375E-3</v>
      </c>
      <c r="H3507" s="125" t="str">
        <f t="shared" si="217"/>
        <v/>
      </c>
      <c r="I3507" s="126">
        <f t="shared" ca="1" si="218"/>
        <v>3</v>
      </c>
      <c r="J3507" s="127"/>
      <c r="K3507" s="156"/>
      <c r="L3507" s="129"/>
      <c r="M3507" s="205"/>
      <c r="N3507" s="118"/>
      <c r="O3507" s="119"/>
      <c r="P3507" s="117" t="str">
        <f>IF(B3507="","",IF(ISNA(VLOOKUP(U3507,[2]NEW!H:H,1,FALSE)),"V",""))</f>
        <v/>
      </c>
      <c r="Q3507" s="156"/>
      <c r="R3507" s="129"/>
      <c r="S3507" s="205"/>
      <c r="U3507" s="132" t="str">
        <f t="shared" si="216"/>
        <v>0011880400D070281</v>
      </c>
      <c r="W3507" s="134" t="str">
        <f>IF((ISERROR(VLOOKUP(E3507,'[2]Lead Time(覆蓋貼)'!F:F,1,0)))*(P3507="v"),"",IF((ISTEXT(VLOOKUP(E3507,'[2]Lead Time(覆蓋貼)'!F:F,1,0)))*(P3507=""),"未執行",""))</f>
        <v/>
      </c>
    </row>
    <row r="3508" spans="1:23" ht="20.25" customHeight="1" x14ac:dyDescent="0.25">
      <c r="A3508" s="117"/>
      <c r="B3508" s="118" t="s">
        <v>6765</v>
      </c>
      <c r="C3508" s="119">
        <v>43337</v>
      </c>
      <c r="D3508" s="117" t="s">
        <v>6766</v>
      </c>
      <c r="E3508" s="120" t="s">
        <v>1910</v>
      </c>
      <c r="F3508" s="117">
        <f>IF(ISNA(VLOOKUP(B3508,[2]保固召回!$A:$G,7,FALSE)),"",(VLOOKUP(B3508,[2]保固召回!$A:$G,7,FALSE)))</f>
        <v>0</v>
      </c>
      <c r="G3508" s="121">
        <f t="shared" ca="1" si="219"/>
        <v>5.859375E-3</v>
      </c>
      <c r="H3508" s="125" t="str">
        <f t="shared" si="217"/>
        <v/>
      </c>
      <c r="I3508" s="126">
        <f t="shared" ca="1" si="218"/>
        <v>3</v>
      </c>
      <c r="J3508" s="127"/>
      <c r="K3508" s="156"/>
      <c r="L3508" s="129"/>
      <c r="M3508" s="205"/>
      <c r="N3508" s="118"/>
      <c r="O3508" s="119"/>
      <c r="P3508" s="117" t="str">
        <f>IF(B3508="","",IF(ISNA(VLOOKUP(U3508,[2]NEW!H:H,1,FALSE)),"V",""))</f>
        <v/>
      </c>
      <c r="Q3508" s="156"/>
      <c r="R3508" s="129"/>
      <c r="S3508" s="205"/>
      <c r="U3508" s="132" t="str">
        <f t="shared" si="216"/>
        <v>0011880400D080657</v>
      </c>
      <c r="W3508" s="134" t="str">
        <f>IF((ISERROR(VLOOKUP(E3508,'[2]Lead Time(覆蓋貼)'!F:F,1,0)))*(P3508="v"),"",IF((ISTEXT(VLOOKUP(E3508,'[2]Lead Time(覆蓋貼)'!F:F,1,0)))*(P3508=""),"未執行",""))</f>
        <v/>
      </c>
    </row>
    <row r="3509" spans="1:23" ht="20.25" customHeight="1" x14ac:dyDescent="0.25">
      <c r="A3509" s="117"/>
      <c r="B3509" s="118" t="s">
        <v>6765</v>
      </c>
      <c r="C3509" s="119">
        <v>43337</v>
      </c>
      <c r="D3509" s="117" t="s">
        <v>6766</v>
      </c>
      <c r="E3509" s="120" t="s">
        <v>6864</v>
      </c>
      <c r="F3509" s="117">
        <f>IF(ISNA(VLOOKUP(B3509,[2]保固召回!$A:$G,7,FALSE)),"",(VLOOKUP(B3509,[2]保固召回!$A:$G,7,FALSE)))</f>
        <v>0</v>
      </c>
      <c r="G3509" s="121">
        <f t="shared" ca="1" si="219"/>
        <v>5.859375E-3</v>
      </c>
      <c r="H3509" s="125" t="str">
        <f t="shared" si="217"/>
        <v/>
      </c>
      <c r="I3509" s="126">
        <f t="shared" ca="1" si="218"/>
        <v>3</v>
      </c>
      <c r="J3509" s="127"/>
      <c r="K3509" s="156"/>
      <c r="L3509" s="129"/>
      <c r="M3509" s="205"/>
      <c r="N3509" s="118"/>
      <c r="O3509" s="119"/>
      <c r="P3509" s="117" t="str">
        <f>IF(B3509="","",IF(ISNA(VLOOKUP(U3509,[2]NEW!H:H,1,FALSE)),"V",""))</f>
        <v/>
      </c>
      <c r="Q3509" s="156"/>
      <c r="R3509" s="129"/>
      <c r="S3509" s="205"/>
      <c r="U3509" s="132" t="str">
        <f t="shared" si="216"/>
        <v>0011880400VW98929</v>
      </c>
      <c r="W3509" s="134" t="str">
        <f>IF((ISERROR(VLOOKUP(E3509,'[2]Lead Time(覆蓋貼)'!F:F,1,0)))*(P3509="v"),"",IF((ISTEXT(VLOOKUP(E3509,'[2]Lead Time(覆蓋貼)'!F:F,1,0)))*(P3509=""),"未執行",""))</f>
        <v/>
      </c>
    </row>
    <row r="3510" spans="1:23" ht="20.25" customHeight="1" x14ac:dyDescent="0.25">
      <c r="A3510" s="117"/>
      <c r="B3510" s="118" t="s">
        <v>6765</v>
      </c>
      <c r="C3510" s="119">
        <v>43337</v>
      </c>
      <c r="D3510" s="117" t="s">
        <v>6766</v>
      </c>
      <c r="E3510" s="120" t="s">
        <v>6865</v>
      </c>
      <c r="F3510" s="117">
        <f>IF(ISNA(VLOOKUP(B3510,[2]保固召回!$A:$G,7,FALSE)),"",(VLOOKUP(B3510,[2]保固召回!$A:$G,7,FALSE)))</f>
        <v>0</v>
      </c>
      <c r="G3510" s="121">
        <f t="shared" ca="1" si="219"/>
        <v>5.859375E-3</v>
      </c>
      <c r="H3510" s="125" t="str">
        <f t="shared" si="217"/>
        <v/>
      </c>
      <c r="I3510" s="126">
        <f t="shared" ca="1" si="218"/>
        <v>3</v>
      </c>
      <c r="J3510" s="127"/>
      <c r="K3510" s="156"/>
      <c r="L3510" s="129"/>
      <c r="M3510" s="205"/>
      <c r="N3510" s="118"/>
      <c r="O3510" s="119"/>
      <c r="P3510" s="117" t="str">
        <f>IF(B3510="","",IF(ISNA(VLOOKUP(U3510,[2]NEW!H:H,1,FALSE)),"V",""))</f>
        <v/>
      </c>
      <c r="Q3510" s="156"/>
      <c r="R3510" s="129"/>
      <c r="S3510" s="205"/>
      <c r="U3510" s="132" t="str">
        <f t="shared" si="216"/>
        <v>0011880400D270608</v>
      </c>
      <c r="W3510" s="134" t="str">
        <f>IF((ISERROR(VLOOKUP(E3510,'[2]Lead Time(覆蓋貼)'!F:F,1,0)))*(P3510="v"),"",IF((ISTEXT(VLOOKUP(E3510,'[2]Lead Time(覆蓋貼)'!F:F,1,0)))*(P3510=""),"未執行",""))</f>
        <v/>
      </c>
    </row>
    <row r="3511" spans="1:23" ht="20.25" customHeight="1" x14ac:dyDescent="0.25">
      <c r="A3511" s="117"/>
      <c r="B3511" s="118" t="s">
        <v>6765</v>
      </c>
      <c r="C3511" s="119">
        <v>43337</v>
      </c>
      <c r="D3511" s="117" t="s">
        <v>6766</v>
      </c>
      <c r="E3511" s="120" t="s">
        <v>6866</v>
      </c>
      <c r="F3511" s="117">
        <f>IF(ISNA(VLOOKUP(B3511,[2]保固召回!$A:$G,7,FALSE)),"",(VLOOKUP(B3511,[2]保固召回!$A:$G,7,FALSE)))</f>
        <v>0</v>
      </c>
      <c r="G3511" s="121">
        <f t="shared" ca="1" si="219"/>
        <v>5.859375E-3</v>
      </c>
      <c r="H3511" s="125" t="str">
        <f t="shared" si="217"/>
        <v/>
      </c>
      <c r="I3511" s="126">
        <f t="shared" ca="1" si="218"/>
        <v>3</v>
      </c>
      <c r="J3511" s="127"/>
      <c r="K3511" s="156"/>
      <c r="L3511" s="129"/>
      <c r="M3511" s="205"/>
      <c r="N3511" s="118"/>
      <c r="O3511" s="119"/>
      <c r="P3511" s="117" t="str">
        <f>IF(B3511="","",IF(ISNA(VLOOKUP(U3511,[2]NEW!H:H,1,FALSE)),"V",""))</f>
        <v/>
      </c>
      <c r="Q3511" s="156"/>
      <c r="R3511" s="129"/>
      <c r="S3511" s="205"/>
      <c r="U3511" s="132" t="str">
        <f t="shared" si="216"/>
        <v>0011880400DY40214</v>
      </c>
      <c r="W3511" s="134" t="str">
        <f>IF((ISERROR(VLOOKUP(E3511,'[2]Lead Time(覆蓋貼)'!F:F,1,0)))*(P3511="v"),"",IF((ISTEXT(VLOOKUP(E3511,'[2]Lead Time(覆蓋貼)'!F:F,1,0)))*(P3511=""),"未執行",""))</f>
        <v/>
      </c>
    </row>
    <row r="3512" spans="1:23" ht="20.25" customHeight="1" x14ac:dyDescent="0.25">
      <c r="A3512" s="117"/>
      <c r="B3512" s="118" t="s">
        <v>6765</v>
      </c>
      <c r="C3512" s="119">
        <v>43337</v>
      </c>
      <c r="D3512" s="117" t="s">
        <v>6766</v>
      </c>
      <c r="E3512" s="120" t="s">
        <v>6867</v>
      </c>
      <c r="F3512" s="117">
        <f>IF(ISNA(VLOOKUP(B3512,[2]保固召回!$A:$G,7,FALSE)),"",(VLOOKUP(B3512,[2]保固召回!$A:$G,7,FALSE)))</f>
        <v>0</v>
      </c>
      <c r="G3512" s="121">
        <f t="shared" ca="1" si="219"/>
        <v>5.859375E-3</v>
      </c>
      <c r="H3512" s="125" t="str">
        <f t="shared" si="217"/>
        <v/>
      </c>
      <c r="I3512" s="126">
        <f t="shared" ca="1" si="218"/>
        <v>3</v>
      </c>
      <c r="J3512" s="127"/>
      <c r="K3512" s="156"/>
      <c r="L3512" s="129"/>
      <c r="M3512" s="205"/>
      <c r="N3512" s="118"/>
      <c r="O3512" s="119"/>
      <c r="P3512" s="117" t="str">
        <f>IF(B3512="","",IF(ISNA(VLOOKUP(U3512,[2]NEW!H:H,1,FALSE)),"V",""))</f>
        <v/>
      </c>
      <c r="Q3512" s="156"/>
      <c r="R3512" s="129"/>
      <c r="S3512" s="205"/>
      <c r="U3512" s="132" t="str">
        <f t="shared" si="216"/>
        <v>0011880400DY04910</v>
      </c>
      <c r="W3512" s="134" t="str">
        <f>IF((ISERROR(VLOOKUP(E3512,'[2]Lead Time(覆蓋貼)'!F:F,1,0)))*(P3512="v"),"",IF((ISTEXT(VLOOKUP(E3512,'[2]Lead Time(覆蓋貼)'!F:F,1,0)))*(P3512=""),"未執行",""))</f>
        <v/>
      </c>
    </row>
    <row r="3513" spans="1:23" ht="20.25" customHeight="1" x14ac:dyDescent="0.25">
      <c r="A3513" s="117"/>
      <c r="B3513" s="118" t="s">
        <v>6765</v>
      </c>
      <c r="C3513" s="119">
        <v>43337</v>
      </c>
      <c r="D3513" s="117" t="s">
        <v>6766</v>
      </c>
      <c r="E3513" s="120" t="s">
        <v>6868</v>
      </c>
      <c r="F3513" s="117">
        <f>IF(ISNA(VLOOKUP(B3513,[2]保固召回!$A:$G,7,FALSE)),"",(VLOOKUP(B3513,[2]保固召回!$A:$G,7,FALSE)))</f>
        <v>0</v>
      </c>
      <c r="G3513" s="121">
        <f t="shared" ca="1" si="219"/>
        <v>5.859375E-3</v>
      </c>
      <c r="H3513" s="125" t="str">
        <f t="shared" si="217"/>
        <v/>
      </c>
      <c r="I3513" s="126">
        <f t="shared" ca="1" si="218"/>
        <v>3</v>
      </c>
      <c r="J3513" s="127"/>
      <c r="K3513" s="156"/>
      <c r="L3513" s="129"/>
      <c r="M3513" s="205"/>
      <c r="N3513" s="118"/>
      <c r="O3513" s="119"/>
      <c r="P3513" s="117" t="str">
        <f>IF(B3513="","",IF(ISNA(VLOOKUP(U3513,[2]NEW!H:H,1,FALSE)),"V",""))</f>
        <v/>
      </c>
      <c r="Q3513" s="156"/>
      <c r="R3513" s="129"/>
      <c r="S3513" s="205"/>
      <c r="U3513" s="132" t="str">
        <f t="shared" si="216"/>
        <v>0011880400NN94972</v>
      </c>
      <c r="W3513" s="134" t="str">
        <f>IF((ISERROR(VLOOKUP(E3513,'[2]Lead Time(覆蓋貼)'!F:F,1,0)))*(P3513="v"),"",IF((ISTEXT(VLOOKUP(E3513,'[2]Lead Time(覆蓋貼)'!F:F,1,0)))*(P3513=""),"未執行",""))</f>
        <v/>
      </c>
    </row>
    <row r="3514" spans="1:23" ht="20.25" customHeight="1" x14ac:dyDescent="0.25">
      <c r="A3514" s="117"/>
      <c r="B3514" s="118" t="s">
        <v>6765</v>
      </c>
      <c r="C3514" s="119">
        <v>43337</v>
      </c>
      <c r="D3514" s="117" t="s">
        <v>6766</v>
      </c>
      <c r="E3514" s="120" t="s">
        <v>6869</v>
      </c>
      <c r="F3514" s="117">
        <f>IF(ISNA(VLOOKUP(B3514,[2]保固召回!$A:$G,7,FALSE)),"",(VLOOKUP(B3514,[2]保固召回!$A:$G,7,FALSE)))</f>
        <v>0</v>
      </c>
      <c r="G3514" s="121">
        <f t="shared" ca="1" si="219"/>
        <v>5.859375E-3</v>
      </c>
      <c r="H3514" s="125" t="str">
        <f t="shared" si="217"/>
        <v/>
      </c>
      <c r="I3514" s="126">
        <f t="shared" ca="1" si="218"/>
        <v>3</v>
      </c>
      <c r="J3514" s="127"/>
      <c r="K3514" s="156"/>
      <c r="L3514" s="129"/>
      <c r="M3514" s="205"/>
      <c r="N3514" s="118"/>
      <c r="O3514" s="119"/>
      <c r="P3514" s="117" t="str">
        <f>IF(B3514="","",IF(ISNA(VLOOKUP(U3514,[2]NEW!H:H,1,FALSE)),"V",""))</f>
        <v/>
      </c>
      <c r="Q3514" s="156"/>
      <c r="R3514" s="129"/>
      <c r="S3514" s="205"/>
      <c r="U3514" s="132" t="str">
        <f t="shared" si="216"/>
        <v>0011880400D264870</v>
      </c>
      <c r="W3514" s="134" t="str">
        <f>IF((ISERROR(VLOOKUP(E3514,'[2]Lead Time(覆蓋貼)'!F:F,1,0)))*(P3514="v"),"",IF((ISTEXT(VLOOKUP(E3514,'[2]Lead Time(覆蓋貼)'!F:F,1,0)))*(P3514=""),"未執行",""))</f>
        <v/>
      </c>
    </row>
    <row r="3515" spans="1:23" ht="20.25" customHeight="1" x14ac:dyDescent="0.25">
      <c r="A3515" s="117"/>
      <c r="B3515" s="118" t="s">
        <v>6765</v>
      </c>
      <c r="C3515" s="119">
        <v>43337</v>
      </c>
      <c r="D3515" s="117" t="s">
        <v>6766</v>
      </c>
      <c r="E3515" s="120" t="s">
        <v>6870</v>
      </c>
      <c r="F3515" s="117">
        <f>IF(ISNA(VLOOKUP(B3515,[2]保固召回!$A:$G,7,FALSE)),"",(VLOOKUP(B3515,[2]保固召回!$A:$G,7,FALSE)))</f>
        <v>0</v>
      </c>
      <c r="G3515" s="121">
        <f t="shared" ca="1" si="219"/>
        <v>5.859375E-3</v>
      </c>
      <c r="H3515" s="125" t="str">
        <f t="shared" si="217"/>
        <v/>
      </c>
      <c r="I3515" s="126">
        <f t="shared" ca="1" si="218"/>
        <v>3</v>
      </c>
      <c r="J3515" s="127"/>
      <c r="K3515" s="156"/>
      <c r="L3515" s="129"/>
      <c r="M3515" s="205"/>
      <c r="N3515" s="118"/>
      <c r="O3515" s="119"/>
      <c r="P3515" s="117" t="str">
        <f>IF(B3515="","",IF(ISNA(VLOOKUP(U3515,[2]NEW!H:H,1,FALSE)),"V",""))</f>
        <v/>
      </c>
      <c r="Q3515" s="156"/>
      <c r="R3515" s="129"/>
      <c r="S3515" s="205"/>
      <c r="U3515" s="132" t="str">
        <f t="shared" si="216"/>
        <v>0011880400F675532</v>
      </c>
      <c r="W3515" s="134" t="str">
        <f>IF((ISERROR(VLOOKUP(E3515,'[2]Lead Time(覆蓋貼)'!F:F,1,0)))*(P3515="v"),"",IF((ISTEXT(VLOOKUP(E3515,'[2]Lead Time(覆蓋貼)'!F:F,1,0)))*(P3515=""),"未執行",""))</f>
        <v/>
      </c>
    </row>
    <row r="3516" spans="1:23" ht="20.25" customHeight="1" x14ac:dyDescent="0.25">
      <c r="A3516" s="117"/>
      <c r="B3516" s="118" t="s">
        <v>6765</v>
      </c>
      <c r="C3516" s="119">
        <v>43337</v>
      </c>
      <c r="D3516" s="117" t="s">
        <v>6766</v>
      </c>
      <c r="E3516" s="120" t="s">
        <v>6871</v>
      </c>
      <c r="F3516" s="117">
        <f>IF(ISNA(VLOOKUP(B3516,[2]保固召回!$A:$G,7,FALSE)),"",(VLOOKUP(B3516,[2]保固召回!$A:$G,7,FALSE)))</f>
        <v>0</v>
      </c>
      <c r="G3516" s="121">
        <f t="shared" ca="1" si="219"/>
        <v>5.859375E-3</v>
      </c>
      <c r="H3516" s="125" t="str">
        <f t="shared" si="217"/>
        <v/>
      </c>
      <c r="I3516" s="126">
        <f t="shared" ca="1" si="218"/>
        <v>3</v>
      </c>
      <c r="J3516" s="127"/>
      <c r="K3516" s="156"/>
      <c r="L3516" s="129"/>
      <c r="M3516" s="205"/>
      <c r="N3516" s="118"/>
      <c r="O3516" s="119"/>
      <c r="P3516" s="117" t="str">
        <f>IF(B3516="","",IF(ISNA(VLOOKUP(U3516,[2]NEW!H:H,1,FALSE)),"V",""))</f>
        <v/>
      </c>
      <c r="Q3516" s="156"/>
      <c r="R3516" s="129"/>
      <c r="S3516" s="205"/>
      <c r="U3516" s="132" t="str">
        <f t="shared" si="216"/>
        <v>0011880400F677998</v>
      </c>
      <c r="W3516" s="134" t="str">
        <f>IF((ISERROR(VLOOKUP(E3516,'[2]Lead Time(覆蓋貼)'!F:F,1,0)))*(P3516="v"),"",IF((ISTEXT(VLOOKUP(E3516,'[2]Lead Time(覆蓋貼)'!F:F,1,0)))*(P3516=""),"未執行",""))</f>
        <v/>
      </c>
    </row>
    <row r="3517" spans="1:23" ht="20.25" customHeight="1" x14ac:dyDescent="0.25">
      <c r="A3517" s="117"/>
      <c r="B3517" s="118" t="s">
        <v>6765</v>
      </c>
      <c r="C3517" s="119">
        <v>43337</v>
      </c>
      <c r="D3517" s="117" t="s">
        <v>6766</v>
      </c>
      <c r="E3517" s="120" t="s">
        <v>6872</v>
      </c>
      <c r="F3517" s="117">
        <f>IF(ISNA(VLOOKUP(B3517,[2]保固召回!$A:$G,7,FALSE)),"",(VLOOKUP(B3517,[2]保固召回!$A:$G,7,FALSE)))</f>
        <v>0</v>
      </c>
      <c r="G3517" s="121">
        <f t="shared" ca="1" si="219"/>
        <v>5.859375E-3</v>
      </c>
      <c r="H3517" s="125" t="str">
        <f t="shared" si="217"/>
        <v/>
      </c>
      <c r="I3517" s="126">
        <f t="shared" ca="1" si="218"/>
        <v>3</v>
      </c>
      <c r="J3517" s="127"/>
      <c r="K3517" s="156"/>
      <c r="L3517" s="129"/>
      <c r="M3517" s="205"/>
      <c r="N3517" s="118"/>
      <c r="O3517" s="119"/>
      <c r="P3517" s="117" t="str">
        <f>IF(B3517="","",IF(ISNA(VLOOKUP(U3517,[2]NEW!H:H,1,FALSE)),"V",""))</f>
        <v/>
      </c>
      <c r="Q3517" s="156"/>
      <c r="R3517" s="129"/>
      <c r="S3517" s="205"/>
      <c r="U3517" s="132" t="str">
        <f t="shared" si="216"/>
        <v>0011880400DY04141</v>
      </c>
      <c r="W3517" s="134" t="str">
        <f>IF((ISERROR(VLOOKUP(E3517,'[2]Lead Time(覆蓋貼)'!F:F,1,0)))*(P3517="v"),"",IF((ISTEXT(VLOOKUP(E3517,'[2]Lead Time(覆蓋貼)'!F:F,1,0)))*(P3517=""),"未執行",""))</f>
        <v/>
      </c>
    </row>
    <row r="3518" spans="1:23" ht="20.25" customHeight="1" x14ac:dyDescent="0.25">
      <c r="A3518" s="117"/>
      <c r="B3518" s="118" t="s">
        <v>6765</v>
      </c>
      <c r="C3518" s="119">
        <v>43337</v>
      </c>
      <c r="D3518" s="117" t="s">
        <v>6766</v>
      </c>
      <c r="E3518" s="120" t="s">
        <v>6873</v>
      </c>
      <c r="F3518" s="117">
        <f>IF(ISNA(VLOOKUP(B3518,[2]保固召回!$A:$G,7,FALSE)),"",(VLOOKUP(B3518,[2]保固召回!$A:$G,7,FALSE)))</f>
        <v>0</v>
      </c>
      <c r="G3518" s="121">
        <f t="shared" ca="1" si="219"/>
        <v>5.859375E-3</v>
      </c>
      <c r="H3518" s="125" t="str">
        <f t="shared" si="217"/>
        <v/>
      </c>
      <c r="I3518" s="126">
        <f t="shared" ca="1" si="218"/>
        <v>3</v>
      </c>
      <c r="J3518" s="127"/>
      <c r="K3518" s="156"/>
      <c r="L3518" s="129"/>
      <c r="M3518" s="205"/>
      <c r="N3518" s="118"/>
      <c r="O3518" s="119"/>
      <c r="P3518" s="117" t="str">
        <f>IF(B3518="","",IF(ISNA(VLOOKUP(U3518,[2]NEW!H:H,1,FALSE)),"V",""))</f>
        <v/>
      </c>
      <c r="Q3518" s="156"/>
      <c r="R3518" s="129"/>
      <c r="S3518" s="205"/>
      <c r="U3518" s="132" t="str">
        <f t="shared" si="216"/>
        <v>0011880400DY42778</v>
      </c>
      <c r="W3518" s="134" t="str">
        <f>IF((ISERROR(VLOOKUP(E3518,'[2]Lead Time(覆蓋貼)'!F:F,1,0)))*(P3518="v"),"",IF((ISTEXT(VLOOKUP(E3518,'[2]Lead Time(覆蓋貼)'!F:F,1,0)))*(P3518=""),"未執行",""))</f>
        <v/>
      </c>
    </row>
    <row r="3519" spans="1:23" ht="20.25" customHeight="1" x14ac:dyDescent="0.25">
      <c r="A3519" s="117"/>
      <c r="B3519" s="118" t="s">
        <v>6765</v>
      </c>
      <c r="C3519" s="119">
        <v>43337</v>
      </c>
      <c r="D3519" s="117" t="s">
        <v>6766</v>
      </c>
      <c r="E3519" s="120" t="s">
        <v>6874</v>
      </c>
      <c r="F3519" s="117">
        <f>IF(ISNA(VLOOKUP(B3519,[2]保固召回!$A:$G,7,FALSE)),"",(VLOOKUP(B3519,[2]保固召回!$A:$G,7,FALSE)))</f>
        <v>0</v>
      </c>
      <c r="G3519" s="121">
        <f t="shared" ca="1" si="219"/>
        <v>5.859375E-3</v>
      </c>
      <c r="H3519" s="125" t="str">
        <f t="shared" si="217"/>
        <v/>
      </c>
      <c r="I3519" s="126">
        <f t="shared" ca="1" si="218"/>
        <v>3</v>
      </c>
      <c r="J3519" s="127"/>
      <c r="K3519" s="156"/>
      <c r="L3519" s="129"/>
      <c r="M3519" s="205"/>
      <c r="N3519" s="118"/>
      <c r="O3519" s="119"/>
      <c r="P3519" s="117" t="str">
        <f>IF(B3519="","",IF(ISNA(VLOOKUP(U3519,[2]NEW!H:H,1,FALSE)),"V",""))</f>
        <v/>
      </c>
      <c r="Q3519" s="156"/>
      <c r="R3519" s="129"/>
      <c r="S3519" s="205"/>
      <c r="U3519" s="132" t="str">
        <f t="shared" si="216"/>
        <v>0011880400GH95397</v>
      </c>
      <c r="W3519" s="134" t="str">
        <f>IF((ISERROR(VLOOKUP(E3519,'[2]Lead Time(覆蓋貼)'!F:F,1,0)))*(P3519="v"),"",IF((ISTEXT(VLOOKUP(E3519,'[2]Lead Time(覆蓋貼)'!F:F,1,0)))*(P3519=""),"未執行",""))</f>
        <v>未執行</v>
      </c>
    </row>
    <row r="3520" spans="1:23" ht="20.25" customHeight="1" x14ac:dyDescent="0.25">
      <c r="A3520" s="117"/>
      <c r="B3520" s="118" t="s">
        <v>6765</v>
      </c>
      <c r="C3520" s="119">
        <v>43337</v>
      </c>
      <c r="D3520" s="117" t="s">
        <v>6766</v>
      </c>
      <c r="E3520" s="120" t="s">
        <v>1907</v>
      </c>
      <c r="F3520" s="117">
        <f>IF(ISNA(VLOOKUP(B3520,[2]保固召回!$A:$G,7,FALSE)),"",(VLOOKUP(B3520,[2]保固召回!$A:$G,7,FALSE)))</f>
        <v>0</v>
      </c>
      <c r="G3520" s="121">
        <f t="shared" ca="1" si="219"/>
        <v>5.859375E-3</v>
      </c>
      <c r="H3520" s="125" t="str">
        <f t="shared" si="217"/>
        <v/>
      </c>
      <c r="I3520" s="126">
        <f t="shared" ca="1" si="218"/>
        <v>3</v>
      </c>
      <c r="J3520" s="127"/>
      <c r="K3520" s="156"/>
      <c r="L3520" s="129"/>
      <c r="M3520" s="205"/>
      <c r="N3520" s="118"/>
      <c r="O3520" s="119"/>
      <c r="P3520" s="117" t="str">
        <f>IF(B3520="","",IF(ISNA(VLOOKUP(U3520,[2]NEW!H:H,1,FALSE)),"V",""))</f>
        <v/>
      </c>
      <c r="Q3520" s="156"/>
      <c r="R3520" s="129"/>
      <c r="S3520" s="205"/>
      <c r="U3520" s="132" t="str">
        <f t="shared" si="216"/>
        <v>0011880400F671189</v>
      </c>
      <c r="W3520" s="134" t="str">
        <f>IF((ISERROR(VLOOKUP(E3520,'[2]Lead Time(覆蓋貼)'!F:F,1,0)))*(P3520="v"),"",IF((ISTEXT(VLOOKUP(E3520,'[2]Lead Time(覆蓋貼)'!F:F,1,0)))*(P3520=""),"未執行",""))</f>
        <v/>
      </c>
    </row>
    <row r="3521" spans="1:23" ht="20.25" customHeight="1" x14ac:dyDescent="0.25">
      <c r="A3521" s="117"/>
      <c r="B3521" s="118" t="s">
        <v>6765</v>
      </c>
      <c r="C3521" s="119">
        <v>43337</v>
      </c>
      <c r="D3521" s="117" t="s">
        <v>6766</v>
      </c>
      <c r="E3521" s="120" t="s">
        <v>6875</v>
      </c>
      <c r="F3521" s="117">
        <f>IF(ISNA(VLOOKUP(B3521,[2]保固召回!$A:$G,7,FALSE)),"",(VLOOKUP(B3521,[2]保固召回!$A:$G,7,FALSE)))</f>
        <v>0</v>
      </c>
      <c r="G3521" s="121">
        <f t="shared" ca="1" si="219"/>
        <v>5.859375E-3</v>
      </c>
      <c r="H3521" s="125" t="str">
        <f t="shared" si="217"/>
        <v/>
      </c>
      <c r="I3521" s="126">
        <f t="shared" ca="1" si="218"/>
        <v>3</v>
      </c>
      <c r="J3521" s="127"/>
      <c r="K3521" s="156"/>
      <c r="L3521" s="129"/>
      <c r="M3521" s="205"/>
      <c r="N3521" s="118"/>
      <c r="O3521" s="119"/>
      <c r="P3521" s="117" t="str">
        <f>IF(B3521="","",IF(ISNA(VLOOKUP(U3521,[2]NEW!H:H,1,FALSE)),"V",""))</f>
        <v/>
      </c>
      <c r="Q3521" s="156"/>
      <c r="R3521" s="129"/>
      <c r="S3521" s="205"/>
      <c r="U3521" s="132" t="str">
        <f t="shared" si="216"/>
        <v>0011880400D046578</v>
      </c>
      <c r="W3521" s="134" t="str">
        <f>IF((ISERROR(VLOOKUP(E3521,'[2]Lead Time(覆蓋貼)'!F:F,1,0)))*(P3521="v"),"",IF((ISTEXT(VLOOKUP(E3521,'[2]Lead Time(覆蓋貼)'!F:F,1,0)))*(P3521=""),"未執行",""))</f>
        <v/>
      </c>
    </row>
    <row r="3522" spans="1:23" ht="20.25" customHeight="1" x14ac:dyDescent="0.25">
      <c r="A3522" s="117"/>
      <c r="B3522" s="118" t="s">
        <v>6765</v>
      </c>
      <c r="C3522" s="119">
        <v>43337</v>
      </c>
      <c r="D3522" s="117" t="s">
        <v>6766</v>
      </c>
      <c r="E3522" s="120" t="s">
        <v>6876</v>
      </c>
      <c r="F3522" s="117">
        <f>IF(ISNA(VLOOKUP(B3522,[2]保固召回!$A:$G,7,FALSE)),"",(VLOOKUP(B3522,[2]保固召回!$A:$G,7,FALSE)))</f>
        <v>0</v>
      </c>
      <c r="G3522" s="121">
        <f t="shared" ca="1" si="219"/>
        <v>5.859375E-3</v>
      </c>
      <c r="H3522" s="125" t="str">
        <f t="shared" si="217"/>
        <v/>
      </c>
      <c r="I3522" s="126">
        <f t="shared" ca="1" si="218"/>
        <v>3</v>
      </c>
      <c r="J3522" s="127"/>
      <c r="K3522" s="156"/>
      <c r="L3522" s="129"/>
      <c r="M3522" s="205"/>
      <c r="N3522" s="118"/>
      <c r="O3522" s="119"/>
      <c r="P3522" s="117" t="str">
        <f>IF(B3522="","",IF(ISNA(VLOOKUP(U3522,[2]NEW!H:H,1,FALSE)),"V",""))</f>
        <v/>
      </c>
      <c r="Q3522" s="156"/>
      <c r="R3522" s="129"/>
      <c r="S3522" s="205"/>
      <c r="U3522" s="132" t="str">
        <f t="shared" si="216"/>
        <v>0011880400DZ97534</v>
      </c>
      <c r="W3522" s="134" t="str">
        <f>IF((ISERROR(VLOOKUP(E3522,'[2]Lead Time(覆蓋貼)'!F:F,1,0)))*(P3522="v"),"",IF((ISTEXT(VLOOKUP(E3522,'[2]Lead Time(覆蓋貼)'!F:F,1,0)))*(P3522=""),"未執行",""))</f>
        <v/>
      </c>
    </row>
    <row r="3523" spans="1:23" ht="20.25" customHeight="1" x14ac:dyDescent="0.25">
      <c r="A3523" s="117"/>
      <c r="B3523" s="118" t="s">
        <v>6765</v>
      </c>
      <c r="C3523" s="119">
        <v>43337</v>
      </c>
      <c r="D3523" s="117" t="s">
        <v>6766</v>
      </c>
      <c r="E3523" s="120" t="s">
        <v>1942</v>
      </c>
      <c r="F3523" s="117">
        <f>IF(ISNA(VLOOKUP(B3523,[2]保固召回!$A:$G,7,FALSE)),"",(VLOOKUP(B3523,[2]保固召回!$A:$G,7,FALSE)))</f>
        <v>0</v>
      </c>
      <c r="G3523" s="121">
        <f t="shared" ca="1" si="219"/>
        <v>5.859375E-3</v>
      </c>
      <c r="H3523" s="125" t="str">
        <f t="shared" si="217"/>
        <v/>
      </c>
      <c r="I3523" s="126">
        <f t="shared" ca="1" si="218"/>
        <v>3</v>
      </c>
      <c r="J3523" s="127"/>
      <c r="K3523" s="156"/>
      <c r="L3523" s="129"/>
      <c r="M3523" s="205"/>
      <c r="N3523" s="118"/>
      <c r="O3523" s="119"/>
      <c r="P3523" s="117" t="str">
        <f>IF(B3523="","",IF(ISNA(VLOOKUP(U3523,[2]NEW!H:H,1,FALSE)),"V",""))</f>
        <v/>
      </c>
      <c r="Q3523" s="156"/>
      <c r="R3523" s="129"/>
      <c r="S3523" s="205"/>
      <c r="U3523" s="132" t="str">
        <f t="shared" si="216"/>
        <v>0011880400DZ97574</v>
      </c>
      <c r="W3523" s="134" t="str">
        <f>IF((ISERROR(VLOOKUP(E3523,'[2]Lead Time(覆蓋貼)'!F:F,1,0)))*(P3523="v"),"",IF((ISTEXT(VLOOKUP(E3523,'[2]Lead Time(覆蓋貼)'!F:F,1,0)))*(P3523=""),"未執行",""))</f>
        <v>未執行</v>
      </c>
    </row>
    <row r="3524" spans="1:23" ht="20.25" customHeight="1" x14ac:dyDescent="0.25">
      <c r="A3524" s="117"/>
      <c r="B3524" s="118" t="s">
        <v>6765</v>
      </c>
      <c r="C3524" s="119">
        <v>43337</v>
      </c>
      <c r="D3524" s="117" t="s">
        <v>6766</v>
      </c>
      <c r="E3524" s="120" t="s">
        <v>6877</v>
      </c>
      <c r="F3524" s="117">
        <f>IF(ISNA(VLOOKUP(B3524,[2]保固召回!$A:$G,7,FALSE)),"",(VLOOKUP(B3524,[2]保固召回!$A:$G,7,FALSE)))</f>
        <v>0</v>
      </c>
      <c r="G3524" s="121">
        <f t="shared" ca="1" si="219"/>
        <v>5.859375E-3</v>
      </c>
      <c r="H3524" s="125" t="str">
        <f t="shared" si="217"/>
        <v/>
      </c>
      <c r="I3524" s="126">
        <f t="shared" ca="1" si="218"/>
        <v>3</v>
      </c>
      <c r="J3524" s="127"/>
      <c r="K3524" s="156"/>
      <c r="L3524" s="129"/>
      <c r="M3524" s="205"/>
      <c r="N3524" s="118"/>
      <c r="O3524" s="119"/>
      <c r="P3524" s="117" t="str">
        <f>IF(B3524="","",IF(ISNA(VLOOKUP(U3524,[2]NEW!H:H,1,FALSE)),"V",""))</f>
        <v/>
      </c>
      <c r="Q3524" s="156"/>
      <c r="R3524" s="129"/>
      <c r="S3524" s="205"/>
      <c r="U3524" s="132" t="str">
        <f t="shared" si="216"/>
        <v>0011880400DZ97654</v>
      </c>
      <c r="W3524" s="134" t="str">
        <f>IF((ISERROR(VLOOKUP(E3524,'[2]Lead Time(覆蓋貼)'!F:F,1,0)))*(P3524="v"),"",IF((ISTEXT(VLOOKUP(E3524,'[2]Lead Time(覆蓋貼)'!F:F,1,0)))*(P3524=""),"未執行",""))</f>
        <v/>
      </c>
    </row>
    <row r="3525" spans="1:23" ht="20.25" customHeight="1" x14ac:dyDescent="0.25">
      <c r="A3525" s="117"/>
      <c r="B3525" s="118" t="s">
        <v>6765</v>
      </c>
      <c r="C3525" s="119">
        <v>43337</v>
      </c>
      <c r="D3525" s="117" t="s">
        <v>6766</v>
      </c>
      <c r="E3525" s="120" t="s">
        <v>6878</v>
      </c>
      <c r="F3525" s="117">
        <f>IF(ISNA(VLOOKUP(B3525,[2]保固召回!$A:$G,7,FALSE)),"",(VLOOKUP(B3525,[2]保固召回!$A:$G,7,FALSE)))</f>
        <v>0</v>
      </c>
      <c r="G3525" s="121">
        <f t="shared" ca="1" si="219"/>
        <v>5.859375E-3</v>
      </c>
      <c r="H3525" s="125" t="str">
        <f t="shared" si="217"/>
        <v/>
      </c>
      <c r="I3525" s="126">
        <f t="shared" ca="1" si="218"/>
        <v>3</v>
      </c>
      <c r="J3525" s="127"/>
      <c r="K3525" s="156"/>
      <c r="L3525" s="129"/>
      <c r="M3525" s="205"/>
      <c r="N3525" s="118"/>
      <c r="O3525" s="119"/>
      <c r="P3525" s="117" t="str">
        <f>IF(B3525="","",IF(ISNA(VLOOKUP(U3525,[2]NEW!H:H,1,FALSE)),"V",""))</f>
        <v/>
      </c>
      <c r="Q3525" s="156"/>
      <c r="R3525" s="129"/>
      <c r="S3525" s="205"/>
      <c r="U3525" s="132" t="str">
        <f t="shared" ref="U3525:U3588" si="220">B3525&amp;E3525</f>
        <v>0011880400D070083</v>
      </c>
      <c r="W3525" s="134" t="str">
        <f>IF((ISERROR(VLOOKUP(E3525,'[2]Lead Time(覆蓋貼)'!F:F,1,0)))*(P3525="v"),"",IF((ISTEXT(VLOOKUP(E3525,'[2]Lead Time(覆蓋貼)'!F:F,1,0)))*(P3525=""),"未執行",""))</f>
        <v/>
      </c>
    </row>
    <row r="3526" spans="1:23" ht="20.25" customHeight="1" x14ac:dyDescent="0.25">
      <c r="A3526" s="117"/>
      <c r="B3526" s="118" t="s">
        <v>6765</v>
      </c>
      <c r="C3526" s="119">
        <v>43337</v>
      </c>
      <c r="D3526" s="117" t="s">
        <v>6766</v>
      </c>
      <c r="E3526" s="120" t="s">
        <v>6879</v>
      </c>
      <c r="F3526" s="117">
        <f>IF(ISNA(VLOOKUP(B3526,[2]保固召回!$A:$G,7,FALSE)),"",(VLOOKUP(B3526,[2]保固召回!$A:$G,7,FALSE)))</f>
        <v>0</v>
      </c>
      <c r="G3526" s="121">
        <f t="shared" ca="1" si="219"/>
        <v>5.859375E-3</v>
      </c>
      <c r="H3526" s="125" t="str">
        <f t="shared" ref="H3526:H3589" si="221">IF(P3526="V",D3526,"")</f>
        <v/>
      </c>
      <c r="I3526" s="126">
        <f t="shared" ref="I3526:I3589" ca="1" si="222">COUNTIF(H:H,D3526)</f>
        <v>3</v>
      </c>
      <c r="J3526" s="127"/>
      <c r="K3526" s="156"/>
      <c r="L3526" s="129"/>
      <c r="M3526" s="205"/>
      <c r="N3526" s="118"/>
      <c r="O3526" s="119"/>
      <c r="P3526" s="117" t="str">
        <f>IF(B3526="","",IF(ISNA(VLOOKUP(U3526,[2]NEW!H:H,1,FALSE)),"V",""))</f>
        <v/>
      </c>
      <c r="Q3526" s="156"/>
      <c r="R3526" s="129"/>
      <c r="S3526" s="205"/>
      <c r="U3526" s="132" t="str">
        <f t="shared" si="220"/>
        <v>00118804000F19461</v>
      </c>
      <c r="W3526" s="134" t="str">
        <f>IF((ISERROR(VLOOKUP(E3526,'[2]Lead Time(覆蓋貼)'!F:F,1,0)))*(P3526="v"),"",IF((ISTEXT(VLOOKUP(E3526,'[2]Lead Time(覆蓋貼)'!F:F,1,0)))*(P3526=""),"未執行",""))</f>
        <v/>
      </c>
    </row>
    <row r="3527" spans="1:23" ht="20.25" customHeight="1" x14ac:dyDescent="0.25">
      <c r="A3527" s="117"/>
      <c r="B3527" s="118" t="s">
        <v>6765</v>
      </c>
      <c r="C3527" s="119">
        <v>43337</v>
      </c>
      <c r="D3527" s="117" t="s">
        <v>6766</v>
      </c>
      <c r="E3527" s="120" t="s">
        <v>6880</v>
      </c>
      <c r="F3527" s="117">
        <f>IF(ISNA(VLOOKUP(B3527,[2]保固召回!$A:$G,7,FALSE)),"",(VLOOKUP(B3527,[2]保固召回!$A:$G,7,FALSE)))</f>
        <v>0</v>
      </c>
      <c r="G3527" s="121">
        <f t="shared" ca="1" si="219"/>
        <v>5.859375E-3</v>
      </c>
      <c r="H3527" s="125" t="str">
        <f t="shared" si="221"/>
        <v/>
      </c>
      <c r="I3527" s="126">
        <f t="shared" ca="1" si="222"/>
        <v>3</v>
      </c>
      <c r="J3527" s="127"/>
      <c r="K3527" s="156"/>
      <c r="L3527" s="129"/>
      <c r="M3527" s="205"/>
      <c r="N3527" s="118"/>
      <c r="O3527" s="119"/>
      <c r="P3527" s="117" t="str">
        <f>IF(B3527="","",IF(ISNA(VLOOKUP(U3527,[2]NEW!H:H,1,FALSE)),"V",""))</f>
        <v/>
      </c>
      <c r="Q3527" s="156"/>
      <c r="R3527" s="129"/>
      <c r="S3527" s="205"/>
      <c r="U3527" s="132" t="str">
        <f t="shared" si="220"/>
        <v>0011880400D048011</v>
      </c>
      <c r="W3527" s="134" t="str">
        <f>IF((ISERROR(VLOOKUP(E3527,'[2]Lead Time(覆蓋貼)'!F:F,1,0)))*(P3527="v"),"",IF((ISTEXT(VLOOKUP(E3527,'[2]Lead Time(覆蓋貼)'!F:F,1,0)))*(P3527=""),"未執行",""))</f>
        <v/>
      </c>
    </row>
    <row r="3528" spans="1:23" ht="20.25" customHeight="1" x14ac:dyDescent="0.25">
      <c r="A3528" s="117"/>
      <c r="B3528" s="118" t="s">
        <v>6765</v>
      </c>
      <c r="C3528" s="119">
        <v>43337</v>
      </c>
      <c r="D3528" s="117" t="s">
        <v>6766</v>
      </c>
      <c r="E3528" s="120" t="s">
        <v>6881</v>
      </c>
      <c r="F3528" s="117">
        <f>IF(ISNA(VLOOKUP(B3528,[2]保固召回!$A:$G,7,FALSE)),"",(VLOOKUP(B3528,[2]保固召回!$A:$G,7,FALSE)))</f>
        <v>0</v>
      </c>
      <c r="G3528" s="121">
        <f t="shared" ca="1" si="219"/>
        <v>5.859375E-3</v>
      </c>
      <c r="H3528" s="125" t="str">
        <f t="shared" si="221"/>
        <v/>
      </c>
      <c r="I3528" s="126">
        <f t="shared" ca="1" si="222"/>
        <v>3</v>
      </c>
      <c r="J3528" s="127"/>
      <c r="K3528" s="156"/>
      <c r="L3528" s="129"/>
      <c r="M3528" s="205"/>
      <c r="N3528" s="118"/>
      <c r="O3528" s="119"/>
      <c r="P3528" s="117" t="str">
        <f>IF(B3528="","",IF(ISNA(VLOOKUP(U3528,[2]NEW!H:H,1,FALSE)),"V",""))</f>
        <v/>
      </c>
      <c r="Q3528" s="156"/>
      <c r="R3528" s="129"/>
      <c r="S3528" s="205"/>
      <c r="U3528" s="132" t="str">
        <f t="shared" si="220"/>
        <v>0011880400D048111</v>
      </c>
      <c r="W3528" s="134" t="str">
        <f>IF((ISERROR(VLOOKUP(E3528,'[2]Lead Time(覆蓋貼)'!F:F,1,0)))*(P3528="v"),"",IF((ISTEXT(VLOOKUP(E3528,'[2]Lead Time(覆蓋貼)'!F:F,1,0)))*(P3528=""),"未執行",""))</f>
        <v/>
      </c>
    </row>
    <row r="3529" spans="1:23" ht="20.25" customHeight="1" x14ac:dyDescent="0.25">
      <c r="A3529" s="117"/>
      <c r="B3529" s="118" t="s">
        <v>6765</v>
      </c>
      <c r="C3529" s="119">
        <v>43337</v>
      </c>
      <c r="D3529" s="117" t="s">
        <v>6766</v>
      </c>
      <c r="E3529" s="120" t="s">
        <v>6882</v>
      </c>
      <c r="F3529" s="117">
        <f>IF(ISNA(VLOOKUP(B3529,[2]保固召回!$A:$G,7,FALSE)),"",(VLOOKUP(B3529,[2]保固召回!$A:$G,7,FALSE)))</f>
        <v>0</v>
      </c>
      <c r="G3529" s="121">
        <f t="shared" ref="G3529:G3592" ca="1" si="223">COUNTIF(H:H,D3529)/COUNTIF(D:D,D3529)</f>
        <v>5.859375E-3</v>
      </c>
      <c r="H3529" s="125" t="str">
        <f t="shared" si="221"/>
        <v/>
      </c>
      <c r="I3529" s="126">
        <f t="shared" ca="1" si="222"/>
        <v>3</v>
      </c>
      <c r="J3529" s="127"/>
      <c r="K3529" s="156"/>
      <c r="L3529" s="129"/>
      <c r="M3529" s="205"/>
      <c r="N3529" s="118"/>
      <c r="O3529" s="119"/>
      <c r="P3529" s="117" t="str">
        <f>IF(B3529="","",IF(ISNA(VLOOKUP(U3529,[2]NEW!H:H,1,FALSE)),"V",""))</f>
        <v/>
      </c>
      <c r="Q3529" s="156"/>
      <c r="R3529" s="129"/>
      <c r="S3529" s="205"/>
      <c r="U3529" s="132" t="str">
        <f t="shared" si="220"/>
        <v>0011880400DY45199</v>
      </c>
      <c r="W3529" s="134" t="str">
        <f>IF((ISERROR(VLOOKUP(E3529,'[2]Lead Time(覆蓋貼)'!F:F,1,0)))*(P3529="v"),"",IF((ISTEXT(VLOOKUP(E3529,'[2]Lead Time(覆蓋貼)'!F:F,1,0)))*(P3529=""),"未執行",""))</f>
        <v/>
      </c>
    </row>
    <row r="3530" spans="1:23" ht="20.25" customHeight="1" x14ac:dyDescent="0.25">
      <c r="A3530" s="117"/>
      <c r="B3530" s="118" t="s">
        <v>6765</v>
      </c>
      <c r="C3530" s="119">
        <v>43337</v>
      </c>
      <c r="D3530" s="117" t="s">
        <v>6766</v>
      </c>
      <c r="E3530" s="120" t="s">
        <v>6883</v>
      </c>
      <c r="F3530" s="117">
        <f>IF(ISNA(VLOOKUP(B3530,[2]保固召回!$A:$G,7,FALSE)),"",(VLOOKUP(B3530,[2]保固召回!$A:$G,7,FALSE)))</f>
        <v>0</v>
      </c>
      <c r="G3530" s="121">
        <f t="shared" ca="1" si="223"/>
        <v>5.859375E-3</v>
      </c>
      <c r="H3530" s="125" t="str">
        <f t="shared" si="221"/>
        <v/>
      </c>
      <c r="I3530" s="126">
        <f t="shared" ca="1" si="222"/>
        <v>3</v>
      </c>
      <c r="J3530" s="127"/>
      <c r="K3530" s="156"/>
      <c r="L3530" s="129"/>
      <c r="M3530" s="205"/>
      <c r="N3530" s="118"/>
      <c r="O3530" s="119"/>
      <c r="P3530" s="117" t="str">
        <f>IF(B3530="","",IF(ISNA(VLOOKUP(U3530,[2]NEW!H:H,1,FALSE)),"V",""))</f>
        <v/>
      </c>
      <c r="Q3530" s="156"/>
      <c r="R3530" s="129"/>
      <c r="S3530" s="205"/>
      <c r="U3530" s="132" t="str">
        <f t="shared" si="220"/>
        <v>00118804000F11344</v>
      </c>
      <c r="W3530" s="134" t="str">
        <f>IF((ISERROR(VLOOKUP(E3530,'[2]Lead Time(覆蓋貼)'!F:F,1,0)))*(P3530="v"),"",IF((ISTEXT(VLOOKUP(E3530,'[2]Lead Time(覆蓋貼)'!F:F,1,0)))*(P3530=""),"未執行",""))</f>
        <v/>
      </c>
    </row>
    <row r="3531" spans="1:23" ht="20.25" customHeight="1" x14ac:dyDescent="0.25">
      <c r="A3531" s="117"/>
      <c r="B3531" s="118" t="s">
        <v>6765</v>
      </c>
      <c r="C3531" s="119">
        <v>43337</v>
      </c>
      <c r="D3531" s="117" t="s">
        <v>6766</v>
      </c>
      <c r="E3531" s="120" t="s">
        <v>1890</v>
      </c>
      <c r="F3531" s="117">
        <f>IF(ISNA(VLOOKUP(B3531,[2]保固召回!$A:$G,7,FALSE)),"",(VLOOKUP(B3531,[2]保固召回!$A:$G,7,FALSE)))</f>
        <v>0</v>
      </c>
      <c r="G3531" s="121">
        <f t="shared" ca="1" si="223"/>
        <v>5.859375E-3</v>
      </c>
      <c r="H3531" s="125" t="str">
        <f t="shared" si="221"/>
        <v/>
      </c>
      <c r="I3531" s="126">
        <f t="shared" ca="1" si="222"/>
        <v>3</v>
      </c>
      <c r="J3531" s="127"/>
      <c r="K3531" s="156"/>
      <c r="L3531" s="129"/>
      <c r="M3531" s="205"/>
      <c r="N3531" s="118"/>
      <c r="O3531" s="119"/>
      <c r="P3531" s="117" t="str">
        <f>IF(B3531="","",IF(ISNA(VLOOKUP(U3531,[2]NEW!H:H,1,FALSE)),"V",""))</f>
        <v/>
      </c>
      <c r="Q3531" s="156"/>
      <c r="R3531" s="129"/>
      <c r="S3531" s="205"/>
      <c r="U3531" s="132" t="str">
        <f t="shared" si="220"/>
        <v>00118804000F21803</v>
      </c>
      <c r="W3531" s="134" t="str">
        <f>IF((ISERROR(VLOOKUP(E3531,'[2]Lead Time(覆蓋貼)'!F:F,1,0)))*(P3531="v"),"",IF((ISTEXT(VLOOKUP(E3531,'[2]Lead Time(覆蓋貼)'!F:F,1,0)))*(P3531=""),"未執行",""))</f>
        <v/>
      </c>
    </row>
    <row r="3532" spans="1:23" ht="20.25" customHeight="1" x14ac:dyDescent="0.25">
      <c r="A3532" s="117"/>
      <c r="B3532" s="118" t="s">
        <v>6765</v>
      </c>
      <c r="C3532" s="119">
        <v>43337</v>
      </c>
      <c r="D3532" s="117" t="s">
        <v>6766</v>
      </c>
      <c r="E3532" s="120" t="s">
        <v>6884</v>
      </c>
      <c r="F3532" s="117">
        <f>IF(ISNA(VLOOKUP(B3532,[2]保固召回!$A:$G,7,FALSE)),"",(VLOOKUP(B3532,[2]保固召回!$A:$G,7,FALSE)))</f>
        <v>0</v>
      </c>
      <c r="G3532" s="121">
        <f t="shared" ca="1" si="223"/>
        <v>5.859375E-3</v>
      </c>
      <c r="H3532" s="125" t="str">
        <f t="shared" si="221"/>
        <v/>
      </c>
      <c r="I3532" s="126">
        <f t="shared" ca="1" si="222"/>
        <v>3</v>
      </c>
      <c r="J3532" s="127"/>
      <c r="K3532" s="156"/>
      <c r="L3532" s="129"/>
      <c r="M3532" s="205"/>
      <c r="N3532" s="118"/>
      <c r="O3532" s="119"/>
      <c r="P3532" s="117" t="str">
        <f>IF(B3532="","",IF(ISNA(VLOOKUP(U3532,[2]NEW!H:H,1,FALSE)),"V",""))</f>
        <v/>
      </c>
      <c r="Q3532" s="156"/>
      <c r="R3532" s="129"/>
      <c r="S3532" s="205"/>
      <c r="U3532" s="132" t="str">
        <f t="shared" si="220"/>
        <v>0011880400DY47322</v>
      </c>
      <c r="W3532" s="134" t="str">
        <f>IF((ISERROR(VLOOKUP(E3532,'[2]Lead Time(覆蓋貼)'!F:F,1,0)))*(P3532="v"),"",IF((ISTEXT(VLOOKUP(E3532,'[2]Lead Time(覆蓋貼)'!F:F,1,0)))*(P3532=""),"未執行",""))</f>
        <v/>
      </c>
    </row>
    <row r="3533" spans="1:23" ht="20.25" customHeight="1" x14ac:dyDescent="0.25">
      <c r="A3533" s="117"/>
      <c r="B3533" s="118" t="s">
        <v>6765</v>
      </c>
      <c r="C3533" s="119">
        <v>43337</v>
      </c>
      <c r="D3533" s="117" t="s">
        <v>6766</v>
      </c>
      <c r="E3533" s="120" t="s">
        <v>6885</v>
      </c>
      <c r="F3533" s="117">
        <f>IF(ISNA(VLOOKUP(B3533,[2]保固召回!$A:$G,7,FALSE)),"",(VLOOKUP(B3533,[2]保固召回!$A:$G,7,FALSE)))</f>
        <v>0</v>
      </c>
      <c r="G3533" s="121">
        <f t="shared" ca="1" si="223"/>
        <v>5.859375E-3</v>
      </c>
      <c r="H3533" s="125" t="str">
        <f t="shared" si="221"/>
        <v/>
      </c>
      <c r="I3533" s="126">
        <f t="shared" ca="1" si="222"/>
        <v>3</v>
      </c>
      <c r="J3533" s="127"/>
      <c r="K3533" s="156"/>
      <c r="L3533" s="129"/>
      <c r="M3533" s="205"/>
      <c r="N3533" s="118"/>
      <c r="O3533" s="119"/>
      <c r="P3533" s="117" t="str">
        <f>IF(B3533="","",IF(ISNA(VLOOKUP(U3533,[2]NEW!H:H,1,FALSE)),"V",""))</f>
        <v/>
      </c>
      <c r="Q3533" s="156"/>
      <c r="R3533" s="129"/>
      <c r="S3533" s="205"/>
      <c r="U3533" s="132" t="str">
        <f t="shared" si="220"/>
        <v>0011880400DY46712</v>
      </c>
      <c r="W3533" s="134" t="str">
        <f>IF((ISERROR(VLOOKUP(E3533,'[2]Lead Time(覆蓋貼)'!F:F,1,0)))*(P3533="v"),"",IF((ISTEXT(VLOOKUP(E3533,'[2]Lead Time(覆蓋貼)'!F:F,1,0)))*(P3533=""),"未執行",""))</f>
        <v/>
      </c>
    </row>
    <row r="3534" spans="1:23" ht="20.25" customHeight="1" x14ac:dyDescent="0.25">
      <c r="A3534" s="117"/>
      <c r="B3534" s="118" t="s">
        <v>6765</v>
      </c>
      <c r="C3534" s="119">
        <v>43337</v>
      </c>
      <c r="D3534" s="117" t="s">
        <v>6766</v>
      </c>
      <c r="E3534" s="120" t="s">
        <v>6886</v>
      </c>
      <c r="F3534" s="117">
        <f>IF(ISNA(VLOOKUP(B3534,[2]保固召回!$A:$G,7,FALSE)),"",(VLOOKUP(B3534,[2]保固召回!$A:$G,7,FALSE)))</f>
        <v>0</v>
      </c>
      <c r="G3534" s="121">
        <f t="shared" ca="1" si="223"/>
        <v>5.859375E-3</v>
      </c>
      <c r="H3534" s="125" t="str">
        <f t="shared" si="221"/>
        <v/>
      </c>
      <c r="I3534" s="126">
        <f t="shared" ca="1" si="222"/>
        <v>3</v>
      </c>
      <c r="J3534" s="127"/>
      <c r="K3534" s="156"/>
      <c r="L3534" s="129"/>
      <c r="M3534" s="205"/>
      <c r="N3534" s="118"/>
      <c r="O3534" s="119"/>
      <c r="P3534" s="117" t="str">
        <f>IF(B3534="","",IF(ISNA(VLOOKUP(U3534,[2]NEW!H:H,1,FALSE)),"V",""))</f>
        <v/>
      </c>
      <c r="Q3534" s="156"/>
      <c r="R3534" s="129"/>
      <c r="S3534" s="205"/>
      <c r="U3534" s="132" t="str">
        <f t="shared" si="220"/>
        <v>0011880400DY53875</v>
      </c>
      <c r="W3534" s="134" t="str">
        <f>IF((ISERROR(VLOOKUP(E3534,'[2]Lead Time(覆蓋貼)'!F:F,1,0)))*(P3534="v"),"",IF((ISTEXT(VLOOKUP(E3534,'[2]Lead Time(覆蓋貼)'!F:F,1,0)))*(P3534=""),"未執行",""))</f>
        <v/>
      </c>
    </row>
    <row r="3535" spans="1:23" ht="20.25" customHeight="1" x14ac:dyDescent="0.25">
      <c r="A3535" s="117"/>
      <c r="B3535" s="118" t="s">
        <v>6765</v>
      </c>
      <c r="C3535" s="119">
        <v>43337</v>
      </c>
      <c r="D3535" s="117" t="s">
        <v>6766</v>
      </c>
      <c r="E3535" s="120" t="s">
        <v>6887</v>
      </c>
      <c r="F3535" s="117">
        <f>IF(ISNA(VLOOKUP(B3535,[2]保固召回!$A:$G,7,FALSE)),"",(VLOOKUP(B3535,[2]保固召回!$A:$G,7,FALSE)))</f>
        <v>0</v>
      </c>
      <c r="G3535" s="121">
        <f t="shared" ca="1" si="223"/>
        <v>5.859375E-3</v>
      </c>
      <c r="H3535" s="125" t="str">
        <f t="shared" si="221"/>
        <v/>
      </c>
      <c r="I3535" s="126">
        <f t="shared" ca="1" si="222"/>
        <v>3</v>
      </c>
      <c r="J3535" s="127"/>
      <c r="K3535" s="156"/>
      <c r="L3535" s="129"/>
      <c r="M3535" s="205"/>
      <c r="N3535" s="118"/>
      <c r="O3535" s="119"/>
      <c r="P3535" s="117" t="str">
        <f>IF(B3535="","",IF(ISNA(VLOOKUP(U3535,[2]NEW!H:H,1,FALSE)),"V",""))</f>
        <v/>
      </c>
      <c r="Q3535" s="156"/>
      <c r="R3535" s="129"/>
      <c r="S3535" s="205"/>
      <c r="U3535" s="132" t="str">
        <f t="shared" si="220"/>
        <v>0011880400DY50891</v>
      </c>
      <c r="W3535" s="134" t="str">
        <f>IF((ISERROR(VLOOKUP(E3535,'[2]Lead Time(覆蓋貼)'!F:F,1,0)))*(P3535="v"),"",IF((ISTEXT(VLOOKUP(E3535,'[2]Lead Time(覆蓋貼)'!F:F,1,0)))*(P3535=""),"未執行",""))</f>
        <v/>
      </c>
    </row>
    <row r="3536" spans="1:23" ht="20.25" customHeight="1" x14ac:dyDescent="0.25">
      <c r="A3536" s="117"/>
      <c r="B3536" s="118" t="s">
        <v>6765</v>
      </c>
      <c r="C3536" s="119">
        <v>43337</v>
      </c>
      <c r="D3536" s="117" t="s">
        <v>6766</v>
      </c>
      <c r="E3536" s="120" t="s">
        <v>6888</v>
      </c>
      <c r="F3536" s="117">
        <f>IF(ISNA(VLOOKUP(B3536,[2]保固召回!$A:$G,7,FALSE)),"",(VLOOKUP(B3536,[2]保固召回!$A:$G,7,FALSE)))</f>
        <v>0</v>
      </c>
      <c r="G3536" s="121">
        <f t="shared" ca="1" si="223"/>
        <v>5.859375E-3</v>
      </c>
      <c r="H3536" s="125" t="str">
        <f t="shared" si="221"/>
        <v/>
      </c>
      <c r="I3536" s="126">
        <f t="shared" ca="1" si="222"/>
        <v>3</v>
      </c>
      <c r="J3536" s="127"/>
      <c r="K3536" s="156"/>
      <c r="L3536" s="129"/>
      <c r="M3536" s="205"/>
      <c r="N3536" s="118"/>
      <c r="O3536" s="119"/>
      <c r="P3536" s="117" t="str">
        <f>IF(B3536="","",IF(ISNA(VLOOKUP(U3536,[2]NEW!H:H,1,FALSE)),"V",""))</f>
        <v/>
      </c>
      <c r="Q3536" s="156"/>
      <c r="R3536" s="129"/>
      <c r="S3536" s="205"/>
      <c r="U3536" s="132" t="str">
        <f t="shared" si="220"/>
        <v>0011880400D046790</v>
      </c>
      <c r="W3536" s="134" t="str">
        <f>IF((ISERROR(VLOOKUP(E3536,'[2]Lead Time(覆蓋貼)'!F:F,1,0)))*(P3536="v"),"",IF((ISTEXT(VLOOKUP(E3536,'[2]Lead Time(覆蓋貼)'!F:F,1,0)))*(P3536=""),"未執行",""))</f>
        <v/>
      </c>
    </row>
    <row r="3537" spans="1:23" ht="20.25" customHeight="1" x14ac:dyDescent="0.25">
      <c r="A3537" s="117"/>
      <c r="B3537" s="118" t="s">
        <v>6765</v>
      </c>
      <c r="C3537" s="119">
        <v>43337</v>
      </c>
      <c r="D3537" s="117" t="s">
        <v>6766</v>
      </c>
      <c r="E3537" s="120" t="s">
        <v>6889</v>
      </c>
      <c r="F3537" s="117">
        <f>IF(ISNA(VLOOKUP(B3537,[2]保固召回!$A:$G,7,FALSE)),"",(VLOOKUP(B3537,[2]保固召回!$A:$G,7,FALSE)))</f>
        <v>0</v>
      </c>
      <c r="G3537" s="121">
        <f t="shared" ca="1" si="223"/>
        <v>5.859375E-3</v>
      </c>
      <c r="H3537" s="125" t="str">
        <f t="shared" si="221"/>
        <v/>
      </c>
      <c r="I3537" s="126">
        <f t="shared" ca="1" si="222"/>
        <v>3</v>
      </c>
      <c r="J3537" s="127"/>
      <c r="K3537" s="156"/>
      <c r="L3537" s="129"/>
      <c r="M3537" s="205"/>
      <c r="N3537" s="118"/>
      <c r="O3537" s="119"/>
      <c r="P3537" s="117" t="str">
        <f>IF(B3537="","",IF(ISNA(VLOOKUP(U3537,[2]NEW!H:H,1,FALSE)),"V",""))</f>
        <v/>
      </c>
      <c r="Q3537" s="156"/>
      <c r="R3537" s="129"/>
      <c r="S3537" s="205"/>
      <c r="U3537" s="132" t="str">
        <f t="shared" si="220"/>
        <v>0011880400DZ97046</v>
      </c>
      <c r="W3537" s="134" t="str">
        <f>IF((ISERROR(VLOOKUP(E3537,'[2]Lead Time(覆蓋貼)'!F:F,1,0)))*(P3537="v"),"",IF((ISTEXT(VLOOKUP(E3537,'[2]Lead Time(覆蓋貼)'!F:F,1,0)))*(P3537=""),"未執行",""))</f>
        <v/>
      </c>
    </row>
    <row r="3538" spans="1:23" ht="20.25" customHeight="1" x14ac:dyDescent="0.25">
      <c r="A3538" s="117"/>
      <c r="B3538" s="118" t="s">
        <v>6765</v>
      </c>
      <c r="C3538" s="119">
        <v>43337</v>
      </c>
      <c r="D3538" s="117" t="s">
        <v>6766</v>
      </c>
      <c r="E3538" s="120" t="s">
        <v>6890</v>
      </c>
      <c r="F3538" s="117">
        <f>IF(ISNA(VLOOKUP(B3538,[2]保固召回!$A:$G,7,FALSE)),"",(VLOOKUP(B3538,[2]保固召回!$A:$G,7,FALSE)))</f>
        <v>0</v>
      </c>
      <c r="G3538" s="121">
        <f t="shared" ca="1" si="223"/>
        <v>5.859375E-3</v>
      </c>
      <c r="H3538" s="125" t="str">
        <f t="shared" si="221"/>
        <v/>
      </c>
      <c r="I3538" s="126">
        <f t="shared" ca="1" si="222"/>
        <v>3</v>
      </c>
      <c r="J3538" s="127"/>
      <c r="K3538" s="156"/>
      <c r="L3538" s="129"/>
      <c r="M3538" s="205"/>
      <c r="N3538" s="118"/>
      <c r="O3538" s="119"/>
      <c r="P3538" s="117" t="str">
        <f>IF(B3538="","",IF(ISNA(VLOOKUP(U3538,[2]NEW!H:H,1,FALSE)),"V",""))</f>
        <v/>
      </c>
      <c r="Q3538" s="156"/>
      <c r="R3538" s="129"/>
      <c r="S3538" s="205"/>
      <c r="U3538" s="132" t="str">
        <f t="shared" si="220"/>
        <v>00118804000H96539</v>
      </c>
      <c r="W3538" s="134" t="str">
        <f>IF((ISERROR(VLOOKUP(E3538,'[2]Lead Time(覆蓋貼)'!F:F,1,0)))*(P3538="v"),"",IF((ISTEXT(VLOOKUP(E3538,'[2]Lead Time(覆蓋貼)'!F:F,1,0)))*(P3538=""),"未執行",""))</f>
        <v/>
      </c>
    </row>
    <row r="3539" spans="1:23" ht="20.25" customHeight="1" x14ac:dyDescent="0.25">
      <c r="A3539" s="117"/>
      <c r="B3539" s="118" t="s">
        <v>6765</v>
      </c>
      <c r="C3539" s="119">
        <v>43337</v>
      </c>
      <c r="D3539" s="117" t="s">
        <v>6766</v>
      </c>
      <c r="E3539" s="120" t="s">
        <v>6891</v>
      </c>
      <c r="F3539" s="117">
        <f>IF(ISNA(VLOOKUP(B3539,[2]保固召回!$A:$G,7,FALSE)),"",(VLOOKUP(B3539,[2]保固召回!$A:$G,7,FALSE)))</f>
        <v>0</v>
      </c>
      <c r="G3539" s="121">
        <f t="shared" ca="1" si="223"/>
        <v>5.859375E-3</v>
      </c>
      <c r="H3539" s="125" t="str">
        <f t="shared" si="221"/>
        <v/>
      </c>
      <c r="I3539" s="126">
        <f t="shared" ca="1" si="222"/>
        <v>3</v>
      </c>
      <c r="J3539" s="127"/>
      <c r="K3539" s="156"/>
      <c r="L3539" s="129"/>
      <c r="M3539" s="205"/>
      <c r="N3539" s="118"/>
      <c r="O3539" s="119"/>
      <c r="P3539" s="117" t="str">
        <f>IF(B3539="","",IF(ISNA(VLOOKUP(U3539,[2]NEW!H:H,1,FALSE)),"V",""))</f>
        <v/>
      </c>
      <c r="Q3539" s="156"/>
      <c r="R3539" s="129"/>
      <c r="S3539" s="205"/>
      <c r="U3539" s="132" t="str">
        <f t="shared" si="220"/>
        <v>00118804000H96895</v>
      </c>
      <c r="W3539" s="134" t="str">
        <f>IF((ISERROR(VLOOKUP(E3539,'[2]Lead Time(覆蓋貼)'!F:F,1,0)))*(P3539="v"),"",IF((ISTEXT(VLOOKUP(E3539,'[2]Lead Time(覆蓋貼)'!F:F,1,0)))*(P3539=""),"未執行",""))</f>
        <v>未執行</v>
      </c>
    </row>
    <row r="3540" spans="1:23" ht="20.25" customHeight="1" x14ac:dyDescent="0.25">
      <c r="A3540" s="117"/>
      <c r="B3540" s="118" t="s">
        <v>6765</v>
      </c>
      <c r="C3540" s="119">
        <v>43337</v>
      </c>
      <c r="D3540" s="117" t="s">
        <v>6766</v>
      </c>
      <c r="E3540" s="120" t="s">
        <v>6892</v>
      </c>
      <c r="F3540" s="117">
        <f>IF(ISNA(VLOOKUP(B3540,[2]保固召回!$A:$G,7,FALSE)),"",(VLOOKUP(B3540,[2]保固召回!$A:$G,7,FALSE)))</f>
        <v>0</v>
      </c>
      <c r="G3540" s="121">
        <f t="shared" ca="1" si="223"/>
        <v>5.859375E-3</v>
      </c>
      <c r="H3540" s="125" t="str">
        <f t="shared" si="221"/>
        <v/>
      </c>
      <c r="I3540" s="126">
        <f t="shared" ca="1" si="222"/>
        <v>3</v>
      </c>
      <c r="J3540" s="127"/>
      <c r="K3540" s="156"/>
      <c r="L3540" s="129"/>
      <c r="M3540" s="205"/>
      <c r="N3540" s="118"/>
      <c r="O3540" s="119"/>
      <c r="P3540" s="117" t="str">
        <f>IF(B3540="","",IF(ISNA(VLOOKUP(U3540,[2]NEW!H:H,1,FALSE)),"V",""))</f>
        <v/>
      </c>
      <c r="Q3540" s="156"/>
      <c r="R3540" s="129"/>
      <c r="S3540" s="205"/>
      <c r="U3540" s="132" t="str">
        <f t="shared" si="220"/>
        <v>0011880400D268141</v>
      </c>
      <c r="W3540" s="134" t="str">
        <f>IF((ISERROR(VLOOKUP(E3540,'[2]Lead Time(覆蓋貼)'!F:F,1,0)))*(P3540="v"),"",IF((ISTEXT(VLOOKUP(E3540,'[2]Lead Time(覆蓋貼)'!F:F,1,0)))*(P3540=""),"未執行",""))</f>
        <v/>
      </c>
    </row>
    <row r="3541" spans="1:23" ht="20.25" customHeight="1" x14ac:dyDescent="0.25">
      <c r="A3541" s="117"/>
      <c r="B3541" s="118" t="s">
        <v>6765</v>
      </c>
      <c r="C3541" s="119">
        <v>43337</v>
      </c>
      <c r="D3541" s="117" t="s">
        <v>6766</v>
      </c>
      <c r="E3541" s="120" t="s">
        <v>6893</v>
      </c>
      <c r="F3541" s="117">
        <f>IF(ISNA(VLOOKUP(B3541,[2]保固召回!$A:$G,7,FALSE)),"",(VLOOKUP(B3541,[2]保固召回!$A:$G,7,FALSE)))</f>
        <v>0</v>
      </c>
      <c r="G3541" s="121">
        <f t="shared" ca="1" si="223"/>
        <v>5.859375E-3</v>
      </c>
      <c r="H3541" s="125" t="str">
        <f t="shared" si="221"/>
        <v/>
      </c>
      <c r="I3541" s="126">
        <f t="shared" ca="1" si="222"/>
        <v>3</v>
      </c>
      <c r="J3541" s="127"/>
      <c r="K3541" s="156"/>
      <c r="L3541" s="129"/>
      <c r="M3541" s="205"/>
      <c r="N3541" s="118"/>
      <c r="O3541" s="119"/>
      <c r="P3541" s="117" t="str">
        <f>IF(B3541="","",IF(ISNA(VLOOKUP(U3541,[2]NEW!H:H,1,FALSE)),"V",""))</f>
        <v/>
      </c>
      <c r="Q3541" s="156"/>
      <c r="R3541" s="129"/>
      <c r="S3541" s="205"/>
      <c r="U3541" s="132" t="str">
        <f t="shared" si="220"/>
        <v>0011880400D268176</v>
      </c>
      <c r="W3541" s="134" t="str">
        <f>IF((ISERROR(VLOOKUP(E3541,'[2]Lead Time(覆蓋貼)'!F:F,1,0)))*(P3541="v"),"",IF((ISTEXT(VLOOKUP(E3541,'[2]Lead Time(覆蓋貼)'!F:F,1,0)))*(P3541=""),"未執行",""))</f>
        <v/>
      </c>
    </row>
    <row r="3542" spans="1:23" ht="20.25" customHeight="1" x14ac:dyDescent="0.25">
      <c r="A3542" s="117"/>
      <c r="B3542" s="118" t="s">
        <v>6765</v>
      </c>
      <c r="C3542" s="119">
        <v>43337</v>
      </c>
      <c r="D3542" s="117" t="s">
        <v>6766</v>
      </c>
      <c r="E3542" s="120" t="s">
        <v>6894</v>
      </c>
      <c r="F3542" s="117">
        <f>IF(ISNA(VLOOKUP(B3542,[2]保固召回!$A:$G,7,FALSE)),"",(VLOOKUP(B3542,[2]保固召回!$A:$G,7,FALSE)))</f>
        <v>0</v>
      </c>
      <c r="G3542" s="121">
        <f t="shared" ca="1" si="223"/>
        <v>5.859375E-3</v>
      </c>
      <c r="H3542" s="125" t="str">
        <f t="shared" si="221"/>
        <v/>
      </c>
      <c r="I3542" s="126">
        <f t="shared" ca="1" si="222"/>
        <v>3</v>
      </c>
      <c r="J3542" s="127"/>
      <c r="K3542" s="156"/>
      <c r="L3542" s="129"/>
      <c r="M3542" s="205"/>
      <c r="N3542" s="118"/>
      <c r="O3542" s="119"/>
      <c r="P3542" s="117" t="str">
        <f>IF(B3542="","",IF(ISNA(VLOOKUP(U3542,[2]NEW!H:H,1,FALSE)),"V",""))</f>
        <v/>
      </c>
      <c r="Q3542" s="156"/>
      <c r="R3542" s="129"/>
      <c r="S3542" s="205"/>
      <c r="U3542" s="132" t="str">
        <f t="shared" si="220"/>
        <v>0011880400D268406</v>
      </c>
      <c r="W3542" s="134" t="str">
        <f>IF((ISERROR(VLOOKUP(E3542,'[2]Lead Time(覆蓋貼)'!F:F,1,0)))*(P3542="v"),"",IF((ISTEXT(VLOOKUP(E3542,'[2]Lead Time(覆蓋貼)'!F:F,1,0)))*(P3542=""),"未執行",""))</f>
        <v/>
      </c>
    </row>
    <row r="3543" spans="1:23" ht="20.25" customHeight="1" x14ac:dyDescent="0.25">
      <c r="A3543" s="117"/>
      <c r="B3543" s="118" t="s">
        <v>6765</v>
      </c>
      <c r="C3543" s="119">
        <v>43337</v>
      </c>
      <c r="D3543" s="117" t="s">
        <v>6766</v>
      </c>
      <c r="E3543" s="120" t="s">
        <v>6895</v>
      </c>
      <c r="F3543" s="117">
        <f>IF(ISNA(VLOOKUP(B3543,[2]保固召回!$A:$G,7,FALSE)),"",(VLOOKUP(B3543,[2]保固召回!$A:$G,7,FALSE)))</f>
        <v>0</v>
      </c>
      <c r="G3543" s="121">
        <f t="shared" ca="1" si="223"/>
        <v>5.859375E-3</v>
      </c>
      <c r="H3543" s="125" t="str">
        <f t="shared" si="221"/>
        <v/>
      </c>
      <c r="I3543" s="126">
        <f t="shared" ca="1" si="222"/>
        <v>3</v>
      </c>
      <c r="J3543" s="127"/>
      <c r="K3543" s="156"/>
      <c r="L3543" s="129"/>
      <c r="M3543" s="205"/>
      <c r="N3543" s="118"/>
      <c r="O3543" s="119"/>
      <c r="P3543" s="117" t="str">
        <f>IF(B3543="","",IF(ISNA(VLOOKUP(U3543,[2]NEW!H:H,1,FALSE)),"V",""))</f>
        <v/>
      </c>
      <c r="Q3543" s="156"/>
      <c r="R3543" s="129"/>
      <c r="S3543" s="205"/>
      <c r="U3543" s="132" t="str">
        <f t="shared" si="220"/>
        <v>0011880400D049183</v>
      </c>
      <c r="W3543" s="134" t="str">
        <f>IF((ISERROR(VLOOKUP(E3543,'[2]Lead Time(覆蓋貼)'!F:F,1,0)))*(P3543="v"),"",IF((ISTEXT(VLOOKUP(E3543,'[2]Lead Time(覆蓋貼)'!F:F,1,0)))*(P3543=""),"未執行",""))</f>
        <v/>
      </c>
    </row>
    <row r="3544" spans="1:23" ht="20.25" customHeight="1" x14ac:dyDescent="0.25">
      <c r="A3544" s="117"/>
      <c r="B3544" s="118" t="s">
        <v>6765</v>
      </c>
      <c r="C3544" s="119">
        <v>43337</v>
      </c>
      <c r="D3544" s="117" t="s">
        <v>6766</v>
      </c>
      <c r="E3544" s="120" t="s">
        <v>6896</v>
      </c>
      <c r="F3544" s="117">
        <f>IF(ISNA(VLOOKUP(B3544,[2]保固召回!$A:$G,7,FALSE)),"",(VLOOKUP(B3544,[2]保固召回!$A:$G,7,FALSE)))</f>
        <v>0</v>
      </c>
      <c r="G3544" s="121">
        <f t="shared" ca="1" si="223"/>
        <v>5.859375E-3</v>
      </c>
      <c r="H3544" s="125" t="str">
        <f t="shared" si="221"/>
        <v/>
      </c>
      <c r="I3544" s="126">
        <f t="shared" ca="1" si="222"/>
        <v>3</v>
      </c>
      <c r="J3544" s="127"/>
      <c r="K3544" s="156"/>
      <c r="L3544" s="129"/>
      <c r="M3544" s="205"/>
      <c r="N3544" s="118"/>
      <c r="O3544" s="119"/>
      <c r="P3544" s="117" t="str">
        <f>IF(B3544="","",IF(ISNA(VLOOKUP(U3544,[2]NEW!H:H,1,FALSE)),"V",""))</f>
        <v/>
      </c>
      <c r="Q3544" s="156"/>
      <c r="R3544" s="129"/>
      <c r="S3544" s="205"/>
      <c r="U3544" s="132" t="str">
        <f t="shared" si="220"/>
        <v>0011880400D049181</v>
      </c>
      <c r="W3544" s="134" t="str">
        <f>IF((ISERROR(VLOOKUP(E3544,'[2]Lead Time(覆蓋貼)'!F:F,1,0)))*(P3544="v"),"",IF((ISTEXT(VLOOKUP(E3544,'[2]Lead Time(覆蓋貼)'!F:F,1,0)))*(P3544=""),"未執行",""))</f>
        <v/>
      </c>
    </row>
    <row r="3545" spans="1:23" ht="20.25" customHeight="1" x14ac:dyDescent="0.25">
      <c r="A3545" s="117"/>
      <c r="B3545" s="118" t="s">
        <v>6765</v>
      </c>
      <c r="C3545" s="119">
        <v>43337</v>
      </c>
      <c r="D3545" s="117" t="s">
        <v>6766</v>
      </c>
      <c r="E3545" s="120" t="s">
        <v>6897</v>
      </c>
      <c r="F3545" s="117">
        <f>IF(ISNA(VLOOKUP(B3545,[2]保固召回!$A:$G,7,FALSE)),"",(VLOOKUP(B3545,[2]保固召回!$A:$G,7,FALSE)))</f>
        <v>0</v>
      </c>
      <c r="G3545" s="121">
        <f t="shared" ca="1" si="223"/>
        <v>5.859375E-3</v>
      </c>
      <c r="H3545" s="125" t="str">
        <f t="shared" si="221"/>
        <v/>
      </c>
      <c r="I3545" s="126">
        <f t="shared" ca="1" si="222"/>
        <v>3</v>
      </c>
      <c r="J3545" s="127"/>
      <c r="K3545" s="156"/>
      <c r="L3545" s="129"/>
      <c r="M3545" s="205"/>
      <c r="N3545" s="118"/>
      <c r="O3545" s="119"/>
      <c r="P3545" s="117" t="str">
        <f>IF(B3545="","",IF(ISNA(VLOOKUP(U3545,[2]NEW!H:H,1,FALSE)),"V",""))</f>
        <v/>
      </c>
      <c r="Q3545" s="156"/>
      <c r="R3545" s="129"/>
      <c r="S3545" s="205"/>
      <c r="U3545" s="132" t="str">
        <f t="shared" si="220"/>
        <v>0011880400V260699</v>
      </c>
      <c r="W3545" s="134" t="str">
        <f>IF((ISERROR(VLOOKUP(E3545,'[2]Lead Time(覆蓋貼)'!F:F,1,0)))*(P3545="v"),"",IF((ISTEXT(VLOOKUP(E3545,'[2]Lead Time(覆蓋貼)'!F:F,1,0)))*(P3545=""),"未執行",""))</f>
        <v/>
      </c>
    </row>
    <row r="3546" spans="1:23" ht="20.25" customHeight="1" x14ac:dyDescent="0.25">
      <c r="A3546" s="117"/>
      <c r="B3546" s="118" t="s">
        <v>6765</v>
      </c>
      <c r="C3546" s="119">
        <v>43337</v>
      </c>
      <c r="D3546" s="117" t="s">
        <v>6766</v>
      </c>
      <c r="E3546" s="120" t="s">
        <v>6898</v>
      </c>
      <c r="F3546" s="117">
        <f>IF(ISNA(VLOOKUP(B3546,[2]保固召回!$A:$G,7,FALSE)),"",(VLOOKUP(B3546,[2]保固召回!$A:$G,7,FALSE)))</f>
        <v>0</v>
      </c>
      <c r="G3546" s="121">
        <f t="shared" ca="1" si="223"/>
        <v>5.859375E-3</v>
      </c>
      <c r="H3546" s="125" t="str">
        <f t="shared" si="221"/>
        <v/>
      </c>
      <c r="I3546" s="126">
        <f t="shared" ca="1" si="222"/>
        <v>3</v>
      </c>
      <c r="J3546" s="127"/>
      <c r="K3546" s="156"/>
      <c r="L3546" s="129"/>
      <c r="M3546" s="205"/>
      <c r="N3546" s="118"/>
      <c r="O3546" s="119"/>
      <c r="P3546" s="117" t="str">
        <f>IF(B3546="","",IF(ISNA(VLOOKUP(U3546,[2]NEW!H:H,1,FALSE)),"V",""))</f>
        <v/>
      </c>
      <c r="Q3546" s="156"/>
      <c r="R3546" s="129"/>
      <c r="S3546" s="205"/>
      <c r="U3546" s="132" t="str">
        <f t="shared" si="220"/>
        <v>0011880400DY13484</v>
      </c>
      <c r="W3546" s="134" t="str">
        <f>IF((ISERROR(VLOOKUP(E3546,'[2]Lead Time(覆蓋貼)'!F:F,1,0)))*(P3546="v"),"",IF((ISTEXT(VLOOKUP(E3546,'[2]Lead Time(覆蓋貼)'!F:F,1,0)))*(P3546=""),"未執行",""))</f>
        <v/>
      </c>
    </row>
    <row r="3547" spans="1:23" ht="20.25" customHeight="1" x14ac:dyDescent="0.25">
      <c r="A3547" s="117"/>
      <c r="B3547" s="118" t="s">
        <v>6765</v>
      </c>
      <c r="C3547" s="119">
        <v>43337</v>
      </c>
      <c r="D3547" s="117" t="s">
        <v>6766</v>
      </c>
      <c r="E3547" s="120" t="s">
        <v>6899</v>
      </c>
      <c r="F3547" s="117">
        <f>IF(ISNA(VLOOKUP(B3547,[2]保固召回!$A:$G,7,FALSE)),"",(VLOOKUP(B3547,[2]保固召回!$A:$G,7,FALSE)))</f>
        <v>0</v>
      </c>
      <c r="G3547" s="121">
        <f t="shared" ca="1" si="223"/>
        <v>5.859375E-3</v>
      </c>
      <c r="H3547" s="125" t="str">
        <f t="shared" si="221"/>
        <v/>
      </c>
      <c r="I3547" s="126">
        <f t="shared" ca="1" si="222"/>
        <v>3</v>
      </c>
      <c r="J3547" s="127"/>
      <c r="K3547" s="156"/>
      <c r="L3547" s="129"/>
      <c r="M3547" s="205"/>
      <c r="N3547" s="118"/>
      <c r="O3547" s="119"/>
      <c r="P3547" s="117" t="str">
        <f>IF(B3547="","",IF(ISNA(VLOOKUP(U3547,[2]NEW!H:H,1,FALSE)),"V",""))</f>
        <v/>
      </c>
      <c r="Q3547" s="156"/>
      <c r="R3547" s="129"/>
      <c r="S3547" s="205"/>
      <c r="U3547" s="132" t="str">
        <f t="shared" si="220"/>
        <v>0011880400DY62699</v>
      </c>
      <c r="W3547" s="134" t="str">
        <f>IF((ISERROR(VLOOKUP(E3547,'[2]Lead Time(覆蓋貼)'!F:F,1,0)))*(P3547="v"),"",IF((ISTEXT(VLOOKUP(E3547,'[2]Lead Time(覆蓋貼)'!F:F,1,0)))*(P3547=""),"未執行",""))</f>
        <v/>
      </c>
    </row>
    <row r="3548" spans="1:23" ht="20.25" customHeight="1" x14ac:dyDescent="0.25">
      <c r="A3548" s="117"/>
      <c r="B3548" s="118" t="s">
        <v>6765</v>
      </c>
      <c r="C3548" s="119">
        <v>43337</v>
      </c>
      <c r="D3548" s="117" t="s">
        <v>6766</v>
      </c>
      <c r="E3548" s="120" t="s">
        <v>6900</v>
      </c>
      <c r="F3548" s="117">
        <f>IF(ISNA(VLOOKUP(B3548,[2]保固召回!$A:$G,7,FALSE)),"",(VLOOKUP(B3548,[2]保固召回!$A:$G,7,FALSE)))</f>
        <v>0</v>
      </c>
      <c r="G3548" s="121">
        <f t="shared" ca="1" si="223"/>
        <v>5.859375E-3</v>
      </c>
      <c r="H3548" s="125" t="str">
        <f t="shared" si="221"/>
        <v/>
      </c>
      <c r="I3548" s="126">
        <f t="shared" ca="1" si="222"/>
        <v>3</v>
      </c>
      <c r="J3548" s="127"/>
      <c r="K3548" s="156"/>
      <c r="L3548" s="129"/>
      <c r="M3548" s="205"/>
      <c r="N3548" s="118"/>
      <c r="O3548" s="119"/>
      <c r="P3548" s="117" t="str">
        <f>IF(B3548="","",IF(ISNA(VLOOKUP(U3548,[2]NEW!H:H,1,FALSE)),"V",""))</f>
        <v/>
      </c>
      <c r="Q3548" s="156"/>
      <c r="R3548" s="129"/>
      <c r="S3548" s="205"/>
      <c r="U3548" s="132" t="str">
        <f t="shared" si="220"/>
        <v>0011880400D046576</v>
      </c>
      <c r="W3548" s="134" t="str">
        <f>IF((ISERROR(VLOOKUP(E3548,'[2]Lead Time(覆蓋貼)'!F:F,1,0)))*(P3548="v"),"",IF((ISTEXT(VLOOKUP(E3548,'[2]Lead Time(覆蓋貼)'!F:F,1,0)))*(P3548=""),"未執行",""))</f>
        <v/>
      </c>
    </row>
    <row r="3549" spans="1:23" ht="20.25" customHeight="1" x14ac:dyDescent="0.25">
      <c r="A3549" s="117"/>
      <c r="B3549" s="118" t="s">
        <v>6765</v>
      </c>
      <c r="C3549" s="119">
        <v>43337</v>
      </c>
      <c r="D3549" s="117" t="s">
        <v>6766</v>
      </c>
      <c r="E3549" s="120" t="s">
        <v>6901</v>
      </c>
      <c r="F3549" s="117">
        <f>IF(ISNA(VLOOKUP(B3549,[2]保固召回!$A:$G,7,FALSE)),"",(VLOOKUP(B3549,[2]保固召回!$A:$G,7,FALSE)))</f>
        <v>0</v>
      </c>
      <c r="G3549" s="121">
        <f t="shared" ca="1" si="223"/>
        <v>5.859375E-3</v>
      </c>
      <c r="H3549" s="125" t="str">
        <f t="shared" si="221"/>
        <v/>
      </c>
      <c r="I3549" s="126">
        <f t="shared" ca="1" si="222"/>
        <v>3</v>
      </c>
      <c r="J3549" s="127"/>
      <c r="K3549" s="156"/>
      <c r="L3549" s="129"/>
      <c r="M3549" s="205"/>
      <c r="N3549" s="118"/>
      <c r="O3549" s="119"/>
      <c r="P3549" s="117" t="str">
        <f>IF(B3549="","",IF(ISNA(VLOOKUP(U3549,[2]NEW!H:H,1,FALSE)),"V",""))</f>
        <v/>
      </c>
      <c r="Q3549" s="156"/>
      <c r="R3549" s="129"/>
      <c r="S3549" s="205"/>
      <c r="U3549" s="132" t="str">
        <f t="shared" si="220"/>
        <v>0011880400D264657</v>
      </c>
      <c r="W3549" s="134" t="str">
        <f>IF((ISERROR(VLOOKUP(E3549,'[2]Lead Time(覆蓋貼)'!F:F,1,0)))*(P3549="v"),"",IF((ISTEXT(VLOOKUP(E3549,'[2]Lead Time(覆蓋貼)'!F:F,1,0)))*(P3549=""),"未執行",""))</f>
        <v/>
      </c>
    </row>
    <row r="3550" spans="1:23" ht="20.25" customHeight="1" x14ac:dyDescent="0.25">
      <c r="A3550" s="117"/>
      <c r="B3550" s="118" t="s">
        <v>6765</v>
      </c>
      <c r="C3550" s="119">
        <v>43337</v>
      </c>
      <c r="D3550" s="117" t="s">
        <v>6766</v>
      </c>
      <c r="E3550" s="120" t="s">
        <v>6902</v>
      </c>
      <c r="F3550" s="117">
        <f>IF(ISNA(VLOOKUP(B3550,[2]保固召回!$A:$G,7,FALSE)),"",(VLOOKUP(B3550,[2]保固召回!$A:$G,7,FALSE)))</f>
        <v>0</v>
      </c>
      <c r="G3550" s="121">
        <f t="shared" ca="1" si="223"/>
        <v>5.859375E-3</v>
      </c>
      <c r="H3550" s="125" t="str">
        <f t="shared" si="221"/>
        <v/>
      </c>
      <c r="I3550" s="126">
        <f t="shared" ca="1" si="222"/>
        <v>3</v>
      </c>
      <c r="J3550" s="127"/>
      <c r="K3550" s="156"/>
      <c r="L3550" s="129"/>
      <c r="M3550" s="205"/>
      <c r="N3550" s="118"/>
      <c r="O3550" s="119"/>
      <c r="P3550" s="117" t="str">
        <f>IF(B3550="","",IF(ISNA(VLOOKUP(U3550,[2]NEW!H:H,1,FALSE)),"V",""))</f>
        <v/>
      </c>
      <c r="Q3550" s="156"/>
      <c r="R3550" s="129"/>
      <c r="S3550" s="205"/>
      <c r="U3550" s="132" t="str">
        <f t="shared" si="220"/>
        <v>0011880400D046678</v>
      </c>
      <c r="W3550" s="134" t="str">
        <f>IF((ISERROR(VLOOKUP(E3550,'[2]Lead Time(覆蓋貼)'!F:F,1,0)))*(P3550="v"),"",IF((ISTEXT(VLOOKUP(E3550,'[2]Lead Time(覆蓋貼)'!F:F,1,0)))*(P3550=""),"未執行",""))</f>
        <v/>
      </c>
    </row>
    <row r="3551" spans="1:23" ht="20.25" customHeight="1" x14ac:dyDescent="0.25">
      <c r="A3551" s="117"/>
      <c r="B3551" s="118" t="s">
        <v>6765</v>
      </c>
      <c r="C3551" s="119">
        <v>43337</v>
      </c>
      <c r="D3551" s="117" t="s">
        <v>6766</v>
      </c>
      <c r="E3551" s="120" t="s">
        <v>6903</v>
      </c>
      <c r="F3551" s="117">
        <f>IF(ISNA(VLOOKUP(B3551,[2]保固召回!$A:$G,7,FALSE)),"",(VLOOKUP(B3551,[2]保固召回!$A:$G,7,FALSE)))</f>
        <v>0</v>
      </c>
      <c r="G3551" s="121">
        <f t="shared" ca="1" si="223"/>
        <v>5.859375E-3</v>
      </c>
      <c r="H3551" s="125" t="str">
        <f t="shared" si="221"/>
        <v/>
      </c>
      <c r="I3551" s="126">
        <f t="shared" ca="1" si="222"/>
        <v>3</v>
      </c>
      <c r="J3551" s="127"/>
      <c r="K3551" s="156"/>
      <c r="L3551" s="129"/>
      <c r="M3551" s="205"/>
      <c r="N3551" s="118"/>
      <c r="O3551" s="119"/>
      <c r="P3551" s="117" t="str">
        <f>IF(B3551="","",IF(ISNA(VLOOKUP(U3551,[2]NEW!H:H,1,FALSE)),"V",""))</f>
        <v/>
      </c>
      <c r="Q3551" s="156"/>
      <c r="R3551" s="129"/>
      <c r="S3551" s="205"/>
      <c r="U3551" s="132" t="str">
        <f t="shared" si="220"/>
        <v>0011880400D048719</v>
      </c>
      <c r="W3551" s="134" t="str">
        <f>IF((ISERROR(VLOOKUP(E3551,'[2]Lead Time(覆蓋貼)'!F:F,1,0)))*(P3551="v"),"",IF((ISTEXT(VLOOKUP(E3551,'[2]Lead Time(覆蓋貼)'!F:F,1,0)))*(P3551=""),"未執行",""))</f>
        <v/>
      </c>
    </row>
    <row r="3552" spans="1:23" ht="20.25" customHeight="1" x14ac:dyDescent="0.25">
      <c r="A3552" s="117"/>
      <c r="B3552" s="118" t="s">
        <v>6765</v>
      </c>
      <c r="C3552" s="119">
        <v>43337</v>
      </c>
      <c r="D3552" s="117" t="s">
        <v>6766</v>
      </c>
      <c r="E3552" s="120" t="s">
        <v>6904</v>
      </c>
      <c r="F3552" s="117">
        <f>IF(ISNA(VLOOKUP(B3552,[2]保固召回!$A:$G,7,FALSE)),"",(VLOOKUP(B3552,[2]保固召回!$A:$G,7,FALSE)))</f>
        <v>0</v>
      </c>
      <c r="G3552" s="121">
        <f t="shared" ca="1" si="223"/>
        <v>5.859375E-3</v>
      </c>
      <c r="H3552" s="125" t="str">
        <f t="shared" si="221"/>
        <v/>
      </c>
      <c r="I3552" s="126">
        <f t="shared" ca="1" si="222"/>
        <v>3</v>
      </c>
      <c r="J3552" s="127"/>
      <c r="K3552" s="156"/>
      <c r="L3552" s="129"/>
      <c r="M3552" s="205"/>
      <c r="N3552" s="118"/>
      <c r="O3552" s="119"/>
      <c r="P3552" s="117" t="str">
        <f>IF(B3552="","",IF(ISNA(VLOOKUP(U3552,[2]NEW!H:H,1,FALSE)),"V",""))</f>
        <v/>
      </c>
      <c r="Q3552" s="156"/>
      <c r="R3552" s="129"/>
      <c r="S3552" s="205"/>
      <c r="U3552" s="132" t="str">
        <f t="shared" si="220"/>
        <v>0011880400DX13019</v>
      </c>
      <c r="W3552" s="134" t="str">
        <f>IF((ISERROR(VLOOKUP(E3552,'[2]Lead Time(覆蓋貼)'!F:F,1,0)))*(P3552="v"),"",IF((ISTEXT(VLOOKUP(E3552,'[2]Lead Time(覆蓋貼)'!F:F,1,0)))*(P3552=""),"未執行",""))</f>
        <v/>
      </c>
    </row>
    <row r="3553" spans="1:23" ht="20.25" customHeight="1" x14ac:dyDescent="0.25">
      <c r="A3553" s="117"/>
      <c r="B3553" s="118" t="s">
        <v>6765</v>
      </c>
      <c r="C3553" s="119">
        <v>43337</v>
      </c>
      <c r="D3553" s="117" t="s">
        <v>6766</v>
      </c>
      <c r="E3553" s="120" t="s">
        <v>6905</v>
      </c>
      <c r="F3553" s="117">
        <f>IF(ISNA(VLOOKUP(B3553,[2]保固召回!$A:$G,7,FALSE)),"",(VLOOKUP(B3553,[2]保固召回!$A:$G,7,FALSE)))</f>
        <v>0</v>
      </c>
      <c r="G3553" s="121">
        <f t="shared" ca="1" si="223"/>
        <v>5.859375E-3</v>
      </c>
      <c r="H3553" s="125" t="str">
        <f t="shared" si="221"/>
        <v/>
      </c>
      <c r="I3553" s="126">
        <f t="shared" ca="1" si="222"/>
        <v>3</v>
      </c>
      <c r="J3553" s="127"/>
      <c r="K3553" s="156"/>
      <c r="L3553" s="129"/>
      <c r="M3553" s="205"/>
      <c r="N3553" s="118"/>
      <c r="O3553" s="119"/>
      <c r="P3553" s="117" t="str">
        <f>IF(B3553="","",IF(ISNA(VLOOKUP(U3553,[2]NEW!H:H,1,FALSE)),"V",""))</f>
        <v/>
      </c>
      <c r="Q3553" s="156"/>
      <c r="R3553" s="129"/>
      <c r="S3553" s="205"/>
      <c r="U3553" s="132" t="str">
        <f t="shared" si="220"/>
        <v>0011880400D073166</v>
      </c>
      <c r="W3553" s="134" t="str">
        <f>IF((ISERROR(VLOOKUP(E3553,'[2]Lead Time(覆蓋貼)'!F:F,1,0)))*(P3553="v"),"",IF((ISTEXT(VLOOKUP(E3553,'[2]Lead Time(覆蓋貼)'!F:F,1,0)))*(P3553=""),"未執行",""))</f>
        <v/>
      </c>
    </row>
    <row r="3554" spans="1:23" ht="20.25" customHeight="1" x14ac:dyDescent="0.25">
      <c r="A3554" s="117"/>
      <c r="B3554" s="118" t="s">
        <v>6765</v>
      </c>
      <c r="C3554" s="119">
        <v>43337</v>
      </c>
      <c r="D3554" s="117" t="s">
        <v>6766</v>
      </c>
      <c r="E3554" s="120" t="s">
        <v>6906</v>
      </c>
      <c r="F3554" s="117">
        <f>IF(ISNA(VLOOKUP(B3554,[2]保固召回!$A:$G,7,FALSE)),"",(VLOOKUP(B3554,[2]保固召回!$A:$G,7,FALSE)))</f>
        <v>0</v>
      </c>
      <c r="G3554" s="121">
        <f t="shared" ca="1" si="223"/>
        <v>5.859375E-3</v>
      </c>
      <c r="H3554" s="125" t="str">
        <f t="shared" si="221"/>
        <v/>
      </c>
      <c r="I3554" s="126">
        <f t="shared" ca="1" si="222"/>
        <v>3</v>
      </c>
      <c r="J3554" s="127"/>
      <c r="K3554" s="156"/>
      <c r="L3554" s="129"/>
      <c r="M3554" s="205"/>
      <c r="N3554" s="118"/>
      <c r="O3554" s="119"/>
      <c r="P3554" s="117" t="str">
        <f>IF(B3554="","",IF(ISNA(VLOOKUP(U3554,[2]NEW!H:H,1,FALSE)),"V",""))</f>
        <v/>
      </c>
      <c r="Q3554" s="156"/>
      <c r="R3554" s="129"/>
      <c r="S3554" s="205"/>
      <c r="U3554" s="132" t="str">
        <f t="shared" si="220"/>
        <v>0011880400D049403</v>
      </c>
      <c r="W3554" s="134" t="str">
        <f>IF((ISERROR(VLOOKUP(E3554,'[2]Lead Time(覆蓋貼)'!F:F,1,0)))*(P3554="v"),"",IF((ISTEXT(VLOOKUP(E3554,'[2]Lead Time(覆蓋貼)'!F:F,1,0)))*(P3554=""),"未執行",""))</f>
        <v/>
      </c>
    </row>
    <row r="3555" spans="1:23" ht="20.25" customHeight="1" x14ac:dyDescent="0.25">
      <c r="A3555" s="117"/>
      <c r="B3555" s="118" t="s">
        <v>6765</v>
      </c>
      <c r="C3555" s="119">
        <v>43337</v>
      </c>
      <c r="D3555" s="117" t="s">
        <v>6766</v>
      </c>
      <c r="E3555" s="120" t="s">
        <v>6907</v>
      </c>
      <c r="F3555" s="117">
        <f>IF(ISNA(VLOOKUP(B3555,[2]保固召回!$A:$G,7,FALSE)),"",(VLOOKUP(B3555,[2]保固召回!$A:$G,7,FALSE)))</f>
        <v>0</v>
      </c>
      <c r="G3555" s="121">
        <f t="shared" ca="1" si="223"/>
        <v>5.859375E-3</v>
      </c>
      <c r="H3555" s="125" t="str">
        <f t="shared" si="221"/>
        <v/>
      </c>
      <c r="I3555" s="126">
        <f t="shared" ca="1" si="222"/>
        <v>3</v>
      </c>
      <c r="J3555" s="127"/>
      <c r="K3555" s="156"/>
      <c r="L3555" s="129"/>
      <c r="M3555" s="205"/>
      <c r="N3555" s="118"/>
      <c r="O3555" s="119"/>
      <c r="P3555" s="117" t="str">
        <f>IF(B3555="","",IF(ISNA(VLOOKUP(U3555,[2]NEW!H:H,1,FALSE)),"V",""))</f>
        <v/>
      </c>
      <c r="Q3555" s="156"/>
      <c r="R3555" s="129"/>
      <c r="S3555" s="205"/>
      <c r="U3555" s="132" t="str">
        <f t="shared" si="220"/>
        <v>0011880400DU34440</v>
      </c>
      <c r="W3555" s="134" t="str">
        <f>IF((ISERROR(VLOOKUP(E3555,'[2]Lead Time(覆蓋貼)'!F:F,1,0)))*(P3555="v"),"",IF((ISTEXT(VLOOKUP(E3555,'[2]Lead Time(覆蓋貼)'!F:F,1,0)))*(P3555=""),"未執行",""))</f>
        <v/>
      </c>
    </row>
    <row r="3556" spans="1:23" ht="20.25" customHeight="1" x14ac:dyDescent="0.25">
      <c r="A3556" s="117"/>
      <c r="B3556" s="118" t="s">
        <v>6765</v>
      </c>
      <c r="C3556" s="119">
        <v>43337</v>
      </c>
      <c r="D3556" s="117" t="s">
        <v>6766</v>
      </c>
      <c r="E3556" s="120" t="s">
        <v>6908</v>
      </c>
      <c r="F3556" s="117">
        <f>IF(ISNA(VLOOKUP(B3556,[2]保固召回!$A:$G,7,FALSE)),"",(VLOOKUP(B3556,[2]保固召回!$A:$G,7,FALSE)))</f>
        <v>0</v>
      </c>
      <c r="G3556" s="121">
        <f t="shared" ca="1" si="223"/>
        <v>5.859375E-3</v>
      </c>
      <c r="H3556" s="125" t="str">
        <f t="shared" si="221"/>
        <v/>
      </c>
      <c r="I3556" s="126">
        <f t="shared" ca="1" si="222"/>
        <v>3</v>
      </c>
      <c r="J3556" s="127"/>
      <c r="K3556" s="156"/>
      <c r="L3556" s="129"/>
      <c r="M3556" s="205"/>
      <c r="N3556" s="118"/>
      <c r="O3556" s="119"/>
      <c r="P3556" s="117" t="str">
        <f>IF(B3556="","",IF(ISNA(VLOOKUP(U3556,[2]NEW!H:H,1,FALSE)),"V",""))</f>
        <v/>
      </c>
      <c r="Q3556" s="156"/>
      <c r="R3556" s="129"/>
      <c r="S3556" s="205"/>
      <c r="U3556" s="132" t="str">
        <f t="shared" si="220"/>
        <v>0011880400DU50192</v>
      </c>
      <c r="W3556" s="134" t="str">
        <f>IF((ISERROR(VLOOKUP(E3556,'[2]Lead Time(覆蓋貼)'!F:F,1,0)))*(P3556="v"),"",IF((ISTEXT(VLOOKUP(E3556,'[2]Lead Time(覆蓋貼)'!F:F,1,0)))*(P3556=""),"未執行",""))</f>
        <v/>
      </c>
    </row>
    <row r="3557" spans="1:23" ht="20.25" customHeight="1" x14ac:dyDescent="0.25">
      <c r="A3557" s="117"/>
      <c r="B3557" s="118" t="s">
        <v>6765</v>
      </c>
      <c r="C3557" s="119">
        <v>43337</v>
      </c>
      <c r="D3557" s="117" t="s">
        <v>6766</v>
      </c>
      <c r="E3557" s="120" t="s">
        <v>6909</v>
      </c>
      <c r="F3557" s="117">
        <f>IF(ISNA(VLOOKUP(B3557,[2]保固召回!$A:$G,7,FALSE)),"",(VLOOKUP(B3557,[2]保固召回!$A:$G,7,FALSE)))</f>
        <v>0</v>
      </c>
      <c r="G3557" s="121">
        <f t="shared" ca="1" si="223"/>
        <v>5.859375E-3</v>
      </c>
      <c r="H3557" s="125" t="str">
        <f t="shared" si="221"/>
        <v/>
      </c>
      <c r="I3557" s="126">
        <f t="shared" ca="1" si="222"/>
        <v>3</v>
      </c>
      <c r="J3557" s="127"/>
      <c r="K3557" s="156"/>
      <c r="L3557" s="129"/>
      <c r="M3557" s="205"/>
      <c r="N3557" s="118"/>
      <c r="O3557" s="119"/>
      <c r="P3557" s="117" t="str">
        <f>IF(B3557="","",IF(ISNA(VLOOKUP(U3557,[2]NEW!H:H,1,FALSE)),"V",""))</f>
        <v/>
      </c>
      <c r="Q3557" s="156"/>
      <c r="R3557" s="129"/>
      <c r="S3557" s="205"/>
      <c r="U3557" s="132" t="str">
        <f t="shared" si="220"/>
        <v>0011880400DU34715</v>
      </c>
      <c r="W3557" s="134" t="str">
        <f>IF((ISERROR(VLOOKUP(E3557,'[2]Lead Time(覆蓋貼)'!F:F,1,0)))*(P3557="v"),"",IF((ISTEXT(VLOOKUP(E3557,'[2]Lead Time(覆蓋貼)'!F:F,1,0)))*(P3557=""),"未執行",""))</f>
        <v/>
      </c>
    </row>
    <row r="3558" spans="1:23" ht="20.25" customHeight="1" x14ac:dyDescent="0.25">
      <c r="A3558" s="117"/>
      <c r="B3558" s="118" t="s">
        <v>6765</v>
      </c>
      <c r="C3558" s="119">
        <v>43337</v>
      </c>
      <c r="D3558" s="117" t="s">
        <v>6766</v>
      </c>
      <c r="E3558" s="120" t="s">
        <v>6910</v>
      </c>
      <c r="F3558" s="117">
        <f>IF(ISNA(VLOOKUP(B3558,[2]保固召回!$A:$G,7,FALSE)),"",(VLOOKUP(B3558,[2]保固召回!$A:$G,7,FALSE)))</f>
        <v>0</v>
      </c>
      <c r="G3558" s="121">
        <f t="shared" ca="1" si="223"/>
        <v>5.859375E-3</v>
      </c>
      <c r="H3558" s="125" t="str">
        <f t="shared" si="221"/>
        <v/>
      </c>
      <c r="I3558" s="126">
        <f t="shared" ca="1" si="222"/>
        <v>3</v>
      </c>
      <c r="J3558" s="127"/>
      <c r="K3558" s="156"/>
      <c r="L3558" s="129"/>
      <c r="M3558" s="205"/>
      <c r="N3558" s="118"/>
      <c r="O3558" s="119"/>
      <c r="P3558" s="117" t="str">
        <f>IF(B3558="","",IF(ISNA(VLOOKUP(U3558,[2]NEW!H:H,1,FALSE)),"V",""))</f>
        <v/>
      </c>
      <c r="Q3558" s="156"/>
      <c r="R3558" s="129"/>
      <c r="S3558" s="205"/>
      <c r="U3558" s="132" t="str">
        <f t="shared" si="220"/>
        <v>0011880400DY05549</v>
      </c>
      <c r="W3558" s="134" t="str">
        <f>IF((ISERROR(VLOOKUP(E3558,'[2]Lead Time(覆蓋貼)'!F:F,1,0)))*(P3558="v"),"",IF((ISTEXT(VLOOKUP(E3558,'[2]Lead Time(覆蓋貼)'!F:F,1,0)))*(P3558=""),"未執行",""))</f>
        <v/>
      </c>
    </row>
    <row r="3559" spans="1:23" ht="20.25" customHeight="1" x14ac:dyDescent="0.25">
      <c r="A3559" s="117"/>
      <c r="B3559" s="118" t="s">
        <v>6765</v>
      </c>
      <c r="C3559" s="119">
        <v>43337</v>
      </c>
      <c r="D3559" s="117" t="s">
        <v>6766</v>
      </c>
      <c r="E3559" s="120" t="s">
        <v>6911</v>
      </c>
      <c r="F3559" s="117">
        <f>IF(ISNA(VLOOKUP(B3559,[2]保固召回!$A:$G,7,FALSE)),"",(VLOOKUP(B3559,[2]保固召回!$A:$G,7,FALSE)))</f>
        <v>0</v>
      </c>
      <c r="G3559" s="121">
        <f t="shared" ca="1" si="223"/>
        <v>5.859375E-3</v>
      </c>
      <c r="H3559" s="125" t="str">
        <f t="shared" si="221"/>
        <v/>
      </c>
      <c r="I3559" s="126">
        <f t="shared" ca="1" si="222"/>
        <v>3</v>
      </c>
      <c r="J3559" s="127"/>
      <c r="K3559" s="156"/>
      <c r="L3559" s="129"/>
      <c r="M3559" s="205"/>
      <c r="N3559" s="118"/>
      <c r="O3559" s="119"/>
      <c r="P3559" s="117" t="str">
        <f>IF(B3559="","",IF(ISNA(VLOOKUP(U3559,[2]NEW!H:H,1,FALSE)),"V",""))</f>
        <v/>
      </c>
      <c r="Q3559" s="156"/>
      <c r="R3559" s="129"/>
      <c r="S3559" s="205"/>
      <c r="U3559" s="132" t="str">
        <f t="shared" si="220"/>
        <v>0011880400DY53739</v>
      </c>
      <c r="W3559" s="134" t="str">
        <f>IF((ISERROR(VLOOKUP(E3559,'[2]Lead Time(覆蓋貼)'!F:F,1,0)))*(P3559="v"),"",IF((ISTEXT(VLOOKUP(E3559,'[2]Lead Time(覆蓋貼)'!F:F,1,0)))*(P3559=""),"未執行",""))</f>
        <v/>
      </c>
    </row>
    <row r="3560" spans="1:23" ht="20.25" customHeight="1" x14ac:dyDescent="0.25">
      <c r="A3560" s="117"/>
      <c r="B3560" s="118" t="s">
        <v>6765</v>
      </c>
      <c r="C3560" s="119">
        <v>43337</v>
      </c>
      <c r="D3560" s="117" t="s">
        <v>6766</v>
      </c>
      <c r="E3560" s="120" t="s">
        <v>6912</v>
      </c>
      <c r="F3560" s="117">
        <f>IF(ISNA(VLOOKUP(B3560,[2]保固召回!$A:$G,7,FALSE)),"",(VLOOKUP(B3560,[2]保固召回!$A:$G,7,FALSE)))</f>
        <v>0</v>
      </c>
      <c r="G3560" s="121">
        <f t="shared" ca="1" si="223"/>
        <v>5.859375E-3</v>
      </c>
      <c r="H3560" s="125" t="str">
        <f t="shared" si="221"/>
        <v/>
      </c>
      <c r="I3560" s="126">
        <f t="shared" ca="1" si="222"/>
        <v>3</v>
      </c>
      <c r="J3560" s="127"/>
      <c r="K3560" s="156"/>
      <c r="L3560" s="129"/>
      <c r="M3560" s="205"/>
      <c r="N3560" s="118"/>
      <c r="O3560" s="119"/>
      <c r="P3560" s="117" t="str">
        <f>IF(B3560="","",IF(ISNA(VLOOKUP(U3560,[2]NEW!H:H,1,FALSE)),"V",""))</f>
        <v/>
      </c>
      <c r="Q3560" s="156"/>
      <c r="R3560" s="129"/>
      <c r="S3560" s="205"/>
      <c r="U3560" s="132" t="str">
        <f t="shared" si="220"/>
        <v>0011880400DY53738</v>
      </c>
      <c r="W3560" s="134" t="str">
        <f>IF((ISERROR(VLOOKUP(E3560,'[2]Lead Time(覆蓋貼)'!F:F,1,0)))*(P3560="v"),"",IF((ISTEXT(VLOOKUP(E3560,'[2]Lead Time(覆蓋貼)'!F:F,1,0)))*(P3560=""),"未執行",""))</f>
        <v/>
      </c>
    </row>
    <row r="3561" spans="1:23" ht="20.25" customHeight="1" x14ac:dyDescent="0.25">
      <c r="A3561" s="117"/>
      <c r="B3561" s="118" t="s">
        <v>6765</v>
      </c>
      <c r="C3561" s="119">
        <v>43337</v>
      </c>
      <c r="D3561" s="117" t="s">
        <v>6766</v>
      </c>
      <c r="E3561" s="120" t="s">
        <v>6913</v>
      </c>
      <c r="F3561" s="117">
        <f>IF(ISNA(VLOOKUP(B3561,[2]保固召回!$A:$G,7,FALSE)),"",(VLOOKUP(B3561,[2]保固召回!$A:$G,7,FALSE)))</f>
        <v>0</v>
      </c>
      <c r="G3561" s="121">
        <f t="shared" ca="1" si="223"/>
        <v>5.859375E-3</v>
      </c>
      <c r="H3561" s="125" t="str">
        <f t="shared" si="221"/>
        <v/>
      </c>
      <c r="I3561" s="126">
        <f t="shared" ca="1" si="222"/>
        <v>3</v>
      </c>
      <c r="J3561" s="127"/>
      <c r="K3561" s="156"/>
      <c r="L3561" s="129"/>
      <c r="M3561" s="205"/>
      <c r="N3561" s="118"/>
      <c r="O3561" s="119"/>
      <c r="P3561" s="117" t="str">
        <f>IF(B3561="","",IF(ISNA(VLOOKUP(U3561,[2]NEW!H:H,1,FALSE)),"V",""))</f>
        <v/>
      </c>
      <c r="Q3561" s="156"/>
      <c r="R3561" s="129"/>
      <c r="S3561" s="205"/>
      <c r="U3561" s="132" t="str">
        <f t="shared" si="220"/>
        <v>0011880400DY46330</v>
      </c>
      <c r="W3561" s="134" t="str">
        <f>IF((ISERROR(VLOOKUP(E3561,'[2]Lead Time(覆蓋貼)'!F:F,1,0)))*(P3561="v"),"",IF((ISTEXT(VLOOKUP(E3561,'[2]Lead Time(覆蓋貼)'!F:F,1,0)))*(P3561=""),"未執行",""))</f>
        <v/>
      </c>
    </row>
    <row r="3562" spans="1:23" ht="20.25" customHeight="1" x14ac:dyDescent="0.25">
      <c r="A3562" s="117"/>
      <c r="B3562" s="118" t="s">
        <v>6765</v>
      </c>
      <c r="C3562" s="119">
        <v>43337</v>
      </c>
      <c r="D3562" s="117" t="s">
        <v>6766</v>
      </c>
      <c r="E3562" s="120" t="s">
        <v>6914</v>
      </c>
      <c r="F3562" s="117">
        <f>IF(ISNA(VLOOKUP(B3562,[2]保固召回!$A:$G,7,FALSE)),"",(VLOOKUP(B3562,[2]保固召回!$A:$G,7,FALSE)))</f>
        <v>0</v>
      </c>
      <c r="G3562" s="121">
        <f t="shared" ca="1" si="223"/>
        <v>5.859375E-3</v>
      </c>
      <c r="H3562" s="125" t="str">
        <f t="shared" si="221"/>
        <v/>
      </c>
      <c r="I3562" s="126">
        <f t="shared" ca="1" si="222"/>
        <v>3</v>
      </c>
      <c r="J3562" s="127"/>
      <c r="K3562" s="156"/>
      <c r="L3562" s="129"/>
      <c r="M3562" s="205"/>
      <c r="N3562" s="118"/>
      <c r="O3562" s="119"/>
      <c r="P3562" s="117" t="str">
        <f>IF(B3562="","",IF(ISNA(VLOOKUP(U3562,[2]NEW!H:H,1,FALSE)),"V",""))</f>
        <v/>
      </c>
      <c r="Q3562" s="156"/>
      <c r="R3562" s="129"/>
      <c r="S3562" s="205"/>
      <c r="U3562" s="132" t="str">
        <f t="shared" si="220"/>
        <v>0011880400DY46361</v>
      </c>
      <c r="W3562" s="134" t="str">
        <f>IF((ISERROR(VLOOKUP(E3562,'[2]Lead Time(覆蓋貼)'!F:F,1,0)))*(P3562="v"),"",IF((ISTEXT(VLOOKUP(E3562,'[2]Lead Time(覆蓋貼)'!F:F,1,0)))*(P3562=""),"未執行",""))</f>
        <v/>
      </c>
    </row>
    <row r="3563" spans="1:23" ht="20.25" customHeight="1" x14ac:dyDescent="0.25">
      <c r="A3563" s="117"/>
      <c r="B3563" s="118" t="s">
        <v>6765</v>
      </c>
      <c r="C3563" s="119">
        <v>43337</v>
      </c>
      <c r="D3563" s="117" t="s">
        <v>6766</v>
      </c>
      <c r="E3563" s="120" t="s">
        <v>6915</v>
      </c>
      <c r="F3563" s="117">
        <f>IF(ISNA(VLOOKUP(B3563,[2]保固召回!$A:$G,7,FALSE)),"",(VLOOKUP(B3563,[2]保固召回!$A:$G,7,FALSE)))</f>
        <v>0</v>
      </c>
      <c r="G3563" s="121">
        <f t="shared" ca="1" si="223"/>
        <v>5.859375E-3</v>
      </c>
      <c r="H3563" s="125" t="str">
        <f t="shared" si="221"/>
        <v/>
      </c>
      <c r="I3563" s="126">
        <f t="shared" ca="1" si="222"/>
        <v>3</v>
      </c>
      <c r="J3563" s="127"/>
      <c r="K3563" s="156"/>
      <c r="L3563" s="129"/>
      <c r="M3563" s="205"/>
      <c r="N3563" s="118"/>
      <c r="O3563" s="119"/>
      <c r="P3563" s="117" t="str">
        <f>IF(B3563="","",IF(ISNA(VLOOKUP(U3563,[2]NEW!H:H,1,FALSE)),"V",""))</f>
        <v/>
      </c>
      <c r="Q3563" s="156"/>
      <c r="R3563" s="129"/>
      <c r="S3563" s="205"/>
      <c r="U3563" s="132" t="str">
        <f t="shared" si="220"/>
        <v>0011880400NP99978</v>
      </c>
      <c r="W3563" s="134" t="str">
        <f>IF((ISERROR(VLOOKUP(E3563,'[2]Lead Time(覆蓋貼)'!F:F,1,0)))*(P3563="v"),"",IF((ISTEXT(VLOOKUP(E3563,'[2]Lead Time(覆蓋貼)'!F:F,1,0)))*(P3563=""),"未執行",""))</f>
        <v/>
      </c>
    </row>
    <row r="3564" spans="1:23" ht="20.25" customHeight="1" x14ac:dyDescent="0.25">
      <c r="A3564" s="117"/>
      <c r="B3564" s="118" t="s">
        <v>6765</v>
      </c>
      <c r="C3564" s="119">
        <v>43337</v>
      </c>
      <c r="D3564" s="117" t="s">
        <v>6766</v>
      </c>
      <c r="E3564" s="120" t="s">
        <v>6916</v>
      </c>
      <c r="F3564" s="117">
        <f>IF(ISNA(VLOOKUP(B3564,[2]保固召回!$A:$G,7,FALSE)),"",(VLOOKUP(B3564,[2]保固召回!$A:$G,7,FALSE)))</f>
        <v>0</v>
      </c>
      <c r="G3564" s="121">
        <f t="shared" ca="1" si="223"/>
        <v>5.859375E-3</v>
      </c>
      <c r="H3564" s="125" t="str">
        <f t="shared" si="221"/>
        <v/>
      </c>
      <c r="I3564" s="126">
        <f t="shared" ca="1" si="222"/>
        <v>3</v>
      </c>
      <c r="J3564" s="127"/>
      <c r="K3564" s="156"/>
      <c r="L3564" s="129"/>
      <c r="M3564" s="205"/>
      <c r="N3564" s="118"/>
      <c r="O3564" s="119"/>
      <c r="P3564" s="117" t="str">
        <f>IF(B3564="","",IF(ISNA(VLOOKUP(U3564,[2]NEW!H:H,1,FALSE)),"V",""))</f>
        <v/>
      </c>
      <c r="Q3564" s="156"/>
      <c r="R3564" s="129"/>
      <c r="S3564" s="205"/>
      <c r="U3564" s="132" t="str">
        <f t="shared" si="220"/>
        <v>00118804000N38204</v>
      </c>
      <c r="W3564" s="134" t="str">
        <f>IF((ISERROR(VLOOKUP(E3564,'[2]Lead Time(覆蓋貼)'!F:F,1,0)))*(P3564="v"),"",IF((ISTEXT(VLOOKUP(E3564,'[2]Lead Time(覆蓋貼)'!F:F,1,0)))*(P3564=""),"未執行",""))</f>
        <v/>
      </c>
    </row>
    <row r="3565" spans="1:23" ht="20.25" customHeight="1" x14ac:dyDescent="0.25">
      <c r="A3565" s="117"/>
      <c r="B3565" s="118" t="s">
        <v>6765</v>
      </c>
      <c r="C3565" s="119">
        <v>43337</v>
      </c>
      <c r="D3565" s="117" t="s">
        <v>6766</v>
      </c>
      <c r="E3565" s="120" t="s">
        <v>6529</v>
      </c>
      <c r="F3565" s="117">
        <f>IF(ISNA(VLOOKUP(B3565,[2]保固召回!$A:$G,7,FALSE)),"",(VLOOKUP(B3565,[2]保固召回!$A:$G,7,FALSE)))</f>
        <v>0</v>
      </c>
      <c r="G3565" s="121">
        <f t="shared" ca="1" si="223"/>
        <v>5.859375E-3</v>
      </c>
      <c r="H3565" s="125" t="str">
        <f t="shared" si="221"/>
        <v/>
      </c>
      <c r="I3565" s="126">
        <f t="shared" ca="1" si="222"/>
        <v>3</v>
      </c>
      <c r="J3565" s="127"/>
      <c r="K3565" s="156"/>
      <c r="L3565" s="129"/>
      <c r="M3565" s="205"/>
      <c r="N3565" s="118"/>
      <c r="O3565" s="119"/>
      <c r="P3565" s="117" t="str">
        <f>IF(B3565="","",IF(ISNA(VLOOKUP(U3565,[2]NEW!H:H,1,FALSE)),"V",""))</f>
        <v/>
      </c>
      <c r="Q3565" s="156"/>
      <c r="R3565" s="129"/>
      <c r="S3565" s="205"/>
      <c r="U3565" s="132" t="str">
        <f t="shared" si="220"/>
        <v>00118804000N38323</v>
      </c>
      <c r="W3565" s="134" t="str">
        <f>IF((ISERROR(VLOOKUP(E3565,'[2]Lead Time(覆蓋貼)'!F:F,1,0)))*(P3565="v"),"",IF((ISTEXT(VLOOKUP(E3565,'[2]Lead Time(覆蓋貼)'!F:F,1,0)))*(P3565=""),"未執行",""))</f>
        <v/>
      </c>
    </row>
    <row r="3566" spans="1:23" ht="20.25" customHeight="1" x14ac:dyDescent="0.25">
      <c r="A3566" s="117"/>
      <c r="B3566" s="118" t="s">
        <v>6765</v>
      </c>
      <c r="C3566" s="119">
        <v>43337</v>
      </c>
      <c r="D3566" s="117" t="s">
        <v>6766</v>
      </c>
      <c r="E3566" s="120" t="s">
        <v>6530</v>
      </c>
      <c r="F3566" s="117">
        <f>IF(ISNA(VLOOKUP(B3566,[2]保固召回!$A:$G,7,FALSE)),"",(VLOOKUP(B3566,[2]保固召回!$A:$G,7,FALSE)))</f>
        <v>0</v>
      </c>
      <c r="G3566" s="121">
        <f t="shared" ca="1" si="223"/>
        <v>5.859375E-3</v>
      </c>
      <c r="H3566" s="125" t="str">
        <f t="shared" si="221"/>
        <v/>
      </c>
      <c r="I3566" s="126">
        <f t="shared" ca="1" si="222"/>
        <v>3</v>
      </c>
      <c r="J3566" s="127"/>
      <c r="K3566" s="156"/>
      <c r="L3566" s="129"/>
      <c r="M3566" s="205"/>
      <c r="N3566" s="118"/>
      <c r="O3566" s="119"/>
      <c r="P3566" s="117" t="str">
        <f>IF(B3566="","",IF(ISNA(VLOOKUP(U3566,[2]NEW!H:H,1,FALSE)),"V",""))</f>
        <v/>
      </c>
      <c r="Q3566" s="156"/>
      <c r="R3566" s="129"/>
      <c r="S3566" s="205"/>
      <c r="U3566" s="132" t="str">
        <f t="shared" si="220"/>
        <v>00118804000N38506</v>
      </c>
      <c r="W3566" s="134" t="str">
        <f>IF((ISERROR(VLOOKUP(E3566,'[2]Lead Time(覆蓋貼)'!F:F,1,0)))*(P3566="v"),"",IF((ISTEXT(VLOOKUP(E3566,'[2]Lead Time(覆蓋貼)'!F:F,1,0)))*(P3566=""),"未執行",""))</f>
        <v/>
      </c>
    </row>
    <row r="3567" spans="1:23" ht="20.25" customHeight="1" x14ac:dyDescent="0.25">
      <c r="A3567" s="117"/>
      <c r="B3567" s="118" t="s">
        <v>6765</v>
      </c>
      <c r="C3567" s="119">
        <v>43337</v>
      </c>
      <c r="D3567" s="117" t="s">
        <v>6766</v>
      </c>
      <c r="E3567" s="120" t="s">
        <v>6917</v>
      </c>
      <c r="F3567" s="117">
        <f>IF(ISNA(VLOOKUP(B3567,[2]保固召回!$A:$G,7,FALSE)),"",(VLOOKUP(B3567,[2]保固召回!$A:$G,7,FALSE)))</f>
        <v>0</v>
      </c>
      <c r="G3567" s="121">
        <f t="shared" ca="1" si="223"/>
        <v>5.859375E-3</v>
      </c>
      <c r="H3567" s="125" t="str">
        <f t="shared" si="221"/>
        <v/>
      </c>
      <c r="I3567" s="126">
        <f t="shared" ca="1" si="222"/>
        <v>3</v>
      </c>
      <c r="J3567" s="127"/>
      <c r="K3567" s="156"/>
      <c r="L3567" s="129"/>
      <c r="M3567" s="205"/>
      <c r="N3567" s="118"/>
      <c r="O3567" s="119"/>
      <c r="P3567" s="117" t="str">
        <f>IF(B3567="","",IF(ISNA(VLOOKUP(U3567,[2]NEW!H:H,1,FALSE)),"V",""))</f>
        <v/>
      </c>
      <c r="Q3567" s="156"/>
      <c r="R3567" s="129"/>
      <c r="S3567" s="205"/>
      <c r="U3567" s="132" t="str">
        <f t="shared" si="220"/>
        <v>00118804000N36856</v>
      </c>
      <c r="W3567" s="134" t="str">
        <f>IF((ISERROR(VLOOKUP(E3567,'[2]Lead Time(覆蓋貼)'!F:F,1,0)))*(P3567="v"),"",IF((ISTEXT(VLOOKUP(E3567,'[2]Lead Time(覆蓋貼)'!F:F,1,0)))*(P3567=""),"未執行",""))</f>
        <v/>
      </c>
    </row>
    <row r="3568" spans="1:23" ht="20.25" customHeight="1" x14ac:dyDescent="0.25">
      <c r="A3568" s="117"/>
      <c r="B3568" s="118" t="s">
        <v>6765</v>
      </c>
      <c r="C3568" s="119">
        <v>43337</v>
      </c>
      <c r="D3568" s="117" t="s">
        <v>6766</v>
      </c>
      <c r="E3568" s="120" t="s">
        <v>6918</v>
      </c>
      <c r="F3568" s="117">
        <f>IF(ISNA(VLOOKUP(B3568,[2]保固召回!$A:$G,7,FALSE)),"",(VLOOKUP(B3568,[2]保固召回!$A:$G,7,FALSE)))</f>
        <v>0</v>
      </c>
      <c r="G3568" s="121">
        <f t="shared" ca="1" si="223"/>
        <v>5.859375E-3</v>
      </c>
      <c r="H3568" s="125" t="str">
        <f t="shared" si="221"/>
        <v/>
      </c>
      <c r="I3568" s="126">
        <f t="shared" ca="1" si="222"/>
        <v>3</v>
      </c>
      <c r="J3568" s="127"/>
      <c r="K3568" s="156"/>
      <c r="L3568" s="129"/>
      <c r="M3568" s="205"/>
      <c r="N3568" s="118"/>
      <c r="O3568" s="119"/>
      <c r="P3568" s="117" t="str">
        <f>IF(B3568="","",IF(ISNA(VLOOKUP(U3568,[2]NEW!H:H,1,FALSE)),"V",""))</f>
        <v/>
      </c>
      <c r="Q3568" s="156"/>
      <c r="R3568" s="129"/>
      <c r="S3568" s="205"/>
      <c r="U3568" s="132" t="str">
        <f t="shared" si="220"/>
        <v>0011880400DY42771</v>
      </c>
      <c r="W3568" s="134" t="str">
        <f>IF((ISERROR(VLOOKUP(E3568,'[2]Lead Time(覆蓋貼)'!F:F,1,0)))*(P3568="v"),"",IF((ISTEXT(VLOOKUP(E3568,'[2]Lead Time(覆蓋貼)'!F:F,1,0)))*(P3568=""),"未執行",""))</f>
        <v>未執行</v>
      </c>
    </row>
    <row r="3569" spans="1:23" ht="20.25" customHeight="1" x14ac:dyDescent="0.25">
      <c r="A3569" s="117"/>
      <c r="B3569" s="118" t="s">
        <v>6765</v>
      </c>
      <c r="C3569" s="119">
        <v>43337</v>
      </c>
      <c r="D3569" s="117" t="s">
        <v>6766</v>
      </c>
      <c r="E3569" s="120" t="s">
        <v>6919</v>
      </c>
      <c r="F3569" s="117">
        <f>IF(ISNA(VLOOKUP(B3569,[2]保固召回!$A:$G,7,FALSE)),"",(VLOOKUP(B3569,[2]保固召回!$A:$G,7,FALSE)))</f>
        <v>0</v>
      </c>
      <c r="G3569" s="121">
        <f t="shared" ca="1" si="223"/>
        <v>5.859375E-3</v>
      </c>
      <c r="H3569" s="125" t="str">
        <f t="shared" si="221"/>
        <v/>
      </c>
      <c r="I3569" s="126">
        <f t="shared" ca="1" si="222"/>
        <v>3</v>
      </c>
      <c r="J3569" s="127"/>
      <c r="K3569" s="156"/>
      <c r="L3569" s="129"/>
      <c r="M3569" s="205"/>
      <c r="N3569" s="118"/>
      <c r="O3569" s="119"/>
      <c r="P3569" s="117" t="str">
        <f>IF(B3569="","",IF(ISNA(VLOOKUP(U3569,[2]NEW!H:H,1,FALSE)),"V",""))</f>
        <v/>
      </c>
      <c r="Q3569" s="156"/>
      <c r="R3569" s="129"/>
      <c r="S3569" s="205"/>
      <c r="U3569" s="132" t="str">
        <f t="shared" si="220"/>
        <v>0011880400DY42829</v>
      </c>
      <c r="W3569" s="134" t="str">
        <f>IF((ISERROR(VLOOKUP(E3569,'[2]Lead Time(覆蓋貼)'!F:F,1,0)))*(P3569="v"),"",IF((ISTEXT(VLOOKUP(E3569,'[2]Lead Time(覆蓋貼)'!F:F,1,0)))*(P3569=""),"未執行",""))</f>
        <v/>
      </c>
    </row>
    <row r="3570" spans="1:23" ht="20.25" customHeight="1" x14ac:dyDescent="0.25">
      <c r="A3570" s="117"/>
      <c r="B3570" s="118" t="s">
        <v>6765</v>
      </c>
      <c r="C3570" s="119">
        <v>43337</v>
      </c>
      <c r="D3570" s="117" t="s">
        <v>6766</v>
      </c>
      <c r="E3570" s="120" t="s">
        <v>6920</v>
      </c>
      <c r="F3570" s="117">
        <f>IF(ISNA(VLOOKUP(B3570,[2]保固召回!$A:$G,7,FALSE)),"",(VLOOKUP(B3570,[2]保固召回!$A:$G,7,FALSE)))</f>
        <v>0</v>
      </c>
      <c r="G3570" s="121">
        <f t="shared" ca="1" si="223"/>
        <v>5.859375E-3</v>
      </c>
      <c r="H3570" s="125" t="str">
        <f t="shared" si="221"/>
        <v/>
      </c>
      <c r="I3570" s="126">
        <f t="shared" ca="1" si="222"/>
        <v>3</v>
      </c>
      <c r="J3570" s="127"/>
      <c r="K3570" s="156"/>
      <c r="L3570" s="129"/>
      <c r="M3570" s="205"/>
      <c r="N3570" s="118"/>
      <c r="O3570" s="119"/>
      <c r="P3570" s="117" t="str">
        <f>IF(B3570="","",IF(ISNA(VLOOKUP(U3570,[2]NEW!H:H,1,FALSE)),"V",""))</f>
        <v/>
      </c>
      <c r="Q3570" s="156"/>
      <c r="R3570" s="129"/>
      <c r="S3570" s="205"/>
      <c r="U3570" s="132" t="str">
        <f t="shared" si="220"/>
        <v>00118804000N35112</v>
      </c>
      <c r="W3570" s="134" t="str">
        <f>IF((ISERROR(VLOOKUP(E3570,'[2]Lead Time(覆蓋貼)'!F:F,1,0)))*(P3570="v"),"",IF((ISTEXT(VLOOKUP(E3570,'[2]Lead Time(覆蓋貼)'!F:F,1,0)))*(P3570=""),"未執行",""))</f>
        <v/>
      </c>
    </row>
    <row r="3571" spans="1:23" ht="20.25" customHeight="1" x14ac:dyDescent="0.25">
      <c r="A3571" s="117"/>
      <c r="B3571" s="118" t="s">
        <v>6765</v>
      </c>
      <c r="C3571" s="119">
        <v>43337</v>
      </c>
      <c r="D3571" s="117" t="s">
        <v>6766</v>
      </c>
      <c r="E3571" s="120" t="s">
        <v>6921</v>
      </c>
      <c r="F3571" s="117">
        <f>IF(ISNA(VLOOKUP(B3571,[2]保固召回!$A:$G,7,FALSE)),"",(VLOOKUP(B3571,[2]保固召回!$A:$G,7,FALSE)))</f>
        <v>0</v>
      </c>
      <c r="G3571" s="121">
        <f t="shared" ca="1" si="223"/>
        <v>5.859375E-3</v>
      </c>
      <c r="H3571" s="125" t="str">
        <f t="shared" si="221"/>
        <v/>
      </c>
      <c r="I3571" s="126">
        <f t="shared" ca="1" si="222"/>
        <v>3</v>
      </c>
      <c r="J3571" s="127"/>
      <c r="K3571" s="156"/>
      <c r="L3571" s="129"/>
      <c r="M3571" s="205"/>
      <c r="N3571" s="118"/>
      <c r="O3571" s="119"/>
      <c r="P3571" s="117" t="str">
        <f>IF(B3571="","",IF(ISNA(VLOOKUP(U3571,[2]NEW!H:H,1,FALSE)),"V",""))</f>
        <v/>
      </c>
      <c r="Q3571" s="156"/>
      <c r="R3571" s="129"/>
      <c r="S3571" s="205"/>
      <c r="U3571" s="132" t="str">
        <f t="shared" si="220"/>
        <v>0011880400DU30784</v>
      </c>
      <c r="W3571" s="134" t="str">
        <f>IF((ISERROR(VLOOKUP(E3571,'[2]Lead Time(覆蓋貼)'!F:F,1,0)))*(P3571="v"),"",IF((ISTEXT(VLOOKUP(E3571,'[2]Lead Time(覆蓋貼)'!F:F,1,0)))*(P3571=""),"未執行",""))</f>
        <v/>
      </c>
    </row>
    <row r="3572" spans="1:23" ht="20.25" customHeight="1" x14ac:dyDescent="0.25">
      <c r="A3572" s="117"/>
      <c r="B3572" s="118" t="s">
        <v>6765</v>
      </c>
      <c r="C3572" s="119">
        <v>43337</v>
      </c>
      <c r="D3572" s="117" t="s">
        <v>6766</v>
      </c>
      <c r="E3572" s="120" t="s">
        <v>6922</v>
      </c>
      <c r="F3572" s="117">
        <f>IF(ISNA(VLOOKUP(B3572,[2]保固召回!$A:$G,7,FALSE)),"",(VLOOKUP(B3572,[2]保固召回!$A:$G,7,FALSE)))</f>
        <v>0</v>
      </c>
      <c r="G3572" s="121">
        <f t="shared" ca="1" si="223"/>
        <v>5.859375E-3</v>
      </c>
      <c r="H3572" s="125" t="str">
        <f t="shared" si="221"/>
        <v/>
      </c>
      <c r="I3572" s="126">
        <f t="shared" ca="1" si="222"/>
        <v>3</v>
      </c>
      <c r="J3572" s="127"/>
      <c r="K3572" s="156"/>
      <c r="L3572" s="129"/>
      <c r="M3572" s="205"/>
      <c r="N3572" s="118"/>
      <c r="O3572" s="119"/>
      <c r="P3572" s="117" t="str">
        <f>IF(B3572="","",IF(ISNA(VLOOKUP(U3572,[2]NEW!H:H,1,FALSE)),"V",""))</f>
        <v/>
      </c>
      <c r="Q3572" s="156"/>
      <c r="R3572" s="129"/>
      <c r="S3572" s="205"/>
      <c r="U3572" s="132" t="str">
        <f t="shared" si="220"/>
        <v>0011880400DU42847</v>
      </c>
      <c r="W3572" s="134" t="str">
        <f>IF((ISERROR(VLOOKUP(E3572,'[2]Lead Time(覆蓋貼)'!F:F,1,0)))*(P3572="v"),"",IF((ISTEXT(VLOOKUP(E3572,'[2]Lead Time(覆蓋貼)'!F:F,1,0)))*(P3572=""),"未執行",""))</f>
        <v/>
      </c>
    </row>
    <row r="3573" spans="1:23" ht="20.25" customHeight="1" x14ac:dyDescent="0.25">
      <c r="A3573" s="117"/>
      <c r="B3573" s="118" t="s">
        <v>6765</v>
      </c>
      <c r="C3573" s="119">
        <v>43337</v>
      </c>
      <c r="D3573" s="117" t="s">
        <v>6766</v>
      </c>
      <c r="E3573" s="120" t="s">
        <v>6923</v>
      </c>
      <c r="F3573" s="117">
        <f>IF(ISNA(VLOOKUP(B3573,[2]保固召回!$A:$G,7,FALSE)),"",(VLOOKUP(B3573,[2]保固召回!$A:$G,7,FALSE)))</f>
        <v>0</v>
      </c>
      <c r="G3573" s="121">
        <f t="shared" ca="1" si="223"/>
        <v>5.859375E-3</v>
      </c>
      <c r="H3573" s="125" t="str">
        <f t="shared" si="221"/>
        <v/>
      </c>
      <c r="I3573" s="126">
        <f t="shared" ca="1" si="222"/>
        <v>3</v>
      </c>
      <c r="J3573" s="127"/>
      <c r="K3573" s="156"/>
      <c r="L3573" s="129"/>
      <c r="M3573" s="205"/>
      <c r="N3573" s="118"/>
      <c r="O3573" s="119"/>
      <c r="P3573" s="117" t="str">
        <f>IF(B3573="","",IF(ISNA(VLOOKUP(U3573,[2]NEW!H:H,1,FALSE)),"V",""))</f>
        <v/>
      </c>
      <c r="Q3573" s="156"/>
      <c r="R3573" s="129"/>
      <c r="S3573" s="205"/>
      <c r="U3573" s="132" t="str">
        <f t="shared" si="220"/>
        <v>00118804000N36411</v>
      </c>
      <c r="W3573" s="134" t="str">
        <f>IF((ISERROR(VLOOKUP(E3573,'[2]Lead Time(覆蓋貼)'!F:F,1,0)))*(P3573="v"),"",IF((ISTEXT(VLOOKUP(E3573,'[2]Lead Time(覆蓋貼)'!F:F,1,0)))*(P3573=""),"未執行",""))</f>
        <v/>
      </c>
    </row>
    <row r="3574" spans="1:23" ht="20.25" customHeight="1" x14ac:dyDescent="0.25">
      <c r="A3574" s="117"/>
      <c r="B3574" s="118" t="s">
        <v>6765</v>
      </c>
      <c r="C3574" s="119">
        <v>43337</v>
      </c>
      <c r="D3574" s="117" t="s">
        <v>6766</v>
      </c>
      <c r="E3574" s="120" t="s">
        <v>6924</v>
      </c>
      <c r="F3574" s="117">
        <f>IF(ISNA(VLOOKUP(B3574,[2]保固召回!$A:$G,7,FALSE)),"",(VLOOKUP(B3574,[2]保固召回!$A:$G,7,FALSE)))</f>
        <v>0</v>
      </c>
      <c r="G3574" s="121">
        <f t="shared" ca="1" si="223"/>
        <v>5.859375E-3</v>
      </c>
      <c r="H3574" s="125" t="str">
        <f t="shared" si="221"/>
        <v/>
      </c>
      <c r="I3574" s="126">
        <f t="shared" ca="1" si="222"/>
        <v>3</v>
      </c>
      <c r="J3574" s="127"/>
      <c r="K3574" s="156"/>
      <c r="L3574" s="129"/>
      <c r="M3574" s="205"/>
      <c r="N3574" s="118"/>
      <c r="O3574" s="119"/>
      <c r="P3574" s="117" t="str">
        <f>IF(B3574="","",IF(ISNA(VLOOKUP(U3574,[2]NEW!H:H,1,FALSE)),"V",""))</f>
        <v/>
      </c>
      <c r="Q3574" s="156"/>
      <c r="R3574" s="129"/>
      <c r="S3574" s="205"/>
      <c r="U3574" s="132" t="str">
        <f t="shared" si="220"/>
        <v>0011880400GJ87384</v>
      </c>
      <c r="W3574" s="134" t="str">
        <f>IF((ISERROR(VLOOKUP(E3574,'[2]Lead Time(覆蓋貼)'!F:F,1,0)))*(P3574="v"),"",IF((ISTEXT(VLOOKUP(E3574,'[2]Lead Time(覆蓋貼)'!F:F,1,0)))*(P3574=""),"未執行",""))</f>
        <v/>
      </c>
    </row>
    <row r="3575" spans="1:23" ht="20.25" customHeight="1" x14ac:dyDescent="0.25">
      <c r="A3575" s="117"/>
      <c r="B3575" s="118" t="s">
        <v>6765</v>
      </c>
      <c r="C3575" s="119">
        <v>43337</v>
      </c>
      <c r="D3575" s="117" t="s">
        <v>6766</v>
      </c>
      <c r="E3575" s="120" t="s">
        <v>6925</v>
      </c>
      <c r="F3575" s="117">
        <f>IF(ISNA(VLOOKUP(B3575,[2]保固召回!$A:$G,7,FALSE)),"",(VLOOKUP(B3575,[2]保固召回!$A:$G,7,FALSE)))</f>
        <v>0</v>
      </c>
      <c r="G3575" s="121">
        <f t="shared" ca="1" si="223"/>
        <v>5.859375E-3</v>
      </c>
      <c r="H3575" s="125" t="str">
        <f t="shared" si="221"/>
        <v/>
      </c>
      <c r="I3575" s="126">
        <f t="shared" ca="1" si="222"/>
        <v>3</v>
      </c>
      <c r="J3575" s="127"/>
      <c r="K3575" s="156"/>
      <c r="L3575" s="129"/>
      <c r="M3575" s="205"/>
      <c r="N3575" s="118"/>
      <c r="O3575" s="119"/>
      <c r="P3575" s="117" t="str">
        <f>IF(B3575="","",IF(ISNA(VLOOKUP(U3575,[2]NEW!H:H,1,FALSE)),"V",""))</f>
        <v/>
      </c>
      <c r="Q3575" s="156"/>
      <c r="R3575" s="129"/>
      <c r="S3575" s="205"/>
      <c r="U3575" s="132" t="str">
        <f t="shared" si="220"/>
        <v>00118804000N35530</v>
      </c>
      <c r="W3575" s="134" t="str">
        <f>IF((ISERROR(VLOOKUP(E3575,'[2]Lead Time(覆蓋貼)'!F:F,1,0)))*(P3575="v"),"",IF((ISTEXT(VLOOKUP(E3575,'[2]Lead Time(覆蓋貼)'!F:F,1,0)))*(P3575=""),"未執行",""))</f>
        <v/>
      </c>
    </row>
    <row r="3576" spans="1:23" ht="20.25" customHeight="1" x14ac:dyDescent="0.25">
      <c r="A3576" s="117"/>
      <c r="B3576" s="118" t="s">
        <v>6765</v>
      </c>
      <c r="C3576" s="119">
        <v>43337</v>
      </c>
      <c r="D3576" s="117" t="s">
        <v>6766</v>
      </c>
      <c r="E3576" s="120" t="s">
        <v>6926</v>
      </c>
      <c r="F3576" s="117">
        <f>IF(ISNA(VLOOKUP(B3576,[2]保固召回!$A:$G,7,FALSE)),"",(VLOOKUP(B3576,[2]保固召回!$A:$G,7,FALSE)))</f>
        <v>0</v>
      </c>
      <c r="G3576" s="121">
        <f t="shared" ca="1" si="223"/>
        <v>5.859375E-3</v>
      </c>
      <c r="H3576" s="125" t="str">
        <f t="shared" si="221"/>
        <v/>
      </c>
      <c r="I3576" s="126">
        <f t="shared" ca="1" si="222"/>
        <v>3</v>
      </c>
      <c r="J3576" s="127"/>
      <c r="K3576" s="156"/>
      <c r="L3576" s="129"/>
      <c r="M3576" s="205"/>
      <c r="N3576" s="118"/>
      <c r="O3576" s="119"/>
      <c r="P3576" s="117" t="str">
        <f>IF(B3576="","",IF(ISNA(VLOOKUP(U3576,[2]NEW!H:H,1,FALSE)),"V",""))</f>
        <v/>
      </c>
      <c r="Q3576" s="156"/>
      <c r="R3576" s="129"/>
      <c r="S3576" s="205"/>
      <c r="U3576" s="132" t="str">
        <f t="shared" si="220"/>
        <v>00118804000N37988</v>
      </c>
      <c r="W3576" s="134" t="str">
        <f>IF((ISERROR(VLOOKUP(E3576,'[2]Lead Time(覆蓋貼)'!F:F,1,0)))*(P3576="v"),"",IF((ISTEXT(VLOOKUP(E3576,'[2]Lead Time(覆蓋貼)'!F:F,1,0)))*(P3576=""),"未執行",""))</f>
        <v/>
      </c>
    </row>
    <row r="3577" spans="1:23" ht="20.25" customHeight="1" x14ac:dyDescent="0.25">
      <c r="A3577" s="117"/>
      <c r="B3577" s="118" t="s">
        <v>6765</v>
      </c>
      <c r="C3577" s="119">
        <v>43337</v>
      </c>
      <c r="D3577" s="117" t="s">
        <v>6766</v>
      </c>
      <c r="E3577" s="120" t="s">
        <v>6927</v>
      </c>
      <c r="F3577" s="117">
        <f>IF(ISNA(VLOOKUP(B3577,[2]保固召回!$A:$G,7,FALSE)),"",(VLOOKUP(B3577,[2]保固召回!$A:$G,7,FALSE)))</f>
        <v>0</v>
      </c>
      <c r="G3577" s="121">
        <f t="shared" ca="1" si="223"/>
        <v>5.859375E-3</v>
      </c>
      <c r="H3577" s="125" t="str">
        <f t="shared" si="221"/>
        <v/>
      </c>
      <c r="I3577" s="126">
        <f t="shared" ca="1" si="222"/>
        <v>3</v>
      </c>
      <c r="J3577" s="127"/>
      <c r="K3577" s="156"/>
      <c r="L3577" s="129"/>
      <c r="M3577" s="205"/>
      <c r="N3577" s="118"/>
      <c r="O3577" s="119"/>
      <c r="P3577" s="117" t="str">
        <f>IF(B3577="","",IF(ISNA(VLOOKUP(U3577,[2]NEW!H:H,1,FALSE)),"V",""))</f>
        <v/>
      </c>
      <c r="Q3577" s="156"/>
      <c r="R3577" s="129"/>
      <c r="S3577" s="205"/>
      <c r="U3577" s="132" t="str">
        <f t="shared" si="220"/>
        <v>00118804000N36415</v>
      </c>
      <c r="W3577" s="134" t="str">
        <f>IF((ISERROR(VLOOKUP(E3577,'[2]Lead Time(覆蓋貼)'!F:F,1,0)))*(P3577="v"),"",IF((ISTEXT(VLOOKUP(E3577,'[2]Lead Time(覆蓋貼)'!F:F,1,0)))*(P3577=""),"未執行",""))</f>
        <v/>
      </c>
    </row>
    <row r="3578" spans="1:23" ht="20.25" customHeight="1" x14ac:dyDescent="0.25">
      <c r="A3578" s="117"/>
      <c r="B3578" s="118" t="s">
        <v>6765</v>
      </c>
      <c r="C3578" s="119">
        <v>43337</v>
      </c>
      <c r="D3578" s="117" t="s">
        <v>6766</v>
      </c>
      <c r="E3578" s="120" t="s">
        <v>6928</v>
      </c>
      <c r="F3578" s="117">
        <f>IF(ISNA(VLOOKUP(B3578,[2]保固召回!$A:$G,7,FALSE)),"",(VLOOKUP(B3578,[2]保固召回!$A:$G,7,FALSE)))</f>
        <v>0</v>
      </c>
      <c r="G3578" s="121">
        <f t="shared" ca="1" si="223"/>
        <v>5.859375E-3</v>
      </c>
      <c r="H3578" s="125" t="str">
        <f t="shared" si="221"/>
        <v/>
      </c>
      <c r="I3578" s="126">
        <f t="shared" ca="1" si="222"/>
        <v>3</v>
      </c>
      <c r="J3578" s="127"/>
      <c r="K3578" s="156"/>
      <c r="L3578" s="129"/>
      <c r="M3578" s="205"/>
      <c r="N3578" s="118"/>
      <c r="O3578" s="119"/>
      <c r="P3578" s="117" t="str">
        <f>IF(B3578="","",IF(ISNA(VLOOKUP(U3578,[2]NEW!H:H,1,FALSE)),"V",""))</f>
        <v/>
      </c>
      <c r="Q3578" s="156"/>
      <c r="R3578" s="129"/>
      <c r="S3578" s="205"/>
      <c r="U3578" s="132" t="str">
        <f t="shared" si="220"/>
        <v>00118804000N36431</v>
      </c>
      <c r="W3578" s="134" t="str">
        <f>IF((ISERROR(VLOOKUP(E3578,'[2]Lead Time(覆蓋貼)'!F:F,1,0)))*(P3578="v"),"",IF((ISTEXT(VLOOKUP(E3578,'[2]Lead Time(覆蓋貼)'!F:F,1,0)))*(P3578=""),"未執行",""))</f>
        <v/>
      </c>
    </row>
    <row r="3579" spans="1:23" ht="20.25" customHeight="1" x14ac:dyDescent="0.25">
      <c r="A3579" s="117"/>
      <c r="B3579" s="118" t="s">
        <v>6765</v>
      </c>
      <c r="C3579" s="119">
        <v>43337</v>
      </c>
      <c r="D3579" s="117" t="s">
        <v>6766</v>
      </c>
      <c r="E3579" s="120" t="s">
        <v>6929</v>
      </c>
      <c r="F3579" s="117">
        <f>IF(ISNA(VLOOKUP(B3579,[2]保固召回!$A:$G,7,FALSE)),"",(VLOOKUP(B3579,[2]保固召回!$A:$G,7,FALSE)))</f>
        <v>0</v>
      </c>
      <c r="G3579" s="121">
        <f t="shared" ca="1" si="223"/>
        <v>5.859375E-3</v>
      </c>
      <c r="H3579" s="125" t="str">
        <f t="shared" si="221"/>
        <v/>
      </c>
      <c r="I3579" s="126">
        <f t="shared" ca="1" si="222"/>
        <v>3</v>
      </c>
      <c r="J3579" s="127"/>
      <c r="K3579" s="156"/>
      <c r="L3579" s="129"/>
      <c r="M3579" s="205"/>
      <c r="N3579" s="118"/>
      <c r="O3579" s="119"/>
      <c r="P3579" s="117" t="str">
        <f>IF(B3579="","",IF(ISNA(VLOOKUP(U3579,[2]NEW!H:H,1,FALSE)),"V",""))</f>
        <v/>
      </c>
      <c r="Q3579" s="156"/>
      <c r="R3579" s="129"/>
      <c r="S3579" s="205"/>
      <c r="U3579" s="132" t="str">
        <f t="shared" si="220"/>
        <v>00118804000N36700</v>
      </c>
      <c r="W3579" s="134" t="str">
        <f>IF((ISERROR(VLOOKUP(E3579,'[2]Lead Time(覆蓋貼)'!F:F,1,0)))*(P3579="v"),"",IF((ISTEXT(VLOOKUP(E3579,'[2]Lead Time(覆蓋貼)'!F:F,1,0)))*(P3579=""),"未執行",""))</f>
        <v/>
      </c>
    </row>
    <row r="3580" spans="1:23" ht="20.25" customHeight="1" x14ac:dyDescent="0.25">
      <c r="A3580" s="117"/>
      <c r="B3580" s="118" t="s">
        <v>6765</v>
      </c>
      <c r="C3580" s="119">
        <v>43337</v>
      </c>
      <c r="D3580" s="117" t="s">
        <v>6766</v>
      </c>
      <c r="E3580" s="120" t="s">
        <v>6930</v>
      </c>
      <c r="F3580" s="117">
        <f>IF(ISNA(VLOOKUP(B3580,[2]保固召回!$A:$G,7,FALSE)),"",(VLOOKUP(B3580,[2]保固召回!$A:$G,7,FALSE)))</f>
        <v>0</v>
      </c>
      <c r="G3580" s="121">
        <f t="shared" ca="1" si="223"/>
        <v>5.859375E-3</v>
      </c>
      <c r="H3580" s="125" t="str">
        <f t="shared" si="221"/>
        <v/>
      </c>
      <c r="I3580" s="126">
        <f t="shared" ca="1" si="222"/>
        <v>3</v>
      </c>
      <c r="J3580" s="127"/>
      <c r="K3580" s="156"/>
      <c r="L3580" s="129"/>
      <c r="M3580" s="205"/>
      <c r="N3580" s="118"/>
      <c r="O3580" s="119"/>
      <c r="P3580" s="117" t="str">
        <f>IF(B3580="","",IF(ISNA(VLOOKUP(U3580,[2]NEW!H:H,1,FALSE)),"V",""))</f>
        <v/>
      </c>
      <c r="Q3580" s="156"/>
      <c r="R3580" s="129"/>
      <c r="S3580" s="205"/>
      <c r="U3580" s="132" t="str">
        <f t="shared" si="220"/>
        <v>0011880400NP99944</v>
      </c>
      <c r="W3580" s="134" t="str">
        <f>IF((ISERROR(VLOOKUP(E3580,'[2]Lead Time(覆蓋貼)'!F:F,1,0)))*(P3580="v"),"",IF((ISTEXT(VLOOKUP(E3580,'[2]Lead Time(覆蓋貼)'!F:F,1,0)))*(P3580=""),"未執行",""))</f>
        <v/>
      </c>
    </row>
    <row r="3581" spans="1:23" ht="20.25" customHeight="1" x14ac:dyDescent="0.25">
      <c r="A3581" s="117"/>
      <c r="B3581" s="118" t="s">
        <v>6765</v>
      </c>
      <c r="C3581" s="119">
        <v>43337</v>
      </c>
      <c r="D3581" s="117" t="s">
        <v>6766</v>
      </c>
      <c r="E3581" s="120" t="s">
        <v>6931</v>
      </c>
      <c r="F3581" s="117">
        <f>IF(ISNA(VLOOKUP(B3581,[2]保固召回!$A:$G,7,FALSE)),"",(VLOOKUP(B3581,[2]保固召回!$A:$G,7,FALSE)))</f>
        <v>0</v>
      </c>
      <c r="G3581" s="121">
        <f t="shared" ca="1" si="223"/>
        <v>5.859375E-3</v>
      </c>
      <c r="H3581" s="125" t="str">
        <f t="shared" si="221"/>
        <v/>
      </c>
      <c r="I3581" s="126">
        <f t="shared" ca="1" si="222"/>
        <v>3</v>
      </c>
      <c r="J3581" s="127"/>
      <c r="K3581" s="156"/>
      <c r="L3581" s="129"/>
      <c r="M3581" s="205"/>
      <c r="N3581" s="118"/>
      <c r="O3581" s="119"/>
      <c r="P3581" s="117" t="str">
        <f>IF(B3581="","",IF(ISNA(VLOOKUP(U3581,[2]NEW!H:H,1,FALSE)),"V",""))</f>
        <v/>
      </c>
      <c r="Q3581" s="156"/>
      <c r="R3581" s="129"/>
      <c r="S3581" s="205"/>
      <c r="U3581" s="132" t="str">
        <f t="shared" si="220"/>
        <v>00118804000N36706</v>
      </c>
      <c r="W3581" s="134" t="str">
        <f>IF((ISERROR(VLOOKUP(E3581,'[2]Lead Time(覆蓋貼)'!F:F,1,0)))*(P3581="v"),"",IF((ISTEXT(VLOOKUP(E3581,'[2]Lead Time(覆蓋貼)'!F:F,1,0)))*(P3581=""),"未執行",""))</f>
        <v/>
      </c>
    </row>
    <row r="3582" spans="1:23" ht="20.25" customHeight="1" x14ac:dyDescent="0.25">
      <c r="A3582" s="117"/>
      <c r="B3582" s="118" t="s">
        <v>6765</v>
      </c>
      <c r="C3582" s="119">
        <v>43337</v>
      </c>
      <c r="D3582" s="117" t="s">
        <v>6766</v>
      </c>
      <c r="E3582" s="120" t="s">
        <v>6932</v>
      </c>
      <c r="F3582" s="117">
        <f>IF(ISNA(VLOOKUP(B3582,[2]保固召回!$A:$G,7,FALSE)),"",(VLOOKUP(B3582,[2]保固召回!$A:$G,7,FALSE)))</f>
        <v>0</v>
      </c>
      <c r="G3582" s="121">
        <f t="shared" ca="1" si="223"/>
        <v>5.859375E-3</v>
      </c>
      <c r="H3582" s="125" t="str">
        <f t="shared" si="221"/>
        <v/>
      </c>
      <c r="I3582" s="126">
        <f t="shared" ca="1" si="222"/>
        <v>3</v>
      </c>
      <c r="J3582" s="127"/>
      <c r="K3582" s="156"/>
      <c r="L3582" s="129"/>
      <c r="M3582" s="205"/>
      <c r="N3582" s="118"/>
      <c r="O3582" s="119"/>
      <c r="P3582" s="117" t="str">
        <f>IF(B3582="","",IF(ISNA(VLOOKUP(U3582,[2]NEW!H:H,1,FALSE)),"V",""))</f>
        <v/>
      </c>
      <c r="Q3582" s="156"/>
      <c r="R3582" s="129"/>
      <c r="S3582" s="205"/>
      <c r="U3582" s="132" t="str">
        <f t="shared" si="220"/>
        <v>0011880400NP99950</v>
      </c>
      <c r="W3582" s="134" t="str">
        <f>IF((ISERROR(VLOOKUP(E3582,'[2]Lead Time(覆蓋貼)'!F:F,1,0)))*(P3582="v"),"",IF((ISTEXT(VLOOKUP(E3582,'[2]Lead Time(覆蓋貼)'!F:F,1,0)))*(P3582=""),"未執行",""))</f>
        <v/>
      </c>
    </row>
    <row r="3583" spans="1:23" ht="20.25" customHeight="1" x14ac:dyDescent="0.25">
      <c r="A3583" s="117"/>
      <c r="B3583" s="118" t="s">
        <v>6765</v>
      </c>
      <c r="C3583" s="119">
        <v>43337</v>
      </c>
      <c r="D3583" s="117" t="s">
        <v>6766</v>
      </c>
      <c r="E3583" s="120" t="s">
        <v>6933</v>
      </c>
      <c r="F3583" s="117">
        <f>IF(ISNA(VLOOKUP(B3583,[2]保固召回!$A:$G,7,FALSE)),"",(VLOOKUP(B3583,[2]保固召回!$A:$G,7,FALSE)))</f>
        <v>0</v>
      </c>
      <c r="G3583" s="121">
        <f t="shared" ca="1" si="223"/>
        <v>5.859375E-3</v>
      </c>
      <c r="H3583" s="125" t="str">
        <f t="shared" si="221"/>
        <v/>
      </c>
      <c r="I3583" s="126">
        <f t="shared" ca="1" si="222"/>
        <v>3</v>
      </c>
      <c r="J3583" s="127"/>
      <c r="K3583" s="156"/>
      <c r="L3583" s="129"/>
      <c r="M3583" s="205"/>
      <c r="N3583" s="118"/>
      <c r="O3583" s="119"/>
      <c r="P3583" s="117" t="str">
        <f>IF(B3583="","",IF(ISNA(VLOOKUP(U3583,[2]NEW!H:H,1,FALSE)),"V",""))</f>
        <v/>
      </c>
      <c r="Q3583" s="156"/>
      <c r="R3583" s="129"/>
      <c r="S3583" s="205"/>
      <c r="U3583" s="132" t="str">
        <f t="shared" si="220"/>
        <v>00118804000N38560</v>
      </c>
      <c r="W3583" s="134" t="str">
        <f>IF((ISERROR(VLOOKUP(E3583,'[2]Lead Time(覆蓋貼)'!F:F,1,0)))*(P3583="v"),"",IF((ISTEXT(VLOOKUP(E3583,'[2]Lead Time(覆蓋貼)'!F:F,1,0)))*(P3583=""),"未執行",""))</f>
        <v/>
      </c>
    </row>
    <row r="3584" spans="1:23" ht="20.25" customHeight="1" x14ac:dyDescent="0.25">
      <c r="A3584" s="117"/>
      <c r="B3584" s="118" t="s">
        <v>6765</v>
      </c>
      <c r="C3584" s="119">
        <v>43337</v>
      </c>
      <c r="D3584" s="117" t="s">
        <v>6766</v>
      </c>
      <c r="E3584" s="120" t="s">
        <v>6934</v>
      </c>
      <c r="F3584" s="117">
        <f>IF(ISNA(VLOOKUP(B3584,[2]保固召回!$A:$G,7,FALSE)),"",(VLOOKUP(B3584,[2]保固召回!$A:$G,7,FALSE)))</f>
        <v>0</v>
      </c>
      <c r="G3584" s="121">
        <f t="shared" ca="1" si="223"/>
        <v>5.859375E-3</v>
      </c>
      <c r="H3584" s="125" t="str">
        <f t="shared" si="221"/>
        <v/>
      </c>
      <c r="I3584" s="126">
        <f t="shared" ca="1" si="222"/>
        <v>3</v>
      </c>
      <c r="J3584" s="127"/>
      <c r="K3584" s="156"/>
      <c r="L3584" s="129"/>
      <c r="M3584" s="205"/>
      <c r="N3584" s="118"/>
      <c r="O3584" s="119"/>
      <c r="P3584" s="117" t="str">
        <f>IF(B3584="","",IF(ISNA(VLOOKUP(U3584,[2]NEW!H:H,1,FALSE)),"V",""))</f>
        <v/>
      </c>
      <c r="Q3584" s="156"/>
      <c r="R3584" s="129"/>
      <c r="S3584" s="205"/>
      <c r="U3584" s="132" t="str">
        <f t="shared" si="220"/>
        <v>0011880400DZ39661</v>
      </c>
      <c r="W3584" s="134" t="str">
        <f>IF((ISERROR(VLOOKUP(E3584,'[2]Lead Time(覆蓋貼)'!F:F,1,0)))*(P3584="v"),"",IF((ISTEXT(VLOOKUP(E3584,'[2]Lead Time(覆蓋貼)'!F:F,1,0)))*(P3584=""),"未執行",""))</f>
        <v/>
      </c>
    </row>
    <row r="3585" spans="1:23" ht="20.25" customHeight="1" x14ac:dyDescent="0.25">
      <c r="A3585" s="117"/>
      <c r="B3585" s="118" t="s">
        <v>6765</v>
      </c>
      <c r="C3585" s="119">
        <v>43337</v>
      </c>
      <c r="D3585" s="117" t="s">
        <v>6766</v>
      </c>
      <c r="E3585" s="120" t="s">
        <v>6935</v>
      </c>
      <c r="F3585" s="117">
        <f>IF(ISNA(VLOOKUP(B3585,[2]保固召回!$A:$G,7,FALSE)),"",(VLOOKUP(B3585,[2]保固召回!$A:$G,7,FALSE)))</f>
        <v>0</v>
      </c>
      <c r="G3585" s="121">
        <f t="shared" ca="1" si="223"/>
        <v>5.859375E-3</v>
      </c>
      <c r="H3585" s="125" t="str">
        <f t="shared" si="221"/>
        <v/>
      </c>
      <c r="I3585" s="126">
        <f t="shared" ca="1" si="222"/>
        <v>3</v>
      </c>
      <c r="J3585" s="127"/>
      <c r="K3585" s="156"/>
      <c r="L3585" s="129"/>
      <c r="M3585" s="205"/>
      <c r="N3585" s="118"/>
      <c r="O3585" s="119"/>
      <c r="P3585" s="117" t="str">
        <f>IF(B3585="","",IF(ISNA(VLOOKUP(U3585,[2]NEW!H:H,1,FALSE)),"V",""))</f>
        <v/>
      </c>
      <c r="Q3585" s="156"/>
      <c r="R3585" s="129"/>
      <c r="S3585" s="205"/>
      <c r="U3585" s="132" t="str">
        <f t="shared" si="220"/>
        <v>0011880400DU44801</v>
      </c>
      <c r="W3585" s="134" t="str">
        <f>IF((ISERROR(VLOOKUP(E3585,'[2]Lead Time(覆蓋貼)'!F:F,1,0)))*(P3585="v"),"",IF((ISTEXT(VLOOKUP(E3585,'[2]Lead Time(覆蓋貼)'!F:F,1,0)))*(P3585=""),"未執行",""))</f>
        <v/>
      </c>
    </row>
    <row r="3586" spans="1:23" ht="20.25" customHeight="1" x14ac:dyDescent="0.25">
      <c r="A3586" s="117"/>
      <c r="B3586" s="118" t="s">
        <v>6765</v>
      </c>
      <c r="C3586" s="119">
        <v>43337</v>
      </c>
      <c r="D3586" s="117" t="s">
        <v>6766</v>
      </c>
      <c r="E3586" s="120" t="s">
        <v>6936</v>
      </c>
      <c r="F3586" s="117">
        <f>IF(ISNA(VLOOKUP(B3586,[2]保固召回!$A:$G,7,FALSE)),"",(VLOOKUP(B3586,[2]保固召回!$A:$G,7,FALSE)))</f>
        <v>0</v>
      </c>
      <c r="G3586" s="121">
        <f t="shared" ca="1" si="223"/>
        <v>5.859375E-3</v>
      </c>
      <c r="H3586" s="125" t="str">
        <f t="shared" si="221"/>
        <v/>
      </c>
      <c r="I3586" s="126">
        <f t="shared" ca="1" si="222"/>
        <v>3</v>
      </c>
      <c r="J3586" s="127"/>
      <c r="K3586" s="156"/>
      <c r="L3586" s="129"/>
      <c r="M3586" s="205"/>
      <c r="N3586" s="118"/>
      <c r="O3586" s="119"/>
      <c r="P3586" s="117" t="str">
        <f>IF(B3586="","",IF(ISNA(VLOOKUP(U3586,[2]NEW!H:H,1,FALSE)),"V",""))</f>
        <v/>
      </c>
      <c r="Q3586" s="156"/>
      <c r="R3586" s="129"/>
      <c r="S3586" s="205"/>
      <c r="U3586" s="132" t="str">
        <f t="shared" si="220"/>
        <v>0011880400DU31591</v>
      </c>
      <c r="W3586" s="134" t="str">
        <f>IF((ISERROR(VLOOKUP(E3586,'[2]Lead Time(覆蓋貼)'!F:F,1,0)))*(P3586="v"),"",IF((ISTEXT(VLOOKUP(E3586,'[2]Lead Time(覆蓋貼)'!F:F,1,0)))*(P3586=""),"未執行",""))</f>
        <v/>
      </c>
    </row>
    <row r="3587" spans="1:23" ht="20.25" customHeight="1" x14ac:dyDescent="0.25">
      <c r="A3587" s="117"/>
      <c r="B3587" s="118" t="s">
        <v>6765</v>
      </c>
      <c r="C3587" s="119">
        <v>43337</v>
      </c>
      <c r="D3587" s="117" t="s">
        <v>6766</v>
      </c>
      <c r="E3587" s="120" t="s">
        <v>6937</v>
      </c>
      <c r="F3587" s="117">
        <f>IF(ISNA(VLOOKUP(B3587,[2]保固召回!$A:$G,7,FALSE)),"",(VLOOKUP(B3587,[2]保固召回!$A:$G,7,FALSE)))</f>
        <v>0</v>
      </c>
      <c r="G3587" s="121">
        <f t="shared" ca="1" si="223"/>
        <v>5.859375E-3</v>
      </c>
      <c r="H3587" s="125" t="str">
        <f t="shared" si="221"/>
        <v/>
      </c>
      <c r="I3587" s="126">
        <f t="shared" ca="1" si="222"/>
        <v>3</v>
      </c>
      <c r="J3587" s="127"/>
      <c r="K3587" s="156"/>
      <c r="L3587" s="129"/>
      <c r="M3587" s="205"/>
      <c r="N3587" s="118"/>
      <c r="O3587" s="119"/>
      <c r="P3587" s="117" t="str">
        <f>IF(B3587="","",IF(ISNA(VLOOKUP(U3587,[2]NEW!H:H,1,FALSE)),"V",""))</f>
        <v/>
      </c>
      <c r="Q3587" s="156"/>
      <c r="R3587" s="129"/>
      <c r="S3587" s="205"/>
      <c r="U3587" s="132" t="str">
        <f t="shared" si="220"/>
        <v>0011880400DY18190</v>
      </c>
      <c r="W3587" s="134" t="str">
        <f>IF((ISERROR(VLOOKUP(E3587,'[2]Lead Time(覆蓋貼)'!F:F,1,0)))*(P3587="v"),"",IF((ISTEXT(VLOOKUP(E3587,'[2]Lead Time(覆蓋貼)'!F:F,1,0)))*(P3587=""),"未執行",""))</f>
        <v/>
      </c>
    </row>
    <row r="3588" spans="1:23" ht="20.25" customHeight="1" x14ac:dyDescent="0.25">
      <c r="A3588" s="117"/>
      <c r="B3588" s="118" t="s">
        <v>6765</v>
      </c>
      <c r="C3588" s="119">
        <v>43337</v>
      </c>
      <c r="D3588" s="117" t="s">
        <v>6766</v>
      </c>
      <c r="E3588" s="120" t="s">
        <v>6938</v>
      </c>
      <c r="F3588" s="117">
        <f>IF(ISNA(VLOOKUP(B3588,[2]保固召回!$A:$G,7,FALSE)),"",(VLOOKUP(B3588,[2]保固召回!$A:$G,7,FALSE)))</f>
        <v>0</v>
      </c>
      <c r="G3588" s="121">
        <f t="shared" ca="1" si="223"/>
        <v>5.859375E-3</v>
      </c>
      <c r="H3588" s="125" t="str">
        <f t="shared" si="221"/>
        <v/>
      </c>
      <c r="I3588" s="126">
        <f t="shared" ca="1" si="222"/>
        <v>3</v>
      </c>
      <c r="J3588" s="127"/>
      <c r="K3588" s="156"/>
      <c r="L3588" s="129"/>
      <c r="M3588" s="205"/>
      <c r="N3588" s="118"/>
      <c r="O3588" s="119"/>
      <c r="P3588" s="117" t="str">
        <f>IF(B3588="","",IF(ISNA(VLOOKUP(U3588,[2]NEW!H:H,1,FALSE)),"V",""))</f>
        <v/>
      </c>
      <c r="Q3588" s="156"/>
      <c r="R3588" s="129"/>
      <c r="S3588" s="205"/>
      <c r="U3588" s="132" t="str">
        <f t="shared" si="220"/>
        <v>0011880400DY60898</v>
      </c>
      <c r="W3588" s="134" t="str">
        <f>IF((ISERROR(VLOOKUP(E3588,'[2]Lead Time(覆蓋貼)'!F:F,1,0)))*(P3588="v"),"",IF((ISTEXT(VLOOKUP(E3588,'[2]Lead Time(覆蓋貼)'!F:F,1,0)))*(P3588=""),"未執行",""))</f>
        <v/>
      </c>
    </row>
    <row r="3589" spans="1:23" ht="20.25" customHeight="1" x14ac:dyDescent="0.25">
      <c r="A3589" s="117"/>
      <c r="B3589" s="118" t="s">
        <v>6765</v>
      </c>
      <c r="C3589" s="119">
        <v>43337</v>
      </c>
      <c r="D3589" s="117" t="s">
        <v>6766</v>
      </c>
      <c r="E3589" s="120" t="s">
        <v>6939</v>
      </c>
      <c r="F3589" s="117">
        <f>IF(ISNA(VLOOKUP(B3589,[2]保固召回!$A:$G,7,FALSE)),"",(VLOOKUP(B3589,[2]保固召回!$A:$G,7,FALSE)))</f>
        <v>0</v>
      </c>
      <c r="G3589" s="121">
        <f t="shared" ca="1" si="223"/>
        <v>5.859375E-3</v>
      </c>
      <c r="H3589" s="125" t="str">
        <f t="shared" si="221"/>
        <v/>
      </c>
      <c r="I3589" s="126">
        <f t="shared" ca="1" si="222"/>
        <v>3</v>
      </c>
      <c r="J3589" s="127"/>
      <c r="K3589" s="156"/>
      <c r="L3589" s="129"/>
      <c r="M3589" s="205"/>
      <c r="N3589" s="118"/>
      <c r="O3589" s="119"/>
      <c r="P3589" s="117" t="str">
        <f>IF(B3589="","",IF(ISNA(VLOOKUP(U3589,[2]NEW!H:H,1,FALSE)),"V",""))</f>
        <v/>
      </c>
      <c r="Q3589" s="156"/>
      <c r="R3589" s="129"/>
      <c r="S3589" s="205"/>
      <c r="U3589" s="132" t="str">
        <f t="shared" ref="U3589:U3652" si="224">B3589&amp;E3589</f>
        <v>0011880400DY48484</v>
      </c>
      <c r="W3589" s="134" t="str">
        <f>IF((ISERROR(VLOOKUP(E3589,'[2]Lead Time(覆蓋貼)'!F:F,1,0)))*(P3589="v"),"",IF((ISTEXT(VLOOKUP(E3589,'[2]Lead Time(覆蓋貼)'!F:F,1,0)))*(P3589=""),"未執行",""))</f>
        <v/>
      </c>
    </row>
    <row r="3590" spans="1:23" ht="20.25" customHeight="1" x14ac:dyDescent="0.25">
      <c r="A3590" s="117"/>
      <c r="B3590" s="118" t="s">
        <v>6765</v>
      </c>
      <c r="C3590" s="119">
        <v>43337</v>
      </c>
      <c r="D3590" s="117" t="s">
        <v>6766</v>
      </c>
      <c r="E3590" s="120" t="s">
        <v>6940</v>
      </c>
      <c r="F3590" s="117">
        <f>IF(ISNA(VLOOKUP(B3590,[2]保固召回!$A:$G,7,FALSE)),"",(VLOOKUP(B3590,[2]保固召回!$A:$G,7,FALSE)))</f>
        <v>0</v>
      </c>
      <c r="G3590" s="121">
        <f t="shared" ca="1" si="223"/>
        <v>5.859375E-3</v>
      </c>
      <c r="H3590" s="125" t="str">
        <f t="shared" ref="H3590:H3653" si="225">IF(P3590="V",D3590,"")</f>
        <v/>
      </c>
      <c r="I3590" s="126">
        <f t="shared" ref="I3590:I3653" ca="1" si="226">COUNTIF(H:H,D3590)</f>
        <v>3</v>
      </c>
      <c r="J3590" s="127"/>
      <c r="K3590" s="156"/>
      <c r="L3590" s="129"/>
      <c r="M3590" s="205"/>
      <c r="N3590" s="118"/>
      <c r="O3590" s="119"/>
      <c r="P3590" s="117" t="str">
        <f>IF(B3590="","",IF(ISNA(VLOOKUP(U3590,[2]NEW!H:H,1,FALSE)),"V",""))</f>
        <v/>
      </c>
      <c r="Q3590" s="156"/>
      <c r="R3590" s="129"/>
      <c r="S3590" s="205"/>
      <c r="U3590" s="132" t="str">
        <f t="shared" si="224"/>
        <v>0011880400DU43614</v>
      </c>
      <c r="W3590" s="134" t="str">
        <f>IF((ISERROR(VLOOKUP(E3590,'[2]Lead Time(覆蓋貼)'!F:F,1,0)))*(P3590="v"),"",IF((ISTEXT(VLOOKUP(E3590,'[2]Lead Time(覆蓋貼)'!F:F,1,0)))*(P3590=""),"未執行",""))</f>
        <v/>
      </c>
    </row>
    <row r="3591" spans="1:23" ht="20.25" customHeight="1" x14ac:dyDescent="0.25">
      <c r="A3591" s="117"/>
      <c r="B3591" s="118" t="s">
        <v>6765</v>
      </c>
      <c r="C3591" s="119">
        <v>43337</v>
      </c>
      <c r="D3591" s="117" t="s">
        <v>6766</v>
      </c>
      <c r="E3591" s="120" t="s">
        <v>6941</v>
      </c>
      <c r="F3591" s="117">
        <f>IF(ISNA(VLOOKUP(B3591,[2]保固召回!$A:$G,7,FALSE)),"",(VLOOKUP(B3591,[2]保固召回!$A:$G,7,FALSE)))</f>
        <v>0</v>
      </c>
      <c r="G3591" s="121">
        <f t="shared" ca="1" si="223"/>
        <v>5.859375E-3</v>
      </c>
      <c r="H3591" s="125" t="str">
        <f t="shared" si="225"/>
        <v/>
      </c>
      <c r="I3591" s="126">
        <f t="shared" ca="1" si="226"/>
        <v>3</v>
      </c>
      <c r="J3591" s="127"/>
      <c r="K3591" s="156"/>
      <c r="L3591" s="129"/>
      <c r="M3591" s="205"/>
      <c r="N3591" s="118"/>
      <c r="O3591" s="119"/>
      <c r="P3591" s="117" t="str">
        <f>IF(B3591="","",IF(ISNA(VLOOKUP(U3591,[2]NEW!H:H,1,FALSE)),"V",""))</f>
        <v/>
      </c>
      <c r="Q3591" s="156"/>
      <c r="R3591" s="129"/>
      <c r="S3591" s="205"/>
      <c r="U3591" s="132" t="str">
        <f t="shared" si="224"/>
        <v>0011880400D046295</v>
      </c>
      <c r="W3591" s="134" t="str">
        <f>IF((ISERROR(VLOOKUP(E3591,'[2]Lead Time(覆蓋貼)'!F:F,1,0)))*(P3591="v"),"",IF((ISTEXT(VLOOKUP(E3591,'[2]Lead Time(覆蓋貼)'!F:F,1,0)))*(P3591=""),"未執行",""))</f>
        <v/>
      </c>
    </row>
    <row r="3592" spans="1:23" ht="20.25" customHeight="1" x14ac:dyDescent="0.25">
      <c r="A3592" s="117"/>
      <c r="B3592" s="118" t="s">
        <v>6765</v>
      </c>
      <c r="C3592" s="119">
        <v>43337</v>
      </c>
      <c r="D3592" s="117" t="s">
        <v>6766</v>
      </c>
      <c r="E3592" s="120" t="s">
        <v>6942</v>
      </c>
      <c r="F3592" s="117">
        <f>IF(ISNA(VLOOKUP(B3592,[2]保固召回!$A:$G,7,FALSE)),"",(VLOOKUP(B3592,[2]保固召回!$A:$G,7,FALSE)))</f>
        <v>0</v>
      </c>
      <c r="G3592" s="121">
        <f t="shared" ca="1" si="223"/>
        <v>5.859375E-3</v>
      </c>
      <c r="H3592" s="125" t="str">
        <f t="shared" si="225"/>
        <v/>
      </c>
      <c r="I3592" s="126">
        <f t="shared" ca="1" si="226"/>
        <v>3</v>
      </c>
      <c r="J3592" s="127"/>
      <c r="K3592" s="156"/>
      <c r="L3592" s="129"/>
      <c r="M3592" s="205"/>
      <c r="N3592" s="118"/>
      <c r="O3592" s="119"/>
      <c r="P3592" s="117" t="str">
        <f>IF(B3592="","",IF(ISNA(VLOOKUP(U3592,[2]NEW!H:H,1,FALSE)),"V",""))</f>
        <v/>
      </c>
      <c r="Q3592" s="156"/>
      <c r="R3592" s="129"/>
      <c r="S3592" s="205"/>
      <c r="U3592" s="132" t="str">
        <f t="shared" si="224"/>
        <v>0011880400DY49144</v>
      </c>
      <c r="W3592" s="134" t="str">
        <f>IF((ISERROR(VLOOKUP(E3592,'[2]Lead Time(覆蓋貼)'!F:F,1,0)))*(P3592="v"),"",IF((ISTEXT(VLOOKUP(E3592,'[2]Lead Time(覆蓋貼)'!F:F,1,0)))*(P3592=""),"未執行",""))</f>
        <v/>
      </c>
    </row>
    <row r="3593" spans="1:23" ht="20.25" customHeight="1" x14ac:dyDescent="0.25">
      <c r="A3593" s="117"/>
      <c r="B3593" s="118" t="s">
        <v>6765</v>
      </c>
      <c r="C3593" s="119">
        <v>43337</v>
      </c>
      <c r="D3593" s="117" t="s">
        <v>6766</v>
      </c>
      <c r="E3593" s="120" t="s">
        <v>1945</v>
      </c>
      <c r="F3593" s="117">
        <f>IF(ISNA(VLOOKUP(B3593,[2]保固召回!$A:$G,7,FALSE)),"",(VLOOKUP(B3593,[2]保固召回!$A:$G,7,FALSE)))</f>
        <v>0</v>
      </c>
      <c r="G3593" s="121">
        <f t="shared" ref="G3593:G3656" ca="1" si="227">COUNTIF(H:H,D3593)/COUNTIF(D:D,D3593)</f>
        <v>5.859375E-3</v>
      </c>
      <c r="H3593" s="125" t="str">
        <f t="shared" si="225"/>
        <v/>
      </c>
      <c r="I3593" s="126">
        <f t="shared" ca="1" si="226"/>
        <v>3</v>
      </c>
      <c r="J3593" s="127"/>
      <c r="K3593" s="156"/>
      <c r="L3593" s="129"/>
      <c r="M3593" s="205"/>
      <c r="N3593" s="118"/>
      <c r="O3593" s="119"/>
      <c r="P3593" s="117" t="str">
        <f>IF(B3593="","",IF(ISNA(VLOOKUP(U3593,[2]NEW!H:H,1,FALSE)),"V",""))</f>
        <v/>
      </c>
      <c r="Q3593" s="156"/>
      <c r="R3593" s="129"/>
      <c r="S3593" s="205"/>
      <c r="U3593" s="132" t="str">
        <f t="shared" si="224"/>
        <v>0011880400D045143</v>
      </c>
      <c r="W3593" s="134" t="str">
        <f>IF((ISERROR(VLOOKUP(E3593,'[2]Lead Time(覆蓋貼)'!F:F,1,0)))*(P3593="v"),"",IF((ISTEXT(VLOOKUP(E3593,'[2]Lead Time(覆蓋貼)'!F:F,1,0)))*(P3593=""),"未執行",""))</f>
        <v/>
      </c>
    </row>
    <row r="3594" spans="1:23" ht="20.25" customHeight="1" x14ac:dyDescent="0.25">
      <c r="A3594" s="117"/>
      <c r="B3594" s="118" t="s">
        <v>6765</v>
      </c>
      <c r="C3594" s="119">
        <v>43337</v>
      </c>
      <c r="D3594" s="117" t="s">
        <v>6766</v>
      </c>
      <c r="E3594" s="120" t="s">
        <v>1914</v>
      </c>
      <c r="F3594" s="117">
        <f>IF(ISNA(VLOOKUP(B3594,[2]保固召回!$A:$G,7,FALSE)),"",(VLOOKUP(B3594,[2]保固召回!$A:$G,7,FALSE)))</f>
        <v>0</v>
      </c>
      <c r="G3594" s="121">
        <f t="shared" ca="1" si="227"/>
        <v>5.859375E-3</v>
      </c>
      <c r="H3594" s="125" t="str">
        <f t="shared" si="225"/>
        <v/>
      </c>
      <c r="I3594" s="126">
        <f t="shared" ca="1" si="226"/>
        <v>3</v>
      </c>
      <c r="J3594" s="127"/>
      <c r="K3594" s="156"/>
      <c r="L3594" s="129"/>
      <c r="M3594" s="205"/>
      <c r="N3594" s="118"/>
      <c r="O3594" s="119"/>
      <c r="P3594" s="117" t="str">
        <f>IF(B3594="","",IF(ISNA(VLOOKUP(U3594,[2]NEW!H:H,1,FALSE)),"V",""))</f>
        <v/>
      </c>
      <c r="Q3594" s="156"/>
      <c r="R3594" s="129"/>
      <c r="S3594" s="205"/>
      <c r="U3594" s="132" t="str">
        <f t="shared" si="224"/>
        <v>0011880400D046363</v>
      </c>
      <c r="W3594" s="134" t="str">
        <f>IF((ISERROR(VLOOKUP(E3594,'[2]Lead Time(覆蓋貼)'!F:F,1,0)))*(P3594="v"),"",IF((ISTEXT(VLOOKUP(E3594,'[2]Lead Time(覆蓋貼)'!F:F,1,0)))*(P3594=""),"未執行",""))</f>
        <v/>
      </c>
    </row>
    <row r="3595" spans="1:23" ht="20.25" customHeight="1" x14ac:dyDescent="0.25">
      <c r="A3595" s="117"/>
      <c r="B3595" s="118" t="s">
        <v>6765</v>
      </c>
      <c r="C3595" s="119">
        <v>43337</v>
      </c>
      <c r="D3595" s="117" t="s">
        <v>6766</v>
      </c>
      <c r="E3595" s="120" t="s">
        <v>6943</v>
      </c>
      <c r="F3595" s="117">
        <f>IF(ISNA(VLOOKUP(B3595,[2]保固召回!$A:$G,7,FALSE)),"",(VLOOKUP(B3595,[2]保固召回!$A:$G,7,FALSE)))</f>
        <v>0</v>
      </c>
      <c r="G3595" s="121">
        <f t="shared" ca="1" si="227"/>
        <v>5.859375E-3</v>
      </c>
      <c r="H3595" s="125" t="str">
        <f t="shared" si="225"/>
        <v/>
      </c>
      <c r="I3595" s="126">
        <f t="shared" ca="1" si="226"/>
        <v>3</v>
      </c>
      <c r="J3595" s="127"/>
      <c r="K3595" s="156"/>
      <c r="L3595" s="129"/>
      <c r="M3595" s="205"/>
      <c r="N3595" s="118"/>
      <c r="O3595" s="119"/>
      <c r="P3595" s="117" t="str">
        <f>IF(B3595="","",IF(ISNA(VLOOKUP(U3595,[2]NEW!H:H,1,FALSE)),"V",""))</f>
        <v/>
      </c>
      <c r="Q3595" s="156"/>
      <c r="R3595" s="129"/>
      <c r="S3595" s="205"/>
      <c r="U3595" s="132" t="str">
        <f t="shared" si="224"/>
        <v>0011880400DZ96723</v>
      </c>
      <c r="W3595" s="134" t="str">
        <f>IF((ISERROR(VLOOKUP(E3595,'[2]Lead Time(覆蓋貼)'!F:F,1,0)))*(P3595="v"),"",IF((ISTEXT(VLOOKUP(E3595,'[2]Lead Time(覆蓋貼)'!F:F,1,0)))*(P3595=""),"未執行",""))</f>
        <v/>
      </c>
    </row>
    <row r="3596" spans="1:23" ht="20.25" customHeight="1" x14ac:dyDescent="0.25">
      <c r="A3596" s="117"/>
      <c r="B3596" s="118" t="s">
        <v>6765</v>
      </c>
      <c r="C3596" s="119">
        <v>43337</v>
      </c>
      <c r="D3596" s="117" t="s">
        <v>6766</v>
      </c>
      <c r="E3596" s="120" t="s">
        <v>6944</v>
      </c>
      <c r="F3596" s="117">
        <f>IF(ISNA(VLOOKUP(B3596,[2]保固召回!$A:$G,7,FALSE)),"",(VLOOKUP(B3596,[2]保固召回!$A:$G,7,FALSE)))</f>
        <v>0</v>
      </c>
      <c r="G3596" s="121">
        <f t="shared" ca="1" si="227"/>
        <v>5.859375E-3</v>
      </c>
      <c r="H3596" s="125" t="str">
        <f t="shared" si="225"/>
        <v/>
      </c>
      <c r="I3596" s="126">
        <f t="shared" ca="1" si="226"/>
        <v>3</v>
      </c>
      <c r="J3596" s="127"/>
      <c r="K3596" s="156"/>
      <c r="L3596" s="129"/>
      <c r="M3596" s="205"/>
      <c r="N3596" s="118"/>
      <c r="O3596" s="119"/>
      <c r="P3596" s="117" t="str">
        <f>IF(B3596="","",IF(ISNA(VLOOKUP(U3596,[2]NEW!H:H,1,FALSE)),"V",""))</f>
        <v/>
      </c>
      <c r="Q3596" s="156"/>
      <c r="R3596" s="129"/>
      <c r="S3596" s="205"/>
      <c r="U3596" s="132" t="str">
        <f t="shared" si="224"/>
        <v>0011880400D046350</v>
      </c>
      <c r="W3596" s="134" t="str">
        <f>IF((ISERROR(VLOOKUP(E3596,'[2]Lead Time(覆蓋貼)'!F:F,1,0)))*(P3596="v"),"",IF((ISTEXT(VLOOKUP(E3596,'[2]Lead Time(覆蓋貼)'!F:F,1,0)))*(P3596=""),"未執行",""))</f>
        <v>未執行</v>
      </c>
    </row>
    <row r="3597" spans="1:23" ht="20.25" customHeight="1" x14ac:dyDescent="0.25">
      <c r="A3597" s="117"/>
      <c r="B3597" s="118" t="s">
        <v>6765</v>
      </c>
      <c r="C3597" s="119">
        <v>43337</v>
      </c>
      <c r="D3597" s="117" t="s">
        <v>6766</v>
      </c>
      <c r="E3597" s="120" t="s">
        <v>1944</v>
      </c>
      <c r="F3597" s="117">
        <f>IF(ISNA(VLOOKUP(B3597,[2]保固召回!$A:$G,7,FALSE)),"",(VLOOKUP(B3597,[2]保固召回!$A:$G,7,FALSE)))</f>
        <v>0</v>
      </c>
      <c r="G3597" s="121">
        <f t="shared" ca="1" si="227"/>
        <v>5.859375E-3</v>
      </c>
      <c r="H3597" s="125" t="str">
        <f t="shared" si="225"/>
        <v/>
      </c>
      <c r="I3597" s="126">
        <f t="shared" ca="1" si="226"/>
        <v>3</v>
      </c>
      <c r="J3597" s="127"/>
      <c r="K3597" s="156"/>
      <c r="L3597" s="129"/>
      <c r="M3597" s="205"/>
      <c r="N3597" s="118"/>
      <c r="O3597" s="119"/>
      <c r="P3597" s="117" t="str">
        <f>IF(B3597="","",IF(ISNA(VLOOKUP(U3597,[2]NEW!H:H,1,FALSE)),"V",""))</f>
        <v/>
      </c>
      <c r="Q3597" s="156"/>
      <c r="R3597" s="129"/>
      <c r="S3597" s="205"/>
      <c r="U3597" s="132" t="str">
        <f t="shared" si="224"/>
        <v>0011880400DZ94814</v>
      </c>
      <c r="W3597" s="134" t="str">
        <f>IF((ISERROR(VLOOKUP(E3597,'[2]Lead Time(覆蓋貼)'!F:F,1,0)))*(P3597="v"),"",IF((ISTEXT(VLOOKUP(E3597,'[2]Lead Time(覆蓋貼)'!F:F,1,0)))*(P3597=""),"未執行",""))</f>
        <v/>
      </c>
    </row>
    <row r="3598" spans="1:23" ht="20.25" customHeight="1" x14ac:dyDescent="0.25">
      <c r="A3598" s="117"/>
      <c r="B3598" s="118" t="s">
        <v>6765</v>
      </c>
      <c r="C3598" s="119">
        <v>43337</v>
      </c>
      <c r="D3598" s="117" t="s">
        <v>6766</v>
      </c>
      <c r="E3598" s="120" t="s">
        <v>6945</v>
      </c>
      <c r="F3598" s="117">
        <f>IF(ISNA(VLOOKUP(B3598,[2]保固召回!$A:$G,7,FALSE)),"",(VLOOKUP(B3598,[2]保固召回!$A:$G,7,FALSE)))</f>
        <v>0</v>
      </c>
      <c r="G3598" s="121">
        <f t="shared" ca="1" si="227"/>
        <v>5.859375E-3</v>
      </c>
      <c r="H3598" s="125" t="str">
        <f t="shared" si="225"/>
        <v/>
      </c>
      <c r="I3598" s="126">
        <f t="shared" ca="1" si="226"/>
        <v>3</v>
      </c>
      <c r="J3598" s="127"/>
      <c r="K3598" s="156"/>
      <c r="L3598" s="129"/>
      <c r="M3598" s="205"/>
      <c r="N3598" s="118"/>
      <c r="O3598" s="119"/>
      <c r="P3598" s="117" t="str">
        <f>IF(B3598="","",IF(ISNA(VLOOKUP(U3598,[2]NEW!H:H,1,FALSE)),"V",""))</f>
        <v/>
      </c>
      <c r="Q3598" s="156"/>
      <c r="R3598" s="129"/>
      <c r="S3598" s="205"/>
      <c r="U3598" s="132" t="str">
        <f t="shared" si="224"/>
        <v>0011880400DZ94846</v>
      </c>
      <c r="W3598" s="134" t="str">
        <f>IF((ISERROR(VLOOKUP(E3598,'[2]Lead Time(覆蓋貼)'!F:F,1,0)))*(P3598="v"),"",IF((ISTEXT(VLOOKUP(E3598,'[2]Lead Time(覆蓋貼)'!F:F,1,0)))*(P3598=""),"未執行",""))</f>
        <v/>
      </c>
    </row>
    <row r="3599" spans="1:23" ht="20.25" customHeight="1" x14ac:dyDescent="0.25">
      <c r="A3599" s="117"/>
      <c r="B3599" s="118" t="s">
        <v>6765</v>
      </c>
      <c r="C3599" s="119">
        <v>43337</v>
      </c>
      <c r="D3599" s="117" t="s">
        <v>6766</v>
      </c>
      <c r="E3599" s="120" t="s">
        <v>1917</v>
      </c>
      <c r="F3599" s="117">
        <f>IF(ISNA(VLOOKUP(B3599,[2]保固召回!$A:$G,7,FALSE)),"",(VLOOKUP(B3599,[2]保固召回!$A:$G,7,FALSE)))</f>
        <v>0</v>
      </c>
      <c r="G3599" s="121">
        <f t="shared" ca="1" si="227"/>
        <v>5.859375E-3</v>
      </c>
      <c r="H3599" s="125" t="str">
        <f t="shared" si="225"/>
        <v/>
      </c>
      <c r="I3599" s="126">
        <f t="shared" ca="1" si="226"/>
        <v>3</v>
      </c>
      <c r="J3599" s="127"/>
      <c r="K3599" s="156"/>
      <c r="L3599" s="129"/>
      <c r="M3599" s="205"/>
      <c r="N3599" s="118"/>
      <c r="O3599" s="119"/>
      <c r="P3599" s="117" t="str">
        <f>IF(B3599="","",IF(ISNA(VLOOKUP(U3599,[2]NEW!H:H,1,FALSE)),"V",""))</f>
        <v/>
      </c>
      <c r="Q3599" s="156"/>
      <c r="R3599" s="129"/>
      <c r="S3599" s="205"/>
      <c r="U3599" s="132" t="str">
        <f t="shared" si="224"/>
        <v>0011880400D046244</v>
      </c>
      <c r="W3599" s="134" t="str">
        <f>IF((ISERROR(VLOOKUP(E3599,'[2]Lead Time(覆蓋貼)'!F:F,1,0)))*(P3599="v"),"",IF((ISTEXT(VLOOKUP(E3599,'[2]Lead Time(覆蓋貼)'!F:F,1,0)))*(P3599=""),"未執行",""))</f>
        <v/>
      </c>
    </row>
    <row r="3600" spans="1:23" ht="20.25" customHeight="1" x14ac:dyDescent="0.25">
      <c r="A3600" s="117"/>
      <c r="B3600" s="118" t="s">
        <v>6765</v>
      </c>
      <c r="C3600" s="119">
        <v>43337</v>
      </c>
      <c r="D3600" s="117" t="s">
        <v>6766</v>
      </c>
      <c r="E3600" s="120" t="s">
        <v>1919</v>
      </c>
      <c r="F3600" s="117">
        <f>IF(ISNA(VLOOKUP(B3600,[2]保固召回!$A:$G,7,FALSE)),"",(VLOOKUP(B3600,[2]保固召回!$A:$G,7,FALSE)))</f>
        <v>0</v>
      </c>
      <c r="G3600" s="121">
        <f t="shared" ca="1" si="227"/>
        <v>5.859375E-3</v>
      </c>
      <c r="H3600" s="125" t="str">
        <f t="shared" si="225"/>
        <v/>
      </c>
      <c r="I3600" s="126">
        <f t="shared" ca="1" si="226"/>
        <v>3</v>
      </c>
      <c r="J3600" s="127"/>
      <c r="K3600" s="156"/>
      <c r="L3600" s="129"/>
      <c r="M3600" s="205"/>
      <c r="N3600" s="118"/>
      <c r="O3600" s="119"/>
      <c r="P3600" s="117" t="str">
        <f>IF(B3600="","",IF(ISNA(VLOOKUP(U3600,[2]NEW!H:H,1,FALSE)),"V",""))</f>
        <v/>
      </c>
      <c r="Q3600" s="156"/>
      <c r="R3600" s="129"/>
      <c r="S3600" s="205"/>
      <c r="U3600" s="132" t="str">
        <f t="shared" si="224"/>
        <v>0011880400D046266</v>
      </c>
      <c r="W3600" s="134" t="str">
        <f>IF((ISERROR(VLOOKUP(E3600,'[2]Lead Time(覆蓋貼)'!F:F,1,0)))*(P3600="v"),"",IF((ISTEXT(VLOOKUP(E3600,'[2]Lead Time(覆蓋貼)'!F:F,1,0)))*(P3600=""),"未執行",""))</f>
        <v/>
      </c>
    </row>
    <row r="3601" spans="1:23" ht="20.25" customHeight="1" x14ac:dyDescent="0.25">
      <c r="A3601" s="117"/>
      <c r="B3601" s="118" t="s">
        <v>6765</v>
      </c>
      <c r="C3601" s="119">
        <v>43337</v>
      </c>
      <c r="D3601" s="117" t="s">
        <v>6766</v>
      </c>
      <c r="E3601" s="120" t="s">
        <v>1922</v>
      </c>
      <c r="F3601" s="117">
        <f>IF(ISNA(VLOOKUP(B3601,[2]保固召回!$A:$G,7,FALSE)),"",(VLOOKUP(B3601,[2]保固召回!$A:$G,7,FALSE)))</f>
        <v>0</v>
      </c>
      <c r="G3601" s="121">
        <f t="shared" ca="1" si="227"/>
        <v>5.859375E-3</v>
      </c>
      <c r="H3601" s="125" t="str">
        <f t="shared" si="225"/>
        <v/>
      </c>
      <c r="I3601" s="126">
        <f t="shared" ca="1" si="226"/>
        <v>3</v>
      </c>
      <c r="J3601" s="127"/>
      <c r="K3601" s="156"/>
      <c r="L3601" s="129"/>
      <c r="M3601" s="205"/>
      <c r="N3601" s="118"/>
      <c r="O3601" s="119"/>
      <c r="P3601" s="117" t="str">
        <f>IF(B3601="","",IF(ISNA(VLOOKUP(U3601,[2]NEW!H:H,1,FALSE)),"V",""))</f>
        <v/>
      </c>
      <c r="Q3601" s="156"/>
      <c r="R3601" s="129"/>
      <c r="S3601" s="205"/>
      <c r="U3601" s="132" t="str">
        <f t="shared" si="224"/>
        <v>0011880400D046265</v>
      </c>
      <c r="W3601" s="134" t="str">
        <f>IF((ISERROR(VLOOKUP(E3601,'[2]Lead Time(覆蓋貼)'!F:F,1,0)))*(P3601="v"),"",IF((ISTEXT(VLOOKUP(E3601,'[2]Lead Time(覆蓋貼)'!F:F,1,0)))*(P3601=""),"未執行",""))</f>
        <v/>
      </c>
    </row>
    <row r="3602" spans="1:23" ht="20.25" customHeight="1" x14ac:dyDescent="0.25">
      <c r="A3602" s="117"/>
      <c r="B3602" s="118" t="s">
        <v>6765</v>
      </c>
      <c r="C3602" s="119">
        <v>43337</v>
      </c>
      <c r="D3602" s="117" t="s">
        <v>6766</v>
      </c>
      <c r="E3602" s="120" t="s">
        <v>1918</v>
      </c>
      <c r="F3602" s="117">
        <f>IF(ISNA(VLOOKUP(B3602,[2]保固召回!$A:$G,7,FALSE)),"",(VLOOKUP(B3602,[2]保固召回!$A:$G,7,FALSE)))</f>
        <v>0</v>
      </c>
      <c r="G3602" s="121">
        <f t="shared" ca="1" si="227"/>
        <v>5.859375E-3</v>
      </c>
      <c r="H3602" s="125" t="str">
        <f t="shared" si="225"/>
        <v/>
      </c>
      <c r="I3602" s="126">
        <f t="shared" ca="1" si="226"/>
        <v>3</v>
      </c>
      <c r="J3602" s="127"/>
      <c r="K3602" s="156"/>
      <c r="L3602" s="129"/>
      <c r="M3602" s="205"/>
      <c r="N3602" s="118"/>
      <c r="O3602" s="119"/>
      <c r="P3602" s="117" t="str">
        <f>IF(B3602="","",IF(ISNA(VLOOKUP(U3602,[2]NEW!H:H,1,FALSE)),"V",""))</f>
        <v/>
      </c>
      <c r="Q3602" s="156"/>
      <c r="R3602" s="129"/>
      <c r="S3602" s="205"/>
      <c r="U3602" s="132" t="str">
        <f t="shared" si="224"/>
        <v>0011880400D046287</v>
      </c>
      <c r="W3602" s="134" t="str">
        <f>IF((ISERROR(VLOOKUP(E3602,'[2]Lead Time(覆蓋貼)'!F:F,1,0)))*(P3602="v"),"",IF((ISTEXT(VLOOKUP(E3602,'[2]Lead Time(覆蓋貼)'!F:F,1,0)))*(P3602=""),"未執行",""))</f>
        <v/>
      </c>
    </row>
    <row r="3603" spans="1:23" ht="20.25" customHeight="1" x14ac:dyDescent="0.25">
      <c r="A3603" s="117"/>
      <c r="B3603" s="118" t="s">
        <v>6765</v>
      </c>
      <c r="C3603" s="119">
        <v>43337</v>
      </c>
      <c r="D3603" s="117" t="s">
        <v>6766</v>
      </c>
      <c r="E3603" s="120" t="s">
        <v>6946</v>
      </c>
      <c r="F3603" s="117">
        <f>IF(ISNA(VLOOKUP(B3603,[2]保固召回!$A:$G,7,FALSE)),"",(VLOOKUP(B3603,[2]保固召回!$A:$G,7,FALSE)))</f>
        <v>0</v>
      </c>
      <c r="G3603" s="121">
        <f t="shared" ca="1" si="227"/>
        <v>5.859375E-3</v>
      </c>
      <c r="H3603" s="125" t="str">
        <f t="shared" si="225"/>
        <v/>
      </c>
      <c r="I3603" s="126">
        <f t="shared" ca="1" si="226"/>
        <v>3</v>
      </c>
      <c r="J3603" s="127"/>
      <c r="K3603" s="156"/>
      <c r="L3603" s="129"/>
      <c r="M3603" s="205"/>
      <c r="N3603" s="118"/>
      <c r="O3603" s="119"/>
      <c r="P3603" s="117" t="str">
        <f>IF(B3603="","",IF(ISNA(VLOOKUP(U3603,[2]NEW!H:H,1,FALSE)),"V",""))</f>
        <v/>
      </c>
      <c r="Q3603" s="156"/>
      <c r="R3603" s="129"/>
      <c r="S3603" s="205"/>
      <c r="U3603" s="132" t="str">
        <f t="shared" si="224"/>
        <v>0011880400DY50783</v>
      </c>
      <c r="W3603" s="134" t="str">
        <f>IF((ISERROR(VLOOKUP(E3603,'[2]Lead Time(覆蓋貼)'!F:F,1,0)))*(P3603="v"),"",IF((ISTEXT(VLOOKUP(E3603,'[2]Lead Time(覆蓋貼)'!F:F,1,0)))*(P3603=""),"未執行",""))</f>
        <v/>
      </c>
    </row>
    <row r="3604" spans="1:23" ht="20.25" customHeight="1" x14ac:dyDescent="0.25">
      <c r="A3604" s="117"/>
      <c r="B3604" s="118" t="s">
        <v>6765</v>
      </c>
      <c r="C3604" s="119">
        <v>43337</v>
      </c>
      <c r="D3604" s="117" t="s">
        <v>6766</v>
      </c>
      <c r="E3604" s="120" t="s">
        <v>1923</v>
      </c>
      <c r="F3604" s="117">
        <f>IF(ISNA(VLOOKUP(B3604,[2]保固召回!$A:$G,7,FALSE)),"",(VLOOKUP(B3604,[2]保固召回!$A:$G,7,FALSE)))</f>
        <v>0</v>
      </c>
      <c r="G3604" s="121">
        <f t="shared" ca="1" si="227"/>
        <v>5.859375E-3</v>
      </c>
      <c r="H3604" s="125" t="str">
        <f t="shared" si="225"/>
        <v/>
      </c>
      <c r="I3604" s="126">
        <f t="shared" ca="1" si="226"/>
        <v>3</v>
      </c>
      <c r="J3604" s="127"/>
      <c r="K3604" s="156"/>
      <c r="L3604" s="129"/>
      <c r="M3604" s="205"/>
      <c r="N3604" s="118"/>
      <c r="O3604" s="119"/>
      <c r="P3604" s="117" t="str">
        <f>IF(B3604="","",IF(ISNA(VLOOKUP(U3604,[2]NEW!H:H,1,FALSE)),"V",""))</f>
        <v/>
      </c>
      <c r="Q3604" s="156"/>
      <c r="R3604" s="129"/>
      <c r="S3604" s="205"/>
      <c r="U3604" s="132" t="str">
        <f t="shared" si="224"/>
        <v>0011880400D046100</v>
      </c>
      <c r="W3604" s="134" t="str">
        <f>IF((ISERROR(VLOOKUP(E3604,'[2]Lead Time(覆蓋貼)'!F:F,1,0)))*(P3604="v"),"",IF((ISTEXT(VLOOKUP(E3604,'[2]Lead Time(覆蓋貼)'!F:F,1,0)))*(P3604=""),"未執行",""))</f>
        <v>未執行</v>
      </c>
    </row>
    <row r="3605" spans="1:23" ht="20.25" customHeight="1" x14ac:dyDescent="0.25">
      <c r="A3605" s="117"/>
      <c r="B3605" s="118" t="s">
        <v>6765</v>
      </c>
      <c r="C3605" s="119">
        <v>43337</v>
      </c>
      <c r="D3605" s="117" t="s">
        <v>6766</v>
      </c>
      <c r="E3605" s="120" t="s">
        <v>6947</v>
      </c>
      <c r="F3605" s="117">
        <f>IF(ISNA(VLOOKUP(B3605,[2]保固召回!$A:$G,7,FALSE)),"",(VLOOKUP(B3605,[2]保固召回!$A:$G,7,FALSE)))</f>
        <v>0</v>
      </c>
      <c r="G3605" s="121">
        <f t="shared" ca="1" si="227"/>
        <v>5.859375E-3</v>
      </c>
      <c r="H3605" s="125" t="str">
        <f t="shared" si="225"/>
        <v/>
      </c>
      <c r="I3605" s="126">
        <f t="shared" ca="1" si="226"/>
        <v>3</v>
      </c>
      <c r="J3605" s="127"/>
      <c r="K3605" s="156"/>
      <c r="L3605" s="129"/>
      <c r="M3605" s="205"/>
      <c r="N3605" s="118"/>
      <c r="O3605" s="119"/>
      <c r="P3605" s="117" t="str">
        <f>IF(B3605="","",IF(ISNA(VLOOKUP(U3605,[2]NEW!H:H,1,FALSE)),"V",""))</f>
        <v/>
      </c>
      <c r="Q3605" s="156"/>
      <c r="R3605" s="129"/>
      <c r="S3605" s="205"/>
      <c r="U3605" s="132" t="str">
        <f t="shared" si="224"/>
        <v>0011880400DY50869</v>
      </c>
      <c r="W3605" s="134" t="str">
        <f>IF((ISERROR(VLOOKUP(E3605,'[2]Lead Time(覆蓋貼)'!F:F,1,0)))*(P3605="v"),"",IF((ISTEXT(VLOOKUP(E3605,'[2]Lead Time(覆蓋貼)'!F:F,1,0)))*(P3605=""),"未執行",""))</f>
        <v/>
      </c>
    </row>
    <row r="3606" spans="1:23" ht="20.25" customHeight="1" x14ac:dyDescent="0.25">
      <c r="A3606" s="117"/>
      <c r="B3606" s="118" t="s">
        <v>6765</v>
      </c>
      <c r="C3606" s="119">
        <v>43337</v>
      </c>
      <c r="D3606" s="117" t="s">
        <v>6766</v>
      </c>
      <c r="E3606" s="120" t="s">
        <v>6948</v>
      </c>
      <c r="F3606" s="117">
        <f>IF(ISNA(VLOOKUP(B3606,[2]保固召回!$A:$G,7,FALSE)),"",(VLOOKUP(B3606,[2]保固召回!$A:$G,7,FALSE)))</f>
        <v>0</v>
      </c>
      <c r="G3606" s="121">
        <f t="shared" ca="1" si="227"/>
        <v>5.859375E-3</v>
      </c>
      <c r="H3606" s="125" t="str">
        <f t="shared" si="225"/>
        <v/>
      </c>
      <c r="I3606" s="126">
        <f t="shared" ca="1" si="226"/>
        <v>3</v>
      </c>
      <c r="J3606" s="127"/>
      <c r="K3606" s="156"/>
      <c r="L3606" s="129"/>
      <c r="M3606" s="205"/>
      <c r="N3606" s="118"/>
      <c r="O3606" s="119"/>
      <c r="P3606" s="117" t="str">
        <f>IF(B3606="","",IF(ISNA(VLOOKUP(U3606,[2]NEW!H:H,1,FALSE)),"V",""))</f>
        <v/>
      </c>
      <c r="Q3606" s="156"/>
      <c r="R3606" s="129"/>
      <c r="S3606" s="205"/>
      <c r="U3606" s="132" t="str">
        <f t="shared" si="224"/>
        <v>0011880400DY54769</v>
      </c>
      <c r="W3606" s="134" t="str">
        <f>IF((ISERROR(VLOOKUP(E3606,'[2]Lead Time(覆蓋貼)'!F:F,1,0)))*(P3606="v"),"",IF((ISTEXT(VLOOKUP(E3606,'[2]Lead Time(覆蓋貼)'!F:F,1,0)))*(P3606=""),"未執行",""))</f>
        <v>未執行</v>
      </c>
    </row>
    <row r="3607" spans="1:23" ht="20.25" customHeight="1" x14ac:dyDescent="0.25">
      <c r="A3607" s="117"/>
      <c r="B3607" s="118" t="s">
        <v>6765</v>
      </c>
      <c r="C3607" s="119">
        <v>43337</v>
      </c>
      <c r="D3607" s="117" t="s">
        <v>6766</v>
      </c>
      <c r="E3607" s="120" t="s">
        <v>6949</v>
      </c>
      <c r="F3607" s="117">
        <f>IF(ISNA(VLOOKUP(B3607,[2]保固召回!$A:$G,7,FALSE)),"",(VLOOKUP(B3607,[2]保固召回!$A:$G,7,FALSE)))</f>
        <v>0</v>
      </c>
      <c r="G3607" s="121">
        <f t="shared" ca="1" si="227"/>
        <v>5.859375E-3</v>
      </c>
      <c r="H3607" s="125" t="str">
        <f t="shared" si="225"/>
        <v/>
      </c>
      <c r="I3607" s="126">
        <f t="shared" ca="1" si="226"/>
        <v>3</v>
      </c>
      <c r="J3607" s="127"/>
      <c r="K3607" s="156"/>
      <c r="L3607" s="129"/>
      <c r="M3607" s="205"/>
      <c r="N3607" s="118"/>
      <c r="O3607" s="119"/>
      <c r="P3607" s="117" t="str">
        <f>IF(B3607="","",IF(ISNA(VLOOKUP(U3607,[2]NEW!H:H,1,FALSE)),"V",""))</f>
        <v/>
      </c>
      <c r="Q3607" s="156"/>
      <c r="R3607" s="129"/>
      <c r="S3607" s="205"/>
      <c r="U3607" s="132" t="str">
        <f t="shared" si="224"/>
        <v>0011880400DY54781</v>
      </c>
      <c r="W3607" s="134" t="str">
        <f>IF((ISERROR(VLOOKUP(E3607,'[2]Lead Time(覆蓋貼)'!F:F,1,0)))*(P3607="v"),"",IF((ISTEXT(VLOOKUP(E3607,'[2]Lead Time(覆蓋貼)'!F:F,1,0)))*(P3607=""),"未執行",""))</f>
        <v/>
      </c>
    </row>
    <row r="3608" spans="1:23" ht="20.25" customHeight="1" x14ac:dyDescent="0.25">
      <c r="A3608" s="117"/>
      <c r="B3608" s="118" t="s">
        <v>6765</v>
      </c>
      <c r="C3608" s="119">
        <v>43337</v>
      </c>
      <c r="D3608" s="117" t="s">
        <v>6766</v>
      </c>
      <c r="E3608" s="120" t="s">
        <v>6950</v>
      </c>
      <c r="F3608" s="117">
        <f>IF(ISNA(VLOOKUP(B3608,[2]保固召回!$A:$G,7,FALSE)),"",(VLOOKUP(B3608,[2]保固召回!$A:$G,7,FALSE)))</f>
        <v>0</v>
      </c>
      <c r="G3608" s="121">
        <f t="shared" ca="1" si="227"/>
        <v>5.859375E-3</v>
      </c>
      <c r="H3608" s="125" t="str">
        <f t="shared" si="225"/>
        <v/>
      </c>
      <c r="I3608" s="126">
        <f t="shared" ca="1" si="226"/>
        <v>3</v>
      </c>
      <c r="J3608" s="127"/>
      <c r="K3608" s="156"/>
      <c r="L3608" s="129"/>
      <c r="M3608" s="205"/>
      <c r="N3608" s="118"/>
      <c r="O3608" s="119"/>
      <c r="P3608" s="117" t="str">
        <f>IF(B3608="","",IF(ISNA(VLOOKUP(U3608,[2]NEW!H:H,1,FALSE)),"V",""))</f>
        <v/>
      </c>
      <c r="Q3608" s="156"/>
      <c r="R3608" s="129"/>
      <c r="S3608" s="205"/>
      <c r="U3608" s="132" t="str">
        <f t="shared" si="224"/>
        <v>0011880400DY46844</v>
      </c>
      <c r="W3608" s="134" t="str">
        <f>IF((ISERROR(VLOOKUP(E3608,'[2]Lead Time(覆蓋貼)'!F:F,1,0)))*(P3608="v"),"",IF((ISTEXT(VLOOKUP(E3608,'[2]Lead Time(覆蓋貼)'!F:F,1,0)))*(P3608=""),"未執行",""))</f>
        <v/>
      </c>
    </row>
    <row r="3609" spans="1:23" ht="20.25" customHeight="1" x14ac:dyDescent="0.25">
      <c r="A3609" s="117"/>
      <c r="B3609" s="118" t="s">
        <v>6765</v>
      </c>
      <c r="C3609" s="119">
        <v>43337</v>
      </c>
      <c r="D3609" s="117" t="s">
        <v>6766</v>
      </c>
      <c r="E3609" s="120" t="s">
        <v>6951</v>
      </c>
      <c r="F3609" s="117">
        <f>IF(ISNA(VLOOKUP(B3609,[2]保固召回!$A:$G,7,FALSE)),"",(VLOOKUP(B3609,[2]保固召回!$A:$G,7,FALSE)))</f>
        <v>0</v>
      </c>
      <c r="G3609" s="121">
        <f t="shared" ca="1" si="227"/>
        <v>5.859375E-3</v>
      </c>
      <c r="H3609" s="125" t="str">
        <f t="shared" si="225"/>
        <v/>
      </c>
      <c r="I3609" s="126">
        <f t="shared" ca="1" si="226"/>
        <v>3</v>
      </c>
      <c r="J3609" s="127"/>
      <c r="K3609" s="156"/>
      <c r="L3609" s="129"/>
      <c r="M3609" s="205"/>
      <c r="N3609" s="118"/>
      <c r="O3609" s="119"/>
      <c r="P3609" s="117" t="str">
        <f>IF(B3609="","",IF(ISNA(VLOOKUP(U3609,[2]NEW!H:H,1,FALSE)),"V",""))</f>
        <v/>
      </c>
      <c r="Q3609" s="156"/>
      <c r="R3609" s="129"/>
      <c r="S3609" s="205"/>
      <c r="U3609" s="132" t="str">
        <f t="shared" si="224"/>
        <v>0011880400DY55572</v>
      </c>
      <c r="W3609" s="134" t="str">
        <f>IF((ISERROR(VLOOKUP(E3609,'[2]Lead Time(覆蓋貼)'!F:F,1,0)))*(P3609="v"),"",IF((ISTEXT(VLOOKUP(E3609,'[2]Lead Time(覆蓋貼)'!F:F,1,0)))*(P3609=""),"未執行",""))</f>
        <v>未執行</v>
      </c>
    </row>
    <row r="3610" spans="1:23" ht="20.25" customHeight="1" x14ac:dyDescent="0.25">
      <c r="A3610" s="117"/>
      <c r="B3610" s="118" t="s">
        <v>6765</v>
      </c>
      <c r="C3610" s="119">
        <v>43337</v>
      </c>
      <c r="D3610" s="117" t="s">
        <v>6766</v>
      </c>
      <c r="E3610" s="120" t="s">
        <v>6952</v>
      </c>
      <c r="F3610" s="117">
        <f>IF(ISNA(VLOOKUP(B3610,[2]保固召回!$A:$G,7,FALSE)),"",(VLOOKUP(B3610,[2]保固召回!$A:$G,7,FALSE)))</f>
        <v>0</v>
      </c>
      <c r="G3610" s="121">
        <f t="shared" ca="1" si="227"/>
        <v>5.859375E-3</v>
      </c>
      <c r="H3610" s="125" t="str">
        <f t="shared" si="225"/>
        <v/>
      </c>
      <c r="I3610" s="126">
        <f t="shared" ca="1" si="226"/>
        <v>3</v>
      </c>
      <c r="J3610" s="127"/>
      <c r="K3610" s="156"/>
      <c r="L3610" s="129"/>
      <c r="M3610" s="205"/>
      <c r="N3610" s="118"/>
      <c r="O3610" s="119"/>
      <c r="P3610" s="117" t="str">
        <f>IF(B3610="","",IF(ISNA(VLOOKUP(U3610,[2]NEW!H:H,1,FALSE)),"V",""))</f>
        <v/>
      </c>
      <c r="Q3610" s="156"/>
      <c r="R3610" s="129"/>
      <c r="S3610" s="205"/>
      <c r="U3610" s="132" t="str">
        <f t="shared" si="224"/>
        <v>0011880400DX08916</v>
      </c>
      <c r="W3610" s="134" t="str">
        <f>IF((ISERROR(VLOOKUP(E3610,'[2]Lead Time(覆蓋貼)'!F:F,1,0)))*(P3610="v"),"",IF((ISTEXT(VLOOKUP(E3610,'[2]Lead Time(覆蓋貼)'!F:F,1,0)))*(P3610=""),"未執行",""))</f>
        <v/>
      </c>
    </row>
    <row r="3611" spans="1:23" ht="20.25" customHeight="1" x14ac:dyDescent="0.25">
      <c r="A3611" s="117"/>
      <c r="B3611" s="118" t="s">
        <v>6765</v>
      </c>
      <c r="C3611" s="119">
        <v>43337</v>
      </c>
      <c r="D3611" s="117" t="s">
        <v>6766</v>
      </c>
      <c r="E3611" s="120" t="s">
        <v>6953</v>
      </c>
      <c r="F3611" s="117">
        <f>IF(ISNA(VLOOKUP(B3611,[2]保固召回!$A:$G,7,FALSE)),"",(VLOOKUP(B3611,[2]保固召回!$A:$G,7,FALSE)))</f>
        <v>0</v>
      </c>
      <c r="G3611" s="121">
        <f t="shared" ca="1" si="227"/>
        <v>5.859375E-3</v>
      </c>
      <c r="H3611" s="125" t="str">
        <f t="shared" si="225"/>
        <v/>
      </c>
      <c r="I3611" s="126">
        <f t="shared" ca="1" si="226"/>
        <v>3</v>
      </c>
      <c r="J3611" s="127"/>
      <c r="K3611" s="156"/>
      <c r="L3611" s="129"/>
      <c r="M3611" s="205"/>
      <c r="N3611" s="118"/>
      <c r="O3611" s="119"/>
      <c r="P3611" s="117" t="str">
        <f>IF(B3611="","",IF(ISNA(VLOOKUP(U3611,[2]NEW!H:H,1,FALSE)),"V",""))</f>
        <v/>
      </c>
      <c r="Q3611" s="156"/>
      <c r="R3611" s="129"/>
      <c r="S3611" s="205"/>
      <c r="U3611" s="132" t="str">
        <f t="shared" si="224"/>
        <v>0011880400DY55054</v>
      </c>
      <c r="W3611" s="134" t="str">
        <f>IF((ISERROR(VLOOKUP(E3611,'[2]Lead Time(覆蓋貼)'!F:F,1,0)))*(P3611="v"),"",IF((ISTEXT(VLOOKUP(E3611,'[2]Lead Time(覆蓋貼)'!F:F,1,0)))*(P3611=""),"未執行",""))</f>
        <v/>
      </c>
    </row>
    <row r="3612" spans="1:23" ht="20.25" customHeight="1" x14ac:dyDescent="0.25">
      <c r="A3612" s="117"/>
      <c r="B3612" s="118" t="s">
        <v>6765</v>
      </c>
      <c r="C3612" s="119">
        <v>43337</v>
      </c>
      <c r="D3612" s="117" t="s">
        <v>6766</v>
      </c>
      <c r="E3612" s="120" t="s">
        <v>6954</v>
      </c>
      <c r="F3612" s="117">
        <f>IF(ISNA(VLOOKUP(B3612,[2]保固召回!$A:$G,7,FALSE)),"",(VLOOKUP(B3612,[2]保固召回!$A:$G,7,FALSE)))</f>
        <v>0</v>
      </c>
      <c r="G3612" s="121">
        <f t="shared" ca="1" si="227"/>
        <v>5.859375E-3</v>
      </c>
      <c r="H3612" s="125" t="str">
        <f t="shared" si="225"/>
        <v/>
      </c>
      <c r="I3612" s="126">
        <f t="shared" ca="1" si="226"/>
        <v>3</v>
      </c>
      <c r="J3612" s="127"/>
      <c r="K3612" s="156"/>
      <c r="L3612" s="129"/>
      <c r="M3612" s="205"/>
      <c r="N3612" s="118"/>
      <c r="O3612" s="119"/>
      <c r="P3612" s="117" t="str">
        <f>IF(B3612="","",IF(ISNA(VLOOKUP(U3612,[2]NEW!H:H,1,FALSE)),"V",""))</f>
        <v/>
      </c>
      <c r="Q3612" s="156"/>
      <c r="R3612" s="129"/>
      <c r="S3612" s="205"/>
      <c r="U3612" s="132" t="str">
        <f t="shared" si="224"/>
        <v>0011880400DY55057</v>
      </c>
      <c r="W3612" s="134" t="str">
        <f>IF((ISERROR(VLOOKUP(E3612,'[2]Lead Time(覆蓋貼)'!F:F,1,0)))*(P3612="v"),"",IF((ISTEXT(VLOOKUP(E3612,'[2]Lead Time(覆蓋貼)'!F:F,1,0)))*(P3612=""),"未執行",""))</f>
        <v/>
      </c>
    </row>
    <row r="3613" spans="1:23" ht="20.25" customHeight="1" x14ac:dyDescent="0.25">
      <c r="A3613" s="117"/>
      <c r="B3613" s="118" t="s">
        <v>6765</v>
      </c>
      <c r="C3613" s="119">
        <v>43337</v>
      </c>
      <c r="D3613" s="117" t="s">
        <v>6766</v>
      </c>
      <c r="E3613" s="120" t="s">
        <v>6955</v>
      </c>
      <c r="F3613" s="117">
        <f>IF(ISNA(VLOOKUP(B3613,[2]保固召回!$A:$G,7,FALSE)),"",(VLOOKUP(B3613,[2]保固召回!$A:$G,7,FALSE)))</f>
        <v>0</v>
      </c>
      <c r="G3613" s="121">
        <f t="shared" ca="1" si="227"/>
        <v>5.859375E-3</v>
      </c>
      <c r="H3613" s="125" t="str">
        <f t="shared" si="225"/>
        <v/>
      </c>
      <c r="I3613" s="126">
        <f t="shared" ca="1" si="226"/>
        <v>3</v>
      </c>
      <c r="J3613" s="127"/>
      <c r="K3613" s="156"/>
      <c r="L3613" s="129"/>
      <c r="M3613" s="205"/>
      <c r="N3613" s="118"/>
      <c r="O3613" s="119"/>
      <c r="P3613" s="117" t="str">
        <f>IF(B3613="","",IF(ISNA(VLOOKUP(U3613,[2]NEW!H:H,1,FALSE)),"V",""))</f>
        <v/>
      </c>
      <c r="Q3613" s="156"/>
      <c r="R3613" s="129"/>
      <c r="S3613" s="205"/>
      <c r="U3613" s="132" t="str">
        <f t="shared" si="224"/>
        <v>0011880400D047715</v>
      </c>
      <c r="W3613" s="134" t="str">
        <f>IF((ISERROR(VLOOKUP(E3613,'[2]Lead Time(覆蓋貼)'!F:F,1,0)))*(P3613="v"),"",IF((ISTEXT(VLOOKUP(E3613,'[2]Lead Time(覆蓋貼)'!F:F,1,0)))*(P3613=""),"未執行",""))</f>
        <v/>
      </c>
    </row>
    <row r="3614" spans="1:23" ht="20.25" customHeight="1" x14ac:dyDescent="0.25">
      <c r="A3614" s="117"/>
      <c r="B3614" s="118" t="s">
        <v>6765</v>
      </c>
      <c r="C3614" s="119">
        <v>43337</v>
      </c>
      <c r="D3614" s="117" t="s">
        <v>6766</v>
      </c>
      <c r="E3614" s="120" t="s">
        <v>6956</v>
      </c>
      <c r="F3614" s="117">
        <f>IF(ISNA(VLOOKUP(B3614,[2]保固召回!$A:$G,7,FALSE)),"",(VLOOKUP(B3614,[2]保固召回!$A:$G,7,FALSE)))</f>
        <v>0</v>
      </c>
      <c r="G3614" s="121">
        <f t="shared" ca="1" si="227"/>
        <v>5.859375E-3</v>
      </c>
      <c r="H3614" s="125" t="str">
        <f t="shared" si="225"/>
        <v/>
      </c>
      <c r="I3614" s="126">
        <f t="shared" ca="1" si="226"/>
        <v>3</v>
      </c>
      <c r="J3614" s="127"/>
      <c r="K3614" s="156"/>
      <c r="L3614" s="129"/>
      <c r="M3614" s="205"/>
      <c r="N3614" s="118"/>
      <c r="O3614" s="119"/>
      <c r="P3614" s="117" t="str">
        <f>IF(B3614="","",IF(ISNA(VLOOKUP(U3614,[2]NEW!H:H,1,FALSE)),"V",""))</f>
        <v/>
      </c>
      <c r="Q3614" s="156"/>
      <c r="R3614" s="129"/>
      <c r="S3614" s="205"/>
      <c r="U3614" s="132" t="str">
        <f t="shared" si="224"/>
        <v>0011880400D047906</v>
      </c>
      <c r="W3614" s="134" t="str">
        <f>IF((ISERROR(VLOOKUP(E3614,'[2]Lead Time(覆蓋貼)'!F:F,1,0)))*(P3614="v"),"",IF((ISTEXT(VLOOKUP(E3614,'[2]Lead Time(覆蓋貼)'!F:F,1,0)))*(P3614=""),"未執行",""))</f>
        <v/>
      </c>
    </row>
    <row r="3615" spans="1:23" ht="20.25" customHeight="1" x14ac:dyDescent="0.25">
      <c r="A3615" s="117"/>
      <c r="B3615" s="118" t="s">
        <v>6765</v>
      </c>
      <c r="C3615" s="119">
        <v>43337</v>
      </c>
      <c r="D3615" s="117" t="s">
        <v>6766</v>
      </c>
      <c r="E3615" s="120" t="s">
        <v>6957</v>
      </c>
      <c r="F3615" s="117">
        <f>IF(ISNA(VLOOKUP(B3615,[2]保固召回!$A:$G,7,FALSE)),"",(VLOOKUP(B3615,[2]保固召回!$A:$G,7,FALSE)))</f>
        <v>0</v>
      </c>
      <c r="G3615" s="121">
        <f t="shared" ca="1" si="227"/>
        <v>5.859375E-3</v>
      </c>
      <c r="H3615" s="125" t="str">
        <f t="shared" si="225"/>
        <v/>
      </c>
      <c r="I3615" s="126">
        <f t="shared" ca="1" si="226"/>
        <v>3</v>
      </c>
      <c r="J3615" s="127"/>
      <c r="K3615" s="156"/>
      <c r="L3615" s="129"/>
      <c r="M3615" s="205"/>
      <c r="N3615" s="118"/>
      <c r="O3615" s="119"/>
      <c r="P3615" s="117" t="str">
        <f>IF(B3615="","",IF(ISNA(VLOOKUP(U3615,[2]NEW!H:H,1,FALSE)),"V",""))</f>
        <v/>
      </c>
      <c r="Q3615" s="156"/>
      <c r="R3615" s="129"/>
      <c r="S3615" s="205"/>
      <c r="U3615" s="132" t="str">
        <f t="shared" si="224"/>
        <v>0011880400NN68020</v>
      </c>
      <c r="W3615" s="134" t="str">
        <f>IF((ISERROR(VLOOKUP(E3615,'[2]Lead Time(覆蓋貼)'!F:F,1,0)))*(P3615="v"),"",IF((ISTEXT(VLOOKUP(E3615,'[2]Lead Time(覆蓋貼)'!F:F,1,0)))*(P3615=""),"未執行",""))</f>
        <v/>
      </c>
    </row>
    <row r="3616" spans="1:23" ht="20.25" customHeight="1" x14ac:dyDescent="0.25">
      <c r="A3616" s="117"/>
      <c r="B3616" s="118" t="s">
        <v>6765</v>
      </c>
      <c r="C3616" s="119">
        <v>43337</v>
      </c>
      <c r="D3616" s="117" t="s">
        <v>6766</v>
      </c>
      <c r="E3616" s="120" t="s">
        <v>6958</v>
      </c>
      <c r="F3616" s="117">
        <f>IF(ISNA(VLOOKUP(B3616,[2]保固召回!$A:$G,7,FALSE)),"",(VLOOKUP(B3616,[2]保固召回!$A:$G,7,FALSE)))</f>
        <v>0</v>
      </c>
      <c r="G3616" s="121">
        <f t="shared" ca="1" si="227"/>
        <v>5.859375E-3</v>
      </c>
      <c r="H3616" s="125" t="str">
        <f t="shared" si="225"/>
        <v/>
      </c>
      <c r="I3616" s="126">
        <f t="shared" ca="1" si="226"/>
        <v>3</v>
      </c>
      <c r="J3616" s="127"/>
      <c r="K3616" s="156"/>
      <c r="L3616" s="129"/>
      <c r="M3616" s="205"/>
      <c r="N3616" s="118"/>
      <c r="O3616" s="119"/>
      <c r="P3616" s="117" t="str">
        <f>IF(B3616="","",IF(ISNA(VLOOKUP(U3616,[2]NEW!H:H,1,FALSE)),"V",""))</f>
        <v/>
      </c>
      <c r="Q3616" s="156"/>
      <c r="R3616" s="129"/>
      <c r="S3616" s="205"/>
      <c r="U3616" s="132" t="str">
        <f t="shared" si="224"/>
        <v>0011880400D772437</v>
      </c>
      <c r="W3616" s="134" t="str">
        <f>IF((ISERROR(VLOOKUP(E3616,'[2]Lead Time(覆蓋貼)'!F:F,1,0)))*(P3616="v"),"",IF((ISTEXT(VLOOKUP(E3616,'[2]Lead Time(覆蓋貼)'!F:F,1,0)))*(P3616=""),"未執行",""))</f>
        <v/>
      </c>
    </row>
    <row r="3617" spans="1:23" ht="20.25" customHeight="1" x14ac:dyDescent="0.25">
      <c r="A3617" s="117"/>
      <c r="B3617" s="118" t="s">
        <v>6765</v>
      </c>
      <c r="C3617" s="119">
        <v>43337</v>
      </c>
      <c r="D3617" s="117" t="s">
        <v>6766</v>
      </c>
      <c r="E3617" s="120" t="s">
        <v>6959</v>
      </c>
      <c r="F3617" s="117">
        <f>IF(ISNA(VLOOKUP(B3617,[2]保固召回!$A:$G,7,FALSE)),"",(VLOOKUP(B3617,[2]保固召回!$A:$G,7,FALSE)))</f>
        <v>0</v>
      </c>
      <c r="G3617" s="121">
        <f t="shared" ca="1" si="227"/>
        <v>5.859375E-3</v>
      </c>
      <c r="H3617" s="125" t="str">
        <f t="shared" si="225"/>
        <v/>
      </c>
      <c r="I3617" s="126">
        <f t="shared" ca="1" si="226"/>
        <v>3</v>
      </c>
      <c r="J3617" s="127"/>
      <c r="K3617" s="156"/>
      <c r="L3617" s="129"/>
      <c r="M3617" s="205"/>
      <c r="N3617" s="118"/>
      <c r="O3617" s="119"/>
      <c r="P3617" s="117" t="str">
        <f>IF(B3617="","",IF(ISNA(VLOOKUP(U3617,[2]NEW!H:H,1,FALSE)),"V",""))</f>
        <v/>
      </c>
      <c r="Q3617" s="156"/>
      <c r="R3617" s="129"/>
      <c r="S3617" s="205"/>
      <c r="U3617" s="132" t="str">
        <f t="shared" si="224"/>
        <v>0011880400DY54252</v>
      </c>
      <c r="W3617" s="134" t="str">
        <f>IF((ISERROR(VLOOKUP(E3617,'[2]Lead Time(覆蓋貼)'!F:F,1,0)))*(P3617="v"),"",IF((ISTEXT(VLOOKUP(E3617,'[2]Lead Time(覆蓋貼)'!F:F,1,0)))*(P3617=""),"未執行",""))</f>
        <v/>
      </c>
    </row>
    <row r="3618" spans="1:23" ht="20.25" customHeight="1" x14ac:dyDescent="0.25">
      <c r="A3618" s="117"/>
      <c r="B3618" s="118" t="s">
        <v>6765</v>
      </c>
      <c r="C3618" s="119">
        <v>43337</v>
      </c>
      <c r="D3618" s="117" t="s">
        <v>6766</v>
      </c>
      <c r="E3618" s="120" t="s">
        <v>6960</v>
      </c>
      <c r="F3618" s="117">
        <f>IF(ISNA(VLOOKUP(B3618,[2]保固召回!$A:$G,7,FALSE)),"",(VLOOKUP(B3618,[2]保固召回!$A:$G,7,FALSE)))</f>
        <v>0</v>
      </c>
      <c r="G3618" s="121">
        <f t="shared" ca="1" si="227"/>
        <v>5.859375E-3</v>
      </c>
      <c r="H3618" s="125" t="str">
        <f t="shared" si="225"/>
        <v/>
      </c>
      <c r="I3618" s="126">
        <f t="shared" ca="1" si="226"/>
        <v>3</v>
      </c>
      <c r="J3618" s="127"/>
      <c r="K3618" s="156"/>
      <c r="L3618" s="129"/>
      <c r="M3618" s="205"/>
      <c r="N3618" s="118"/>
      <c r="O3618" s="119"/>
      <c r="P3618" s="117" t="str">
        <f>IF(B3618="","",IF(ISNA(VLOOKUP(U3618,[2]NEW!H:H,1,FALSE)),"V",""))</f>
        <v/>
      </c>
      <c r="Q3618" s="156"/>
      <c r="R3618" s="129"/>
      <c r="S3618" s="205"/>
      <c r="U3618" s="132" t="str">
        <f t="shared" si="224"/>
        <v>0011880400DY54250</v>
      </c>
      <c r="W3618" s="134" t="str">
        <f>IF((ISERROR(VLOOKUP(E3618,'[2]Lead Time(覆蓋貼)'!F:F,1,0)))*(P3618="v"),"",IF((ISTEXT(VLOOKUP(E3618,'[2]Lead Time(覆蓋貼)'!F:F,1,0)))*(P3618=""),"未執行",""))</f>
        <v>未執行</v>
      </c>
    </row>
    <row r="3619" spans="1:23" ht="20.25" customHeight="1" x14ac:dyDescent="0.25">
      <c r="A3619" s="117"/>
      <c r="B3619" s="118" t="s">
        <v>6765</v>
      </c>
      <c r="C3619" s="119">
        <v>43337</v>
      </c>
      <c r="D3619" s="117" t="s">
        <v>6766</v>
      </c>
      <c r="E3619" s="120" t="s">
        <v>6961</v>
      </c>
      <c r="F3619" s="117">
        <f>IF(ISNA(VLOOKUP(B3619,[2]保固召回!$A:$G,7,FALSE)),"",(VLOOKUP(B3619,[2]保固召回!$A:$G,7,FALSE)))</f>
        <v>0</v>
      </c>
      <c r="G3619" s="121">
        <f t="shared" ca="1" si="227"/>
        <v>5.859375E-3</v>
      </c>
      <c r="H3619" s="125" t="str">
        <f t="shared" si="225"/>
        <v/>
      </c>
      <c r="I3619" s="126">
        <f t="shared" ca="1" si="226"/>
        <v>3</v>
      </c>
      <c r="J3619" s="127"/>
      <c r="K3619" s="156"/>
      <c r="L3619" s="129"/>
      <c r="M3619" s="205"/>
      <c r="N3619" s="118"/>
      <c r="O3619" s="119"/>
      <c r="P3619" s="117" t="str">
        <f>IF(B3619="","",IF(ISNA(VLOOKUP(U3619,[2]NEW!H:H,1,FALSE)),"V",""))</f>
        <v/>
      </c>
      <c r="Q3619" s="156"/>
      <c r="R3619" s="129"/>
      <c r="S3619" s="205"/>
      <c r="U3619" s="132" t="str">
        <f t="shared" si="224"/>
        <v>0011880400DY54253</v>
      </c>
      <c r="W3619" s="134" t="str">
        <f>IF((ISERROR(VLOOKUP(E3619,'[2]Lead Time(覆蓋貼)'!F:F,1,0)))*(P3619="v"),"",IF((ISTEXT(VLOOKUP(E3619,'[2]Lead Time(覆蓋貼)'!F:F,1,0)))*(P3619=""),"未執行",""))</f>
        <v/>
      </c>
    </row>
    <row r="3620" spans="1:23" ht="20.25" customHeight="1" x14ac:dyDescent="0.25">
      <c r="A3620" s="117"/>
      <c r="B3620" s="118" t="s">
        <v>6765</v>
      </c>
      <c r="C3620" s="119">
        <v>43337</v>
      </c>
      <c r="D3620" s="117" t="s">
        <v>6766</v>
      </c>
      <c r="E3620" s="120" t="s">
        <v>6962</v>
      </c>
      <c r="F3620" s="117">
        <f>IF(ISNA(VLOOKUP(B3620,[2]保固召回!$A:$G,7,FALSE)),"",(VLOOKUP(B3620,[2]保固召回!$A:$G,7,FALSE)))</f>
        <v>0</v>
      </c>
      <c r="G3620" s="121">
        <f t="shared" ca="1" si="227"/>
        <v>5.859375E-3</v>
      </c>
      <c r="H3620" s="125" t="str">
        <f t="shared" si="225"/>
        <v/>
      </c>
      <c r="I3620" s="126">
        <f t="shared" ca="1" si="226"/>
        <v>3</v>
      </c>
      <c r="J3620" s="127"/>
      <c r="K3620" s="156"/>
      <c r="L3620" s="129"/>
      <c r="M3620" s="205"/>
      <c r="N3620" s="118"/>
      <c r="O3620" s="119"/>
      <c r="P3620" s="117" t="str">
        <f>IF(B3620="","",IF(ISNA(VLOOKUP(U3620,[2]NEW!H:H,1,FALSE)),"V",""))</f>
        <v/>
      </c>
      <c r="Q3620" s="156"/>
      <c r="R3620" s="129"/>
      <c r="S3620" s="205"/>
      <c r="U3620" s="132" t="str">
        <f t="shared" si="224"/>
        <v>0011880400DU48326</v>
      </c>
      <c r="W3620" s="134" t="str">
        <f>IF((ISERROR(VLOOKUP(E3620,'[2]Lead Time(覆蓋貼)'!F:F,1,0)))*(P3620="v"),"",IF((ISTEXT(VLOOKUP(E3620,'[2]Lead Time(覆蓋貼)'!F:F,1,0)))*(P3620=""),"未執行",""))</f>
        <v/>
      </c>
    </row>
    <row r="3621" spans="1:23" ht="20.25" customHeight="1" x14ac:dyDescent="0.25">
      <c r="A3621" s="117"/>
      <c r="B3621" s="118" t="s">
        <v>6765</v>
      </c>
      <c r="C3621" s="119">
        <v>43337</v>
      </c>
      <c r="D3621" s="117" t="s">
        <v>6766</v>
      </c>
      <c r="E3621" s="120" t="s">
        <v>6963</v>
      </c>
      <c r="F3621" s="117">
        <f>IF(ISNA(VLOOKUP(B3621,[2]保固召回!$A:$G,7,FALSE)),"",(VLOOKUP(B3621,[2]保固召回!$A:$G,7,FALSE)))</f>
        <v>0</v>
      </c>
      <c r="G3621" s="121">
        <f t="shared" ca="1" si="227"/>
        <v>5.859375E-3</v>
      </c>
      <c r="H3621" s="125" t="str">
        <f t="shared" si="225"/>
        <v/>
      </c>
      <c r="I3621" s="126">
        <f t="shared" ca="1" si="226"/>
        <v>3</v>
      </c>
      <c r="J3621" s="127"/>
      <c r="K3621" s="156"/>
      <c r="L3621" s="129"/>
      <c r="M3621" s="205"/>
      <c r="N3621" s="118"/>
      <c r="O3621" s="119"/>
      <c r="P3621" s="117" t="str">
        <f>IF(B3621="","",IF(ISNA(VLOOKUP(U3621,[2]NEW!H:H,1,FALSE)),"V",""))</f>
        <v/>
      </c>
      <c r="Q3621" s="156"/>
      <c r="R3621" s="129"/>
      <c r="S3621" s="205"/>
      <c r="U3621" s="132" t="str">
        <f t="shared" si="224"/>
        <v>0011880400DY53160</v>
      </c>
      <c r="W3621" s="134" t="str">
        <f>IF((ISERROR(VLOOKUP(E3621,'[2]Lead Time(覆蓋貼)'!F:F,1,0)))*(P3621="v"),"",IF((ISTEXT(VLOOKUP(E3621,'[2]Lead Time(覆蓋貼)'!F:F,1,0)))*(P3621=""),"未執行",""))</f>
        <v/>
      </c>
    </row>
    <row r="3622" spans="1:23" ht="20.25" customHeight="1" x14ac:dyDescent="0.25">
      <c r="A3622" s="117"/>
      <c r="B3622" s="118" t="s">
        <v>6765</v>
      </c>
      <c r="C3622" s="119">
        <v>43337</v>
      </c>
      <c r="D3622" s="117" t="s">
        <v>6766</v>
      </c>
      <c r="E3622" s="120" t="s">
        <v>6964</v>
      </c>
      <c r="F3622" s="117">
        <f>IF(ISNA(VLOOKUP(B3622,[2]保固召回!$A:$G,7,FALSE)),"",(VLOOKUP(B3622,[2]保固召回!$A:$G,7,FALSE)))</f>
        <v>0</v>
      </c>
      <c r="G3622" s="121">
        <f t="shared" ca="1" si="227"/>
        <v>5.859375E-3</v>
      </c>
      <c r="H3622" s="125" t="str">
        <f t="shared" si="225"/>
        <v/>
      </c>
      <c r="I3622" s="126">
        <f t="shared" ca="1" si="226"/>
        <v>3</v>
      </c>
      <c r="J3622" s="127"/>
      <c r="K3622" s="156"/>
      <c r="L3622" s="129"/>
      <c r="M3622" s="205"/>
      <c r="N3622" s="118"/>
      <c r="O3622" s="119"/>
      <c r="P3622" s="117" t="str">
        <f>IF(B3622="","",IF(ISNA(VLOOKUP(U3622,[2]NEW!H:H,1,FALSE)),"V",""))</f>
        <v/>
      </c>
      <c r="Q3622" s="156"/>
      <c r="R3622" s="129"/>
      <c r="S3622" s="205"/>
      <c r="U3622" s="132" t="str">
        <f t="shared" si="224"/>
        <v>0011880400DU48643</v>
      </c>
      <c r="W3622" s="134" t="str">
        <f>IF((ISERROR(VLOOKUP(E3622,'[2]Lead Time(覆蓋貼)'!F:F,1,0)))*(P3622="v"),"",IF((ISTEXT(VLOOKUP(E3622,'[2]Lead Time(覆蓋貼)'!F:F,1,0)))*(P3622=""),"未執行",""))</f>
        <v/>
      </c>
    </row>
    <row r="3623" spans="1:23" ht="20.25" customHeight="1" x14ac:dyDescent="0.25">
      <c r="A3623" s="117"/>
      <c r="B3623" s="118" t="s">
        <v>6765</v>
      </c>
      <c r="C3623" s="119">
        <v>43337</v>
      </c>
      <c r="D3623" s="117" t="s">
        <v>6766</v>
      </c>
      <c r="E3623" s="120" t="s">
        <v>6965</v>
      </c>
      <c r="F3623" s="117">
        <f>IF(ISNA(VLOOKUP(B3623,[2]保固召回!$A:$G,7,FALSE)),"",(VLOOKUP(B3623,[2]保固召回!$A:$G,7,FALSE)))</f>
        <v>0</v>
      </c>
      <c r="G3623" s="121">
        <f t="shared" ca="1" si="227"/>
        <v>5.859375E-3</v>
      </c>
      <c r="H3623" s="125" t="str">
        <f t="shared" si="225"/>
        <v/>
      </c>
      <c r="I3623" s="126">
        <f t="shared" ca="1" si="226"/>
        <v>3</v>
      </c>
      <c r="J3623" s="127"/>
      <c r="K3623" s="156"/>
      <c r="L3623" s="129"/>
      <c r="M3623" s="205"/>
      <c r="N3623" s="118"/>
      <c r="O3623" s="119"/>
      <c r="P3623" s="117" t="str">
        <f>IF(B3623="","",IF(ISNA(VLOOKUP(U3623,[2]NEW!H:H,1,FALSE)),"V",""))</f>
        <v/>
      </c>
      <c r="Q3623" s="156"/>
      <c r="R3623" s="129"/>
      <c r="S3623" s="205"/>
      <c r="U3623" s="132" t="str">
        <f t="shared" si="224"/>
        <v>00118804000K86467</v>
      </c>
      <c r="W3623" s="134" t="str">
        <f>IF((ISERROR(VLOOKUP(E3623,'[2]Lead Time(覆蓋貼)'!F:F,1,0)))*(P3623="v"),"",IF((ISTEXT(VLOOKUP(E3623,'[2]Lead Time(覆蓋貼)'!F:F,1,0)))*(P3623=""),"未執行",""))</f>
        <v/>
      </c>
    </row>
    <row r="3624" spans="1:23" ht="20.25" customHeight="1" x14ac:dyDescent="0.25">
      <c r="A3624" s="117"/>
      <c r="B3624" s="118" t="s">
        <v>6765</v>
      </c>
      <c r="C3624" s="119">
        <v>43337</v>
      </c>
      <c r="D3624" s="117" t="s">
        <v>6766</v>
      </c>
      <c r="E3624" s="120" t="s">
        <v>6966</v>
      </c>
      <c r="F3624" s="117">
        <f>IF(ISNA(VLOOKUP(B3624,[2]保固召回!$A:$G,7,FALSE)),"",(VLOOKUP(B3624,[2]保固召回!$A:$G,7,FALSE)))</f>
        <v>0</v>
      </c>
      <c r="G3624" s="121">
        <f t="shared" ca="1" si="227"/>
        <v>5.859375E-3</v>
      </c>
      <c r="H3624" s="125" t="str">
        <f t="shared" si="225"/>
        <v/>
      </c>
      <c r="I3624" s="126">
        <f t="shared" ca="1" si="226"/>
        <v>3</v>
      </c>
      <c r="J3624" s="127"/>
      <c r="K3624" s="156"/>
      <c r="L3624" s="129"/>
      <c r="M3624" s="205"/>
      <c r="N3624" s="118"/>
      <c r="O3624" s="119"/>
      <c r="P3624" s="117" t="str">
        <f>IF(B3624="","",IF(ISNA(VLOOKUP(U3624,[2]NEW!H:H,1,FALSE)),"V",""))</f>
        <v/>
      </c>
      <c r="Q3624" s="156"/>
      <c r="R3624" s="129"/>
      <c r="S3624" s="205"/>
      <c r="U3624" s="132" t="str">
        <f t="shared" si="224"/>
        <v>0011880400D269638</v>
      </c>
      <c r="W3624" s="134" t="str">
        <f>IF((ISERROR(VLOOKUP(E3624,'[2]Lead Time(覆蓋貼)'!F:F,1,0)))*(P3624="v"),"",IF((ISTEXT(VLOOKUP(E3624,'[2]Lead Time(覆蓋貼)'!F:F,1,0)))*(P3624=""),"未執行",""))</f>
        <v/>
      </c>
    </row>
    <row r="3625" spans="1:23" ht="20.25" customHeight="1" x14ac:dyDescent="0.25">
      <c r="A3625" s="117"/>
      <c r="B3625" s="118" t="s">
        <v>6765</v>
      </c>
      <c r="C3625" s="119">
        <v>43337</v>
      </c>
      <c r="D3625" s="117" t="s">
        <v>6766</v>
      </c>
      <c r="E3625" s="120" t="s">
        <v>6967</v>
      </c>
      <c r="F3625" s="117">
        <f>IF(ISNA(VLOOKUP(B3625,[2]保固召回!$A:$G,7,FALSE)),"",(VLOOKUP(B3625,[2]保固召回!$A:$G,7,FALSE)))</f>
        <v>0</v>
      </c>
      <c r="G3625" s="121">
        <f t="shared" ca="1" si="227"/>
        <v>5.859375E-3</v>
      </c>
      <c r="H3625" s="125" t="str">
        <f t="shared" si="225"/>
        <v/>
      </c>
      <c r="I3625" s="126">
        <f t="shared" ca="1" si="226"/>
        <v>3</v>
      </c>
      <c r="J3625" s="127"/>
      <c r="K3625" s="156"/>
      <c r="L3625" s="129"/>
      <c r="M3625" s="205"/>
      <c r="N3625" s="118"/>
      <c r="O3625" s="119"/>
      <c r="P3625" s="117" t="str">
        <f>IF(B3625="","",IF(ISNA(VLOOKUP(U3625,[2]NEW!H:H,1,FALSE)),"V",""))</f>
        <v/>
      </c>
      <c r="Q3625" s="156"/>
      <c r="R3625" s="129"/>
      <c r="S3625" s="205"/>
      <c r="U3625" s="132" t="str">
        <f t="shared" si="224"/>
        <v>0011880400D262941</v>
      </c>
      <c r="W3625" s="134" t="str">
        <f>IF((ISERROR(VLOOKUP(E3625,'[2]Lead Time(覆蓋貼)'!F:F,1,0)))*(P3625="v"),"",IF((ISTEXT(VLOOKUP(E3625,'[2]Lead Time(覆蓋貼)'!F:F,1,0)))*(P3625=""),"未執行",""))</f>
        <v/>
      </c>
    </row>
    <row r="3626" spans="1:23" ht="20.25" customHeight="1" x14ac:dyDescent="0.25">
      <c r="A3626" s="117"/>
      <c r="B3626" s="118" t="s">
        <v>6765</v>
      </c>
      <c r="C3626" s="119">
        <v>43337</v>
      </c>
      <c r="D3626" s="117" t="s">
        <v>6766</v>
      </c>
      <c r="E3626" s="120" t="s">
        <v>6968</v>
      </c>
      <c r="F3626" s="117">
        <f>IF(ISNA(VLOOKUP(B3626,[2]保固召回!$A:$G,7,FALSE)),"",(VLOOKUP(B3626,[2]保固召回!$A:$G,7,FALSE)))</f>
        <v>0</v>
      </c>
      <c r="G3626" s="121">
        <f t="shared" ca="1" si="227"/>
        <v>5.859375E-3</v>
      </c>
      <c r="H3626" s="125" t="str">
        <f t="shared" si="225"/>
        <v/>
      </c>
      <c r="I3626" s="126">
        <f t="shared" ca="1" si="226"/>
        <v>3</v>
      </c>
      <c r="J3626" s="127"/>
      <c r="K3626" s="156"/>
      <c r="L3626" s="129"/>
      <c r="M3626" s="205"/>
      <c r="N3626" s="118"/>
      <c r="O3626" s="119"/>
      <c r="P3626" s="117" t="str">
        <f>IF(B3626="","",IF(ISNA(VLOOKUP(U3626,[2]NEW!H:H,1,FALSE)),"V",""))</f>
        <v/>
      </c>
      <c r="Q3626" s="156"/>
      <c r="R3626" s="129"/>
      <c r="S3626" s="205"/>
      <c r="U3626" s="132" t="str">
        <f t="shared" si="224"/>
        <v>0011880400D262984</v>
      </c>
      <c r="W3626" s="134" t="str">
        <f>IF((ISERROR(VLOOKUP(E3626,'[2]Lead Time(覆蓋貼)'!F:F,1,0)))*(P3626="v"),"",IF((ISTEXT(VLOOKUP(E3626,'[2]Lead Time(覆蓋貼)'!F:F,1,0)))*(P3626=""),"未執行",""))</f>
        <v/>
      </c>
    </row>
    <row r="3627" spans="1:23" ht="20.25" customHeight="1" x14ac:dyDescent="0.25">
      <c r="A3627" s="117"/>
      <c r="B3627" s="118" t="s">
        <v>6765</v>
      </c>
      <c r="C3627" s="119">
        <v>43337</v>
      </c>
      <c r="D3627" s="117" t="s">
        <v>6766</v>
      </c>
      <c r="E3627" s="120" t="s">
        <v>6969</v>
      </c>
      <c r="F3627" s="117">
        <f>IF(ISNA(VLOOKUP(B3627,[2]保固召回!$A:$G,7,FALSE)),"",(VLOOKUP(B3627,[2]保固召回!$A:$G,7,FALSE)))</f>
        <v>0</v>
      </c>
      <c r="G3627" s="121">
        <f t="shared" ca="1" si="227"/>
        <v>5.859375E-3</v>
      </c>
      <c r="H3627" s="125" t="str">
        <f t="shared" si="225"/>
        <v/>
      </c>
      <c r="I3627" s="126">
        <f t="shared" ca="1" si="226"/>
        <v>3</v>
      </c>
      <c r="J3627" s="127"/>
      <c r="K3627" s="156"/>
      <c r="L3627" s="129"/>
      <c r="M3627" s="205"/>
      <c r="N3627" s="118"/>
      <c r="O3627" s="119"/>
      <c r="P3627" s="117" t="str">
        <f>IF(B3627="","",IF(ISNA(VLOOKUP(U3627,[2]NEW!H:H,1,FALSE)),"V",""))</f>
        <v/>
      </c>
      <c r="Q3627" s="156"/>
      <c r="R3627" s="129"/>
      <c r="S3627" s="205"/>
      <c r="U3627" s="132" t="str">
        <f t="shared" si="224"/>
        <v>0011880400D269931</v>
      </c>
      <c r="W3627" s="134" t="str">
        <f>IF((ISERROR(VLOOKUP(E3627,'[2]Lead Time(覆蓋貼)'!F:F,1,0)))*(P3627="v"),"",IF((ISTEXT(VLOOKUP(E3627,'[2]Lead Time(覆蓋貼)'!F:F,1,0)))*(P3627=""),"未執行",""))</f>
        <v/>
      </c>
    </row>
    <row r="3628" spans="1:23" ht="20.25" customHeight="1" x14ac:dyDescent="0.25">
      <c r="A3628" s="117"/>
      <c r="B3628" s="118" t="s">
        <v>6765</v>
      </c>
      <c r="C3628" s="119">
        <v>43337</v>
      </c>
      <c r="D3628" s="117" t="s">
        <v>6766</v>
      </c>
      <c r="E3628" s="120" t="s">
        <v>6970</v>
      </c>
      <c r="F3628" s="117">
        <f>IF(ISNA(VLOOKUP(B3628,[2]保固召回!$A:$G,7,FALSE)),"",(VLOOKUP(B3628,[2]保固召回!$A:$G,7,FALSE)))</f>
        <v>0</v>
      </c>
      <c r="G3628" s="121">
        <f t="shared" ca="1" si="227"/>
        <v>5.859375E-3</v>
      </c>
      <c r="H3628" s="125" t="str">
        <f t="shared" si="225"/>
        <v/>
      </c>
      <c r="I3628" s="126">
        <f t="shared" ca="1" si="226"/>
        <v>3</v>
      </c>
      <c r="J3628" s="127"/>
      <c r="K3628" s="156"/>
      <c r="L3628" s="129"/>
      <c r="M3628" s="205"/>
      <c r="N3628" s="118"/>
      <c r="O3628" s="119"/>
      <c r="P3628" s="117" t="str">
        <f>IF(B3628="","",IF(ISNA(VLOOKUP(U3628,[2]NEW!H:H,1,FALSE)),"V",""))</f>
        <v/>
      </c>
      <c r="Q3628" s="156"/>
      <c r="R3628" s="129"/>
      <c r="S3628" s="205"/>
      <c r="U3628" s="132" t="str">
        <f t="shared" si="224"/>
        <v>0011880400D047120</v>
      </c>
      <c r="W3628" s="134" t="str">
        <f>IF((ISERROR(VLOOKUP(E3628,'[2]Lead Time(覆蓋貼)'!F:F,1,0)))*(P3628="v"),"",IF((ISTEXT(VLOOKUP(E3628,'[2]Lead Time(覆蓋貼)'!F:F,1,0)))*(P3628=""),"未執行",""))</f>
        <v/>
      </c>
    </row>
    <row r="3629" spans="1:23" ht="20.25" customHeight="1" x14ac:dyDescent="0.25">
      <c r="A3629" s="117"/>
      <c r="B3629" s="118" t="s">
        <v>6765</v>
      </c>
      <c r="C3629" s="119">
        <v>43337</v>
      </c>
      <c r="D3629" s="117" t="s">
        <v>6766</v>
      </c>
      <c r="E3629" s="120" t="s">
        <v>6971</v>
      </c>
      <c r="F3629" s="117">
        <f>IF(ISNA(VLOOKUP(B3629,[2]保固召回!$A:$G,7,FALSE)),"",(VLOOKUP(B3629,[2]保固召回!$A:$G,7,FALSE)))</f>
        <v>0</v>
      </c>
      <c r="G3629" s="121">
        <f t="shared" ca="1" si="227"/>
        <v>5.859375E-3</v>
      </c>
      <c r="H3629" s="125" t="str">
        <f t="shared" si="225"/>
        <v/>
      </c>
      <c r="I3629" s="126">
        <f t="shared" ca="1" si="226"/>
        <v>3</v>
      </c>
      <c r="J3629" s="127"/>
      <c r="K3629" s="156"/>
      <c r="L3629" s="129"/>
      <c r="M3629" s="205"/>
      <c r="N3629" s="118"/>
      <c r="O3629" s="119"/>
      <c r="P3629" s="117" t="str">
        <f>IF(B3629="","",IF(ISNA(VLOOKUP(U3629,[2]NEW!H:H,1,FALSE)),"V",""))</f>
        <v/>
      </c>
      <c r="Q3629" s="156"/>
      <c r="R3629" s="129"/>
      <c r="S3629" s="205"/>
      <c r="U3629" s="132" t="str">
        <f t="shared" si="224"/>
        <v>0011880400D268776</v>
      </c>
      <c r="W3629" s="134" t="str">
        <f>IF((ISERROR(VLOOKUP(E3629,'[2]Lead Time(覆蓋貼)'!F:F,1,0)))*(P3629="v"),"",IF((ISTEXT(VLOOKUP(E3629,'[2]Lead Time(覆蓋貼)'!F:F,1,0)))*(P3629=""),"未執行",""))</f>
        <v/>
      </c>
    </row>
    <row r="3630" spans="1:23" ht="20.25" customHeight="1" x14ac:dyDescent="0.25">
      <c r="A3630" s="117"/>
      <c r="B3630" s="118" t="s">
        <v>6765</v>
      </c>
      <c r="C3630" s="119">
        <v>43337</v>
      </c>
      <c r="D3630" s="117" t="s">
        <v>6766</v>
      </c>
      <c r="E3630" s="120" t="s">
        <v>6972</v>
      </c>
      <c r="F3630" s="117">
        <f>IF(ISNA(VLOOKUP(B3630,[2]保固召回!$A:$G,7,FALSE)),"",(VLOOKUP(B3630,[2]保固召回!$A:$G,7,FALSE)))</f>
        <v>0</v>
      </c>
      <c r="G3630" s="121">
        <f t="shared" ca="1" si="227"/>
        <v>5.859375E-3</v>
      </c>
      <c r="H3630" s="125" t="str">
        <f t="shared" si="225"/>
        <v/>
      </c>
      <c r="I3630" s="126">
        <f t="shared" ca="1" si="226"/>
        <v>3</v>
      </c>
      <c r="J3630" s="127"/>
      <c r="K3630" s="156"/>
      <c r="L3630" s="129"/>
      <c r="M3630" s="205"/>
      <c r="N3630" s="118"/>
      <c r="O3630" s="119"/>
      <c r="P3630" s="117" t="str">
        <f>IF(B3630="","",IF(ISNA(VLOOKUP(U3630,[2]NEW!H:H,1,FALSE)),"V",""))</f>
        <v/>
      </c>
      <c r="Q3630" s="156"/>
      <c r="R3630" s="129"/>
      <c r="S3630" s="205"/>
      <c r="U3630" s="132" t="str">
        <f t="shared" si="224"/>
        <v>0011880400D262108</v>
      </c>
      <c r="W3630" s="134" t="str">
        <f>IF((ISERROR(VLOOKUP(E3630,'[2]Lead Time(覆蓋貼)'!F:F,1,0)))*(P3630="v"),"",IF((ISTEXT(VLOOKUP(E3630,'[2]Lead Time(覆蓋貼)'!F:F,1,0)))*(P3630=""),"未執行",""))</f>
        <v/>
      </c>
    </row>
    <row r="3631" spans="1:23" ht="20.25" customHeight="1" x14ac:dyDescent="0.25">
      <c r="A3631" s="117"/>
      <c r="B3631" s="118" t="s">
        <v>6765</v>
      </c>
      <c r="C3631" s="119">
        <v>43337</v>
      </c>
      <c r="D3631" s="117" t="s">
        <v>6766</v>
      </c>
      <c r="E3631" s="120" t="s">
        <v>6973</v>
      </c>
      <c r="F3631" s="117">
        <f>IF(ISNA(VLOOKUP(B3631,[2]保固召回!$A:$G,7,FALSE)),"",(VLOOKUP(B3631,[2]保固召回!$A:$G,7,FALSE)))</f>
        <v>0</v>
      </c>
      <c r="G3631" s="121">
        <f t="shared" ca="1" si="227"/>
        <v>5.859375E-3</v>
      </c>
      <c r="H3631" s="125" t="str">
        <f t="shared" si="225"/>
        <v/>
      </c>
      <c r="I3631" s="126">
        <f t="shared" ca="1" si="226"/>
        <v>3</v>
      </c>
      <c r="J3631" s="127"/>
      <c r="K3631" s="156"/>
      <c r="L3631" s="129"/>
      <c r="M3631" s="205"/>
      <c r="N3631" s="118"/>
      <c r="O3631" s="119"/>
      <c r="P3631" s="117" t="str">
        <f>IF(B3631="","",IF(ISNA(VLOOKUP(U3631,[2]NEW!H:H,1,FALSE)),"V",""))</f>
        <v/>
      </c>
      <c r="Q3631" s="156"/>
      <c r="R3631" s="129"/>
      <c r="S3631" s="205"/>
      <c r="U3631" s="132" t="str">
        <f t="shared" si="224"/>
        <v>0011880400DU52571</v>
      </c>
      <c r="W3631" s="134" t="str">
        <f>IF((ISERROR(VLOOKUP(E3631,'[2]Lead Time(覆蓋貼)'!F:F,1,0)))*(P3631="v"),"",IF((ISTEXT(VLOOKUP(E3631,'[2]Lead Time(覆蓋貼)'!F:F,1,0)))*(P3631=""),"未執行",""))</f>
        <v/>
      </c>
    </row>
    <row r="3632" spans="1:23" ht="20.25" customHeight="1" x14ac:dyDescent="0.25">
      <c r="A3632" s="117"/>
      <c r="B3632" s="118" t="s">
        <v>6765</v>
      </c>
      <c r="C3632" s="119">
        <v>43337</v>
      </c>
      <c r="D3632" s="117" t="s">
        <v>6766</v>
      </c>
      <c r="E3632" s="120" t="s">
        <v>6974</v>
      </c>
      <c r="F3632" s="117">
        <f>IF(ISNA(VLOOKUP(B3632,[2]保固召回!$A:$G,7,FALSE)),"",(VLOOKUP(B3632,[2]保固召回!$A:$G,7,FALSE)))</f>
        <v>0</v>
      </c>
      <c r="G3632" s="121">
        <f t="shared" ca="1" si="227"/>
        <v>5.859375E-3</v>
      </c>
      <c r="H3632" s="125" t="str">
        <f t="shared" si="225"/>
        <v/>
      </c>
      <c r="I3632" s="126">
        <f t="shared" ca="1" si="226"/>
        <v>3</v>
      </c>
      <c r="J3632" s="127"/>
      <c r="K3632" s="156"/>
      <c r="L3632" s="129"/>
      <c r="M3632" s="205"/>
      <c r="N3632" s="118"/>
      <c r="O3632" s="119"/>
      <c r="P3632" s="117" t="str">
        <f>IF(B3632="","",IF(ISNA(VLOOKUP(U3632,[2]NEW!H:H,1,FALSE)),"V",""))</f>
        <v/>
      </c>
      <c r="Q3632" s="156"/>
      <c r="R3632" s="129"/>
      <c r="S3632" s="205"/>
      <c r="U3632" s="132" t="str">
        <f t="shared" si="224"/>
        <v>0011880400DU52582</v>
      </c>
      <c r="W3632" s="134" t="str">
        <f>IF((ISERROR(VLOOKUP(E3632,'[2]Lead Time(覆蓋貼)'!F:F,1,0)))*(P3632="v"),"",IF((ISTEXT(VLOOKUP(E3632,'[2]Lead Time(覆蓋貼)'!F:F,1,0)))*(P3632=""),"未執行",""))</f>
        <v/>
      </c>
    </row>
    <row r="3633" spans="1:23" ht="20.25" customHeight="1" x14ac:dyDescent="0.25">
      <c r="A3633" s="117"/>
      <c r="B3633" s="118" t="s">
        <v>6765</v>
      </c>
      <c r="C3633" s="119">
        <v>43337</v>
      </c>
      <c r="D3633" s="117" t="s">
        <v>6766</v>
      </c>
      <c r="E3633" s="120" t="s">
        <v>6975</v>
      </c>
      <c r="F3633" s="117">
        <f>IF(ISNA(VLOOKUP(B3633,[2]保固召回!$A:$G,7,FALSE)),"",(VLOOKUP(B3633,[2]保固召回!$A:$G,7,FALSE)))</f>
        <v>0</v>
      </c>
      <c r="G3633" s="121">
        <f t="shared" ca="1" si="227"/>
        <v>5.859375E-3</v>
      </c>
      <c r="H3633" s="125" t="str">
        <f t="shared" si="225"/>
        <v/>
      </c>
      <c r="I3633" s="126">
        <f t="shared" ca="1" si="226"/>
        <v>3</v>
      </c>
      <c r="J3633" s="127"/>
      <c r="K3633" s="156"/>
      <c r="L3633" s="129"/>
      <c r="M3633" s="205"/>
      <c r="N3633" s="118"/>
      <c r="O3633" s="119"/>
      <c r="P3633" s="117" t="str">
        <f>IF(B3633="","",IF(ISNA(VLOOKUP(U3633,[2]NEW!H:H,1,FALSE)),"V",""))</f>
        <v/>
      </c>
      <c r="Q3633" s="156"/>
      <c r="R3633" s="129"/>
      <c r="S3633" s="205"/>
      <c r="U3633" s="132" t="str">
        <f t="shared" si="224"/>
        <v>0011880400D047235</v>
      </c>
      <c r="W3633" s="134" t="str">
        <f>IF((ISERROR(VLOOKUP(E3633,'[2]Lead Time(覆蓋貼)'!F:F,1,0)))*(P3633="v"),"",IF((ISTEXT(VLOOKUP(E3633,'[2]Lead Time(覆蓋貼)'!F:F,1,0)))*(P3633=""),"未執行",""))</f>
        <v/>
      </c>
    </row>
    <row r="3634" spans="1:23" ht="20.25" customHeight="1" x14ac:dyDescent="0.25">
      <c r="A3634" s="117"/>
      <c r="B3634" s="118" t="s">
        <v>6765</v>
      </c>
      <c r="C3634" s="119">
        <v>43337</v>
      </c>
      <c r="D3634" s="117" t="s">
        <v>6766</v>
      </c>
      <c r="E3634" s="120" t="s">
        <v>6976</v>
      </c>
      <c r="F3634" s="117">
        <f>IF(ISNA(VLOOKUP(B3634,[2]保固召回!$A:$G,7,FALSE)),"",(VLOOKUP(B3634,[2]保固召回!$A:$G,7,FALSE)))</f>
        <v>0</v>
      </c>
      <c r="G3634" s="121">
        <f t="shared" ca="1" si="227"/>
        <v>5.859375E-3</v>
      </c>
      <c r="H3634" s="125" t="str">
        <f t="shared" si="225"/>
        <v/>
      </c>
      <c r="I3634" s="126">
        <f t="shared" ca="1" si="226"/>
        <v>3</v>
      </c>
      <c r="J3634" s="127"/>
      <c r="K3634" s="156"/>
      <c r="L3634" s="129"/>
      <c r="M3634" s="205"/>
      <c r="N3634" s="118"/>
      <c r="O3634" s="119"/>
      <c r="P3634" s="117" t="str">
        <f>IF(B3634="","",IF(ISNA(VLOOKUP(U3634,[2]NEW!H:H,1,FALSE)),"V",""))</f>
        <v/>
      </c>
      <c r="Q3634" s="156"/>
      <c r="R3634" s="129"/>
      <c r="S3634" s="205"/>
      <c r="U3634" s="132" t="str">
        <f t="shared" si="224"/>
        <v>0011880400D264439</v>
      </c>
      <c r="W3634" s="134" t="str">
        <f>IF((ISERROR(VLOOKUP(E3634,'[2]Lead Time(覆蓋貼)'!F:F,1,0)))*(P3634="v"),"",IF((ISTEXT(VLOOKUP(E3634,'[2]Lead Time(覆蓋貼)'!F:F,1,0)))*(P3634=""),"未執行",""))</f>
        <v/>
      </c>
    </row>
    <row r="3635" spans="1:23" ht="20.25" customHeight="1" x14ac:dyDescent="0.25">
      <c r="A3635" s="117"/>
      <c r="B3635" s="118" t="s">
        <v>6765</v>
      </c>
      <c r="C3635" s="119">
        <v>43337</v>
      </c>
      <c r="D3635" s="117" t="s">
        <v>6766</v>
      </c>
      <c r="E3635" s="120" t="s">
        <v>6977</v>
      </c>
      <c r="F3635" s="117">
        <f>IF(ISNA(VLOOKUP(B3635,[2]保固召回!$A:$G,7,FALSE)),"",(VLOOKUP(B3635,[2]保固召回!$A:$G,7,FALSE)))</f>
        <v>0</v>
      </c>
      <c r="G3635" s="121">
        <f t="shared" ca="1" si="227"/>
        <v>5.859375E-3</v>
      </c>
      <c r="H3635" s="125" t="str">
        <f t="shared" si="225"/>
        <v/>
      </c>
      <c r="I3635" s="126">
        <f t="shared" ca="1" si="226"/>
        <v>3</v>
      </c>
      <c r="J3635" s="127"/>
      <c r="K3635" s="156"/>
      <c r="L3635" s="129"/>
      <c r="M3635" s="205"/>
      <c r="N3635" s="118"/>
      <c r="O3635" s="119"/>
      <c r="P3635" s="117" t="str">
        <f>IF(B3635="","",IF(ISNA(VLOOKUP(U3635,[2]NEW!H:H,1,FALSE)),"V",""))</f>
        <v/>
      </c>
      <c r="Q3635" s="156"/>
      <c r="R3635" s="129"/>
      <c r="S3635" s="205"/>
      <c r="U3635" s="132" t="str">
        <f t="shared" si="224"/>
        <v>0011880400DY06133</v>
      </c>
      <c r="W3635" s="134" t="str">
        <f>IF((ISERROR(VLOOKUP(E3635,'[2]Lead Time(覆蓋貼)'!F:F,1,0)))*(P3635="v"),"",IF((ISTEXT(VLOOKUP(E3635,'[2]Lead Time(覆蓋貼)'!F:F,1,0)))*(P3635=""),"未執行",""))</f>
        <v/>
      </c>
    </row>
    <row r="3636" spans="1:23" ht="20.25" customHeight="1" x14ac:dyDescent="0.25">
      <c r="A3636" s="117"/>
      <c r="B3636" s="118" t="s">
        <v>6765</v>
      </c>
      <c r="C3636" s="119">
        <v>43337</v>
      </c>
      <c r="D3636" s="117" t="s">
        <v>6766</v>
      </c>
      <c r="E3636" s="120" t="s">
        <v>6978</v>
      </c>
      <c r="F3636" s="117">
        <f>IF(ISNA(VLOOKUP(B3636,[2]保固召回!$A:$G,7,FALSE)),"",(VLOOKUP(B3636,[2]保固召回!$A:$G,7,FALSE)))</f>
        <v>0</v>
      </c>
      <c r="G3636" s="121">
        <f t="shared" ca="1" si="227"/>
        <v>5.859375E-3</v>
      </c>
      <c r="H3636" s="125" t="str">
        <f t="shared" si="225"/>
        <v/>
      </c>
      <c r="I3636" s="126">
        <f t="shared" ca="1" si="226"/>
        <v>3</v>
      </c>
      <c r="J3636" s="127"/>
      <c r="K3636" s="156"/>
      <c r="L3636" s="129"/>
      <c r="M3636" s="205"/>
      <c r="N3636" s="118"/>
      <c r="O3636" s="119"/>
      <c r="P3636" s="117" t="str">
        <f>IF(B3636="","",IF(ISNA(VLOOKUP(U3636,[2]NEW!H:H,1,FALSE)),"V",""))</f>
        <v/>
      </c>
      <c r="Q3636" s="156"/>
      <c r="R3636" s="129"/>
      <c r="S3636" s="205"/>
      <c r="U3636" s="132" t="str">
        <f t="shared" si="224"/>
        <v>0011880400DY06132</v>
      </c>
      <c r="W3636" s="134" t="str">
        <f>IF((ISERROR(VLOOKUP(E3636,'[2]Lead Time(覆蓋貼)'!F:F,1,0)))*(P3636="v"),"",IF((ISTEXT(VLOOKUP(E3636,'[2]Lead Time(覆蓋貼)'!F:F,1,0)))*(P3636=""),"未執行",""))</f>
        <v/>
      </c>
    </row>
    <row r="3637" spans="1:23" ht="20.25" customHeight="1" x14ac:dyDescent="0.25">
      <c r="A3637" s="117"/>
      <c r="B3637" s="118" t="s">
        <v>6765</v>
      </c>
      <c r="C3637" s="119">
        <v>43337</v>
      </c>
      <c r="D3637" s="117" t="s">
        <v>6766</v>
      </c>
      <c r="E3637" s="120" t="s">
        <v>6979</v>
      </c>
      <c r="F3637" s="117">
        <f>IF(ISNA(VLOOKUP(B3637,[2]保固召回!$A:$G,7,FALSE)),"",(VLOOKUP(B3637,[2]保固召回!$A:$G,7,FALSE)))</f>
        <v>0</v>
      </c>
      <c r="G3637" s="121">
        <f t="shared" ca="1" si="227"/>
        <v>5.859375E-3</v>
      </c>
      <c r="H3637" s="125" t="str">
        <f t="shared" si="225"/>
        <v/>
      </c>
      <c r="I3637" s="126">
        <f t="shared" ca="1" si="226"/>
        <v>3</v>
      </c>
      <c r="J3637" s="127"/>
      <c r="K3637" s="156"/>
      <c r="L3637" s="129"/>
      <c r="M3637" s="205"/>
      <c r="N3637" s="118"/>
      <c r="O3637" s="119"/>
      <c r="P3637" s="117" t="str">
        <f>IF(B3637="","",IF(ISNA(VLOOKUP(U3637,[2]NEW!H:H,1,FALSE)),"V",""))</f>
        <v/>
      </c>
      <c r="Q3637" s="156"/>
      <c r="R3637" s="129"/>
      <c r="S3637" s="205"/>
      <c r="U3637" s="132" t="str">
        <f t="shared" si="224"/>
        <v>0011880400DY06385</v>
      </c>
      <c r="W3637" s="134" t="str">
        <f>IF((ISERROR(VLOOKUP(E3637,'[2]Lead Time(覆蓋貼)'!F:F,1,0)))*(P3637="v"),"",IF((ISTEXT(VLOOKUP(E3637,'[2]Lead Time(覆蓋貼)'!F:F,1,0)))*(P3637=""),"未執行",""))</f>
        <v/>
      </c>
    </row>
    <row r="3638" spans="1:23" ht="20.25" customHeight="1" x14ac:dyDescent="0.25">
      <c r="A3638" s="117"/>
      <c r="B3638" s="118" t="s">
        <v>6765</v>
      </c>
      <c r="C3638" s="119">
        <v>43337</v>
      </c>
      <c r="D3638" s="117" t="s">
        <v>6766</v>
      </c>
      <c r="E3638" s="120" t="s">
        <v>6980</v>
      </c>
      <c r="F3638" s="117">
        <f>IF(ISNA(VLOOKUP(B3638,[2]保固召回!$A:$G,7,FALSE)),"",(VLOOKUP(B3638,[2]保固召回!$A:$G,7,FALSE)))</f>
        <v>0</v>
      </c>
      <c r="G3638" s="121">
        <f t="shared" ca="1" si="227"/>
        <v>5.859375E-3</v>
      </c>
      <c r="H3638" s="125" t="str">
        <f t="shared" si="225"/>
        <v/>
      </c>
      <c r="I3638" s="126">
        <f t="shared" ca="1" si="226"/>
        <v>3</v>
      </c>
      <c r="J3638" s="127"/>
      <c r="K3638" s="156"/>
      <c r="L3638" s="129"/>
      <c r="M3638" s="205"/>
      <c r="N3638" s="118"/>
      <c r="O3638" s="119"/>
      <c r="P3638" s="117" t="str">
        <f>IF(B3638="","",IF(ISNA(VLOOKUP(U3638,[2]NEW!H:H,1,FALSE)),"V",""))</f>
        <v/>
      </c>
      <c r="Q3638" s="156"/>
      <c r="R3638" s="129"/>
      <c r="S3638" s="205"/>
      <c r="U3638" s="132" t="str">
        <f t="shared" si="224"/>
        <v>00118804000N35191</v>
      </c>
      <c r="W3638" s="134" t="str">
        <f>IF((ISERROR(VLOOKUP(E3638,'[2]Lead Time(覆蓋貼)'!F:F,1,0)))*(P3638="v"),"",IF((ISTEXT(VLOOKUP(E3638,'[2]Lead Time(覆蓋貼)'!F:F,1,0)))*(P3638=""),"未執行",""))</f>
        <v/>
      </c>
    </row>
    <row r="3639" spans="1:23" ht="20.25" customHeight="1" x14ac:dyDescent="0.25">
      <c r="A3639" s="117"/>
      <c r="B3639" s="118" t="s">
        <v>6765</v>
      </c>
      <c r="C3639" s="119">
        <v>43337</v>
      </c>
      <c r="D3639" s="117" t="s">
        <v>6766</v>
      </c>
      <c r="E3639" s="120" t="s">
        <v>6981</v>
      </c>
      <c r="F3639" s="117">
        <f>IF(ISNA(VLOOKUP(B3639,[2]保固召回!$A:$G,7,FALSE)),"",(VLOOKUP(B3639,[2]保固召回!$A:$G,7,FALSE)))</f>
        <v>0</v>
      </c>
      <c r="G3639" s="121">
        <f t="shared" ca="1" si="227"/>
        <v>5.859375E-3</v>
      </c>
      <c r="H3639" s="125" t="str">
        <f t="shared" si="225"/>
        <v/>
      </c>
      <c r="I3639" s="126">
        <f t="shared" ca="1" si="226"/>
        <v>3</v>
      </c>
      <c r="J3639" s="127"/>
      <c r="K3639" s="156"/>
      <c r="L3639" s="129"/>
      <c r="M3639" s="205"/>
      <c r="N3639" s="118"/>
      <c r="O3639" s="119"/>
      <c r="P3639" s="117" t="str">
        <f>IF(B3639="","",IF(ISNA(VLOOKUP(U3639,[2]NEW!H:H,1,FALSE)),"V",""))</f>
        <v/>
      </c>
      <c r="Q3639" s="156"/>
      <c r="R3639" s="129"/>
      <c r="S3639" s="205"/>
      <c r="U3639" s="132" t="str">
        <f t="shared" si="224"/>
        <v>00118804000N34029</v>
      </c>
      <c r="W3639" s="134" t="str">
        <f>IF((ISERROR(VLOOKUP(E3639,'[2]Lead Time(覆蓋貼)'!F:F,1,0)))*(P3639="v"),"",IF((ISTEXT(VLOOKUP(E3639,'[2]Lead Time(覆蓋貼)'!F:F,1,0)))*(P3639=""),"未執行",""))</f>
        <v/>
      </c>
    </row>
    <row r="3640" spans="1:23" ht="20.25" customHeight="1" x14ac:dyDescent="0.25">
      <c r="A3640" s="117"/>
      <c r="B3640" s="118" t="s">
        <v>6765</v>
      </c>
      <c r="C3640" s="119">
        <v>43337</v>
      </c>
      <c r="D3640" s="117" t="s">
        <v>6766</v>
      </c>
      <c r="E3640" s="120" t="s">
        <v>6982</v>
      </c>
      <c r="F3640" s="117">
        <f>IF(ISNA(VLOOKUP(B3640,[2]保固召回!$A:$G,7,FALSE)),"",(VLOOKUP(B3640,[2]保固召回!$A:$G,7,FALSE)))</f>
        <v>0</v>
      </c>
      <c r="G3640" s="121">
        <f t="shared" ca="1" si="227"/>
        <v>5.859375E-3</v>
      </c>
      <c r="H3640" s="125" t="str">
        <f t="shared" si="225"/>
        <v/>
      </c>
      <c r="I3640" s="126">
        <f t="shared" ca="1" si="226"/>
        <v>3</v>
      </c>
      <c r="J3640" s="127"/>
      <c r="K3640" s="156"/>
      <c r="L3640" s="129"/>
      <c r="M3640" s="205"/>
      <c r="N3640" s="118"/>
      <c r="O3640" s="119"/>
      <c r="P3640" s="117" t="str">
        <f>IF(B3640="","",IF(ISNA(VLOOKUP(U3640,[2]NEW!H:H,1,FALSE)),"V",""))</f>
        <v/>
      </c>
      <c r="Q3640" s="156"/>
      <c r="R3640" s="129"/>
      <c r="S3640" s="205"/>
      <c r="U3640" s="132" t="str">
        <f t="shared" si="224"/>
        <v>0011880400D048081</v>
      </c>
      <c r="W3640" s="134" t="str">
        <f>IF((ISERROR(VLOOKUP(E3640,'[2]Lead Time(覆蓋貼)'!F:F,1,0)))*(P3640="v"),"",IF((ISTEXT(VLOOKUP(E3640,'[2]Lead Time(覆蓋貼)'!F:F,1,0)))*(P3640=""),"未執行",""))</f>
        <v/>
      </c>
    </row>
    <row r="3641" spans="1:23" ht="20.25" customHeight="1" x14ac:dyDescent="0.25">
      <c r="A3641" s="117"/>
      <c r="B3641" s="118" t="s">
        <v>6765</v>
      </c>
      <c r="C3641" s="119">
        <v>43337</v>
      </c>
      <c r="D3641" s="117" t="s">
        <v>6766</v>
      </c>
      <c r="E3641" s="120" t="s">
        <v>6983</v>
      </c>
      <c r="F3641" s="117">
        <f>IF(ISNA(VLOOKUP(B3641,[2]保固召回!$A:$G,7,FALSE)),"",(VLOOKUP(B3641,[2]保固召回!$A:$G,7,FALSE)))</f>
        <v>0</v>
      </c>
      <c r="G3641" s="121">
        <f t="shared" ca="1" si="227"/>
        <v>5.859375E-3</v>
      </c>
      <c r="H3641" s="125" t="str">
        <f t="shared" si="225"/>
        <v/>
      </c>
      <c r="I3641" s="126">
        <f t="shared" ca="1" si="226"/>
        <v>3</v>
      </c>
      <c r="J3641" s="127"/>
      <c r="K3641" s="156"/>
      <c r="L3641" s="129"/>
      <c r="M3641" s="205"/>
      <c r="N3641" s="118"/>
      <c r="O3641" s="119"/>
      <c r="P3641" s="117" t="str">
        <f>IF(B3641="","",IF(ISNA(VLOOKUP(U3641,[2]NEW!H:H,1,FALSE)),"V",""))</f>
        <v/>
      </c>
      <c r="Q3641" s="156"/>
      <c r="R3641" s="129"/>
      <c r="S3641" s="205"/>
      <c r="U3641" s="132" t="str">
        <f t="shared" si="224"/>
        <v>0011880400D048090</v>
      </c>
      <c r="W3641" s="134" t="str">
        <f>IF((ISERROR(VLOOKUP(E3641,'[2]Lead Time(覆蓋貼)'!F:F,1,0)))*(P3641="v"),"",IF((ISTEXT(VLOOKUP(E3641,'[2]Lead Time(覆蓋貼)'!F:F,1,0)))*(P3641=""),"未執行",""))</f>
        <v/>
      </c>
    </row>
    <row r="3642" spans="1:23" ht="20.25" customHeight="1" x14ac:dyDescent="0.25">
      <c r="A3642" s="117"/>
      <c r="B3642" s="118" t="s">
        <v>6765</v>
      </c>
      <c r="C3642" s="119">
        <v>43337</v>
      </c>
      <c r="D3642" s="117" t="s">
        <v>6766</v>
      </c>
      <c r="E3642" s="120" t="s">
        <v>6984</v>
      </c>
      <c r="F3642" s="117">
        <f>IF(ISNA(VLOOKUP(B3642,[2]保固召回!$A:$G,7,FALSE)),"",(VLOOKUP(B3642,[2]保固召回!$A:$G,7,FALSE)))</f>
        <v>0</v>
      </c>
      <c r="G3642" s="121">
        <f t="shared" ca="1" si="227"/>
        <v>5.859375E-3</v>
      </c>
      <c r="H3642" s="125" t="str">
        <f t="shared" si="225"/>
        <v/>
      </c>
      <c r="I3642" s="126">
        <f t="shared" ca="1" si="226"/>
        <v>3</v>
      </c>
      <c r="J3642" s="127"/>
      <c r="K3642" s="156"/>
      <c r="L3642" s="129"/>
      <c r="M3642" s="205"/>
      <c r="N3642" s="118"/>
      <c r="O3642" s="119"/>
      <c r="P3642" s="117" t="str">
        <f>IF(B3642="","",IF(ISNA(VLOOKUP(U3642,[2]NEW!H:H,1,FALSE)),"V",""))</f>
        <v/>
      </c>
      <c r="Q3642" s="156"/>
      <c r="R3642" s="129"/>
      <c r="S3642" s="205"/>
      <c r="U3642" s="132" t="str">
        <f t="shared" si="224"/>
        <v>0011880400D048092</v>
      </c>
      <c r="W3642" s="134" t="str">
        <f>IF((ISERROR(VLOOKUP(E3642,'[2]Lead Time(覆蓋貼)'!F:F,1,0)))*(P3642="v"),"",IF((ISTEXT(VLOOKUP(E3642,'[2]Lead Time(覆蓋貼)'!F:F,1,0)))*(P3642=""),"未執行",""))</f>
        <v/>
      </c>
    </row>
    <row r="3643" spans="1:23" ht="20.25" customHeight="1" x14ac:dyDescent="0.25">
      <c r="A3643" s="117"/>
      <c r="B3643" s="118" t="s">
        <v>6765</v>
      </c>
      <c r="C3643" s="119">
        <v>43337</v>
      </c>
      <c r="D3643" s="117" t="s">
        <v>6766</v>
      </c>
      <c r="E3643" s="120" t="s">
        <v>6985</v>
      </c>
      <c r="F3643" s="117">
        <f>IF(ISNA(VLOOKUP(B3643,[2]保固召回!$A:$G,7,FALSE)),"",(VLOOKUP(B3643,[2]保固召回!$A:$G,7,FALSE)))</f>
        <v>0</v>
      </c>
      <c r="G3643" s="121">
        <f t="shared" ca="1" si="227"/>
        <v>5.859375E-3</v>
      </c>
      <c r="H3643" s="125" t="str">
        <f t="shared" si="225"/>
        <v/>
      </c>
      <c r="I3643" s="126">
        <f t="shared" ca="1" si="226"/>
        <v>3</v>
      </c>
      <c r="J3643" s="127"/>
      <c r="K3643" s="156"/>
      <c r="L3643" s="129"/>
      <c r="M3643" s="205"/>
      <c r="N3643" s="118"/>
      <c r="O3643" s="119"/>
      <c r="P3643" s="117" t="str">
        <f>IF(B3643="","",IF(ISNA(VLOOKUP(U3643,[2]NEW!H:H,1,FALSE)),"V",""))</f>
        <v/>
      </c>
      <c r="Q3643" s="156"/>
      <c r="R3643" s="129"/>
      <c r="S3643" s="205"/>
      <c r="U3643" s="132" t="str">
        <f t="shared" si="224"/>
        <v>00118804000H97185</v>
      </c>
      <c r="W3643" s="134" t="str">
        <f>IF((ISERROR(VLOOKUP(E3643,'[2]Lead Time(覆蓋貼)'!F:F,1,0)))*(P3643="v"),"",IF((ISTEXT(VLOOKUP(E3643,'[2]Lead Time(覆蓋貼)'!F:F,1,0)))*(P3643=""),"未執行",""))</f>
        <v/>
      </c>
    </row>
    <row r="3644" spans="1:23" ht="20.25" customHeight="1" x14ac:dyDescent="0.25">
      <c r="A3644" s="117"/>
      <c r="B3644" s="118" t="s">
        <v>6765</v>
      </c>
      <c r="C3644" s="119">
        <v>43337</v>
      </c>
      <c r="D3644" s="117" t="s">
        <v>6766</v>
      </c>
      <c r="E3644" s="120" t="s">
        <v>6986</v>
      </c>
      <c r="F3644" s="117">
        <f>IF(ISNA(VLOOKUP(B3644,[2]保固召回!$A:$G,7,FALSE)),"",(VLOOKUP(B3644,[2]保固召回!$A:$G,7,FALSE)))</f>
        <v>0</v>
      </c>
      <c r="G3644" s="121">
        <f t="shared" ca="1" si="227"/>
        <v>5.859375E-3</v>
      </c>
      <c r="H3644" s="125" t="str">
        <f t="shared" si="225"/>
        <v/>
      </c>
      <c r="I3644" s="126">
        <f t="shared" ca="1" si="226"/>
        <v>3</v>
      </c>
      <c r="J3644" s="127"/>
      <c r="K3644" s="156"/>
      <c r="L3644" s="129"/>
      <c r="M3644" s="205"/>
      <c r="N3644" s="118"/>
      <c r="O3644" s="119"/>
      <c r="P3644" s="117" t="str">
        <f>IF(B3644="","",IF(ISNA(VLOOKUP(U3644,[2]NEW!H:H,1,FALSE)),"V",""))</f>
        <v/>
      </c>
      <c r="Q3644" s="156"/>
      <c r="R3644" s="129"/>
      <c r="S3644" s="205"/>
      <c r="U3644" s="132" t="str">
        <f t="shared" si="224"/>
        <v>0011880400D049269</v>
      </c>
      <c r="W3644" s="134" t="str">
        <f>IF((ISERROR(VLOOKUP(E3644,'[2]Lead Time(覆蓋貼)'!F:F,1,0)))*(P3644="v"),"",IF((ISTEXT(VLOOKUP(E3644,'[2]Lead Time(覆蓋貼)'!F:F,1,0)))*(P3644=""),"未執行",""))</f>
        <v/>
      </c>
    </row>
    <row r="3645" spans="1:23" ht="20.25" customHeight="1" x14ac:dyDescent="0.25">
      <c r="A3645" s="117"/>
      <c r="B3645" s="118" t="s">
        <v>6765</v>
      </c>
      <c r="C3645" s="119">
        <v>43337</v>
      </c>
      <c r="D3645" s="117" t="s">
        <v>6766</v>
      </c>
      <c r="E3645" s="120" t="s">
        <v>6987</v>
      </c>
      <c r="F3645" s="117">
        <f>IF(ISNA(VLOOKUP(B3645,[2]保固召回!$A:$G,7,FALSE)),"",(VLOOKUP(B3645,[2]保固召回!$A:$G,7,FALSE)))</f>
        <v>0</v>
      </c>
      <c r="G3645" s="121">
        <f t="shared" ca="1" si="227"/>
        <v>5.859375E-3</v>
      </c>
      <c r="H3645" s="125" t="str">
        <f t="shared" si="225"/>
        <v/>
      </c>
      <c r="I3645" s="126">
        <f t="shared" ca="1" si="226"/>
        <v>3</v>
      </c>
      <c r="J3645" s="127"/>
      <c r="K3645" s="156"/>
      <c r="L3645" s="129"/>
      <c r="M3645" s="205"/>
      <c r="N3645" s="118"/>
      <c r="O3645" s="119"/>
      <c r="P3645" s="117" t="str">
        <f>IF(B3645="","",IF(ISNA(VLOOKUP(U3645,[2]NEW!H:H,1,FALSE)),"V",""))</f>
        <v/>
      </c>
      <c r="Q3645" s="156"/>
      <c r="R3645" s="129"/>
      <c r="S3645" s="205"/>
      <c r="U3645" s="132" t="str">
        <f t="shared" si="224"/>
        <v>0011880400D048999</v>
      </c>
      <c r="W3645" s="134" t="str">
        <f>IF((ISERROR(VLOOKUP(E3645,'[2]Lead Time(覆蓋貼)'!F:F,1,0)))*(P3645="v"),"",IF((ISTEXT(VLOOKUP(E3645,'[2]Lead Time(覆蓋貼)'!F:F,1,0)))*(P3645=""),"未執行",""))</f>
        <v/>
      </c>
    </row>
    <row r="3646" spans="1:23" ht="20.25" customHeight="1" x14ac:dyDescent="0.25">
      <c r="A3646" s="117"/>
      <c r="B3646" s="118" t="s">
        <v>6765</v>
      </c>
      <c r="C3646" s="119">
        <v>43337</v>
      </c>
      <c r="D3646" s="117" t="s">
        <v>6766</v>
      </c>
      <c r="E3646" s="120" t="s">
        <v>6988</v>
      </c>
      <c r="F3646" s="117">
        <f>IF(ISNA(VLOOKUP(B3646,[2]保固召回!$A:$G,7,FALSE)),"",(VLOOKUP(B3646,[2]保固召回!$A:$G,7,FALSE)))</f>
        <v>0</v>
      </c>
      <c r="G3646" s="121">
        <f t="shared" ca="1" si="227"/>
        <v>5.859375E-3</v>
      </c>
      <c r="H3646" s="125" t="str">
        <f t="shared" si="225"/>
        <v/>
      </c>
      <c r="I3646" s="126">
        <f t="shared" ca="1" si="226"/>
        <v>3</v>
      </c>
      <c r="J3646" s="127"/>
      <c r="K3646" s="156"/>
      <c r="L3646" s="129"/>
      <c r="M3646" s="205"/>
      <c r="N3646" s="118"/>
      <c r="O3646" s="119"/>
      <c r="P3646" s="117" t="str">
        <f>IF(B3646="","",IF(ISNA(VLOOKUP(U3646,[2]NEW!H:H,1,FALSE)),"V",""))</f>
        <v/>
      </c>
      <c r="Q3646" s="156"/>
      <c r="R3646" s="129"/>
      <c r="S3646" s="205"/>
      <c r="U3646" s="132" t="str">
        <f t="shared" si="224"/>
        <v>0011880400D049086</v>
      </c>
      <c r="W3646" s="134" t="str">
        <f>IF((ISERROR(VLOOKUP(E3646,'[2]Lead Time(覆蓋貼)'!F:F,1,0)))*(P3646="v"),"",IF((ISTEXT(VLOOKUP(E3646,'[2]Lead Time(覆蓋貼)'!F:F,1,0)))*(P3646=""),"未執行",""))</f>
        <v/>
      </c>
    </row>
    <row r="3647" spans="1:23" ht="20.25" customHeight="1" x14ac:dyDescent="0.25">
      <c r="A3647" s="117"/>
      <c r="B3647" s="118" t="s">
        <v>6765</v>
      </c>
      <c r="C3647" s="119">
        <v>43337</v>
      </c>
      <c r="D3647" s="117" t="s">
        <v>6766</v>
      </c>
      <c r="E3647" s="120" t="s">
        <v>6989</v>
      </c>
      <c r="F3647" s="117">
        <f>IF(ISNA(VLOOKUP(B3647,[2]保固召回!$A:$G,7,FALSE)),"",(VLOOKUP(B3647,[2]保固召回!$A:$G,7,FALSE)))</f>
        <v>0</v>
      </c>
      <c r="G3647" s="121">
        <f t="shared" ca="1" si="227"/>
        <v>5.859375E-3</v>
      </c>
      <c r="H3647" s="125" t="str">
        <f t="shared" si="225"/>
        <v/>
      </c>
      <c r="I3647" s="126">
        <f t="shared" ca="1" si="226"/>
        <v>3</v>
      </c>
      <c r="J3647" s="127"/>
      <c r="K3647" s="156"/>
      <c r="L3647" s="129"/>
      <c r="M3647" s="205"/>
      <c r="N3647" s="118"/>
      <c r="O3647" s="119"/>
      <c r="P3647" s="117" t="str">
        <f>IF(B3647="","",IF(ISNA(VLOOKUP(U3647,[2]NEW!H:H,1,FALSE)),"V",""))</f>
        <v/>
      </c>
      <c r="Q3647" s="156"/>
      <c r="R3647" s="129"/>
      <c r="S3647" s="205"/>
      <c r="U3647" s="132" t="str">
        <f t="shared" si="224"/>
        <v>00118804000H95845</v>
      </c>
      <c r="W3647" s="134" t="str">
        <f>IF((ISERROR(VLOOKUP(E3647,'[2]Lead Time(覆蓋貼)'!F:F,1,0)))*(P3647="v"),"",IF((ISTEXT(VLOOKUP(E3647,'[2]Lead Time(覆蓋貼)'!F:F,1,0)))*(P3647=""),"未執行",""))</f>
        <v/>
      </c>
    </row>
    <row r="3648" spans="1:23" ht="20.25" customHeight="1" x14ac:dyDescent="0.25">
      <c r="A3648" s="117"/>
      <c r="B3648" s="118" t="s">
        <v>6765</v>
      </c>
      <c r="C3648" s="119">
        <v>43337</v>
      </c>
      <c r="D3648" s="117" t="s">
        <v>6766</v>
      </c>
      <c r="E3648" s="120" t="s">
        <v>6990</v>
      </c>
      <c r="F3648" s="117">
        <f>IF(ISNA(VLOOKUP(B3648,[2]保固召回!$A:$G,7,FALSE)),"",(VLOOKUP(B3648,[2]保固召回!$A:$G,7,FALSE)))</f>
        <v>0</v>
      </c>
      <c r="G3648" s="121">
        <f t="shared" ca="1" si="227"/>
        <v>5.859375E-3</v>
      </c>
      <c r="H3648" s="125" t="str">
        <f t="shared" si="225"/>
        <v/>
      </c>
      <c r="I3648" s="126">
        <f t="shared" ca="1" si="226"/>
        <v>3</v>
      </c>
      <c r="J3648" s="127"/>
      <c r="K3648" s="156"/>
      <c r="L3648" s="129"/>
      <c r="M3648" s="205"/>
      <c r="N3648" s="118"/>
      <c r="O3648" s="119"/>
      <c r="P3648" s="117" t="str">
        <f>IF(B3648="","",IF(ISNA(VLOOKUP(U3648,[2]NEW!H:H,1,FALSE)),"V",""))</f>
        <v/>
      </c>
      <c r="Q3648" s="156"/>
      <c r="R3648" s="129"/>
      <c r="S3648" s="205"/>
      <c r="U3648" s="132" t="str">
        <f t="shared" si="224"/>
        <v>00118804000H96230</v>
      </c>
      <c r="W3648" s="134" t="str">
        <f>IF((ISERROR(VLOOKUP(E3648,'[2]Lead Time(覆蓋貼)'!F:F,1,0)))*(P3648="v"),"",IF((ISTEXT(VLOOKUP(E3648,'[2]Lead Time(覆蓋貼)'!F:F,1,0)))*(P3648=""),"未執行",""))</f>
        <v>未執行</v>
      </c>
    </row>
    <row r="3649" spans="1:23" ht="20.25" customHeight="1" x14ac:dyDescent="0.25">
      <c r="A3649" s="117"/>
      <c r="B3649" s="118" t="s">
        <v>6765</v>
      </c>
      <c r="C3649" s="119">
        <v>43337</v>
      </c>
      <c r="D3649" s="117" t="s">
        <v>6766</v>
      </c>
      <c r="E3649" s="120" t="s">
        <v>6991</v>
      </c>
      <c r="F3649" s="117">
        <f>IF(ISNA(VLOOKUP(B3649,[2]保固召回!$A:$G,7,FALSE)),"",(VLOOKUP(B3649,[2]保固召回!$A:$G,7,FALSE)))</f>
        <v>0</v>
      </c>
      <c r="G3649" s="121">
        <f t="shared" ca="1" si="227"/>
        <v>5.859375E-3</v>
      </c>
      <c r="H3649" s="125" t="str">
        <f t="shared" si="225"/>
        <v/>
      </c>
      <c r="I3649" s="126">
        <f t="shared" ca="1" si="226"/>
        <v>3</v>
      </c>
      <c r="J3649" s="127"/>
      <c r="K3649" s="156"/>
      <c r="L3649" s="129"/>
      <c r="M3649" s="205"/>
      <c r="N3649" s="118"/>
      <c r="O3649" s="119"/>
      <c r="P3649" s="117" t="str">
        <f>IF(B3649="","",IF(ISNA(VLOOKUP(U3649,[2]NEW!H:H,1,FALSE)),"V",""))</f>
        <v/>
      </c>
      <c r="Q3649" s="156"/>
      <c r="R3649" s="129"/>
      <c r="S3649" s="205"/>
      <c r="U3649" s="132" t="str">
        <f t="shared" si="224"/>
        <v>00118804000K86736</v>
      </c>
      <c r="W3649" s="134" t="str">
        <f>IF((ISERROR(VLOOKUP(E3649,'[2]Lead Time(覆蓋貼)'!F:F,1,0)))*(P3649="v"),"",IF((ISTEXT(VLOOKUP(E3649,'[2]Lead Time(覆蓋貼)'!F:F,1,0)))*(P3649=""),"未執行",""))</f>
        <v/>
      </c>
    </row>
    <row r="3650" spans="1:23" ht="20.25" customHeight="1" x14ac:dyDescent="0.25">
      <c r="A3650" s="117"/>
      <c r="B3650" s="118" t="s">
        <v>6765</v>
      </c>
      <c r="C3650" s="119">
        <v>43337</v>
      </c>
      <c r="D3650" s="117" t="s">
        <v>6766</v>
      </c>
      <c r="E3650" s="120" t="s">
        <v>6992</v>
      </c>
      <c r="F3650" s="117">
        <f>IF(ISNA(VLOOKUP(B3650,[2]保固召回!$A:$G,7,FALSE)),"",(VLOOKUP(B3650,[2]保固召回!$A:$G,7,FALSE)))</f>
        <v>0</v>
      </c>
      <c r="G3650" s="121">
        <f t="shared" ca="1" si="227"/>
        <v>5.859375E-3</v>
      </c>
      <c r="H3650" s="125" t="str">
        <f t="shared" si="225"/>
        <v/>
      </c>
      <c r="I3650" s="126">
        <f t="shared" ca="1" si="226"/>
        <v>3</v>
      </c>
      <c r="J3650" s="127"/>
      <c r="K3650" s="156"/>
      <c r="L3650" s="129"/>
      <c r="M3650" s="205"/>
      <c r="N3650" s="118"/>
      <c r="O3650" s="119"/>
      <c r="P3650" s="117" t="str">
        <f>IF(B3650="","",IF(ISNA(VLOOKUP(U3650,[2]NEW!H:H,1,FALSE)),"V",""))</f>
        <v/>
      </c>
      <c r="Q3650" s="156"/>
      <c r="R3650" s="129"/>
      <c r="S3650" s="205"/>
      <c r="U3650" s="132" t="str">
        <f t="shared" si="224"/>
        <v>00118804000H97957</v>
      </c>
      <c r="W3650" s="134" t="str">
        <f>IF((ISERROR(VLOOKUP(E3650,'[2]Lead Time(覆蓋貼)'!F:F,1,0)))*(P3650="v"),"",IF((ISTEXT(VLOOKUP(E3650,'[2]Lead Time(覆蓋貼)'!F:F,1,0)))*(P3650=""),"未執行",""))</f>
        <v/>
      </c>
    </row>
    <row r="3651" spans="1:23" ht="20.25" customHeight="1" x14ac:dyDescent="0.25">
      <c r="A3651" s="117"/>
      <c r="B3651" s="118" t="s">
        <v>6765</v>
      </c>
      <c r="C3651" s="119">
        <v>43337</v>
      </c>
      <c r="D3651" s="117" t="s">
        <v>6766</v>
      </c>
      <c r="E3651" s="120" t="s">
        <v>6993</v>
      </c>
      <c r="F3651" s="117">
        <f>IF(ISNA(VLOOKUP(B3651,[2]保固召回!$A:$G,7,FALSE)),"",(VLOOKUP(B3651,[2]保固召回!$A:$G,7,FALSE)))</f>
        <v>0</v>
      </c>
      <c r="G3651" s="121">
        <f t="shared" ca="1" si="227"/>
        <v>5.859375E-3</v>
      </c>
      <c r="H3651" s="125" t="str">
        <f t="shared" si="225"/>
        <v/>
      </c>
      <c r="I3651" s="126">
        <f t="shared" ca="1" si="226"/>
        <v>3</v>
      </c>
      <c r="J3651" s="127"/>
      <c r="K3651" s="156"/>
      <c r="L3651" s="129"/>
      <c r="M3651" s="205"/>
      <c r="N3651" s="118"/>
      <c r="O3651" s="119"/>
      <c r="P3651" s="117" t="str">
        <f>IF(B3651="","",IF(ISNA(VLOOKUP(U3651,[2]NEW!H:H,1,FALSE)),"V",""))</f>
        <v/>
      </c>
      <c r="Q3651" s="156"/>
      <c r="R3651" s="129"/>
      <c r="S3651" s="205"/>
      <c r="U3651" s="132" t="str">
        <f t="shared" si="224"/>
        <v>0011880400DY46501</v>
      </c>
      <c r="W3651" s="134" t="str">
        <f>IF((ISERROR(VLOOKUP(E3651,'[2]Lead Time(覆蓋貼)'!F:F,1,0)))*(P3651="v"),"",IF((ISTEXT(VLOOKUP(E3651,'[2]Lead Time(覆蓋貼)'!F:F,1,0)))*(P3651=""),"未執行",""))</f>
        <v/>
      </c>
    </row>
    <row r="3652" spans="1:23" ht="20.25" customHeight="1" x14ac:dyDescent="0.25">
      <c r="A3652" s="117"/>
      <c r="B3652" s="118" t="s">
        <v>6765</v>
      </c>
      <c r="C3652" s="119">
        <v>43337</v>
      </c>
      <c r="D3652" s="117" t="s">
        <v>6766</v>
      </c>
      <c r="E3652" s="120" t="s">
        <v>6994</v>
      </c>
      <c r="F3652" s="117">
        <f>IF(ISNA(VLOOKUP(B3652,[2]保固召回!$A:$G,7,FALSE)),"",(VLOOKUP(B3652,[2]保固召回!$A:$G,7,FALSE)))</f>
        <v>0</v>
      </c>
      <c r="G3652" s="121">
        <f t="shared" ca="1" si="227"/>
        <v>5.859375E-3</v>
      </c>
      <c r="H3652" s="125" t="str">
        <f t="shared" si="225"/>
        <v/>
      </c>
      <c r="I3652" s="126">
        <f t="shared" ca="1" si="226"/>
        <v>3</v>
      </c>
      <c r="J3652" s="127"/>
      <c r="K3652" s="156"/>
      <c r="L3652" s="129"/>
      <c r="M3652" s="205"/>
      <c r="N3652" s="118"/>
      <c r="O3652" s="119"/>
      <c r="P3652" s="117" t="str">
        <f>IF(B3652="","",IF(ISNA(VLOOKUP(U3652,[2]NEW!H:H,1,FALSE)),"V",""))</f>
        <v/>
      </c>
      <c r="Q3652" s="156"/>
      <c r="R3652" s="129"/>
      <c r="S3652" s="205"/>
      <c r="U3652" s="132" t="str">
        <f t="shared" si="224"/>
        <v>00118804000K86404</v>
      </c>
      <c r="W3652" s="134" t="str">
        <f>IF((ISERROR(VLOOKUP(E3652,'[2]Lead Time(覆蓋貼)'!F:F,1,0)))*(P3652="v"),"",IF((ISTEXT(VLOOKUP(E3652,'[2]Lead Time(覆蓋貼)'!F:F,1,0)))*(P3652=""),"未執行",""))</f>
        <v/>
      </c>
    </row>
    <row r="3653" spans="1:23" ht="20.25" customHeight="1" x14ac:dyDescent="0.25">
      <c r="A3653" s="117"/>
      <c r="B3653" s="118" t="s">
        <v>6765</v>
      </c>
      <c r="C3653" s="119">
        <v>43337</v>
      </c>
      <c r="D3653" s="117" t="s">
        <v>6766</v>
      </c>
      <c r="E3653" s="120" t="s">
        <v>6995</v>
      </c>
      <c r="F3653" s="117">
        <f>IF(ISNA(VLOOKUP(B3653,[2]保固召回!$A:$G,7,FALSE)),"",(VLOOKUP(B3653,[2]保固召回!$A:$G,7,FALSE)))</f>
        <v>0</v>
      </c>
      <c r="G3653" s="121">
        <f t="shared" ca="1" si="227"/>
        <v>5.859375E-3</v>
      </c>
      <c r="H3653" s="125" t="str">
        <f t="shared" si="225"/>
        <v/>
      </c>
      <c r="I3653" s="126">
        <f t="shared" ca="1" si="226"/>
        <v>3</v>
      </c>
      <c r="J3653" s="127"/>
      <c r="K3653" s="156"/>
      <c r="L3653" s="129"/>
      <c r="M3653" s="205"/>
      <c r="N3653" s="118"/>
      <c r="O3653" s="119"/>
      <c r="P3653" s="117" t="str">
        <f>IF(B3653="","",IF(ISNA(VLOOKUP(U3653,[2]NEW!H:H,1,FALSE)),"V",""))</f>
        <v/>
      </c>
      <c r="Q3653" s="156"/>
      <c r="R3653" s="129"/>
      <c r="S3653" s="205"/>
      <c r="U3653" s="132" t="str">
        <f t="shared" ref="U3653:U3716" si="228">B3653&amp;E3653</f>
        <v>00118804000K86435</v>
      </c>
      <c r="W3653" s="134" t="str">
        <f>IF((ISERROR(VLOOKUP(E3653,'[2]Lead Time(覆蓋貼)'!F:F,1,0)))*(P3653="v"),"",IF((ISTEXT(VLOOKUP(E3653,'[2]Lead Time(覆蓋貼)'!F:F,1,0)))*(P3653=""),"未執行",""))</f>
        <v/>
      </c>
    </row>
    <row r="3654" spans="1:23" ht="20.25" customHeight="1" x14ac:dyDescent="0.25">
      <c r="A3654" s="117"/>
      <c r="B3654" s="118" t="s">
        <v>6765</v>
      </c>
      <c r="C3654" s="119">
        <v>43337</v>
      </c>
      <c r="D3654" s="117" t="s">
        <v>6766</v>
      </c>
      <c r="E3654" s="120" t="s">
        <v>6996</v>
      </c>
      <c r="F3654" s="117">
        <f>IF(ISNA(VLOOKUP(B3654,[2]保固召回!$A:$G,7,FALSE)),"",(VLOOKUP(B3654,[2]保固召回!$A:$G,7,FALSE)))</f>
        <v>0</v>
      </c>
      <c r="G3654" s="121">
        <f t="shared" ca="1" si="227"/>
        <v>5.859375E-3</v>
      </c>
      <c r="H3654" s="125" t="str">
        <f t="shared" ref="H3654:H3717" si="229">IF(P3654="V",D3654,"")</f>
        <v/>
      </c>
      <c r="I3654" s="126">
        <f t="shared" ref="I3654:I3717" ca="1" si="230">COUNTIF(H:H,D3654)</f>
        <v>3</v>
      </c>
      <c r="J3654" s="127"/>
      <c r="K3654" s="156"/>
      <c r="L3654" s="129"/>
      <c r="M3654" s="205"/>
      <c r="N3654" s="118"/>
      <c r="O3654" s="119"/>
      <c r="P3654" s="117" t="str">
        <f>IF(B3654="","",IF(ISNA(VLOOKUP(U3654,[2]NEW!H:H,1,FALSE)),"V",""))</f>
        <v/>
      </c>
      <c r="Q3654" s="156"/>
      <c r="R3654" s="129"/>
      <c r="S3654" s="205"/>
      <c r="U3654" s="132" t="str">
        <f t="shared" si="228"/>
        <v>00118804000K86508</v>
      </c>
      <c r="W3654" s="134" t="str">
        <f>IF((ISERROR(VLOOKUP(E3654,'[2]Lead Time(覆蓋貼)'!F:F,1,0)))*(P3654="v"),"",IF((ISTEXT(VLOOKUP(E3654,'[2]Lead Time(覆蓋貼)'!F:F,1,0)))*(P3654=""),"未執行",""))</f>
        <v/>
      </c>
    </row>
    <row r="3655" spans="1:23" ht="20.25" customHeight="1" x14ac:dyDescent="0.25">
      <c r="A3655" s="117"/>
      <c r="B3655" s="118" t="s">
        <v>6765</v>
      </c>
      <c r="C3655" s="119">
        <v>43337</v>
      </c>
      <c r="D3655" s="117" t="s">
        <v>6766</v>
      </c>
      <c r="E3655" s="120" t="s">
        <v>6997</v>
      </c>
      <c r="F3655" s="117">
        <f>IF(ISNA(VLOOKUP(B3655,[2]保固召回!$A:$G,7,FALSE)),"",(VLOOKUP(B3655,[2]保固召回!$A:$G,7,FALSE)))</f>
        <v>0</v>
      </c>
      <c r="G3655" s="121">
        <f t="shared" ca="1" si="227"/>
        <v>5.859375E-3</v>
      </c>
      <c r="H3655" s="125" t="str">
        <f t="shared" si="229"/>
        <v/>
      </c>
      <c r="I3655" s="126">
        <f t="shared" ca="1" si="230"/>
        <v>3</v>
      </c>
      <c r="J3655" s="127"/>
      <c r="K3655" s="156"/>
      <c r="L3655" s="129"/>
      <c r="M3655" s="205"/>
      <c r="N3655" s="118"/>
      <c r="O3655" s="119"/>
      <c r="P3655" s="117" t="str">
        <f>IF(B3655="","",IF(ISNA(VLOOKUP(U3655,[2]NEW!H:H,1,FALSE)),"V",""))</f>
        <v/>
      </c>
      <c r="Q3655" s="156"/>
      <c r="R3655" s="129"/>
      <c r="S3655" s="205"/>
      <c r="U3655" s="132" t="str">
        <f t="shared" si="228"/>
        <v>00118804000K86509</v>
      </c>
      <c r="W3655" s="134" t="str">
        <f>IF((ISERROR(VLOOKUP(E3655,'[2]Lead Time(覆蓋貼)'!F:F,1,0)))*(P3655="v"),"",IF((ISTEXT(VLOOKUP(E3655,'[2]Lead Time(覆蓋貼)'!F:F,1,0)))*(P3655=""),"未執行",""))</f>
        <v/>
      </c>
    </row>
    <row r="3656" spans="1:23" ht="20.25" customHeight="1" x14ac:dyDescent="0.25">
      <c r="A3656" s="117"/>
      <c r="B3656" s="118" t="s">
        <v>6765</v>
      </c>
      <c r="C3656" s="119">
        <v>43337</v>
      </c>
      <c r="D3656" s="117" t="s">
        <v>6766</v>
      </c>
      <c r="E3656" s="120" t="s">
        <v>6998</v>
      </c>
      <c r="F3656" s="117">
        <f>IF(ISNA(VLOOKUP(B3656,[2]保固召回!$A:$G,7,FALSE)),"",(VLOOKUP(B3656,[2]保固召回!$A:$G,7,FALSE)))</f>
        <v>0</v>
      </c>
      <c r="G3656" s="121">
        <f t="shared" ca="1" si="227"/>
        <v>5.859375E-3</v>
      </c>
      <c r="H3656" s="125" t="str">
        <f t="shared" si="229"/>
        <v/>
      </c>
      <c r="I3656" s="126">
        <f t="shared" ca="1" si="230"/>
        <v>3</v>
      </c>
      <c r="J3656" s="127"/>
      <c r="K3656" s="156"/>
      <c r="L3656" s="129"/>
      <c r="M3656" s="205"/>
      <c r="N3656" s="118"/>
      <c r="O3656" s="119"/>
      <c r="P3656" s="117" t="str">
        <f>IF(B3656="","",IF(ISNA(VLOOKUP(U3656,[2]NEW!H:H,1,FALSE)),"V",""))</f>
        <v/>
      </c>
      <c r="Q3656" s="156"/>
      <c r="R3656" s="129"/>
      <c r="S3656" s="205"/>
      <c r="U3656" s="132" t="str">
        <f t="shared" si="228"/>
        <v>0011880400DY03631</v>
      </c>
      <c r="W3656" s="134" t="str">
        <f>IF((ISERROR(VLOOKUP(E3656,'[2]Lead Time(覆蓋貼)'!F:F,1,0)))*(P3656="v"),"",IF((ISTEXT(VLOOKUP(E3656,'[2]Lead Time(覆蓋貼)'!F:F,1,0)))*(P3656=""),"未執行",""))</f>
        <v/>
      </c>
    </row>
    <row r="3657" spans="1:23" ht="20.25" customHeight="1" x14ac:dyDescent="0.25">
      <c r="A3657" s="117"/>
      <c r="B3657" s="118" t="s">
        <v>6765</v>
      </c>
      <c r="C3657" s="119">
        <v>43337</v>
      </c>
      <c r="D3657" s="117" t="s">
        <v>6766</v>
      </c>
      <c r="E3657" s="120" t="s">
        <v>6999</v>
      </c>
      <c r="F3657" s="117">
        <f>IF(ISNA(VLOOKUP(B3657,[2]保固召回!$A:$G,7,FALSE)),"",(VLOOKUP(B3657,[2]保固召回!$A:$G,7,FALSE)))</f>
        <v>0</v>
      </c>
      <c r="G3657" s="121">
        <f t="shared" ref="G3657:G3720" ca="1" si="231">COUNTIF(H:H,D3657)/COUNTIF(D:D,D3657)</f>
        <v>5.859375E-3</v>
      </c>
      <c r="H3657" s="125" t="str">
        <f t="shared" si="229"/>
        <v/>
      </c>
      <c r="I3657" s="126">
        <f t="shared" ca="1" si="230"/>
        <v>3</v>
      </c>
      <c r="J3657" s="127"/>
      <c r="K3657" s="156"/>
      <c r="L3657" s="129"/>
      <c r="M3657" s="205"/>
      <c r="N3657" s="118"/>
      <c r="O3657" s="119"/>
      <c r="P3657" s="117" t="str">
        <f>IF(B3657="","",IF(ISNA(VLOOKUP(U3657,[2]NEW!H:H,1,FALSE)),"V",""))</f>
        <v/>
      </c>
      <c r="Q3657" s="156"/>
      <c r="R3657" s="129"/>
      <c r="S3657" s="205"/>
      <c r="U3657" s="132" t="str">
        <f t="shared" si="228"/>
        <v>0011880400DY44298</v>
      </c>
      <c r="W3657" s="134" t="str">
        <f>IF((ISERROR(VLOOKUP(E3657,'[2]Lead Time(覆蓋貼)'!F:F,1,0)))*(P3657="v"),"",IF((ISTEXT(VLOOKUP(E3657,'[2]Lead Time(覆蓋貼)'!F:F,1,0)))*(P3657=""),"未執行",""))</f>
        <v/>
      </c>
    </row>
    <row r="3658" spans="1:23" ht="20.25" customHeight="1" x14ac:dyDescent="0.25">
      <c r="A3658" s="117"/>
      <c r="B3658" s="118" t="s">
        <v>6765</v>
      </c>
      <c r="C3658" s="119">
        <v>43337</v>
      </c>
      <c r="D3658" s="117" t="s">
        <v>6766</v>
      </c>
      <c r="E3658" s="120" t="s">
        <v>7000</v>
      </c>
      <c r="F3658" s="117">
        <f>IF(ISNA(VLOOKUP(B3658,[2]保固召回!$A:$G,7,FALSE)),"",(VLOOKUP(B3658,[2]保固召回!$A:$G,7,FALSE)))</f>
        <v>0</v>
      </c>
      <c r="G3658" s="121">
        <f t="shared" ca="1" si="231"/>
        <v>5.859375E-3</v>
      </c>
      <c r="H3658" s="125" t="str">
        <f t="shared" si="229"/>
        <v/>
      </c>
      <c r="I3658" s="126">
        <f t="shared" ca="1" si="230"/>
        <v>3</v>
      </c>
      <c r="J3658" s="127"/>
      <c r="K3658" s="156"/>
      <c r="L3658" s="129"/>
      <c r="M3658" s="205"/>
      <c r="N3658" s="118"/>
      <c r="O3658" s="119"/>
      <c r="P3658" s="117" t="str">
        <f>IF(B3658="","",IF(ISNA(VLOOKUP(U3658,[2]NEW!H:H,1,FALSE)),"V",""))</f>
        <v/>
      </c>
      <c r="Q3658" s="156"/>
      <c r="R3658" s="129"/>
      <c r="S3658" s="205"/>
      <c r="U3658" s="132" t="str">
        <f t="shared" si="228"/>
        <v>00118804000K85426</v>
      </c>
      <c r="W3658" s="134" t="str">
        <f>IF((ISERROR(VLOOKUP(E3658,'[2]Lead Time(覆蓋貼)'!F:F,1,0)))*(P3658="v"),"",IF((ISTEXT(VLOOKUP(E3658,'[2]Lead Time(覆蓋貼)'!F:F,1,0)))*(P3658=""),"未執行",""))</f>
        <v/>
      </c>
    </row>
    <row r="3659" spans="1:23" ht="20.25" customHeight="1" x14ac:dyDescent="0.25">
      <c r="A3659" s="117"/>
      <c r="B3659" s="118" t="s">
        <v>6765</v>
      </c>
      <c r="C3659" s="119">
        <v>43337</v>
      </c>
      <c r="D3659" s="117" t="s">
        <v>6766</v>
      </c>
      <c r="E3659" s="120" t="s">
        <v>7001</v>
      </c>
      <c r="F3659" s="117">
        <f>IF(ISNA(VLOOKUP(B3659,[2]保固召回!$A:$G,7,FALSE)),"",(VLOOKUP(B3659,[2]保固召回!$A:$G,7,FALSE)))</f>
        <v>0</v>
      </c>
      <c r="G3659" s="121">
        <f t="shared" ca="1" si="231"/>
        <v>5.859375E-3</v>
      </c>
      <c r="H3659" s="125" t="str">
        <f t="shared" si="229"/>
        <v/>
      </c>
      <c r="I3659" s="126">
        <f t="shared" ca="1" si="230"/>
        <v>3</v>
      </c>
      <c r="J3659" s="127"/>
      <c r="K3659" s="156"/>
      <c r="L3659" s="129"/>
      <c r="M3659" s="205"/>
      <c r="N3659" s="118"/>
      <c r="O3659" s="119"/>
      <c r="P3659" s="117" t="str">
        <f>IF(B3659="","",IF(ISNA(VLOOKUP(U3659,[2]NEW!H:H,1,FALSE)),"V",""))</f>
        <v/>
      </c>
      <c r="Q3659" s="156"/>
      <c r="R3659" s="129"/>
      <c r="S3659" s="205"/>
      <c r="U3659" s="132" t="str">
        <f t="shared" si="228"/>
        <v>00118804000K85950</v>
      </c>
      <c r="W3659" s="134" t="str">
        <f>IF((ISERROR(VLOOKUP(E3659,'[2]Lead Time(覆蓋貼)'!F:F,1,0)))*(P3659="v"),"",IF((ISTEXT(VLOOKUP(E3659,'[2]Lead Time(覆蓋貼)'!F:F,1,0)))*(P3659=""),"未執行",""))</f>
        <v>未執行</v>
      </c>
    </row>
    <row r="3660" spans="1:23" ht="20.25" customHeight="1" x14ac:dyDescent="0.25">
      <c r="A3660" s="117"/>
      <c r="B3660" s="118" t="s">
        <v>6765</v>
      </c>
      <c r="C3660" s="119">
        <v>43337</v>
      </c>
      <c r="D3660" s="117" t="s">
        <v>6766</v>
      </c>
      <c r="E3660" s="120" t="s">
        <v>7002</v>
      </c>
      <c r="F3660" s="117">
        <f>IF(ISNA(VLOOKUP(B3660,[2]保固召回!$A:$G,7,FALSE)),"",(VLOOKUP(B3660,[2]保固召回!$A:$G,7,FALSE)))</f>
        <v>0</v>
      </c>
      <c r="G3660" s="121">
        <f t="shared" ca="1" si="231"/>
        <v>5.859375E-3</v>
      </c>
      <c r="H3660" s="125" t="str">
        <f t="shared" si="229"/>
        <v/>
      </c>
      <c r="I3660" s="126">
        <f t="shared" ca="1" si="230"/>
        <v>3</v>
      </c>
      <c r="J3660" s="127"/>
      <c r="K3660" s="156"/>
      <c r="L3660" s="129"/>
      <c r="M3660" s="205"/>
      <c r="N3660" s="118"/>
      <c r="O3660" s="119"/>
      <c r="P3660" s="117" t="str">
        <f>IF(B3660="","",IF(ISNA(VLOOKUP(U3660,[2]NEW!H:H,1,FALSE)),"V",""))</f>
        <v/>
      </c>
      <c r="Q3660" s="156"/>
      <c r="R3660" s="129"/>
      <c r="S3660" s="205"/>
      <c r="U3660" s="132" t="str">
        <f t="shared" si="228"/>
        <v>00118804000K86659</v>
      </c>
      <c r="W3660" s="134" t="str">
        <f>IF((ISERROR(VLOOKUP(E3660,'[2]Lead Time(覆蓋貼)'!F:F,1,0)))*(P3660="v"),"",IF((ISTEXT(VLOOKUP(E3660,'[2]Lead Time(覆蓋貼)'!F:F,1,0)))*(P3660=""),"未執行",""))</f>
        <v/>
      </c>
    </row>
    <row r="3661" spans="1:23" ht="20.25" customHeight="1" x14ac:dyDescent="0.25">
      <c r="A3661" s="117"/>
      <c r="B3661" s="118" t="s">
        <v>6765</v>
      </c>
      <c r="C3661" s="119">
        <v>43337</v>
      </c>
      <c r="D3661" s="117" t="s">
        <v>6766</v>
      </c>
      <c r="E3661" s="120" t="s">
        <v>7003</v>
      </c>
      <c r="F3661" s="117">
        <f>IF(ISNA(VLOOKUP(B3661,[2]保固召回!$A:$G,7,FALSE)),"",(VLOOKUP(B3661,[2]保固召回!$A:$G,7,FALSE)))</f>
        <v>0</v>
      </c>
      <c r="G3661" s="121">
        <f t="shared" ca="1" si="231"/>
        <v>5.859375E-3</v>
      </c>
      <c r="H3661" s="125" t="str">
        <f t="shared" si="229"/>
        <v/>
      </c>
      <c r="I3661" s="126">
        <f t="shared" ca="1" si="230"/>
        <v>3</v>
      </c>
      <c r="J3661" s="127"/>
      <c r="K3661" s="156"/>
      <c r="L3661" s="129"/>
      <c r="M3661" s="205"/>
      <c r="N3661" s="118"/>
      <c r="O3661" s="119"/>
      <c r="P3661" s="117" t="str">
        <f>IF(B3661="","",IF(ISNA(VLOOKUP(U3661,[2]NEW!H:H,1,FALSE)),"V",""))</f>
        <v/>
      </c>
      <c r="Q3661" s="156"/>
      <c r="R3661" s="129"/>
      <c r="S3661" s="205"/>
      <c r="U3661" s="132" t="str">
        <f t="shared" si="228"/>
        <v>00118804000N33910</v>
      </c>
      <c r="W3661" s="134" t="str">
        <f>IF((ISERROR(VLOOKUP(E3661,'[2]Lead Time(覆蓋貼)'!F:F,1,0)))*(P3661="v"),"",IF((ISTEXT(VLOOKUP(E3661,'[2]Lead Time(覆蓋貼)'!F:F,1,0)))*(P3661=""),"未執行",""))</f>
        <v>未執行</v>
      </c>
    </row>
    <row r="3662" spans="1:23" ht="20.25" customHeight="1" x14ac:dyDescent="0.25">
      <c r="A3662" s="117"/>
      <c r="B3662" s="118" t="s">
        <v>6765</v>
      </c>
      <c r="C3662" s="119">
        <v>43337</v>
      </c>
      <c r="D3662" s="117" t="s">
        <v>6766</v>
      </c>
      <c r="E3662" s="120" t="s">
        <v>7004</v>
      </c>
      <c r="F3662" s="117">
        <f>IF(ISNA(VLOOKUP(B3662,[2]保固召回!$A:$G,7,FALSE)),"",(VLOOKUP(B3662,[2]保固召回!$A:$G,7,FALSE)))</f>
        <v>0</v>
      </c>
      <c r="G3662" s="121">
        <f t="shared" ca="1" si="231"/>
        <v>5.859375E-3</v>
      </c>
      <c r="H3662" s="125" t="str">
        <f t="shared" si="229"/>
        <v/>
      </c>
      <c r="I3662" s="126">
        <f t="shared" ca="1" si="230"/>
        <v>3</v>
      </c>
      <c r="J3662" s="127"/>
      <c r="K3662" s="156"/>
      <c r="L3662" s="129"/>
      <c r="M3662" s="205"/>
      <c r="N3662" s="118"/>
      <c r="O3662" s="119"/>
      <c r="P3662" s="117" t="str">
        <f>IF(B3662="","",IF(ISNA(VLOOKUP(U3662,[2]NEW!H:H,1,FALSE)),"V",""))</f>
        <v/>
      </c>
      <c r="Q3662" s="156"/>
      <c r="R3662" s="129"/>
      <c r="S3662" s="205"/>
      <c r="U3662" s="132" t="str">
        <f t="shared" si="228"/>
        <v>00118804000N34070</v>
      </c>
      <c r="W3662" s="134" t="str">
        <f>IF((ISERROR(VLOOKUP(E3662,'[2]Lead Time(覆蓋貼)'!F:F,1,0)))*(P3662="v"),"",IF((ISTEXT(VLOOKUP(E3662,'[2]Lead Time(覆蓋貼)'!F:F,1,0)))*(P3662=""),"未執行",""))</f>
        <v/>
      </c>
    </row>
    <row r="3663" spans="1:23" ht="20.25" customHeight="1" x14ac:dyDescent="0.25">
      <c r="A3663" s="117"/>
      <c r="B3663" s="118" t="s">
        <v>6765</v>
      </c>
      <c r="C3663" s="119">
        <v>43337</v>
      </c>
      <c r="D3663" s="117" t="s">
        <v>6766</v>
      </c>
      <c r="E3663" s="120" t="s">
        <v>7005</v>
      </c>
      <c r="F3663" s="117">
        <f>IF(ISNA(VLOOKUP(B3663,[2]保固召回!$A:$G,7,FALSE)),"",(VLOOKUP(B3663,[2]保固召回!$A:$G,7,FALSE)))</f>
        <v>0</v>
      </c>
      <c r="G3663" s="121">
        <f t="shared" ca="1" si="231"/>
        <v>5.859375E-3</v>
      </c>
      <c r="H3663" s="125" t="str">
        <f t="shared" si="229"/>
        <v/>
      </c>
      <c r="I3663" s="126">
        <f t="shared" ca="1" si="230"/>
        <v>3</v>
      </c>
      <c r="J3663" s="127"/>
      <c r="K3663" s="156"/>
      <c r="L3663" s="129"/>
      <c r="M3663" s="205"/>
      <c r="N3663" s="118"/>
      <c r="O3663" s="119"/>
      <c r="P3663" s="117" t="str">
        <f>IF(B3663="","",IF(ISNA(VLOOKUP(U3663,[2]NEW!H:H,1,FALSE)),"V",""))</f>
        <v/>
      </c>
      <c r="Q3663" s="156"/>
      <c r="R3663" s="129"/>
      <c r="S3663" s="205"/>
      <c r="U3663" s="132" t="str">
        <f t="shared" si="228"/>
        <v>00118804000K85954</v>
      </c>
      <c r="W3663" s="134" t="str">
        <f>IF((ISERROR(VLOOKUP(E3663,'[2]Lead Time(覆蓋貼)'!F:F,1,0)))*(P3663="v"),"",IF((ISTEXT(VLOOKUP(E3663,'[2]Lead Time(覆蓋貼)'!F:F,1,0)))*(P3663=""),"未執行",""))</f>
        <v/>
      </c>
    </row>
    <row r="3664" spans="1:23" ht="20.25" customHeight="1" x14ac:dyDescent="0.25">
      <c r="A3664" s="117"/>
      <c r="B3664" s="118" t="s">
        <v>6765</v>
      </c>
      <c r="C3664" s="119">
        <v>43337</v>
      </c>
      <c r="D3664" s="117" t="s">
        <v>6766</v>
      </c>
      <c r="E3664" s="120" t="s">
        <v>7006</v>
      </c>
      <c r="F3664" s="117">
        <f>IF(ISNA(VLOOKUP(B3664,[2]保固召回!$A:$G,7,FALSE)),"",(VLOOKUP(B3664,[2]保固召回!$A:$G,7,FALSE)))</f>
        <v>0</v>
      </c>
      <c r="G3664" s="121">
        <f t="shared" ca="1" si="231"/>
        <v>5.859375E-3</v>
      </c>
      <c r="H3664" s="125" t="str">
        <f t="shared" si="229"/>
        <v/>
      </c>
      <c r="I3664" s="126">
        <f t="shared" ca="1" si="230"/>
        <v>3</v>
      </c>
      <c r="J3664" s="127"/>
      <c r="K3664" s="156"/>
      <c r="L3664" s="129"/>
      <c r="M3664" s="205"/>
      <c r="N3664" s="118"/>
      <c r="O3664" s="119"/>
      <c r="P3664" s="117" t="str">
        <f>IF(B3664="","",IF(ISNA(VLOOKUP(U3664,[2]NEW!H:H,1,FALSE)),"V",""))</f>
        <v/>
      </c>
      <c r="Q3664" s="156"/>
      <c r="R3664" s="129"/>
      <c r="S3664" s="205"/>
      <c r="U3664" s="132" t="str">
        <f t="shared" si="228"/>
        <v>00118804000N36624</v>
      </c>
      <c r="W3664" s="134" t="str">
        <f>IF((ISERROR(VLOOKUP(E3664,'[2]Lead Time(覆蓋貼)'!F:F,1,0)))*(P3664="v"),"",IF((ISTEXT(VLOOKUP(E3664,'[2]Lead Time(覆蓋貼)'!F:F,1,0)))*(P3664=""),"未執行",""))</f>
        <v/>
      </c>
    </row>
    <row r="3665" spans="1:23" ht="20.25" customHeight="1" x14ac:dyDescent="0.25">
      <c r="A3665" s="117"/>
      <c r="B3665" s="118" t="s">
        <v>6765</v>
      </c>
      <c r="C3665" s="119">
        <v>43337</v>
      </c>
      <c r="D3665" s="117" t="s">
        <v>6766</v>
      </c>
      <c r="E3665" s="120" t="s">
        <v>7007</v>
      </c>
      <c r="F3665" s="117">
        <f>IF(ISNA(VLOOKUP(B3665,[2]保固召回!$A:$G,7,FALSE)),"",(VLOOKUP(B3665,[2]保固召回!$A:$G,7,FALSE)))</f>
        <v>0</v>
      </c>
      <c r="G3665" s="121">
        <f t="shared" ca="1" si="231"/>
        <v>5.859375E-3</v>
      </c>
      <c r="H3665" s="125" t="str">
        <f t="shared" si="229"/>
        <v/>
      </c>
      <c r="I3665" s="126">
        <f t="shared" ca="1" si="230"/>
        <v>3</v>
      </c>
      <c r="J3665" s="127"/>
      <c r="K3665" s="156"/>
      <c r="L3665" s="129"/>
      <c r="M3665" s="205"/>
      <c r="N3665" s="118"/>
      <c r="O3665" s="119"/>
      <c r="P3665" s="117" t="str">
        <f>IF(B3665="","",IF(ISNA(VLOOKUP(U3665,[2]NEW!H:H,1,FALSE)),"V",""))</f>
        <v/>
      </c>
      <c r="Q3665" s="156"/>
      <c r="R3665" s="129"/>
      <c r="S3665" s="205"/>
      <c r="U3665" s="132" t="str">
        <f t="shared" si="228"/>
        <v>00118804000K85956</v>
      </c>
      <c r="W3665" s="134" t="str">
        <f>IF((ISERROR(VLOOKUP(E3665,'[2]Lead Time(覆蓋貼)'!F:F,1,0)))*(P3665="v"),"",IF((ISTEXT(VLOOKUP(E3665,'[2]Lead Time(覆蓋貼)'!F:F,1,0)))*(P3665=""),"未執行",""))</f>
        <v/>
      </c>
    </row>
    <row r="3666" spans="1:23" ht="20.25" customHeight="1" x14ac:dyDescent="0.25">
      <c r="A3666" s="117"/>
      <c r="B3666" s="118" t="s">
        <v>6765</v>
      </c>
      <c r="C3666" s="119">
        <v>43337</v>
      </c>
      <c r="D3666" s="117" t="s">
        <v>6766</v>
      </c>
      <c r="E3666" s="120" t="s">
        <v>7008</v>
      </c>
      <c r="F3666" s="117">
        <f>IF(ISNA(VLOOKUP(B3666,[2]保固召回!$A:$G,7,FALSE)),"",(VLOOKUP(B3666,[2]保固召回!$A:$G,7,FALSE)))</f>
        <v>0</v>
      </c>
      <c r="G3666" s="121">
        <f t="shared" ca="1" si="231"/>
        <v>5.859375E-3</v>
      </c>
      <c r="H3666" s="125" t="str">
        <f t="shared" si="229"/>
        <v/>
      </c>
      <c r="I3666" s="126">
        <f t="shared" ca="1" si="230"/>
        <v>3</v>
      </c>
      <c r="J3666" s="127"/>
      <c r="K3666" s="156"/>
      <c r="L3666" s="129"/>
      <c r="M3666" s="205"/>
      <c r="N3666" s="118"/>
      <c r="O3666" s="119"/>
      <c r="P3666" s="117" t="str">
        <f>IF(B3666="","",IF(ISNA(VLOOKUP(U3666,[2]NEW!H:H,1,FALSE)),"V",""))</f>
        <v/>
      </c>
      <c r="Q3666" s="156"/>
      <c r="R3666" s="129"/>
      <c r="S3666" s="205"/>
      <c r="U3666" s="132" t="str">
        <f t="shared" si="228"/>
        <v>00118804000K86048</v>
      </c>
      <c r="W3666" s="134" t="str">
        <f>IF((ISERROR(VLOOKUP(E3666,'[2]Lead Time(覆蓋貼)'!F:F,1,0)))*(P3666="v"),"",IF((ISTEXT(VLOOKUP(E3666,'[2]Lead Time(覆蓋貼)'!F:F,1,0)))*(P3666=""),"未執行",""))</f>
        <v/>
      </c>
    </row>
    <row r="3667" spans="1:23" ht="20.25" customHeight="1" x14ac:dyDescent="0.25">
      <c r="A3667" s="117"/>
      <c r="B3667" s="118" t="s">
        <v>6765</v>
      </c>
      <c r="C3667" s="119">
        <v>43337</v>
      </c>
      <c r="D3667" s="117" t="s">
        <v>6766</v>
      </c>
      <c r="E3667" s="120" t="s">
        <v>7009</v>
      </c>
      <c r="F3667" s="117">
        <f>IF(ISNA(VLOOKUP(B3667,[2]保固召回!$A:$G,7,FALSE)),"",(VLOOKUP(B3667,[2]保固召回!$A:$G,7,FALSE)))</f>
        <v>0</v>
      </c>
      <c r="G3667" s="121">
        <f t="shared" ca="1" si="231"/>
        <v>5.859375E-3</v>
      </c>
      <c r="H3667" s="125" t="str">
        <f t="shared" si="229"/>
        <v/>
      </c>
      <c r="I3667" s="126">
        <f t="shared" ca="1" si="230"/>
        <v>3</v>
      </c>
      <c r="J3667" s="127"/>
      <c r="K3667" s="156"/>
      <c r="L3667" s="129"/>
      <c r="M3667" s="205"/>
      <c r="N3667" s="118"/>
      <c r="O3667" s="119"/>
      <c r="P3667" s="117" t="str">
        <f>IF(B3667="","",IF(ISNA(VLOOKUP(U3667,[2]NEW!H:H,1,FALSE)),"V",""))</f>
        <v/>
      </c>
      <c r="Q3667" s="156"/>
      <c r="R3667" s="129"/>
      <c r="S3667" s="205"/>
      <c r="U3667" s="132" t="str">
        <f t="shared" si="228"/>
        <v>00118804000K84977</v>
      </c>
      <c r="W3667" s="134" t="str">
        <f>IF((ISERROR(VLOOKUP(E3667,'[2]Lead Time(覆蓋貼)'!F:F,1,0)))*(P3667="v"),"",IF((ISTEXT(VLOOKUP(E3667,'[2]Lead Time(覆蓋貼)'!F:F,1,0)))*(P3667=""),"未執行",""))</f>
        <v/>
      </c>
    </row>
    <row r="3668" spans="1:23" ht="20.25" customHeight="1" x14ac:dyDescent="0.25">
      <c r="A3668" s="117"/>
      <c r="B3668" s="118" t="s">
        <v>6765</v>
      </c>
      <c r="C3668" s="119">
        <v>43337</v>
      </c>
      <c r="D3668" s="117" t="s">
        <v>6766</v>
      </c>
      <c r="E3668" s="120" t="s">
        <v>7010</v>
      </c>
      <c r="F3668" s="117">
        <f>IF(ISNA(VLOOKUP(B3668,[2]保固召回!$A:$G,7,FALSE)),"",(VLOOKUP(B3668,[2]保固召回!$A:$G,7,FALSE)))</f>
        <v>0</v>
      </c>
      <c r="G3668" s="121">
        <f t="shared" ca="1" si="231"/>
        <v>5.859375E-3</v>
      </c>
      <c r="H3668" s="125" t="str">
        <f t="shared" si="229"/>
        <v/>
      </c>
      <c r="I3668" s="126">
        <f t="shared" ca="1" si="230"/>
        <v>3</v>
      </c>
      <c r="J3668" s="127"/>
      <c r="K3668" s="156"/>
      <c r="L3668" s="129"/>
      <c r="M3668" s="205"/>
      <c r="N3668" s="118"/>
      <c r="O3668" s="119"/>
      <c r="P3668" s="117" t="str">
        <f>IF(B3668="","",IF(ISNA(VLOOKUP(U3668,[2]NEW!H:H,1,FALSE)),"V",""))</f>
        <v/>
      </c>
      <c r="Q3668" s="156"/>
      <c r="R3668" s="129"/>
      <c r="S3668" s="205"/>
      <c r="U3668" s="132" t="str">
        <f t="shared" si="228"/>
        <v>00118804000K85189</v>
      </c>
      <c r="W3668" s="134" t="str">
        <f>IF((ISERROR(VLOOKUP(E3668,'[2]Lead Time(覆蓋貼)'!F:F,1,0)))*(P3668="v"),"",IF((ISTEXT(VLOOKUP(E3668,'[2]Lead Time(覆蓋貼)'!F:F,1,0)))*(P3668=""),"未執行",""))</f>
        <v/>
      </c>
    </row>
    <row r="3669" spans="1:23" ht="20.25" customHeight="1" x14ac:dyDescent="0.25">
      <c r="A3669" s="117"/>
      <c r="B3669" s="118" t="s">
        <v>6765</v>
      </c>
      <c r="C3669" s="119">
        <v>43337</v>
      </c>
      <c r="D3669" s="117" t="s">
        <v>6766</v>
      </c>
      <c r="E3669" s="120" t="s">
        <v>7011</v>
      </c>
      <c r="F3669" s="117">
        <f>IF(ISNA(VLOOKUP(B3669,[2]保固召回!$A:$G,7,FALSE)),"",(VLOOKUP(B3669,[2]保固召回!$A:$G,7,FALSE)))</f>
        <v>0</v>
      </c>
      <c r="G3669" s="121">
        <f t="shared" ca="1" si="231"/>
        <v>5.859375E-3</v>
      </c>
      <c r="H3669" s="125" t="str">
        <f t="shared" si="229"/>
        <v/>
      </c>
      <c r="I3669" s="126">
        <f t="shared" ca="1" si="230"/>
        <v>3</v>
      </c>
      <c r="J3669" s="127"/>
      <c r="K3669" s="156"/>
      <c r="L3669" s="129"/>
      <c r="M3669" s="205"/>
      <c r="N3669" s="118"/>
      <c r="O3669" s="119"/>
      <c r="P3669" s="117" t="str">
        <f>IF(B3669="","",IF(ISNA(VLOOKUP(U3669,[2]NEW!H:H,1,FALSE)),"V",""))</f>
        <v/>
      </c>
      <c r="Q3669" s="156"/>
      <c r="R3669" s="129"/>
      <c r="S3669" s="205"/>
      <c r="U3669" s="132" t="str">
        <f t="shared" si="228"/>
        <v>00118804000K85424</v>
      </c>
      <c r="W3669" s="134" t="str">
        <f>IF((ISERROR(VLOOKUP(E3669,'[2]Lead Time(覆蓋貼)'!F:F,1,0)))*(P3669="v"),"",IF((ISTEXT(VLOOKUP(E3669,'[2]Lead Time(覆蓋貼)'!F:F,1,0)))*(P3669=""),"未執行",""))</f>
        <v/>
      </c>
    </row>
    <row r="3670" spans="1:23" ht="20.25" customHeight="1" x14ac:dyDescent="0.25">
      <c r="A3670" s="117"/>
      <c r="B3670" s="118" t="s">
        <v>6765</v>
      </c>
      <c r="C3670" s="119">
        <v>43337</v>
      </c>
      <c r="D3670" s="117" t="s">
        <v>6766</v>
      </c>
      <c r="E3670" s="120" t="s">
        <v>7012</v>
      </c>
      <c r="F3670" s="117">
        <f>IF(ISNA(VLOOKUP(B3670,[2]保固召回!$A:$G,7,FALSE)),"",(VLOOKUP(B3670,[2]保固召回!$A:$G,7,FALSE)))</f>
        <v>0</v>
      </c>
      <c r="G3670" s="121">
        <f t="shared" ca="1" si="231"/>
        <v>5.859375E-3</v>
      </c>
      <c r="H3670" s="125" t="str">
        <f t="shared" si="229"/>
        <v/>
      </c>
      <c r="I3670" s="126">
        <f t="shared" ca="1" si="230"/>
        <v>3</v>
      </c>
      <c r="J3670" s="127"/>
      <c r="K3670" s="156"/>
      <c r="L3670" s="129"/>
      <c r="M3670" s="205"/>
      <c r="N3670" s="118"/>
      <c r="O3670" s="119"/>
      <c r="P3670" s="117" t="str">
        <f>IF(B3670="","",IF(ISNA(VLOOKUP(U3670,[2]NEW!H:H,1,FALSE)),"V",""))</f>
        <v/>
      </c>
      <c r="Q3670" s="156"/>
      <c r="R3670" s="129"/>
      <c r="S3670" s="205"/>
      <c r="U3670" s="132" t="str">
        <f t="shared" si="228"/>
        <v>00118804000N35160</v>
      </c>
      <c r="W3670" s="134" t="str">
        <f>IF((ISERROR(VLOOKUP(E3670,'[2]Lead Time(覆蓋貼)'!F:F,1,0)))*(P3670="v"),"",IF((ISTEXT(VLOOKUP(E3670,'[2]Lead Time(覆蓋貼)'!F:F,1,0)))*(P3670=""),"未執行",""))</f>
        <v>未執行</v>
      </c>
    </row>
    <row r="3671" spans="1:23" ht="20.25" customHeight="1" x14ac:dyDescent="0.25">
      <c r="A3671" s="117"/>
      <c r="B3671" s="118" t="s">
        <v>6765</v>
      </c>
      <c r="C3671" s="119">
        <v>43337</v>
      </c>
      <c r="D3671" s="117" t="s">
        <v>6766</v>
      </c>
      <c r="E3671" s="120" t="s">
        <v>7013</v>
      </c>
      <c r="F3671" s="117">
        <f>IF(ISNA(VLOOKUP(B3671,[2]保固召回!$A:$G,7,FALSE)),"",(VLOOKUP(B3671,[2]保固召回!$A:$G,7,FALSE)))</f>
        <v>0</v>
      </c>
      <c r="G3671" s="121">
        <f t="shared" ca="1" si="231"/>
        <v>5.859375E-3</v>
      </c>
      <c r="H3671" s="125" t="str">
        <f t="shared" si="229"/>
        <v/>
      </c>
      <c r="I3671" s="126">
        <f t="shared" ca="1" si="230"/>
        <v>3</v>
      </c>
      <c r="J3671" s="127"/>
      <c r="K3671" s="156"/>
      <c r="L3671" s="129"/>
      <c r="M3671" s="205"/>
      <c r="N3671" s="118"/>
      <c r="O3671" s="119"/>
      <c r="P3671" s="117" t="str">
        <f>IF(B3671="","",IF(ISNA(VLOOKUP(U3671,[2]NEW!H:H,1,FALSE)),"V",""))</f>
        <v/>
      </c>
      <c r="Q3671" s="156"/>
      <c r="R3671" s="129"/>
      <c r="S3671" s="205"/>
      <c r="U3671" s="132" t="str">
        <f t="shared" si="228"/>
        <v>0011880400NP99927</v>
      </c>
      <c r="W3671" s="134" t="str">
        <f>IF((ISERROR(VLOOKUP(E3671,'[2]Lead Time(覆蓋貼)'!F:F,1,0)))*(P3671="v"),"",IF((ISTEXT(VLOOKUP(E3671,'[2]Lead Time(覆蓋貼)'!F:F,1,0)))*(P3671=""),"未執行",""))</f>
        <v/>
      </c>
    </row>
    <row r="3672" spans="1:23" ht="20.25" customHeight="1" x14ac:dyDescent="0.25">
      <c r="A3672" s="117"/>
      <c r="B3672" s="118" t="s">
        <v>6765</v>
      </c>
      <c r="C3672" s="119">
        <v>43337</v>
      </c>
      <c r="D3672" s="117" t="s">
        <v>6766</v>
      </c>
      <c r="E3672" s="120" t="s">
        <v>7014</v>
      </c>
      <c r="F3672" s="117">
        <f>IF(ISNA(VLOOKUP(B3672,[2]保固召回!$A:$G,7,FALSE)),"",(VLOOKUP(B3672,[2]保固召回!$A:$G,7,FALSE)))</f>
        <v>0</v>
      </c>
      <c r="G3672" s="121">
        <f t="shared" ca="1" si="231"/>
        <v>5.859375E-3</v>
      </c>
      <c r="H3672" s="125" t="str">
        <f t="shared" si="229"/>
        <v/>
      </c>
      <c r="I3672" s="126">
        <f t="shared" ca="1" si="230"/>
        <v>3</v>
      </c>
      <c r="J3672" s="127"/>
      <c r="K3672" s="156"/>
      <c r="L3672" s="129"/>
      <c r="M3672" s="205"/>
      <c r="N3672" s="118"/>
      <c r="O3672" s="119"/>
      <c r="P3672" s="117" t="str">
        <f>IF(B3672="","",IF(ISNA(VLOOKUP(U3672,[2]NEW!H:H,1,FALSE)),"V",""))</f>
        <v/>
      </c>
      <c r="Q3672" s="156"/>
      <c r="R3672" s="129"/>
      <c r="S3672" s="205"/>
      <c r="U3672" s="132" t="str">
        <f t="shared" si="228"/>
        <v>0011880400GJ87482</v>
      </c>
      <c r="W3672" s="134" t="str">
        <f>IF((ISERROR(VLOOKUP(E3672,'[2]Lead Time(覆蓋貼)'!F:F,1,0)))*(P3672="v"),"",IF((ISTEXT(VLOOKUP(E3672,'[2]Lead Time(覆蓋貼)'!F:F,1,0)))*(P3672=""),"未執行",""))</f>
        <v/>
      </c>
    </row>
    <row r="3673" spans="1:23" ht="20.25" customHeight="1" x14ac:dyDescent="0.25">
      <c r="A3673" s="117"/>
      <c r="B3673" s="118" t="s">
        <v>6765</v>
      </c>
      <c r="C3673" s="119">
        <v>43337</v>
      </c>
      <c r="D3673" s="117" t="s">
        <v>6766</v>
      </c>
      <c r="E3673" s="120" t="s">
        <v>6528</v>
      </c>
      <c r="F3673" s="117">
        <f>IF(ISNA(VLOOKUP(B3673,[2]保固召回!$A:$G,7,FALSE)),"",(VLOOKUP(B3673,[2]保固召回!$A:$G,7,FALSE)))</f>
        <v>0</v>
      </c>
      <c r="G3673" s="121">
        <f t="shared" ca="1" si="231"/>
        <v>5.859375E-3</v>
      </c>
      <c r="H3673" s="125" t="str">
        <f t="shared" si="229"/>
        <v/>
      </c>
      <c r="I3673" s="126">
        <f t="shared" ca="1" si="230"/>
        <v>3</v>
      </c>
      <c r="J3673" s="127"/>
      <c r="K3673" s="156"/>
      <c r="L3673" s="129"/>
      <c r="M3673" s="205"/>
      <c r="N3673" s="118"/>
      <c r="O3673" s="119"/>
      <c r="P3673" s="117" t="str">
        <f>IF(B3673="","",IF(ISNA(VLOOKUP(U3673,[2]NEW!H:H,1,FALSE)),"V",""))</f>
        <v/>
      </c>
      <c r="Q3673" s="156"/>
      <c r="R3673" s="129"/>
      <c r="S3673" s="205"/>
      <c r="U3673" s="132" t="str">
        <f t="shared" si="228"/>
        <v>00118804000N38086</v>
      </c>
      <c r="W3673" s="134" t="str">
        <f>IF((ISERROR(VLOOKUP(E3673,'[2]Lead Time(覆蓋貼)'!F:F,1,0)))*(P3673="v"),"",IF((ISTEXT(VLOOKUP(E3673,'[2]Lead Time(覆蓋貼)'!F:F,1,0)))*(P3673=""),"未執行",""))</f>
        <v>未執行</v>
      </c>
    </row>
    <row r="3674" spans="1:23" ht="20.25" customHeight="1" x14ac:dyDescent="0.25">
      <c r="A3674" s="117"/>
      <c r="B3674" s="118" t="s">
        <v>6765</v>
      </c>
      <c r="C3674" s="119">
        <v>43337</v>
      </c>
      <c r="D3674" s="117" t="s">
        <v>6766</v>
      </c>
      <c r="E3674" s="120" t="s">
        <v>7015</v>
      </c>
      <c r="F3674" s="117">
        <f>IF(ISNA(VLOOKUP(B3674,[2]保固召回!$A:$G,7,FALSE)),"",(VLOOKUP(B3674,[2]保固召回!$A:$G,7,FALSE)))</f>
        <v>0</v>
      </c>
      <c r="G3674" s="121">
        <f t="shared" ca="1" si="231"/>
        <v>5.859375E-3</v>
      </c>
      <c r="H3674" s="125" t="str">
        <f t="shared" si="229"/>
        <v/>
      </c>
      <c r="I3674" s="126">
        <f t="shared" ca="1" si="230"/>
        <v>3</v>
      </c>
      <c r="J3674" s="127"/>
      <c r="K3674" s="156"/>
      <c r="L3674" s="129"/>
      <c r="M3674" s="205"/>
      <c r="N3674" s="118"/>
      <c r="O3674" s="119"/>
      <c r="P3674" s="117" t="str">
        <f>IF(B3674="","",IF(ISNA(VLOOKUP(U3674,[2]NEW!H:H,1,FALSE)),"V",""))</f>
        <v/>
      </c>
      <c r="Q3674" s="156"/>
      <c r="R3674" s="129"/>
      <c r="S3674" s="205"/>
      <c r="U3674" s="132" t="str">
        <f t="shared" si="228"/>
        <v>0011880400NP99905</v>
      </c>
      <c r="W3674" s="134" t="str">
        <f>IF((ISERROR(VLOOKUP(E3674,'[2]Lead Time(覆蓋貼)'!F:F,1,0)))*(P3674="v"),"",IF((ISTEXT(VLOOKUP(E3674,'[2]Lead Time(覆蓋貼)'!F:F,1,0)))*(P3674=""),"未執行",""))</f>
        <v/>
      </c>
    </row>
    <row r="3675" spans="1:23" ht="20.25" customHeight="1" x14ac:dyDescent="0.25">
      <c r="A3675" s="117"/>
      <c r="B3675" s="118" t="s">
        <v>6765</v>
      </c>
      <c r="C3675" s="119">
        <v>43337</v>
      </c>
      <c r="D3675" s="117" t="s">
        <v>6766</v>
      </c>
      <c r="E3675" s="120" t="s">
        <v>7016</v>
      </c>
      <c r="F3675" s="117">
        <f>IF(ISNA(VLOOKUP(B3675,[2]保固召回!$A:$G,7,FALSE)),"",(VLOOKUP(B3675,[2]保固召回!$A:$G,7,FALSE)))</f>
        <v>0</v>
      </c>
      <c r="G3675" s="121">
        <f t="shared" ca="1" si="231"/>
        <v>5.859375E-3</v>
      </c>
      <c r="H3675" s="125" t="str">
        <f t="shared" si="229"/>
        <v/>
      </c>
      <c r="I3675" s="126">
        <f t="shared" ca="1" si="230"/>
        <v>3</v>
      </c>
      <c r="J3675" s="127"/>
      <c r="K3675" s="156"/>
      <c r="L3675" s="129"/>
      <c r="M3675" s="205"/>
      <c r="N3675" s="118"/>
      <c r="O3675" s="119"/>
      <c r="P3675" s="117" t="str">
        <f>IF(B3675="","",IF(ISNA(VLOOKUP(U3675,[2]NEW!H:H,1,FALSE)),"V",""))</f>
        <v/>
      </c>
      <c r="Q3675" s="156"/>
      <c r="R3675" s="129"/>
      <c r="S3675" s="205"/>
      <c r="U3675" s="132" t="str">
        <f t="shared" si="228"/>
        <v>0011880400NP99878</v>
      </c>
      <c r="W3675" s="134" t="str">
        <f>IF((ISERROR(VLOOKUP(E3675,'[2]Lead Time(覆蓋貼)'!F:F,1,0)))*(P3675="v"),"",IF((ISTEXT(VLOOKUP(E3675,'[2]Lead Time(覆蓋貼)'!F:F,1,0)))*(P3675=""),"未執行",""))</f>
        <v/>
      </c>
    </row>
    <row r="3676" spans="1:23" ht="20.25" customHeight="1" x14ac:dyDescent="0.25">
      <c r="A3676" s="117"/>
      <c r="B3676" s="118" t="s">
        <v>6765</v>
      </c>
      <c r="C3676" s="119">
        <v>43337</v>
      </c>
      <c r="D3676" s="117" t="s">
        <v>6766</v>
      </c>
      <c r="E3676" s="120" t="s">
        <v>7017</v>
      </c>
      <c r="F3676" s="117">
        <f>IF(ISNA(VLOOKUP(B3676,[2]保固召回!$A:$G,7,FALSE)),"",(VLOOKUP(B3676,[2]保固召回!$A:$G,7,FALSE)))</f>
        <v>0</v>
      </c>
      <c r="G3676" s="121">
        <f t="shared" ca="1" si="231"/>
        <v>5.859375E-3</v>
      </c>
      <c r="H3676" s="125" t="str">
        <f t="shared" si="229"/>
        <v/>
      </c>
      <c r="I3676" s="126">
        <f t="shared" ca="1" si="230"/>
        <v>3</v>
      </c>
      <c r="J3676" s="127"/>
      <c r="K3676" s="156"/>
      <c r="L3676" s="129"/>
      <c r="M3676" s="205"/>
      <c r="N3676" s="118"/>
      <c r="O3676" s="119"/>
      <c r="P3676" s="117" t="str">
        <f>IF(B3676="","",IF(ISNA(VLOOKUP(U3676,[2]NEW!H:H,1,FALSE)),"V",""))</f>
        <v/>
      </c>
      <c r="Q3676" s="156"/>
      <c r="R3676" s="129"/>
      <c r="S3676" s="205"/>
      <c r="U3676" s="132" t="str">
        <f t="shared" si="228"/>
        <v>00118804000N34280</v>
      </c>
      <c r="W3676" s="134" t="str">
        <f>IF((ISERROR(VLOOKUP(E3676,'[2]Lead Time(覆蓋貼)'!F:F,1,0)))*(P3676="v"),"",IF((ISTEXT(VLOOKUP(E3676,'[2]Lead Time(覆蓋貼)'!F:F,1,0)))*(P3676=""),"未執行",""))</f>
        <v/>
      </c>
    </row>
    <row r="3677" spans="1:23" ht="20.25" customHeight="1" x14ac:dyDescent="0.25">
      <c r="A3677" s="117"/>
      <c r="B3677" s="118" t="s">
        <v>6765</v>
      </c>
      <c r="C3677" s="119">
        <v>43337</v>
      </c>
      <c r="D3677" s="117" t="s">
        <v>6766</v>
      </c>
      <c r="E3677" s="120" t="s">
        <v>7018</v>
      </c>
      <c r="F3677" s="117">
        <f>IF(ISNA(VLOOKUP(B3677,[2]保固召回!$A:$G,7,FALSE)),"",(VLOOKUP(B3677,[2]保固召回!$A:$G,7,FALSE)))</f>
        <v>0</v>
      </c>
      <c r="G3677" s="121">
        <f t="shared" ca="1" si="231"/>
        <v>5.859375E-3</v>
      </c>
      <c r="H3677" s="125" t="str">
        <f t="shared" si="229"/>
        <v/>
      </c>
      <c r="I3677" s="126">
        <f t="shared" ca="1" si="230"/>
        <v>3</v>
      </c>
      <c r="J3677" s="127"/>
      <c r="K3677" s="156"/>
      <c r="L3677" s="129"/>
      <c r="M3677" s="205"/>
      <c r="N3677" s="118"/>
      <c r="O3677" s="119"/>
      <c r="P3677" s="117" t="str">
        <f>IF(B3677="","",IF(ISNA(VLOOKUP(U3677,[2]NEW!H:H,1,FALSE)),"V",""))</f>
        <v/>
      </c>
      <c r="Q3677" s="156"/>
      <c r="R3677" s="129"/>
      <c r="S3677" s="205"/>
      <c r="U3677" s="132" t="str">
        <f t="shared" si="228"/>
        <v>00118804000N34301</v>
      </c>
      <c r="W3677" s="134" t="str">
        <f>IF((ISERROR(VLOOKUP(E3677,'[2]Lead Time(覆蓋貼)'!F:F,1,0)))*(P3677="v"),"",IF((ISTEXT(VLOOKUP(E3677,'[2]Lead Time(覆蓋貼)'!F:F,1,0)))*(P3677=""),"未執行",""))</f>
        <v/>
      </c>
    </row>
    <row r="3678" spans="1:23" ht="20.25" customHeight="1" x14ac:dyDescent="0.25">
      <c r="A3678" s="117"/>
      <c r="B3678" s="118" t="s">
        <v>6765</v>
      </c>
      <c r="C3678" s="119">
        <v>43337</v>
      </c>
      <c r="D3678" s="117" t="s">
        <v>6766</v>
      </c>
      <c r="E3678" s="120" t="s">
        <v>7019</v>
      </c>
      <c r="F3678" s="117">
        <f>IF(ISNA(VLOOKUP(B3678,[2]保固召回!$A:$G,7,FALSE)),"",(VLOOKUP(B3678,[2]保固召回!$A:$G,7,FALSE)))</f>
        <v>0</v>
      </c>
      <c r="G3678" s="121">
        <f t="shared" ca="1" si="231"/>
        <v>5.859375E-3</v>
      </c>
      <c r="H3678" s="125" t="str">
        <f t="shared" si="229"/>
        <v/>
      </c>
      <c r="I3678" s="126">
        <f t="shared" ca="1" si="230"/>
        <v>3</v>
      </c>
      <c r="J3678" s="127"/>
      <c r="K3678" s="156"/>
      <c r="L3678" s="129"/>
      <c r="M3678" s="205"/>
      <c r="N3678" s="118"/>
      <c r="O3678" s="119"/>
      <c r="P3678" s="117" t="str">
        <f>IF(B3678="","",IF(ISNA(VLOOKUP(U3678,[2]NEW!H:H,1,FALSE)),"V",""))</f>
        <v/>
      </c>
      <c r="Q3678" s="156"/>
      <c r="R3678" s="129"/>
      <c r="S3678" s="205"/>
      <c r="U3678" s="132" t="str">
        <f t="shared" si="228"/>
        <v>00118804000N34904</v>
      </c>
      <c r="W3678" s="134" t="str">
        <f>IF((ISERROR(VLOOKUP(E3678,'[2]Lead Time(覆蓋貼)'!F:F,1,0)))*(P3678="v"),"",IF((ISTEXT(VLOOKUP(E3678,'[2]Lead Time(覆蓋貼)'!F:F,1,0)))*(P3678=""),"未執行",""))</f>
        <v/>
      </c>
    </row>
    <row r="3679" spans="1:23" ht="20.25" customHeight="1" x14ac:dyDescent="0.25">
      <c r="A3679" s="117"/>
      <c r="B3679" s="118" t="s">
        <v>6765</v>
      </c>
      <c r="C3679" s="119">
        <v>43337</v>
      </c>
      <c r="D3679" s="117" t="s">
        <v>6766</v>
      </c>
      <c r="E3679" s="120" t="s">
        <v>7020</v>
      </c>
      <c r="F3679" s="117">
        <f>IF(ISNA(VLOOKUP(B3679,[2]保固召回!$A:$G,7,FALSE)),"",(VLOOKUP(B3679,[2]保固召回!$A:$G,7,FALSE)))</f>
        <v>0</v>
      </c>
      <c r="G3679" s="121">
        <f t="shared" ca="1" si="231"/>
        <v>5.859375E-3</v>
      </c>
      <c r="H3679" s="125" t="str">
        <f t="shared" si="229"/>
        <v/>
      </c>
      <c r="I3679" s="126">
        <f t="shared" ca="1" si="230"/>
        <v>3</v>
      </c>
      <c r="J3679" s="127"/>
      <c r="K3679" s="156"/>
      <c r="L3679" s="129"/>
      <c r="M3679" s="205"/>
      <c r="N3679" s="118"/>
      <c r="O3679" s="119"/>
      <c r="P3679" s="117" t="str">
        <f>IF(B3679="","",IF(ISNA(VLOOKUP(U3679,[2]NEW!H:H,1,FALSE)),"V",""))</f>
        <v/>
      </c>
      <c r="Q3679" s="156"/>
      <c r="R3679" s="129"/>
      <c r="S3679" s="205"/>
      <c r="U3679" s="132" t="str">
        <f t="shared" si="228"/>
        <v>0011880400NN95022</v>
      </c>
      <c r="W3679" s="134" t="str">
        <f>IF((ISERROR(VLOOKUP(E3679,'[2]Lead Time(覆蓋貼)'!F:F,1,0)))*(P3679="v"),"",IF((ISTEXT(VLOOKUP(E3679,'[2]Lead Time(覆蓋貼)'!F:F,1,0)))*(P3679=""),"未執行",""))</f>
        <v/>
      </c>
    </row>
    <row r="3680" spans="1:23" ht="20.25" customHeight="1" x14ac:dyDescent="0.25">
      <c r="A3680" s="117"/>
      <c r="B3680" s="118" t="s">
        <v>6765</v>
      </c>
      <c r="C3680" s="119">
        <v>43337</v>
      </c>
      <c r="D3680" s="117" t="s">
        <v>6766</v>
      </c>
      <c r="E3680" s="120" t="s">
        <v>7021</v>
      </c>
      <c r="F3680" s="117">
        <f>IF(ISNA(VLOOKUP(B3680,[2]保固召回!$A:$G,7,FALSE)),"",(VLOOKUP(B3680,[2]保固召回!$A:$G,7,FALSE)))</f>
        <v>0</v>
      </c>
      <c r="G3680" s="121">
        <f t="shared" ca="1" si="231"/>
        <v>5.859375E-3</v>
      </c>
      <c r="H3680" s="125" t="str">
        <f t="shared" si="229"/>
        <v/>
      </c>
      <c r="I3680" s="126">
        <f t="shared" ca="1" si="230"/>
        <v>3</v>
      </c>
      <c r="J3680" s="127"/>
      <c r="K3680" s="156"/>
      <c r="L3680" s="129"/>
      <c r="M3680" s="205"/>
      <c r="N3680" s="118"/>
      <c r="O3680" s="119"/>
      <c r="P3680" s="117" t="str">
        <f>IF(B3680="","",IF(ISNA(VLOOKUP(U3680,[2]NEW!H:H,1,FALSE)),"V",""))</f>
        <v/>
      </c>
      <c r="Q3680" s="156"/>
      <c r="R3680" s="129"/>
      <c r="S3680" s="205"/>
      <c r="U3680" s="132" t="str">
        <f t="shared" si="228"/>
        <v>00118804000K85645</v>
      </c>
      <c r="W3680" s="134" t="str">
        <f>IF((ISERROR(VLOOKUP(E3680,'[2]Lead Time(覆蓋貼)'!F:F,1,0)))*(P3680="v"),"",IF((ISTEXT(VLOOKUP(E3680,'[2]Lead Time(覆蓋貼)'!F:F,1,0)))*(P3680=""),"未執行",""))</f>
        <v/>
      </c>
    </row>
    <row r="3681" spans="1:23" ht="20.25" customHeight="1" x14ac:dyDescent="0.25">
      <c r="A3681" s="117"/>
      <c r="B3681" s="118" t="s">
        <v>6765</v>
      </c>
      <c r="C3681" s="119">
        <v>43337</v>
      </c>
      <c r="D3681" s="117" t="s">
        <v>6766</v>
      </c>
      <c r="E3681" s="120" t="s">
        <v>7022</v>
      </c>
      <c r="F3681" s="117">
        <f>IF(ISNA(VLOOKUP(B3681,[2]保固召回!$A:$G,7,FALSE)),"",(VLOOKUP(B3681,[2]保固召回!$A:$G,7,FALSE)))</f>
        <v>0</v>
      </c>
      <c r="G3681" s="121">
        <f t="shared" ca="1" si="231"/>
        <v>5.859375E-3</v>
      </c>
      <c r="H3681" s="125" t="str">
        <f t="shared" si="229"/>
        <v/>
      </c>
      <c r="I3681" s="126">
        <f t="shared" ca="1" si="230"/>
        <v>3</v>
      </c>
      <c r="J3681" s="127"/>
      <c r="K3681" s="156"/>
      <c r="L3681" s="129"/>
      <c r="M3681" s="205"/>
      <c r="N3681" s="118"/>
      <c r="O3681" s="119"/>
      <c r="P3681" s="117" t="str">
        <f>IF(B3681="","",IF(ISNA(VLOOKUP(U3681,[2]NEW!H:H,1,FALSE)),"V",""))</f>
        <v/>
      </c>
      <c r="Q3681" s="156"/>
      <c r="R3681" s="129"/>
      <c r="S3681" s="205"/>
      <c r="U3681" s="132" t="str">
        <f t="shared" si="228"/>
        <v>00118804000N38419</v>
      </c>
      <c r="W3681" s="134" t="str">
        <f>IF((ISERROR(VLOOKUP(E3681,'[2]Lead Time(覆蓋貼)'!F:F,1,0)))*(P3681="v"),"",IF((ISTEXT(VLOOKUP(E3681,'[2]Lead Time(覆蓋貼)'!F:F,1,0)))*(P3681=""),"未執行",""))</f>
        <v>未執行</v>
      </c>
    </row>
    <row r="3682" spans="1:23" ht="20.25" customHeight="1" x14ac:dyDescent="0.25">
      <c r="A3682" s="117"/>
      <c r="B3682" s="118" t="s">
        <v>6765</v>
      </c>
      <c r="C3682" s="119">
        <v>43337</v>
      </c>
      <c r="D3682" s="117" t="s">
        <v>6766</v>
      </c>
      <c r="E3682" s="120" t="s">
        <v>7023</v>
      </c>
      <c r="F3682" s="117">
        <f>IF(ISNA(VLOOKUP(B3682,[2]保固召回!$A:$G,7,FALSE)),"",(VLOOKUP(B3682,[2]保固召回!$A:$G,7,FALSE)))</f>
        <v>0</v>
      </c>
      <c r="G3682" s="121">
        <f t="shared" ca="1" si="231"/>
        <v>5.859375E-3</v>
      </c>
      <c r="H3682" s="125" t="str">
        <f t="shared" si="229"/>
        <v/>
      </c>
      <c r="I3682" s="126">
        <f t="shared" ca="1" si="230"/>
        <v>3</v>
      </c>
      <c r="J3682" s="127"/>
      <c r="K3682" s="156"/>
      <c r="L3682" s="129"/>
      <c r="M3682" s="205"/>
      <c r="N3682" s="118"/>
      <c r="O3682" s="119"/>
      <c r="P3682" s="117" t="str">
        <f>IF(B3682="","",IF(ISNA(VLOOKUP(U3682,[2]NEW!H:H,1,FALSE)),"V",""))</f>
        <v/>
      </c>
      <c r="Q3682" s="156"/>
      <c r="R3682" s="129"/>
      <c r="S3682" s="205"/>
      <c r="U3682" s="132" t="str">
        <f t="shared" si="228"/>
        <v>00118804000N36020</v>
      </c>
      <c r="W3682" s="134" t="str">
        <f>IF((ISERROR(VLOOKUP(E3682,'[2]Lead Time(覆蓋貼)'!F:F,1,0)))*(P3682="v"),"",IF((ISTEXT(VLOOKUP(E3682,'[2]Lead Time(覆蓋貼)'!F:F,1,0)))*(P3682=""),"未執行",""))</f>
        <v/>
      </c>
    </row>
    <row r="3683" spans="1:23" ht="20.25" customHeight="1" x14ac:dyDescent="0.25">
      <c r="A3683" s="117"/>
      <c r="B3683" s="118" t="s">
        <v>6765</v>
      </c>
      <c r="C3683" s="119">
        <v>43337</v>
      </c>
      <c r="D3683" s="117" t="s">
        <v>6766</v>
      </c>
      <c r="E3683" s="120" t="s">
        <v>7024</v>
      </c>
      <c r="F3683" s="117">
        <f>IF(ISNA(VLOOKUP(B3683,[2]保固召回!$A:$G,7,FALSE)),"",(VLOOKUP(B3683,[2]保固召回!$A:$G,7,FALSE)))</f>
        <v>0</v>
      </c>
      <c r="G3683" s="121">
        <f t="shared" ca="1" si="231"/>
        <v>5.859375E-3</v>
      </c>
      <c r="H3683" s="125" t="str">
        <f t="shared" si="229"/>
        <v/>
      </c>
      <c r="I3683" s="126">
        <f t="shared" ca="1" si="230"/>
        <v>3</v>
      </c>
      <c r="J3683" s="127"/>
      <c r="K3683" s="156"/>
      <c r="L3683" s="129"/>
      <c r="M3683" s="205"/>
      <c r="N3683" s="118"/>
      <c r="O3683" s="119"/>
      <c r="P3683" s="117" t="str">
        <f>IF(B3683="","",IF(ISNA(VLOOKUP(U3683,[2]NEW!H:H,1,FALSE)),"V",""))</f>
        <v/>
      </c>
      <c r="Q3683" s="156"/>
      <c r="R3683" s="129"/>
      <c r="S3683" s="205"/>
      <c r="U3683" s="132" t="str">
        <f t="shared" si="228"/>
        <v>00118804000K84655</v>
      </c>
      <c r="W3683" s="134" t="str">
        <f>IF((ISERROR(VLOOKUP(E3683,'[2]Lead Time(覆蓋貼)'!F:F,1,0)))*(P3683="v"),"",IF((ISTEXT(VLOOKUP(E3683,'[2]Lead Time(覆蓋貼)'!F:F,1,0)))*(P3683=""),"未執行",""))</f>
        <v>未執行</v>
      </c>
    </row>
    <row r="3684" spans="1:23" ht="20.25" customHeight="1" x14ac:dyDescent="0.25">
      <c r="A3684" s="117"/>
      <c r="B3684" s="118" t="s">
        <v>6765</v>
      </c>
      <c r="C3684" s="119">
        <v>43337</v>
      </c>
      <c r="D3684" s="117" t="s">
        <v>6766</v>
      </c>
      <c r="E3684" s="120" t="s">
        <v>7025</v>
      </c>
      <c r="F3684" s="117">
        <f>IF(ISNA(VLOOKUP(B3684,[2]保固召回!$A:$G,7,FALSE)),"",(VLOOKUP(B3684,[2]保固召回!$A:$G,7,FALSE)))</f>
        <v>0</v>
      </c>
      <c r="G3684" s="121">
        <f t="shared" ca="1" si="231"/>
        <v>5.859375E-3</v>
      </c>
      <c r="H3684" s="125" t="str">
        <f t="shared" si="229"/>
        <v/>
      </c>
      <c r="I3684" s="126">
        <f t="shared" ca="1" si="230"/>
        <v>3</v>
      </c>
      <c r="J3684" s="127"/>
      <c r="K3684" s="156"/>
      <c r="L3684" s="129"/>
      <c r="M3684" s="205"/>
      <c r="N3684" s="118"/>
      <c r="O3684" s="119"/>
      <c r="P3684" s="117" t="str">
        <f>IF(B3684="","",IF(ISNA(VLOOKUP(U3684,[2]NEW!H:H,1,FALSE)),"V",""))</f>
        <v/>
      </c>
      <c r="Q3684" s="156"/>
      <c r="R3684" s="129"/>
      <c r="S3684" s="205"/>
      <c r="U3684" s="132" t="str">
        <f t="shared" si="228"/>
        <v>0011880400DY64360</v>
      </c>
      <c r="W3684" s="134" t="str">
        <f>IF((ISERROR(VLOOKUP(E3684,'[2]Lead Time(覆蓋貼)'!F:F,1,0)))*(P3684="v"),"",IF((ISTEXT(VLOOKUP(E3684,'[2]Lead Time(覆蓋貼)'!F:F,1,0)))*(P3684=""),"未執行",""))</f>
        <v/>
      </c>
    </row>
    <row r="3685" spans="1:23" ht="20.25" customHeight="1" x14ac:dyDescent="0.25">
      <c r="A3685" s="117"/>
      <c r="B3685" s="118" t="s">
        <v>6765</v>
      </c>
      <c r="C3685" s="119">
        <v>43337</v>
      </c>
      <c r="D3685" s="117" t="s">
        <v>6766</v>
      </c>
      <c r="E3685" s="120" t="s">
        <v>7026</v>
      </c>
      <c r="F3685" s="117">
        <f>IF(ISNA(VLOOKUP(B3685,[2]保固召回!$A:$G,7,FALSE)),"",(VLOOKUP(B3685,[2]保固召回!$A:$G,7,FALSE)))</f>
        <v>0</v>
      </c>
      <c r="G3685" s="121">
        <f t="shared" ca="1" si="231"/>
        <v>5.859375E-3</v>
      </c>
      <c r="H3685" s="125" t="str">
        <f t="shared" si="229"/>
        <v/>
      </c>
      <c r="I3685" s="126">
        <f t="shared" ca="1" si="230"/>
        <v>3</v>
      </c>
      <c r="J3685" s="127"/>
      <c r="K3685" s="156"/>
      <c r="L3685" s="129"/>
      <c r="M3685" s="205"/>
      <c r="N3685" s="118"/>
      <c r="O3685" s="119"/>
      <c r="P3685" s="117" t="str">
        <f>IF(B3685="","",IF(ISNA(VLOOKUP(U3685,[2]NEW!H:H,1,FALSE)),"V",""))</f>
        <v/>
      </c>
      <c r="Q3685" s="156"/>
      <c r="R3685" s="129"/>
      <c r="S3685" s="205"/>
      <c r="U3685" s="132" t="str">
        <f t="shared" si="228"/>
        <v>0011880400DY61790</v>
      </c>
      <c r="W3685" s="134" t="str">
        <f>IF((ISERROR(VLOOKUP(E3685,'[2]Lead Time(覆蓋貼)'!F:F,1,0)))*(P3685="v"),"",IF((ISTEXT(VLOOKUP(E3685,'[2]Lead Time(覆蓋貼)'!F:F,1,0)))*(P3685=""),"未執行",""))</f>
        <v/>
      </c>
    </row>
    <row r="3686" spans="1:23" ht="20.25" customHeight="1" x14ac:dyDescent="0.25">
      <c r="A3686" s="117"/>
      <c r="B3686" s="118" t="s">
        <v>6765</v>
      </c>
      <c r="C3686" s="119">
        <v>43337</v>
      </c>
      <c r="D3686" s="117" t="s">
        <v>6766</v>
      </c>
      <c r="E3686" s="120" t="s">
        <v>7027</v>
      </c>
      <c r="F3686" s="117">
        <f>IF(ISNA(VLOOKUP(B3686,[2]保固召回!$A:$G,7,FALSE)),"",(VLOOKUP(B3686,[2]保固召回!$A:$G,7,FALSE)))</f>
        <v>0</v>
      </c>
      <c r="G3686" s="121">
        <f t="shared" ca="1" si="231"/>
        <v>5.859375E-3</v>
      </c>
      <c r="H3686" s="125" t="str">
        <f t="shared" si="229"/>
        <v/>
      </c>
      <c r="I3686" s="126">
        <f t="shared" ca="1" si="230"/>
        <v>3</v>
      </c>
      <c r="J3686" s="127"/>
      <c r="K3686" s="156"/>
      <c r="L3686" s="129"/>
      <c r="M3686" s="205"/>
      <c r="N3686" s="118"/>
      <c r="O3686" s="119"/>
      <c r="P3686" s="117" t="str">
        <f>IF(B3686="","",IF(ISNA(VLOOKUP(U3686,[2]NEW!H:H,1,FALSE)),"V",""))</f>
        <v/>
      </c>
      <c r="Q3686" s="156"/>
      <c r="R3686" s="129"/>
      <c r="S3686" s="205"/>
      <c r="U3686" s="132" t="str">
        <f t="shared" si="228"/>
        <v>0011880400DY18827</v>
      </c>
      <c r="W3686" s="134" t="str">
        <f>IF((ISERROR(VLOOKUP(E3686,'[2]Lead Time(覆蓋貼)'!F:F,1,0)))*(P3686="v"),"",IF((ISTEXT(VLOOKUP(E3686,'[2]Lead Time(覆蓋貼)'!F:F,1,0)))*(P3686=""),"未執行",""))</f>
        <v/>
      </c>
    </row>
    <row r="3687" spans="1:23" ht="20.25" customHeight="1" x14ac:dyDescent="0.25">
      <c r="A3687" s="117"/>
      <c r="B3687" s="118" t="s">
        <v>6765</v>
      </c>
      <c r="C3687" s="119">
        <v>43337</v>
      </c>
      <c r="D3687" s="117" t="s">
        <v>6766</v>
      </c>
      <c r="E3687" s="120" t="s">
        <v>7028</v>
      </c>
      <c r="F3687" s="117">
        <f>IF(ISNA(VLOOKUP(B3687,[2]保固召回!$A:$G,7,FALSE)),"",(VLOOKUP(B3687,[2]保固召回!$A:$G,7,FALSE)))</f>
        <v>0</v>
      </c>
      <c r="G3687" s="121">
        <f t="shared" ca="1" si="231"/>
        <v>5.859375E-3</v>
      </c>
      <c r="H3687" s="125" t="str">
        <f t="shared" si="229"/>
        <v/>
      </c>
      <c r="I3687" s="126">
        <f t="shared" ca="1" si="230"/>
        <v>3</v>
      </c>
      <c r="J3687" s="127"/>
      <c r="K3687" s="156"/>
      <c r="L3687" s="129"/>
      <c r="M3687" s="205"/>
      <c r="N3687" s="118"/>
      <c r="O3687" s="119"/>
      <c r="P3687" s="117" t="str">
        <f>IF(B3687="","",IF(ISNA(VLOOKUP(U3687,[2]NEW!H:H,1,FALSE)),"V",""))</f>
        <v/>
      </c>
      <c r="Q3687" s="156"/>
      <c r="R3687" s="129"/>
      <c r="S3687" s="205"/>
      <c r="U3687" s="132" t="str">
        <f t="shared" si="228"/>
        <v>0011880400D045429</v>
      </c>
      <c r="W3687" s="134" t="str">
        <f>IF((ISERROR(VLOOKUP(E3687,'[2]Lead Time(覆蓋貼)'!F:F,1,0)))*(P3687="v"),"",IF((ISTEXT(VLOOKUP(E3687,'[2]Lead Time(覆蓋貼)'!F:F,1,0)))*(P3687=""),"未執行",""))</f>
        <v/>
      </c>
    </row>
    <row r="3688" spans="1:23" ht="20.25" customHeight="1" x14ac:dyDescent="0.25">
      <c r="A3688" s="117"/>
      <c r="B3688" s="118" t="s">
        <v>6765</v>
      </c>
      <c r="C3688" s="119">
        <v>43337</v>
      </c>
      <c r="D3688" s="117" t="s">
        <v>6766</v>
      </c>
      <c r="E3688" s="120" t="s">
        <v>7029</v>
      </c>
      <c r="F3688" s="117">
        <f>IF(ISNA(VLOOKUP(B3688,[2]保固召回!$A:$G,7,FALSE)),"",(VLOOKUP(B3688,[2]保固召回!$A:$G,7,FALSE)))</f>
        <v>0</v>
      </c>
      <c r="G3688" s="121">
        <f t="shared" ca="1" si="231"/>
        <v>5.859375E-3</v>
      </c>
      <c r="H3688" s="125" t="str">
        <f t="shared" si="229"/>
        <v/>
      </c>
      <c r="I3688" s="126">
        <f t="shared" ca="1" si="230"/>
        <v>3</v>
      </c>
      <c r="J3688" s="127"/>
      <c r="K3688" s="156"/>
      <c r="L3688" s="129"/>
      <c r="M3688" s="205"/>
      <c r="N3688" s="118"/>
      <c r="O3688" s="119"/>
      <c r="P3688" s="117" t="str">
        <f>IF(B3688="","",IF(ISNA(VLOOKUP(U3688,[2]NEW!H:H,1,FALSE)),"V",""))</f>
        <v/>
      </c>
      <c r="Q3688" s="156"/>
      <c r="R3688" s="129"/>
      <c r="S3688" s="205"/>
      <c r="U3688" s="132" t="str">
        <f t="shared" si="228"/>
        <v>0011880400D045449</v>
      </c>
      <c r="W3688" s="134" t="str">
        <f>IF((ISERROR(VLOOKUP(E3688,'[2]Lead Time(覆蓋貼)'!F:F,1,0)))*(P3688="v"),"",IF((ISTEXT(VLOOKUP(E3688,'[2]Lead Time(覆蓋貼)'!F:F,1,0)))*(P3688=""),"未執行",""))</f>
        <v/>
      </c>
    </row>
    <row r="3689" spans="1:23" ht="20.25" customHeight="1" x14ac:dyDescent="0.25">
      <c r="A3689" s="117"/>
      <c r="B3689" s="118" t="s">
        <v>6765</v>
      </c>
      <c r="C3689" s="119">
        <v>43337</v>
      </c>
      <c r="D3689" s="117" t="s">
        <v>6766</v>
      </c>
      <c r="E3689" s="120" t="s">
        <v>6526</v>
      </c>
      <c r="F3689" s="117">
        <f>IF(ISNA(VLOOKUP(B3689,[2]保固召回!$A:$G,7,FALSE)),"",(VLOOKUP(B3689,[2]保固召回!$A:$G,7,FALSE)))</f>
        <v>0</v>
      </c>
      <c r="G3689" s="121">
        <f t="shared" ca="1" si="231"/>
        <v>5.859375E-3</v>
      </c>
      <c r="H3689" s="125" t="str">
        <f t="shared" si="229"/>
        <v/>
      </c>
      <c r="I3689" s="126">
        <f t="shared" ca="1" si="230"/>
        <v>3</v>
      </c>
      <c r="J3689" s="127"/>
      <c r="K3689" s="156"/>
      <c r="L3689" s="129"/>
      <c r="M3689" s="205"/>
      <c r="N3689" s="118"/>
      <c r="O3689" s="119"/>
      <c r="P3689" s="117" t="str">
        <f>IF(B3689="","",IF(ISNA(VLOOKUP(U3689,[2]NEW!H:H,1,FALSE)),"V",""))</f>
        <v/>
      </c>
      <c r="Q3689" s="156"/>
      <c r="R3689" s="129"/>
      <c r="S3689" s="205"/>
      <c r="U3689" s="132" t="str">
        <f t="shared" si="228"/>
        <v>00118804000N38010</v>
      </c>
      <c r="W3689" s="134" t="str">
        <f>IF((ISERROR(VLOOKUP(E3689,'[2]Lead Time(覆蓋貼)'!F:F,1,0)))*(P3689="v"),"",IF((ISTEXT(VLOOKUP(E3689,'[2]Lead Time(覆蓋貼)'!F:F,1,0)))*(P3689=""),"未執行",""))</f>
        <v/>
      </c>
    </row>
    <row r="3690" spans="1:23" ht="20.25" customHeight="1" x14ac:dyDescent="0.25">
      <c r="A3690" s="117"/>
      <c r="B3690" s="118" t="s">
        <v>6765</v>
      </c>
      <c r="C3690" s="119">
        <v>43337</v>
      </c>
      <c r="D3690" s="117" t="s">
        <v>6766</v>
      </c>
      <c r="E3690" s="120" t="s">
        <v>7030</v>
      </c>
      <c r="F3690" s="117">
        <f>IF(ISNA(VLOOKUP(B3690,[2]保固召回!$A:$G,7,FALSE)),"",(VLOOKUP(B3690,[2]保固召回!$A:$G,7,FALSE)))</f>
        <v>0</v>
      </c>
      <c r="G3690" s="121">
        <f t="shared" ca="1" si="231"/>
        <v>5.859375E-3</v>
      </c>
      <c r="H3690" s="125" t="str">
        <f t="shared" si="229"/>
        <v/>
      </c>
      <c r="I3690" s="126">
        <f t="shared" ca="1" si="230"/>
        <v>3</v>
      </c>
      <c r="J3690" s="127"/>
      <c r="K3690" s="156"/>
      <c r="L3690" s="129"/>
      <c r="M3690" s="205"/>
      <c r="N3690" s="118"/>
      <c r="O3690" s="119"/>
      <c r="P3690" s="117" t="str">
        <f>IF(B3690="","",IF(ISNA(VLOOKUP(U3690,[2]NEW!H:H,1,FALSE)),"V",""))</f>
        <v/>
      </c>
      <c r="Q3690" s="156"/>
      <c r="R3690" s="129"/>
      <c r="S3690" s="205"/>
      <c r="U3690" s="132" t="str">
        <f t="shared" si="228"/>
        <v>00118804000N35474</v>
      </c>
      <c r="W3690" s="134" t="str">
        <f>IF((ISERROR(VLOOKUP(E3690,'[2]Lead Time(覆蓋貼)'!F:F,1,0)))*(P3690="v"),"",IF((ISTEXT(VLOOKUP(E3690,'[2]Lead Time(覆蓋貼)'!F:F,1,0)))*(P3690=""),"未執行",""))</f>
        <v/>
      </c>
    </row>
    <row r="3691" spans="1:23" ht="20.25" customHeight="1" x14ac:dyDescent="0.25">
      <c r="A3691" s="117"/>
      <c r="B3691" s="118" t="s">
        <v>6765</v>
      </c>
      <c r="C3691" s="119">
        <v>43337</v>
      </c>
      <c r="D3691" s="117" t="s">
        <v>6766</v>
      </c>
      <c r="E3691" s="120" t="s">
        <v>7031</v>
      </c>
      <c r="F3691" s="117">
        <f>IF(ISNA(VLOOKUP(B3691,[2]保固召回!$A:$G,7,FALSE)),"",(VLOOKUP(B3691,[2]保固召回!$A:$G,7,FALSE)))</f>
        <v>0</v>
      </c>
      <c r="G3691" s="121">
        <f t="shared" ca="1" si="231"/>
        <v>5.859375E-3</v>
      </c>
      <c r="H3691" s="125" t="str">
        <f t="shared" si="229"/>
        <v/>
      </c>
      <c r="I3691" s="126">
        <f t="shared" ca="1" si="230"/>
        <v>3</v>
      </c>
      <c r="J3691" s="127"/>
      <c r="K3691" s="156"/>
      <c r="L3691" s="129"/>
      <c r="M3691" s="205"/>
      <c r="N3691" s="118"/>
      <c r="O3691" s="119"/>
      <c r="P3691" s="117" t="str">
        <f>IF(B3691="","",IF(ISNA(VLOOKUP(U3691,[2]NEW!H:H,1,FALSE)),"V",""))</f>
        <v/>
      </c>
      <c r="Q3691" s="156"/>
      <c r="R3691" s="129"/>
      <c r="S3691" s="205"/>
      <c r="U3691" s="132" t="str">
        <f t="shared" si="228"/>
        <v>0011880400NN95010</v>
      </c>
      <c r="W3691" s="134" t="str">
        <f>IF((ISERROR(VLOOKUP(E3691,'[2]Lead Time(覆蓋貼)'!F:F,1,0)))*(P3691="v"),"",IF((ISTEXT(VLOOKUP(E3691,'[2]Lead Time(覆蓋貼)'!F:F,1,0)))*(P3691=""),"未執行",""))</f>
        <v>未執行</v>
      </c>
    </row>
    <row r="3692" spans="1:23" ht="20.25" customHeight="1" x14ac:dyDescent="0.25">
      <c r="A3692" s="117"/>
      <c r="B3692" s="118" t="s">
        <v>6765</v>
      </c>
      <c r="C3692" s="119">
        <v>43337</v>
      </c>
      <c r="D3692" s="117" t="s">
        <v>6766</v>
      </c>
      <c r="E3692" s="120" t="s">
        <v>7032</v>
      </c>
      <c r="F3692" s="117">
        <f>IF(ISNA(VLOOKUP(B3692,[2]保固召回!$A:$G,7,FALSE)),"",(VLOOKUP(B3692,[2]保固召回!$A:$G,7,FALSE)))</f>
        <v>0</v>
      </c>
      <c r="G3692" s="121">
        <f t="shared" ca="1" si="231"/>
        <v>5.859375E-3</v>
      </c>
      <c r="H3692" s="125" t="str">
        <f t="shared" si="229"/>
        <v/>
      </c>
      <c r="I3692" s="126">
        <f t="shared" ca="1" si="230"/>
        <v>3</v>
      </c>
      <c r="J3692" s="127"/>
      <c r="K3692" s="156"/>
      <c r="L3692" s="129"/>
      <c r="M3692" s="205"/>
      <c r="N3692" s="118"/>
      <c r="O3692" s="119"/>
      <c r="P3692" s="117" t="str">
        <f>IF(B3692="","",IF(ISNA(VLOOKUP(U3692,[2]NEW!H:H,1,FALSE)),"V",""))</f>
        <v/>
      </c>
      <c r="Q3692" s="156"/>
      <c r="R3692" s="129"/>
      <c r="S3692" s="205"/>
      <c r="U3692" s="132" t="str">
        <f t="shared" si="228"/>
        <v>0011880400NP99847</v>
      </c>
      <c r="W3692" s="134" t="str">
        <f>IF((ISERROR(VLOOKUP(E3692,'[2]Lead Time(覆蓋貼)'!F:F,1,0)))*(P3692="v"),"",IF((ISTEXT(VLOOKUP(E3692,'[2]Lead Time(覆蓋貼)'!F:F,1,0)))*(P3692=""),"未執行",""))</f>
        <v/>
      </c>
    </row>
    <row r="3693" spans="1:23" ht="20.25" customHeight="1" x14ac:dyDescent="0.25">
      <c r="A3693" s="117"/>
      <c r="B3693" s="118" t="s">
        <v>6765</v>
      </c>
      <c r="C3693" s="119">
        <v>43337</v>
      </c>
      <c r="D3693" s="117" t="s">
        <v>6766</v>
      </c>
      <c r="E3693" s="120" t="s">
        <v>7033</v>
      </c>
      <c r="F3693" s="117">
        <f>IF(ISNA(VLOOKUP(B3693,[2]保固召回!$A:$G,7,FALSE)),"",(VLOOKUP(B3693,[2]保固召回!$A:$G,7,FALSE)))</f>
        <v>0</v>
      </c>
      <c r="G3693" s="121">
        <f t="shared" ca="1" si="231"/>
        <v>5.859375E-3</v>
      </c>
      <c r="H3693" s="125" t="str">
        <f t="shared" si="229"/>
        <v/>
      </c>
      <c r="I3693" s="126">
        <f t="shared" ca="1" si="230"/>
        <v>3</v>
      </c>
      <c r="J3693" s="127"/>
      <c r="K3693" s="156"/>
      <c r="L3693" s="129"/>
      <c r="M3693" s="205"/>
      <c r="N3693" s="118"/>
      <c r="O3693" s="119"/>
      <c r="P3693" s="117" t="str">
        <f>IF(B3693="","",IF(ISNA(VLOOKUP(U3693,[2]NEW!H:H,1,FALSE)),"V",""))</f>
        <v/>
      </c>
      <c r="Q3693" s="156"/>
      <c r="R3693" s="129"/>
      <c r="S3693" s="205"/>
      <c r="U3693" s="132" t="str">
        <f t="shared" si="228"/>
        <v>0011880400NP99865</v>
      </c>
      <c r="W3693" s="134" t="str">
        <f>IF((ISERROR(VLOOKUP(E3693,'[2]Lead Time(覆蓋貼)'!F:F,1,0)))*(P3693="v"),"",IF((ISTEXT(VLOOKUP(E3693,'[2]Lead Time(覆蓋貼)'!F:F,1,0)))*(P3693=""),"未執行",""))</f>
        <v/>
      </c>
    </row>
    <row r="3694" spans="1:23" ht="20.25" customHeight="1" x14ac:dyDescent="0.25">
      <c r="A3694" s="117"/>
      <c r="B3694" s="118" t="s">
        <v>6765</v>
      </c>
      <c r="C3694" s="119">
        <v>43337</v>
      </c>
      <c r="D3694" s="117" t="s">
        <v>6766</v>
      </c>
      <c r="E3694" s="120" t="s">
        <v>7034</v>
      </c>
      <c r="F3694" s="117">
        <f>IF(ISNA(VLOOKUP(B3694,[2]保固召回!$A:$G,7,FALSE)),"",(VLOOKUP(B3694,[2]保固召回!$A:$G,7,FALSE)))</f>
        <v>0</v>
      </c>
      <c r="G3694" s="121">
        <f t="shared" ca="1" si="231"/>
        <v>5.859375E-3</v>
      </c>
      <c r="H3694" s="125" t="str">
        <f t="shared" si="229"/>
        <v/>
      </c>
      <c r="I3694" s="126">
        <f t="shared" ca="1" si="230"/>
        <v>3</v>
      </c>
      <c r="J3694" s="127"/>
      <c r="K3694" s="156"/>
      <c r="L3694" s="129"/>
      <c r="M3694" s="205"/>
      <c r="N3694" s="118"/>
      <c r="O3694" s="119"/>
      <c r="P3694" s="117" t="str">
        <f>IF(B3694="","",IF(ISNA(VLOOKUP(U3694,[2]NEW!H:H,1,FALSE)),"V",""))</f>
        <v/>
      </c>
      <c r="Q3694" s="156"/>
      <c r="R3694" s="129"/>
      <c r="S3694" s="205"/>
      <c r="U3694" s="132" t="str">
        <f t="shared" si="228"/>
        <v>0011880400NP99862</v>
      </c>
      <c r="W3694" s="134" t="str">
        <f>IF((ISERROR(VLOOKUP(E3694,'[2]Lead Time(覆蓋貼)'!F:F,1,0)))*(P3694="v"),"",IF((ISTEXT(VLOOKUP(E3694,'[2]Lead Time(覆蓋貼)'!F:F,1,0)))*(P3694=""),"未執行",""))</f>
        <v/>
      </c>
    </row>
    <row r="3695" spans="1:23" ht="20.25" customHeight="1" x14ac:dyDescent="0.25">
      <c r="A3695" s="117"/>
      <c r="B3695" s="118" t="s">
        <v>6765</v>
      </c>
      <c r="C3695" s="119">
        <v>43337</v>
      </c>
      <c r="D3695" s="117" t="s">
        <v>6766</v>
      </c>
      <c r="E3695" s="120" t="s">
        <v>7035</v>
      </c>
      <c r="F3695" s="117">
        <f>IF(ISNA(VLOOKUP(B3695,[2]保固召回!$A:$G,7,FALSE)),"",(VLOOKUP(B3695,[2]保固召回!$A:$G,7,FALSE)))</f>
        <v>0</v>
      </c>
      <c r="G3695" s="121">
        <f t="shared" ca="1" si="231"/>
        <v>5.859375E-3</v>
      </c>
      <c r="H3695" s="125" t="str">
        <f t="shared" si="229"/>
        <v/>
      </c>
      <c r="I3695" s="126">
        <f t="shared" ca="1" si="230"/>
        <v>3</v>
      </c>
      <c r="J3695" s="127"/>
      <c r="K3695" s="156"/>
      <c r="L3695" s="129"/>
      <c r="M3695" s="205"/>
      <c r="N3695" s="118"/>
      <c r="O3695" s="119"/>
      <c r="P3695" s="117" t="str">
        <f>IF(B3695="","",IF(ISNA(VLOOKUP(U3695,[2]NEW!H:H,1,FALSE)),"V",""))</f>
        <v/>
      </c>
      <c r="Q3695" s="156"/>
      <c r="R3695" s="129"/>
      <c r="S3695" s="205"/>
      <c r="U3695" s="132" t="str">
        <f t="shared" si="228"/>
        <v>0011880400VZ99760</v>
      </c>
      <c r="W3695" s="134" t="str">
        <f>IF((ISERROR(VLOOKUP(E3695,'[2]Lead Time(覆蓋貼)'!F:F,1,0)))*(P3695="v"),"",IF((ISTEXT(VLOOKUP(E3695,'[2]Lead Time(覆蓋貼)'!F:F,1,0)))*(P3695=""),"未執行",""))</f>
        <v/>
      </c>
    </row>
    <row r="3696" spans="1:23" ht="20.25" customHeight="1" x14ac:dyDescent="0.25">
      <c r="A3696" s="117"/>
      <c r="B3696" s="118" t="s">
        <v>6765</v>
      </c>
      <c r="C3696" s="119">
        <v>43337</v>
      </c>
      <c r="D3696" s="117" t="s">
        <v>6766</v>
      </c>
      <c r="E3696" s="120" t="s">
        <v>7036</v>
      </c>
      <c r="F3696" s="117">
        <f>IF(ISNA(VLOOKUP(B3696,[2]保固召回!$A:$G,7,FALSE)),"",(VLOOKUP(B3696,[2]保固召回!$A:$G,7,FALSE)))</f>
        <v>0</v>
      </c>
      <c r="G3696" s="121">
        <f t="shared" ca="1" si="231"/>
        <v>5.859375E-3</v>
      </c>
      <c r="H3696" s="125" t="str">
        <f t="shared" si="229"/>
        <v/>
      </c>
      <c r="I3696" s="126">
        <f t="shared" ca="1" si="230"/>
        <v>3</v>
      </c>
      <c r="J3696" s="127"/>
      <c r="K3696" s="156"/>
      <c r="L3696" s="129"/>
      <c r="M3696" s="205"/>
      <c r="N3696" s="118"/>
      <c r="O3696" s="119"/>
      <c r="P3696" s="117" t="str">
        <f>IF(B3696="","",IF(ISNA(VLOOKUP(U3696,[2]NEW!H:H,1,FALSE)),"V",""))</f>
        <v/>
      </c>
      <c r="Q3696" s="156"/>
      <c r="R3696" s="129"/>
      <c r="S3696" s="205"/>
      <c r="U3696" s="132" t="str">
        <f t="shared" si="228"/>
        <v>0011880400VZ99797</v>
      </c>
      <c r="W3696" s="134" t="str">
        <f>IF((ISERROR(VLOOKUP(E3696,'[2]Lead Time(覆蓋貼)'!F:F,1,0)))*(P3696="v"),"",IF((ISTEXT(VLOOKUP(E3696,'[2]Lead Time(覆蓋貼)'!F:F,1,0)))*(P3696=""),"未執行",""))</f>
        <v/>
      </c>
    </row>
    <row r="3697" spans="1:23" ht="20.25" customHeight="1" x14ac:dyDescent="0.25">
      <c r="A3697" s="117"/>
      <c r="B3697" s="118" t="s">
        <v>6765</v>
      </c>
      <c r="C3697" s="119">
        <v>43337</v>
      </c>
      <c r="D3697" s="117" t="s">
        <v>6766</v>
      </c>
      <c r="E3697" s="120" t="s">
        <v>7037</v>
      </c>
      <c r="F3697" s="117">
        <f>IF(ISNA(VLOOKUP(B3697,[2]保固召回!$A:$G,7,FALSE)),"",(VLOOKUP(B3697,[2]保固召回!$A:$G,7,FALSE)))</f>
        <v>0</v>
      </c>
      <c r="G3697" s="121">
        <f t="shared" ca="1" si="231"/>
        <v>5.859375E-3</v>
      </c>
      <c r="H3697" s="125" t="str">
        <f t="shared" si="229"/>
        <v/>
      </c>
      <c r="I3697" s="126">
        <f t="shared" ca="1" si="230"/>
        <v>3</v>
      </c>
      <c r="J3697" s="127"/>
      <c r="K3697" s="156"/>
      <c r="L3697" s="129"/>
      <c r="M3697" s="205"/>
      <c r="N3697" s="118"/>
      <c r="O3697" s="119"/>
      <c r="P3697" s="117" t="str">
        <f>IF(B3697="","",IF(ISNA(VLOOKUP(U3697,[2]NEW!H:H,1,FALSE)),"V",""))</f>
        <v/>
      </c>
      <c r="Q3697" s="156"/>
      <c r="R3697" s="129"/>
      <c r="S3697" s="205"/>
      <c r="U3697" s="132" t="str">
        <f t="shared" si="228"/>
        <v>0011880400V260658</v>
      </c>
      <c r="W3697" s="134" t="str">
        <f>IF((ISERROR(VLOOKUP(E3697,'[2]Lead Time(覆蓋貼)'!F:F,1,0)))*(P3697="v"),"",IF((ISTEXT(VLOOKUP(E3697,'[2]Lead Time(覆蓋貼)'!F:F,1,0)))*(P3697=""),"未執行",""))</f>
        <v/>
      </c>
    </row>
    <row r="3698" spans="1:23" ht="20.25" customHeight="1" x14ac:dyDescent="0.25">
      <c r="A3698" s="117"/>
      <c r="B3698" s="118" t="s">
        <v>6765</v>
      </c>
      <c r="C3698" s="119">
        <v>43337</v>
      </c>
      <c r="D3698" s="117" t="s">
        <v>6766</v>
      </c>
      <c r="E3698" s="120" t="s">
        <v>7038</v>
      </c>
      <c r="F3698" s="117">
        <f>IF(ISNA(VLOOKUP(B3698,[2]保固召回!$A:$G,7,FALSE)),"",(VLOOKUP(B3698,[2]保固召回!$A:$G,7,FALSE)))</f>
        <v>0</v>
      </c>
      <c r="G3698" s="121">
        <f t="shared" ca="1" si="231"/>
        <v>5.859375E-3</v>
      </c>
      <c r="H3698" s="125" t="str">
        <f t="shared" si="229"/>
        <v/>
      </c>
      <c r="I3698" s="126">
        <f t="shared" ca="1" si="230"/>
        <v>3</v>
      </c>
      <c r="J3698" s="127"/>
      <c r="K3698" s="156"/>
      <c r="L3698" s="129"/>
      <c r="M3698" s="205"/>
      <c r="N3698" s="118"/>
      <c r="O3698" s="119"/>
      <c r="P3698" s="117" t="str">
        <f>IF(B3698="","",IF(ISNA(VLOOKUP(U3698,[2]NEW!H:H,1,FALSE)),"V",""))</f>
        <v/>
      </c>
      <c r="Q3698" s="156"/>
      <c r="R3698" s="129"/>
      <c r="S3698" s="205"/>
      <c r="U3698" s="132" t="str">
        <f t="shared" si="228"/>
        <v>0011880400V260926</v>
      </c>
      <c r="W3698" s="134" t="str">
        <f>IF((ISERROR(VLOOKUP(E3698,'[2]Lead Time(覆蓋貼)'!F:F,1,0)))*(P3698="v"),"",IF((ISTEXT(VLOOKUP(E3698,'[2]Lead Time(覆蓋貼)'!F:F,1,0)))*(P3698=""),"未執行",""))</f>
        <v/>
      </c>
    </row>
    <row r="3699" spans="1:23" ht="20.25" customHeight="1" x14ac:dyDescent="0.25">
      <c r="A3699" s="117"/>
      <c r="B3699" s="118" t="s">
        <v>6765</v>
      </c>
      <c r="C3699" s="119">
        <v>43337</v>
      </c>
      <c r="D3699" s="117" t="s">
        <v>6766</v>
      </c>
      <c r="E3699" s="120" t="s">
        <v>7039</v>
      </c>
      <c r="F3699" s="117">
        <f>IF(ISNA(VLOOKUP(B3699,[2]保固召回!$A:$G,7,FALSE)),"",(VLOOKUP(B3699,[2]保固召回!$A:$G,7,FALSE)))</f>
        <v>0</v>
      </c>
      <c r="G3699" s="121">
        <f t="shared" ca="1" si="231"/>
        <v>5.859375E-3</v>
      </c>
      <c r="H3699" s="125" t="str">
        <f t="shared" si="229"/>
        <v/>
      </c>
      <c r="I3699" s="126">
        <f t="shared" ca="1" si="230"/>
        <v>3</v>
      </c>
      <c r="J3699" s="127"/>
      <c r="K3699" s="156"/>
      <c r="L3699" s="129"/>
      <c r="M3699" s="205"/>
      <c r="N3699" s="118"/>
      <c r="O3699" s="119"/>
      <c r="P3699" s="117" t="str">
        <f>IF(B3699="","",IF(ISNA(VLOOKUP(U3699,[2]NEW!H:H,1,FALSE)),"V",""))</f>
        <v/>
      </c>
      <c r="Q3699" s="156"/>
      <c r="R3699" s="129"/>
      <c r="S3699" s="205"/>
      <c r="U3699" s="132" t="str">
        <f t="shared" si="228"/>
        <v>00118804000N35704</v>
      </c>
      <c r="W3699" s="134" t="str">
        <f>IF((ISERROR(VLOOKUP(E3699,'[2]Lead Time(覆蓋貼)'!F:F,1,0)))*(P3699="v"),"",IF((ISTEXT(VLOOKUP(E3699,'[2]Lead Time(覆蓋貼)'!F:F,1,0)))*(P3699=""),"未執行",""))</f>
        <v/>
      </c>
    </row>
    <row r="3700" spans="1:23" ht="20.25" customHeight="1" x14ac:dyDescent="0.25">
      <c r="A3700" s="117"/>
      <c r="B3700" s="118" t="s">
        <v>6765</v>
      </c>
      <c r="C3700" s="119">
        <v>43337</v>
      </c>
      <c r="D3700" s="117" t="s">
        <v>6766</v>
      </c>
      <c r="E3700" s="120" t="s">
        <v>7040</v>
      </c>
      <c r="F3700" s="117">
        <f>IF(ISNA(VLOOKUP(B3700,[2]保固召回!$A:$G,7,FALSE)),"",(VLOOKUP(B3700,[2]保固召回!$A:$G,7,FALSE)))</f>
        <v>0</v>
      </c>
      <c r="G3700" s="121">
        <f t="shared" ca="1" si="231"/>
        <v>5.859375E-3</v>
      </c>
      <c r="H3700" s="125" t="str">
        <f t="shared" si="229"/>
        <v/>
      </c>
      <c r="I3700" s="126">
        <f t="shared" ca="1" si="230"/>
        <v>3</v>
      </c>
      <c r="J3700" s="127"/>
      <c r="K3700" s="156"/>
      <c r="L3700" s="129"/>
      <c r="M3700" s="205"/>
      <c r="N3700" s="118"/>
      <c r="O3700" s="119"/>
      <c r="P3700" s="117" t="str">
        <f>IF(B3700="","",IF(ISNA(VLOOKUP(U3700,[2]NEW!H:H,1,FALSE)),"V",""))</f>
        <v/>
      </c>
      <c r="Q3700" s="156"/>
      <c r="R3700" s="129"/>
      <c r="S3700" s="205"/>
      <c r="U3700" s="132" t="str">
        <f t="shared" si="228"/>
        <v>0011880400NN95042</v>
      </c>
      <c r="W3700" s="134" t="str">
        <f>IF((ISERROR(VLOOKUP(E3700,'[2]Lead Time(覆蓋貼)'!F:F,1,0)))*(P3700="v"),"",IF((ISTEXT(VLOOKUP(E3700,'[2]Lead Time(覆蓋貼)'!F:F,1,0)))*(P3700=""),"未執行",""))</f>
        <v/>
      </c>
    </row>
    <row r="3701" spans="1:23" ht="20.25" customHeight="1" x14ac:dyDescent="0.25">
      <c r="A3701" s="117"/>
      <c r="B3701" s="118" t="s">
        <v>6765</v>
      </c>
      <c r="C3701" s="119">
        <v>43337</v>
      </c>
      <c r="D3701" s="117" t="s">
        <v>6766</v>
      </c>
      <c r="E3701" s="120" t="s">
        <v>7041</v>
      </c>
      <c r="F3701" s="117">
        <f>IF(ISNA(VLOOKUP(B3701,[2]保固召回!$A:$G,7,FALSE)),"",(VLOOKUP(B3701,[2]保固召回!$A:$G,7,FALSE)))</f>
        <v>0</v>
      </c>
      <c r="G3701" s="121">
        <f t="shared" ca="1" si="231"/>
        <v>5.859375E-3</v>
      </c>
      <c r="H3701" s="125" t="str">
        <f t="shared" si="229"/>
        <v/>
      </c>
      <c r="I3701" s="126">
        <f t="shared" ca="1" si="230"/>
        <v>3</v>
      </c>
      <c r="J3701" s="127"/>
      <c r="K3701" s="156"/>
      <c r="L3701" s="129"/>
      <c r="M3701" s="205"/>
      <c r="N3701" s="118"/>
      <c r="O3701" s="119"/>
      <c r="P3701" s="117" t="str">
        <f>IF(B3701="","",IF(ISNA(VLOOKUP(U3701,[2]NEW!H:H,1,FALSE)),"V",""))</f>
        <v/>
      </c>
      <c r="Q3701" s="156"/>
      <c r="R3701" s="129"/>
      <c r="S3701" s="205"/>
      <c r="U3701" s="132" t="str">
        <f t="shared" si="228"/>
        <v>0011880400NN95055</v>
      </c>
      <c r="W3701" s="134" t="str">
        <f>IF((ISERROR(VLOOKUP(E3701,'[2]Lead Time(覆蓋貼)'!F:F,1,0)))*(P3701="v"),"",IF((ISTEXT(VLOOKUP(E3701,'[2]Lead Time(覆蓋貼)'!F:F,1,0)))*(P3701=""),"未執行",""))</f>
        <v>未執行</v>
      </c>
    </row>
    <row r="3702" spans="1:23" ht="20.25" customHeight="1" x14ac:dyDescent="0.25">
      <c r="A3702" s="117"/>
      <c r="B3702" s="118" t="s">
        <v>6765</v>
      </c>
      <c r="C3702" s="119">
        <v>43337</v>
      </c>
      <c r="D3702" s="117" t="s">
        <v>6766</v>
      </c>
      <c r="E3702" s="120" t="s">
        <v>7042</v>
      </c>
      <c r="F3702" s="117">
        <f>IF(ISNA(VLOOKUP(B3702,[2]保固召回!$A:$G,7,FALSE)),"",(VLOOKUP(B3702,[2]保固召回!$A:$G,7,FALSE)))</f>
        <v>0</v>
      </c>
      <c r="G3702" s="121">
        <f t="shared" ca="1" si="231"/>
        <v>5.859375E-3</v>
      </c>
      <c r="H3702" s="125" t="str">
        <f t="shared" si="229"/>
        <v/>
      </c>
      <c r="I3702" s="126">
        <f t="shared" ca="1" si="230"/>
        <v>3</v>
      </c>
      <c r="J3702" s="127"/>
      <c r="K3702" s="156"/>
      <c r="L3702" s="129"/>
      <c r="M3702" s="205"/>
      <c r="N3702" s="118"/>
      <c r="O3702" s="119"/>
      <c r="P3702" s="117" t="str">
        <f>IF(B3702="","",IF(ISNA(VLOOKUP(U3702,[2]NEW!H:H,1,FALSE)),"V",""))</f>
        <v/>
      </c>
      <c r="Q3702" s="156"/>
      <c r="R3702" s="129"/>
      <c r="S3702" s="205"/>
      <c r="U3702" s="132" t="str">
        <f t="shared" si="228"/>
        <v>0011880400NP99877</v>
      </c>
      <c r="W3702" s="134" t="str">
        <f>IF((ISERROR(VLOOKUP(E3702,'[2]Lead Time(覆蓋貼)'!F:F,1,0)))*(P3702="v"),"",IF((ISTEXT(VLOOKUP(E3702,'[2]Lead Time(覆蓋貼)'!F:F,1,0)))*(P3702=""),"未執行",""))</f>
        <v>未執行</v>
      </c>
    </row>
    <row r="3703" spans="1:23" ht="20.25" customHeight="1" x14ac:dyDescent="0.25">
      <c r="A3703" s="117"/>
      <c r="B3703" s="118" t="s">
        <v>6765</v>
      </c>
      <c r="C3703" s="119">
        <v>43337</v>
      </c>
      <c r="D3703" s="117" t="s">
        <v>6766</v>
      </c>
      <c r="E3703" s="120" t="s">
        <v>7043</v>
      </c>
      <c r="F3703" s="117">
        <f>IF(ISNA(VLOOKUP(B3703,[2]保固召回!$A:$G,7,FALSE)),"",(VLOOKUP(B3703,[2]保固召回!$A:$G,7,FALSE)))</f>
        <v>0</v>
      </c>
      <c r="G3703" s="121">
        <f t="shared" ca="1" si="231"/>
        <v>5.859375E-3</v>
      </c>
      <c r="H3703" s="125" t="str">
        <f t="shared" si="229"/>
        <v/>
      </c>
      <c r="I3703" s="126">
        <f t="shared" ca="1" si="230"/>
        <v>3</v>
      </c>
      <c r="J3703" s="127"/>
      <c r="K3703" s="156"/>
      <c r="L3703" s="129"/>
      <c r="M3703" s="205"/>
      <c r="N3703" s="118"/>
      <c r="O3703" s="119"/>
      <c r="P3703" s="117" t="str">
        <f>IF(B3703="","",IF(ISNA(VLOOKUP(U3703,[2]NEW!H:H,1,FALSE)),"V",""))</f>
        <v/>
      </c>
      <c r="Q3703" s="156"/>
      <c r="R3703" s="129"/>
      <c r="S3703" s="205"/>
      <c r="U3703" s="132" t="str">
        <f t="shared" si="228"/>
        <v>0011880400DY50782</v>
      </c>
      <c r="W3703" s="134" t="str">
        <f>IF((ISERROR(VLOOKUP(E3703,'[2]Lead Time(覆蓋貼)'!F:F,1,0)))*(P3703="v"),"",IF((ISTEXT(VLOOKUP(E3703,'[2]Lead Time(覆蓋貼)'!F:F,1,0)))*(P3703=""),"未執行",""))</f>
        <v/>
      </c>
    </row>
    <row r="3704" spans="1:23" ht="20.25" customHeight="1" x14ac:dyDescent="0.25">
      <c r="A3704" s="117"/>
      <c r="B3704" s="118" t="s">
        <v>6765</v>
      </c>
      <c r="C3704" s="119">
        <v>43337</v>
      </c>
      <c r="D3704" s="117" t="s">
        <v>6766</v>
      </c>
      <c r="E3704" s="120" t="s">
        <v>7044</v>
      </c>
      <c r="F3704" s="117">
        <f>IF(ISNA(VLOOKUP(B3704,[2]保固召回!$A:$G,7,FALSE)),"",(VLOOKUP(B3704,[2]保固召回!$A:$G,7,FALSE)))</f>
        <v>0</v>
      </c>
      <c r="G3704" s="121">
        <f t="shared" ca="1" si="231"/>
        <v>5.859375E-3</v>
      </c>
      <c r="H3704" s="125" t="str">
        <f t="shared" si="229"/>
        <v/>
      </c>
      <c r="I3704" s="126">
        <f t="shared" ca="1" si="230"/>
        <v>3</v>
      </c>
      <c r="J3704" s="127"/>
      <c r="K3704" s="156"/>
      <c r="L3704" s="129"/>
      <c r="M3704" s="205"/>
      <c r="N3704" s="118"/>
      <c r="O3704" s="119"/>
      <c r="P3704" s="117" t="str">
        <f>IF(B3704="","",IF(ISNA(VLOOKUP(U3704,[2]NEW!H:H,1,FALSE)),"V",""))</f>
        <v/>
      </c>
      <c r="Q3704" s="156"/>
      <c r="R3704" s="129"/>
      <c r="S3704" s="205"/>
      <c r="U3704" s="132" t="str">
        <f t="shared" si="228"/>
        <v>0011880400DY54259</v>
      </c>
      <c r="W3704" s="134" t="str">
        <f>IF((ISERROR(VLOOKUP(E3704,'[2]Lead Time(覆蓋貼)'!F:F,1,0)))*(P3704="v"),"",IF((ISTEXT(VLOOKUP(E3704,'[2]Lead Time(覆蓋貼)'!F:F,1,0)))*(P3704=""),"未執行",""))</f>
        <v/>
      </c>
    </row>
    <row r="3705" spans="1:23" ht="20.25" customHeight="1" x14ac:dyDescent="0.25">
      <c r="A3705" s="117"/>
      <c r="B3705" s="118" t="s">
        <v>6765</v>
      </c>
      <c r="C3705" s="119">
        <v>43337</v>
      </c>
      <c r="D3705" s="117" t="s">
        <v>6766</v>
      </c>
      <c r="E3705" s="120" t="s">
        <v>7045</v>
      </c>
      <c r="F3705" s="117">
        <f>IF(ISNA(VLOOKUP(B3705,[2]保固召回!$A:$G,7,FALSE)),"",(VLOOKUP(B3705,[2]保固召回!$A:$G,7,FALSE)))</f>
        <v>0</v>
      </c>
      <c r="G3705" s="121">
        <f t="shared" ca="1" si="231"/>
        <v>5.859375E-3</v>
      </c>
      <c r="H3705" s="125" t="str">
        <f t="shared" si="229"/>
        <v/>
      </c>
      <c r="I3705" s="126">
        <f t="shared" ca="1" si="230"/>
        <v>3</v>
      </c>
      <c r="J3705" s="127"/>
      <c r="K3705" s="156"/>
      <c r="L3705" s="129"/>
      <c r="M3705" s="205"/>
      <c r="N3705" s="118"/>
      <c r="O3705" s="119"/>
      <c r="P3705" s="117" t="str">
        <f>IF(B3705="","",IF(ISNA(VLOOKUP(U3705,[2]NEW!H:H,1,FALSE)),"V",""))</f>
        <v/>
      </c>
      <c r="Q3705" s="156"/>
      <c r="R3705" s="129"/>
      <c r="S3705" s="205"/>
      <c r="U3705" s="132" t="str">
        <f t="shared" si="228"/>
        <v>0011880400DY50166</v>
      </c>
      <c r="W3705" s="134" t="str">
        <f>IF((ISERROR(VLOOKUP(E3705,'[2]Lead Time(覆蓋貼)'!F:F,1,0)))*(P3705="v"),"",IF((ISTEXT(VLOOKUP(E3705,'[2]Lead Time(覆蓋貼)'!F:F,1,0)))*(P3705=""),"未執行",""))</f>
        <v>未執行</v>
      </c>
    </row>
    <row r="3706" spans="1:23" ht="20.25" customHeight="1" x14ac:dyDescent="0.25">
      <c r="A3706" s="117"/>
      <c r="B3706" s="118" t="s">
        <v>6765</v>
      </c>
      <c r="C3706" s="119">
        <v>43337</v>
      </c>
      <c r="D3706" s="117" t="s">
        <v>6766</v>
      </c>
      <c r="E3706" s="120" t="s">
        <v>7046</v>
      </c>
      <c r="F3706" s="117">
        <f>IF(ISNA(VLOOKUP(B3706,[2]保固召回!$A:$G,7,FALSE)),"",(VLOOKUP(B3706,[2]保固召回!$A:$G,7,FALSE)))</f>
        <v>0</v>
      </c>
      <c r="G3706" s="121">
        <f t="shared" ca="1" si="231"/>
        <v>5.859375E-3</v>
      </c>
      <c r="H3706" s="125" t="str">
        <f t="shared" si="229"/>
        <v/>
      </c>
      <c r="I3706" s="126">
        <f t="shared" ca="1" si="230"/>
        <v>3</v>
      </c>
      <c r="J3706" s="127"/>
      <c r="K3706" s="156"/>
      <c r="L3706" s="129"/>
      <c r="M3706" s="205"/>
      <c r="N3706" s="118"/>
      <c r="O3706" s="119"/>
      <c r="P3706" s="117" t="str">
        <f>IF(B3706="","",IF(ISNA(VLOOKUP(U3706,[2]NEW!H:H,1,FALSE)),"V",""))</f>
        <v/>
      </c>
      <c r="Q3706" s="156"/>
      <c r="R3706" s="129"/>
      <c r="S3706" s="205"/>
      <c r="U3706" s="132" t="str">
        <f t="shared" si="228"/>
        <v>0011880400DY55756</v>
      </c>
      <c r="W3706" s="134" t="str">
        <f>IF((ISERROR(VLOOKUP(E3706,'[2]Lead Time(覆蓋貼)'!F:F,1,0)))*(P3706="v"),"",IF((ISTEXT(VLOOKUP(E3706,'[2]Lead Time(覆蓋貼)'!F:F,1,0)))*(P3706=""),"未執行",""))</f>
        <v/>
      </c>
    </row>
    <row r="3707" spans="1:23" ht="20.25" customHeight="1" x14ac:dyDescent="0.25">
      <c r="A3707" s="117"/>
      <c r="B3707" s="118" t="s">
        <v>6765</v>
      </c>
      <c r="C3707" s="119">
        <v>43337</v>
      </c>
      <c r="D3707" s="117" t="s">
        <v>6766</v>
      </c>
      <c r="E3707" s="120" t="s">
        <v>7047</v>
      </c>
      <c r="F3707" s="117">
        <f>IF(ISNA(VLOOKUP(B3707,[2]保固召回!$A:$G,7,FALSE)),"",(VLOOKUP(B3707,[2]保固召回!$A:$G,7,FALSE)))</f>
        <v>0</v>
      </c>
      <c r="G3707" s="121">
        <f t="shared" ca="1" si="231"/>
        <v>5.859375E-3</v>
      </c>
      <c r="H3707" s="125" t="str">
        <f t="shared" si="229"/>
        <v/>
      </c>
      <c r="I3707" s="126">
        <f t="shared" ca="1" si="230"/>
        <v>3</v>
      </c>
      <c r="J3707" s="127"/>
      <c r="K3707" s="156"/>
      <c r="L3707" s="129"/>
      <c r="M3707" s="205"/>
      <c r="N3707" s="118"/>
      <c r="O3707" s="119"/>
      <c r="P3707" s="117" t="str">
        <f>IF(B3707="","",IF(ISNA(VLOOKUP(U3707,[2]NEW!H:H,1,FALSE)),"V",""))</f>
        <v/>
      </c>
      <c r="Q3707" s="156"/>
      <c r="R3707" s="129"/>
      <c r="S3707" s="205"/>
      <c r="U3707" s="132" t="str">
        <f t="shared" si="228"/>
        <v>0011880400DY44684</v>
      </c>
      <c r="W3707" s="134" t="str">
        <f>IF((ISERROR(VLOOKUP(E3707,'[2]Lead Time(覆蓋貼)'!F:F,1,0)))*(P3707="v"),"",IF((ISTEXT(VLOOKUP(E3707,'[2]Lead Time(覆蓋貼)'!F:F,1,0)))*(P3707=""),"未執行",""))</f>
        <v/>
      </c>
    </row>
    <row r="3708" spans="1:23" ht="20.25" customHeight="1" x14ac:dyDescent="0.25">
      <c r="A3708" s="117"/>
      <c r="B3708" s="118" t="s">
        <v>6765</v>
      </c>
      <c r="C3708" s="119">
        <v>43337</v>
      </c>
      <c r="D3708" s="117" t="s">
        <v>6766</v>
      </c>
      <c r="E3708" s="120" t="s">
        <v>7048</v>
      </c>
      <c r="F3708" s="117">
        <f>IF(ISNA(VLOOKUP(B3708,[2]保固召回!$A:$G,7,FALSE)),"",(VLOOKUP(B3708,[2]保固召回!$A:$G,7,FALSE)))</f>
        <v>0</v>
      </c>
      <c r="G3708" s="121">
        <f t="shared" ca="1" si="231"/>
        <v>5.859375E-3</v>
      </c>
      <c r="H3708" s="125" t="str">
        <f t="shared" si="229"/>
        <v/>
      </c>
      <c r="I3708" s="126">
        <f t="shared" ca="1" si="230"/>
        <v>3</v>
      </c>
      <c r="J3708" s="127"/>
      <c r="K3708" s="156"/>
      <c r="L3708" s="129"/>
      <c r="M3708" s="205"/>
      <c r="N3708" s="118"/>
      <c r="O3708" s="119"/>
      <c r="P3708" s="117" t="str">
        <f>IF(B3708="","",IF(ISNA(VLOOKUP(U3708,[2]NEW!H:H,1,FALSE)),"V",""))</f>
        <v/>
      </c>
      <c r="Q3708" s="156"/>
      <c r="R3708" s="129"/>
      <c r="S3708" s="205"/>
      <c r="U3708" s="132" t="str">
        <f t="shared" si="228"/>
        <v>0011880400DY45588</v>
      </c>
      <c r="W3708" s="134" t="str">
        <f>IF((ISERROR(VLOOKUP(E3708,'[2]Lead Time(覆蓋貼)'!F:F,1,0)))*(P3708="v"),"",IF((ISTEXT(VLOOKUP(E3708,'[2]Lead Time(覆蓋貼)'!F:F,1,0)))*(P3708=""),"未執行",""))</f>
        <v/>
      </c>
    </row>
    <row r="3709" spans="1:23" ht="20.25" customHeight="1" x14ac:dyDescent="0.25">
      <c r="A3709" s="117"/>
      <c r="B3709" s="118" t="s">
        <v>6765</v>
      </c>
      <c r="C3709" s="119">
        <v>43337</v>
      </c>
      <c r="D3709" s="117" t="s">
        <v>6766</v>
      </c>
      <c r="E3709" s="120" t="s">
        <v>7049</v>
      </c>
      <c r="F3709" s="117">
        <f>IF(ISNA(VLOOKUP(B3709,[2]保固召回!$A:$G,7,FALSE)),"",(VLOOKUP(B3709,[2]保固召回!$A:$G,7,FALSE)))</f>
        <v>0</v>
      </c>
      <c r="G3709" s="121">
        <f t="shared" ca="1" si="231"/>
        <v>5.859375E-3</v>
      </c>
      <c r="H3709" s="125" t="str">
        <f t="shared" si="229"/>
        <v/>
      </c>
      <c r="I3709" s="126">
        <f t="shared" ca="1" si="230"/>
        <v>3</v>
      </c>
      <c r="J3709" s="127"/>
      <c r="K3709" s="156"/>
      <c r="L3709" s="129"/>
      <c r="M3709" s="205"/>
      <c r="N3709" s="118"/>
      <c r="O3709" s="119"/>
      <c r="P3709" s="117" t="str">
        <f>IF(B3709="","",IF(ISNA(VLOOKUP(U3709,[2]NEW!H:H,1,FALSE)),"V",""))</f>
        <v/>
      </c>
      <c r="Q3709" s="156"/>
      <c r="R3709" s="129"/>
      <c r="S3709" s="205"/>
      <c r="U3709" s="132" t="str">
        <f t="shared" si="228"/>
        <v>0011880400DY45711</v>
      </c>
      <c r="W3709" s="134" t="str">
        <f>IF((ISERROR(VLOOKUP(E3709,'[2]Lead Time(覆蓋貼)'!F:F,1,0)))*(P3709="v"),"",IF((ISTEXT(VLOOKUP(E3709,'[2]Lead Time(覆蓋貼)'!F:F,1,0)))*(P3709=""),"未執行",""))</f>
        <v/>
      </c>
    </row>
    <row r="3710" spans="1:23" ht="20.25" customHeight="1" x14ac:dyDescent="0.25">
      <c r="A3710" s="117"/>
      <c r="B3710" s="118" t="s">
        <v>6765</v>
      </c>
      <c r="C3710" s="119">
        <v>43337</v>
      </c>
      <c r="D3710" s="117" t="s">
        <v>6766</v>
      </c>
      <c r="E3710" s="120" t="s">
        <v>7050</v>
      </c>
      <c r="F3710" s="117">
        <f>IF(ISNA(VLOOKUP(B3710,[2]保固召回!$A:$G,7,FALSE)),"",(VLOOKUP(B3710,[2]保固召回!$A:$G,7,FALSE)))</f>
        <v>0</v>
      </c>
      <c r="G3710" s="121">
        <f t="shared" ca="1" si="231"/>
        <v>5.859375E-3</v>
      </c>
      <c r="H3710" s="125" t="str">
        <f t="shared" si="229"/>
        <v/>
      </c>
      <c r="I3710" s="126">
        <f t="shared" ca="1" si="230"/>
        <v>3</v>
      </c>
      <c r="J3710" s="127"/>
      <c r="K3710" s="156"/>
      <c r="L3710" s="129"/>
      <c r="M3710" s="205"/>
      <c r="N3710" s="118"/>
      <c r="O3710" s="119"/>
      <c r="P3710" s="117" t="str">
        <f>IF(B3710="","",IF(ISNA(VLOOKUP(U3710,[2]NEW!H:H,1,FALSE)),"V",""))</f>
        <v/>
      </c>
      <c r="Q3710" s="156"/>
      <c r="R3710" s="129"/>
      <c r="S3710" s="205"/>
      <c r="U3710" s="132" t="str">
        <f t="shared" si="228"/>
        <v>0011880400DY55052</v>
      </c>
      <c r="W3710" s="134" t="str">
        <f>IF((ISERROR(VLOOKUP(E3710,'[2]Lead Time(覆蓋貼)'!F:F,1,0)))*(P3710="v"),"",IF((ISTEXT(VLOOKUP(E3710,'[2]Lead Time(覆蓋貼)'!F:F,1,0)))*(P3710=""),"未執行",""))</f>
        <v/>
      </c>
    </row>
    <row r="3711" spans="1:23" ht="20.25" customHeight="1" x14ac:dyDescent="0.25">
      <c r="A3711" s="117"/>
      <c r="B3711" s="118" t="s">
        <v>6765</v>
      </c>
      <c r="C3711" s="119">
        <v>43337</v>
      </c>
      <c r="D3711" s="117" t="s">
        <v>6766</v>
      </c>
      <c r="E3711" s="120" t="s">
        <v>7051</v>
      </c>
      <c r="F3711" s="117">
        <f>IF(ISNA(VLOOKUP(B3711,[2]保固召回!$A:$G,7,FALSE)),"",(VLOOKUP(B3711,[2]保固召回!$A:$G,7,FALSE)))</f>
        <v>0</v>
      </c>
      <c r="G3711" s="121">
        <f t="shared" ca="1" si="231"/>
        <v>5.859375E-3</v>
      </c>
      <c r="H3711" s="125" t="str">
        <f t="shared" si="229"/>
        <v/>
      </c>
      <c r="I3711" s="126">
        <f t="shared" ca="1" si="230"/>
        <v>3</v>
      </c>
      <c r="J3711" s="127"/>
      <c r="K3711" s="156"/>
      <c r="L3711" s="129"/>
      <c r="M3711" s="205"/>
      <c r="N3711" s="118"/>
      <c r="O3711" s="119"/>
      <c r="P3711" s="117" t="str">
        <f>IF(B3711="","",IF(ISNA(VLOOKUP(U3711,[2]NEW!H:H,1,FALSE)),"V",""))</f>
        <v/>
      </c>
      <c r="Q3711" s="156"/>
      <c r="R3711" s="129"/>
      <c r="S3711" s="205"/>
      <c r="U3711" s="132" t="str">
        <f t="shared" si="228"/>
        <v>0011880400DY45739</v>
      </c>
      <c r="W3711" s="134" t="str">
        <f>IF((ISERROR(VLOOKUP(E3711,'[2]Lead Time(覆蓋貼)'!F:F,1,0)))*(P3711="v"),"",IF((ISTEXT(VLOOKUP(E3711,'[2]Lead Time(覆蓋貼)'!F:F,1,0)))*(P3711=""),"未執行",""))</f>
        <v/>
      </c>
    </row>
    <row r="3712" spans="1:23" ht="20.25" customHeight="1" x14ac:dyDescent="0.25">
      <c r="A3712" s="117"/>
      <c r="B3712" s="118" t="s">
        <v>6765</v>
      </c>
      <c r="C3712" s="119">
        <v>43337</v>
      </c>
      <c r="D3712" s="117" t="s">
        <v>6766</v>
      </c>
      <c r="E3712" s="120" t="s">
        <v>7052</v>
      </c>
      <c r="F3712" s="117">
        <f>IF(ISNA(VLOOKUP(B3712,[2]保固召回!$A:$G,7,FALSE)),"",(VLOOKUP(B3712,[2]保固召回!$A:$G,7,FALSE)))</f>
        <v>0</v>
      </c>
      <c r="G3712" s="121">
        <f t="shared" ca="1" si="231"/>
        <v>5.859375E-3</v>
      </c>
      <c r="H3712" s="125" t="str">
        <f t="shared" si="229"/>
        <v/>
      </c>
      <c r="I3712" s="126">
        <f t="shared" ca="1" si="230"/>
        <v>3</v>
      </c>
      <c r="J3712" s="127"/>
      <c r="K3712" s="156"/>
      <c r="L3712" s="129"/>
      <c r="M3712" s="205"/>
      <c r="N3712" s="118"/>
      <c r="O3712" s="119"/>
      <c r="P3712" s="117" t="str">
        <f>IF(B3712="","",IF(ISNA(VLOOKUP(U3712,[2]NEW!H:H,1,FALSE)),"V",""))</f>
        <v/>
      </c>
      <c r="Q3712" s="156"/>
      <c r="R3712" s="129"/>
      <c r="S3712" s="205"/>
      <c r="U3712" s="132" t="str">
        <f t="shared" si="228"/>
        <v>0011880400DY54768</v>
      </c>
      <c r="W3712" s="134" t="str">
        <f>IF((ISERROR(VLOOKUP(E3712,'[2]Lead Time(覆蓋貼)'!F:F,1,0)))*(P3712="v"),"",IF((ISTEXT(VLOOKUP(E3712,'[2]Lead Time(覆蓋貼)'!F:F,1,0)))*(P3712=""),"未執行",""))</f>
        <v/>
      </c>
    </row>
    <row r="3713" spans="1:23" ht="20.25" customHeight="1" x14ac:dyDescent="0.25">
      <c r="A3713" s="117"/>
      <c r="B3713" s="118" t="s">
        <v>6765</v>
      </c>
      <c r="C3713" s="119">
        <v>43337</v>
      </c>
      <c r="D3713" s="117" t="s">
        <v>6766</v>
      </c>
      <c r="E3713" s="120" t="s">
        <v>7053</v>
      </c>
      <c r="F3713" s="117">
        <f>IF(ISNA(VLOOKUP(B3713,[2]保固召回!$A:$G,7,FALSE)),"",(VLOOKUP(B3713,[2]保固召回!$A:$G,7,FALSE)))</f>
        <v>0</v>
      </c>
      <c r="G3713" s="121">
        <f t="shared" ca="1" si="231"/>
        <v>5.859375E-3</v>
      </c>
      <c r="H3713" s="125" t="str">
        <f t="shared" si="229"/>
        <v/>
      </c>
      <c r="I3713" s="126">
        <f t="shared" ca="1" si="230"/>
        <v>3</v>
      </c>
      <c r="J3713" s="127"/>
      <c r="K3713" s="156"/>
      <c r="L3713" s="129"/>
      <c r="M3713" s="205"/>
      <c r="N3713" s="118"/>
      <c r="O3713" s="119"/>
      <c r="P3713" s="117" t="str">
        <f>IF(B3713="","",IF(ISNA(VLOOKUP(U3713,[2]NEW!H:H,1,FALSE)),"V",""))</f>
        <v/>
      </c>
      <c r="Q3713" s="156"/>
      <c r="R3713" s="129"/>
      <c r="S3713" s="205"/>
      <c r="U3713" s="132" t="str">
        <f t="shared" si="228"/>
        <v>0011880400D049486</v>
      </c>
      <c r="W3713" s="134" t="str">
        <f>IF((ISERROR(VLOOKUP(E3713,'[2]Lead Time(覆蓋貼)'!F:F,1,0)))*(P3713="v"),"",IF((ISTEXT(VLOOKUP(E3713,'[2]Lead Time(覆蓋貼)'!F:F,1,0)))*(P3713=""),"未執行",""))</f>
        <v/>
      </c>
    </row>
    <row r="3714" spans="1:23" ht="20.25" customHeight="1" x14ac:dyDescent="0.25">
      <c r="A3714" s="117"/>
      <c r="B3714" s="118" t="s">
        <v>6765</v>
      </c>
      <c r="C3714" s="119">
        <v>43337</v>
      </c>
      <c r="D3714" s="117" t="s">
        <v>6766</v>
      </c>
      <c r="E3714" s="120" t="s">
        <v>7054</v>
      </c>
      <c r="F3714" s="117">
        <f>IF(ISNA(VLOOKUP(B3714,[2]保固召回!$A:$G,7,FALSE)),"",(VLOOKUP(B3714,[2]保固召回!$A:$G,7,FALSE)))</f>
        <v>0</v>
      </c>
      <c r="G3714" s="121">
        <f t="shared" ca="1" si="231"/>
        <v>5.859375E-3</v>
      </c>
      <c r="H3714" s="125" t="str">
        <f t="shared" si="229"/>
        <v/>
      </c>
      <c r="I3714" s="126">
        <f t="shared" ca="1" si="230"/>
        <v>3</v>
      </c>
      <c r="J3714" s="127"/>
      <c r="K3714" s="156"/>
      <c r="L3714" s="129"/>
      <c r="M3714" s="205"/>
      <c r="N3714" s="118"/>
      <c r="O3714" s="119"/>
      <c r="P3714" s="117" t="str">
        <f>IF(B3714="","",IF(ISNA(VLOOKUP(U3714,[2]NEW!H:H,1,FALSE)),"V",""))</f>
        <v/>
      </c>
      <c r="Q3714" s="156"/>
      <c r="R3714" s="129"/>
      <c r="S3714" s="205"/>
      <c r="U3714" s="132" t="str">
        <f t="shared" si="228"/>
        <v>0011880400D048715</v>
      </c>
      <c r="W3714" s="134" t="str">
        <f>IF((ISERROR(VLOOKUP(E3714,'[2]Lead Time(覆蓋貼)'!F:F,1,0)))*(P3714="v"),"",IF((ISTEXT(VLOOKUP(E3714,'[2]Lead Time(覆蓋貼)'!F:F,1,0)))*(P3714=""),"未執行",""))</f>
        <v/>
      </c>
    </row>
    <row r="3715" spans="1:23" ht="20.25" customHeight="1" x14ac:dyDescent="0.25">
      <c r="A3715" s="117"/>
      <c r="B3715" s="118" t="s">
        <v>6765</v>
      </c>
      <c r="C3715" s="119">
        <v>43337</v>
      </c>
      <c r="D3715" s="117" t="s">
        <v>6766</v>
      </c>
      <c r="E3715" s="120" t="s">
        <v>7055</v>
      </c>
      <c r="F3715" s="117">
        <f>IF(ISNA(VLOOKUP(B3715,[2]保固召回!$A:$G,7,FALSE)),"",(VLOOKUP(B3715,[2]保固召回!$A:$G,7,FALSE)))</f>
        <v>0</v>
      </c>
      <c r="G3715" s="121">
        <f t="shared" ca="1" si="231"/>
        <v>5.859375E-3</v>
      </c>
      <c r="H3715" s="125" t="str">
        <f t="shared" si="229"/>
        <v/>
      </c>
      <c r="I3715" s="126">
        <f t="shared" ca="1" si="230"/>
        <v>3</v>
      </c>
      <c r="J3715" s="127"/>
      <c r="K3715" s="156"/>
      <c r="L3715" s="129"/>
      <c r="M3715" s="205"/>
      <c r="N3715" s="118"/>
      <c r="O3715" s="119"/>
      <c r="P3715" s="117" t="str">
        <f>IF(B3715="","",IF(ISNA(VLOOKUP(U3715,[2]NEW!H:H,1,FALSE)),"V",""))</f>
        <v/>
      </c>
      <c r="Q3715" s="156"/>
      <c r="R3715" s="129"/>
      <c r="S3715" s="205"/>
      <c r="U3715" s="132" t="str">
        <f t="shared" si="228"/>
        <v>0011880400D047670</v>
      </c>
      <c r="W3715" s="134" t="str">
        <f>IF((ISERROR(VLOOKUP(E3715,'[2]Lead Time(覆蓋貼)'!F:F,1,0)))*(P3715="v"),"",IF((ISTEXT(VLOOKUP(E3715,'[2]Lead Time(覆蓋貼)'!F:F,1,0)))*(P3715=""),"未執行",""))</f>
        <v/>
      </c>
    </row>
    <row r="3716" spans="1:23" ht="20.25" customHeight="1" x14ac:dyDescent="0.25">
      <c r="A3716" s="117"/>
      <c r="B3716" s="118" t="s">
        <v>6765</v>
      </c>
      <c r="C3716" s="119">
        <v>43337</v>
      </c>
      <c r="D3716" s="117" t="s">
        <v>6766</v>
      </c>
      <c r="E3716" s="120" t="s">
        <v>7056</v>
      </c>
      <c r="F3716" s="117">
        <f>IF(ISNA(VLOOKUP(B3716,[2]保固召回!$A:$G,7,FALSE)),"",(VLOOKUP(B3716,[2]保固召回!$A:$G,7,FALSE)))</f>
        <v>0</v>
      </c>
      <c r="G3716" s="121">
        <f t="shared" ca="1" si="231"/>
        <v>5.859375E-3</v>
      </c>
      <c r="H3716" s="125" t="str">
        <f t="shared" si="229"/>
        <v/>
      </c>
      <c r="I3716" s="126">
        <f t="shared" ca="1" si="230"/>
        <v>3</v>
      </c>
      <c r="J3716" s="127"/>
      <c r="K3716" s="156"/>
      <c r="L3716" s="129"/>
      <c r="M3716" s="205"/>
      <c r="N3716" s="118"/>
      <c r="O3716" s="119"/>
      <c r="P3716" s="117" t="str">
        <f>IF(B3716="","",IF(ISNA(VLOOKUP(U3716,[2]NEW!H:H,1,FALSE)),"V",""))</f>
        <v/>
      </c>
      <c r="Q3716" s="156"/>
      <c r="R3716" s="129"/>
      <c r="S3716" s="205"/>
      <c r="U3716" s="132" t="str">
        <f t="shared" si="228"/>
        <v>0011880400D047702</v>
      </c>
      <c r="W3716" s="134" t="str">
        <f>IF((ISERROR(VLOOKUP(E3716,'[2]Lead Time(覆蓋貼)'!F:F,1,0)))*(P3716="v"),"",IF((ISTEXT(VLOOKUP(E3716,'[2]Lead Time(覆蓋貼)'!F:F,1,0)))*(P3716=""),"未執行",""))</f>
        <v/>
      </c>
    </row>
    <row r="3717" spans="1:23" ht="20.25" customHeight="1" x14ac:dyDescent="0.25">
      <c r="A3717" s="117"/>
      <c r="B3717" s="118" t="s">
        <v>6765</v>
      </c>
      <c r="C3717" s="119">
        <v>43337</v>
      </c>
      <c r="D3717" s="117" t="s">
        <v>6766</v>
      </c>
      <c r="E3717" s="120" t="s">
        <v>7057</v>
      </c>
      <c r="F3717" s="117">
        <f>IF(ISNA(VLOOKUP(B3717,[2]保固召回!$A:$G,7,FALSE)),"",(VLOOKUP(B3717,[2]保固召回!$A:$G,7,FALSE)))</f>
        <v>0</v>
      </c>
      <c r="G3717" s="121">
        <f t="shared" ca="1" si="231"/>
        <v>5.859375E-3</v>
      </c>
      <c r="H3717" s="125" t="str">
        <f t="shared" si="229"/>
        <v/>
      </c>
      <c r="I3717" s="126">
        <f t="shared" ca="1" si="230"/>
        <v>3</v>
      </c>
      <c r="J3717" s="127"/>
      <c r="K3717" s="156"/>
      <c r="L3717" s="129"/>
      <c r="M3717" s="205"/>
      <c r="N3717" s="118"/>
      <c r="O3717" s="119"/>
      <c r="P3717" s="117" t="str">
        <f>IF(B3717="","",IF(ISNA(VLOOKUP(U3717,[2]NEW!H:H,1,FALSE)),"V",""))</f>
        <v/>
      </c>
      <c r="Q3717" s="156"/>
      <c r="R3717" s="129"/>
      <c r="S3717" s="205"/>
      <c r="U3717" s="132" t="str">
        <f t="shared" ref="U3717:U3780" si="232">B3717&amp;E3717</f>
        <v>0011880400D049400</v>
      </c>
      <c r="W3717" s="134" t="str">
        <f>IF((ISERROR(VLOOKUP(E3717,'[2]Lead Time(覆蓋貼)'!F:F,1,0)))*(P3717="v"),"",IF((ISTEXT(VLOOKUP(E3717,'[2]Lead Time(覆蓋貼)'!F:F,1,0)))*(P3717=""),"未執行",""))</f>
        <v/>
      </c>
    </row>
    <row r="3718" spans="1:23" ht="20.25" customHeight="1" x14ac:dyDescent="0.25">
      <c r="A3718" s="117"/>
      <c r="B3718" s="118" t="s">
        <v>6765</v>
      </c>
      <c r="C3718" s="119">
        <v>43337</v>
      </c>
      <c r="D3718" s="117" t="s">
        <v>6766</v>
      </c>
      <c r="E3718" s="120" t="s">
        <v>7058</v>
      </c>
      <c r="F3718" s="117">
        <f>IF(ISNA(VLOOKUP(B3718,[2]保固召回!$A:$G,7,FALSE)),"",(VLOOKUP(B3718,[2]保固召回!$A:$G,7,FALSE)))</f>
        <v>0</v>
      </c>
      <c r="G3718" s="121">
        <f t="shared" ca="1" si="231"/>
        <v>5.859375E-3</v>
      </c>
      <c r="H3718" s="125" t="str">
        <f t="shared" ref="H3718:H3781" si="233">IF(P3718="V",D3718,"")</f>
        <v/>
      </c>
      <c r="I3718" s="126">
        <f t="shared" ref="I3718:I3781" ca="1" si="234">COUNTIF(H:H,D3718)</f>
        <v>3</v>
      </c>
      <c r="J3718" s="127"/>
      <c r="K3718" s="156"/>
      <c r="L3718" s="129"/>
      <c r="M3718" s="205"/>
      <c r="N3718" s="118"/>
      <c r="O3718" s="119"/>
      <c r="P3718" s="117" t="str">
        <f>IF(B3718="","",IF(ISNA(VLOOKUP(U3718,[2]NEW!H:H,1,FALSE)),"V",""))</f>
        <v/>
      </c>
      <c r="Q3718" s="156"/>
      <c r="R3718" s="129"/>
      <c r="S3718" s="205"/>
      <c r="U3718" s="132" t="str">
        <f t="shared" si="232"/>
        <v>0011880400D497624</v>
      </c>
      <c r="W3718" s="134" t="str">
        <f>IF((ISERROR(VLOOKUP(E3718,'[2]Lead Time(覆蓋貼)'!F:F,1,0)))*(P3718="v"),"",IF((ISTEXT(VLOOKUP(E3718,'[2]Lead Time(覆蓋貼)'!F:F,1,0)))*(P3718=""),"未執行",""))</f>
        <v/>
      </c>
    </row>
    <row r="3719" spans="1:23" ht="20.25" customHeight="1" x14ac:dyDescent="0.25">
      <c r="A3719" s="117"/>
      <c r="B3719" s="118" t="s">
        <v>6765</v>
      </c>
      <c r="C3719" s="119">
        <v>43337</v>
      </c>
      <c r="D3719" s="117" t="s">
        <v>6766</v>
      </c>
      <c r="E3719" s="120" t="s">
        <v>7059</v>
      </c>
      <c r="F3719" s="117">
        <f>IF(ISNA(VLOOKUP(B3719,[2]保固召回!$A:$G,7,FALSE)),"",(VLOOKUP(B3719,[2]保固召回!$A:$G,7,FALSE)))</f>
        <v>0</v>
      </c>
      <c r="G3719" s="121">
        <f t="shared" ca="1" si="231"/>
        <v>5.859375E-3</v>
      </c>
      <c r="H3719" s="125" t="str">
        <f t="shared" si="233"/>
        <v/>
      </c>
      <c r="I3719" s="126">
        <f t="shared" ca="1" si="234"/>
        <v>3</v>
      </c>
      <c r="J3719" s="127"/>
      <c r="K3719" s="156"/>
      <c r="L3719" s="129"/>
      <c r="M3719" s="205"/>
      <c r="N3719" s="118"/>
      <c r="O3719" s="119"/>
      <c r="P3719" s="117" t="str">
        <f>IF(B3719="","",IF(ISNA(VLOOKUP(U3719,[2]NEW!H:H,1,FALSE)),"V",""))</f>
        <v/>
      </c>
      <c r="Q3719" s="156"/>
      <c r="R3719" s="129"/>
      <c r="S3719" s="205"/>
      <c r="U3719" s="132" t="str">
        <f t="shared" si="232"/>
        <v>0011880400D049401</v>
      </c>
      <c r="W3719" s="134" t="str">
        <f>IF((ISERROR(VLOOKUP(E3719,'[2]Lead Time(覆蓋貼)'!F:F,1,0)))*(P3719="v"),"",IF((ISTEXT(VLOOKUP(E3719,'[2]Lead Time(覆蓋貼)'!F:F,1,0)))*(P3719=""),"未執行",""))</f>
        <v/>
      </c>
    </row>
    <row r="3720" spans="1:23" ht="20.25" customHeight="1" x14ac:dyDescent="0.25">
      <c r="A3720" s="117"/>
      <c r="B3720" s="118" t="s">
        <v>6765</v>
      </c>
      <c r="C3720" s="119">
        <v>43337</v>
      </c>
      <c r="D3720" s="117" t="s">
        <v>6766</v>
      </c>
      <c r="E3720" s="120" t="s">
        <v>7060</v>
      </c>
      <c r="F3720" s="117">
        <f>IF(ISNA(VLOOKUP(B3720,[2]保固召回!$A:$G,7,FALSE)),"",(VLOOKUP(B3720,[2]保固召回!$A:$G,7,FALSE)))</f>
        <v>0</v>
      </c>
      <c r="G3720" s="121">
        <f t="shared" ca="1" si="231"/>
        <v>5.859375E-3</v>
      </c>
      <c r="H3720" s="125" t="str">
        <f t="shared" si="233"/>
        <v/>
      </c>
      <c r="I3720" s="126">
        <f t="shared" ca="1" si="234"/>
        <v>3</v>
      </c>
      <c r="J3720" s="127"/>
      <c r="K3720" s="156"/>
      <c r="L3720" s="129"/>
      <c r="M3720" s="205"/>
      <c r="N3720" s="118"/>
      <c r="O3720" s="119"/>
      <c r="P3720" s="117" t="str">
        <f>IF(B3720="","",IF(ISNA(VLOOKUP(U3720,[2]NEW!H:H,1,FALSE)),"V",""))</f>
        <v/>
      </c>
      <c r="Q3720" s="156"/>
      <c r="R3720" s="129"/>
      <c r="S3720" s="205"/>
      <c r="U3720" s="132" t="str">
        <f t="shared" si="232"/>
        <v>0011880400D049485</v>
      </c>
      <c r="W3720" s="134" t="str">
        <f>IF((ISERROR(VLOOKUP(E3720,'[2]Lead Time(覆蓋貼)'!F:F,1,0)))*(P3720="v"),"",IF((ISTEXT(VLOOKUP(E3720,'[2]Lead Time(覆蓋貼)'!F:F,1,0)))*(P3720=""),"未執行",""))</f>
        <v/>
      </c>
    </row>
    <row r="3721" spans="1:23" ht="20.25" customHeight="1" x14ac:dyDescent="0.25">
      <c r="A3721" s="117"/>
      <c r="B3721" s="118" t="s">
        <v>6765</v>
      </c>
      <c r="C3721" s="119">
        <v>43337</v>
      </c>
      <c r="D3721" s="117" t="s">
        <v>6766</v>
      </c>
      <c r="E3721" s="120" t="s">
        <v>7061</v>
      </c>
      <c r="F3721" s="117">
        <f>IF(ISNA(VLOOKUP(B3721,[2]保固召回!$A:$G,7,FALSE)),"",(VLOOKUP(B3721,[2]保固召回!$A:$G,7,FALSE)))</f>
        <v>0</v>
      </c>
      <c r="G3721" s="121">
        <f t="shared" ref="G3721:G3784" ca="1" si="235">COUNTIF(H:H,D3721)/COUNTIF(D:D,D3721)</f>
        <v>5.859375E-3</v>
      </c>
      <c r="H3721" s="125" t="str">
        <f t="shared" si="233"/>
        <v/>
      </c>
      <c r="I3721" s="126">
        <f t="shared" ca="1" si="234"/>
        <v>3</v>
      </c>
      <c r="J3721" s="127"/>
      <c r="K3721" s="156"/>
      <c r="L3721" s="129"/>
      <c r="M3721" s="205"/>
      <c r="N3721" s="118"/>
      <c r="O3721" s="119"/>
      <c r="P3721" s="117" t="str">
        <f>IF(B3721="","",IF(ISNA(VLOOKUP(U3721,[2]NEW!H:H,1,FALSE)),"V",""))</f>
        <v/>
      </c>
      <c r="Q3721" s="156"/>
      <c r="R3721" s="129"/>
      <c r="S3721" s="205"/>
      <c r="U3721" s="132" t="str">
        <f t="shared" si="232"/>
        <v>0011880400D049490</v>
      </c>
      <c r="W3721" s="134" t="str">
        <f>IF((ISERROR(VLOOKUP(E3721,'[2]Lead Time(覆蓋貼)'!F:F,1,0)))*(P3721="v"),"",IF((ISTEXT(VLOOKUP(E3721,'[2]Lead Time(覆蓋貼)'!F:F,1,0)))*(P3721=""),"未執行",""))</f>
        <v>未執行</v>
      </c>
    </row>
    <row r="3722" spans="1:23" ht="20.25" customHeight="1" x14ac:dyDescent="0.25">
      <c r="A3722" s="117"/>
      <c r="B3722" s="118" t="s">
        <v>6765</v>
      </c>
      <c r="C3722" s="119">
        <v>43337</v>
      </c>
      <c r="D3722" s="117" t="s">
        <v>6766</v>
      </c>
      <c r="E3722" s="120" t="s">
        <v>7062</v>
      </c>
      <c r="F3722" s="117">
        <f>IF(ISNA(VLOOKUP(B3722,[2]保固召回!$A:$G,7,FALSE)),"",(VLOOKUP(B3722,[2]保固召回!$A:$G,7,FALSE)))</f>
        <v>0</v>
      </c>
      <c r="G3722" s="121">
        <f t="shared" ca="1" si="235"/>
        <v>5.859375E-3</v>
      </c>
      <c r="H3722" s="125" t="str">
        <f t="shared" si="233"/>
        <v/>
      </c>
      <c r="I3722" s="126">
        <f t="shared" ca="1" si="234"/>
        <v>3</v>
      </c>
      <c r="J3722" s="127"/>
      <c r="K3722" s="156"/>
      <c r="L3722" s="129"/>
      <c r="M3722" s="205"/>
      <c r="N3722" s="118"/>
      <c r="O3722" s="119"/>
      <c r="P3722" s="117" t="str">
        <f>IF(B3722="","",IF(ISNA(VLOOKUP(U3722,[2]NEW!H:H,1,FALSE)),"V",""))</f>
        <v/>
      </c>
      <c r="Q3722" s="156"/>
      <c r="R3722" s="129"/>
      <c r="S3722" s="205"/>
      <c r="U3722" s="132" t="str">
        <f t="shared" si="232"/>
        <v>0011880400D497936</v>
      </c>
      <c r="W3722" s="134" t="str">
        <f>IF((ISERROR(VLOOKUP(E3722,'[2]Lead Time(覆蓋貼)'!F:F,1,0)))*(P3722="v"),"",IF((ISTEXT(VLOOKUP(E3722,'[2]Lead Time(覆蓋貼)'!F:F,1,0)))*(P3722=""),"未執行",""))</f>
        <v/>
      </c>
    </row>
    <row r="3723" spans="1:23" ht="20.25" customHeight="1" x14ac:dyDescent="0.25">
      <c r="A3723" s="117"/>
      <c r="B3723" s="118" t="s">
        <v>6765</v>
      </c>
      <c r="C3723" s="119">
        <v>43337</v>
      </c>
      <c r="D3723" s="117" t="s">
        <v>6766</v>
      </c>
      <c r="E3723" s="120" t="s">
        <v>7063</v>
      </c>
      <c r="F3723" s="117">
        <f>IF(ISNA(VLOOKUP(B3723,[2]保固召回!$A:$G,7,FALSE)),"",(VLOOKUP(B3723,[2]保固召回!$A:$G,7,FALSE)))</f>
        <v>0</v>
      </c>
      <c r="G3723" s="121">
        <f t="shared" ca="1" si="235"/>
        <v>5.859375E-3</v>
      </c>
      <c r="H3723" s="125" t="str">
        <f t="shared" si="233"/>
        <v/>
      </c>
      <c r="I3723" s="126">
        <f t="shared" ca="1" si="234"/>
        <v>3</v>
      </c>
      <c r="J3723" s="127"/>
      <c r="K3723" s="156"/>
      <c r="L3723" s="129"/>
      <c r="M3723" s="205"/>
      <c r="N3723" s="118"/>
      <c r="O3723" s="119"/>
      <c r="P3723" s="117" t="str">
        <f>IF(B3723="","",IF(ISNA(VLOOKUP(U3723,[2]NEW!H:H,1,FALSE)),"V",""))</f>
        <v/>
      </c>
      <c r="Q3723" s="156"/>
      <c r="R3723" s="129"/>
      <c r="S3723" s="205"/>
      <c r="U3723" s="132" t="str">
        <f t="shared" si="232"/>
        <v>0011880400DU43729</v>
      </c>
      <c r="W3723" s="134" t="str">
        <f>IF((ISERROR(VLOOKUP(E3723,'[2]Lead Time(覆蓋貼)'!F:F,1,0)))*(P3723="v"),"",IF((ISTEXT(VLOOKUP(E3723,'[2]Lead Time(覆蓋貼)'!F:F,1,0)))*(P3723=""),"未執行",""))</f>
        <v/>
      </c>
    </row>
    <row r="3724" spans="1:23" ht="20.25" customHeight="1" x14ac:dyDescent="0.25">
      <c r="A3724" s="117"/>
      <c r="B3724" s="118" t="s">
        <v>6765</v>
      </c>
      <c r="C3724" s="119">
        <v>43337</v>
      </c>
      <c r="D3724" s="117" t="s">
        <v>6766</v>
      </c>
      <c r="E3724" s="120" t="s">
        <v>7064</v>
      </c>
      <c r="F3724" s="117">
        <f>IF(ISNA(VLOOKUP(B3724,[2]保固召回!$A:$G,7,FALSE)),"",(VLOOKUP(B3724,[2]保固召回!$A:$G,7,FALSE)))</f>
        <v>0</v>
      </c>
      <c r="G3724" s="121">
        <f t="shared" ca="1" si="235"/>
        <v>5.859375E-3</v>
      </c>
      <c r="H3724" s="125" t="str">
        <f t="shared" si="233"/>
        <v/>
      </c>
      <c r="I3724" s="126">
        <f t="shared" ca="1" si="234"/>
        <v>3</v>
      </c>
      <c r="J3724" s="127"/>
      <c r="K3724" s="156"/>
      <c r="L3724" s="129"/>
      <c r="M3724" s="205"/>
      <c r="N3724" s="118"/>
      <c r="O3724" s="119"/>
      <c r="P3724" s="117" t="str">
        <f>IF(B3724="","",IF(ISNA(VLOOKUP(U3724,[2]NEW!H:H,1,FALSE)),"V",""))</f>
        <v/>
      </c>
      <c r="Q3724" s="156"/>
      <c r="R3724" s="129"/>
      <c r="S3724" s="205"/>
      <c r="U3724" s="132" t="str">
        <f t="shared" si="232"/>
        <v>0011880400DU29994</v>
      </c>
      <c r="W3724" s="134" t="str">
        <f>IF((ISERROR(VLOOKUP(E3724,'[2]Lead Time(覆蓋貼)'!F:F,1,0)))*(P3724="v"),"",IF((ISTEXT(VLOOKUP(E3724,'[2]Lead Time(覆蓋貼)'!F:F,1,0)))*(P3724=""),"未執行",""))</f>
        <v/>
      </c>
    </row>
    <row r="3725" spans="1:23" ht="20.25" customHeight="1" x14ac:dyDescent="0.25">
      <c r="A3725" s="117"/>
      <c r="B3725" s="118" t="s">
        <v>6765</v>
      </c>
      <c r="C3725" s="119">
        <v>43337</v>
      </c>
      <c r="D3725" s="117" t="s">
        <v>6766</v>
      </c>
      <c r="E3725" s="120" t="s">
        <v>7065</v>
      </c>
      <c r="F3725" s="117">
        <f>IF(ISNA(VLOOKUP(B3725,[2]保固召回!$A:$G,7,FALSE)),"",(VLOOKUP(B3725,[2]保固召回!$A:$G,7,FALSE)))</f>
        <v>0</v>
      </c>
      <c r="G3725" s="121">
        <f t="shared" ca="1" si="235"/>
        <v>5.859375E-3</v>
      </c>
      <c r="H3725" s="125" t="str">
        <f t="shared" si="233"/>
        <v/>
      </c>
      <c r="I3725" s="126">
        <f t="shared" ca="1" si="234"/>
        <v>3</v>
      </c>
      <c r="J3725" s="127"/>
      <c r="K3725" s="156"/>
      <c r="L3725" s="129"/>
      <c r="M3725" s="205"/>
      <c r="N3725" s="118"/>
      <c r="O3725" s="119"/>
      <c r="P3725" s="117" t="str">
        <f>IF(B3725="","",IF(ISNA(VLOOKUP(U3725,[2]NEW!H:H,1,FALSE)),"V",""))</f>
        <v/>
      </c>
      <c r="Q3725" s="156"/>
      <c r="R3725" s="129"/>
      <c r="S3725" s="205"/>
      <c r="U3725" s="132" t="str">
        <f t="shared" si="232"/>
        <v>0011880400DU44131</v>
      </c>
      <c r="W3725" s="134" t="str">
        <f>IF((ISERROR(VLOOKUP(E3725,'[2]Lead Time(覆蓋貼)'!F:F,1,0)))*(P3725="v"),"",IF((ISTEXT(VLOOKUP(E3725,'[2]Lead Time(覆蓋貼)'!F:F,1,0)))*(P3725=""),"未執行",""))</f>
        <v/>
      </c>
    </row>
    <row r="3726" spans="1:23" ht="20.25" customHeight="1" x14ac:dyDescent="0.25">
      <c r="A3726" s="117"/>
      <c r="B3726" s="118" t="s">
        <v>6765</v>
      </c>
      <c r="C3726" s="119">
        <v>43337</v>
      </c>
      <c r="D3726" s="117" t="s">
        <v>6766</v>
      </c>
      <c r="E3726" s="120" t="s">
        <v>7066</v>
      </c>
      <c r="F3726" s="117">
        <f>IF(ISNA(VLOOKUP(B3726,[2]保固召回!$A:$G,7,FALSE)),"",(VLOOKUP(B3726,[2]保固召回!$A:$G,7,FALSE)))</f>
        <v>0</v>
      </c>
      <c r="G3726" s="121">
        <f t="shared" ca="1" si="235"/>
        <v>5.859375E-3</v>
      </c>
      <c r="H3726" s="125" t="str">
        <f t="shared" si="233"/>
        <v/>
      </c>
      <c r="I3726" s="126">
        <f t="shared" ca="1" si="234"/>
        <v>3</v>
      </c>
      <c r="J3726" s="127"/>
      <c r="K3726" s="156"/>
      <c r="L3726" s="129"/>
      <c r="M3726" s="205"/>
      <c r="N3726" s="118"/>
      <c r="O3726" s="119"/>
      <c r="P3726" s="117" t="str">
        <f>IF(B3726="","",IF(ISNA(VLOOKUP(U3726,[2]NEW!H:H,1,FALSE)),"V",""))</f>
        <v/>
      </c>
      <c r="Q3726" s="156"/>
      <c r="R3726" s="129"/>
      <c r="S3726" s="205"/>
      <c r="U3726" s="132" t="str">
        <f t="shared" si="232"/>
        <v>00118804000N38129</v>
      </c>
      <c r="W3726" s="134" t="str">
        <f>IF((ISERROR(VLOOKUP(E3726,'[2]Lead Time(覆蓋貼)'!F:F,1,0)))*(P3726="v"),"",IF((ISTEXT(VLOOKUP(E3726,'[2]Lead Time(覆蓋貼)'!F:F,1,0)))*(P3726=""),"未執行",""))</f>
        <v/>
      </c>
    </row>
    <row r="3727" spans="1:23" ht="20.25" customHeight="1" x14ac:dyDescent="0.25">
      <c r="A3727" s="117"/>
      <c r="B3727" s="118" t="s">
        <v>6765</v>
      </c>
      <c r="C3727" s="119">
        <v>43337</v>
      </c>
      <c r="D3727" s="117" t="s">
        <v>6766</v>
      </c>
      <c r="E3727" s="120" t="s">
        <v>7067</v>
      </c>
      <c r="F3727" s="117">
        <f>IF(ISNA(VLOOKUP(B3727,[2]保固召回!$A:$G,7,FALSE)),"",(VLOOKUP(B3727,[2]保固召回!$A:$G,7,FALSE)))</f>
        <v>0</v>
      </c>
      <c r="G3727" s="121">
        <f t="shared" ca="1" si="235"/>
        <v>5.859375E-3</v>
      </c>
      <c r="H3727" s="125" t="str">
        <f t="shared" si="233"/>
        <v/>
      </c>
      <c r="I3727" s="126">
        <f t="shared" ca="1" si="234"/>
        <v>3</v>
      </c>
      <c r="J3727" s="127"/>
      <c r="K3727" s="156"/>
      <c r="L3727" s="129"/>
      <c r="M3727" s="205"/>
      <c r="N3727" s="118"/>
      <c r="O3727" s="119"/>
      <c r="P3727" s="117" t="str">
        <f>IF(B3727="","",IF(ISNA(VLOOKUP(U3727,[2]NEW!H:H,1,FALSE)),"V",""))</f>
        <v/>
      </c>
      <c r="Q3727" s="156"/>
      <c r="R3727" s="129"/>
      <c r="S3727" s="205"/>
      <c r="U3727" s="132" t="str">
        <f t="shared" si="232"/>
        <v>00118804000N38601</v>
      </c>
      <c r="W3727" s="134" t="str">
        <f>IF((ISERROR(VLOOKUP(E3727,'[2]Lead Time(覆蓋貼)'!F:F,1,0)))*(P3727="v"),"",IF((ISTEXT(VLOOKUP(E3727,'[2]Lead Time(覆蓋貼)'!F:F,1,0)))*(P3727=""),"未執行",""))</f>
        <v/>
      </c>
    </row>
    <row r="3728" spans="1:23" ht="20.25" customHeight="1" x14ac:dyDescent="0.25">
      <c r="A3728" s="117"/>
      <c r="B3728" s="118" t="s">
        <v>6765</v>
      </c>
      <c r="C3728" s="119">
        <v>43337</v>
      </c>
      <c r="D3728" s="117" t="s">
        <v>6766</v>
      </c>
      <c r="E3728" s="120" t="s">
        <v>7068</v>
      </c>
      <c r="F3728" s="117">
        <f>IF(ISNA(VLOOKUP(B3728,[2]保固召回!$A:$G,7,FALSE)),"",(VLOOKUP(B3728,[2]保固召回!$A:$G,7,FALSE)))</f>
        <v>0</v>
      </c>
      <c r="G3728" s="121">
        <f t="shared" ca="1" si="235"/>
        <v>5.859375E-3</v>
      </c>
      <c r="H3728" s="125" t="str">
        <f t="shared" si="233"/>
        <v/>
      </c>
      <c r="I3728" s="126">
        <f t="shared" ca="1" si="234"/>
        <v>3</v>
      </c>
      <c r="J3728" s="127"/>
      <c r="K3728" s="156"/>
      <c r="L3728" s="129"/>
      <c r="M3728" s="205"/>
      <c r="N3728" s="118"/>
      <c r="O3728" s="119"/>
      <c r="P3728" s="117" t="str">
        <f>IF(B3728="","",IF(ISNA(VLOOKUP(U3728,[2]NEW!H:H,1,FALSE)),"V",""))</f>
        <v/>
      </c>
      <c r="Q3728" s="156"/>
      <c r="R3728" s="129"/>
      <c r="S3728" s="205"/>
      <c r="U3728" s="132" t="str">
        <f t="shared" si="232"/>
        <v>0011880400D049244</v>
      </c>
      <c r="W3728" s="134" t="str">
        <f>IF((ISERROR(VLOOKUP(E3728,'[2]Lead Time(覆蓋貼)'!F:F,1,0)))*(P3728="v"),"",IF((ISTEXT(VLOOKUP(E3728,'[2]Lead Time(覆蓋貼)'!F:F,1,0)))*(P3728=""),"未執行",""))</f>
        <v/>
      </c>
    </row>
    <row r="3729" spans="1:23" ht="20.25" customHeight="1" x14ac:dyDescent="0.25">
      <c r="A3729" s="117"/>
      <c r="B3729" s="118" t="s">
        <v>6765</v>
      </c>
      <c r="C3729" s="119">
        <v>43337</v>
      </c>
      <c r="D3729" s="117" t="s">
        <v>6766</v>
      </c>
      <c r="E3729" s="120" t="s">
        <v>7069</v>
      </c>
      <c r="F3729" s="117">
        <f>IF(ISNA(VLOOKUP(B3729,[2]保固召回!$A:$G,7,FALSE)),"",(VLOOKUP(B3729,[2]保固召回!$A:$G,7,FALSE)))</f>
        <v>0</v>
      </c>
      <c r="G3729" s="121">
        <f t="shared" ca="1" si="235"/>
        <v>5.859375E-3</v>
      </c>
      <c r="H3729" s="125" t="str">
        <f t="shared" si="233"/>
        <v/>
      </c>
      <c r="I3729" s="126">
        <f t="shared" ca="1" si="234"/>
        <v>3</v>
      </c>
      <c r="J3729" s="127"/>
      <c r="K3729" s="156"/>
      <c r="L3729" s="129"/>
      <c r="M3729" s="205"/>
      <c r="N3729" s="118"/>
      <c r="O3729" s="119"/>
      <c r="P3729" s="117" t="str">
        <f>IF(B3729="","",IF(ISNA(VLOOKUP(U3729,[2]NEW!H:H,1,FALSE)),"V",""))</f>
        <v/>
      </c>
      <c r="Q3729" s="156"/>
      <c r="R3729" s="129"/>
      <c r="S3729" s="205"/>
      <c r="U3729" s="132" t="str">
        <f t="shared" si="232"/>
        <v>0011880400F680077</v>
      </c>
      <c r="W3729" s="134" t="str">
        <f>IF((ISERROR(VLOOKUP(E3729,'[2]Lead Time(覆蓋貼)'!F:F,1,0)))*(P3729="v"),"",IF((ISTEXT(VLOOKUP(E3729,'[2]Lead Time(覆蓋貼)'!F:F,1,0)))*(P3729=""),"未執行",""))</f>
        <v/>
      </c>
    </row>
    <row r="3730" spans="1:23" ht="20.25" customHeight="1" x14ac:dyDescent="0.25">
      <c r="A3730" s="117"/>
      <c r="B3730" s="118" t="s">
        <v>6765</v>
      </c>
      <c r="C3730" s="119">
        <v>43337</v>
      </c>
      <c r="D3730" s="117" t="s">
        <v>6766</v>
      </c>
      <c r="E3730" s="120" t="s">
        <v>7070</v>
      </c>
      <c r="F3730" s="117">
        <f>IF(ISNA(VLOOKUP(B3730,[2]保固召回!$A:$G,7,FALSE)),"",(VLOOKUP(B3730,[2]保固召回!$A:$G,7,FALSE)))</f>
        <v>0</v>
      </c>
      <c r="G3730" s="121">
        <f t="shared" ca="1" si="235"/>
        <v>5.859375E-3</v>
      </c>
      <c r="H3730" s="125" t="str">
        <f t="shared" si="233"/>
        <v/>
      </c>
      <c r="I3730" s="126">
        <f t="shared" ca="1" si="234"/>
        <v>3</v>
      </c>
      <c r="J3730" s="127"/>
      <c r="K3730" s="156"/>
      <c r="L3730" s="129"/>
      <c r="M3730" s="205"/>
      <c r="N3730" s="118"/>
      <c r="O3730" s="119"/>
      <c r="P3730" s="117" t="str">
        <f>IF(B3730="","",IF(ISNA(VLOOKUP(U3730,[2]NEW!H:H,1,FALSE)),"V",""))</f>
        <v/>
      </c>
      <c r="Q3730" s="156"/>
      <c r="R3730" s="129"/>
      <c r="S3730" s="205"/>
      <c r="U3730" s="132" t="str">
        <f t="shared" si="232"/>
        <v>0011880400D048894</v>
      </c>
      <c r="W3730" s="134" t="str">
        <f>IF((ISERROR(VLOOKUP(E3730,'[2]Lead Time(覆蓋貼)'!F:F,1,0)))*(P3730="v"),"",IF((ISTEXT(VLOOKUP(E3730,'[2]Lead Time(覆蓋貼)'!F:F,1,0)))*(P3730=""),"未執行",""))</f>
        <v/>
      </c>
    </row>
    <row r="3731" spans="1:23" ht="20.25" customHeight="1" x14ac:dyDescent="0.25">
      <c r="A3731" s="117"/>
      <c r="B3731" s="118" t="s">
        <v>6765</v>
      </c>
      <c r="C3731" s="119">
        <v>43337</v>
      </c>
      <c r="D3731" s="117" t="s">
        <v>6766</v>
      </c>
      <c r="E3731" s="120" t="s">
        <v>1892</v>
      </c>
      <c r="F3731" s="117">
        <f>IF(ISNA(VLOOKUP(B3731,[2]保固召回!$A:$G,7,FALSE)),"",(VLOOKUP(B3731,[2]保固召回!$A:$G,7,FALSE)))</f>
        <v>0</v>
      </c>
      <c r="G3731" s="121">
        <f t="shared" ca="1" si="235"/>
        <v>5.859375E-3</v>
      </c>
      <c r="H3731" s="125" t="str">
        <f t="shared" si="233"/>
        <v/>
      </c>
      <c r="I3731" s="126">
        <f t="shared" ca="1" si="234"/>
        <v>3</v>
      </c>
      <c r="J3731" s="127"/>
      <c r="K3731" s="156"/>
      <c r="L3731" s="129"/>
      <c r="M3731" s="205"/>
      <c r="N3731" s="118"/>
      <c r="O3731" s="119"/>
      <c r="P3731" s="117" t="str">
        <f>IF(B3731="","",IF(ISNA(VLOOKUP(U3731,[2]NEW!H:H,1,FALSE)),"V",""))</f>
        <v/>
      </c>
      <c r="Q3731" s="156"/>
      <c r="R3731" s="129"/>
      <c r="S3731" s="205"/>
      <c r="U3731" s="132" t="str">
        <f t="shared" si="232"/>
        <v>00118804000F30608</v>
      </c>
      <c r="W3731" s="134" t="str">
        <f>IF((ISERROR(VLOOKUP(E3731,'[2]Lead Time(覆蓋貼)'!F:F,1,0)))*(P3731="v"),"",IF((ISTEXT(VLOOKUP(E3731,'[2]Lead Time(覆蓋貼)'!F:F,1,0)))*(P3731=""),"未執行",""))</f>
        <v/>
      </c>
    </row>
    <row r="3732" spans="1:23" ht="20.25" customHeight="1" x14ac:dyDescent="0.25">
      <c r="A3732" s="117"/>
      <c r="B3732" s="118" t="s">
        <v>6765</v>
      </c>
      <c r="C3732" s="119">
        <v>43337</v>
      </c>
      <c r="D3732" s="117" t="s">
        <v>6766</v>
      </c>
      <c r="E3732" s="120" t="s">
        <v>7071</v>
      </c>
      <c r="F3732" s="117">
        <f>IF(ISNA(VLOOKUP(B3732,[2]保固召回!$A:$G,7,FALSE)),"",(VLOOKUP(B3732,[2]保固召回!$A:$G,7,FALSE)))</f>
        <v>0</v>
      </c>
      <c r="G3732" s="121">
        <f t="shared" ca="1" si="235"/>
        <v>5.859375E-3</v>
      </c>
      <c r="H3732" s="125" t="str">
        <f t="shared" si="233"/>
        <v/>
      </c>
      <c r="I3732" s="126">
        <f t="shared" ca="1" si="234"/>
        <v>3</v>
      </c>
      <c r="J3732" s="127"/>
      <c r="K3732" s="156"/>
      <c r="L3732" s="129"/>
      <c r="M3732" s="205"/>
      <c r="N3732" s="118"/>
      <c r="O3732" s="119"/>
      <c r="P3732" s="117" t="str">
        <f>IF(B3732="","",IF(ISNA(VLOOKUP(U3732,[2]NEW!H:H,1,FALSE)),"V",""))</f>
        <v/>
      </c>
      <c r="Q3732" s="156"/>
      <c r="R3732" s="129"/>
      <c r="S3732" s="205"/>
      <c r="U3732" s="132" t="str">
        <f t="shared" si="232"/>
        <v>0011880400GH95126</v>
      </c>
      <c r="W3732" s="134" t="str">
        <f>IF((ISERROR(VLOOKUP(E3732,'[2]Lead Time(覆蓋貼)'!F:F,1,0)))*(P3732="v"),"",IF((ISTEXT(VLOOKUP(E3732,'[2]Lead Time(覆蓋貼)'!F:F,1,0)))*(P3732=""),"未執行",""))</f>
        <v>未執行</v>
      </c>
    </row>
    <row r="3733" spans="1:23" ht="20.25" customHeight="1" x14ac:dyDescent="0.25">
      <c r="A3733" s="117"/>
      <c r="B3733" s="118" t="s">
        <v>6765</v>
      </c>
      <c r="C3733" s="119">
        <v>43337</v>
      </c>
      <c r="D3733" s="117" t="s">
        <v>6766</v>
      </c>
      <c r="E3733" s="120" t="s">
        <v>7072</v>
      </c>
      <c r="F3733" s="117">
        <f>IF(ISNA(VLOOKUP(B3733,[2]保固召回!$A:$G,7,FALSE)),"",(VLOOKUP(B3733,[2]保固召回!$A:$G,7,FALSE)))</f>
        <v>0</v>
      </c>
      <c r="G3733" s="121">
        <f t="shared" ca="1" si="235"/>
        <v>5.859375E-3</v>
      </c>
      <c r="H3733" s="125" t="str">
        <f t="shared" si="233"/>
        <v/>
      </c>
      <c r="I3733" s="126">
        <f t="shared" ca="1" si="234"/>
        <v>3</v>
      </c>
      <c r="J3733" s="127"/>
      <c r="K3733" s="156"/>
      <c r="L3733" s="129"/>
      <c r="M3733" s="205"/>
      <c r="N3733" s="118"/>
      <c r="O3733" s="119"/>
      <c r="P3733" s="117" t="str">
        <f>IF(B3733="","",IF(ISNA(VLOOKUP(U3733,[2]NEW!H:H,1,FALSE)),"V",""))</f>
        <v/>
      </c>
      <c r="Q3733" s="156"/>
      <c r="R3733" s="129"/>
      <c r="S3733" s="205"/>
      <c r="U3733" s="132" t="str">
        <f t="shared" si="232"/>
        <v>0011880400D497436</v>
      </c>
      <c r="W3733" s="134" t="str">
        <f>IF((ISERROR(VLOOKUP(E3733,'[2]Lead Time(覆蓋貼)'!F:F,1,0)))*(P3733="v"),"",IF((ISTEXT(VLOOKUP(E3733,'[2]Lead Time(覆蓋貼)'!F:F,1,0)))*(P3733=""),"未執行",""))</f>
        <v/>
      </c>
    </row>
    <row r="3734" spans="1:23" ht="20.25" customHeight="1" x14ac:dyDescent="0.25">
      <c r="A3734" s="117"/>
      <c r="B3734" s="118" t="s">
        <v>6765</v>
      </c>
      <c r="C3734" s="119">
        <v>43337</v>
      </c>
      <c r="D3734" s="117" t="s">
        <v>6766</v>
      </c>
      <c r="E3734" s="120" t="s">
        <v>7073</v>
      </c>
      <c r="F3734" s="117">
        <f>IF(ISNA(VLOOKUP(B3734,[2]保固召回!$A:$G,7,FALSE)),"",(VLOOKUP(B3734,[2]保固召回!$A:$G,7,FALSE)))</f>
        <v>0</v>
      </c>
      <c r="G3734" s="121">
        <f t="shared" ca="1" si="235"/>
        <v>5.859375E-3</v>
      </c>
      <c r="H3734" s="125" t="str">
        <f t="shared" si="233"/>
        <v/>
      </c>
      <c r="I3734" s="126">
        <f t="shared" ca="1" si="234"/>
        <v>3</v>
      </c>
      <c r="J3734" s="127"/>
      <c r="K3734" s="156"/>
      <c r="L3734" s="129"/>
      <c r="M3734" s="205"/>
      <c r="N3734" s="118"/>
      <c r="O3734" s="119"/>
      <c r="P3734" s="117" t="str">
        <f>IF(B3734="","",IF(ISNA(VLOOKUP(U3734,[2]NEW!H:H,1,FALSE)),"V",""))</f>
        <v/>
      </c>
      <c r="Q3734" s="156"/>
      <c r="R3734" s="129"/>
      <c r="S3734" s="205"/>
      <c r="U3734" s="132" t="str">
        <f t="shared" si="232"/>
        <v>0011880400D498046</v>
      </c>
      <c r="W3734" s="134" t="str">
        <f>IF((ISERROR(VLOOKUP(E3734,'[2]Lead Time(覆蓋貼)'!F:F,1,0)))*(P3734="v"),"",IF((ISTEXT(VLOOKUP(E3734,'[2]Lead Time(覆蓋貼)'!F:F,1,0)))*(P3734=""),"未執行",""))</f>
        <v/>
      </c>
    </row>
    <row r="3735" spans="1:23" ht="20.25" customHeight="1" x14ac:dyDescent="0.25">
      <c r="A3735" s="117"/>
      <c r="B3735" s="118" t="s">
        <v>6765</v>
      </c>
      <c r="C3735" s="119">
        <v>43337</v>
      </c>
      <c r="D3735" s="117" t="s">
        <v>6766</v>
      </c>
      <c r="E3735" s="120" t="s">
        <v>7074</v>
      </c>
      <c r="F3735" s="117">
        <f>IF(ISNA(VLOOKUP(B3735,[2]保固召回!$A:$G,7,FALSE)),"",(VLOOKUP(B3735,[2]保固召回!$A:$G,7,FALSE)))</f>
        <v>0</v>
      </c>
      <c r="G3735" s="121">
        <f t="shared" ca="1" si="235"/>
        <v>5.859375E-3</v>
      </c>
      <c r="H3735" s="125" t="str">
        <f t="shared" si="233"/>
        <v/>
      </c>
      <c r="I3735" s="126">
        <f t="shared" ca="1" si="234"/>
        <v>3</v>
      </c>
      <c r="J3735" s="127"/>
      <c r="K3735" s="156"/>
      <c r="L3735" s="129"/>
      <c r="M3735" s="205"/>
      <c r="N3735" s="118"/>
      <c r="O3735" s="119"/>
      <c r="P3735" s="117" t="str">
        <f>IF(B3735="","",IF(ISNA(VLOOKUP(U3735,[2]NEW!H:H,1,FALSE)),"V",""))</f>
        <v/>
      </c>
      <c r="Q3735" s="156"/>
      <c r="R3735" s="129"/>
      <c r="S3735" s="205"/>
      <c r="U3735" s="132" t="str">
        <f t="shared" si="232"/>
        <v>0011880400D498190</v>
      </c>
      <c r="W3735" s="134" t="str">
        <f>IF((ISERROR(VLOOKUP(E3735,'[2]Lead Time(覆蓋貼)'!F:F,1,0)))*(P3735="v"),"",IF((ISTEXT(VLOOKUP(E3735,'[2]Lead Time(覆蓋貼)'!F:F,1,0)))*(P3735=""),"未執行",""))</f>
        <v/>
      </c>
    </row>
    <row r="3736" spans="1:23" ht="20.25" customHeight="1" x14ac:dyDescent="0.25">
      <c r="A3736" s="117"/>
      <c r="B3736" s="118" t="s">
        <v>6765</v>
      </c>
      <c r="C3736" s="119">
        <v>43337</v>
      </c>
      <c r="D3736" s="117" t="s">
        <v>6766</v>
      </c>
      <c r="E3736" s="120" t="s">
        <v>7075</v>
      </c>
      <c r="F3736" s="117">
        <f>IF(ISNA(VLOOKUP(B3736,[2]保固召回!$A:$G,7,FALSE)),"",(VLOOKUP(B3736,[2]保固召回!$A:$G,7,FALSE)))</f>
        <v>0</v>
      </c>
      <c r="G3736" s="121">
        <f t="shared" ca="1" si="235"/>
        <v>5.859375E-3</v>
      </c>
      <c r="H3736" s="125" t="str">
        <f t="shared" si="233"/>
        <v/>
      </c>
      <c r="I3736" s="126">
        <f t="shared" ca="1" si="234"/>
        <v>3</v>
      </c>
      <c r="J3736" s="127"/>
      <c r="K3736" s="156"/>
      <c r="L3736" s="129"/>
      <c r="M3736" s="205"/>
      <c r="N3736" s="118"/>
      <c r="O3736" s="119"/>
      <c r="P3736" s="117" t="str">
        <f>IF(B3736="","",IF(ISNA(VLOOKUP(U3736,[2]NEW!H:H,1,FALSE)),"V",""))</f>
        <v/>
      </c>
      <c r="Q3736" s="156"/>
      <c r="R3736" s="129"/>
      <c r="S3736" s="205"/>
      <c r="U3736" s="132" t="str">
        <f t="shared" si="232"/>
        <v>0011880400D497488</v>
      </c>
      <c r="W3736" s="134" t="str">
        <f>IF((ISERROR(VLOOKUP(E3736,'[2]Lead Time(覆蓋貼)'!F:F,1,0)))*(P3736="v"),"",IF((ISTEXT(VLOOKUP(E3736,'[2]Lead Time(覆蓋貼)'!F:F,1,0)))*(P3736=""),"未執行",""))</f>
        <v/>
      </c>
    </row>
    <row r="3737" spans="1:23" ht="20.25" customHeight="1" x14ac:dyDescent="0.25">
      <c r="A3737" s="117"/>
      <c r="B3737" s="118" t="s">
        <v>6765</v>
      </c>
      <c r="C3737" s="119">
        <v>43337</v>
      </c>
      <c r="D3737" s="117" t="s">
        <v>6766</v>
      </c>
      <c r="E3737" s="120" t="s">
        <v>7076</v>
      </c>
      <c r="F3737" s="117">
        <f>IF(ISNA(VLOOKUP(B3737,[2]保固召回!$A:$G,7,FALSE)),"",(VLOOKUP(B3737,[2]保固召回!$A:$G,7,FALSE)))</f>
        <v>0</v>
      </c>
      <c r="G3737" s="121">
        <f t="shared" ca="1" si="235"/>
        <v>5.859375E-3</v>
      </c>
      <c r="H3737" s="125" t="str">
        <f t="shared" si="233"/>
        <v/>
      </c>
      <c r="I3737" s="126">
        <f t="shared" ca="1" si="234"/>
        <v>3</v>
      </c>
      <c r="J3737" s="127"/>
      <c r="K3737" s="156"/>
      <c r="L3737" s="129"/>
      <c r="M3737" s="205"/>
      <c r="N3737" s="118"/>
      <c r="O3737" s="119"/>
      <c r="P3737" s="117" t="str">
        <f>IF(B3737="","",IF(ISNA(VLOOKUP(U3737,[2]NEW!H:H,1,FALSE)),"V",""))</f>
        <v/>
      </c>
      <c r="Q3737" s="156"/>
      <c r="R3737" s="129"/>
      <c r="S3737" s="205"/>
      <c r="U3737" s="132" t="str">
        <f t="shared" si="232"/>
        <v>0011880400D497171</v>
      </c>
      <c r="W3737" s="134" t="str">
        <f>IF((ISERROR(VLOOKUP(E3737,'[2]Lead Time(覆蓋貼)'!F:F,1,0)))*(P3737="v"),"",IF((ISTEXT(VLOOKUP(E3737,'[2]Lead Time(覆蓋貼)'!F:F,1,0)))*(P3737=""),"未執行",""))</f>
        <v/>
      </c>
    </row>
    <row r="3738" spans="1:23" ht="20.25" customHeight="1" x14ac:dyDescent="0.25">
      <c r="A3738" s="117"/>
      <c r="B3738" s="118" t="s">
        <v>6765</v>
      </c>
      <c r="C3738" s="119">
        <v>43337</v>
      </c>
      <c r="D3738" s="117" t="s">
        <v>6766</v>
      </c>
      <c r="E3738" s="120" t="s">
        <v>7077</v>
      </c>
      <c r="F3738" s="117">
        <f>IF(ISNA(VLOOKUP(B3738,[2]保固召回!$A:$G,7,FALSE)),"",(VLOOKUP(B3738,[2]保固召回!$A:$G,7,FALSE)))</f>
        <v>0</v>
      </c>
      <c r="G3738" s="121">
        <f t="shared" ca="1" si="235"/>
        <v>5.859375E-3</v>
      </c>
      <c r="H3738" s="125" t="str">
        <f t="shared" si="233"/>
        <v/>
      </c>
      <c r="I3738" s="126">
        <f t="shared" ca="1" si="234"/>
        <v>3</v>
      </c>
      <c r="J3738" s="127"/>
      <c r="K3738" s="156"/>
      <c r="L3738" s="129"/>
      <c r="M3738" s="205"/>
      <c r="N3738" s="118"/>
      <c r="O3738" s="119"/>
      <c r="P3738" s="117" t="str">
        <f>IF(B3738="","",IF(ISNA(VLOOKUP(U3738,[2]NEW!H:H,1,FALSE)),"V",""))</f>
        <v/>
      </c>
      <c r="Q3738" s="156"/>
      <c r="R3738" s="129"/>
      <c r="S3738" s="205"/>
      <c r="U3738" s="132" t="str">
        <f t="shared" si="232"/>
        <v>0011880400D048982</v>
      </c>
      <c r="W3738" s="134" t="str">
        <f>IF((ISERROR(VLOOKUP(E3738,'[2]Lead Time(覆蓋貼)'!F:F,1,0)))*(P3738="v"),"",IF((ISTEXT(VLOOKUP(E3738,'[2]Lead Time(覆蓋貼)'!F:F,1,0)))*(P3738=""),"未執行",""))</f>
        <v/>
      </c>
    </row>
    <row r="3739" spans="1:23" ht="20.25" customHeight="1" x14ac:dyDescent="0.25">
      <c r="A3739" s="117"/>
      <c r="B3739" s="118" t="s">
        <v>6765</v>
      </c>
      <c r="C3739" s="119">
        <v>43337</v>
      </c>
      <c r="D3739" s="117" t="s">
        <v>6766</v>
      </c>
      <c r="E3739" s="120" t="s">
        <v>7078</v>
      </c>
      <c r="F3739" s="117">
        <f>IF(ISNA(VLOOKUP(B3739,[2]保固召回!$A:$G,7,FALSE)),"",(VLOOKUP(B3739,[2]保固召回!$A:$G,7,FALSE)))</f>
        <v>0</v>
      </c>
      <c r="G3739" s="121">
        <f t="shared" ca="1" si="235"/>
        <v>5.859375E-3</v>
      </c>
      <c r="H3739" s="125" t="str">
        <f t="shared" si="233"/>
        <v/>
      </c>
      <c r="I3739" s="126">
        <f t="shared" ca="1" si="234"/>
        <v>3</v>
      </c>
      <c r="J3739" s="127"/>
      <c r="K3739" s="156"/>
      <c r="L3739" s="129"/>
      <c r="M3739" s="205"/>
      <c r="N3739" s="118"/>
      <c r="O3739" s="119"/>
      <c r="P3739" s="117" t="str">
        <f>IF(B3739="","",IF(ISNA(VLOOKUP(U3739,[2]NEW!H:H,1,FALSE)),"V",""))</f>
        <v/>
      </c>
      <c r="Q3739" s="156"/>
      <c r="R3739" s="129"/>
      <c r="S3739" s="205"/>
      <c r="U3739" s="132" t="str">
        <f t="shared" si="232"/>
        <v>00118804000C09191</v>
      </c>
      <c r="W3739" s="134" t="str">
        <f>IF((ISERROR(VLOOKUP(E3739,'[2]Lead Time(覆蓋貼)'!F:F,1,0)))*(P3739="v"),"",IF((ISTEXT(VLOOKUP(E3739,'[2]Lead Time(覆蓋貼)'!F:F,1,0)))*(P3739=""),"未執行",""))</f>
        <v/>
      </c>
    </row>
    <row r="3740" spans="1:23" ht="20.25" customHeight="1" x14ac:dyDescent="0.25">
      <c r="A3740" s="117"/>
      <c r="B3740" s="118" t="s">
        <v>6765</v>
      </c>
      <c r="C3740" s="119">
        <v>43337</v>
      </c>
      <c r="D3740" s="117" t="s">
        <v>6766</v>
      </c>
      <c r="E3740" s="120" t="s">
        <v>7079</v>
      </c>
      <c r="F3740" s="117">
        <f>IF(ISNA(VLOOKUP(B3740,[2]保固召回!$A:$G,7,FALSE)),"",(VLOOKUP(B3740,[2]保固召回!$A:$G,7,FALSE)))</f>
        <v>0</v>
      </c>
      <c r="G3740" s="121">
        <f t="shared" ca="1" si="235"/>
        <v>5.859375E-3</v>
      </c>
      <c r="H3740" s="125" t="str">
        <f t="shared" si="233"/>
        <v/>
      </c>
      <c r="I3740" s="126">
        <f t="shared" ca="1" si="234"/>
        <v>3</v>
      </c>
      <c r="J3740" s="127"/>
      <c r="K3740" s="156"/>
      <c r="L3740" s="129"/>
      <c r="M3740" s="205"/>
      <c r="N3740" s="118"/>
      <c r="O3740" s="119"/>
      <c r="P3740" s="117" t="str">
        <f>IF(B3740="","",IF(ISNA(VLOOKUP(U3740,[2]NEW!H:H,1,FALSE)),"V",""))</f>
        <v/>
      </c>
      <c r="Q3740" s="156"/>
      <c r="R3740" s="129"/>
      <c r="S3740" s="205"/>
      <c r="U3740" s="132" t="str">
        <f t="shared" si="232"/>
        <v>00118804000F15793</v>
      </c>
      <c r="W3740" s="134" t="str">
        <f>IF((ISERROR(VLOOKUP(E3740,'[2]Lead Time(覆蓋貼)'!F:F,1,0)))*(P3740="v"),"",IF((ISTEXT(VLOOKUP(E3740,'[2]Lead Time(覆蓋貼)'!F:F,1,0)))*(P3740=""),"未執行",""))</f>
        <v/>
      </c>
    </row>
    <row r="3741" spans="1:23" ht="20.25" customHeight="1" x14ac:dyDescent="0.25">
      <c r="A3741" s="117"/>
      <c r="B3741" s="118" t="s">
        <v>6765</v>
      </c>
      <c r="C3741" s="119">
        <v>43337</v>
      </c>
      <c r="D3741" s="117" t="s">
        <v>6766</v>
      </c>
      <c r="E3741" s="120" t="s">
        <v>7080</v>
      </c>
      <c r="F3741" s="117">
        <f>IF(ISNA(VLOOKUP(B3741,[2]保固召回!$A:$G,7,FALSE)),"",(VLOOKUP(B3741,[2]保固召回!$A:$G,7,FALSE)))</f>
        <v>0</v>
      </c>
      <c r="G3741" s="121">
        <f t="shared" ca="1" si="235"/>
        <v>5.859375E-3</v>
      </c>
      <c r="H3741" s="125" t="str">
        <f t="shared" si="233"/>
        <v/>
      </c>
      <c r="I3741" s="126">
        <f t="shared" ca="1" si="234"/>
        <v>3</v>
      </c>
      <c r="J3741" s="127"/>
      <c r="K3741" s="156"/>
      <c r="L3741" s="129"/>
      <c r="M3741" s="205"/>
      <c r="N3741" s="118"/>
      <c r="O3741" s="119"/>
      <c r="P3741" s="117" t="str">
        <f>IF(B3741="","",IF(ISNA(VLOOKUP(U3741,[2]NEW!H:H,1,FALSE)),"V",""))</f>
        <v/>
      </c>
      <c r="Q3741" s="156"/>
      <c r="R3741" s="129"/>
      <c r="S3741" s="205"/>
      <c r="U3741" s="132" t="str">
        <f t="shared" si="232"/>
        <v>0011880400D270659</v>
      </c>
      <c r="W3741" s="134" t="str">
        <f>IF((ISERROR(VLOOKUP(E3741,'[2]Lead Time(覆蓋貼)'!F:F,1,0)))*(P3741="v"),"",IF((ISTEXT(VLOOKUP(E3741,'[2]Lead Time(覆蓋貼)'!F:F,1,0)))*(P3741=""),"未執行",""))</f>
        <v/>
      </c>
    </row>
    <row r="3742" spans="1:23" ht="20.25" customHeight="1" x14ac:dyDescent="0.25">
      <c r="A3742" s="117"/>
      <c r="B3742" s="118" t="s">
        <v>6765</v>
      </c>
      <c r="C3742" s="119">
        <v>43337</v>
      </c>
      <c r="D3742" s="117" t="s">
        <v>6766</v>
      </c>
      <c r="E3742" s="120" t="s">
        <v>7081</v>
      </c>
      <c r="F3742" s="117">
        <f>IF(ISNA(VLOOKUP(B3742,[2]保固召回!$A:$G,7,FALSE)),"",(VLOOKUP(B3742,[2]保固召回!$A:$G,7,FALSE)))</f>
        <v>0</v>
      </c>
      <c r="G3742" s="121">
        <f t="shared" ca="1" si="235"/>
        <v>5.859375E-3</v>
      </c>
      <c r="H3742" s="125" t="str">
        <f t="shared" si="233"/>
        <v/>
      </c>
      <c r="I3742" s="126">
        <f t="shared" ca="1" si="234"/>
        <v>3</v>
      </c>
      <c r="J3742" s="127"/>
      <c r="K3742" s="156"/>
      <c r="L3742" s="129"/>
      <c r="M3742" s="205"/>
      <c r="N3742" s="118"/>
      <c r="O3742" s="119"/>
      <c r="P3742" s="117" t="str">
        <f>IF(B3742="","",IF(ISNA(VLOOKUP(U3742,[2]NEW!H:H,1,FALSE)),"V",""))</f>
        <v/>
      </c>
      <c r="Q3742" s="156"/>
      <c r="R3742" s="129"/>
      <c r="S3742" s="205"/>
      <c r="U3742" s="132" t="str">
        <f t="shared" si="232"/>
        <v>0011880400D265342</v>
      </c>
      <c r="W3742" s="134" t="str">
        <f>IF((ISERROR(VLOOKUP(E3742,'[2]Lead Time(覆蓋貼)'!F:F,1,0)))*(P3742="v"),"",IF((ISTEXT(VLOOKUP(E3742,'[2]Lead Time(覆蓋貼)'!F:F,1,0)))*(P3742=""),"未執行",""))</f>
        <v/>
      </c>
    </row>
    <row r="3743" spans="1:23" ht="20.25" customHeight="1" x14ac:dyDescent="0.25">
      <c r="A3743" s="117"/>
      <c r="B3743" s="118" t="s">
        <v>6765</v>
      </c>
      <c r="C3743" s="119">
        <v>43337</v>
      </c>
      <c r="D3743" s="117" t="s">
        <v>6766</v>
      </c>
      <c r="E3743" s="120" t="s">
        <v>7082</v>
      </c>
      <c r="F3743" s="117">
        <f>IF(ISNA(VLOOKUP(B3743,[2]保固召回!$A:$G,7,FALSE)),"",(VLOOKUP(B3743,[2]保固召回!$A:$G,7,FALSE)))</f>
        <v>0</v>
      </c>
      <c r="G3743" s="121">
        <f t="shared" ca="1" si="235"/>
        <v>5.859375E-3</v>
      </c>
      <c r="H3743" s="125" t="str">
        <f t="shared" si="233"/>
        <v/>
      </c>
      <c r="I3743" s="126">
        <f t="shared" ca="1" si="234"/>
        <v>3</v>
      </c>
      <c r="J3743" s="127"/>
      <c r="K3743" s="156"/>
      <c r="L3743" s="129"/>
      <c r="M3743" s="205"/>
      <c r="N3743" s="118"/>
      <c r="O3743" s="119"/>
      <c r="P3743" s="117" t="str">
        <f>IF(B3743="","",IF(ISNA(VLOOKUP(U3743,[2]NEW!H:H,1,FALSE)),"V",""))</f>
        <v/>
      </c>
      <c r="Q3743" s="156"/>
      <c r="R3743" s="129"/>
      <c r="S3743" s="205"/>
      <c r="U3743" s="132" t="str">
        <f t="shared" si="232"/>
        <v>0011880400DU28146</v>
      </c>
      <c r="W3743" s="134" t="str">
        <f>IF((ISERROR(VLOOKUP(E3743,'[2]Lead Time(覆蓋貼)'!F:F,1,0)))*(P3743="v"),"",IF((ISTEXT(VLOOKUP(E3743,'[2]Lead Time(覆蓋貼)'!F:F,1,0)))*(P3743=""),"未執行",""))</f>
        <v/>
      </c>
    </row>
    <row r="3744" spans="1:23" ht="20.25" customHeight="1" x14ac:dyDescent="0.25">
      <c r="A3744" s="117"/>
      <c r="B3744" s="118" t="s">
        <v>6765</v>
      </c>
      <c r="C3744" s="119">
        <v>43337</v>
      </c>
      <c r="D3744" s="117" t="s">
        <v>6766</v>
      </c>
      <c r="E3744" s="120" t="s">
        <v>7083</v>
      </c>
      <c r="F3744" s="117">
        <f>IF(ISNA(VLOOKUP(B3744,[2]保固召回!$A:$G,7,FALSE)),"",(VLOOKUP(B3744,[2]保固召回!$A:$G,7,FALSE)))</f>
        <v>0</v>
      </c>
      <c r="G3744" s="121">
        <f t="shared" ca="1" si="235"/>
        <v>5.859375E-3</v>
      </c>
      <c r="H3744" s="125" t="str">
        <f t="shared" si="233"/>
        <v/>
      </c>
      <c r="I3744" s="126">
        <f t="shared" ca="1" si="234"/>
        <v>3</v>
      </c>
      <c r="J3744" s="127"/>
      <c r="K3744" s="156"/>
      <c r="L3744" s="129"/>
      <c r="M3744" s="205"/>
      <c r="N3744" s="118"/>
      <c r="O3744" s="119"/>
      <c r="P3744" s="117" t="str">
        <f>IF(B3744="","",IF(ISNA(VLOOKUP(U3744,[2]NEW!H:H,1,FALSE)),"V",""))</f>
        <v/>
      </c>
      <c r="Q3744" s="156"/>
      <c r="R3744" s="129"/>
      <c r="S3744" s="205"/>
      <c r="U3744" s="132" t="str">
        <f t="shared" si="232"/>
        <v>0011880400DU28919</v>
      </c>
      <c r="W3744" s="134" t="str">
        <f>IF((ISERROR(VLOOKUP(E3744,'[2]Lead Time(覆蓋貼)'!F:F,1,0)))*(P3744="v"),"",IF((ISTEXT(VLOOKUP(E3744,'[2]Lead Time(覆蓋貼)'!F:F,1,0)))*(P3744=""),"未執行",""))</f>
        <v/>
      </c>
    </row>
    <row r="3745" spans="1:23" ht="20.25" customHeight="1" x14ac:dyDescent="0.25">
      <c r="A3745" s="117"/>
      <c r="B3745" s="118" t="s">
        <v>6765</v>
      </c>
      <c r="C3745" s="119">
        <v>43337</v>
      </c>
      <c r="D3745" s="117" t="s">
        <v>6766</v>
      </c>
      <c r="E3745" s="120" t="s">
        <v>7084</v>
      </c>
      <c r="F3745" s="117">
        <f>IF(ISNA(VLOOKUP(B3745,[2]保固召回!$A:$G,7,FALSE)),"",(VLOOKUP(B3745,[2]保固召回!$A:$G,7,FALSE)))</f>
        <v>0</v>
      </c>
      <c r="G3745" s="121">
        <f t="shared" ca="1" si="235"/>
        <v>5.859375E-3</v>
      </c>
      <c r="H3745" s="125" t="str">
        <f t="shared" si="233"/>
        <v/>
      </c>
      <c r="I3745" s="126">
        <f t="shared" ca="1" si="234"/>
        <v>3</v>
      </c>
      <c r="J3745" s="127"/>
      <c r="K3745" s="156"/>
      <c r="L3745" s="129"/>
      <c r="M3745" s="205"/>
      <c r="N3745" s="118"/>
      <c r="O3745" s="119"/>
      <c r="P3745" s="117" t="str">
        <f>IF(B3745="","",IF(ISNA(VLOOKUP(U3745,[2]NEW!H:H,1,FALSE)),"V",""))</f>
        <v/>
      </c>
      <c r="Q3745" s="156"/>
      <c r="R3745" s="129"/>
      <c r="S3745" s="205"/>
      <c r="U3745" s="132" t="str">
        <f t="shared" si="232"/>
        <v>00118804000F07616</v>
      </c>
      <c r="W3745" s="134" t="str">
        <f>IF((ISERROR(VLOOKUP(E3745,'[2]Lead Time(覆蓋貼)'!F:F,1,0)))*(P3745="v"),"",IF((ISTEXT(VLOOKUP(E3745,'[2]Lead Time(覆蓋貼)'!F:F,1,0)))*(P3745=""),"未執行",""))</f>
        <v/>
      </c>
    </row>
    <row r="3746" spans="1:23" ht="20.25" customHeight="1" x14ac:dyDescent="0.25">
      <c r="A3746" s="117"/>
      <c r="B3746" s="118" t="s">
        <v>6765</v>
      </c>
      <c r="C3746" s="119">
        <v>43337</v>
      </c>
      <c r="D3746" s="117" t="s">
        <v>6766</v>
      </c>
      <c r="E3746" s="120" t="s">
        <v>7085</v>
      </c>
      <c r="F3746" s="117">
        <f>IF(ISNA(VLOOKUP(B3746,[2]保固召回!$A:$G,7,FALSE)),"",(VLOOKUP(B3746,[2]保固召回!$A:$G,7,FALSE)))</f>
        <v>0</v>
      </c>
      <c r="G3746" s="121">
        <f t="shared" ca="1" si="235"/>
        <v>5.859375E-3</v>
      </c>
      <c r="H3746" s="125" t="str">
        <f t="shared" si="233"/>
        <v/>
      </c>
      <c r="I3746" s="126">
        <f t="shared" ca="1" si="234"/>
        <v>3</v>
      </c>
      <c r="J3746" s="127"/>
      <c r="K3746" s="156"/>
      <c r="L3746" s="129"/>
      <c r="M3746" s="205"/>
      <c r="N3746" s="118"/>
      <c r="O3746" s="119"/>
      <c r="P3746" s="117" t="str">
        <f>IF(B3746="","",IF(ISNA(VLOOKUP(U3746,[2]NEW!H:H,1,FALSE)),"V",""))</f>
        <v/>
      </c>
      <c r="Q3746" s="156"/>
      <c r="R3746" s="129"/>
      <c r="S3746" s="205"/>
      <c r="U3746" s="132" t="str">
        <f t="shared" si="232"/>
        <v>0011880400D267022</v>
      </c>
      <c r="W3746" s="134" t="str">
        <f>IF((ISERROR(VLOOKUP(E3746,'[2]Lead Time(覆蓋貼)'!F:F,1,0)))*(P3746="v"),"",IF((ISTEXT(VLOOKUP(E3746,'[2]Lead Time(覆蓋貼)'!F:F,1,0)))*(P3746=""),"未執行",""))</f>
        <v/>
      </c>
    </row>
    <row r="3747" spans="1:23" ht="20.25" customHeight="1" x14ac:dyDescent="0.25">
      <c r="A3747" s="117"/>
      <c r="B3747" s="118" t="s">
        <v>6765</v>
      </c>
      <c r="C3747" s="119">
        <v>43337</v>
      </c>
      <c r="D3747" s="117" t="s">
        <v>6766</v>
      </c>
      <c r="E3747" s="120" t="s">
        <v>1925</v>
      </c>
      <c r="F3747" s="117">
        <f>IF(ISNA(VLOOKUP(B3747,[2]保固召回!$A:$G,7,FALSE)),"",(VLOOKUP(B3747,[2]保固召回!$A:$G,7,FALSE)))</f>
        <v>0</v>
      </c>
      <c r="G3747" s="121">
        <f t="shared" ca="1" si="235"/>
        <v>5.859375E-3</v>
      </c>
      <c r="H3747" s="125" t="str">
        <f t="shared" si="233"/>
        <v/>
      </c>
      <c r="I3747" s="126">
        <f t="shared" ca="1" si="234"/>
        <v>3</v>
      </c>
      <c r="J3747" s="127"/>
      <c r="K3747" s="156"/>
      <c r="L3747" s="129"/>
      <c r="M3747" s="205"/>
      <c r="N3747" s="118"/>
      <c r="O3747" s="119"/>
      <c r="P3747" s="117" t="str">
        <f>IF(B3747="","",IF(ISNA(VLOOKUP(U3747,[2]NEW!H:H,1,FALSE)),"V",""))</f>
        <v/>
      </c>
      <c r="Q3747" s="156"/>
      <c r="R3747" s="129"/>
      <c r="S3747" s="205"/>
      <c r="U3747" s="132" t="str">
        <f t="shared" si="232"/>
        <v>0011880400DZ97545</v>
      </c>
      <c r="W3747" s="134" t="str">
        <f>IF((ISERROR(VLOOKUP(E3747,'[2]Lead Time(覆蓋貼)'!F:F,1,0)))*(P3747="v"),"",IF((ISTEXT(VLOOKUP(E3747,'[2]Lead Time(覆蓋貼)'!F:F,1,0)))*(P3747=""),"未執行",""))</f>
        <v/>
      </c>
    </row>
    <row r="3748" spans="1:23" ht="20.25" customHeight="1" x14ac:dyDescent="0.25">
      <c r="A3748" s="117"/>
      <c r="B3748" s="118" t="s">
        <v>6765</v>
      </c>
      <c r="C3748" s="119">
        <v>43337</v>
      </c>
      <c r="D3748" s="117" t="s">
        <v>6766</v>
      </c>
      <c r="E3748" s="120" t="s">
        <v>7086</v>
      </c>
      <c r="F3748" s="117">
        <f>IF(ISNA(VLOOKUP(B3748,[2]保固召回!$A:$G,7,FALSE)),"",(VLOOKUP(B3748,[2]保固召回!$A:$G,7,FALSE)))</f>
        <v>0</v>
      </c>
      <c r="G3748" s="121">
        <f t="shared" ca="1" si="235"/>
        <v>5.859375E-3</v>
      </c>
      <c r="H3748" s="125" t="str">
        <f t="shared" si="233"/>
        <v/>
      </c>
      <c r="I3748" s="126">
        <f t="shared" ca="1" si="234"/>
        <v>3</v>
      </c>
      <c r="J3748" s="127"/>
      <c r="K3748" s="156"/>
      <c r="L3748" s="129"/>
      <c r="M3748" s="205"/>
      <c r="N3748" s="118"/>
      <c r="O3748" s="119"/>
      <c r="P3748" s="117" t="str">
        <f>IF(B3748="","",IF(ISNA(VLOOKUP(U3748,[2]NEW!H:H,1,FALSE)),"V",""))</f>
        <v/>
      </c>
      <c r="Q3748" s="156"/>
      <c r="R3748" s="129"/>
      <c r="S3748" s="205"/>
      <c r="U3748" s="132" t="str">
        <f t="shared" si="232"/>
        <v>0011880400DZ97564</v>
      </c>
      <c r="W3748" s="134" t="str">
        <f>IF((ISERROR(VLOOKUP(E3748,'[2]Lead Time(覆蓋貼)'!F:F,1,0)))*(P3748="v"),"",IF((ISTEXT(VLOOKUP(E3748,'[2]Lead Time(覆蓋貼)'!F:F,1,0)))*(P3748=""),"未執行",""))</f>
        <v/>
      </c>
    </row>
    <row r="3749" spans="1:23" ht="20.25" customHeight="1" x14ac:dyDescent="0.25">
      <c r="A3749" s="117"/>
      <c r="B3749" s="118" t="s">
        <v>6765</v>
      </c>
      <c r="C3749" s="119">
        <v>43337</v>
      </c>
      <c r="D3749" s="117" t="s">
        <v>6766</v>
      </c>
      <c r="E3749" s="120" t="s">
        <v>1943</v>
      </c>
      <c r="F3749" s="117">
        <f>IF(ISNA(VLOOKUP(B3749,[2]保固召回!$A:$G,7,FALSE)),"",(VLOOKUP(B3749,[2]保固召回!$A:$G,7,FALSE)))</f>
        <v>0</v>
      </c>
      <c r="G3749" s="121">
        <f t="shared" ca="1" si="235"/>
        <v>5.859375E-3</v>
      </c>
      <c r="H3749" s="125" t="str">
        <f t="shared" si="233"/>
        <v/>
      </c>
      <c r="I3749" s="126">
        <f t="shared" ca="1" si="234"/>
        <v>3</v>
      </c>
      <c r="J3749" s="127"/>
      <c r="K3749" s="156"/>
      <c r="L3749" s="129"/>
      <c r="M3749" s="205"/>
      <c r="N3749" s="118"/>
      <c r="O3749" s="119"/>
      <c r="P3749" s="117" t="str">
        <f>IF(B3749="","",IF(ISNA(VLOOKUP(U3749,[2]NEW!H:H,1,FALSE)),"V",""))</f>
        <v/>
      </c>
      <c r="Q3749" s="156"/>
      <c r="R3749" s="129"/>
      <c r="S3749" s="205"/>
      <c r="U3749" s="132" t="str">
        <f t="shared" si="232"/>
        <v>0011880400DZ97722</v>
      </c>
      <c r="W3749" s="134" t="str">
        <f>IF((ISERROR(VLOOKUP(E3749,'[2]Lead Time(覆蓋貼)'!F:F,1,0)))*(P3749="v"),"",IF((ISTEXT(VLOOKUP(E3749,'[2]Lead Time(覆蓋貼)'!F:F,1,0)))*(P3749=""),"未執行",""))</f>
        <v/>
      </c>
    </row>
    <row r="3750" spans="1:23" ht="20.25" customHeight="1" x14ac:dyDescent="0.25">
      <c r="A3750" s="117"/>
      <c r="B3750" s="118" t="s">
        <v>6765</v>
      </c>
      <c r="C3750" s="119">
        <v>43337</v>
      </c>
      <c r="D3750" s="117" t="s">
        <v>6766</v>
      </c>
      <c r="E3750" s="120" t="s">
        <v>7087</v>
      </c>
      <c r="F3750" s="117">
        <f>IF(ISNA(VLOOKUP(B3750,[2]保固召回!$A:$G,7,FALSE)),"",(VLOOKUP(B3750,[2]保固召回!$A:$G,7,FALSE)))</f>
        <v>0</v>
      </c>
      <c r="G3750" s="121">
        <f t="shared" ca="1" si="235"/>
        <v>5.859375E-3</v>
      </c>
      <c r="H3750" s="125" t="str">
        <f t="shared" si="233"/>
        <v/>
      </c>
      <c r="I3750" s="126">
        <f t="shared" ca="1" si="234"/>
        <v>3</v>
      </c>
      <c r="J3750" s="127"/>
      <c r="K3750" s="156"/>
      <c r="L3750" s="129"/>
      <c r="M3750" s="205"/>
      <c r="N3750" s="118"/>
      <c r="O3750" s="119"/>
      <c r="P3750" s="117" t="str">
        <f>IF(B3750="","",IF(ISNA(VLOOKUP(U3750,[2]NEW!H:H,1,FALSE)),"V",""))</f>
        <v/>
      </c>
      <c r="Q3750" s="156"/>
      <c r="R3750" s="129"/>
      <c r="S3750" s="205"/>
      <c r="U3750" s="132" t="str">
        <f t="shared" si="232"/>
        <v>0011880400D070188</v>
      </c>
      <c r="W3750" s="134" t="str">
        <f>IF((ISERROR(VLOOKUP(E3750,'[2]Lead Time(覆蓋貼)'!F:F,1,0)))*(P3750="v"),"",IF((ISTEXT(VLOOKUP(E3750,'[2]Lead Time(覆蓋貼)'!F:F,1,0)))*(P3750=""),"未執行",""))</f>
        <v/>
      </c>
    </row>
    <row r="3751" spans="1:23" ht="20.25" customHeight="1" x14ac:dyDescent="0.25">
      <c r="A3751" s="117"/>
      <c r="B3751" s="118" t="s">
        <v>6765</v>
      </c>
      <c r="C3751" s="119">
        <v>43337</v>
      </c>
      <c r="D3751" s="117" t="s">
        <v>6766</v>
      </c>
      <c r="E3751" s="120" t="s">
        <v>7088</v>
      </c>
      <c r="F3751" s="117">
        <f>IF(ISNA(VLOOKUP(B3751,[2]保固召回!$A:$G,7,FALSE)),"",(VLOOKUP(B3751,[2]保固召回!$A:$G,7,FALSE)))</f>
        <v>0</v>
      </c>
      <c r="G3751" s="121">
        <f t="shared" ca="1" si="235"/>
        <v>5.859375E-3</v>
      </c>
      <c r="H3751" s="125" t="str">
        <f t="shared" si="233"/>
        <v/>
      </c>
      <c r="I3751" s="126">
        <f t="shared" ca="1" si="234"/>
        <v>3</v>
      </c>
      <c r="J3751" s="127"/>
      <c r="K3751" s="156"/>
      <c r="L3751" s="129"/>
      <c r="M3751" s="205"/>
      <c r="N3751" s="118"/>
      <c r="O3751" s="119"/>
      <c r="P3751" s="117" t="str">
        <f>IF(B3751="","",IF(ISNA(VLOOKUP(U3751,[2]NEW!H:H,1,FALSE)),"V",""))</f>
        <v/>
      </c>
      <c r="Q3751" s="156"/>
      <c r="R3751" s="129"/>
      <c r="S3751" s="205"/>
      <c r="U3751" s="132" t="str">
        <f t="shared" si="232"/>
        <v>0011880400D045303</v>
      </c>
      <c r="W3751" s="134" t="str">
        <f>IF((ISERROR(VLOOKUP(E3751,'[2]Lead Time(覆蓋貼)'!F:F,1,0)))*(P3751="v"),"",IF((ISTEXT(VLOOKUP(E3751,'[2]Lead Time(覆蓋貼)'!F:F,1,0)))*(P3751=""),"未執行",""))</f>
        <v/>
      </c>
    </row>
    <row r="3752" spans="1:23" ht="20.25" customHeight="1" x14ac:dyDescent="0.25">
      <c r="A3752" s="117"/>
      <c r="B3752" s="118" t="s">
        <v>6765</v>
      </c>
      <c r="C3752" s="119">
        <v>43337</v>
      </c>
      <c r="D3752" s="117" t="s">
        <v>6766</v>
      </c>
      <c r="E3752" s="120" t="s">
        <v>1921</v>
      </c>
      <c r="F3752" s="117">
        <f>IF(ISNA(VLOOKUP(B3752,[2]保固召回!$A:$G,7,FALSE)),"",(VLOOKUP(B3752,[2]保固召回!$A:$G,7,FALSE)))</f>
        <v>0</v>
      </c>
      <c r="G3752" s="121">
        <f t="shared" ca="1" si="235"/>
        <v>5.859375E-3</v>
      </c>
      <c r="H3752" s="125" t="str">
        <f t="shared" si="233"/>
        <v/>
      </c>
      <c r="I3752" s="126">
        <f t="shared" ca="1" si="234"/>
        <v>3</v>
      </c>
      <c r="J3752" s="127"/>
      <c r="K3752" s="156"/>
      <c r="L3752" s="129"/>
      <c r="M3752" s="205"/>
      <c r="N3752" s="118"/>
      <c r="O3752" s="119"/>
      <c r="P3752" s="117" t="str">
        <f>IF(B3752="","",IF(ISNA(VLOOKUP(U3752,[2]NEW!H:H,1,FALSE)),"V",""))</f>
        <v/>
      </c>
      <c r="Q3752" s="156"/>
      <c r="R3752" s="129"/>
      <c r="S3752" s="205"/>
      <c r="U3752" s="132" t="str">
        <f t="shared" si="232"/>
        <v>0011880400D046242</v>
      </c>
      <c r="W3752" s="134" t="str">
        <f>IF((ISERROR(VLOOKUP(E3752,'[2]Lead Time(覆蓋貼)'!F:F,1,0)))*(P3752="v"),"",IF((ISTEXT(VLOOKUP(E3752,'[2]Lead Time(覆蓋貼)'!F:F,1,0)))*(P3752=""),"未執行",""))</f>
        <v/>
      </c>
    </row>
    <row r="3753" spans="1:23" ht="20.25" customHeight="1" x14ac:dyDescent="0.25">
      <c r="A3753" s="117"/>
      <c r="B3753" s="118" t="s">
        <v>6765</v>
      </c>
      <c r="C3753" s="119">
        <v>43337</v>
      </c>
      <c r="D3753" s="117" t="s">
        <v>6766</v>
      </c>
      <c r="E3753" s="120" t="s">
        <v>1936</v>
      </c>
      <c r="F3753" s="117">
        <f>IF(ISNA(VLOOKUP(B3753,[2]保固召回!$A:$G,7,FALSE)),"",(VLOOKUP(B3753,[2]保固召回!$A:$G,7,FALSE)))</f>
        <v>0</v>
      </c>
      <c r="G3753" s="121">
        <f t="shared" ca="1" si="235"/>
        <v>5.859375E-3</v>
      </c>
      <c r="H3753" s="125" t="str">
        <f t="shared" si="233"/>
        <v/>
      </c>
      <c r="I3753" s="126">
        <f t="shared" ca="1" si="234"/>
        <v>3</v>
      </c>
      <c r="J3753" s="127"/>
      <c r="K3753" s="156"/>
      <c r="L3753" s="129"/>
      <c r="M3753" s="205"/>
      <c r="N3753" s="118"/>
      <c r="O3753" s="119"/>
      <c r="P3753" s="117" t="str">
        <f>IF(B3753="","",IF(ISNA(VLOOKUP(U3753,[2]NEW!H:H,1,FALSE)),"V",""))</f>
        <v/>
      </c>
      <c r="Q3753" s="156"/>
      <c r="R3753" s="129"/>
      <c r="S3753" s="205"/>
      <c r="U3753" s="132" t="str">
        <f t="shared" si="232"/>
        <v>0011880400D070277</v>
      </c>
      <c r="W3753" s="134" t="str">
        <f>IF((ISERROR(VLOOKUP(E3753,'[2]Lead Time(覆蓋貼)'!F:F,1,0)))*(P3753="v"),"",IF((ISTEXT(VLOOKUP(E3753,'[2]Lead Time(覆蓋貼)'!F:F,1,0)))*(P3753=""),"未執行",""))</f>
        <v/>
      </c>
    </row>
    <row r="3754" spans="1:23" ht="20.25" customHeight="1" x14ac:dyDescent="0.25">
      <c r="A3754" s="117"/>
      <c r="B3754" s="118" t="s">
        <v>6765</v>
      </c>
      <c r="C3754" s="119">
        <v>43337</v>
      </c>
      <c r="D3754" s="117" t="s">
        <v>6766</v>
      </c>
      <c r="E3754" s="120" t="s">
        <v>1939</v>
      </c>
      <c r="F3754" s="117">
        <f>IF(ISNA(VLOOKUP(B3754,[2]保固召回!$A:$G,7,FALSE)),"",(VLOOKUP(B3754,[2]保固召回!$A:$G,7,FALSE)))</f>
        <v>0</v>
      </c>
      <c r="G3754" s="121">
        <f t="shared" ca="1" si="235"/>
        <v>5.859375E-3</v>
      </c>
      <c r="H3754" s="125" t="str">
        <f t="shared" si="233"/>
        <v/>
      </c>
      <c r="I3754" s="126">
        <f t="shared" ca="1" si="234"/>
        <v>3</v>
      </c>
      <c r="J3754" s="127"/>
      <c r="K3754" s="156"/>
      <c r="L3754" s="129"/>
      <c r="M3754" s="205"/>
      <c r="N3754" s="118"/>
      <c r="O3754" s="119"/>
      <c r="P3754" s="117" t="str">
        <f>IF(B3754="","",IF(ISNA(VLOOKUP(U3754,[2]NEW!H:H,1,FALSE)),"V",""))</f>
        <v/>
      </c>
      <c r="Q3754" s="156"/>
      <c r="R3754" s="129"/>
      <c r="S3754" s="205"/>
      <c r="U3754" s="132" t="str">
        <f t="shared" si="232"/>
        <v>0011880400DZ97040</v>
      </c>
      <c r="W3754" s="134" t="str">
        <f>IF((ISERROR(VLOOKUP(E3754,'[2]Lead Time(覆蓋貼)'!F:F,1,0)))*(P3754="v"),"",IF((ISTEXT(VLOOKUP(E3754,'[2]Lead Time(覆蓋貼)'!F:F,1,0)))*(P3754=""),"未執行",""))</f>
        <v/>
      </c>
    </row>
    <row r="3755" spans="1:23" ht="20.25" customHeight="1" x14ac:dyDescent="0.25">
      <c r="A3755" s="117"/>
      <c r="B3755" s="118" t="s">
        <v>6765</v>
      </c>
      <c r="C3755" s="119">
        <v>43337</v>
      </c>
      <c r="D3755" s="117" t="s">
        <v>6766</v>
      </c>
      <c r="E3755" s="120" t="s">
        <v>7089</v>
      </c>
      <c r="F3755" s="117">
        <f>IF(ISNA(VLOOKUP(B3755,[2]保固召回!$A:$G,7,FALSE)),"",(VLOOKUP(B3755,[2]保固召回!$A:$G,7,FALSE)))</f>
        <v>0</v>
      </c>
      <c r="G3755" s="121">
        <f t="shared" ca="1" si="235"/>
        <v>5.859375E-3</v>
      </c>
      <c r="H3755" s="125" t="str">
        <f t="shared" si="233"/>
        <v/>
      </c>
      <c r="I3755" s="126">
        <f t="shared" ca="1" si="234"/>
        <v>3</v>
      </c>
      <c r="J3755" s="127"/>
      <c r="K3755" s="156"/>
      <c r="L3755" s="129"/>
      <c r="M3755" s="205"/>
      <c r="N3755" s="118"/>
      <c r="O3755" s="119"/>
      <c r="P3755" s="117" t="str">
        <f>IF(B3755="","",IF(ISNA(VLOOKUP(U3755,[2]NEW!H:H,1,FALSE)),"V",""))</f>
        <v/>
      </c>
      <c r="Q3755" s="156"/>
      <c r="R3755" s="129"/>
      <c r="S3755" s="205"/>
      <c r="U3755" s="132" t="str">
        <f t="shared" si="232"/>
        <v>0011880400D046898</v>
      </c>
      <c r="W3755" s="134" t="str">
        <f>IF((ISERROR(VLOOKUP(E3755,'[2]Lead Time(覆蓋貼)'!F:F,1,0)))*(P3755="v"),"",IF((ISTEXT(VLOOKUP(E3755,'[2]Lead Time(覆蓋貼)'!F:F,1,0)))*(P3755=""),"未執行",""))</f>
        <v/>
      </c>
    </row>
    <row r="3756" spans="1:23" ht="20.25" customHeight="1" x14ac:dyDescent="0.25">
      <c r="A3756" s="117"/>
      <c r="B3756" s="118" t="s">
        <v>6765</v>
      </c>
      <c r="C3756" s="119">
        <v>43337</v>
      </c>
      <c r="D3756" s="117" t="s">
        <v>6766</v>
      </c>
      <c r="E3756" s="120" t="s">
        <v>7090</v>
      </c>
      <c r="F3756" s="117">
        <f>IF(ISNA(VLOOKUP(B3756,[2]保固召回!$A:$G,7,FALSE)),"",(VLOOKUP(B3756,[2]保固召回!$A:$G,7,FALSE)))</f>
        <v>0</v>
      </c>
      <c r="G3756" s="121">
        <f t="shared" ca="1" si="235"/>
        <v>5.859375E-3</v>
      </c>
      <c r="H3756" s="125" t="str">
        <f t="shared" si="233"/>
        <v/>
      </c>
      <c r="I3756" s="126">
        <f t="shared" ca="1" si="234"/>
        <v>3</v>
      </c>
      <c r="J3756" s="127"/>
      <c r="K3756" s="156"/>
      <c r="L3756" s="129"/>
      <c r="M3756" s="205"/>
      <c r="N3756" s="118"/>
      <c r="O3756" s="119"/>
      <c r="P3756" s="117" t="str">
        <f>IF(B3756="","",IF(ISNA(VLOOKUP(U3756,[2]NEW!H:H,1,FALSE)),"V",""))</f>
        <v/>
      </c>
      <c r="Q3756" s="156"/>
      <c r="R3756" s="129"/>
      <c r="S3756" s="205"/>
      <c r="U3756" s="132" t="str">
        <f t="shared" si="232"/>
        <v>0011880400D070442</v>
      </c>
      <c r="W3756" s="134" t="str">
        <f>IF((ISERROR(VLOOKUP(E3756,'[2]Lead Time(覆蓋貼)'!F:F,1,0)))*(P3756="v"),"",IF((ISTEXT(VLOOKUP(E3756,'[2]Lead Time(覆蓋貼)'!F:F,1,0)))*(P3756=""),"未執行",""))</f>
        <v/>
      </c>
    </row>
    <row r="3757" spans="1:23" ht="20.25" customHeight="1" x14ac:dyDescent="0.25">
      <c r="A3757" s="117"/>
      <c r="B3757" s="118" t="s">
        <v>6765</v>
      </c>
      <c r="C3757" s="119">
        <v>43337</v>
      </c>
      <c r="D3757" s="117" t="s">
        <v>6766</v>
      </c>
      <c r="E3757" s="120" t="s">
        <v>7091</v>
      </c>
      <c r="F3757" s="117">
        <f>IF(ISNA(VLOOKUP(B3757,[2]保固召回!$A:$G,7,FALSE)),"",(VLOOKUP(B3757,[2]保固召回!$A:$G,7,FALSE)))</f>
        <v>0</v>
      </c>
      <c r="G3757" s="121">
        <f t="shared" ca="1" si="235"/>
        <v>5.859375E-3</v>
      </c>
      <c r="H3757" s="125" t="str">
        <f t="shared" si="233"/>
        <v/>
      </c>
      <c r="I3757" s="126">
        <f t="shared" ca="1" si="234"/>
        <v>3</v>
      </c>
      <c r="J3757" s="127"/>
      <c r="K3757" s="156"/>
      <c r="L3757" s="129"/>
      <c r="M3757" s="205"/>
      <c r="N3757" s="118"/>
      <c r="O3757" s="119"/>
      <c r="P3757" s="117" t="str">
        <f>IF(B3757="","",IF(ISNA(VLOOKUP(U3757,[2]NEW!H:H,1,FALSE)),"V",""))</f>
        <v/>
      </c>
      <c r="Q3757" s="156"/>
      <c r="R3757" s="129"/>
      <c r="S3757" s="205"/>
      <c r="U3757" s="132" t="str">
        <f t="shared" si="232"/>
        <v>0011880400D269291</v>
      </c>
      <c r="W3757" s="134" t="str">
        <f>IF((ISERROR(VLOOKUP(E3757,'[2]Lead Time(覆蓋貼)'!F:F,1,0)))*(P3757="v"),"",IF((ISTEXT(VLOOKUP(E3757,'[2]Lead Time(覆蓋貼)'!F:F,1,0)))*(P3757=""),"未執行",""))</f>
        <v/>
      </c>
    </row>
    <row r="3758" spans="1:23" ht="20.25" customHeight="1" x14ac:dyDescent="0.25">
      <c r="A3758" s="117"/>
      <c r="B3758" s="118" t="s">
        <v>6765</v>
      </c>
      <c r="C3758" s="119">
        <v>43337</v>
      </c>
      <c r="D3758" s="117" t="s">
        <v>6766</v>
      </c>
      <c r="E3758" s="120" t="s">
        <v>7092</v>
      </c>
      <c r="F3758" s="117">
        <f>IF(ISNA(VLOOKUP(B3758,[2]保固召回!$A:$G,7,FALSE)),"",(VLOOKUP(B3758,[2]保固召回!$A:$G,7,FALSE)))</f>
        <v>0</v>
      </c>
      <c r="G3758" s="121">
        <f t="shared" ca="1" si="235"/>
        <v>5.859375E-3</v>
      </c>
      <c r="H3758" s="125" t="str">
        <f t="shared" si="233"/>
        <v/>
      </c>
      <c r="I3758" s="126">
        <f t="shared" ca="1" si="234"/>
        <v>3</v>
      </c>
      <c r="J3758" s="127"/>
      <c r="K3758" s="156"/>
      <c r="L3758" s="129"/>
      <c r="M3758" s="205"/>
      <c r="N3758" s="118"/>
      <c r="O3758" s="119"/>
      <c r="P3758" s="117" t="str">
        <f>IF(B3758="","",IF(ISNA(VLOOKUP(U3758,[2]NEW!H:H,1,FALSE)),"V",""))</f>
        <v/>
      </c>
      <c r="Q3758" s="156"/>
      <c r="R3758" s="129"/>
      <c r="S3758" s="205"/>
      <c r="U3758" s="132" t="str">
        <f t="shared" si="232"/>
        <v>0011880400D269944</v>
      </c>
      <c r="W3758" s="134" t="str">
        <f>IF((ISERROR(VLOOKUP(E3758,'[2]Lead Time(覆蓋貼)'!F:F,1,0)))*(P3758="v"),"",IF((ISTEXT(VLOOKUP(E3758,'[2]Lead Time(覆蓋貼)'!F:F,1,0)))*(P3758=""),"未執行",""))</f>
        <v/>
      </c>
    </row>
    <row r="3759" spans="1:23" ht="20.25" customHeight="1" x14ac:dyDescent="0.25">
      <c r="A3759" s="117"/>
      <c r="B3759" s="118" t="s">
        <v>6765</v>
      </c>
      <c r="C3759" s="119">
        <v>43337</v>
      </c>
      <c r="D3759" s="117" t="s">
        <v>6766</v>
      </c>
      <c r="E3759" s="120" t="s">
        <v>7093</v>
      </c>
      <c r="F3759" s="117">
        <f>IF(ISNA(VLOOKUP(B3759,[2]保固召回!$A:$G,7,FALSE)),"",(VLOOKUP(B3759,[2]保固召回!$A:$G,7,FALSE)))</f>
        <v>0</v>
      </c>
      <c r="G3759" s="121">
        <f t="shared" ca="1" si="235"/>
        <v>5.859375E-3</v>
      </c>
      <c r="H3759" s="125" t="str">
        <f t="shared" si="233"/>
        <v/>
      </c>
      <c r="I3759" s="126">
        <f t="shared" ca="1" si="234"/>
        <v>3</v>
      </c>
      <c r="J3759" s="127"/>
      <c r="K3759" s="156"/>
      <c r="L3759" s="129"/>
      <c r="M3759" s="205"/>
      <c r="N3759" s="118"/>
      <c r="O3759" s="119"/>
      <c r="P3759" s="117" t="str">
        <f>IF(B3759="","",IF(ISNA(VLOOKUP(U3759,[2]NEW!H:H,1,FALSE)),"V",""))</f>
        <v/>
      </c>
      <c r="Q3759" s="156"/>
      <c r="R3759" s="129"/>
      <c r="S3759" s="205"/>
      <c r="U3759" s="132" t="str">
        <f t="shared" si="232"/>
        <v>00118804000H96715</v>
      </c>
      <c r="W3759" s="134" t="str">
        <f>IF((ISERROR(VLOOKUP(E3759,'[2]Lead Time(覆蓋貼)'!F:F,1,0)))*(P3759="v"),"",IF((ISTEXT(VLOOKUP(E3759,'[2]Lead Time(覆蓋貼)'!F:F,1,0)))*(P3759=""),"未執行",""))</f>
        <v/>
      </c>
    </row>
    <row r="3760" spans="1:23" ht="20.25" customHeight="1" x14ac:dyDescent="0.25">
      <c r="A3760" s="117"/>
      <c r="B3760" s="118" t="s">
        <v>6765</v>
      </c>
      <c r="C3760" s="119">
        <v>43337</v>
      </c>
      <c r="D3760" s="117" t="s">
        <v>6766</v>
      </c>
      <c r="E3760" s="120" t="s">
        <v>7094</v>
      </c>
      <c r="F3760" s="117">
        <f>IF(ISNA(VLOOKUP(B3760,[2]保固召回!$A:$G,7,FALSE)),"",(VLOOKUP(B3760,[2]保固召回!$A:$G,7,FALSE)))</f>
        <v>0</v>
      </c>
      <c r="G3760" s="121">
        <f t="shared" ca="1" si="235"/>
        <v>5.859375E-3</v>
      </c>
      <c r="H3760" s="125" t="str">
        <f t="shared" si="233"/>
        <v/>
      </c>
      <c r="I3760" s="126">
        <f t="shared" ca="1" si="234"/>
        <v>3</v>
      </c>
      <c r="J3760" s="127"/>
      <c r="K3760" s="156"/>
      <c r="L3760" s="129"/>
      <c r="M3760" s="205"/>
      <c r="N3760" s="118"/>
      <c r="O3760" s="119"/>
      <c r="P3760" s="117" t="str">
        <f>IF(B3760="","",IF(ISNA(VLOOKUP(U3760,[2]NEW!H:H,1,FALSE)),"V",""))</f>
        <v/>
      </c>
      <c r="Q3760" s="156"/>
      <c r="R3760" s="129"/>
      <c r="S3760" s="205"/>
      <c r="U3760" s="132" t="str">
        <f t="shared" si="232"/>
        <v>00118804000H97354</v>
      </c>
      <c r="W3760" s="134" t="str">
        <f>IF((ISERROR(VLOOKUP(E3760,'[2]Lead Time(覆蓋貼)'!F:F,1,0)))*(P3760="v"),"",IF((ISTEXT(VLOOKUP(E3760,'[2]Lead Time(覆蓋貼)'!F:F,1,0)))*(P3760=""),"未執行",""))</f>
        <v>未執行</v>
      </c>
    </row>
    <row r="3761" spans="1:23" ht="20.25" customHeight="1" x14ac:dyDescent="0.25">
      <c r="A3761" s="117"/>
      <c r="B3761" s="118" t="s">
        <v>6765</v>
      </c>
      <c r="C3761" s="119">
        <v>43337</v>
      </c>
      <c r="D3761" s="117" t="s">
        <v>6766</v>
      </c>
      <c r="E3761" s="120" t="s">
        <v>7095</v>
      </c>
      <c r="F3761" s="117">
        <f>IF(ISNA(VLOOKUP(B3761,[2]保固召回!$A:$G,7,FALSE)),"",(VLOOKUP(B3761,[2]保固召回!$A:$G,7,FALSE)))</f>
        <v>0</v>
      </c>
      <c r="G3761" s="121">
        <f t="shared" ca="1" si="235"/>
        <v>5.859375E-3</v>
      </c>
      <c r="H3761" s="125" t="str">
        <f t="shared" si="233"/>
        <v/>
      </c>
      <c r="I3761" s="126">
        <f t="shared" ca="1" si="234"/>
        <v>3</v>
      </c>
      <c r="J3761" s="127"/>
      <c r="K3761" s="156"/>
      <c r="L3761" s="129"/>
      <c r="M3761" s="205"/>
      <c r="N3761" s="118"/>
      <c r="O3761" s="119"/>
      <c r="P3761" s="117" t="str">
        <f>IF(B3761="","",IF(ISNA(VLOOKUP(U3761,[2]NEW!H:H,1,FALSE)),"V",""))</f>
        <v/>
      </c>
      <c r="Q3761" s="156"/>
      <c r="R3761" s="129"/>
      <c r="S3761" s="205"/>
      <c r="U3761" s="132" t="str">
        <f t="shared" si="232"/>
        <v>00118804000H97405</v>
      </c>
      <c r="W3761" s="134" t="str">
        <f>IF((ISERROR(VLOOKUP(E3761,'[2]Lead Time(覆蓋貼)'!F:F,1,0)))*(P3761="v"),"",IF((ISTEXT(VLOOKUP(E3761,'[2]Lead Time(覆蓋貼)'!F:F,1,0)))*(P3761=""),"未執行",""))</f>
        <v/>
      </c>
    </row>
    <row r="3762" spans="1:23" ht="20.25" customHeight="1" x14ac:dyDescent="0.25">
      <c r="A3762" s="117"/>
      <c r="B3762" s="118" t="s">
        <v>6765</v>
      </c>
      <c r="C3762" s="119">
        <v>43337</v>
      </c>
      <c r="D3762" s="117" t="s">
        <v>6766</v>
      </c>
      <c r="E3762" s="120" t="s">
        <v>7096</v>
      </c>
      <c r="F3762" s="117">
        <f>IF(ISNA(VLOOKUP(B3762,[2]保固召回!$A:$G,7,FALSE)),"",(VLOOKUP(B3762,[2]保固召回!$A:$G,7,FALSE)))</f>
        <v>0</v>
      </c>
      <c r="G3762" s="121">
        <f t="shared" ca="1" si="235"/>
        <v>5.859375E-3</v>
      </c>
      <c r="H3762" s="125" t="str">
        <f t="shared" si="233"/>
        <v/>
      </c>
      <c r="I3762" s="126">
        <f t="shared" ca="1" si="234"/>
        <v>3</v>
      </c>
      <c r="J3762" s="127"/>
      <c r="K3762" s="156"/>
      <c r="L3762" s="129"/>
      <c r="M3762" s="205"/>
      <c r="N3762" s="118"/>
      <c r="O3762" s="119"/>
      <c r="P3762" s="117" t="str">
        <f>IF(B3762="","",IF(ISNA(VLOOKUP(U3762,[2]NEW!H:H,1,FALSE)),"V",""))</f>
        <v/>
      </c>
      <c r="Q3762" s="156"/>
      <c r="R3762" s="129"/>
      <c r="S3762" s="205"/>
      <c r="U3762" s="132" t="str">
        <f t="shared" si="232"/>
        <v>00118804000H97956</v>
      </c>
      <c r="W3762" s="134" t="str">
        <f>IF((ISERROR(VLOOKUP(E3762,'[2]Lead Time(覆蓋貼)'!F:F,1,0)))*(P3762="v"),"",IF((ISTEXT(VLOOKUP(E3762,'[2]Lead Time(覆蓋貼)'!F:F,1,0)))*(P3762=""),"未執行",""))</f>
        <v/>
      </c>
    </row>
    <row r="3763" spans="1:23" ht="20.25" customHeight="1" x14ac:dyDescent="0.25">
      <c r="A3763" s="117"/>
      <c r="B3763" s="118" t="s">
        <v>6765</v>
      </c>
      <c r="C3763" s="119">
        <v>43337</v>
      </c>
      <c r="D3763" s="117" t="s">
        <v>6766</v>
      </c>
      <c r="E3763" s="120" t="s">
        <v>7097</v>
      </c>
      <c r="F3763" s="117">
        <f>IF(ISNA(VLOOKUP(B3763,[2]保固召回!$A:$G,7,FALSE)),"",(VLOOKUP(B3763,[2]保固召回!$A:$G,7,FALSE)))</f>
        <v>0</v>
      </c>
      <c r="G3763" s="121">
        <f t="shared" ca="1" si="235"/>
        <v>5.859375E-3</v>
      </c>
      <c r="H3763" s="125" t="str">
        <f t="shared" si="233"/>
        <v/>
      </c>
      <c r="I3763" s="126">
        <f t="shared" ca="1" si="234"/>
        <v>3</v>
      </c>
      <c r="J3763" s="127"/>
      <c r="K3763" s="156"/>
      <c r="L3763" s="129"/>
      <c r="M3763" s="205"/>
      <c r="N3763" s="118"/>
      <c r="O3763" s="119"/>
      <c r="P3763" s="117" t="str">
        <f>IF(B3763="","",IF(ISNA(VLOOKUP(U3763,[2]NEW!H:H,1,FALSE)),"V",""))</f>
        <v/>
      </c>
      <c r="Q3763" s="156"/>
      <c r="R3763" s="129"/>
      <c r="S3763" s="205"/>
      <c r="U3763" s="132" t="str">
        <f t="shared" si="232"/>
        <v>0011880400NP99833</v>
      </c>
      <c r="W3763" s="134" t="str">
        <f>IF((ISERROR(VLOOKUP(E3763,'[2]Lead Time(覆蓋貼)'!F:F,1,0)))*(P3763="v"),"",IF((ISTEXT(VLOOKUP(E3763,'[2]Lead Time(覆蓋貼)'!F:F,1,0)))*(P3763=""),"未執行",""))</f>
        <v/>
      </c>
    </row>
    <row r="3764" spans="1:23" ht="20.25" customHeight="1" x14ac:dyDescent="0.25">
      <c r="A3764" s="117"/>
      <c r="B3764" s="118" t="s">
        <v>6765</v>
      </c>
      <c r="C3764" s="119">
        <v>43337</v>
      </c>
      <c r="D3764" s="117" t="s">
        <v>6766</v>
      </c>
      <c r="E3764" s="120" t="s">
        <v>7098</v>
      </c>
      <c r="F3764" s="117">
        <f>IF(ISNA(VLOOKUP(B3764,[2]保固召回!$A:$G,7,FALSE)),"",(VLOOKUP(B3764,[2]保固召回!$A:$G,7,FALSE)))</f>
        <v>0</v>
      </c>
      <c r="G3764" s="121">
        <f t="shared" ca="1" si="235"/>
        <v>5.859375E-3</v>
      </c>
      <c r="H3764" s="125" t="str">
        <f t="shared" si="233"/>
        <v/>
      </c>
      <c r="I3764" s="126">
        <f t="shared" ca="1" si="234"/>
        <v>3</v>
      </c>
      <c r="J3764" s="127"/>
      <c r="K3764" s="156"/>
      <c r="L3764" s="129"/>
      <c r="M3764" s="205"/>
      <c r="N3764" s="118"/>
      <c r="O3764" s="119"/>
      <c r="P3764" s="117" t="str">
        <f>IF(B3764="","",IF(ISNA(VLOOKUP(U3764,[2]NEW!H:H,1,FALSE)),"V",""))</f>
        <v/>
      </c>
      <c r="Q3764" s="156"/>
      <c r="R3764" s="129"/>
      <c r="S3764" s="205"/>
      <c r="U3764" s="132" t="str">
        <f t="shared" si="232"/>
        <v>00118804000H96812</v>
      </c>
      <c r="W3764" s="134" t="str">
        <f>IF((ISERROR(VLOOKUP(E3764,'[2]Lead Time(覆蓋貼)'!F:F,1,0)))*(P3764="v"),"",IF((ISTEXT(VLOOKUP(E3764,'[2]Lead Time(覆蓋貼)'!F:F,1,0)))*(P3764=""),"未執行",""))</f>
        <v/>
      </c>
    </row>
    <row r="3765" spans="1:23" ht="20.25" customHeight="1" x14ac:dyDescent="0.25">
      <c r="A3765" s="117"/>
      <c r="B3765" s="118" t="s">
        <v>6765</v>
      </c>
      <c r="C3765" s="119">
        <v>43337</v>
      </c>
      <c r="D3765" s="117" t="s">
        <v>6766</v>
      </c>
      <c r="E3765" s="120" t="s">
        <v>7099</v>
      </c>
      <c r="F3765" s="117">
        <f>IF(ISNA(VLOOKUP(B3765,[2]保固召回!$A:$G,7,FALSE)),"",(VLOOKUP(B3765,[2]保固召回!$A:$G,7,FALSE)))</f>
        <v>0</v>
      </c>
      <c r="G3765" s="121">
        <f t="shared" ca="1" si="235"/>
        <v>5.859375E-3</v>
      </c>
      <c r="H3765" s="125" t="str">
        <f t="shared" si="233"/>
        <v/>
      </c>
      <c r="I3765" s="126">
        <f t="shared" ca="1" si="234"/>
        <v>3</v>
      </c>
      <c r="J3765" s="127"/>
      <c r="K3765" s="156"/>
      <c r="L3765" s="129"/>
      <c r="M3765" s="205"/>
      <c r="N3765" s="118"/>
      <c r="O3765" s="119"/>
      <c r="P3765" s="117" t="str">
        <f>IF(B3765="","",IF(ISNA(VLOOKUP(U3765,[2]NEW!H:H,1,FALSE)),"V",""))</f>
        <v/>
      </c>
      <c r="Q3765" s="156"/>
      <c r="R3765" s="129"/>
      <c r="S3765" s="205"/>
      <c r="U3765" s="132" t="str">
        <f t="shared" si="232"/>
        <v>00118804000H98323</v>
      </c>
      <c r="W3765" s="134" t="str">
        <f>IF((ISERROR(VLOOKUP(E3765,'[2]Lead Time(覆蓋貼)'!F:F,1,0)))*(P3765="v"),"",IF((ISTEXT(VLOOKUP(E3765,'[2]Lead Time(覆蓋貼)'!F:F,1,0)))*(P3765=""),"未執行",""))</f>
        <v/>
      </c>
    </row>
    <row r="3766" spans="1:23" ht="20.25" customHeight="1" x14ac:dyDescent="0.25">
      <c r="A3766" s="117"/>
      <c r="B3766" s="118" t="s">
        <v>6765</v>
      </c>
      <c r="C3766" s="119">
        <v>43337</v>
      </c>
      <c r="D3766" s="117" t="s">
        <v>6766</v>
      </c>
      <c r="E3766" s="120" t="s">
        <v>7100</v>
      </c>
      <c r="F3766" s="117">
        <f>IF(ISNA(VLOOKUP(B3766,[2]保固召回!$A:$G,7,FALSE)),"",(VLOOKUP(B3766,[2]保固召回!$A:$G,7,FALSE)))</f>
        <v>0</v>
      </c>
      <c r="G3766" s="121">
        <f t="shared" ca="1" si="235"/>
        <v>5.859375E-3</v>
      </c>
      <c r="H3766" s="125" t="str">
        <f t="shared" si="233"/>
        <v/>
      </c>
      <c r="I3766" s="126">
        <f t="shared" ca="1" si="234"/>
        <v>3</v>
      </c>
      <c r="J3766" s="127"/>
      <c r="K3766" s="156"/>
      <c r="L3766" s="129"/>
      <c r="M3766" s="205"/>
      <c r="N3766" s="118"/>
      <c r="O3766" s="119"/>
      <c r="P3766" s="117" t="str">
        <f>IF(B3766="","",IF(ISNA(VLOOKUP(U3766,[2]NEW!H:H,1,FALSE)),"V",""))</f>
        <v/>
      </c>
      <c r="Q3766" s="156"/>
      <c r="R3766" s="129"/>
      <c r="S3766" s="205"/>
      <c r="U3766" s="132" t="str">
        <f t="shared" si="232"/>
        <v>00118804000K86788</v>
      </c>
      <c r="W3766" s="134" t="str">
        <f>IF((ISERROR(VLOOKUP(E3766,'[2]Lead Time(覆蓋貼)'!F:F,1,0)))*(P3766="v"),"",IF((ISTEXT(VLOOKUP(E3766,'[2]Lead Time(覆蓋貼)'!F:F,1,0)))*(P3766=""),"未執行",""))</f>
        <v/>
      </c>
    </row>
    <row r="3767" spans="1:23" ht="20.25" customHeight="1" x14ac:dyDescent="0.25">
      <c r="A3767" s="117"/>
      <c r="B3767" s="118" t="s">
        <v>6765</v>
      </c>
      <c r="C3767" s="119">
        <v>43337</v>
      </c>
      <c r="D3767" s="117" t="s">
        <v>6766</v>
      </c>
      <c r="E3767" s="120" t="s">
        <v>7101</v>
      </c>
      <c r="F3767" s="117">
        <f>IF(ISNA(VLOOKUP(B3767,[2]保固召回!$A:$G,7,FALSE)),"",(VLOOKUP(B3767,[2]保固召回!$A:$G,7,FALSE)))</f>
        <v>0</v>
      </c>
      <c r="G3767" s="121">
        <f t="shared" ca="1" si="235"/>
        <v>5.859375E-3</v>
      </c>
      <c r="H3767" s="125" t="str">
        <f t="shared" si="233"/>
        <v/>
      </c>
      <c r="I3767" s="126">
        <f t="shared" ca="1" si="234"/>
        <v>3</v>
      </c>
      <c r="J3767" s="127"/>
      <c r="K3767" s="156"/>
      <c r="L3767" s="129"/>
      <c r="M3767" s="205"/>
      <c r="N3767" s="118"/>
      <c r="O3767" s="119"/>
      <c r="P3767" s="117" t="str">
        <f>IF(B3767="","",IF(ISNA(VLOOKUP(U3767,[2]NEW!H:H,1,FALSE)),"V",""))</f>
        <v/>
      </c>
      <c r="Q3767" s="156"/>
      <c r="R3767" s="129"/>
      <c r="S3767" s="205"/>
      <c r="U3767" s="132" t="str">
        <f t="shared" si="232"/>
        <v>00118804000K86823</v>
      </c>
      <c r="W3767" s="134" t="str">
        <f>IF((ISERROR(VLOOKUP(E3767,'[2]Lead Time(覆蓋貼)'!F:F,1,0)))*(P3767="v"),"",IF((ISTEXT(VLOOKUP(E3767,'[2]Lead Time(覆蓋貼)'!F:F,1,0)))*(P3767=""),"未執行",""))</f>
        <v/>
      </c>
    </row>
    <row r="3768" spans="1:23" ht="20.25" customHeight="1" x14ac:dyDescent="0.25">
      <c r="A3768" s="117"/>
      <c r="B3768" s="118" t="s">
        <v>6765</v>
      </c>
      <c r="C3768" s="119">
        <v>43337</v>
      </c>
      <c r="D3768" s="117" t="s">
        <v>6766</v>
      </c>
      <c r="E3768" s="120" t="s">
        <v>1937</v>
      </c>
      <c r="F3768" s="117">
        <f>IF(ISNA(VLOOKUP(B3768,[2]保固召回!$A:$G,7,FALSE)),"",(VLOOKUP(B3768,[2]保固召回!$A:$G,7,FALSE)))</f>
        <v>0</v>
      </c>
      <c r="G3768" s="121">
        <f t="shared" ca="1" si="235"/>
        <v>5.859375E-3</v>
      </c>
      <c r="H3768" s="125" t="str">
        <f t="shared" si="233"/>
        <v/>
      </c>
      <c r="I3768" s="126">
        <f t="shared" ca="1" si="234"/>
        <v>3</v>
      </c>
      <c r="J3768" s="127"/>
      <c r="K3768" s="156"/>
      <c r="L3768" s="129"/>
      <c r="M3768" s="205"/>
      <c r="N3768" s="118"/>
      <c r="O3768" s="119"/>
      <c r="P3768" s="117" t="str">
        <f>IF(B3768="","",IF(ISNA(VLOOKUP(U3768,[2]NEW!H:H,1,FALSE)),"V",""))</f>
        <v/>
      </c>
      <c r="Q3768" s="156"/>
      <c r="R3768" s="129"/>
      <c r="S3768" s="205"/>
      <c r="U3768" s="132" t="str">
        <f t="shared" si="232"/>
        <v>0011880400D045458</v>
      </c>
      <c r="W3768" s="134" t="str">
        <f>IF((ISERROR(VLOOKUP(E3768,'[2]Lead Time(覆蓋貼)'!F:F,1,0)))*(P3768="v"),"",IF((ISTEXT(VLOOKUP(E3768,'[2]Lead Time(覆蓋貼)'!F:F,1,0)))*(P3768=""),"未執行",""))</f>
        <v/>
      </c>
    </row>
    <row r="3769" spans="1:23" ht="20.25" customHeight="1" x14ac:dyDescent="0.25">
      <c r="A3769" s="117"/>
      <c r="B3769" s="118" t="s">
        <v>6765</v>
      </c>
      <c r="C3769" s="119">
        <v>43337</v>
      </c>
      <c r="D3769" s="117" t="s">
        <v>6766</v>
      </c>
      <c r="E3769" s="120" t="s">
        <v>1927</v>
      </c>
      <c r="F3769" s="117">
        <f>IF(ISNA(VLOOKUP(B3769,[2]保固召回!$A:$G,7,FALSE)),"",(VLOOKUP(B3769,[2]保固召回!$A:$G,7,FALSE)))</f>
        <v>0</v>
      </c>
      <c r="G3769" s="121">
        <f t="shared" ca="1" si="235"/>
        <v>5.859375E-3</v>
      </c>
      <c r="H3769" s="125" t="str">
        <f t="shared" si="233"/>
        <v/>
      </c>
      <c r="I3769" s="126">
        <f t="shared" ca="1" si="234"/>
        <v>3</v>
      </c>
      <c r="J3769" s="127"/>
      <c r="K3769" s="156"/>
      <c r="L3769" s="129"/>
      <c r="M3769" s="205"/>
      <c r="N3769" s="118"/>
      <c r="O3769" s="119"/>
      <c r="P3769" s="117" t="str">
        <f>IF(B3769="","",IF(ISNA(VLOOKUP(U3769,[2]NEW!H:H,1,FALSE)),"V",""))</f>
        <v/>
      </c>
      <c r="Q3769" s="156"/>
      <c r="R3769" s="129"/>
      <c r="S3769" s="205"/>
      <c r="U3769" s="132" t="str">
        <f t="shared" si="232"/>
        <v>0011880400D045456</v>
      </c>
      <c r="W3769" s="134" t="str">
        <f>IF((ISERROR(VLOOKUP(E3769,'[2]Lead Time(覆蓋貼)'!F:F,1,0)))*(P3769="v"),"",IF((ISTEXT(VLOOKUP(E3769,'[2]Lead Time(覆蓋貼)'!F:F,1,0)))*(P3769=""),"未執行",""))</f>
        <v/>
      </c>
    </row>
    <row r="3770" spans="1:23" ht="20.25" customHeight="1" x14ac:dyDescent="0.25">
      <c r="A3770" s="117"/>
      <c r="B3770" s="118" t="s">
        <v>6765</v>
      </c>
      <c r="C3770" s="119">
        <v>43337</v>
      </c>
      <c r="D3770" s="117" t="s">
        <v>6766</v>
      </c>
      <c r="E3770" s="120" t="s">
        <v>7102</v>
      </c>
      <c r="F3770" s="117">
        <f>IF(ISNA(VLOOKUP(B3770,[2]保固召回!$A:$G,7,FALSE)),"",(VLOOKUP(B3770,[2]保固召回!$A:$G,7,FALSE)))</f>
        <v>0</v>
      </c>
      <c r="G3770" s="121">
        <f t="shared" ca="1" si="235"/>
        <v>5.859375E-3</v>
      </c>
      <c r="H3770" s="125" t="str">
        <f t="shared" si="233"/>
        <v/>
      </c>
      <c r="I3770" s="126">
        <f t="shared" ca="1" si="234"/>
        <v>3</v>
      </c>
      <c r="J3770" s="127"/>
      <c r="K3770" s="156"/>
      <c r="L3770" s="129"/>
      <c r="M3770" s="205"/>
      <c r="N3770" s="118"/>
      <c r="O3770" s="119"/>
      <c r="P3770" s="117" t="str">
        <f>IF(B3770="","",IF(ISNA(VLOOKUP(U3770,[2]NEW!H:H,1,FALSE)),"V",""))</f>
        <v/>
      </c>
      <c r="Q3770" s="156"/>
      <c r="R3770" s="129"/>
      <c r="S3770" s="205"/>
      <c r="U3770" s="132" t="str">
        <f t="shared" si="232"/>
        <v>0011880400D045468</v>
      </c>
      <c r="W3770" s="134" t="str">
        <f>IF((ISERROR(VLOOKUP(E3770,'[2]Lead Time(覆蓋貼)'!F:F,1,0)))*(P3770="v"),"",IF((ISTEXT(VLOOKUP(E3770,'[2]Lead Time(覆蓋貼)'!F:F,1,0)))*(P3770=""),"未執行",""))</f>
        <v/>
      </c>
    </row>
    <row r="3771" spans="1:23" ht="20.25" customHeight="1" x14ac:dyDescent="0.25">
      <c r="A3771" s="117"/>
      <c r="B3771" s="118" t="s">
        <v>6765</v>
      </c>
      <c r="C3771" s="119">
        <v>43337</v>
      </c>
      <c r="D3771" s="117" t="s">
        <v>6766</v>
      </c>
      <c r="E3771" s="120" t="s">
        <v>7103</v>
      </c>
      <c r="F3771" s="117">
        <f>IF(ISNA(VLOOKUP(B3771,[2]保固召回!$A:$G,7,FALSE)),"",(VLOOKUP(B3771,[2]保固召回!$A:$G,7,FALSE)))</f>
        <v>0</v>
      </c>
      <c r="G3771" s="121">
        <f t="shared" ca="1" si="235"/>
        <v>5.859375E-3</v>
      </c>
      <c r="H3771" s="125" t="str">
        <f t="shared" si="233"/>
        <v/>
      </c>
      <c r="I3771" s="126">
        <f t="shared" ca="1" si="234"/>
        <v>3</v>
      </c>
      <c r="J3771" s="127"/>
      <c r="K3771" s="156"/>
      <c r="L3771" s="129"/>
      <c r="M3771" s="205"/>
      <c r="N3771" s="118"/>
      <c r="O3771" s="119"/>
      <c r="P3771" s="117" t="str">
        <f>IF(B3771="","",IF(ISNA(VLOOKUP(U3771,[2]NEW!H:H,1,FALSE)),"V",""))</f>
        <v/>
      </c>
      <c r="Q3771" s="156"/>
      <c r="R3771" s="129"/>
      <c r="S3771" s="205"/>
      <c r="U3771" s="132" t="str">
        <f t="shared" si="232"/>
        <v>0011880400D045476</v>
      </c>
      <c r="W3771" s="134" t="str">
        <f>IF((ISERROR(VLOOKUP(E3771,'[2]Lead Time(覆蓋貼)'!F:F,1,0)))*(P3771="v"),"",IF((ISTEXT(VLOOKUP(E3771,'[2]Lead Time(覆蓋貼)'!F:F,1,0)))*(P3771=""),"未執行",""))</f>
        <v/>
      </c>
    </row>
    <row r="3772" spans="1:23" ht="20.25" customHeight="1" x14ac:dyDescent="0.25">
      <c r="A3772" s="117"/>
      <c r="B3772" s="118" t="s">
        <v>6765</v>
      </c>
      <c r="C3772" s="119">
        <v>43337</v>
      </c>
      <c r="D3772" s="117" t="s">
        <v>6766</v>
      </c>
      <c r="E3772" s="120" t="s">
        <v>1926</v>
      </c>
      <c r="F3772" s="117">
        <f>IF(ISNA(VLOOKUP(B3772,[2]保固召回!$A:$G,7,FALSE)),"",(VLOOKUP(B3772,[2]保固召回!$A:$G,7,FALSE)))</f>
        <v>0</v>
      </c>
      <c r="G3772" s="121">
        <f t="shared" ca="1" si="235"/>
        <v>5.859375E-3</v>
      </c>
      <c r="H3772" s="125" t="str">
        <f t="shared" si="233"/>
        <v/>
      </c>
      <c r="I3772" s="126">
        <f t="shared" ca="1" si="234"/>
        <v>3</v>
      </c>
      <c r="J3772" s="127"/>
      <c r="K3772" s="156"/>
      <c r="L3772" s="129"/>
      <c r="M3772" s="205"/>
      <c r="N3772" s="118"/>
      <c r="O3772" s="119"/>
      <c r="P3772" s="117" t="str">
        <f>IF(B3772="","",IF(ISNA(VLOOKUP(U3772,[2]NEW!H:H,1,FALSE)),"V",""))</f>
        <v/>
      </c>
      <c r="Q3772" s="156"/>
      <c r="R3772" s="129"/>
      <c r="S3772" s="205"/>
      <c r="U3772" s="132" t="str">
        <f t="shared" si="232"/>
        <v>0011880400D045513</v>
      </c>
      <c r="W3772" s="134" t="str">
        <f>IF((ISERROR(VLOOKUP(E3772,'[2]Lead Time(覆蓋貼)'!F:F,1,0)))*(P3772="v"),"",IF((ISTEXT(VLOOKUP(E3772,'[2]Lead Time(覆蓋貼)'!F:F,1,0)))*(P3772=""),"未執行",""))</f>
        <v/>
      </c>
    </row>
    <row r="3773" spans="1:23" ht="20.25" customHeight="1" x14ac:dyDescent="0.25">
      <c r="A3773" s="117"/>
      <c r="B3773" s="118" t="s">
        <v>6765</v>
      </c>
      <c r="C3773" s="119">
        <v>43337</v>
      </c>
      <c r="D3773" s="117" t="s">
        <v>6766</v>
      </c>
      <c r="E3773" s="120" t="s">
        <v>1908</v>
      </c>
      <c r="F3773" s="117">
        <f>IF(ISNA(VLOOKUP(B3773,[2]保固召回!$A:$G,7,FALSE)),"",(VLOOKUP(B3773,[2]保固召回!$A:$G,7,FALSE)))</f>
        <v>0</v>
      </c>
      <c r="G3773" s="121">
        <f t="shared" ca="1" si="235"/>
        <v>5.859375E-3</v>
      </c>
      <c r="H3773" s="125" t="str">
        <f t="shared" si="233"/>
        <v/>
      </c>
      <c r="I3773" s="126">
        <f t="shared" ca="1" si="234"/>
        <v>3</v>
      </c>
      <c r="J3773" s="127"/>
      <c r="K3773" s="156"/>
      <c r="L3773" s="129"/>
      <c r="M3773" s="205"/>
      <c r="N3773" s="118"/>
      <c r="O3773" s="119"/>
      <c r="P3773" s="117" t="str">
        <f>IF(B3773="","",IF(ISNA(VLOOKUP(U3773,[2]NEW!H:H,1,FALSE)),"V",""))</f>
        <v/>
      </c>
      <c r="Q3773" s="156"/>
      <c r="R3773" s="129"/>
      <c r="S3773" s="205"/>
      <c r="U3773" s="132" t="str">
        <f t="shared" si="232"/>
        <v>0011880400D045291</v>
      </c>
      <c r="W3773" s="134" t="str">
        <f>IF((ISERROR(VLOOKUP(E3773,'[2]Lead Time(覆蓋貼)'!F:F,1,0)))*(P3773="v"),"",IF((ISTEXT(VLOOKUP(E3773,'[2]Lead Time(覆蓋貼)'!F:F,1,0)))*(P3773=""),"未執行",""))</f>
        <v/>
      </c>
    </row>
    <row r="3774" spans="1:23" ht="20.25" customHeight="1" x14ac:dyDescent="0.25">
      <c r="A3774" s="117"/>
      <c r="B3774" s="118" t="s">
        <v>6765</v>
      </c>
      <c r="C3774" s="119">
        <v>43337</v>
      </c>
      <c r="D3774" s="117" t="s">
        <v>6766</v>
      </c>
      <c r="E3774" s="120" t="s">
        <v>7104</v>
      </c>
      <c r="F3774" s="117">
        <f>IF(ISNA(VLOOKUP(B3774,[2]保固召回!$A:$G,7,FALSE)),"",(VLOOKUP(B3774,[2]保固召回!$A:$G,7,FALSE)))</f>
        <v>0</v>
      </c>
      <c r="G3774" s="121">
        <f t="shared" ca="1" si="235"/>
        <v>5.859375E-3</v>
      </c>
      <c r="H3774" s="125" t="str">
        <f t="shared" si="233"/>
        <v/>
      </c>
      <c r="I3774" s="126">
        <f t="shared" ca="1" si="234"/>
        <v>3</v>
      </c>
      <c r="J3774" s="127"/>
      <c r="K3774" s="156"/>
      <c r="L3774" s="129"/>
      <c r="M3774" s="205"/>
      <c r="N3774" s="118"/>
      <c r="O3774" s="119"/>
      <c r="P3774" s="117" t="str">
        <f>IF(B3774="","",IF(ISNA(VLOOKUP(U3774,[2]NEW!H:H,1,FALSE)),"V",""))</f>
        <v/>
      </c>
      <c r="Q3774" s="156"/>
      <c r="R3774" s="129"/>
      <c r="S3774" s="205"/>
      <c r="U3774" s="132" t="str">
        <f t="shared" si="232"/>
        <v>0011880400DY63349</v>
      </c>
      <c r="W3774" s="134" t="str">
        <f>IF((ISERROR(VLOOKUP(E3774,'[2]Lead Time(覆蓋貼)'!F:F,1,0)))*(P3774="v"),"",IF((ISTEXT(VLOOKUP(E3774,'[2]Lead Time(覆蓋貼)'!F:F,1,0)))*(P3774=""),"未執行",""))</f>
        <v/>
      </c>
    </row>
    <row r="3775" spans="1:23" ht="20.25" customHeight="1" x14ac:dyDescent="0.25">
      <c r="A3775" s="117"/>
      <c r="B3775" s="118" t="s">
        <v>6765</v>
      </c>
      <c r="C3775" s="119">
        <v>43337</v>
      </c>
      <c r="D3775" s="117" t="s">
        <v>6766</v>
      </c>
      <c r="E3775" s="120" t="s">
        <v>7105</v>
      </c>
      <c r="F3775" s="117">
        <f>IF(ISNA(VLOOKUP(B3775,[2]保固召回!$A:$G,7,FALSE)),"",(VLOOKUP(B3775,[2]保固召回!$A:$G,7,FALSE)))</f>
        <v>0</v>
      </c>
      <c r="G3775" s="121">
        <f t="shared" ca="1" si="235"/>
        <v>5.859375E-3</v>
      </c>
      <c r="H3775" s="125" t="str">
        <f t="shared" si="233"/>
        <v/>
      </c>
      <c r="I3775" s="126">
        <f t="shared" ca="1" si="234"/>
        <v>3</v>
      </c>
      <c r="J3775" s="127"/>
      <c r="K3775" s="156"/>
      <c r="L3775" s="129"/>
      <c r="M3775" s="205"/>
      <c r="N3775" s="118"/>
      <c r="O3775" s="119"/>
      <c r="P3775" s="117" t="str">
        <f>IF(B3775="","",IF(ISNA(VLOOKUP(U3775,[2]NEW!H:H,1,FALSE)),"V",""))</f>
        <v/>
      </c>
      <c r="Q3775" s="156"/>
      <c r="R3775" s="129"/>
      <c r="S3775" s="205"/>
      <c r="U3775" s="132" t="str">
        <f t="shared" si="232"/>
        <v>00118804000K84618</v>
      </c>
      <c r="W3775" s="134" t="str">
        <f>IF((ISERROR(VLOOKUP(E3775,'[2]Lead Time(覆蓋貼)'!F:F,1,0)))*(P3775="v"),"",IF((ISTEXT(VLOOKUP(E3775,'[2]Lead Time(覆蓋貼)'!F:F,1,0)))*(P3775=""),"未執行",""))</f>
        <v/>
      </c>
    </row>
    <row r="3776" spans="1:23" ht="20.25" customHeight="1" x14ac:dyDescent="0.25">
      <c r="A3776" s="117"/>
      <c r="B3776" s="118" t="s">
        <v>6765</v>
      </c>
      <c r="C3776" s="119">
        <v>43337</v>
      </c>
      <c r="D3776" s="117" t="s">
        <v>6766</v>
      </c>
      <c r="E3776" s="120" t="s">
        <v>7106</v>
      </c>
      <c r="F3776" s="117">
        <f>IF(ISNA(VLOOKUP(B3776,[2]保固召回!$A:$G,7,FALSE)),"",(VLOOKUP(B3776,[2]保固召回!$A:$G,7,FALSE)))</f>
        <v>0</v>
      </c>
      <c r="G3776" s="121">
        <f t="shared" ca="1" si="235"/>
        <v>5.859375E-3</v>
      </c>
      <c r="H3776" s="125" t="str">
        <f t="shared" si="233"/>
        <v/>
      </c>
      <c r="I3776" s="126">
        <f t="shared" ca="1" si="234"/>
        <v>3</v>
      </c>
      <c r="J3776" s="127"/>
      <c r="K3776" s="156"/>
      <c r="L3776" s="129"/>
      <c r="M3776" s="205"/>
      <c r="N3776" s="118"/>
      <c r="O3776" s="119"/>
      <c r="P3776" s="117" t="str">
        <f>IF(B3776="","",IF(ISNA(VLOOKUP(U3776,[2]NEW!H:H,1,FALSE)),"V",""))</f>
        <v/>
      </c>
      <c r="Q3776" s="156"/>
      <c r="R3776" s="129"/>
      <c r="S3776" s="205"/>
      <c r="U3776" s="132" t="str">
        <f t="shared" si="232"/>
        <v>0011880400DY14533</v>
      </c>
      <c r="W3776" s="134" t="str">
        <f>IF((ISERROR(VLOOKUP(E3776,'[2]Lead Time(覆蓋貼)'!F:F,1,0)))*(P3776="v"),"",IF((ISTEXT(VLOOKUP(E3776,'[2]Lead Time(覆蓋貼)'!F:F,1,0)))*(P3776=""),"未執行",""))</f>
        <v/>
      </c>
    </row>
    <row r="3777" spans="1:23" ht="20.25" customHeight="1" x14ac:dyDescent="0.25">
      <c r="A3777" s="117"/>
      <c r="B3777" s="118" t="s">
        <v>6765</v>
      </c>
      <c r="C3777" s="119">
        <v>43337</v>
      </c>
      <c r="D3777" s="117" t="s">
        <v>6766</v>
      </c>
      <c r="E3777" s="120" t="s">
        <v>7107</v>
      </c>
      <c r="F3777" s="117">
        <f>IF(ISNA(VLOOKUP(B3777,[2]保固召回!$A:$G,7,FALSE)),"",(VLOOKUP(B3777,[2]保固召回!$A:$G,7,FALSE)))</f>
        <v>0</v>
      </c>
      <c r="G3777" s="121">
        <f t="shared" ca="1" si="235"/>
        <v>5.859375E-3</v>
      </c>
      <c r="H3777" s="125" t="str">
        <f t="shared" si="233"/>
        <v/>
      </c>
      <c r="I3777" s="126">
        <f t="shared" ca="1" si="234"/>
        <v>3</v>
      </c>
      <c r="J3777" s="127"/>
      <c r="K3777" s="156"/>
      <c r="L3777" s="129"/>
      <c r="M3777" s="205"/>
      <c r="N3777" s="118"/>
      <c r="O3777" s="119"/>
      <c r="P3777" s="117" t="str">
        <f>IF(B3777="","",IF(ISNA(VLOOKUP(U3777,[2]NEW!H:H,1,FALSE)),"V",""))</f>
        <v/>
      </c>
      <c r="Q3777" s="156"/>
      <c r="R3777" s="129"/>
      <c r="S3777" s="205"/>
      <c r="U3777" s="132" t="str">
        <f t="shared" si="232"/>
        <v>0011880400D049334</v>
      </c>
      <c r="W3777" s="134" t="str">
        <f>IF((ISERROR(VLOOKUP(E3777,'[2]Lead Time(覆蓋貼)'!F:F,1,0)))*(P3777="v"),"",IF((ISTEXT(VLOOKUP(E3777,'[2]Lead Time(覆蓋貼)'!F:F,1,0)))*(P3777=""),"未執行",""))</f>
        <v/>
      </c>
    </row>
    <row r="3778" spans="1:23" ht="20.25" customHeight="1" x14ac:dyDescent="0.25">
      <c r="A3778" s="117"/>
      <c r="B3778" s="118" t="s">
        <v>6765</v>
      </c>
      <c r="C3778" s="119">
        <v>43337</v>
      </c>
      <c r="D3778" s="117" t="s">
        <v>6766</v>
      </c>
      <c r="E3778" s="120" t="s">
        <v>7108</v>
      </c>
      <c r="F3778" s="117">
        <f>IF(ISNA(VLOOKUP(B3778,[2]保固召回!$A:$G,7,FALSE)),"",(VLOOKUP(B3778,[2]保固召回!$A:$G,7,FALSE)))</f>
        <v>0</v>
      </c>
      <c r="G3778" s="121">
        <f t="shared" ca="1" si="235"/>
        <v>5.859375E-3</v>
      </c>
      <c r="H3778" s="125" t="str">
        <f t="shared" si="233"/>
        <v/>
      </c>
      <c r="I3778" s="126">
        <f t="shared" ca="1" si="234"/>
        <v>3</v>
      </c>
      <c r="J3778" s="127"/>
      <c r="K3778" s="156"/>
      <c r="L3778" s="129"/>
      <c r="M3778" s="205"/>
      <c r="N3778" s="118"/>
      <c r="O3778" s="119"/>
      <c r="P3778" s="117" t="str">
        <f>IF(B3778="","",IF(ISNA(VLOOKUP(U3778,[2]NEW!H:H,1,FALSE)),"V",""))</f>
        <v/>
      </c>
      <c r="Q3778" s="156"/>
      <c r="R3778" s="129"/>
      <c r="S3778" s="205"/>
      <c r="U3778" s="132" t="str">
        <f t="shared" si="232"/>
        <v>0011880400DU26270</v>
      </c>
      <c r="W3778" s="134" t="str">
        <f>IF((ISERROR(VLOOKUP(E3778,'[2]Lead Time(覆蓋貼)'!F:F,1,0)))*(P3778="v"),"",IF((ISTEXT(VLOOKUP(E3778,'[2]Lead Time(覆蓋貼)'!F:F,1,0)))*(P3778=""),"未執行",""))</f>
        <v/>
      </c>
    </row>
    <row r="3779" spans="1:23" ht="20.25" customHeight="1" x14ac:dyDescent="0.25">
      <c r="A3779" s="117"/>
      <c r="B3779" s="118" t="s">
        <v>6765</v>
      </c>
      <c r="C3779" s="119">
        <v>43337</v>
      </c>
      <c r="D3779" s="117" t="s">
        <v>6766</v>
      </c>
      <c r="E3779" s="120" t="s">
        <v>7109</v>
      </c>
      <c r="F3779" s="117">
        <f>IF(ISNA(VLOOKUP(B3779,[2]保固召回!$A:$G,7,FALSE)),"",(VLOOKUP(B3779,[2]保固召回!$A:$G,7,FALSE)))</f>
        <v>0</v>
      </c>
      <c r="G3779" s="121">
        <f t="shared" ca="1" si="235"/>
        <v>5.859375E-3</v>
      </c>
      <c r="H3779" s="125" t="str">
        <f t="shared" si="233"/>
        <v/>
      </c>
      <c r="I3779" s="126">
        <f t="shared" ca="1" si="234"/>
        <v>3</v>
      </c>
      <c r="J3779" s="127"/>
      <c r="K3779" s="156"/>
      <c r="L3779" s="129"/>
      <c r="M3779" s="205"/>
      <c r="N3779" s="118"/>
      <c r="O3779" s="119"/>
      <c r="P3779" s="117" t="str">
        <f>IF(B3779="","",IF(ISNA(VLOOKUP(U3779,[2]NEW!H:H,1,FALSE)),"V",""))</f>
        <v/>
      </c>
      <c r="Q3779" s="156"/>
      <c r="R3779" s="129"/>
      <c r="S3779" s="205"/>
      <c r="U3779" s="132" t="str">
        <f t="shared" si="232"/>
        <v>0011880400VX34049</v>
      </c>
      <c r="W3779" s="134" t="str">
        <f>IF((ISERROR(VLOOKUP(E3779,'[2]Lead Time(覆蓋貼)'!F:F,1,0)))*(P3779="v"),"",IF((ISTEXT(VLOOKUP(E3779,'[2]Lead Time(覆蓋貼)'!F:F,1,0)))*(P3779=""),"未執行",""))</f>
        <v/>
      </c>
    </row>
    <row r="3780" spans="1:23" ht="20.25" customHeight="1" x14ac:dyDescent="0.25">
      <c r="A3780" s="117"/>
      <c r="B3780" s="118" t="s">
        <v>6765</v>
      </c>
      <c r="C3780" s="119">
        <v>43337</v>
      </c>
      <c r="D3780" s="117" t="s">
        <v>6766</v>
      </c>
      <c r="E3780" s="120" t="s">
        <v>7110</v>
      </c>
      <c r="F3780" s="117">
        <f>IF(ISNA(VLOOKUP(B3780,[2]保固召回!$A:$G,7,FALSE)),"",(VLOOKUP(B3780,[2]保固召回!$A:$G,7,FALSE)))</f>
        <v>0</v>
      </c>
      <c r="G3780" s="121">
        <f t="shared" ca="1" si="235"/>
        <v>5.859375E-3</v>
      </c>
      <c r="H3780" s="125" t="str">
        <f t="shared" si="233"/>
        <v/>
      </c>
      <c r="I3780" s="126">
        <f t="shared" ca="1" si="234"/>
        <v>3</v>
      </c>
      <c r="J3780" s="127"/>
      <c r="K3780" s="156"/>
      <c r="L3780" s="129"/>
      <c r="M3780" s="205"/>
      <c r="N3780" s="118"/>
      <c r="O3780" s="119"/>
      <c r="P3780" s="117" t="str">
        <f>IF(B3780="","",IF(ISNA(VLOOKUP(U3780,[2]NEW!H:H,1,FALSE)),"V",""))</f>
        <v/>
      </c>
      <c r="Q3780" s="156"/>
      <c r="R3780" s="129"/>
      <c r="S3780" s="205"/>
      <c r="U3780" s="132" t="str">
        <f t="shared" si="232"/>
        <v>00118804000N36236</v>
      </c>
      <c r="W3780" s="134" t="str">
        <f>IF((ISERROR(VLOOKUP(E3780,'[2]Lead Time(覆蓋貼)'!F:F,1,0)))*(P3780="v"),"",IF((ISTEXT(VLOOKUP(E3780,'[2]Lead Time(覆蓋貼)'!F:F,1,0)))*(P3780=""),"未執行",""))</f>
        <v/>
      </c>
    </row>
    <row r="3781" spans="1:23" ht="20.25" customHeight="1" x14ac:dyDescent="0.25">
      <c r="A3781" s="117"/>
      <c r="B3781" s="118" t="s">
        <v>6765</v>
      </c>
      <c r="C3781" s="119">
        <v>43337</v>
      </c>
      <c r="D3781" s="117" t="s">
        <v>6766</v>
      </c>
      <c r="E3781" s="120" t="s">
        <v>7111</v>
      </c>
      <c r="F3781" s="117">
        <f>IF(ISNA(VLOOKUP(B3781,[2]保固召回!$A:$G,7,FALSE)),"",(VLOOKUP(B3781,[2]保固召回!$A:$G,7,FALSE)))</f>
        <v>0</v>
      </c>
      <c r="G3781" s="121">
        <f t="shared" ca="1" si="235"/>
        <v>5.859375E-3</v>
      </c>
      <c r="H3781" s="125" t="str">
        <f t="shared" si="233"/>
        <v/>
      </c>
      <c r="I3781" s="126">
        <f t="shared" ca="1" si="234"/>
        <v>3</v>
      </c>
      <c r="J3781" s="127"/>
      <c r="K3781" s="156"/>
      <c r="L3781" s="129"/>
      <c r="M3781" s="205"/>
      <c r="N3781" s="118"/>
      <c r="O3781" s="119"/>
      <c r="P3781" s="117" t="str">
        <f>IF(B3781="","",IF(ISNA(VLOOKUP(U3781,[2]NEW!H:H,1,FALSE)),"V",""))</f>
        <v/>
      </c>
      <c r="Q3781" s="156"/>
      <c r="R3781" s="129"/>
      <c r="S3781" s="205"/>
      <c r="U3781" s="132" t="str">
        <f t="shared" ref="U3781:U3844" si="236">B3781&amp;E3781</f>
        <v>00118804000N38615</v>
      </c>
      <c r="W3781" s="134" t="str">
        <f>IF((ISERROR(VLOOKUP(E3781,'[2]Lead Time(覆蓋貼)'!F:F,1,0)))*(P3781="v"),"",IF((ISTEXT(VLOOKUP(E3781,'[2]Lead Time(覆蓋貼)'!F:F,1,0)))*(P3781=""),"未執行",""))</f>
        <v/>
      </c>
    </row>
    <row r="3782" spans="1:23" ht="20.25" customHeight="1" x14ac:dyDescent="0.25">
      <c r="A3782" s="117"/>
      <c r="B3782" s="118" t="s">
        <v>6765</v>
      </c>
      <c r="C3782" s="119">
        <v>43337</v>
      </c>
      <c r="D3782" s="117" t="s">
        <v>6766</v>
      </c>
      <c r="E3782" s="120" t="s">
        <v>7112</v>
      </c>
      <c r="F3782" s="117">
        <f>IF(ISNA(VLOOKUP(B3782,[2]保固召回!$A:$G,7,FALSE)),"",(VLOOKUP(B3782,[2]保固召回!$A:$G,7,FALSE)))</f>
        <v>0</v>
      </c>
      <c r="G3782" s="121">
        <f t="shared" ca="1" si="235"/>
        <v>5.859375E-3</v>
      </c>
      <c r="H3782" s="125" t="str">
        <f t="shared" ref="H3782:H3845" si="237">IF(P3782="V",D3782,"")</f>
        <v/>
      </c>
      <c r="I3782" s="126">
        <f t="shared" ref="I3782:I3845" ca="1" si="238">COUNTIF(H:H,D3782)</f>
        <v>3</v>
      </c>
      <c r="J3782" s="127"/>
      <c r="K3782" s="156"/>
      <c r="L3782" s="129"/>
      <c r="M3782" s="205"/>
      <c r="N3782" s="118"/>
      <c r="O3782" s="119"/>
      <c r="P3782" s="117" t="str">
        <f>IF(B3782="","",IF(ISNA(VLOOKUP(U3782,[2]NEW!H:H,1,FALSE)),"V",""))</f>
        <v/>
      </c>
      <c r="Q3782" s="156"/>
      <c r="R3782" s="129"/>
      <c r="S3782" s="205"/>
      <c r="U3782" s="132" t="str">
        <f t="shared" si="236"/>
        <v>00118804000N38625</v>
      </c>
      <c r="W3782" s="134" t="str">
        <f>IF((ISERROR(VLOOKUP(E3782,'[2]Lead Time(覆蓋貼)'!F:F,1,0)))*(P3782="v"),"",IF((ISTEXT(VLOOKUP(E3782,'[2]Lead Time(覆蓋貼)'!F:F,1,0)))*(P3782=""),"未執行",""))</f>
        <v/>
      </c>
    </row>
    <row r="3783" spans="1:23" ht="20.25" customHeight="1" x14ac:dyDescent="0.25">
      <c r="A3783" s="117"/>
      <c r="B3783" s="118" t="s">
        <v>6765</v>
      </c>
      <c r="C3783" s="119">
        <v>43337</v>
      </c>
      <c r="D3783" s="117" t="s">
        <v>6766</v>
      </c>
      <c r="E3783" s="120" t="s">
        <v>7113</v>
      </c>
      <c r="F3783" s="117">
        <f>IF(ISNA(VLOOKUP(B3783,[2]保固召回!$A:$G,7,FALSE)),"",(VLOOKUP(B3783,[2]保固召回!$A:$G,7,FALSE)))</f>
        <v>0</v>
      </c>
      <c r="G3783" s="121">
        <f t="shared" ca="1" si="235"/>
        <v>5.859375E-3</v>
      </c>
      <c r="H3783" s="125" t="str">
        <f t="shared" si="237"/>
        <v/>
      </c>
      <c r="I3783" s="126">
        <f t="shared" ca="1" si="238"/>
        <v>3</v>
      </c>
      <c r="J3783" s="127"/>
      <c r="K3783" s="156"/>
      <c r="L3783" s="129"/>
      <c r="M3783" s="205"/>
      <c r="N3783" s="118"/>
      <c r="O3783" s="119"/>
      <c r="P3783" s="117" t="str">
        <f>IF(B3783="","",IF(ISNA(VLOOKUP(U3783,[2]NEW!H:H,1,FALSE)),"V",""))</f>
        <v/>
      </c>
      <c r="Q3783" s="156"/>
      <c r="R3783" s="129"/>
      <c r="S3783" s="205"/>
      <c r="U3783" s="132" t="str">
        <f t="shared" si="236"/>
        <v>0011880400NN95150</v>
      </c>
      <c r="W3783" s="134" t="str">
        <f>IF((ISERROR(VLOOKUP(E3783,'[2]Lead Time(覆蓋貼)'!F:F,1,0)))*(P3783="v"),"",IF((ISTEXT(VLOOKUP(E3783,'[2]Lead Time(覆蓋貼)'!F:F,1,0)))*(P3783=""),"未執行",""))</f>
        <v/>
      </c>
    </row>
    <row r="3784" spans="1:23" ht="20.25" customHeight="1" x14ac:dyDescent="0.25">
      <c r="A3784" s="117"/>
      <c r="B3784" s="118" t="s">
        <v>6765</v>
      </c>
      <c r="C3784" s="119">
        <v>43337</v>
      </c>
      <c r="D3784" s="117" t="s">
        <v>6766</v>
      </c>
      <c r="E3784" s="120" t="s">
        <v>7114</v>
      </c>
      <c r="F3784" s="117">
        <f>IF(ISNA(VLOOKUP(B3784,[2]保固召回!$A:$G,7,FALSE)),"",(VLOOKUP(B3784,[2]保固召回!$A:$G,7,FALSE)))</f>
        <v>0</v>
      </c>
      <c r="G3784" s="121">
        <f t="shared" ca="1" si="235"/>
        <v>5.859375E-3</v>
      </c>
      <c r="H3784" s="125" t="str">
        <f t="shared" si="237"/>
        <v/>
      </c>
      <c r="I3784" s="126">
        <f t="shared" ca="1" si="238"/>
        <v>3</v>
      </c>
      <c r="J3784" s="127"/>
      <c r="K3784" s="156"/>
      <c r="L3784" s="129"/>
      <c r="M3784" s="205"/>
      <c r="N3784" s="118"/>
      <c r="O3784" s="119"/>
      <c r="P3784" s="117" t="str">
        <f>IF(B3784="","",IF(ISNA(VLOOKUP(U3784,[2]NEW!H:H,1,FALSE)),"V",""))</f>
        <v/>
      </c>
      <c r="Q3784" s="156"/>
      <c r="R3784" s="129"/>
      <c r="S3784" s="205"/>
      <c r="U3784" s="132" t="str">
        <f t="shared" si="236"/>
        <v>0011880400NN95165</v>
      </c>
      <c r="W3784" s="134" t="str">
        <f>IF((ISERROR(VLOOKUP(E3784,'[2]Lead Time(覆蓋貼)'!F:F,1,0)))*(P3784="v"),"",IF((ISTEXT(VLOOKUP(E3784,'[2]Lead Time(覆蓋貼)'!F:F,1,0)))*(P3784=""),"未執行",""))</f>
        <v/>
      </c>
    </row>
    <row r="3785" spans="1:23" ht="20.25" customHeight="1" x14ac:dyDescent="0.25">
      <c r="A3785" s="117"/>
      <c r="B3785" s="118" t="s">
        <v>6765</v>
      </c>
      <c r="C3785" s="119">
        <v>43337</v>
      </c>
      <c r="D3785" s="117" t="s">
        <v>6766</v>
      </c>
      <c r="E3785" s="120" t="s">
        <v>7115</v>
      </c>
      <c r="F3785" s="117">
        <f>IF(ISNA(VLOOKUP(B3785,[2]保固召回!$A:$G,7,FALSE)),"",(VLOOKUP(B3785,[2]保固召回!$A:$G,7,FALSE)))</f>
        <v>0</v>
      </c>
      <c r="G3785" s="121">
        <f t="shared" ref="G3785:G3848" ca="1" si="239">COUNTIF(H:H,D3785)/COUNTIF(D:D,D3785)</f>
        <v>5.859375E-3</v>
      </c>
      <c r="H3785" s="125" t="str">
        <f t="shared" si="237"/>
        <v/>
      </c>
      <c r="I3785" s="126">
        <f t="shared" ca="1" si="238"/>
        <v>3</v>
      </c>
      <c r="J3785" s="127"/>
      <c r="K3785" s="156"/>
      <c r="L3785" s="129"/>
      <c r="M3785" s="205"/>
      <c r="N3785" s="118"/>
      <c r="O3785" s="119"/>
      <c r="P3785" s="117" t="str">
        <f>IF(B3785="","",IF(ISNA(VLOOKUP(U3785,[2]NEW!H:H,1,FALSE)),"V",""))</f>
        <v/>
      </c>
      <c r="Q3785" s="156"/>
      <c r="R3785" s="129"/>
      <c r="S3785" s="205"/>
      <c r="U3785" s="132" t="str">
        <f t="shared" si="236"/>
        <v>0011880400NN95173</v>
      </c>
      <c r="W3785" s="134" t="str">
        <f>IF((ISERROR(VLOOKUP(E3785,'[2]Lead Time(覆蓋貼)'!F:F,1,0)))*(P3785="v"),"",IF((ISTEXT(VLOOKUP(E3785,'[2]Lead Time(覆蓋貼)'!F:F,1,0)))*(P3785=""),"未執行",""))</f>
        <v/>
      </c>
    </row>
    <row r="3786" spans="1:23" ht="20.25" customHeight="1" x14ac:dyDescent="0.25">
      <c r="A3786" s="117"/>
      <c r="B3786" s="118" t="s">
        <v>6765</v>
      </c>
      <c r="C3786" s="119">
        <v>43337</v>
      </c>
      <c r="D3786" s="117" t="s">
        <v>6766</v>
      </c>
      <c r="E3786" s="120" t="s">
        <v>7116</v>
      </c>
      <c r="F3786" s="117">
        <f>IF(ISNA(VLOOKUP(B3786,[2]保固召回!$A:$G,7,FALSE)),"",(VLOOKUP(B3786,[2]保固召回!$A:$G,7,FALSE)))</f>
        <v>0</v>
      </c>
      <c r="G3786" s="121">
        <f t="shared" ca="1" si="239"/>
        <v>5.859375E-3</v>
      </c>
      <c r="H3786" s="125" t="str">
        <f t="shared" si="237"/>
        <v/>
      </c>
      <c r="I3786" s="126">
        <f t="shared" ca="1" si="238"/>
        <v>3</v>
      </c>
      <c r="J3786" s="127"/>
      <c r="K3786" s="156"/>
      <c r="L3786" s="129"/>
      <c r="M3786" s="205"/>
      <c r="N3786" s="118"/>
      <c r="O3786" s="119"/>
      <c r="P3786" s="117" t="str">
        <f>IF(B3786="","",IF(ISNA(VLOOKUP(U3786,[2]NEW!H:H,1,FALSE)),"V",""))</f>
        <v/>
      </c>
      <c r="Q3786" s="156"/>
      <c r="R3786" s="129"/>
      <c r="S3786" s="205"/>
      <c r="U3786" s="132" t="str">
        <f t="shared" si="236"/>
        <v>0011880400NN95175</v>
      </c>
      <c r="W3786" s="134" t="str">
        <f>IF((ISERROR(VLOOKUP(E3786,'[2]Lead Time(覆蓋貼)'!F:F,1,0)))*(P3786="v"),"",IF((ISTEXT(VLOOKUP(E3786,'[2]Lead Time(覆蓋貼)'!F:F,1,0)))*(P3786=""),"未執行",""))</f>
        <v/>
      </c>
    </row>
    <row r="3787" spans="1:23" ht="20.25" customHeight="1" x14ac:dyDescent="0.25">
      <c r="A3787" s="117"/>
      <c r="B3787" s="118" t="s">
        <v>6765</v>
      </c>
      <c r="C3787" s="119">
        <v>43337</v>
      </c>
      <c r="D3787" s="117" t="s">
        <v>6766</v>
      </c>
      <c r="E3787" s="120" t="s">
        <v>7117</v>
      </c>
      <c r="F3787" s="117">
        <f>IF(ISNA(VLOOKUP(B3787,[2]保固召回!$A:$G,7,FALSE)),"",(VLOOKUP(B3787,[2]保固召回!$A:$G,7,FALSE)))</f>
        <v>0</v>
      </c>
      <c r="G3787" s="121">
        <f t="shared" ca="1" si="239"/>
        <v>5.859375E-3</v>
      </c>
      <c r="H3787" s="125" t="str">
        <f t="shared" si="237"/>
        <v/>
      </c>
      <c r="I3787" s="126">
        <f t="shared" ca="1" si="238"/>
        <v>3</v>
      </c>
      <c r="J3787" s="127"/>
      <c r="K3787" s="156"/>
      <c r="L3787" s="129"/>
      <c r="M3787" s="205"/>
      <c r="N3787" s="118"/>
      <c r="O3787" s="119"/>
      <c r="P3787" s="117" t="str">
        <f>IF(B3787="","",IF(ISNA(VLOOKUP(U3787,[2]NEW!H:H,1,FALSE)),"V",""))</f>
        <v/>
      </c>
      <c r="Q3787" s="156"/>
      <c r="R3787" s="129"/>
      <c r="S3787" s="205"/>
      <c r="U3787" s="132" t="str">
        <f t="shared" si="236"/>
        <v>0011880400NN95191</v>
      </c>
      <c r="W3787" s="134" t="str">
        <f>IF((ISERROR(VLOOKUP(E3787,'[2]Lead Time(覆蓋貼)'!F:F,1,0)))*(P3787="v"),"",IF((ISTEXT(VLOOKUP(E3787,'[2]Lead Time(覆蓋貼)'!F:F,1,0)))*(P3787=""),"未執行",""))</f>
        <v/>
      </c>
    </row>
    <row r="3788" spans="1:23" ht="20.25" customHeight="1" x14ac:dyDescent="0.25">
      <c r="A3788" s="117"/>
      <c r="B3788" s="118" t="s">
        <v>6765</v>
      </c>
      <c r="C3788" s="119">
        <v>43337</v>
      </c>
      <c r="D3788" s="117" t="s">
        <v>6766</v>
      </c>
      <c r="E3788" s="120" t="s">
        <v>7118</v>
      </c>
      <c r="F3788" s="117">
        <f>IF(ISNA(VLOOKUP(B3788,[2]保固召回!$A:$G,7,FALSE)),"",(VLOOKUP(B3788,[2]保固召回!$A:$G,7,FALSE)))</f>
        <v>0</v>
      </c>
      <c r="G3788" s="121">
        <f t="shared" ca="1" si="239"/>
        <v>5.859375E-3</v>
      </c>
      <c r="H3788" s="125" t="str">
        <f t="shared" si="237"/>
        <v/>
      </c>
      <c r="I3788" s="126">
        <f t="shared" ca="1" si="238"/>
        <v>3</v>
      </c>
      <c r="J3788" s="127"/>
      <c r="K3788" s="156"/>
      <c r="L3788" s="129"/>
      <c r="M3788" s="205"/>
      <c r="N3788" s="118"/>
      <c r="O3788" s="119"/>
      <c r="P3788" s="117" t="str">
        <f>IF(B3788="","",IF(ISNA(VLOOKUP(U3788,[2]NEW!H:H,1,FALSE)),"V",""))</f>
        <v/>
      </c>
      <c r="Q3788" s="156"/>
      <c r="R3788" s="129"/>
      <c r="S3788" s="205"/>
      <c r="U3788" s="132" t="str">
        <f t="shared" si="236"/>
        <v>0011880400NN95187</v>
      </c>
      <c r="W3788" s="134" t="str">
        <f>IF((ISERROR(VLOOKUP(E3788,'[2]Lead Time(覆蓋貼)'!F:F,1,0)))*(P3788="v"),"",IF((ISTEXT(VLOOKUP(E3788,'[2]Lead Time(覆蓋貼)'!F:F,1,0)))*(P3788=""),"未執行",""))</f>
        <v/>
      </c>
    </row>
    <row r="3789" spans="1:23" ht="20.25" customHeight="1" x14ac:dyDescent="0.25">
      <c r="A3789" s="117"/>
      <c r="B3789" s="118" t="s">
        <v>6765</v>
      </c>
      <c r="C3789" s="119">
        <v>43337</v>
      </c>
      <c r="D3789" s="117" t="s">
        <v>6766</v>
      </c>
      <c r="E3789" s="120" t="s">
        <v>7119</v>
      </c>
      <c r="F3789" s="117">
        <f>IF(ISNA(VLOOKUP(B3789,[2]保固召回!$A:$G,7,FALSE)),"",(VLOOKUP(B3789,[2]保固召回!$A:$G,7,FALSE)))</f>
        <v>0</v>
      </c>
      <c r="G3789" s="121">
        <f t="shared" ca="1" si="239"/>
        <v>5.859375E-3</v>
      </c>
      <c r="H3789" s="125" t="str">
        <f t="shared" si="237"/>
        <v/>
      </c>
      <c r="I3789" s="126">
        <f t="shared" ca="1" si="238"/>
        <v>3</v>
      </c>
      <c r="J3789" s="127"/>
      <c r="K3789" s="156"/>
      <c r="L3789" s="129"/>
      <c r="M3789" s="205"/>
      <c r="N3789" s="118"/>
      <c r="O3789" s="119"/>
      <c r="P3789" s="117" t="str">
        <f>IF(B3789="","",IF(ISNA(VLOOKUP(U3789,[2]NEW!H:H,1,FALSE)),"V",""))</f>
        <v/>
      </c>
      <c r="Q3789" s="156"/>
      <c r="R3789" s="129"/>
      <c r="S3789" s="205"/>
      <c r="U3789" s="132" t="str">
        <f t="shared" si="236"/>
        <v>0011880400NP99815</v>
      </c>
      <c r="W3789" s="134" t="str">
        <f>IF((ISERROR(VLOOKUP(E3789,'[2]Lead Time(覆蓋貼)'!F:F,1,0)))*(P3789="v"),"",IF((ISTEXT(VLOOKUP(E3789,'[2]Lead Time(覆蓋貼)'!F:F,1,0)))*(P3789=""),"未執行",""))</f>
        <v/>
      </c>
    </row>
    <row r="3790" spans="1:23" ht="20.25" customHeight="1" x14ac:dyDescent="0.25">
      <c r="A3790" s="117"/>
      <c r="B3790" s="118" t="s">
        <v>6765</v>
      </c>
      <c r="C3790" s="119">
        <v>43337</v>
      </c>
      <c r="D3790" s="117" t="s">
        <v>6766</v>
      </c>
      <c r="E3790" s="120" t="s">
        <v>7120</v>
      </c>
      <c r="F3790" s="117">
        <f>IF(ISNA(VLOOKUP(B3790,[2]保固召回!$A:$G,7,FALSE)),"",(VLOOKUP(B3790,[2]保固召回!$A:$G,7,FALSE)))</f>
        <v>0</v>
      </c>
      <c r="G3790" s="121">
        <f t="shared" ca="1" si="239"/>
        <v>5.859375E-3</v>
      </c>
      <c r="H3790" s="125" t="str">
        <f t="shared" si="237"/>
        <v/>
      </c>
      <c r="I3790" s="126">
        <f t="shared" ca="1" si="238"/>
        <v>3</v>
      </c>
      <c r="J3790" s="127"/>
      <c r="K3790" s="156"/>
      <c r="L3790" s="129"/>
      <c r="M3790" s="205"/>
      <c r="N3790" s="118"/>
      <c r="O3790" s="119"/>
      <c r="P3790" s="117" t="str">
        <f>IF(B3790="","",IF(ISNA(VLOOKUP(U3790,[2]NEW!H:H,1,FALSE)),"V",""))</f>
        <v/>
      </c>
      <c r="Q3790" s="156"/>
      <c r="R3790" s="129"/>
      <c r="S3790" s="205"/>
      <c r="U3790" s="132" t="str">
        <f t="shared" si="236"/>
        <v>0011880400DY62681</v>
      </c>
      <c r="W3790" s="134" t="str">
        <f>IF((ISERROR(VLOOKUP(E3790,'[2]Lead Time(覆蓋貼)'!F:F,1,0)))*(P3790="v"),"",IF((ISTEXT(VLOOKUP(E3790,'[2]Lead Time(覆蓋貼)'!F:F,1,0)))*(P3790=""),"未執行",""))</f>
        <v/>
      </c>
    </row>
    <row r="3791" spans="1:23" ht="20.25" customHeight="1" x14ac:dyDescent="0.25">
      <c r="A3791" s="117"/>
      <c r="B3791" s="118" t="s">
        <v>6765</v>
      </c>
      <c r="C3791" s="119">
        <v>43337</v>
      </c>
      <c r="D3791" s="117" t="s">
        <v>6766</v>
      </c>
      <c r="E3791" s="120" t="s">
        <v>7121</v>
      </c>
      <c r="F3791" s="117">
        <f>IF(ISNA(VLOOKUP(B3791,[2]保固召回!$A:$G,7,FALSE)),"",(VLOOKUP(B3791,[2]保固召回!$A:$G,7,FALSE)))</f>
        <v>0</v>
      </c>
      <c r="G3791" s="121">
        <f t="shared" ca="1" si="239"/>
        <v>5.859375E-3</v>
      </c>
      <c r="H3791" s="125" t="str">
        <f t="shared" si="237"/>
        <v/>
      </c>
      <c r="I3791" s="126">
        <f t="shared" ca="1" si="238"/>
        <v>3</v>
      </c>
      <c r="J3791" s="127"/>
      <c r="K3791" s="156"/>
      <c r="L3791" s="129"/>
      <c r="M3791" s="205"/>
      <c r="N3791" s="118"/>
      <c r="O3791" s="119"/>
      <c r="P3791" s="117" t="str">
        <f>IF(B3791="","",IF(ISNA(VLOOKUP(U3791,[2]NEW!H:H,1,FALSE)),"V",""))</f>
        <v/>
      </c>
      <c r="Q3791" s="156"/>
      <c r="R3791" s="129"/>
      <c r="S3791" s="205"/>
      <c r="U3791" s="132" t="str">
        <f t="shared" si="236"/>
        <v>0011880400DY62696</v>
      </c>
      <c r="W3791" s="134" t="str">
        <f>IF((ISERROR(VLOOKUP(E3791,'[2]Lead Time(覆蓋貼)'!F:F,1,0)))*(P3791="v"),"",IF((ISTEXT(VLOOKUP(E3791,'[2]Lead Time(覆蓋貼)'!F:F,1,0)))*(P3791=""),"未執行",""))</f>
        <v/>
      </c>
    </row>
    <row r="3792" spans="1:23" ht="20.25" customHeight="1" x14ac:dyDescent="0.25">
      <c r="A3792" s="117"/>
      <c r="B3792" s="118" t="s">
        <v>6765</v>
      </c>
      <c r="C3792" s="119">
        <v>43337</v>
      </c>
      <c r="D3792" s="117" t="s">
        <v>6766</v>
      </c>
      <c r="E3792" s="120" t="s">
        <v>7122</v>
      </c>
      <c r="F3792" s="117">
        <f>IF(ISNA(VLOOKUP(B3792,[2]保固召回!$A:$G,7,FALSE)),"",(VLOOKUP(B3792,[2]保固召回!$A:$G,7,FALSE)))</f>
        <v>0</v>
      </c>
      <c r="G3792" s="121">
        <f t="shared" ca="1" si="239"/>
        <v>5.859375E-3</v>
      </c>
      <c r="H3792" s="125" t="str">
        <f t="shared" si="237"/>
        <v/>
      </c>
      <c r="I3792" s="126">
        <f t="shared" ca="1" si="238"/>
        <v>3</v>
      </c>
      <c r="J3792" s="127"/>
      <c r="K3792" s="156"/>
      <c r="L3792" s="129"/>
      <c r="M3792" s="205"/>
      <c r="N3792" s="118"/>
      <c r="O3792" s="119"/>
      <c r="P3792" s="117" t="str">
        <f>IF(B3792="","",IF(ISNA(VLOOKUP(U3792,[2]NEW!H:H,1,FALSE)),"V",""))</f>
        <v/>
      </c>
      <c r="Q3792" s="156"/>
      <c r="R3792" s="129"/>
      <c r="S3792" s="205"/>
      <c r="U3792" s="132" t="str">
        <f t="shared" si="236"/>
        <v>0011880400DY17201</v>
      </c>
      <c r="W3792" s="134" t="str">
        <f>IF((ISERROR(VLOOKUP(E3792,'[2]Lead Time(覆蓋貼)'!F:F,1,0)))*(P3792="v"),"",IF((ISTEXT(VLOOKUP(E3792,'[2]Lead Time(覆蓋貼)'!F:F,1,0)))*(P3792=""),"未執行",""))</f>
        <v/>
      </c>
    </row>
    <row r="3793" spans="1:23" ht="20.25" customHeight="1" x14ac:dyDescent="0.25">
      <c r="A3793" s="117"/>
      <c r="B3793" s="118" t="s">
        <v>6765</v>
      </c>
      <c r="C3793" s="119">
        <v>43337</v>
      </c>
      <c r="D3793" s="117" t="s">
        <v>6766</v>
      </c>
      <c r="E3793" s="120" t="s">
        <v>7123</v>
      </c>
      <c r="F3793" s="117">
        <f>IF(ISNA(VLOOKUP(B3793,[2]保固召回!$A:$G,7,FALSE)),"",(VLOOKUP(B3793,[2]保固召回!$A:$G,7,FALSE)))</f>
        <v>0</v>
      </c>
      <c r="G3793" s="121">
        <f t="shared" ca="1" si="239"/>
        <v>5.859375E-3</v>
      </c>
      <c r="H3793" s="125" t="str">
        <f t="shared" si="237"/>
        <v/>
      </c>
      <c r="I3793" s="126">
        <f t="shared" ca="1" si="238"/>
        <v>3</v>
      </c>
      <c r="J3793" s="127"/>
      <c r="K3793" s="156"/>
      <c r="L3793" s="129"/>
      <c r="M3793" s="205"/>
      <c r="N3793" s="118"/>
      <c r="O3793" s="119"/>
      <c r="P3793" s="117" t="str">
        <f>IF(B3793="","",IF(ISNA(VLOOKUP(U3793,[2]NEW!H:H,1,FALSE)),"V",""))</f>
        <v/>
      </c>
      <c r="Q3793" s="156"/>
      <c r="R3793" s="129"/>
      <c r="S3793" s="205"/>
      <c r="U3793" s="132" t="str">
        <f t="shared" si="236"/>
        <v>0011880400D045358</v>
      </c>
      <c r="W3793" s="134" t="str">
        <f>IF((ISERROR(VLOOKUP(E3793,'[2]Lead Time(覆蓋貼)'!F:F,1,0)))*(P3793="v"),"",IF((ISTEXT(VLOOKUP(E3793,'[2]Lead Time(覆蓋貼)'!F:F,1,0)))*(P3793=""),"未執行",""))</f>
        <v>未執行</v>
      </c>
    </row>
    <row r="3794" spans="1:23" ht="20.25" customHeight="1" x14ac:dyDescent="0.25">
      <c r="A3794" s="117"/>
      <c r="B3794" s="118" t="s">
        <v>6765</v>
      </c>
      <c r="C3794" s="119">
        <v>43337</v>
      </c>
      <c r="D3794" s="117" t="s">
        <v>6766</v>
      </c>
      <c r="E3794" s="120" t="s">
        <v>7124</v>
      </c>
      <c r="F3794" s="117">
        <f>IF(ISNA(VLOOKUP(B3794,[2]保固召回!$A:$G,7,FALSE)),"",(VLOOKUP(B3794,[2]保固召回!$A:$G,7,FALSE)))</f>
        <v>0</v>
      </c>
      <c r="G3794" s="121">
        <f t="shared" ca="1" si="239"/>
        <v>5.859375E-3</v>
      </c>
      <c r="H3794" s="125" t="str">
        <f t="shared" si="237"/>
        <v/>
      </c>
      <c r="I3794" s="126">
        <f t="shared" ca="1" si="238"/>
        <v>3</v>
      </c>
      <c r="J3794" s="127"/>
      <c r="K3794" s="156"/>
      <c r="L3794" s="129"/>
      <c r="M3794" s="205"/>
      <c r="N3794" s="118"/>
      <c r="O3794" s="119"/>
      <c r="P3794" s="117" t="str">
        <f>IF(B3794="","",IF(ISNA(VLOOKUP(U3794,[2]NEW!H:H,1,FALSE)),"V",""))</f>
        <v/>
      </c>
      <c r="Q3794" s="156"/>
      <c r="R3794" s="129"/>
      <c r="S3794" s="205"/>
      <c r="U3794" s="132" t="str">
        <f t="shared" si="236"/>
        <v>0011880400D048837</v>
      </c>
      <c r="W3794" s="134" t="str">
        <f>IF((ISERROR(VLOOKUP(E3794,'[2]Lead Time(覆蓋貼)'!F:F,1,0)))*(P3794="v"),"",IF((ISTEXT(VLOOKUP(E3794,'[2]Lead Time(覆蓋貼)'!F:F,1,0)))*(P3794=""),"未執行",""))</f>
        <v/>
      </c>
    </row>
    <row r="3795" spans="1:23" ht="20.25" customHeight="1" x14ac:dyDescent="0.25">
      <c r="A3795" s="117"/>
      <c r="B3795" s="118" t="s">
        <v>6765</v>
      </c>
      <c r="C3795" s="119">
        <v>43337</v>
      </c>
      <c r="D3795" s="117" t="s">
        <v>6766</v>
      </c>
      <c r="E3795" s="120" t="s">
        <v>7125</v>
      </c>
      <c r="F3795" s="117">
        <f>IF(ISNA(VLOOKUP(B3795,[2]保固召回!$A:$G,7,FALSE)),"",(VLOOKUP(B3795,[2]保固召回!$A:$G,7,FALSE)))</f>
        <v>0</v>
      </c>
      <c r="G3795" s="121">
        <f t="shared" ca="1" si="239"/>
        <v>5.859375E-3</v>
      </c>
      <c r="H3795" s="125" t="str">
        <f t="shared" si="237"/>
        <v/>
      </c>
      <c r="I3795" s="126">
        <f t="shared" ca="1" si="238"/>
        <v>3</v>
      </c>
      <c r="J3795" s="127"/>
      <c r="K3795" s="156"/>
      <c r="L3795" s="129"/>
      <c r="M3795" s="205"/>
      <c r="N3795" s="118"/>
      <c r="O3795" s="119"/>
      <c r="P3795" s="117" t="str">
        <f>IF(B3795="","",IF(ISNA(VLOOKUP(U3795,[2]NEW!H:H,1,FALSE)),"V",""))</f>
        <v/>
      </c>
      <c r="Q3795" s="156"/>
      <c r="R3795" s="129"/>
      <c r="S3795" s="205"/>
      <c r="U3795" s="132" t="str">
        <f t="shared" si="236"/>
        <v>0011880400D048895</v>
      </c>
      <c r="W3795" s="134" t="str">
        <f>IF((ISERROR(VLOOKUP(E3795,'[2]Lead Time(覆蓋貼)'!F:F,1,0)))*(P3795="v"),"",IF((ISTEXT(VLOOKUP(E3795,'[2]Lead Time(覆蓋貼)'!F:F,1,0)))*(P3795=""),"未執行",""))</f>
        <v/>
      </c>
    </row>
    <row r="3796" spans="1:23" ht="20.25" customHeight="1" x14ac:dyDescent="0.25">
      <c r="A3796" s="117"/>
      <c r="B3796" s="118" t="s">
        <v>6765</v>
      </c>
      <c r="C3796" s="119">
        <v>43337</v>
      </c>
      <c r="D3796" s="117" t="s">
        <v>6766</v>
      </c>
      <c r="E3796" s="120" t="s">
        <v>7126</v>
      </c>
      <c r="F3796" s="117">
        <f>IF(ISNA(VLOOKUP(B3796,[2]保固召回!$A:$G,7,FALSE)),"",(VLOOKUP(B3796,[2]保固召回!$A:$G,7,FALSE)))</f>
        <v>0</v>
      </c>
      <c r="G3796" s="121">
        <f t="shared" ca="1" si="239"/>
        <v>5.859375E-3</v>
      </c>
      <c r="H3796" s="125" t="str">
        <f t="shared" si="237"/>
        <v/>
      </c>
      <c r="I3796" s="126">
        <f t="shared" ca="1" si="238"/>
        <v>3</v>
      </c>
      <c r="J3796" s="127"/>
      <c r="K3796" s="156"/>
      <c r="L3796" s="129"/>
      <c r="M3796" s="205"/>
      <c r="N3796" s="118"/>
      <c r="O3796" s="119"/>
      <c r="P3796" s="117" t="str">
        <f>IF(B3796="","",IF(ISNA(VLOOKUP(U3796,[2]NEW!H:H,1,FALSE)),"V",""))</f>
        <v/>
      </c>
      <c r="Q3796" s="156"/>
      <c r="R3796" s="129"/>
      <c r="S3796" s="205"/>
      <c r="U3796" s="132" t="str">
        <f t="shared" si="236"/>
        <v>0011880400D048973</v>
      </c>
      <c r="W3796" s="134" t="str">
        <f>IF((ISERROR(VLOOKUP(E3796,'[2]Lead Time(覆蓋貼)'!F:F,1,0)))*(P3796="v"),"",IF((ISTEXT(VLOOKUP(E3796,'[2]Lead Time(覆蓋貼)'!F:F,1,0)))*(P3796=""),"未執行",""))</f>
        <v/>
      </c>
    </row>
    <row r="3797" spans="1:23" ht="20.25" customHeight="1" x14ac:dyDescent="0.25">
      <c r="A3797" s="117"/>
      <c r="B3797" s="118" t="s">
        <v>6765</v>
      </c>
      <c r="C3797" s="119">
        <v>43337</v>
      </c>
      <c r="D3797" s="117" t="s">
        <v>6766</v>
      </c>
      <c r="E3797" s="120" t="s">
        <v>7127</v>
      </c>
      <c r="F3797" s="117">
        <f>IF(ISNA(VLOOKUP(B3797,[2]保固召回!$A:$G,7,FALSE)),"",(VLOOKUP(B3797,[2]保固召回!$A:$G,7,FALSE)))</f>
        <v>0</v>
      </c>
      <c r="G3797" s="121">
        <f t="shared" ca="1" si="239"/>
        <v>5.859375E-3</v>
      </c>
      <c r="H3797" s="125" t="str">
        <f t="shared" si="237"/>
        <v/>
      </c>
      <c r="I3797" s="126">
        <f t="shared" ca="1" si="238"/>
        <v>3</v>
      </c>
      <c r="J3797" s="127"/>
      <c r="K3797" s="156"/>
      <c r="L3797" s="129"/>
      <c r="M3797" s="205"/>
      <c r="N3797" s="118"/>
      <c r="O3797" s="119"/>
      <c r="P3797" s="117" t="str">
        <f>IF(B3797="","",IF(ISNA(VLOOKUP(U3797,[2]NEW!H:H,1,FALSE)),"V",""))</f>
        <v/>
      </c>
      <c r="Q3797" s="156"/>
      <c r="R3797" s="129"/>
      <c r="S3797" s="205"/>
      <c r="U3797" s="132" t="str">
        <f t="shared" si="236"/>
        <v>0011880400D049083</v>
      </c>
      <c r="W3797" s="134" t="str">
        <f>IF((ISERROR(VLOOKUP(E3797,'[2]Lead Time(覆蓋貼)'!F:F,1,0)))*(P3797="v"),"",IF((ISTEXT(VLOOKUP(E3797,'[2]Lead Time(覆蓋貼)'!F:F,1,0)))*(P3797=""),"未執行",""))</f>
        <v/>
      </c>
    </row>
    <row r="3798" spans="1:23" ht="20.25" customHeight="1" x14ac:dyDescent="0.25">
      <c r="A3798" s="117"/>
      <c r="B3798" s="118" t="s">
        <v>6765</v>
      </c>
      <c r="C3798" s="119">
        <v>43337</v>
      </c>
      <c r="D3798" s="117" t="s">
        <v>6766</v>
      </c>
      <c r="E3798" s="120" t="s">
        <v>7128</v>
      </c>
      <c r="F3798" s="117">
        <f>IF(ISNA(VLOOKUP(B3798,[2]保固召回!$A:$G,7,FALSE)),"",(VLOOKUP(B3798,[2]保固召回!$A:$G,7,FALSE)))</f>
        <v>0</v>
      </c>
      <c r="G3798" s="121">
        <f t="shared" ca="1" si="239"/>
        <v>5.859375E-3</v>
      </c>
      <c r="H3798" s="125" t="str">
        <f t="shared" si="237"/>
        <v/>
      </c>
      <c r="I3798" s="126">
        <f t="shared" ca="1" si="238"/>
        <v>3</v>
      </c>
      <c r="J3798" s="127"/>
      <c r="K3798" s="156"/>
      <c r="L3798" s="129"/>
      <c r="M3798" s="205"/>
      <c r="N3798" s="118"/>
      <c r="O3798" s="119"/>
      <c r="P3798" s="117" t="str">
        <f>IF(B3798="","",IF(ISNA(VLOOKUP(U3798,[2]NEW!H:H,1,FALSE)),"V",""))</f>
        <v/>
      </c>
      <c r="Q3798" s="156"/>
      <c r="R3798" s="129"/>
      <c r="S3798" s="205"/>
      <c r="U3798" s="132" t="str">
        <f t="shared" si="236"/>
        <v>0011880400DU28417</v>
      </c>
      <c r="W3798" s="134" t="str">
        <f>IF((ISERROR(VLOOKUP(E3798,'[2]Lead Time(覆蓋貼)'!F:F,1,0)))*(P3798="v"),"",IF((ISTEXT(VLOOKUP(E3798,'[2]Lead Time(覆蓋貼)'!F:F,1,0)))*(P3798=""),"未執行",""))</f>
        <v/>
      </c>
    </row>
    <row r="3799" spans="1:23" ht="20.25" customHeight="1" x14ac:dyDescent="0.25">
      <c r="A3799" s="117"/>
      <c r="B3799" s="118" t="s">
        <v>6765</v>
      </c>
      <c r="C3799" s="119">
        <v>43337</v>
      </c>
      <c r="D3799" s="117" t="s">
        <v>6766</v>
      </c>
      <c r="E3799" s="120" t="s">
        <v>7129</v>
      </c>
      <c r="F3799" s="117">
        <f>IF(ISNA(VLOOKUP(B3799,[2]保固召回!$A:$G,7,FALSE)),"",(VLOOKUP(B3799,[2]保固召回!$A:$G,7,FALSE)))</f>
        <v>0</v>
      </c>
      <c r="G3799" s="121">
        <f t="shared" ca="1" si="239"/>
        <v>5.859375E-3</v>
      </c>
      <c r="H3799" s="125" t="str">
        <f t="shared" si="237"/>
        <v/>
      </c>
      <c r="I3799" s="126">
        <f t="shared" ca="1" si="238"/>
        <v>3</v>
      </c>
      <c r="J3799" s="127"/>
      <c r="K3799" s="156"/>
      <c r="L3799" s="129"/>
      <c r="M3799" s="205"/>
      <c r="N3799" s="118"/>
      <c r="O3799" s="119"/>
      <c r="P3799" s="117" t="str">
        <f>IF(B3799="","",IF(ISNA(VLOOKUP(U3799,[2]NEW!H:H,1,FALSE)),"V",""))</f>
        <v/>
      </c>
      <c r="Q3799" s="156"/>
      <c r="R3799" s="129"/>
      <c r="S3799" s="205"/>
      <c r="U3799" s="132" t="str">
        <f t="shared" si="236"/>
        <v>00118804000K86869</v>
      </c>
      <c r="W3799" s="134" t="str">
        <f>IF((ISERROR(VLOOKUP(E3799,'[2]Lead Time(覆蓋貼)'!F:F,1,0)))*(P3799="v"),"",IF((ISTEXT(VLOOKUP(E3799,'[2]Lead Time(覆蓋貼)'!F:F,1,0)))*(P3799=""),"未執行",""))</f>
        <v/>
      </c>
    </row>
    <row r="3800" spans="1:23" ht="20.25" customHeight="1" x14ac:dyDescent="0.25">
      <c r="A3800" s="117"/>
      <c r="B3800" s="118" t="s">
        <v>6765</v>
      </c>
      <c r="C3800" s="119">
        <v>43337</v>
      </c>
      <c r="D3800" s="117" t="s">
        <v>6766</v>
      </c>
      <c r="E3800" s="120" t="s">
        <v>7130</v>
      </c>
      <c r="F3800" s="117">
        <f>IF(ISNA(VLOOKUP(B3800,[2]保固召回!$A:$G,7,FALSE)),"",(VLOOKUP(B3800,[2]保固召回!$A:$G,7,FALSE)))</f>
        <v>0</v>
      </c>
      <c r="G3800" s="121">
        <f t="shared" ca="1" si="239"/>
        <v>5.859375E-3</v>
      </c>
      <c r="H3800" s="125" t="str">
        <f t="shared" si="237"/>
        <v/>
      </c>
      <c r="I3800" s="126">
        <f t="shared" ca="1" si="238"/>
        <v>3</v>
      </c>
      <c r="J3800" s="127"/>
      <c r="K3800" s="156"/>
      <c r="L3800" s="129"/>
      <c r="M3800" s="205"/>
      <c r="N3800" s="118"/>
      <c r="O3800" s="119"/>
      <c r="P3800" s="117" t="str">
        <f>IF(B3800="","",IF(ISNA(VLOOKUP(U3800,[2]NEW!H:H,1,FALSE)),"V",""))</f>
        <v/>
      </c>
      <c r="Q3800" s="156"/>
      <c r="R3800" s="129"/>
      <c r="S3800" s="205"/>
      <c r="U3800" s="132" t="str">
        <f t="shared" si="236"/>
        <v>00118804000K86878</v>
      </c>
      <c r="W3800" s="134" t="str">
        <f>IF((ISERROR(VLOOKUP(E3800,'[2]Lead Time(覆蓋貼)'!F:F,1,0)))*(P3800="v"),"",IF((ISTEXT(VLOOKUP(E3800,'[2]Lead Time(覆蓋貼)'!F:F,1,0)))*(P3800=""),"未執行",""))</f>
        <v/>
      </c>
    </row>
    <row r="3801" spans="1:23" ht="20.25" customHeight="1" x14ac:dyDescent="0.25">
      <c r="A3801" s="117"/>
      <c r="B3801" s="118" t="s">
        <v>6765</v>
      </c>
      <c r="C3801" s="119">
        <v>43337</v>
      </c>
      <c r="D3801" s="117" t="s">
        <v>6766</v>
      </c>
      <c r="E3801" s="120" t="s">
        <v>7131</v>
      </c>
      <c r="F3801" s="117">
        <f>IF(ISNA(VLOOKUP(B3801,[2]保固召回!$A:$G,7,FALSE)),"",(VLOOKUP(B3801,[2]保固召回!$A:$G,7,FALSE)))</f>
        <v>0</v>
      </c>
      <c r="G3801" s="121">
        <f t="shared" ca="1" si="239"/>
        <v>5.859375E-3</v>
      </c>
      <c r="H3801" s="125" t="str">
        <f t="shared" si="237"/>
        <v/>
      </c>
      <c r="I3801" s="126">
        <f t="shared" ca="1" si="238"/>
        <v>3</v>
      </c>
      <c r="J3801" s="127"/>
      <c r="K3801" s="156"/>
      <c r="L3801" s="129"/>
      <c r="M3801" s="205"/>
      <c r="N3801" s="118"/>
      <c r="O3801" s="119"/>
      <c r="P3801" s="117" t="str">
        <f>IF(B3801="","",IF(ISNA(VLOOKUP(U3801,[2]NEW!H:H,1,FALSE)),"V",""))</f>
        <v/>
      </c>
      <c r="Q3801" s="156"/>
      <c r="R3801" s="129"/>
      <c r="S3801" s="205"/>
      <c r="U3801" s="132" t="str">
        <f t="shared" si="236"/>
        <v>00118804000K86602</v>
      </c>
      <c r="W3801" s="134" t="str">
        <f>IF((ISERROR(VLOOKUP(E3801,'[2]Lead Time(覆蓋貼)'!F:F,1,0)))*(P3801="v"),"",IF((ISTEXT(VLOOKUP(E3801,'[2]Lead Time(覆蓋貼)'!F:F,1,0)))*(P3801=""),"未執行",""))</f>
        <v/>
      </c>
    </row>
    <row r="3802" spans="1:23" ht="20.25" customHeight="1" x14ac:dyDescent="0.25">
      <c r="A3802" s="117"/>
      <c r="B3802" s="118" t="s">
        <v>6765</v>
      </c>
      <c r="C3802" s="119">
        <v>43337</v>
      </c>
      <c r="D3802" s="117" t="s">
        <v>6766</v>
      </c>
      <c r="E3802" s="120" t="s">
        <v>7132</v>
      </c>
      <c r="F3802" s="117">
        <f>IF(ISNA(VLOOKUP(B3802,[2]保固召回!$A:$G,7,FALSE)),"",(VLOOKUP(B3802,[2]保固召回!$A:$G,7,FALSE)))</f>
        <v>0</v>
      </c>
      <c r="G3802" s="121">
        <f t="shared" ca="1" si="239"/>
        <v>5.859375E-3</v>
      </c>
      <c r="H3802" s="125" t="str">
        <f t="shared" si="237"/>
        <v/>
      </c>
      <c r="I3802" s="126">
        <f t="shared" ca="1" si="238"/>
        <v>3</v>
      </c>
      <c r="J3802" s="127"/>
      <c r="K3802" s="156"/>
      <c r="L3802" s="129"/>
      <c r="M3802" s="205"/>
      <c r="N3802" s="118"/>
      <c r="O3802" s="119"/>
      <c r="P3802" s="117" t="str">
        <f>IF(B3802="","",IF(ISNA(VLOOKUP(U3802,[2]NEW!H:H,1,FALSE)),"V",""))</f>
        <v/>
      </c>
      <c r="Q3802" s="156"/>
      <c r="R3802" s="129"/>
      <c r="S3802" s="205"/>
      <c r="U3802" s="132" t="str">
        <f t="shared" si="236"/>
        <v>00118804000K84782</v>
      </c>
      <c r="W3802" s="134" t="str">
        <f>IF((ISERROR(VLOOKUP(E3802,'[2]Lead Time(覆蓋貼)'!F:F,1,0)))*(P3802="v"),"",IF((ISTEXT(VLOOKUP(E3802,'[2]Lead Time(覆蓋貼)'!F:F,1,0)))*(P3802=""),"未執行",""))</f>
        <v/>
      </c>
    </row>
    <row r="3803" spans="1:23" ht="20.25" customHeight="1" x14ac:dyDescent="0.25">
      <c r="A3803" s="117"/>
      <c r="B3803" s="118" t="s">
        <v>6765</v>
      </c>
      <c r="C3803" s="119">
        <v>43337</v>
      </c>
      <c r="D3803" s="117" t="s">
        <v>6766</v>
      </c>
      <c r="E3803" s="120" t="s">
        <v>7133</v>
      </c>
      <c r="F3803" s="117">
        <f>IF(ISNA(VLOOKUP(B3803,[2]保固召回!$A:$G,7,FALSE)),"",(VLOOKUP(B3803,[2]保固召回!$A:$G,7,FALSE)))</f>
        <v>0</v>
      </c>
      <c r="G3803" s="121">
        <f t="shared" ca="1" si="239"/>
        <v>5.859375E-3</v>
      </c>
      <c r="H3803" s="125" t="str">
        <f t="shared" si="237"/>
        <v/>
      </c>
      <c r="I3803" s="126">
        <f t="shared" ca="1" si="238"/>
        <v>3</v>
      </c>
      <c r="J3803" s="127"/>
      <c r="K3803" s="156"/>
      <c r="L3803" s="129"/>
      <c r="M3803" s="205"/>
      <c r="N3803" s="118"/>
      <c r="O3803" s="119"/>
      <c r="P3803" s="117" t="str">
        <f>IF(B3803="","",IF(ISNA(VLOOKUP(U3803,[2]NEW!H:H,1,FALSE)),"V",""))</f>
        <v/>
      </c>
      <c r="Q3803" s="156"/>
      <c r="R3803" s="129"/>
      <c r="S3803" s="205"/>
      <c r="U3803" s="132" t="str">
        <f t="shared" si="236"/>
        <v>00118804000K85411</v>
      </c>
      <c r="W3803" s="134" t="str">
        <f>IF((ISERROR(VLOOKUP(E3803,'[2]Lead Time(覆蓋貼)'!F:F,1,0)))*(P3803="v"),"",IF((ISTEXT(VLOOKUP(E3803,'[2]Lead Time(覆蓋貼)'!F:F,1,0)))*(P3803=""),"未執行",""))</f>
        <v/>
      </c>
    </row>
    <row r="3804" spans="1:23" ht="20.25" customHeight="1" x14ac:dyDescent="0.25">
      <c r="A3804" s="117"/>
      <c r="B3804" s="118" t="s">
        <v>6765</v>
      </c>
      <c r="C3804" s="119">
        <v>43337</v>
      </c>
      <c r="D3804" s="117" t="s">
        <v>6766</v>
      </c>
      <c r="E3804" s="120" t="s">
        <v>7134</v>
      </c>
      <c r="F3804" s="117">
        <f>IF(ISNA(VLOOKUP(B3804,[2]保固召回!$A:$G,7,FALSE)),"",(VLOOKUP(B3804,[2]保固召回!$A:$G,7,FALSE)))</f>
        <v>0</v>
      </c>
      <c r="G3804" s="121">
        <f t="shared" ca="1" si="239"/>
        <v>5.859375E-3</v>
      </c>
      <c r="H3804" s="125" t="str">
        <f t="shared" si="237"/>
        <v/>
      </c>
      <c r="I3804" s="126">
        <f t="shared" ca="1" si="238"/>
        <v>3</v>
      </c>
      <c r="J3804" s="127"/>
      <c r="K3804" s="156"/>
      <c r="L3804" s="129"/>
      <c r="M3804" s="205"/>
      <c r="N3804" s="118"/>
      <c r="O3804" s="119"/>
      <c r="P3804" s="117" t="str">
        <f>IF(B3804="","",IF(ISNA(VLOOKUP(U3804,[2]NEW!H:H,1,FALSE)),"V",""))</f>
        <v/>
      </c>
      <c r="Q3804" s="156"/>
      <c r="R3804" s="129"/>
      <c r="S3804" s="205"/>
      <c r="U3804" s="132" t="str">
        <f t="shared" si="236"/>
        <v>00118804000K85624</v>
      </c>
      <c r="W3804" s="134" t="str">
        <f>IF((ISERROR(VLOOKUP(E3804,'[2]Lead Time(覆蓋貼)'!F:F,1,0)))*(P3804="v"),"",IF((ISTEXT(VLOOKUP(E3804,'[2]Lead Time(覆蓋貼)'!F:F,1,0)))*(P3804=""),"未執行",""))</f>
        <v/>
      </c>
    </row>
    <row r="3805" spans="1:23" ht="20.25" customHeight="1" x14ac:dyDescent="0.25">
      <c r="A3805" s="117"/>
      <c r="B3805" s="118" t="s">
        <v>6765</v>
      </c>
      <c r="C3805" s="119">
        <v>43337</v>
      </c>
      <c r="D3805" s="117" t="s">
        <v>6766</v>
      </c>
      <c r="E3805" s="120" t="s">
        <v>7135</v>
      </c>
      <c r="F3805" s="117">
        <f>IF(ISNA(VLOOKUP(B3805,[2]保固召回!$A:$G,7,FALSE)),"",(VLOOKUP(B3805,[2]保固召回!$A:$G,7,FALSE)))</f>
        <v>0</v>
      </c>
      <c r="G3805" s="121">
        <f t="shared" ca="1" si="239"/>
        <v>5.859375E-3</v>
      </c>
      <c r="H3805" s="125" t="str">
        <f t="shared" si="237"/>
        <v/>
      </c>
      <c r="I3805" s="126">
        <f t="shared" ca="1" si="238"/>
        <v>3</v>
      </c>
      <c r="J3805" s="127"/>
      <c r="K3805" s="156"/>
      <c r="L3805" s="129"/>
      <c r="M3805" s="205"/>
      <c r="N3805" s="118"/>
      <c r="O3805" s="119"/>
      <c r="P3805" s="117" t="str">
        <f>IF(B3805="","",IF(ISNA(VLOOKUP(U3805,[2]NEW!H:H,1,FALSE)),"V",""))</f>
        <v/>
      </c>
      <c r="Q3805" s="156"/>
      <c r="R3805" s="129"/>
      <c r="S3805" s="205"/>
      <c r="U3805" s="132" t="str">
        <f t="shared" si="236"/>
        <v>0011880400DU29112</v>
      </c>
      <c r="W3805" s="134" t="str">
        <f>IF((ISERROR(VLOOKUP(E3805,'[2]Lead Time(覆蓋貼)'!F:F,1,0)))*(P3805="v"),"",IF((ISTEXT(VLOOKUP(E3805,'[2]Lead Time(覆蓋貼)'!F:F,1,0)))*(P3805=""),"未執行",""))</f>
        <v/>
      </c>
    </row>
    <row r="3806" spans="1:23" ht="20.25" customHeight="1" x14ac:dyDescent="0.25">
      <c r="A3806" s="117"/>
      <c r="B3806" s="118" t="s">
        <v>6765</v>
      </c>
      <c r="C3806" s="119">
        <v>43337</v>
      </c>
      <c r="D3806" s="117" t="s">
        <v>6766</v>
      </c>
      <c r="E3806" s="120" t="s">
        <v>7136</v>
      </c>
      <c r="F3806" s="117">
        <f>IF(ISNA(VLOOKUP(B3806,[2]保固召回!$A:$G,7,FALSE)),"",(VLOOKUP(B3806,[2]保固召回!$A:$G,7,FALSE)))</f>
        <v>0</v>
      </c>
      <c r="G3806" s="121">
        <f t="shared" ca="1" si="239"/>
        <v>5.859375E-3</v>
      </c>
      <c r="H3806" s="125" t="str">
        <f t="shared" si="237"/>
        <v/>
      </c>
      <c r="I3806" s="126">
        <f t="shared" ca="1" si="238"/>
        <v>3</v>
      </c>
      <c r="J3806" s="127"/>
      <c r="K3806" s="156"/>
      <c r="L3806" s="129"/>
      <c r="M3806" s="205"/>
      <c r="N3806" s="118"/>
      <c r="O3806" s="119"/>
      <c r="P3806" s="117" t="str">
        <f>IF(B3806="","",IF(ISNA(VLOOKUP(U3806,[2]NEW!H:H,1,FALSE)),"V",""))</f>
        <v/>
      </c>
      <c r="Q3806" s="156"/>
      <c r="R3806" s="129"/>
      <c r="S3806" s="205"/>
      <c r="U3806" s="132" t="str">
        <f t="shared" si="236"/>
        <v>0011880400DU43608</v>
      </c>
      <c r="W3806" s="134" t="str">
        <f>IF((ISERROR(VLOOKUP(E3806,'[2]Lead Time(覆蓋貼)'!F:F,1,0)))*(P3806="v"),"",IF((ISTEXT(VLOOKUP(E3806,'[2]Lead Time(覆蓋貼)'!F:F,1,0)))*(P3806=""),"未執行",""))</f>
        <v/>
      </c>
    </row>
    <row r="3807" spans="1:23" ht="20.25" customHeight="1" x14ac:dyDescent="0.25">
      <c r="A3807" s="117"/>
      <c r="B3807" s="118" t="s">
        <v>6765</v>
      </c>
      <c r="C3807" s="119">
        <v>43337</v>
      </c>
      <c r="D3807" s="117" t="s">
        <v>6766</v>
      </c>
      <c r="E3807" s="120" t="s">
        <v>6533</v>
      </c>
      <c r="F3807" s="117">
        <f>IF(ISNA(VLOOKUP(B3807,[2]保固召回!$A:$G,7,FALSE)),"",(VLOOKUP(B3807,[2]保固召回!$A:$G,7,FALSE)))</f>
        <v>0</v>
      </c>
      <c r="G3807" s="121">
        <f t="shared" ca="1" si="239"/>
        <v>5.859375E-3</v>
      </c>
      <c r="H3807" s="125" t="str">
        <f t="shared" si="237"/>
        <v/>
      </c>
      <c r="I3807" s="126">
        <f t="shared" ca="1" si="238"/>
        <v>3</v>
      </c>
      <c r="J3807" s="127"/>
      <c r="K3807" s="156"/>
      <c r="L3807" s="129"/>
      <c r="M3807" s="205"/>
      <c r="N3807" s="118"/>
      <c r="O3807" s="119"/>
      <c r="P3807" s="117" t="str">
        <f>IF(B3807="","",IF(ISNA(VLOOKUP(U3807,[2]NEW!H:H,1,FALSE)),"V",""))</f>
        <v/>
      </c>
      <c r="Q3807" s="156"/>
      <c r="R3807" s="129"/>
      <c r="S3807" s="205"/>
      <c r="U3807" s="132" t="str">
        <f t="shared" si="236"/>
        <v>00118804000N38528</v>
      </c>
      <c r="W3807" s="134" t="str">
        <f>IF((ISERROR(VLOOKUP(E3807,'[2]Lead Time(覆蓋貼)'!F:F,1,0)))*(P3807="v"),"",IF((ISTEXT(VLOOKUP(E3807,'[2]Lead Time(覆蓋貼)'!F:F,1,0)))*(P3807=""),"未執行",""))</f>
        <v/>
      </c>
    </row>
    <row r="3808" spans="1:23" ht="20.25" customHeight="1" x14ac:dyDescent="0.25">
      <c r="A3808" s="117"/>
      <c r="B3808" s="118" t="s">
        <v>6765</v>
      </c>
      <c r="C3808" s="119">
        <v>43337</v>
      </c>
      <c r="D3808" s="117" t="s">
        <v>6766</v>
      </c>
      <c r="E3808" s="120" t="s">
        <v>7137</v>
      </c>
      <c r="F3808" s="117">
        <f>IF(ISNA(VLOOKUP(B3808,[2]保固召回!$A:$G,7,FALSE)),"",(VLOOKUP(B3808,[2]保固召回!$A:$G,7,FALSE)))</f>
        <v>0</v>
      </c>
      <c r="G3808" s="121">
        <f t="shared" ca="1" si="239"/>
        <v>5.859375E-3</v>
      </c>
      <c r="H3808" s="125" t="str">
        <f t="shared" si="237"/>
        <v/>
      </c>
      <c r="I3808" s="126">
        <f t="shared" ca="1" si="238"/>
        <v>3</v>
      </c>
      <c r="J3808" s="127"/>
      <c r="K3808" s="156"/>
      <c r="L3808" s="129"/>
      <c r="M3808" s="205"/>
      <c r="N3808" s="118"/>
      <c r="O3808" s="119"/>
      <c r="P3808" s="117" t="str">
        <f>IF(B3808="","",IF(ISNA(VLOOKUP(U3808,[2]NEW!H:H,1,FALSE)),"V",""))</f>
        <v/>
      </c>
      <c r="Q3808" s="156"/>
      <c r="R3808" s="129"/>
      <c r="S3808" s="205"/>
      <c r="U3808" s="132" t="str">
        <f t="shared" si="236"/>
        <v>0011880400D049314</v>
      </c>
      <c r="W3808" s="134" t="str">
        <f>IF((ISERROR(VLOOKUP(E3808,'[2]Lead Time(覆蓋貼)'!F:F,1,0)))*(P3808="v"),"",IF((ISTEXT(VLOOKUP(E3808,'[2]Lead Time(覆蓋貼)'!F:F,1,0)))*(P3808=""),"未執行",""))</f>
        <v/>
      </c>
    </row>
    <row r="3809" spans="1:23" ht="20.25" customHeight="1" x14ac:dyDescent="0.25">
      <c r="A3809" s="117"/>
      <c r="B3809" s="118" t="s">
        <v>6765</v>
      </c>
      <c r="C3809" s="119">
        <v>43337</v>
      </c>
      <c r="D3809" s="117" t="s">
        <v>6766</v>
      </c>
      <c r="E3809" s="120" t="s">
        <v>7138</v>
      </c>
      <c r="F3809" s="117">
        <f>IF(ISNA(VLOOKUP(B3809,[2]保固召回!$A:$G,7,FALSE)),"",(VLOOKUP(B3809,[2]保固召回!$A:$G,7,FALSE)))</f>
        <v>0</v>
      </c>
      <c r="G3809" s="121">
        <f t="shared" ca="1" si="239"/>
        <v>5.859375E-3</v>
      </c>
      <c r="H3809" s="125" t="str">
        <f t="shared" si="237"/>
        <v/>
      </c>
      <c r="I3809" s="126">
        <f t="shared" ca="1" si="238"/>
        <v>3</v>
      </c>
      <c r="J3809" s="127"/>
      <c r="K3809" s="156"/>
      <c r="L3809" s="129"/>
      <c r="M3809" s="205"/>
      <c r="N3809" s="118"/>
      <c r="O3809" s="119"/>
      <c r="P3809" s="117" t="str">
        <f>IF(B3809="","",IF(ISNA(VLOOKUP(U3809,[2]NEW!H:H,1,FALSE)),"V",""))</f>
        <v/>
      </c>
      <c r="Q3809" s="156"/>
      <c r="R3809" s="129"/>
      <c r="S3809" s="205"/>
      <c r="U3809" s="132" t="str">
        <f t="shared" si="236"/>
        <v>0011880400DY15856</v>
      </c>
      <c r="W3809" s="134" t="str">
        <f>IF((ISERROR(VLOOKUP(E3809,'[2]Lead Time(覆蓋貼)'!F:F,1,0)))*(P3809="v"),"",IF((ISTEXT(VLOOKUP(E3809,'[2]Lead Time(覆蓋貼)'!F:F,1,0)))*(P3809=""),"未執行",""))</f>
        <v/>
      </c>
    </row>
    <row r="3810" spans="1:23" ht="20.25" customHeight="1" x14ac:dyDescent="0.25">
      <c r="A3810" s="117"/>
      <c r="B3810" s="118" t="s">
        <v>6765</v>
      </c>
      <c r="C3810" s="119">
        <v>43337</v>
      </c>
      <c r="D3810" s="117" t="s">
        <v>6766</v>
      </c>
      <c r="E3810" s="120" t="s">
        <v>7139</v>
      </c>
      <c r="F3810" s="117">
        <f>IF(ISNA(VLOOKUP(B3810,[2]保固召回!$A:$G,7,FALSE)),"",(VLOOKUP(B3810,[2]保固召回!$A:$G,7,FALSE)))</f>
        <v>0</v>
      </c>
      <c r="G3810" s="121">
        <f t="shared" ca="1" si="239"/>
        <v>5.859375E-3</v>
      </c>
      <c r="H3810" s="125" t="str">
        <f t="shared" si="237"/>
        <v/>
      </c>
      <c r="I3810" s="126">
        <f t="shared" ca="1" si="238"/>
        <v>3</v>
      </c>
      <c r="J3810" s="127"/>
      <c r="K3810" s="156"/>
      <c r="L3810" s="129"/>
      <c r="M3810" s="205"/>
      <c r="N3810" s="118"/>
      <c r="O3810" s="119"/>
      <c r="P3810" s="117" t="str">
        <f>IF(B3810="","",IF(ISNA(VLOOKUP(U3810,[2]NEW!H:H,1,FALSE)),"V",""))</f>
        <v/>
      </c>
      <c r="Q3810" s="156"/>
      <c r="R3810" s="129"/>
      <c r="S3810" s="205"/>
      <c r="U3810" s="132" t="str">
        <f t="shared" si="236"/>
        <v>0011880400NP99807</v>
      </c>
      <c r="W3810" s="134" t="str">
        <f>IF((ISERROR(VLOOKUP(E3810,'[2]Lead Time(覆蓋貼)'!F:F,1,0)))*(P3810="v"),"",IF((ISTEXT(VLOOKUP(E3810,'[2]Lead Time(覆蓋貼)'!F:F,1,0)))*(P3810=""),"未執行",""))</f>
        <v/>
      </c>
    </row>
    <row r="3811" spans="1:23" ht="20.25" customHeight="1" x14ac:dyDescent="0.25">
      <c r="A3811" s="117"/>
      <c r="B3811" s="118" t="s">
        <v>6765</v>
      </c>
      <c r="C3811" s="119">
        <v>43337</v>
      </c>
      <c r="D3811" s="117" t="s">
        <v>6766</v>
      </c>
      <c r="E3811" s="120" t="s">
        <v>7140</v>
      </c>
      <c r="F3811" s="117">
        <f>IF(ISNA(VLOOKUP(B3811,[2]保固召回!$A:$G,7,FALSE)),"",(VLOOKUP(B3811,[2]保固召回!$A:$G,7,FALSE)))</f>
        <v>0</v>
      </c>
      <c r="G3811" s="121">
        <f t="shared" ca="1" si="239"/>
        <v>5.859375E-3</v>
      </c>
      <c r="H3811" s="125" t="str">
        <f t="shared" si="237"/>
        <v/>
      </c>
      <c r="I3811" s="126">
        <f t="shared" ca="1" si="238"/>
        <v>3</v>
      </c>
      <c r="J3811" s="127"/>
      <c r="K3811" s="156"/>
      <c r="L3811" s="129"/>
      <c r="M3811" s="205"/>
      <c r="N3811" s="118"/>
      <c r="O3811" s="119"/>
      <c r="P3811" s="117" t="str">
        <f>IF(B3811="","",IF(ISNA(VLOOKUP(U3811,[2]NEW!H:H,1,FALSE)),"V",""))</f>
        <v/>
      </c>
      <c r="Q3811" s="156"/>
      <c r="R3811" s="129"/>
      <c r="S3811" s="205"/>
      <c r="U3811" s="132" t="str">
        <f t="shared" si="236"/>
        <v>0011880400DZ39765</v>
      </c>
      <c r="W3811" s="134" t="str">
        <f>IF((ISERROR(VLOOKUP(E3811,'[2]Lead Time(覆蓋貼)'!F:F,1,0)))*(P3811="v"),"",IF((ISTEXT(VLOOKUP(E3811,'[2]Lead Time(覆蓋貼)'!F:F,1,0)))*(P3811=""),"未執行",""))</f>
        <v/>
      </c>
    </row>
    <row r="3812" spans="1:23" ht="20.25" customHeight="1" x14ac:dyDescent="0.25">
      <c r="A3812" s="117"/>
      <c r="B3812" s="118" t="s">
        <v>6765</v>
      </c>
      <c r="C3812" s="119">
        <v>43337</v>
      </c>
      <c r="D3812" s="117" t="s">
        <v>6766</v>
      </c>
      <c r="E3812" s="120" t="s">
        <v>7141</v>
      </c>
      <c r="F3812" s="117">
        <f>IF(ISNA(VLOOKUP(B3812,[2]保固召回!$A:$G,7,FALSE)),"",(VLOOKUP(B3812,[2]保固召回!$A:$G,7,FALSE)))</f>
        <v>0</v>
      </c>
      <c r="G3812" s="121">
        <f t="shared" ca="1" si="239"/>
        <v>5.859375E-3</v>
      </c>
      <c r="H3812" s="125" t="str">
        <f t="shared" si="237"/>
        <v/>
      </c>
      <c r="I3812" s="126">
        <f t="shared" ca="1" si="238"/>
        <v>3</v>
      </c>
      <c r="J3812" s="127"/>
      <c r="K3812" s="156"/>
      <c r="L3812" s="129"/>
      <c r="M3812" s="205"/>
      <c r="N3812" s="118"/>
      <c r="O3812" s="119"/>
      <c r="P3812" s="117" t="str">
        <f>IF(B3812="","",IF(ISNA(VLOOKUP(U3812,[2]NEW!H:H,1,FALSE)),"V",""))</f>
        <v/>
      </c>
      <c r="Q3812" s="156"/>
      <c r="R3812" s="129"/>
      <c r="S3812" s="205"/>
      <c r="U3812" s="132" t="str">
        <f t="shared" si="236"/>
        <v>0011880400D045174</v>
      </c>
      <c r="W3812" s="134" t="str">
        <f>IF((ISERROR(VLOOKUP(E3812,'[2]Lead Time(覆蓋貼)'!F:F,1,0)))*(P3812="v"),"",IF((ISTEXT(VLOOKUP(E3812,'[2]Lead Time(覆蓋貼)'!F:F,1,0)))*(P3812=""),"未執行",""))</f>
        <v/>
      </c>
    </row>
    <row r="3813" spans="1:23" ht="20.25" customHeight="1" x14ac:dyDescent="0.25">
      <c r="A3813" s="117"/>
      <c r="B3813" s="118" t="s">
        <v>6765</v>
      </c>
      <c r="C3813" s="119">
        <v>43337</v>
      </c>
      <c r="D3813" s="117" t="s">
        <v>6766</v>
      </c>
      <c r="E3813" s="120" t="s">
        <v>7142</v>
      </c>
      <c r="F3813" s="117">
        <f>IF(ISNA(VLOOKUP(B3813,[2]保固召回!$A:$G,7,FALSE)),"",(VLOOKUP(B3813,[2]保固召回!$A:$G,7,FALSE)))</f>
        <v>0</v>
      </c>
      <c r="G3813" s="121">
        <f t="shared" ca="1" si="239"/>
        <v>5.859375E-3</v>
      </c>
      <c r="H3813" s="125" t="str">
        <f t="shared" si="237"/>
        <v/>
      </c>
      <c r="I3813" s="126">
        <f t="shared" ca="1" si="238"/>
        <v>3</v>
      </c>
      <c r="J3813" s="127"/>
      <c r="K3813" s="156"/>
      <c r="L3813" s="129"/>
      <c r="M3813" s="205"/>
      <c r="N3813" s="118"/>
      <c r="O3813" s="119"/>
      <c r="P3813" s="117" t="str">
        <f>IF(B3813="","",IF(ISNA(VLOOKUP(U3813,[2]NEW!H:H,1,FALSE)),"V",""))</f>
        <v/>
      </c>
      <c r="Q3813" s="156"/>
      <c r="R3813" s="129"/>
      <c r="S3813" s="205"/>
      <c r="U3813" s="132" t="str">
        <f t="shared" si="236"/>
        <v>0011880400DY60896</v>
      </c>
      <c r="W3813" s="134" t="str">
        <f>IF((ISERROR(VLOOKUP(E3813,'[2]Lead Time(覆蓋貼)'!F:F,1,0)))*(P3813="v"),"",IF((ISTEXT(VLOOKUP(E3813,'[2]Lead Time(覆蓋貼)'!F:F,1,0)))*(P3813=""),"未執行",""))</f>
        <v/>
      </c>
    </row>
    <row r="3814" spans="1:23" ht="20.25" customHeight="1" x14ac:dyDescent="0.25">
      <c r="A3814" s="117"/>
      <c r="B3814" s="118" t="s">
        <v>6765</v>
      </c>
      <c r="C3814" s="119">
        <v>43337</v>
      </c>
      <c r="D3814" s="117" t="s">
        <v>6766</v>
      </c>
      <c r="E3814" s="120" t="s">
        <v>7143</v>
      </c>
      <c r="F3814" s="117">
        <f>IF(ISNA(VLOOKUP(B3814,[2]保固召回!$A:$G,7,FALSE)),"",(VLOOKUP(B3814,[2]保固召回!$A:$G,7,FALSE)))</f>
        <v>0</v>
      </c>
      <c r="G3814" s="121">
        <f t="shared" ca="1" si="239"/>
        <v>5.859375E-3</v>
      </c>
      <c r="H3814" s="125" t="str">
        <f t="shared" si="237"/>
        <v/>
      </c>
      <c r="I3814" s="126">
        <f t="shared" ca="1" si="238"/>
        <v>3</v>
      </c>
      <c r="J3814" s="127"/>
      <c r="K3814" s="156"/>
      <c r="L3814" s="129"/>
      <c r="M3814" s="205"/>
      <c r="N3814" s="118"/>
      <c r="O3814" s="119"/>
      <c r="P3814" s="117" t="str">
        <f>IF(B3814="","",IF(ISNA(VLOOKUP(U3814,[2]NEW!H:H,1,FALSE)),"V",""))</f>
        <v/>
      </c>
      <c r="Q3814" s="156"/>
      <c r="R3814" s="129"/>
      <c r="S3814" s="205"/>
      <c r="U3814" s="132" t="str">
        <f t="shared" si="236"/>
        <v>0011880400D045204</v>
      </c>
      <c r="W3814" s="134" t="str">
        <f>IF((ISERROR(VLOOKUP(E3814,'[2]Lead Time(覆蓋貼)'!F:F,1,0)))*(P3814="v"),"",IF((ISTEXT(VLOOKUP(E3814,'[2]Lead Time(覆蓋貼)'!F:F,1,0)))*(P3814=""),"未執行",""))</f>
        <v/>
      </c>
    </row>
    <row r="3815" spans="1:23" ht="20.25" customHeight="1" x14ac:dyDescent="0.25">
      <c r="A3815" s="117"/>
      <c r="B3815" s="118" t="s">
        <v>6765</v>
      </c>
      <c r="C3815" s="119">
        <v>43337</v>
      </c>
      <c r="D3815" s="117" t="s">
        <v>6766</v>
      </c>
      <c r="E3815" s="120" t="s">
        <v>7144</v>
      </c>
      <c r="F3815" s="117">
        <f>IF(ISNA(VLOOKUP(B3815,[2]保固召回!$A:$G,7,FALSE)),"",(VLOOKUP(B3815,[2]保固召回!$A:$G,7,FALSE)))</f>
        <v>0</v>
      </c>
      <c r="G3815" s="121">
        <f t="shared" ca="1" si="239"/>
        <v>5.859375E-3</v>
      </c>
      <c r="H3815" s="125" t="str">
        <f t="shared" si="237"/>
        <v/>
      </c>
      <c r="I3815" s="126">
        <f t="shared" ca="1" si="238"/>
        <v>3</v>
      </c>
      <c r="J3815" s="127"/>
      <c r="K3815" s="156"/>
      <c r="L3815" s="129"/>
      <c r="M3815" s="205"/>
      <c r="N3815" s="118"/>
      <c r="O3815" s="119"/>
      <c r="P3815" s="117" t="str">
        <f>IF(B3815="","",IF(ISNA(VLOOKUP(U3815,[2]NEW!H:H,1,FALSE)),"V",""))</f>
        <v/>
      </c>
      <c r="Q3815" s="156"/>
      <c r="R3815" s="129"/>
      <c r="S3815" s="205"/>
      <c r="U3815" s="132" t="str">
        <f t="shared" si="236"/>
        <v>0011880400DY18370</v>
      </c>
      <c r="W3815" s="134" t="str">
        <f>IF((ISERROR(VLOOKUP(E3815,'[2]Lead Time(覆蓋貼)'!F:F,1,0)))*(P3815="v"),"",IF((ISTEXT(VLOOKUP(E3815,'[2]Lead Time(覆蓋貼)'!F:F,1,0)))*(P3815=""),"未執行",""))</f>
        <v/>
      </c>
    </row>
    <row r="3816" spans="1:23" ht="20.25" customHeight="1" x14ac:dyDescent="0.25">
      <c r="A3816" s="117"/>
      <c r="B3816" s="118" t="s">
        <v>6765</v>
      </c>
      <c r="C3816" s="119">
        <v>43337</v>
      </c>
      <c r="D3816" s="117" t="s">
        <v>6766</v>
      </c>
      <c r="E3816" s="120" t="s">
        <v>7145</v>
      </c>
      <c r="F3816" s="117">
        <f>IF(ISNA(VLOOKUP(B3816,[2]保固召回!$A:$G,7,FALSE)),"",(VLOOKUP(B3816,[2]保固召回!$A:$G,7,FALSE)))</f>
        <v>0</v>
      </c>
      <c r="G3816" s="121">
        <f t="shared" ca="1" si="239"/>
        <v>5.859375E-3</v>
      </c>
      <c r="H3816" s="125" t="str">
        <f t="shared" si="237"/>
        <v/>
      </c>
      <c r="I3816" s="126">
        <f t="shared" ca="1" si="238"/>
        <v>3</v>
      </c>
      <c r="J3816" s="127"/>
      <c r="K3816" s="156"/>
      <c r="L3816" s="129"/>
      <c r="M3816" s="205"/>
      <c r="N3816" s="118"/>
      <c r="O3816" s="119"/>
      <c r="P3816" s="117" t="str">
        <f>IF(B3816="","",IF(ISNA(VLOOKUP(U3816,[2]NEW!H:H,1,FALSE)),"V",""))</f>
        <v/>
      </c>
      <c r="Q3816" s="156"/>
      <c r="R3816" s="129"/>
      <c r="S3816" s="205"/>
      <c r="U3816" s="132" t="str">
        <f t="shared" si="236"/>
        <v>0011880400DY64272</v>
      </c>
      <c r="W3816" s="134" t="str">
        <f>IF((ISERROR(VLOOKUP(E3816,'[2]Lead Time(覆蓋貼)'!F:F,1,0)))*(P3816="v"),"",IF((ISTEXT(VLOOKUP(E3816,'[2]Lead Time(覆蓋貼)'!F:F,1,0)))*(P3816=""),"未執行",""))</f>
        <v/>
      </c>
    </row>
    <row r="3817" spans="1:23" ht="20.25" customHeight="1" x14ac:dyDescent="0.25">
      <c r="A3817" s="117"/>
      <c r="B3817" s="118" t="s">
        <v>6765</v>
      </c>
      <c r="C3817" s="119">
        <v>43337</v>
      </c>
      <c r="D3817" s="117" t="s">
        <v>6766</v>
      </c>
      <c r="E3817" s="120" t="s">
        <v>7146</v>
      </c>
      <c r="F3817" s="117">
        <f>IF(ISNA(VLOOKUP(B3817,[2]保固召回!$A:$G,7,FALSE)),"",(VLOOKUP(B3817,[2]保固召回!$A:$G,7,FALSE)))</f>
        <v>0</v>
      </c>
      <c r="G3817" s="121">
        <f t="shared" ca="1" si="239"/>
        <v>5.859375E-3</v>
      </c>
      <c r="H3817" s="125" t="str">
        <f t="shared" si="237"/>
        <v/>
      </c>
      <c r="I3817" s="126">
        <f t="shared" ca="1" si="238"/>
        <v>3</v>
      </c>
      <c r="J3817" s="127"/>
      <c r="K3817" s="156"/>
      <c r="L3817" s="129"/>
      <c r="M3817" s="205"/>
      <c r="N3817" s="118"/>
      <c r="O3817" s="119"/>
      <c r="P3817" s="117" t="str">
        <f>IF(B3817="","",IF(ISNA(VLOOKUP(U3817,[2]NEW!H:H,1,FALSE)),"V",""))</f>
        <v/>
      </c>
      <c r="Q3817" s="156"/>
      <c r="R3817" s="129"/>
      <c r="S3817" s="205"/>
      <c r="U3817" s="132" t="str">
        <f t="shared" si="236"/>
        <v>0011880400DY61443</v>
      </c>
      <c r="W3817" s="134" t="str">
        <f>IF((ISERROR(VLOOKUP(E3817,'[2]Lead Time(覆蓋貼)'!F:F,1,0)))*(P3817="v"),"",IF((ISTEXT(VLOOKUP(E3817,'[2]Lead Time(覆蓋貼)'!F:F,1,0)))*(P3817=""),"未執行",""))</f>
        <v/>
      </c>
    </row>
    <row r="3818" spans="1:23" ht="20.25" customHeight="1" x14ac:dyDescent="0.25">
      <c r="A3818" s="117"/>
      <c r="B3818" s="118" t="s">
        <v>6765</v>
      </c>
      <c r="C3818" s="119">
        <v>43337</v>
      </c>
      <c r="D3818" s="117" t="s">
        <v>6766</v>
      </c>
      <c r="E3818" s="120" t="s">
        <v>7147</v>
      </c>
      <c r="F3818" s="117">
        <f>IF(ISNA(VLOOKUP(B3818,[2]保固召回!$A:$G,7,FALSE)),"",(VLOOKUP(B3818,[2]保固召回!$A:$G,7,FALSE)))</f>
        <v>0</v>
      </c>
      <c r="G3818" s="121">
        <f t="shared" ca="1" si="239"/>
        <v>5.859375E-3</v>
      </c>
      <c r="H3818" s="125" t="str">
        <f t="shared" si="237"/>
        <v/>
      </c>
      <c r="I3818" s="126">
        <f t="shared" ca="1" si="238"/>
        <v>3</v>
      </c>
      <c r="J3818" s="127"/>
      <c r="K3818" s="156"/>
      <c r="L3818" s="129"/>
      <c r="M3818" s="205"/>
      <c r="N3818" s="118"/>
      <c r="O3818" s="119"/>
      <c r="P3818" s="117" t="str">
        <f>IF(B3818="","",IF(ISNA(VLOOKUP(U3818,[2]NEW!H:H,1,FALSE)),"V",""))</f>
        <v/>
      </c>
      <c r="Q3818" s="156"/>
      <c r="R3818" s="129"/>
      <c r="S3818" s="205"/>
      <c r="U3818" s="132" t="str">
        <f t="shared" si="236"/>
        <v>0011880400DY18745</v>
      </c>
      <c r="W3818" s="134" t="str">
        <f>IF((ISERROR(VLOOKUP(E3818,'[2]Lead Time(覆蓋貼)'!F:F,1,0)))*(P3818="v"),"",IF((ISTEXT(VLOOKUP(E3818,'[2]Lead Time(覆蓋貼)'!F:F,1,0)))*(P3818=""),"未執行",""))</f>
        <v/>
      </c>
    </row>
    <row r="3819" spans="1:23" ht="20.25" customHeight="1" x14ac:dyDescent="0.25">
      <c r="A3819" s="117"/>
      <c r="B3819" s="118" t="s">
        <v>6765</v>
      </c>
      <c r="C3819" s="119">
        <v>43337</v>
      </c>
      <c r="D3819" s="117" t="s">
        <v>6766</v>
      </c>
      <c r="E3819" s="120" t="s">
        <v>7148</v>
      </c>
      <c r="F3819" s="117">
        <f>IF(ISNA(VLOOKUP(B3819,[2]保固召回!$A:$G,7,FALSE)),"",(VLOOKUP(B3819,[2]保固召回!$A:$G,7,FALSE)))</f>
        <v>0</v>
      </c>
      <c r="G3819" s="121">
        <f t="shared" ca="1" si="239"/>
        <v>5.859375E-3</v>
      </c>
      <c r="H3819" s="125" t="str">
        <f t="shared" si="237"/>
        <v/>
      </c>
      <c r="I3819" s="126">
        <f t="shared" ca="1" si="238"/>
        <v>3</v>
      </c>
      <c r="J3819" s="127"/>
      <c r="K3819" s="156"/>
      <c r="L3819" s="129"/>
      <c r="M3819" s="205"/>
      <c r="N3819" s="118"/>
      <c r="O3819" s="119"/>
      <c r="P3819" s="117" t="str">
        <f>IF(B3819="","",IF(ISNA(VLOOKUP(U3819,[2]NEW!H:H,1,FALSE)),"V",""))</f>
        <v/>
      </c>
      <c r="Q3819" s="156"/>
      <c r="R3819" s="129"/>
      <c r="S3819" s="205"/>
      <c r="U3819" s="132" t="str">
        <f t="shared" si="236"/>
        <v>0011880400D048431</v>
      </c>
      <c r="W3819" s="134" t="str">
        <f>IF((ISERROR(VLOOKUP(E3819,'[2]Lead Time(覆蓋貼)'!F:F,1,0)))*(P3819="v"),"",IF((ISTEXT(VLOOKUP(E3819,'[2]Lead Time(覆蓋貼)'!F:F,1,0)))*(P3819=""),"未執行",""))</f>
        <v/>
      </c>
    </row>
    <row r="3820" spans="1:23" ht="20.25" customHeight="1" x14ac:dyDescent="0.25">
      <c r="A3820" s="117"/>
      <c r="B3820" s="118" t="s">
        <v>6765</v>
      </c>
      <c r="C3820" s="119">
        <v>43337</v>
      </c>
      <c r="D3820" s="117" t="s">
        <v>6766</v>
      </c>
      <c r="E3820" s="120" t="s">
        <v>7149</v>
      </c>
      <c r="F3820" s="117">
        <f>IF(ISNA(VLOOKUP(B3820,[2]保固召回!$A:$G,7,FALSE)),"",(VLOOKUP(B3820,[2]保固召回!$A:$G,7,FALSE)))</f>
        <v>0</v>
      </c>
      <c r="G3820" s="121">
        <f t="shared" ca="1" si="239"/>
        <v>5.859375E-3</v>
      </c>
      <c r="H3820" s="125" t="str">
        <f t="shared" si="237"/>
        <v/>
      </c>
      <c r="I3820" s="126">
        <f t="shared" ca="1" si="238"/>
        <v>3</v>
      </c>
      <c r="J3820" s="127"/>
      <c r="K3820" s="156"/>
      <c r="L3820" s="129"/>
      <c r="M3820" s="205"/>
      <c r="N3820" s="118"/>
      <c r="O3820" s="119"/>
      <c r="P3820" s="117" t="str">
        <f>IF(B3820="","",IF(ISNA(VLOOKUP(U3820,[2]NEW!H:H,1,FALSE)),"V",""))</f>
        <v/>
      </c>
      <c r="Q3820" s="156"/>
      <c r="R3820" s="129"/>
      <c r="S3820" s="205"/>
      <c r="U3820" s="132" t="str">
        <f t="shared" si="236"/>
        <v>0011880400D072215</v>
      </c>
      <c r="W3820" s="134" t="str">
        <f>IF((ISERROR(VLOOKUP(E3820,'[2]Lead Time(覆蓋貼)'!F:F,1,0)))*(P3820="v"),"",IF((ISTEXT(VLOOKUP(E3820,'[2]Lead Time(覆蓋貼)'!F:F,1,0)))*(P3820=""),"未執行",""))</f>
        <v/>
      </c>
    </row>
    <row r="3821" spans="1:23" ht="20.25" customHeight="1" x14ac:dyDescent="0.25">
      <c r="A3821" s="117"/>
      <c r="B3821" s="118" t="s">
        <v>6765</v>
      </c>
      <c r="C3821" s="119">
        <v>43337</v>
      </c>
      <c r="D3821" s="117" t="s">
        <v>6766</v>
      </c>
      <c r="E3821" s="120" t="s">
        <v>7150</v>
      </c>
      <c r="F3821" s="117">
        <f>IF(ISNA(VLOOKUP(B3821,[2]保固召回!$A:$G,7,FALSE)),"",(VLOOKUP(B3821,[2]保固召回!$A:$G,7,FALSE)))</f>
        <v>0</v>
      </c>
      <c r="G3821" s="121">
        <f t="shared" ca="1" si="239"/>
        <v>5.859375E-3</v>
      </c>
      <c r="H3821" s="125" t="str">
        <f t="shared" si="237"/>
        <v/>
      </c>
      <c r="I3821" s="126">
        <f t="shared" ca="1" si="238"/>
        <v>3</v>
      </c>
      <c r="J3821" s="127"/>
      <c r="K3821" s="156"/>
      <c r="L3821" s="129"/>
      <c r="M3821" s="205"/>
      <c r="N3821" s="118"/>
      <c r="O3821" s="119"/>
      <c r="P3821" s="117" t="str">
        <f>IF(B3821="","",IF(ISNA(VLOOKUP(U3821,[2]NEW!H:H,1,FALSE)),"V",""))</f>
        <v/>
      </c>
      <c r="Q3821" s="156"/>
      <c r="R3821" s="129"/>
      <c r="S3821" s="205"/>
      <c r="U3821" s="132" t="str">
        <f t="shared" si="236"/>
        <v>0011880400D072344</v>
      </c>
      <c r="W3821" s="134" t="str">
        <f>IF((ISERROR(VLOOKUP(E3821,'[2]Lead Time(覆蓋貼)'!F:F,1,0)))*(P3821="v"),"",IF((ISTEXT(VLOOKUP(E3821,'[2]Lead Time(覆蓋貼)'!F:F,1,0)))*(P3821=""),"未執行",""))</f>
        <v/>
      </c>
    </row>
    <row r="3822" spans="1:23" ht="20.25" customHeight="1" x14ac:dyDescent="0.25">
      <c r="A3822" s="117"/>
      <c r="B3822" s="118" t="s">
        <v>6765</v>
      </c>
      <c r="C3822" s="119">
        <v>43337</v>
      </c>
      <c r="D3822" s="117" t="s">
        <v>6766</v>
      </c>
      <c r="E3822" s="120" t="s">
        <v>7151</v>
      </c>
      <c r="F3822" s="117">
        <f>IF(ISNA(VLOOKUP(B3822,[2]保固召回!$A:$G,7,FALSE)),"",(VLOOKUP(B3822,[2]保固召回!$A:$G,7,FALSE)))</f>
        <v>0</v>
      </c>
      <c r="G3822" s="121">
        <f t="shared" ca="1" si="239"/>
        <v>5.859375E-3</v>
      </c>
      <c r="H3822" s="125" t="str">
        <f t="shared" si="237"/>
        <v/>
      </c>
      <c r="I3822" s="126">
        <f t="shared" ca="1" si="238"/>
        <v>3</v>
      </c>
      <c r="J3822" s="127"/>
      <c r="K3822" s="156"/>
      <c r="L3822" s="129"/>
      <c r="M3822" s="205"/>
      <c r="N3822" s="118"/>
      <c r="O3822" s="119"/>
      <c r="P3822" s="117" t="str">
        <f>IF(B3822="","",IF(ISNA(VLOOKUP(U3822,[2]NEW!H:H,1,FALSE)),"V",""))</f>
        <v/>
      </c>
      <c r="Q3822" s="156"/>
      <c r="R3822" s="129"/>
      <c r="S3822" s="205"/>
      <c r="U3822" s="132" t="str">
        <f t="shared" si="236"/>
        <v>0011880400DY45650</v>
      </c>
      <c r="W3822" s="134" t="str">
        <f>IF((ISERROR(VLOOKUP(E3822,'[2]Lead Time(覆蓋貼)'!F:F,1,0)))*(P3822="v"),"",IF((ISTEXT(VLOOKUP(E3822,'[2]Lead Time(覆蓋貼)'!F:F,1,0)))*(P3822=""),"未執行",""))</f>
        <v/>
      </c>
    </row>
    <row r="3823" spans="1:23" ht="20.25" customHeight="1" x14ac:dyDescent="0.25">
      <c r="A3823" s="117"/>
      <c r="B3823" s="118" t="s">
        <v>6765</v>
      </c>
      <c r="C3823" s="119">
        <v>43337</v>
      </c>
      <c r="D3823" s="117" t="s">
        <v>6766</v>
      </c>
      <c r="E3823" s="120" t="s">
        <v>7152</v>
      </c>
      <c r="F3823" s="117">
        <f>IF(ISNA(VLOOKUP(B3823,[2]保固召回!$A:$G,7,FALSE)),"",(VLOOKUP(B3823,[2]保固召回!$A:$G,7,FALSE)))</f>
        <v>0</v>
      </c>
      <c r="G3823" s="121">
        <f t="shared" ca="1" si="239"/>
        <v>5.859375E-3</v>
      </c>
      <c r="H3823" s="125" t="str">
        <f t="shared" si="237"/>
        <v/>
      </c>
      <c r="I3823" s="126">
        <f t="shared" ca="1" si="238"/>
        <v>3</v>
      </c>
      <c r="J3823" s="127"/>
      <c r="K3823" s="156"/>
      <c r="L3823" s="129"/>
      <c r="M3823" s="205"/>
      <c r="N3823" s="118"/>
      <c r="O3823" s="119"/>
      <c r="P3823" s="117" t="str">
        <f>IF(B3823="","",IF(ISNA(VLOOKUP(U3823,[2]NEW!H:H,1,FALSE)),"V",""))</f>
        <v/>
      </c>
      <c r="Q3823" s="156"/>
      <c r="R3823" s="129"/>
      <c r="S3823" s="205"/>
      <c r="U3823" s="132" t="str">
        <f t="shared" si="236"/>
        <v>0011880400DY54964</v>
      </c>
      <c r="W3823" s="134" t="str">
        <f>IF((ISERROR(VLOOKUP(E3823,'[2]Lead Time(覆蓋貼)'!F:F,1,0)))*(P3823="v"),"",IF((ISTEXT(VLOOKUP(E3823,'[2]Lead Time(覆蓋貼)'!F:F,1,0)))*(P3823=""),"未執行",""))</f>
        <v/>
      </c>
    </row>
    <row r="3824" spans="1:23" ht="20.25" hidden="1" customHeight="1" x14ac:dyDescent="0.25">
      <c r="A3824" s="117"/>
      <c r="B3824" s="118" t="s">
        <v>6765</v>
      </c>
      <c r="C3824" s="119">
        <v>43337</v>
      </c>
      <c r="D3824" s="117" t="s">
        <v>6766</v>
      </c>
      <c r="E3824" s="120" t="s">
        <v>7153</v>
      </c>
      <c r="F3824" s="117"/>
      <c r="G3824" s="121">
        <f t="shared" ca="1" si="239"/>
        <v>5.859375E-3</v>
      </c>
      <c r="H3824" s="125" t="str">
        <f t="shared" si="237"/>
        <v>ReplacingE84F07F1xF2xF3xN47Texhaust-gasrecirculationco</v>
      </c>
      <c r="I3824" s="126">
        <f t="shared" ca="1" si="238"/>
        <v>3</v>
      </c>
      <c r="J3824" s="127"/>
      <c r="K3824" s="156"/>
      <c r="L3824" s="129"/>
      <c r="M3824" s="205"/>
      <c r="N3824" s="118"/>
      <c r="O3824" s="119"/>
      <c r="P3824" s="117" t="str">
        <f>IF(B3824="","",IF(ISNA(VLOOKUP(U3824,[2]NEW!H:H,1,FALSE)),"V",""))</f>
        <v>V</v>
      </c>
      <c r="Q3824" s="156"/>
      <c r="R3824" s="129"/>
      <c r="S3824" s="205"/>
      <c r="U3824" s="132" t="str">
        <f t="shared" si="236"/>
        <v>0011880400NN95121</v>
      </c>
      <c r="W3824" s="134" t="str">
        <f>IF((ISERROR(VLOOKUP(E3824,'[2]Lead Time(覆蓋貼)'!F:F,1,0)))*(P3824="v"),"",IF((ISTEXT(VLOOKUP(E3824,'[2]Lead Time(覆蓋貼)'!F:F,1,0)))*(P3824=""),"未執行",""))</f>
        <v/>
      </c>
    </row>
    <row r="3825" spans="1:23" ht="20.25" customHeight="1" x14ac:dyDescent="0.25">
      <c r="A3825" s="117"/>
      <c r="B3825" s="118" t="s">
        <v>6765</v>
      </c>
      <c r="C3825" s="119">
        <v>43337</v>
      </c>
      <c r="D3825" s="117" t="s">
        <v>6766</v>
      </c>
      <c r="E3825" s="120" t="s">
        <v>7154</v>
      </c>
      <c r="F3825" s="117">
        <f>IF(ISNA(VLOOKUP(B3825,[2]保固召回!$A:$G,7,FALSE)),"",(VLOOKUP(B3825,[2]保固召回!$A:$G,7,FALSE)))</f>
        <v>0</v>
      </c>
      <c r="G3825" s="121">
        <f t="shared" ca="1" si="239"/>
        <v>5.859375E-3</v>
      </c>
      <c r="H3825" s="125" t="str">
        <f t="shared" si="237"/>
        <v/>
      </c>
      <c r="I3825" s="126">
        <f t="shared" ca="1" si="238"/>
        <v>3</v>
      </c>
      <c r="J3825" s="127"/>
      <c r="K3825" s="156"/>
      <c r="L3825" s="129"/>
      <c r="M3825" s="205"/>
      <c r="N3825" s="118"/>
      <c r="O3825" s="119"/>
      <c r="P3825" s="117" t="str">
        <f>IF(B3825="","",IF(ISNA(VLOOKUP(U3825,[2]NEW!H:H,1,FALSE)),"V",""))</f>
        <v/>
      </c>
      <c r="Q3825" s="156"/>
      <c r="R3825" s="129"/>
      <c r="S3825" s="205"/>
      <c r="U3825" s="132" t="str">
        <f t="shared" si="236"/>
        <v>0011880400NN95120</v>
      </c>
      <c r="W3825" s="134" t="str">
        <f>IF((ISERROR(VLOOKUP(E3825,'[2]Lead Time(覆蓋貼)'!F:F,1,0)))*(P3825="v"),"",IF((ISTEXT(VLOOKUP(E3825,'[2]Lead Time(覆蓋貼)'!F:F,1,0)))*(P3825=""),"未執行",""))</f>
        <v/>
      </c>
    </row>
    <row r="3826" spans="1:23" ht="20.25" customHeight="1" x14ac:dyDescent="0.25">
      <c r="A3826" s="117"/>
      <c r="B3826" s="118" t="s">
        <v>6765</v>
      </c>
      <c r="C3826" s="119">
        <v>43337</v>
      </c>
      <c r="D3826" s="117" t="s">
        <v>6766</v>
      </c>
      <c r="E3826" s="120" t="s">
        <v>7155</v>
      </c>
      <c r="F3826" s="117">
        <f>IF(ISNA(VLOOKUP(B3826,[2]保固召回!$A:$G,7,FALSE)),"",(VLOOKUP(B3826,[2]保固召回!$A:$G,7,FALSE)))</f>
        <v>0</v>
      </c>
      <c r="G3826" s="121">
        <f t="shared" ca="1" si="239"/>
        <v>5.859375E-3</v>
      </c>
      <c r="H3826" s="125" t="str">
        <f t="shared" si="237"/>
        <v/>
      </c>
      <c r="I3826" s="126">
        <f t="shared" ca="1" si="238"/>
        <v>3</v>
      </c>
      <c r="J3826" s="127"/>
      <c r="K3826" s="156"/>
      <c r="L3826" s="129"/>
      <c r="M3826" s="205"/>
      <c r="N3826" s="118"/>
      <c r="O3826" s="119"/>
      <c r="P3826" s="117" t="str">
        <f>IF(B3826="","",IF(ISNA(VLOOKUP(U3826,[2]NEW!H:H,1,FALSE)),"V",""))</f>
        <v/>
      </c>
      <c r="Q3826" s="156"/>
      <c r="R3826" s="129"/>
      <c r="S3826" s="205"/>
      <c r="U3826" s="132" t="str">
        <f t="shared" si="236"/>
        <v>0011880400NN94987</v>
      </c>
      <c r="W3826" s="134" t="str">
        <f>IF((ISERROR(VLOOKUP(E3826,'[2]Lead Time(覆蓋貼)'!F:F,1,0)))*(P3826="v"),"",IF((ISTEXT(VLOOKUP(E3826,'[2]Lead Time(覆蓋貼)'!F:F,1,0)))*(P3826=""),"未執行",""))</f>
        <v/>
      </c>
    </row>
    <row r="3827" spans="1:23" ht="20.25" customHeight="1" x14ac:dyDescent="0.25">
      <c r="A3827" s="117"/>
      <c r="B3827" s="118" t="s">
        <v>6765</v>
      </c>
      <c r="C3827" s="119">
        <v>43337</v>
      </c>
      <c r="D3827" s="117" t="s">
        <v>6766</v>
      </c>
      <c r="E3827" s="120" t="s">
        <v>7156</v>
      </c>
      <c r="F3827" s="117">
        <f>IF(ISNA(VLOOKUP(B3827,[2]保固召回!$A:$G,7,FALSE)),"",(VLOOKUP(B3827,[2]保固召回!$A:$G,7,FALSE)))</f>
        <v>0</v>
      </c>
      <c r="G3827" s="121">
        <f t="shared" ca="1" si="239"/>
        <v>5.859375E-3</v>
      </c>
      <c r="H3827" s="125" t="str">
        <f t="shared" si="237"/>
        <v/>
      </c>
      <c r="I3827" s="126">
        <f t="shared" ca="1" si="238"/>
        <v>3</v>
      </c>
      <c r="J3827" s="127"/>
      <c r="K3827" s="156"/>
      <c r="L3827" s="129"/>
      <c r="M3827" s="205"/>
      <c r="N3827" s="118"/>
      <c r="O3827" s="119"/>
      <c r="P3827" s="117" t="str">
        <f>IF(B3827="","",IF(ISNA(VLOOKUP(U3827,[2]NEW!H:H,1,FALSE)),"V",""))</f>
        <v/>
      </c>
      <c r="Q3827" s="156"/>
      <c r="R3827" s="129"/>
      <c r="S3827" s="205"/>
      <c r="U3827" s="132" t="str">
        <f t="shared" si="236"/>
        <v>0011880400NN94996</v>
      </c>
      <c r="W3827" s="134" t="str">
        <f>IF((ISERROR(VLOOKUP(E3827,'[2]Lead Time(覆蓋貼)'!F:F,1,0)))*(P3827="v"),"",IF((ISTEXT(VLOOKUP(E3827,'[2]Lead Time(覆蓋貼)'!F:F,1,0)))*(P3827=""),"未執行",""))</f>
        <v/>
      </c>
    </row>
    <row r="3828" spans="1:23" ht="20.25" customHeight="1" x14ac:dyDescent="0.25">
      <c r="A3828" s="117"/>
      <c r="B3828" s="118" t="s">
        <v>6765</v>
      </c>
      <c r="C3828" s="119">
        <v>43337</v>
      </c>
      <c r="D3828" s="117" t="s">
        <v>6766</v>
      </c>
      <c r="E3828" s="120" t="s">
        <v>7157</v>
      </c>
      <c r="F3828" s="117">
        <f>IF(ISNA(VLOOKUP(B3828,[2]保固召回!$A:$G,7,FALSE)),"",(VLOOKUP(B3828,[2]保固召回!$A:$G,7,FALSE)))</f>
        <v>0</v>
      </c>
      <c r="G3828" s="121">
        <f t="shared" ca="1" si="239"/>
        <v>5.859375E-3</v>
      </c>
      <c r="H3828" s="125" t="str">
        <f t="shared" si="237"/>
        <v/>
      </c>
      <c r="I3828" s="126">
        <f t="shared" ca="1" si="238"/>
        <v>3</v>
      </c>
      <c r="J3828" s="127"/>
      <c r="K3828" s="156"/>
      <c r="L3828" s="129"/>
      <c r="M3828" s="205"/>
      <c r="N3828" s="118"/>
      <c r="O3828" s="119"/>
      <c r="P3828" s="117" t="str">
        <f>IF(B3828="","",IF(ISNA(VLOOKUP(U3828,[2]NEW!H:H,1,FALSE)),"V",""))</f>
        <v/>
      </c>
      <c r="Q3828" s="156"/>
      <c r="R3828" s="129"/>
      <c r="S3828" s="205"/>
      <c r="U3828" s="132" t="str">
        <f t="shared" si="236"/>
        <v>0011880400DU42509</v>
      </c>
      <c r="W3828" s="134" t="str">
        <f>IF((ISERROR(VLOOKUP(E3828,'[2]Lead Time(覆蓋貼)'!F:F,1,0)))*(P3828="v"),"",IF((ISTEXT(VLOOKUP(E3828,'[2]Lead Time(覆蓋貼)'!F:F,1,0)))*(P3828=""),"未執行",""))</f>
        <v/>
      </c>
    </row>
    <row r="3829" spans="1:23" ht="20.25" customHeight="1" x14ac:dyDescent="0.25">
      <c r="A3829" s="117"/>
      <c r="B3829" s="118" t="s">
        <v>6765</v>
      </c>
      <c r="C3829" s="119">
        <v>43337</v>
      </c>
      <c r="D3829" s="117" t="s">
        <v>6766</v>
      </c>
      <c r="E3829" s="120" t="s">
        <v>7158</v>
      </c>
      <c r="F3829" s="117">
        <f>IF(ISNA(VLOOKUP(B3829,[2]保固召回!$A:$G,7,FALSE)),"",(VLOOKUP(B3829,[2]保固召回!$A:$G,7,FALSE)))</f>
        <v>0</v>
      </c>
      <c r="G3829" s="121">
        <f t="shared" ca="1" si="239"/>
        <v>5.859375E-3</v>
      </c>
      <c r="H3829" s="125" t="str">
        <f t="shared" si="237"/>
        <v/>
      </c>
      <c r="I3829" s="126">
        <f t="shared" ca="1" si="238"/>
        <v>3</v>
      </c>
      <c r="J3829" s="127"/>
      <c r="K3829" s="156"/>
      <c r="L3829" s="129"/>
      <c r="M3829" s="205"/>
      <c r="N3829" s="118"/>
      <c r="O3829" s="119"/>
      <c r="P3829" s="117" t="str">
        <f>IF(B3829="","",IF(ISNA(VLOOKUP(U3829,[2]NEW!H:H,1,FALSE)),"V",""))</f>
        <v/>
      </c>
      <c r="Q3829" s="156"/>
      <c r="R3829" s="129"/>
      <c r="S3829" s="205"/>
      <c r="U3829" s="132" t="str">
        <f t="shared" si="236"/>
        <v>0011880400G264913</v>
      </c>
      <c r="W3829" s="134" t="str">
        <f>IF((ISERROR(VLOOKUP(E3829,'[2]Lead Time(覆蓋貼)'!F:F,1,0)))*(P3829="v"),"",IF((ISTEXT(VLOOKUP(E3829,'[2]Lead Time(覆蓋貼)'!F:F,1,0)))*(P3829=""),"未執行",""))</f>
        <v/>
      </c>
    </row>
    <row r="3830" spans="1:23" ht="20.25" customHeight="1" x14ac:dyDescent="0.25">
      <c r="A3830" s="117"/>
      <c r="B3830" s="118" t="s">
        <v>6765</v>
      </c>
      <c r="C3830" s="119">
        <v>43337</v>
      </c>
      <c r="D3830" s="117" t="s">
        <v>6766</v>
      </c>
      <c r="E3830" s="120" t="s">
        <v>7159</v>
      </c>
      <c r="F3830" s="117">
        <f>IF(ISNA(VLOOKUP(B3830,[2]保固召回!$A:$G,7,FALSE)),"",(VLOOKUP(B3830,[2]保固召回!$A:$G,7,FALSE)))</f>
        <v>0</v>
      </c>
      <c r="G3830" s="121">
        <f t="shared" ca="1" si="239"/>
        <v>5.859375E-3</v>
      </c>
      <c r="H3830" s="125" t="str">
        <f t="shared" si="237"/>
        <v/>
      </c>
      <c r="I3830" s="126">
        <f t="shared" ca="1" si="238"/>
        <v>3</v>
      </c>
      <c r="J3830" s="127"/>
      <c r="K3830" s="156"/>
      <c r="L3830" s="129"/>
      <c r="M3830" s="205"/>
      <c r="N3830" s="118"/>
      <c r="O3830" s="119"/>
      <c r="P3830" s="117" t="str">
        <f>IF(B3830="","",IF(ISNA(VLOOKUP(U3830,[2]NEW!H:H,1,FALSE)),"V",""))</f>
        <v/>
      </c>
      <c r="Q3830" s="156"/>
      <c r="R3830" s="129"/>
      <c r="S3830" s="205"/>
      <c r="U3830" s="132" t="str">
        <f t="shared" si="236"/>
        <v>0011880400NN94975</v>
      </c>
      <c r="W3830" s="134" t="str">
        <f>IF((ISERROR(VLOOKUP(E3830,'[2]Lead Time(覆蓋貼)'!F:F,1,0)))*(P3830="v"),"",IF((ISTEXT(VLOOKUP(E3830,'[2]Lead Time(覆蓋貼)'!F:F,1,0)))*(P3830=""),"未執行",""))</f>
        <v/>
      </c>
    </row>
    <row r="3831" spans="1:23" ht="20.25" customHeight="1" x14ac:dyDescent="0.25">
      <c r="A3831" s="117"/>
      <c r="B3831" s="118" t="s">
        <v>6765</v>
      </c>
      <c r="C3831" s="119">
        <v>43337</v>
      </c>
      <c r="D3831" s="117" t="s">
        <v>6766</v>
      </c>
      <c r="E3831" s="120" t="s">
        <v>7160</v>
      </c>
      <c r="F3831" s="117">
        <f>IF(ISNA(VLOOKUP(B3831,[2]保固召回!$A:$G,7,FALSE)),"",(VLOOKUP(B3831,[2]保固召回!$A:$G,7,FALSE)))</f>
        <v>0</v>
      </c>
      <c r="G3831" s="121">
        <f t="shared" ca="1" si="239"/>
        <v>5.859375E-3</v>
      </c>
      <c r="H3831" s="125" t="str">
        <f t="shared" si="237"/>
        <v/>
      </c>
      <c r="I3831" s="126">
        <f t="shared" ca="1" si="238"/>
        <v>3</v>
      </c>
      <c r="J3831" s="127"/>
      <c r="K3831" s="156"/>
      <c r="L3831" s="129"/>
      <c r="M3831" s="205"/>
      <c r="N3831" s="118"/>
      <c r="O3831" s="119"/>
      <c r="P3831" s="117" t="str">
        <f>IF(B3831="","",IF(ISNA(VLOOKUP(U3831,[2]NEW!H:H,1,FALSE)),"V",""))</f>
        <v/>
      </c>
      <c r="Q3831" s="156"/>
      <c r="R3831" s="129"/>
      <c r="S3831" s="205"/>
      <c r="U3831" s="132" t="str">
        <f t="shared" si="236"/>
        <v>0011880400NN94976</v>
      </c>
      <c r="W3831" s="134" t="str">
        <f>IF((ISERROR(VLOOKUP(E3831,'[2]Lead Time(覆蓋貼)'!F:F,1,0)))*(P3831="v"),"",IF((ISTEXT(VLOOKUP(E3831,'[2]Lead Time(覆蓋貼)'!F:F,1,0)))*(P3831=""),"未執行",""))</f>
        <v/>
      </c>
    </row>
    <row r="3832" spans="1:23" ht="20.25" customHeight="1" x14ac:dyDescent="0.25">
      <c r="A3832" s="117"/>
      <c r="B3832" s="118" t="s">
        <v>6765</v>
      </c>
      <c r="C3832" s="119">
        <v>43337</v>
      </c>
      <c r="D3832" s="117" t="s">
        <v>6766</v>
      </c>
      <c r="E3832" s="120" t="s">
        <v>7161</v>
      </c>
      <c r="F3832" s="117">
        <f>IF(ISNA(VLOOKUP(B3832,[2]保固召回!$A:$G,7,FALSE)),"",(VLOOKUP(B3832,[2]保固召回!$A:$G,7,FALSE)))</f>
        <v>0</v>
      </c>
      <c r="G3832" s="121">
        <f t="shared" ca="1" si="239"/>
        <v>5.859375E-3</v>
      </c>
      <c r="H3832" s="125" t="str">
        <f t="shared" si="237"/>
        <v/>
      </c>
      <c r="I3832" s="126">
        <f t="shared" ca="1" si="238"/>
        <v>3</v>
      </c>
      <c r="J3832" s="127"/>
      <c r="K3832" s="156"/>
      <c r="L3832" s="129"/>
      <c r="M3832" s="205"/>
      <c r="N3832" s="118"/>
      <c r="O3832" s="119"/>
      <c r="P3832" s="117" t="str">
        <f>IF(B3832="","",IF(ISNA(VLOOKUP(U3832,[2]NEW!H:H,1,FALSE)),"V",""))</f>
        <v/>
      </c>
      <c r="Q3832" s="156"/>
      <c r="R3832" s="129"/>
      <c r="S3832" s="205"/>
      <c r="U3832" s="132" t="str">
        <f t="shared" si="236"/>
        <v>0011880400NN94997</v>
      </c>
      <c r="W3832" s="134" t="str">
        <f>IF((ISERROR(VLOOKUP(E3832,'[2]Lead Time(覆蓋貼)'!F:F,1,0)))*(P3832="v"),"",IF((ISTEXT(VLOOKUP(E3832,'[2]Lead Time(覆蓋貼)'!F:F,1,0)))*(P3832=""),"未執行",""))</f>
        <v/>
      </c>
    </row>
    <row r="3833" spans="1:23" ht="20.25" customHeight="1" x14ac:dyDescent="0.25">
      <c r="A3833" s="117"/>
      <c r="B3833" s="118" t="s">
        <v>6765</v>
      </c>
      <c r="C3833" s="119">
        <v>43337</v>
      </c>
      <c r="D3833" s="117" t="s">
        <v>6766</v>
      </c>
      <c r="E3833" s="120" t="s">
        <v>7162</v>
      </c>
      <c r="F3833" s="117">
        <f>IF(ISNA(VLOOKUP(B3833,[2]保固召回!$A:$G,7,FALSE)),"",(VLOOKUP(B3833,[2]保固召回!$A:$G,7,FALSE)))</f>
        <v>0</v>
      </c>
      <c r="G3833" s="121">
        <f t="shared" ca="1" si="239"/>
        <v>5.859375E-3</v>
      </c>
      <c r="H3833" s="125" t="str">
        <f t="shared" si="237"/>
        <v/>
      </c>
      <c r="I3833" s="126">
        <f t="shared" ca="1" si="238"/>
        <v>3</v>
      </c>
      <c r="J3833" s="127"/>
      <c r="K3833" s="156"/>
      <c r="L3833" s="129"/>
      <c r="M3833" s="205"/>
      <c r="N3833" s="118"/>
      <c r="O3833" s="119"/>
      <c r="P3833" s="117" t="str">
        <f>IF(B3833="","",IF(ISNA(VLOOKUP(U3833,[2]NEW!H:H,1,FALSE)),"V",""))</f>
        <v/>
      </c>
      <c r="Q3833" s="156"/>
      <c r="R3833" s="129"/>
      <c r="S3833" s="205"/>
      <c r="U3833" s="132" t="str">
        <f t="shared" si="236"/>
        <v>0011880400DZ39769</v>
      </c>
      <c r="W3833" s="134" t="str">
        <f>IF((ISERROR(VLOOKUP(E3833,'[2]Lead Time(覆蓋貼)'!F:F,1,0)))*(P3833="v"),"",IF((ISTEXT(VLOOKUP(E3833,'[2]Lead Time(覆蓋貼)'!F:F,1,0)))*(P3833=""),"未執行",""))</f>
        <v/>
      </c>
    </row>
    <row r="3834" spans="1:23" ht="20.25" customHeight="1" x14ac:dyDescent="0.25">
      <c r="A3834" s="117"/>
      <c r="B3834" s="118" t="s">
        <v>6765</v>
      </c>
      <c r="C3834" s="119">
        <v>43337</v>
      </c>
      <c r="D3834" s="117" t="s">
        <v>6766</v>
      </c>
      <c r="E3834" s="120" t="s">
        <v>7163</v>
      </c>
      <c r="F3834" s="117">
        <f>IF(ISNA(VLOOKUP(B3834,[2]保固召回!$A:$G,7,FALSE)),"",(VLOOKUP(B3834,[2]保固召回!$A:$G,7,FALSE)))</f>
        <v>0</v>
      </c>
      <c r="G3834" s="121">
        <f t="shared" ca="1" si="239"/>
        <v>5.859375E-3</v>
      </c>
      <c r="H3834" s="125" t="str">
        <f t="shared" si="237"/>
        <v/>
      </c>
      <c r="I3834" s="126">
        <f t="shared" ca="1" si="238"/>
        <v>3</v>
      </c>
      <c r="J3834" s="127"/>
      <c r="K3834" s="156"/>
      <c r="L3834" s="129"/>
      <c r="M3834" s="205"/>
      <c r="N3834" s="118"/>
      <c r="O3834" s="119"/>
      <c r="P3834" s="117" t="str">
        <f>IF(B3834="","",IF(ISNA(VLOOKUP(U3834,[2]NEW!H:H,1,FALSE)),"V",""))</f>
        <v/>
      </c>
      <c r="Q3834" s="156"/>
      <c r="R3834" s="129"/>
      <c r="S3834" s="205"/>
      <c r="U3834" s="132" t="str">
        <f t="shared" si="236"/>
        <v>0011880400NN95149</v>
      </c>
      <c r="W3834" s="134" t="str">
        <f>IF((ISERROR(VLOOKUP(E3834,'[2]Lead Time(覆蓋貼)'!F:F,1,0)))*(P3834="v"),"",IF((ISTEXT(VLOOKUP(E3834,'[2]Lead Time(覆蓋貼)'!F:F,1,0)))*(P3834=""),"未執行",""))</f>
        <v/>
      </c>
    </row>
    <row r="3835" spans="1:23" ht="20.25" customHeight="1" x14ac:dyDescent="0.25">
      <c r="A3835" s="117"/>
      <c r="B3835" s="118" t="s">
        <v>6765</v>
      </c>
      <c r="C3835" s="119">
        <v>43337</v>
      </c>
      <c r="D3835" s="117" t="s">
        <v>6766</v>
      </c>
      <c r="E3835" s="120" t="s">
        <v>7164</v>
      </c>
      <c r="F3835" s="117">
        <f>IF(ISNA(VLOOKUP(B3835,[2]保固召回!$A:$G,7,FALSE)),"",(VLOOKUP(B3835,[2]保固召回!$A:$G,7,FALSE)))</f>
        <v>0</v>
      </c>
      <c r="G3835" s="121">
        <f t="shared" ca="1" si="239"/>
        <v>5.859375E-3</v>
      </c>
      <c r="H3835" s="125" t="str">
        <f t="shared" si="237"/>
        <v/>
      </c>
      <c r="I3835" s="126">
        <f t="shared" ca="1" si="238"/>
        <v>3</v>
      </c>
      <c r="J3835" s="127"/>
      <c r="K3835" s="156"/>
      <c r="L3835" s="129"/>
      <c r="M3835" s="205"/>
      <c r="N3835" s="118"/>
      <c r="O3835" s="119"/>
      <c r="P3835" s="117" t="str">
        <f>IF(B3835="","",IF(ISNA(VLOOKUP(U3835,[2]NEW!H:H,1,FALSE)),"V",""))</f>
        <v/>
      </c>
      <c r="Q3835" s="156"/>
      <c r="R3835" s="129"/>
      <c r="S3835" s="205"/>
      <c r="U3835" s="132" t="str">
        <f t="shared" si="236"/>
        <v>0011880400D270464</v>
      </c>
      <c r="W3835" s="134" t="str">
        <f>IF((ISERROR(VLOOKUP(E3835,'[2]Lead Time(覆蓋貼)'!F:F,1,0)))*(P3835="v"),"",IF((ISTEXT(VLOOKUP(E3835,'[2]Lead Time(覆蓋貼)'!F:F,1,0)))*(P3835=""),"未執行",""))</f>
        <v/>
      </c>
    </row>
    <row r="3836" spans="1:23" ht="20.25" customHeight="1" x14ac:dyDescent="0.25">
      <c r="A3836" s="117"/>
      <c r="B3836" s="118" t="s">
        <v>6765</v>
      </c>
      <c r="C3836" s="119">
        <v>43337</v>
      </c>
      <c r="D3836" s="117" t="s">
        <v>6766</v>
      </c>
      <c r="E3836" s="120" t="s">
        <v>7165</v>
      </c>
      <c r="F3836" s="117">
        <f>IF(ISNA(VLOOKUP(B3836,[2]保固召回!$A:$G,7,FALSE)),"",(VLOOKUP(B3836,[2]保固召回!$A:$G,7,FALSE)))</f>
        <v>0</v>
      </c>
      <c r="G3836" s="121">
        <f t="shared" ca="1" si="239"/>
        <v>5.859375E-3</v>
      </c>
      <c r="H3836" s="125" t="str">
        <f t="shared" si="237"/>
        <v/>
      </c>
      <c r="I3836" s="126">
        <f t="shared" ca="1" si="238"/>
        <v>3</v>
      </c>
      <c r="J3836" s="127"/>
      <c r="K3836" s="156"/>
      <c r="L3836" s="129"/>
      <c r="M3836" s="205"/>
      <c r="N3836" s="118"/>
      <c r="O3836" s="119"/>
      <c r="P3836" s="117" t="str">
        <f>IF(B3836="","",IF(ISNA(VLOOKUP(U3836,[2]NEW!H:H,1,FALSE)),"V",""))</f>
        <v/>
      </c>
      <c r="Q3836" s="156"/>
      <c r="R3836" s="129"/>
      <c r="S3836" s="205"/>
      <c r="U3836" s="132" t="str">
        <f t="shared" si="236"/>
        <v>0011880400NN95011</v>
      </c>
      <c r="W3836" s="134" t="str">
        <f>IF((ISERROR(VLOOKUP(E3836,'[2]Lead Time(覆蓋貼)'!F:F,1,0)))*(P3836="v"),"",IF((ISTEXT(VLOOKUP(E3836,'[2]Lead Time(覆蓋貼)'!F:F,1,0)))*(P3836=""),"未執行",""))</f>
        <v/>
      </c>
    </row>
    <row r="3837" spans="1:23" ht="20.25" customHeight="1" x14ac:dyDescent="0.25">
      <c r="A3837" s="117"/>
      <c r="B3837" s="118" t="s">
        <v>6765</v>
      </c>
      <c r="C3837" s="119">
        <v>43337</v>
      </c>
      <c r="D3837" s="117" t="s">
        <v>6766</v>
      </c>
      <c r="E3837" s="120" t="s">
        <v>7166</v>
      </c>
      <c r="F3837" s="117">
        <f>IF(ISNA(VLOOKUP(B3837,[2]保固召回!$A:$G,7,FALSE)),"",(VLOOKUP(B3837,[2]保固召回!$A:$G,7,FALSE)))</f>
        <v>0</v>
      </c>
      <c r="G3837" s="121">
        <f t="shared" ca="1" si="239"/>
        <v>5.859375E-3</v>
      </c>
      <c r="H3837" s="125" t="str">
        <f t="shared" si="237"/>
        <v/>
      </c>
      <c r="I3837" s="126">
        <f t="shared" ca="1" si="238"/>
        <v>3</v>
      </c>
      <c r="J3837" s="127"/>
      <c r="K3837" s="156"/>
      <c r="L3837" s="129"/>
      <c r="M3837" s="205"/>
      <c r="N3837" s="118"/>
      <c r="O3837" s="119"/>
      <c r="P3837" s="117" t="str">
        <f>IF(B3837="","",IF(ISNA(VLOOKUP(U3837,[2]NEW!H:H,1,FALSE)),"V",""))</f>
        <v/>
      </c>
      <c r="Q3837" s="156"/>
      <c r="R3837" s="129"/>
      <c r="S3837" s="205"/>
      <c r="U3837" s="132" t="str">
        <f t="shared" si="236"/>
        <v>0011880400D698354</v>
      </c>
      <c r="W3837" s="134" t="str">
        <f>IF((ISERROR(VLOOKUP(E3837,'[2]Lead Time(覆蓋貼)'!F:F,1,0)))*(P3837="v"),"",IF((ISTEXT(VLOOKUP(E3837,'[2]Lead Time(覆蓋貼)'!F:F,1,0)))*(P3837=""),"未執行",""))</f>
        <v>未執行</v>
      </c>
    </row>
    <row r="3838" spans="1:23" ht="20.25" customHeight="1" x14ac:dyDescent="0.25">
      <c r="A3838" s="117"/>
      <c r="B3838" s="118" t="s">
        <v>6765</v>
      </c>
      <c r="C3838" s="119">
        <v>43337</v>
      </c>
      <c r="D3838" s="117" t="s">
        <v>6766</v>
      </c>
      <c r="E3838" s="120" t="s">
        <v>1924</v>
      </c>
      <c r="F3838" s="117">
        <f>IF(ISNA(VLOOKUP(B3838,[2]保固召回!$A:$G,7,FALSE)),"",(VLOOKUP(B3838,[2]保固召回!$A:$G,7,FALSE)))</f>
        <v>0</v>
      </c>
      <c r="G3838" s="121">
        <f t="shared" ca="1" si="239"/>
        <v>5.859375E-3</v>
      </c>
      <c r="H3838" s="125" t="str">
        <f t="shared" si="237"/>
        <v/>
      </c>
      <c r="I3838" s="126">
        <f t="shared" ca="1" si="238"/>
        <v>3</v>
      </c>
      <c r="J3838" s="127"/>
      <c r="K3838" s="156"/>
      <c r="L3838" s="129"/>
      <c r="M3838" s="205"/>
      <c r="N3838" s="118"/>
      <c r="O3838" s="119"/>
      <c r="P3838" s="117" t="str">
        <f>IF(B3838="","",IF(ISNA(VLOOKUP(U3838,[2]NEW!H:H,1,FALSE)),"V",""))</f>
        <v/>
      </c>
      <c r="Q3838" s="156"/>
      <c r="R3838" s="129"/>
      <c r="S3838" s="205"/>
      <c r="U3838" s="132" t="str">
        <f t="shared" si="236"/>
        <v>0011880400D046099</v>
      </c>
      <c r="W3838" s="134" t="str">
        <f>IF((ISERROR(VLOOKUP(E3838,'[2]Lead Time(覆蓋貼)'!F:F,1,0)))*(P3838="v"),"",IF((ISTEXT(VLOOKUP(E3838,'[2]Lead Time(覆蓋貼)'!F:F,1,0)))*(P3838=""),"未執行",""))</f>
        <v/>
      </c>
    </row>
    <row r="3839" spans="1:23" ht="20.25" customHeight="1" x14ac:dyDescent="0.25">
      <c r="A3839" s="117"/>
      <c r="B3839" s="118" t="s">
        <v>6765</v>
      </c>
      <c r="C3839" s="119">
        <v>43337</v>
      </c>
      <c r="D3839" s="117" t="s">
        <v>6766</v>
      </c>
      <c r="E3839" s="120" t="s">
        <v>1940</v>
      </c>
      <c r="F3839" s="117">
        <f>IF(ISNA(VLOOKUP(B3839,[2]保固召回!$A:$G,7,FALSE)),"",(VLOOKUP(B3839,[2]保固召回!$A:$G,7,FALSE)))</f>
        <v>0</v>
      </c>
      <c r="G3839" s="121">
        <f t="shared" ca="1" si="239"/>
        <v>5.859375E-3</v>
      </c>
      <c r="H3839" s="125" t="str">
        <f t="shared" si="237"/>
        <v/>
      </c>
      <c r="I3839" s="126">
        <f t="shared" ca="1" si="238"/>
        <v>3</v>
      </c>
      <c r="J3839" s="127"/>
      <c r="K3839" s="156"/>
      <c r="L3839" s="129"/>
      <c r="M3839" s="205"/>
      <c r="N3839" s="118"/>
      <c r="O3839" s="119"/>
      <c r="P3839" s="117" t="str">
        <f>IF(B3839="","",IF(ISNA(VLOOKUP(U3839,[2]NEW!H:H,1,FALSE)),"V",""))</f>
        <v/>
      </c>
      <c r="Q3839" s="156"/>
      <c r="R3839" s="129"/>
      <c r="S3839" s="205"/>
      <c r="U3839" s="132" t="str">
        <f t="shared" si="236"/>
        <v>0011880400DZ96501</v>
      </c>
      <c r="W3839" s="134" t="str">
        <f>IF((ISERROR(VLOOKUP(E3839,'[2]Lead Time(覆蓋貼)'!F:F,1,0)))*(P3839="v"),"",IF((ISTEXT(VLOOKUP(E3839,'[2]Lead Time(覆蓋貼)'!F:F,1,0)))*(P3839=""),"未執行",""))</f>
        <v/>
      </c>
    </row>
    <row r="3840" spans="1:23" ht="20.25" customHeight="1" x14ac:dyDescent="0.25">
      <c r="A3840" s="117"/>
      <c r="B3840" s="118" t="s">
        <v>6765</v>
      </c>
      <c r="C3840" s="119">
        <v>43337</v>
      </c>
      <c r="D3840" s="117" t="s">
        <v>6766</v>
      </c>
      <c r="E3840" s="120" t="s">
        <v>7167</v>
      </c>
      <c r="F3840" s="117">
        <f>IF(ISNA(VLOOKUP(B3840,[2]保固召回!$A:$G,7,FALSE)),"",(VLOOKUP(B3840,[2]保固召回!$A:$G,7,FALSE)))</f>
        <v>0</v>
      </c>
      <c r="G3840" s="121">
        <f t="shared" ca="1" si="239"/>
        <v>5.859375E-3</v>
      </c>
      <c r="H3840" s="125" t="str">
        <f t="shared" si="237"/>
        <v/>
      </c>
      <c r="I3840" s="126">
        <f t="shared" ca="1" si="238"/>
        <v>3</v>
      </c>
      <c r="J3840" s="127"/>
      <c r="K3840" s="156"/>
      <c r="L3840" s="129"/>
      <c r="M3840" s="205"/>
      <c r="N3840" s="118"/>
      <c r="O3840" s="119"/>
      <c r="P3840" s="117" t="str">
        <f>IF(B3840="","",IF(ISNA(VLOOKUP(U3840,[2]NEW!H:H,1,FALSE)),"V",""))</f>
        <v/>
      </c>
      <c r="Q3840" s="156"/>
      <c r="R3840" s="129"/>
      <c r="S3840" s="205"/>
      <c r="U3840" s="132" t="str">
        <f t="shared" si="236"/>
        <v>0011880400D266811</v>
      </c>
      <c r="W3840" s="134" t="str">
        <f>IF((ISERROR(VLOOKUP(E3840,'[2]Lead Time(覆蓋貼)'!F:F,1,0)))*(P3840="v"),"",IF((ISTEXT(VLOOKUP(E3840,'[2]Lead Time(覆蓋貼)'!F:F,1,0)))*(P3840=""),"未執行",""))</f>
        <v/>
      </c>
    </row>
    <row r="3841" spans="1:23" ht="20.25" customHeight="1" x14ac:dyDescent="0.25">
      <c r="A3841" s="117"/>
      <c r="B3841" s="118" t="s">
        <v>6765</v>
      </c>
      <c r="C3841" s="119">
        <v>43337</v>
      </c>
      <c r="D3841" s="117" t="s">
        <v>6766</v>
      </c>
      <c r="E3841" s="120" t="s">
        <v>7168</v>
      </c>
      <c r="F3841" s="117">
        <f>IF(ISNA(VLOOKUP(B3841,[2]保固召回!$A:$G,7,FALSE)),"",(VLOOKUP(B3841,[2]保固召回!$A:$G,7,FALSE)))</f>
        <v>0</v>
      </c>
      <c r="G3841" s="121">
        <f t="shared" ca="1" si="239"/>
        <v>5.859375E-3</v>
      </c>
      <c r="H3841" s="125" t="str">
        <f t="shared" si="237"/>
        <v/>
      </c>
      <c r="I3841" s="126">
        <f t="shared" ca="1" si="238"/>
        <v>3</v>
      </c>
      <c r="J3841" s="127"/>
      <c r="K3841" s="156"/>
      <c r="L3841" s="129"/>
      <c r="M3841" s="205"/>
      <c r="N3841" s="118"/>
      <c r="O3841" s="119"/>
      <c r="P3841" s="117" t="str">
        <f>IF(B3841="","",IF(ISNA(VLOOKUP(U3841,[2]NEW!H:H,1,FALSE)),"V",""))</f>
        <v/>
      </c>
      <c r="Q3841" s="156"/>
      <c r="R3841" s="129"/>
      <c r="S3841" s="205"/>
      <c r="U3841" s="132" t="str">
        <f t="shared" si="236"/>
        <v>0011880400D266813</v>
      </c>
      <c r="W3841" s="134" t="str">
        <f>IF((ISERROR(VLOOKUP(E3841,'[2]Lead Time(覆蓋貼)'!F:F,1,0)))*(P3841="v"),"",IF((ISTEXT(VLOOKUP(E3841,'[2]Lead Time(覆蓋貼)'!F:F,1,0)))*(P3841=""),"未執行",""))</f>
        <v/>
      </c>
    </row>
    <row r="3842" spans="1:23" ht="20.25" customHeight="1" x14ac:dyDescent="0.25">
      <c r="A3842" s="117"/>
      <c r="B3842" s="118" t="s">
        <v>6765</v>
      </c>
      <c r="C3842" s="119">
        <v>43337</v>
      </c>
      <c r="D3842" s="117" t="s">
        <v>6766</v>
      </c>
      <c r="E3842" s="120" t="s">
        <v>7169</v>
      </c>
      <c r="F3842" s="117">
        <f>IF(ISNA(VLOOKUP(B3842,[2]保固召回!$A:$G,7,FALSE)),"",(VLOOKUP(B3842,[2]保固召回!$A:$G,7,FALSE)))</f>
        <v>0</v>
      </c>
      <c r="G3842" s="121">
        <f t="shared" ca="1" si="239"/>
        <v>5.859375E-3</v>
      </c>
      <c r="H3842" s="125" t="str">
        <f t="shared" si="237"/>
        <v/>
      </c>
      <c r="I3842" s="126">
        <f t="shared" ca="1" si="238"/>
        <v>3</v>
      </c>
      <c r="J3842" s="127"/>
      <c r="K3842" s="156"/>
      <c r="L3842" s="129"/>
      <c r="M3842" s="205"/>
      <c r="N3842" s="118"/>
      <c r="O3842" s="119"/>
      <c r="P3842" s="117" t="str">
        <f>IF(B3842="","",IF(ISNA(VLOOKUP(U3842,[2]NEW!H:H,1,FALSE)),"V",""))</f>
        <v/>
      </c>
      <c r="Q3842" s="156"/>
      <c r="R3842" s="129"/>
      <c r="S3842" s="205"/>
      <c r="U3842" s="132" t="str">
        <f t="shared" si="236"/>
        <v>0011880400D046258</v>
      </c>
      <c r="W3842" s="134" t="str">
        <f>IF((ISERROR(VLOOKUP(E3842,'[2]Lead Time(覆蓋貼)'!F:F,1,0)))*(P3842="v"),"",IF((ISTEXT(VLOOKUP(E3842,'[2]Lead Time(覆蓋貼)'!F:F,1,0)))*(P3842=""),"未執行",""))</f>
        <v/>
      </c>
    </row>
    <row r="3843" spans="1:23" ht="20.25" customHeight="1" x14ac:dyDescent="0.25">
      <c r="A3843" s="117"/>
      <c r="B3843" s="118" t="s">
        <v>6765</v>
      </c>
      <c r="C3843" s="119">
        <v>43337</v>
      </c>
      <c r="D3843" s="117" t="s">
        <v>6766</v>
      </c>
      <c r="E3843" s="120" t="s">
        <v>7170</v>
      </c>
      <c r="F3843" s="117">
        <f>IF(ISNA(VLOOKUP(B3843,[2]保固召回!$A:$G,7,FALSE)),"",(VLOOKUP(B3843,[2]保固召回!$A:$G,7,FALSE)))</f>
        <v>0</v>
      </c>
      <c r="G3843" s="121">
        <f t="shared" ca="1" si="239"/>
        <v>5.859375E-3</v>
      </c>
      <c r="H3843" s="125" t="str">
        <f t="shared" si="237"/>
        <v/>
      </c>
      <c r="I3843" s="126">
        <f t="shared" ca="1" si="238"/>
        <v>3</v>
      </c>
      <c r="J3843" s="127"/>
      <c r="K3843" s="156"/>
      <c r="L3843" s="129"/>
      <c r="M3843" s="205"/>
      <c r="N3843" s="118"/>
      <c r="O3843" s="119"/>
      <c r="P3843" s="117" t="str">
        <f>IF(B3843="","",IF(ISNA(VLOOKUP(U3843,[2]NEW!H:H,1,FALSE)),"V",""))</f>
        <v/>
      </c>
      <c r="Q3843" s="156"/>
      <c r="R3843" s="129"/>
      <c r="S3843" s="205"/>
      <c r="U3843" s="132" t="str">
        <f t="shared" si="236"/>
        <v>0011880400D046306</v>
      </c>
      <c r="W3843" s="134" t="str">
        <f>IF((ISERROR(VLOOKUP(E3843,'[2]Lead Time(覆蓋貼)'!F:F,1,0)))*(P3843="v"),"",IF((ISTEXT(VLOOKUP(E3843,'[2]Lead Time(覆蓋貼)'!F:F,1,0)))*(P3843=""),"未執行",""))</f>
        <v/>
      </c>
    </row>
    <row r="3844" spans="1:23" ht="20.25" customHeight="1" x14ac:dyDescent="0.25">
      <c r="A3844" s="117"/>
      <c r="B3844" s="118" t="s">
        <v>6765</v>
      </c>
      <c r="C3844" s="119">
        <v>43337</v>
      </c>
      <c r="D3844" s="117" t="s">
        <v>6766</v>
      </c>
      <c r="E3844" s="120" t="s">
        <v>7171</v>
      </c>
      <c r="F3844" s="117">
        <f>IF(ISNA(VLOOKUP(B3844,[2]保固召回!$A:$G,7,FALSE)),"",(VLOOKUP(B3844,[2]保固召回!$A:$G,7,FALSE)))</f>
        <v>0</v>
      </c>
      <c r="G3844" s="121">
        <f t="shared" ca="1" si="239"/>
        <v>5.859375E-3</v>
      </c>
      <c r="H3844" s="125" t="str">
        <f t="shared" si="237"/>
        <v/>
      </c>
      <c r="I3844" s="126">
        <f t="shared" ca="1" si="238"/>
        <v>3</v>
      </c>
      <c r="J3844" s="127"/>
      <c r="K3844" s="156"/>
      <c r="L3844" s="129"/>
      <c r="M3844" s="205"/>
      <c r="N3844" s="118"/>
      <c r="O3844" s="119"/>
      <c r="P3844" s="117" t="str">
        <f>IF(B3844="","",IF(ISNA(VLOOKUP(U3844,[2]NEW!H:H,1,FALSE)),"V",""))</f>
        <v/>
      </c>
      <c r="Q3844" s="156"/>
      <c r="R3844" s="129"/>
      <c r="S3844" s="205"/>
      <c r="U3844" s="132" t="str">
        <f t="shared" si="236"/>
        <v>0011880400D267800</v>
      </c>
      <c r="W3844" s="134" t="str">
        <f>IF((ISERROR(VLOOKUP(E3844,'[2]Lead Time(覆蓋貼)'!F:F,1,0)))*(P3844="v"),"",IF((ISTEXT(VLOOKUP(E3844,'[2]Lead Time(覆蓋貼)'!F:F,1,0)))*(P3844=""),"未執行",""))</f>
        <v/>
      </c>
    </row>
    <row r="3845" spans="1:23" ht="20.25" customHeight="1" x14ac:dyDescent="0.25">
      <c r="A3845" s="117"/>
      <c r="B3845" s="118" t="s">
        <v>6765</v>
      </c>
      <c r="C3845" s="119">
        <v>43337</v>
      </c>
      <c r="D3845" s="117" t="s">
        <v>6766</v>
      </c>
      <c r="E3845" s="120" t="s">
        <v>7172</v>
      </c>
      <c r="F3845" s="117">
        <f>IF(ISNA(VLOOKUP(B3845,[2]保固召回!$A:$G,7,FALSE)),"",(VLOOKUP(B3845,[2]保固召回!$A:$G,7,FALSE)))</f>
        <v>0</v>
      </c>
      <c r="G3845" s="121">
        <f t="shared" ca="1" si="239"/>
        <v>5.859375E-3</v>
      </c>
      <c r="H3845" s="125" t="str">
        <f t="shared" si="237"/>
        <v/>
      </c>
      <c r="I3845" s="126">
        <f t="shared" ca="1" si="238"/>
        <v>3</v>
      </c>
      <c r="J3845" s="127"/>
      <c r="K3845" s="156"/>
      <c r="L3845" s="129"/>
      <c r="M3845" s="205"/>
      <c r="N3845" s="118"/>
      <c r="O3845" s="119"/>
      <c r="P3845" s="117" t="str">
        <f>IF(B3845="","",IF(ISNA(VLOOKUP(U3845,[2]NEW!H:H,1,FALSE)),"V",""))</f>
        <v/>
      </c>
      <c r="Q3845" s="156"/>
      <c r="R3845" s="129"/>
      <c r="S3845" s="205"/>
      <c r="U3845" s="132" t="str">
        <f t="shared" ref="U3845:U3908" si="240">B3845&amp;E3845</f>
        <v>0011880400D495783</v>
      </c>
      <c r="W3845" s="134" t="str">
        <f>IF((ISERROR(VLOOKUP(E3845,'[2]Lead Time(覆蓋貼)'!F:F,1,0)))*(P3845="v"),"",IF((ISTEXT(VLOOKUP(E3845,'[2]Lead Time(覆蓋貼)'!F:F,1,0)))*(P3845=""),"未執行",""))</f>
        <v/>
      </c>
    </row>
    <row r="3846" spans="1:23" ht="20.25" customHeight="1" x14ac:dyDescent="0.25">
      <c r="A3846" s="117"/>
      <c r="B3846" s="118" t="s">
        <v>6765</v>
      </c>
      <c r="C3846" s="119">
        <v>43337</v>
      </c>
      <c r="D3846" s="117" t="s">
        <v>6766</v>
      </c>
      <c r="E3846" s="120" t="s">
        <v>7173</v>
      </c>
      <c r="F3846" s="117">
        <f>IF(ISNA(VLOOKUP(B3846,[2]保固召回!$A:$G,7,FALSE)),"",(VLOOKUP(B3846,[2]保固召回!$A:$G,7,FALSE)))</f>
        <v>0</v>
      </c>
      <c r="G3846" s="121">
        <f t="shared" ca="1" si="239"/>
        <v>5.859375E-3</v>
      </c>
      <c r="H3846" s="125" t="str">
        <f t="shared" ref="H3846:H3909" si="241">IF(P3846="V",D3846,"")</f>
        <v/>
      </c>
      <c r="I3846" s="126">
        <f t="shared" ref="I3846:I3909" ca="1" si="242">COUNTIF(H:H,D3846)</f>
        <v>3</v>
      </c>
      <c r="J3846" s="127"/>
      <c r="K3846" s="156"/>
      <c r="L3846" s="129"/>
      <c r="M3846" s="205"/>
      <c r="N3846" s="118"/>
      <c r="O3846" s="119"/>
      <c r="P3846" s="117" t="str">
        <f>IF(B3846="","",IF(ISNA(VLOOKUP(U3846,[2]NEW!H:H,1,FALSE)),"V",""))</f>
        <v/>
      </c>
      <c r="Q3846" s="156"/>
      <c r="R3846" s="129"/>
      <c r="S3846" s="205"/>
      <c r="U3846" s="132" t="str">
        <f t="shared" si="240"/>
        <v>0011880400D495806</v>
      </c>
      <c r="W3846" s="134" t="str">
        <f>IF((ISERROR(VLOOKUP(E3846,'[2]Lead Time(覆蓋貼)'!F:F,1,0)))*(P3846="v"),"",IF((ISTEXT(VLOOKUP(E3846,'[2]Lead Time(覆蓋貼)'!F:F,1,0)))*(P3846=""),"未執行",""))</f>
        <v/>
      </c>
    </row>
    <row r="3847" spans="1:23" ht="20.25" customHeight="1" x14ac:dyDescent="0.25">
      <c r="A3847" s="117"/>
      <c r="B3847" s="118" t="s">
        <v>6765</v>
      </c>
      <c r="C3847" s="119">
        <v>43337</v>
      </c>
      <c r="D3847" s="117" t="s">
        <v>6766</v>
      </c>
      <c r="E3847" s="120" t="s">
        <v>7174</v>
      </c>
      <c r="F3847" s="117">
        <f>IF(ISNA(VLOOKUP(B3847,[2]保固召回!$A:$G,7,FALSE)),"",(VLOOKUP(B3847,[2]保固召回!$A:$G,7,FALSE)))</f>
        <v>0</v>
      </c>
      <c r="G3847" s="121">
        <f t="shared" ca="1" si="239"/>
        <v>5.859375E-3</v>
      </c>
      <c r="H3847" s="125" t="str">
        <f t="shared" si="241"/>
        <v/>
      </c>
      <c r="I3847" s="126">
        <f t="shared" ca="1" si="242"/>
        <v>3</v>
      </c>
      <c r="J3847" s="127"/>
      <c r="K3847" s="156"/>
      <c r="L3847" s="129"/>
      <c r="M3847" s="205"/>
      <c r="N3847" s="118"/>
      <c r="O3847" s="119"/>
      <c r="P3847" s="117" t="str">
        <f>IF(B3847="","",IF(ISNA(VLOOKUP(U3847,[2]NEW!H:H,1,FALSE)),"V",""))</f>
        <v/>
      </c>
      <c r="Q3847" s="156"/>
      <c r="R3847" s="129"/>
      <c r="S3847" s="205"/>
      <c r="U3847" s="132" t="str">
        <f t="shared" si="240"/>
        <v>0011880400D495873</v>
      </c>
      <c r="W3847" s="134" t="str">
        <f>IF((ISERROR(VLOOKUP(E3847,'[2]Lead Time(覆蓋貼)'!F:F,1,0)))*(P3847="v"),"",IF((ISTEXT(VLOOKUP(E3847,'[2]Lead Time(覆蓋貼)'!F:F,1,0)))*(P3847=""),"未執行",""))</f>
        <v/>
      </c>
    </row>
    <row r="3848" spans="1:23" ht="20.25" customHeight="1" x14ac:dyDescent="0.25">
      <c r="A3848" s="117"/>
      <c r="B3848" s="118" t="s">
        <v>6765</v>
      </c>
      <c r="C3848" s="119">
        <v>43337</v>
      </c>
      <c r="D3848" s="117" t="s">
        <v>6766</v>
      </c>
      <c r="E3848" s="120" t="s">
        <v>7175</v>
      </c>
      <c r="F3848" s="117">
        <f>IF(ISNA(VLOOKUP(B3848,[2]保固召回!$A:$G,7,FALSE)),"",(VLOOKUP(B3848,[2]保固召回!$A:$G,7,FALSE)))</f>
        <v>0</v>
      </c>
      <c r="G3848" s="121">
        <f t="shared" ca="1" si="239"/>
        <v>5.859375E-3</v>
      </c>
      <c r="H3848" s="125" t="str">
        <f t="shared" si="241"/>
        <v/>
      </c>
      <c r="I3848" s="126">
        <f t="shared" ca="1" si="242"/>
        <v>3</v>
      </c>
      <c r="J3848" s="127"/>
      <c r="K3848" s="156"/>
      <c r="L3848" s="129"/>
      <c r="M3848" s="205"/>
      <c r="N3848" s="118"/>
      <c r="O3848" s="119"/>
      <c r="P3848" s="117" t="str">
        <f>IF(B3848="","",IF(ISNA(VLOOKUP(U3848,[2]NEW!H:H,1,FALSE)),"V",""))</f>
        <v/>
      </c>
      <c r="Q3848" s="156"/>
      <c r="R3848" s="129"/>
      <c r="S3848" s="205"/>
      <c r="U3848" s="132" t="str">
        <f t="shared" si="240"/>
        <v>0011880400D495876</v>
      </c>
      <c r="W3848" s="134" t="str">
        <f>IF((ISERROR(VLOOKUP(E3848,'[2]Lead Time(覆蓋貼)'!F:F,1,0)))*(P3848="v"),"",IF((ISTEXT(VLOOKUP(E3848,'[2]Lead Time(覆蓋貼)'!F:F,1,0)))*(P3848=""),"未執行",""))</f>
        <v/>
      </c>
    </row>
    <row r="3849" spans="1:23" ht="20.25" customHeight="1" x14ac:dyDescent="0.25">
      <c r="A3849" s="117"/>
      <c r="B3849" s="118" t="s">
        <v>6765</v>
      </c>
      <c r="C3849" s="119">
        <v>43337</v>
      </c>
      <c r="D3849" s="117" t="s">
        <v>6766</v>
      </c>
      <c r="E3849" s="120" t="s">
        <v>7176</v>
      </c>
      <c r="F3849" s="117">
        <f>IF(ISNA(VLOOKUP(B3849,[2]保固召回!$A:$G,7,FALSE)),"",(VLOOKUP(B3849,[2]保固召回!$A:$G,7,FALSE)))</f>
        <v>0</v>
      </c>
      <c r="G3849" s="121">
        <f t="shared" ref="G3849:G3912" ca="1" si="243">COUNTIF(H:H,D3849)/COUNTIF(D:D,D3849)</f>
        <v>5.859375E-3</v>
      </c>
      <c r="H3849" s="125" t="str">
        <f t="shared" si="241"/>
        <v/>
      </c>
      <c r="I3849" s="126">
        <f t="shared" ca="1" si="242"/>
        <v>3</v>
      </c>
      <c r="J3849" s="127"/>
      <c r="K3849" s="156"/>
      <c r="L3849" s="129"/>
      <c r="M3849" s="205"/>
      <c r="N3849" s="118"/>
      <c r="O3849" s="119"/>
      <c r="P3849" s="117" t="str">
        <f>IF(B3849="","",IF(ISNA(VLOOKUP(U3849,[2]NEW!H:H,1,FALSE)),"V",""))</f>
        <v/>
      </c>
      <c r="Q3849" s="156"/>
      <c r="R3849" s="129"/>
      <c r="S3849" s="205"/>
      <c r="U3849" s="132" t="str">
        <f t="shared" si="240"/>
        <v>0011880400D497140</v>
      </c>
      <c r="W3849" s="134" t="str">
        <f>IF((ISERROR(VLOOKUP(E3849,'[2]Lead Time(覆蓋貼)'!F:F,1,0)))*(P3849="v"),"",IF((ISTEXT(VLOOKUP(E3849,'[2]Lead Time(覆蓋貼)'!F:F,1,0)))*(P3849=""),"未執行",""))</f>
        <v/>
      </c>
    </row>
    <row r="3850" spans="1:23" ht="20.25" customHeight="1" x14ac:dyDescent="0.25">
      <c r="A3850" s="117"/>
      <c r="B3850" s="118" t="s">
        <v>6765</v>
      </c>
      <c r="C3850" s="119">
        <v>43337</v>
      </c>
      <c r="D3850" s="117" t="s">
        <v>6766</v>
      </c>
      <c r="E3850" s="120" t="s">
        <v>7177</v>
      </c>
      <c r="F3850" s="117">
        <f>IF(ISNA(VLOOKUP(B3850,[2]保固召回!$A:$G,7,FALSE)),"",(VLOOKUP(B3850,[2]保固召回!$A:$G,7,FALSE)))</f>
        <v>0</v>
      </c>
      <c r="G3850" s="121">
        <f t="shared" ca="1" si="243"/>
        <v>5.859375E-3</v>
      </c>
      <c r="H3850" s="125" t="str">
        <f t="shared" si="241"/>
        <v/>
      </c>
      <c r="I3850" s="126">
        <f t="shared" ca="1" si="242"/>
        <v>3</v>
      </c>
      <c r="J3850" s="127"/>
      <c r="K3850" s="156"/>
      <c r="L3850" s="129"/>
      <c r="M3850" s="205"/>
      <c r="N3850" s="118"/>
      <c r="O3850" s="119"/>
      <c r="P3850" s="117" t="str">
        <f>IF(B3850="","",IF(ISNA(VLOOKUP(U3850,[2]NEW!H:H,1,FALSE)),"V",""))</f>
        <v/>
      </c>
      <c r="Q3850" s="156"/>
      <c r="R3850" s="129"/>
      <c r="S3850" s="205"/>
      <c r="U3850" s="132" t="str">
        <f t="shared" si="240"/>
        <v>0011880400D497486</v>
      </c>
      <c r="W3850" s="134" t="str">
        <f>IF((ISERROR(VLOOKUP(E3850,'[2]Lead Time(覆蓋貼)'!F:F,1,0)))*(P3850="v"),"",IF((ISTEXT(VLOOKUP(E3850,'[2]Lead Time(覆蓋貼)'!F:F,1,0)))*(P3850=""),"未執行",""))</f>
        <v/>
      </c>
    </row>
    <row r="3851" spans="1:23" ht="20.25" customHeight="1" x14ac:dyDescent="0.25">
      <c r="A3851" s="117"/>
      <c r="B3851" s="118" t="s">
        <v>6765</v>
      </c>
      <c r="C3851" s="119">
        <v>43337</v>
      </c>
      <c r="D3851" s="117" t="s">
        <v>6766</v>
      </c>
      <c r="E3851" s="120" t="s">
        <v>7178</v>
      </c>
      <c r="F3851" s="117">
        <f>IF(ISNA(VLOOKUP(B3851,[2]保固召回!$A:$G,7,FALSE)),"",(VLOOKUP(B3851,[2]保固召回!$A:$G,7,FALSE)))</f>
        <v>0</v>
      </c>
      <c r="G3851" s="121">
        <f t="shared" ca="1" si="243"/>
        <v>5.859375E-3</v>
      </c>
      <c r="H3851" s="125" t="str">
        <f t="shared" si="241"/>
        <v/>
      </c>
      <c r="I3851" s="126">
        <f t="shared" ca="1" si="242"/>
        <v>3</v>
      </c>
      <c r="J3851" s="127"/>
      <c r="K3851" s="156"/>
      <c r="L3851" s="129"/>
      <c r="M3851" s="205"/>
      <c r="N3851" s="118"/>
      <c r="O3851" s="119"/>
      <c r="P3851" s="117" t="str">
        <f>IF(B3851="","",IF(ISNA(VLOOKUP(U3851,[2]NEW!H:H,1,FALSE)),"V",""))</f>
        <v/>
      </c>
      <c r="Q3851" s="156"/>
      <c r="R3851" s="129"/>
      <c r="S3851" s="205"/>
      <c r="U3851" s="132" t="str">
        <f t="shared" si="240"/>
        <v>0011880400D497592</v>
      </c>
      <c r="W3851" s="134" t="str">
        <f>IF((ISERROR(VLOOKUP(E3851,'[2]Lead Time(覆蓋貼)'!F:F,1,0)))*(P3851="v"),"",IF((ISTEXT(VLOOKUP(E3851,'[2]Lead Time(覆蓋貼)'!F:F,1,0)))*(P3851=""),"未執行",""))</f>
        <v/>
      </c>
    </row>
    <row r="3852" spans="1:23" ht="20.25" customHeight="1" x14ac:dyDescent="0.25">
      <c r="A3852" s="117"/>
      <c r="B3852" s="118" t="s">
        <v>6765</v>
      </c>
      <c r="C3852" s="119">
        <v>43337</v>
      </c>
      <c r="D3852" s="117" t="s">
        <v>6766</v>
      </c>
      <c r="E3852" s="120" t="s">
        <v>7179</v>
      </c>
      <c r="F3852" s="117">
        <f>IF(ISNA(VLOOKUP(B3852,[2]保固召回!$A:$G,7,FALSE)),"",(VLOOKUP(B3852,[2]保固召回!$A:$G,7,FALSE)))</f>
        <v>0</v>
      </c>
      <c r="G3852" s="121">
        <f t="shared" ca="1" si="243"/>
        <v>5.859375E-3</v>
      </c>
      <c r="H3852" s="125" t="str">
        <f t="shared" si="241"/>
        <v/>
      </c>
      <c r="I3852" s="126">
        <f t="shared" ca="1" si="242"/>
        <v>3</v>
      </c>
      <c r="J3852" s="127"/>
      <c r="K3852" s="156"/>
      <c r="L3852" s="129"/>
      <c r="M3852" s="205"/>
      <c r="N3852" s="118"/>
      <c r="O3852" s="119"/>
      <c r="P3852" s="117" t="str">
        <f>IF(B3852="","",IF(ISNA(VLOOKUP(U3852,[2]NEW!H:H,1,FALSE)),"V",""))</f>
        <v/>
      </c>
      <c r="Q3852" s="156"/>
      <c r="R3852" s="129"/>
      <c r="S3852" s="205"/>
      <c r="U3852" s="132" t="str">
        <f t="shared" si="240"/>
        <v>0011880400D497655</v>
      </c>
      <c r="W3852" s="134" t="str">
        <f>IF((ISERROR(VLOOKUP(E3852,'[2]Lead Time(覆蓋貼)'!F:F,1,0)))*(P3852="v"),"",IF((ISTEXT(VLOOKUP(E3852,'[2]Lead Time(覆蓋貼)'!F:F,1,0)))*(P3852=""),"未執行",""))</f>
        <v/>
      </c>
    </row>
    <row r="3853" spans="1:23" ht="20.25" customHeight="1" x14ac:dyDescent="0.25">
      <c r="A3853" s="117"/>
      <c r="B3853" s="118" t="s">
        <v>6765</v>
      </c>
      <c r="C3853" s="119">
        <v>43337</v>
      </c>
      <c r="D3853" s="117" t="s">
        <v>6766</v>
      </c>
      <c r="E3853" s="120" t="s">
        <v>7180</v>
      </c>
      <c r="F3853" s="117">
        <f>IF(ISNA(VLOOKUP(B3853,[2]保固召回!$A:$G,7,FALSE)),"",(VLOOKUP(B3853,[2]保固召回!$A:$G,7,FALSE)))</f>
        <v>0</v>
      </c>
      <c r="G3853" s="121">
        <f t="shared" ca="1" si="243"/>
        <v>5.859375E-3</v>
      </c>
      <c r="H3853" s="125" t="str">
        <f t="shared" si="241"/>
        <v/>
      </c>
      <c r="I3853" s="126">
        <f t="shared" ca="1" si="242"/>
        <v>3</v>
      </c>
      <c r="J3853" s="127"/>
      <c r="K3853" s="156"/>
      <c r="L3853" s="129"/>
      <c r="M3853" s="205"/>
      <c r="N3853" s="118"/>
      <c r="O3853" s="119"/>
      <c r="P3853" s="117" t="str">
        <f>IF(B3853="","",IF(ISNA(VLOOKUP(U3853,[2]NEW!H:H,1,FALSE)),"V",""))</f>
        <v/>
      </c>
      <c r="Q3853" s="156"/>
      <c r="R3853" s="129"/>
      <c r="S3853" s="205"/>
      <c r="U3853" s="132" t="str">
        <f t="shared" si="240"/>
        <v>0011880400D047249</v>
      </c>
      <c r="W3853" s="134" t="str">
        <f>IF((ISERROR(VLOOKUP(E3853,'[2]Lead Time(覆蓋貼)'!F:F,1,0)))*(P3853="v"),"",IF((ISTEXT(VLOOKUP(E3853,'[2]Lead Time(覆蓋貼)'!F:F,1,0)))*(P3853=""),"未執行",""))</f>
        <v/>
      </c>
    </row>
    <row r="3854" spans="1:23" ht="20.25" customHeight="1" x14ac:dyDescent="0.25">
      <c r="A3854" s="117"/>
      <c r="B3854" s="118" t="s">
        <v>6765</v>
      </c>
      <c r="C3854" s="119">
        <v>43337</v>
      </c>
      <c r="D3854" s="117" t="s">
        <v>6766</v>
      </c>
      <c r="E3854" s="120" t="s">
        <v>7181</v>
      </c>
      <c r="F3854" s="117">
        <f>IF(ISNA(VLOOKUP(B3854,[2]保固召回!$A:$G,7,FALSE)),"",(VLOOKUP(B3854,[2]保固召回!$A:$G,7,FALSE)))</f>
        <v>0</v>
      </c>
      <c r="G3854" s="121">
        <f t="shared" ca="1" si="243"/>
        <v>5.859375E-3</v>
      </c>
      <c r="H3854" s="125" t="str">
        <f t="shared" si="241"/>
        <v/>
      </c>
      <c r="I3854" s="126">
        <f t="shared" ca="1" si="242"/>
        <v>3</v>
      </c>
      <c r="J3854" s="127"/>
      <c r="K3854" s="156"/>
      <c r="L3854" s="129"/>
      <c r="M3854" s="205"/>
      <c r="N3854" s="118"/>
      <c r="O3854" s="119"/>
      <c r="P3854" s="117" t="str">
        <f>IF(B3854="","",IF(ISNA(VLOOKUP(U3854,[2]NEW!H:H,1,FALSE)),"V",""))</f>
        <v/>
      </c>
      <c r="Q3854" s="156"/>
      <c r="R3854" s="129"/>
      <c r="S3854" s="205"/>
      <c r="U3854" s="132" t="str">
        <f t="shared" si="240"/>
        <v>0011880400D046970</v>
      </c>
      <c r="W3854" s="134" t="str">
        <f>IF((ISERROR(VLOOKUP(E3854,'[2]Lead Time(覆蓋貼)'!F:F,1,0)))*(P3854="v"),"",IF((ISTEXT(VLOOKUP(E3854,'[2]Lead Time(覆蓋貼)'!F:F,1,0)))*(P3854=""),"未執行",""))</f>
        <v/>
      </c>
    </row>
    <row r="3855" spans="1:23" ht="20.25" customHeight="1" x14ac:dyDescent="0.25">
      <c r="A3855" s="117"/>
      <c r="B3855" s="118" t="s">
        <v>6765</v>
      </c>
      <c r="C3855" s="119">
        <v>43337</v>
      </c>
      <c r="D3855" s="117" t="s">
        <v>6766</v>
      </c>
      <c r="E3855" s="120" t="s">
        <v>7182</v>
      </c>
      <c r="F3855" s="117">
        <f>IF(ISNA(VLOOKUP(B3855,[2]保固召回!$A:$G,7,FALSE)),"",(VLOOKUP(B3855,[2]保固召回!$A:$G,7,FALSE)))</f>
        <v>0</v>
      </c>
      <c r="G3855" s="121">
        <f t="shared" ca="1" si="243"/>
        <v>5.859375E-3</v>
      </c>
      <c r="H3855" s="125" t="str">
        <f t="shared" si="241"/>
        <v/>
      </c>
      <c r="I3855" s="126">
        <f t="shared" ca="1" si="242"/>
        <v>3</v>
      </c>
      <c r="J3855" s="127"/>
      <c r="K3855" s="156"/>
      <c r="L3855" s="129"/>
      <c r="M3855" s="205"/>
      <c r="N3855" s="118"/>
      <c r="O3855" s="119"/>
      <c r="P3855" s="117" t="str">
        <f>IF(B3855="","",IF(ISNA(VLOOKUP(U3855,[2]NEW!H:H,1,FALSE)),"V",""))</f>
        <v/>
      </c>
      <c r="Q3855" s="156"/>
      <c r="R3855" s="129"/>
      <c r="S3855" s="205"/>
      <c r="U3855" s="132" t="str">
        <f t="shared" si="240"/>
        <v>0011880400D047058</v>
      </c>
      <c r="W3855" s="134" t="str">
        <f>IF((ISERROR(VLOOKUP(E3855,'[2]Lead Time(覆蓋貼)'!F:F,1,0)))*(P3855="v"),"",IF((ISTEXT(VLOOKUP(E3855,'[2]Lead Time(覆蓋貼)'!F:F,1,0)))*(P3855=""),"未執行",""))</f>
        <v/>
      </c>
    </row>
    <row r="3856" spans="1:23" ht="20.25" customHeight="1" x14ac:dyDescent="0.25">
      <c r="A3856" s="117"/>
      <c r="B3856" s="118" t="s">
        <v>6765</v>
      </c>
      <c r="C3856" s="119">
        <v>43337</v>
      </c>
      <c r="D3856" s="117" t="s">
        <v>6766</v>
      </c>
      <c r="E3856" s="120" t="s">
        <v>7183</v>
      </c>
      <c r="F3856" s="117">
        <f>IF(ISNA(VLOOKUP(B3856,[2]保固召回!$A:$G,7,FALSE)),"",(VLOOKUP(B3856,[2]保固召回!$A:$G,7,FALSE)))</f>
        <v>0</v>
      </c>
      <c r="G3856" s="121">
        <f t="shared" ca="1" si="243"/>
        <v>5.859375E-3</v>
      </c>
      <c r="H3856" s="125" t="str">
        <f t="shared" si="241"/>
        <v/>
      </c>
      <c r="I3856" s="126">
        <f t="shared" ca="1" si="242"/>
        <v>3</v>
      </c>
      <c r="J3856" s="127"/>
      <c r="K3856" s="156"/>
      <c r="L3856" s="129"/>
      <c r="M3856" s="205"/>
      <c r="N3856" s="118"/>
      <c r="O3856" s="119"/>
      <c r="P3856" s="117" t="str">
        <f>IF(B3856="","",IF(ISNA(VLOOKUP(U3856,[2]NEW!H:H,1,FALSE)),"V",""))</f>
        <v/>
      </c>
      <c r="Q3856" s="156"/>
      <c r="R3856" s="129"/>
      <c r="S3856" s="205"/>
      <c r="U3856" s="132" t="str">
        <f t="shared" si="240"/>
        <v>0011880400D071229</v>
      </c>
      <c r="W3856" s="134" t="str">
        <f>IF((ISERROR(VLOOKUP(E3856,'[2]Lead Time(覆蓋貼)'!F:F,1,0)))*(P3856="v"),"",IF((ISTEXT(VLOOKUP(E3856,'[2]Lead Time(覆蓋貼)'!F:F,1,0)))*(P3856=""),"未執行",""))</f>
        <v/>
      </c>
    </row>
    <row r="3857" spans="1:23" ht="20.25" customHeight="1" x14ac:dyDescent="0.25">
      <c r="A3857" s="117"/>
      <c r="B3857" s="118" t="s">
        <v>6765</v>
      </c>
      <c r="C3857" s="119">
        <v>43337</v>
      </c>
      <c r="D3857" s="117" t="s">
        <v>6766</v>
      </c>
      <c r="E3857" s="120" t="s">
        <v>7184</v>
      </c>
      <c r="F3857" s="117">
        <f>IF(ISNA(VLOOKUP(B3857,[2]保固召回!$A:$G,7,FALSE)),"",(VLOOKUP(B3857,[2]保固召回!$A:$G,7,FALSE)))</f>
        <v>0</v>
      </c>
      <c r="G3857" s="121">
        <f t="shared" ca="1" si="243"/>
        <v>5.859375E-3</v>
      </c>
      <c r="H3857" s="125" t="str">
        <f t="shared" si="241"/>
        <v/>
      </c>
      <c r="I3857" s="126">
        <f t="shared" ca="1" si="242"/>
        <v>3</v>
      </c>
      <c r="J3857" s="127"/>
      <c r="K3857" s="156"/>
      <c r="L3857" s="129"/>
      <c r="M3857" s="205"/>
      <c r="N3857" s="118"/>
      <c r="O3857" s="119"/>
      <c r="P3857" s="117" t="str">
        <f>IF(B3857="","",IF(ISNA(VLOOKUP(U3857,[2]NEW!H:H,1,FALSE)),"V",""))</f>
        <v/>
      </c>
      <c r="Q3857" s="156"/>
      <c r="R3857" s="129"/>
      <c r="S3857" s="205"/>
      <c r="U3857" s="132" t="str">
        <f t="shared" si="240"/>
        <v>0011880400D047121</v>
      </c>
      <c r="W3857" s="134" t="str">
        <f>IF((ISERROR(VLOOKUP(E3857,'[2]Lead Time(覆蓋貼)'!F:F,1,0)))*(P3857="v"),"",IF((ISTEXT(VLOOKUP(E3857,'[2]Lead Time(覆蓋貼)'!F:F,1,0)))*(P3857=""),"未執行",""))</f>
        <v>未執行</v>
      </c>
    </row>
    <row r="3858" spans="1:23" ht="20.25" customHeight="1" x14ac:dyDescent="0.25">
      <c r="A3858" s="117"/>
      <c r="B3858" s="118" t="s">
        <v>6765</v>
      </c>
      <c r="C3858" s="119">
        <v>43337</v>
      </c>
      <c r="D3858" s="117" t="s">
        <v>6766</v>
      </c>
      <c r="E3858" s="120" t="s">
        <v>1941</v>
      </c>
      <c r="F3858" s="117">
        <f>IF(ISNA(VLOOKUP(B3858,[2]保固召回!$A:$G,7,FALSE)),"",(VLOOKUP(B3858,[2]保固召回!$A:$G,7,FALSE)))</f>
        <v>0</v>
      </c>
      <c r="G3858" s="121">
        <f t="shared" ca="1" si="243"/>
        <v>5.859375E-3</v>
      </c>
      <c r="H3858" s="125" t="str">
        <f t="shared" si="241"/>
        <v/>
      </c>
      <c r="I3858" s="126">
        <f t="shared" ca="1" si="242"/>
        <v>3</v>
      </c>
      <c r="J3858" s="127"/>
      <c r="K3858" s="156"/>
      <c r="L3858" s="129"/>
      <c r="M3858" s="205"/>
      <c r="N3858" s="118"/>
      <c r="O3858" s="119"/>
      <c r="P3858" s="117" t="str">
        <f>IF(B3858="","",IF(ISNA(VLOOKUP(U3858,[2]NEW!H:H,1,FALSE)),"V",""))</f>
        <v/>
      </c>
      <c r="Q3858" s="156"/>
      <c r="R3858" s="129"/>
      <c r="S3858" s="205"/>
      <c r="U3858" s="132" t="str">
        <f t="shared" si="240"/>
        <v>0011880400DZ96946</v>
      </c>
      <c r="W3858" s="134" t="str">
        <f>IF((ISERROR(VLOOKUP(E3858,'[2]Lead Time(覆蓋貼)'!F:F,1,0)))*(P3858="v"),"",IF((ISTEXT(VLOOKUP(E3858,'[2]Lead Time(覆蓋貼)'!F:F,1,0)))*(P3858=""),"未執行",""))</f>
        <v/>
      </c>
    </row>
    <row r="3859" spans="1:23" ht="20.25" customHeight="1" x14ac:dyDescent="0.25">
      <c r="A3859" s="117"/>
      <c r="B3859" s="118" t="s">
        <v>6765</v>
      </c>
      <c r="C3859" s="119">
        <v>43337</v>
      </c>
      <c r="D3859" s="117" t="s">
        <v>6766</v>
      </c>
      <c r="E3859" s="120" t="s">
        <v>1909</v>
      </c>
      <c r="F3859" s="117">
        <f>IF(ISNA(VLOOKUP(B3859,[2]保固召回!$A:$G,7,FALSE)),"",(VLOOKUP(B3859,[2]保固召回!$A:$G,7,FALSE)))</f>
        <v>0</v>
      </c>
      <c r="G3859" s="121">
        <f t="shared" ca="1" si="243"/>
        <v>5.859375E-3</v>
      </c>
      <c r="H3859" s="125" t="str">
        <f t="shared" si="241"/>
        <v/>
      </c>
      <c r="I3859" s="126">
        <f t="shared" ca="1" si="242"/>
        <v>3</v>
      </c>
      <c r="J3859" s="127"/>
      <c r="K3859" s="156"/>
      <c r="L3859" s="129"/>
      <c r="M3859" s="205"/>
      <c r="N3859" s="118"/>
      <c r="O3859" s="119"/>
      <c r="P3859" s="117" t="str">
        <f>IF(B3859="","",IF(ISNA(VLOOKUP(U3859,[2]NEW!H:H,1,FALSE)),"V",""))</f>
        <v/>
      </c>
      <c r="Q3859" s="156"/>
      <c r="R3859" s="129"/>
      <c r="S3859" s="205"/>
      <c r="U3859" s="132" t="str">
        <f t="shared" si="240"/>
        <v>0011880400D045266</v>
      </c>
      <c r="W3859" s="134" t="str">
        <f>IF((ISERROR(VLOOKUP(E3859,'[2]Lead Time(覆蓋貼)'!F:F,1,0)))*(P3859="v"),"",IF((ISTEXT(VLOOKUP(E3859,'[2]Lead Time(覆蓋貼)'!F:F,1,0)))*(P3859=""),"未執行",""))</f>
        <v/>
      </c>
    </row>
    <row r="3860" spans="1:23" ht="20.25" customHeight="1" x14ac:dyDescent="0.25">
      <c r="A3860" s="117"/>
      <c r="B3860" s="118" t="s">
        <v>6765</v>
      </c>
      <c r="C3860" s="119">
        <v>43337</v>
      </c>
      <c r="D3860" s="117" t="s">
        <v>6766</v>
      </c>
      <c r="E3860" s="120" t="s">
        <v>7185</v>
      </c>
      <c r="F3860" s="117">
        <f>IF(ISNA(VLOOKUP(B3860,[2]保固召回!$A:$G,7,FALSE)),"",(VLOOKUP(B3860,[2]保固召回!$A:$G,7,FALSE)))</f>
        <v>0</v>
      </c>
      <c r="G3860" s="121">
        <f t="shared" ca="1" si="243"/>
        <v>5.859375E-3</v>
      </c>
      <c r="H3860" s="125" t="str">
        <f t="shared" si="241"/>
        <v/>
      </c>
      <c r="I3860" s="126">
        <f t="shared" ca="1" si="242"/>
        <v>3</v>
      </c>
      <c r="J3860" s="127"/>
      <c r="K3860" s="156"/>
      <c r="L3860" s="129"/>
      <c r="M3860" s="205"/>
      <c r="N3860" s="118"/>
      <c r="O3860" s="119"/>
      <c r="P3860" s="117" t="str">
        <f>IF(B3860="","",IF(ISNA(VLOOKUP(U3860,[2]NEW!H:H,1,FALSE)),"V",""))</f>
        <v/>
      </c>
      <c r="Q3860" s="156"/>
      <c r="R3860" s="129"/>
      <c r="S3860" s="205"/>
      <c r="U3860" s="132" t="str">
        <f t="shared" si="240"/>
        <v>00118804000H95892</v>
      </c>
      <c r="W3860" s="134" t="str">
        <f>IF((ISERROR(VLOOKUP(E3860,'[2]Lead Time(覆蓋貼)'!F:F,1,0)))*(P3860="v"),"",IF((ISTEXT(VLOOKUP(E3860,'[2]Lead Time(覆蓋貼)'!F:F,1,0)))*(P3860=""),"未執行",""))</f>
        <v/>
      </c>
    </row>
    <row r="3861" spans="1:23" ht="20.25" customHeight="1" x14ac:dyDescent="0.25">
      <c r="A3861" s="117"/>
      <c r="B3861" s="118" t="s">
        <v>6765</v>
      </c>
      <c r="C3861" s="119">
        <v>43337</v>
      </c>
      <c r="D3861" s="117" t="s">
        <v>6766</v>
      </c>
      <c r="E3861" s="120" t="s">
        <v>7186</v>
      </c>
      <c r="F3861" s="117">
        <f>IF(ISNA(VLOOKUP(B3861,[2]保固召回!$A:$G,7,FALSE)),"",(VLOOKUP(B3861,[2]保固召回!$A:$G,7,FALSE)))</f>
        <v>0</v>
      </c>
      <c r="G3861" s="121">
        <f t="shared" ca="1" si="243"/>
        <v>5.859375E-3</v>
      </c>
      <c r="H3861" s="125" t="str">
        <f t="shared" si="241"/>
        <v/>
      </c>
      <c r="I3861" s="126">
        <f t="shared" ca="1" si="242"/>
        <v>3</v>
      </c>
      <c r="J3861" s="127"/>
      <c r="K3861" s="156"/>
      <c r="L3861" s="129"/>
      <c r="M3861" s="205"/>
      <c r="N3861" s="118"/>
      <c r="O3861" s="119"/>
      <c r="P3861" s="117" t="str">
        <f>IF(B3861="","",IF(ISNA(VLOOKUP(U3861,[2]NEW!H:H,1,FALSE)),"V",""))</f>
        <v/>
      </c>
      <c r="Q3861" s="156"/>
      <c r="R3861" s="129"/>
      <c r="S3861" s="205"/>
      <c r="U3861" s="132" t="str">
        <f t="shared" si="240"/>
        <v>00118804000H96018</v>
      </c>
      <c r="W3861" s="134" t="str">
        <f>IF((ISERROR(VLOOKUP(E3861,'[2]Lead Time(覆蓋貼)'!F:F,1,0)))*(P3861="v"),"",IF((ISTEXT(VLOOKUP(E3861,'[2]Lead Time(覆蓋貼)'!F:F,1,0)))*(P3861=""),"未執行",""))</f>
        <v>未執行</v>
      </c>
    </row>
    <row r="3862" spans="1:23" ht="20.25" customHeight="1" x14ac:dyDescent="0.25">
      <c r="A3862" s="117"/>
      <c r="B3862" s="118" t="s">
        <v>6765</v>
      </c>
      <c r="C3862" s="119">
        <v>43337</v>
      </c>
      <c r="D3862" s="117" t="s">
        <v>6766</v>
      </c>
      <c r="E3862" s="120" t="s">
        <v>7187</v>
      </c>
      <c r="F3862" s="117">
        <f>IF(ISNA(VLOOKUP(B3862,[2]保固召回!$A:$G,7,FALSE)),"",(VLOOKUP(B3862,[2]保固召回!$A:$G,7,FALSE)))</f>
        <v>0</v>
      </c>
      <c r="G3862" s="121">
        <f t="shared" ca="1" si="243"/>
        <v>5.859375E-3</v>
      </c>
      <c r="H3862" s="125" t="str">
        <f t="shared" si="241"/>
        <v/>
      </c>
      <c r="I3862" s="126">
        <f t="shared" ca="1" si="242"/>
        <v>3</v>
      </c>
      <c r="J3862" s="127"/>
      <c r="K3862" s="156"/>
      <c r="L3862" s="129"/>
      <c r="M3862" s="205"/>
      <c r="N3862" s="118"/>
      <c r="O3862" s="119"/>
      <c r="P3862" s="117" t="str">
        <f>IF(B3862="","",IF(ISNA(VLOOKUP(U3862,[2]NEW!H:H,1,FALSE)),"V",""))</f>
        <v/>
      </c>
      <c r="Q3862" s="156"/>
      <c r="R3862" s="129"/>
      <c r="S3862" s="205"/>
      <c r="U3862" s="132" t="str">
        <f t="shared" si="240"/>
        <v>00118804000H97253</v>
      </c>
      <c r="W3862" s="134" t="str">
        <f>IF((ISERROR(VLOOKUP(E3862,'[2]Lead Time(覆蓋貼)'!F:F,1,0)))*(P3862="v"),"",IF((ISTEXT(VLOOKUP(E3862,'[2]Lead Time(覆蓋貼)'!F:F,1,0)))*(P3862=""),"未執行",""))</f>
        <v/>
      </c>
    </row>
    <row r="3863" spans="1:23" ht="20.25" customHeight="1" x14ac:dyDescent="0.25">
      <c r="A3863" s="117"/>
      <c r="B3863" s="118" t="s">
        <v>6765</v>
      </c>
      <c r="C3863" s="119">
        <v>43337</v>
      </c>
      <c r="D3863" s="117" t="s">
        <v>6766</v>
      </c>
      <c r="E3863" s="120" t="s">
        <v>7188</v>
      </c>
      <c r="F3863" s="117">
        <f>IF(ISNA(VLOOKUP(B3863,[2]保固召回!$A:$G,7,FALSE)),"",(VLOOKUP(B3863,[2]保固召回!$A:$G,7,FALSE)))</f>
        <v>0</v>
      </c>
      <c r="G3863" s="121">
        <f t="shared" ca="1" si="243"/>
        <v>5.859375E-3</v>
      </c>
      <c r="H3863" s="125" t="str">
        <f t="shared" si="241"/>
        <v/>
      </c>
      <c r="I3863" s="126">
        <f t="shared" ca="1" si="242"/>
        <v>3</v>
      </c>
      <c r="J3863" s="127"/>
      <c r="K3863" s="156"/>
      <c r="L3863" s="129"/>
      <c r="M3863" s="205"/>
      <c r="N3863" s="118"/>
      <c r="O3863" s="119"/>
      <c r="P3863" s="117" t="str">
        <f>IF(B3863="","",IF(ISNA(VLOOKUP(U3863,[2]NEW!H:H,1,FALSE)),"V",""))</f>
        <v/>
      </c>
      <c r="Q3863" s="156"/>
      <c r="R3863" s="129"/>
      <c r="S3863" s="205"/>
      <c r="U3863" s="132" t="str">
        <f t="shared" si="240"/>
        <v>00118804000H97356</v>
      </c>
      <c r="W3863" s="134" t="str">
        <f>IF((ISERROR(VLOOKUP(E3863,'[2]Lead Time(覆蓋貼)'!F:F,1,0)))*(P3863="v"),"",IF((ISTEXT(VLOOKUP(E3863,'[2]Lead Time(覆蓋貼)'!F:F,1,0)))*(P3863=""),"未執行",""))</f>
        <v/>
      </c>
    </row>
    <row r="3864" spans="1:23" ht="20.25" customHeight="1" x14ac:dyDescent="0.25">
      <c r="A3864" s="117"/>
      <c r="B3864" s="118" t="s">
        <v>6765</v>
      </c>
      <c r="C3864" s="119">
        <v>43337</v>
      </c>
      <c r="D3864" s="117" t="s">
        <v>6766</v>
      </c>
      <c r="E3864" s="120" t="s">
        <v>7189</v>
      </c>
      <c r="F3864" s="117">
        <f>IF(ISNA(VLOOKUP(B3864,[2]保固召回!$A:$G,7,FALSE)),"",(VLOOKUP(B3864,[2]保固召回!$A:$G,7,FALSE)))</f>
        <v>0</v>
      </c>
      <c r="G3864" s="121">
        <f t="shared" ca="1" si="243"/>
        <v>5.859375E-3</v>
      </c>
      <c r="H3864" s="125" t="str">
        <f t="shared" si="241"/>
        <v/>
      </c>
      <c r="I3864" s="126">
        <f t="shared" ca="1" si="242"/>
        <v>3</v>
      </c>
      <c r="J3864" s="127"/>
      <c r="K3864" s="156"/>
      <c r="L3864" s="129"/>
      <c r="M3864" s="205"/>
      <c r="N3864" s="118"/>
      <c r="O3864" s="119"/>
      <c r="P3864" s="117" t="str">
        <f>IF(B3864="","",IF(ISNA(VLOOKUP(U3864,[2]NEW!H:H,1,FALSE)),"V",""))</f>
        <v/>
      </c>
      <c r="Q3864" s="156"/>
      <c r="R3864" s="129"/>
      <c r="S3864" s="205"/>
      <c r="U3864" s="132" t="str">
        <f t="shared" si="240"/>
        <v>00118804000H98064</v>
      </c>
      <c r="W3864" s="134" t="str">
        <f>IF((ISERROR(VLOOKUP(E3864,'[2]Lead Time(覆蓋貼)'!F:F,1,0)))*(P3864="v"),"",IF((ISTEXT(VLOOKUP(E3864,'[2]Lead Time(覆蓋貼)'!F:F,1,0)))*(P3864=""),"未執行",""))</f>
        <v/>
      </c>
    </row>
    <row r="3865" spans="1:23" ht="20.25" customHeight="1" x14ac:dyDescent="0.25">
      <c r="A3865" s="117"/>
      <c r="B3865" s="118" t="s">
        <v>6765</v>
      </c>
      <c r="C3865" s="119">
        <v>43337</v>
      </c>
      <c r="D3865" s="117" t="s">
        <v>6766</v>
      </c>
      <c r="E3865" s="120" t="s">
        <v>7190</v>
      </c>
      <c r="F3865" s="117">
        <f>IF(ISNA(VLOOKUP(B3865,[2]保固召回!$A:$G,7,FALSE)),"",(VLOOKUP(B3865,[2]保固召回!$A:$G,7,FALSE)))</f>
        <v>0</v>
      </c>
      <c r="G3865" s="121">
        <f t="shared" ca="1" si="243"/>
        <v>5.859375E-3</v>
      </c>
      <c r="H3865" s="125" t="str">
        <f t="shared" si="241"/>
        <v/>
      </c>
      <c r="I3865" s="126">
        <f t="shared" ca="1" si="242"/>
        <v>3</v>
      </c>
      <c r="J3865" s="127"/>
      <c r="K3865" s="156"/>
      <c r="L3865" s="129"/>
      <c r="M3865" s="205"/>
      <c r="N3865" s="118"/>
      <c r="O3865" s="119"/>
      <c r="P3865" s="117" t="str">
        <f>IF(B3865="","",IF(ISNA(VLOOKUP(U3865,[2]NEW!H:H,1,FALSE)),"V",""))</f>
        <v/>
      </c>
      <c r="Q3865" s="156"/>
      <c r="R3865" s="129"/>
      <c r="S3865" s="205"/>
      <c r="U3865" s="132" t="str">
        <f t="shared" si="240"/>
        <v>00118804000N35586</v>
      </c>
      <c r="W3865" s="134" t="str">
        <f>IF((ISERROR(VLOOKUP(E3865,'[2]Lead Time(覆蓋貼)'!F:F,1,0)))*(P3865="v"),"",IF((ISTEXT(VLOOKUP(E3865,'[2]Lead Time(覆蓋貼)'!F:F,1,0)))*(P3865=""),"未執行",""))</f>
        <v/>
      </c>
    </row>
    <row r="3866" spans="1:23" ht="20.25" customHeight="1" x14ac:dyDescent="0.25">
      <c r="A3866" s="117"/>
      <c r="B3866" s="118" t="s">
        <v>6765</v>
      </c>
      <c r="C3866" s="119">
        <v>43337</v>
      </c>
      <c r="D3866" s="117" t="s">
        <v>6766</v>
      </c>
      <c r="E3866" s="120" t="s">
        <v>7191</v>
      </c>
      <c r="F3866" s="117">
        <f>IF(ISNA(VLOOKUP(B3866,[2]保固召回!$A:$G,7,FALSE)),"",(VLOOKUP(B3866,[2]保固召回!$A:$G,7,FALSE)))</f>
        <v>0</v>
      </c>
      <c r="G3866" s="121">
        <f t="shared" ca="1" si="243"/>
        <v>5.859375E-3</v>
      </c>
      <c r="H3866" s="125" t="str">
        <f t="shared" si="241"/>
        <v/>
      </c>
      <c r="I3866" s="126">
        <f t="shared" ca="1" si="242"/>
        <v>3</v>
      </c>
      <c r="J3866" s="127"/>
      <c r="K3866" s="156"/>
      <c r="L3866" s="129"/>
      <c r="M3866" s="205"/>
      <c r="N3866" s="118"/>
      <c r="O3866" s="119"/>
      <c r="P3866" s="117" t="str">
        <f>IF(B3866="","",IF(ISNA(VLOOKUP(U3866,[2]NEW!H:H,1,FALSE)),"V",""))</f>
        <v/>
      </c>
      <c r="Q3866" s="156"/>
      <c r="R3866" s="129"/>
      <c r="S3866" s="205"/>
      <c r="U3866" s="132" t="str">
        <f t="shared" si="240"/>
        <v>00118804000N35484</v>
      </c>
      <c r="W3866" s="134" t="str">
        <f>IF((ISERROR(VLOOKUP(E3866,'[2]Lead Time(覆蓋貼)'!F:F,1,0)))*(P3866="v"),"",IF((ISTEXT(VLOOKUP(E3866,'[2]Lead Time(覆蓋貼)'!F:F,1,0)))*(P3866=""),"未執行",""))</f>
        <v/>
      </c>
    </row>
    <row r="3867" spans="1:23" ht="20.25" customHeight="1" x14ac:dyDescent="0.25">
      <c r="A3867" s="117"/>
      <c r="B3867" s="118" t="s">
        <v>6765</v>
      </c>
      <c r="C3867" s="119">
        <v>43337</v>
      </c>
      <c r="D3867" s="117" t="s">
        <v>6766</v>
      </c>
      <c r="E3867" s="120" t="s">
        <v>7192</v>
      </c>
      <c r="F3867" s="117">
        <f>IF(ISNA(VLOOKUP(B3867,[2]保固召回!$A:$G,7,FALSE)),"",(VLOOKUP(B3867,[2]保固召回!$A:$G,7,FALSE)))</f>
        <v>0</v>
      </c>
      <c r="G3867" s="121">
        <f t="shared" ca="1" si="243"/>
        <v>5.859375E-3</v>
      </c>
      <c r="H3867" s="125" t="str">
        <f t="shared" si="241"/>
        <v/>
      </c>
      <c r="I3867" s="126">
        <f t="shared" ca="1" si="242"/>
        <v>3</v>
      </c>
      <c r="J3867" s="127"/>
      <c r="K3867" s="156"/>
      <c r="L3867" s="129"/>
      <c r="M3867" s="205"/>
      <c r="N3867" s="118"/>
      <c r="O3867" s="119"/>
      <c r="P3867" s="117" t="str">
        <f>IF(B3867="","",IF(ISNA(VLOOKUP(U3867,[2]NEW!H:H,1,FALSE)),"V",""))</f>
        <v/>
      </c>
      <c r="Q3867" s="156"/>
      <c r="R3867" s="129"/>
      <c r="S3867" s="205"/>
      <c r="U3867" s="132" t="str">
        <f t="shared" si="240"/>
        <v>00118804000N35260</v>
      </c>
      <c r="W3867" s="134" t="str">
        <f>IF((ISERROR(VLOOKUP(E3867,'[2]Lead Time(覆蓋貼)'!F:F,1,0)))*(P3867="v"),"",IF((ISTEXT(VLOOKUP(E3867,'[2]Lead Time(覆蓋貼)'!F:F,1,0)))*(P3867=""),"未執行",""))</f>
        <v/>
      </c>
    </row>
    <row r="3868" spans="1:23" ht="20.25" customHeight="1" x14ac:dyDescent="0.25">
      <c r="A3868" s="117"/>
      <c r="B3868" s="118" t="s">
        <v>6765</v>
      </c>
      <c r="C3868" s="119">
        <v>43337</v>
      </c>
      <c r="D3868" s="117" t="s">
        <v>6766</v>
      </c>
      <c r="E3868" s="120" t="s">
        <v>7193</v>
      </c>
      <c r="F3868" s="117">
        <f>IF(ISNA(VLOOKUP(B3868,[2]保固召回!$A:$G,7,FALSE)),"",(VLOOKUP(B3868,[2]保固召回!$A:$G,7,FALSE)))</f>
        <v>0</v>
      </c>
      <c r="G3868" s="121">
        <f t="shared" ca="1" si="243"/>
        <v>5.859375E-3</v>
      </c>
      <c r="H3868" s="125" t="str">
        <f t="shared" si="241"/>
        <v/>
      </c>
      <c r="I3868" s="126">
        <f t="shared" ca="1" si="242"/>
        <v>3</v>
      </c>
      <c r="J3868" s="127"/>
      <c r="K3868" s="156"/>
      <c r="L3868" s="129"/>
      <c r="M3868" s="205"/>
      <c r="N3868" s="118"/>
      <c r="O3868" s="119"/>
      <c r="P3868" s="117" t="str">
        <f>IF(B3868="","",IF(ISNA(VLOOKUP(U3868,[2]NEW!H:H,1,FALSE)),"V",""))</f>
        <v/>
      </c>
      <c r="Q3868" s="156"/>
      <c r="R3868" s="129"/>
      <c r="S3868" s="205"/>
      <c r="U3868" s="132" t="str">
        <f t="shared" si="240"/>
        <v>00118804000H98144</v>
      </c>
      <c r="W3868" s="134" t="str">
        <f>IF((ISERROR(VLOOKUP(E3868,'[2]Lead Time(覆蓋貼)'!F:F,1,0)))*(P3868="v"),"",IF((ISTEXT(VLOOKUP(E3868,'[2]Lead Time(覆蓋貼)'!F:F,1,0)))*(P3868=""),"未執行",""))</f>
        <v/>
      </c>
    </row>
    <row r="3869" spans="1:23" ht="20.25" customHeight="1" x14ac:dyDescent="0.25">
      <c r="A3869" s="117"/>
      <c r="B3869" s="118" t="s">
        <v>6765</v>
      </c>
      <c r="C3869" s="119">
        <v>43337</v>
      </c>
      <c r="D3869" s="117" t="s">
        <v>6766</v>
      </c>
      <c r="E3869" s="120" t="s">
        <v>7194</v>
      </c>
      <c r="F3869" s="117">
        <f>IF(ISNA(VLOOKUP(B3869,[2]保固召回!$A:$G,7,FALSE)),"",(VLOOKUP(B3869,[2]保固召回!$A:$G,7,FALSE)))</f>
        <v>0</v>
      </c>
      <c r="G3869" s="121">
        <f t="shared" ca="1" si="243"/>
        <v>5.859375E-3</v>
      </c>
      <c r="H3869" s="125" t="str">
        <f t="shared" si="241"/>
        <v/>
      </c>
      <c r="I3869" s="126">
        <f t="shared" ca="1" si="242"/>
        <v>3</v>
      </c>
      <c r="J3869" s="127"/>
      <c r="K3869" s="156"/>
      <c r="L3869" s="129"/>
      <c r="M3869" s="205"/>
      <c r="N3869" s="118"/>
      <c r="O3869" s="119"/>
      <c r="P3869" s="117" t="str">
        <f>IF(B3869="","",IF(ISNA(VLOOKUP(U3869,[2]NEW!H:H,1,FALSE)),"V",""))</f>
        <v/>
      </c>
      <c r="Q3869" s="156"/>
      <c r="R3869" s="129"/>
      <c r="S3869" s="205"/>
      <c r="U3869" s="132" t="str">
        <f t="shared" si="240"/>
        <v>0011880400NN95166</v>
      </c>
      <c r="W3869" s="134" t="str">
        <f>IF((ISERROR(VLOOKUP(E3869,'[2]Lead Time(覆蓋貼)'!F:F,1,0)))*(P3869="v"),"",IF((ISTEXT(VLOOKUP(E3869,'[2]Lead Time(覆蓋貼)'!F:F,1,0)))*(P3869=""),"未執行",""))</f>
        <v/>
      </c>
    </row>
    <row r="3870" spans="1:23" ht="20.25" customHeight="1" x14ac:dyDescent="0.25">
      <c r="A3870" s="117"/>
      <c r="B3870" s="118" t="s">
        <v>6765</v>
      </c>
      <c r="C3870" s="119">
        <v>43337</v>
      </c>
      <c r="D3870" s="117" t="s">
        <v>6766</v>
      </c>
      <c r="E3870" s="120" t="s">
        <v>7195</v>
      </c>
      <c r="F3870" s="117">
        <f>IF(ISNA(VLOOKUP(B3870,[2]保固召回!$A:$G,7,FALSE)),"",(VLOOKUP(B3870,[2]保固召回!$A:$G,7,FALSE)))</f>
        <v>0</v>
      </c>
      <c r="G3870" s="121">
        <f t="shared" ca="1" si="243"/>
        <v>5.859375E-3</v>
      </c>
      <c r="H3870" s="125" t="str">
        <f t="shared" si="241"/>
        <v/>
      </c>
      <c r="I3870" s="126">
        <f t="shared" ca="1" si="242"/>
        <v>3</v>
      </c>
      <c r="J3870" s="127"/>
      <c r="K3870" s="156"/>
      <c r="L3870" s="129"/>
      <c r="M3870" s="205"/>
      <c r="N3870" s="118"/>
      <c r="O3870" s="119"/>
      <c r="P3870" s="117" t="str">
        <f>IF(B3870="","",IF(ISNA(VLOOKUP(U3870,[2]NEW!H:H,1,FALSE)),"V",""))</f>
        <v/>
      </c>
      <c r="Q3870" s="156"/>
      <c r="R3870" s="129"/>
      <c r="S3870" s="205"/>
      <c r="U3870" s="132" t="str">
        <f t="shared" si="240"/>
        <v>0011880400NN95174</v>
      </c>
      <c r="W3870" s="134" t="str">
        <f>IF((ISERROR(VLOOKUP(E3870,'[2]Lead Time(覆蓋貼)'!F:F,1,0)))*(P3870="v"),"",IF((ISTEXT(VLOOKUP(E3870,'[2]Lead Time(覆蓋貼)'!F:F,1,0)))*(P3870=""),"未執行",""))</f>
        <v/>
      </c>
    </row>
    <row r="3871" spans="1:23" ht="20.25" customHeight="1" x14ac:dyDescent="0.25">
      <c r="A3871" s="117"/>
      <c r="B3871" s="118" t="s">
        <v>6765</v>
      </c>
      <c r="C3871" s="119">
        <v>43337</v>
      </c>
      <c r="D3871" s="117" t="s">
        <v>6766</v>
      </c>
      <c r="E3871" s="120" t="s">
        <v>1911</v>
      </c>
      <c r="F3871" s="117">
        <f>IF(ISNA(VLOOKUP(B3871,[2]保固召回!$A:$G,7,FALSE)),"",(VLOOKUP(B3871,[2]保固召回!$A:$G,7,FALSE)))</f>
        <v>0</v>
      </c>
      <c r="G3871" s="121">
        <f t="shared" ca="1" si="243"/>
        <v>5.859375E-3</v>
      </c>
      <c r="H3871" s="125" t="str">
        <f t="shared" si="241"/>
        <v/>
      </c>
      <c r="I3871" s="126">
        <f t="shared" ca="1" si="242"/>
        <v>3</v>
      </c>
      <c r="J3871" s="127"/>
      <c r="K3871" s="156"/>
      <c r="L3871" s="129"/>
      <c r="M3871" s="205"/>
      <c r="N3871" s="118"/>
      <c r="O3871" s="119"/>
      <c r="P3871" s="117" t="str">
        <f>IF(B3871="","",IF(ISNA(VLOOKUP(U3871,[2]NEW!H:H,1,FALSE)),"V",""))</f>
        <v/>
      </c>
      <c r="Q3871" s="156"/>
      <c r="R3871" s="129"/>
      <c r="S3871" s="205"/>
      <c r="U3871" s="132" t="str">
        <f t="shared" si="240"/>
        <v>0011880400D046349</v>
      </c>
      <c r="W3871" s="134" t="str">
        <f>IF((ISERROR(VLOOKUP(E3871,'[2]Lead Time(覆蓋貼)'!F:F,1,0)))*(P3871="v"),"",IF((ISTEXT(VLOOKUP(E3871,'[2]Lead Time(覆蓋貼)'!F:F,1,0)))*(P3871=""),"未執行",""))</f>
        <v/>
      </c>
    </row>
    <row r="3872" spans="1:23" ht="20.25" customHeight="1" x14ac:dyDescent="0.25">
      <c r="A3872" s="117"/>
      <c r="B3872" s="118" t="s">
        <v>6765</v>
      </c>
      <c r="C3872" s="119">
        <v>43337</v>
      </c>
      <c r="D3872" s="117" t="s">
        <v>6766</v>
      </c>
      <c r="E3872" s="120" t="s">
        <v>1938</v>
      </c>
      <c r="F3872" s="117">
        <f>IF(ISNA(VLOOKUP(B3872,[2]保固召回!$A:$G,7,FALSE)),"",(VLOOKUP(B3872,[2]保固召回!$A:$G,7,FALSE)))</f>
        <v>0</v>
      </c>
      <c r="G3872" s="121">
        <f t="shared" ca="1" si="243"/>
        <v>5.859375E-3</v>
      </c>
      <c r="H3872" s="125" t="str">
        <f t="shared" si="241"/>
        <v/>
      </c>
      <c r="I3872" s="126">
        <f t="shared" ca="1" si="242"/>
        <v>3</v>
      </c>
      <c r="J3872" s="127"/>
      <c r="K3872" s="156"/>
      <c r="L3872" s="129"/>
      <c r="M3872" s="205"/>
      <c r="N3872" s="118"/>
      <c r="O3872" s="119"/>
      <c r="P3872" s="117" t="str">
        <f>IF(B3872="","",IF(ISNA(VLOOKUP(U3872,[2]NEW!H:H,1,FALSE)),"V",""))</f>
        <v/>
      </c>
      <c r="Q3872" s="156"/>
      <c r="R3872" s="129"/>
      <c r="S3872" s="205"/>
      <c r="U3872" s="132" t="str">
        <f t="shared" si="240"/>
        <v>0011880400D045740</v>
      </c>
      <c r="W3872" s="134" t="str">
        <f>IF((ISERROR(VLOOKUP(E3872,'[2]Lead Time(覆蓋貼)'!F:F,1,0)))*(P3872="v"),"",IF((ISTEXT(VLOOKUP(E3872,'[2]Lead Time(覆蓋貼)'!F:F,1,0)))*(P3872=""),"未執行",""))</f>
        <v/>
      </c>
    </row>
    <row r="3873" spans="1:23" ht="20.25" customHeight="1" x14ac:dyDescent="0.25">
      <c r="A3873" s="117"/>
      <c r="B3873" s="118" t="s">
        <v>6765</v>
      </c>
      <c r="C3873" s="119">
        <v>43337</v>
      </c>
      <c r="D3873" s="117" t="s">
        <v>6766</v>
      </c>
      <c r="E3873" s="120" t="s">
        <v>7196</v>
      </c>
      <c r="F3873" s="117">
        <f>IF(ISNA(VLOOKUP(B3873,[2]保固召回!$A:$G,7,FALSE)),"",(VLOOKUP(B3873,[2]保固召回!$A:$G,7,FALSE)))</f>
        <v>0</v>
      </c>
      <c r="G3873" s="121">
        <f t="shared" ca="1" si="243"/>
        <v>5.859375E-3</v>
      </c>
      <c r="H3873" s="125" t="str">
        <f t="shared" si="241"/>
        <v/>
      </c>
      <c r="I3873" s="126">
        <f t="shared" ca="1" si="242"/>
        <v>3</v>
      </c>
      <c r="J3873" s="127"/>
      <c r="K3873" s="156"/>
      <c r="L3873" s="129"/>
      <c r="M3873" s="205"/>
      <c r="N3873" s="118"/>
      <c r="O3873" s="119"/>
      <c r="P3873" s="117" t="str">
        <f>IF(B3873="","",IF(ISNA(VLOOKUP(U3873,[2]NEW!H:H,1,FALSE)),"V",""))</f>
        <v/>
      </c>
      <c r="Q3873" s="156"/>
      <c r="R3873" s="129"/>
      <c r="S3873" s="205"/>
      <c r="U3873" s="132" t="str">
        <f t="shared" si="240"/>
        <v>00118804000H98433</v>
      </c>
      <c r="W3873" s="134" t="str">
        <f>IF((ISERROR(VLOOKUP(E3873,'[2]Lead Time(覆蓋貼)'!F:F,1,0)))*(P3873="v"),"",IF((ISTEXT(VLOOKUP(E3873,'[2]Lead Time(覆蓋貼)'!F:F,1,0)))*(P3873=""),"未執行",""))</f>
        <v/>
      </c>
    </row>
    <row r="3874" spans="1:23" ht="20.25" customHeight="1" x14ac:dyDescent="0.25">
      <c r="A3874" s="117"/>
      <c r="B3874" s="118" t="s">
        <v>6765</v>
      </c>
      <c r="C3874" s="119">
        <v>43337</v>
      </c>
      <c r="D3874" s="117" t="s">
        <v>6766</v>
      </c>
      <c r="E3874" s="120" t="s">
        <v>7197</v>
      </c>
      <c r="F3874" s="117">
        <f>IF(ISNA(VLOOKUP(B3874,[2]保固召回!$A:$G,7,FALSE)),"",(VLOOKUP(B3874,[2]保固召回!$A:$G,7,FALSE)))</f>
        <v>0</v>
      </c>
      <c r="G3874" s="121">
        <f t="shared" ca="1" si="243"/>
        <v>5.859375E-3</v>
      </c>
      <c r="H3874" s="125" t="str">
        <f t="shared" si="241"/>
        <v/>
      </c>
      <c r="I3874" s="126">
        <f t="shared" ca="1" si="242"/>
        <v>3</v>
      </c>
      <c r="J3874" s="127"/>
      <c r="K3874" s="156"/>
      <c r="L3874" s="129"/>
      <c r="M3874" s="205"/>
      <c r="N3874" s="118"/>
      <c r="O3874" s="119"/>
      <c r="P3874" s="117" t="str">
        <f>IF(B3874="","",IF(ISNA(VLOOKUP(U3874,[2]NEW!H:H,1,FALSE)),"V",""))</f>
        <v/>
      </c>
      <c r="Q3874" s="156"/>
      <c r="R3874" s="129"/>
      <c r="S3874" s="205"/>
      <c r="U3874" s="132" t="str">
        <f t="shared" si="240"/>
        <v>00118804000H98681</v>
      </c>
      <c r="W3874" s="134" t="str">
        <f>IF((ISERROR(VLOOKUP(E3874,'[2]Lead Time(覆蓋貼)'!F:F,1,0)))*(P3874="v"),"",IF((ISTEXT(VLOOKUP(E3874,'[2]Lead Time(覆蓋貼)'!F:F,1,0)))*(P3874=""),"未執行",""))</f>
        <v/>
      </c>
    </row>
    <row r="3875" spans="1:23" ht="20.25" customHeight="1" x14ac:dyDescent="0.25">
      <c r="A3875" s="117"/>
      <c r="B3875" s="118" t="s">
        <v>6765</v>
      </c>
      <c r="C3875" s="119">
        <v>43337</v>
      </c>
      <c r="D3875" s="117" t="s">
        <v>6766</v>
      </c>
      <c r="E3875" s="120" t="s">
        <v>7198</v>
      </c>
      <c r="F3875" s="117">
        <f>IF(ISNA(VLOOKUP(B3875,[2]保固召回!$A:$G,7,FALSE)),"",(VLOOKUP(B3875,[2]保固召回!$A:$G,7,FALSE)))</f>
        <v>0</v>
      </c>
      <c r="G3875" s="121">
        <f t="shared" ca="1" si="243"/>
        <v>5.859375E-3</v>
      </c>
      <c r="H3875" s="125" t="str">
        <f t="shared" si="241"/>
        <v/>
      </c>
      <c r="I3875" s="126">
        <f t="shared" ca="1" si="242"/>
        <v>3</v>
      </c>
      <c r="J3875" s="127"/>
      <c r="K3875" s="156"/>
      <c r="L3875" s="129"/>
      <c r="M3875" s="205"/>
      <c r="N3875" s="118"/>
      <c r="O3875" s="119"/>
      <c r="P3875" s="117" t="str">
        <f>IF(B3875="","",IF(ISNA(VLOOKUP(U3875,[2]NEW!H:H,1,FALSE)),"V",""))</f>
        <v/>
      </c>
      <c r="Q3875" s="156"/>
      <c r="R3875" s="129"/>
      <c r="S3875" s="205"/>
      <c r="U3875" s="132" t="str">
        <f t="shared" si="240"/>
        <v>0011880400DY48628</v>
      </c>
      <c r="W3875" s="134" t="str">
        <f>IF((ISERROR(VLOOKUP(E3875,'[2]Lead Time(覆蓋貼)'!F:F,1,0)))*(P3875="v"),"",IF((ISTEXT(VLOOKUP(E3875,'[2]Lead Time(覆蓋貼)'!F:F,1,0)))*(P3875=""),"未執行",""))</f>
        <v/>
      </c>
    </row>
    <row r="3876" spans="1:23" ht="20.25" customHeight="1" x14ac:dyDescent="0.25">
      <c r="A3876" s="117"/>
      <c r="B3876" s="118" t="s">
        <v>6765</v>
      </c>
      <c r="C3876" s="119">
        <v>43337</v>
      </c>
      <c r="D3876" s="117" t="s">
        <v>6766</v>
      </c>
      <c r="E3876" s="120" t="s">
        <v>7199</v>
      </c>
      <c r="F3876" s="117">
        <f>IF(ISNA(VLOOKUP(B3876,[2]保固召回!$A:$G,7,FALSE)),"",(VLOOKUP(B3876,[2]保固召回!$A:$G,7,FALSE)))</f>
        <v>0</v>
      </c>
      <c r="G3876" s="121">
        <f t="shared" ca="1" si="243"/>
        <v>5.859375E-3</v>
      </c>
      <c r="H3876" s="125" t="str">
        <f t="shared" si="241"/>
        <v/>
      </c>
      <c r="I3876" s="126">
        <f t="shared" ca="1" si="242"/>
        <v>3</v>
      </c>
      <c r="J3876" s="127"/>
      <c r="K3876" s="156"/>
      <c r="L3876" s="129"/>
      <c r="M3876" s="205"/>
      <c r="N3876" s="118"/>
      <c r="O3876" s="119"/>
      <c r="P3876" s="117" t="str">
        <f>IF(B3876="","",IF(ISNA(VLOOKUP(U3876,[2]NEW!H:H,1,FALSE)),"V",""))</f>
        <v/>
      </c>
      <c r="Q3876" s="156"/>
      <c r="R3876" s="129"/>
      <c r="S3876" s="205"/>
      <c r="U3876" s="132" t="str">
        <f t="shared" si="240"/>
        <v>0011880400D496166</v>
      </c>
      <c r="W3876" s="134" t="str">
        <f>IF((ISERROR(VLOOKUP(E3876,'[2]Lead Time(覆蓋貼)'!F:F,1,0)))*(P3876="v"),"",IF((ISTEXT(VLOOKUP(E3876,'[2]Lead Time(覆蓋貼)'!F:F,1,0)))*(P3876=""),"未執行",""))</f>
        <v>未執行</v>
      </c>
    </row>
    <row r="3877" spans="1:23" ht="20.25" customHeight="1" x14ac:dyDescent="0.25">
      <c r="A3877" s="117"/>
      <c r="B3877" s="118" t="s">
        <v>6765</v>
      </c>
      <c r="C3877" s="119">
        <v>43337</v>
      </c>
      <c r="D3877" s="117" t="s">
        <v>6766</v>
      </c>
      <c r="E3877" s="120" t="s">
        <v>7200</v>
      </c>
      <c r="F3877" s="117">
        <f>IF(ISNA(VLOOKUP(B3877,[2]保固召回!$A:$G,7,FALSE)),"",(VLOOKUP(B3877,[2]保固召回!$A:$G,7,FALSE)))</f>
        <v>0</v>
      </c>
      <c r="G3877" s="121">
        <f t="shared" ca="1" si="243"/>
        <v>5.859375E-3</v>
      </c>
      <c r="H3877" s="125" t="str">
        <f t="shared" si="241"/>
        <v/>
      </c>
      <c r="I3877" s="126">
        <f t="shared" ca="1" si="242"/>
        <v>3</v>
      </c>
      <c r="J3877" s="127"/>
      <c r="K3877" s="156"/>
      <c r="L3877" s="129"/>
      <c r="M3877" s="205"/>
      <c r="N3877" s="118"/>
      <c r="O3877" s="119"/>
      <c r="P3877" s="117" t="str">
        <f>IF(B3877="","",IF(ISNA(VLOOKUP(U3877,[2]NEW!H:H,1,FALSE)),"V",""))</f>
        <v/>
      </c>
      <c r="Q3877" s="156"/>
      <c r="R3877" s="129"/>
      <c r="S3877" s="205"/>
      <c r="U3877" s="132" t="str">
        <f t="shared" si="240"/>
        <v>0011880400D496436</v>
      </c>
      <c r="W3877" s="134" t="str">
        <f>IF((ISERROR(VLOOKUP(E3877,'[2]Lead Time(覆蓋貼)'!F:F,1,0)))*(P3877="v"),"",IF((ISTEXT(VLOOKUP(E3877,'[2]Lead Time(覆蓋貼)'!F:F,1,0)))*(P3877=""),"未執行",""))</f>
        <v/>
      </c>
    </row>
    <row r="3878" spans="1:23" ht="20.25" customHeight="1" x14ac:dyDescent="0.25">
      <c r="A3878" s="117"/>
      <c r="B3878" s="118" t="s">
        <v>6765</v>
      </c>
      <c r="C3878" s="119">
        <v>43337</v>
      </c>
      <c r="D3878" s="117" t="s">
        <v>6766</v>
      </c>
      <c r="E3878" s="120" t="s">
        <v>7201</v>
      </c>
      <c r="F3878" s="117">
        <f>IF(ISNA(VLOOKUP(B3878,[2]保固召回!$A:$G,7,FALSE)),"",(VLOOKUP(B3878,[2]保固召回!$A:$G,7,FALSE)))</f>
        <v>0</v>
      </c>
      <c r="G3878" s="121">
        <f t="shared" ca="1" si="243"/>
        <v>5.859375E-3</v>
      </c>
      <c r="H3878" s="125" t="str">
        <f t="shared" si="241"/>
        <v/>
      </c>
      <c r="I3878" s="126">
        <f t="shared" ca="1" si="242"/>
        <v>3</v>
      </c>
      <c r="J3878" s="127"/>
      <c r="K3878" s="156"/>
      <c r="L3878" s="129"/>
      <c r="M3878" s="205"/>
      <c r="N3878" s="118"/>
      <c r="O3878" s="119"/>
      <c r="P3878" s="117" t="str">
        <f>IF(B3878="","",IF(ISNA(VLOOKUP(U3878,[2]NEW!H:H,1,FALSE)),"V",""))</f>
        <v/>
      </c>
      <c r="Q3878" s="156"/>
      <c r="R3878" s="129"/>
      <c r="S3878" s="205"/>
      <c r="U3878" s="132" t="str">
        <f t="shared" si="240"/>
        <v>00118804000H97176</v>
      </c>
      <c r="W3878" s="134" t="str">
        <f>IF((ISERROR(VLOOKUP(E3878,'[2]Lead Time(覆蓋貼)'!F:F,1,0)))*(P3878="v"),"",IF((ISTEXT(VLOOKUP(E3878,'[2]Lead Time(覆蓋貼)'!F:F,1,0)))*(P3878=""),"未執行",""))</f>
        <v/>
      </c>
    </row>
    <row r="3879" spans="1:23" ht="20.25" customHeight="1" x14ac:dyDescent="0.25">
      <c r="A3879" s="117"/>
      <c r="B3879" s="118" t="s">
        <v>6765</v>
      </c>
      <c r="C3879" s="119">
        <v>43337</v>
      </c>
      <c r="D3879" s="117" t="s">
        <v>6766</v>
      </c>
      <c r="E3879" s="120" t="s">
        <v>7202</v>
      </c>
      <c r="F3879" s="117">
        <f>IF(ISNA(VLOOKUP(B3879,[2]保固召回!$A:$G,7,FALSE)),"",(VLOOKUP(B3879,[2]保固召回!$A:$G,7,FALSE)))</f>
        <v>0</v>
      </c>
      <c r="G3879" s="121">
        <f t="shared" ca="1" si="243"/>
        <v>5.859375E-3</v>
      </c>
      <c r="H3879" s="125" t="str">
        <f t="shared" si="241"/>
        <v/>
      </c>
      <c r="I3879" s="126">
        <f t="shared" ca="1" si="242"/>
        <v>3</v>
      </c>
      <c r="J3879" s="127"/>
      <c r="K3879" s="156"/>
      <c r="L3879" s="129"/>
      <c r="M3879" s="205"/>
      <c r="N3879" s="118"/>
      <c r="O3879" s="119"/>
      <c r="P3879" s="117" t="str">
        <f>IF(B3879="","",IF(ISNA(VLOOKUP(U3879,[2]NEW!H:H,1,FALSE)),"V",""))</f>
        <v/>
      </c>
      <c r="Q3879" s="156"/>
      <c r="R3879" s="129"/>
      <c r="S3879" s="205"/>
      <c r="U3879" s="132" t="str">
        <f t="shared" si="240"/>
        <v>00118804000N35180</v>
      </c>
      <c r="W3879" s="134" t="str">
        <f>IF((ISERROR(VLOOKUP(E3879,'[2]Lead Time(覆蓋貼)'!F:F,1,0)))*(P3879="v"),"",IF((ISTEXT(VLOOKUP(E3879,'[2]Lead Time(覆蓋貼)'!F:F,1,0)))*(P3879=""),"未執行",""))</f>
        <v/>
      </c>
    </row>
    <row r="3880" spans="1:23" ht="20.25" customHeight="1" x14ac:dyDescent="0.25">
      <c r="A3880" s="117"/>
      <c r="B3880" s="118" t="s">
        <v>6765</v>
      </c>
      <c r="C3880" s="119">
        <v>43337</v>
      </c>
      <c r="D3880" s="117" t="s">
        <v>6766</v>
      </c>
      <c r="E3880" s="120" t="s">
        <v>7203</v>
      </c>
      <c r="F3880" s="117">
        <f>IF(ISNA(VLOOKUP(B3880,[2]保固召回!$A:$G,7,FALSE)),"",(VLOOKUP(B3880,[2]保固召回!$A:$G,7,FALSE)))</f>
        <v>0</v>
      </c>
      <c r="G3880" s="121">
        <f t="shared" ca="1" si="243"/>
        <v>5.859375E-3</v>
      </c>
      <c r="H3880" s="125" t="str">
        <f t="shared" si="241"/>
        <v/>
      </c>
      <c r="I3880" s="126">
        <f t="shared" ca="1" si="242"/>
        <v>3</v>
      </c>
      <c r="J3880" s="127"/>
      <c r="K3880" s="156"/>
      <c r="L3880" s="129"/>
      <c r="M3880" s="205"/>
      <c r="N3880" s="118"/>
      <c r="O3880" s="119"/>
      <c r="P3880" s="117" t="str">
        <f>IF(B3880="","",IF(ISNA(VLOOKUP(U3880,[2]NEW!H:H,1,FALSE)),"V",""))</f>
        <v/>
      </c>
      <c r="Q3880" s="156"/>
      <c r="R3880" s="129"/>
      <c r="S3880" s="205"/>
      <c r="U3880" s="132" t="str">
        <f t="shared" si="240"/>
        <v>00118804000N35135</v>
      </c>
      <c r="W3880" s="134" t="str">
        <f>IF((ISERROR(VLOOKUP(E3880,'[2]Lead Time(覆蓋貼)'!F:F,1,0)))*(P3880="v"),"",IF((ISTEXT(VLOOKUP(E3880,'[2]Lead Time(覆蓋貼)'!F:F,1,0)))*(P3880=""),"未執行",""))</f>
        <v/>
      </c>
    </row>
    <row r="3881" spans="1:23" ht="20.25" customHeight="1" x14ac:dyDescent="0.25">
      <c r="A3881" s="117"/>
      <c r="B3881" s="118" t="s">
        <v>6765</v>
      </c>
      <c r="C3881" s="119">
        <v>43337</v>
      </c>
      <c r="D3881" s="117" t="s">
        <v>6766</v>
      </c>
      <c r="E3881" s="120" t="s">
        <v>7204</v>
      </c>
      <c r="F3881" s="117">
        <f>IF(ISNA(VLOOKUP(B3881,[2]保固召回!$A:$G,7,FALSE)),"",(VLOOKUP(B3881,[2]保固召回!$A:$G,7,FALSE)))</f>
        <v>0</v>
      </c>
      <c r="G3881" s="121">
        <f t="shared" ca="1" si="243"/>
        <v>5.859375E-3</v>
      </c>
      <c r="H3881" s="125" t="str">
        <f t="shared" si="241"/>
        <v/>
      </c>
      <c r="I3881" s="126">
        <f t="shared" ca="1" si="242"/>
        <v>3</v>
      </c>
      <c r="J3881" s="127"/>
      <c r="K3881" s="156"/>
      <c r="L3881" s="129"/>
      <c r="M3881" s="205"/>
      <c r="N3881" s="118"/>
      <c r="O3881" s="119"/>
      <c r="P3881" s="117" t="str">
        <f>IF(B3881="","",IF(ISNA(VLOOKUP(U3881,[2]NEW!H:H,1,FALSE)),"V",""))</f>
        <v/>
      </c>
      <c r="Q3881" s="156"/>
      <c r="R3881" s="129"/>
      <c r="S3881" s="205"/>
      <c r="U3881" s="132" t="str">
        <f t="shared" si="240"/>
        <v>0011880400GJ87401</v>
      </c>
      <c r="W3881" s="134" t="str">
        <f>IF((ISERROR(VLOOKUP(E3881,'[2]Lead Time(覆蓋貼)'!F:F,1,0)))*(P3881="v"),"",IF((ISTEXT(VLOOKUP(E3881,'[2]Lead Time(覆蓋貼)'!F:F,1,0)))*(P3881=""),"未執行",""))</f>
        <v/>
      </c>
    </row>
    <row r="3882" spans="1:23" ht="20.25" customHeight="1" x14ac:dyDescent="0.25">
      <c r="A3882" s="117"/>
      <c r="B3882" s="118" t="s">
        <v>6765</v>
      </c>
      <c r="C3882" s="119">
        <v>43337</v>
      </c>
      <c r="D3882" s="117" t="s">
        <v>6766</v>
      </c>
      <c r="E3882" s="120" t="s">
        <v>7205</v>
      </c>
      <c r="F3882" s="117">
        <f>IF(ISNA(VLOOKUP(B3882,[2]保固召回!$A:$G,7,FALSE)),"",(VLOOKUP(B3882,[2]保固召回!$A:$G,7,FALSE)))</f>
        <v>0</v>
      </c>
      <c r="G3882" s="121">
        <f t="shared" ca="1" si="243"/>
        <v>5.859375E-3</v>
      </c>
      <c r="H3882" s="125" t="str">
        <f t="shared" si="241"/>
        <v/>
      </c>
      <c r="I3882" s="126">
        <f t="shared" ca="1" si="242"/>
        <v>3</v>
      </c>
      <c r="J3882" s="127"/>
      <c r="K3882" s="156"/>
      <c r="L3882" s="129"/>
      <c r="M3882" s="205"/>
      <c r="N3882" s="118"/>
      <c r="O3882" s="119"/>
      <c r="P3882" s="117" t="str">
        <f>IF(B3882="","",IF(ISNA(VLOOKUP(U3882,[2]NEW!H:H,1,FALSE)),"V",""))</f>
        <v/>
      </c>
      <c r="Q3882" s="156"/>
      <c r="R3882" s="129"/>
      <c r="S3882" s="205"/>
      <c r="U3882" s="132" t="str">
        <f t="shared" si="240"/>
        <v>0011880400F679684</v>
      </c>
      <c r="W3882" s="134" t="str">
        <f>IF((ISERROR(VLOOKUP(E3882,'[2]Lead Time(覆蓋貼)'!F:F,1,0)))*(P3882="v"),"",IF((ISTEXT(VLOOKUP(E3882,'[2]Lead Time(覆蓋貼)'!F:F,1,0)))*(P3882=""),"未執行",""))</f>
        <v/>
      </c>
    </row>
    <row r="3883" spans="1:23" ht="20.25" customHeight="1" x14ac:dyDescent="0.25">
      <c r="A3883" s="117"/>
      <c r="B3883" s="118" t="s">
        <v>6765</v>
      </c>
      <c r="C3883" s="119">
        <v>43337</v>
      </c>
      <c r="D3883" s="117" t="s">
        <v>6766</v>
      </c>
      <c r="E3883" s="120" t="s">
        <v>7206</v>
      </c>
      <c r="F3883" s="117">
        <f>IF(ISNA(VLOOKUP(B3883,[2]保固召回!$A:$G,7,FALSE)),"",(VLOOKUP(B3883,[2]保固召回!$A:$G,7,FALSE)))</f>
        <v>0</v>
      </c>
      <c r="G3883" s="121">
        <f t="shared" ca="1" si="243"/>
        <v>5.859375E-3</v>
      </c>
      <c r="H3883" s="125" t="str">
        <f t="shared" si="241"/>
        <v/>
      </c>
      <c r="I3883" s="126">
        <f t="shared" ca="1" si="242"/>
        <v>3</v>
      </c>
      <c r="J3883" s="127"/>
      <c r="K3883" s="156"/>
      <c r="L3883" s="129"/>
      <c r="M3883" s="205"/>
      <c r="N3883" s="118"/>
      <c r="O3883" s="119"/>
      <c r="P3883" s="117" t="str">
        <f>IF(B3883="","",IF(ISNA(VLOOKUP(U3883,[2]NEW!H:H,1,FALSE)),"V",""))</f>
        <v/>
      </c>
      <c r="Q3883" s="156"/>
      <c r="R3883" s="129"/>
      <c r="S3883" s="205"/>
      <c r="U3883" s="132" t="str">
        <f t="shared" si="240"/>
        <v>0011880400D498343</v>
      </c>
      <c r="W3883" s="134" t="str">
        <f>IF((ISERROR(VLOOKUP(E3883,'[2]Lead Time(覆蓋貼)'!F:F,1,0)))*(P3883="v"),"",IF((ISTEXT(VLOOKUP(E3883,'[2]Lead Time(覆蓋貼)'!F:F,1,0)))*(P3883=""),"未執行",""))</f>
        <v/>
      </c>
    </row>
    <row r="3884" spans="1:23" ht="20.25" customHeight="1" x14ac:dyDescent="0.25">
      <c r="A3884" s="117"/>
      <c r="B3884" s="118" t="s">
        <v>6765</v>
      </c>
      <c r="C3884" s="119">
        <v>43337</v>
      </c>
      <c r="D3884" s="117" t="s">
        <v>6766</v>
      </c>
      <c r="E3884" s="120" t="s">
        <v>7207</v>
      </c>
      <c r="F3884" s="117">
        <f>IF(ISNA(VLOOKUP(B3884,[2]保固召回!$A:$G,7,FALSE)),"",(VLOOKUP(B3884,[2]保固召回!$A:$G,7,FALSE)))</f>
        <v>0</v>
      </c>
      <c r="G3884" s="121">
        <f t="shared" ca="1" si="243"/>
        <v>5.859375E-3</v>
      </c>
      <c r="H3884" s="125" t="str">
        <f t="shared" si="241"/>
        <v/>
      </c>
      <c r="I3884" s="126">
        <f t="shared" ca="1" si="242"/>
        <v>3</v>
      </c>
      <c r="J3884" s="127"/>
      <c r="K3884" s="156"/>
      <c r="L3884" s="129"/>
      <c r="M3884" s="205"/>
      <c r="N3884" s="118"/>
      <c r="O3884" s="119"/>
      <c r="P3884" s="117" t="str">
        <f>IF(B3884="","",IF(ISNA(VLOOKUP(U3884,[2]NEW!H:H,1,FALSE)),"V",""))</f>
        <v/>
      </c>
      <c r="Q3884" s="156"/>
      <c r="R3884" s="129"/>
      <c r="S3884" s="205"/>
      <c r="U3884" s="132" t="str">
        <f t="shared" si="240"/>
        <v>0011880400NN94985</v>
      </c>
      <c r="W3884" s="134" t="str">
        <f>IF((ISERROR(VLOOKUP(E3884,'[2]Lead Time(覆蓋貼)'!F:F,1,0)))*(P3884="v"),"",IF((ISTEXT(VLOOKUP(E3884,'[2]Lead Time(覆蓋貼)'!F:F,1,0)))*(P3884=""),"未執行",""))</f>
        <v/>
      </c>
    </row>
    <row r="3885" spans="1:23" ht="20.25" customHeight="1" x14ac:dyDescent="0.25">
      <c r="A3885" s="117"/>
      <c r="B3885" s="118" t="s">
        <v>6765</v>
      </c>
      <c r="C3885" s="119">
        <v>43337</v>
      </c>
      <c r="D3885" s="117" t="s">
        <v>6766</v>
      </c>
      <c r="E3885" s="120" t="s">
        <v>7208</v>
      </c>
      <c r="F3885" s="117">
        <f>IF(ISNA(VLOOKUP(B3885,[2]保固召回!$A:$G,7,FALSE)),"",(VLOOKUP(B3885,[2]保固召回!$A:$G,7,FALSE)))</f>
        <v>0</v>
      </c>
      <c r="G3885" s="121">
        <f t="shared" ca="1" si="243"/>
        <v>5.859375E-3</v>
      </c>
      <c r="H3885" s="125" t="str">
        <f t="shared" si="241"/>
        <v/>
      </c>
      <c r="I3885" s="126">
        <f t="shared" ca="1" si="242"/>
        <v>3</v>
      </c>
      <c r="J3885" s="127"/>
      <c r="K3885" s="156"/>
      <c r="L3885" s="129"/>
      <c r="M3885" s="205"/>
      <c r="N3885" s="118"/>
      <c r="O3885" s="119"/>
      <c r="P3885" s="117" t="str">
        <f>IF(B3885="","",IF(ISNA(VLOOKUP(U3885,[2]NEW!H:H,1,FALSE)),"V",""))</f>
        <v/>
      </c>
      <c r="Q3885" s="156"/>
      <c r="R3885" s="129"/>
      <c r="S3885" s="205"/>
      <c r="U3885" s="132" t="str">
        <f t="shared" si="240"/>
        <v>0011880400D772743</v>
      </c>
      <c r="W3885" s="134" t="str">
        <f>IF((ISERROR(VLOOKUP(E3885,'[2]Lead Time(覆蓋貼)'!F:F,1,0)))*(P3885="v"),"",IF((ISTEXT(VLOOKUP(E3885,'[2]Lead Time(覆蓋貼)'!F:F,1,0)))*(P3885=""),"未執行",""))</f>
        <v/>
      </c>
    </row>
    <row r="3886" spans="1:23" ht="20.25" customHeight="1" x14ac:dyDescent="0.25">
      <c r="A3886" s="117"/>
      <c r="B3886" s="118" t="s">
        <v>6765</v>
      </c>
      <c r="C3886" s="119">
        <v>43337</v>
      </c>
      <c r="D3886" s="117" t="s">
        <v>6766</v>
      </c>
      <c r="E3886" s="120" t="s">
        <v>7209</v>
      </c>
      <c r="F3886" s="117">
        <f>IF(ISNA(VLOOKUP(B3886,[2]保固召回!$A:$G,7,FALSE)),"",(VLOOKUP(B3886,[2]保固召回!$A:$G,7,FALSE)))</f>
        <v>0</v>
      </c>
      <c r="G3886" s="121">
        <f t="shared" ca="1" si="243"/>
        <v>5.859375E-3</v>
      </c>
      <c r="H3886" s="125" t="str">
        <f t="shared" si="241"/>
        <v/>
      </c>
      <c r="I3886" s="126">
        <f t="shared" ca="1" si="242"/>
        <v>3</v>
      </c>
      <c r="J3886" s="127"/>
      <c r="K3886" s="156"/>
      <c r="L3886" s="129"/>
      <c r="M3886" s="205"/>
      <c r="N3886" s="118"/>
      <c r="O3886" s="119"/>
      <c r="P3886" s="117" t="str">
        <f>IF(B3886="","",IF(ISNA(VLOOKUP(U3886,[2]NEW!H:H,1,FALSE)),"V",""))</f>
        <v/>
      </c>
      <c r="Q3886" s="156"/>
      <c r="R3886" s="129"/>
      <c r="S3886" s="205"/>
      <c r="U3886" s="132" t="str">
        <f t="shared" si="240"/>
        <v>0011880400D772749</v>
      </c>
      <c r="W3886" s="134" t="str">
        <f>IF((ISERROR(VLOOKUP(E3886,'[2]Lead Time(覆蓋貼)'!F:F,1,0)))*(P3886="v"),"",IF((ISTEXT(VLOOKUP(E3886,'[2]Lead Time(覆蓋貼)'!F:F,1,0)))*(P3886=""),"未執行",""))</f>
        <v/>
      </c>
    </row>
    <row r="3887" spans="1:23" ht="20.25" hidden="1" customHeight="1" x14ac:dyDescent="0.25">
      <c r="A3887" s="117"/>
      <c r="B3887" s="118" t="s">
        <v>6765</v>
      </c>
      <c r="C3887" s="119">
        <v>43337</v>
      </c>
      <c r="D3887" s="117" t="s">
        <v>6766</v>
      </c>
      <c r="E3887" s="120" t="s">
        <v>7210</v>
      </c>
      <c r="F3887" s="117"/>
      <c r="G3887" s="121">
        <f t="shared" ca="1" si="243"/>
        <v>5.859375E-3</v>
      </c>
      <c r="H3887" s="125" t="str">
        <f t="shared" si="241"/>
        <v>ReplacingE84F07F1xF2xF3xN47Texhaust-gasrecirculationco</v>
      </c>
      <c r="I3887" s="126">
        <f t="shared" ca="1" si="242"/>
        <v>3</v>
      </c>
      <c r="J3887" s="127"/>
      <c r="K3887" s="156"/>
      <c r="L3887" s="129"/>
      <c r="M3887" s="205"/>
      <c r="N3887" s="118"/>
      <c r="O3887" s="119"/>
      <c r="P3887" s="117" t="str">
        <f>IF(B3887="","",IF(ISNA(VLOOKUP(U3887,[2]NEW!H:H,1,FALSE)),"V",""))</f>
        <v>V</v>
      </c>
      <c r="Q3887" s="156"/>
      <c r="R3887" s="129"/>
      <c r="S3887" s="205"/>
      <c r="U3887" s="132" t="str">
        <f t="shared" si="240"/>
        <v>00118804000H98429</v>
      </c>
      <c r="W3887" s="134" t="str">
        <f>IF((ISERROR(VLOOKUP(E3887,'[2]Lead Time(覆蓋貼)'!F:F,1,0)))*(P3887="v"),"",IF((ISTEXT(VLOOKUP(E3887,'[2]Lead Time(覆蓋貼)'!F:F,1,0)))*(P3887=""),"未執行",""))</f>
        <v/>
      </c>
    </row>
    <row r="3888" spans="1:23" ht="20.25" customHeight="1" x14ac:dyDescent="0.25">
      <c r="A3888" s="117"/>
      <c r="B3888" s="118" t="s">
        <v>6765</v>
      </c>
      <c r="C3888" s="119">
        <v>43337</v>
      </c>
      <c r="D3888" s="117" t="s">
        <v>6766</v>
      </c>
      <c r="E3888" s="120" t="s">
        <v>7211</v>
      </c>
      <c r="F3888" s="117">
        <f>IF(ISNA(VLOOKUP(B3888,[2]保固召回!$A:$G,7,FALSE)),"",(VLOOKUP(B3888,[2]保固召回!$A:$G,7,FALSE)))</f>
        <v>0</v>
      </c>
      <c r="G3888" s="121">
        <f t="shared" ca="1" si="243"/>
        <v>5.859375E-3</v>
      </c>
      <c r="H3888" s="125" t="str">
        <f t="shared" si="241"/>
        <v/>
      </c>
      <c r="I3888" s="126">
        <f t="shared" ca="1" si="242"/>
        <v>3</v>
      </c>
      <c r="J3888" s="127"/>
      <c r="K3888" s="156"/>
      <c r="L3888" s="129"/>
      <c r="M3888" s="205"/>
      <c r="N3888" s="118"/>
      <c r="O3888" s="119"/>
      <c r="P3888" s="117" t="str">
        <f>IF(B3888="","",IF(ISNA(VLOOKUP(U3888,[2]NEW!H:H,1,FALSE)),"V",""))</f>
        <v/>
      </c>
      <c r="Q3888" s="156"/>
      <c r="R3888" s="129"/>
      <c r="S3888" s="205"/>
      <c r="U3888" s="132" t="str">
        <f t="shared" si="240"/>
        <v>00118804000H98431</v>
      </c>
      <c r="W3888" s="134" t="str">
        <f>IF((ISERROR(VLOOKUP(E3888,'[2]Lead Time(覆蓋貼)'!F:F,1,0)))*(P3888="v"),"",IF((ISTEXT(VLOOKUP(E3888,'[2]Lead Time(覆蓋貼)'!F:F,1,0)))*(P3888=""),"未執行",""))</f>
        <v/>
      </c>
    </row>
    <row r="3889" spans="1:23" ht="20.25" customHeight="1" x14ac:dyDescent="0.25">
      <c r="A3889" s="117"/>
      <c r="B3889" s="118" t="s">
        <v>6765</v>
      </c>
      <c r="C3889" s="119">
        <v>43337</v>
      </c>
      <c r="D3889" s="117" t="s">
        <v>6766</v>
      </c>
      <c r="E3889" s="120" t="s">
        <v>7212</v>
      </c>
      <c r="F3889" s="117">
        <f>IF(ISNA(VLOOKUP(B3889,[2]保固召回!$A:$G,7,FALSE)),"",(VLOOKUP(B3889,[2]保固召回!$A:$G,7,FALSE)))</f>
        <v>0</v>
      </c>
      <c r="G3889" s="121">
        <f t="shared" ca="1" si="243"/>
        <v>5.859375E-3</v>
      </c>
      <c r="H3889" s="125" t="str">
        <f t="shared" si="241"/>
        <v/>
      </c>
      <c r="I3889" s="126">
        <f t="shared" ca="1" si="242"/>
        <v>3</v>
      </c>
      <c r="J3889" s="127"/>
      <c r="K3889" s="156"/>
      <c r="L3889" s="129"/>
      <c r="M3889" s="205"/>
      <c r="N3889" s="118"/>
      <c r="O3889" s="119"/>
      <c r="P3889" s="117" t="str">
        <f>IF(B3889="","",IF(ISNA(VLOOKUP(U3889,[2]NEW!H:H,1,FALSE)),"V",""))</f>
        <v/>
      </c>
      <c r="Q3889" s="156"/>
      <c r="R3889" s="129"/>
      <c r="S3889" s="205"/>
      <c r="U3889" s="132" t="str">
        <f t="shared" si="240"/>
        <v>0011880400NP99955</v>
      </c>
      <c r="W3889" s="134" t="str">
        <f>IF((ISERROR(VLOOKUP(E3889,'[2]Lead Time(覆蓋貼)'!F:F,1,0)))*(P3889="v"),"",IF((ISTEXT(VLOOKUP(E3889,'[2]Lead Time(覆蓋貼)'!F:F,1,0)))*(P3889=""),"未執行",""))</f>
        <v/>
      </c>
    </row>
    <row r="3890" spans="1:23" ht="20.25" customHeight="1" x14ac:dyDescent="0.25">
      <c r="A3890" s="117"/>
      <c r="B3890" s="118" t="s">
        <v>6765</v>
      </c>
      <c r="C3890" s="119">
        <v>43337</v>
      </c>
      <c r="D3890" s="117" t="s">
        <v>6766</v>
      </c>
      <c r="E3890" s="120" t="s">
        <v>6522</v>
      </c>
      <c r="F3890" s="117">
        <f>IF(ISNA(VLOOKUP(B3890,[2]保固召回!$A:$G,7,FALSE)),"",(VLOOKUP(B3890,[2]保固召回!$A:$G,7,FALSE)))</f>
        <v>0</v>
      </c>
      <c r="G3890" s="121">
        <f t="shared" ca="1" si="243"/>
        <v>5.859375E-3</v>
      </c>
      <c r="H3890" s="125" t="str">
        <f t="shared" si="241"/>
        <v/>
      </c>
      <c r="I3890" s="126">
        <f t="shared" ca="1" si="242"/>
        <v>3</v>
      </c>
      <c r="J3890" s="127"/>
      <c r="K3890" s="156"/>
      <c r="L3890" s="129"/>
      <c r="M3890" s="205"/>
      <c r="N3890" s="118"/>
      <c r="O3890" s="119"/>
      <c r="P3890" s="117" t="str">
        <f>IF(B3890="","",IF(ISNA(VLOOKUP(U3890,[2]NEW!H:H,1,FALSE)),"V",""))</f>
        <v/>
      </c>
      <c r="Q3890" s="156"/>
      <c r="R3890" s="129"/>
      <c r="S3890" s="205"/>
      <c r="U3890" s="132" t="str">
        <f t="shared" si="240"/>
        <v>00118804000N37126</v>
      </c>
      <c r="W3890" s="134" t="str">
        <f>IF((ISERROR(VLOOKUP(E3890,'[2]Lead Time(覆蓋貼)'!F:F,1,0)))*(P3890="v"),"",IF((ISTEXT(VLOOKUP(E3890,'[2]Lead Time(覆蓋貼)'!F:F,1,0)))*(P3890=""),"未執行",""))</f>
        <v/>
      </c>
    </row>
    <row r="3891" spans="1:23" ht="20.25" customHeight="1" x14ac:dyDescent="0.25">
      <c r="A3891" s="117"/>
      <c r="B3891" s="118" t="s">
        <v>6765</v>
      </c>
      <c r="C3891" s="119">
        <v>43337</v>
      </c>
      <c r="D3891" s="117" t="s">
        <v>6766</v>
      </c>
      <c r="E3891" s="120" t="s">
        <v>6525</v>
      </c>
      <c r="F3891" s="117">
        <f>IF(ISNA(VLOOKUP(B3891,[2]保固召回!$A:$G,7,FALSE)),"",(VLOOKUP(B3891,[2]保固召回!$A:$G,7,FALSE)))</f>
        <v>0</v>
      </c>
      <c r="G3891" s="121">
        <f t="shared" ca="1" si="243"/>
        <v>5.859375E-3</v>
      </c>
      <c r="H3891" s="125" t="str">
        <f t="shared" si="241"/>
        <v/>
      </c>
      <c r="I3891" s="126">
        <f t="shared" ca="1" si="242"/>
        <v>3</v>
      </c>
      <c r="J3891" s="127"/>
      <c r="K3891" s="156"/>
      <c r="L3891" s="129"/>
      <c r="M3891" s="205"/>
      <c r="N3891" s="118"/>
      <c r="O3891" s="119"/>
      <c r="P3891" s="117" t="str">
        <f>IF(B3891="","",IF(ISNA(VLOOKUP(U3891,[2]NEW!H:H,1,FALSE)),"V",""))</f>
        <v/>
      </c>
      <c r="Q3891" s="156"/>
      <c r="R3891" s="129"/>
      <c r="S3891" s="205"/>
      <c r="U3891" s="132" t="str">
        <f t="shared" si="240"/>
        <v>00118804000N37687</v>
      </c>
      <c r="W3891" s="134" t="str">
        <f>IF((ISERROR(VLOOKUP(E3891,'[2]Lead Time(覆蓋貼)'!F:F,1,0)))*(P3891="v"),"",IF((ISTEXT(VLOOKUP(E3891,'[2]Lead Time(覆蓋貼)'!F:F,1,0)))*(P3891=""),"未執行",""))</f>
        <v/>
      </c>
    </row>
    <row r="3892" spans="1:23" ht="20.25" customHeight="1" x14ac:dyDescent="0.25">
      <c r="A3892" s="117"/>
      <c r="B3892" s="118" t="s">
        <v>6765</v>
      </c>
      <c r="C3892" s="119">
        <v>43337</v>
      </c>
      <c r="D3892" s="117" t="s">
        <v>6766</v>
      </c>
      <c r="E3892" s="120" t="s">
        <v>7213</v>
      </c>
      <c r="F3892" s="117">
        <f>IF(ISNA(VLOOKUP(B3892,[2]保固召回!$A:$G,7,FALSE)),"",(VLOOKUP(B3892,[2]保固召回!$A:$G,7,FALSE)))</f>
        <v>0</v>
      </c>
      <c r="G3892" s="121">
        <f t="shared" ca="1" si="243"/>
        <v>5.859375E-3</v>
      </c>
      <c r="H3892" s="125" t="str">
        <f t="shared" si="241"/>
        <v/>
      </c>
      <c r="I3892" s="126">
        <f t="shared" ca="1" si="242"/>
        <v>3</v>
      </c>
      <c r="J3892" s="127"/>
      <c r="K3892" s="156"/>
      <c r="L3892" s="129"/>
      <c r="M3892" s="205"/>
      <c r="N3892" s="118"/>
      <c r="O3892" s="119"/>
      <c r="P3892" s="117" t="str">
        <f>IF(B3892="","",IF(ISNA(VLOOKUP(U3892,[2]NEW!H:H,1,FALSE)),"V",""))</f>
        <v/>
      </c>
      <c r="Q3892" s="156"/>
      <c r="R3892" s="129"/>
      <c r="S3892" s="205"/>
      <c r="U3892" s="132" t="str">
        <f t="shared" si="240"/>
        <v>0011880400NP99912</v>
      </c>
      <c r="W3892" s="134" t="str">
        <f>IF((ISERROR(VLOOKUP(E3892,'[2]Lead Time(覆蓋貼)'!F:F,1,0)))*(P3892="v"),"",IF((ISTEXT(VLOOKUP(E3892,'[2]Lead Time(覆蓋貼)'!F:F,1,0)))*(P3892=""),"未執行",""))</f>
        <v/>
      </c>
    </row>
    <row r="3893" spans="1:23" ht="20.25" customHeight="1" x14ac:dyDescent="0.25">
      <c r="A3893" s="117"/>
      <c r="B3893" s="118" t="s">
        <v>6765</v>
      </c>
      <c r="C3893" s="119">
        <v>43337</v>
      </c>
      <c r="D3893" s="117" t="s">
        <v>6766</v>
      </c>
      <c r="E3893" s="120" t="s">
        <v>7214</v>
      </c>
      <c r="F3893" s="117">
        <f>IF(ISNA(VLOOKUP(B3893,[2]保固召回!$A:$G,7,FALSE)),"",(VLOOKUP(B3893,[2]保固召回!$A:$G,7,FALSE)))</f>
        <v>0</v>
      </c>
      <c r="G3893" s="121">
        <f t="shared" ca="1" si="243"/>
        <v>5.859375E-3</v>
      </c>
      <c r="H3893" s="125" t="str">
        <f t="shared" si="241"/>
        <v/>
      </c>
      <c r="I3893" s="126">
        <f t="shared" ca="1" si="242"/>
        <v>3</v>
      </c>
      <c r="J3893" s="127"/>
      <c r="K3893" s="156"/>
      <c r="L3893" s="129"/>
      <c r="M3893" s="205"/>
      <c r="N3893" s="118"/>
      <c r="O3893" s="119"/>
      <c r="P3893" s="117" t="str">
        <f>IF(B3893="","",IF(ISNA(VLOOKUP(U3893,[2]NEW!H:H,1,FALSE)),"V",""))</f>
        <v/>
      </c>
      <c r="Q3893" s="156"/>
      <c r="R3893" s="129"/>
      <c r="S3893" s="205"/>
      <c r="U3893" s="132" t="str">
        <f t="shared" si="240"/>
        <v>0011880400D049142</v>
      </c>
      <c r="W3893" s="134" t="str">
        <f>IF((ISERROR(VLOOKUP(E3893,'[2]Lead Time(覆蓋貼)'!F:F,1,0)))*(P3893="v"),"",IF((ISTEXT(VLOOKUP(E3893,'[2]Lead Time(覆蓋貼)'!F:F,1,0)))*(P3893=""),"未執行",""))</f>
        <v/>
      </c>
    </row>
    <row r="3894" spans="1:23" ht="20.25" customHeight="1" x14ac:dyDescent="0.25">
      <c r="A3894" s="117"/>
      <c r="B3894" s="118" t="s">
        <v>6765</v>
      </c>
      <c r="C3894" s="119">
        <v>43337</v>
      </c>
      <c r="D3894" s="117" t="s">
        <v>6766</v>
      </c>
      <c r="E3894" s="120" t="s">
        <v>7215</v>
      </c>
      <c r="F3894" s="117">
        <f>IF(ISNA(VLOOKUP(B3894,[2]保固召回!$A:$G,7,FALSE)),"",(VLOOKUP(B3894,[2]保固召回!$A:$G,7,FALSE)))</f>
        <v>0</v>
      </c>
      <c r="G3894" s="121">
        <f t="shared" ca="1" si="243"/>
        <v>5.859375E-3</v>
      </c>
      <c r="H3894" s="125" t="str">
        <f t="shared" si="241"/>
        <v/>
      </c>
      <c r="I3894" s="126">
        <f t="shared" ca="1" si="242"/>
        <v>3</v>
      </c>
      <c r="J3894" s="127"/>
      <c r="K3894" s="156"/>
      <c r="L3894" s="129"/>
      <c r="M3894" s="205"/>
      <c r="N3894" s="118"/>
      <c r="O3894" s="119"/>
      <c r="P3894" s="117" t="str">
        <f>IF(B3894="","",IF(ISNA(VLOOKUP(U3894,[2]NEW!H:H,1,FALSE)),"V",""))</f>
        <v/>
      </c>
      <c r="Q3894" s="156"/>
      <c r="R3894" s="129"/>
      <c r="S3894" s="205"/>
      <c r="U3894" s="132" t="str">
        <f t="shared" si="240"/>
        <v>0011880400D049308</v>
      </c>
      <c r="W3894" s="134" t="str">
        <f>IF((ISERROR(VLOOKUP(E3894,'[2]Lead Time(覆蓋貼)'!F:F,1,0)))*(P3894="v"),"",IF((ISTEXT(VLOOKUP(E3894,'[2]Lead Time(覆蓋貼)'!F:F,1,0)))*(P3894=""),"未執行",""))</f>
        <v/>
      </c>
    </row>
    <row r="3895" spans="1:23" ht="20.25" customHeight="1" x14ac:dyDescent="0.25">
      <c r="A3895" s="117"/>
      <c r="B3895" s="118" t="s">
        <v>6765</v>
      </c>
      <c r="C3895" s="119">
        <v>43337</v>
      </c>
      <c r="D3895" s="117" t="s">
        <v>6766</v>
      </c>
      <c r="E3895" s="120" t="s">
        <v>7216</v>
      </c>
      <c r="F3895" s="117">
        <f>IF(ISNA(VLOOKUP(B3895,[2]保固召回!$A:$G,7,FALSE)),"",(VLOOKUP(B3895,[2]保固召回!$A:$G,7,FALSE)))</f>
        <v>0</v>
      </c>
      <c r="G3895" s="121">
        <f t="shared" ca="1" si="243"/>
        <v>5.859375E-3</v>
      </c>
      <c r="H3895" s="125" t="str">
        <f t="shared" si="241"/>
        <v/>
      </c>
      <c r="I3895" s="126">
        <f t="shared" ca="1" si="242"/>
        <v>3</v>
      </c>
      <c r="J3895" s="127"/>
      <c r="K3895" s="156"/>
      <c r="L3895" s="129"/>
      <c r="M3895" s="205"/>
      <c r="N3895" s="118"/>
      <c r="O3895" s="119"/>
      <c r="P3895" s="117" t="str">
        <f>IF(B3895="","",IF(ISNA(VLOOKUP(U3895,[2]NEW!H:H,1,FALSE)),"V",""))</f>
        <v/>
      </c>
      <c r="Q3895" s="156"/>
      <c r="R3895" s="129"/>
      <c r="S3895" s="205"/>
      <c r="U3895" s="132" t="str">
        <f t="shared" si="240"/>
        <v>0011880400D049472</v>
      </c>
      <c r="W3895" s="134" t="str">
        <f>IF((ISERROR(VLOOKUP(E3895,'[2]Lead Time(覆蓋貼)'!F:F,1,0)))*(P3895="v"),"",IF((ISTEXT(VLOOKUP(E3895,'[2]Lead Time(覆蓋貼)'!F:F,1,0)))*(P3895=""),"未執行",""))</f>
        <v/>
      </c>
    </row>
    <row r="3896" spans="1:23" ht="20.25" customHeight="1" x14ac:dyDescent="0.25">
      <c r="A3896" s="117"/>
      <c r="B3896" s="118" t="s">
        <v>6765</v>
      </c>
      <c r="C3896" s="119">
        <v>43337</v>
      </c>
      <c r="D3896" s="117" t="s">
        <v>6766</v>
      </c>
      <c r="E3896" s="120" t="s">
        <v>7217</v>
      </c>
      <c r="F3896" s="117">
        <f>IF(ISNA(VLOOKUP(B3896,[2]保固召回!$A:$G,7,FALSE)),"",(VLOOKUP(B3896,[2]保固召回!$A:$G,7,FALSE)))</f>
        <v>0</v>
      </c>
      <c r="G3896" s="121">
        <f t="shared" ca="1" si="243"/>
        <v>5.859375E-3</v>
      </c>
      <c r="H3896" s="125" t="str">
        <f t="shared" si="241"/>
        <v/>
      </c>
      <c r="I3896" s="126">
        <f t="shared" ca="1" si="242"/>
        <v>3</v>
      </c>
      <c r="J3896" s="127"/>
      <c r="K3896" s="156"/>
      <c r="L3896" s="129"/>
      <c r="M3896" s="205"/>
      <c r="N3896" s="118"/>
      <c r="O3896" s="119"/>
      <c r="P3896" s="117" t="str">
        <f>IF(B3896="","",IF(ISNA(VLOOKUP(U3896,[2]NEW!H:H,1,FALSE)),"V",""))</f>
        <v/>
      </c>
      <c r="Q3896" s="156"/>
      <c r="R3896" s="129"/>
      <c r="S3896" s="205"/>
      <c r="U3896" s="132" t="str">
        <f t="shared" si="240"/>
        <v>0011880400D049468</v>
      </c>
      <c r="W3896" s="134" t="str">
        <f>IF((ISERROR(VLOOKUP(E3896,'[2]Lead Time(覆蓋貼)'!F:F,1,0)))*(P3896="v"),"",IF((ISTEXT(VLOOKUP(E3896,'[2]Lead Time(覆蓋貼)'!F:F,1,0)))*(P3896=""),"未執行",""))</f>
        <v/>
      </c>
    </row>
    <row r="3897" spans="1:23" ht="20.25" customHeight="1" x14ac:dyDescent="0.25">
      <c r="A3897" s="117"/>
      <c r="B3897" s="118" t="s">
        <v>6765</v>
      </c>
      <c r="C3897" s="119">
        <v>43337</v>
      </c>
      <c r="D3897" s="117" t="s">
        <v>6766</v>
      </c>
      <c r="E3897" s="120" t="s">
        <v>7218</v>
      </c>
      <c r="F3897" s="117">
        <f>IF(ISNA(VLOOKUP(B3897,[2]保固召回!$A:$G,7,FALSE)),"",(VLOOKUP(B3897,[2]保固召回!$A:$G,7,FALSE)))</f>
        <v>0</v>
      </c>
      <c r="G3897" s="121">
        <f t="shared" ca="1" si="243"/>
        <v>5.859375E-3</v>
      </c>
      <c r="H3897" s="125" t="str">
        <f t="shared" si="241"/>
        <v/>
      </c>
      <c r="I3897" s="126">
        <f t="shared" ca="1" si="242"/>
        <v>3</v>
      </c>
      <c r="J3897" s="127"/>
      <c r="K3897" s="156"/>
      <c r="L3897" s="129"/>
      <c r="M3897" s="205"/>
      <c r="N3897" s="118"/>
      <c r="O3897" s="119"/>
      <c r="P3897" s="117" t="str">
        <f>IF(B3897="","",IF(ISNA(VLOOKUP(U3897,[2]NEW!H:H,1,FALSE)),"V",""))</f>
        <v/>
      </c>
      <c r="Q3897" s="156"/>
      <c r="R3897" s="129"/>
      <c r="S3897" s="205"/>
      <c r="U3897" s="132" t="str">
        <f t="shared" si="240"/>
        <v>0011880400D049512</v>
      </c>
      <c r="W3897" s="134" t="str">
        <f>IF((ISERROR(VLOOKUP(E3897,'[2]Lead Time(覆蓋貼)'!F:F,1,0)))*(P3897="v"),"",IF((ISTEXT(VLOOKUP(E3897,'[2]Lead Time(覆蓋貼)'!F:F,1,0)))*(P3897=""),"未執行",""))</f>
        <v/>
      </c>
    </row>
    <row r="3898" spans="1:23" ht="20.25" customHeight="1" x14ac:dyDescent="0.25">
      <c r="A3898" s="117"/>
      <c r="B3898" s="118" t="s">
        <v>6765</v>
      </c>
      <c r="C3898" s="119">
        <v>43337</v>
      </c>
      <c r="D3898" s="117" t="s">
        <v>6766</v>
      </c>
      <c r="E3898" s="120" t="s">
        <v>7219</v>
      </c>
      <c r="F3898" s="117">
        <f>IF(ISNA(VLOOKUP(B3898,[2]保固召回!$A:$G,7,FALSE)),"",(VLOOKUP(B3898,[2]保固召回!$A:$G,7,FALSE)))</f>
        <v>0</v>
      </c>
      <c r="G3898" s="121">
        <f t="shared" ca="1" si="243"/>
        <v>5.859375E-3</v>
      </c>
      <c r="H3898" s="125" t="str">
        <f t="shared" si="241"/>
        <v/>
      </c>
      <c r="I3898" s="126">
        <f t="shared" ca="1" si="242"/>
        <v>3</v>
      </c>
      <c r="J3898" s="127"/>
      <c r="K3898" s="156"/>
      <c r="L3898" s="129"/>
      <c r="M3898" s="205"/>
      <c r="N3898" s="118"/>
      <c r="O3898" s="119"/>
      <c r="P3898" s="117" t="str">
        <f>IF(B3898="","",IF(ISNA(VLOOKUP(U3898,[2]NEW!H:H,1,FALSE)),"V",""))</f>
        <v/>
      </c>
      <c r="Q3898" s="156"/>
      <c r="R3898" s="129"/>
      <c r="S3898" s="205"/>
      <c r="U3898" s="132" t="str">
        <f t="shared" si="240"/>
        <v>0011880400D049356</v>
      </c>
      <c r="W3898" s="134" t="str">
        <f>IF((ISERROR(VLOOKUP(E3898,'[2]Lead Time(覆蓋貼)'!F:F,1,0)))*(P3898="v"),"",IF((ISTEXT(VLOOKUP(E3898,'[2]Lead Time(覆蓋貼)'!F:F,1,0)))*(P3898=""),"未執行",""))</f>
        <v/>
      </c>
    </row>
    <row r="3899" spans="1:23" ht="20.25" customHeight="1" x14ac:dyDescent="0.25">
      <c r="A3899" s="117"/>
      <c r="B3899" s="118" t="s">
        <v>6765</v>
      </c>
      <c r="C3899" s="119">
        <v>43337</v>
      </c>
      <c r="D3899" s="117" t="s">
        <v>6766</v>
      </c>
      <c r="E3899" s="120" t="s">
        <v>7220</v>
      </c>
      <c r="F3899" s="117">
        <f>IF(ISNA(VLOOKUP(B3899,[2]保固召回!$A:$G,7,FALSE)),"",(VLOOKUP(B3899,[2]保固召回!$A:$G,7,FALSE)))</f>
        <v>0</v>
      </c>
      <c r="G3899" s="121">
        <f t="shared" ca="1" si="243"/>
        <v>5.859375E-3</v>
      </c>
      <c r="H3899" s="125" t="str">
        <f t="shared" si="241"/>
        <v/>
      </c>
      <c r="I3899" s="126">
        <f t="shared" ca="1" si="242"/>
        <v>3</v>
      </c>
      <c r="J3899" s="127"/>
      <c r="K3899" s="156"/>
      <c r="L3899" s="129"/>
      <c r="M3899" s="205"/>
      <c r="N3899" s="118"/>
      <c r="O3899" s="119"/>
      <c r="P3899" s="117" t="str">
        <f>IF(B3899="","",IF(ISNA(VLOOKUP(U3899,[2]NEW!H:H,1,FALSE)),"V",""))</f>
        <v/>
      </c>
      <c r="Q3899" s="156"/>
      <c r="R3899" s="129"/>
      <c r="S3899" s="205"/>
      <c r="U3899" s="132" t="str">
        <f t="shared" si="240"/>
        <v>00118804000F16113</v>
      </c>
      <c r="W3899" s="134" t="str">
        <f>IF((ISERROR(VLOOKUP(E3899,'[2]Lead Time(覆蓋貼)'!F:F,1,0)))*(P3899="v"),"",IF((ISTEXT(VLOOKUP(E3899,'[2]Lead Time(覆蓋貼)'!F:F,1,0)))*(P3899=""),"未執行",""))</f>
        <v/>
      </c>
    </row>
    <row r="3900" spans="1:23" ht="20.25" customHeight="1" x14ac:dyDescent="0.25">
      <c r="A3900" s="117"/>
      <c r="B3900" s="118" t="s">
        <v>6765</v>
      </c>
      <c r="C3900" s="119">
        <v>43337</v>
      </c>
      <c r="D3900" s="117" t="s">
        <v>6766</v>
      </c>
      <c r="E3900" s="120" t="s">
        <v>7221</v>
      </c>
      <c r="F3900" s="117">
        <f>IF(ISNA(VLOOKUP(B3900,[2]保固召回!$A:$G,7,FALSE)),"",(VLOOKUP(B3900,[2]保固召回!$A:$G,7,FALSE)))</f>
        <v>0</v>
      </c>
      <c r="G3900" s="121">
        <f t="shared" ca="1" si="243"/>
        <v>5.859375E-3</v>
      </c>
      <c r="H3900" s="125" t="str">
        <f t="shared" si="241"/>
        <v/>
      </c>
      <c r="I3900" s="126">
        <f t="shared" ca="1" si="242"/>
        <v>3</v>
      </c>
      <c r="J3900" s="127"/>
      <c r="K3900" s="156"/>
      <c r="L3900" s="129"/>
      <c r="M3900" s="205"/>
      <c r="N3900" s="118"/>
      <c r="O3900" s="119"/>
      <c r="P3900" s="117" t="str">
        <f>IF(B3900="","",IF(ISNA(VLOOKUP(U3900,[2]NEW!H:H,1,FALSE)),"V",""))</f>
        <v/>
      </c>
      <c r="Q3900" s="156"/>
      <c r="R3900" s="129"/>
      <c r="S3900" s="205"/>
      <c r="U3900" s="132" t="str">
        <f t="shared" si="240"/>
        <v>00118804000F23004</v>
      </c>
      <c r="W3900" s="134" t="str">
        <f>IF((ISERROR(VLOOKUP(E3900,'[2]Lead Time(覆蓋貼)'!F:F,1,0)))*(P3900="v"),"",IF((ISTEXT(VLOOKUP(E3900,'[2]Lead Time(覆蓋貼)'!F:F,1,0)))*(P3900=""),"未執行",""))</f>
        <v/>
      </c>
    </row>
    <row r="3901" spans="1:23" ht="20.25" customHeight="1" x14ac:dyDescent="0.25">
      <c r="A3901" s="117"/>
      <c r="B3901" s="118" t="s">
        <v>6765</v>
      </c>
      <c r="C3901" s="119">
        <v>43337</v>
      </c>
      <c r="D3901" s="117" t="s">
        <v>6766</v>
      </c>
      <c r="E3901" s="120" t="s">
        <v>7222</v>
      </c>
      <c r="F3901" s="117">
        <f>IF(ISNA(VLOOKUP(B3901,[2]保固召回!$A:$G,7,FALSE)),"",(VLOOKUP(B3901,[2]保固召回!$A:$G,7,FALSE)))</f>
        <v>0</v>
      </c>
      <c r="G3901" s="121">
        <f t="shared" ca="1" si="243"/>
        <v>5.859375E-3</v>
      </c>
      <c r="H3901" s="125" t="str">
        <f t="shared" si="241"/>
        <v/>
      </c>
      <c r="I3901" s="126">
        <f t="shared" ca="1" si="242"/>
        <v>3</v>
      </c>
      <c r="J3901" s="127"/>
      <c r="K3901" s="156"/>
      <c r="L3901" s="129"/>
      <c r="M3901" s="205"/>
      <c r="N3901" s="118"/>
      <c r="O3901" s="119"/>
      <c r="P3901" s="117" t="str">
        <f>IF(B3901="","",IF(ISNA(VLOOKUP(U3901,[2]NEW!H:H,1,FALSE)),"V",""))</f>
        <v/>
      </c>
      <c r="Q3901" s="156"/>
      <c r="R3901" s="129"/>
      <c r="S3901" s="205"/>
      <c r="U3901" s="132" t="str">
        <f t="shared" si="240"/>
        <v>00118804000F16796</v>
      </c>
      <c r="W3901" s="134" t="str">
        <f>IF((ISERROR(VLOOKUP(E3901,'[2]Lead Time(覆蓋貼)'!F:F,1,0)))*(P3901="v"),"",IF((ISTEXT(VLOOKUP(E3901,'[2]Lead Time(覆蓋貼)'!F:F,1,0)))*(P3901=""),"未執行",""))</f>
        <v/>
      </c>
    </row>
    <row r="3902" spans="1:23" ht="20.25" customHeight="1" x14ac:dyDescent="0.25">
      <c r="A3902" s="117"/>
      <c r="B3902" s="118" t="s">
        <v>6765</v>
      </c>
      <c r="C3902" s="119">
        <v>43337</v>
      </c>
      <c r="D3902" s="117" t="s">
        <v>6766</v>
      </c>
      <c r="E3902" s="120" t="s">
        <v>6535</v>
      </c>
      <c r="F3902" s="117">
        <f>IF(ISNA(VLOOKUP(B3902,[2]保固召回!$A:$G,7,FALSE)),"",(VLOOKUP(B3902,[2]保固召回!$A:$G,7,FALSE)))</f>
        <v>0</v>
      </c>
      <c r="G3902" s="121">
        <f t="shared" ca="1" si="243"/>
        <v>5.859375E-3</v>
      </c>
      <c r="H3902" s="125" t="str">
        <f t="shared" si="241"/>
        <v/>
      </c>
      <c r="I3902" s="126">
        <f t="shared" ca="1" si="242"/>
        <v>3</v>
      </c>
      <c r="J3902" s="127"/>
      <c r="K3902" s="156"/>
      <c r="L3902" s="129"/>
      <c r="M3902" s="205"/>
      <c r="N3902" s="118"/>
      <c r="O3902" s="119"/>
      <c r="P3902" s="117" t="str">
        <f>IF(B3902="","",IF(ISNA(VLOOKUP(U3902,[2]NEW!H:H,1,FALSE)),"V",""))</f>
        <v/>
      </c>
      <c r="Q3902" s="156"/>
      <c r="R3902" s="129"/>
      <c r="S3902" s="205"/>
      <c r="U3902" s="132" t="str">
        <f t="shared" si="240"/>
        <v>00118804000N38672</v>
      </c>
      <c r="W3902" s="134" t="str">
        <f>IF((ISERROR(VLOOKUP(E3902,'[2]Lead Time(覆蓋貼)'!F:F,1,0)))*(P3902="v"),"",IF((ISTEXT(VLOOKUP(E3902,'[2]Lead Time(覆蓋貼)'!F:F,1,0)))*(P3902=""),"未執行",""))</f>
        <v/>
      </c>
    </row>
    <row r="3903" spans="1:23" ht="20.25" customHeight="1" x14ac:dyDescent="0.25">
      <c r="A3903" s="117"/>
      <c r="B3903" s="118" t="s">
        <v>6765</v>
      </c>
      <c r="C3903" s="119">
        <v>43337</v>
      </c>
      <c r="D3903" s="117" t="s">
        <v>6766</v>
      </c>
      <c r="E3903" s="120" t="s">
        <v>7223</v>
      </c>
      <c r="F3903" s="117">
        <f>IF(ISNA(VLOOKUP(B3903,[2]保固召回!$A:$G,7,FALSE)),"",(VLOOKUP(B3903,[2]保固召回!$A:$G,7,FALSE)))</f>
        <v>0</v>
      </c>
      <c r="G3903" s="121">
        <f t="shared" ca="1" si="243"/>
        <v>5.859375E-3</v>
      </c>
      <c r="H3903" s="125" t="str">
        <f t="shared" si="241"/>
        <v/>
      </c>
      <c r="I3903" s="126">
        <f t="shared" ca="1" si="242"/>
        <v>3</v>
      </c>
      <c r="J3903" s="127"/>
      <c r="K3903" s="156"/>
      <c r="L3903" s="129"/>
      <c r="M3903" s="205"/>
      <c r="N3903" s="118"/>
      <c r="O3903" s="119"/>
      <c r="P3903" s="117" t="str">
        <f>IF(B3903="","",IF(ISNA(VLOOKUP(U3903,[2]NEW!H:H,1,FALSE)),"V",""))</f>
        <v/>
      </c>
      <c r="Q3903" s="156"/>
      <c r="R3903" s="129"/>
      <c r="S3903" s="205"/>
      <c r="U3903" s="132" t="str">
        <f t="shared" si="240"/>
        <v>0011880400VW98918</v>
      </c>
      <c r="W3903" s="134" t="str">
        <f>IF((ISERROR(VLOOKUP(E3903,'[2]Lead Time(覆蓋貼)'!F:F,1,0)))*(P3903="v"),"",IF((ISTEXT(VLOOKUP(E3903,'[2]Lead Time(覆蓋貼)'!F:F,1,0)))*(P3903=""),"未執行",""))</f>
        <v/>
      </c>
    </row>
    <row r="3904" spans="1:23" ht="20.25" customHeight="1" x14ac:dyDescent="0.25">
      <c r="A3904" s="117"/>
      <c r="B3904" s="118" t="s">
        <v>6765</v>
      </c>
      <c r="C3904" s="119">
        <v>43337</v>
      </c>
      <c r="D3904" s="117" t="s">
        <v>6766</v>
      </c>
      <c r="E3904" s="120" t="s">
        <v>7224</v>
      </c>
      <c r="F3904" s="117">
        <f>IF(ISNA(VLOOKUP(B3904,[2]保固召回!$A:$G,7,FALSE)),"",(VLOOKUP(B3904,[2]保固召回!$A:$G,7,FALSE)))</f>
        <v>0</v>
      </c>
      <c r="G3904" s="121">
        <f t="shared" ca="1" si="243"/>
        <v>5.859375E-3</v>
      </c>
      <c r="H3904" s="125" t="str">
        <f t="shared" si="241"/>
        <v/>
      </c>
      <c r="I3904" s="126">
        <f t="shared" ca="1" si="242"/>
        <v>3</v>
      </c>
      <c r="J3904" s="127"/>
      <c r="K3904" s="156"/>
      <c r="L3904" s="129"/>
      <c r="M3904" s="205"/>
      <c r="N3904" s="118"/>
      <c r="O3904" s="119"/>
      <c r="P3904" s="117" t="str">
        <f>IF(B3904="","",IF(ISNA(VLOOKUP(U3904,[2]NEW!H:H,1,FALSE)),"V",""))</f>
        <v/>
      </c>
      <c r="Q3904" s="156"/>
      <c r="R3904" s="129"/>
      <c r="S3904" s="205"/>
      <c r="U3904" s="132" t="str">
        <f t="shared" si="240"/>
        <v>0011880400VX34885</v>
      </c>
      <c r="W3904" s="134" t="str">
        <f>IF((ISERROR(VLOOKUP(E3904,'[2]Lead Time(覆蓋貼)'!F:F,1,0)))*(P3904="v"),"",IF((ISTEXT(VLOOKUP(E3904,'[2]Lead Time(覆蓋貼)'!F:F,1,0)))*(P3904=""),"未執行",""))</f>
        <v/>
      </c>
    </row>
    <row r="3905" spans="1:23" ht="20.25" customHeight="1" x14ac:dyDescent="0.25">
      <c r="A3905" s="117"/>
      <c r="B3905" s="118" t="s">
        <v>6765</v>
      </c>
      <c r="C3905" s="119">
        <v>43337</v>
      </c>
      <c r="D3905" s="117" t="s">
        <v>6766</v>
      </c>
      <c r="E3905" s="120" t="s">
        <v>7225</v>
      </c>
      <c r="F3905" s="117">
        <f>IF(ISNA(VLOOKUP(B3905,[2]保固召回!$A:$G,7,FALSE)),"",(VLOOKUP(B3905,[2]保固召回!$A:$G,7,FALSE)))</f>
        <v>0</v>
      </c>
      <c r="G3905" s="121">
        <f t="shared" ca="1" si="243"/>
        <v>5.859375E-3</v>
      </c>
      <c r="H3905" s="125" t="str">
        <f t="shared" si="241"/>
        <v/>
      </c>
      <c r="I3905" s="126">
        <f t="shared" ca="1" si="242"/>
        <v>3</v>
      </c>
      <c r="J3905" s="127"/>
      <c r="K3905" s="156"/>
      <c r="L3905" s="129"/>
      <c r="M3905" s="205"/>
      <c r="N3905" s="118"/>
      <c r="O3905" s="119"/>
      <c r="P3905" s="117" t="str">
        <f>IF(B3905="","",IF(ISNA(VLOOKUP(U3905,[2]NEW!H:H,1,FALSE)),"V",""))</f>
        <v/>
      </c>
      <c r="Q3905" s="156"/>
      <c r="R3905" s="129"/>
      <c r="S3905" s="205"/>
      <c r="U3905" s="132" t="str">
        <f t="shared" si="240"/>
        <v>00118804000F15379</v>
      </c>
      <c r="W3905" s="134" t="str">
        <f>IF((ISERROR(VLOOKUP(E3905,'[2]Lead Time(覆蓋貼)'!F:F,1,0)))*(P3905="v"),"",IF((ISTEXT(VLOOKUP(E3905,'[2]Lead Time(覆蓋貼)'!F:F,1,0)))*(P3905=""),"未執行",""))</f>
        <v/>
      </c>
    </row>
    <row r="3906" spans="1:23" ht="20.25" customHeight="1" x14ac:dyDescent="0.25">
      <c r="A3906" s="117"/>
      <c r="B3906" s="118" t="s">
        <v>6765</v>
      </c>
      <c r="C3906" s="119">
        <v>43337</v>
      </c>
      <c r="D3906" s="117" t="s">
        <v>6766</v>
      </c>
      <c r="E3906" s="120" t="s">
        <v>7226</v>
      </c>
      <c r="F3906" s="117">
        <f>IF(ISNA(VLOOKUP(B3906,[2]保固召回!$A:$G,7,FALSE)),"",(VLOOKUP(B3906,[2]保固召回!$A:$G,7,FALSE)))</f>
        <v>0</v>
      </c>
      <c r="G3906" s="121">
        <f t="shared" ca="1" si="243"/>
        <v>5.859375E-3</v>
      </c>
      <c r="H3906" s="125" t="str">
        <f t="shared" si="241"/>
        <v/>
      </c>
      <c r="I3906" s="126">
        <f t="shared" ca="1" si="242"/>
        <v>3</v>
      </c>
      <c r="J3906" s="127"/>
      <c r="K3906" s="156"/>
      <c r="L3906" s="129"/>
      <c r="M3906" s="205"/>
      <c r="N3906" s="118"/>
      <c r="O3906" s="119"/>
      <c r="P3906" s="117" t="str">
        <f>IF(B3906="","",IF(ISNA(VLOOKUP(U3906,[2]NEW!H:H,1,FALSE)),"V",""))</f>
        <v/>
      </c>
      <c r="Q3906" s="156"/>
      <c r="R3906" s="129"/>
      <c r="S3906" s="205"/>
      <c r="U3906" s="132" t="str">
        <f t="shared" si="240"/>
        <v>0011880400D047586</v>
      </c>
      <c r="W3906" s="134" t="str">
        <f>IF((ISERROR(VLOOKUP(E3906,'[2]Lead Time(覆蓋貼)'!F:F,1,0)))*(P3906="v"),"",IF((ISTEXT(VLOOKUP(E3906,'[2]Lead Time(覆蓋貼)'!F:F,1,0)))*(P3906=""),"未執行",""))</f>
        <v/>
      </c>
    </row>
    <row r="3907" spans="1:23" ht="20.25" customHeight="1" x14ac:dyDescent="0.25">
      <c r="A3907" s="117"/>
      <c r="B3907" s="118" t="s">
        <v>6765</v>
      </c>
      <c r="C3907" s="119">
        <v>43337</v>
      </c>
      <c r="D3907" s="117" t="s">
        <v>6766</v>
      </c>
      <c r="E3907" s="120" t="s">
        <v>7227</v>
      </c>
      <c r="F3907" s="117">
        <f>IF(ISNA(VLOOKUP(B3907,[2]保固召回!$A:$G,7,FALSE)),"",(VLOOKUP(B3907,[2]保固召回!$A:$G,7,FALSE)))</f>
        <v>0</v>
      </c>
      <c r="G3907" s="121">
        <f t="shared" ca="1" si="243"/>
        <v>5.859375E-3</v>
      </c>
      <c r="H3907" s="125" t="str">
        <f t="shared" si="241"/>
        <v/>
      </c>
      <c r="I3907" s="126">
        <f t="shared" ca="1" si="242"/>
        <v>3</v>
      </c>
      <c r="J3907" s="127"/>
      <c r="K3907" s="156"/>
      <c r="L3907" s="129"/>
      <c r="M3907" s="205"/>
      <c r="N3907" s="118"/>
      <c r="O3907" s="119"/>
      <c r="P3907" s="117" t="str">
        <f>IF(B3907="","",IF(ISNA(VLOOKUP(U3907,[2]NEW!H:H,1,FALSE)),"V",""))</f>
        <v/>
      </c>
      <c r="Q3907" s="156"/>
      <c r="R3907" s="129"/>
      <c r="S3907" s="205"/>
      <c r="U3907" s="132" t="str">
        <f t="shared" si="240"/>
        <v>00118804000K84831</v>
      </c>
      <c r="W3907" s="134" t="str">
        <f>IF((ISERROR(VLOOKUP(E3907,'[2]Lead Time(覆蓋貼)'!F:F,1,0)))*(P3907="v"),"",IF((ISTEXT(VLOOKUP(E3907,'[2]Lead Time(覆蓋貼)'!F:F,1,0)))*(P3907=""),"未執行",""))</f>
        <v/>
      </c>
    </row>
    <row r="3908" spans="1:23" ht="20.25" customHeight="1" x14ac:dyDescent="0.25">
      <c r="A3908" s="117"/>
      <c r="B3908" s="118" t="s">
        <v>6765</v>
      </c>
      <c r="C3908" s="119">
        <v>43337</v>
      </c>
      <c r="D3908" s="117" t="s">
        <v>6766</v>
      </c>
      <c r="E3908" s="120" t="s">
        <v>7228</v>
      </c>
      <c r="F3908" s="117">
        <f>IF(ISNA(VLOOKUP(B3908,[2]保固召回!$A:$G,7,FALSE)),"",(VLOOKUP(B3908,[2]保固召回!$A:$G,7,FALSE)))</f>
        <v>0</v>
      </c>
      <c r="G3908" s="121">
        <f t="shared" ca="1" si="243"/>
        <v>5.859375E-3</v>
      </c>
      <c r="H3908" s="125" t="str">
        <f t="shared" si="241"/>
        <v/>
      </c>
      <c r="I3908" s="126">
        <f t="shared" ca="1" si="242"/>
        <v>3</v>
      </c>
      <c r="J3908" s="127"/>
      <c r="K3908" s="156"/>
      <c r="L3908" s="129"/>
      <c r="M3908" s="205"/>
      <c r="N3908" s="118"/>
      <c r="O3908" s="119"/>
      <c r="P3908" s="117" t="str">
        <f>IF(B3908="","",IF(ISNA(VLOOKUP(U3908,[2]NEW!H:H,1,FALSE)),"V",""))</f>
        <v/>
      </c>
      <c r="Q3908" s="156"/>
      <c r="R3908" s="129"/>
      <c r="S3908" s="205"/>
      <c r="U3908" s="132" t="str">
        <f t="shared" si="240"/>
        <v>0011880400D047592</v>
      </c>
      <c r="W3908" s="134" t="str">
        <f>IF((ISERROR(VLOOKUP(E3908,'[2]Lead Time(覆蓋貼)'!F:F,1,0)))*(P3908="v"),"",IF((ISTEXT(VLOOKUP(E3908,'[2]Lead Time(覆蓋貼)'!F:F,1,0)))*(P3908=""),"未執行",""))</f>
        <v/>
      </c>
    </row>
    <row r="3909" spans="1:23" ht="20.25" customHeight="1" x14ac:dyDescent="0.25">
      <c r="A3909" s="117"/>
      <c r="B3909" s="118" t="s">
        <v>6765</v>
      </c>
      <c r="C3909" s="119">
        <v>43337</v>
      </c>
      <c r="D3909" s="117" t="s">
        <v>6766</v>
      </c>
      <c r="E3909" s="120" t="s">
        <v>7229</v>
      </c>
      <c r="F3909" s="117">
        <f>IF(ISNA(VLOOKUP(B3909,[2]保固召回!$A:$G,7,FALSE)),"",(VLOOKUP(B3909,[2]保固召回!$A:$G,7,FALSE)))</f>
        <v>0</v>
      </c>
      <c r="G3909" s="121">
        <f t="shared" ca="1" si="243"/>
        <v>5.859375E-3</v>
      </c>
      <c r="H3909" s="125" t="str">
        <f t="shared" si="241"/>
        <v/>
      </c>
      <c r="I3909" s="126">
        <f t="shared" ca="1" si="242"/>
        <v>3</v>
      </c>
      <c r="J3909" s="127"/>
      <c r="K3909" s="156"/>
      <c r="L3909" s="129"/>
      <c r="M3909" s="205"/>
      <c r="N3909" s="118"/>
      <c r="O3909" s="119"/>
      <c r="P3909" s="117" t="str">
        <f>IF(B3909="","",IF(ISNA(VLOOKUP(U3909,[2]NEW!H:H,1,FALSE)),"V",""))</f>
        <v/>
      </c>
      <c r="Q3909" s="156"/>
      <c r="R3909" s="129"/>
      <c r="S3909" s="205"/>
      <c r="U3909" s="132" t="str">
        <f t="shared" ref="U3909:U3972" si="244">B3909&amp;E3909</f>
        <v>00118804000F18333</v>
      </c>
      <c r="W3909" s="134" t="str">
        <f>IF((ISERROR(VLOOKUP(E3909,'[2]Lead Time(覆蓋貼)'!F:F,1,0)))*(P3909="v"),"",IF((ISTEXT(VLOOKUP(E3909,'[2]Lead Time(覆蓋貼)'!F:F,1,0)))*(P3909=""),"未執行",""))</f>
        <v/>
      </c>
    </row>
    <row r="3910" spans="1:23" ht="20.25" customHeight="1" x14ac:dyDescent="0.25">
      <c r="A3910" s="117"/>
      <c r="B3910" s="118" t="s">
        <v>6765</v>
      </c>
      <c r="C3910" s="119">
        <v>43337</v>
      </c>
      <c r="D3910" s="117" t="s">
        <v>6766</v>
      </c>
      <c r="E3910" s="120" t="s">
        <v>7230</v>
      </c>
      <c r="F3910" s="117">
        <f>IF(ISNA(VLOOKUP(B3910,[2]保固召回!$A:$G,7,FALSE)),"",(VLOOKUP(B3910,[2]保固召回!$A:$G,7,FALSE)))</f>
        <v>0</v>
      </c>
      <c r="G3910" s="121">
        <f t="shared" ca="1" si="243"/>
        <v>5.859375E-3</v>
      </c>
      <c r="H3910" s="125" t="str">
        <f t="shared" ref="H3910:H3973" si="245">IF(P3910="V",D3910,"")</f>
        <v/>
      </c>
      <c r="I3910" s="126">
        <f t="shared" ref="I3910:I3973" ca="1" si="246">COUNTIF(H:H,D3910)</f>
        <v>3</v>
      </c>
      <c r="J3910" s="127"/>
      <c r="K3910" s="156"/>
      <c r="L3910" s="129"/>
      <c r="M3910" s="205"/>
      <c r="N3910" s="118"/>
      <c r="O3910" s="119"/>
      <c r="P3910" s="117" t="str">
        <f>IF(B3910="","",IF(ISNA(VLOOKUP(U3910,[2]NEW!H:H,1,FALSE)),"V",""))</f>
        <v/>
      </c>
      <c r="Q3910" s="156"/>
      <c r="R3910" s="129"/>
      <c r="S3910" s="205"/>
      <c r="U3910" s="132" t="str">
        <f t="shared" si="244"/>
        <v>00118804000H97443</v>
      </c>
      <c r="W3910" s="134" t="str">
        <f>IF((ISERROR(VLOOKUP(E3910,'[2]Lead Time(覆蓋貼)'!F:F,1,0)))*(P3910="v"),"",IF((ISTEXT(VLOOKUP(E3910,'[2]Lead Time(覆蓋貼)'!F:F,1,0)))*(P3910=""),"未執行",""))</f>
        <v/>
      </c>
    </row>
    <row r="3911" spans="1:23" ht="20.25" customHeight="1" x14ac:dyDescent="0.25">
      <c r="A3911" s="117"/>
      <c r="B3911" s="118" t="s">
        <v>6765</v>
      </c>
      <c r="C3911" s="119">
        <v>43337</v>
      </c>
      <c r="D3911" s="117" t="s">
        <v>6766</v>
      </c>
      <c r="E3911" s="120" t="s">
        <v>7231</v>
      </c>
      <c r="F3911" s="117">
        <f>IF(ISNA(VLOOKUP(B3911,[2]保固召回!$A:$G,7,FALSE)),"",(VLOOKUP(B3911,[2]保固召回!$A:$G,7,FALSE)))</f>
        <v>0</v>
      </c>
      <c r="G3911" s="121">
        <f t="shared" ca="1" si="243"/>
        <v>5.859375E-3</v>
      </c>
      <c r="H3911" s="125" t="str">
        <f t="shared" si="245"/>
        <v/>
      </c>
      <c r="I3911" s="126">
        <f t="shared" ca="1" si="246"/>
        <v>3</v>
      </c>
      <c r="J3911" s="127"/>
      <c r="K3911" s="156"/>
      <c r="L3911" s="129"/>
      <c r="M3911" s="205"/>
      <c r="N3911" s="118"/>
      <c r="O3911" s="119"/>
      <c r="P3911" s="117" t="str">
        <f>IF(B3911="","",IF(ISNA(VLOOKUP(U3911,[2]NEW!H:H,1,FALSE)),"V",""))</f>
        <v/>
      </c>
      <c r="Q3911" s="156"/>
      <c r="R3911" s="129"/>
      <c r="S3911" s="205"/>
      <c r="U3911" s="132" t="str">
        <f t="shared" si="244"/>
        <v>00118804000H97444</v>
      </c>
      <c r="W3911" s="134" t="str">
        <f>IF((ISERROR(VLOOKUP(E3911,'[2]Lead Time(覆蓋貼)'!F:F,1,0)))*(P3911="v"),"",IF((ISTEXT(VLOOKUP(E3911,'[2]Lead Time(覆蓋貼)'!F:F,1,0)))*(P3911=""),"未執行",""))</f>
        <v/>
      </c>
    </row>
    <row r="3912" spans="1:23" ht="20.25" customHeight="1" x14ac:dyDescent="0.25">
      <c r="A3912" s="117"/>
      <c r="B3912" s="118" t="s">
        <v>6765</v>
      </c>
      <c r="C3912" s="119">
        <v>43337</v>
      </c>
      <c r="D3912" s="117" t="s">
        <v>6766</v>
      </c>
      <c r="E3912" s="120" t="s">
        <v>7232</v>
      </c>
      <c r="F3912" s="117">
        <f>IF(ISNA(VLOOKUP(B3912,[2]保固召回!$A:$G,7,FALSE)),"",(VLOOKUP(B3912,[2]保固召回!$A:$G,7,FALSE)))</f>
        <v>0</v>
      </c>
      <c r="G3912" s="121">
        <f t="shared" ca="1" si="243"/>
        <v>5.859375E-3</v>
      </c>
      <c r="H3912" s="125" t="str">
        <f t="shared" si="245"/>
        <v/>
      </c>
      <c r="I3912" s="126">
        <f t="shared" ca="1" si="246"/>
        <v>3</v>
      </c>
      <c r="J3912" s="127"/>
      <c r="K3912" s="156"/>
      <c r="L3912" s="129"/>
      <c r="M3912" s="205"/>
      <c r="N3912" s="118"/>
      <c r="O3912" s="119"/>
      <c r="P3912" s="117" t="str">
        <f>IF(B3912="","",IF(ISNA(VLOOKUP(U3912,[2]NEW!H:H,1,FALSE)),"V",""))</f>
        <v/>
      </c>
      <c r="Q3912" s="156"/>
      <c r="R3912" s="129"/>
      <c r="S3912" s="205"/>
      <c r="U3912" s="132" t="str">
        <f t="shared" si="244"/>
        <v>00118804000K86015</v>
      </c>
      <c r="W3912" s="134" t="str">
        <f>IF((ISERROR(VLOOKUP(E3912,'[2]Lead Time(覆蓋貼)'!F:F,1,0)))*(P3912="v"),"",IF((ISTEXT(VLOOKUP(E3912,'[2]Lead Time(覆蓋貼)'!F:F,1,0)))*(P3912=""),"未執行",""))</f>
        <v>未執行</v>
      </c>
    </row>
    <row r="3913" spans="1:23" ht="20.25" customHeight="1" x14ac:dyDescent="0.25">
      <c r="A3913" s="117"/>
      <c r="B3913" s="118" t="s">
        <v>6765</v>
      </c>
      <c r="C3913" s="119">
        <v>43337</v>
      </c>
      <c r="D3913" s="117" t="s">
        <v>6766</v>
      </c>
      <c r="E3913" s="120" t="s">
        <v>7233</v>
      </c>
      <c r="F3913" s="117">
        <f>IF(ISNA(VLOOKUP(B3913,[2]保固召回!$A:$G,7,FALSE)),"",(VLOOKUP(B3913,[2]保固召回!$A:$G,7,FALSE)))</f>
        <v>0</v>
      </c>
      <c r="G3913" s="121">
        <f t="shared" ref="G3913:G3976" ca="1" si="247">COUNTIF(H:H,D3913)/COUNTIF(D:D,D3913)</f>
        <v>5.859375E-3</v>
      </c>
      <c r="H3913" s="125" t="str">
        <f t="shared" si="245"/>
        <v/>
      </c>
      <c r="I3913" s="126">
        <f t="shared" ca="1" si="246"/>
        <v>3</v>
      </c>
      <c r="J3913" s="127"/>
      <c r="K3913" s="156"/>
      <c r="L3913" s="129"/>
      <c r="M3913" s="205"/>
      <c r="N3913" s="118"/>
      <c r="O3913" s="119"/>
      <c r="P3913" s="117" t="str">
        <f>IF(B3913="","",IF(ISNA(VLOOKUP(U3913,[2]NEW!H:H,1,FALSE)),"V",""))</f>
        <v/>
      </c>
      <c r="Q3913" s="156"/>
      <c r="R3913" s="129"/>
      <c r="S3913" s="205"/>
      <c r="U3913" s="132" t="str">
        <f t="shared" si="244"/>
        <v>0011880400D048341</v>
      </c>
      <c r="W3913" s="134" t="str">
        <f>IF((ISERROR(VLOOKUP(E3913,'[2]Lead Time(覆蓋貼)'!F:F,1,0)))*(P3913="v"),"",IF((ISTEXT(VLOOKUP(E3913,'[2]Lead Time(覆蓋貼)'!F:F,1,0)))*(P3913=""),"未執行",""))</f>
        <v/>
      </c>
    </row>
    <row r="3914" spans="1:23" ht="20.25" customHeight="1" x14ac:dyDescent="0.25">
      <c r="A3914" s="117"/>
      <c r="B3914" s="118" t="s">
        <v>6765</v>
      </c>
      <c r="C3914" s="119">
        <v>43337</v>
      </c>
      <c r="D3914" s="117" t="s">
        <v>6766</v>
      </c>
      <c r="E3914" s="120" t="s">
        <v>7234</v>
      </c>
      <c r="F3914" s="117">
        <f>IF(ISNA(VLOOKUP(B3914,[2]保固召回!$A:$G,7,FALSE)),"",(VLOOKUP(B3914,[2]保固召回!$A:$G,7,FALSE)))</f>
        <v>0</v>
      </c>
      <c r="G3914" s="121">
        <f t="shared" ca="1" si="247"/>
        <v>5.859375E-3</v>
      </c>
      <c r="H3914" s="125" t="str">
        <f t="shared" si="245"/>
        <v/>
      </c>
      <c r="I3914" s="126">
        <f t="shared" ca="1" si="246"/>
        <v>3</v>
      </c>
      <c r="J3914" s="127"/>
      <c r="K3914" s="156"/>
      <c r="L3914" s="129"/>
      <c r="M3914" s="205"/>
      <c r="N3914" s="118"/>
      <c r="O3914" s="119"/>
      <c r="P3914" s="117" t="str">
        <f>IF(B3914="","",IF(ISNA(VLOOKUP(U3914,[2]NEW!H:H,1,FALSE)),"V",""))</f>
        <v/>
      </c>
      <c r="Q3914" s="156"/>
      <c r="R3914" s="129"/>
      <c r="S3914" s="205"/>
      <c r="U3914" s="132" t="str">
        <f t="shared" si="244"/>
        <v>0011880400D048864</v>
      </c>
      <c r="W3914" s="134" t="str">
        <f>IF((ISERROR(VLOOKUP(E3914,'[2]Lead Time(覆蓋貼)'!F:F,1,0)))*(P3914="v"),"",IF((ISTEXT(VLOOKUP(E3914,'[2]Lead Time(覆蓋貼)'!F:F,1,0)))*(P3914=""),"未執行",""))</f>
        <v/>
      </c>
    </row>
    <row r="3915" spans="1:23" ht="20.25" customHeight="1" x14ac:dyDescent="0.25">
      <c r="A3915" s="117"/>
      <c r="B3915" s="118" t="s">
        <v>6765</v>
      </c>
      <c r="C3915" s="119">
        <v>43337</v>
      </c>
      <c r="D3915" s="117" t="s">
        <v>6766</v>
      </c>
      <c r="E3915" s="120" t="s">
        <v>7235</v>
      </c>
      <c r="F3915" s="117">
        <f>IF(ISNA(VLOOKUP(B3915,[2]保固召回!$A:$G,7,FALSE)),"",(VLOOKUP(B3915,[2]保固召回!$A:$G,7,FALSE)))</f>
        <v>0</v>
      </c>
      <c r="G3915" s="121">
        <f t="shared" ca="1" si="247"/>
        <v>5.859375E-3</v>
      </c>
      <c r="H3915" s="125" t="str">
        <f t="shared" si="245"/>
        <v/>
      </c>
      <c r="I3915" s="126">
        <f t="shared" ca="1" si="246"/>
        <v>3</v>
      </c>
      <c r="J3915" s="127"/>
      <c r="K3915" s="156"/>
      <c r="L3915" s="129"/>
      <c r="M3915" s="205"/>
      <c r="N3915" s="118"/>
      <c r="O3915" s="119"/>
      <c r="P3915" s="117" t="str">
        <f>IF(B3915="","",IF(ISNA(VLOOKUP(U3915,[2]NEW!H:H,1,FALSE)),"V",""))</f>
        <v/>
      </c>
      <c r="Q3915" s="156"/>
      <c r="R3915" s="129"/>
      <c r="S3915" s="205"/>
      <c r="U3915" s="132" t="str">
        <f t="shared" si="244"/>
        <v>0011880400D048700</v>
      </c>
      <c r="W3915" s="134" t="str">
        <f>IF((ISERROR(VLOOKUP(E3915,'[2]Lead Time(覆蓋貼)'!F:F,1,0)))*(P3915="v"),"",IF((ISTEXT(VLOOKUP(E3915,'[2]Lead Time(覆蓋貼)'!F:F,1,0)))*(P3915=""),"未執行",""))</f>
        <v/>
      </c>
    </row>
    <row r="3916" spans="1:23" ht="20.25" customHeight="1" x14ac:dyDescent="0.25">
      <c r="A3916" s="117"/>
      <c r="B3916" s="118" t="s">
        <v>6765</v>
      </c>
      <c r="C3916" s="119">
        <v>43337</v>
      </c>
      <c r="D3916" s="117" t="s">
        <v>6766</v>
      </c>
      <c r="E3916" s="120" t="s">
        <v>7236</v>
      </c>
      <c r="F3916" s="117">
        <f>IF(ISNA(VLOOKUP(B3916,[2]保固召回!$A:$G,7,FALSE)),"",(VLOOKUP(B3916,[2]保固召回!$A:$G,7,FALSE)))</f>
        <v>0</v>
      </c>
      <c r="G3916" s="121">
        <f t="shared" ca="1" si="247"/>
        <v>5.859375E-3</v>
      </c>
      <c r="H3916" s="125" t="str">
        <f t="shared" si="245"/>
        <v/>
      </c>
      <c r="I3916" s="126">
        <f t="shared" ca="1" si="246"/>
        <v>3</v>
      </c>
      <c r="J3916" s="127"/>
      <c r="K3916" s="156"/>
      <c r="L3916" s="129"/>
      <c r="M3916" s="205"/>
      <c r="N3916" s="118"/>
      <c r="O3916" s="119"/>
      <c r="P3916" s="117" t="str">
        <f>IF(B3916="","",IF(ISNA(VLOOKUP(U3916,[2]NEW!H:H,1,FALSE)),"V",""))</f>
        <v/>
      </c>
      <c r="Q3916" s="156"/>
      <c r="R3916" s="129"/>
      <c r="S3916" s="205"/>
      <c r="U3916" s="132" t="str">
        <f t="shared" si="244"/>
        <v>0011880400D269294</v>
      </c>
      <c r="W3916" s="134" t="str">
        <f>IF((ISERROR(VLOOKUP(E3916,'[2]Lead Time(覆蓋貼)'!F:F,1,0)))*(P3916="v"),"",IF((ISTEXT(VLOOKUP(E3916,'[2]Lead Time(覆蓋貼)'!F:F,1,0)))*(P3916=""),"未執行",""))</f>
        <v>未執行</v>
      </c>
    </row>
    <row r="3917" spans="1:23" ht="20.25" customHeight="1" x14ac:dyDescent="0.25">
      <c r="A3917" s="117"/>
      <c r="B3917" s="118" t="s">
        <v>7238</v>
      </c>
      <c r="C3917" s="119">
        <v>43337</v>
      </c>
      <c r="D3917" s="117" t="s">
        <v>7239</v>
      </c>
      <c r="E3917" s="120" t="s">
        <v>7240</v>
      </c>
      <c r="F3917" s="117">
        <f>IF(ISNA(VLOOKUP(B3917,[2]保固召回!$A:$G,7,FALSE)),"",(VLOOKUP(B3917,[2]保固召回!$A:$G,7,FALSE)))</f>
        <v>5</v>
      </c>
      <c r="G3917" s="121">
        <f t="shared" ca="1" si="247"/>
        <v>1.015228426395939E-2</v>
      </c>
      <c r="H3917" s="125" t="str">
        <f t="shared" si="245"/>
        <v/>
      </c>
      <c r="I3917" s="126">
        <f t="shared" ca="1" si="246"/>
        <v>2</v>
      </c>
      <c r="J3917" s="127"/>
      <c r="K3917" s="156"/>
      <c r="L3917" s="129"/>
      <c r="M3917" s="205"/>
      <c r="N3917" s="118"/>
      <c r="O3917" s="119"/>
      <c r="P3917" s="117" t="str">
        <f>IF(B3917="","",IF(ISNA(VLOOKUP(U3917,[2]NEW!H:H,1,FALSE)),"V",""))</f>
        <v/>
      </c>
      <c r="Q3917" s="156"/>
      <c r="R3917" s="129"/>
      <c r="S3917" s="205"/>
      <c r="U3917" s="132" t="str">
        <f t="shared" si="244"/>
        <v>0011890400D674926</v>
      </c>
      <c r="W3917" s="134" t="str">
        <f>IF((ISERROR(VLOOKUP(E3917,'[2]Lead Time(覆蓋貼)'!F:F,1,0)))*(P3917="v"),"",IF((ISTEXT(VLOOKUP(E3917,'[2]Lead Time(覆蓋貼)'!F:F,1,0)))*(P3917=""),"未執行",""))</f>
        <v/>
      </c>
    </row>
    <row r="3918" spans="1:23" ht="20.25" customHeight="1" x14ac:dyDescent="0.25">
      <c r="A3918" s="117"/>
      <c r="B3918" s="118" t="s">
        <v>7238</v>
      </c>
      <c r="C3918" s="119">
        <v>43337</v>
      </c>
      <c r="D3918" s="117" t="s">
        <v>7239</v>
      </c>
      <c r="E3918" s="120" t="s">
        <v>7241</v>
      </c>
      <c r="F3918" s="117">
        <f>IF(ISNA(VLOOKUP(B3918,[2]保固召回!$A:$G,7,FALSE)),"",(VLOOKUP(B3918,[2]保固召回!$A:$G,7,FALSE)))</f>
        <v>5</v>
      </c>
      <c r="G3918" s="121">
        <f t="shared" ca="1" si="247"/>
        <v>1.015228426395939E-2</v>
      </c>
      <c r="H3918" s="125" t="str">
        <f t="shared" si="245"/>
        <v/>
      </c>
      <c r="I3918" s="126">
        <f t="shared" ca="1" si="246"/>
        <v>2</v>
      </c>
      <c r="J3918" s="127"/>
      <c r="K3918" s="156"/>
      <c r="L3918" s="129"/>
      <c r="M3918" s="205"/>
      <c r="N3918" s="118"/>
      <c r="O3918" s="119"/>
      <c r="P3918" s="117" t="str">
        <f>IF(B3918="","",IF(ISNA(VLOOKUP(U3918,[2]NEW!H:H,1,FALSE)),"V",""))</f>
        <v/>
      </c>
      <c r="Q3918" s="156"/>
      <c r="R3918" s="129"/>
      <c r="S3918" s="205"/>
      <c r="U3918" s="132" t="str">
        <f t="shared" si="244"/>
        <v>0011890400D674914</v>
      </c>
      <c r="W3918" s="134" t="str">
        <f>IF((ISERROR(VLOOKUP(E3918,'[2]Lead Time(覆蓋貼)'!F:F,1,0)))*(P3918="v"),"",IF((ISTEXT(VLOOKUP(E3918,'[2]Lead Time(覆蓋貼)'!F:F,1,0)))*(P3918=""),"未執行",""))</f>
        <v/>
      </c>
    </row>
    <row r="3919" spans="1:23" ht="20.25" customHeight="1" x14ac:dyDescent="0.25">
      <c r="A3919" s="117"/>
      <c r="B3919" s="118" t="s">
        <v>7238</v>
      </c>
      <c r="C3919" s="119">
        <v>43337</v>
      </c>
      <c r="D3919" s="117" t="s">
        <v>7239</v>
      </c>
      <c r="E3919" s="120" t="s">
        <v>6414</v>
      </c>
      <c r="F3919" s="117">
        <f>IF(ISNA(VLOOKUP(B3919,[2]保固召回!$A:$G,7,FALSE)),"",(VLOOKUP(B3919,[2]保固召回!$A:$G,7,FALSE)))</f>
        <v>5</v>
      </c>
      <c r="G3919" s="121">
        <f t="shared" ca="1" si="247"/>
        <v>1.015228426395939E-2</v>
      </c>
      <c r="H3919" s="125" t="str">
        <f t="shared" si="245"/>
        <v/>
      </c>
      <c r="I3919" s="126">
        <f t="shared" ca="1" si="246"/>
        <v>2</v>
      </c>
      <c r="J3919" s="127"/>
      <c r="K3919" s="156"/>
      <c r="L3919" s="129"/>
      <c r="M3919" s="205"/>
      <c r="N3919" s="118"/>
      <c r="O3919" s="119"/>
      <c r="P3919" s="117" t="str">
        <f>IF(B3919="","",IF(ISNA(VLOOKUP(U3919,[2]NEW!H:H,1,FALSE)),"V",""))</f>
        <v/>
      </c>
      <c r="Q3919" s="156"/>
      <c r="R3919" s="129"/>
      <c r="S3919" s="205"/>
      <c r="U3919" s="132" t="str">
        <f t="shared" si="244"/>
        <v>0011890400G105319</v>
      </c>
      <c r="W3919" s="134" t="str">
        <f>IF((ISERROR(VLOOKUP(E3919,'[2]Lead Time(覆蓋貼)'!F:F,1,0)))*(P3919="v"),"",IF((ISTEXT(VLOOKUP(E3919,'[2]Lead Time(覆蓋貼)'!F:F,1,0)))*(P3919=""),"未執行",""))</f>
        <v/>
      </c>
    </row>
    <row r="3920" spans="1:23" ht="20.25" customHeight="1" x14ac:dyDescent="0.25">
      <c r="A3920" s="117"/>
      <c r="B3920" s="118" t="s">
        <v>7238</v>
      </c>
      <c r="C3920" s="119">
        <v>43337</v>
      </c>
      <c r="D3920" s="117" t="s">
        <v>7239</v>
      </c>
      <c r="E3920" s="120" t="s">
        <v>6405</v>
      </c>
      <c r="F3920" s="117">
        <f>IF(ISNA(VLOOKUP(B3920,[2]保固召回!$A:$G,7,FALSE)),"",(VLOOKUP(B3920,[2]保固召回!$A:$G,7,FALSE)))</f>
        <v>5</v>
      </c>
      <c r="G3920" s="121">
        <f t="shared" ca="1" si="247"/>
        <v>1.015228426395939E-2</v>
      </c>
      <c r="H3920" s="125" t="str">
        <f t="shared" si="245"/>
        <v/>
      </c>
      <c r="I3920" s="126">
        <f t="shared" ca="1" si="246"/>
        <v>2</v>
      </c>
      <c r="J3920" s="127"/>
      <c r="K3920" s="156"/>
      <c r="L3920" s="129"/>
      <c r="M3920" s="205"/>
      <c r="N3920" s="118"/>
      <c r="O3920" s="119"/>
      <c r="P3920" s="117" t="str">
        <f>IF(B3920="","",IF(ISNA(VLOOKUP(U3920,[2]NEW!H:H,1,FALSE)),"V",""))</f>
        <v/>
      </c>
      <c r="Q3920" s="156"/>
      <c r="R3920" s="129"/>
      <c r="S3920" s="205"/>
      <c r="U3920" s="132" t="str">
        <f t="shared" si="244"/>
        <v>0011890400G105131</v>
      </c>
      <c r="W3920" s="134" t="str">
        <f>IF((ISERROR(VLOOKUP(E3920,'[2]Lead Time(覆蓋貼)'!F:F,1,0)))*(P3920="v"),"",IF((ISTEXT(VLOOKUP(E3920,'[2]Lead Time(覆蓋貼)'!F:F,1,0)))*(P3920=""),"未執行",""))</f>
        <v/>
      </c>
    </row>
    <row r="3921" spans="1:23" ht="20.25" customHeight="1" x14ac:dyDescent="0.25">
      <c r="A3921" s="117"/>
      <c r="B3921" s="118" t="s">
        <v>7238</v>
      </c>
      <c r="C3921" s="119">
        <v>43337</v>
      </c>
      <c r="D3921" s="117" t="s">
        <v>7239</v>
      </c>
      <c r="E3921" s="120" t="s">
        <v>6412</v>
      </c>
      <c r="F3921" s="117">
        <f>IF(ISNA(VLOOKUP(B3921,[2]保固召回!$A:$G,7,FALSE)),"",(VLOOKUP(B3921,[2]保固召回!$A:$G,7,FALSE)))</f>
        <v>5</v>
      </c>
      <c r="G3921" s="121">
        <f t="shared" ca="1" si="247"/>
        <v>1.015228426395939E-2</v>
      </c>
      <c r="H3921" s="125" t="str">
        <f t="shared" si="245"/>
        <v/>
      </c>
      <c r="I3921" s="126">
        <f t="shared" ca="1" si="246"/>
        <v>2</v>
      </c>
      <c r="J3921" s="127"/>
      <c r="K3921" s="156"/>
      <c r="L3921" s="129"/>
      <c r="M3921" s="205"/>
      <c r="N3921" s="118"/>
      <c r="O3921" s="119"/>
      <c r="P3921" s="117" t="str">
        <f>IF(B3921="","",IF(ISNA(VLOOKUP(U3921,[2]NEW!H:H,1,FALSE)),"V",""))</f>
        <v/>
      </c>
      <c r="Q3921" s="156"/>
      <c r="R3921" s="129"/>
      <c r="S3921" s="205"/>
      <c r="U3921" s="132" t="str">
        <f t="shared" si="244"/>
        <v>0011890400G105280</v>
      </c>
      <c r="W3921" s="134" t="str">
        <f>IF((ISERROR(VLOOKUP(E3921,'[2]Lead Time(覆蓋貼)'!F:F,1,0)))*(P3921="v"),"",IF((ISTEXT(VLOOKUP(E3921,'[2]Lead Time(覆蓋貼)'!F:F,1,0)))*(P3921=""),"未執行",""))</f>
        <v/>
      </c>
    </row>
    <row r="3922" spans="1:23" ht="20.25" customHeight="1" x14ac:dyDescent="0.25">
      <c r="A3922" s="117"/>
      <c r="B3922" s="118" t="s">
        <v>7238</v>
      </c>
      <c r="C3922" s="119">
        <v>43337</v>
      </c>
      <c r="D3922" s="117" t="s">
        <v>7239</v>
      </c>
      <c r="E3922" s="120" t="s">
        <v>7242</v>
      </c>
      <c r="F3922" s="117">
        <f>IF(ISNA(VLOOKUP(B3922,[2]保固召回!$A:$G,7,FALSE)),"",(VLOOKUP(B3922,[2]保固召回!$A:$G,7,FALSE)))</f>
        <v>5</v>
      </c>
      <c r="G3922" s="121">
        <f t="shared" ca="1" si="247"/>
        <v>1.015228426395939E-2</v>
      </c>
      <c r="H3922" s="125" t="str">
        <f t="shared" si="245"/>
        <v/>
      </c>
      <c r="I3922" s="126">
        <f t="shared" ca="1" si="246"/>
        <v>2</v>
      </c>
      <c r="J3922" s="127"/>
      <c r="K3922" s="156"/>
      <c r="L3922" s="129"/>
      <c r="M3922" s="205"/>
      <c r="N3922" s="118"/>
      <c r="O3922" s="119"/>
      <c r="P3922" s="117" t="str">
        <f>IF(B3922="","",IF(ISNA(VLOOKUP(U3922,[2]NEW!H:H,1,FALSE)),"V",""))</f>
        <v/>
      </c>
      <c r="Q3922" s="156"/>
      <c r="R3922" s="129"/>
      <c r="S3922" s="205"/>
      <c r="U3922" s="132" t="str">
        <f t="shared" si="244"/>
        <v>0011890400D675462</v>
      </c>
      <c r="W3922" s="134" t="str">
        <f>IF((ISERROR(VLOOKUP(E3922,'[2]Lead Time(覆蓋貼)'!F:F,1,0)))*(P3922="v"),"",IF((ISTEXT(VLOOKUP(E3922,'[2]Lead Time(覆蓋貼)'!F:F,1,0)))*(P3922=""),"未執行",""))</f>
        <v/>
      </c>
    </row>
    <row r="3923" spans="1:23" ht="20.25" customHeight="1" x14ac:dyDescent="0.25">
      <c r="A3923" s="117"/>
      <c r="B3923" s="118" t="s">
        <v>7238</v>
      </c>
      <c r="C3923" s="119">
        <v>43337</v>
      </c>
      <c r="D3923" s="117" t="s">
        <v>7239</v>
      </c>
      <c r="E3923" s="120" t="s">
        <v>7243</v>
      </c>
      <c r="F3923" s="117">
        <f>IF(ISNA(VLOOKUP(B3923,[2]保固召回!$A:$G,7,FALSE)),"",(VLOOKUP(B3923,[2]保固召回!$A:$G,7,FALSE)))</f>
        <v>5</v>
      </c>
      <c r="G3923" s="121">
        <f t="shared" ca="1" si="247"/>
        <v>1.015228426395939E-2</v>
      </c>
      <c r="H3923" s="125" t="str">
        <f t="shared" si="245"/>
        <v/>
      </c>
      <c r="I3923" s="126">
        <f t="shared" ca="1" si="246"/>
        <v>2</v>
      </c>
      <c r="J3923" s="127"/>
      <c r="K3923" s="156"/>
      <c r="L3923" s="129"/>
      <c r="M3923" s="205"/>
      <c r="N3923" s="118"/>
      <c r="O3923" s="119"/>
      <c r="P3923" s="117" t="str">
        <f>IF(B3923="","",IF(ISNA(VLOOKUP(U3923,[2]NEW!H:H,1,FALSE)),"V",""))</f>
        <v/>
      </c>
      <c r="Q3923" s="156"/>
      <c r="R3923" s="129"/>
      <c r="S3923" s="205"/>
      <c r="U3923" s="132" t="str">
        <f t="shared" si="244"/>
        <v>0011890400D675488</v>
      </c>
      <c r="W3923" s="134" t="str">
        <f>IF((ISERROR(VLOOKUP(E3923,'[2]Lead Time(覆蓋貼)'!F:F,1,0)))*(P3923="v"),"",IF((ISTEXT(VLOOKUP(E3923,'[2]Lead Time(覆蓋貼)'!F:F,1,0)))*(P3923=""),"未執行",""))</f>
        <v/>
      </c>
    </row>
    <row r="3924" spans="1:23" ht="20.25" customHeight="1" x14ac:dyDescent="0.25">
      <c r="A3924" s="117"/>
      <c r="B3924" s="118" t="s">
        <v>7238</v>
      </c>
      <c r="C3924" s="119">
        <v>43337</v>
      </c>
      <c r="D3924" s="117" t="s">
        <v>7239</v>
      </c>
      <c r="E3924" s="120" t="s">
        <v>7244</v>
      </c>
      <c r="F3924" s="117">
        <f>IF(ISNA(VLOOKUP(B3924,[2]保固召回!$A:$G,7,FALSE)),"",(VLOOKUP(B3924,[2]保固召回!$A:$G,7,FALSE)))</f>
        <v>5</v>
      </c>
      <c r="G3924" s="121">
        <f t="shared" ca="1" si="247"/>
        <v>1.015228426395939E-2</v>
      </c>
      <c r="H3924" s="125" t="str">
        <f t="shared" si="245"/>
        <v/>
      </c>
      <c r="I3924" s="126">
        <f t="shared" ca="1" si="246"/>
        <v>2</v>
      </c>
      <c r="J3924" s="127"/>
      <c r="K3924" s="156"/>
      <c r="L3924" s="129"/>
      <c r="M3924" s="205"/>
      <c r="N3924" s="118"/>
      <c r="O3924" s="119"/>
      <c r="P3924" s="117" t="str">
        <f>IF(B3924="","",IF(ISNA(VLOOKUP(U3924,[2]NEW!H:H,1,FALSE)),"V",""))</f>
        <v/>
      </c>
      <c r="Q3924" s="156"/>
      <c r="R3924" s="129"/>
      <c r="S3924" s="205"/>
      <c r="U3924" s="132" t="str">
        <f t="shared" si="244"/>
        <v>0011890400D674821</v>
      </c>
      <c r="W3924" s="134" t="str">
        <f>IF((ISERROR(VLOOKUP(E3924,'[2]Lead Time(覆蓋貼)'!F:F,1,0)))*(P3924="v"),"",IF((ISTEXT(VLOOKUP(E3924,'[2]Lead Time(覆蓋貼)'!F:F,1,0)))*(P3924=""),"未執行",""))</f>
        <v>未執行</v>
      </c>
    </row>
    <row r="3925" spans="1:23" ht="20.25" customHeight="1" x14ac:dyDescent="0.25">
      <c r="A3925" s="117"/>
      <c r="B3925" s="118" t="s">
        <v>7238</v>
      </c>
      <c r="C3925" s="119">
        <v>43337</v>
      </c>
      <c r="D3925" s="117" t="s">
        <v>7239</v>
      </c>
      <c r="E3925" s="120" t="s">
        <v>7245</v>
      </c>
      <c r="F3925" s="117">
        <f>IF(ISNA(VLOOKUP(B3925,[2]保固召回!$A:$G,7,FALSE)),"",(VLOOKUP(B3925,[2]保固召回!$A:$G,7,FALSE)))</f>
        <v>5</v>
      </c>
      <c r="G3925" s="121">
        <f t="shared" ca="1" si="247"/>
        <v>1.015228426395939E-2</v>
      </c>
      <c r="H3925" s="125" t="str">
        <f t="shared" si="245"/>
        <v/>
      </c>
      <c r="I3925" s="126">
        <f t="shared" ca="1" si="246"/>
        <v>2</v>
      </c>
      <c r="J3925" s="127"/>
      <c r="K3925" s="156"/>
      <c r="L3925" s="129"/>
      <c r="M3925" s="205"/>
      <c r="N3925" s="118"/>
      <c r="O3925" s="119"/>
      <c r="P3925" s="117" t="str">
        <f>IF(B3925="","",IF(ISNA(VLOOKUP(U3925,[2]NEW!H:H,1,FALSE)),"V",""))</f>
        <v/>
      </c>
      <c r="Q3925" s="156"/>
      <c r="R3925" s="129"/>
      <c r="S3925" s="205"/>
      <c r="U3925" s="132" t="str">
        <f t="shared" si="244"/>
        <v>0011890400D674824</v>
      </c>
      <c r="W3925" s="134" t="str">
        <f>IF((ISERROR(VLOOKUP(E3925,'[2]Lead Time(覆蓋貼)'!F:F,1,0)))*(P3925="v"),"",IF((ISTEXT(VLOOKUP(E3925,'[2]Lead Time(覆蓋貼)'!F:F,1,0)))*(P3925=""),"未執行",""))</f>
        <v/>
      </c>
    </row>
    <row r="3926" spans="1:23" ht="20.25" customHeight="1" x14ac:dyDescent="0.25">
      <c r="A3926" s="117"/>
      <c r="B3926" s="118" t="s">
        <v>7238</v>
      </c>
      <c r="C3926" s="119">
        <v>43337</v>
      </c>
      <c r="D3926" s="117" t="s">
        <v>7239</v>
      </c>
      <c r="E3926" s="120" t="s">
        <v>6406</v>
      </c>
      <c r="F3926" s="117">
        <f>IF(ISNA(VLOOKUP(B3926,[2]保固召回!$A:$G,7,FALSE)),"",(VLOOKUP(B3926,[2]保固召回!$A:$G,7,FALSE)))</f>
        <v>5</v>
      </c>
      <c r="G3926" s="121">
        <f t="shared" ca="1" si="247"/>
        <v>1.015228426395939E-2</v>
      </c>
      <c r="H3926" s="125" t="str">
        <f t="shared" si="245"/>
        <v/>
      </c>
      <c r="I3926" s="126">
        <f t="shared" ca="1" si="246"/>
        <v>2</v>
      </c>
      <c r="J3926" s="127"/>
      <c r="K3926" s="156"/>
      <c r="L3926" s="129"/>
      <c r="M3926" s="205"/>
      <c r="N3926" s="118"/>
      <c r="O3926" s="119"/>
      <c r="P3926" s="117" t="str">
        <f>IF(B3926="","",IF(ISNA(VLOOKUP(U3926,[2]NEW!H:H,1,FALSE)),"V",""))</f>
        <v/>
      </c>
      <c r="Q3926" s="156"/>
      <c r="R3926" s="129"/>
      <c r="S3926" s="205"/>
      <c r="U3926" s="132" t="str">
        <f t="shared" si="244"/>
        <v>0011890400G105134</v>
      </c>
      <c r="W3926" s="134" t="str">
        <f>IF((ISERROR(VLOOKUP(E3926,'[2]Lead Time(覆蓋貼)'!F:F,1,0)))*(P3926="v"),"",IF((ISTEXT(VLOOKUP(E3926,'[2]Lead Time(覆蓋貼)'!F:F,1,0)))*(P3926=""),"未執行",""))</f>
        <v/>
      </c>
    </row>
    <row r="3927" spans="1:23" ht="20.25" customHeight="1" x14ac:dyDescent="0.25">
      <c r="A3927" s="117"/>
      <c r="B3927" s="118" t="s">
        <v>7238</v>
      </c>
      <c r="C3927" s="119">
        <v>43337</v>
      </c>
      <c r="D3927" s="117" t="s">
        <v>7239</v>
      </c>
      <c r="E3927" s="120" t="s">
        <v>7246</v>
      </c>
      <c r="F3927" s="117">
        <f>IF(ISNA(VLOOKUP(B3927,[2]保固召回!$A:$G,7,FALSE)),"",(VLOOKUP(B3927,[2]保固召回!$A:$G,7,FALSE)))</f>
        <v>5</v>
      </c>
      <c r="G3927" s="121">
        <f t="shared" ca="1" si="247"/>
        <v>1.015228426395939E-2</v>
      </c>
      <c r="H3927" s="125" t="str">
        <f t="shared" si="245"/>
        <v/>
      </c>
      <c r="I3927" s="126">
        <f t="shared" ca="1" si="246"/>
        <v>2</v>
      </c>
      <c r="J3927" s="127"/>
      <c r="K3927" s="156"/>
      <c r="L3927" s="129"/>
      <c r="M3927" s="205"/>
      <c r="N3927" s="118"/>
      <c r="O3927" s="119"/>
      <c r="P3927" s="117" t="str">
        <f>IF(B3927="","",IF(ISNA(VLOOKUP(U3927,[2]NEW!H:H,1,FALSE)),"V",""))</f>
        <v/>
      </c>
      <c r="Q3927" s="156"/>
      <c r="R3927" s="129"/>
      <c r="S3927" s="205"/>
      <c r="U3927" s="132" t="str">
        <f t="shared" si="244"/>
        <v>0011890400G105140</v>
      </c>
      <c r="W3927" s="134" t="str">
        <f>IF((ISERROR(VLOOKUP(E3927,'[2]Lead Time(覆蓋貼)'!F:F,1,0)))*(P3927="v"),"",IF((ISTEXT(VLOOKUP(E3927,'[2]Lead Time(覆蓋貼)'!F:F,1,0)))*(P3927=""),"未執行",""))</f>
        <v/>
      </c>
    </row>
    <row r="3928" spans="1:23" ht="20.25" customHeight="1" x14ac:dyDescent="0.25">
      <c r="A3928" s="117"/>
      <c r="B3928" s="118" t="s">
        <v>7238</v>
      </c>
      <c r="C3928" s="119">
        <v>43337</v>
      </c>
      <c r="D3928" s="117" t="s">
        <v>7239</v>
      </c>
      <c r="E3928" s="120" t="s">
        <v>6408</v>
      </c>
      <c r="F3928" s="117">
        <f>IF(ISNA(VLOOKUP(B3928,[2]保固召回!$A:$G,7,FALSE)),"",(VLOOKUP(B3928,[2]保固召回!$A:$G,7,FALSE)))</f>
        <v>5</v>
      </c>
      <c r="G3928" s="121">
        <f t="shared" ca="1" si="247"/>
        <v>1.015228426395939E-2</v>
      </c>
      <c r="H3928" s="125" t="str">
        <f t="shared" si="245"/>
        <v/>
      </c>
      <c r="I3928" s="126">
        <f t="shared" ca="1" si="246"/>
        <v>2</v>
      </c>
      <c r="J3928" s="127"/>
      <c r="K3928" s="156"/>
      <c r="L3928" s="129"/>
      <c r="M3928" s="205"/>
      <c r="N3928" s="118"/>
      <c r="O3928" s="119"/>
      <c r="P3928" s="117" t="str">
        <f>IF(B3928="","",IF(ISNA(VLOOKUP(U3928,[2]NEW!H:H,1,FALSE)),"V",""))</f>
        <v/>
      </c>
      <c r="Q3928" s="156"/>
      <c r="R3928" s="129"/>
      <c r="S3928" s="205"/>
      <c r="U3928" s="132" t="str">
        <f t="shared" si="244"/>
        <v>0011890400G105136</v>
      </c>
      <c r="W3928" s="134" t="str">
        <f>IF((ISERROR(VLOOKUP(E3928,'[2]Lead Time(覆蓋貼)'!F:F,1,0)))*(P3928="v"),"",IF((ISTEXT(VLOOKUP(E3928,'[2]Lead Time(覆蓋貼)'!F:F,1,0)))*(P3928=""),"未執行",""))</f>
        <v/>
      </c>
    </row>
    <row r="3929" spans="1:23" ht="20.25" customHeight="1" x14ac:dyDescent="0.25">
      <c r="A3929" s="117"/>
      <c r="B3929" s="118" t="s">
        <v>7238</v>
      </c>
      <c r="C3929" s="119">
        <v>43337</v>
      </c>
      <c r="D3929" s="117" t="s">
        <v>7239</v>
      </c>
      <c r="E3929" s="120" t="s">
        <v>7247</v>
      </c>
      <c r="F3929" s="117">
        <f>IF(ISNA(VLOOKUP(B3929,[2]保固召回!$A:$G,7,FALSE)),"",(VLOOKUP(B3929,[2]保固召回!$A:$G,7,FALSE)))</f>
        <v>5</v>
      </c>
      <c r="G3929" s="121">
        <f t="shared" ca="1" si="247"/>
        <v>1.015228426395939E-2</v>
      </c>
      <c r="H3929" s="125" t="str">
        <f t="shared" si="245"/>
        <v/>
      </c>
      <c r="I3929" s="126">
        <f t="shared" ca="1" si="246"/>
        <v>2</v>
      </c>
      <c r="J3929" s="127"/>
      <c r="K3929" s="156"/>
      <c r="L3929" s="129"/>
      <c r="M3929" s="205"/>
      <c r="N3929" s="118"/>
      <c r="O3929" s="119"/>
      <c r="P3929" s="117" t="str">
        <f>IF(B3929="","",IF(ISNA(VLOOKUP(U3929,[2]NEW!H:H,1,FALSE)),"V",""))</f>
        <v/>
      </c>
      <c r="Q3929" s="156"/>
      <c r="R3929" s="129"/>
      <c r="S3929" s="205"/>
      <c r="U3929" s="132" t="str">
        <f t="shared" si="244"/>
        <v>0011890400D674956</v>
      </c>
      <c r="W3929" s="134" t="str">
        <f>IF((ISERROR(VLOOKUP(E3929,'[2]Lead Time(覆蓋貼)'!F:F,1,0)))*(P3929="v"),"",IF((ISTEXT(VLOOKUP(E3929,'[2]Lead Time(覆蓋貼)'!F:F,1,0)))*(P3929=""),"未執行",""))</f>
        <v/>
      </c>
    </row>
    <row r="3930" spans="1:23" ht="20.25" customHeight="1" x14ac:dyDescent="0.25">
      <c r="A3930" s="117"/>
      <c r="B3930" s="118" t="s">
        <v>7238</v>
      </c>
      <c r="C3930" s="119">
        <v>43337</v>
      </c>
      <c r="D3930" s="117" t="s">
        <v>7239</v>
      </c>
      <c r="E3930" s="120" t="s">
        <v>7248</v>
      </c>
      <c r="F3930" s="117">
        <f>IF(ISNA(VLOOKUP(B3930,[2]保固召回!$A:$G,7,FALSE)),"",(VLOOKUP(B3930,[2]保固召回!$A:$G,7,FALSE)))</f>
        <v>5</v>
      </c>
      <c r="G3930" s="121">
        <f t="shared" ca="1" si="247"/>
        <v>1.015228426395939E-2</v>
      </c>
      <c r="H3930" s="125" t="str">
        <f t="shared" si="245"/>
        <v/>
      </c>
      <c r="I3930" s="126">
        <f t="shared" ca="1" si="246"/>
        <v>2</v>
      </c>
      <c r="J3930" s="127"/>
      <c r="K3930" s="156"/>
      <c r="L3930" s="129"/>
      <c r="M3930" s="205"/>
      <c r="N3930" s="118"/>
      <c r="O3930" s="119"/>
      <c r="P3930" s="117" t="str">
        <f>IF(B3930="","",IF(ISNA(VLOOKUP(U3930,[2]NEW!H:H,1,FALSE)),"V",""))</f>
        <v/>
      </c>
      <c r="Q3930" s="156"/>
      <c r="R3930" s="129"/>
      <c r="S3930" s="205"/>
      <c r="U3930" s="132" t="str">
        <f t="shared" si="244"/>
        <v>0011890400D674677</v>
      </c>
      <c r="W3930" s="134" t="str">
        <f>IF((ISERROR(VLOOKUP(E3930,'[2]Lead Time(覆蓋貼)'!F:F,1,0)))*(P3930="v"),"",IF((ISTEXT(VLOOKUP(E3930,'[2]Lead Time(覆蓋貼)'!F:F,1,0)))*(P3930=""),"未執行",""))</f>
        <v/>
      </c>
    </row>
    <row r="3931" spans="1:23" ht="20.25" customHeight="1" x14ac:dyDescent="0.25">
      <c r="A3931" s="117"/>
      <c r="B3931" s="118" t="s">
        <v>7238</v>
      </c>
      <c r="C3931" s="119">
        <v>43337</v>
      </c>
      <c r="D3931" s="117" t="s">
        <v>7239</v>
      </c>
      <c r="E3931" s="120" t="s">
        <v>7249</v>
      </c>
      <c r="F3931" s="117">
        <f>IF(ISNA(VLOOKUP(B3931,[2]保固召回!$A:$G,7,FALSE)),"",(VLOOKUP(B3931,[2]保固召回!$A:$G,7,FALSE)))</f>
        <v>5</v>
      </c>
      <c r="G3931" s="121">
        <f t="shared" ca="1" si="247"/>
        <v>1.015228426395939E-2</v>
      </c>
      <c r="H3931" s="125" t="str">
        <f t="shared" si="245"/>
        <v/>
      </c>
      <c r="I3931" s="126">
        <f t="shared" ca="1" si="246"/>
        <v>2</v>
      </c>
      <c r="J3931" s="127"/>
      <c r="K3931" s="156"/>
      <c r="L3931" s="129"/>
      <c r="M3931" s="205"/>
      <c r="N3931" s="118"/>
      <c r="O3931" s="119"/>
      <c r="P3931" s="117" t="str">
        <f>IF(B3931="","",IF(ISNA(VLOOKUP(U3931,[2]NEW!H:H,1,FALSE)),"V",""))</f>
        <v/>
      </c>
      <c r="Q3931" s="156"/>
      <c r="R3931" s="129"/>
      <c r="S3931" s="205"/>
      <c r="U3931" s="132" t="str">
        <f t="shared" si="244"/>
        <v>0011890400D675089</v>
      </c>
      <c r="W3931" s="134" t="str">
        <f>IF((ISERROR(VLOOKUP(E3931,'[2]Lead Time(覆蓋貼)'!F:F,1,0)))*(P3931="v"),"",IF((ISTEXT(VLOOKUP(E3931,'[2]Lead Time(覆蓋貼)'!F:F,1,0)))*(P3931=""),"未執行",""))</f>
        <v/>
      </c>
    </row>
    <row r="3932" spans="1:23" ht="20.25" customHeight="1" x14ac:dyDescent="0.25">
      <c r="A3932" s="117"/>
      <c r="B3932" s="118" t="s">
        <v>7238</v>
      </c>
      <c r="C3932" s="119">
        <v>43337</v>
      </c>
      <c r="D3932" s="117" t="s">
        <v>7239</v>
      </c>
      <c r="E3932" s="120" t="s">
        <v>7250</v>
      </c>
      <c r="F3932" s="117">
        <f>IF(ISNA(VLOOKUP(B3932,[2]保固召回!$A:$G,7,FALSE)),"",(VLOOKUP(B3932,[2]保固召回!$A:$G,7,FALSE)))</f>
        <v>5</v>
      </c>
      <c r="G3932" s="121">
        <f t="shared" ca="1" si="247"/>
        <v>1.015228426395939E-2</v>
      </c>
      <c r="H3932" s="125" t="str">
        <f t="shared" si="245"/>
        <v/>
      </c>
      <c r="I3932" s="126">
        <f t="shared" ca="1" si="246"/>
        <v>2</v>
      </c>
      <c r="J3932" s="127"/>
      <c r="K3932" s="156"/>
      <c r="L3932" s="129"/>
      <c r="M3932" s="205"/>
      <c r="N3932" s="118"/>
      <c r="O3932" s="119"/>
      <c r="P3932" s="117" t="str">
        <f>IF(B3932="","",IF(ISNA(VLOOKUP(U3932,[2]NEW!H:H,1,FALSE)),"V",""))</f>
        <v/>
      </c>
      <c r="Q3932" s="156"/>
      <c r="R3932" s="129"/>
      <c r="S3932" s="205"/>
      <c r="U3932" s="132" t="str">
        <f t="shared" si="244"/>
        <v>0011890400D675088</v>
      </c>
      <c r="W3932" s="134" t="str">
        <f>IF((ISERROR(VLOOKUP(E3932,'[2]Lead Time(覆蓋貼)'!F:F,1,0)))*(P3932="v"),"",IF((ISTEXT(VLOOKUP(E3932,'[2]Lead Time(覆蓋貼)'!F:F,1,0)))*(P3932=""),"未執行",""))</f>
        <v/>
      </c>
    </row>
    <row r="3933" spans="1:23" ht="20.25" customHeight="1" x14ac:dyDescent="0.25">
      <c r="A3933" s="117"/>
      <c r="B3933" s="118" t="s">
        <v>7238</v>
      </c>
      <c r="C3933" s="119">
        <v>43337</v>
      </c>
      <c r="D3933" s="117" t="s">
        <v>7239</v>
      </c>
      <c r="E3933" s="120" t="s">
        <v>6508</v>
      </c>
      <c r="F3933" s="117">
        <f>IF(ISNA(VLOOKUP(B3933,[2]保固召回!$A:$G,7,FALSE)),"",(VLOOKUP(B3933,[2]保固召回!$A:$G,7,FALSE)))</f>
        <v>5</v>
      </c>
      <c r="G3933" s="121">
        <f t="shared" ca="1" si="247"/>
        <v>1.015228426395939E-2</v>
      </c>
      <c r="H3933" s="125" t="str">
        <f t="shared" si="245"/>
        <v/>
      </c>
      <c r="I3933" s="126">
        <f t="shared" ca="1" si="246"/>
        <v>2</v>
      </c>
      <c r="J3933" s="127"/>
      <c r="K3933" s="156"/>
      <c r="L3933" s="129"/>
      <c r="M3933" s="205"/>
      <c r="N3933" s="118"/>
      <c r="O3933" s="119"/>
      <c r="P3933" s="117" t="str">
        <f>IF(B3933="","",IF(ISNA(VLOOKUP(U3933,[2]NEW!H:H,1,FALSE)),"V",""))</f>
        <v/>
      </c>
      <c r="Q3933" s="156"/>
      <c r="R3933" s="129"/>
      <c r="S3933" s="205"/>
      <c r="U3933" s="132" t="str">
        <f t="shared" si="244"/>
        <v>00118904000M31545</v>
      </c>
      <c r="W3933" s="134" t="str">
        <f>IF((ISERROR(VLOOKUP(E3933,'[2]Lead Time(覆蓋貼)'!F:F,1,0)))*(P3933="v"),"",IF((ISTEXT(VLOOKUP(E3933,'[2]Lead Time(覆蓋貼)'!F:F,1,0)))*(P3933=""),"未執行",""))</f>
        <v/>
      </c>
    </row>
    <row r="3934" spans="1:23" ht="20.25" customHeight="1" x14ac:dyDescent="0.25">
      <c r="A3934" s="117"/>
      <c r="B3934" s="118" t="s">
        <v>7238</v>
      </c>
      <c r="C3934" s="119">
        <v>43337</v>
      </c>
      <c r="D3934" s="117" t="s">
        <v>7239</v>
      </c>
      <c r="E3934" s="120" t="s">
        <v>7251</v>
      </c>
      <c r="F3934" s="117">
        <f>IF(ISNA(VLOOKUP(B3934,[2]保固召回!$A:$G,7,FALSE)),"",(VLOOKUP(B3934,[2]保固召回!$A:$G,7,FALSE)))</f>
        <v>5</v>
      </c>
      <c r="G3934" s="121">
        <f t="shared" ca="1" si="247"/>
        <v>1.015228426395939E-2</v>
      </c>
      <c r="H3934" s="125" t="str">
        <f t="shared" si="245"/>
        <v/>
      </c>
      <c r="I3934" s="126">
        <f t="shared" ca="1" si="246"/>
        <v>2</v>
      </c>
      <c r="J3934" s="127"/>
      <c r="K3934" s="156"/>
      <c r="L3934" s="129"/>
      <c r="M3934" s="205"/>
      <c r="N3934" s="118"/>
      <c r="O3934" s="119"/>
      <c r="P3934" s="117" t="str">
        <f>IF(B3934="","",IF(ISNA(VLOOKUP(U3934,[2]NEW!H:H,1,FALSE)),"V",""))</f>
        <v/>
      </c>
      <c r="Q3934" s="156"/>
      <c r="R3934" s="129"/>
      <c r="S3934" s="205"/>
      <c r="U3934" s="132" t="str">
        <f t="shared" si="244"/>
        <v>0011890400G100322</v>
      </c>
      <c r="W3934" s="134" t="str">
        <f>IF((ISERROR(VLOOKUP(E3934,'[2]Lead Time(覆蓋貼)'!F:F,1,0)))*(P3934="v"),"",IF((ISTEXT(VLOOKUP(E3934,'[2]Lead Time(覆蓋貼)'!F:F,1,0)))*(P3934=""),"未執行",""))</f>
        <v/>
      </c>
    </row>
    <row r="3935" spans="1:23" ht="20.25" customHeight="1" x14ac:dyDescent="0.25">
      <c r="A3935" s="117"/>
      <c r="B3935" s="118" t="s">
        <v>7238</v>
      </c>
      <c r="C3935" s="119">
        <v>43337</v>
      </c>
      <c r="D3935" s="117" t="s">
        <v>7239</v>
      </c>
      <c r="E3935" s="120" t="s">
        <v>7252</v>
      </c>
      <c r="F3935" s="117">
        <f>IF(ISNA(VLOOKUP(B3935,[2]保固召回!$A:$G,7,FALSE)),"",(VLOOKUP(B3935,[2]保固召回!$A:$G,7,FALSE)))</f>
        <v>5</v>
      </c>
      <c r="G3935" s="121">
        <f t="shared" ca="1" si="247"/>
        <v>1.015228426395939E-2</v>
      </c>
      <c r="H3935" s="125" t="str">
        <f t="shared" si="245"/>
        <v/>
      </c>
      <c r="I3935" s="126">
        <f t="shared" ca="1" si="246"/>
        <v>2</v>
      </c>
      <c r="J3935" s="127"/>
      <c r="K3935" s="156"/>
      <c r="L3935" s="129"/>
      <c r="M3935" s="205"/>
      <c r="N3935" s="118"/>
      <c r="O3935" s="119"/>
      <c r="P3935" s="117" t="str">
        <f>IF(B3935="","",IF(ISNA(VLOOKUP(U3935,[2]NEW!H:H,1,FALSE)),"V",""))</f>
        <v/>
      </c>
      <c r="Q3935" s="156"/>
      <c r="R3935" s="129"/>
      <c r="S3935" s="205"/>
      <c r="U3935" s="132" t="str">
        <f t="shared" si="244"/>
        <v>0011890400G100144</v>
      </c>
      <c r="W3935" s="134" t="str">
        <f>IF((ISERROR(VLOOKUP(E3935,'[2]Lead Time(覆蓋貼)'!F:F,1,0)))*(P3935="v"),"",IF((ISTEXT(VLOOKUP(E3935,'[2]Lead Time(覆蓋貼)'!F:F,1,0)))*(P3935=""),"未執行",""))</f>
        <v/>
      </c>
    </row>
    <row r="3936" spans="1:23" ht="20.25" customHeight="1" x14ac:dyDescent="0.25">
      <c r="A3936" s="117"/>
      <c r="B3936" s="118" t="s">
        <v>7238</v>
      </c>
      <c r="C3936" s="119">
        <v>43337</v>
      </c>
      <c r="D3936" s="117" t="s">
        <v>7239</v>
      </c>
      <c r="E3936" s="120" t="s">
        <v>7253</v>
      </c>
      <c r="F3936" s="117">
        <f>IF(ISNA(VLOOKUP(B3936,[2]保固召回!$A:$G,7,FALSE)),"",(VLOOKUP(B3936,[2]保固召回!$A:$G,7,FALSE)))</f>
        <v>5</v>
      </c>
      <c r="G3936" s="121">
        <f t="shared" ca="1" si="247"/>
        <v>1.015228426395939E-2</v>
      </c>
      <c r="H3936" s="125" t="str">
        <f t="shared" si="245"/>
        <v/>
      </c>
      <c r="I3936" s="126">
        <f t="shared" ca="1" si="246"/>
        <v>2</v>
      </c>
      <c r="J3936" s="127"/>
      <c r="K3936" s="156"/>
      <c r="L3936" s="129"/>
      <c r="M3936" s="205"/>
      <c r="N3936" s="118"/>
      <c r="O3936" s="119"/>
      <c r="P3936" s="117" t="str">
        <f>IF(B3936="","",IF(ISNA(VLOOKUP(U3936,[2]NEW!H:H,1,FALSE)),"V",""))</f>
        <v/>
      </c>
      <c r="Q3936" s="156"/>
      <c r="R3936" s="129"/>
      <c r="S3936" s="205"/>
      <c r="U3936" s="132" t="str">
        <f t="shared" si="244"/>
        <v>00118904000M08746</v>
      </c>
      <c r="W3936" s="134" t="str">
        <f>IF((ISERROR(VLOOKUP(E3936,'[2]Lead Time(覆蓋貼)'!F:F,1,0)))*(P3936="v"),"",IF((ISTEXT(VLOOKUP(E3936,'[2]Lead Time(覆蓋貼)'!F:F,1,0)))*(P3936=""),"未執行",""))</f>
        <v>未執行</v>
      </c>
    </row>
    <row r="3937" spans="1:23" ht="20.25" customHeight="1" x14ac:dyDescent="0.25">
      <c r="A3937" s="117"/>
      <c r="B3937" s="118" t="s">
        <v>7238</v>
      </c>
      <c r="C3937" s="119">
        <v>43337</v>
      </c>
      <c r="D3937" s="117" t="s">
        <v>7239</v>
      </c>
      <c r="E3937" s="120" t="s">
        <v>7254</v>
      </c>
      <c r="F3937" s="117">
        <f>IF(ISNA(VLOOKUP(B3937,[2]保固召回!$A:$G,7,FALSE)),"",(VLOOKUP(B3937,[2]保固召回!$A:$G,7,FALSE)))</f>
        <v>5</v>
      </c>
      <c r="G3937" s="121">
        <f t="shared" ca="1" si="247"/>
        <v>1.015228426395939E-2</v>
      </c>
      <c r="H3937" s="125" t="str">
        <f t="shared" si="245"/>
        <v/>
      </c>
      <c r="I3937" s="126">
        <f t="shared" ca="1" si="246"/>
        <v>2</v>
      </c>
      <c r="J3937" s="127"/>
      <c r="K3937" s="156"/>
      <c r="L3937" s="129"/>
      <c r="M3937" s="205"/>
      <c r="N3937" s="118"/>
      <c r="O3937" s="119"/>
      <c r="P3937" s="117" t="str">
        <f>IF(B3937="","",IF(ISNA(VLOOKUP(U3937,[2]NEW!H:H,1,FALSE)),"V",""))</f>
        <v/>
      </c>
      <c r="Q3937" s="156"/>
      <c r="R3937" s="129"/>
      <c r="S3937" s="205"/>
      <c r="U3937" s="132" t="str">
        <f t="shared" si="244"/>
        <v>00118904000M09024</v>
      </c>
      <c r="W3937" s="134" t="str">
        <f>IF((ISERROR(VLOOKUP(E3937,'[2]Lead Time(覆蓋貼)'!F:F,1,0)))*(P3937="v"),"",IF((ISTEXT(VLOOKUP(E3937,'[2]Lead Time(覆蓋貼)'!F:F,1,0)))*(P3937=""),"未執行",""))</f>
        <v/>
      </c>
    </row>
    <row r="3938" spans="1:23" ht="20.25" customHeight="1" x14ac:dyDescent="0.25">
      <c r="A3938" s="117"/>
      <c r="B3938" s="118" t="s">
        <v>7238</v>
      </c>
      <c r="C3938" s="119">
        <v>43337</v>
      </c>
      <c r="D3938" s="117" t="s">
        <v>7239</v>
      </c>
      <c r="E3938" s="120" t="s">
        <v>7255</v>
      </c>
      <c r="F3938" s="117">
        <f>IF(ISNA(VLOOKUP(B3938,[2]保固召回!$A:$G,7,FALSE)),"",(VLOOKUP(B3938,[2]保固召回!$A:$G,7,FALSE)))</f>
        <v>5</v>
      </c>
      <c r="G3938" s="121">
        <f t="shared" ca="1" si="247"/>
        <v>1.015228426395939E-2</v>
      </c>
      <c r="H3938" s="125" t="str">
        <f t="shared" si="245"/>
        <v/>
      </c>
      <c r="I3938" s="126">
        <f t="shared" ca="1" si="246"/>
        <v>2</v>
      </c>
      <c r="J3938" s="127"/>
      <c r="K3938" s="156"/>
      <c r="L3938" s="129"/>
      <c r="M3938" s="205"/>
      <c r="N3938" s="118"/>
      <c r="O3938" s="119"/>
      <c r="P3938" s="117" t="str">
        <f>IF(B3938="","",IF(ISNA(VLOOKUP(U3938,[2]NEW!H:H,1,FALSE)),"V",""))</f>
        <v/>
      </c>
      <c r="Q3938" s="156"/>
      <c r="R3938" s="129"/>
      <c r="S3938" s="205"/>
      <c r="U3938" s="132" t="str">
        <f t="shared" si="244"/>
        <v>00118904000M09085</v>
      </c>
      <c r="W3938" s="134" t="str">
        <f>IF((ISERROR(VLOOKUP(E3938,'[2]Lead Time(覆蓋貼)'!F:F,1,0)))*(P3938="v"),"",IF((ISTEXT(VLOOKUP(E3938,'[2]Lead Time(覆蓋貼)'!F:F,1,0)))*(P3938=""),"未執行",""))</f>
        <v/>
      </c>
    </row>
    <row r="3939" spans="1:23" ht="20.25" customHeight="1" x14ac:dyDescent="0.25">
      <c r="A3939" s="117"/>
      <c r="B3939" s="118" t="s">
        <v>7238</v>
      </c>
      <c r="C3939" s="119">
        <v>43337</v>
      </c>
      <c r="D3939" s="117" t="s">
        <v>7239</v>
      </c>
      <c r="E3939" s="120" t="s">
        <v>6379</v>
      </c>
      <c r="F3939" s="117">
        <f>IF(ISNA(VLOOKUP(B3939,[2]保固召回!$A:$G,7,FALSE)),"",(VLOOKUP(B3939,[2]保固召回!$A:$G,7,FALSE)))</f>
        <v>5</v>
      </c>
      <c r="G3939" s="121">
        <f t="shared" ca="1" si="247"/>
        <v>1.015228426395939E-2</v>
      </c>
      <c r="H3939" s="125" t="str">
        <f t="shared" si="245"/>
        <v/>
      </c>
      <c r="I3939" s="126">
        <f t="shared" ca="1" si="246"/>
        <v>2</v>
      </c>
      <c r="J3939" s="127"/>
      <c r="K3939" s="156"/>
      <c r="L3939" s="129"/>
      <c r="M3939" s="205"/>
      <c r="N3939" s="118"/>
      <c r="O3939" s="119"/>
      <c r="P3939" s="117" t="str">
        <f>IF(B3939="","",IF(ISNA(VLOOKUP(U3939,[2]NEW!H:H,1,FALSE)),"V",""))</f>
        <v/>
      </c>
      <c r="Q3939" s="156"/>
      <c r="R3939" s="129"/>
      <c r="S3939" s="205"/>
      <c r="U3939" s="132" t="str">
        <f t="shared" si="244"/>
        <v>0011890400G102772</v>
      </c>
      <c r="W3939" s="134" t="str">
        <f>IF((ISERROR(VLOOKUP(E3939,'[2]Lead Time(覆蓋貼)'!F:F,1,0)))*(P3939="v"),"",IF((ISTEXT(VLOOKUP(E3939,'[2]Lead Time(覆蓋貼)'!F:F,1,0)))*(P3939=""),"未執行",""))</f>
        <v/>
      </c>
    </row>
    <row r="3940" spans="1:23" ht="20.25" customHeight="1" x14ac:dyDescent="0.25">
      <c r="A3940" s="117"/>
      <c r="B3940" s="118" t="s">
        <v>7238</v>
      </c>
      <c r="C3940" s="119">
        <v>43337</v>
      </c>
      <c r="D3940" s="117" t="s">
        <v>7239</v>
      </c>
      <c r="E3940" s="120" t="s">
        <v>7256</v>
      </c>
      <c r="F3940" s="117">
        <f>IF(ISNA(VLOOKUP(B3940,[2]保固召回!$A:$G,7,FALSE)),"",(VLOOKUP(B3940,[2]保固召回!$A:$G,7,FALSE)))</f>
        <v>5</v>
      </c>
      <c r="G3940" s="121">
        <f t="shared" ca="1" si="247"/>
        <v>1.015228426395939E-2</v>
      </c>
      <c r="H3940" s="125" t="str">
        <f t="shared" si="245"/>
        <v/>
      </c>
      <c r="I3940" s="126">
        <f t="shared" ca="1" si="246"/>
        <v>2</v>
      </c>
      <c r="J3940" s="127"/>
      <c r="K3940" s="156"/>
      <c r="L3940" s="129"/>
      <c r="M3940" s="205"/>
      <c r="N3940" s="118"/>
      <c r="O3940" s="119"/>
      <c r="P3940" s="117" t="str">
        <f>IF(B3940="","",IF(ISNA(VLOOKUP(U3940,[2]NEW!H:H,1,FALSE)),"V",""))</f>
        <v/>
      </c>
      <c r="Q3940" s="156"/>
      <c r="R3940" s="129"/>
      <c r="S3940" s="205"/>
      <c r="U3940" s="132" t="str">
        <f t="shared" si="244"/>
        <v>0011890400P757117</v>
      </c>
      <c r="W3940" s="134" t="str">
        <f>IF((ISERROR(VLOOKUP(E3940,'[2]Lead Time(覆蓋貼)'!F:F,1,0)))*(P3940="v"),"",IF((ISTEXT(VLOOKUP(E3940,'[2]Lead Time(覆蓋貼)'!F:F,1,0)))*(P3940=""),"未執行",""))</f>
        <v/>
      </c>
    </row>
    <row r="3941" spans="1:23" ht="20.25" customHeight="1" x14ac:dyDescent="0.25">
      <c r="A3941" s="117"/>
      <c r="B3941" s="118" t="s">
        <v>7238</v>
      </c>
      <c r="C3941" s="119">
        <v>43337</v>
      </c>
      <c r="D3941" s="117" t="s">
        <v>7239</v>
      </c>
      <c r="E3941" s="120" t="s">
        <v>7257</v>
      </c>
      <c r="F3941" s="117">
        <f>IF(ISNA(VLOOKUP(B3941,[2]保固召回!$A:$G,7,FALSE)),"",(VLOOKUP(B3941,[2]保固召回!$A:$G,7,FALSE)))</f>
        <v>5</v>
      </c>
      <c r="G3941" s="121">
        <f t="shared" ca="1" si="247"/>
        <v>1.015228426395939E-2</v>
      </c>
      <c r="H3941" s="125" t="str">
        <f t="shared" si="245"/>
        <v/>
      </c>
      <c r="I3941" s="126">
        <f t="shared" ca="1" si="246"/>
        <v>2</v>
      </c>
      <c r="J3941" s="127"/>
      <c r="K3941" s="156"/>
      <c r="L3941" s="129"/>
      <c r="M3941" s="205"/>
      <c r="N3941" s="118"/>
      <c r="O3941" s="119"/>
      <c r="P3941" s="117" t="str">
        <f>IF(B3941="","",IF(ISNA(VLOOKUP(U3941,[2]NEW!H:H,1,FALSE)),"V",""))</f>
        <v/>
      </c>
      <c r="Q3941" s="156"/>
      <c r="R3941" s="129"/>
      <c r="S3941" s="205"/>
      <c r="U3941" s="132" t="str">
        <f t="shared" si="244"/>
        <v>0011890400VZ10445</v>
      </c>
      <c r="W3941" s="134" t="str">
        <f>IF((ISERROR(VLOOKUP(E3941,'[2]Lead Time(覆蓋貼)'!F:F,1,0)))*(P3941="v"),"",IF((ISTEXT(VLOOKUP(E3941,'[2]Lead Time(覆蓋貼)'!F:F,1,0)))*(P3941=""),"未執行",""))</f>
        <v/>
      </c>
    </row>
    <row r="3942" spans="1:23" ht="20.25" customHeight="1" x14ac:dyDescent="0.25">
      <c r="A3942" s="117"/>
      <c r="B3942" s="118" t="s">
        <v>7238</v>
      </c>
      <c r="C3942" s="119">
        <v>43337</v>
      </c>
      <c r="D3942" s="117" t="s">
        <v>7239</v>
      </c>
      <c r="E3942" s="120" t="s">
        <v>6505</v>
      </c>
      <c r="F3942" s="117">
        <f>IF(ISNA(VLOOKUP(B3942,[2]保固召回!$A:$G,7,FALSE)),"",(VLOOKUP(B3942,[2]保固召回!$A:$G,7,FALSE)))</f>
        <v>5</v>
      </c>
      <c r="G3942" s="121">
        <f t="shared" ca="1" si="247"/>
        <v>1.015228426395939E-2</v>
      </c>
      <c r="H3942" s="125" t="str">
        <f t="shared" si="245"/>
        <v/>
      </c>
      <c r="I3942" s="126">
        <f t="shared" ca="1" si="246"/>
        <v>2</v>
      </c>
      <c r="J3942" s="127"/>
      <c r="K3942" s="156"/>
      <c r="L3942" s="129"/>
      <c r="M3942" s="205"/>
      <c r="N3942" s="118"/>
      <c r="O3942" s="119"/>
      <c r="P3942" s="117" t="str">
        <f>IF(B3942="","",IF(ISNA(VLOOKUP(U3942,[2]NEW!H:H,1,FALSE)),"V",""))</f>
        <v/>
      </c>
      <c r="Q3942" s="156"/>
      <c r="R3942" s="129"/>
      <c r="S3942" s="205"/>
      <c r="U3942" s="132" t="str">
        <f t="shared" si="244"/>
        <v>00118904000M26883</v>
      </c>
      <c r="W3942" s="134" t="str">
        <f>IF((ISERROR(VLOOKUP(E3942,'[2]Lead Time(覆蓋貼)'!F:F,1,0)))*(P3942="v"),"",IF((ISTEXT(VLOOKUP(E3942,'[2]Lead Time(覆蓋貼)'!F:F,1,0)))*(P3942=""),"未執行",""))</f>
        <v/>
      </c>
    </row>
    <row r="3943" spans="1:23" ht="20.25" customHeight="1" x14ac:dyDescent="0.25">
      <c r="A3943" s="117"/>
      <c r="B3943" s="118" t="s">
        <v>7238</v>
      </c>
      <c r="C3943" s="119">
        <v>43337</v>
      </c>
      <c r="D3943" s="117" t="s">
        <v>7239</v>
      </c>
      <c r="E3943" s="120" t="s">
        <v>6416</v>
      </c>
      <c r="F3943" s="117">
        <f>IF(ISNA(VLOOKUP(B3943,[2]保固召回!$A:$G,7,FALSE)),"",(VLOOKUP(B3943,[2]保固召回!$A:$G,7,FALSE)))</f>
        <v>5</v>
      </c>
      <c r="G3943" s="121">
        <f t="shared" ca="1" si="247"/>
        <v>1.015228426395939E-2</v>
      </c>
      <c r="H3943" s="125" t="str">
        <f t="shared" si="245"/>
        <v/>
      </c>
      <c r="I3943" s="126">
        <f t="shared" ca="1" si="246"/>
        <v>2</v>
      </c>
      <c r="J3943" s="127"/>
      <c r="K3943" s="156"/>
      <c r="L3943" s="129"/>
      <c r="M3943" s="205"/>
      <c r="N3943" s="118"/>
      <c r="O3943" s="119"/>
      <c r="P3943" s="117" t="str">
        <f>IF(B3943="","",IF(ISNA(VLOOKUP(U3943,[2]NEW!H:H,1,FALSE)),"V",""))</f>
        <v/>
      </c>
      <c r="Q3943" s="156"/>
      <c r="R3943" s="129"/>
      <c r="S3943" s="205"/>
      <c r="U3943" s="132" t="str">
        <f t="shared" si="244"/>
        <v>0011890400G106005</v>
      </c>
      <c r="W3943" s="134" t="str">
        <f>IF((ISERROR(VLOOKUP(E3943,'[2]Lead Time(覆蓋貼)'!F:F,1,0)))*(P3943="v"),"",IF((ISTEXT(VLOOKUP(E3943,'[2]Lead Time(覆蓋貼)'!F:F,1,0)))*(P3943=""),"未執行",""))</f>
        <v/>
      </c>
    </row>
    <row r="3944" spans="1:23" ht="20.25" customHeight="1" x14ac:dyDescent="0.25">
      <c r="A3944" s="117"/>
      <c r="B3944" s="118" t="s">
        <v>7238</v>
      </c>
      <c r="C3944" s="119">
        <v>43337</v>
      </c>
      <c r="D3944" s="117" t="s">
        <v>7239</v>
      </c>
      <c r="E3944" s="120" t="s">
        <v>7258</v>
      </c>
      <c r="F3944" s="117">
        <f>IF(ISNA(VLOOKUP(B3944,[2]保固召回!$A:$G,7,FALSE)),"",(VLOOKUP(B3944,[2]保固召回!$A:$G,7,FALSE)))</f>
        <v>5</v>
      </c>
      <c r="G3944" s="121">
        <f t="shared" ca="1" si="247"/>
        <v>1.015228426395939E-2</v>
      </c>
      <c r="H3944" s="125" t="str">
        <f t="shared" si="245"/>
        <v/>
      </c>
      <c r="I3944" s="126">
        <f t="shared" ca="1" si="246"/>
        <v>2</v>
      </c>
      <c r="J3944" s="127"/>
      <c r="K3944" s="156"/>
      <c r="L3944" s="129"/>
      <c r="M3944" s="205"/>
      <c r="N3944" s="118"/>
      <c r="O3944" s="119"/>
      <c r="P3944" s="117" t="str">
        <f>IF(B3944="","",IF(ISNA(VLOOKUP(U3944,[2]NEW!H:H,1,FALSE)),"V",""))</f>
        <v/>
      </c>
      <c r="Q3944" s="156"/>
      <c r="R3944" s="129"/>
      <c r="S3944" s="205"/>
      <c r="U3944" s="132" t="str">
        <f t="shared" si="244"/>
        <v>0011890400G100000</v>
      </c>
      <c r="W3944" s="134" t="str">
        <f>IF((ISERROR(VLOOKUP(E3944,'[2]Lead Time(覆蓋貼)'!F:F,1,0)))*(P3944="v"),"",IF((ISTEXT(VLOOKUP(E3944,'[2]Lead Time(覆蓋貼)'!F:F,1,0)))*(P3944=""),"未執行",""))</f>
        <v/>
      </c>
    </row>
    <row r="3945" spans="1:23" ht="20.25" customHeight="1" x14ac:dyDescent="0.25">
      <c r="A3945" s="117"/>
      <c r="B3945" s="118" t="s">
        <v>7238</v>
      </c>
      <c r="C3945" s="119">
        <v>43337</v>
      </c>
      <c r="D3945" s="117" t="s">
        <v>7239</v>
      </c>
      <c r="E3945" s="120" t="s">
        <v>7259</v>
      </c>
      <c r="F3945" s="117">
        <f>IF(ISNA(VLOOKUP(B3945,[2]保固召回!$A:$G,7,FALSE)),"",(VLOOKUP(B3945,[2]保固召回!$A:$G,7,FALSE)))</f>
        <v>5</v>
      </c>
      <c r="G3945" s="121">
        <f t="shared" ca="1" si="247"/>
        <v>1.015228426395939E-2</v>
      </c>
      <c r="H3945" s="125" t="str">
        <f t="shared" si="245"/>
        <v/>
      </c>
      <c r="I3945" s="126">
        <f t="shared" ca="1" si="246"/>
        <v>2</v>
      </c>
      <c r="J3945" s="127"/>
      <c r="K3945" s="156"/>
      <c r="L3945" s="129"/>
      <c r="M3945" s="205"/>
      <c r="N3945" s="118"/>
      <c r="O3945" s="119"/>
      <c r="P3945" s="117" t="str">
        <f>IF(B3945="","",IF(ISNA(VLOOKUP(U3945,[2]NEW!H:H,1,FALSE)),"V",""))</f>
        <v/>
      </c>
      <c r="Q3945" s="156"/>
      <c r="R3945" s="129"/>
      <c r="S3945" s="205"/>
      <c r="U3945" s="132" t="str">
        <f t="shared" si="244"/>
        <v>0011890400D675202</v>
      </c>
      <c r="W3945" s="134" t="str">
        <f>IF((ISERROR(VLOOKUP(E3945,'[2]Lead Time(覆蓋貼)'!F:F,1,0)))*(P3945="v"),"",IF((ISTEXT(VLOOKUP(E3945,'[2]Lead Time(覆蓋貼)'!F:F,1,0)))*(P3945=""),"未執行",""))</f>
        <v/>
      </c>
    </row>
    <row r="3946" spans="1:23" ht="20.25" customHeight="1" x14ac:dyDescent="0.25">
      <c r="A3946" s="117"/>
      <c r="B3946" s="118" t="s">
        <v>7238</v>
      </c>
      <c r="C3946" s="119">
        <v>43337</v>
      </c>
      <c r="D3946" s="117" t="s">
        <v>7239</v>
      </c>
      <c r="E3946" s="120" t="s">
        <v>7260</v>
      </c>
      <c r="F3946" s="117">
        <f>IF(ISNA(VLOOKUP(B3946,[2]保固召回!$A:$G,7,FALSE)),"",(VLOOKUP(B3946,[2]保固召回!$A:$G,7,FALSE)))</f>
        <v>5</v>
      </c>
      <c r="G3946" s="121">
        <f t="shared" ca="1" si="247"/>
        <v>1.015228426395939E-2</v>
      </c>
      <c r="H3946" s="125" t="str">
        <f t="shared" si="245"/>
        <v/>
      </c>
      <c r="I3946" s="126">
        <f t="shared" ca="1" si="246"/>
        <v>2</v>
      </c>
      <c r="J3946" s="127"/>
      <c r="K3946" s="156"/>
      <c r="L3946" s="129"/>
      <c r="M3946" s="205"/>
      <c r="N3946" s="118"/>
      <c r="O3946" s="119"/>
      <c r="P3946" s="117" t="str">
        <f>IF(B3946="","",IF(ISNA(VLOOKUP(U3946,[2]NEW!H:H,1,FALSE)),"V",""))</f>
        <v/>
      </c>
      <c r="Q3946" s="156"/>
      <c r="R3946" s="129"/>
      <c r="S3946" s="205"/>
      <c r="U3946" s="132" t="str">
        <f t="shared" si="244"/>
        <v>0011890400D675231</v>
      </c>
      <c r="W3946" s="134" t="str">
        <f>IF((ISERROR(VLOOKUP(E3946,'[2]Lead Time(覆蓋貼)'!F:F,1,0)))*(P3946="v"),"",IF((ISTEXT(VLOOKUP(E3946,'[2]Lead Time(覆蓋貼)'!F:F,1,0)))*(P3946=""),"未執行",""))</f>
        <v/>
      </c>
    </row>
    <row r="3947" spans="1:23" ht="20.25" customHeight="1" x14ac:dyDescent="0.25">
      <c r="A3947" s="117"/>
      <c r="B3947" s="118" t="s">
        <v>7238</v>
      </c>
      <c r="C3947" s="119">
        <v>43337</v>
      </c>
      <c r="D3947" s="117" t="s">
        <v>7239</v>
      </c>
      <c r="E3947" s="120" t="s">
        <v>7261</v>
      </c>
      <c r="F3947" s="117">
        <f>IF(ISNA(VLOOKUP(B3947,[2]保固召回!$A:$G,7,FALSE)),"",(VLOOKUP(B3947,[2]保固召回!$A:$G,7,FALSE)))</f>
        <v>5</v>
      </c>
      <c r="G3947" s="121">
        <f t="shared" ca="1" si="247"/>
        <v>1.015228426395939E-2</v>
      </c>
      <c r="H3947" s="125" t="str">
        <f t="shared" si="245"/>
        <v/>
      </c>
      <c r="I3947" s="126">
        <f t="shared" ca="1" si="246"/>
        <v>2</v>
      </c>
      <c r="J3947" s="127"/>
      <c r="K3947" s="156"/>
      <c r="L3947" s="129"/>
      <c r="M3947" s="205"/>
      <c r="N3947" s="118"/>
      <c r="O3947" s="119"/>
      <c r="P3947" s="117" t="str">
        <f>IF(B3947="","",IF(ISNA(VLOOKUP(U3947,[2]NEW!H:H,1,FALSE)),"V",""))</f>
        <v/>
      </c>
      <c r="Q3947" s="156"/>
      <c r="R3947" s="129"/>
      <c r="S3947" s="205"/>
      <c r="U3947" s="132" t="str">
        <f t="shared" si="244"/>
        <v>0011890400D675228</v>
      </c>
      <c r="W3947" s="134" t="str">
        <f>IF((ISERROR(VLOOKUP(E3947,'[2]Lead Time(覆蓋貼)'!F:F,1,0)))*(P3947="v"),"",IF((ISTEXT(VLOOKUP(E3947,'[2]Lead Time(覆蓋貼)'!F:F,1,0)))*(P3947=""),"未執行",""))</f>
        <v/>
      </c>
    </row>
    <row r="3948" spans="1:23" ht="20.25" customHeight="1" x14ac:dyDescent="0.25">
      <c r="A3948" s="117"/>
      <c r="B3948" s="118" t="s">
        <v>7238</v>
      </c>
      <c r="C3948" s="119">
        <v>43337</v>
      </c>
      <c r="D3948" s="117" t="s">
        <v>7239</v>
      </c>
      <c r="E3948" s="120" t="s">
        <v>7262</v>
      </c>
      <c r="F3948" s="117">
        <f>IF(ISNA(VLOOKUP(B3948,[2]保固召回!$A:$G,7,FALSE)),"",(VLOOKUP(B3948,[2]保固召回!$A:$G,7,FALSE)))</f>
        <v>5</v>
      </c>
      <c r="G3948" s="121">
        <f t="shared" ca="1" si="247"/>
        <v>1.015228426395939E-2</v>
      </c>
      <c r="H3948" s="125" t="str">
        <f t="shared" si="245"/>
        <v/>
      </c>
      <c r="I3948" s="126">
        <f t="shared" ca="1" si="246"/>
        <v>2</v>
      </c>
      <c r="J3948" s="127"/>
      <c r="K3948" s="156"/>
      <c r="L3948" s="129"/>
      <c r="M3948" s="205"/>
      <c r="N3948" s="118"/>
      <c r="O3948" s="119"/>
      <c r="P3948" s="117" t="str">
        <f>IF(B3948="","",IF(ISNA(VLOOKUP(U3948,[2]NEW!H:H,1,FALSE)),"V",""))</f>
        <v/>
      </c>
      <c r="Q3948" s="156"/>
      <c r="R3948" s="129"/>
      <c r="S3948" s="205"/>
      <c r="U3948" s="132" t="str">
        <f t="shared" si="244"/>
        <v>0011890400D675232</v>
      </c>
      <c r="W3948" s="134" t="str">
        <f>IF((ISERROR(VLOOKUP(E3948,'[2]Lead Time(覆蓋貼)'!F:F,1,0)))*(P3948="v"),"",IF((ISTEXT(VLOOKUP(E3948,'[2]Lead Time(覆蓋貼)'!F:F,1,0)))*(P3948=""),"未執行",""))</f>
        <v/>
      </c>
    </row>
    <row r="3949" spans="1:23" ht="20.25" customHeight="1" x14ac:dyDescent="0.25">
      <c r="A3949" s="117"/>
      <c r="B3949" s="118" t="s">
        <v>7238</v>
      </c>
      <c r="C3949" s="119">
        <v>43337</v>
      </c>
      <c r="D3949" s="117" t="s">
        <v>7239</v>
      </c>
      <c r="E3949" s="120" t="s">
        <v>6410</v>
      </c>
      <c r="F3949" s="117">
        <f>IF(ISNA(VLOOKUP(B3949,[2]保固召回!$A:$G,7,FALSE)),"",(VLOOKUP(B3949,[2]保固召回!$A:$G,7,FALSE)))</f>
        <v>5</v>
      </c>
      <c r="G3949" s="121">
        <f t="shared" ca="1" si="247"/>
        <v>1.015228426395939E-2</v>
      </c>
      <c r="H3949" s="125" t="str">
        <f t="shared" si="245"/>
        <v/>
      </c>
      <c r="I3949" s="126">
        <f t="shared" ca="1" si="246"/>
        <v>2</v>
      </c>
      <c r="J3949" s="127"/>
      <c r="K3949" s="156"/>
      <c r="L3949" s="129"/>
      <c r="M3949" s="205"/>
      <c r="N3949" s="118"/>
      <c r="O3949" s="119"/>
      <c r="P3949" s="117" t="str">
        <f>IF(B3949="","",IF(ISNA(VLOOKUP(U3949,[2]NEW!H:H,1,FALSE)),"V",""))</f>
        <v/>
      </c>
      <c r="Q3949" s="156"/>
      <c r="R3949" s="129"/>
      <c r="S3949" s="205"/>
      <c r="U3949" s="132" t="str">
        <f t="shared" si="244"/>
        <v>0011890400G105156</v>
      </c>
      <c r="W3949" s="134" t="str">
        <f>IF((ISERROR(VLOOKUP(E3949,'[2]Lead Time(覆蓋貼)'!F:F,1,0)))*(P3949="v"),"",IF((ISTEXT(VLOOKUP(E3949,'[2]Lead Time(覆蓋貼)'!F:F,1,0)))*(P3949=""),"未執行",""))</f>
        <v/>
      </c>
    </row>
    <row r="3950" spans="1:23" ht="20.25" customHeight="1" x14ac:dyDescent="0.25">
      <c r="A3950" s="117"/>
      <c r="B3950" s="118" t="s">
        <v>7238</v>
      </c>
      <c r="C3950" s="119">
        <v>43337</v>
      </c>
      <c r="D3950" s="117" t="s">
        <v>7239</v>
      </c>
      <c r="E3950" s="120" t="s">
        <v>6374</v>
      </c>
      <c r="F3950" s="117">
        <f>IF(ISNA(VLOOKUP(B3950,[2]保固召回!$A:$G,7,FALSE)),"",(VLOOKUP(B3950,[2]保固召回!$A:$G,7,FALSE)))</f>
        <v>5</v>
      </c>
      <c r="G3950" s="121">
        <f t="shared" ca="1" si="247"/>
        <v>1.015228426395939E-2</v>
      </c>
      <c r="H3950" s="125" t="str">
        <f t="shared" si="245"/>
        <v/>
      </c>
      <c r="I3950" s="126">
        <f t="shared" ca="1" si="246"/>
        <v>2</v>
      </c>
      <c r="J3950" s="127"/>
      <c r="K3950" s="156"/>
      <c r="L3950" s="129"/>
      <c r="M3950" s="205"/>
      <c r="N3950" s="118"/>
      <c r="O3950" s="119"/>
      <c r="P3950" s="117" t="str">
        <f>IF(B3950="","",IF(ISNA(VLOOKUP(U3950,[2]NEW!H:H,1,FALSE)),"V",""))</f>
        <v/>
      </c>
      <c r="Q3950" s="156"/>
      <c r="R3950" s="129"/>
      <c r="S3950" s="205"/>
      <c r="U3950" s="132" t="str">
        <f t="shared" si="244"/>
        <v>0011890400G102468</v>
      </c>
      <c r="W3950" s="134" t="str">
        <f>IF((ISERROR(VLOOKUP(E3950,'[2]Lead Time(覆蓋貼)'!F:F,1,0)))*(P3950="v"),"",IF((ISTEXT(VLOOKUP(E3950,'[2]Lead Time(覆蓋貼)'!F:F,1,0)))*(P3950=""),"未執行",""))</f>
        <v/>
      </c>
    </row>
    <row r="3951" spans="1:23" ht="20.25" customHeight="1" x14ac:dyDescent="0.25">
      <c r="A3951" s="117"/>
      <c r="B3951" s="118" t="s">
        <v>7238</v>
      </c>
      <c r="C3951" s="119">
        <v>43337</v>
      </c>
      <c r="D3951" s="117" t="s">
        <v>7239</v>
      </c>
      <c r="E3951" s="120" t="s">
        <v>6378</v>
      </c>
      <c r="F3951" s="117">
        <f>IF(ISNA(VLOOKUP(B3951,[2]保固召回!$A:$G,7,FALSE)),"",(VLOOKUP(B3951,[2]保固召回!$A:$G,7,FALSE)))</f>
        <v>5</v>
      </c>
      <c r="G3951" s="121">
        <f t="shared" ca="1" si="247"/>
        <v>1.015228426395939E-2</v>
      </c>
      <c r="H3951" s="125" t="str">
        <f t="shared" si="245"/>
        <v/>
      </c>
      <c r="I3951" s="126">
        <f t="shared" ca="1" si="246"/>
        <v>2</v>
      </c>
      <c r="J3951" s="127"/>
      <c r="K3951" s="156"/>
      <c r="L3951" s="129"/>
      <c r="M3951" s="205"/>
      <c r="N3951" s="118"/>
      <c r="O3951" s="119"/>
      <c r="P3951" s="117" t="str">
        <f>IF(B3951="","",IF(ISNA(VLOOKUP(U3951,[2]NEW!H:H,1,FALSE)),"V",""))</f>
        <v/>
      </c>
      <c r="Q3951" s="156"/>
      <c r="R3951" s="129"/>
      <c r="S3951" s="205"/>
      <c r="U3951" s="132" t="str">
        <f t="shared" si="244"/>
        <v>0011890400G102673</v>
      </c>
      <c r="W3951" s="134" t="str">
        <f>IF((ISERROR(VLOOKUP(E3951,'[2]Lead Time(覆蓋貼)'!F:F,1,0)))*(P3951="v"),"",IF((ISTEXT(VLOOKUP(E3951,'[2]Lead Time(覆蓋貼)'!F:F,1,0)))*(P3951=""),"未執行",""))</f>
        <v/>
      </c>
    </row>
    <row r="3952" spans="1:23" ht="20.25" customHeight="1" x14ac:dyDescent="0.25">
      <c r="A3952" s="117"/>
      <c r="B3952" s="118" t="s">
        <v>7238</v>
      </c>
      <c r="C3952" s="119">
        <v>43337</v>
      </c>
      <c r="D3952" s="117" t="s">
        <v>7239</v>
      </c>
      <c r="E3952" s="120" t="s">
        <v>6373</v>
      </c>
      <c r="F3952" s="117">
        <f>IF(ISNA(VLOOKUP(B3952,[2]保固召回!$A:$G,7,FALSE)),"",(VLOOKUP(B3952,[2]保固召回!$A:$G,7,FALSE)))</f>
        <v>5</v>
      </c>
      <c r="G3952" s="121">
        <f t="shared" ca="1" si="247"/>
        <v>1.015228426395939E-2</v>
      </c>
      <c r="H3952" s="125" t="str">
        <f t="shared" si="245"/>
        <v/>
      </c>
      <c r="I3952" s="126">
        <f t="shared" ca="1" si="246"/>
        <v>2</v>
      </c>
      <c r="J3952" s="127"/>
      <c r="K3952" s="156"/>
      <c r="L3952" s="129"/>
      <c r="M3952" s="205"/>
      <c r="N3952" s="118"/>
      <c r="O3952" s="119"/>
      <c r="P3952" s="117" t="str">
        <f>IF(B3952="","",IF(ISNA(VLOOKUP(U3952,[2]NEW!H:H,1,FALSE)),"V",""))</f>
        <v/>
      </c>
      <c r="Q3952" s="156"/>
      <c r="R3952" s="129"/>
      <c r="S3952" s="205"/>
      <c r="U3952" s="132" t="str">
        <f t="shared" si="244"/>
        <v>0011890400G102441</v>
      </c>
      <c r="W3952" s="134" t="str">
        <f>IF((ISERROR(VLOOKUP(E3952,'[2]Lead Time(覆蓋貼)'!F:F,1,0)))*(P3952="v"),"",IF((ISTEXT(VLOOKUP(E3952,'[2]Lead Time(覆蓋貼)'!F:F,1,0)))*(P3952=""),"未執行",""))</f>
        <v/>
      </c>
    </row>
    <row r="3953" spans="1:23" ht="20.25" customHeight="1" x14ac:dyDescent="0.25">
      <c r="A3953" s="117"/>
      <c r="B3953" s="118" t="s">
        <v>7238</v>
      </c>
      <c r="C3953" s="119">
        <v>43337</v>
      </c>
      <c r="D3953" s="117" t="s">
        <v>7239</v>
      </c>
      <c r="E3953" s="120" t="s">
        <v>7263</v>
      </c>
      <c r="F3953" s="117">
        <f>IF(ISNA(VLOOKUP(B3953,[2]保固召回!$A:$G,7,FALSE)),"",(VLOOKUP(B3953,[2]保固召回!$A:$G,7,FALSE)))</f>
        <v>5</v>
      </c>
      <c r="G3953" s="121">
        <f t="shared" ca="1" si="247"/>
        <v>1.015228426395939E-2</v>
      </c>
      <c r="H3953" s="125" t="str">
        <f t="shared" si="245"/>
        <v/>
      </c>
      <c r="I3953" s="126">
        <f t="shared" ca="1" si="246"/>
        <v>2</v>
      </c>
      <c r="J3953" s="127"/>
      <c r="K3953" s="156"/>
      <c r="L3953" s="129"/>
      <c r="M3953" s="205"/>
      <c r="N3953" s="118"/>
      <c r="O3953" s="119"/>
      <c r="P3953" s="117" t="str">
        <f>IF(B3953="","",IF(ISNA(VLOOKUP(U3953,[2]NEW!H:H,1,FALSE)),"V",""))</f>
        <v/>
      </c>
      <c r="Q3953" s="156"/>
      <c r="R3953" s="129"/>
      <c r="S3953" s="205"/>
      <c r="U3953" s="132" t="str">
        <f t="shared" si="244"/>
        <v>0011890400G102670</v>
      </c>
      <c r="W3953" s="134" t="str">
        <f>IF((ISERROR(VLOOKUP(E3953,'[2]Lead Time(覆蓋貼)'!F:F,1,0)))*(P3953="v"),"",IF((ISTEXT(VLOOKUP(E3953,'[2]Lead Time(覆蓋貼)'!F:F,1,0)))*(P3953=""),"未執行",""))</f>
        <v/>
      </c>
    </row>
    <row r="3954" spans="1:23" ht="20.25" customHeight="1" x14ac:dyDescent="0.25">
      <c r="A3954" s="117"/>
      <c r="B3954" s="118" t="s">
        <v>7238</v>
      </c>
      <c r="C3954" s="119">
        <v>43337</v>
      </c>
      <c r="D3954" s="117" t="s">
        <v>7239</v>
      </c>
      <c r="E3954" s="120" t="s">
        <v>7264</v>
      </c>
      <c r="F3954" s="117">
        <f>IF(ISNA(VLOOKUP(B3954,[2]保固召回!$A:$G,7,FALSE)),"",(VLOOKUP(B3954,[2]保固召回!$A:$G,7,FALSE)))</f>
        <v>5</v>
      </c>
      <c r="G3954" s="121">
        <f t="shared" ca="1" si="247"/>
        <v>1.015228426395939E-2</v>
      </c>
      <c r="H3954" s="125" t="str">
        <f t="shared" si="245"/>
        <v/>
      </c>
      <c r="I3954" s="126">
        <f t="shared" ca="1" si="246"/>
        <v>2</v>
      </c>
      <c r="J3954" s="127"/>
      <c r="K3954" s="156"/>
      <c r="L3954" s="129"/>
      <c r="M3954" s="205"/>
      <c r="N3954" s="118"/>
      <c r="O3954" s="119"/>
      <c r="P3954" s="117" t="str">
        <f>IF(B3954="","",IF(ISNA(VLOOKUP(U3954,[2]NEW!H:H,1,FALSE)),"V",""))</f>
        <v/>
      </c>
      <c r="Q3954" s="156"/>
      <c r="R3954" s="129"/>
      <c r="S3954" s="205"/>
      <c r="U3954" s="132" t="str">
        <f t="shared" si="244"/>
        <v>0011890400G103003</v>
      </c>
      <c r="W3954" s="134" t="str">
        <f>IF((ISERROR(VLOOKUP(E3954,'[2]Lead Time(覆蓋貼)'!F:F,1,0)))*(P3954="v"),"",IF((ISTEXT(VLOOKUP(E3954,'[2]Lead Time(覆蓋貼)'!F:F,1,0)))*(P3954=""),"未執行",""))</f>
        <v/>
      </c>
    </row>
    <row r="3955" spans="1:23" ht="20.25" customHeight="1" x14ac:dyDescent="0.25">
      <c r="A3955" s="117"/>
      <c r="B3955" s="118" t="s">
        <v>7238</v>
      </c>
      <c r="C3955" s="119">
        <v>43337</v>
      </c>
      <c r="D3955" s="117" t="s">
        <v>7239</v>
      </c>
      <c r="E3955" s="120" t="s">
        <v>7265</v>
      </c>
      <c r="F3955" s="117">
        <f>IF(ISNA(VLOOKUP(B3955,[2]保固召回!$A:$G,7,FALSE)),"",(VLOOKUP(B3955,[2]保固召回!$A:$G,7,FALSE)))</f>
        <v>5</v>
      </c>
      <c r="G3955" s="121">
        <f t="shared" ca="1" si="247"/>
        <v>1.015228426395939E-2</v>
      </c>
      <c r="H3955" s="125" t="str">
        <f t="shared" si="245"/>
        <v/>
      </c>
      <c r="I3955" s="126">
        <f t="shared" ca="1" si="246"/>
        <v>2</v>
      </c>
      <c r="J3955" s="127"/>
      <c r="K3955" s="156"/>
      <c r="L3955" s="129"/>
      <c r="M3955" s="205"/>
      <c r="N3955" s="118"/>
      <c r="O3955" s="119"/>
      <c r="P3955" s="117" t="str">
        <f>IF(B3955="","",IF(ISNA(VLOOKUP(U3955,[2]NEW!H:H,1,FALSE)),"V",""))</f>
        <v/>
      </c>
      <c r="Q3955" s="156"/>
      <c r="R3955" s="129"/>
      <c r="S3955" s="205"/>
      <c r="U3955" s="132" t="str">
        <f t="shared" si="244"/>
        <v>0011890400G101345</v>
      </c>
      <c r="W3955" s="134" t="str">
        <f>IF((ISERROR(VLOOKUP(E3955,'[2]Lead Time(覆蓋貼)'!F:F,1,0)))*(P3955="v"),"",IF((ISTEXT(VLOOKUP(E3955,'[2]Lead Time(覆蓋貼)'!F:F,1,0)))*(P3955=""),"未執行",""))</f>
        <v/>
      </c>
    </row>
    <row r="3956" spans="1:23" ht="20.25" customHeight="1" x14ac:dyDescent="0.25">
      <c r="A3956" s="117"/>
      <c r="B3956" s="118" t="s">
        <v>7238</v>
      </c>
      <c r="C3956" s="119">
        <v>43337</v>
      </c>
      <c r="D3956" s="117" t="s">
        <v>7239</v>
      </c>
      <c r="E3956" s="120" t="s">
        <v>2003</v>
      </c>
      <c r="F3956" s="117">
        <f>IF(ISNA(VLOOKUP(B3956,[2]保固召回!$A:$G,7,FALSE)),"",(VLOOKUP(B3956,[2]保固召回!$A:$G,7,FALSE)))</f>
        <v>5</v>
      </c>
      <c r="G3956" s="121">
        <f t="shared" ca="1" si="247"/>
        <v>1.015228426395939E-2</v>
      </c>
      <c r="H3956" s="125" t="str">
        <f t="shared" si="245"/>
        <v/>
      </c>
      <c r="I3956" s="126">
        <f t="shared" ca="1" si="246"/>
        <v>2</v>
      </c>
      <c r="J3956" s="127"/>
      <c r="K3956" s="156"/>
      <c r="L3956" s="129"/>
      <c r="M3956" s="205"/>
      <c r="N3956" s="118"/>
      <c r="O3956" s="119"/>
      <c r="P3956" s="117" t="str">
        <f>IF(B3956="","",IF(ISNA(VLOOKUP(U3956,[2]NEW!H:H,1,FALSE)),"V",""))</f>
        <v/>
      </c>
      <c r="Q3956" s="156"/>
      <c r="R3956" s="129"/>
      <c r="S3956" s="205"/>
      <c r="U3956" s="132" t="str">
        <f t="shared" si="244"/>
        <v>0011890400G102285</v>
      </c>
      <c r="W3956" s="134" t="str">
        <f>IF((ISERROR(VLOOKUP(E3956,'[2]Lead Time(覆蓋貼)'!F:F,1,0)))*(P3956="v"),"",IF((ISTEXT(VLOOKUP(E3956,'[2]Lead Time(覆蓋貼)'!F:F,1,0)))*(P3956=""),"未執行",""))</f>
        <v>未執行</v>
      </c>
    </row>
    <row r="3957" spans="1:23" ht="20.25" customHeight="1" x14ac:dyDescent="0.25">
      <c r="A3957" s="117"/>
      <c r="B3957" s="118" t="s">
        <v>7238</v>
      </c>
      <c r="C3957" s="119">
        <v>43337</v>
      </c>
      <c r="D3957" s="117" t="s">
        <v>7239</v>
      </c>
      <c r="E3957" s="120" t="s">
        <v>2005</v>
      </c>
      <c r="F3957" s="117">
        <f>IF(ISNA(VLOOKUP(B3957,[2]保固召回!$A:$G,7,FALSE)),"",(VLOOKUP(B3957,[2]保固召回!$A:$G,7,FALSE)))</f>
        <v>5</v>
      </c>
      <c r="G3957" s="121">
        <f t="shared" ca="1" si="247"/>
        <v>1.015228426395939E-2</v>
      </c>
      <c r="H3957" s="125" t="str">
        <f t="shared" si="245"/>
        <v/>
      </c>
      <c r="I3957" s="126">
        <f t="shared" ca="1" si="246"/>
        <v>2</v>
      </c>
      <c r="J3957" s="127"/>
      <c r="K3957" s="156"/>
      <c r="L3957" s="129"/>
      <c r="M3957" s="205"/>
      <c r="N3957" s="118"/>
      <c r="O3957" s="119"/>
      <c r="P3957" s="117" t="str">
        <f>IF(B3957="","",IF(ISNA(VLOOKUP(U3957,[2]NEW!H:H,1,FALSE)),"V",""))</f>
        <v/>
      </c>
      <c r="Q3957" s="156"/>
      <c r="R3957" s="129"/>
      <c r="S3957" s="205"/>
      <c r="U3957" s="132" t="str">
        <f t="shared" si="244"/>
        <v>0011890400G102283</v>
      </c>
      <c r="W3957" s="134" t="str">
        <f>IF((ISERROR(VLOOKUP(E3957,'[2]Lead Time(覆蓋貼)'!F:F,1,0)))*(P3957="v"),"",IF((ISTEXT(VLOOKUP(E3957,'[2]Lead Time(覆蓋貼)'!F:F,1,0)))*(P3957=""),"未執行",""))</f>
        <v/>
      </c>
    </row>
    <row r="3958" spans="1:23" ht="20.25" customHeight="1" x14ac:dyDescent="0.25">
      <c r="A3958" s="117"/>
      <c r="B3958" s="118" t="s">
        <v>7238</v>
      </c>
      <c r="C3958" s="119">
        <v>43337</v>
      </c>
      <c r="D3958" s="117" t="s">
        <v>7239</v>
      </c>
      <c r="E3958" s="120" t="s">
        <v>6419</v>
      </c>
      <c r="F3958" s="117">
        <f>IF(ISNA(VLOOKUP(B3958,[2]保固召回!$A:$G,7,FALSE)),"",(VLOOKUP(B3958,[2]保固召回!$A:$G,7,FALSE)))</f>
        <v>5</v>
      </c>
      <c r="G3958" s="121">
        <f t="shared" ca="1" si="247"/>
        <v>1.015228426395939E-2</v>
      </c>
      <c r="H3958" s="125" t="str">
        <f t="shared" si="245"/>
        <v/>
      </c>
      <c r="I3958" s="126">
        <f t="shared" ca="1" si="246"/>
        <v>2</v>
      </c>
      <c r="J3958" s="127"/>
      <c r="K3958" s="156"/>
      <c r="L3958" s="129"/>
      <c r="M3958" s="205"/>
      <c r="N3958" s="118"/>
      <c r="O3958" s="119"/>
      <c r="P3958" s="117" t="str">
        <f>IF(B3958="","",IF(ISNA(VLOOKUP(U3958,[2]NEW!H:H,1,FALSE)),"V",""))</f>
        <v/>
      </c>
      <c r="Q3958" s="156"/>
      <c r="R3958" s="129"/>
      <c r="S3958" s="205"/>
      <c r="U3958" s="132" t="str">
        <f t="shared" si="244"/>
        <v>0011890400G106159</v>
      </c>
      <c r="W3958" s="134" t="str">
        <f>IF((ISERROR(VLOOKUP(E3958,'[2]Lead Time(覆蓋貼)'!F:F,1,0)))*(P3958="v"),"",IF((ISTEXT(VLOOKUP(E3958,'[2]Lead Time(覆蓋貼)'!F:F,1,0)))*(P3958=""),"未執行",""))</f>
        <v/>
      </c>
    </row>
    <row r="3959" spans="1:23" ht="20.25" customHeight="1" x14ac:dyDescent="0.25">
      <c r="A3959" s="117"/>
      <c r="B3959" s="118" t="s">
        <v>7238</v>
      </c>
      <c r="C3959" s="119">
        <v>43337</v>
      </c>
      <c r="D3959" s="117" t="s">
        <v>7239</v>
      </c>
      <c r="E3959" s="120" t="s">
        <v>7266</v>
      </c>
      <c r="F3959" s="117">
        <f>IF(ISNA(VLOOKUP(B3959,[2]保固召回!$A:$G,7,FALSE)),"",(VLOOKUP(B3959,[2]保固召回!$A:$G,7,FALSE)))</f>
        <v>5</v>
      </c>
      <c r="G3959" s="121">
        <f t="shared" ca="1" si="247"/>
        <v>1.015228426395939E-2</v>
      </c>
      <c r="H3959" s="125" t="str">
        <f t="shared" si="245"/>
        <v/>
      </c>
      <c r="I3959" s="126">
        <f t="shared" ca="1" si="246"/>
        <v>2</v>
      </c>
      <c r="J3959" s="127"/>
      <c r="K3959" s="156"/>
      <c r="L3959" s="129"/>
      <c r="M3959" s="205"/>
      <c r="N3959" s="118"/>
      <c r="O3959" s="119"/>
      <c r="P3959" s="117" t="str">
        <f>IF(B3959="","",IF(ISNA(VLOOKUP(U3959,[2]NEW!H:H,1,FALSE)),"V",""))</f>
        <v/>
      </c>
      <c r="Q3959" s="156"/>
      <c r="R3959" s="129"/>
      <c r="S3959" s="205"/>
      <c r="U3959" s="132" t="str">
        <f t="shared" si="244"/>
        <v>0011890400G100414</v>
      </c>
      <c r="W3959" s="134" t="str">
        <f>IF((ISERROR(VLOOKUP(E3959,'[2]Lead Time(覆蓋貼)'!F:F,1,0)))*(P3959="v"),"",IF((ISTEXT(VLOOKUP(E3959,'[2]Lead Time(覆蓋貼)'!F:F,1,0)))*(P3959=""),"未執行",""))</f>
        <v/>
      </c>
    </row>
    <row r="3960" spans="1:23" ht="20.25" customHeight="1" x14ac:dyDescent="0.25">
      <c r="A3960" s="117"/>
      <c r="B3960" s="118" t="s">
        <v>7238</v>
      </c>
      <c r="C3960" s="119">
        <v>43337</v>
      </c>
      <c r="D3960" s="117" t="s">
        <v>7239</v>
      </c>
      <c r="E3960" s="120" t="s">
        <v>6394</v>
      </c>
      <c r="F3960" s="117">
        <f>IF(ISNA(VLOOKUP(B3960,[2]保固召回!$A:$G,7,FALSE)),"",(VLOOKUP(B3960,[2]保固召回!$A:$G,7,FALSE)))</f>
        <v>5</v>
      </c>
      <c r="G3960" s="121">
        <f t="shared" ca="1" si="247"/>
        <v>1.015228426395939E-2</v>
      </c>
      <c r="H3960" s="125" t="str">
        <f t="shared" si="245"/>
        <v/>
      </c>
      <c r="I3960" s="126">
        <f t="shared" ca="1" si="246"/>
        <v>2</v>
      </c>
      <c r="J3960" s="127"/>
      <c r="K3960" s="156"/>
      <c r="L3960" s="129"/>
      <c r="M3960" s="205"/>
      <c r="N3960" s="118"/>
      <c r="O3960" s="119"/>
      <c r="P3960" s="117" t="str">
        <f>IF(B3960="","",IF(ISNA(VLOOKUP(U3960,[2]NEW!H:H,1,FALSE)),"V",""))</f>
        <v/>
      </c>
      <c r="Q3960" s="156"/>
      <c r="R3960" s="129"/>
      <c r="S3960" s="205"/>
      <c r="U3960" s="132" t="str">
        <f t="shared" si="244"/>
        <v>0011890400G103999</v>
      </c>
      <c r="W3960" s="134" t="str">
        <f>IF((ISERROR(VLOOKUP(E3960,'[2]Lead Time(覆蓋貼)'!F:F,1,0)))*(P3960="v"),"",IF((ISTEXT(VLOOKUP(E3960,'[2]Lead Time(覆蓋貼)'!F:F,1,0)))*(P3960=""),"未執行",""))</f>
        <v>未執行</v>
      </c>
    </row>
    <row r="3961" spans="1:23" ht="20.25" customHeight="1" x14ac:dyDescent="0.25">
      <c r="A3961" s="117"/>
      <c r="B3961" s="118" t="s">
        <v>7238</v>
      </c>
      <c r="C3961" s="119">
        <v>43337</v>
      </c>
      <c r="D3961" s="117" t="s">
        <v>7239</v>
      </c>
      <c r="E3961" s="120" t="s">
        <v>7267</v>
      </c>
      <c r="F3961" s="117">
        <f>IF(ISNA(VLOOKUP(B3961,[2]保固召回!$A:$G,7,FALSE)),"",(VLOOKUP(B3961,[2]保固召回!$A:$G,7,FALSE)))</f>
        <v>5</v>
      </c>
      <c r="G3961" s="121">
        <f t="shared" ca="1" si="247"/>
        <v>1.015228426395939E-2</v>
      </c>
      <c r="H3961" s="125" t="str">
        <f t="shared" si="245"/>
        <v/>
      </c>
      <c r="I3961" s="126">
        <f t="shared" ca="1" si="246"/>
        <v>2</v>
      </c>
      <c r="J3961" s="127"/>
      <c r="K3961" s="156"/>
      <c r="L3961" s="129"/>
      <c r="M3961" s="205"/>
      <c r="N3961" s="118"/>
      <c r="O3961" s="119"/>
      <c r="P3961" s="117" t="str">
        <f>IF(B3961="","",IF(ISNA(VLOOKUP(U3961,[2]NEW!H:H,1,FALSE)),"V",""))</f>
        <v/>
      </c>
      <c r="Q3961" s="156"/>
      <c r="R3961" s="129"/>
      <c r="S3961" s="205"/>
      <c r="U3961" s="132" t="str">
        <f t="shared" si="244"/>
        <v>0011890400G100541</v>
      </c>
      <c r="W3961" s="134" t="str">
        <f>IF((ISERROR(VLOOKUP(E3961,'[2]Lead Time(覆蓋貼)'!F:F,1,0)))*(P3961="v"),"",IF((ISTEXT(VLOOKUP(E3961,'[2]Lead Time(覆蓋貼)'!F:F,1,0)))*(P3961=""),"未執行",""))</f>
        <v/>
      </c>
    </row>
    <row r="3962" spans="1:23" ht="20.25" customHeight="1" x14ac:dyDescent="0.25">
      <c r="A3962" s="117"/>
      <c r="B3962" s="118" t="s">
        <v>7238</v>
      </c>
      <c r="C3962" s="119">
        <v>43337</v>
      </c>
      <c r="D3962" s="117" t="s">
        <v>7239</v>
      </c>
      <c r="E3962" s="120" t="s">
        <v>6495</v>
      </c>
      <c r="F3962" s="117">
        <f>IF(ISNA(VLOOKUP(B3962,[2]保固召回!$A:$G,7,FALSE)),"",(VLOOKUP(B3962,[2]保固召回!$A:$G,7,FALSE)))</f>
        <v>5</v>
      </c>
      <c r="G3962" s="121">
        <f t="shared" ca="1" si="247"/>
        <v>1.015228426395939E-2</v>
      </c>
      <c r="H3962" s="125" t="str">
        <f t="shared" si="245"/>
        <v/>
      </c>
      <c r="I3962" s="126">
        <f t="shared" ca="1" si="246"/>
        <v>2</v>
      </c>
      <c r="J3962" s="127"/>
      <c r="K3962" s="156"/>
      <c r="L3962" s="129"/>
      <c r="M3962" s="205"/>
      <c r="N3962" s="118"/>
      <c r="O3962" s="119"/>
      <c r="P3962" s="117" t="str">
        <f>IF(B3962="","",IF(ISNA(VLOOKUP(U3962,[2]NEW!H:H,1,FALSE)),"V",""))</f>
        <v/>
      </c>
      <c r="Q3962" s="156"/>
      <c r="R3962" s="129"/>
      <c r="S3962" s="205"/>
      <c r="U3962" s="132" t="str">
        <f t="shared" si="244"/>
        <v>00118904000M16546</v>
      </c>
      <c r="W3962" s="134" t="str">
        <f>IF((ISERROR(VLOOKUP(E3962,'[2]Lead Time(覆蓋貼)'!F:F,1,0)))*(P3962="v"),"",IF((ISTEXT(VLOOKUP(E3962,'[2]Lead Time(覆蓋貼)'!F:F,1,0)))*(P3962=""),"未執行",""))</f>
        <v/>
      </c>
    </row>
    <row r="3963" spans="1:23" ht="20.25" customHeight="1" x14ac:dyDescent="0.25">
      <c r="A3963" s="117"/>
      <c r="B3963" s="118" t="s">
        <v>7238</v>
      </c>
      <c r="C3963" s="119">
        <v>43337</v>
      </c>
      <c r="D3963" s="117" t="s">
        <v>7239</v>
      </c>
      <c r="E3963" s="120" t="s">
        <v>6497</v>
      </c>
      <c r="F3963" s="117">
        <f>IF(ISNA(VLOOKUP(B3963,[2]保固召回!$A:$G,7,FALSE)),"",(VLOOKUP(B3963,[2]保固召回!$A:$G,7,FALSE)))</f>
        <v>5</v>
      </c>
      <c r="G3963" s="121">
        <f t="shared" ca="1" si="247"/>
        <v>1.015228426395939E-2</v>
      </c>
      <c r="H3963" s="125" t="str">
        <f t="shared" si="245"/>
        <v/>
      </c>
      <c r="I3963" s="126">
        <f t="shared" ca="1" si="246"/>
        <v>2</v>
      </c>
      <c r="J3963" s="127"/>
      <c r="K3963" s="156"/>
      <c r="L3963" s="129"/>
      <c r="M3963" s="205"/>
      <c r="N3963" s="118"/>
      <c r="O3963" s="119"/>
      <c r="P3963" s="117" t="str">
        <f>IF(B3963="","",IF(ISNA(VLOOKUP(U3963,[2]NEW!H:H,1,FALSE)),"V",""))</f>
        <v/>
      </c>
      <c r="Q3963" s="156"/>
      <c r="R3963" s="129"/>
      <c r="S3963" s="205"/>
      <c r="U3963" s="132" t="str">
        <f t="shared" si="244"/>
        <v>00118904000M16908</v>
      </c>
      <c r="W3963" s="134" t="str">
        <f>IF((ISERROR(VLOOKUP(E3963,'[2]Lead Time(覆蓋貼)'!F:F,1,0)))*(P3963="v"),"",IF((ISTEXT(VLOOKUP(E3963,'[2]Lead Time(覆蓋貼)'!F:F,1,0)))*(P3963=""),"未執行",""))</f>
        <v/>
      </c>
    </row>
    <row r="3964" spans="1:23" ht="20.25" customHeight="1" x14ac:dyDescent="0.25">
      <c r="A3964" s="117"/>
      <c r="B3964" s="118" t="s">
        <v>7238</v>
      </c>
      <c r="C3964" s="119">
        <v>43337</v>
      </c>
      <c r="D3964" s="117" t="s">
        <v>7239</v>
      </c>
      <c r="E3964" s="120" t="s">
        <v>6486</v>
      </c>
      <c r="F3964" s="117">
        <f>IF(ISNA(VLOOKUP(B3964,[2]保固召回!$A:$G,7,FALSE)),"",(VLOOKUP(B3964,[2]保固召回!$A:$G,7,FALSE)))</f>
        <v>5</v>
      </c>
      <c r="G3964" s="121">
        <f t="shared" ca="1" si="247"/>
        <v>1.015228426395939E-2</v>
      </c>
      <c r="H3964" s="125" t="str">
        <f t="shared" si="245"/>
        <v/>
      </c>
      <c r="I3964" s="126">
        <f t="shared" ca="1" si="246"/>
        <v>2</v>
      </c>
      <c r="J3964" s="127"/>
      <c r="K3964" s="156"/>
      <c r="L3964" s="129"/>
      <c r="M3964" s="205"/>
      <c r="N3964" s="118"/>
      <c r="O3964" s="119"/>
      <c r="P3964" s="117" t="str">
        <f>IF(B3964="","",IF(ISNA(VLOOKUP(U3964,[2]NEW!H:H,1,FALSE)),"V",""))</f>
        <v/>
      </c>
      <c r="Q3964" s="156"/>
      <c r="R3964" s="129"/>
      <c r="S3964" s="205"/>
      <c r="U3964" s="132" t="str">
        <f t="shared" si="244"/>
        <v>00118904000M11233</v>
      </c>
      <c r="W3964" s="134" t="str">
        <f>IF((ISERROR(VLOOKUP(E3964,'[2]Lead Time(覆蓋貼)'!F:F,1,0)))*(P3964="v"),"",IF((ISTEXT(VLOOKUP(E3964,'[2]Lead Time(覆蓋貼)'!F:F,1,0)))*(P3964=""),"未執行",""))</f>
        <v/>
      </c>
    </row>
    <row r="3965" spans="1:23" ht="20.25" customHeight="1" x14ac:dyDescent="0.25">
      <c r="A3965" s="117"/>
      <c r="B3965" s="118" t="s">
        <v>7238</v>
      </c>
      <c r="C3965" s="119">
        <v>43337</v>
      </c>
      <c r="D3965" s="117" t="s">
        <v>7239</v>
      </c>
      <c r="E3965" s="120" t="s">
        <v>7268</v>
      </c>
      <c r="F3965" s="117">
        <f>IF(ISNA(VLOOKUP(B3965,[2]保固召回!$A:$G,7,FALSE)),"",(VLOOKUP(B3965,[2]保固召回!$A:$G,7,FALSE)))</f>
        <v>5</v>
      </c>
      <c r="G3965" s="121">
        <f t="shared" ca="1" si="247"/>
        <v>1.015228426395939E-2</v>
      </c>
      <c r="H3965" s="125" t="str">
        <f t="shared" si="245"/>
        <v/>
      </c>
      <c r="I3965" s="126">
        <f t="shared" ca="1" si="246"/>
        <v>2</v>
      </c>
      <c r="J3965" s="127"/>
      <c r="K3965" s="156"/>
      <c r="L3965" s="129"/>
      <c r="M3965" s="205"/>
      <c r="N3965" s="118"/>
      <c r="O3965" s="119"/>
      <c r="P3965" s="117" t="str">
        <f>IF(B3965="","",IF(ISNA(VLOOKUP(U3965,[2]NEW!H:H,1,FALSE)),"V",""))</f>
        <v/>
      </c>
      <c r="Q3965" s="156"/>
      <c r="R3965" s="129"/>
      <c r="S3965" s="205"/>
      <c r="U3965" s="132" t="str">
        <f t="shared" si="244"/>
        <v>00118904000M12024</v>
      </c>
      <c r="W3965" s="134" t="str">
        <f>IF((ISERROR(VLOOKUP(E3965,'[2]Lead Time(覆蓋貼)'!F:F,1,0)))*(P3965="v"),"",IF((ISTEXT(VLOOKUP(E3965,'[2]Lead Time(覆蓋貼)'!F:F,1,0)))*(P3965=""),"未執行",""))</f>
        <v/>
      </c>
    </row>
    <row r="3966" spans="1:23" ht="20.25" customHeight="1" x14ac:dyDescent="0.25">
      <c r="A3966" s="117"/>
      <c r="B3966" s="118" t="s">
        <v>7238</v>
      </c>
      <c r="C3966" s="119">
        <v>43337</v>
      </c>
      <c r="D3966" s="117" t="s">
        <v>7239</v>
      </c>
      <c r="E3966" s="120" t="s">
        <v>6492</v>
      </c>
      <c r="F3966" s="117">
        <f>IF(ISNA(VLOOKUP(B3966,[2]保固召回!$A:$G,7,FALSE)),"",(VLOOKUP(B3966,[2]保固召回!$A:$G,7,FALSE)))</f>
        <v>5</v>
      </c>
      <c r="G3966" s="121">
        <f t="shared" ca="1" si="247"/>
        <v>1.015228426395939E-2</v>
      </c>
      <c r="H3966" s="125" t="str">
        <f t="shared" si="245"/>
        <v/>
      </c>
      <c r="I3966" s="126">
        <f t="shared" ca="1" si="246"/>
        <v>2</v>
      </c>
      <c r="J3966" s="127"/>
      <c r="K3966" s="156"/>
      <c r="L3966" s="129"/>
      <c r="M3966" s="205"/>
      <c r="N3966" s="118"/>
      <c r="O3966" s="119"/>
      <c r="P3966" s="117" t="str">
        <f>IF(B3966="","",IF(ISNA(VLOOKUP(U3966,[2]NEW!H:H,1,FALSE)),"V",""))</f>
        <v/>
      </c>
      <c r="Q3966" s="156"/>
      <c r="R3966" s="129"/>
      <c r="S3966" s="205"/>
      <c r="U3966" s="132" t="str">
        <f t="shared" si="244"/>
        <v>00118904000M13288</v>
      </c>
      <c r="W3966" s="134" t="str">
        <f>IF((ISERROR(VLOOKUP(E3966,'[2]Lead Time(覆蓋貼)'!F:F,1,0)))*(P3966="v"),"",IF((ISTEXT(VLOOKUP(E3966,'[2]Lead Time(覆蓋貼)'!F:F,1,0)))*(P3966=""),"未執行",""))</f>
        <v/>
      </c>
    </row>
    <row r="3967" spans="1:23" ht="20.25" customHeight="1" x14ac:dyDescent="0.25">
      <c r="A3967" s="117"/>
      <c r="B3967" s="118" t="s">
        <v>7238</v>
      </c>
      <c r="C3967" s="119">
        <v>43337</v>
      </c>
      <c r="D3967" s="117" t="s">
        <v>7239</v>
      </c>
      <c r="E3967" s="120" t="s">
        <v>6493</v>
      </c>
      <c r="F3967" s="117">
        <f>IF(ISNA(VLOOKUP(B3967,[2]保固召回!$A:$G,7,FALSE)),"",(VLOOKUP(B3967,[2]保固召回!$A:$G,7,FALSE)))</f>
        <v>5</v>
      </c>
      <c r="G3967" s="121">
        <f t="shared" ca="1" si="247"/>
        <v>1.015228426395939E-2</v>
      </c>
      <c r="H3967" s="125" t="str">
        <f t="shared" si="245"/>
        <v/>
      </c>
      <c r="I3967" s="126">
        <f t="shared" ca="1" si="246"/>
        <v>2</v>
      </c>
      <c r="J3967" s="127"/>
      <c r="K3967" s="156"/>
      <c r="L3967" s="129"/>
      <c r="M3967" s="205"/>
      <c r="N3967" s="118"/>
      <c r="O3967" s="119"/>
      <c r="P3967" s="117" t="str">
        <f>IF(B3967="","",IF(ISNA(VLOOKUP(U3967,[2]NEW!H:H,1,FALSE)),"V",""))</f>
        <v/>
      </c>
      <c r="Q3967" s="156"/>
      <c r="R3967" s="129"/>
      <c r="S3967" s="205"/>
      <c r="U3967" s="132" t="str">
        <f t="shared" si="244"/>
        <v>00118904000M13295</v>
      </c>
      <c r="W3967" s="134" t="str">
        <f>IF((ISERROR(VLOOKUP(E3967,'[2]Lead Time(覆蓋貼)'!F:F,1,0)))*(P3967="v"),"",IF((ISTEXT(VLOOKUP(E3967,'[2]Lead Time(覆蓋貼)'!F:F,1,0)))*(P3967=""),"未執行",""))</f>
        <v/>
      </c>
    </row>
    <row r="3968" spans="1:23" ht="20.25" customHeight="1" x14ac:dyDescent="0.25">
      <c r="A3968" s="117"/>
      <c r="B3968" s="118" t="s">
        <v>7238</v>
      </c>
      <c r="C3968" s="119">
        <v>43337</v>
      </c>
      <c r="D3968" s="117" t="s">
        <v>7239</v>
      </c>
      <c r="E3968" s="120" t="s">
        <v>7269</v>
      </c>
      <c r="F3968" s="117">
        <f>IF(ISNA(VLOOKUP(B3968,[2]保固召回!$A:$G,7,FALSE)),"",(VLOOKUP(B3968,[2]保固召回!$A:$G,7,FALSE)))</f>
        <v>5</v>
      </c>
      <c r="G3968" s="121">
        <f t="shared" ca="1" si="247"/>
        <v>1.015228426395939E-2</v>
      </c>
      <c r="H3968" s="125" t="str">
        <f t="shared" si="245"/>
        <v/>
      </c>
      <c r="I3968" s="126">
        <f t="shared" ca="1" si="246"/>
        <v>2</v>
      </c>
      <c r="J3968" s="127"/>
      <c r="K3968" s="156"/>
      <c r="L3968" s="129"/>
      <c r="M3968" s="205"/>
      <c r="N3968" s="118"/>
      <c r="O3968" s="119"/>
      <c r="P3968" s="117" t="str">
        <f>IF(B3968="","",IF(ISNA(VLOOKUP(U3968,[2]NEW!H:H,1,FALSE)),"V",""))</f>
        <v/>
      </c>
      <c r="Q3968" s="156"/>
      <c r="R3968" s="129"/>
      <c r="S3968" s="205"/>
      <c r="U3968" s="132" t="str">
        <f t="shared" si="244"/>
        <v>0011890400VZ10643</v>
      </c>
      <c r="W3968" s="134" t="str">
        <f>IF((ISERROR(VLOOKUP(E3968,'[2]Lead Time(覆蓋貼)'!F:F,1,0)))*(P3968="v"),"",IF((ISTEXT(VLOOKUP(E3968,'[2]Lead Time(覆蓋貼)'!F:F,1,0)))*(P3968=""),"未執行",""))</f>
        <v/>
      </c>
    </row>
    <row r="3969" spans="1:23" ht="20.25" customHeight="1" x14ac:dyDescent="0.25">
      <c r="A3969" s="117"/>
      <c r="B3969" s="118" t="s">
        <v>7238</v>
      </c>
      <c r="C3969" s="119">
        <v>43337</v>
      </c>
      <c r="D3969" s="117" t="s">
        <v>7239</v>
      </c>
      <c r="E3969" s="120" t="s">
        <v>7270</v>
      </c>
      <c r="F3969" s="117">
        <f>IF(ISNA(VLOOKUP(B3969,[2]保固召回!$A:$G,7,FALSE)),"",(VLOOKUP(B3969,[2]保固召回!$A:$G,7,FALSE)))</f>
        <v>5</v>
      </c>
      <c r="G3969" s="121">
        <f t="shared" ca="1" si="247"/>
        <v>1.015228426395939E-2</v>
      </c>
      <c r="H3969" s="125" t="str">
        <f t="shared" si="245"/>
        <v/>
      </c>
      <c r="I3969" s="126">
        <f t="shared" ca="1" si="246"/>
        <v>2</v>
      </c>
      <c r="J3969" s="127"/>
      <c r="K3969" s="156"/>
      <c r="L3969" s="129"/>
      <c r="M3969" s="205"/>
      <c r="N3969" s="118"/>
      <c r="O3969" s="119"/>
      <c r="P3969" s="117" t="str">
        <f>IF(B3969="","",IF(ISNA(VLOOKUP(U3969,[2]NEW!H:H,1,FALSE)),"V",""))</f>
        <v/>
      </c>
      <c r="Q3969" s="156"/>
      <c r="R3969" s="129"/>
      <c r="S3969" s="205"/>
      <c r="U3969" s="132" t="str">
        <f t="shared" si="244"/>
        <v>0011890400D674920</v>
      </c>
      <c r="W3969" s="134" t="str">
        <f>IF((ISERROR(VLOOKUP(E3969,'[2]Lead Time(覆蓋貼)'!F:F,1,0)))*(P3969="v"),"",IF((ISTEXT(VLOOKUP(E3969,'[2]Lead Time(覆蓋貼)'!F:F,1,0)))*(P3969=""),"未執行",""))</f>
        <v/>
      </c>
    </row>
    <row r="3970" spans="1:23" ht="20.25" customHeight="1" x14ac:dyDescent="0.25">
      <c r="A3970" s="117"/>
      <c r="B3970" s="118" t="s">
        <v>7238</v>
      </c>
      <c r="C3970" s="119">
        <v>43337</v>
      </c>
      <c r="D3970" s="117" t="s">
        <v>7239</v>
      </c>
      <c r="E3970" s="120" t="s">
        <v>7271</v>
      </c>
      <c r="F3970" s="117">
        <f>IF(ISNA(VLOOKUP(B3970,[2]保固召回!$A:$G,7,FALSE)),"",(VLOOKUP(B3970,[2]保固召回!$A:$G,7,FALSE)))</f>
        <v>5</v>
      </c>
      <c r="G3970" s="121">
        <f t="shared" ca="1" si="247"/>
        <v>1.015228426395939E-2</v>
      </c>
      <c r="H3970" s="125" t="str">
        <f t="shared" si="245"/>
        <v/>
      </c>
      <c r="I3970" s="126">
        <f t="shared" ca="1" si="246"/>
        <v>2</v>
      </c>
      <c r="J3970" s="127"/>
      <c r="K3970" s="156"/>
      <c r="L3970" s="129"/>
      <c r="M3970" s="205"/>
      <c r="N3970" s="118"/>
      <c r="O3970" s="119"/>
      <c r="P3970" s="117" t="str">
        <f>IF(B3970="","",IF(ISNA(VLOOKUP(U3970,[2]NEW!H:H,1,FALSE)),"V",""))</f>
        <v/>
      </c>
      <c r="Q3970" s="156"/>
      <c r="R3970" s="129"/>
      <c r="S3970" s="205"/>
      <c r="U3970" s="132" t="str">
        <f t="shared" si="244"/>
        <v>0011890400G100512</v>
      </c>
      <c r="W3970" s="134" t="str">
        <f>IF((ISERROR(VLOOKUP(E3970,'[2]Lead Time(覆蓋貼)'!F:F,1,0)))*(P3970="v"),"",IF((ISTEXT(VLOOKUP(E3970,'[2]Lead Time(覆蓋貼)'!F:F,1,0)))*(P3970=""),"未執行",""))</f>
        <v/>
      </c>
    </row>
    <row r="3971" spans="1:23" ht="20.25" customHeight="1" x14ac:dyDescent="0.25">
      <c r="A3971" s="117"/>
      <c r="B3971" s="118" t="s">
        <v>7238</v>
      </c>
      <c r="C3971" s="119">
        <v>43337</v>
      </c>
      <c r="D3971" s="117" t="s">
        <v>7239</v>
      </c>
      <c r="E3971" s="120" t="s">
        <v>7272</v>
      </c>
      <c r="F3971" s="117">
        <f>IF(ISNA(VLOOKUP(B3971,[2]保固召回!$A:$G,7,FALSE)),"",(VLOOKUP(B3971,[2]保固召回!$A:$G,7,FALSE)))</f>
        <v>5</v>
      </c>
      <c r="G3971" s="121">
        <f t="shared" ca="1" si="247"/>
        <v>1.015228426395939E-2</v>
      </c>
      <c r="H3971" s="125" t="str">
        <f t="shared" si="245"/>
        <v/>
      </c>
      <c r="I3971" s="126">
        <f t="shared" ca="1" si="246"/>
        <v>2</v>
      </c>
      <c r="J3971" s="127"/>
      <c r="K3971" s="156"/>
      <c r="L3971" s="129"/>
      <c r="M3971" s="205"/>
      <c r="N3971" s="118"/>
      <c r="O3971" s="119"/>
      <c r="P3971" s="117" t="str">
        <f>IF(B3971="","",IF(ISNA(VLOOKUP(U3971,[2]NEW!H:H,1,FALSE)),"V",""))</f>
        <v/>
      </c>
      <c r="Q3971" s="156"/>
      <c r="R3971" s="129"/>
      <c r="S3971" s="205"/>
      <c r="U3971" s="132" t="str">
        <f t="shared" si="244"/>
        <v>0011890400G101606</v>
      </c>
      <c r="W3971" s="134" t="str">
        <f>IF((ISERROR(VLOOKUP(E3971,'[2]Lead Time(覆蓋貼)'!F:F,1,0)))*(P3971="v"),"",IF((ISTEXT(VLOOKUP(E3971,'[2]Lead Time(覆蓋貼)'!F:F,1,0)))*(P3971=""),"未執行",""))</f>
        <v/>
      </c>
    </row>
    <row r="3972" spans="1:23" ht="20.25" hidden="1" customHeight="1" x14ac:dyDescent="0.25">
      <c r="A3972" s="117"/>
      <c r="B3972" s="118" t="s">
        <v>7238</v>
      </c>
      <c r="C3972" s="119">
        <v>43337</v>
      </c>
      <c r="D3972" s="117" t="s">
        <v>7239</v>
      </c>
      <c r="E3972" s="120" t="s">
        <v>7273</v>
      </c>
      <c r="F3972" s="117"/>
      <c r="G3972" s="121">
        <f t="shared" ca="1" si="247"/>
        <v>1.015228426395939E-2</v>
      </c>
      <c r="H3972" s="125" t="str">
        <f t="shared" si="245"/>
        <v>ReplacingF10F2xF3xB47Oexhaust-gasrecirculationcooler</v>
      </c>
      <c r="I3972" s="126">
        <f t="shared" ca="1" si="246"/>
        <v>2</v>
      </c>
      <c r="J3972" s="127"/>
      <c r="K3972" s="156"/>
      <c r="L3972" s="129"/>
      <c r="M3972" s="205"/>
      <c r="N3972" s="118"/>
      <c r="O3972" s="119"/>
      <c r="P3972" s="117" t="str">
        <f>IF(B3972="","",IF(ISNA(VLOOKUP(U3972,[2]NEW!H:H,1,FALSE)),"V",""))</f>
        <v>V</v>
      </c>
      <c r="Q3972" s="156"/>
      <c r="R3972" s="129"/>
      <c r="S3972" s="205"/>
      <c r="U3972" s="132" t="str">
        <f t="shared" si="244"/>
        <v>00118904000M07894</v>
      </c>
      <c r="W3972" s="134" t="str">
        <f>IF((ISERROR(VLOOKUP(E3972,'[2]Lead Time(覆蓋貼)'!F:F,1,0)))*(P3972="v"),"",IF((ISTEXT(VLOOKUP(E3972,'[2]Lead Time(覆蓋貼)'!F:F,1,0)))*(P3972=""),"未執行",""))</f>
        <v/>
      </c>
    </row>
    <row r="3973" spans="1:23" ht="20.25" customHeight="1" x14ac:dyDescent="0.25">
      <c r="A3973" s="117"/>
      <c r="B3973" s="118" t="s">
        <v>7238</v>
      </c>
      <c r="C3973" s="119">
        <v>43337</v>
      </c>
      <c r="D3973" s="117" t="s">
        <v>7239</v>
      </c>
      <c r="E3973" s="120" t="s">
        <v>7274</v>
      </c>
      <c r="F3973" s="117">
        <f>IF(ISNA(VLOOKUP(B3973,[2]保固召回!$A:$G,7,FALSE)),"",(VLOOKUP(B3973,[2]保固召回!$A:$G,7,FALSE)))</f>
        <v>5</v>
      </c>
      <c r="G3973" s="121">
        <f t="shared" ca="1" si="247"/>
        <v>1.015228426395939E-2</v>
      </c>
      <c r="H3973" s="125" t="str">
        <f t="shared" si="245"/>
        <v/>
      </c>
      <c r="I3973" s="126">
        <f t="shared" ca="1" si="246"/>
        <v>2</v>
      </c>
      <c r="J3973" s="127"/>
      <c r="K3973" s="156"/>
      <c r="L3973" s="129"/>
      <c r="M3973" s="205"/>
      <c r="N3973" s="118"/>
      <c r="O3973" s="119"/>
      <c r="P3973" s="117" t="str">
        <f>IF(B3973="","",IF(ISNA(VLOOKUP(U3973,[2]NEW!H:H,1,FALSE)),"V",""))</f>
        <v/>
      </c>
      <c r="Q3973" s="156"/>
      <c r="R3973" s="129"/>
      <c r="S3973" s="205"/>
      <c r="U3973" s="132" t="str">
        <f t="shared" ref="U3973:U4036" si="248">B3973&amp;E3973</f>
        <v>00118904000M07906</v>
      </c>
      <c r="W3973" s="134" t="str">
        <f>IF((ISERROR(VLOOKUP(E3973,'[2]Lead Time(覆蓋貼)'!F:F,1,0)))*(P3973="v"),"",IF((ISTEXT(VLOOKUP(E3973,'[2]Lead Time(覆蓋貼)'!F:F,1,0)))*(P3973=""),"未執行",""))</f>
        <v/>
      </c>
    </row>
    <row r="3974" spans="1:23" ht="20.25" customHeight="1" x14ac:dyDescent="0.25">
      <c r="A3974" s="117"/>
      <c r="B3974" s="118" t="s">
        <v>7238</v>
      </c>
      <c r="C3974" s="119">
        <v>43337</v>
      </c>
      <c r="D3974" s="117" t="s">
        <v>7239</v>
      </c>
      <c r="E3974" s="120" t="s">
        <v>7275</v>
      </c>
      <c r="F3974" s="117">
        <f>IF(ISNA(VLOOKUP(B3974,[2]保固召回!$A:$G,7,FALSE)),"",(VLOOKUP(B3974,[2]保固召回!$A:$G,7,FALSE)))</f>
        <v>5</v>
      </c>
      <c r="G3974" s="121">
        <f t="shared" ca="1" si="247"/>
        <v>1.015228426395939E-2</v>
      </c>
      <c r="H3974" s="125" t="str">
        <f t="shared" ref="H3974:H4037" si="249">IF(P3974="V",D3974,"")</f>
        <v/>
      </c>
      <c r="I3974" s="126">
        <f t="shared" ref="I3974:I4037" ca="1" si="250">COUNTIF(H:H,D3974)</f>
        <v>2</v>
      </c>
      <c r="J3974" s="127"/>
      <c r="K3974" s="156"/>
      <c r="L3974" s="129"/>
      <c r="M3974" s="205"/>
      <c r="N3974" s="118"/>
      <c r="O3974" s="119"/>
      <c r="P3974" s="117" t="str">
        <f>IF(B3974="","",IF(ISNA(VLOOKUP(U3974,[2]NEW!H:H,1,FALSE)),"V",""))</f>
        <v/>
      </c>
      <c r="Q3974" s="156"/>
      <c r="R3974" s="129"/>
      <c r="S3974" s="205"/>
      <c r="U3974" s="132" t="str">
        <f t="shared" si="248"/>
        <v>00118904000M07901</v>
      </c>
      <c r="W3974" s="134" t="str">
        <f>IF((ISERROR(VLOOKUP(E3974,'[2]Lead Time(覆蓋貼)'!F:F,1,0)))*(P3974="v"),"",IF((ISTEXT(VLOOKUP(E3974,'[2]Lead Time(覆蓋貼)'!F:F,1,0)))*(P3974=""),"未執行",""))</f>
        <v/>
      </c>
    </row>
    <row r="3975" spans="1:23" ht="20.25" customHeight="1" x14ac:dyDescent="0.25">
      <c r="A3975" s="117"/>
      <c r="B3975" s="118" t="s">
        <v>7238</v>
      </c>
      <c r="C3975" s="119">
        <v>43337</v>
      </c>
      <c r="D3975" s="117" t="s">
        <v>7239</v>
      </c>
      <c r="E3975" s="120" t="s">
        <v>7276</v>
      </c>
      <c r="F3975" s="117">
        <f>IF(ISNA(VLOOKUP(B3975,[2]保固召回!$A:$G,7,FALSE)),"",(VLOOKUP(B3975,[2]保固召回!$A:$G,7,FALSE)))</f>
        <v>5</v>
      </c>
      <c r="G3975" s="121">
        <f t="shared" ca="1" si="247"/>
        <v>1.015228426395939E-2</v>
      </c>
      <c r="H3975" s="125" t="str">
        <f t="shared" si="249"/>
        <v/>
      </c>
      <c r="I3975" s="126">
        <f t="shared" ca="1" si="250"/>
        <v>2</v>
      </c>
      <c r="J3975" s="127"/>
      <c r="K3975" s="156"/>
      <c r="L3975" s="129"/>
      <c r="M3975" s="205"/>
      <c r="N3975" s="118"/>
      <c r="O3975" s="119"/>
      <c r="P3975" s="117" t="str">
        <f>IF(B3975="","",IF(ISNA(VLOOKUP(U3975,[2]NEW!H:H,1,FALSE)),"V",""))</f>
        <v/>
      </c>
      <c r="Q3975" s="156"/>
      <c r="R3975" s="129"/>
      <c r="S3975" s="205"/>
      <c r="U3975" s="132" t="str">
        <f t="shared" si="248"/>
        <v>0011890400G101364</v>
      </c>
      <c r="W3975" s="134" t="str">
        <f>IF((ISERROR(VLOOKUP(E3975,'[2]Lead Time(覆蓋貼)'!F:F,1,0)))*(P3975="v"),"",IF((ISTEXT(VLOOKUP(E3975,'[2]Lead Time(覆蓋貼)'!F:F,1,0)))*(P3975=""),"未執行",""))</f>
        <v/>
      </c>
    </row>
    <row r="3976" spans="1:23" ht="20.25" customHeight="1" x14ac:dyDescent="0.25">
      <c r="A3976" s="117"/>
      <c r="B3976" s="118" t="s">
        <v>7238</v>
      </c>
      <c r="C3976" s="119">
        <v>43337</v>
      </c>
      <c r="D3976" s="117" t="s">
        <v>7239</v>
      </c>
      <c r="E3976" s="120" t="s">
        <v>7277</v>
      </c>
      <c r="F3976" s="117">
        <f>IF(ISNA(VLOOKUP(B3976,[2]保固召回!$A:$G,7,FALSE)),"",(VLOOKUP(B3976,[2]保固召回!$A:$G,7,FALSE)))</f>
        <v>5</v>
      </c>
      <c r="G3976" s="121">
        <f t="shared" ca="1" si="247"/>
        <v>1.015228426395939E-2</v>
      </c>
      <c r="H3976" s="125" t="str">
        <f t="shared" si="249"/>
        <v/>
      </c>
      <c r="I3976" s="126">
        <f t="shared" ca="1" si="250"/>
        <v>2</v>
      </c>
      <c r="J3976" s="127"/>
      <c r="K3976" s="156"/>
      <c r="L3976" s="129"/>
      <c r="M3976" s="205"/>
      <c r="N3976" s="118"/>
      <c r="O3976" s="119"/>
      <c r="P3976" s="117" t="str">
        <f>IF(B3976="","",IF(ISNA(VLOOKUP(U3976,[2]NEW!H:H,1,FALSE)),"V",""))</f>
        <v/>
      </c>
      <c r="Q3976" s="156"/>
      <c r="R3976" s="129"/>
      <c r="S3976" s="205"/>
      <c r="U3976" s="132" t="str">
        <f t="shared" si="248"/>
        <v>0011890400G101366</v>
      </c>
      <c r="W3976" s="134" t="str">
        <f>IF((ISERROR(VLOOKUP(E3976,'[2]Lead Time(覆蓋貼)'!F:F,1,0)))*(P3976="v"),"",IF((ISTEXT(VLOOKUP(E3976,'[2]Lead Time(覆蓋貼)'!F:F,1,0)))*(P3976=""),"未執行",""))</f>
        <v/>
      </c>
    </row>
    <row r="3977" spans="1:23" ht="20.25" customHeight="1" x14ac:dyDescent="0.25">
      <c r="A3977" s="117"/>
      <c r="B3977" s="118" t="s">
        <v>7238</v>
      </c>
      <c r="C3977" s="119">
        <v>43337</v>
      </c>
      <c r="D3977" s="117" t="s">
        <v>7239</v>
      </c>
      <c r="E3977" s="120" t="s">
        <v>7278</v>
      </c>
      <c r="F3977" s="117">
        <f>IF(ISNA(VLOOKUP(B3977,[2]保固召回!$A:$G,7,FALSE)),"",(VLOOKUP(B3977,[2]保固召回!$A:$G,7,FALSE)))</f>
        <v>5</v>
      </c>
      <c r="G3977" s="121">
        <f t="shared" ref="G3977:G4040" ca="1" si="251">COUNTIF(H:H,D3977)/COUNTIF(D:D,D3977)</f>
        <v>1.015228426395939E-2</v>
      </c>
      <c r="H3977" s="125" t="str">
        <f t="shared" si="249"/>
        <v/>
      </c>
      <c r="I3977" s="126">
        <f t="shared" ca="1" si="250"/>
        <v>2</v>
      </c>
      <c r="J3977" s="127"/>
      <c r="K3977" s="156"/>
      <c r="L3977" s="129"/>
      <c r="M3977" s="205"/>
      <c r="N3977" s="118"/>
      <c r="O3977" s="119"/>
      <c r="P3977" s="117" t="str">
        <f>IF(B3977="","",IF(ISNA(VLOOKUP(U3977,[2]NEW!H:H,1,FALSE)),"V",""))</f>
        <v/>
      </c>
      <c r="Q3977" s="156"/>
      <c r="R3977" s="129"/>
      <c r="S3977" s="205"/>
      <c r="U3977" s="132" t="str">
        <f t="shared" si="248"/>
        <v>0011890400D675461</v>
      </c>
      <c r="W3977" s="134" t="str">
        <f>IF((ISERROR(VLOOKUP(E3977,'[2]Lead Time(覆蓋貼)'!F:F,1,0)))*(P3977="v"),"",IF((ISTEXT(VLOOKUP(E3977,'[2]Lead Time(覆蓋貼)'!F:F,1,0)))*(P3977=""),"未執行",""))</f>
        <v/>
      </c>
    </row>
    <row r="3978" spans="1:23" ht="20.25" customHeight="1" x14ac:dyDescent="0.25">
      <c r="A3978" s="117"/>
      <c r="B3978" s="118" t="s">
        <v>7238</v>
      </c>
      <c r="C3978" s="119">
        <v>43337</v>
      </c>
      <c r="D3978" s="117" t="s">
        <v>7239</v>
      </c>
      <c r="E3978" s="120" t="s">
        <v>7279</v>
      </c>
      <c r="F3978" s="117">
        <f>IF(ISNA(VLOOKUP(B3978,[2]保固召回!$A:$G,7,FALSE)),"",(VLOOKUP(B3978,[2]保固召回!$A:$G,7,FALSE)))</f>
        <v>5</v>
      </c>
      <c r="G3978" s="121">
        <f t="shared" ca="1" si="251"/>
        <v>1.015228426395939E-2</v>
      </c>
      <c r="H3978" s="125" t="str">
        <f t="shared" si="249"/>
        <v/>
      </c>
      <c r="I3978" s="126">
        <f t="shared" ca="1" si="250"/>
        <v>2</v>
      </c>
      <c r="J3978" s="127"/>
      <c r="K3978" s="156"/>
      <c r="L3978" s="129"/>
      <c r="M3978" s="205"/>
      <c r="N3978" s="118"/>
      <c r="O3978" s="119"/>
      <c r="P3978" s="117" t="str">
        <f>IF(B3978="","",IF(ISNA(VLOOKUP(U3978,[2]NEW!H:H,1,FALSE)),"V",""))</f>
        <v/>
      </c>
      <c r="Q3978" s="156"/>
      <c r="R3978" s="129"/>
      <c r="S3978" s="205"/>
      <c r="U3978" s="132" t="str">
        <f t="shared" si="248"/>
        <v>0011890400D675456</v>
      </c>
      <c r="W3978" s="134" t="str">
        <f>IF((ISERROR(VLOOKUP(E3978,'[2]Lead Time(覆蓋貼)'!F:F,1,0)))*(P3978="v"),"",IF((ISTEXT(VLOOKUP(E3978,'[2]Lead Time(覆蓋貼)'!F:F,1,0)))*(P3978=""),"未執行",""))</f>
        <v/>
      </c>
    </row>
    <row r="3979" spans="1:23" ht="20.25" customHeight="1" x14ac:dyDescent="0.25">
      <c r="A3979" s="117"/>
      <c r="B3979" s="118" t="s">
        <v>7238</v>
      </c>
      <c r="C3979" s="119">
        <v>43337</v>
      </c>
      <c r="D3979" s="117" t="s">
        <v>7239</v>
      </c>
      <c r="E3979" s="120" t="s">
        <v>7280</v>
      </c>
      <c r="F3979" s="117">
        <f>IF(ISNA(VLOOKUP(B3979,[2]保固召回!$A:$G,7,FALSE)),"",(VLOOKUP(B3979,[2]保固召回!$A:$G,7,FALSE)))</f>
        <v>5</v>
      </c>
      <c r="G3979" s="121">
        <f t="shared" ca="1" si="251"/>
        <v>1.015228426395939E-2</v>
      </c>
      <c r="H3979" s="125" t="str">
        <f t="shared" si="249"/>
        <v/>
      </c>
      <c r="I3979" s="126">
        <f t="shared" ca="1" si="250"/>
        <v>2</v>
      </c>
      <c r="J3979" s="127"/>
      <c r="K3979" s="156"/>
      <c r="L3979" s="129"/>
      <c r="M3979" s="205"/>
      <c r="N3979" s="118"/>
      <c r="O3979" s="119"/>
      <c r="P3979" s="117" t="str">
        <f>IF(B3979="","",IF(ISNA(VLOOKUP(U3979,[2]NEW!H:H,1,FALSE)),"V",""))</f>
        <v/>
      </c>
      <c r="Q3979" s="156"/>
      <c r="R3979" s="129"/>
      <c r="S3979" s="205"/>
      <c r="U3979" s="132" t="str">
        <f t="shared" si="248"/>
        <v>00118904000M03586</v>
      </c>
      <c r="W3979" s="134" t="str">
        <f>IF((ISERROR(VLOOKUP(E3979,'[2]Lead Time(覆蓋貼)'!F:F,1,0)))*(P3979="v"),"",IF((ISTEXT(VLOOKUP(E3979,'[2]Lead Time(覆蓋貼)'!F:F,1,0)))*(P3979=""),"未執行",""))</f>
        <v/>
      </c>
    </row>
    <row r="3980" spans="1:23" ht="20.25" customHeight="1" x14ac:dyDescent="0.25">
      <c r="A3980" s="117"/>
      <c r="B3980" s="118" t="s">
        <v>7238</v>
      </c>
      <c r="C3980" s="119">
        <v>43337</v>
      </c>
      <c r="D3980" s="117" t="s">
        <v>7239</v>
      </c>
      <c r="E3980" s="120" t="s">
        <v>7281</v>
      </c>
      <c r="F3980" s="117">
        <f>IF(ISNA(VLOOKUP(B3980,[2]保固召回!$A:$G,7,FALSE)),"",(VLOOKUP(B3980,[2]保固召回!$A:$G,7,FALSE)))</f>
        <v>5</v>
      </c>
      <c r="G3980" s="121">
        <f t="shared" ca="1" si="251"/>
        <v>1.015228426395939E-2</v>
      </c>
      <c r="H3980" s="125" t="str">
        <f t="shared" si="249"/>
        <v/>
      </c>
      <c r="I3980" s="126">
        <f t="shared" ca="1" si="250"/>
        <v>2</v>
      </c>
      <c r="J3980" s="127"/>
      <c r="K3980" s="156"/>
      <c r="L3980" s="129"/>
      <c r="M3980" s="205"/>
      <c r="N3980" s="118"/>
      <c r="O3980" s="119"/>
      <c r="P3980" s="117" t="str">
        <f>IF(B3980="","",IF(ISNA(VLOOKUP(U3980,[2]NEW!H:H,1,FALSE)),"V",""))</f>
        <v/>
      </c>
      <c r="Q3980" s="156"/>
      <c r="R3980" s="129"/>
      <c r="S3980" s="205"/>
      <c r="U3980" s="132" t="str">
        <f t="shared" si="248"/>
        <v>0011890400G100101</v>
      </c>
      <c r="W3980" s="134" t="str">
        <f>IF((ISERROR(VLOOKUP(E3980,'[2]Lead Time(覆蓋貼)'!F:F,1,0)))*(P3980="v"),"",IF((ISTEXT(VLOOKUP(E3980,'[2]Lead Time(覆蓋貼)'!F:F,1,0)))*(P3980=""),"未執行",""))</f>
        <v/>
      </c>
    </row>
    <row r="3981" spans="1:23" ht="20.25" customHeight="1" x14ac:dyDescent="0.25">
      <c r="A3981" s="117"/>
      <c r="B3981" s="118" t="s">
        <v>7238</v>
      </c>
      <c r="C3981" s="119">
        <v>43337</v>
      </c>
      <c r="D3981" s="117" t="s">
        <v>7239</v>
      </c>
      <c r="E3981" s="120" t="s">
        <v>6388</v>
      </c>
      <c r="F3981" s="117">
        <f>IF(ISNA(VLOOKUP(B3981,[2]保固召回!$A:$G,7,FALSE)),"",(VLOOKUP(B3981,[2]保固召回!$A:$G,7,FALSE)))</f>
        <v>5</v>
      </c>
      <c r="G3981" s="121">
        <f t="shared" ca="1" si="251"/>
        <v>1.015228426395939E-2</v>
      </c>
      <c r="H3981" s="125" t="str">
        <f t="shared" si="249"/>
        <v/>
      </c>
      <c r="I3981" s="126">
        <f t="shared" ca="1" si="250"/>
        <v>2</v>
      </c>
      <c r="J3981" s="127"/>
      <c r="K3981" s="156"/>
      <c r="L3981" s="129"/>
      <c r="M3981" s="205"/>
      <c r="N3981" s="118"/>
      <c r="O3981" s="119"/>
      <c r="P3981" s="117" t="str">
        <f>IF(B3981="","",IF(ISNA(VLOOKUP(U3981,[2]NEW!H:H,1,FALSE)),"V",""))</f>
        <v/>
      </c>
      <c r="Q3981" s="156"/>
      <c r="R3981" s="129"/>
      <c r="S3981" s="205"/>
      <c r="U3981" s="132" t="str">
        <f t="shared" si="248"/>
        <v>0011890400G103379</v>
      </c>
      <c r="W3981" s="134" t="str">
        <f>IF((ISERROR(VLOOKUP(E3981,'[2]Lead Time(覆蓋貼)'!F:F,1,0)))*(P3981="v"),"",IF((ISTEXT(VLOOKUP(E3981,'[2]Lead Time(覆蓋貼)'!F:F,1,0)))*(P3981=""),"未執行",""))</f>
        <v/>
      </c>
    </row>
    <row r="3982" spans="1:23" ht="20.25" customHeight="1" x14ac:dyDescent="0.25">
      <c r="A3982" s="117"/>
      <c r="B3982" s="118" t="s">
        <v>7238</v>
      </c>
      <c r="C3982" s="119">
        <v>43337</v>
      </c>
      <c r="D3982" s="117" t="s">
        <v>7239</v>
      </c>
      <c r="E3982" s="120" t="s">
        <v>7282</v>
      </c>
      <c r="F3982" s="117">
        <f>IF(ISNA(VLOOKUP(B3982,[2]保固召回!$A:$G,7,FALSE)),"",(VLOOKUP(B3982,[2]保固召回!$A:$G,7,FALSE)))</f>
        <v>5</v>
      </c>
      <c r="G3982" s="121">
        <f t="shared" ca="1" si="251"/>
        <v>1.015228426395939E-2</v>
      </c>
      <c r="H3982" s="125" t="str">
        <f t="shared" si="249"/>
        <v/>
      </c>
      <c r="I3982" s="126">
        <f t="shared" ca="1" si="250"/>
        <v>2</v>
      </c>
      <c r="J3982" s="127"/>
      <c r="K3982" s="156"/>
      <c r="L3982" s="129"/>
      <c r="M3982" s="205"/>
      <c r="N3982" s="118"/>
      <c r="O3982" s="119"/>
      <c r="P3982" s="117" t="str">
        <f>IF(B3982="","",IF(ISNA(VLOOKUP(U3982,[2]NEW!H:H,1,FALSE)),"V",""))</f>
        <v/>
      </c>
      <c r="Q3982" s="156"/>
      <c r="R3982" s="129"/>
      <c r="S3982" s="205"/>
      <c r="U3982" s="132" t="str">
        <f t="shared" si="248"/>
        <v>0011890400V594451</v>
      </c>
      <c r="W3982" s="134" t="str">
        <f>IF((ISERROR(VLOOKUP(E3982,'[2]Lead Time(覆蓋貼)'!F:F,1,0)))*(P3982="v"),"",IF((ISTEXT(VLOOKUP(E3982,'[2]Lead Time(覆蓋貼)'!F:F,1,0)))*(P3982=""),"未執行",""))</f>
        <v/>
      </c>
    </row>
    <row r="3983" spans="1:23" ht="20.25" customHeight="1" x14ac:dyDescent="0.25">
      <c r="A3983" s="117"/>
      <c r="B3983" s="118" t="s">
        <v>7238</v>
      </c>
      <c r="C3983" s="119">
        <v>43337</v>
      </c>
      <c r="D3983" s="117" t="s">
        <v>7239</v>
      </c>
      <c r="E3983" s="120" t="s">
        <v>6415</v>
      </c>
      <c r="F3983" s="117">
        <f>IF(ISNA(VLOOKUP(B3983,[2]保固召回!$A:$G,7,FALSE)),"",(VLOOKUP(B3983,[2]保固召回!$A:$G,7,FALSE)))</f>
        <v>5</v>
      </c>
      <c r="G3983" s="121">
        <f t="shared" ca="1" si="251"/>
        <v>1.015228426395939E-2</v>
      </c>
      <c r="H3983" s="125" t="str">
        <f t="shared" si="249"/>
        <v/>
      </c>
      <c r="I3983" s="126">
        <f t="shared" ca="1" si="250"/>
        <v>2</v>
      </c>
      <c r="J3983" s="127"/>
      <c r="K3983" s="156"/>
      <c r="L3983" s="129"/>
      <c r="M3983" s="205"/>
      <c r="N3983" s="118"/>
      <c r="O3983" s="119"/>
      <c r="P3983" s="117" t="str">
        <f>IF(B3983="","",IF(ISNA(VLOOKUP(U3983,[2]NEW!H:H,1,FALSE)),"V",""))</f>
        <v/>
      </c>
      <c r="Q3983" s="156"/>
      <c r="R3983" s="129"/>
      <c r="S3983" s="205"/>
      <c r="U3983" s="132" t="str">
        <f t="shared" si="248"/>
        <v>0011890400G105689</v>
      </c>
      <c r="W3983" s="134" t="str">
        <f>IF((ISERROR(VLOOKUP(E3983,'[2]Lead Time(覆蓋貼)'!F:F,1,0)))*(P3983="v"),"",IF((ISTEXT(VLOOKUP(E3983,'[2]Lead Time(覆蓋貼)'!F:F,1,0)))*(P3983=""),"未執行",""))</f>
        <v/>
      </c>
    </row>
    <row r="3984" spans="1:23" ht="20.25" customHeight="1" x14ac:dyDescent="0.25">
      <c r="A3984" s="117"/>
      <c r="B3984" s="118" t="s">
        <v>7238</v>
      </c>
      <c r="C3984" s="119">
        <v>43337</v>
      </c>
      <c r="D3984" s="117" t="s">
        <v>7239</v>
      </c>
      <c r="E3984" s="120" t="s">
        <v>6385</v>
      </c>
      <c r="F3984" s="117">
        <f>IF(ISNA(VLOOKUP(B3984,[2]保固召回!$A:$G,7,FALSE)),"",(VLOOKUP(B3984,[2]保固召回!$A:$G,7,FALSE)))</f>
        <v>5</v>
      </c>
      <c r="G3984" s="121">
        <f t="shared" ca="1" si="251"/>
        <v>1.015228426395939E-2</v>
      </c>
      <c r="H3984" s="125" t="str">
        <f t="shared" si="249"/>
        <v/>
      </c>
      <c r="I3984" s="126">
        <f t="shared" ca="1" si="250"/>
        <v>2</v>
      </c>
      <c r="J3984" s="127"/>
      <c r="K3984" s="156"/>
      <c r="L3984" s="129"/>
      <c r="M3984" s="205"/>
      <c r="N3984" s="118"/>
      <c r="O3984" s="119"/>
      <c r="P3984" s="117" t="str">
        <f>IF(B3984="","",IF(ISNA(VLOOKUP(U3984,[2]NEW!H:H,1,FALSE)),"V",""))</f>
        <v/>
      </c>
      <c r="Q3984" s="156"/>
      <c r="R3984" s="129"/>
      <c r="S3984" s="205"/>
      <c r="U3984" s="132" t="str">
        <f t="shared" si="248"/>
        <v>0011890400G103295</v>
      </c>
      <c r="W3984" s="134" t="str">
        <f>IF((ISERROR(VLOOKUP(E3984,'[2]Lead Time(覆蓋貼)'!F:F,1,0)))*(P3984="v"),"",IF((ISTEXT(VLOOKUP(E3984,'[2]Lead Time(覆蓋貼)'!F:F,1,0)))*(P3984=""),"未執行",""))</f>
        <v/>
      </c>
    </row>
    <row r="3985" spans="1:23" ht="20.25" customHeight="1" x14ac:dyDescent="0.25">
      <c r="A3985" s="117"/>
      <c r="B3985" s="118" t="s">
        <v>7238</v>
      </c>
      <c r="C3985" s="119">
        <v>43337</v>
      </c>
      <c r="D3985" s="117" t="s">
        <v>7239</v>
      </c>
      <c r="E3985" s="120" t="s">
        <v>7283</v>
      </c>
      <c r="F3985" s="117">
        <f>IF(ISNA(VLOOKUP(B3985,[2]保固召回!$A:$G,7,FALSE)),"",(VLOOKUP(B3985,[2]保固召回!$A:$G,7,FALSE)))</f>
        <v>5</v>
      </c>
      <c r="G3985" s="121">
        <f t="shared" ca="1" si="251"/>
        <v>1.015228426395939E-2</v>
      </c>
      <c r="H3985" s="125" t="str">
        <f t="shared" si="249"/>
        <v/>
      </c>
      <c r="I3985" s="126">
        <f t="shared" ca="1" si="250"/>
        <v>2</v>
      </c>
      <c r="J3985" s="127"/>
      <c r="K3985" s="156"/>
      <c r="L3985" s="129"/>
      <c r="M3985" s="205"/>
      <c r="N3985" s="118"/>
      <c r="O3985" s="119"/>
      <c r="P3985" s="117" t="str">
        <f>IF(B3985="","",IF(ISNA(VLOOKUP(U3985,[2]NEW!H:H,1,FALSE)),"V",""))</f>
        <v/>
      </c>
      <c r="Q3985" s="156"/>
      <c r="R3985" s="129"/>
      <c r="S3985" s="205"/>
      <c r="U3985" s="132" t="str">
        <f t="shared" si="248"/>
        <v>0011890400G101816</v>
      </c>
      <c r="W3985" s="134" t="str">
        <f>IF((ISERROR(VLOOKUP(E3985,'[2]Lead Time(覆蓋貼)'!F:F,1,0)))*(P3985="v"),"",IF((ISTEXT(VLOOKUP(E3985,'[2]Lead Time(覆蓋貼)'!F:F,1,0)))*(P3985=""),"未執行",""))</f>
        <v/>
      </c>
    </row>
    <row r="3986" spans="1:23" ht="20.25" customHeight="1" x14ac:dyDescent="0.25">
      <c r="A3986" s="117"/>
      <c r="B3986" s="118" t="s">
        <v>7238</v>
      </c>
      <c r="C3986" s="119">
        <v>43337</v>
      </c>
      <c r="D3986" s="117" t="s">
        <v>7239</v>
      </c>
      <c r="E3986" s="120" t="s">
        <v>7284</v>
      </c>
      <c r="F3986" s="117">
        <f>IF(ISNA(VLOOKUP(B3986,[2]保固召回!$A:$G,7,FALSE)),"",(VLOOKUP(B3986,[2]保固召回!$A:$G,7,FALSE)))</f>
        <v>5</v>
      </c>
      <c r="G3986" s="121">
        <f t="shared" ca="1" si="251"/>
        <v>1.015228426395939E-2</v>
      </c>
      <c r="H3986" s="125" t="str">
        <f t="shared" si="249"/>
        <v/>
      </c>
      <c r="I3986" s="126">
        <f t="shared" ca="1" si="250"/>
        <v>2</v>
      </c>
      <c r="J3986" s="127"/>
      <c r="K3986" s="156"/>
      <c r="L3986" s="129"/>
      <c r="M3986" s="205"/>
      <c r="N3986" s="118"/>
      <c r="O3986" s="119"/>
      <c r="P3986" s="117" t="str">
        <f>IF(B3986="","",IF(ISNA(VLOOKUP(U3986,[2]NEW!H:H,1,FALSE)),"V",""))</f>
        <v/>
      </c>
      <c r="Q3986" s="156"/>
      <c r="R3986" s="129"/>
      <c r="S3986" s="205"/>
      <c r="U3986" s="132" t="str">
        <f t="shared" si="248"/>
        <v>0011890400G100964</v>
      </c>
      <c r="W3986" s="134" t="str">
        <f>IF((ISERROR(VLOOKUP(E3986,'[2]Lead Time(覆蓋貼)'!F:F,1,0)))*(P3986="v"),"",IF((ISTEXT(VLOOKUP(E3986,'[2]Lead Time(覆蓋貼)'!F:F,1,0)))*(P3986=""),"未執行",""))</f>
        <v>未執行</v>
      </c>
    </row>
    <row r="3987" spans="1:23" ht="20.25" customHeight="1" x14ac:dyDescent="0.25">
      <c r="A3987" s="117"/>
      <c r="B3987" s="118" t="s">
        <v>7238</v>
      </c>
      <c r="C3987" s="119">
        <v>43337</v>
      </c>
      <c r="D3987" s="117" t="s">
        <v>7239</v>
      </c>
      <c r="E3987" s="120" t="s">
        <v>6503</v>
      </c>
      <c r="F3987" s="117">
        <f>IF(ISNA(VLOOKUP(B3987,[2]保固召回!$A:$G,7,FALSE)),"",(VLOOKUP(B3987,[2]保固召回!$A:$G,7,FALSE)))</f>
        <v>5</v>
      </c>
      <c r="G3987" s="121">
        <f t="shared" ca="1" si="251"/>
        <v>1.015228426395939E-2</v>
      </c>
      <c r="H3987" s="125" t="str">
        <f t="shared" si="249"/>
        <v/>
      </c>
      <c r="I3987" s="126">
        <f t="shared" ca="1" si="250"/>
        <v>2</v>
      </c>
      <c r="J3987" s="127"/>
      <c r="K3987" s="156"/>
      <c r="L3987" s="129"/>
      <c r="M3987" s="205"/>
      <c r="N3987" s="118"/>
      <c r="O3987" s="119"/>
      <c r="P3987" s="117" t="str">
        <f>IF(B3987="","",IF(ISNA(VLOOKUP(U3987,[2]NEW!H:H,1,FALSE)),"V",""))</f>
        <v/>
      </c>
      <c r="Q3987" s="156"/>
      <c r="R3987" s="129"/>
      <c r="S3987" s="205"/>
      <c r="U3987" s="132" t="str">
        <f t="shared" si="248"/>
        <v>00118904000M23868</v>
      </c>
      <c r="W3987" s="134" t="str">
        <f>IF((ISERROR(VLOOKUP(E3987,'[2]Lead Time(覆蓋貼)'!F:F,1,0)))*(P3987="v"),"",IF((ISTEXT(VLOOKUP(E3987,'[2]Lead Time(覆蓋貼)'!F:F,1,0)))*(P3987=""),"未執行",""))</f>
        <v/>
      </c>
    </row>
    <row r="3988" spans="1:23" ht="20.25" customHeight="1" x14ac:dyDescent="0.25">
      <c r="A3988" s="117"/>
      <c r="B3988" s="118" t="s">
        <v>7238</v>
      </c>
      <c r="C3988" s="119">
        <v>43337</v>
      </c>
      <c r="D3988" s="117" t="s">
        <v>7239</v>
      </c>
      <c r="E3988" s="120" t="s">
        <v>7285</v>
      </c>
      <c r="F3988" s="117">
        <f>IF(ISNA(VLOOKUP(B3988,[2]保固召回!$A:$G,7,FALSE)),"",(VLOOKUP(B3988,[2]保固召回!$A:$G,7,FALSE)))</f>
        <v>5</v>
      </c>
      <c r="G3988" s="121">
        <f t="shared" ca="1" si="251"/>
        <v>1.015228426395939E-2</v>
      </c>
      <c r="H3988" s="125" t="str">
        <f t="shared" si="249"/>
        <v/>
      </c>
      <c r="I3988" s="126">
        <f t="shared" ca="1" si="250"/>
        <v>2</v>
      </c>
      <c r="J3988" s="127"/>
      <c r="K3988" s="156"/>
      <c r="L3988" s="129"/>
      <c r="M3988" s="205"/>
      <c r="N3988" s="118"/>
      <c r="O3988" s="119"/>
      <c r="P3988" s="117" t="str">
        <f>IF(B3988="","",IF(ISNA(VLOOKUP(U3988,[2]NEW!H:H,1,FALSE)),"V",""))</f>
        <v/>
      </c>
      <c r="Q3988" s="156"/>
      <c r="R3988" s="129"/>
      <c r="S3988" s="205"/>
      <c r="U3988" s="132" t="str">
        <f t="shared" si="248"/>
        <v>0011890400G102789</v>
      </c>
      <c r="W3988" s="134" t="str">
        <f>IF((ISERROR(VLOOKUP(E3988,'[2]Lead Time(覆蓋貼)'!F:F,1,0)))*(P3988="v"),"",IF((ISTEXT(VLOOKUP(E3988,'[2]Lead Time(覆蓋貼)'!F:F,1,0)))*(P3988=""),"未執行",""))</f>
        <v/>
      </c>
    </row>
    <row r="3989" spans="1:23" ht="20.25" customHeight="1" x14ac:dyDescent="0.25">
      <c r="A3989" s="117"/>
      <c r="B3989" s="118" t="s">
        <v>7238</v>
      </c>
      <c r="C3989" s="119">
        <v>43337</v>
      </c>
      <c r="D3989" s="117" t="s">
        <v>7239</v>
      </c>
      <c r="E3989" s="120" t="s">
        <v>6490</v>
      </c>
      <c r="F3989" s="117">
        <f>IF(ISNA(VLOOKUP(B3989,[2]保固召回!$A:$G,7,FALSE)),"",(VLOOKUP(B3989,[2]保固召回!$A:$G,7,FALSE)))</f>
        <v>5</v>
      </c>
      <c r="G3989" s="121">
        <f t="shared" ca="1" si="251"/>
        <v>1.015228426395939E-2</v>
      </c>
      <c r="H3989" s="125" t="str">
        <f t="shared" si="249"/>
        <v/>
      </c>
      <c r="I3989" s="126">
        <f t="shared" ca="1" si="250"/>
        <v>2</v>
      </c>
      <c r="J3989" s="127"/>
      <c r="K3989" s="156"/>
      <c r="L3989" s="129"/>
      <c r="M3989" s="205"/>
      <c r="N3989" s="118"/>
      <c r="O3989" s="119"/>
      <c r="P3989" s="117" t="str">
        <f>IF(B3989="","",IF(ISNA(VLOOKUP(U3989,[2]NEW!H:H,1,FALSE)),"V",""))</f>
        <v/>
      </c>
      <c r="Q3989" s="156"/>
      <c r="R3989" s="129"/>
      <c r="S3989" s="205"/>
      <c r="U3989" s="132" t="str">
        <f t="shared" si="248"/>
        <v>00118904000M13114</v>
      </c>
      <c r="W3989" s="134" t="str">
        <f>IF((ISERROR(VLOOKUP(E3989,'[2]Lead Time(覆蓋貼)'!F:F,1,0)))*(P3989="v"),"",IF((ISTEXT(VLOOKUP(E3989,'[2]Lead Time(覆蓋貼)'!F:F,1,0)))*(P3989=""),"未執行",""))</f>
        <v/>
      </c>
    </row>
    <row r="3990" spans="1:23" ht="20.25" customHeight="1" x14ac:dyDescent="0.25">
      <c r="A3990" s="117"/>
      <c r="B3990" s="118" t="s">
        <v>7238</v>
      </c>
      <c r="C3990" s="119">
        <v>43337</v>
      </c>
      <c r="D3990" s="117" t="s">
        <v>7239</v>
      </c>
      <c r="E3990" s="120" t="s">
        <v>7286</v>
      </c>
      <c r="F3990" s="117">
        <f>IF(ISNA(VLOOKUP(B3990,[2]保固召回!$A:$G,7,FALSE)),"",(VLOOKUP(B3990,[2]保固召回!$A:$G,7,FALSE)))</f>
        <v>5</v>
      </c>
      <c r="G3990" s="121">
        <f t="shared" ca="1" si="251"/>
        <v>1.015228426395939E-2</v>
      </c>
      <c r="H3990" s="125" t="str">
        <f t="shared" si="249"/>
        <v/>
      </c>
      <c r="I3990" s="126">
        <f t="shared" ca="1" si="250"/>
        <v>2</v>
      </c>
      <c r="J3990" s="127"/>
      <c r="K3990" s="156"/>
      <c r="L3990" s="129"/>
      <c r="M3990" s="205"/>
      <c r="N3990" s="118"/>
      <c r="O3990" s="119"/>
      <c r="P3990" s="117" t="str">
        <f>IF(B3990="","",IF(ISNA(VLOOKUP(U3990,[2]NEW!H:H,1,FALSE)),"V",""))</f>
        <v/>
      </c>
      <c r="Q3990" s="156"/>
      <c r="R3990" s="129"/>
      <c r="S3990" s="205"/>
      <c r="U3990" s="132" t="str">
        <f t="shared" si="248"/>
        <v>0011890400G102024</v>
      </c>
      <c r="W3990" s="134" t="str">
        <f>IF((ISERROR(VLOOKUP(E3990,'[2]Lead Time(覆蓋貼)'!F:F,1,0)))*(P3990="v"),"",IF((ISTEXT(VLOOKUP(E3990,'[2]Lead Time(覆蓋貼)'!F:F,1,0)))*(P3990=""),"未執行",""))</f>
        <v/>
      </c>
    </row>
    <row r="3991" spans="1:23" ht="20.25" customHeight="1" x14ac:dyDescent="0.25">
      <c r="A3991" s="117"/>
      <c r="B3991" s="118" t="s">
        <v>7238</v>
      </c>
      <c r="C3991" s="119">
        <v>43337</v>
      </c>
      <c r="D3991" s="117" t="s">
        <v>7239</v>
      </c>
      <c r="E3991" s="120" t="s">
        <v>7287</v>
      </c>
      <c r="F3991" s="117">
        <f>IF(ISNA(VLOOKUP(B3991,[2]保固召回!$A:$G,7,FALSE)),"",(VLOOKUP(B3991,[2]保固召回!$A:$G,7,FALSE)))</f>
        <v>5</v>
      </c>
      <c r="G3991" s="121">
        <f t="shared" ca="1" si="251"/>
        <v>1.015228426395939E-2</v>
      </c>
      <c r="H3991" s="125" t="str">
        <f t="shared" si="249"/>
        <v/>
      </c>
      <c r="I3991" s="126">
        <f t="shared" ca="1" si="250"/>
        <v>2</v>
      </c>
      <c r="J3991" s="127"/>
      <c r="K3991" s="156"/>
      <c r="L3991" s="129"/>
      <c r="M3991" s="205"/>
      <c r="N3991" s="118"/>
      <c r="O3991" s="119"/>
      <c r="P3991" s="117" t="str">
        <f>IF(B3991="","",IF(ISNA(VLOOKUP(U3991,[2]NEW!H:H,1,FALSE)),"V",""))</f>
        <v/>
      </c>
      <c r="Q3991" s="156"/>
      <c r="R3991" s="129"/>
      <c r="S3991" s="205"/>
      <c r="U3991" s="132" t="str">
        <f t="shared" si="248"/>
        <v>0011890400G102055</v>
      </c>
      <c r="W3991" s="134" t="str">
        <f>IF((ISERROR(VLOOKUP(E3991,'[2]Lead Time(覆蓋貼)'!F:F,1,0)))*(P3991="v"),"",IF((ISTEXT(VLOOKUP(E3991,'[2]Lead Time(覆蓋貼)'!F:F,1,0)))*(P3991=""),"未執行",""))</f>
        <v/>
      </c>
    </row>
    <row r="3992" spans="1:23" ht="20.25" customHeight="1" x14ac:dyDescent="0.25">
      <c r="A3992" s="117"/>
      <c r="B3992" s="118" t="s">
        <v>7238</v>
      </c>
      <c r="C3992" s="119">
        <v>43337</v>
      </c>
      <c r="D3992" s="117" t="s">
        <v>7239</v>
      </c>
      <c r="E3992" s="120" t="s">
        <v>7288</v>
      </c>
      <c r="F3992" s="117">
        <f>IF(ISNA(VLOOKUP(B3992,[2]保固召回!$A:$G,7,FALSE)),"",(VLOOKUP(B3992,[2]保固召回!$A:$G,7,FALSE)))</f>
        <v>5</v>
      </c>
      <c r="G3992" s="121">
        <f t="shared" ca="1" si="251"/>
        <v>1.015228426395939E-2</v>
      </c>
      <c r="H3992" s="125" t="str">
        <f t="shared" si="249"/>
        <v/>
      </c>
      <c r="I3992" s="126">
        <f t="shared" ca="1" si="250"/>
        <v>2</v>
      </c>
      <c r="J3992" s="127"/>
      <c r="K3992" s="156"/>
      <c r="L3992" s="129"/>
      <c r="M3992" s="205"/>
      <c r="N3992" s="118"/>
      <c r="O3992" s="119"/>
      <c r="P3992" s="117" t="str">
        <f>IF(B3992="","",IF(ISNA(VLOOKUP(U3992,[2]NEW!H:H,1,FALSE)),"V",""))</f>
        <v/>
      </c>
      <c r="Q3992" s="156"/>
      <c r="R3992" s="129"/>
      <c r="S3992" s="205"/>
      <c r="U3992" s="132" t="str">
        <f t="shared" si="248"/>
        <v>0011890400G118133</v>
      </c>
      <c r="W3992" s="134" t="str">
        <f>IF((ISERROR(VLOOKUP(E3992,'[2]Lead Time(覆蓋貼)'!F:F,1,0)))*(P3992="v"),"",IF((ISTEXT(VLOOKUP(E3992,'[2]Lead Time(覆蓋貼)'!F:F,1,0)))*(P3992=""),"未執行",""))</f>
        <v/>
      </c>
    </row>
    <row r="3993" spans="1:23" ht="20.25" customHeight="1" x14ac:dyDescent="0.25">
      <c r="A3993" s="117"/>
      <c r="B3993" s="118" t="s">
        <v>7238</v>
      </c>
      <c r="C3993" s="119">
        <v>43337</v>
      </c>
      <c r="D3993" s="117" t="s">
        <v>7239</v>
      </c>
      <c r="E3993" s="120" t="s">
        <v>6392</v>
      </c>
      <c r="F3993" s="117">
        <f>IF(ISNA(VLOOKUP(B3993,[2]保固召回!$A:$G,7,FALSE)),"",(VLOOKUP(B3993,[2]保固召回!$A:$G,7,FALSE)))</f>
        <v>5</v>
      </c>
      <c r="G3993" s="121">
        <f t="shared" ca="1" si="251"/>
        <v>1.015228426395939E-2</v>
      </c>
      <c r="H3993" s="125" t="str">
        <f t="shared" si="249"/>
        <v/>
      </c>
      <c r="I3993" s="126">
        <f t="shared" ca="1" si="250"/>
        <v>2</v>
      </c>
      <c r="J3993" s="127"/>
      <c r="K3993" s="156"/>
      <c r="L3993" s="129"/>
      <c r="M3993" s="205"/>
      <c r="N3993" s="118"/>
      <c r="O3993" s="119"/>
      <c r="P3993" s="117" t="str">
        <f>IF(B3993="","",IF(ISNA(VLOOKUP(U3993,[2]NEW!H:H,1,FALSE)),"V",""))</f>
        <v/>
      </c>
      <c r="Q3993" s="156"/>
      <c r="R3993" s="129"/>
      <c r="S3993" s="205"/>
      <c r="U3993" s="132" t="str">
        <f t="shared" si="248"/>
        <v>0011890400G103784</v>
      </c>
      <c r="W3993" s="134" t="str">
        <f>IF((ISERROR(VLOOKUP(E3993,'[2]Lead Time(覆蓋貼)'!F:F,1,0)))*(P3993="v"),"",IF((ISTEXT(VLOOKUP(E3993,'[2]Lead Time(覆蓋貼)'!F:F,1,0)))*(P3993=""),"未執行",""))</f>
        <v/>
      </c>
    </row>
    <row r="3994" spans="1:23" ht="20.25" customHeight="1" x14ac:dyDescent="0.25">
      <c r="A3994" s="117"/>
      <c r="B3994" s="118" t="s">
        <v>7238</v>
      </c>
      <c r="C3994" s="119">
        <v>43337</v>
      </c>
      <c r="D3994" s="117" t="s">
        <v>7239</v>
      </c>
      <c r="E3994" s="120" t="s">
        <v>7289</v>
      </c>
      <c r="F3994" s="117">
        <f>IF(ISNA(VLOOKUP(B3994,[2]保固召回!$A:$G,7,FALSE)),"",(VLOOKUP(B3994,[2]保固召回!$A:$G,7,FALSE)))</f>
        <v>5</v>
      </c>
      <c r="G3994" s="121">
        <f t="shared" ca="1" si="251"/>
        <v>1.015228426395939E-2</v>
      </c>
      <c r="H3994" s="125" t="str">
        <f t="shared" si="249"/>
        <v/>
      </c>
      <c r="I3994" s="126">
        <f t="shared" ca="1" si="250"/>
        <v>2</v>
      </c>
      <c r="J3994" s="127"/>
      <c r="K3994" s="156"/>
      <c r="L3994" s="129"/>
      <c r="M3994" s="205"/>
      <c r="N3994" s="118"/>
      <c r="O3994" s="119"/>
      <c r="P3994" s="117" t="str">
        <f>IF(B3994="","",IF(ISNA(VLOOKUP(U3994,[2]NEW!H:H,1,FALSE)),"V",""))</f>
        <v/>
      </c>
      <c r="Q3994" s="156"/>
      <c r="R3994" s="129"/>
      <c r="S3994" s="205"/>
      <c r="U3994" s="132" t="str">
        <f t="shared" si="248"/>
        <v>0011890400G101360</v>
      </c>
      <c r="W3994" s="134" t="str">
        <f>IF((ISERROR(VLOOKUP(E3994,'[2]Lead Time(覆蓋貼)'!F:F,1,0)))*(P3994="v"),"",IF((ISTEXT(VLOOKUP(E3994,'[2]Lead Time(覆蓋貼)'!F:F,1,0)))*(P3994=""),"未執行",""))</f>
        <v/>
      </c>
    </row>
    <row r="3995" spans="1:23" ht="20.25" customHeight="1" x14ac:dyDescent="0.25">
      <c r="A3995" s="117"/>
      <c r="B3995" s="118" t="s">
        <v>7238</v>
      </c>
      <c r="C3995" s="119">
        <v>43337</v>
      </c>
      <c r="D3995" s="117" t="s">
        <v>7239</v>
      </c>
      <c r="E3995" s="120" t="s">
        <v>6397</v>
      </c>
      <c r="F3995" s="117">
        <f>IF(ISNA(VLOOKUP(B3995,[2]保固召回!$A:$G,7,FALSE)),"",(VLOOKUP(B3995,[2]保固召回!$A:$G,7,FALSE)))</f>
        <v>5</v>
      </c>
      <c r="G3995" s="121">
        <f t="shared" ca="1" si="251"/>
        <v>1.015228426395939E-2</v>
      </c>
      <c r="H3995" s="125" t="str">
        <f t="shared" si="249"/>
        <v/>
      </c>
      <c r="I3995" s="126">
        <f t="shared" ca="1" si="250"/>
        <v>2</v>
      </c>
      <c r="J3995" s="127"/>
      <c r="K3995" s="156"/>
      <c r="L3995" s="129"/>
      <c r="M3995" s="205"/>
      <c r="N3995" s="118"/>
      <c r="O3995" s="119"/>
      <c r="P3995" s="117" t="str">
        <f>IF(B3995="","",IF(ISNA(VLOOKUP(U3995,[2]NEW!H:H,1,FALSE)),"V",""))</f>
        <v/>
      </c>
      <c r="Q3995" s="156"/>
      <c r="R3995" s="129"/>
      <c r="S3995" s="205"/>
      <c r="U3995" s="132" t="str">
        <f t="shared" si="248"/>
        <v>0011890400G104085</v>
      </c>
      <c r="W3995" s="134" t="str">
        <f>IF((ISERROR(VLOOKUP(E3995,'[2]Lead Time(覆蓋貼)'!F:F,1,0)))*(P3995="v"),"",IF((ISTEXT(VLOOKUP(E3995,'[2]Lead Time(覆蓋貼)'!F:F,1,0)))*(P3995=""),"未執行",""))</f>
        <v/>
      </c>
    </row>
    <row r="3996" spans="1:23" ht="20.25" customHeight="1" x14ac:dyDescent="0.25">
      <c r="A3996" s="117"/>
      <c r="B3996" s="118" t="s">
        <v>7238</v>
      </c>
      <c r="C3996" s="119">
        <v>43337</v>
      </c>
      <c r="D3996" s="117" t="s">
        <v>7239</v>
      </c>
      <c r="E3996" s="120" t="s">
        <v>6407</v>
      </c>
      <c r="F3996" s="117">
        <f>IF(ISNA(VLOOKUP(B3996,[2]保固召回!$A:$G,7,FALSE)),"",(VLOOKUP(B3996,[2]保固召回!$A:$G,7,FALSE)))</f>
        <v>5</v>
      </c>
      <c r="G3996" s="121">
        <f t="shared" ca="1" si="251"/>
        <v>1.015228426395939E-2</v>
      </c>
      <c r="H3996" s="125" t="str">
        <f t="shared" si="249"/>
        <v/>
      </c>
      <c r="I3996" s="126">
        <f t="shared" ca="1" si="250"/>
        <v>2</v>
      </c>
      <c r="J3996" s="127"/>
      <c r="K3996" s="156"/>
      <c r="L3996" s="129"/>
      <c r="M3996" s="205"/>
      <c r="N3996" s="118"/>
      <c r="O3996" s="119"/>
      <c r="P3996" s="117" t="str">
        <f>IF(B3996="","",IF(ISNA(VLOOKUP(U3996,[2]NEW!H:H,1,FALSE)),"V",""))</f>
        <v/>
      </c>
      <c r="Q3996" s="156"/>
      <c r="R3996" s="129"/>
      <c r="S3996" s="205"/>
      <c r="U3996" s="132" t="str">
        <f t="shared" si="248"/>
        <v>0011890400G105135</v>
      </c>
      <c r="W3996" s="134" t="str">
        <f>IF((ISERROR(VLOOKUP(E3996,'[2]Lead Time(覆蓋貼)'!F:F,1,0)))*(P3996="v"),"",IF((ISTEXT(VLOOKUP(E3996,'[2]Lead Time(覆蓋貼)'!F:F,1,0)))*(P3996=""),"未執行",""))</f>
        <v/>
      </c>
    </row>
    <row r="3997" spans="1:23" ht="20.25" customHeight="1" x14ac:dyDescent="0.25">
      <c r="A3997" s="117"/>
      <c r="B3997" s="118" t="s">
        <v>7238</v>
      </c>
      <c r="C3997" s="119">
        <v>43337</v>
      </c>
      <c r="D3997" s="117" t="s">
        <v>7239</v>
      </c>
      <c r="E3997" s="120" t="s">
        <v>6409</v>
      </c>
      <c r="F3997" s="117">
        <f>IF(ISNA(VLOOKUP(B3997,[2]保固召回!$A:$G,7,FALSE)),"",(VLOOKUP(B3997,[2]保固召回!$A:$G,7,FALSE)))</f>
        <v>5</v>
      </c>
      <c r="G3997" s="121">
        <f t="shared" ca="1" si="251"/>
        <v>1.015228426395939E-2</v>
      </c>
      <c r="H3997" s="125" t="str">
        <f t="shared" si="249"/>
        <v/>
      </c>
      <c r="I3997" s="126">
        <f t="shared" ca="1" si="250"/>
        <v>2</v>
      </c>
      <c r="J3997" s="127"/>
      <c r="K3997" s="156"/>
      <c r="L3997" s="129"/>
      <c r="M3997" s="205"/>
      <c r="N3997" s="118"/>
      <c r="O3997" s="119"/>
      <c r="P3997" s="117" t="str">
        <f>IF(B3997="","",IF(ISNA(VLOOKUP(U3997,[2]NEW!H:H,1,FALSE)),"V",""))</f>
        <v/>
      </c>
      <c r="Q3997" s="156"/>
      <c r="R3997" s="129"/>
      <c r="S3997" s="205"/>
      <c r="U3997" s="132" t="str">
        <f t="shared" si="248"/>
        <v>0011890400G105138</v>
      </c>
      <c r="W3997" s="134" t="str">
        <f>IF((ISERROR(VLOOKUP(E3997,'[2]Lead Time(覆蓋貼)'!F:F,1,0)))*(P3997="v"),"",IF((ISTEXT(VLOOKUP(E3997,'[2]Lead Time(覆蓋貼)'!F:F,1,0)))*(P3997=""),"未執行",""))</f>
        <v/>
      </c>
    </row>
    <row r="3998" spans="1:23" ht="20.25" customHeight="1" x14ac:dyDescent="0.25">
      <c r="A3998" s="117"/>
      <c r="B3998" s="118" t="s">
        <v>7238</v>
      </c>
      <c r="C3998" s="119">
        <v>43337</v>
      </c>
      <c r="D3998" s="117" t="s">
        <v>7239</v>
      </c>
      <c r="E3998" s="120" t="s">
        <v>7290</v>
      </c>
      <c r="F3998" s="117">
        <f>IF(ISNA(VLOOKUP(B3998,[2]保固召回!$A:$G,7,FALSE)),"",(VLOOKUP(B3998,[2]保固召回!$A:$G,7,FALSE)))</f>
        <v>5</v>
      </c>
      <c r="G3998" s="121">
        <f t="shared" ca="1" si="251"/>
        <v>1.015228426395939E-2</v>
      </c>
      <c r="H3998" s="125" t="str">
        <f t="shared" si="249"/>
        <v/>
      </c>
      <c r="I3998" s="126">
        <f t="shared" ca="1" si="250"/>
        <v>2</v>
      </c>
      <c r="J3998" s="127"/>
      <c r="K3998" s="156"/>
      <c r="L3998" s="129"/>
      <c r="M3998" s="205"/>
      <c r="N3998" s="118"/>
      <c r="O3998" s="119"/>
      <c r="P3998" s="117" t="str">
        <f>IF(B3998="","",IF(ISNA(VLOOKUP(U3998,[2]NEW!H:H,1,FALSE)),"V",""))</f>
        <v/>
      </c>
      <c r="Q3998" s="156"/>
      <c r="R3998" s="129"/>
      <c r="S3998" s="205"/>
      <c r="U3998" s="132" t="str">
        <f t="shared" si="248"/>
        <v>00118904000M21823</v>
      </c>
      <c r="W3998" s="134" t="str">
        <f>IF((ISERROR(VLOOKUP(E3998,'[2]Lead Time(覆蓋貼)'!F:F,1,0)))*(P3998="v"),"",IF((ISTEXT(VLOOKUP(E3998,'[2]Lead Time(覆蓋貼)'!F:F,1,0)))*(P3998=""),"未執行",""))</f>
        <v/>
      </c>
    </row>
    <row r="3999" spans="1:23" ht="20.25" customHeight="1" x14ac:dyDescent="0.25">
      <c r="A3999" s="117"/>
      <c r="B3999" s="118" t="s">
        <v>7238</v>
      </c>
      <c r="C3999" s="119">
        <v>43337</v>
      </c>
      <c r="D3999" s="117" t="s">
        <v>7239</v>
      </c>
      <c r="E3999" s="120" t="s">
        <v>6489</v>
      </c>
      <c r="F3999" s="117">
        <f>IF(ISNA(VLOOKUP(B3999,[2]保固召回!$A:$G,7,FALSE)),"",(VLOOKUP(B3999,[2]保固召回!$A:$G,7,FALSE)))</f>
        <v>5</v>
      </c>
      <c r="G3999" s="121">
        <f t="shared" ca="1" si="251"/>
        <v>1.015228426395939E-2</v>
      </c>
      <c r="H3999" s="125" t="str">
        <f t="shared" si="249"/>
        <v/>
      </c>
      <c r="I3999" s="126">
        <f t="shared" ca="1" si="250"/>
        <v>2</v>
      </c>
      <c r="J3999" s="127"/>
      <c r="K3999" s="156"/>
      <c r="L3999" s="129"/>
      <c r="M3999" s="205"/>
      <c r="N3999" s="118"/>
      <c r="O3999" s="119"/>
      <c r="P3999" s="117" t="str">
        <f>IF(B3999="","",IF(ISNA(VLOOKUP(U3999,[2]NEW!H:H,1,FALSE)),"V",""))</f>
        <v/>
      </c>
      <c r="Q3999" s="156"/>
      <c r="R3999" s="129"/>
      <c r="S3999" s="205"/>
      <c r="U3999" s="132" t="str">
        <f t="shared" si="248"/>
        <v>00118904000M13112</v>
      </c>
      <c r="W3999" s="134" t="str">
        <f>IF((ISERROR(VLOOKUP(E3999,'[2]Lead Time(覆蓋貼)'!F:F,1,0)))*(P3999="v"),"",IF((ISTEXT(VLOOKUP(E3999,'[2]Lead Time(覆蓋貼)'!F:F,1,0)))*(P3999=""),"未執行",""))</f>
        <v/>
      </c>
    </row>
    <row r="4000" spans="1:23" ht="20.25" customHeight="1" x14ac:dyDescent="0.25">
      <c r="A4000" s="117"/>
      <c r="B4000" s="118" t="s">
        <v>7238</v>
      </c>
      <c r="C4000" s="119">
        <v>43337</v>
      </c>
      <c r="D4000" s="117" t="s">
        <v>7239</v>
      </c>
      <c r="E4000" s="120" t="s">
        <v>7291</v>
      </c>
      <c r="F4000" s="117">
        <f>IF(ISNA(VLOOKUP(B4000,[2]保固召回!$A:$G,7,FALSE)),"",(VLOOKUP(B4000,[2]保固召回!$A:$G,7,FALSE)))</f>
        <v>5</v>
      </c>
      <c r="G4000" s="121">
        <f t="shared" ca="1" si="251"/>
        <v>1.015228426395939E-2</v>
      </c>
      <c r="H4000" s="125" t="str">
        <f t="shared" si="249"/>
        <v/>
      </c>
      <c r="I4000" s="126">
        <f t="shared" ca="1" si="250"/>
        <v>2</v>
      </c>
      <c r="J4000" s="127"/>
      <c r="K4000" s="156"/>
      <c r="L4000" s="129"/>
      <c r="M4000" s="205"/>
      <c r="N4000" s="118"/>
      <c r="O4000" s="119"/>
      <c r="P4000" s="117" t="str">
        <f>IF(B4000="","",IF(ISNA(VLOOKUP(U4000,[2]NEW!H:H,1,FALSE)),"V",""))</f>
        <v/>
      </c>
      <c r="Q4000" s="156"/>
      <c r="R4000" s="129"/>
      <c r="S4000" s="205"/>
      <c r="U4000" s="132" t="str">
        <f t="shared" si="248"/>
        <v>0011890400G102023</v>
      </c>
      <c r="W4000" s="134" t="str">
        <f>IF((ISERROR(VLOOKUP(E4000,'[2]Lead Time(覆蓋貼)'!F:F,1,0)))*(P4000="v"),"",IF((ISTEXT(VLOOKUP(E4000,'[2]Lead Time(覆蓋貼)'!F:F,1,0)))*(P4000=""),"未執行",""))</f>
        <v/>
      </c>
    </row>
    <row r="4001" spans="1:23" ht="20.25" customHeight="1" x14ac:dyDescent="0.25">
      <c r="A4001" s="117"/>
      <c r="B4001" s="118" t="s">
        <v>7238</v>
      </c>
      <c r="C4001" s="119">
        <v>43337</v>
      </c>
      <c r="D4001" s="117" t="s">
        <v>7239</v>
      </c>
      <c r="E4001" s="120" t="s">
        <v>7292</v>
      </c>
      <c r="F4001" s="117">
        <f>IF(ISNA(VLOOKUP(B4001,[2]保固召回!$A:$G,7,FALSE)),"",(VLOOKUP(B4001,[2]保固召回!$A:$G,7,FALSE)))</f>
        <v>5</v>
      </c>
      <c r="G4001" s="121">
        <f t="shared" ca="1" si="251"/>
        <v>1.015228426395939E-2</v>
      </c>
      <c r="H4001" s="125" t="str">
        <f t="shared" si="249"/>
        <v/>
      </c>
      <c r="I4001" s="126">
        <f t="shared" ca="1" si="250"/>
        <v>2</v>
      </c>
      <c r="J4001" s="127"/>
      <c r="K4001" s="156"/>
      <c r="L4001" s="129"/>
      <c r="M4001" s="205"/>
      <c r="N4001" s="118"/>
      <c r="O4001" s="119"/>
      <c r="P4001" s="117" t="str">
        <f>IF(B4001="","",IF(ISNA(VLOOKUP(U4001,[2]NEW!H:H,1,FALSE)),"V",""))</f>
        <v/>
      </c>
      <c r="Q4001" s="156"/>
      <c r="R4001" s="129"/>
      <c r="S4001" s="205"/>
      <c r="U4001" s="132" t="str">
        <f t="shared" si="248"/>
        <v>0011890400G102084</v>
      </c>
      <c r="W4001" s="134" t="str">
        <f>IF((ISERROR(VLOOKUP(E4001,'[2]Lead Time(覆蓋貼)'!F:F,1,0)))*(P4001="v"),"",IF((ISTEXT(VLOOKUP(E4001,'[2]Lead Time(覆蓋貼)'!F:F,1,0)))*(P4001=""),"未執行",""))</f>
        <v/>
      </c>
    </row>
    <row r="4002" spans="1:23" ht="20.25" customHeight="1" x14ac:dyDescent="0.25">
      <c r="A4002" s="117"/>
      <c r="B4002" s="118" t="s">
        <v>7238</v>
      </c>
      <c r="C4002" s="119">
        <v>43337</v>
      </c>
      <c r="D4002" s="117" t="s">
        <v>7239</v>
      </c>
      <c r="E4002" s="120" t="s">
        <v>7293</v>
      </c>
      <c r="F4002" s="117">
        <f>IF(ISNA(VLOOKUP(B4002,[2]保固召回!$A:$G,7,FALSE)),"",(VLOOKUP(B4002,[2]保固召回!$A:$G,7,FALSE)))</f>
        <v>5</v>
      </c>
      <c r="G4002" s="121">
        <f t="shared" ca="1" si="251"/>
        <v>1.015228426395939E-2</v>
      </c>
      <c r="H4002" s="125" t="str">
        <f t="shared" si="249"/>
        <v/>
      </c>
      <c r="I4002" s="126">
        <f t="shared" ca="1" si="250"/>
        <v>2</v>
      </c>
      <c r="J4002" s="127"/>
      <c r="K4002" s="156"/>
      <c r="L4002" s="129"/>
      <c r="M4002" s="205"/>
      <c r="N4002" s="118"/>
      <c r="O4002" s="119"/>
      <c r="P4002" s="117" t="str">
        <f>IF(B4002="","",IF(ISNA(VLOOKUP(U4002,[2]NEW!H:H,1,FALSE)),"V",""))</f>
        <v/>
      </c>
      <c r="Q4002" s="156"/>
      <c r="R4002" s="129"/>
      <c r="S4002" s="205"/>
      <c r="U4002" s="132" t="str">
        <f t="shared" si="248"/>
        <v>0011890400VZ10522</v>
      </c>
      <c r="W4002" s="134" t="str">
        <f>IF((ISERROR(VLOOKUP(E4002,'[2]Lead Time(覆蓋貼)'!F:F,1,0)))*(P4002="v"),"",IF((ISTEXT(VLOOKUP(E4002,'[2]Lead Time(覆蓋貼)'!F:F,1,0)))*(P4002=""),"未執行",""))</f>
        <v/>
      </c>
    </row>
    <row r="4003" spans="1:23" ht="20.25" customHeight="1" x14ac:dyDescent="0.25">
      <c r="A4003" s="117"/>
      <c r="B4003" s="118" t="s">
        <v>7238</v>
      </c>
      <c r="C4003" s="119">
        <v>43337</v>
      </c>
      <c r="D4003" s="117" t="s">
        <v>7239</v>
      </c>
      <c r="E4003" s="120" t="s">
        <v>6487</v>
      </c>
      <c r="F4003" s="117">
        <f>IF(ISNA(VLOOKUP(B4003,[2]保固召回!$A:$G,7,FALSE)),"",(VLOOKUP(B4003,[2]保固召回!$A:$G,7,FALSE)))</f>
        <v>5</v>
      </c>
      <c r="G4003" s="121">
        <f t="shared" ca="1" si="251"/>
        <v>1.015228426395939E-2</v>
      </c>
      <c r="H4003" s="125" t="str">
        <f t="shared" si="249"/>
        <v/>
      </c>
      <c r="I4003" s="126">
        <f t="shared" ca="1" si="250"/>
        <v>2</v>
      </c>
      <c r="J4003" s="127"/>
      <c r="K4003" s="156"/>
      <c r="L4003" s="129"/>
      <c r="M4003" s="205"/>
      <c r="N4003" s="118"/>
      <c r="O4003" s="119"/>
      <c r="P4003" s="117" t="str">
        <f>IF(B4003="","",IF(ISNA(VLOOKUP(U4003,[2]NEW!H:H,1,FALSE)),"V",""))</f>
        <v/>
      </c>
      <c r="Q4003" s="156"/>
      <c r="R4003" s="129"/>
      <c r="S4003" s="205"/>
      <c r="U4003" s="132" t="str">
        <f t="shared" si="248"/>
        <v>00118904000M12397</v>
      </c>
      <c r="W4003" s="134" t="str">
        <f>IF((ISERROR(VLOOKUP(E4003,'[2]Lead Time(覆蓋貼)'!F:F,1,0)))*(P4003="v"),"",IF((ISTEXT(VLOOKUP(E4003,'[2]Lead Time(覆蓋貼)'!F:F,1,0)))*(P4003=""),"未執行",""))</f>
        <v/>
      </c>
    </row>
    <row r="4004" spans="1:23" ht="20.25" customHeight="1" x14ac:dyDescent="0.25">
      <c r="A4004" s="117"/>
      <c r="B4004" s="118" t="s">
        <v>7238</v>
      </c>
      <c r="C4004" s="119">
        <v>43337</v>
      </c>
      <c r="D4004" s="117" t="s">
        <v>7239</v>
      </c>
      <c r="E4004" s="120" t="s">
        <v>6488</v>
      </c>
      <c r="F4004" s="117">
        <f>IF(ISNA(VLOOKUP(B4004,[2]保固召回!$A:$G,7,FALSE)),"",(VLOOKUP(B4004,[2]保固召回!$A:$G,7,FALSE)))</f>
        <v>5</v>
      </c>
      <c r="G4004" s="121">
        <f t="shared" ca="1" si="251"/>
        <v>1.015228426395939E-2</v>
      </c>
      <c r="H4004" s="125" t="str">
        <f t="shared" si="249"/>
        <v/>
      </c>
      <c r="I4004" s="126">
        <f t="shared" ca="1" si="250"/>
        <v>2</v>
      </c>
      <c r="J4004" s="127"/>
      <c r="K4004" s="156"/>
      <c r="L4004" s="129"/>
      <c r="M4004" s="205"/>
      <c r="N4004" s="118"/>
      <c r="O4004" s="119"/>
      <c r="P4004" s="117" t="str">
        <f>IF(B4004="","",IF(ISNA(VLOOKUP(U4004,[2]NEW!H:H,1,FALSE)),"V",""))</f>
        <v/>
      </c>
      <c r="Q4004" s="156"/>
      <c r="R4004" s="129"/>
      <c r="S4004" s="205"/>
      <c r="U4004" s="132" t="str">
        <f t="shared" si="248"/>
        <v>00118904000M12414</v>
      </c>
      <c r="W4004" s="134" t="str">
        <f>IF((ISERROR(VLOOKUP(E4004,'[2]Lead Time(覆蓋貼)'!F:F,1,0)))*(P4004="v"),"",IF((ISTEXT(VLOOKUP(E4004,'[2]Lead Time(覆蓋貼)'!F:F,1,0)))*(P4004=""),"未執行",""))</f>
        <v>未執行</v>
      </c>
    </row>
    <row r="4005" spans="1:23" ht="20.25" customHeight="1" x14ac:dyDescent="0.25">
      <c r="A4005" s="117"/>
      <c r="B4005" s="118" t="s">
        <v>7238</v>
      </c>
      <c r="C4005" s="119">
        <v>43337</v>
      </c>
      <c r="D4005" s="117" t="s">
        <v>7239</v>
      </c>
      <c r="E4005" s="120" t="s">
        <v>7294</v>
      </c>
      <c r="F4005" s="117">
        <f>IF(ISNA(VLOOKUP(B4005,[2]保固召回!$A:$G,7,FALSE)),"",(VLOOKUP(B4005,[2]保固召回!$A:$G,7,FALSE)))</f>
        <v>5</v>
      </c>
      <c r="G4005" s="121">
        <f t="shared" ca="1" si="251"/>
        <v>1.015228426395939E-2</v>
      </c>
      <c r="H4005" s="125" t="str">
        <f t="shared" si="249"/>
        <v/>
      </c>
      <c r="I4005" s="126">
        <f t="shared" ca="1" si="250"/>
        <v>2</v>
      </c>
      <c r="J4005" s="127"/>
      <c r="K4005" s="156"/>
      <c r="L4005" s="129"/>
      <c r="M4005" s="205"/>
      <c r="N4005" s="118"/>
      <c r="O4005" s="119"/>
      <c r="P4005" s="117" t="str">
        <f>IF(B4005="","",IF(ISNA(VLOOKUP(U4005,[2]NEW!H:H,1,FALSE)),"V",""))</f>
        <v/>
      </c>
      <c r="Q4005" s="156"/>
      <c r="R4005" s="129"/>
      <c r="S4005" s="205"/>
      <c r="U4005" s="132" t="str">
        <f t="shared" si="248"/>
        <v>0011890400D675161</v>
      </c>
      <c r="W4005" s="134" t="str">
        <f>IF((ISERROR(VLOOKUP(E4005,'[2]Lead Time(覆蓋貼)'!F:F,1,0)))*(P4005="v"),"",IF((ISTEXT(VLOOKUP(E4005,'[2]Lead Time(覆蓋貼)'!F:F,1,0)))*(P4005=""),"未執行",""))</f>
        <v/>
      </c>
    </row>
    <row r="4006" spans="1:23" ht="20.25" customHeight="1" x14ac:dyDescent="0.25">
      <c r="A4006" s="117"/>
      <c r="B4006" s="118" t="s">
        <v>7238</v>
      </c>
      <c r="C4006" s="119">
        <v>43337</v>
      </c>
      <c r="D4006" s="117" t="s">
        <v>7239</v>
      </c>
      <c r="E4006" s="120" t="s">
        <v>7295</v>
      </c>
      <c r="F4006" s="117">
        <f>IF(ISNA(VLOOKUP(B4006,[2]保固召回!$A:$G,7,FALSE)),"",(VLOOKUP(B4006,[2]保固召回!$A:$G,7,FALSE)))</f>
        <v>5</v>
      </c>
      <c r="G4006" s="121">
        <f t="shared" ca="1" si="251"/>
        <v>1.015228426395939E-2</v>
      </c>
      <c r="H4006" s="125" t="str">
        <f t="shared" si="249"/>
        <v/>
      </c>
      <c r="I4006" s="126">
        <f t="shared" ca="1" si="250"/>
        <v>2</v>
      </c>
      <c r="J4006" s="127"/>
      <c r="K4006" s="156"/>
      <c r="L4006" s="129"/>
      <c r="M4006" s="205"/>
      <c r="N4006" s="118"/>
      <c r="O4006" s="119"/>
      <c r="P4006" s="117" t="str">
        <f>IF(B4006="","",IF(ISNA(VLOOKUP(U4006,[2]NEW!H:H,1,FALSE)),"V",""))</f>
        <v/>
      </c>
      <c r="Q4006" s="156"/>
      <c r="R4006" s="129"/>
      <c r="S4006" s="205"/>
      <c r="U4006" s="132" t="str">
        <f t="shared" si="248"/>
        <v>0011890400G104296</v>
      </c>
      <c r="W4006" s="134" t="str">
        <f>IF((ISERROR(VLOOKUP(E4006,'[2]Lead Time(覆蓋貼)'!F:F,1,0)))*(P4006="v"),"",IF((ISTEXT(VLOOKUP(E4006,'[2]Lead Time(覆蓋貼)'!F:F,1,0)))*(P4006=""),"未執行",""))</f>
        <v>未執行</v>
      </c>
    </row>
    <row r="4007" spans="1:23" ht="20.25" customHeight="1" x14ac:dyDescent="0.25">
      <c r="A4007" s="117"/>
      <c r="B4007" s="118" t="s">
        <v>7238</v>
      </c>
      <c r="C4007" s="119">
        <v>43337</v>
      </c>
      <c r="D4007" s="117" t="s">
        <v>7239</v>
      </c>
      <c r="E4007" s="120" t="s">
        <v>6398</v>
      </c>
      <c r="F4007" s="117">
        <f>IF(ISNA(VLOOKUP(B4007,[2]保固召回!$A:$G,7,FALSE)),"",(VLOOKUP(B4007,[2]保固召回!$A:$G,7,FALSE)))</f>
        <v>5</v>
      </c>
      <c r="G4007" s="121">
        <f t="shared" ca="1" si="251"/>
        <v>1.015228426395939E-2</v>
      </c>
      <c r="H4007" s="125" t="str">
        <f t="shared" si="249"/>
        <v/>
      </c>
      <c r="I4007" s="126">
        <f t="shared" ca="1" si="250"/>
        <v>2</v>
      </c>
      <c r="J4007" s="127"/>
      <c r="K4007" s="156"/>
      <c r="L4007" s="129"/>
      <c r="M4007" s="205"/>
      <c r="N4007" s="118"/>
      <c r="O4007" s="119"/>
      <c r="P4007" s="117" t="str">
        <f>IF(B4007="","",IF(ISNA(VLOOKUP(U4007,[2]NEW!H:H,1,FALSE)),"V",""))</f>
        <v/>
      </c>
      <c r="Q4007" s="156"/>
      <c r="R4007" s="129"/>
      <c r="S4007" s="205"/>
      <c r="U4007" s="132" t="str">
        <f t="shared" si="248"/>
        <v>0011890400G104297</v>
      </c>
      <c r="W4007" s="134" t="str">
        <f>IF((ISERROR(VLOOKUP(E4007,'[2]Lead Time(覆蓋貼)'!F:F,1,0)))*(P4007="v"),"",IF((ISTEXT(VLOOKUP(E4007,'[2]Lead Time(覆蓋貼)'!F:F,1,0)))*(P4007=""),"未執行",""))</f>
        <v/>
      </c>
    </row>
    <row r="4008" spans="1:23" ht="20.25" customHeight="1" x14ac:dyDescent="0.25">
      <c r="A4008" s="117"/>
      <c r="B4008" s="118" t="s">
        <v>7238</v>
      </c>
      <c r="C4008" s="119">
        <v>43337</v>
      </c>
      <c r="D4008" s="117" t="s">
        <v>7239</v>
      </c>
      <c r="E4008" s="120" t="s">
        <v>7296</v>
      </c>
      <c r="F4008" s="117">
        <f>IF(ISNA(VLOOKUP(B4008,[2]保固召回!$A:$G,7,FALSE)),"",(VLOOKUP(B4008,[2]保固召回!$A:$G,7,FALSE)))</f>
        <v>5</v>
      </c>
      <c r="G4008" s="121">
        <f t="shared" ca="1" si="251"/>
        <v>1.015228426395939E-2</v>
      </c>
      <c r="H4008" s="125" t="str">
        <f t="shared" si="249"/>
        <v/>
      </c>
      <c r="I4008" s="126">
        <f t="shared" ca="1" si="250"/>
        <v>2</v>
      </c>
      <c r="J4008" s="127"/>
      <c r="K4008" s="156"/>
      <c r="L4008" s="129"/>
      <c r="M4008" s="205"/>
      <c r="N4008" s="118"/>
      <c r="O4008" s="119"/>
      <c r="P4008" s="117" t="str">
        <f>IF(B4008="","",IF(ISNA(VLOOKUP(U4008,[2]NEW!H:H,1,FALSE)),"V",""))</f>
        <v/>
      </c>
      <c r="Q4008" s="156"/>
      <c r="R4008" s="129"/>
      <c r="S4008" s="205"/>
      <c r="U4008" s="132" t="str">
        <f t="shared" si="248"/>
        <v>0011890400D675226</v>
      </c>
      <c r="W4008" s="134" t="str">
        <f>IF((ISERROR(VLOOKUP(E4008,'[2]Lead Time(覆蓋貼)'!F:F,1,0)))*(P4008="v"),"",IF((ISTEXT(VLOOKUP(E4008,'[2]Lead Time(覆蓋貼)'!F:F,1,0)))*(P4008=""),"未執行",""))</f>
        <v/>
      </c>
    </row>
    <row r="4009" spans="1:23" ht="20.25" customHeight="1" x14ac:dyDescent="0.25">
      <c r="A4009" s="117"/>
      <c r="B4009" s="118" t="s">
        <v>7238</v>
      </c>
      <c r="C4009" s="119">
        <v>43337</v>
      </c>
      <c r="D4009" s="117" t="s">
        <v>7239</v>
      </c>
      <c r="E4009" s="120" t="s">
        <v>7297</v>
      </c>
      <c r="F4009" s="117">
        <f>IF(ISNA(VLOOKUP(B4009,[2]保固召回!$A:$G,7,FALSE)),"",(VLOOKUP(B4009,[2]保固召回!$A:$G,7,FALSE)))</f>
        <v>5</v>
      </c>
      <c r="G4009" s="121">
        <f t="shared" ca="1" si="251"/>
        <v>1.015228426395939E-2</v>
      </c>
      <c r="H4009" s="125" t="str">
        <f t="shared" si="249"/>
        <v/>
      </c>
      <c r="I4009" s="126">
        <f t="shared" ca="1" si="250"/>
        <v>2</v>
      </c>
      <c r="J4009" s="127"/>
      <c r="K4009" s="156"/>
      <c r="L4009" s="129"/>
      <c r="M4009" s="205"/>
      <c r="N4009" s="118"/>
      <c r="O4009" s="119"/>
      <c r="P4009" s="117" t="str">
        <f>IF(B4009="","",IF(ISNA(VLOOKUP(U4009,[2]NEW!H:H,1,FALSE)),"V",""))</f>
        <v/>
      </c>
      <c r="Q4009" s="156"/>
      <c r="R4009" s="129"/>
      <c r="S4009" s="205"/>
      <c r="U4009" s="132" t="str">
        <f t="shared" si="248"/>
        <v>0011890400G103893</v>
      </c>
      <c r="W4009" s="134" t="str">
        <f>IF((ISERROR(VLOOKUP(E4009,'[2]Lead Time(覆蓋貼)'!F:F,1,0)))*(P4009="v"),"",IF((ISTEXT(VLOOKUP(E4009,'[2]Lead Time(覆蓋貼)'!F:F,1,0)))*(P4009=""),"未執行",""))</f>
        <v/>
      </c>
    </row>
    <row r="4010" spans="1:23" ht="20.25" customHeight="1" x14ac:dyDescent="0.25">
      <c r="A4010" s="117"/>
      <c r="B4010" s="118" t="s">
        <v>7238</v>
      </c>
      <c r="C4010" s="119">
        <v>43337</v>
      </c>
      <c r="D4010" s="117" t="s">
        <v>7239</v>
      </c>
      <c r="E4010" s="120" t="s">
        <v>7298</v>
      </c>
      <c r="F4010" s="117">
        <f>IF(ISNA(VLOOKUP(B4010,[2]保固召回!$A:$G,7,FALSE)),"",(VLOOKUP(B4010,[2]保固召回!$A:$G,7,FALSE)))</f>
        <v>5</v>
      </c>
      <c r="G4010" s="121">
        <f t="shared" ca="1" si="251"/>
        <v>1.015228426395939E-2</v>
      </c>
      <c r="H4010" s="125" t="str">
        <f t="shared" si="249"/>
        <v/>
      </c>
      <c r="I4010" s="126">
        <f t="shared" ca="1" si="250"/>
        <v>2</v>
      </c>
      <c r="J4010" s="127"/>
      <c r="K4010" s="156"/>
      <c r="L4010" s="129"/>
      <c r="M4010" s="205"/>
      <c r="N4010" s="118"/>
      <c r="O4010" s="119"/>
      <c r="P4010" s="117" t="str">
        <f>IF(B4010="","",IF(ISNA(VLOOKUP(U4010,[2]NEW!H:H,1,FALSE)),"V",""))</f>
        <v/>
      </c>
      <c r="Q4010" s="156"/>
      <c r="R4010" s="129"/>
      <c r="S4010" s="205"/>
      <c r="U4010" s="132" t="str">
        <f t="shared" si="248"/>
        <v>00118904000M22151</v>
      </c>
      <c r="W4010" s="134" t="str">
        <f>IF((ISERROR(VLOOKUP(E4010,'[2]Lead Time(覆蓋貼)'!F:F,1,0)))*(P4010="v"),"",IF((ISTEXT(VLOOKUP(E4010,'[2]Lead Time(覆蓋貼)'!F:F,1,0)))*(P4010=""),"未執行",""))</f>
        <v/>
      </c>
    </row>
    <row r="4011" spans="1:23" ht="20.25" customHeight="1" x14ac:dyDescent="0.25">
      <c r="A4011" s="117"/>
      <c r="B4011" s="118" t="s">
        <v>7238</v>
      </c>
      <c r="C4011" s="119">
        <v>43337</v>
      </c>
      <c r="D4011" s="117" t="s">
        <v>7239</v>
      </c>
      <c r="E4011" s="120" t="s">
        <v>6403</v>
      </c>
      <c r="F4011" s="117">
        <f>IF(ISNA(VLOOKUP(B4011,[2]保固召回!$A:$G,7,FALSE)),"",(VLOOKUP(B4011,[2]保固召回!$A:$G,7,FALSE)))</f>
        <v>5</v>
      </c>
      <c r="G4011" s="121">
        <f t="shared" ca="1" si="251"/>
        <v>1.015228426395939E-2</v>
      </c>
      <c r="H4011" s="125" t="str">
        <f t="shared" si="249"/>
        <v/>
      </c>
      <c r="I4011" s="126">
        <f t="shared" ca="1" si="250"/>
        <v>2</v>
      </c>
      <c r="J4011" s="127"/>
      <c r="K4011" s="156"/>
      <c r="L4011" s="129"/>
      <c r="M4011" s="205"/>
      <c r="N4011" s="118"/>
      <c r="O4011" s="119"/>
      <c r="P4011" s="117" t="str">
        <f>IF(B4011="","",IF(ISNA(VLOOKUP(U4011,[2]NEW!H:H,1,FALSE)),"V",""))</f>
        <v/>
      </c>
      <c r="Q4011" s="156"/>
      <c r="R4011" s="129"/>
      <c r="S4011" s="205"/>
      <c r="U4011" s="132" t="str">
        <f t="shared" si="248"/>
        <v>0011890400G104877</v>
      </c>
      <c r="W4011" s="134" t="str">
        <f>IF((ISERROR(VLOOKUP(E4011,'[2]Lead Time(覆蓋貼)'!F:F,1,0)))*(P4011="v"),"",IF((ISTEXT(VLOOKUP(E4011,'[2]Lead Time(覆蓋貼)'!F:F,1,0)))*(P4011=""),"未執行",""))</f>
        <v/>
      </c>
    </row>
    <row r="4012" spans="1:23" ht="20.25" customHeight="1" x14ac:dyDescent="0.25">
      <c r="A4012" s="117"/>
      <c r="B4012" s="118" t="s">
        <v>7238</v>
      </c>
      <c r="C4012" s="119">
        <v>43337</v>
      </c>
      <c r="D4012" s="117" t="s">
        <v>7239</v>
      </c>
      <c r="E4012" s="120" t="s">
        <v>7299</v>
      </c>
      <c r="F4012" s="117">
        <f>IF(ISNA(VLOOKUP(B4012,[2]保固召回!$A:$G,7,FALSE)),"",(VLOOKUP(B4012,[2]保固召回!$A:$G,7,FALSE)))</f>
        <v>5</v>
      </c>
      <c r="G4012" s="121">
        <f t="shared" ca="1" si="251"/>
        <v>1.015228426395939E-2</v>
      </c>
      <c r="H4012" s="125" t="str">
        <f t="shared" si="249"/>
        <v/>
      </c>
      <c r="I4012" s="126">
        <f t="shared" ca="1" si="250"/>
        <v>2</v>
      </c>
      <c r="J4012" s="127"/>
      <c r="K4012" s="156"/>
      <c r="L4012" s="129"/>
      <c r="M4012" s="205"/>
      <c r="N4012" s="118"/>
      <c r="O4012" s="119"/>
      <c r="P4012" s="117" t="str">
        <f>IF(B4012="","",IF(ISNA(VLOOKUP(U4012,[2]NEW!H:H,1,FALSE)),"V",""))</f>
        <v/>
      </c>
      <c r="Q4012" s="156"/>
      <c r="R4012" s="129"/>
      <c r="S4012" s="205"/>
      <c r="U4012" s="132" t="str">
        <f t="shared" si="248"/>
        <v>0011890400G103326</v>
      </c>
      <c r="W4012" s="134" t="str">
        <f>IF((ISERROR(VLOOKUP(E4012,'[2]Lead Time(覆蓋貼)'!F:F,1,0)))*(P4012="v"),"",IF((ISTEXT(VLOOKUP(E4012,'[2]Lead Time(覆蓋貼)'!F:F,1,0)))*(P4012=""),"未執行",""))</f>
        <v/>
      </c>
    </row>
    <row r="4013" spans="1:23" ht="20.25" customHeight="1" x14ac:dyDescent="0.25">
      <c r="A4013" s="117"/>
      <c r="B4013" s="118" t="s">
        <v>7238</v>
      </c>
      <c r="C4013" s="119">
        <v>43337</v>
      </c>
      <c r="D4013" s="117" t="s">
        <v>7239</v>
      </c>
      <c r="E4013" s="120" t="s">
        <v>6389</v>
      </c>
      <c r="F4013" s="117">
        <f>IF(ISNA(VLOOKUP(B4013,[2]保固召回!$A:$G,7,FALSE)),"",(VLOOKUP(B4013,[2]保固召回!$A:$G,7,FALSE)))</f>
        <v>5</v>
      </c>
      <c r="G4013" s="121">
        <f t="shared" ca="1" si="251"/>
        <v>1.015228426395939E-2</v>
      </c>
      <c r="H4013" s="125" t="str">
        <f t="shared" si="249"/>
        <v/>
      </c>
      <c r="I4013" s="126">
        <f t="shared" ca="1" si="250"/>
        <v>2</v>
      </c>
      <c r="J4013" s="127"/>
      <c r="K4013" s="156"/>
      <c r="L4013" s="129"/>
      <c r="M4013" s="205"/>
      <c r="N4013" s="118"/>
      <c r="O4013" s="119"/>
      <c r="P4013" s="117" t="str">
        <f>IF(B4013="","",IF(ISNA(VLOOKUP(U4013,[2]NEW!H:H,1,FALSE)),"V",""))</f>
        <v/>
      </c>
      <c r="Q4013" s="156"/>
      <c r="R4013" s="129"/>
      <c r="S4013" s="205"/>
      <c r="U4013" s="132" t="str">
        <f t="shared" si="248"/>
        <v>0011890400G103540</v>
      </c>
      <c r="W4013" s="134" t="str">
        <f>IF((ISERROR(VLOOKUP(E4013,'[2]Lead Time(覆蓋貼)'!F:F,1,0)))*(P4013="v"),"",IF((ISTEXT(VLOOKUP(E4013,'[2]Lead Time(覆蓋貼)'!F:F,1,0)))*(P4013=""),"未執行",""))</f>
        <v/>
      </c>
    </row>
    <row r="4014" spans="1:23" ht="20.25" customHeight="1" x14ac:dyDescent="0.25">
      <c r="A4014" s="117"/>
      <c r="B4014" s="118" t="s">
        <v>7238</v>
      </c>
      <c r="C4014" s="119">
        <v>43337</v>
      </c>
      <c r="D4014" s="117" t="s">
        <v>7239</v>
      </c>
      <c r="E4014" s="120" t="s">
        <v>7300</v>
      </c>
      <c r="F4014" s="117">
        <f>IF(ISNA(VLOOKUP(B4014,[2]保固召回!$A:$G,7,FALSE)),"",(VLOOKUP(B4014,[2]保固召回!$A:$G,7,FALSE)))</f>
        <v>5</v>
      </c>
      <c r="G4014" s="121">
        <f t="shared" ca="1" si="251"/>
        <v>1.015228426395939E-2</v>
      </c>
      <c r="H4014" s="125" t="str">
        <f t="shared" si="249"/>
        <v/>
      </c>
      <c r="I4014" s="126">
        <f t="shared" ca="1" si="250"/>
        <v>2</v>
      </c>
      <c r="J4014" s="127"/>
      <c r="K4014" s="156"/>
      <c r="L4014" s="129"/>
      <c r="M4014" s="205"/>
      <c r="N4014" s="118"/>
      <c r="O4014" s="119"/>
      <c r="P4014" s="117" t="str">
        <f>IF(B4014="","",IF(ISNA(VLOOKUP(U4014,[2]NEW!H:H,1,FALSE)),"V",""))</f>
        <v/>
      </c>
      <c r="Q4014" s="156"/>
      <c r="R4014" s="129"/>
      <c r="S4014" s="205"/>
      <c r="U4014" s="132" t="str">
        <f t="shared" si="248"/>
        <v>0011890400D674800</v>
      </c>
      <c r="W4014" s="134" t="str">
        <f>IF((ISERROR(VLOOKUP(E4014,'[2]Lead Time(覆蓋貼)'!F:F,1,0)))*(P4014="v"),"",IF((ISTEXT(VLOOKUP(E4014,'[2]Lead Time(覆蓋貼)'!F:F,1,0)))*(P4014=""),"未執行",""))</f>
        <v/>
      </c>
    </row>
    <row r="4015" spans="1:23" ht="20.25" customHeight="1" x14ac:dyDescent="0.25">
      <c r="A4015" s="117"/>
      <c r="B4015" s="118" t="s">
        <v>7238</v>
      </c>
      <c r="C4015" s="119">
        <v>43337</v>
      </c>
      <c r="D4015" s="117" t="s">
        <v>7239</v>
      </c>
      <c r="E4015" s="120" t="s">
        <v>7301</v>
      </c>
      <c r="F4015" s="117">
        <f>IF(ISNA(VLOOKUP(B4015,[2]保固召回!$A:$G,7,FALSE)),"",(VLOOKUP(B4015,[2]保固召回!$A:$G,7,FALSE)))</f>
        <v>5</v>
      </c>
      <c r="G4015" s="121">
        <f t="shared" ca="1" si="251"/>
        <v>1.015228426395939E-2</v>
      </c>
      <c r="H4015" s="125" t="str">
        <f t="shared" si="249"/>
        <v/>
      </c>
      <c r="I4015" s="126">
        <f t="shared" ca="1" si="250"/>
        <v>2</v>
      </c>
      <c r="J4015" s="127"/>
      <c r="K4015" s="156"/>
      <c r="L4015" s="129"/>
      <c r="M4015" s="205"/>
      <c r="N4015" s="118"/>
      <c r="O4015" s="119"/>
      <c r="P4015" s="117" t="str">
        <f>IF(B4015="","",IF(ISNA(VLOOKUP(U4015,[2]NEW!H:H,1,FALSE)),"V",""))</f>
        <v/>
      </c>
      <c r="Q4015" s="156"/>
      <c r="R4015" s="129"/>
      <c r="S4015" s="205"/>
      <c r="U4015" s="132" t="str">
        <f t="shared" si="248"/>
        <v>0011890400G102273</v>
      </c>
      <c r="W4015" s="134" t="str">
        <f>IF((ISERROR(VLOOKUP(E4015,'[2]Lead Time(覆蓋貼)'!F:F,1,0)))*(P4015="v"),"",IF((ISTEXT(VLOOKUP(E4015,'[2]Lead Time(覆蓋貼)'!F:F,1,0)))*(P4015=""),"未執行",""))</f>
        <v/>
      </c>
    </row>
    <row r="4016" spans="1:23" ht="20.25" customHeight="1" x14ac:dyDescent="0.25">
      <c r="A4016" s="117"/>
      <c r="B4016" s="118" t="s">
        <v>7238</v>
      </c>
      <c r="C4016" s="119">
        <v>43337</v>
      </c>
      <c r="D4016" s="117" t="s">
        <v>7239</v>
      </c>
      <c r="E4016" s="120" t="s">
        <v>6371</v>
      </c>
      <c r="F4016" s="117">
        <f>IF(ISNA(VLOOKUP(B4016,[2]保固召回!$A:$G,7,FALSE)),"",(VLOOKUP(B4016,[2]保固召回!$A:$G,7,FALSE)))</f>
        <v>5</v>
      </c>
      <c r="G4016" s="121">
        <f t="shared" ca="1" si="251"/>
        <v>1.015228426395939E-2</v>
      </c>
      <c r="H4016" s="125" t="str">
        <f t="shared" si="249"/>
        <v/>
      </c>
      <c r="I4016" s="126">
        <f t="shared" ca="1" si="250"/>
        <v>2</v>
      </c>
      <c r="J4016" s="127"/>
      <c r="K4016" s="156"/>
      <c r="L4016" s="129"/>
      <c r="M4016" s="205"/>
      <c r="N4016" s="118"/>
      <c r="O4016" s="119"/>
      <c r="P4016" s="117" t="str">
        <f>IF(B4016="","",IF(ISNA(VLOOKUP(U4016,[2]NEW!H:H,1,FALSE)),"V",""))</f>
        <v/>
      </c>
      <c r="Q4016" s="156"/>
      <c r="R4016" s="129"/>
      <c r="S4016" s="205"/>
      <c r="U4016" s="132" t="str">
        <f t="shared" si="248"/>
        <v>0011890400G102278</v>
      </c>
      <c r="W4016" s="134" t="str">
        <f>IF((ISERROR(VLOOKUP(E4016,'[2]Lead Time(覆蓋貼)'!F:F,1,0)))*(P4016="v"),"",IF((ISTEXT(VLOOKUP(E4016,'[2]Lead Time(覆蓋貼)'!F:F,1,0)))*(P4016=""),"未執行",""))</f>
        <v/>
      </c>
    </row>
    <row r="4017" spans="1:23" ht="20.25" customHeight="1" x14ac:dyDescent="0.25">
      <c r="A4017" s="117"/>
      <c r="B4017" s="118" t="s">
        <v>7238</v>
      </c>
      <c r="C4017" s="119">
        <v>43337</v>
      </c>
      <c r="D4017" s="117" t="s">
        <v>7239</v>
      </c>
      <c r="E4017" s="120" t="s">
        <v>7302</v>
      </c>
      <c r="F4017" s="117">
        <f>IF(ISNA(VLOOKUP(B4017,[2]保固召回!$A:$G,7,FALSE)),"",(VLOOKUP(B4017,[2]保固召回!$A:$G,7,FALSE)))</f>
        <v>5</v>
      </c>
      <c r="G4017" s="121">
        <f t="shared" ca="1" si="251"/>
        <v>1.015228426395939E-2</v>
      </c>
      <c r="H4017" s="125" t="str">
        <f t="shared" si="249"/>
        <v/>
      </c>
      <c r="I4017" s="126">
        <f t="shared" ca="1" si="250"/>
        <v>2</v>
      </c>
      <c r="J4017" s="127"/>
      <c r="K4017" s="156"/>
      <c r="L4017" s="129"/>
      <c r="M4017" s="205"/>
      <c r="N4017" s="118"/>
      <c r="O4017" s="119"/>
      <c r="P4017" s="117" t="str">
        <f>IF(B4017="","",IF(ISNA(VLOOKUP(U4017,[2]NEW!H:H,1,FALSE)),"V",""))</f>
        <v/>
      </c>
      <c r="Q4017" s="156"/>
      <c r="R4017" s="129"/>
      <c r="S4017" s="205"/>
      <c r="U4017" s="132" t="str">
        <f t="shared" si="248"/>
        <v>00118904000M05752</v>
      </c>
      <c r="W4017" s="134" t="str">
        <f>IF((ISERROR(VLOOKUP(E4017,'[2]Lead Time(覆蓋貼)'!F:F,1,0)))*(P4017="v"),"",IF((ISTEXT(VLOOKUP(E4017,'[2]Lead Time(覆蓋貼)'!F:F,1,0)))*(P4017=""),"未執行",""))</f>
        <v/>
      </c>
    </row>
    <row r="4018" spans="1:23" ht="20.25" customHeight="1" x14ac:dyDescent="0.25">
      <c r="A4018" s="117"/>
      <c r="B4018" s="118" t="s">
        <v>7238</v>
      </c>
      <c r="C4018" s="119">
        <v>43337</v>
      </c>
      <c r="D4018" s="117" t="s">
        <v>7239</v>
      </c>
      <c r="E4018" s="120" t="s">
        <v>7303</v>
      </c>
      <c r="F4018" s="117">
        <f>IF(ISNA(VLOOKUP(B4018,[2]保固召回!$A:$G,7,FALSE)),"",(VLOOKUP(B4018,[2]保固召回!$A:$G,7,FALSE)))</f>
        <v>5</v>
      </c>
      <c r="G4018" s="121">
        <f t="shared" ca="1" si="251"/>
        <v>1.015228426395939E-2</v>
      </c>
      <c r="H4018" s="125" t="str">
        <f t="shared" si="249"/>
        <v/>
      </c>
      <c r="I4018" s="126">
        <f t="shared" ca="1" si="250"/>
        <v>2</v>
      </c>
      <c r="J4018" s="127"/>
      <c r="K4018" s="156"/>
      <c r="L4018" s="129"/>
      <c r="M4018" s="205"/>
      <c r="N4018" s="118"/>
      <c r="O4018" s="119"/>
      <c r="P4018" s="117" t="str">
        <f>IF(B4018="","",IF(ISNA(VLOOKUP(U4018,[2]NEW!H:H,1,FALSE)),"V",""))</f>
        <v/>
      </c>
      <c r="Q4018" s="156"/>
      <c r="R4018" s="129"/>
      <c r="S4018" s="205"/>
      <c r="U4018" s="132" t="str">
        <f t="shared" si="248"/>
        <v>00118904000M05832</v>
      </c>
      <c r="W4018" s="134" t="str">
        <f>IF((ISERROR(VLOOKUP(E4018,'[2]Lead Time(覆蓋貼)'!F:F,1,0)))*(P4018="v"),"",IF((ISTEXT(VLOOKUP(E4018,'[2]Lead Time(覆蓋貼)'!F:F,1,0)))*(P4018=""),"未執行",""))</f>
        <v/>
      </c>
    </row>
    <row r="4019" spans="1:23" ht="20.25" customHeight="1" x14ac:dyDescent="0.25">
      <c r="A4019" s="117"/>
      <c r="B4019" s="118" t="s">
        <v>7238</v>
      </c>
      <c r="C4019" s="119">
        <v>43337</v>
      </c>
      <c r="D4019" s="117" t="s">
        <v>7239</v>
      </c>
      <c r="E4019" s="120" t="s">
        <v>7304</v>
      </c>
      <c r="F4019" s="117">
        <f>IF(ISNA(VLOOKUP(B4019,[2]保固召回!$A:$G,7,FALSE)),"",(VLOOKUP(B4019,[2]保固召回!$A:$G,7,FALSE)))</f>
        <v>5</v>
      </c>
      <c r="G4019" s="121">
        <f t="shared" ca="1" si="251"/>
        <v>1.015228426395939E-2</v>
      </c>
      <c r="H4019" s="125" t="str">
        <f t="shared" si="249"/>
        <v/>
      </c>
      <c r="I4019" s="126">
        <f t="shared" ca="1" si="250"/>
        <v>2</v>
      </c>
      <c r="J4019" s="127"/>
      <c r="K4019" s="156"/>
      <c r="L4019" s="129"/>
      <c r="M4019" s="205"/>
      <c r="N4019" s="118"/>
      <c r="O4019" s="119"/>
      <c r="P4019" s="117" t="str">
        <f>IF(B4019="","",IF(ISNA(VLOOKUP(U4019,[2]NEW!H:H,1,FALSE)),"V",""))</f>
        <v/>
      </c>
      <c r="Q4019" s="156"/>
      <c r="R4019" s="129"/>
      <c r="S4019" s="205"/>
      <c r="U4019" s="132" t="str">
        <f t="shared" si="248"/>
        <v>0011890400G100597</v>
      </c>
      <c r="W4019" s="134" t="str">
        <f>IF((ISERROR(VLOOKUP(E4019,'[2]Lead Time(覆蓋貼)'!F:F,1,0)))*(P4019="v"),"",IF((ISTEXT(VLOOKUP(E4019,'[2]Lead Time(覆蓋貼)'!F:F,1,0)))*(P4019=""),"未執行",""))</f>
        <v/>
      </c>
    </row>
    <row r="4020" spans="1:23" ht="20.25" customHeight="1" x14ac:dyDescent="0.25">
      <c r="A4020" s="117"/>
      <c r="B4020" s="118" t="s">
        <v>7238</v>
      </c>
      <c r="C4020" s="119">
        <v>43337</v>
      </c>
      <c r="D4020" s="117" t="s">
        <v>7239</v>
      </c>
      <c r="E4020" s="120" t="s">
        <v>7305</v>
      </c>
      <c r="F4020" s="117">
        <f>IF(ISNA(VLOOKUP(B4020,[2]保固召回!$A:$G,7,FALSE)),"",(VLOOKUP(B4020,[2]保固召回!$A:$G,7,FALSE)))</f>
        <v>5</v>
      </c>
      <c r="G4020" s="121">
        <f t="shared" ca="1" si="251"/>
        <v>1.015228426395939E-2</v>
      </c>
      <c r="H4020" s="125" t="str">
        <f t="shared" si="249"/>
        <v/>
      </c>
      <c r="I4020" s="126">
        <f t="shared" ca="1" si="250"/>
        <v>2</v>
      </c>
      <c r="J4020" s="127"/>
      <c r="K4020" s="156"/>
      <c r="L4020" s="129"/>
      <c r="M4020" s="205"/>
      <c r="N4020" s="118"/>
      <c r="O4020" s="119"/>
      <c r="P4020" s="117" t="str">
        <f>IF(B4020="","",IF(ISNA(VLOOKUP(U4020,[2]NEW!H:H,1,FALSE)),"V",""))</f>
        <v/>
      </c>
      <c r="Q4020" s="156"/>
      <c r="R4020" s="129"/>
      <c r="S4020" s="205"/>
      <c r="U4020" s="132" t="str">
        <f t="shared" si="248"/>
        <v>00118904000M10026</v>
      </c>
      <c r="W4020" s="134" t="str">
        <f>IF((ISERROR(VLOOKUP(E4020,'[2]Lead Time(覆蓋貼)'!F:F,1,0)))*(P4020="v"),"",IF((ISTEXT(VLOOKUP(E4020,'[2]Lead Time(覆蓋貼)'!F:F,1,0)))*(P4020=""),"未執行",""))</f>
        <v/>
      </c>
    </row>
    <row r="4021" spans="1:23" ht="20.25" customHeight="1" x14ac:dyDescent="0.25">
      <c r="A4021" s="117"/>
      <c r="B4021" s="118" t="s">
        <v>7238</v>
      </c>
      <c r="C4021" s="119">
        <v>43337</v>
      </c>
      <c r="D4021" s="117" t="s">
        <v>7239</v>
      </c>
      <c r="E4021" s="120" t="s">
        <v>7306</v>
      </c>
      <c r="F4021" s="117">
        <f>IF(ISNA(VLOOKUP(B4021,[2]保固召回!$A:$G,7,FALSE)),"",(VLOOKUP(B4021,[2]保固召回!$A:$G,7,FALSE)))</f>
        <v>5</v>
      </c>
      <c r="G4021" s="121">
        <f t="shared" ca="1" si="251"/>
        <v>1.015228426395939E-2</v>
      </c>
      <c r="H4021" s="125" t="str">
        <f t="shared" si="249"/>
        <v/>
      </c>
      <c r="I4021" s="126">
        <f t="shared" ca="1" si="250"/>
        <v>2</v>
      </c>
      <c r="J4021" s="127"/>
      <c r="K4021" s="156"/>
      <c r="L4021" s="129"/>
      <c r="M4021" s="205"/>
      <c r="N4021" s="118"/>
      <c r="O4021" s="119"/>
      <c r="P4021" s="117" t="str">
        <f>IF(B4021="","",IF(ISNA(VLOOKUP(U4021,[2]NEW!H:H,1,FALSE)),"V",""))</f>
        <v/>
      </c>
      <c r="Q4021" s="156"/>
      <c r="R4021" s="129"/>
      <c r="S4021" s="205"/>
      <c r="U4021" s="132" t="str">
        <f t="shared" si="248"/>
        <v>0011890400G101467</v>
      </c>
      <c r="W4021" s="134" t="str">
        <f>IF((ISERROR(VLOOKUP(E4021,'[2]Lead Time(覆蓋貼)'!F:F,1,0)))*(P4021="v"),"",IF((ISTEXT(VLOOKUP(E4021,'[2]Lead Time(覆蓋貼)'!F:F,1,0)))*(P4021=""),"未執行",""))</f>
        <v/>
      </c>
    </row>
    <row r="4022" spans="1:23" ht="20.25" customHeight="1" x14ac:dyDescent="0.25">
      <c r="A4022" s="117"/>
      <c r="B4022" s="118" t="s">
        <v>7238</v>
      </c>
      <c r="C4022" s="119">
        <v>43337</v>
      </c>
      <c r="D4022" s="117" t="s">
        <v>7239</v>
      </c>
      <c r="E4022" s="120" t="s">
        <v>7307</v>
      </c>
      <c r="F4022" s="117">
        <f>IF(ISNA(VLOOKUP(B4022,[2]保固召回!$A:$G,7,FALSE)),"",(VLOOKUP(B4022,[2]保固召回!$A:$G,7,FALSE)))</f>
        <v>5</v>
      </c>
      <c r="G4022" s="121">
        <f t="shared" ca="1" si="251"/>
        <v>1.015228426395939E-2</v>
      </c>
      <c r="H4022" s="125" t="str">
        <f t="shared" si="249"/>
        <v/>
      </c>
      <c r="I4022" s="126">
        <f t="shared" ca="1" si="250"/>
        <v>2</v>
      </c>
      <c r="J4022" s="127"/>
      <c r="K4022" s="156"/>
      <c r="L4022" s="129"/>
      <c r="M4022" s="205"/>
      <c r="N4022" s="118"/>
      <c r="O4022" s="119"/>
      <c r="P4022" s="117" t="str">
        <f>IF(B4022="","",IF(ISNA(VLOOKUP(U4022,[2]NEW!H:H,1,FALSE)),"V",""))</f>
        <v/>
      </c>
      <c r="Q4022" s="156"/>
      <c r="R4022" s="129"/>
      <c r="S4022" s="205"/>
      <c r="U4022" s="132" t="str">
        <f t="shared" si="248"/>
        <v>0011890400D674598</v>
      </c>
      <c r="W4022" s="134" t="str">
        <f>IF((ISERROR(VLOOKUP(E4022,'[2]Lead Time(覆蓋貼)'!F:F,1,0)))*(P4022="v"),"",IF((ISTEXT(VLOOKUP(E4022,'[2]Lead Time(覆蓋貼)'!F:F,1,0)))*(P4022=""),"未執行",""))</f>
        <v/>
      </c>
    </row>
    <row r="4023" spans="1:23" ht="20.25" customHeight="1" x14ac:dyDescent="0.25">
      <c r="A4023" s="117"/>
      <c r="B4023" s="118" t="s">
        <v>7238</v>
      </c>
      <c r="C4023" s="119">
        <v>43337</v>
      </c>
      <c r="D4023" s="117" t="s">
        <v>7239</v>
      </c>
      <c r="E4023" s="120" t="s">
        <v>7308</v>
      </c>
      <c r="F4023" s="117">
        <f>IF(ISNA(VLOOKUP(B4023,[2]保固召回!$A:$G,7,FALSE)),"",(VLOOKUP(B4023,[2]保固召回!$A:$G,7,FALSE)))</f>
        <v>5</v>
      </c>
      <c r="G4023" s="121">
        <f t="shared" ca="1" si="251"/>
        <v>1.015228426395939E-2</v>
      </c>
      <c r="H4023" s="125" t="str">
        <f t="shared" si="249"/>
        <v/>
      </c>
      <c r="I4023" s="126">
        <f t="shared" ca="1" si="250"/>
        <v>2</v>
      </c>
      <c r="J4023" s="127"/>
      <c r="K4023" s="156"/>
      <c r="L4023" s="129"/>
      <c r="M4023" s="205"/>
      <c r="N4023" s="118"/>
      <c r="O4023" s="119"/>
      <c r="P4023" s="117" t="str">
        <f>IF(B4023="","",IF(ISNA(VLOOKUP(U4023,[2]NEW!H:H,1,FALSE)),"V",""))</f>
        <v/>
      </c>
      <c r="Q4023" s="156"/>
      <c r="R4023" s="129"/>
      <c r="S4023" s="205"/>
      <c r="U4023" s="132" t="str">
        <f t="shared" si="248"/>
        <v>00118904000M15416</v>
      </c>
      <c r="W4023" s="134" t="str">
        <f>IF((ISERROR(VLOOKUP(E4023,'[2]Lead Time(覆蓋貼)'!F:F,1,0)))*(P4023="v"),"",IF((ISTEXT(VLOOKUP(E4023,'[2]Lead Time(覆蓋貼)'!F:F,1,0)))*(P4023=""),"未執行",""))</f>
        <v/>
      </c>
    </row>
    <row r="4024" spans="1:23" ht="20.25" customHeight="1" x14ac:dyDescent="0.25">
      <c r="A4024" s="117"/>
      <c r="B4024" s="118" t="s">
        <v>7238</v>
      </c>
      <c r="C4024" s="119">
        <v>43337</v>
      </c>
      <c r="D4024" s="117" t="s">
        <v>7239</v>
      </c>
      <c r="E4024" s="120" t="s">
        <v>6491</v>
      </c>
      <c r="F4024" s="117">
        <f>IF(ISNA(VLOOKUP(B4024,[2]保固召回!$A:$G,7,FALSE)),"",(VLOOKUP(B4024,[2]保固召回!$A:$G,7,FALSE)))</f>
        <v>5</v>
      </c>
      <c r="G4024" s="121">
        <f t="shared" ca="1" si="251"/>
        <v>1.015228426395939E-2</v>
      </c>
      <c r="H4024" s="125" t="str">
        <f t="shared" si="249"/>
        <v/>
      </c>
      <c r="I4024" s="126">
        <f t="shared" ca="1" si="250"/>
        <v>2</v>
      </c>
      <c r="J4024" s="127"/>
      <c r="K4024" s="156"/>
      <c r="L4024" s="129"/>
      <c r="M4024" s="205"/>
      <c r="N4024" s="118"/>
      <c r="O4024" s="119"/>
      <c r="P4024" s="117" t="str">
        <f>IF(B4024="","",IF(ISNA(VLOOKUP(U4024,[2]NEW!H:H,1,FALSE)),"V",""))</f>
        <v/>
      </c>
      <c r="Q4024" s="156"/>
      <c r="R4024" s="129"/>
      <c r="S4024" s="205"/>
      <c r="U4024" s="132" t="str">
        <f t="shared" si="248"/>
        <v>00118904000M13186</v>
      </c>
      <c r="W4024" s="134" t="str">
        <f>IF((ISERROR(VLOOKUP(E4024,'[2]Lead Time(覆蓋貼)'!F:F,1,0)))*(P4024="v"),"",IF((ISTEXT(VLOOKUP(E4024,'[2]Lead Time(覆蓋貼)'!F:F,1,0)))*(P4024=""),"未執行",""))</f>
        <v/>
      </c>
    </row>
    <row r="4025" spans="1:23" ht="20.25" customHeight="1" x14ac:dyDescent="0.25">
      <c r="A4025" s="117"/>
      <c r="B4025" s="118" t="s">
        <v>7238</v>
      </c>
      <c r="C4025" s="119">
        <v>43337</v>
      </c>
      <c r="D4025" s="117" t="s">
        <v>7239</v>
      </c>
      <c r="E4025" s="120" t="s">
        <v>7309</v>
      </c>
      <c r="F4025" s="117">
        <f>IF(ISNA(VLOOKUP(B4025,[2]保固召回!$A:$G,7,FALSE)),"",(VLOOKUP(B4025,[2]保固召回!$A:$G,7,FALSE)))</f>
        <v>5</v>
      </c>
      <c r="G4025" s="121">
        <f t="shared" ca="1" si="251"/>
        <v>1.015228426395939E-2</v>
      </c>
      <c r="H4025" s="125" t="str">
        <f t="shared" si="249"/>
        <v/>
      </c>
      <c r="I4025" s="126">
        <f t="shared" ca="1" si="250"/>
        <v>2</v>
      </c>
      <c r="J4025" s="127"/>
      <c r="K4025" s="156"/>
      <c r="L4025" s="129"/>
      <c r="M4025" s="205"/>
      <c r="N4025" s="118"/>
      <c r="O4025" s="119"/>
      <c r="P4025" s="117" t="str">
        <f>IF(B4025="","",IF(ISNA(VLOOKUP(U4025,[2]NEW!H:H,1,FALSE)),"V",""))</f>
        <v/>
      </c>
      <c r="Q4025" s="156"/>
      <c r="R4025" s="129"/>
      <c r="S4025" s="205"/>
      <c r="U4025" s="132" t="str">
        <f t="shared" si="248"/>
        <v>0011890400G103455</v>
      </c>
      <c r="W4025" s="134" t="str">
        <f>IF((ISERROR(VLOOKUP(E4025,'[2]Lead Time(覆蓋貼)'!F:F,1,0)))*(P4025="v"),"",IF((ISTEXT(VLOOKUP(E4025,'[2]Lead Time(覆蓋貼)'!F:F,1,0)))*(P4025=""),"未執行",""))</f>
        <v/>
      </c>
    </row>
    <row r="4026" spans="1:23" ht="20.25" customHeight="1" x14ac:dyDescent="0.25">
      <c r="A4026" s="117"/>
      <c r="B4026" s="118" t="s">
        <v>7238</v>
      </c>
      <c r="C4026" s="119">
        <v>43337</v>
      </c>
      <c r="D4026" s="117" t="s">
        <v>7239</v>
      </c>
      <c r="E4026" s="120" t="s">
        <v>7310</v>
      </c>
      <c r="F4026" s="117">
        <f>IF(ISNA(VLOOKUP(B4026,[2]保固召回!$A:$G,7,FALSE)),"",(VLOOKUP(B4026,[2]保固召回!$A:$G,7,FALSE)))</f>
        <v>5</v>
      </c>
      <c r="G4026" s="121">
        <f t="shared" ca="1" si="251"/>
        <v>1.015228426395939E-2</v>
      </c>
      <c r="H4026" s="125" t="str">
        <f t="shared" si="249"/>
        <v/>
      </c>
      <c r="I4026" s="126">
        <f t="shared" ca="1" si="250"/>
        <v>2</v>
      </c>
      <c r="J4026" s="127"/>
      <c r="K4026" s="156"/>
      <c r="L4026" s="129"/>
      <c r="M4026" s="205"/>
      <c r="N4026" s="118"/>
      <c r="O4026" s="119"/>
      <c r="P4026" s="117" t="str">
        <f>IF(B4026="","",IF(ISNA(VLOOKUP(U4026,[2]NEW!H:H,1,FALSE)),"V",""))</f>
        <v/>
      </c>
      <c r="Q4026" s="156"/>
      <c r="R4026" s="129"/>
      <c r="S4026" s="205"/>
      <c r="U4026" s="132" t="str">
        <f t="shared" si="248"/>
        <v>0011890400D677635</v>
      </c>
      <c r="W4026" s="134" t="str">
        <f>IF((ISERROR(VLOOKUP(E4026,'[2]Lead Time(覆蓋貼)'!F:F,1,0)))*(P4026="v"),"",IF((ISTEXT(VLOOKUP(E4026,'[2]Lead Time(覆蓋貼)'!F:F,1,0)))*(P4026=""),"未執行",""))</f>
        <v/>
      </c>
    </row>
    <row r="4027" spans="1:23" ht="20.25" customHeight="1" x14ac:dyDescent="0.25">
      <c r="A4027" s="117"/>
      <c r="B4027" s="118" t="s">
        <v>7238</v>
      </c>
      <c r="C4027" s="119">
        <v>43337</v>
      </c>
      <c r="D4027" s="117" t="s">
        <v>7239</v>
      </c>
      <c r="E4027" s="120" t="s">
        <v>7311</v>
      </c>
      <c r="F4027" s="117">
        <f>IF(ISNA(VLOOKUP(B4027,[2]保固召回!$A:$G,7,FALSE)),"",(VLOOKUP(B4027,[2]保固召回!$A:$G,7,FALSE)))</f>
        <v>5</v>
      </c>
      <c r="G4027" s="121">
        <f t="shared" ca="1" si="251"/>
        <v>1.015228426395939E-2</v>
      </c>
      <c r="H4027" s="125" t="str">
        <f t="shared" si="249"/>
        <v/>
      </c>
      <c r="I4027" s="126">
        <f t="shared" ca="1" si="250"/>
        <v>2</v>
      </c>
      <c r="J4027" s="127"/>
      <c r="K4027" s="156"/>
      <c r="L4027" s="129"/>
      <c r="M4027" s="205"/>
      <c r="N4027" s="118"/>
      <c r="O4027" s="119"/>
      <c r="P4027" s="117" t="str">
        <f>IF(B4027="","",IF(ISNA(VLOOKUP(U4027,[2]NEW!H:H,1,FALSE)),"V",""))</f>
        <v/>
      </c>
      <c r="Q4027" s="156"/>
      <c r="R4027" s="129"/>
      <c r="S4027" s="205"/>
      <c r="U4027" s="132" t="str">
        <f t="shared" si="248"/>
        <v>0011890400G101975</v>
      </c>
      <c r="W4027" s="134" t="str">
        <f>IF((ISERROR(VLOOKUP(E4027,'[2]Lead Time(覆蓋貼)'!F:F,1,0)))*(P4027="v"),"",IF((ISTEXT(VLOOKUP(E4027,'[2]Lead Time(覆蓋貼)'!F:F,1,0)))*(P4027=""),"未執行",""))</f>
        <v/>
      </c>
    </row>
    <row r="4028" spans="1:23" ht="20.25" customHeight="1" x14ac:dyDescent="0.25">
      <c r="A4028" s="117"/>
      <c r="B4028" s="118" t="s">
        <v>7238</v>
      </c>
      <c r="C4028" s="119">
        <v>43337</v>
      </c>
      <c r="D4028" s="117" t="s">
        <v>7239</v>
      </c>
      <c r="E4028" s="120" t="s">
        <v>6369</v>
      </c>
      <c r="F4028" s="117">
        <f>IF(ISNA(VLOOKUP(B4028,[2]保固召回!$A:$G,7,FALSE)),"",(VLOOKUP(B4028,[2]保固召回!$A:$G,7,FALSE)))</f>
        <v>5</v>
      </c>
      <c r="G4028" s="121">
        <f t="shared" ca="1" si="251"/>
        <v>1.015228426395939E-2</v>
      </c>
      <c r="H4028" s="125" t="str">
        <f t="shared" si="249"/>
        <v/>
      </c>
      <c r="I4028" s="126">
        <f t="shared" ca="1" si="250"/>
        <v>2</v>
      </c>
      <c r="J4028" s="127"/>
      <c r="K4028" s="156"/>
      <c r="L4028" s="129"/>
      <c r="M4028" s="205"/>
      <c r="N4028" s="118"/>
      <c r="O4028" s="119"/>
      <c r="P4028" s="117" t="str">
        <f>IF(B4028="","",IF(ISNA(VLOOKUP(U4028,[2]NEW!H:H,1,FALSE)),"V",""))</f>
        <v/>
      </c>
      <c r="Q4028" s="156"/>
      <c r="R4028" s="129"/>
      <c r="S4028" s="205"/>
      <c r="U4028" s="132" t="str">
        <f t="shared" si="248"/>
        <v>0011890400G102215</v>
      </c>
      <c r="W4028" s="134" t="str">
        <f>IF((ISERROR(VLOOKUP(E4028,'[2]Lead Time(覆蓋貼)'!F:F,1,0)))*(P4028="v"),"",IF((ISTEXT(VLOOKUP(E4028,'[2]Lead Time(覆蓋貼)'!F:F,1,0)))*(P4028=""),"未執行",""))</f>
        <v/>
      </c>
    </row>
    <row r="4029" spans="1:23" ht="20.25" customHeight="1" x14ac:dyDescent="0.25">
      <c r="A4029" s="117"/>
      <c r="B4029" s="118" t="s">
        <v>7238</v>
      </c>
      <c r="C4029" s="119">
        <v>43337</v>
      </c>
      <c r="D4029" s="117" t="s">
        <v>7239</v>
      </c>
      <c r="E4029" s="120" t="s">
        <v>7312</v>
      </c>
      <c r="F4029" s="117">
        <f>IF(ISNA(VLOOKUP(B4029,[2]保固召回!$A:$G,7,FALSE)),"",(VLOOKUP(B4029,[2]保固召回!$A:$G,7,FALSE)))</f>
        <v>5</v>
      </c>
      <c r="G4029" s="121">
        <f t="shared" ca="1" si="251"/>
        <v>1.015228426395939E-2</v>
      </c>
      <c r="H4029" s="125" t="str">
        <f t="shared" si="249"/>
        <v/>
      </c>
      <c r="I4029" s="126">
        <f t="shared" ca="1" si="250"/>
        <v>2</v>
      </c>
      <c r="J4029" s="127"/>
      <c r="K4029" s="156"/>
      <c r="L4029" s="129"/>
      <c r="M4029" s="205"/>
      <c r="N4029" s="118"/>
      <c r="O4029" s="119"/>
      <c r="P4029" s="117" t="str">
        <f>IF(B4029="","",IF(ISNA(VLOOKUP(U4029,[2]NEW!H:H,1,FALSE)),"V",""))</f>
        <v/>
      </c>
      <c r="Q4029" s="156"/>
      <c r="R4029" s="129"/>
      <c r="S4029" s="205"/>
      <c r="U4029" s="132" t="str">
        <f t="shared" si="248"/>
        <v>0011890400G102078</v>
      </c>
      <c r="W4029" s="134" t="str">
        <f>IF((ISERROR(VLOOKUP(E4029,'[2]Lead Time(覆蓋貼)'!F:F,1,0)))*(P4029="v"),"",IF((ISTEXT(VLOOKUP(E4029,'[2]Lead Time(覆蓋貼)'!F:F,1,0)))*(P4029=""),"未執行",""))</f>
        <v/>
      </c>
    </row>
    <row r="4030" spans="1:23" ht="20.25" customHeight="1" x14ac:dyDescent="0.25">
      <c r="A4030" s="117"/>
      <c r="B4030" s="118" t="s">
        <v>7238</v>
      </c>
      <c r="C4030" s="119">
        <v>43337</v>
      </c>
      <c r="D4030" s="117" t="s">
        <v>7239</v>
      </c>
      <c r="E4030" s="120" t="s">
        <v>7313</v>
      </c>
      <c r="F4030" s="117">
        <f>IF(ISNA(VLOOKUP(B4030,[2]保固召回!$A:$G,7,FALSE)),"",(VLOOKUP(B4030,[2]保固召回!$A:$G,7,FALSE)))</f>
        <v>5</v>
      </c>
      <c r="G4030" s="121">
        <f t="shared" ca="1" si="251"/>
        <v>1.015228426395939E-2</v>
      </c>
      <c r="H4030" s="125" t="str">
        <f t="shared" si="249"/>
        <v/>
      </c>
      <c r="I4030" s="126">
        <f t="shared" ca="1" si="250"/>
        <v>2</v>
      </c>
      <c r="J4030" s="127"/>
      <c r="K4030" s="156"/>
      <c r="L4030" s="129"/>
      <c r="M4030" s="205"/>
      <c r="N4030" s="118"/>
      <c r="O4030" s="119"/>
      <c r="P4030" s="117" t="str">
        <f>IF(B4030="","",IF(ISNA(VLOOKUP(U4030,[2]NEW!H:H,1,FALSE)),"V",""))</f>
        <v/>
      </c>
      <c r="Q4030" s="156"/>
      <c r="R4030" s="129"/>
      <c r="S4030" s="205"/>
      <c r="U4030" s="132" t="str">
        <f t="shared" si="248"/>
        <v>0011890400VZ10501</v>
      </c>
      <c r="W4030" s="134" t="str">
        <f>IF((ISERROR(VLOOKUP(E4030,'[2]Lead Time(覆蓋貼)'!F:F,1,0)))*(P4030="v"),"",IF((ISTEXT(VLOOKUP(E4030,'[2]Lead Time(覆蓋貼)'!F:F,1,0)))*(P4030=""),"未執行",""))</f>
        <v/>
      </c>
    </row>
    <row r="4031" spans="1:23" ht="20.25" customHeight="1" x14ac:dyDescent="0.25">
      <c r="A4031" s="117"/>
      <c r="B4031" s="118" t="s">
        <v>7238</v>
      </c>
      <c r="C4031" s="119">
        <v>43337</v>
      </c>
      <c r="D4031" s="117" t="s">
        <v>7239</v>
      </c>
      <c r="E4031" s="120" t="s">
        <v>6418</v>
      </c>
      <c r="F4031" s="117">
        <f>IF(ISNA(VLOOKUP(B4031,[2]保固召回!$A:$G,7,FALSE)),"",(VLOOKUP(B4031,[2]保固召回!$A:$G,7,FALSE)))</f>
        <v>5</v>
      </c>
      <c r="G4031" s="121">
        <f t="shared" ca="1" si="251"/>
        <v>1.015228426395939E-2</v>
      </c>
      <c r="H4031" s="125" t="str">
        <f t="shared" si="249"/>
        <v/>
      </c>
      <c r="I4031" s="126">
        <f t="shared" ca="1" si="250"/>
        <v>2</v>
      </c>
      <c r="J4031" s="127"/>
      <c r="K4031" s="156"/>
      <c r="L4031" s="129"/>
      <c r="M4031" s="205"/>
      <c r="N4031" s="118"/>
      <c r="O4031" s="119"/>
      <c r="P4031" s="117" t="str">
        <f>IF(B4031="","",IF(ISNA(VLOOKUP(U4031,[2]NEW!H:H,1,FALSE)),"V",""))</f>
        <v/>
      </c>
      <c r="Q4031" s="156"/>
      <c r="R4031" s="129"/>
      <c r="S4031" s="205"/>
      <c r="U4031" s="132" t="str">
        <f t="shared" si="248"/>
        <v>0011890400G106158</v>
      </c>
      <c r="W4031" s="134" t="str">
        <f>IF((ISERROR(VLOOKUP(E4031,'[2]Lead Time(覆蓋貼)'!F:F,1,0)))*(P4031="v"),"",IF((ISTEXT(VLOOKUP(E4031,'[2]Lead Time(覆蓋貼)'!F:F,1,0)))*(P4031=""),"未執行",""))</f>
        <v/>
      </c>
    </row>
    <row r="4032" spans="1:23" ht="20.25" customHeight="1" x14ac:dyDescent="0.25">
      <c r="A4032" s="117"/>
      <c r="B4032" s="118" t="s">
        <v>7238</v>
      </c>
      <c r="C4032" s="119">
        <v>43337</v>
      </c>
      <c r="D4032" s="117" t="s">
        <v>7239</v>
      </c>
      <c r="E4032" s="120" t="s">
        <v>6381</v>
      </c>
      <c r="F4032" s="117">
        <f>IF(ISNA(VLOOKUP(B4032,[2]保固召回!$A:$G,7,FALSE)),"",(VLOOKUP(B4032,[2]保固召回!$A:$G,7,FALSE)))</f>
        <v>5</v>
      </c>
      <c r="G4032" s="121">
        <f t="shared" ca="1" si="251"/>
        <v>1.015228426395939E-2</v>
      </c>
      <c r="H4032" s="125" t="str">
        <f t="shared" si="249"/>
        <v/>
      </c>
      <c r="I4032" s="126">
        <f t="shared" ca="1" si="250"/>
        <v>2</v>
      </c>
      <c r="J4032" s="127"/>
      <c r="K4032" s="156"/>
      <c r="L4032" s="129"/>
      <c r="M4032" s="205"/>
      <c r="N4032" s="118"/>
      <c r="O4032" s="119"/>
      <c r="P4032" s="117" t="str">
        <f>IF(B4032="","",IF(ISNA(VLOOKUP(U4032,[2]NEW!H:H,1,FALSE)),"V",""))</f>
        <v/>
      </c>
      <c r="Q4032" s="156"/>
      <c r="R4032" s="129"/>
      <c r="S4032" s="205"/>
      <c r="U4032" s="132" t="str">
        <f t="shared" si="248"/>
        <v>0011890400G103025</v>
      </c>
      <c r="W4032" s="134" t="str">
        <f>IF((ISERROR(VLOOKUP(E4032,'[2]Lead Time(覆蓋貼)'!F:F,1,0)))*(P4032="v"),"",IF((ISTEXT(VLOOKUP(E4032,'[2]Lead Time(覆蓋貼)'!F:F,1,0)))*(P4032=""),"未執行",""))</f>
        <v/>
      </c>
    </row>
    <row r="4033" spans="1:23" ht="20.25" customHeight="1" x14ac:dyDescent="0.25">
      <c r="A4033" s="117"/>
      <c r="B4033" s="118" t="s">
        <v>7238</v>
      </c>
      <c r="C4033" s="119">
        <v>43337</v>
      </c>
      <c r="D4033" s="117" t="s">
        <v>7239</v>
      </c>
      <c r="E4033" s="120" t="s">
        <v>6380</v>
      </c>
      <c r="F4033" s="117">
        <f>IF(ISNA(VLOOKUP(B4033,[2]保固召回!$A:$G,7,FALSE)),"",(VLOOKUP(B4033,[2]保固召回!$A:$G,7,FALSE)))</f>
        <v>5</v>
      </c>
      <c r="G4033" s="121">
        <f t="shared" ca="1" si="251"/>
        <v>1.015228426395939E-2</v>
      </c>
      <c r="H4033" s="125" t="str">
        <f t="shared" si="249"/>
        <v/>
      </c>
      <c r="I4033" s="126">
        <f t="shared" ca="1" si="250"/>
        <v>2</v>
      </c>
      <c r="J4033" s="127"/>
      <c r="K4033" s="156"/>
      <c r="L4033" s="129"/>
      <c r="M4033" s="205"/>
      <c r="N4033" s="118"/>
      <c r="O4033" s="119"/>
      <c r="P4033" s="117" t="str">
        <f>IF(B4033="","",IF(ISNA(VLOOKUP(U4033,[2]NEW!H:H,1,FALSE)),"V",""))</f>
        <v/>
      </c>
      <c r="Q4033" s="156"/>
      <c r="R4033" s="129"/>
      <c r="S4033" s="205"/>
      <c r="U4033" s="132" t="str">
        <f t="shared" si="248"/>
        <v>0011890400G103017</v>
      </c>
      <c r="W4033" s="134" t="str">
        <f>IF((ISERROR(VLOOKUP(E4033,'[2]Lead Time(覆蓋貼)'!F:F,1,0)))*(P4033="v"),"",IF((ISTEXT(VLOOKUP(E4033,'[2]Lead Time(覆蓋貼)'!F:F,1,0)))*(P4033=""),"未執行",""))</f>
        <v/>
      </c>
    </row>
    <row r="4034" spans="1:23" ht="20.25" customHeight="1" x14ac:dyDescent="0.25">
      <c r="A4034" s="117"/>
      <c r="B4034" s="118" t="s">
        <v>7238</v>
      </c>
      <c r="C4034" s="119">
        <v>43337</v>
      </c>
      <c r="D4034" s="117" t="s">
        <v>7239</v>
      </c>
      <c r="E4034" s="120" t="s">
        <v>7314</v>
      </c>
      <c r="F4034" s="117">
        <f>IF(ISNA(VLOOKUP(B4034,[2]保固召回!$A:$G,7,FALSE)),"",(VLOOKUP(B4034,[2]保固召回!$A:$G,7,FALSE)))</f>
        <v>5</v>
      </c>
      <c r="G4034" s="121">
        <f t="shared" ca="1" si="251"/>
        <v>1.015228426395939E-2</v>
      </c>
      <c r="H4034" s="125" t="str">
        <f t="shared" si="249"/>
        <v/>
      </c>
      <c r="I4034" s="126">
        <f t="shared" ca="1" si="250"/>
        <v>2</v>
      </c>
      <c r="J4034" s="127"/>
      <c r="K4034" s="156"/>
      <c r="L4034" s="129"/>
      <c r="M4034" s="205"/>
      <c r="N4034" s="118"/>
      <c r="O4034" s="119"/>
      <c r="P4034" s="117" t="str">
        <f>IF(B4034="","",IF(ISNA(VLOOKUP(U4034,[2]NEW!H:H,1,FALSE)),"V",""))</f>
        <v/>
      </c>
      <c r="Q4034" s="156"/>
      <c r="R4034" s="129"/>
      <c r="S4034" s="205"/>
      <c r="U4034" s="132" t="str">
        <f t="shared" si="248"/>
        <v>0011890400VZ10591</v>
      </c>
      <c r="W4034" s="134" t="str">
        <f>IF((ISERROR(VLOOKUP(E4034,'[2]Lead Time(覆蓋貼)'!F:F,1,0)))*(P4034="v"),"",IF((ISTEXT(VLOOKUP(E4034,'[2]Lead Time(覆蓋貼)'!F:F,1,0)))*(P4034=""),"未執行",""))</f>
        <v/>
      </c>
    </row>
    <row r="4035" spans="1:23" ht="20.25" customHeight="1" x14ac:dyDescent="0.25">
      <c r="A4035" s="117"/>
      <c r="B4035" s="118" t="s">
        <v>7238</v>
      </c>
      <c r="C4035" s="119">
        <v>43337</v>
      </c>
      <c r="D4035" s="117" t="s">
        <v>7239</v>
      </c>
      <c r="E4035" s="120" t="s">
        <v>7315</v>
      </c>
      <c r="F4035" s="117">
        <f>IF(ISNA(VLOOKUP(B4035,[2]保固召回!$A:$G,7,FALSE)),"",(VLOOKUP(B4035,[2]保固召回!$A:$G,7,FALSE)))</f>
        <v>5</v>
      </c>
      <c r="G4035" s="121">
        <f t="shared" ca="1" si="251"/>
        <v>1.015228426395939E-2</v>
      </c>
      <c r="H4035" s="125" t="str">
        <f t="shared" si="249"/>
        <v/>
      </c>
      <c r="I4035" s="126">
        <f t="shared" ca="1" si="250"/>
        <v>2</v>
      </c>
      <c r="J4035" s="127"/>
      <c r="K4035" s="156"/>
      <c r="L4035" s="129"/>
      <c r="M4035" s="205"/>
      <c r="N4035" s="118"/>
      <c r="O4035" s="119"/>
      <c r="P4035" s="117" t="str">
        <f>IF(B4035="","",IF(ISNA(VLOOKUP(U4035,[2]NEW!H:H,1,FALSE)),"V",""))</f>
        <v/>
      </c>
      <c r="Q4035" s="156"/>
      <c r="R4035" s="129"/>
      <c r="S4035" s="205"/>
      <c r="U4035" s="132" t="str">
        <f t="shared" si="248"/>
        <v>0011890400VZ10608</v>
      </c>
      <c r="W4035" s="134" t="str">
        <f>IF((ISERROR(VLOOKUP(E4035,'[2]Lead Time(覆蓋貼)'!F:F,1,0)))*(P4035="v"),"",IF((ISTEXT(VLOOKUP(E4035,'[2]Lead Time(覆蓋貼)'!F:F,1,0)))*(P4035=""),"未執行",""))</f>
        <v/>
      </c>
    </row>
    <row r="4036" spans="1:23" ht="20.25" customHeight="1" x14ac:dyDescent="0.25">
      <c r="A4036" s="117"/>
      <c r="B4036" s="118" t="s">
        <v>7238</v>
      </c>
      <c r="C4036" s="119">
        <v>43337</v>
      </c>
      <c r="D4036" s="117" t="s">
        <v>7239</v>
      </c>
      <c r="E4036" s="120" t="s">
        <v>6376</v>
      </c>
      <c r="F4036" s="117">
        <f>IF(ISNA(VLOOKUP(B4036,[2]保固召回!$A:$G,7,FALSE)),"",(VLOOKUP(B4036,[2]保固召回!$A:$G,7,FALSE)))</f>
        <v>5</v>
      </c>
      <c r="G4036" s="121">
        <f t="shared" ca="1" si="251"/>
        <v>1.015228426395939E-2</v>
      </c>
      <c r="H4036" s="125" t="str">
        <f t="shared" si="249"/>
        <v/>
      </c>
      <c r="I4036" s="126">
        <f t="shared" ca="1" si="250"/>
        <v>2</v>
      </c>
      <c r="J4036" s="127"/>
      <c r="K4036" s="156"/>
      <c r="L4036" s="129"/>
      <c r="M4036" s="205"/>
      <c r="N4036" s="118"/>
      <c r="O4036" s="119"/>
      <c r="P4036" s="117" t="str">
        <f>IF(B4036="","",IF(ISNA(VLOOKUP(U4036,[2]NEW!H:H,1,FALSE)),"V",""))</f>
        <v/>
      </c>
      <c r="Q4036" s="156"/>
      <c r="R4036" s="129"/>
      <c r="S4036" s="205"/>
      <c r="U4036" s="132" t="str">
        <f t="shared" si="248"/>
        <v>0011890400G102592</v>
      </c>
    </row>
    <row r="4037" spans="1:23" ht="20.25" customHeight="1" x14ac:dyDescent="0.25">
      <c r="A4037" s="117"/>
      <c r="B4037" s="118" t="s">
        <v>7238</v>
      </c>
      <c r="C4037" s="119">
        <v>43337</v>
      </c>
      <c r="D4037" s="117" t="s">
        <v>7239</v>
      </c>
      <c r="E4037" s="120" t="s">
        <v>7316</v>
      </c>
      <c r="F4037" s="117">
        <f>IF(ISNA(VLOOKUP(B4037,[2]保固召回!$A:$G,7,FALSE)),"",(VLOOKUP(B4037,[2]保固召回!$A:$G,7,FALSE)))</f>
        <v>5</v>
      </c>
      <c r="G4037" s="121">
        <f t="shared" ca="1" si="251"/>
        <v>1.015228426395939E-2</v>
      </c>
      <c r="H4037" s="125" t="str">
        <f t="shared" si="249"/>
        <v/>
      </c>
      <c r="I4037" s="126">
        <f t="shared" ca="1" si="250"/>
        <v>2</v>
      </c>
      <c r="J4037" s="127"/>
      <c r="K4037" s="156"/>
      <c r="L4037" s="129"/>
      <c r="M4037" s="205"/>
      <c r="N4037" s="118"/>
      <c r="O4037" s="119"/>
      <c r="P4037" s="117" t="str">
        <f>IF(B4037="","",IF(ISNA(VLOOKUP(U4037,[2]NEW!H:H,1,FALSE)),"V",""))</f>
        <v/>
      </c>
      <c r="Q4037" s="156"/>
      <c r="R4037" s="129"/>
      <c r="S4037" s="205"/>
      <c r="U4037" s="132" t="str">
        <f t="shared" ref="U4037:U4100" si="252">B4037&amp;E4037</f>
        <v>0011890400G101666</v>
      </c>
    </row>
    <row r="4038" spans="1:23" ht="20.25" customHeight="1" x14ac:dyDescent="0.25">
      <c r="A4038" s="117"/>
      <c r="B4038" s="118" t="s">
        <v>7238</v>
      </c>
      <c r="C4038" s="119">
        <v>43337</v>
      </c>
      <c r="D4038" s="117" t="s">
        <v>7239</v>
      </c>
      <c r="E4038" s="120" t="s">
        <v>7317</v>
      </c>
      <c r="F4038" s="117">
        <f>IF(ISNA(VLOOKUP(B4038,[2]保固召回!$A:$G,7,FALSE)),"",(VLOOKUP(B4038,[2]保固召回!$A:$G,7,FALSE)))</f>
        <v>5</v>
      </c>
      <c r="G4038" s="121">
        <f t="shared" ca="1" si="251"/>
        <v>1.015228426395939E-2</v>
      </c>
      <c r="H4038" s="125" t="str">
        <f t="shared" ref="H4038:H4101" si="253">IF(P4038="V",D4038,"")</f>
        <v/>
      </c>
      <c r="I4038" s="126">
        <f t="shared" ref="I4038:I4101" ca="1" si="254">COUNTIF(H:H,D4038)</f>
        <v>2</v>
      </c>
      <c r="J4038" s="127"/>
      <c r="K4038" s="156"/>
      <c r="L4038" s="129"/>
      <c r="M4038" s="205"/>
      <c r="N4038" s="118"/>
      <c r="O4038" s="119"/>
      <c r="P4038" s="117" t="str">
        <f>IF(B4038="","",IF(ISNA(VLOOKUP(U4038,[2]NEW!H:H,1,FALSE)),"V",""))</f>
        <v/>
      </c>
      <c r="Q4038" s="156"/>
      <c r="R4038" s="129"/>
      <c r="S4038" s="205"/>
      <c r="U4038" s="132" t="str">
        <f t="shared" si="252"/>
        <v>0011890400G101644</v>
      </c>
    </row>
    <row r="4039" spans="1:23" ht="20.25" customHeight="1" x14ac:dyDescent="0.25">
      <c r="A4039" s="117"/>
      <c r="B4039" s="118" t="s">
        <v>7238</v>
      </c>
      <c r="C4039" s="119">
        <v>43337</v>
      </c>
      <c r="D4039" s="117" t="s">
        <v>7239</v>
      </c>
      <c r="E4039" s="120" t="s">
        <v>7318</v>
      </c>
      <c r="F4039" s="117">
        <f>IF(ISNA(VLOOKUP(B4039,[2]保固召回!$A:$G,7,FALSE)),"",(VLOOKUP(B4039,[2]保固召回!$A:$G,7,FALSE)))</f>
        <v>5</v>
      </c>
      <c r="G4039" s="121">
        <f t="shared" ca="1" si="251"/>
        <v>1.015228426395939E-2</v>
      </c>
      <c r="H4039" s="125" t="str">
        <f t="shared" si="253"/>
        <v/>
      </c>
      <c r="I4039" s="126">
        <f t="shared" ca="1" si="254"/>
        <v>2</v>
      </c>
      <c r="J4039" s="127"/>
      <c r="K4039" s="156"/>
      <c r="L4039" s="129"/>
      <c r="M4039" s="205"/>
      <c r="N4039" s="118"/>
      <c r="O4039" s="119"/>
      <c r="P4039" s="117" t="str">
        <f>IF(B4039="","",IF(ISNA(VLOOKUP(U4039,[2]NEW!H:H,1,FALSE)),"V",""))</f>
        <v/>
      </c>
      <c r="Q4039" s="156"/>
      <c r="R4039" s="129"/>
      <c r="S4039" s="205"/>
      <c r="U4039" s="132" t="str">
        <f t="shared" si="252"/>
        <v>00118904000M10131</v>
      </c>
    </row>
    <row r="4040" spans="1:23" ht="20.25" customHeight="1" x14ac:dyDescent="0.25">
      <c r="A4040" s="117"/>
      <c r="B4040" s="118" t="s">
        <v>7238</v>
      </c>
      <c r="C4040" s="119">
        <v>43337</v>
      </c>
      <c r="D4040" s="117" t="s">
        <v>7239</v>
      </c>
      <c r="E4040" s="120" t="s">
        <v>7319</v>
      </c>
      <c r="F4040" s="117">
        <f>IF(ISNA(VLOOKUP(B4040,[2]保固召回!$A:$G,7,FALSE)),"",(VLOOKUP(B4040,[2]保固召回!$A:$G,7,FALSE)))</f>
        <v>5</v>
      </c>
      <c r="G4040" s="121">
        <f t="shared" ca="1" si="251"/>
        <v>1.015228426395939E-2</v>
      </c>
      <c r="H4040" s="125" t="str">
        <f t="shared" si="253"/>
        <v/>
      </c>
      <c r="I4040" s="126">
        <f t="shared" ca="1" si="254"/>
        <v>2</v>
      </c>
      <c r="J4040" s="127"/>
      <c r="K4040" s="156"/>
      <c r="L4040" s="129"/>
      <c r="M4040" s="205"/>
      <c r="N4040" s="118"/>
      <c r="O4040" s="119"/>
      <c r="P4040" s="117" t="str">
        <f>IF(B4040="","",IF(ISNA(VLOOKUP(U4040,[2]NEW!H:H,1,FALSE)),"V",""))</f>
        <v/>
      </c>
      <c r="Q4040" s="156"/>
      <c r="R4040" s="129"/>
      <c r="S4040" s="205"/>
      <c r="U4040" s="132" t="str">
        <f t="shared" si="252"/>
        <v>00118904000M10200</v>
      </c>
    </row>
    <row r="4041" spans="1:23" ht="20.25" customHeight="1" x14ac:dyDescent="0.25">
      <c r="A4041" s="117"/>
      <c r="B4041" s="118" t="s">
        <v>7238</v>
      </c>
      <c r="C4041" s="119">
        <v>43337</v>
      </c>
      <c r="D4041" s="117" t="s">
        <v>7239</v>
      </c>
      <c r="E4041" s="120" t="s">
        <v>7320</v>
      </c>
      <c r="F4041" s="117">
        <f>IF(ISNA(VLOOKUP(B4041,[2]保固召回!$A:$G,7,FALSE)),"",(VLOOKUP(B4041,[2]保固召回!$A:$G,7,FALSE)))</f>
        <v>5</v>
      </c>
      <c r="G4041" s="121">
        <f t="shared" ref="G4041:G4104" ca="1" si="255">COUNTIF(H:H,D4041)/COUNTIF(D:D,D4041)</f>
        <v>1.015228426395939E-2</v>
      </c>
      <c r="H4041" s="125" t="str">
        <f t="shared" si="253"/>
        <v/>
      </c>
      <c r="I4041" s="126">
        <f t="shared" ca="1" si="254"/>
        <v>2</v>
      </c>
      <c r="J4041" s="127"/>
      <c r="K4041" s="156"/>
      <c r="L4041" s="129"/>
      <c r="M4041" s="205"/>
      <c r="N4041" s="118"/>
      <c r="O4041" s="119"/>
      <c r="P4041" s="117" t="str">
        <f>IF(B4041="","",IF(ISNA(VLOOKUP(U4041,[2]NEW!H:H,1,FALSE)),"V",""))</f>
        <v/>
      </c>
      <c r="Q4041" s="156"/>
      <c r="R4041" s="129"/>
      <c r="S4041" s="205"/>
      <c r="U4041" s="132" t="str">
        <f t="shared" si="252"/>
        <v>0011890400V594529</v>
      </c>
    </row>
    <row r="4042" spans="1:23" ht="20.25" customHeight="1" x14ac:dyDescent="0.25">
      <c r="A4042" s="117"/>
      <c r="B4042" s="118" t="s">
        <v>7238</v>
      </c>
      <c r="C4042" s="119">
        <v>43337</v>
      </c>
      <c r="D4042" s="117" t="s">
        <v>7239</v>
      </c>
      <c r="E4042" s="120" t="s">
        <v>7321</v>
      </c>
      <c r="F4042" s="117">
        <f>IF(ISNA(VLOOKUP(B4042,[2]保固召回!$A:$G,7,FALSE)),"",(VLOOKUP(B4042,[2]保固召回!$A:$G,7,FALSE)))</f>
        <v>5</v>
      </c>
      <c r="G4042" s="121">
        <f t="shared" ca="1" si="255"/>
        <v>1.015228426395939E-2</v>
      </c>
      <c r="H4042" s="125" t="str">
        <f t="shared" si="253"/>
        <v/>
      </c>
      <c r="I4042" s="126">
        <f t="shared" ca="1" si="254"/>
        <v>2</v>
      </c>
      <c r="J4042" s="127"/>
      <c r="K4042" s="156"/>
      <c r="L4042" s="129"/>
      <c r="M4042" s="205"/>
      <c r="N4042" s="118"/>
      <c r="O4042" s="119"/>
      <c r="P4042" s="117" t="str">
        <f>IF(B4042="","",IF(ISNA(VLOOKUP(U4042,[2]NEW!H:H,1,FALSE)),"V",""))</f>
        <v/>
      </c>
      <c r="Q4042" s="156"/>
      <c r="R4042" s="129"/>
      <c r="S4042" s="205"/>
      <c r="U4042" s="132" t="str">
        <f t="shared" si="252"/>
        <v>0011890400D674606</v>
      </c>
    </row>
    <row r="4043" spans="1:23" ht="20.25" customHeight="1" x14ac:dyDescent="0.25">
      <c r="A4043" s="117"/>
      <c r="B4043" s="118" t="s">
        <v>7238</v>
      </c>
      <c r="C4043" s="119">
        <v>43337</v>
      </c>
      <c r="D4043" s="117" t="s">
        <v>7239</v>
      </c>
      <c r="E4043" s="120" t="s">
        <v>5523</v>
      </c>
      <c r="F4043" s="117">
        <f>IF(ISNA(VLOOKUP(B4043,[2]保固召回!$A:$G,7,FALSE)),"",(VLOOKUP(B4043,[2]保固召回!$A:$G,7,FALSE)))</f>
        <v>5</v>
      </c>
      <c r="G4043" s="121">
        <f t="shared" ca="1" si="255"/>
        <v>1.015228426395939E-2</v>
      </c>
      <c r="H4043" s="125" t="str">
        <f t="shared" si="253"/>
        <v/>
      </c>
      <c r="I4043" s="126">
        <f t="shared" ca="1" si="254"/>
        <v>2</v>
      </c>
      <c r="J4043" s="127"/>
      <c r="K4043" s="156"/>
      <c r="L4043" s="129"/>
      <c r="M4043" s="205"/>
      <c r="N4043" s="118"/>
      <c r="O4043" s="119"/>
      <c r="P4043" s="117" t="str">
        <f>IF(B4043="","",IF(ISNA(VLOOKUP(U4043,[2]NEW!H:H,1,FALSE)),"V",""))</f>
        <v/>
      </c>
      <c r="Q4043" s="156"/>
      <c r="R4043" s="129"/>
      <c r="S4043" s="205"/>
      <c r="U4043" s="132" t="str">
        <f t="shared" si="252"/>
        <v>0011890400G106096</v>
      </c>
    </row>
    <row r="4044" spans="1:23" ht="20.25" customHeight="1" x14ac:dyDescent="0.25">
      <c r="A4044" s="117"/>
      <c r="B4044" s="118" t="s">
        <v>7238</v>
      </c>
      <c r="C4044" s="119">
        <v>43337</v>
      </c>
      <c r="D4044" s="117" t="s">
        <v>7239</v>
      </c>
      <c r="E4044" s="120" t="s">
        <v>7322</v>
      </c>
      <c r="F4044" s="117">
        <f>IF(ISNA(VLOOKUP(B4044,[2]保固召回!$A:$G,7,FALSE)),"",(VLOOKUP(B4044,[2]保固召回!$A:$G,7,FALSE)))</f>
        <v>5</v>
      </c>
      <c r="G4044" s="121">
        <f t="shared" ca="1" si="255"/>
        <v>1.015228426395939E-2</v>
      </c>
      <c r="H4044" s="125" t="str">
        <f t="shared" si="253"/>
        <v/>
      </c>
      <c r="I4044" s="126">
        <f t="shared" ca="1" si="254"/>
        <v>2</v>
      </c>
      <c r="J4044" s="127"/>
      <c r="K4044" s="156"/>
      <c r="L4044" s="129"/>
      <c r="M4044" s="205"/>
      <c r="N4044" s="118"/>
      <c r="O4044" s="119"/>
      <c r="P4044" s="117" t="str">
        <f>IF(B4044="","",IF(ISNA(VLOOKUP(U4044,[2]NEW!H:H,1,FALSE)),"V",""))</f>
        <v/>
      </c>
      <c r="Q4044" s="156"/>
      <c r="R4044" s="129"/>
      <c r="S4044" s="205"/>
      <c r="U4044" s="132" t="str">
        <f t="shared" si="252"/>
        <v>0011890400G101430</v>
      </c>
    </row>
    <row r="4045" spans="1:23" ht="20.25" customHeight="1" x14ac:dyDescent="0.25">
      <c r="A4045" s="117"/>
      <c r="B4045" s="118" t="s">
        <v>7238</v>
      </c>
      <c r="C4045" s="119">
        <v>43337</v>
      </c>
      <c r="D4045" s="117" t="s">
        <v>7239</v>
      </c>
      <c r="E4045" s="120" t="s">
        <v>7323</v>
      </c>
      <c r="F4045" s="117">
        <f>IF(ISNA(VLOOKUP(B4045,[2]保固召回!$A:$G,7,FALSE)),"",(VLOOKUP(B4045,[2]保固召回!$A:$G,7,FALSE)))</f>
        <v>5</v>
      </c>
      <c r="G4045" s="121">
        <f t="shared" ca="1" si="255"/>
        <v>1.015228426395939E-2</v>
      </c>
      <c r="H4045" s="125" t="str">
        <f t="shared" si="253"/>
        <v/>
      </c>
      <c r="I4045" s="126">
        <f t="shared" ca="1" si="254"/>
        <v>2</v>
      </c>
      <c r="J4045" s="127"/>
      <c r="K4045" s="156"/>
      <c r="L4045" s="129"/>
      <c r="M4045" s="205"/>
      <c r="N4045" s="118"/>
      <c r="O4045" s="119"/>
      <c r="P4045" s="117" t="str">
        <f>IF(B4045="","",IF(ISNA(VLOOKUP(U4045,[2]NEW!H:H,1,FALSE)),"V",""))</f>
        <v/>
      </c>
      <c r="Q4045" s="156"/>
      <c r="R4045" s="129"/>
      <c r="S4045" s="205"/>
      <c r="U4045" s="132" t="str">
        <f t="shared" si="252"/>
        <v>0011890400G105249</v>
      </c>
    </row>
    <row r="4046" spans="1:23" ht="20.25" customHeight="1" x14ac:dyDescent="0.25">
      <c r="A4046" s="117"/>
      <c r="B4046" s="118" t="s">
        <v>7238</v>
      </c>
      <c r="C4046" s="119">
        <v>43337</v>
      </c>
      <c r="D4046" s="117" t="s">
        <v>7239</v>
      </c>
      <c r="E4046" s="120" t="s">
        <v>7324</v>
      </c>
      <c r="F4046" s="117">
        <f>IF(ISNA(VLOOKUP(B4046,[2]保固召回!$A:$G,7,FALSE)),"",(VLOOKUP(B4046,[2]保固召回!$A:$G,7,FALSE)))</f>
        <v>5</v>
      </c>
      <c r="G4046" s="121">
        <f t="shared" ca="1" si="255"/>
        <v>1.015228426395939E-2</v>
      </c>
      <c r="H4046" s="125" t="str">
        <f t="shared" si="253"/>
        <v/>
      </c>
      <c r="I4046" s="126">
        <f t="shared" ca="1" si="254"/>
        <v>2</v>
      </c>
      <c r="J4046" s="127"/>
      <c r="K4046" s="156"/>
      <c r="L4046" s="129"/>
      <c r="M4046" s="205"/>
      <c r="N4046" s="118"/>
      <c r="O4046" s="119"/>
      <c r="P4046" s="117" t="str">
        <f>IF(B4046="","",IF(ISNA(VLOOKUP(U4046,[2]NEW!H:H,1,FALSE)),"V",""))</f>
        <v/>
      </c>
      <c r="Q4046" s="156"/>
      <c r="R4046" s="129"/>
      <c r="S4046" s="205"/>
      <c r="U4046" s="132" t="str">
        <f t="shared" si="252"/>
        <v>00118904000M08739</v>
      </c>
    </row>
    <row r="4047" spans="1:23" ht="20.25" customHeight="1" x14ac:dyDescent="0.25">
      <c r="A4047" s="117"/>
      <c r="B4047" s="118" t="s">
        <v>7238</v>
      </c>
      <c r="C4047" s="119">
        <v>43337</v>
      </c>
      <c r="D4047" s="117" t="s">
        <v>7239</v>
      </c>
      <c r="E4047" s="120" t="s">
        <v>7325</v>
      </c>
      <c r="F4047" s="117">
        <f>IF(ISNA(VLOOKUP(B4047,[2]保固召回!$A:$G,7,FALSE)),"",(VLOOKUP(B4047,[2]保固召回!$A:$G,7,FALSE)))</f>
        <v>5</v>
      </c>
      <c r="G4047" s="121">
        <f t="shared" ca="1" si="255"/>
        <v>1.015228426395939E-2</v>
      </c>
      <c r="H4047" s="125" t="str">
        <f t="shared" si="253"/>
        <v/>
      </c>
      <c r="I4047" s="126">
        <f t="shared" ca="1" si="254"/>
        <v>2</v>
      </c>
      <c r="J4047" s="127"/>
      <c r="K4047" s="156"/>
      <c r="L4047" s="129"/>
      <c r="M4047" s="205"/>
      <c r="N4047" s="118"/>
      <c r="O4047" s="119"/>
      <c r="P4047" s="117" t="str">
        <f>IF(B4047="","",IF(ISNA(VLOOKUP(U4047,[2]NEW!H:H,1,FALSE)),"V",""))</f>
        <v/>
      </c>
      <c r="Q4047" s="156"/>
      <c r="R4047" s="129"/>
      <c r="S4047" s="205"/>
      <c r="U4047" s="132" t="str">
        <f t="shared" si="252"/>
        <v>0011890400G102008</v>
      </c>
    </row>
    <row r="4048" spans="1:23" ht="20.25" customHeight="1" x14ac:dyDescent="0.25">
      <c r="A4048" s="117"/>
      <c r="B4048" s="118" t="s">
        <v>7238</v>
      </c>
      <c r="C4048" s="119">
        <v>43337</v>
      </c>
      <c r="D4048" s="117" t="s">
        <v>7239</v>
      </c>
      <c r="E4048" s="120" t="s">
        <v>7326</v>
      </c>
      <c r="F4048" s="117">
        <f>IF(ISNA(VLOOKUP(B4048,[2]保固召回!$A:$G,7,FALSE)),"",(VLOOKUP(B4048,[2]保固召回!$A:$G,7,FALSE)))</f>
        <v>5</v>
      </c>
      <c r="G4048" s="121">
        <f t="shared" ca="1" si="255"/>
        <v>1.015228426395939E-2</v>
      </c>
      <c r="H4048" s="125" t="str">
        <f t="shared" si="253"/>
        <v/>
      </c>
      <c r="I4048" s="126">
        <f t="shared" ca="1" si="254"/>
        <v>2</v>
      </c>
      <c r="J4048" s="127"/>
      <c r="K4048" s="156"/>
      <c r="L4048" s="129"/>
      <c r="M4048" s="205"/>
      <c r="N4048" s="118"/>
      <c r="O4048" s="119"/>
      <c r="P4048" s="117" t="str">
        <f>IF(B4048="","",IF(ISNA(VLOOKUP(U4048,[2]NEW!H:H,1,FALSE)),"V",""))</f>
        <v/>
      </c>
      <c r="Q4048" s="156"/>
      <c r="R4048" s="129"/>
      <c r="S4048" s="205"/>
      <c r="U4048" s="132" t="str">
        <f t="shared" si="252"/>
        <v>00118904000M09578</v>
      </c>
    </row>
    <row r="4049" spans="1:21" ht="20.25" customHeight="1" x14ac:dyDescent="0.25">
      <c r="A4049" s="117"/>
      <c r="B4049" s="118" t="s">
        <v>7238</v>
      </c>
      <c r="C4049" s="119">
        <v>43337</v>
      </c>
      <c r="D4049" s="117" t="s">
        <v>7239</v>
      </c>
      <c r="E4049" s="120" t="s">
        <v>6434</v>
      </c>
      <c r="F4049" s="117">
        <f>IF(ISNA(VLOOKUP(B4049,[2]保固召回!$A:$G,7,FALSE)),"",(VLOOKUP(B4049,[2]保固召回!$A:$G,7,FALSE)))</f>
        <v>5</v>
      </c>
      <c r="G4049" s="121">
        <f t="shared" ca="1" si="255"/>
        <v>1.015228426395939E-2</v>
      </c>
      <c r="H4049" s="125" t="str">
        <f t="shared" si="253"/>
        <v/>
      </c>
      <c r="I4049" s="126">
        <f t="shared" ca="1" si="254"/>
        <v>2</v>
      </c>
      <c r="J4049" s="127"/>
      <c r="K4049" s="156"/>
      <c r="L4049" s="129"/>
      <c r="M4049" s="205"/>
      <c r="N4049" s="118"/>
      <c r="O4049" s="119"/>
      <c r="P4049" s="117" t="str">
        <f>IF(B4049="","",IF(ISNA(VLOOKUP(U4049,[2]NEW!H:H,1,FALSE)),"V",""))</f>
        <v/>
      </c>
      <c r="Q4049" s="156"/>
      <c r="R4049" s="129"/>
      <c r="S4049" s="205"/>
      <c r="U4049" s="132" t="str">
        <f t="shared" si="252"/>
        <v>0011890400G120703</v>
      </c>
    </row>
    <row r="4050" spans="1:21" ht="20.25" customHeight="1" x14ac:dyDescent="0.25">
      <c r="A4050" s="117"/>
      <c r="B4050" s="118" t="s">
        <v>7238</v>
      </c>
      <c r="C4050" s="119">
        <v>43337</v>
      </c>
      <c r="D4050" s="117" t="s">
        <v>7239</v>
      </c>
      <c r="E4050" s="120" t="s">
        <v>6501</v>
      </c>
      <c r="F4050" s="117">
        <f>IF(ISNA(VLOOKUP(B4050,[2]保固召回!$A:$G,7,FALSE)),"",(VLOOKUP(B4050,[2]保固召回!$A:$G,7,FALSE)))</f>
        <v>5</v>
      </c>
      <c r="G4050" s="121">
        <f t="shared" ca="1" si="255"/>
        <v>1.015228426395939E-2</v>
      </c>
      <c r="H4050" s="125" t="str">
        <f t="shared" si="253"/>
        <v/>
      </c>
      <c r="I4050" s="126">
        <f t="shared" ca="1" si="254"/>
        <v>2</v>
      </c>
      <c r="J4050" s="127"/>
      <c r="K4050" s="156"/>
      <c r="L4050" s="129"/>
      <c r="M4050" s="205"/>
      <c r="N4050" s="118"/>
      <c r="O4050" s="119"/>
      <c r="P4050" s="117" t="str">
        <f>IF(B4050="","",IF(ISNA(VLOOKUP(U4050,[2]NEW!H:H,1,FALSE)),"V",""))</f>
        <v/>
      </c>
      <c r="Q4050" s="156"/>
      <c r="R4050" s="129"/>
      <c r="S4050" s="205"/>
      <c r="U4050" s="132" t="str">
        <f t="shared" si="252"/>
        <v>00118904000M21263</v>
      </c>
    </row>
    <row r="4051" spans="1:21" ht="20.25" customHeight="1" x14ac:dyDescent="0.25">
      <c r="A4051" s="117"/>
      <c r="B4051" s="118" t="s">
        <v>7238</v>
      </c>
      <c r="C4051" s="119">
        <v>43337</v>
      </c>
      <c r="D4051" s="117" t="s">
        <v>7239</v>
      </c>
      <c r="E4051" s="120" t="s">
        <v>6494</v>
      </c>
      <c r="F4051" s="117">
        <f>IF(ISNA(VLOOKUP(B4051,[2]保固召回!$A:$G,7,FALSE)),"",(VLOOKUP(B4051,[2]保固召回!$A:$G,7,FALSE)))</f>
        <v>5</v>
      </c>
      <c r="G4051" s="121">
        <f t="shared" ca="1" si="255"/>
        <v>1.015228426395939E-2</v>
      </c>
      <c r="H4051" s="125" t="str">
        <f t="shared" si="253"/>
        <v/>
      </c>
      <c r="I4051" s="126">
        <f t="shared" ca="1" si="254"/>
        <v>2</v>
      </c>
      <c r="J4051" s="127"/>
      <c r="K4051" s="156"/>
      <c r="L4051" s="129"/>
      <c r="M4051" s="205"/>
      <c r="N4051" s="118"/>
      <c r="O4051" s="119"/>
      <c r="P4051" s="117" t="str">
        <f>IF(B4051="","",IF(ISNA(VLOOKUP(U4051,[2]NEW!H:H,1,FALSE)),"V",""))</f>
        <v/>
      </c>
      <c r="Q4051" s="156"/>
      <c r="R4051" s="129"/>
      <c r="S4051" s="205"/>
      <c r="U4051" s="132" t="str">
        <f t="shared" si="252"/>
        <v>00118904000M15405</v>
      </c>
    </row>
    <row r="4052" spans="1:21" ht="20.25" customHeight="1" x14ac:dyDescent="0.25">
      <c r="A4052" s="117"/>
      <c r="B4052" s="118" t="s">
        <v>7238</v>
      </c>
      <c r="C4052" s="119">
        <v>43337</v>
      </c>
      <c r="D4052" s="117" t="s">
        <v>7239</v>
      </c>
      <c r="E4052" s="120" t="s">
        <v>7327</v>
      </c>
      <c r="F4052" s="117">
        <f>IF(ISNA(VLOOKUP(B4052,[2]保固召回!$A:$G,7,FALSE)),"",(VLOOKUP(B4052,[2]保固召回!$A:$G,7,FALSE)))</f>
        <v>5</v>
      </c>
      <c r="G4052" s="121">
        <f t="shared" ca="1" si="255"/>
        <v>1.015228426395939E-2</v>
      </c>
      <c r="H4052" s="125" t="str">
        <f t="shared" si="253"/>
        <v/>
      </c>
      <c r="I4052" s="126">
        <f t="shared" ca="1" si="254"/>
        <v>2</v>
      </c>
      <c r="J4052" s="127"/>
      <c r="K4052" s="156"/>
      <c r="L4052" s="129"/>
      <c r="M4052" s="205"/>
      <c r="N4052" s="118"/>
      <c r="O4052" s="119"/>
      <c r="P4052" s="117" t="str">
        <f>IF(B4052="","",IF(ISNA(VLOOKUP(U4052,[2]NEW!H:H,1,FALSE)),"V",""))</f>
        <v/>
      </c>
      <c r="Q4052" s="156"/>
      <c r="R4052" s="129"/>
      <c r="S4052" s="205"/>
      <c r="U4052" s="132" t="str">
        <f t="shared" si="252"/>
        <v>0011890400G104039</v>
      </c>
    </row>
    <row r="4053" spans="1:21" ht="20.25" customHeight="1" x14ac:dyDescent="0.25">
      <c r="A4053" s="117"/>
      <c r="B4053" s="118" t="s">
        <v>7238</v>
      </c>
      <c r="C4053" s="119">
        <v>43337</v>
      </c>
      <c r="D4053" s="117" t="s">
        <v>7239</v>
      </c>
      <c r="E4053" s="120" t="s">
        <v>7328</v>
      </c>
      <c r="F4053" s="117">
        <f>IF(ISNA(VLOOKUP(B4053,[2]保固召回!$A:$G,7,FALSE)),"",(VLOOKUP(B4053,[2]保固召回!$A:$G,7,FALSE)))</f>
        <v>5</v>
      </c>
      <c r="G4053" s="121">
        <f t="shared" ca="1" si="255"/>
        <v>1.015228426395939E-2</v>
      </c>
      <c r="H4053" s="125" t="str">
        <f t="shared" si="253"/>
        <v/>
      </c>
      <c r="I4053" s="126">
        <f t="shared" ca="1" si="254"/>
        <v>2</v>
      </c>
      <c r="J4053" s="127"/>
      <c r="K4053" s="156"/>
      <c r="L4053" s="129"/>
      <c r="M4053" s="205"/>
      <c r="N4053" s="118"/>
      <c r="O4053" s="119"/>
      <c r="P4053" s="117" t="str">
        <f>IF(B4053="","",IF(ISNA(VLOOKUP(U4053,[2]NEW!H:H,1,FALSE)),"V",""))</f>
        <v/>
      </c>
      <c r="Q4053" s="156"/>
      <c r="R4053" s="129"/>
      <c r="S4053" s="205"/>
      <c r="U4053" s="132" t="str">
        <f t="shared" si="252"/>
        <v>0011890400G121118</v>
      </c>
    </row>
    <row r="4054" spans="1:21" ht="20.25" customHeight="1" x14ac:dyDescent="0.25">
      <c r="A4054" s="117"/>
      <c r="B4054" s="118" t="s">
        <v>7238</v>
      </c>
      <c r="C4054" s="119">
        <v>43337</v>
      </c>
      <c r="D4054" s="117" t="s">
        <v>7239</v>
      </c>
      <c r="E4054" s="120" t="s">
        <v>6396</v>
      </c>
      <c r="F4054" s="117">
        <f>IF(ISNA(VLOOKUP(B4054,[2]保固召回!$A:$G,7,FALSE)),"",(VLOOKUP(B4054,[2]保固召回!$A:$G,7,FALSE)))</f>
        <v>5</v>
      </c>
      <c r="G4054" s="121">
        <f t="shared" ca="1" si="255"/>
        <v>1.015228426395939E-2</v>
      </c>
      <c r="H4054" s="125" t="str">
        <f t="shared" si="253"/>
        <v/>
      </c>
      <c r="I4054" s="126">
        <f t="shared" ca="1" si="254"/>
        <v>2</v>
      </c>
      <c r="J4054" s="127"/>
      <c r="K4054" s="156"/>
      <c r="L4054" s="129"/>
      <c r="M4054" s="205"/>
      <c r="N4054" s="118"/>
      <c r="O4054" s="119"/>
      <c r="P4054" s="117" t="str">
        <f>IF(B4054="","",IF(ISNA(VLOOKUP(U4054,[2]NEW!H:H,1,FALSE)),"V",""))</f>
        <v/>
      </c>
      <c r="Q4054" s="156"/>
      <c r="R4054" s="129"/>
      <c r="S4054" s="205"/>
      <c r="U4054" s="132" t="str">
        <f t="shared" si="252"/>
        <v>0011890400G104084</v>
      </c>
    </row>
    <row r="4055" spans="1:21" ht="20.25" customHeight="1" x14ac:dyDescent="0.25">
      <c r="A4055" s="117"/>
      <c r="B4055" s="118" t="s">
        <v>7238</v>
      </c>
      <c r="C4055" s="119">
        <v>43337</v>
      </c>
      <c r="D4055" s="117" t="s">
        <v>7239</v>
      </c>
      <c r="E4055" s="120" t="s">
        <v>6498</v>
      </c>
      <c r="F4055" s="117">
        <f>IF(ISNA(VLOOKUP(B4055,[2]保固召回!$A:$G,7,FALSE)),"",(VLOOKUP(B4055,[2]保固召回!$A:$G,7,FALSE)))</f>
        <v>5</v>
      </c>
      <c r="G4055" s="121">
        <f t="shared" ca="1" si="255"/>
        <v>1.015228426395939E-2</v>
      </c>
      <c r="H4055" s="125" t="str">
        <f t="shared" si="253"/>
        <v/>
      </c>
      <c r="I4055" s="126">
        <f t="shared" ca="1" si="254"/>
        <v>2</v>
      </c>
      <c r="J4055" s="127"/>
      <c r="K4055" s="156"/>
      <c r="L4055" s="129"/>
      <c r="M4055" s="205"/>
      <c r="N4055" s="118"/>
      <c r="O4055" s="119"/>
      <c r="P4055" s="117" t="str">
        <f>IF(B4055="","",IF(ISNA(VLOOKUP(U4055,[2]NEW!H:H,1,FALSE)),"V",""))</f>
        <v/>
      </c>
      <c r="Q4055" s="156"/>
      <c r="R4055" s="129"/>
      <c r="S4055" s="205"/>
      <c r="U4055" s="132" t="str">
        <f t="shared" si="252"/>
        <v>00118904000M17768</v>
      </c>
    </row>
    <row r="4056" spans="1:21" ht="20.25" customHeight="1" x14ac:dyDescent="0.25">
      <c r="A4056" s="117"/>
      <c r="B4056" s="118" t="s">
        <v>7238</v>
      </c>
      <c r="C4056" s="119">
        <v>43337</v>
      </c>
      <c r="D4056" s="117" t="s">
        <v>7239</v>
      </c>
      <c r="E4056" s="120" t="s">
        <v>6413</v>
      </c>
      <c r="F4056" s="117">
        <f>IF(ISNA(VLOOKUP(B4056,[2]保固召回!$A:$G,7,FALSE)),"",(VLOOKUP(B4056,[2]保固召回!$A:$G,7,FALSE)))</f>
        <v>5</v>
      </c>
      <c r="G4056" s="121">
        <f t="shared" ca="1" si="255"/>
        <v>1.015228426395939E-2</v>
      </c>
      <c r="H4056" s="125" t="str">
        <f t="shared" si="253"/>
        <v/>
      </c>
      <c r="I4056" s="126">
        <f t="shared" ca="1" si="254"/>
        <v>2</v>
      </c>
      <c r="J4056" s="127"/>
      <c r="K4056" s="156"/>
      <c r="L4056" s="129"/>
      <c r="M4056" s="205"/>
      <c r="N4056" s="118"/>
      <c r="O4056" s="119"/>
      <c r="P4056" s="117" t="str">
        <f>IF(B4056="","",IF(ISNA(VLOOKUP(U4056,[2]NEW!H:H,1,FALSE)),"V",""))</f>
        <v/>
      </c>
      <c r="Q4056" s="156"/>
      <c r="R4056" s="129"/>
      <c r="S4056" s="205"/>
      <c r="U4056" s="132" t="str">
        <f t="shared" si="252"/>
        <v>0011890400G105295</v>
      </c>
    </row>
    <row r="4057" spans="1:21" ht="20.25" customHeight="1" x14ac:dyDescent="0.25">
      <c r="A4057" s="117"/>
      <c r="B4057" s="118" t="s">
        <v>7238</v>
      </c>
      <c r="C4057" s="119">
        <v>43337</v>
      </c>
      <c r="D4057" s="117" t="s">
        <v>7239</v>
      </c>
      <c r="E4057" s="120" t="s">
        <v>7329</v>
      </c>
      <c r="F4057" s="117">
        <f>IF(ISNA(VLOOKUP(B4057,[2]保固召回!$A:$G,7,FALSE)),"",(VLOOKUP(B4057,[2]保固召回!$A:$G,7,FALSE)))</f>
        <v>5</v>
      </c>
      <c r="G4057" s="121">
        <f t="shared" ca="1" si="255"/>
        <v>1.015228426395939E-2</v>
      </c>
      <c r="H4057" s="125" t="str">
        <f t="shared" si="253"/>
        <v/>
      </c>
      <c r="I4057" s="126">
        <f t="shared" ca="1" si="254"/>
        <v>2</v>
      </c>
      <c r="J4057" s="127"/>
      <c r="K4057" s="156"/>
      <c r="L4057" s="129"/>
      <c r="M4057" s="205"/>
      <c r="N4057" s="118"/>
      <c r="O4057" s="119"/>
      <c r="P4057" s="117" t="str">
        <f>IF(B4057="","",IF(ISNA(VLOOKUP(U4057,[2]NEW!H:H,1,FALSE)),"V",""))</f>
        <v/>
      </c>
      <c r="Q4057" s="156"/>
      <c r="R4057" s="129"/>
      <c r="S4057" s="205"/>
      <c r="U4057" s="132" t="str">
        <f t="shared" si="252"/>
        <v>0011890400G100190</v>
      </c>
    </row>
    <row r="4058" spans="1:21" ht="20.25" customHeight="1" x14ac:dyDescent="0.25">
      <c r="A4058" s="117"/>
      <c r="B4058" s="118" t="s">
        <v>7238</v>
      </c>
      <c r="C4058" s="119">
        <v>43337</v>
      </c>
      <c r="D4058" s="117" t="s">
        <v>7239</v>
      </c>
      <c r="E4058" s="120" t="s">
        <v>6375</v>
      </c>
      <c r="F4058" s="117">
        <f>IF(ISNA(VLOOKUP(B4058,[2]保固召回!$A:$G,7,FALSE)),"",(VLOOKUP(B4058,[2]保固召回!$A:$G,7,FALSE)))</f>
        <v>5</v>
      </c>
      <c r="G4058" s="121">
        <f t="shared" ca="1" si="255"/>
        <v>1.015228426395939E-2</v>
      </c>
      <c r="H4058" s="125" t="str">
        <f t="shared" si="253"/>
        <v/>
      </c>
      <c r="I4058" s="126">
        <f t="shared" ca="1" si="254"/>
        <v>2</v>
      </c>
      <c r="J4058" s="127"/>
      <c r="K4058" s="156"/>
      <c r="L4058" s="129"/>
      <c r="M4058" s="205"/>
      <c r="N4058" s="118"/>
      <c r="O4058" s="119"/>
      <c r="P4058" s="117" t="str">
        <f>IF(B4058="","",IF(ISNA(VLOOKUP(U4058,[2]NEW!H:H,1,FALSE)),"V",""))</f>
        <v/>
      </c>
      <c r="Q4058" s="156"/>
      <c r="R4058" s="129"/>
      <c r="S4058" s="205"/>
      <c r="U4058" s="132" t="str">
        <f t="shared" si="252"/>
        <v>0011890400G102485</v>
      </c>
    </row>
    <row r="4059" spans="1:21" ht="20.25" customHeight="1" x14ac:dyDescent="0.25">
      <c r="A4059" s="117"/>
      <c r="B4059" s="118" t="s">
        <v>7238</v>
      </c>
      <c r="C4059" s="119">
        <v>43337</v>
      </c>
      <c r="D4059" s="117" t="s">
        <v>7239</v>
      </c>
      <c r="E4059" s="120" t="s">
        <v>6496</v>
      </c>
      <c r="F4059" s="117">
        <f>IF(ISNA(VLOOKUP(B4059,[2]保固召回!$A:$G,7,FALSE)),"",(VLOOKUP(B4059,[2]保固召回!$A:$G,7,FALSE)))</f>
        <v>5</v>
      </c>
      <c r="G4059" s="121">
        <f t="shared" ca="1" si="255"/>
        <v>1.015228426395939E-2</v>
      </c>
      <c r="H4059" s="125" t="str">
        <f t="shared" si="253"/>
        <v/>
      </c>
      <c r="I4059" s="126">
        <f t="shared" ca="1" si="254"/>
        <v>2</v>
      </c>
      <c r="J4059" s="127"/>
      <c r="K4059" s="156"/>
      <c r="L4059" s="129"/>
      <c r="M4059" s="205"/>
      <c r="N4059" s="118"/>
      <c r="O4059" s="119"/>
      <c r="P4059" s="117" t="str">
        <f>IF(B4059="","",IF(ISNA(VLOOKUP(U4059,[2]NEW!H:H,1,FALSE)),"V",""))</f>
        <v/>
      </c>
      <c r="Q4059" s="156"/>
      <c r="R4059" s="129"/>
      <c r="S4059" s="205"/>
      <c r="U4059" s="132" t="str">
        <f t="shared" si="252"/>
        <v>00118904000M16638</v>
      </c>
    </row>
    <row r="4060" spans="1:21" ht="20.25" customHeight="1" x14ac:dyDescent="0.25">
      <c r="A4060" s="117"/>
      <c r="B4060" s="118" t="s">
        <v>7238</v>
      </c>
      <c r="C4060" s="119">
        <v>43337</v>
      </c>
      <c r="D4060" s="117" t="s">
        <v>7239</v>
      </c>
      <c r="E4060" s="120" t="s">
        <v>7330</v>
      </c>
      <c r="F4060" s="117">
        <f>IF(ISNA(VLOOKUP(B4060,[2]保固召回!$A:$G,7,FALSE)),"",(VLOOKUP(B4060,[2]保固召回!$A:$G,7,FALSE)))</f>
        <v>5</v>
      </c>
      <c r="G4060" s="121">
        <f t="shared" ca="1" si="255"/>
        <v>1.015228426395939E-2</v>
      </c>
      <c r="H4060" s="125" t="str">
        <f t="shared" si="253"/>
        <v/>
      </c>
      <c r="I4060" s="126">
        <f t="shared" ca="1" si="254"/>
        <v>2</v>
      </c>
      <c r="J4060" s="127"/>
      <c r="K4060" s="156"/>
      <c r="L4060" s="129"/>
      <c r="M4060" s="205"/>
      <c r="N4060" s="118"/>
      <c r="O4060" s="119"/>
      <c r="P4060" s="117" t="str">
        <f>IF(B4060="","",IF(ISNA(VLOOKUP(U4060,[2]NEW!H:H,1,FALSE)),"V",""))</f>
        <v/>
      </c>
      <c r="Q4060" s="156"/>
      <c r="R4060" s="129"/>
      <c r="S4060" s="205"/>
      <c r="U4060" s="132" t="str">
        <f t="shared" si="252"/>
        <v>00118904000M18070</v>
      </c>
    </row>
    <row r="4061" spans="1:21" ht="20.25" customHeight="1" x14ac:dyDescent="0.25">
      <c r="A4061" s="117"/>
      <c r="B4061" s="118" t="s">
        <v>7238</v>
      </c>
      <c r="C4061" s="119">
        <v>43337</v>
      </c>
      <c r="D4061" s="117" t="s">
        <v>7239</v>
      </c>
      <c r="E4061" s="120" t="s">
        <v>6499</v>
      </c>
      <c r="F4061" s="117">
        <f>IF(ISNA(VLOOKUP(B4061,[2]保固召回!$A:$G,7,FALSE)),"",(VLOOKUP(B4061,[2]保固召回!$A:$G,7,FALSE)))</f>
        <v>5</v>
      </c>
      <c r="G4061" s="121">
        <f t="shared" ca="1" si="255"/>
        <v>1.015228426395939E-2</v>
      </c>
      <c r="H4061" s="125" t="str">
        <f t="shared" si="253"/>
        <v/>
      </c>
      <c r="I4061" s="126">
        <f t="shared" ca="1" si="254"/>
        <v>2</v>
      </c>
      <c r="J4061" s="127"/>
      <c r="K4061" s="156"/>
      <c r="L4061" s="129"/>
      <c r="M4061" s="205"/>
      <c r="N4061" s="118"/>
      <c r="O4061" s="119"/>
      <c r="P4061" s="117" t="str">
        <f>IF(B4061="","",IF(ISNA(VLOOKUP(U4061,[2]NEW!H:H,1,FALSE)),"V",""))</f>
        <v/>
      </c>
      <c r="Q4061" s="156"/>
      <c r="R4061" s="129"/>
      <c r="S4061" s="205"/>
      <c r="U4061" s="132" t="str">
        <f t="shared" si="252"/>
        <v>00118904000M19802</v>
      </c>
    </row>
    <row r="4062" spans="1:21" ht="20.25" customHeight="1" x14ac:dyDescent="0.25">
      <c r="A4062" s="117"/>
      <c r="B4062" s="118" t="s">
        <v>7238</v>
      </c>
      <c r="C4062" s="119">
        <v>43337</v>
      </c>
      <c r="D4062" s="117" t="s">
        <v>7239</v>
      </c>
      <c r="E4062" s="120" t="s">
        <v>7331</v>
      </c>
      <c r="F4062" s="117">
        <f>IF(ISNA(VLOOKUP(B4062,[2]保固召回!$A:$G,7,FALSE)),"",(VLOOKUP(B4062,[2]保固召回!$A:$G,7,FALSE)))</f>
        <v>5</v>
      </c>
      <c r="G4062" s="121">
        <f t="shared" ca="1" si="255"/>
        <v>1.015228426395939E-2</v>
      </c>
      <c r="H4062" s="125" t="str">
        <f t="shared" si="253"/>
        <v/>
      </c>
      <c r="I4062" s="126">
        <f t="shared" ca="1" si="254"/>
        <v>2</v>
      </c>
      <c r="J4062" s="127"/>
      <c r="K4062" s="156"/>
      <c r="L4062" s="129"/>
      <c r="M4062" s="205"/>
      <c r="N4062" s="118"/>
      <c r="O4062" s="119"/>
      <c r="P4062" s="117" t="str">
        <f>IF(B4062="","",IF(ISNA(VLOOKUP(U4062,[2]NEW!H:H,1,FALSE)),"V",""))</f>
        <v/>
      </c>
      <c r="Q4062" s="156"/>
      <c r="R4062" s="129"/>
      <c r="S4062" s="205"/>
      <c r="U4062" s="132" t="str">
        <f t="shared" si="252"/>
        <v>0011890400G100063</v>
      </c>
    </row>
    <row r="4063" spans="1:21" ht="20.25" customHeight="1" x14ac:dyDescent="0.25">
      <c r="A4063" s="117"/>
      <c r="B4063" s="118" t="s">
        <v>7238</v>
      </c>
      <c r="C4063" s="119">
        <v>43337</v>
      </c>
      <c r="D4063" s="117" t="s">
        <v>7239</v>
      </c>
      <c r="E4063" s="120" t="s">
        <v>7332</v>
      </c>
      <c r="F4063" s="117">
        <f>IF(ISNA(VLOOKUP(B4063,[2]保固召回!$A:$G,7,FALSE)),"",(VLOOKUP(B4063,[2]保固召回!$A:$G,7,FALSE)))</f>
        <v>5</v>
      </c>
      <c r="G4063" s="121">
        <f t="shared" ca="1" si="255"/>
        <v>1.015228426395939E-2</v>
      </c>
      <c r="H4063" s="125" t="str">
        <f t="shared" si="253"/>
        <v/>
      </c>
      <c r="I4063" s="126">
        <f t="shared" ca="1" si="254"/>
        <v>2</v>
      </c>
      <c r="J4063" s="127"/>
      <c r="K4063" s="156"/>
      <c r="L4063" s="129"/>
      <c r="M4063" s="205"/>
      <c r="N4063" s="118"/>
      <c r="O4063" s="119"/>
      <c r="P4063" s="117" t="str">
        <f>IF(B4063="","",IF(ISNA(VLOOKUP(U4063,[2]NEW!H:H,1,FALSE)),"V",""))</f>
        <v/>
      </c>
      <c r="Q4063" s="156"/>
      <c r="R4063" s="129"/>
      <c r="S4063" s="205"/>
      <c r="U4063" s="132" t="str">
        <f t="shared" si="252"/>
        <v>0011890400G100950</v>
      </c>
    </row>
    <row r="4064" spans="1:21" ht="20.25" customHeight="1" x14ac:dyDescent="0.25">
      <c r="A4064" s="117"/>
      <c r="B4064" s="118" t="s">
        <v>7238</v>
      </c>
      <c r="C4064" s="119">
        <v>43337</v>
      </c>
      <c r="D4064" s="117" t="s">
        <v>7239</v>
      </c>
      <c r="E4064" s="120" t="s">
        <v>6401</v>
      </c>
      <c r="F4064" s="117">
        <f>IF(ISNA(VLOOKUP(B4064,[2]保固召回!$A:$G,7,FALSE)),"",(VLOOKUP(B4064,[2]保固召回!$A:$G,7,FALSE)))</f>
        <v>5</v>
      </c>
      <c r="G4064" s="121">
        <f t="shared" ca="1" si="255"/>
        <v>1.015228426395939E-2</v>
      </c>
      <c r="H4064" s="125" t="str">
        <f t="shared" si="253"/>
        <v/>
      </c>
      <c r="I4064" s="126">
        <f t="shared" ca="1" si="254"/>
        <v>2</v>
      </c>
      <c r="J4064" s="127"/>
      <c r="K4064" s="156"/>
      <c r="L4064" s="129"/>
      <c r="M4064" s="205"/>
      <c r="N4064" s="118"/>
      <c r="O4064" s="119"/>
      <c r="P4064" s="117" t="str">
        <f>IF(B4064="","",IF(ISNA(VLOOKUP(U4064,[2]NEW!H:H,1,FALSE)),"V",""))</f>
        <v/>
      </c>
      <c r="Q4064" s="156"/>
      <c r="R4064" s="129"/>
      <c r="S4064" s="205"/>
      <c r="U4064" s="132" t="str">
        <f t="shared" si="252"/>
        <v>0011890400G104807</v>
      </c>
    </row>
    <row r="4065" spans="1:21" ht="20.25" customHeight="1" x14ac:dyDescent="0.25">
      <c r="A4065" s="117"/>
      <c r="B4065" s="118" t="s">
        <v>7238</v>
      </c>
      <c r="C4065" s="119">
        <v>43337</v>
      </c>
      <c r="D4065" s="117" t="s">
        <v>7239</v>
      </c>
      <c r="E4065" s="120" t="s">
        <v>7333</v>
      </c>
      <c r="F4065" s="117">
        <f>IF(ISNA(VLOOKUP(B4065,[2]保固召回!$A:$G,7,FALSE)),"",(VLOOKUP(B4065,[2]保固召回!$A:$G,7,FALSE)))</f>
        <v>5</v>
      </c>
      <c r="G4065" s="121">
        <f t="shared" ca="1" si="255"/>
        <v>1.015228426395939E-2</v>
      </c>
      <c r="H4065" s="125" t="str">
        <f t="shared" si="253"/>
        <v/>
      </c>
      <c r="I4065" s="126">
        <f t="shared" ca="1" si="254"/>
        <v>2</v>
      </c>
      <c r="J4065" s="127"/>
      <c r="K4065" s="156"/>
      <c r="L4065" s="129"/>
      <c r="M4065" s="205"/>
      <c r="N4065" s="118"/>
      <c r="O4065" s="119"/>
      <c r="P4065" s="117" t="str">
        <f>IF(B4065="","",IF(ISNA(VLOOKUP(U4065,[2]NEW!H:H,1,FALSE)),"V",""))</f>
        <v/>
      </c>
      <c r="Q4065" s="156"/>
      <c r="R4065" s="129"/>
      <c r="S4065" s="205"/>
      <c r="U4065" s="132" t="str">
        <f t="shared" si="252"/>
        <v>0011890400G100994</v>
      </c>
    </row>
    <row r="4066" spans="1:21" ht="20.25" customHeight="1" x14ac:dyDescent="0.25">
      <c r="A4066" s="117"/>
      <c r="B4066" s="118" t="s">
        <v>7238</v>
      </c>
      <c r="C4066" s="119">
        <v>43337</v>
      </c>
      <c r="D4066" s="117" t="s">
        <v>7239</v>
      </c>
      <c r="E4066" s="120" t="s">
        <v>7334</v>
      </c>
      <c r="F4066" s="117">
        <f>IF(ISNA(VLOOKUP(B4066,[2]保固召回!$A:$G,7,FALSE)),"",(VLOOKUP(B4066,[2]保固召回!$A:$G,7,FALSE)))</f>
        <v>5</v>
      </c>
      <c r="G4066" s="121">
        <f t="shared" ca="1" si="255"/>
        <v>1.015228426395939E-2</v>
      </c>
      <c r="H4066" s="125" t="str">
        <f t="shared" si="253"/>
        <v/>
      </c>
      <c r="I4066" s="126">
        <f t="shared" ca="1" si="254"/>
        <v>2</v>
      </c>
      <c r="J4066" s="127"/>
      <c r="K4066" s="156"/>
      <c r="L4066" s="129"/>
      <c r="M4066" s="205"/>
      <c r="N4066" s="118"/>
      <c r="O4066" s="119"/>
      <c r="P4066" s="117" t="str">
        <f>IF(B4066="","",IF(ISNA(VLOOKUP(U4066,[2]NEW!H:H,1,FALSE)),"V",""))</f>
        <v/>
      </c>
      <c r="Q4066" s="156"/>
      <c r="R4066" s="129"/>
      <c r="S4066" s="205"/>
      <c r="U4066" s="132" t="str">
        <f t="shared" si="252"/>
        <v>00118904000M07958</v>
      </c>
    </row>
    <row r="4067" spans="1:21" ht="20.25" customHeight="1" x14ac:dyDescent="0.25">
      <c r="A4067" s="117"/>
      <c r="B4067" s="118" t="s">
        <v>7238</v>
      </c>
      <c r="C4067" s="119">
        <v>43337</v>
      </c>
      <c r="D4067" s="117" t="s">
        <v>7239</v>
      </c>
      <c r="E4067" s="120" t="s">
        <v>7335</v>
      </c>
      <c r="F4067" s="117">
        <f>IF(ISNA(VLOOKUP(B4067,[2]保固召回!$A:$G,7,FALSE)),"",(VLOOKUP(B4067,[2]保固召回!$A:$G,7,FALSE)))</f>
        <v>5</v>
      </c>
      <c r="G4067" s="121">
        <f t="shared" ca="1" si="255"/>
        <v>1.015228426395939E-2</v>
      </c>
      <c r="H4067" s="125" t="str">
        <f t="shared" si="253"/>
        <v/>
      </c>
      <c r="I4067" s="126">
        <f t="shared" ca="1" si="254"/>
        <v>2</v>
      </c>
      <c r="J4067" s="127"/>
      <c r="K4067" s="156"/>
      <c r="L4067" s="129"/>
      <c r="M4067" s="205"/>
      <c r="N4067" s="118"/>
      <c r="O4067" s="119"/>
      <c r="P4067" s="117" t="str">
        <f>IF(B4067="","",IF(ISNA(VLOOKUP(U4067,[2]NEW!H:H,1,FALSE)),"V",""))</f>
        <v/>
      </c>
      <c r="Q4067" s="156"/>
      <c r="R4067" s="129"/>
      <c r="S4067" s="205"/>
      <c r="U4067" s="132" t="str">
        <f t="shared" si="252"/>
        <v>0011890400G101420</v>
      </c>
    </row>
    <row r="4068" spans="1:21" ht="20.25" customHeight="1" x14ac:dyDescent="0.25">
      <c r="A4068" s="117"/>
      <c r="B4068" s="118" t="s">
        <v>7238</v>
      </c>
      <c r="C4068" s="119">
        <v>43337</v>
      </c>
      <c r="D4068" s="117" t="s">
        <v>7239</v>
      </c>
      <c r="E4068" s="120" t="s">
        <v>6404</v>
      </c>
      <c r="F4068" s="117">
        <f>IF(ISNA(VLOOKUP(B4068,[2]保固召回!$A:$G,7,FALSE)),"",(VLOOKUP(B4068,[2]保固召回!$A:$G,7,FALSE)))</f>
        <v>5</v>
      </c>
      <c r="G4068" s="121">
        <f t="shared" ca="1" si="255"/>
        <v>1.015228426395939E-2</v>
      </c>
      <c r="H4068" s="125" t="str">
        <f t="shared" si="253"/>
        <v/>
      </c>
      <c r="I4068" s="126">
        <f t="shared" ca="1" si="254"/>
        <v>2</v>
      </c>
      <c r="J4068" s="127"/>
      <c r="K4068" s="156"/>
      <c r="L4068" s="129"/>
      <c r="M4068" s="205"/>
      <c r="N4068" s="118"/>
      <c r="O4068" s="119"/>
      <c r="P4068" s="117" t="str">
        <f>IF(B4068="","",IF(ISNA(VLOOKUP(U4068,[2]NEW!H:H,1,FALSE)),"V",""))</f>
        <v/>
      </c>
      <c r="Q4068" s="156"/>
      <c r="R4068" s="129"/>
      <c r="S4068" s="205"/>
      <c r="U4068" s="132" t="str">
        <f t="shared" si="252"/>
        <v>0011890400G105048</v>
      </c>
    </row>
    <row r="4069" spans="1:21" ht="20.25" customHeight="1" x14ac:dyDescent="0.25">
      <c r="A4069" s="117"/>
      <c r="B4069" s="118" t="s">
        <v>7238</v>
      </c>
      <c r="C4069" s="119">
        <v>43337</v>
      </c>
      <c r="D4069" s="117" t="s">
        <v>7239</v>
      </c>
      <c r="E4069" s="120" t="s">
        <v>6402</v>
      </c>
      <c r="F4069" s="117">
        <f>IF(ISNA(VLOOKUP(B4069,[2]保固召回!$A:$G,7,FALSE)),"",(VLOOKUP(B4069,[2]保固召回!$A:$G,7,FALSE)))</f>
        <v>5</v>
      </c>
      <c r="G4069" s="121">
        <f t="shared" ca="1" si="255"/>
        <v>1.015228426395939E-2</v>
      </c>
      <c r="H4069" s="125" t="str">
        <f t="shared" si="253"/>
        <v/>
      </c>
      <c r="I4069" s="126">
        <f t="shared" ca="1" si="254"/>
        <v>2</v>
      </c>
      <c r="J4069" s="127"/>
      <c r="K4069" s="156"/>
      <c r="L4069" s="129"/>
      <c r="M4069" s="205"/>
      <c r="N4069" s="118"/>
      <c r="O4069" s="119"/>
      <c r="P4069" s="117" t="str">
        <f>IF(B4069="","",IF(ISNA(VLOOKUP(U4069,[2]NEW!H:H,1,FALSE)),"V",""))</f>
        <v/>
      </c>
      <c r="Q4069" s="156"/>
      <c r="R4069" s="129"/>
      <c r="S4069" s="205"/>
      <c r="U4069" s="132" t="str">
        <f t="shared" si="252"/>
        <v>0011890400G104815</v>
      </c>
    </row>
    <row r="4070" spans="1:21" ht="20.25" customHeight="1" x14ac:dyDescent="0.25">
      <c r="A4070" s="117"/>
      <c r="B4070" s="118" t="s">
        <v>7238</v>
      </c>
      <c r="C4070" s="119">
        <v>43337</v>
      </c>
      <c r="D4070" s="117" t="s">
        <v>7239</v>
      </c>
      <c r="E4070" s="120" t="s">
        <v>6417</v>
      </c>
      <c r="F4070" s="117">
        <f>IF(ISNA(VLOOKUP(B4070,[2]保固召回!$A:$G,7,FALSE)),"",(VLOOKUP(B4070,[2]保固召回!$A:$G,7,FALSE)))</f>
        <v>5</v>
      </c>
      <c r="G4070" s="121">
        <f t="shared" ca="1" si="255"/>
        <v>1.015228426395939E-2</v>
      </c>
      <c r="H4070" s="125" t="str">
        <f t="shared" si="253"/>
        <v/>
      </c>
      <c r="I4070" s="126">
        <f t="shared" ca="1" si="254"/>
        <v>2</v>
      </c>
      <c r="J4070" s="127"/>
      <c r="K4070" s="156"/>
      <c r="L4070" s="129"/>
      <c r="M4070" s="205"/>
      <c r="N4070" s="118"/>
      <c r="O4070" s="119"/>
      <c r="P4070" s="117" t="str">
        <f>IF(B4070="","",IF(ISNA(VLOOKUP(U4070,[2]NEW!H:H,1,FALSE)),"V",""))</f>
        <v/>
      </c>
      <c r="Q4070" s="156"/>
      <c r="R4070" s="129"/>
      <c r="S4070" s="205"/>
      <c r="U4070" s="132" t="str">
        <f t="shared" si="252"/>
        <v>0011890400G106038</v>
      </c>
    </row>
    <row r="4071" spans="1:21" ht="20.25" customHeight="1" x14ac:dyDescent="0.25">
      <c r="A4071" s="117"/>
      <c r="B4071" s="118" t="s">
        <v>7238</v>
      </c>
      <c r="C4071" s="119">
        <v>43337</v>
      </c>
      <c r="D4071" s="117" t="s">
        <v>7239</v>
      </c>
      <c r="E4071" s="120" t="s">
        <v>7336</v>
      </c>
      <c r="F4071" s="117">
        <f>IF(ISNA(VLOOKUP(B4071,[2]保固召回!$A:$G,7,FALSE)),"",(VLOOKUP(B4071,[2]保固召回!$A:$G,7,FALSE)))</f>
        <v>5</v>
      </c>
      <c r="G4071" s="121">
        <f t="shared" ca="1" si="255"/>
        <v>1.015228426395939E-2</v>
      </c>
      <c r="H4071" s="125" t="str">
        <f t="shared" si="253"/>
        <v/>
      </c>
      <c r="I4071" s="126">
        <f t="shared" ca="1" si="254"/>
        <v>2</v>
      </c>
      <c r="J4071" s="127"/>
      <c r="K4071" s="156"/>
      <c r="L4071" s="129"/>
      <c r="M4071" s="205"/>
      <c r="N4071" s="118"/>
      <c r="O4071" s="119"/>
      <c r="P4071" s="117" t="str">
        <f>IF(B4071="","",IF(ISNA(VLOOKUP(U4071,[2]NEW!H:H,1,FALSE)),"V",""))</f>
        <v/>
      </c>
      <c r="Q4071" s="156"/>
      <c r="R4071" s="129"/>
      <c r="S4071" s="205"/>
      <c r="U4071" s="132" t="str">
        <f t="shared" si="252"/>
        <v>00118904000M24187</v>
      </c>
    </row>
    <row r="4072" spans="1:21" ht="20.25" customHeight="1" x14ac:dyDescent="0.25">
      <c r="A4072" s="117"/>
      <c r="B4072" s="118" t="s">
        <v>7238</v>
      </c>
      <c r="C4072" s="119">
        <v>43337</v>
      </c>
      <c r="D4072" s="117" t="s">
        <v>7239</v>
      </c>
      <c r="E4072" s="120" t="s">
        <v>6506</v>
      </c>
      <c r="F4072" s="117">
        <f>IF(ISNA(VLOOKUP(B4072,[2]保固召回!$A:$G,7,FALSE)),"",(VLOOKUP(B4072,[2]保固召回!$A:$G,7,FALSE)))</f>
        <v>5</v>
      </c>
      <c r="G4072" s="121">
        <f t="shared" ca="1" si="255"/>
        <v>1.015228426395939E-2</v>
      </c>
      <c r="H4072" s="125" t="str">
        <f t="shared" si="253"/>
        <v/>
      </c>
      <c r="I4072" s="126">
        <f t="shared" ca="1" si="254"/>
        <v>2</v>
      </c>
      <c r="J4072" s="127"/>
      <c r="K4072" s="156"/>
      <c r="L4072" s="129"/>
      <c r="M4072" s="205"/>
      <c r="N4072" s="118"/>
      <c r="O4072" s="119"/>
      <c r="P4072" s="117" t="str">
        <f>IF(B4072="","",IF(ISNA(VLOOKUP(U4072,[2]NEW!H:H,1,FALSE)),"V",""))</f>
        <v/>
      </c>
      <c r="Q4072" s="156"/>
      <c r="R4072" s="129"/>
      <c r="S4072" s="205"/>
      <c r="U4072" s="132" t="str">
        <f t="shared" si="252"/>
        <v>00118904000M27405</v>
      </c>
    </row>
    <row r="4073" spans="1:21" ht="20.25" customHeight="1" x14ac:dyDescent="0.25">
      <c r="A4073" s="117"/>
      <c r="B4073" s="118" t="s">
        <v>7238</v>
      </c>
      <c r="C4073" s="119">
        <v>43337</v>
      </c>
      <c r="D4073" s="117" t="s">
        <v>7239</v>
      </c>
      <c r="E4073" s="120" t="s">
        <v>6420</v>
      </c>
      <c r="F4073" s="117">
        <f>IF(ISNA(VLOOKUP(B4073,[2]保固召回!$A:$G,7,FALSE)),"",(VLOOKUP(B4073,[2]保固召回!$A:$G,7,FALSE)))</f>
        <v>5</v>
      </c>
      <c r="G4073" s="121">
        <f t="shared" ca="1" si="255"/>
        <v>1.015228426395939E-2</v>
      </c>
      <c r="H4073" s="125" t="str">
        <f t="shared" si="253"/>
        <v/>
      </c>
      <c r="I4073" s="126">
        <f t="shared" ca="1" si="254"/>
        <v>2</v>
      </c>
      <c r="J4073" s="127"/>
      <c r="K4073" s="156"/>
      <c r="L4073" s="129"/>
      <c r="M4073" s="205"/>
      <c r="N4073" s="118"/>
      <c r="O4073" s="119"/>
      <c r="P4073" s="117" t="str">
        <f>IF(B4073="","",IF(ISNA(VLOOKUP(U4073,[2]NEW!H:H,1,FALSE)),"V",""))</f>
        <v/>
      </c>
      <c r="Q4073" s="156"/>
      <c r="R4073" s="129"/>
      <c r="S4073" s="205"/>
      <c r="U4073" s="132" t="str">
        <f t="shared" si="252"/>
        <v>0011890400G106161</v>
      </c>
    </row>
    <row r="4074" spans="1:21" ht="20.25" customHeight="1" x14ac:dyDescent="0.25">
      <c r="A4074" s="117"/>
      <c r="B4074" s="118" t="s">
        <v>7238</v>
      </c>
      <c r="C4074" s="119">
        <v>43337</v>
      </c>
      <c r="D4074" s="117" t="s">
        <v>7239</v>
      </c>
      <c r="E4074" s="120" t="s">
        <v>6433</v>
      </c>
      <c r="F4074" s="117">
        <f>IF(ISNA(VLOOKUP(B4074,[2]保固召回!$A:$G,7,FALSE)),"",(VLOOKUP(B4074,[2]保固召回!$A:$G,7,FALSE)))</f>
        <v>5</v>
      </c>
      <c r="G4074" s="121">
        <f t="shared" ca="1" si="255"/>
        <v>1.015228426395939E-2</v>
      </c>
      <c r="H4074" s="125" t="str">
        <f t="shared" si="253"/>
        <v/>
      </c>
      <c r="I4074" s="126">
        <f t="shared" ca="1" si="254"/>
        <v>2</v>
      </c>
      <c r="J4074" s="127"/>
      <c r="K4074" s="156"/>
      <c r="L4074" s="129"/>
      <c r="M4074" s="205"/>
      <c r="N4074" s="118"/>
      <c r="O4074" s="119"/>
      <c r="P4074" s="117" t="str">
        <f>IF(B4074="","",IF(ISNA(VLOOKUP(U4074,[2]NEW!H:H,1,FALSE)),"V",""))</f>
        <v/>
      </c>
      <c r="Q4074" s="156"/>
      <c r="R4074" s="129"/>
      <c r="S4074" s="205"/>
      <c r="U4074" s="132" t="str">
        <f t="shared" si="252"/>
        <v>0011890400G120277</v>
      </c>
    </row>
    <row r="4075" spans="1:21" ht="20.25" customHeight="1" x14ac:dyDescent="0.25">
      <c r="A4075" s="117"/>
      <c r="B4075" s="118" t="s">
        <v>7238</v>
      </c>
      <c r="C4075" s="119">
        <v>43337</v>
      </c>
      <c r="D4075" s="117" t="s">
        <v>7239</v>
      </c>
      <c r="E4075" s="120" t="s">
        <v>7337</v>
      </c>
      <c r="F4075" s="117">
        <f>IF(ISNA(VLOOKUP(B4075,[2]保固召回!$A:$G,7,FALSE)),"",(VLOOKUP(B4075,[2]保固召回!$A:$G,7,FALSE)))</f>
        <v>5</v>
      </c>
      <c r="G4075" s="121">
        <f t="shared" ca="1" si="255"/>
        <v>1.015228426395939E-2</v>
      </c>
      <c r="H4075" s="125" t="str">
        <f t="shared" si="253"/>
        <v/>
      </c>
      <c r="I4075" s="126">
        <f t="shared" ca="1" si="254"/>
        <v>2</v>
      </c>
      <c r="J4075" s="127"/>
      <c r="K4075" s="156"/>
      <c r="L4075" s="129"/>
      <c r="M4075" s="205"/>
      <c r="N4075" s="118"/>
      <c r="O4075" s="119"/>
      <c r="P4075" s="117" t="str">
        <f>IF(B4075="","",IF(ISNA(VLOOKUP(U4075,[2]NEW!H:H,1,FALSE)),"V",""))</f>
        <v/>
      </c>
      <c r="Q4075" s="156"/>
      <c r="R4075" s="129"/>
      <c r="S4075" s="205"/>
      <c r="U4075" s="132" t="str">
        <f t="shared" si="252"/>
        <v>0011890400D674678</v>
      </c>
    </row>
    <row r="4076" spans="1:21" ht="20.25" customHeight="1" x14ac:dyDescent="0.25">
      <c r="A4076" s="117"/>
      <c r="B4076" s="118" t="s">
        <v>7238</v>
      </c>
      <c r="C4076" s="119">
        <v>43337</v>
      </c>
      <c r="D4076" s="117" t="s">
        <v>7239</v>
      </c>
      <c r="E4076" s="120" t="s">
        <v>6393</v>
      </c>
      <c r="F4076" s="117">
        <f>IF(ISNA(VLOOKUP(B4076,[2]保固召回!$A:$G,7,FALSE)),"",(VLOOKUP(B4076,[2]保固召回!$A:$G,7,FALSE)))</f>
        <v>5</v>
      </c>
      <c r="G4076" s="121">
        <f t="shared" ca="1" si="255"/>
        <v>1.015228426395939E-2</v>
      </c>
      <c r="H4076" s="125" t="str">
        <f t="shared" si="253"/>
        <v/>
      </c>
      <c r="I4076" s="126">
        <f t="shared" ca="1" si="254"/>
        <v>2</v>
      </c>
      <c r="J4076" s="127"/>
      <c r="K4076" s="156"/>
      <c r="L4076" s="129"/>
      <c r="M4076" s="205"/>
      <c r="N4076" s="118"/>
      <c r="O4076" s="119"/>
      <c r="P4076" s="117" t="str">
        <f>IF(B4076="","",IF(ISNA(VLOOKUP(U4076,[2]NEW!H:H,1,FALSE)),"V",""))</f>
        <v/>
      </c>
      <c r="Q4076" s="156"/>
      <c r="R4076" s="129"/>
      <c r="S4076" s="205"/>
      <c r="U4076" s="132" t="str">
        <f t="shared" si="252"/>
        <v>0011890400G103909</v>
      </c>
    </row>
    <row r="4077" spans="1:21" ht="20.25" customHeight="1" x14ac:dyDescent="0.25">
      <c r="A4077" s="117"/>
      <c r="B4077" s="118" t="s">
        <v>7238</v>
      </c>
      <c r="C4077" s="119">
        <v>43337</v>
      </c>
      <c r="D4077" s="117" t="s">
        <v>7239</v>
      </c>
      <c r="E4077" s="120" t="s">
        <v>7338</v>
      </c>
      <c r="F4077" s="117">
        <f>IF(ISNA(VLOOKUP(B4077,[2]保固召回!$A:$G,7,FALSE)),"",(VLOOKUP(B4077,[2]保固召回!$A:$G,7,FALSE)))</f>
        <v>5</v>
      </c>
      <c r="G4077" s="121">
        <f t="shared" ca="1" si="255"/>
        <v>1.015228426395939E-2</v>
      </c>
      <c r="H4077" s="125" t="str">
        <f t="shared" si="253"/>
        <v/>
      </c>
      <c r="I4077" s="126">
        <f t="shared" ca="1" si="254"/>
        <v>2</v>
      </c>
      <c r="J4077" s="127"/>
      <c r="K4077" s="156"/>
      <c r="L4077" s="129"/>
      <c r="M4077" s="205"/>
      <c r="N4077" s="118"/>
      <c r="O4077" s="119"/>
      <c r="P4077" s="117" t="str">
        <f>IF(B4077="","",IF(ISNA(VLOOKUP(U4077,[2]NEW!H:H,1,FALSE)),"V",""))</f>
        <v/>
      </c>
      <c r="Q4077" s="156"/>
      <c r="R4077" s="129"/>
      <c r="S4077" s="205"/>
      <c r="U4077" s="132" t="str">
        <f t="shared" si="252"/>
        <v>0011890400G104827</v>
      </c>
    </row>
    <row r="4078" spans="1:21" ht="20.25" customHeight="1" x14ac:dyDescent="0.25">
      <c r="A4078" s="117"/>
      <c r="B4078" s="118" t="s">
        <v>7238</v>
      </c>
      <c r="C4078" s="119">
        <v>43337</v>
      </c>
      <c r="D4078" s="117" t="s">
        <v>7239</v>
      </c>
      <c r="E4078" s="120" t="s">
        <v>6504</v>
      </c>
      <c r="F4078" s="117">
        <f>IF(ISNA(VLOOKUP(B4078,[2]保固召回!$A:$G,7,FALSE)),"",(VLOOKUP(B4078,[2]保固召回!$A:$G,7,FALSE)))</f>
        <v>5</v>
      </c>
      <c r="G4078" s="121">
        <f t="shared" ca="1" si="255"/>
        <v>1.015228426395939E-2</v>
      </c>
      <c r="H4078" s="125" t="str">
        <f t="shared" si="253"/>
        <v/>
      </c>
      <c r="I4078" s="126">
        <f t="shared" ca="1" si="254"/>
        <v>2</v>
      </c>
      <c r="J4078" s="127"/>
      <c r="K4078" s="156"/>
      <c r="L4078" s="129"/>
      <c r="M4078" s="205"/>
      <c r="N4078" s="118"/>
      <c r="O4078" s="119"/>
      <c r="P4078" s="117" t="str">
        <f>IF(B4078="","",IF(ISNA(VLOOKUP(U4078,[2]NEW!H:H,1,FALSE)),"V",""))</f>
        <v/>
      </c>
      <c r="Q4078" s="156"/>
      <c r="R4078" s="129"/>
      <c r="S4078" s="205"/>
      <c r="U4078" s="132" t="str">
        <f t="shared" si="252"/>
        <v>00118904000M26072</v>
      </c>
    </row>
    <row r="4079" spans="1:21" ht="20.25" customHeight="1" x14ac:dyDescent="0.25">
      <c r="A4079" s="117"/>
      <c r="B4079" s="118" t="s">
        <v>7238</v>
      </c>
      <c r="C4079" s="119">
        <v>43337</v>
      </c>
      <c r="D4079" s="117" t="s">
        <v>7239</v>
      </c>
      <c r="E4079" s="120" t="s">
        <v>6372</v>
      </c>
      <c r="F4079" s="117">
        <f>IF(ISNA(VLOOKUP(B4079,[2]保固召回!$A:$G,7,FALSE)),"",(VLOOKUP(B4079,[2]保固召回!$A:$G,7,FALSE)))</f>
        <v>5</v>
      </c>
      <c r="G4079" s="121">
        <f t="shared" ca="1" si="255"/>
        <v>1.015228426395939E-2</v>
      </c>
      <c r="H4079" s="125" t="str">
        <f t="shared" si="253"/>
        <v/>
      </c>
      <c r="I4079" s="126">
        <f t="shared" ca="1" si="254"/>
        <v>2</v>
      </c>
      <c r="J4079" s="127"/>
      <c r="K4079" s="156"/>
      <c r="L4079" s="129"/>
      <c r="M4079" s="205"/>
      <c r="N4079" s="118"/>
      <c r="O4079" s="119"/>
      <c r="P4079" s="117" t="str">
        <f>IF(B4079="","",IF(ISNA(VLOOKUP(U4079,[2]NEW!H:H,1,FALSE)),"V",""))</f>
        <v/>
      </c>
      <c r="Q4079" s="156"/>
      <c r="R4079" s="129"/>
      <c r="S4079" s="205"/>
      <c r="U4079" s="132" t="str">
        <f t="shared" si="252"/>
        <v>0011890400G102437</v>
      </c>
    </row>
    <row r="4080" spans="1:21" ht="20.25" customHeight="1" x14ac:dyDescent="0.25">
      <c r="A4080" s="117"/>
      <c r="B4080" s="118" t="s">
        <v>7238</v>
      </c>
      <c r="C4080" s="119">
        <v>43337</v>
      </c>
      <c r="D4080" s="117" t="s">
        <v>7239</v>
      </c>
      <c r="E4080" s="120" t="s">
        <v>6391</v>
      </c>
      <c r="F4080" s="117">
        <f>IF(ISNA(VLOOKUP(B4080,[2]保固召回!$A:$G,7,FALSE)),"",(VLOOKUP(B4080,[2]保固召回!$A:$G,7,FALSE)))</f>
        <v>5</v>
      </c>
      <c r="G4080" s="121">
        <f t="shared" ca="1" si="255"/>
        <v>1.015228426395939E-2</v>
      </c>
      <c r="H4080" s="125" t="str">
        <f t="shared" si="253"/>
        <v/>
      </c>
      <c r="I4080" s="126">
        <f t="shared" ca="1" si="254"/>
        <v>2</v>
      </c>
      <c r="J4080" s="127"/>
      <c r="K4080" s="156"/>
      <c r="L4080" s="129"/>
      <c r="M4080" s="205"/>
      <c r="N4080" s="118"/>
      <c r="O4080" s="119"/>
      <c r="P4080" s="117" t="str">
        <f>IF(B4080="","",IF(ISNA(VLOOKUP(U4080,[2]NEW!H:H,1,FALSE)),"V",""))</f>
        <v/>
      </c>
      <c r="Q4080" s="156"/>
      <c r="R4080" s="129"/>
      <c r="S4080" s="205"/>
      <c r="U4080" s="132" t="str">
        <f t="shared" si="252"/>
        <v>0011890400G103622</v>
      </c>
    </row>
    <row r="4081" spans="1:21" ht="20.25" customHeight="1" x14ac:dyDescent="0.25">
      <c r="A4081" s="117"/>
      <c r="B4081" s="118" t="s">
        <v>7238</v>
      </c>
      <c r="C4081" s="119">
        <v>43337</v>
      </c>
      <c r="D4081" s="117" t="s">
        <v>7239</v>
      </c>
      <c r="E4081" s="120" t="s">
        <v>6377</v>
      </c>
      <c r="F4081" s="117">
        <f>IF(ISNA(VLOOKUP(B4081,[2]保固召回!$A:$G,7,FALSE)),"",(VLOOKUP(B4081,[2]保固召回!$A:$G,7,FALSE)))</f>
        <v>5</v>
      </c>
      <c r="G4081" s="121">
        <f t="shared" ca="1" si="255"/>
        <v>1.015228426395939E-2</v>
      </c>
      <c r="H4081" s="125" t="str">
        <f t="shared" si="253"/>
        <v/>
      </c>
      <c r="I4081" s="126">
        <f t="shared" ca="1" si="254"/>
        <v>2</v>
      </c>
      <c r="J4081" s="127"/>
      <c r="K4081" s="156"/>
      <c r="L4081" s="129"/>
      <c r="M4081" s="205"/>
      <c r="N4081" s="118"/>
      <c r="O4081" s="119"/>
      <c r="P4081" s="117" t="str">
        <f>IF(B4081="","",IF(ISNA(VLOOKUP(U4081,[2]NEW!H:H,1,FALSE)),"V",""))</f>
        <v/>
      </c>
      <c r="Q4081" s="156"/>
      <c r="R4081" s="129"/>
      <c r="S4081" s="205"/>
      <c r="U4081" s="132" t="str">
        <f t="shared" si="252"/>
        <v>0011890400G102667</v>
      </c>
    </row>
    <row r="4082" spans="1:21" ht="20.25" customHeight="1" x14ac:dyDescent="0.25">
      <c r="A4082" s="117"/>
      <c r="B4082" s="118" t="s">
        <v>7238</v>
      </c>
      <c r="C4082" s="119">
        <v>43337</v>
      </c>
      <c r="D4082" s="117" t="s">
        <v>7239</v>
      </c>
      <c r="E4082" s="120" t="s">
        <v>7339</v>
      </c>
      <c r="F4082" s="117">
        <f>IF(ISNA(VLOOKUP(B4082,[2]保固召回!$A:$G,7,FALSE)),"",(VLOOKUP(B4082,[2]保固召回!$A:$G,7,FALSE)))</f>
        <v>5</v>
      </c>
      <c r="G4082" s="121">
        <f t="shared" ca="1" si="255"/>
        <v>1.015228426395939E-2</v>
      </c>
      <c r="H4082" s="125" t="str">
        <f t="shared" si="253"/>
        <v/>
      </c>
      <c r="I4082" s="126">
        <f t="shared" ca="1" si="254"/>
        <v>2</v>
      </c>
      <c r="J4082" s="127"/>
      <c r="K4082" s="156"/>
      <c r="L4082" s="129"/>
      <c r="M4082" s="205"/>
      <c r="N4082" s="118"/>
      <c r="O4082" s="119"/>
      <c r="P4082" s="117" t="str">
        <f>IF(B4082="","",IF(ISNA(VLOOKUP(U4082,[2]NEW!H:H,1,FALSE)),"V",""))</f>
        <v/>
      </c>
      <c r="Q4082" s="156"/>
      <c r="R4082" s="129"/>
      <c r="S4082" s="205"/>
      <c r="U4082" s="132" t="str">
        <f t="shared" si="252"/>
        <v>00118904000M10198</v>
      </c>
    </row>
    <row r="4083" spans="1:21" ht="20.25" customHeight="1" x14ac:dyDescent="0.25">
      <c r="A4083" s="117"/>
      <c r="B4083" s="118" t="s">
        <v>7238</v>
      </c>
      <c r="C4083" s="119">
        <v>43337</v>
      </c>
      <c r="D4083" s="117" t="s">
        <v>7239</v>
      </c>
      <c r="E4083" s="120" t="s">
        <v>6370</v>
      </c>
      <c r="F4083" s="117">
        <f>IF(ISNA(VLOOKUP(B4083,[2]保固召回!$A:$G,7,FALSE)),"",(VLOOKUP(B4083,[2]保固召回!$A:$G,7,FALSE)))</f>
        <v>5</v>
      </c>
      <c r="G4083" s="121">
        <f t="shared" ca="1" si="255"/>
        <v>1.015228426395939E-2</v>
      </c>
      <c r="H4083" s="125" t="str">
        <f t="shared" si="253"/>
        <v/>
      </c>
      <c r="I4083" s="126">
        <f t="shared" ca="1" si="254"/>
        <v>2</v>
      </c>
      <c r="J4083" s="127"/>
      <c r="K4083" s="156"/>
      <c r="L4083" s="129"/>
      <c r="M4083" s="205"/>
      <c r="N4083" s="118"/>
      <c r="O4083" s="119"/>
      <c r="P4083" s="117" t="str">
        <f>IF(B4083="","",IF(ISNA(VLOOKUP(U4083,[2]NEW!H:H,1,FALSE)),"V",""))</f>
        <v/>
      </c>
      <c r="Q4083" s="156"/>
      <c r="R4083" s="129"/>
      <c r="S4083" s="205"/>
      <c r="U4083" s="132" t="str">
        <f t="shared" si="252"/>
        <v>0011890400G102264</v>
      </c>
    </row>
    <row r="4084" spans="1:21" ht="20.25" customHeight="1" x14ac:dyDescent="0.25">
      <c r="A4084" s="117"/>
      <c r="B4084" s="118" t="s">
        <v>7238</v>
      </c>
      <c r="C4084" s="119">
        <v>43337</v>
      </c>
      <c r="D4084" s="117" t="s">
        <v>7239</v>
      </c>
      <c r="E4084" s="120" t="s">
        <v>7340</v>
      </c>
      <c r="F4084" s="117">
        <f>IF(ISNA(VLOOKUP(B4084,[2]保固召回!$A:$G,7,FALSE)),"",(VLOOKUP(B4084,[2]保固召回!$A:$G,7,FALSE)))</f>
        <v>5</v>
      </c>
      <c r="G4084" s="121">
        <f t="shared" ca="1" si="255"/>
        <v>1.015228426395939E-2</v>
      </c>
      <c r="H4084" s="125" t="str">
        <f t="shared" si="253"/>
        <v/>
      </c>
      <c r="I4084" s="126">
        <f t="shared" ca="1" si="254"/>
        <v>2</v>
      </c>
      <c r="J4084" s="127"/>
      <c r="K4084" s="156"/>
      <c r="L4084" s="129"/>
      <c r="M4084" s="205"/>
      <c r="N4084" s="118"/>
      <c r="O4084" s="119"/>
      <c r="P4084" s="117" t="str">
        <f>IF(B4084="","",IF(ISNA(VLOOKUP(U4084,[2]NEW!H:H,1,FALSE)),"V",""))</f>
        <v/>
      </c>
      <c r="Q4084" s="156"/>
      <c r="R4084" s="129"/>
      <c r="S4084" s="205"/>
      <c r="U4084" s="132" t="str">
        <f t="shared" si="252"/>
        <v>0011890400D675271</v>
      </c>
    </row>
    <row r="4085" spans="1:21" ht="20.25" customHeight="1" x14ac:dyDescent="0.25">
      <c r="A4085" s="117"/>
      <c r="B4085" s="118" t="s">
        <v>7238</v>
      </c>
      <c r="C4085" s="119">
        <v>43337</v>
      </c>
      <c r="D4085" s="117" t="s">
        <v>7239</v>
      </c>
      <c r="E4085" s="120" t="s">
        <v>6390</v>
      </c>
      <c r="F4085" s="117">
        <f>IF(ISNA(VLOOKUP(B4085,[2]保固召回!$A:$G,7,FALSE)),"",(VLOOKUP(B4085,[2]保固召回!$A:$G,7,FALSE)))</f>
        <v>5</v>
      </c>
      <c r="G4085" s="121">
        <f t="shared" ca="1" si="255"/>
        <v>1.015228426395939E-2</v>
      </c>
      <c r="H4085" s="125" t="str">
        <f t="shared" si="253"/>
        <v/>
      </c>
      <c r="I4085" s="126">
        <f t="shared" ca="1" si="254"/>
        <v>2</v>
      </c>
      <c r="J4085" s="127"/>
      <c r="K4085" s="156"/>
      <c r="L4085" s="129"/>
      <c r="M4085" s="205"/>
      <c r="N4085" s="118"/>
      <c r="O4085" s="119"/>
      <c r="P4085" s="117" t="str">
        <f>IF(B4085="","",IF(ISNA(VLOOKUP(U4085,[2]NEW!H:H,1,FALSE)),"V",""))</f>
        <v/>
      </c>
      <c r="Q4085" s="156"/>
      <c r="R4085" s="129"/>
      <c r="S4085" s="205"/>
      <c r="U4085" s="132" t="str">
        <f t="shared" si="252"/>
        <v>0011890400G103541</v>
      </c>
    </row>
    <row r="4086" spans="1:21" ht="20.25" customHeight="1" x14ac:dyDescent="0.25">
      <c r="A4086" s="117"/>
      <c r="B4086" s="118" t="s">
        <v>7238</v>
      </c>
      <c r="C4086" s="119">
        <v>43337</v>
      </c>
      <c r="D4086" s="117" t="s">
        <v>7239</v>
      </c>
      <c r="E4086" s="120" t="s">
        <v>7341</v>
      </c>
      <c r="F4086" s="117">
        <f>IF(ISNA(VLOOKUP(B4086,[2]保固召回!$A:$G,7,FALSE)),"",(VLOOKUP(B4086,[2]保固召回!$A:$G,7,FALSE)))</f>
        <v>5</v>
      </c>
      <c r="G4086" s="121">
        <f t="shared" ca="1" si="255"/>
        <v>1.015228426395939E-2</v>
      </c>
      <c r="H4086" s="125" t="str">
        <f t="shared" si="253"/>
        <v/>
      </c>
      <c r="I4086" s="126">
        <f t="shared" ca="1" si="254"/>
        <v>2</v>
      </c>
      <c r="J4086" s="127"/>
      <c r="K4086" s="156"/>
      <c r="L4086" s="129"/>
      <c r="M4086" s="205"/>
      <c r="N4086" s="118"/>
      <c r="O4086" s="119"/>
      <c r="P4086" s="117" t="str">
        <f>IF(B4086="","",IF(ISNA(VLOOKUP(U4086,[2]NEW!H:H,1,FALSE)),"V",""))</f>
        <v/>
      </c>
      <c r="Q4086" s="156"/>
      <c r="R4086" s="129"/>
      <c r="S4086" s="205"/>
      <c r="U4086" s="132" t="str">
        <f t="shared" si="252"/>
        <v>0011890400G101639</v>
      </c>
    </row>
    <row r="4087" spans="1:21" ht="20.25" customHeight="1" x14ac:dyDescent="0.25">
      <c r="A4087" s="117"/>
      <c r="B4087" s="118" t="s">
        <v>7238</v>
      </c>
      <c r="C4087" s="119">
        <v>43337</v>
      </c>
      <c r="D4087" s="117" t="s">
        <v>7239</v>
      </c>
      <c r="E4087" s="120" t="s">
        <v>7342</v>
      </c>
      <c r="F4087" s="117">
        <f>IF(ISNA(VLOOKUP(B4087,[2]保固召回!$A:$G,7,FALSE)),"",(VLOOKUP(B4087,[2]保固召回!$A:$G,7,FALSE)))</f>
        <v>5</v>
      </c>
      <c r="G4087" s="121">
        <f t="shared" ca="1" si="255"/>
        <v>1.015228426395939E-2</v>
      </c>
      <c r="H4087" s="125" t="str">
        <f t="shared" si="253"/>
        <v/>
      </c>
      <c r="I4087" s="126">
        <f t="shared" ca="1" si="254"/>
        <v>2</v>
      </c>
      <c r="J4087" s="127"/>
      <c r="K4087" s="156"/>
      <c r="L4087" s="129"/>
      <c r="M4087" s="205"/>
      <c r="N4087" s="118"/>
      <c r="O4087" s="119"/>
      <c r="P4087" s="117" t="str">
        <f>IF(B4087="","",IF(ISNA(VLOOKUP(U4087,[2]NEW!H:H,1,FALSE)),"V",""))</f>
        <v/>
      </c>
      <c r="Q4087" s="156"/>
      <c r="R4087" s="129"/>
      <c r="S4087" s="205"/>
      <c r="U4087" s="132" t="str">
        <f t="shared" si="252"/>
        <v>0011890400D675250</v>
      </c>
    </row>
    <row r="4088" spans="1:21" ht="20.25" customHeight="1" x14ac:dyDescent="0.25">
      <c r="A4088" s="117"/>
      <c r="B4088" s="118" t="s">
        <v>7238</v>
      </c>
      <c r="C4088" s="119">
        <v>43337</v>
      </c>
      <c r="D4088" s="117" t="s">
        <v>7239</v>
      </c>
      <c r="E4088" s="120" t="s">
        <v>6507</v>
      </c>
      <c r="F4088" s="117">
        <f>IF(ISNA(VLOOKUP(B4088,[2]保固召回!$A:$G,7,FALSE)),"",(VLOOKUP(B4088,[2]保固召回!$A:$G,7,FALSE)))</f>
        <v>5</v>
      </c>
      <c r="G4088" s="121">
        <f t="shared" ca="1" si="255"/>
        <v>1.015228426395939E-2</v>
      </c>
      <c r="H4088" s="125" t="str">
        <f t="shared" si="253"/>
        <v/>
      </c>
      <c r="I4088" s="126">
        <f t="shared" ca="1" si="254"/>
        <v>2</v>
      </c>
      <c r="J4088" s="127"/>
      <c r="K4088" s="156"/>
      <c r="L4088" s="129"/>
      <c r="M4088" s="205"/>
      <c r="N4088" s="118"/>
      <c r="O4088" s="119"/>
      <c r="P4088" s="117" t="str">
        <f>IF(B4088="","",IF(ISNA(VLOOKUP(U4088,[2]NEW!H:H,1,FALSE)),"V",""))</f>
        <v/>
      </c>
      <c r="Q4088" s="156"/>
      <c r="R4088" s="129"/>
      <c r="S4088" s="205"/>
      <c r="U4088" s="132" t="str">
        <f t="shared" si="252"/>
        <v>00118904000M30139</v>
      </c>
    </row>
    <row r="4089" spans="1:21" ht="20.25" customHeight="1" x14ac:dyDescent="0.25">
      <c r="A4089" s="117"/>
      <c r="B4089" s="118" t="s">
        <v>7238</v>
      </c>
      <c r="C4089" s="119">
        <v>43337</v>
      </c>
      <c r="D4089" s="117" t="s">
        <v>7239</v>
      </c>
      <c r="E4089" s="120" t="s">
        <v>7343</v>
      </c>
      <c r="F4089" s="117">
        <f>IF(ISNA(VLOOKUP(B4089,[2]保固召回!$A:$G,7,FALSE)),"",(VLOOKUP(B4089,[2]保固召回!$A:$G,7,FALSE)))</f>
        <v>5</v>
      </c>
      <c r="G4089" s="121">
        <f t="shared" ca="1" si="255"/>
        <v>1.015228426395939E-2</v>
      </c>
      <c r="H4089" s="125" t="str">
        <f t="shared" si="253"/>
        <v/>
      </c>
      <c r="I4089" s="126">
        <f t="shared" ca="1" si="254"/>
        <v>2</v>
      </c>
      <c r="J4089" s="127"/>
      <c r="K4089" s="156"/>
      <c r="L4089" s="129"/>
      <c r="M4089" s="205"/>
      <c r="N4089" s="118"/>
      <c r="O4089" s="119"/>
      <c r="P4089" s="117" t="str">
        <f>IF(B4089="","",IF(ISNA(VLOOKUP(U4089,[2]NEW!H:H,1,FALSE)),"V",""))</f>
        <v/>
      </c>
      <c r="Q4089" s="156"/>
      <c r="R4089" s="129"/>
      <c r="S4089" s="205"/>
      <c r="U4089" s="132" t="str">
        <f t="shared" si="252"/>
        <v>00118904000M31045</v>
      </c>
    </row>
    <row r="4090" spans="1:21" ht="20.25" customHeight="1" x14ac:dyDescent="0.25">
      <c r="A4090" s="117"/>
      <c r="B4090" s="118" t="s">
        <v>7238</v>
      </c>
      <c r="C4090" s="119">
        <v>43337</v>
      </c>
      <c r="D4090" s="117" t="s">
        <v>7239</v>
      </c>
      <c r="E4090" s="120" t="s">
        <v>7344</v>
      </c>
      <c r="F4090" s="117">
        <f>IF(ISNA(VLOOKUP(B4090,[2]保固召回!$A:$G,7,FALSE)),"",(VLOOKUP(B4090,[2]保固召回!$A:$G,7,FALSE)))</f>
        <v>5</v>
      </c>
      <c r="G4090" s="121">
        <f t="shared" ca="1" si="255"/>
        <v>1.015228426395939E-2</v>
      </c>
      <c r="H4090" s="125" t="str">
        <f t="shared" si="253"/>
        <v/>
      </c>
      <c r="I4090" s="126">
        <f t="shared" ca="1" si="254"/>
        <v>2</v>
      </c>
      <c r="J4090" s="127"/>
      <c r="K4090" s="156"/>
      <c r="L4090" s="129"/>
      <c r="M4090" s="205"/>
      <c r="N4090" s="118"/>
      <c r="O4090" s="119"/>
      <c r="P4090" s="117" t="str">
        <f>IF(B4090="","",IF(ISNA(VLOOKUP(U4090,[2]NEW!H:H,1,FALSE)),"V",""))</f>
        <v/>
      </c>
      <c r="Q4090" s="156"/>
      <c r="R4090" s="129"/>
      <c r="S4090" s="205"/>
      <c r="U4090" s="132" t="str">
        <f t="shared" si="252"/>
        <v>0011890400D677733</v>
      </c>
    </row>
    <row r="4091" spans="1:21" ht="20.25" customHeight="1" x14ac:dyDescent="0.25">
      <c r="A4091" s="117"/>
      <c r="B4091" s="118" t="s">
        <v>7238</v>
      </c>
      <c r="C4091" s="119">
        <v>43337</v>
      </c>
      <c r="D4091" s="117" t="s">
        <v>7239</v>
      </c>
      <c r="E4091" s="120" t="s">
        <v>7345</v>
      </c>
      <c r="F4091" s="117">
        <f>IF(ISNA(VLOOKUP(B4091,[2]保固召回!$A:$G,7,FALSE)),"",(VLOOKUP(B4091,[2]保固召回!$A:$G,7,FALSE)))</f>
        <v>5</v>
      </c>
      <c r="G4091" s="121">
        <f t="shared" ca="1" si="255"/>
        <v>1.015228426395939E-2</v>
      </c>
      <c r="H4091" s="125" t="str">
        <f t="shared" si="253"/>
        <v/>
      </c>
      <c r="I4091" s="126">
        <f t="shared" ca="1" si="254"/>
        <v>2</v>
      </c>
      <c r="J4091" s="127"/>
      <c r="K4091" s="156"/>
      <c r="L4091" s="129"/>
      <c r="M4091" s="205"/>
      <c r="N4091" s="118"/>
      <c r="O4091" s="119"/>
      <c r="P4091" s="117" t="str">
        <f>IF(B4091="","",IF(ISNA(VLOOKUP(U4091,[2]NEW!H:H,1,FALSE)),"V",""))</f>
        <v/>
      </c>
      <c r="Q4091" s="156"/>
      <c r="R4091" s="129"/>
      <c r="S4091" s="205"/>
      <c r="U4091" s="132" t="str">
        <f t="shared" si="252"/>
        <v>0011890400D675230</v>
      </c>
    </row>
    <row r="4092" spans="1:21" ht="20.25" customHeight="1" x14ac:dyDescent="0.25">
      <c r="A4092" s="117"/>
      <c r="B4092" s="118" t="s">
        <v>7238</v>
      </c>
      <c r="C4092" s="119">
        <v>43337</v>
      </c>
      <c r="D4092" s="117" t="s">
        <v>7239</v>
      </c>
      <c r="E4092" s="120" t="s">
        <v>7346</v>
      </c>
      <c r="F4092" s="117">
        <f>IF(ISNA(VLOOKUP(B4092,[2]保固召回!$A:$G,7,FALSE)),"",(VLOOKUP(B4092,[2]保固召回!$A:$G,7,FALSE)))</f>
        <v>5</v>
      </c>
      <c r="G4092" s="121">
        <f t="shared" ca="1" si="255"/>
        <v>1.015228426395939E-2</v>
      </c>
      <c r="H4092" s="125" t="str">
        <f t="shared" si="253"/>
        <v/>
      </c>
      <c r="I4092" s="126">
        <f t="shared" ca="1" si="254"/>
        <v>2</v>
      </c>
      <c r="J4092" s="127"/>
      <c r="K4092" s="156"/>
      <c r="L4092" s="129"/>
      <c r="M4092" s="205"/>
      <c r="N4092" s="118"/>
      <c r="O4092" s="119"/>
      <c r="P4092" s="117" t="str">
        <f>IF(B4092="","",IF(ISNA(VLOOKUP(U4092,[2]NEW!H:H,1,FALSE)),"V",""))</f>
        <v/>
      </c>
      <c r="Q4092" s="156"/>
      <c r="R4092" s="129"/>
      <c r="S4092" s="205"/>
      <c r="U4092" s="132" t="str">
        <f t="shared" si="252"/>
        <v>0011890400D675237</v>
      </c>
    </row>
    <row r="4093" spans="1:21" ht="20.25" customHeight="1" x14ac:dyDescent="0.25">
      <c r="A4093" s="117"/>
      <c r="B4093" s="118" t="s">
        <v>7238</v>
      </c>
      <c r="C4093" s="119">
        <v>43337</v>
      </c>
      <c r="D4093" s="117" t="s">
        <v>7239</v>
      </c>
      <c r="E4093" s="120" t="s">
        <v>7347</v>
      </c>
      <c r="F4093" s="117">
        <f>IF(ISNA(VLOOKUP(B4093,[2]保固召回!$A:$G,7,FALSE)),"",(VLOOKUP(B4093,[2]保固召回!$A:$G,7,FALSE)))</f>
        <v>5</v>
      </c>
      <c r="G4093" s="121">
        <f t="shared" ca="1" si="255"/>
        <v>1.015228426395939E-2</v>
      </c>
      <c r="H4093" s="125" t="str">
        <f t="shared" si="253"/>
        <v/>
      </c>
      <c r="I4093" s="126">
        <f t="shared" ca="1" si="254"/>
        <v>2</v>
      </c>
      <c r="J4093" s="127"/>
      <c r="K4093" s="156"/>
      <c r="L4093" s="129"/>
      <c r="M4093" s="205"/>
      <c r="N4093" s="118"/>
      <c r="O4093" s="119"/>
      <c r="P4093" s="117" t="str">
        <f>IF(B4093="","",IF(ISNA(VLOOKUP(U4093,[2]NEW!H:H,1,FALSE)),"V",""))</f>
        <v/>
      </c>
      <c r="Q4093" s="156"/>
      <c r="R4093" s="129"/>
      <c r="S4093" s="205"/>
      <c r="U4093" s="132" t="str">
        <f t="shared" si="252"/>
        <v>0011890400G105306</v>
      </c>
    </row>
    <row r="4094" spans="1:21" ht="20.25" customHeight="1" x14ac:dyDescent="0.25">
      <c r="A4094" s="117"/>
      <c r="B4094" s="118" t="s">
        <v>7238</v>
      </c>
      <c r="C4094" s="119">
        <v>43337</v>
      </c>
      <c r="D4094" s="117" t="s">
        <v>7239</v>
      </c>
      <c r="E4094" s="120" t="s">
        <v>5519</v>
      </c>
      <c r="F4094" s="117">
        <f>IF(ISNA(VLOOKUP(B4094,[2]保固召回!$A:$G,7,FALSE)),"",(VLOOKUP(B4094,[2]保固召回!$A:$G,7,FALSE)))</f>
        <v>5</v>
      </c>
      <c r="G4094" s="121">
        <f t="shared" ca="1" si="255"/>
        <v>1.015228426395939E-2</v>
      </c>
      <c r="H4094" s="125" t="str">
        <f t="shared" si="253"/>
        <v/>
      </c>
      <c r="I4094" s="126">
        <f t="shared" ca="1" si="254"/>
        <v>2</v>
      </c>
      <c r="J4094" s="127"/>
      <c r="K4094" s="156"/>
      <c r="L4094" s="129"/>
      <c r="M4094" s="205"/>
      <c r="N4094" s="118"/>
      <c r="O4094" s="119"/>
      <c r="P4094" s="117" t="str">
        <f>IF(B4094="","",IF(ISNA(VLOOKUP(U4094,[2]NEW!H:H,1,FALSE)),"V",""))</f>
        <v/>
      </c>
      <c r="Q4094" s="156"/>
      <c r="R4094" s="129"/>
      <c r="S4094" s="205"/>
      <c r="U4094" s="132" t="str">
        <f t="shared" si="252"/>
        <v>0011890400G106214</v>
      </c>
    </row>
    <row r="4095" spans="1:21" ht="20.25" customHeight="1" x14ac:dyDescent="0.25">
      <c r="A4095" s="117"/>
      <c r="B4095" s="118" t="s">
        <v>7238</v>
      </c>
      <c r="C4095" s="119">
        <v>43337</v>
      </c>
      <c r="D4095" s="117" t="s">
        <v>7239</v>
      </c>
      <c r="E4095" s="120" t="s">
        <v>6500</v>
      </c>
      <c r="F4095" s="117">
        <f>IF(ISNA(VLOOKUP(B4095,[2]保固召回!$A:$G,7,FALSE)),"",(VLOOKUP(B4095,[2]保固召回!$A:$G,7,FALSE)))</f>
        <v>5</v>
      </c>
      <c r="G4095" s="121">
        <f t="shared" ca="1" si="255"/>
        <v>1.015228426395939E-2</v>
      </c>
      <c r="H4095" s="125" t="str">
        <f t="shared" si="253"/>
        <v/>
      </c>
      <c r="I4095" s="126">
        <f t="shared" ca="1" si="254"/>
        <v>2</v>
      </c>
      <c r="J4095" s="127"/>
      <c r="K4095" s="156"/>
      <c r="L4095" s="129"/>
      <c r="M4095" s="205"/>
      <c r="N4095" s="118"/>
      <c r="O4095" s="119"/>
      <c r="P4095" s="117" t="str">
        <f>IF(B4095="","",IF(ISNA(VLOOKUP(U4095,[2]NEW!H:H,1,FALSE)),"V",""))</f>
        <v/>
      </c>
      <c r="Q4095" s="156"/>
      <c r="R4095" s="129"/>
      <c r="S4095" s="205"/>
      <c r="U4095" s="132" t="str">
        <f t="shared" si="252"/>
        <v>00118904000M20127</v>
      </c>
    </row>
    <row r="4096" spans="1:21" ht="20.25" customHeight="1" x14ac:dyDescent="0.25">
      <c r="A4096" s="117"/>
      <c r="B4096" s="118" t="s">
        <v>7238</v>
      </c>
      <c r="C4096" s="119">
        <v>43337</v>
      </c>
      <c r="D4096" s="117" t="s">
        <v>7239</v>
      </c>
      <c r="E4096" s="120" t="s">
        <v>6382</v>
      </c>
      <c r="F4096" s="117">
        <f>IF(ISNA(VLOOKUP(B4096,[2]保固召回!$A:$G,7,FALSE)),"",(VLOOKUP(B4096,[2]保固召回!$A:$G,7,FALSE)))</f>
        <v>5</v>
      </c>
      <c r="G4096" s="121">
        <f t="shared" ca="1" si="255"/>
        <v>1.015228426395939E-2</v>
      </c>
      <c r="H4096" s="125" t="str">
        <f t="shared" si="253"/>
        <v/>
      </c>
      <c r="I4096" s="126">
        <f t="shared" ca="1" si="254"/>
        <v>2</v>
      </c>
      <c r="J4096" s="127"/>
      <c r="K4096" s="156"/>
      <c r="L4096" s="129"/>
      <c r="M4096" s="205"/>
      <c r="N4096" s="118"/>
      <c r="O4096" s="119"/>
      <c r="P4096" s="117" t="str">
        <f>IF(B4096="","",IF(ISNA(VLOOKUP(U4096,[2]NEW!H:H,1,FALSE)),"V",""))</f>
        <v/>
      </c>
      <c r="Q4096" s="156"/>
      <c r="R4096" s="129"/>
      <c r="S4096" s="205"/>
      <c r="U4096" s="132" t="str">
        <f t="shared" si="252"/>
        <v>0011890400G103135</v>
      </c>
    </row>
    <row r="4097" spans="1:21" ht="20.25" customHeight="1" x14ac:dyDescent="0.25">
      <c r="A4097" s="117"/>
      <c r="B4097" s="118" t="s">
        <v>7238</v>
      </c>
      <c r="C4097" s="119">
        <v>43337</v>
      </c>
      <c r="D4097" s="117" t="s">
        <v>7239</v>
      </c>
      <c r="E4097" s="120" t="s">
        <v>6384</v>
      </c>
      <c r="F4097" s="117">
        <f>IF(ISNA(VLOOKUP(B4097,[2]保固召回!$A:$G,7,FALSE)),"",(VLOOKUP(B4097,[2]保固召回!$A:$G,7,FALSE)))</f>
        <v>5</v>
      </c>
      <c r="G4097" s="121">
        <f t="shared" ca="1" si="255"/>
        <v>1.015228426395939E-2</v>
      </c>
      <c r="H4097" s="125" t="str">
        <f t="shared" si="253"/>
        <v/>
      </c>
      <c r="I4097" s="126">
        <f t="shared" ca="1" si="254"/>
        <v>2</v>
      </c>
      <c r="J4097" s="127"/>
      <c r="K4097" s="156"/>
      <c r="L4097" s="129"/>
      <c r="M4097" s="205"/>
      <c r="N4097" s="118"/>
      <c r="O4097" s="119"/>
      <c r="P4097" s="117" t="str">
        <f>IF(B4097="","",IF(ISNA(VLOOKUP(U4097,[2]NEW!H:H,1,FALSE)),"V",""))</f>
        <v/>
      </c>
      <c r="Q4097" s="156"/>
      <c r="R4097" s="129"/>
      <c r="S4097" s="205"/>
      <c r="U4097" s="132" t="str">
        <f t="shared" si="252"/>
        <v>0011890400G103284</v>
      </c>
    </row>
    <row r="4098" spans="1:21" ht="20.25" customHeight="1" x14ac:dyDescent="0.25">
      <c r="A4098" s="117"/>
      <c r="B4098" s="118" t="s">
        <v>7238</v>
      </c>
      <c r="C4098" s="119">
        <v>43337</v>
      </c>
      <c r="D4098" s="117" t="s">
        <v>7239</v>
      </c>
      <c r="E4098" s="120" t="s">
        <v>6383</v>
      </c>
      <c r="F4098" s="117">
        <f>IF(ISNA(VLOOKUP(B4098,[2]保固召回!$A:$G,7,FALSE)),"",(VLOOKUP(B4098,[2]保固召回!$A:$G,7,FALSE)))</f>
        <v>5</v>
      </c>
      <c r="G4098" s="121">
        <f t="shared" ca="1" si="255"/>
        <v>1.015228426395939E-2</v>
      </c>
      <c r="H4098" s="125" t="str">
        <f t="shared" si="253"/>
        <v/>
      </c>
      <c r="I4098" s="126">
        <f t="shared" ca="1" si="254"/>
        <v>2</v>
      </c>
      <c r="J4098" s="127"/>
      <c r="K4098" s="156"/>
      <c r="L4098" s="129"/>
      <c r="M4098" s="205"/>
      <c r="N4098" s="118"/>
      <c r="O4098" s="119"/>
      <c r="P4098" s="117" t="str">
        <f>IF(B4098="","",IF(ISNA(VLOOKUP(U4098,[2]NEW!H:H,1,FALSE)),"V",""))</f>
        <v/>
      </c>
      <c r="Q4098" s="156"/>
      <c r="R4098" s="129"/>
      <c r="S4098" s="205"/>
      <c r="U4098" s="132" t="str">
        <f t="shared" si="252"/>
        <v>0011890400G103283</v>
      </c>
    </row>
    <row r="4099" spans="1:21" ht="20.25" customHeight="1" x14ac:dyDescent="0.25">
      <c r="A4099" s="117"/>
      <c r="B4099" s="118" t="s">
        <v>7349</v>
      </c>
      <c r="C4099" s="119">
        <v>43337</v>
      </c>
      <c r="D4099" s="117" t="s">
        <v>7350</v>
      </c>
      <c r="E4099" s="120" t="s">
        <v>7351</v>
      </c>
      <c r="F4099" s="117">
        <f>IF(ISNA(VLOOKUP(B4099,[2]保固召回!$A:$G,7,FALSE)),"",(VLOOKUP(B4099,[2]保固召回!$A:$G,7,FALSE)))</f>
        <v>5</v>
      </c>
      <c r="G4099" s="121">
        <f t="shared" ca="1" si="255"/>
        <v>1.5151515151515152E-2</v>
      </c>
      <c r="H4099" s="125" t="str">
        <f t="shared" si="253"/>
        <v/>
      </c>
      <c r="I4099" s="126">
        <f t="shared" ca="1" si="254"/>
        <v>1</v>
      </c>
      <c r="J4099" s="127"/>
      <c r="K4099" s="156"/>
      <c r="L4099" s="129"/>
      <c r="M4099" s="205"/>
      <c r="N4099" s="118"/>
      <c r="O4099" s="119"/>
      <c r="P4099" s="117" t="str">
        <f>IF(B4099="","",IF(ISNA(VLOOKUP(U4099,[2]NEW!H:H,1,FALSE)),"V",""))</f>
        <v/>
      </c>
      <c r="Q4099" s="156"/>
      <c r="R4099" s="129"/>
      <c r="S4099" s="205"/>
      <c r="U4099" s="132" t="str">
        <f t="shared" si="252"/>
        <v>00119204000S35862</v>
      </c>
    </row>
    <row r="4100" spans="1:21" ht="20.25" customHeight="1" x14ac:dyDescent="0.25">
      <c r="A4100" s="117"/>
      <c r="B4100" s="118" t="s">
        <v>7349</v>
      </c>
      <c r="C4100" s="119">
        <v>43337</v>
      </c>
      <c r="D4100" s="117" t="s">
        <v>7350</v>
      </c>
      <c r="E4100" s="120" t="s">
        <v>6551</v>
      </c>
      <c r="F4100" s="117">
        <f>IF(ISNA(VLOOKUP(B4100,[2]保固召回!$A:$G,7,FALSE)),"",(VLOOKUP(B4100,[2]保固召回!$A:$G,7,FALSE)))</f>
        <v>5</v>
      </c>
      <c r="G4100" s="121">
        <f t="shared" ca="1" si="255"/>
        <v>1.5151515151515152E-2</v>
      </c>
      <c r="H4100" s="125" t="str">
        <f t="shared" si="253"/>
        <v/>
      </c>
      <c r="I4100" s="126">
        <f t="shared" ca="1" si="254"/>
        <v>1</v>
      </c>
      <c r="J4100" s="127"/>
      <c r="K4100" s="156"/>
      <c r="L4100" s="129"/>
      <c r="M4100" s="205"/>
      <c r="N4100" s="118"/>
      <c r="O4100" s="119"/>
      <c r="P4100" s="117" t="str">
        <f>IF(B4100="","",IF(ISNA(VLOOKUP(U4100,[2]NEW!H:H,1,FALSE)),"V",""))</f>
        <v/>
      </c>
      <c r="Q4100" s="156"/>
      <c r="R4100" s="129"/>
      <c r="S4100" s="205"/>
      <c r="U4100" s="132" t="str">
        <f t="shared" si="252"/>
        <v>00119204000T83920</v>
      </c>
    </row>
    <row r="4101" spans="1:21" ht="20.25" customHeight="1" x14ac:dyDescent="0.25">
      <c r="A4101" s="117"/>
      <c r="B4101" s="118" t="s">
        <v>7349</v>
      </c>
      <c r="C4101" s="119">
        <v>43337</v>
      </c>
      <c r="D4101" s="117" t="s">
        <v>7350</v>
      </c>
      <c r="E4101" s="120" t="s">
        <v>6554</v>
      </c>
      <c r="F4101" s="117">
        <f>IF(ISNA(VLOOKUP(B4101,[2]保固召回!$A:$G,7,FALSE)),"",(VLOOKUP(B4101,[2]保固召回!$A:$G,7,FALSE)))</f>
        <v>5</v>
      </c>
      <c r="G4101" s="121">
        <f t="shared" ca="1" si="255"/>
        <v>1.5151515151515152E-2</v>
      </c>
      <c r="H4101" s="125" t="str">
        <f t="shared" si="253"/>
        <v/>
      </c>
      <c r="I4101" s="126">
        <f t="shared" ca="1" si="254"/>
        <v>1</v>
      </c>
      <c r="J4101" s="127"/>
      <c r="K4101" s="156"/>
      <c r="L4101" s="129"/>
      <c r="M4101" s="205"/>
      <c r="N4101" s="118"/>
      <c r="O4101" s="119"/>
      <c r="P4101" s="117" t="str">
        <f>IF(B4101="","",IF(ISNA(VLOOKUP(U4101,[2]NEW!H:H,1,FALSE)),"V",""))</f>
        <v/>
      </c>
      <c r="Q4101" s="156"/>
      <c r="R4101" s="129"/>
      <c r="S4101" s="205"/>
      <c r="U4101" s="132" t="str">
        <f t="shared" ref="U4101:U4164" si="256">B4101&amp;E4101</f>
        <v>00119204000T84343</v>
      </c>
    </row>
    <row r="4102" spans="1:21" ht="20.25" customHeight="1" x14ac:dyDescent="0.25">
      <c r="A4102" s="117"/>
      <c r="B4102" s="118" t="s">
        <v>7349</v>
      </c>
      <c r="C4102" s="119">
        <v>43337</v>
      </c>
      <c r="D4102" s="117" t="s">
        <v>7350</v>
      </c>
      <c r="E4102" s="120" t="s">
        <v>6556</v>
      </c>
      <c r="F4102" s="117">
        <f>IF(ISNA(VLOOKUP(B4102,[2]保固召回!$A:$G,7,FALSE)),"",(VLOOKUP(B4102,[2]保固召回!$A:$G,7,FALSE)))</f>
        <v>5</v>
      </c>
      <c r="G4102" s="121">
        <f t="shared" ca="1" si="255"/>
        <v>1.5151515151515152E-2</v>
      </c>
      <c r="H4102" s="125" t="str">
        <f t="shared" ref="H4102:H4165" si="257">IF(P4102="V",D4102,"")</f>
        <v/>
      </c>
      <c r="I4102" s="126">
        <f t="shared" ref="I4102:I4165" ca="1" si="258">COUNTIF(H:H,D4102)</f>
        <v>1</v>
      </c>
      <c r="J4102" s="127"/>
      <c r="K4102" s="156"/>
      <c r="L4102" s="129"/>
      <c r="M4102" s="205"/>
      <c r="N4102" s="118"/>
      <c r="O4102" s="119"/>
      <c r="P4102" s="117" t="str">
        <f>IF(B4102="","",IF(ISNA(VLOOKUP(U4102,[2]NEW!H:H,1,FALSE)),"V",""))</f>
        <v/>
      </c>
      <c r="Q4102" s="156"/>
      <c r="R4102" s="129"/>
      <c r="S4102" s="205"/>
      <c r="U4102" s="132" t="str">
        <f t="shared" si="256"/>
        <v>00119204000T84568</v>
      </c>
    </row>
    <row r="4103" spans="1:21" ht="20.25" customHeight="1" x14ac:dyDescent="0.25">
      <c r="A4103" s="117"/>
      <c r="B4103" s="118" t="s">
        <v>7349</v>
      </c>
      <c r="C4103" s="119">
        <v>43337</v>
      </c>
      <c r="D4103" s="117" t="s">
        <v>7350</v>
      </c>
      <c r="E4103" s="120" t="s">
        <v>6539</v>
      </c>
      <c r="F4103" s="117">
        <f>IF(ISNA(VLOOKUP(B4103,[2]保固召回!$A:$G,7,FALSE)),"",(VLOOKUP(B4103,[2]保固召回!$A:$G,7,FALSE)))</f>
        <v>5</v>
      </c>
      <c r="G4103" s="121">
        <f t="shared" ca="1" si="255"/>
        <v>1.5151515151515152E-2</v>
      </c>
      <c r="H4103" s="125" t="str">
        <f t="shared" si="257"/>
        <v/>
      </c>
      <c r="I4103" s="126">
        <f t="shared" ca="1" si="258"/>
        <v>1</v>
      </c>
      <c r="J4103" s="127"/>
      <c r="K4103" s="156"/>
      <c r="L4103" s="129"/>
      <c r="M4103" s="205"/>
      <c r="N4103" s="118"/>
      <c r="O4103" s="119"/>
      <c r="P4103" s="117" t="str">
        <f>IF(B4103="","",IF(ISNA(VLOOKUP(U4103,[2]NEW!H:H,1,FALSE)),"V",""))</f>
        <v/>
      </c>
      <c r="Q4103" s="156"/>
      <c r="R4103" s="129"/>
      <c r="S4103" s="205"/>
      <c r="U4103" s="132" t="str">
        <f t="shared" si="256"/>
        <v>00119204000S34467</v>
      </c>
    </row>
    <row r="4104" spans="1:21" ht="20.25" customHeight="1" x14ac:dyDescent="0.25">
      <c r="A4104" s="117"/>
      <c r="B4104" s="118" t="s">
        <v>7349</v>
      </c>
      <c r="C4104" s="119">
        <v>43337</v>
      </c>
      <c r="D4104" s="117" t="s">
        <v>7350</v>
      </c>
      <c r="E4104" s="120" t="s">
        <v>7352</v>
      </c>
      <c r="F4104" s="117">
        <f>IF(ISNA(VLOOKUP(B4104,[2]保固召回!$A:$G,7,FALSE)),"",(VLOOKUP(B4104,[2]保固召回!$A:$G,7,FALSE)))</f>
        <v>5</v>
      </c>
      <c r="G4104" s="121">
        <f t="shared" ca="1" si="255"/>
        <v>1.5151515151515152E-2</v>
      </c>
      <c r="H4104" s="125" t="str">
        <f t="shared" si="257"/>
        <v/>
      </c>
      <c r="I4104" s="126">
        <f t="shared" ca="1" si="258"/>
        <v>1</v>
      </c>
      <c r="J4104" s="127"/>
      <c r="K4104" s="156"/>
      <c r="L4104" s="129"/>
      <c r="M4104" s="205"/>
      <c r="N4104" s="118"/>
      <c r="O4104" s="119"/>
      <c r="P4104" s="117" t="str">
        <f>IF(B4104="","",IF(ISNA(VLOOKUP(U4104,[2]NEW!H:H,1,FALSE)),"V",""))</f>
        <v/>
      </c>
      <c r="Q4104" s="156"/>
      <c r="R4104" s="129"/>
      <c r="S4104" s="205"/>
      <c r="U4104" s="132" t="str">
        <f t="shared" si="256"/>
        <v>00119204000T86109</v>
      </c>
    </row>
    <row r="4105" spans="1:21" ht="20.25" customHeight="1" x14ac:dyDescent="0.25">
      <c r="A4105" s="117"/>
      <c r="B4105" s="118" t="s">
        <v>7349</v>
      </c>
      <c r="C4105" s="119">
        <v>43337</v>
      </c>
      <c r="D4105" s="117" t="s">
        <v>7350</v>
      </c>
      <c r="E4105" s="120" t="s">
        <v>7353</v>
      </c>
      <c r="F4105" s="117">
        <f>IF(ISNA(VLOOKUP(B4105,[2]保固召回!$A:$G,7,FALSE)),"",(VLOOKUP(B4105,[2]保固召回!$A:$G,7,FALSE)))</f>
        <v>5</v>
      </c>
      <c r="G4105" s="121">
        <f t="shared" ref="G4105:G4168" ca="1" si="259">COUNTIF(H:H,D4105)/COUNTIF(D:D,D4105)</f>
        <v>1.5151515151515152E-2</v>
      </c>
      <c r="H4105" s="125" t="str">
        <f t="shared" si="257"/>
        <v/>
      </c>
      <c r="I4105" s="126">
        <f t="shared" ca="1" si="258"/>
        <v>1</v>
      </c>
      <c r="J4105" s="127"/>
      <c r="K4105" s="156"/>
      <c r="L4105" s="129"/>
      <c r="M4105" s="205"/>
      <c r="N4105" s="118"/>
      <c r="O4105" s="119"/>
      <c r="P4105" s="117" t="str">
        <f>IF(B4105="","",IF(ISNA(VLOOKUP(U4105,[2]NEW!H:H,1,FALSE)),"V",""))</f>
        <v/>
      </c>
      <c r="Q4105" s="156"/>
      <c r="R4105" s="129"/>
      <c r="S4105" s="205"/>
      <c r="U4105" s="132" t="str">
        <f t="shared" si="256"/>
        <v>00119204000T85591</v>
      </c>
    </row>
    <row r="4106" spans="1:21" ht="20.25" customHeight="1" x14ac:dyDescent="0.25">
      <c r="A4106" s="117"/>
      <c r="B4106" s="118" t="s">
        <v>7349</v>
      </c>
      <c r="C4106" s="119">
        <v>43337</v>
      </c>
      <c r="D4106" s="117" t="s">
        <v>7350</v>
      </c>
      <c r="E4106" s="120" t="s">
        <v>1958</v>
      </c>
      <c r="F4106" s="117">
        <f>IF(ISNA(VLOOKUP(B4106,[2]保固召回!$A:$G,7,FALSE)),"",(VLOOKUP(B4106,[2]保固召回!$A:$G,7,FALSE)))</f>
        <v>5</v>
      </c>
      <c r="G4106" s="121">
        <f t="shared" ca="1" si="259"/>
        <v>1.5151515151515152E-2</v>
      </c>
      <c r="H4106" s="125" t="str">
        <f t="shared" si="257"/>
        <v/>
      </c>
      <c r="I4106" s="126">
        <f t="shared" ca="1" si="258"/>
        <v>1</v>
      </c>
      <c r="J4106" s="127"/>
      <c r="K4106" s="156"/>
      <c r="L4106" s="129"/>
      <c r="M4106" s="205"/>
      <c r="N4106" s="118"/>
      <c r="O4106" s="119"/>
      <c r="P4106" s="117" t="str">
        <f>IF(B4106="","",IF(ISNA(VLOOKUP(U4106,[2]NEW!H:H,1,FALSE)),"V",""))</f>
        <v/>
      </c>
      <c r="Q4106" s="156"/>
      <c r="R4106" s="129"/>
      <c r="S4106" s="205"/>
      <c r="U4106" s="132" t="str">
        <f t="shared" si="256"/>
        <v>00119204000S33145</v>
      </c>
    </row>
    <row r="4107" spans="1:21" ht="20.25" customHeight="1" x14ac:dyDescent="0.25">
      <c r="A4107" s="117"/>
      <c r="B4107" s="118" t="s">
        <v>7349</v>
      </c>
      <c r="C4107" s="119">
        <v>43337</v>
      </c>
      <c r="D4107" s="117" t="s">
        <v>7350</v>
      </c>
      <c r="E4107" s="120" t="s">
        <v>6537</v>
      </c>
      <c r="F4107" s="117">
        <f>IF(ISNA(VLOOKUP(B4107,[2]保固召回!$A:$G,7,FALSE)),"",(VLOOKUP(B4107,[2]保固召回!$A:$G,7,FALSE)))</f>
        <v>5</v>
      </c>
      <c r="G4107" s="121">
        <f t="shared" ca="1" si="259"/>
        <v>1.5151515151515152E-2</v>
      </c>
      <c r="H4107" s="125" t="str">
        <f t="shared" si="257"/>
        <v/>
      </c>
      <c r="I4107" s="126">
        <f t="shared" ca="1" si="258"/>
        <v>1</v>
      </c>
      <c r="J4107" s="127"/>
      <c r="K4107" s="156"/>
      <c r="L4107" s="129"/>
      <c r="M4107" s="205"/>
      <c r="N4107" s="118"/>
      <c r="O4107" s="119"/>
      <c r="P4107" s="117" t="str">
        <f>IF(B4107="","",IF(ISNA(VLOOKUP(U4107,[2]NEW!H:H,1,FALSE)),"V",""))</f>
        <v/>
      </c>
      <c r="Q4107" s="156"/>
      <c r="R4107" s="129"/>
      <c r="S4107" s="205"/>
      <c r="U4107" s="132" t="str">
        <f t="shared" si="256"/>
        <v>00119204000S33313</v>
      </c>
    </row>
    <row r="4108" spans="1:21" ht="20.25" customHeight="1" x14ac:dyDescent="0.25">
      <c r="A4108" s="117"/>
      <c r="B4108" s="118" t="s">
        <v>7349</v>
      </c>
      <c r="C4108" s="119">
        <v>43337</v>
      </c>
      <c r="D4108" s="117" t="s">
        <v>7350</v>
      </c>
      <c r="E4108" s="120" t="s">
        <v>7354</v>
      </c>
      <c r="F4108" s="117">
        <f>IF(ISNA(VLOOKUP(B4108,[2]保固召回!$A:$G,7,FALSE)),"",(VLOOKUP(B4108,[2]保固召回!$A:$G,7,FALSE)))</f>
        <v>5</v>
      </c>
      <c r="G4108" s="121">
        <f t="shared" ca="1" si="259"/>
        <v>1.5151515151515152E-2</v>
      </c>
      <c r="H4108" s="125" t="str">
        <f t="shared" si="257"/>
        <v/>
      </c>
      <c r="I4108" s="126">
        <f t="shared" ca="1" si="258"/>
        <v>1</v>
      </c>
      <c r="J4108" s="127"/>
      <c r="K4108" s="156"/>
      <c r="L4108" s="129"/>
      <c r="M4108" s="205"/>
      <c r="N4108" s="118"/>
      <c r="O4108" s="119"/>
      <c r="P4108" s="117" t="str">
        <f>IF(B4108="","",IF(ISNA(VLOOKUP(U4108,[2]NEW!H:H,1,FALSE)),"V",""))</f>
        <v/>
      </c>
      <c r="Q4108" s="156"/>
      <c r="R4108" s="129"/>
      <c r="S4108" s="205"/>
      <c r="U4108" s="132" t="str">
        <f t="shared" si="256"/>
        <v>00119204000S33333</v>
      </c>
    </row>
    <row r="4109" spans="1:21" ht="20.25" customHeight="1" x14ac:dyDescent="0.25">
      <c r="A4109" s="117"/>
      <c r="B4109" s="118" t="s">
        <v>7349</v>
      </c>
      <c r="C4109" s="119">
        <v>43337</v>
      </c>
      <c r="D4109" s="117" t="s">
        <v>7350</v>
      </c>
      <c r="E4109" s="120" t="s">
        <v>2221</v>
      </c>
      <c r="F4109" s="117">
        <f>IF(ISNA(VLOOKUP(B4109,[2]保固召回!$A:$G,7,FALSE)),"",(VLOOKUP(B4109,[2]保固召回!$A:$G,7,FALSE)))</f>
        <v>5</v>
      </c>
      <c r="G4109" s="121">
        <f t="shared" ca="1" si="259"/>
        <v>1.5151515151515152E-2</v>
      </c>
      <c r="H4109" s="125" t="str">
        <f t="shared" si="257"/>
        <v/>
      </c>
      <c r="I4109" s="126">
        <f t="shared" ca="1" si="258"/>
        <v>1</v>
      </c>
      <c r="J4109" s="127"/>
      <c r="K4109" s="156"/>
      <c r="L4109" s="129"/>
      <c r="M4109" s="205"/>
      <c r="N4109" s="118"/>
      <c r="O4109" s="119"/>
      <c r="P4109" s="117" t="str">
        <f>IF(B4109="","",IF(ISNA(VLOOKUP(U4109,[2]NEW!H:H,1,FALSE)),"V",""))</f>
        <v/>
      </c>
      <c r="Q4109" s="156"/>
      <c r="R4109" s="129"/>
      <c r="S4109" s="205"/>
      <c r="U4109" s="132" t="str">
        <f t="shared" si="256"/>
        <v>00119204000S33686</v>
      </c>
    </row>
    <row r="4110" spans="1:21" ht="20.25" customHeight="1" x14ac:dyDescent="0.25">
      <c r="A4110" s="117"/>
      <c r="B4110" s="118" t="s">
        <v>7349</v>
      </c>
      <c r="C4110" s="119">
        <v>43337</v>
      </c>
      <c r="D4110" s="117" t="s">
        <v>7350</v>
      </c>
      <c r="E4110" s="120" t="s">
        <v>6552</v>
      </c>
      <c r="F4110" s="117">
        <f>IF(ISNA(VLOOKUP(B4110,[2]保固召回!$A:$G,7,FALSE)),"",(VLOOKUP(B4110,[2]保固召回!$A:$G,7,FALSE)))</f>
        <v>5</v>
      </c>
      <c r="G4110" s="121">
        <f t="shared" ca="1" si="259"/>
        <v>1.5151515151515152E-2</v>
      </c>
      <c r="H4110" s="125" t="str">
        <f t="shared" si="257"/>
        <v/>
      </c>
      <c r="I4110" s="126">
        <f t="shared" ca="1" si="258"/>
        <v>1</v>
      </c>
      <c r="J4110" s="127"/>
      <c r="K4110" s="156"/>
      <c r="L4110" s="129"/>
      <c r="M4110" s="205"/>
      <c r="N4110" s="118"/>
      <c r="O4110" s="119"/>
      <c r="P4110" s="117" t="str">
        <f>IF(B4110="","",IF(ISNA(VLOOKUP(U4110,[2]NEW!H:H,1,FALSE)),"V",""))</f>
        <v/>
      </c>
      <c r="Q4110" s="156"/>
      <c r="R4110" s="129"/>
      <c r="S4110" s="205"/>
      <c r="U4110" s="132" t="str">
        <f t="shared" si="256"/>
        <v>00119204000T84332</v>
      </c>
    </row>
    <row r="4111" spans="1:21" ht="20.25" customHeight="1" x14ac:dyDescent="0.25">
      <c r="A4111" s="117"/>
      <c r="B4111" s="118" t="s">
        <v>7349</v>
      </c>
      <c r="C4111" s="119">
        <v>43337</v>
      </c>
      <c r="D4111" s="117" t="s">
        <v>7350</v>
      </c>
      <c r="E4111" s="120" t="s">
        <v>7355</v>
      </c>
      <c r="F4111" s="117">
        <f>IF(ISNA(VLOOKUP(B4111,[2]保固召回!$A:$G,7,FALSE)),"",(VLOOKUP(B4111,[2]保固召回!$A:$G,7,FALSE)))</f>
        <v>5</v>
      </c>
      <c r="G4111" s="121">
        <f t="shared" ca="1" si="259"/>
        <v>1.5151515151515152E-2</v>
      </c>
      <c r="H4111" s="125" t="str">
        <f t="shared" si="257"/>
        <v/>
      </c>
      <c r="I4111" s="126">
        <f t="shared" ca="1" si="258"/>
        <v>1</v>
      </c>
      <c r="J4111" s="127"/>
      <c r="K4111" s="156"/>
      <c r="L4111" s="129"/>
      <c r="M4111" s="205"/>
      <c r="N4111" s="118"/>
      <c r="O4111" s="119"/>
      <c r="P4111" s="117" t="str">
        <f>IF(B4111="","",IF(ISNA(VLOOKUP(U4111,[2]NEW!H:H,1,FALSE)),"V",""))</f>
        <v/>
      </c>
      <c r="Q4111" s="156"/>
      <c r="R4111" s="129"/>
      <c r="S4111" s="205"/>
      <c r="U4111" s="132" t="str">
        <f t="shared" si="256"/>
        <v>00119204000S35789</v>
      </c>
    </row>
    <row r="4112" spans="1:21" ht="20.25" customHeight="1" x14ac:dyDescent="0.25">
      <c r="A4112" s="117"/>
      <c r="B4112" s="118" t="s">
        <v>7349</v>
      </c>
      <c r="C4112" s="119">
        <v>43337</v>
      </c>
      <c r="D4112" s="117" t="s">
        <v>7350</v>
      </c>
      <c r="E4112" s="120" t="s">
        <v>1965</v>
      </c>
      <c r="F4112" s="117">
        <f>IF(ISNA(VLOOKUP(B4112,[2]保固召回!$A:$G,7,FALSE)),"",(VLOOKUP(B4112,[2]保固召回!$A:$G,7,FALSE)))</f>
        <v>5</v>
      </c>
      <c r="G4112" s="121">
        <f t="shared" ca="1" si="259"/>
        <v>1.5151515151515152E-2</v>
      </c>
      <c r="H4112" s="125" t="str">
        <f t="shared" si="257"/>
        <v/>
      </c>
      <c r="I4112" s="126">
        <f t="shared" ca="1" si="258"/>
        <v>1</v>
      </c>
      <c r="J4112" s="127"/>
      <c r="K4112" s="156"/>
      <c r="L4112" s="129"/>
      <c r="M4112" s="205"/>
      <c r="N4112" s="118"/>
      <c r="O4112" s="119"/>
      <c r="P4112" s="117" t="str">
        <f>IF(B4112="","",IF(ISNA(VLOOKUP(U4112,[2]NEW!H:H,1,FALSE)),"V",""))</f>
        <v/>
      </c>
      <c r="Q4112" s="156"/>
      <c r="R4112" s="129"/>
      <c r="S4112" s="205"/>
      <c r="U4112" s="132" t="str">
        <f t="shared" si="256"/>
        <v>00119204000S32222</v>
      </c>
    </row>
    <row r="4113" spans="1:21" ht="20.25" customHeight="1" x14ac:dyDescent="0.25">
      <c r="A4113" s="117"/>
      <c r="B4113" s="118" t="s">
        <v>7349</v>
      </c>
      <c r="C4113" s="119">
        <v>43337</v>
      </c>
      <c r="D4113" s="117" t="s">
        <v>7350</v>
      </c>
      <c r="E4113" s="120" t="s">
        <v>1955</v>
      </c>
      <c r="F4113" s="117">
        <f>IF(ISNA(VLOOKUP(B4113,[2]保固召回!$A:$G,7,FALSE)),"",(VLOOKUP(B4113,[2]保固召回!$A:$G,7,FALSE)))</f>
        <v>5</v>
      </c>
      <c r="G4113" s="121">
        <f t="shared" ca="1" si="259"/>
        <v>1.5151515151515152E-2</v>
      </c>
      <c r="H4113" s="125" t="str">
        <f t="shared" si="257"/>
        <v/>
      </c>
      <c r="I4113" s="126">
        <f t="shared" ca="1" si="258"/>
        <v>1</v>
      </c>
      <c r="J4113" s="127"/>
      <c r="K4113" s="156"/>
      <c r="L4113" s="129"/>
      <c r="M4113" s="205"/>
      <c r="N4113" s="118"/>
      <c r="O4113" s="119"/>
      <c r="P4113" s="117" t="str">
        <f>IF(B4113="","",IF(ISNA(VLOOKUP(U4113,[2]NEW!H:H,1,FALSE)),"V",""))</f>
        <v/>
      </c>
      <c r="Q4113" s="156"/>
      <c r="R4113" s="129"/>
      <c r="S4113" s="205"/>
      <c r="U4113" s="132" t="str">
        <f t="shared" si="256"/>
        <v>00119204000S33165</v>
      </c>
    </row>
    <row r="4114" spans="1:21" ht="20.25" customHeight="1" x14ac:dyDescent="0.25">
      <c r="A4114" s="117"/>
      <c r="B4114" s="118" t="s">
        <v>7349</v>
      </c>
      <c r="C4114" s="119">
        <v>43337</v>
      </c>
      <c r="D4114" s="117" t="s">
        <v>7350</v>
      </c>
      <c r="E4114" s="120" t="s">
        <v>1959</v>
      </c>
      <c r="F4114" s="117">
        <f>IF(ISNA(VLOOKUP(B4114,[2]保固召回!$A:$G,7,FALSE)),"",(VLOOKUP(B4114,[2]保固召回!$A:$G,7,FALSE)))</f>
        <v>5</v>
      </c>
      <c r="G4114" s="121">
        <f t="shared" ca="1" si="259"/>
        <v>1.5151515151515152E-2</v>
      </c>
      <c r="H4114" s="125" t="str">
        <f t="shared" si="257"/>
        <v/>
      </c>
      <c r="I4114" s="126">
        <f t="shared" ca="1" si="258"/>
        <v>1</v>
      </c>
      <c r="J4114" s="127"/>
      <c r="K4114" s="156"/>
      <c r="L4114" s="129"/>
      <c r="M4114" s="205"/>
      <c r="N4114" s="118"/>
      <c r="O4114" s="119"/>
      <c r="P4114" s="117" t="str">
        <f>IF(B4114="","",IF(ISNA(VLOOKUP(U4114,[2]NEW!H:H,1,FALSE)),"V",""))</f>
        <v/>
      </c>
      <c r="Q4114" s="156"/>
      <c r="R4114" s="129"/>
      <c r="S4114" s="205"/>
      <c r="U4114" s="132" t="str">
        <f t="shared" si="256"/>
        <v>00119204000S32425</v>
      </c>
    </row>
    <row r="4115" spans="1:21" ht="20.25" customHeight="1" x14ac:dyDescent="0.25">
      <c r="A4115" s="117"/>
      <c r="B4115" s="118" t="s">
        <v>7349</v>
      </c>
      <c r="C4115" s="119">
        <v>43337</v>
      </c>
      <c r="D4115" s="117" t="s">
        <v>7350</v>
      </c>
      <c r="E4115" s="120" t="s">
        <v>2236</v>
      </c>
      <c r="F4115" s="117">
        <f>IF(ISNA(VLOOKUP(B4115,[2]保固召回!$A:$G,7,FALSE)),"",(VLOOKUP(B4115,[2]保固召回!$A:$G,7,FALSE)))</f>
        <v>5</v>
      </c>
      <c r="G4115" s="121">
        <f t="shared" ca="1" si="259"/>
        <v>1.5151515151515152E-2</v>
      </c>
      <c r="H4115" s="125" t="str">
        <f t="shared" si="257"/>
        <v/>
      </c>
      <c r="I4115" s="126">
        <f t="shared" ca="1" si="258"/>
        <v>1</v>
      </c>
      <c r="J4115" s="127"/>
      <c r="K4115" s="156"/>
      <c r="L4115" s="129"/>
      <c r="M4115" s="205"/>
      <c r="N4115" s="118"/>
      <c r="O4115" s="119"/>
      <c r="P4115" s="117" t="str">
        <f>IF(B4115="","",IF(ISNA(VLOOKUP(U4115,[2]NEW!H:H,1,FALSE)),"V",""))</f>
        <v/>
      </c>
      <c r="Q4115" s="156"/>
      <c r="R4115" s="129"/>
      <c r="S4115" s="205"/>
      <c r="U4115" s="132" t="str">
        <f t="shared" si="256"/>
        <v>00119204000S32534</v>
      </c>
    </row>
    <row r="4116" spans="1:21" ht="20.25" customHeight="1" x14ac:dyDescent="0.25">
      <c r="A4116" s="117"/>
      <c r="B4116" s="118" t="s">
        <v>7349</v>
      </c>
      <c r="C4116" s="119">
        <v>43337</v>
      </c>
      <c r="D4116" s="117" t="s">
        <v>7350</v>
      </c>
      <c r="E4116" s="120" t="s">
        <v>7356</v>
      </c>
      <c r="F4116" s="117">
        <f>IF(ISNA(VLOOKUP(B4116,[2]保固召回!$A:$G,7,FALSE)),"",(VLOOKUP(B4116,[2]保固召回!$A:$G,7,FALSE)))</f>
        <v>5</v>
      </c>
      <c r="G4116" s="121">
        <f t="shared" ca="1" si="259"/>
        <v>1.5151515151515152E-2</v>
      </c>
      <c r="H4116" s="125" t="str">
        <f t="shared" si="257"/>
        <v/>
      </c>
      <c r="I4116" s="126">
        <f t="shared" ca="1" si="258"/>
        <v>1</v>
      </c>
      <c r="J4116" s="127"/>
      <c r="K4116" s="156"/>
      <c r="L4116" s="129"/>
      <c r="M4116" s="205"/>
      <c r="N4116" s="118"/>
      <c r="O4116" s="119"/>
      <c r="P4116" s="117" t="str">
        <f>IF(B4116="","",IF(ISNA(VLOOKUP(U4116,[2]NEW!H:H,1,FALSE)),"V",""))</f>
        <v/>
      </c>
      <c r="Q4116" s="156"/>
      <c r="R4116" s="129"/>
      <c r="S4116" s="205"/>
      <c r="U4116" s="132" t="str">
        <f t="shared" si="256"/>
        <v>00119204000S33865</v>
      </c>
    </row>
    <row r="4117" spans="1:21" ht="20.25" customHeight="1" x14ac:dyDescent="0.25">
      <c r="A4117" s="117"/>
      <c r="B4117" s="118" t="s">
        <v>7349</v>
      </c>
      <c r="C4117" s="119">
        <v>43337</v>
      </c>
      <c r="D4117" s="117" t="s">
        <v>7350</v>
      </c>
      <c r="E4117" s="120" t="s">
        <v>7357</v>
      </c>
      <c r="F4117" s="117">
        <f>IF(ISNA(VLOOKUP(B4117,[2]保固召回!$A:$G,7,FALSE)),"",(VLOOKUP(B4117,[2]保固召回!$A:$G,7,FALSE)))</f>
        <v>5</v>
      </c>
      <c r="G4117" s="121">
        <f t="shared" ca="1" si="259"/>
        <v>1.5151515151515152E-2</v>
      </c>
      <c r="H4117" s="125" t="str">
        <f t="shared" si="257"/>
        <v/>
      </c>
      <c r="I4117" s="126">
        <f t="shared" ca="1" si="258"/>
        <v>1</v>
      </c>
      <c r="J4117" s="127"/>
      <c r="K4117" s="156"/>
      <c r="L4117" s="129"/>
      <c r="M4117" s="205"/>
      <c r="N4117" s="118"/>
      <c r="O4117" s="119"/>
      <c r="P4117" s="117" t="str">
        <f>IF(B4117="","",IF(ISNA(VLOOKUP(U4117,[2]NEW!H:H,1,FALSE)),"V",""))</f>
        <v/>
      </c>
      <c r="Q4117" s="156"/>
      <c r="R4117" s="129"/>
      <c r="S4117" s="205"/>
      <c r="U4117" s="132" t="str">
        <f t="shared" si="256"/>
        <v>00119204000S33983</v>
      </c>
    </row>
    <row r="4118" spans="1:21" ht="20.25" customHeight="1" x14ac:dyDescent="0.25">
      <c r="A4118" s="117"/>
      <c r="B4118" s="118" t="s">
        <v>7349</v>
      </c>
      <c r="C4118" s="119">
        <v>43337</v>
      </c>
      <c r="D4118" s="117" t="s">
        <v>7350</v>
      </c>
      <c r="E4118" s="120" t="s">
        <v>7358</v>
      </c>
      <c r="F4118" s="117">
        <f>IF(ISNA(VLOOKUP(B4118,[2]保固召回!$A:$G,7,FALSE)),"",(VLOOKUP(B4118,[2]保固召回!$A:$G,7,FALSE)))</f>
        <v>5</v>
      </c>
      <c r="G4118" s="121">
        <f t="shared" ca="1" si="259"/>
        <v>1.5151515151515152E-2</v>
      </c>
      <c r="H4118" s="125" t="str">
        <f t="shared" si="257"/>
        <v/>
      </c>
      <c r="I4118" s="126">
        <f t="shared" ca="1" si="258"/>
        <v>1</v>
      </c>
      <c r="J4118" s="127"/>
      <c r="K4118" s="156"/>
      <c r="L4118" s="129"/>
      <c r="M4118" s="205"/>
      <c r="N4118" s="118"/>
      <c r="O4118" s="119"/>
      <c r="P4118" s="117" t="str">
        <f>IF(B4118="","",IF(ISNA(VLOOKUP(U4118,[2]NEW!H:H,1,FALSE)),"V",""))</f>
        <v/>
      </c>
      <c r="Q4118" s="156"/>
      <c r="R4118" s="129"/>
      <c r="S4118" s="205"/>
      <c r="U4118" s="132" t="str">
        <f t="shared" si="256"/>
        <v>00119204000S33866</v>
      </c>
    </row>
    <row r="4119" spans="1:21" ht="20.25" customHeight="1" x14ac:dyDescent="0.25">
      <c r="A4119" s="117"/>
      <c r="B4119" s="118" t="s">
        <v>7349</v>
      </c>
      <c r="C4119" s="119">
        <v>43337</v>
      </c>
      <c r="D4119" s="117" t="s">
        <v>7350</v>
      </c>
      <c r="E4119" s="120" t="s">
        <v>2220</v>
      </c>
      <c r="F4119" s="117">
        <f>IF(ISNA(VLOOKUP(B4119,[2]保固召回!$A:$G,7,FALSE)),"",(VLOOKUP(B4119,[2]保固召回!$A:$G,7,FALSE)))</f>
        <v>5</v>
      </c>
      <c r="G4119" s="121">
        <f t="shared" ca="1" si="259"/>
        <v>1.5151515151515152E-2</v>
      </c>
      <c r="H4119" s="125" t="str">
        <f t="shared" si="257"/>
        <v/>
      </c>
      <c r="I4119" s="126">
        <f t="shared" ca="1" si="258"/>
        <v>1</v>
      </c>
      <c r="J4119" s="127"/>
      <c r="K4119" s="156"/>
      <c r="L4119" s="129"/>
      <c r="M4119" s="205"/>
      <c r="N4119" s="118"/>
      <c r="O4119" s="119"/>
      <c r="P4119" s="117" t="str">
        <f>IF(B4119="","",IF(ISNA(VLOOKUP(U4119,[2]NEW!H:H,1,FALSE)),"V",""))</f>
        <v/>
      </c>
      <c r="Q4119" s="156"/>
      <c r="R4119" s="129"/>
      <c r="S4119" s="205"/>
      <c r="U4119" s="132" t="str">
        <f t="shared" si="256"/>
        <v>00119204000S33984</v>
      </c>
    </row>
    <row r="4120" spans="1:21" ht="20.25" customHeight="1" x14ac:dyDescent="0.25">
      <c r="A4120" s="117"/>
      <c r="B4120" s="118" t="s">
        <v>7349</v>
      </c>
      <c r="C4120" s="119">
        <v>43337</v>
      </c>
      <c r="D4120" s="117" t="s">
        <v>7350</v>
      </c>
      <c r="E4120" s="120" t="s">
        <v>2222</v>
      </c>
      <c r="F4120" s="117">
        <f>IF(ISNA(VLOOKUP(B4120,[2]保固召回!$A:$G,7,FALSE)),"",(VLOOKUP(B4120,[2]保固召回!$A:$G,7,FALSE)))</f>
        <v>5</v>
      </c>
      <c r="G4120" s="121">
        <f t="shared" ca="1" si="259"/>
        <v>1.5151515151515152E-2</v>
      </c>
      <c r="H4120" s="125" t="str">
        <f t="shared" si="257"/>
        <v/>
      </c>
      <c r="I4120" s="126">
        <f t="shared" ca="1" si="258"/>
        <v>1</v>
      </c>
      <c r="J4120" s="127"/>
      <c r="K4120" s="156"/>
      <c r="L4120" s="129"/>
      <c r="M4120" s="205"/>
      <c r="N4120" s="118"/>
      <c r="O4120" s="119"/>
      <c r="P4120" s="117" t="str">
        <f>IF(B4120="","",IF(ISNA(VLOOKUP(U4120,[2]NEW!H:H,1,FALSE)),"V",""))</f>
        <v/>
      </c>
      <c r="Q4120" s="156"/>
      <c r="R4120" s="129"/>
      <c r="S4120" s="205"/>
      <c r="U4120" s="132" t="str">
        <f t="shared" si="256"/>
        <v>00119204000S34073</v>
      </c>
    </row>
    <row r="4121" spans="1:21" ht="20.25" customHeight="1" x14ac:dyDescent="0.25">
      <c r="A4121" s="117"/>
      <c r="B4121" s="118" t="s">
        <v>7349</v>
      </c>
      <c r="C4121" s="119">
        <v>43337</v>
      </c>
      <c r="D4121" s="117" t="s">
        <v>7350</v>
      </c>
      <c r="E4121" s="120" t="s">
        <v>7359</v>
      </c>
      <c r="F4121" s="117">
        <f>IF(ISNA(VLOOKUP(B4121,[2]保固召回!$A:$G,7,FALSE)),"",(VLOOKUP(B4121,[2]保固召回!$A:$G,7,FALSE)))</f>
        <v>5</v>
      </c>
      <c r="G4121" s="121">
        <f t="shared" ca="1" si="259"/>
        <v>1.5151515151515152E-2</v>
      </c>
      <c r="H4121" s="125" t="str">
        <f t="shared" si="257"/>
        <v/>
      </c>
      <c r="I4121" s="126">
        <f t="shared" ca="1" si="258"/>
        <v>1</v>
      </c>
      <c r="J4121" s="127"/>
      <c r="K4121" s="156"/>
      <c r="L4121" s="129"/>
      <c r="M4121" s="205"/>
      <c r="N4121" s="118"/>
      <c r="O4121" s="119"/>
      <c r="P4121" s="117" t="str">
        <f>IF(B4121="","",IF(ISNA(VLOOKUP(U4121,[2]NEW!H:H,1,FALSE)),"V",""))</f>
        <v/>
      </c>
      <c r="Q4121" s="156"/>
      <c r="R4121" s="129"/>
      <c r="S4121" s="205"/>
      <c r="U4121" s="132" t="str">
        <f t="shared" si="256"/>
        <v>00119204000S34733</v>
      </c>
    </row>
    <row r="4122" spans="1:21" ht="20.25" customHeight="1" x14ac:dyDescent="0.25">
      <c r="A4122" s="117"/>
      <c r="B4122" s="118" t="s">
        <v>7349</v>
      </c>
      <c r="C4122" s="119">
        <v>43337</v>
      </c>
      <c r="D4122" s="117" t="s">
        <v>7350</v>
      </c>
      <c r="E4122" s="120" t="s">
        <v>2233</v>
      </c>
      <c r="F4122" s="117">
        <f>IF(ISNA(VLOOKUP(B4122,[2]保固召回!$A:$G,7,FALSE)),"",(VLOOKUP(B4122,[2]保固召回!$A:$G,7,FALSE)))</f>
        <v>5</v>
      </c>
      <c r="G4122" s="121">
        <f t="shared" ca="1" si="259"/>
        <v>1.5151515151515152E-2</v>
      </c>
      <c r="H4122" s="125" t="str">
        <f t="shared" si="257"/>
        <v/>
      </c>
      <c r="I4122" s="126">
        <f t="shared" ca="1" si="258"/>
        <v>1</v>
      </c>
      <c r="J4122" s="127"/>
      <c r="K4122" s="156"/>
      <c r="L4122" s="129"/>
      <c r="M4122" s="205"/>
      <c r="N4122" s="118"/>
      <c r="O4122" s="119"/>
      <c r="P4122" s="117" t="str">
        <f>IF(B4122="","",IF(ISNA(VLOOKUP(U4122,[2]NEW!H:H,1,FALSE)),"V",""))</f>
        <v/>
      </c>
      <c r="Q4122" s="156"/>
      <c r="R4122" s="129"/>
      <c r="S4122" s="205"/>
      <c r="U4122" s="132" t="str">
        <f t="shared" si="256"/>
        <v>00119204000S34763</v>
      </c>
    </row>
    <row r="4123" spans="1:21" ht="20.25" customHeight="1" x14ac:dyDescent="0.25">
      <c r="A4123" s="117"/>
      <c r="B4123" s="118" t="s">
        <v>7349</v>
      </c>
      <c r="C4123" s="119">
        <v>43337</v>
      </c>
      <c r="D4123" s="117" t="s">
        <v>7350</v>
      </c>
      <c r="E4123" s="120" t="s">
        <v>2228</v>
      </c>
      <c r="F4123" s="117">
        <f>IF(ISNA(VLOOKUP(B4123,[2]保固召回!$A:$G,7,FALSE)),"",(VLOOKUP(B4123,[2]保固召回!$A:$G,7,FALSE)))</f>
        <v>5</v>
      </c>
      <c r="G4123" s="121">
        <f t="shared" ca="1" si="259"/>
        <v>1.5151515151515152E-2</v>
      </c>
      <c r="H4123" s="125" t="str">
        <f t="shared" si="257"/>
        <v/>
      </c>
      <c r="I4123" s="126">
        <f t="shared" ca="1" si="258"/>
        <v>1</v>
      </c>
      <c r="J4123" s="127"/>
      <c r="K4123" s="156"/>
      <c r="L4123" s="129"/>
      <c r="M4123" s="205"/>
      <c r="N4123" s="118"/>
      <c r="O4123" s="119"/>
      <c r="P4123" s="117" t="str">
        <f>IF(B4123="","",IF(ISNA(VLOOKUP(U4123,[2]NEW!H:H,1,FALSE)),"V",""))</f>
        <v/>
      </c>
      <c r="Q4123" s="156"/>
      <c r="R4123" s="129"/>
      <c r="S4123" s="205"/>
      <c r="U4123" s="132" t="str">
        <f t="shared" si="256"/>
        <v>00119204000S35453</v>
      </c>
    </row>
    <row r="4124" spans="1:21" ht="20.25" customHeight="1" x14ac:dyDescent="0.25">
      <c r="A4124" s="117"/>
      <c r="B4124" s="118" t="s">
        <v>7349</v>
      </c>
      <c r="C4124" s="119">
        <v>43337</v>
      </c>
      <c r="D4124" s="117" t="s">
        <v>7350</v>
      </c>
      <c r="E4124" s="120" t="s">
        <v>2226</v>
      </c>
      <c r="F4124" s="117">
        <f>IF(ISNA(VLOOKUP(B4124,[2]保固召回!$A:$G,7,FALSE)),"",(VLOOKUP(B4124,[2]保固召回!$A:$G,7,FALSE)))</f>
        <v>5</v>
      </c>
      <c r="G4124" s="121">
        <f t="shared" ca="1" si="259"/>
        <v>1.5151515151515152E-2</v>
      </c>
      <c r="H4124" s="125" t="str">
        <f t="shared" si="257"/>
        <v/>
      </c>
      <c r="I4124" s="126">
        <f t="shared" ca="1" si="258"/>
        <v>1</v>
      </c>
      <c r="J4124" s="127"/>
      <c r="K4124" s="156"/>
      <c r="L4124" s="129"/>
      <c r="M4124" s="205"/>
      <c r="N4124" s="118"/>
      <c r="O4124" s="119"/>
      <c r="P4124" s="117" t="str">
        <f>IF(B4124="","",IF(ISNA(VLOOKUP(U4124,[2]NEW!H:H,1,FALSE)),"V",""))</f>
        <v/>
      </c>
      <c r="Q4124" s="156"/>
      <c r="R4124" s="129"/>
      <c r="S4124" s="205"/>
      <c r="U4124" s="132" t="str">
        <f t="shared" si="256"/>
        <v>00119204000S35475</v>
      </c>
    </row>
    <row r="4125" spans="1:21" ht="20.25" customHeight="1" x14ac:dyDescent="0.25">
      <c r="A4125" s="117"/>
      <c r="B4125" s="118" t="s">
        <v>7349</v>
      </c>
      <c r="C4125" s="119">
        <v>43337</v>
      </c>
      <c r="D4125" s="117" t="s">
        <v>7350</v>
      </c>
      <c r="E4125" s="120" t="s">
        <v>7360</v>
      </c>
      <c r="F4125" s="117">
        <f>IF(ISNA(VLOOKUP(B4125,[2]保固召回!$A:$G,7,FALSE)),"",(VLOOKUP(B4125,[2]保固召回!$A:$G,7,FALSE)))</f>
        <v>5</v>
      </c>
      <c r="G4125" s="121">
        <f t="shared" ca="1" si="259"/>
        <v>1.5151515151515152E-2</v>
      </c>
      <c r="H4125" s="125" t="str">
        <f t="shared" si="257"/>
        <v/>
      </c>
      <c r="I4125" s="126">
        <f t="shared" ca="1" si="258"/>
        <v>1</v>
      </c>
      <c r="J4125" s="127"/>
      <c r="K4125" s="156"/>
      <c r="L4125" s="129"/>
      <c r="M4125" s="205"/>
      <c r="N4125" s="118"/>
      <c r="O4125" s="119"/>
      <c r="P4125" s="117" t="str">
        <f>IF(B4125="","",IF(ISNA(VLOOKUP(U4125,[2]NEW!H:H,1,FALSE)),"V",""))</f>
        <v/>
      </c>
      <c r="Q4125" s="156"/>
      <c r="R4125" s="129"/>
      <c r="S4125" s="205"/>
      <c r="U4125" s="132" t="str">
        <f t="shared" si="256"/>
        <v>00119204000S35587</v>
      </c>
    </row>
    <row r="4126" spans="1:21" ht="20.25" customHeight="1" x14ac:dyDescent="0.25">
      <c r="A4126" s="117"/>
      <c r="B4126" s="118" t="s">
        <v>7349</v>
      </c>
      <c r="C4126" s="119">
        <v>43337</v>
      </c>
      <c r="D4126" s="117" t="s">
        <v>7350</v>
      </c>
      <c r="E4126" s="120" t="s">
        <v>6545</v>
      </c>
      <c r="F4126" s="117">
        <f>IF(ISNA(VLOOKUP(B4126,[2]保固召回!$A:$G,7,FALSE)),"",(VLOOKUP(B4126,[2]保固召回!$A:$G,7,FALSE)))</f>
        <v>5</v>
      </c>
      <c r="G4126" s="121">
        <f t="shared" ca="1" si="259"/>
        <v>1.5151515151515152E-2</v>
      </c>
      <c r="H4126" s="125" t="str">
        <f t="shared" si="257"/>
        <v/>
      </c>
      <c r="I4126" s="126">
        <f t="shared" ca="1" si="258"/>
        <v>1</v>
      </c>
      <c r="J4126" s="127"/>
      <c r="K4126" s="156"/>
      <c r="L4126" s="129"/>
      <c r="M4126" s="205"/>
      <c r="N4126" s="118"/>
      <c r="O4126" s="119"/>
      <c r="P4126" s="117" t="str">
        <f>IF(B4126="","",IF(ISNA(VLOOKUP(U4126,[2]NEW!H:H,1,FALSE)),"V",""))</f>
        <v/>
      </c>
      <c r="Q4126" s="156"/>
      <c r="R4126" s="129"/>
      <c r="S4126" s="205"/>
      <c r="U4126" s="132" t="str">
        <f t="shared" si="256"/>
        <v>00119204000S36036</v>
      </c>
    </row>
    <row r="4127" spans="1:21" ht="20.25" customHeight="1" x14ac:dyDescent="0.25">
      <c r="A4127" s="117"/>
      <c r="B4127" s="118" t="s">
        <v>7349</v>
      </c>
      <c r="C4127" s="119">
        <v>43337</v>
      </c>
      <c r="D4127" s="117" t="s">
        <v>7350</v>
      </c>
      <c r="E4127" s="120" t="s">
        <v>6562</v>
      </c>
      <c r="F4127" s="117">
        <f>IF(ISNA(VLOOKUP(B4127,[2]保固召回!$A:$G,7,FALSE)),"",(VLOOKUP(B4127,[2]保固召回!$A:$G,7,FALSE)))</f>
        <v>5</v>
      </c>
      <c r="G4127" s="121">
        <f t="shared" ca="1" si="259"/>
        <v>1.5151515151515152E-2</v>
      </c>
      <c r="H4127" s="125" t="str">
        <f t="shared" si="257"/>
        <v/>
      </c>
      <c r="I4127" s="126">
        <f t="shared" ca="1" si="258"/>
        <v>1</v>
      </c>
      <c r="J4127" s="127"/>
      <c r="K4127" s="156"/>
      <c r="L4127" s="129"/>
      <c r="M4127" s="205"/>
      <c r="N4127" s="118"/>
      <c r="O4127" s="119"/>
      <c r="P4127" s="117" t="str">
        <f>IF(B4127="","",IF(ISNA(VLOOKUP(U4127,[2]NEW!H:H,1,FALSE)),"V",""))</f>
        <v/>
      </c>
      <c r="Q4127" s="156"/>
      <c r="R4127" s="129"/>
      <c r="S4127" s="205"/>
      <c r="U4127" s="132" t="str">
        <f t="shared" si="256"/>
        <v>00119204000T85426</v>
      </c>
    </row>
    <row r="4128" spans="1:21" ht="20.25" customHeight="1" x14ac:dyDescent="0.25">
      <c r="A4128" s="117"/>
      <c r="B4128" s="118" t="s">
        <v>7349</v>
      </c>
      <c r="C4128" s="119">
        <v>43337</v>
      </c>
      <c r="D4128" s="117" t="s">
        <v>7350</v>
      </c>
      <c r="E4128" s="120" t="s">
        <v>6550</v>
      </c>
      <c r="F4128" s="117">
        <f>IF(ISNA(VLOOKUP(B4128,[2]保固召回!$A:$G,7,FALSE)),"",(VLOOKUP(B4128,[2]保固召回!$A:$G,7,FALSE)))</f>
        <v>5</v>
      </c>
      <c r="G4128" s="121">
        <f t="shared" ca="1" si="259"/>
        <v>1.5151515151515152E-2</v>
      </c>
      <c r="H4128" s="125" t="str">
        <f t="shared" si="257"/>
        <v/>
      </c>
      <c r="I4128" s="126">
        <f t="shared" ca="1" si="258"/>
        <v>1</v>
      </c>
      <c r="J4128" s="127"/>
      <c r="K4128" s="156"/>
      <c r="L4128" s="129"/>
      <c r="M4128" s="205"/>
      <c r="N4128" s="118"/>
      <c r="O4128" s="119"/>
      <c r="P4128" s="117" t="str">
        <f>IF(B4128="","",IF(ISNA(VLOOKUP(U4128,[2]NEW!H:H,1,FALSE)),"V",""))</f>
        <v/>
      </c>
      <c r="Q4128" s="156"/>
      <c r="R4128" s="129"/>
      <c r="S4128" s="205"/>
      <c r="U4128" s="132" t="str">
        <f t="shared" si="256"/>
        <v>00119204000T83913</v>
      </c>
    </row>
    <row r="4129" spans="1:21" ht="20.25" customHeight="1" x14ac:dyDescent="0.25">
      <c r="A4129" s="117"/>
      <c r="B4129" s="118" t="s">
        <v>7349</v>
      </c>
      <c r="C4129" s="119">
        <v>43337</v>
      </c>
      <c r="D4129" s="117" t="s">
        <v>7350</v>
      </c>
      <c r="E4129" s="120" t="s">
        <v>6481</v>
      </c>
      <c r="F4129" s="117">
        <f>IF(ISNA(VLOOKUP(B4129,[2]保固召回!$A:$G,7,FALSE)),"",(VLOOKUP(B4129,[2]保固召回!$A:$G,7,FALSE)))</f>
        <v>5</v>
      </c>
      <c r="G4129" s="121">
        <f t="shared" ca="1" si="259"/>
        <v>1.5151515151515152E-2</v>
      </c>
      <c r="H4129" s="125" t="str">
        <f t="shared" si="257"/>
        <v/>
      </c>
      <c r="I4129" s="126">
        <f t="shared" ca="1" si="258"/>
        <v>1</v>
      </c>
      <c r="J4129" s="127"/>
      <c r="K4129" s="156"/>
      <c r="L4129" s="129"/>
      <c r="M4129" s="205"/>
      <c r="N4129" s="118"/>
      <c r="O4129" s="119"/>
      <c r="P4129" s="117" t="str">
        <f>IF(B4129="","",IF(ISNA(VLOOKUP(U4129,[2]NEW!H:H,1,FALSE)),"V",""))</f>
        <v/>
      </c>
      <c r="Q4129" s="156"/>
      <c r="R4129" s="129"/>
      <c r="S4129" s="205"/>
      <c r="U4129" s="132" t="str">
        <f t="shared" si="256"/>
        <v>00119204000K98498</v>
      </c>
    </row>
    <row r="4130" spans="1:21" ht="20.25" customHeight="1" x14ac:dyDescent="0.25">
      <c r="A4130" s="117"/>
      <c r="B4130" s="118" t="s">
        <v>7349</v>
      </c>
      <c r="C4130" s="119">
        <v>43337</v>
      </c>
      <c r="D4130" s="117" t="s">
        <v>7350</v>
      </c>
      <c r="E4130" s="120" t="s">
        <v>6483</v>
      </c>
      <c r="F4130" s="117">
        <f>IF(ISNA(VLOOKUP(B4130,[2]保固召回!$A:$G,7,FALSE)),"",(VLOOKUP(B4130,[2]保固召回!$A:$G,7,FALSE)))</f>
        <v>5</v>
      </c>
      <c r="G4130" s="121">
        <f t="shared" ca="1" si="259"/>
        <v>1.5151515151515152E-2</v>
      </c>
      <c r="H4130" s="125" t="str">
        <f t="shared" si="257"/>
        <v/>
      </c>
      <c r="I4130" s="126">
        <f t="shared" ca="1" si="258"/>
        <v>1</v>
      </c>
      <c r="J4130" s="127"/>
      <c r="K4130" s="156"/>
      <c r="L4130" s="129"/>
      <c r="M4130" s="205"/>
      <c r="N4130" s="118"/>
      <c r="O4130" s="119"/>
      <c r="P4130" s="117" t="str">
        <f>IF(B4130="","",IF(ISNA(VLOOKUP(U4130,[2]NEW!H:H,1,FALSE)),"V",""))</f>
        <v/>
      </c>
      <c r="Q4130" s="156"/>
      <c r="R4130" s="129"/>
      <c r="S4130" s="205"/>
      <c r="U4130" s="132" t="str">
        <f t="shared" si="256"/>
        <v>00119204000K98904</v>
      </c>
    </row>
    <row r="4131" spans="1:21" ht="20.25" customHeight="1" x14ac:dyDescent="0.25">
      <c r="A4131" s="117"/>
      <c r="B4131" s="118" t="s">
        <v>7349</v>
      </c>
      <c r="C4131" s="119">
        <v>43337</v>
      </c>
      <c r="D4131" s="117" t="s">
        <v>7350</v>
      </c>
      <c r="E4131" s="120" t="s">
        <v>6482</v>
      </c>
      <c r="F4131" s="117">
        <f>IF(ISNA(VLOOKUP(B4131,[2]保固召回!$A:$G,7,FALSE)),"",(VLOOKUP(B4131,[2]保固召回!$A:$G,7,FALSE)))</f>
        <v>5</v>
      </c>
      <c r="G4131" s="121">
        <f t="shared" ca="1" si="259"/>
        <v>1.5151515151515152E-2</v>
      </c>
      <c r="H4131" s="125" t="str">
        <f t="shared" si="257"/>
        <v/>
      </c>
      <c r="I4131" s="126">
        <f t="shared" ca="1" si="258"/>
        <v>1</v>
      </c>
      <c r="J4131" s="127"/>
      <c r="K4131" s="156"/>
      <c r="L4131" s="129"/>
      <c r="M4131" s="205"/>
      <c r="N4131" s="118"/>
      <c r="O4131" s="119"/>
      <c r="P4131" s="117" t="str">
        <f>IF(B4131="","",IF(ISNA(VLOOKUP(U4131,[2]NEW!H:H,1,FALSE)),"V",""))</f>
        <v/>
      </c>
      <c r="Q4131" s="156"/>
      <c r="R4131" s="129"/>
      <c r="S4131" s="205"/>
      <c r="U4131" s="132" t="str">
        <f t="shared" si="256"/>
        <v>00119204000K98894</v>
      </c>
    </row>
    <row r="4132" spans="1:21" ht="20.25" customHeight="1" x14ac:dyDescent="0.25">
      <c r="A4132" s="117"/>
      <c r="B4132" s="118" t="s">
        <v>7349</v>
      </c>
      <c r="C4132" s="119">
        <v>43337</v>
      </c>
      <c r="D4132" s="117" t="s">
        <v>7350</v>
      </c>
      <c r="E4132" s="120" t="s">
        <v>6547</v>
      </c>
      <c r="F4132" s="117">
        <f>IF(ISNA(VLOOKUP(B4132,[2]保固召回!$A:$G,7,FALSE)),"",(VLOOKUP(B4132,[2]保固召回!$A:$G,7,FALSE)))</f>
        <v>5</v>
      </c>
      <c r="G4132" s="121">
        <f t="shared" ca="1" si="259"/>
        <v>1.5151515151515152E-2</v>
      </c>
      <c r="H4132" s="125" t="str">
        <f t="shared" si="257"/>
        <v/>
      </c>
      <c r="I4132" s="126">
        <f t="shared" ca="1" si="258"/>
        <v>1</v>
      </c>
      <c r="J4132" s="127"/>
      <c r="K4132" s="156"/>
      <c r="L4132" s="129"/>
      <c r="M4132" s="205"/>
      <c r="N4132" s="118"/>
      <c r="O4132" s="119"/>
      <c r="P4132" s="117" t="str">
        <f>IF(B4132="","",IF(ISNA(VLOOKUP(U4132,[2]NEW!H:H,1,FALSE)),"V",""))</f>
        <v/>
      </c>
      <c r="Q4132" s="156"/>
      <c r="R4132" s="129"/>
      <c r="S4132" s="205"/>
      <c r="U4132" s="132" t="str">
        <f t="shared" si="256"/>
        <v>00119204000T83292</v>
      </c>
    </row>
    <row r="4133" spans="1:21" ht="20.25" customHeight="1" x14ac:dyDescent="0.25">
      <c r="A4133" s="117"/>
      <c r="B4133" s="118" t="s">
        <v>7349</v>
      </c>
      <c r="C4133" s="119">
        <v>43337</v>
      </c>
      <c r="D4133" s="117" t="s">
        <v>7350</v>
      </c>
      <c r="E4133" s="120" t="s">
        <v>6544</v>
      </c>
      <c r="F4133" s="117">
        <f>IF(ISNA(VLOOKUP(B4133,[2]保固召回!$A:$G,7,FALSE)),"",(VLOOKUP(B4133,[2]保固召回!$A:$G,7,FALSE)))</f>
        <v>5</v>
      </c>
      <c r="G4133" s="121">
        <f t="shared" ca="1" si="259"/>
        <v>1.5151515151515152E-2</v>
      </c>
      <c r="H4133" s="125" t="str">
        <f t="shared" si="257"/>
        <v/>
      </c>
      <c r="I4133" s="126">
        <f t="shared" ca="1" si="258"/>
        <v>1</v>
      </c>
      <c r="J4133" s="127"/>
      <c r="K4133" s="156"/>
      <c r="L4133" s="129"/>
      <c r="M4133" s="205"/>
      <c r="N4133" s="118"/>
      <c r="O4133" s="119"/>
      <c r="P4133" s="117" t="str">
        <f>IF(B4133="","",IF(ISNA(VLOOKUP(U4133,[2]NEW!H:H,1,FALSE)),"V",""))</f>
        <v/>
      </c>
      <c r="Q4133" s="156"/>
      <c r="R4133" s="129"/>
      <c r="S4133" s="205"/>
      <c r="U4133" s="132" t="str">
        <f t="shared" si="256"/>
        <v>00119204000S35331</v>
      </c>
    </row>
    <row r="4134" spans="1:21" ht="20.25" customHeight="1" x14ac:dyDescent="0.25">
      <c r="A4134" s="117"/>
      <c r="B4134" s="118" t="s">
        <v>7349</v>
      </c>
      <c r="C4134" s="119">
        <v>43337</v>
      </c>
      <c r="D4134" s="117" t="s">
        <v>7350</v>
      </c>
      <c r="E4134" s="120" t="s">
        <v>7361</v>
      </c>
      <c r="F4134" s="117">
        <f>IF(ISNA(VLOOKUP(B4134,[2]保固召回!$A:$G,7,FALSE)),"",(VLOOKUP(B4134,[2]保固召回!$A:$G,7,FALSE)))</f>
        <v>5</v>
      </c>
      <c r="G4134" s="121">
        <f t="shared" ca="1" si="259"/>
        <v>1.5151515151515152E-2</v>
      </c>
      <c r="H4134" s="125" t="str">
        <f t="shared" si="257"/>
        <v/>
      </c>
      <c r="I4134" s="126">
        <f t="shared" ca="1" si="258"/>
        <v>1</v>
      </c>
      <c r="J4134" s="127"/>
      <c r="K4134" s="156"/>
      <c r="L4134" s="129"/>
      <c r="M4134" s="205"/>
      <c r="N4134" s="118"/>
      <c r="O4134" s="119"/>
      <c r="P4134" s="117" t="str">
        <f>IF(B4134="","",IF(ISNA(VLOOKUP(U4134,[2]NEW!H:H,1,FALSE)),"V",""))</f>
        <v/>
      </c>
      <c r="Q4134" s="156"/>
      <c r="R4134" s="129"/>
      <c r="S4134" s="205"/>
      <c r="U4134" s="132" t="str">
        <f t="shared" si="256"/>
        <v>00119204000S35591</v>
      </c>
    </row>
    <row r="4135" spans="1:21" ht="20.25" customHeight="1" x14ac:dyDescent="0.25">
      <c r="A4135" s="117"/>
      <c r="B4135" s="118" t="s">
        <v>7349</v>
      </c>
      <c r="C4135" s="119">
        <v>43337</v>
      </c>
      <c r="D4135" s="117" t="s">
        <v>7350</v>
      </c>
      <c r="E4135" s="120" t="s">
        <v>2229</v>
      </c>
      <c r="F4135" s="117">
        <f>IF(ISNA(VLOOKUP(B4135,[2]保固召回!$A:$G,7,FALSE)),"",(VLOOKUP(B4135,[2]保固召回!$A:$G,7,FALSE)))</f>
        <v>5</v>
      </c>
      <c r="G4135" s="121">
        <f t="shared" ca="1" si="259"/>
        <v>1.5151515151515152E-2</v>
      </c>
      <c r="H4135" s="125" t="str">
        <f t="shared" si="257"/>
        <v/>
      </c>
      <c r="I4135" s="126">
        <f t="shared" ca="1" si="258"/>
        <v>1</v>
      </c>
      <c r="J4135" s="127"/>
      <c r="K4135" s="156"/>
      <c r="L4135" s="129"/>
      <c r="M4135" s="205"/>
      <c r="N4135" s="118"/>
      <c r="O4135" s="119"/>
      <c r="P4135" s="117" t="str">
        <f>IF(B4135="","",IF(ISNA(VLOOKUP(U4135,[2]NEW!H:H,1,FALSE)),"V",""))</f>
        <v/>
      </c>
      <c r="Q4135" s="156"/>
      <c r="R4135" s="129"/>
      <c r="S4135" s="205"/>
      <c r="U4135" s="132" t="str">
        <f t="shared" si="256"/>
        <v>00119204000S34511</v>
      </c>
    </row>
    <row r="4136" spans="1:21" ht="20.25" customHeight="1" x14ac:dyDescent="0.25">
      <c r="A4136" s="117"/>
      <c r="B4136" s="118" t="s">
        <v>7349</v>
      </c>
      <c r="C4136" s="119">
        <v>43337</v>
      </c>
      <c r="D4136" s="117" t="s">
        <v>7350</v>
      </c>
      <c r="E4136" s="120" t="s">
        <v>1960</v>
      </c>
      <c r="F4136" s="117">
        <f>IF(ISNA(VLOOKUP(B4136,[2]保固召回!$A:$G,7,FALSE)),"",(VLOOKUP(B4136,[2]保固召回!$A:$G,7,FALSE)))</f>
        <v>5</v>
      </c>
      <c r="G4136" s="121">
        <f t="shared" ca="1" si="259"/>
        <v>1.5151515151515152E-2</v>
      </c>
      <c r="H4136" s="125" t="str">
        <f t="shared" si="257"/>
        <v/>
      </c>
      <c r="I4136" s="126">
        <f t="shared" ca="1" si="258"/>
        <v>1</v>
      </c>
      <c r="J4136" s="127"/>
      <c r="K4136" s="156"/>
      <c r="L4136" s="129"/>
      <c r="M4136" s="205"/>
      <c r="N4136" s="118"/>
      <c r="O4136" s="119"/>
      <c r="P4136" s="117" t="str">
        <f>IF(B4136="","",IF(ISNA(VLOOKUP(U4136,[2]NEW!H:H,1,FALSE)),"V",""))</f>
        <v/>
      </c>
      <c r="Q4136" s="156"/>
      <c r="R4136" s="129"/>
      <c r="S4136" s="205"/>
      <c r="U4136" s="132" t="str">
        <f t="shared" si="256"/>
        <v>00119204000S33147</v>
      </c>
    </row>
    <row r="4137" spans="1:21" ht="20.25" customHeight="1" x14ac:dyDescent="0.25">
      <c r="A4137" s="117"/>
      <c r="B4137" s="118" t="s">
        <v>7349</v>
      </c>
      <c r="C4137" s="119">
        <v>43337</v>
      </c>
      <c r="D4137" s="117" t="s">
        <v>7350</v>
      </c>
      <c r="E4137" s="120" t="s">
        <v>2235</v>
      </c>
      <c r="F4137" s="117">
        <f>IF(ISNA(VLOOKUP(B4137,[2]保固召回!$A:$G,7,FALSE)),"",(VLOOKUP(B4137,[2]保固召回!$A:$G,7,FALSE)))</f>
        <v>5</v>
      </c>
      <c r="G4137" s="121">
        <f t="shared" ca="1" si="259"/>
        <v>1.5151515151515152E-2</v>
      </c>
      <c r="H4137" s="125" t="str">
        <f t="shared" si="257"/>
        <v/>
      </c>
      <c r="I4137" s="126">
        <f t="shared" ca="1" si="258"/>
        <v>1</v>
      </c>
      <c r="J4137" s="127"/>
      <c r="K4137" s="156"/>
      <c r="L4137" s="129"/>
      <c r="M4137" s="205"/>
      <c r="N4137" s="118"/>
      <c r="O4137" s="119"/>
      <c r="P4137" s="117" t="str">
        <f>IF(B4137="","",IF(ISNA(VLOOKUP(U4137,[2]NEW!H:H,1,FALSE)),"V",""))</f>
        <v/>
      </c>
      <c r="Q4137" s="156"/>
      <c r="R4137" s="129"/>
      <c r="S4137" s="205"/>
      <c r="U4137" s="132" t="str">
        <f t="shared" si="256"/>
        <v>00119204000K98602</v>
      </c>
    </row>
    <row r="4138" spans="1:21" ht="20.25" customHeight="1" x14ac:dyDescent="0.25">
      <c r="A4138" s="117"/>
      <c r="B4138" s="118" t="s">
        <v>7349</v>
      </c>
      <c r="C4138" s="119">
        <v>43337</v>
      </c>
      <c r="D4138" s="117" t="s">
        <v>7350</v>
      </c>
      <c r="E4138" s="120" t="s">
        <v>7362</v>
      </c>
      <c r="F4138" s="117">
        <f>IF(ISNA(VLOOKUP(B4138,[2]保固召回!$A:$G,7,FALSE)),"",(VLOOKUP(B4138,[2]保固召回!$A:$G,7,FALSE)))</f>
        <v>5</v>
      </c>
      <c r="G4138" s="121">
        <f t="shared" ca="1" si="259"/>
        <v>1.5151515151515152E-2</v>
      </c>
      <c r="H4138" s="125" t="str">
        <f t="shared" si="257"/>
        <v/>
      </c>
      <c r="I4138" s="126">
        <f t="shared" ca="1" si="258"/>
        <v>1</v>
      </c>
      <c r="J4138" s="127"/>
      <c r="K4138" s="156"/>
      <c r="L4138" s="129"/>
      <c r="M4138" s="205"/>
      <c r="N4138" s="118"/>
      <c r="O4138" s="119"/>
      <c r="P4138" s="117" t="str">
        <f>IF(B4138="","",IF(ISNA(VLOOKUP(U4138,[2]NEW!H:H,1,FALSE)),"V",""))</f>
        <v/>
      </c>
      <c r="Q4138" s="156"/>
      <c r="R4138" s="129"/>
      <c r="S4138" s="205"/>
      <c r="U4138" s="132" t="str">
        <f t="shared" si="256"/>
        <v>00119204000K98644</v>
      </c>
    </row>
    <row r="4139" spans="1:21" ht="20.25" customHeight="1" x14ac:dyDescent="0.25">
      <c r="A4139" s="117"/>
      <c r="B4139" s="118" t="s">
        <v>7349</v>
      </c>
      <c r="C4139" s="119">
        <v>43337</v>
      </c>
      <c r="D4139" s="117" t="s">
        <v>7350</v>
      </c>
      <c r="E4139" s="120" t="s">
        <v>7363</v>
      </c>
      <c r="F4139" s="117">
        <f>IF(ISNA(VLOOKUP(B4139,[2]保固召回!$A:$G,7,FALSE)),"",(VLOOKUP(B4139,[2]保固召回!$A:$G,7,FALSE)))</f>
        <v>5</v>
      </c>
      <c r="G4139" s="121">
        <f t="shared" ca="1" si="259"/>
        <v>1.5151515151515152E-2</v>
      </c>
      <c r="H4139" s="125" t="str">
        <f t="shared" si="257"/>
        <v/>
      </c>
      <c r="I4139" s="126">
        <f t="shared" ca="1" si="258"/>
        <v>1</v>
      </c>
      <c r="J4139" s="127"/>
      <c r="K4139" s="156"/>
      <c r="L4139" s="129"/>
      <c r="M4139" s="205"/>
      <c r="N4139" s="118"/>
      <c r="O4139" s="119"/>
      <c r="P4139" s="117" t="str">
        <f>IF(B4139="","",IF(ISNA(VLOOKUP(U4139,[2]NEW!H:H,1,FALSE)),"V",""))</f>
        <v/>
      </c>
      <c r="Q4139" s="156"/>
      <c r="R4139" s="129"/>
      <c r="S4139" s="205"/>
      <c r="U4139" s="132" t="str">
        <f t="shared" si="256"/>
        <v>00119204000S34016</v>
      </c>
    </row>
    <row r="4140" spans="1:21" ht="20.25" customHeight="1" x14ac:dyDescent="0.25">
      <c r="A4140" s="117"/>
      <c r="B4140" s="118" t="s">
        <v>7349</v>
      </c>
      <c r="C4140" s="119">
        <v>43337</v>
      </c>
      <c r="D4140" s="117" t="s">
        <v>7350</v>
      </c>
      <c r="E4140" s="120" t="s">
        <v>6540</v>
      </c>
      <c r="F4140" s="117">
        <f>IF(ISNA(VLOOKUP(B4140,[2]保固召回!$A:$G,7,FALSE)),"",(VLOOKUP(B4140,[2]保固召回!$A:$G,7,FALSE)))</f>
        <v>5</v>
      </c>
      <c r="G4140" s="121">
        <f t="shared" ca="1" si="259"/>
        <v>1.5151515151515152E-2</v>
      </c>
      <c r="H4140" s="125" t="str">
        <f t="shared" si="257"/>
        <v/>
      </c>
      <c r="I4140" s="126">
        <f t="shared" ca="1" si="258"/>
        <v>1</v>
      </c>
      <c r="J4140" s="127"/>
      <c r="K4140" s="156"/>
      <c r="L4140" s="129"/>
      <c r="M4140" s="205"/>
      <c r="N4140" s="118"/>
      <c r="O4140" s="119"/>
      <c r="P4140" s="117" t="str">
        <f>IF(B4140="","",IF(ISNA(VLOOKUP(U4140,[2]NEW!H:H,1,FALSE)),"V",""))</f>
        <v/>
      </c>
      <c r="Q4140" s="156"/>
      <c r="R4140" s="129"/>
      <c r="S4140" s="205"/>
      <c r="U4140" s="132" t="str">
        <f t="shared" si="256"/>
        <v>00119204000S34731</v>
      </c>
    </row>
    <row r="4141" spans="1:21" ht="20.25" customHeight="1" x14ac:dyDescent="0.25">
      <c r="A4141" s="117"/>
      <c r="B4141" s="118" t="s">
        <v>7349</v>
      </c>
      <c r="C4141" s="119">
        <v>43337</v>
      </c>
      <c r="D4141" s="117" t="s">
        <v>7350</v>
      </c>
      <c r="E4141" s="120" t="s">
        <v>6542</v>
      </c>
      <c r="F4141" s="117">
        <f>IF(ISNA(VLOOKUP(B4141,[2]保固召回!$A:$G,7,FALSE)),"",(VLOOKUP(B4141,[2]保固召回!$A:$G,7,FALSE)))</f>
        <v>5</v>
      </c>
      <c r="G4141" s="121">
        <f t="shared" ca="1" si="259"/>
        <v>1.5151515151515152E-2</v>
      </c>
      <c r="H4141" s="125" t="str">
        <f t="shared" si="257"/>
        <v/>
      </c>
      <c r="I4141" s="126">
        <f t="shared" ca="1" si="258"/>
        <v>1</v>
      </c>
      <c r="J4141" s="127"/>
      <c r="K4141" s="156"/>
      <c r="L4141" s="129"/>
      <c r="M4141" s="205"/>
      <c r="N4141" s="118"/>
      <c r="O4141" s="119"/>
      <c r="P4141" s="117" t="str">
        <f>IF(B4141="","",IF(ISNA(VLOOKUP(U4141,[2]NEW!H:H,1,FALSE)),"V",""))</f>
        <v/>
      </c>
      <c r="Q4141" s="156"/>
      <c r="R4141" s="129"/>
      <c r="S4141" s="205"/>
      <c r="U4141" s="132" t="str">
        <f t="shared" si="256"/>
        <v>00119204000S35246</v>
      </c>
    </row>
    <row r="4142" spans="1:21" ht="20.25" customHeight="1" x14ac:dyDescent="0.25">
      <c r="A4142" s="117"/>
      <c r="B4142" s="118" t="s">
        <v>7349</v>
      </c>
      <c r="C4142" s="119">
        <v>43337</v>
      </c>
      <c r="D4142" s="117" t="s">
        <v>7350</v>
      </c>
      <c r="E4142" s="120" t="s">
        <v>6567</v>
      </c>
      <c r="F4142" s="117">
        <f>IF(ISNA(VLOOKUP(B4142,[2]保固召回!$A:$G,7,FALSE)),"",(VLOOKUP(B4142,[2]保固召回!$A:$G,7,FALSE)))</f>
        <v>5</v>
      </c>
      <c r="G4142" s="121">
        <f t="shared" ca="1" si="259"/>
        <v>1.5151515151515152E-2</v>
      </c>
      <c r="H4142" s="125" t="str">
        <f t="shared" si="257"/>
        <v/>
      </c>
      <c r="I4142" s="126">
        <f t="shared" ca="1" si="258"/>
        <v>1</v>
      </c>
      <c r="J4142" s="127"/>
      <c r="K4142" s="156"/>
      <c r="L4142" s="129"/>
      <c r="M4142" s="205"/>
      <c r="N4142" s="118"/>
      <c r="O4142" s="119"/>
      <c r="P4142" s="117" t="str">
        <f>IF(B4142="","",IF(ISNA(VLOOKUP(U4142,[2]NEW!H:H,1,FALSE)),"V",""))</f>
        <v/>
      </c>
      <c r="Q4142" s="156"/>
      <c r="R4142" s="129"/>
      <c r="S4142" s="205"/>
      <c r="U4142" s="132" t="str">
        <f t="shared" si="256"/>
        <v>00119204000T86573</v>
      </c>
    </row>
    <row r="4143" spans="1:21" ht="20.25" customHeight="1" x14ac:dyDescent="0.25">
      <c r="A4143" s="117"/>
      <c r="B4143" s="118" t="s">
        <v>7349</v>
      </c>
      <c r="C4143" s="119">
        <v>43337</v>
      </c>
      <c r="D4143" s="117" t="s">
        <v>7350</v>
      </c>
      <c r="E4143" s="120" t="s">
        <v>7364</v>
      </c>
      <c r="F4143" s="117">
        <f>IF(ISNA(VLOOKUP(B4143,[2]保固召回!$A:$G,7,FALSE)),"",(VLOOKUP(B4143,[2]保固召回!$A:$G,7,FALSE)))</f>
        <v>5</v>
      </c>
      <c r="G4143" s="121">
        <f t="shared" ca="1" si="259"/>
        <v>1.5151515151515152E-2</v>
      </c>
      <c r="H4143" s="125" t="str">
        <f t="shared" si="257"/>
        <v/>
      </c>
      <c r="I4143" s="126">
        <f t="shared" ca="1" si="258"/>
        <v>1</v>
      </c>
      <c r="J4143" s="127"/>
      <c r="K4143" s="156"/>
      <c r="L4143" s="129"/>
      <c r="M4143" s="205"/>
      <c r="N4143" s="118"/>
      <c r="O4143" s="119"/>
      <c r="P4143" s="117" t="str">
        <f>IF(B4143="","",IF(ISNA(VLOOKUP(U4143,[2]NEW!H:H,1,FALSE)),"V",""))</f>
        <v/>
      </c>
      <c r="Q4143" s="156"/>
      <c r="R4143" s="129"/>
      <c r="S4143" s="205"/>
      <c r="U4143" s="132" t="str">
        <f t="shared" si="256"/>
        <v>00119204000S32348</v>
      </c>
    </row>
    <row r="4144" spans="1:21" ht="20.25" customHeight="1" x14ac:dyDescent="0.25">
      <c r="A4144" s="117"/>
      <c r="B4144" s="118" t="s">
        <v>7349</v>
      </c>
      <c r="C4144" s="119">
        <v>43337</v>
      </c>
      <c r="D4144" s="117" t="s">
        <v>7350</v>
      </c>
      <c r="E4144" s="120" t="s">
        <v>6561</v>
      </c>
      <c r="F4144" s="117">
        <f>IF(ISNA(VLOOKUP(B4144,[2]保固召回!$A:$G,7,FALSE)),"",(VLOOKUP(B4144,[2]保固召回!$A:$G,7,FALSE)))</f>
        <v>5</v>
      </c>
      <c r="G4144" s="121">
        <f t="shared" ca="1" si="259"/>
        <v>1.5151515151515152E-2</v>
      </c>
      <c r="H4144" s="125" t="str">
        <f t="shared" si="257"/>
        <v/>
      </c>
      <c r="I4144" s="126">
        <f t="shared" ca="1" si="258"/>
        <v>1</v>
      </c>
      <c r="J4144" s="127"/>
      <c r="K4144" s="156"/>
      <c r="L4144" s="129"/>
      <c r="M4144" s="205"/>
      <c r="N4144" s="118"/>
      <c r="O4144" s="119"/>
      <c r="P4144" s="117" t="str">
        <f>IF(B4144="","",IF(ISNA(VLOOKUP(U4144,[2]NEW!H:H,1,FALSE)),"V",""))</f>
        <v/>
      </c>
      <c r="Q4144" s="156"/>
      <c r="R4144" s="129"/>
      <c r="S4144" s="205"/>
      <c r="U4144" s="132" t="str">
        <f t="shared" si="256"/>
        <v>00119204000T85061</v>
      </c>
    </row>
    <row r="4145" spans="1:21" ht="20.25" customHeight="1" x14ac:dyDescent="0.25">
      <c r="A4145" s="117"/>
      <c r="B4145" s="118" t="s">
        <v>7349</v>
      </c>
      <c r="C4145" s="119">
        <v>43337</v>
      </c>
      <c r="D4145" s="117" t="s">
        <v>7350</v>
      </c>
      <c r="E4145" s="120" t="s">
        <v>6563</v>
      </c>
      <c r="F4145" s="117">
        <f>IF(ISNA(VLOOKUP(B4145,[2]保固召回!$A:$G,7,FALSE)),"",(VLOOKUP(B4145,[2]保固召回!$A:$G,7,FALSE)))</f>
        <v>5</v>
      </c>
      <c r="G4145" s="121">
        <f t="shared" ca="1" si="259"/>
        <v>1.5151515151515152E-2</v>
      </c>
      <c r="H4145" s="125" t="str">
        <f t="shared" si="257"/>
        <v/>
      </c>
      <c r="I4145" s="126">
        <f t="shared" ca="1" si="258"/>
        <v>1</v>
      </c>
      <c r="J4145" s="127"/>
      <c r="K4145" s="156"/>
      <c r="L4145" s="129"/>
      <c r="M4145" s="205"/>
      <c r="N4145" s="118"/>
      <c r="O4145" s="119"/>
      <c r="P4145" s="117" t="str">
        <f>IF(B4145="","",IF(ISNA(VLOOKUP(U4145,[2]NEW!H:H,1,FALSE)),"V",""))</f>
        <v/>
      </c>
      <c r="Q4145" s="156"/>
      <c r="R4145" s="129"/>
      <c r="S4145" s="205"/>
      <c r="U4145" s="132" t="str">
        <f t="shared" si="256"/>
        <v>00119204000T85434</v>
      </c>
    </row>
    <row r="4146" spans="1:21" ht="20.25" customHeight="1" x14ac:dyDescent="0.25">
      <c r="A4146" s="117"/>
      <c r="B4146" s="118" t="s">
        <v>7349</v>
      </c>
      <c r="C4146" s="119">
        <v>43337</v>
      </c>
      <c r="D4146" s="117" t="s">
        <v>7350</v>
      </c>
      <c r="E4146" s="120" t="s">
        <v>7365</v>
      </c>
      <c r="F4146" s="117">
        <f>IF(ISNA(VLOOKUP(B4146,[2]保固召回!$A:$G,7,FALSE)),"",(VLOOKUP(B4146,[2]保固召回!$A:$G,7,FALSE)))</f>
        <v>5</v>
      </c>
      <c r="G4146" s="121">
        <f t="shared" ca="1" si="259"/>
        <v>1.5151515151515152E-2</v>
      </c>
      <c r="H4146" s="125" t="str">
        <f t="shared" si="257"/>
        <v/>
      </c>
      <c r="I4146" s="126">
        <f t="shared" ca="1" si="258"/>
        <v>1</v>
      </c>
      <c r="J4146" s="127"/>
      <c r="K4146" s="156"/>
      <c r="L4146" s="129"/>
      <c r="M4146" s="205"/>
      <c r="N4146" s="118"/>
      <c r="O4146" s="119"/>
      <c r="P4146" s="117" t="str">
        <f>IF(B4146="","",IF(ISNA(VLOOKUP(U4146,[2]NEW!H:H,1,FALSE)),"V",""))</f>
        <v/>
      </c>
      <c r="Q4146" s="156"/>
      <c r="R4146" s="129"/>
      <c r="S4146" s="205"/>
      <c r="U4146" s="132" t="str">
        <f t="shared" si="256"/>
        <v>00119204000T85638</v>
      </c>
    </row>
    <row r="4147" spans="1:21" ht="20.25" customHeight="1" x14ac:dyDescent="0.25">
      <c r="A4147" s="117"/>
      <c r="B4147" s="118" t="s">
        <v>7349</v>
      </c>
      <c r="C4147" s="119">
        <v>43337</v>
      </c>
      <c r="D4147" s="117" t="s">
        <v>7350</v>
      </c>
      <c r="E4147" s="120" t="s">
        <v>2224</v>
      </c>
      <c r="F4147" s="117">
        <f>IF(ISNA(VLOOKUP(B4147,[2]保固召回!$A:$G,7,FALSE)),"",(VLOOKUP(B4147,[2]保固召回!$A:$G,7,FALSE)))</f>
        <v>5</v>
      </c>
      <c r="G4147" s="121">
        <f t="shared" ca="1" si="259"/>
        <v>1.5151515151515152E-2</v>
      </c>
      <c r="H4147" s="125" t="str">
        <f t="shared" si="257"/>
        <v/>
      </c>
      <c r="I4147" s="126">
        <f t="shared" ca="1" si="258"/>
        <v>1</v>
      </c>
      <c r="J4147" s="127"/>
      <c r="K4147" s="156"/>
      <c r="L4147" s="129"/>
      <c r="M4147" s="205"/>
      <c r="N4147" s="118"/>
      <c r="O4147" s="119"/>
      <c r="P4147" s="117" t="str">
        <f>IF(B4147="","",IF(ISNA(VLOOKUP(U4147,[2]NEW!H:H,1,FALSE)),"V",""))</f>
        <v/>
      </c>
      <c r="Q4147" s="156"/>
      <c r="R4147" s="129"/>
      <c r="S4147" s="205"/>
      <c r="U4147" s="132" t="str">
        <f t="shared" si="256"/>
        <v>00119204000K98788</v>
      </c>
    </row>
    <row r="4148" spans="1:21" ht="20.25" customHeight="1" x14ac:dyDescent="0.25">
      <c r="A4148" s="117"/>
      <c r="B4148" s="118" t="s">
        <v>7349</v>
      </c>
      <c r="C4148" s="119">
        <v>43337</v>
      </c>
      <c r="D4148" s="117" t="s">
        <v>7350</v>
      </c>
      <c r="E4148" s="120" t="s">
        <v>1964</v>
      </c>
      <c r="F4148" s="117">
        <f>IF(ISNA(VLOOKUP(B4148,[2]保固召回!$A:$G,7,FALSE)),"",(VLOOKUP(B4148,[2]保固召回!$A:$G,7,FALSE)))</f>
        <v>5</v>
      </c>
      <c r="G4148" s="121">
        <f t="shared" ca="1" si="259"/>
        <v>1.5151515151515152E-2</v>
      </c>
      <c r="H4148" s="125" t="str">
        <f t="shared" si="257"/>
        <v/>
      </c>
      <c r="I4148" s="126">
        <f t="shared" ca="1" si="258"/>
        <v>1</v>
      </c>
      <c r="J4148" s="127"/>
      <c r="K4148" s="156"/>
      <c r="L4148" s="129"/>
      <c r="M4148" s="205"/>
      <c r="N4148" s="118"/>
      <c r="O4148" s="119"/>
      <c r="P4148" s="117" t="str">
        <f>IF(B4148="","",IF(ISNA(VLOOKUP(U4148,[2]NEW!H:H,1,FALSE)),"V",""))</f>
        <v/>
      </c>
      <c r="Q4148" s="156"/>
      <c r="R4148" s="129"/>
      <c r="S4148" s="205"/>
      <c r="U4148" s="132" t="str">
        <f t="shared" si="256"/>
        <v>00119204000S32223</v>
      </c>
    </row>
    <row r="4149" spans="1:21" ht="20.25" customHeight="1" x14ac:dyDescent="0.25">
      <c r="A4149" s="117"/>
      <c r="B4149" s="118" t="s">
        <v>7349</v>
      </c>
      <c r="C4149" s="119">
        <v>43337</v>
      </c>
      <c r="D4149" s="117" t="s">
        <v>7350</v>
      </c>
      <c r="E4149" s="120" t="s">
        <v>6485</v>
      </c>
      <c r="F4149" s="117">
        <f>IF(ISNA(VLOOKUP(B4149,[2]保固召回!$A:$G,7,FALSE)),"",(VLOOKUP(B4149,[2]保固召回!$A:$G,7,FALSE)))</f>
        <v>5</v>
      </c>
      <c r="G4149" s="121">
        <f t="shared" ca="1" si="259"/>
        <v>1.5151515151515152E-2</v>
      </c>
      <c r="H4149" s="125" t="str">
        <f t="shared" si="257"/>
        <v/>
      </c>
      <c r="I4149" s="126">
        <f t="shared" ca="1" si="258"/>
        <v>1</v>
      </c>
      <c r="J4149" s="127"/>
      <c r="K4149" s="156"/>
      <c r="L4149" s="129"/>
      <c r="M4149" s="205"/>
      <c r="N4149" s="118"/>
      <c r="O4149" s="119"/>
      <c r="P4149" s="117" t="str">
        <f>IF(B4149="","",IF(ISNA(VLOOKUP(U4149,[2]NEW!H:H,1,FALSE)),"V",""))</f>
        <v/>
      </c>
      <c r="Q4149" s="156"/>
      <c r="R4149" s="129"/>
      <c r="S4149" s="205"/>
      <c r="U4149" s="132" t="str">
        <f t="shared" si="256"/>
        <v>00119204000K98937</v>
      </c>
    </row>
    <row r="4150" spans="1:21" ht="20.25" customHeight="1" x14ac:dyDescent="0.25">
      <c r="A4150" s="117"/>
      <c r="B4150" s="118" t="s">
        <v>7349</v>
      </c>
      <c r="C4150" s="119">
        <v>43337</v>
      </c>
      <c r="D4150" s="117" t="s">
        <v>7350</v>
      </c>
      <c r="E4150" s="120" t="s">
        <v>6553</v>
      </c>
      <c r="F4150" s="117">
        <f>IF(ISNA(VLOOKUP(B4150,[2]保固召回!$A:$G,7,FALSE)),"",(VLOOKUP(B4150,[2]保固召回!$A:$G,7,FALSE)))</f>
        <v>5</v>
      </c>
      <c r="G4150" s="121">
        <f t="shared" ca="1" si="259"/>
        <v>1.5151515151515152E-2</v>
      </c>
      <c r="H4150" s="125" t="str">
        <f t="shared" si="257"/>
        <v/>
      </c>
      <c r="I4150" s="126">
        <f t="shared" ca="1" si="258"/>
        <v>1</v>
      </c>
      <c r="J4150" s="127"/>
      <c r="K4150" s="156"/>
      <c r="L4150" s="129"/>
      <c r="M4150" s="205"/>
      <c r="N4150" s="118"/>
      <c r="O4150" s="119"/>
      <c r="P4150" s="117" t="str">
        <f>IF(B4150="","",IF(ISNA(VLOOKUP(U4150,[2]NEW!H:H,1,FALSE)),"V",""))</f>
        <v/>
      </c>
      <c r="Q4150" s="156"/>
      <c r="R4150" s="129"/>
      <c r="S4150" s="205"/>
      <c r="U4150" s="132" t="str">
        <f t="shared" si="256"/>
        <v>00119204000T84333</v>
      </c>
    </row>
    <row r="4151" spans="1:21" ht="20.25" customHeight="1" x14ac:dyDescent="0.25">
      <c r="A4151" s="117"/>
      <c r="B4151" s="118" t="s">
        <v>7349</v>
      </c>
      <c r="C4151" s="119">
        <v>43337</v>
      </c>
      <c r="D4151" s="117" t="s">
        <v>7350</v>
      </c>
      <c r="E4151" s="120" t="s">
        <v>7366</v>
      </c>
      <c r="F4151" s="117">
        <f>IF(ISNA(VLOOKUP(B4151,[2]保固召回!$A:$G,7,FALSE)),"",(VLOOKUP(B4151,[2]保固召回!$A:$G,7,FALSE)))</f>
        <v>5</v>
      </c>
      <c r="G4151" s="121">
        <f t="shared" ca="1" si="259"/>
        <v>1.5151515151515152E-2</v>
      </c>
      <c r="H4151" s="125" t="str">
        <f t="shared" si="257"/>
        <v/>
      </c>
      <c r="I4151" s="126">
        <f t="shared" ca="1" si="258"/>
        <v>1</v>
      </c>
      <c r="J4151" s="127"/>
      <c r="K4151" s="156"/>
      <c r="L4151" s="129"/>
      <c r="M4151" s="205"/>
      <c r="N4151" s="118"/>
      <c r="O4151" s="119"/>
      <c r="P4151" s="117" t="str">
        <f>IF(B4151="","",IF(ISNA(VLOOKUP(U4151,[2]NEW!H:H,1,FALSE)),"V",""))</f>
        <v/>
      </c>
      <c r="Q4151" s="156"/>
      <c r="R4151" s="129"/>
      <c r="S4151" s="205"/>
      <c r="U4151" s="132" t="str">
        <f t="shared" si="256"/>
        <v>00119204000T84374</v>
      </c>
    </row>
    <row r="4152" spans="1:21" ht="20.25" customHeight="1" x14ac:dyDescent="0.25">
      <c r="A4152" s="117"/>
      <c r="B4152" s="118" t="s">
        <v>7349</v>
      </c>
      <c r="C4152" s="119">
        <v>43337</v>
      </c>
      <c r="D4152" s="117" t="s">
        <v>7350</v>
      </c>
      <c r="E4152" s="120" t="s">
        <v>7367</v>
      </c>
      <c r="F4152" s="117">
        <f>IF(ISNA(VLOOKUP(B4152,[2]保固召回!$A:$G,7,FALSE)),"",(VLOOKUP(B4152,[2]保固召回!$A:$G,7,FALSE)))</f>
        <v>5</v>
      </c>
      <c r="G4152" s="121">
        <f t="shared" ca="1" si="259"/>
        <v>1.5151515151515152E-2</v>
      </c>
      <c r="H4152" s="125" t="str">
        <f t="shared" si="257"/>
        <v/>
      </c>
      <c r="I4152" s="126">
        <f t="shared" ca="1" si="258"/>
        <v>1</v>
      </c>
      <c r="J4152" s="127"/>
      <c r="K4152" s="156"/>
      <c r="L4152" s="129"/>
      <c r="M4152" s="205"/>
      <c r="N4152" s="118"/>
      <c r="O4152" s="119"/>
      <c r="P4152" s="117" t="str">
        <f>IF(B4152="","",IF(ISNA(VLOOKUP(U4152,[2]NEW!H:H,1,FALSE)),"V",""))</f>
        <v/>
      </c>
      <c r="Q4152" s="156"/>
      <c r="R4152" s="129"/>
      <c r="S4152" s="205"/>
      <c r="U4152" s="132" t="str">
        <f t="shared" si="256"/>
        <v>00119204000S33350</v>
      </c>
    </row>
    <row r="4153" spans="1:21" ht="20.25" customHeight="1" x14ac:dyDescent="0.25">
      <c r="A4153" s="117"/>
      <c r="B4153" s="118" t="s">
        <v>7349</v>
      </c>
      <c r="C4153" s="119">
        <v>43337</v>
      </c>
      <c r="D4153" s="117" t="s">
        <v>7350</v>
      </c>
      <c r="E4153" s="120" t="s">
        <v>6543</v>
      </c>
      <c r="F4153" s="117">
        <f>IF(ISNA(VLOOKUP(B4153,[2]保固召回!$A:$G,7,FALSE)),"",(VLOOKUP(B4153,[2]保固召回!$A:$G,7,FALSE)))</f>
        <v>5</v>
      </c>
      <c r="G4153" s="121">
        <f t="shared" ca="1" si="259"/>
        <v>1.5151515151515152E-2</v>
      </c>
      <c r="H4153" s="125" t="str">
        <f t="shared" si="257"/>
        <v/>
      </c>
      <c r="I4153" s="126">
        <f t="shared" ca="1" si="258"/>
        <v>1</v>
      </c>
      <c r="J4153" s="127"/>
      <c r="K4153" s="156"/>
      <c r="L4153" s="129"/>
      <c r="M4153" s="205"/>
      <c r="N4153" s="118"/>
      <c r="O4153" s="119"/>
      <c r="P4153" s="117" t="str">
        <f>IF(B4153="","",IF(ISNA(VLOOKUP(U4153,[2]NEW!H:H,1,FALSE)),"V",""))</f>
        <v/>
      </c>
      <c r="Q4153" s="156"/>
      <c r="R4153" s="129"/>
      <c r="S4153" s="205"/>
      <c r="U4153" s="132" t="str">
        <f t="shared" si="256"/>
        <v>00119204000S35291</v>
      </c>
    </row>
    <row r="4154" spans="1:21" ht="20.25" customHeight="1" x14ac:dyDescent="0.25">
      <c r="A4154" s="117"/>
      <c r="B4154" s="118" t="s">
        <v>7349</v>
      </c>
      <c r="C4154" s="119">
        <v>43337</v>
      </c>
      <c r="D4154" s="117" t="s">
        <v>7350</v>
      </c>
      <c r="E4154" s="120" t="s">
        <v>6546</v>
      </c>
      <c r="F4154" s="117">
        <f>IF(ISNA(VLOOKUP(B4154,[2]保固召回!$A:$G,7,FALSE)),"",(VLOOKUP(B4154,[2]保固召回!$A:$G,7,FALSE)))</f>
        <v>5</v>
      </c>
      <c r="G4154" s="121">
        <f t="shared" ca="1" si="259"/>
        <v>1.5151515151515152E-2</v>
      </c>
      <c r="H4154" s="125" t="str">
        <f t="shared" si="257"/>
        <v/>
      </c>
      <c r="I4154" s="126">
        <f t="shared" ca="1" si="258"/>
        <v>1</v>
      </c>
      <c r="J4154" s="127"/>
      <c r="K4154" s="156"/>
      <c r="L4154" s="129"/>
      <c r="M4154" s="205"/>
      <c r="N4154" s="118"/>
      <c r="O4154" s="119"/>
      <c r="P4154" s="117" t="str">
        <f>IF(B4154="","",IF(ISNA(VLOOKUP(U4154,[2]NEW!H:H,1,FALSE)),"V",""))</f>
        <v/>
      </c>
      <c r="Q4154" s="156"/>
      <c r="R4154" s="129"/>
      <c r="S4154" s="205"/>
      <c r="U4154" s="132" t="str">
        <f t="shared" si="256"/>
        <v>00119204000T83194</v>
      </c>
    </row>
    <row r="4155" spans="1:21" ht="20.25" hidden="1" customHeight="1" x14ac:dyDescent="0.25">
      <c r="A4155" s="117"/>
      <c r="B4155" s="118" t="s">
        <v>7349</v>
      </c>
      <c r="C4155" s="119">
        <v>43337</v>
      </c>
      <c r="D4155" s="117" t="s">
        <v>7350</v>
      </c>
      <c r="E4155" s="120" t="s">
        <v>7368</v>
      </c>
      <c r="F4155" s="117"/>
      <c r="G4155" s="121">
        <f t="shared" ca="1" si="259"/>
        <v>1.5151515151515152E-2</v>
      </c>
      <c r="H4155" s="125" t="str">
        <f t="shared" si="257"/>
        <v>B47TReplacingexhaust-gasrecirculationcooler</v>
      </c>
      <c r="I4155" s="126">
        <f t="shared" ca="1" si="258"/>
        <v>1</v>
      </c>
      <c r="J4155" s="127"/>
      <c r="K4155" s="156"/>
      <c r="L4155" s="129"/>
      <c r="M4155" s="205"/>
      <c r="N4155" s="118"/>
      <c r="O4155" s="119"/>
      <c r="P4155" s="117" t="str">
        <f>IF(B4155="","",IF(ISNA(VLOOKUP(U4155,[2]NEW!H:H,1,FALSE)),"V",""))</f>
        <v>V</v>
      </c>
      <c r="Q4155" s="156"/>
      <c r="R4155" s="129"/>
      <c r="S4155" s="205"/>
      <c r="U4155" s="132" t="str">
        <f t="shared" si="256"/>
        <v>00119204000T83325</v>
      </c>
    </row>
    <row r="4156" spans="1:21" ht="20.25" customHeight="1" x14ac:dyDescent="0.25">
      <c r="A4156" s="117"/>
      <c r="B4156" s="118" t="s">
        <v>7349</v>
      </c>
      <c r="C4156" s="119">
        <v>43337</v>
      </c>
      <c r="D4156" s="117" t="s">
        <v>7350</v>
      </c>
      <c r="E4156" s="120" t="s">
        <v>6564</v>
      </c>
      <c r="F4156" s="117">
        <f>IF(ISNA(VLOOKUP(B4156,[2]保固召回!$A:$G,7,FALSE)),"",(VLOOKUP(B4156,[2]保固召回!$A:$G,7,FALSE)))</f>
        <v>5</v>
      </c>
      <c r="G4156" s="121">
        <f t="shared" ca="1" si="259"/>
        <v>1.5151515151515152E-2</v>
      </c>
      <c r="H4156" s="125" t="str">
        <f t="shared" si="257"/>
        <v/>
      </c>
      <c r="I4156" s="126">
        <f t="shared" ca="1" si="258"/>
        <v>1</v>
      </c>
      <c r="J4156" s="127"/>
      <c r="K4156" s="156"/>
      <c r="L4156" s="129"/>
      <c r="M4156" s="205"/>
      <c r="N4156" s="118"/>
      <c r="O4156" s="119"/>
      <c r="P4156" s="117" t="str">
        <f>IF(B4156="","",IF(ISNA(VLOOKUP(U4156,[2]NEW!H:H,1,FALSE)),"V",""))</f>
        <v/>
      </c>
      <c r="Q4156" s="156"/>
      <c r="R4156" s="129"/>
      <c r="S4156" s="205"/>
      <c r="U4156" s="132" t="str">
        <f t="shared" si="256"/>
        <v>00119204000T85846</v>
      </c>
    </row>
    <row r="4157" spans="1:21" ht="20.25" customHeight="1" x14ac:dyDescent="0.25">
      <c r="A4157" s="117"/>
      <c r="B4157" s="118" t="s">
        <v>7349</v>
      </c>
      <c r="C4157" s="119">
        <v>43337</v>
      </c>
      <c r="D4157" s="117" t="s">
        <v>7350</v>
      </c>
      <c r="E4157" s="120" t="s">
        <v>2784</v>
      </c>
      <c r="F4157" s="117">
        <f>IF(ISNA(VLOOKUP(B4157,[2]保固召回!$A:$G,7,FALSE)),"",(VLOOKUP(B4157,[2]保固召回!$A:$G,7,FALSE)))</f>
        <v>5</v>
      </c>
      <c r="G4157" s="121">
        <f t="shared" ca="1" si="259"/>
        <v>1.5151515151515152E-2</v>
      </c>
      <c r="H4157" s="125" t="str">
        <f t="shared" si="257"/>
        <v/>
      </c>
      <c r="I4157" s="126">
        <f t="shared" ca="1" si="258"/>
        <v>1</v>
      </c>
      <c r="J4157" s="127"/>
      <c r="K4157" s="156"/>
      <c r="L4157" s="129"/>
      <c r="M4157" s="205"/>
      <c r="N4157" s="118"/>
      <c r="O4157" s="119"/>
      <c r="P4157" s="117" t="str">
        <f>IF(B4157="","",IF(ISNA(VLOOKUP(U4157,[2]NEW!H:H,1,FALSE)),"V",""))</f>
        <v/>
      </c>
      <c r="Q4157" s="156"/>
      <c r="R4157" s="129"/>
      <c r="S4157" s="205"/>
      <c r="U4157" s="132" t="str">
        <f t="shared" si="256"/>
        <v>00119204000T85869</v>
      </c>
    </row>
    <row r="4158" spans="1:21" ht="20.25" customHeight="1" x14ac:dyDescent="0.25">
      <c r="A4158" s="117"/>
      <c r="B4158" s="118" t="s">
        <v>7349</v>
      </c>
      <c r="C4158" s="119">
        <v>43337</v>
      </c>
      <c r="D4158" s="117" t="s">
        <v>7350</v>
      </c>
      <c r="E4158" s="120" t="s">
        <v>6565</v>
      </c>
      <c r="F4158" s="117">
        <f>IF(ISNA(VLOOKUP(B4158,[2]保固召回!$A:$G,7,FALSE)),"",(VLOOKUP(B4158,[2]保固召回!$A:$G,7,FALSE)))</f>
        <v>5</v>
      </c>
      <c r="G4158" s="121">
        <f t="shared" ca="1" si="259"/>
        <v>1.5151515151515152E-2</v>
      </c>
      <c r="H4158" s="125" t="str">
        <f t="shared" si="257"/>
        <v/>
      </c>
      <c r="I4158" s="126">
        <f t="shared" ca="1" si="258"/>
        <v>1</v>
      </c>
      <c r="J4158" s="127"/>
      <c r="K4158" s="156"/>
      <c r="L4158" s="129"/>
      <c r="M4158" s="205"/>
      <c r="N4158" s="118"/>
      <c r="O4158" s="119"/>
      <c r="P4158" s="117" t="str">
        <f>IF(B4158="","",IF(ISNA(VLOOKUP(U4158,[2]NEW!H:H,1,FALSE)),"V",""))</f>
        <v/>
      </c>
      <c r="Q4158" s="156"/>
      <c r="R4158" s="129"/>
      <c r="S4158" s="205"/>
      <c r="U4158" s="132" t="str">
        <f t="shared" si="256"/>
        <v>00119204000T86119</v>
      </c>
    </row>
    <row r="4159" spans="1:21" ht="20.25" customHeight="1" x14ac:dyDescent="0.25">
      <c r="A4159" s="117"/>
      <c r="B4159" s="118" t="s">
        <v>7349</v>
      </c>
      <c r="C4159" s="119">
        <v>43337</v>
      </c>
      <c r="D4159" s="117" t="s">
        <v>7350</v>
      </c>
      <c r="E4159" s="120" t="s">
        <v>7369</v>
      </c>
      <c r="F4159" s="117">
        <f>IF(ISNA(VLOOKUP(B4159,[2]保固召回!$A:$G,7,FALSE)),"",(VLOOKUP(B4159,[2]保固召回!$A:$G,7,FALSE)))</f>
        <v>5</v>
      </c>
      <c r="G4159" s="121">
        <f t="shared" ca="1" si="259"/>
        <v>1.5151515151515152E-2</v>
      </c>
      <c r="H4159" s="125" t="str">
        <f t="shared" si="257"/>
        <v/>
      </c>
      <c r="I4159" s="126">
        <f t="shared" ca="1" si="258"/>
        <v>1</v>
      </c>
      <c r="J4159" s="127"/>
      <c r="K4159" s="156"/>
      <c r="L4159" s="129"/>
      <c r="M4159" s="205"/>
      <c r="N4159" s="118"/>
      <c r="O4159" s="119"/>
      <c r="P4159" s="117" t="str">
        <f>IF(B4159="","",IF(ISNA(VLOOKUP(U4159,[2]NEW!H:H,1,FALSE)),"V",""))</f>
        <v/>
      </c>
      <c r="Q4159" s="156"/>
      <c r="R4159" s="129"/>
      <c r="S4159" s="205"/>
      <c r="U4159" s="132" t="str">
        <f t="shared" si="256"/>
        <v>00119204000T84873</v>
      </c>
    </row>
    <row r="4160" spans="1:21" ht="20.25" customHeight="1" x14ac:dyDescent="0.25">
      <c r="A4160" s="117"/>
      <c r="B4160" s="118" t="s">
        <v>7349</v>
      </c>
      <c r="C4160" s="119">
        <v>43337</v>
      </c>
      <c r="D4160" s="117" t="s">
        <v>7350</v>
      </c>
      <c r="E4160" s="120" t="s">
        <v>6560</v>
      </c>
      <c r="F4160" s="117">
        <f>IF(ISNA(VLOOKUP(B4160,[2]保固召回!$A:$G,7,FALSE)),"",(VLOOKUP(B4160,[2]保固召回!$A:$G,7,FALSE)))</f>
        <v>5</v>
      </c>
      <c r="G4160" s="121">
        <f t="shared" ca="1" si="259"/>
        <v>1.5151515151515152E-2</v>
      </c>
      <c r="H4160" s="125" t="str">
        <f t="shared" si="257"/>
        <v/>
      </c>
      <c r="I4160" s="126">
        <f t="shared" ca="1" si="258"/>
        <v>1</v>
      </c>
      <c r="J4160" s="127"/>
      <c r="K4160" s="156"/>
      <c r="L4160" s="129"/>
      <c r="M4160" s="205"/>
      <c r="N4160" s="118"/>
      <c r="O4160" s="119"/>
      <c r="P4160" s="117" t="str">
        <f>IF(B4160="","",IF(ISNA(VLOOKUP(U4160,[2]NEW!H:H,1,FALSE)),"V",""))</f>
        <v/>
      </c>
      <c r="Q4160" s="156"/>
      <c r="R4160" s="129"/>
      <c r="S4160" s="205"/>
      <c r="U4160" s="132" t="str">
        <f t="shared" si="256"/>
        <v>00119204000T84942</v>
      </c>
    </row>
    <row r="4161" spans="1:21" ht="20.25" customHeight="1" x14ac:dyDescent="0.25">
      <c r="A4161" s="117"/>
      <c r="B4161" s="118" t="s">
        <v>7349</v>
      </c>
      <c r="C4161" s="119">
        <v>43337</v>
      </c>
      <c r="D4161" s="117" t="s">
        <v>7350</v>
      </c>
      <c r="E4161" s="120" t="s">
        <v>7370</v>
      </c>
      <c r="F4161" s="117">
        <f>IF(ISNA(VLOOKUP(B4161,[2]保固召回!$A:$G,7,FALSE)),"",(VLOOKUP(B4161,[2]保固召回!$A:$G,7,FALSE)))</f>
        <v>5</v>
      </c>
      <c r="G4161" s="121">
        <f t="shared" ca="1" si="259"/>
        <v>1.5151515151515152E-2</v>
      </c>
      <c r="H4161" s="125" t="str">
        <f t="shared" si="257"/>
        <v/>
      </c>
      <c r="I4161" s="126">
        <f t="shared" ca="1" si="258"/>
        <v>1</v>
      </c>
      <c r="J4161" s="127"/>
      <c r="K4161" s="156"/>
      <c r="L4161" s="129"/>
      <c r="M4161" s="205"/>
      <c r="N4161" s="118"/>
      <c r="O4161" s="119"/>
      <c r="P4161" s="117" t="str">
        <f>IF(B4161="","",IF(ISNA(VLOOKUP(U4161,[2]NEW!H:H,1,FALSE)),"V",""))</f>
        <v/>
      </c>
      <c r="Q4161" s="156"/>
      <c r="R4161" s="129"/>
      <c r="S4161" s="205"/>
      <c r="U4161" s="132" t="str">
        <f t="shared" si="256"/>
        <v>00119204000T85217</v>
      </c>
    </row>
    <row r="4162" spans="1:21" ht="20.25" customHeight="1" x14ac:dyDescent="0.25">
      <c r="A4162" s="117"/>
      <c r="B4162" s="118" t="s">
        <v>7349</v>
      </c>
      <c r="C4162" s="119">
        <v>43337</v>
      </c>
      <c r="D4162" s="117" t="s">
        <v>7350</v>
      </c>
      <c r="E4162" s="120" t="s">
        <v>6558</v>
      </c>
      <c r="F4162" s="117">
        <f>IF(ISNA(VLOOKUP(B4162,[2]保固召回!$A:$G,7,FALSE)),"",(VLOOKUP(B4162,[2]保固召回!$A:$G,7,FALSE)))</f>
        <v>5</v>
      </c>
      <c r="G4162" s="121">
        <f t="shared" ca="1" si="259"/>
        <v>1.5151515151515152E-2</v>
      </c>
      <c r="H4162" s="125" t="str">
        <f t="shared" si="257"/>
        <v/>
      </c>
      <c r="I4162" s="126">
        <f t="shared" ca="1" si="258"/>
        <v>1</v>
      </c>
      <c r="J4162" s="127"/>
      <c r="K4162" s="156"/>
      <c r="L4162" s="129"/>
      <c r="M4162" s="205"/>
      <c r="N4162" s="118"/>
      <c r="O4162" s="119"/>
      <c r="P4162" s="117" t="str">
        <f>IF(B4162="","",IF(ISNA(VLOOKUP(U4162,[2]NEW!H:H,1,FALSE)),"V",""))</f>
        <v/>
      </c>
      <c r="Q4162" s="156"/>
      <c r="R4162" s="129"/>
      <c r="S4162" s="205"/>
      <c r="U4162" s="132" t="str">
        <f t="shared" si="256"/>
        <v>00119204000T84936</v>
      </c>
    </row>
    <row r="4163" spans="1:21" ht="35.25" customHeight="1" x14ac:dyDescent="0.25">
      <c r="A4163" s="117"/>
      <c r="B4163" s="118" t="s">
        <v>6298</v>
      </c>
      <c r="C4163" s="119">
        <v>43676</v>
      </c>
      <c r="D4163" s="117" t="s">
        <v>6302</v>
      </c>
      <c r="E4163" s="120" t="s">
        <v>7371</v>
      </c>
      <c r="F4163" s="117" t="str">
        <f>IF(ISNA(VLOOKUP(B4163,[2]保固召回!$A:$G,7,FALSE)),"",(VLOOKUP(B4163,[2]保固召回!$A:$G,7,FALSE)))</f>
        <v/>
      </c>
      <c r="G4163" s="121">
        <f t="shared" ca="1" si="259"/>
        <v>0.65</v>
      </c>
      <c r="H4163" s="121" t="str">
        <f t="shared" si="257"/>
        <v/>
      </c>
      <c r="I4163" s="122">
        <f t="shared" ca="1" si="258"/>
        <v>13</v>
      </c>
      <c r="N4163" s="125"/>
      <c r="O4163" s="126"/>
      <c r="P4163" s="127" t="str">
        <f>IF(B4163="","",IF(ISNA(VLOOKUP(U4163,[2]NEW!H:H,1,FALSE)),"V",""))</f>
        <v/>
      </c>
      <c r="Q4163" s="156" t="s">
        <v>7372</v>
      </c>
      <c r="R4163" s="129" t="s">
        <v>7373</v>
      </c>
      <c r="S4163" s="205" t="s">
        <v>7374</v>
      </c>
      <c r="U4163" s="132" t="str">
        <f t="shared" si="256"/>
        <v>0012700400B169253</v>
      </c>
    </row>
    <row r="4164" spans="1:21" ht="20.25" hidden="1" customHeight="1" x14ac:dyDescent="0.25">
      <c r="A4164" s="117"/>
      <c r="B4164" s="118" t="s">
        <v>7376</v>
      </c>
      <c r="C4164" s="119">
        <v>43713</v>
      </c>
      <c r="D4164" s="117" t="s">
        <v>7377</v>
      </c>
      <c r="E4164" s="120" t="s">
        <v>7378</v>
      </c>
      <c r="F4164" s="117"/>
      <c r="G4164" s="121">
        <f t="shared" ca="1" si="259"/>
        <v>1</v>
      </c>
      <c r="H4164" s="121" t="str">
        <f t="shared" si="257"/>
        <v>F30PHEV更換起動馬達</v>
      </c>
      <c r="I4164" s="122">
        <f t="shared" ca="1" si="258"/>
        <v>2</v>
      </c>
      <c r="N4164" s="125"/>
      <c r="O4164" s="126"/>
      <c r="P4164" s="127" t="str">
        <f>IF(B4164="","",IF(ISNA(VLOOKUP(U4164,[2]NEW!H:H,1,FALSE)),"V",""))</f>
        <v>V</v>
      </c>
      <c r="Q4164" s="156"/>
      <c r="R4164" s="129"/>
      <c r="S4164" s="205"/>
      <c r="U4164" s="132" t="str">
        <f t="shared" si="256"/>
        <v>0012660400K415686</v>
      </c>
    </row>
    <row r="4165" spans="1:21" ht="20.25" hidden="1" customHeight="1" x14ac:dyDescent="0.25">
      <c r="A4165" s="117"/>
      <c r="B4165" s="118" t="s">
        <v>7376</v>
      </c>
      <c r="C4165" s="119">
        <v>43713</v>
      </c>
      <c r="D4165" s="117" t="s">
        <v>7377</v>
      </c>
      <c r="E4165" s="120" t="s">
        <v>7379</v>
      </c>
      <c r="F4165" s="117"/>
      <c r="G4165" s="121">
        <f t="shared" ca="1" si="259"/>
        <v>1</v>
      </c>
      <c r="H4165" s="121" t="str">
        <f t="shared" si="257"/>
        <v>F30PHEV更換起動馬達</v>
      </c>
      <c r="I4165" s="122">
        <f t="shared" ca="1" si="258"/>
        <v>2</v>
      </c>
      <c r="N4165" s="125"/>
      <c r="O4165" s="126"/>
      <c r="P4165" s="127" t="str">
        <f>IF(B4165="","",IF(ISNA(VLOOKUP(U4165,[2]NEW!H:H,1,FALSE)),"V",""))</f>
        <v>V</v>
      </c>
      <c r="Q4165" s="156"/>
      <c r="R4165" s="129"/>
      <c r="S4165" s="205"/>
      <c r="U4165" s="132" t="str">
        <f t="shared" ref="U4165:U4228" si="260">B4165&amp;E4165</f>
        <v>0012660400K415779</v>
      </c>
    </row>
    <row r="4166" spans="1:21" ht="20.25" customHeight="1" x14ac:dyDescent="0.25">
      <c r="A4166" s="117"/>
      <c r="B4166" s="118" t="s">
        <v>7238</v>
      </c>
      <c r="C4166" s="119">
        <v>43337</v>
      </c>
      <c r="D4166" s="117" t="s">
        <v>7239</v>
      </c>
      <c r="E4166" s="120" t="s">
        <v>7380</v>
      </c>
      <c r="F4166" s="117">
        <f>IF(ISNA(VLOOKUP(B4166,[2]保固召回!$A:$G,7,FALSE)),"",(VLOOKUP(B4166,[2]保固召回!$A:$G,7,FALSE)))</f>
        <v>5</v>
      </c>
      <c r="G4166" s="121">
        <f t="shared" ca="1" si="259"/>
        <v>1.015228426395939E-2</v>
      </c>
      <c r="H4166" s="121" t="str">
        <f t="shared" ref="H4166:H4229" si="261">IF(P4166="V",D4166,"")</f>
        <v/>
      </c>
      <c r="I4166" s="122">
        <f t="shared" ref="I4166:I4229" ca="1" si="262">COUNTIF(H:H,D4166)</f>
        <v>2</v>
      </c>
      <c r="N4166" s="125"/>
      <c r="O4166" s="126"/>
      <c r="P4166" s="127" t="str">
        <f>IF(B4166="","",IF(ISNA(VLOOKUP(U4166,[2]NEW!H:H,1,FALSE)),"V",""))</f>
        <v/>
      </c>
      <c r="Q4166" s="156"/>
      <c r="R4166" s="129"/>
      <c r="S4166" s="205"/>
      <c r="U4166" s="132" t="str">
        <f t="shared" si="260"/>
        <v>00118904000F66611</v>
      </c>
    </row>
    <row r="4167" spans="1:21" ht="20.25" customHeight="1" x14ac:dyDescent="0.25">
      <c r="A4167" s="117"/>
      <c r="B4167" s="118" t="s">
        <v>7238</v>
      </c>
      <c r="C4167" s="119">
        <v>43337</v>
      </c>
      <c r="D4167" s="117" t="s">
        <v>7239</v>
      </c>
      <c r="E4167" s="120" t="s">
        <v>7381</v>
      </c>
      <c r="F4167" s="117">
        <f>IF(ISNA(VLOOKUP(B4167,[2]保固召回!$A:$G,7,FALSE)),"",(VLOOKUP(B4167,[2]保固召回!$A:$G,7,FALSE)))</f>
        <v>5</v>
      </c>
      <c r="G4167" s="121">
        <f t="shared" ca="1" si="259"/>
        <v>1.015228426395939E-2</v>
      </c>
      <c r="H4167" s="121" t="str">
        <f t="shared" si="261"/>
        <v/>
      </c>
      <c r="I4167" s="122">
        <f t="shared" ca="1" si="262"/>
        <v>2</v>
      </c>
      <c r="N4167" s="125"/>
      <c r="O4167" s="126"/>
      <c r="P4167" s="127" t="str">
        <f>IF(B4167="","",IF(ISNA(VLOOKUP(U4167,[2]NEW!H:H,1,FALSE)),"V",""))</f>
        <v/>
      </c>
      <c r="Q4167" s="156"/>
      <c r="R4167" s="129"/>
      <c r="S4167" s="205"/>
      <c r="U4167" s="132" t="str">
        <f t="shared" si="260"/>
        <v>00118904000M00389</v>
      </c>
    </row>
    <row r="4168" spans="1:21" ht="20.25" customHeight="1" x14ac:dyDescent="0.25">
      <c r="A4168" s="117"/>
      <c r="B4168" s="118" t="s">
        <v>7238</v>
      </c>
      <c r="C4168" s="119">
        <v>43337</v>
      </c>
      <c r="D4168" s="117" t="s">
        <v>7239</v>
      </c>
      <c r="E4168" s="120" t="s">
        <v>7382</v>
      </c>
      <c r="F4168" s="117">
        <f>IF(ISNA(VLOOKUP(B4168,[2]保固召回!$A:$G,7,FALSE)),"",(VLOOKUP(B4168,[2]保固召回!$A:$G,7,FALSE)))</f>
        <v>5</v>
      </c>
      <c r="G4168" s="121">
        <f t="shared" ca="1" si="259"/>
        <v>1.015228426395939E-2</v>
      </c>
      <c r="H4168" s="121" t="str">
        <f t="shared" si="261"/>
        <v/>
      </c>
      <c r="I4168" s="122">
        <f t="shared" ca="1" si="262"/>
        <v>2</v>
      </c>
      <c r="N4168" s="125"/>
      <c r="O4168" s="126"/>
      <c r="P4168" s="127" t="str">
        <f>IF(B4168="","",IF(ISNA(VLOOKUP(U4168,[2]NEW!H:H,1,FALSE)),"V",""))</f>
        <v/>
      </c>
      <c r="Q4168" s="156"/>
      <c r="R4168" s="129"/>
      <c r="S4168" s="205"/>
      <c r="U4168" s="132" t="str">
        <f t="shared" si="260"/>
        <v>00118904000M00408</v>
      </c>
    </row>
    <row r="4169" spans="1:21" ht="20.25" customHeight="1" x14ac:dyDescent="0.25">
      <c r="A4169" s="117"/>
      <c r="B4169" s="118" t="s">
        <v>7238</v>
      </c>
      <c r="C4169" s="119">
        <v>43337</v>
      </c>
      <c r="D4169" s="117" t="s">
        <v>7239</v>
      </c>
      <c r="E4169" s="120" t="s">
        <v>7383</v>
      </c>
      <c r="F4169" s="117">
        <f>IF(ISNA(VLOOKUP(B4169,[2]保固召回!$A:$G,7,FALSE)),"",(VLOOKUP(B4169,[2]保固召回!$A:$G,7,FALSE)))</f>
        <v>5</v>
      </c>
      <c r="G4169" s="121">
        <f t="shared" ref="G4169:G4232" ca="1" si="263">COUNTIF(H:H,D4169)/COUNTIF(D:D,D4169)</f>
        <v>1.015228426395939E-2</v>
      </c>
      <c r="H4169" s="121" t="str">
        <f t="shared" si="261"/>
        <v/>
      </c>
      <c r="I4169" s="122">
        <f t="shared" ca="1" si="262"/>
        <v>2</v>
      </c>
      <c r="N4169" s="125"/>
      <c r="O4169" s="126"/>
      <c r="P4169" s="127" t="str">
        <f>IF(B4169="","",IF(ISNA(VLOOKUP(U4169,[2]NEW!H:H,1,FALSE)),"V",""))</f>
        <v/>
      </c>
      <c r="Q4169" s="156"/>
      <c r="R4169" s="129"/>
      <c r="S4169" s="205"/>
      <c r="U4169" s="132" t="str">
        <f t="shared" si="260"/>
        <v>00118904000M01566</v>
      </c>
    </row>
    <row r="4170" spans="1:21" ht="20.25" customHeight="1" x14ac:dyDescent="0.25">
      <c r="A4170" s="117"/>
      <c r="B4170" s="118" t="s">
        <v>7238</v>
      </c>
      <c r="C4170" s="119">
        <v>43337</v>
      </c>
      <c r="D4170" s="117" t="s">
        <v>7239</v>
      </c>
      <c r="E4170" s="120" t="s">
        <v>7384</v>
      </c>
      <c r="F4170" s="117">
        <f>IF(ISNA(VLOOKUP(B4170,[2]保固召回!$A:$G,7,FALSE)),"",(VLOOKUP(B4170,[2]保固召回!$A:$G,7,FALSE)))</f>
        <v>5</v>
      </c>
      <c r="G4170" s="121">
        <f t="shared" ca="1" si="263"/>
        <v>1.015228426395939E-2</v>
      </c>
      <c r="H4170" s="121" t="str">
        <f t="shared" si="261"/>
        <v/>
      </c>
      <c r="I4170" s="122">
        <f t="shared" ca="1" si="262"/>
        <v>2</v>
      </c>
      <c r="N4170" s="125"/>
      <c r="O4170" s="126"/>
      <c r="P4170" s="127" t="str">
        <f>IF(B4170="","",IF(ISNA(VLOOKUP(U4170,[2]NEW!H:H,1,FALSE)),"V",""))</f>
        <v/>
      </c>
      <c r="Q4170" s="156"/>
      <c r="R4170" s="129"/>
      <c r="S4170" s="205"/>
      <c r="U4170" s="132" t="str">
        <f t="shared" si="260"/>
        <v>00118904000M02529</v>
      </c>
    </row>
    <row r="4171" spans="1:21" ht="20.25" hidden="1" customHeight="1" x14ac:dyDescent="0.25">
      <c r="A4171" s="117"/>
      <c r="B4171" s="118" t="s">
        <v>7238</v>
      </c>
      <c r="C4171" s="119">
        <v>43337</v>
      </c>
      <c r="D4171" s="117" t="s">
        <v>7239</v>
      </c>
      <c r="E4171" s="120" t="s">
        <v>7385</v>
      </c>
      <c r="F4171" s="117"/>
      <c r="G4171" s="121">
        <f t="shared" ca="1" si="263"/>
        <v>1.015228426395939E-2</v>
      </c>
      <c r="H4171" s="121" t="str">
        <f t="shared" si="261"/>
        <v>ReplacingF10F2xF3xB47Oexhaust-gasrecirculationcooler</v>
      </c>
      <c r="I4171" s="122">
        <f t="shared" ca="1" si="262"/>
        <v>2</v>
      </c>
      <c r="N4171" s="125"/>
      <c r="O4171" s="126"/>
      <c r="P4171" s="127" t="str">
        <f>IF(B4171="","",IF(ISNA(VLOOKUP(U4171,[2]NEW!H:H,1,FALSE)),"V",""))</f>
        <v>V</v>
      </c>
      <c r="Q4171" s="156"/>
      <c r="R4171" s="129"/>
      <c r="S4171" s="205"/>
      <c r="U4171" s="132" t="str">
        <f t="shared" si="260"/>
        <v>00118904000F66598</v>
      </c>
    </row>
    <row r="4172" spans="1:21" ht="20.25" customHeight="1" x14ac:dyDescent="0.25">
      <c r="A4172" s="117"/>
      <c r="B4172" s="118" t="s">
        <v>7238</v>
      </c>
      <c r="C4172" s="119">
        <v>43337</v>
      </c>
      <c r="D4172" s="117" t="s">
        <v>7239</v>
      </c>
      <c r="E4172" s="120" t="s">
        <v>7386</v>
      </c>
      <c r="F4172" s="117">
        <f>IF(ISNA(VLOOKUP(B4172,[2]保固召回!$A:$G,7,FALSE)),"",(VLOOKUP(B4172,[2]保固召回!$A:$G,7,FALSE)))</f>
        <v>5</v>
      </c>
      <c r="G4172" s="121">
        <f t="shared" ca="1" si="263"/>
        <v>1.015228426395939E-2</v>
      </c>
      <c r="H4172" s="121" t="str">
        <f t="shared" si="261"/>
        <v/>
      </c>
      <c r="I4172" s="122">
        <f t="shared" ca="1" si="262"/>
        <v>2</v>
      </c>
      <c r="N4172" s="125"/>
      <c r="O4172" s="126"/>
      <c r="P4172" s="127" t="str">
        <f>IF(B4172="","",IF(ISNA(VLOOKUP(U4172,[2]NEW!H:H,1,FALSE)),"V",""))</f>
        <v/>
      </c>
      <c r="Q4172" s="156"/>
      <c r="R4172" s="129"/>
      <c r="S4172" s="205"/>
      <c r="U4172" s="132" t="str">
        <f t="shared" si="260"/>
        <v>00118904000F67677</v>
      </c>
    </row>
    <row r="4173" spans="1:21" ht="20.25" customHeight="1" x14ac:dyDescent="0.25">
      <c r="A4173" s="117"/>
      <c r="B4173" s="118" t="s">
        <v>7238</v>
      </c>
      <c r="C4173" s="119">
        <v>43337</v>
      </c>
      <c r="D4173" s="117" t="s">
        <v>7239</v>
      </c>
      <c r="E4173" s="120" t="s">
        <v>7387</v>
      </c>
      <c r="F4173" s="117">
        <f>IF(ISNA(VLOOKUP(B4173,[2]保固召回!$A:$G,7,FALSE)),"",(VLOOKUP(B4173,[2]保固召回!$A:$G,7,FALSE)))</f>
        <v>5</v>
      </c>
      <c r="G4173" s="121">
        <f t="shared" ca="1" si="263"/>
        <v>1.015228426395939E-2</v>
      </c>
      <c r="H4173" s="121" t="str">
        <f t="shared" si="261"/>
        <v/>
      </c>
      <c r="I4173" s="122">
        <f t="shared" ca="1" si="262"/>
        <v>2</v>
      </c>
      <c r="N4173" s="125"/>
      <c r="O4173" s="126"/>
      <c r="P4173" s="127" t="str">
        <f>IF(B4173="","",IF(ISNA(VLOOKUP(U4173,[2]NEW!H:H,1,FALSE)),"V",""))</f>
        <v/>
      </c>
      <c r="Q4173" s="156"/>
      <c r="R4173" s="129"/>
      <c r="S4173" s="205"/>
      <c r="U4173" s="132" t="str">
        <f t="shared" si="260"/>
        <v>00118904000M01506</v>
      </c>
    </row>
    <row r="4174" spans="1:21" ht="20.25" customHeight="1" x14ac:dyDescent="0.25">
      <c r="A4174" s="117"/>
      <c r="B4174" s="118" t="s">
        <v>7238</v>
      </c>
      <c r="C4174" s="119">
        <v>43337</v>
      </c>
      <c r="D4174" s="117" t="s">
        <v>7239</v>
      </c>
      <c r="E4174" s="120" t="s">
        <v>7388</v>
      </c>
      <c r="F4174" s="117">
        <f>IF(ISNA(VLOOKUP(B4174,[2]保固召回!$A:$G,7,FALSE)),"",(VLOOKUP(B4174,[2]保固召回!$A:$G,7,FALSE)))</f>
        <v>5</v>
      </c>
      <c r="G4174" s="121">
        <f t="shared" ca="1" si="263"/>
        <v>1.015228426395939E-2</v>
      </c>
      <c r="H4174" s="121" t="str">
        <f t="shared" si="261"/>
        <v/>
      </c>
      <c r="I4174" s="122">
        <f t="shared" ca="1" si="262"/>
        <v>2</v>
      </c>
      <c r="N4174" s="125"/>
      <c r="O4174" s="126"/>
      <c r="P4174" s="127" t="str">
        <f>IF(B4174="","",IF(ISNA(VLOOKUP(U4174,[2]NEW!H:H,1,FALSE)),"V",""))</f>
        <v/>
      </c>
      <c r="Q4174" s="156"/>
      <c r="R4174" s="129"/>
      <c r="S4174" s="205"/>
      <c r="U4174" s="132" t="str">
        <f t="shared" si="260"/>
        <v>00118904000M02313</v>
      </c>
    </row>
    <row r="4175" spans="1:21" ht="20.25" customHeight="1" x14ac:dyDescent="0.25">
      <c r="A4175" s="117"/>
      <c r="B4175" s="118" t="s">
        <v>7238</v>
      </c>
      <c r="C4175" s="119">
        <v>43337</v>
      </c>
      <c r="D4175" s="117" t="s">
        <v>7239</v>
      </c>
      <c r="E4175" s="120" t="s">
        <v>7389</v>
      </c>
      <c r="F4175" s="117">
        <f>IF(ISNA(VLOOKUP(B4175,[2]保固召回!$A:$G,7,FALSE)),"",(VLOOKUP(B4175,[2]保固召回!$A:$G,7,FALSE)))</f>
        <v>5</v>
      </c>
      <c r="G4175" s="121">
        <f t="shared" ca="1" si="263"/>
        <v>1.015228426395939E-2</v>
      </c>
      <c r="H4175" s="121" t="str">
        <f t="shared" si="261"/>
        <v/>
      </c>
      <c r="I4175" s="122">
        <f t="shared" ca="1" si="262"/>
        <v>2</v>
      </c>
      <c r="N4175" s="125"/>
      <c r="O4175" s="126"/>
      <c r="P4175" s="127" t="str">
        <f>IF(B4175="","",IF(ISNA(VLOOKUP(U4175,[2]NEW!H:H,1,FALSE)),"V",""))</f>
        <v/>
      </c>
      <c r="Q4175" s="156"/>
      <c r="R4175" s="129"/>
      <c r="S4175" s="205"/>
      <c r="U4175" s="132" t="str">
        <f t="shared" si="260"/>
        <v>00118904000F66309</v>
      </c>
    </row>
    <row r="4176" spans="1:21" ht="20.25" customHeight="1" x14ac:dyDescent="0.25">
      <c r="A4176" s="117"/>
      <c r="B4176" s="118" t="s">
        <v>7238</v>
      </c>
      <c r="C4176" s="119">
        <v>43337</v>
      </c>
      <c r="D4176" s="117" t="s">
        <v>7239</v>
      </c>
      <c r="E4176" s="120" t="s">
        <v>7390</v>
      </c>
      <c r="F4176" s="117">
        <f>IF(ISNA(VLOOKUP(B4176,[2]保固召回!$A:$G,7,FALSE)),"",(VLOOKUP(B4176,[2]保固召回!$A:$G,7,FALSE)))</f>
        <v>5</v>
      </c>
      <c r="G4176" s="121">
        <f t="shared" ca="1" si="263"/>
        <v>1.015228426395939E-2</v>
      </c>
      <c r="H4176" s="121" t="str">
        <f t="shared" si="261"/>
        <v/>
      </c>
      <c r="I4176" s="122">
        <f t="shared" ca="1" si="262"/>
        <v>2</v>
      </c>
      <c r="N4176" s="125"/>
      <c r="O4176" s="126"/>
      <c r="P4176" s="127" t="str">
        <f>IF(B4176="","",IF(ISNA(VLOOKUP(U4176,[2]NEW!H:H,1,FALSE)),"V",""))</f>
        <v/>
      </c>
      <c r="Q4176" s="156"/>
      <c r="R4176" s="129"/>
      <c r="S4176" s="205"/>
      <c r="U4176" s="132" t="str">
        <f t="shared" si="260"/>
        <v>00118904000F66724</v>
      </c>
    </row>
    <row r="4177" spans="1:21" ht="20.25" customHeight="1" x14ac:dyDescent="0.25">
      <c r="A4177" s="117"/>
      <c r="B4177" s="118" t="s">
        <v>7238</v>
      </c>
      <c r="C4177" s="119">
        <v>43337</v>
      </c>
      <c r="D4177" s="117" t="s">
        <v>7239</v>
      </c>
      <c r="E4177" s="120" t="s">
        <v>7391</v>
      </c>
      <c r="F4177" s="117">
        <f>IF(ISNA(VLOOKUP(B4177,[2]保固召回!$A:$G,7,FALSE)),"",(VLOOKUP(B4177,[2]保固召回!$A:$G,7,FALSE)))</f>
        <v>5</v>
      </c>
      <c r="G4177" s="121">
        <f t="shared" ca="1" si="263"/>
        <v>1.015228426395939E-2</v>
      </c>
      <c r="H4177" s="121" t="str">
        <f t="shared" si="261"/>
        <v/>
      </c>
      <c r="I4177" s="122">
        <f t="shared" ca="1" si="262"/>
        <v>2</v>
      </c>
      <c r="N4177" s="125"/>
      <c r="O4177" s="126"/>
      <c r="P4177" s="127" t="str">
        <f>IF(B4177="","",IF(ISNA(VLOOKUP(U4177,[2]NEW!H:H,1,FALSE)),"V",""))</f>
        <v/>
      </c>
      <c r="Q4177" s="156"/>
      <c r="R4177" s="129"/>
      <c r="S4177" s="205"/>
      <c r="U4177" s="132" t="str">
        <f t="shared" si="260"/>
        <v>00118904000F67847</v>
      </c>
    </row>
    <row r="4178" spans="1:21" ht="20.25" customHeight="1" x14ac:dyDescent="0.25">
      <c r="A4178" s="117"/>
      <c r="B4178" s="118" t="s">
        <v>7238</v>
      </c>
      <c r="C4178" s="119">
        <v>43337</v>
      </c>
      <c r="D4178" s="117" t="s">
        <v>7239</v>
      </c>
      <c r="E4178" s="120" t="s">
        <v>7392</v>
      </c>
      <c r="F4178" s="117">
        <f>IF(ISNA(VLOOKUP(B4178,[2]保固召回!$A:$G,7,FALSE)),"",(VLOOKUP(B4178,[2]保固召回!$A:$G,7,FALSE)))</f>
        <v>5</v>
      </c>
      <c r="G4178" s="121">
        <f t="shared" ca="1" si="263"/>
        <v>1.015228426395939E-2</v>
      </c>
      <c r="H4178" s="121" t="str">
        <f t="shared" si="261"/>
        <v/>
      </c>
      <c r="I4178" s="122">
        <f t="shared" ca="1" si="262"/>
        <v>2</v>
      </c>
      <c r="N4178" s="125"/>
      <c r="O4178" s="126"/>
      <c r="P4178" s="127" t="str">
        <f>IF(B4178="","",IF(ISNA(VLOOKUP(U4178,[2]NEW!H:H,1,FALSE)),"V",""))</f>
        <v/>
      </c>
      <c r="Q4178" s="156"/>
      <c r="R4178" s="129"/>
      <c r="S4178" s="205"/>
      <c r="U4178" s="132" t="str">
        <f t="shared" si="260"/>
        <v>00118904000M00846</v>
      </c>
    </row>
    <row r="4179" spans="1:21" ht="20.25" customHeight="1" x14ac:dyDescent="0.25">
      <c r="A4179" s="117"/>
      <c r="B4179" s="118" t="s">
        <v>6361</v>
      </c>
      <c r="C4179" s="119">
        <v>42370</v>
      </c>
      <c r="D4179" s="117" t="s">
        <v>6591</v>
      </c>
      <c r="E4179" s="120" t="s">
        <v>6408</v>
      </c>
      <c r="F4179" s="117" t="str">
        <f>IF(ISNA(VLOOKUP(B4179,[2]保固召回!$A:$G,7,FALSE)),"",(VLOOKUP(B4179,[2]保固召回!$A:$G,7,FALSE)))</f>
        <v/>
      </c>
      <c r="G4179" s="121">
        <f t="shared" ca="1" si="263"/>
        <v>3.0303030303030304E-2</v>
      </c>
      <c r="H4179" s="121" t="str">
        <f t="shared" si="261"/>
        <v/>
      </c>
      <c r="I4179" s="122">
        <f t="shared" ca="1" si="262"/>
        <v>1</v>
      </c>
      <c r="N4179" s="125"/>
      <c r="O4179" s="126"/>
      <c r="P4179" s="127" t="str">
        <f>IF(B4179="","",IF(ISNA(VLOOKUP(U4179,[2]NEW!H:H,1,FALSE)),"V",""))</f>
        <v/>
      </c>
      <c r="Q4179" s="156"/>
      <c r="R4179" s="129"/>
      <c r="S4179" s="205"/>
      <c r="U4179" s="132" t="str">
        <f t="shared" si="260"/>
        <v>0099999600G105136</v>
      </c>
    </row>
    <row r="4180" spans="1:21" ht="20.25" customHeight="1" x14ac:dyDescent="0.25">
      <c r="A4180" s="117"/>
      <c r="B4180" s="118" t="s">
        <v>6361</v>
      </c>
      <c r="C4180" s="119">
        <v>42370</v>
      </c>
      <c r="D4180" s="117" t="s">
        <v>6591</v>
      </c>
      <c r="E4180" s="120" t="s">
        <v>7393</v>
      </c>
      <c r="F4180" s="117" t="str">
        <f>IF(ISNA(VLOOKUP(B4180,[2]保固召回!$A:$G,7,FALSE)),"",(VLOOKUP(B4180,[2]保固召回!$A:$G,7,FALSE)))</f>
        <v/>
      </c>
      <c r="G4180" s="121">
        <f t="shared" ca="1" si="263"/>
        <v>3.0303030303030304E-2</v>
      </c>
      <c r="H4180" s="121" t="str">
        <f t="shared" si="261"/>
        <v/>
      </c>
      <c r="I4180" s="122">
        <f t="shared" ca="1" si="262"/>
        <v>1</v>
      </c>
      <c r="N4180" s="125"/>
      <c r="O4180" s="126"/>
      <c r="P4180" s="127" t="str">
        <f>IF(B4180="","",IF(ISNA(VLOOKUP(U4180,[2]NEW!H:H,1,FALSE)),"V",""))</f>
        <v/>
      </c>
      <c r="Q4180" s="156"/>
      <c r="R4180" s="129"/>
      <c r="S4180" s="205"/>
      <c r="U4180" s="132" t="str">
        <f t="shared" si="260"/>
        <v>00999996000R88362</v>
      </c>
    </row>
    <row r="4181" spans="1:21" ht="18.75" customHeight="1" x14ac:dyDescent="0.25">
      <c r="A4181" s="117"/>
      <c r="B4181" s="118" t="s">
        <v>6588</v>
      </c>
      <c r="C4181" s="119">
        <v>43330</v>
      </c>
      <c r="D4181" s="117" t="s">
        <v>6589</v>
      </c>
      <c r="E4181" s="120" t="s">
        <v>7394</v>
      </c>
      <c r="F4181" s="117" t="str">
        <f>IF(ISNA(VLOOKUP(B4181,[2]保固召回!$A:$G,7,FALSE)),"",(VLOOKUP(B4181,[2]保固召回!$A:$G,7,FALSE)))</f>
        <v/>
      </c>
      <c r="G4181" s="121">
        <f t="shared" ca="1" si="263"/>
        <v>0</v>
      </c>
      <c r="H4181" s="121" t="str">
        <f t="shared" si="261"/>
        <v/>
      </c>
      <c r="I4181" s="122">
        <f t="shared" ca="1" si="262"/>
        <v>0</v>
      </c>
      <c r="N4181" s="125"/>
      <c r="O4181" s="126"/>
      <c r="P4181" s="127" t="str">
        <f>IF(B4181="","",IF(ISNA(VLOOKUP(U4181,[2]NEW!H:H,1,FALSE)),"V",""))</f>
        <v/>
      </c>
      <c r="Q4181" s="156"/>
      <c r="R4181" s="129"/>
      <c r="S4181" s="205"/>
      <c r="U4181" s="132" t="str">
        <f t="shared" si="260"/>
        <v>0061830400NM10048</v>
      </c>
    </row>
    <row r="4182" spans="1:21" ht="20.25" customHeight="1" x14ac:dyDescent="0.25">
      <c r="A4182" s="117"/>
      <c r="B4182" s="118" t="s">
        <v>7396</v>
      </c>
      <c r="C4182" s="119">
        <v>43707</v>
      </c>
      <c r="D4182" s="117" t="s">
        <v>7397</v>
      </c>
      <c r="E4182" s="120" t="s">
        <v>7398</v>
      </c>
      <c r="F4182" s="117">
        <f>IF(ISNA(VLOOKUP(B4182,[2]保固召回!$A:$G,7,FALSE)),"",(VLOOKUP(B4182,[2]保固召回!$A:$G,7,FALSE)))</f>
        <v>4</v>
      </c>
      <c r="G4182" s="121">
        <f t="shared" ca="1" si="263"/>
        <v>0.2</v>
      </c>
      <c r="H4182" s="121" t="str">
        <f t="shared" si="261"/>
        <v/>
      </c>
      <c r="I4182" s="122">
        <f t="shared" ca="1" si="262"/>
        <v>2</v>
      </c>
      <c r="N4182" s="125"/>
      <c r="O4182" s="126"/>
      <c r="P4182" s="127" t="str">
        <f>IF(B4182="","",IF(ISNA(VLOOKUP(U4182,[2]NEW!H:H,1,FALSE)),"V",""))</f>
        <v/>
      </c>
      <c r="Q4182" s="156">
        <v>43389</v>
      </c>
      <c r="R4182" s="129">
        <v>50304</v>
      </c>
      <c r="S4182" s="205" t="s">
        <v>3860</v>
      </c>
      <c r="U4182" s="132" t="str">
        <f t="shared" si="260"/>
        <v>00139002003D63073</v>
      </c>
    </row>
    <row r="4183" spans="1:21" ht="20.25" customHeight="1" x14ac:dyDescent="0.25">
      <c r="A4183" s="117"/>
      <c r="B4183" s="118" t="s">
        <v>7396</v>
      </c>
      <c r="C4183" s="119">
        <v>43707</v>
      </c>
      <c r="D4183" s="117" t="s">
        <v>7397</v>
      </c>
      <c r="E4183" s="120" t="s">
        <v>7399</v>
      </c>
      <c r="F4183" s="117">
        <f>IF(ISNA(VLOOKUP(B4183,[2]保固召回!$A:$G,7,FALSE)),"",(VLOOKUP(B4183,[2]保固召回!$A:$G,7,FALSE)))</f>
        <v>4</v>
      </c>
      <c r="G4183" s="121">
        <f t="shared" ca="1" si="263"/>
        <v>0.2</v>
      </c>
      <c r="H4183" s="121" t="str">
        <f t="shared" si="261"/>
        <v/>
      </c>
      <c r="I4183" s="122">
        <f t="shared" ca="1" si="262"/>
        <v>2</v>
      </c>
      <c r="N4183" s="125">
        <v>43392</v>
      </c>
      <c r="O4183" s="126">
        <v>50227</v>
      </c>
      <c r="P4183" s="127" t="str">
        <f>IF(B4183="","",IF(ISNA(VLOOKUP(U4183,[2]NEW!H:H,1,FALSE)),"V",""))</f>
        <v/>
      </c>
      <c r="Q4183" s="156">
        <v>43389</v>
      </c>
      <c r="R4183" s="129">
        <v>50304</v>
      </c>
      <c r="S4183" s="205" t="s">
        <v>3862</v>
      </c>
      <c r="U4183" s="132" t="str">
        <f t="shared" si="260"/>
        <v>00139002003D64379</v>
      </c>
    </row>
    <row r="4184" spans="1:21" ht="40.5" customHeight="1" x14ac:dyDescent="0.25">
      <c r="A4184" s="117"/>
      <c r="B4184" s="118" t="s">
        <v>7396</v>
      </c>
      <c r="C4184" s="119">
        <v>43707</v>
      </c>
      <c r="D4184" s="117" t="s">
        <v>7397</v>
      </c>
      <c r="E4184" s="120" t="s">
        <v>7400</v>
      </c>
      <c r="F4184" s="117">
        <f>IF(ISNA(VLOOKUP(B4184,[2]保固召回!$A:$G,7,FALSE)),"",(VLOOKUP(B4184,[2]保固召回!$A:$G,7,FALSE)))</f>
        <v>4</v>
      </c>
      <c r="G4184" s="121">
        <f t="shared" ca="1" si="263"/>
        <v>0.2</v>
      </c>
      <c r="H4184" s="121" t="str">
        <f t="shared" si="261"/>
        <v/>
      </c>
      <c r="I4184" s="122">
        <f t="shared" ca="1" si="262"/>
        <v>2</v>
      </c>
      <c r="N4184" s="125"/>
      <c r="O4184" s="126"/>
      <c r="P4184" s="127" t="str">
        <f>IF(B4184="","",IF(ISNA(VLOOKUP(U4184,[2]NEW!H:H,1,FALSE)),"V",""))</f>
        <v/>
      </c>
      <c r="Q4184" s="156">
        <v>43389</v>
      </c>
      <c r="R4184" s="129">
        <v>50304</v>
      </c>
      <c r="S4184" s="205" t="s">
        <v>7401</v>
      </c>
      <c r="U4184" s="132" t="str">
        <f t="shared" si="260"/>
        <v>00139002003D64936</v>
      </c>
    </row>
    <row r="4185" spans="1:21" ht="20.25" customHeight="1" x14ac:dyDescent="0.25">
      <c r="A4185" s="117"/>
      <c r="B4185" s="118" t="s">
        <v>7396</v>
      </c>
      <c r="C4185" s="119">
        <v>43707</v>
      </c>
      <c r="D4185" s="117" t="s">
        <v>7397</v>
      </c>
      <c r="E4185" s="120" t="s">
        <v>7402</v>
      </c>
      <c r="F4185" s="117">
        <f>IF(ISNA(VLOOKUP(B4185,[2]保固召回!$A:$G,7,FALSE)),"",(VLOOKUP(B4185,[2]保固召回!$A:$G,7,FALSE)))</f>
        <v>4</v>
      </c>
      <c r="G4185" s="121">
        <f t="shared" ca="1" si="263"/>
        <v>0.2</v>
      </c>
      <c r="H4185" s="121" t="str">
        <f t="shared" si="261"/>
        <v/>
      </c>
      <c r="I4185" s="122">
        <f t="shared" ca="1" si="262"/>
        <v>2</v>
      </c>
      <c r="N4185" s="125"/>
      <c r="O4185" s="126"/>
      <c r="P4185" s="127" t="str">
        <f>IF(B4185="","",IF(ISNA(VLOOKUP(U4185,[2]NEW!H:H,1,FALSE)),"V",""))</f>
        <v/>
      </c>
      <c r="Q4185" s="156">
        <v>43389</v>
      </c>
      <c r="R4185" s="129">
        <v>50304</v>
      </c>
      <c r="S4185" s="205" t="s">
        <v>3860</v>
      </c>
      <c r="U4185" s="132" t="str">
        <f t="shared" si="260"/>
        <v>00139002003D62875</v>
      </c>
    </row>
    <row r="4186" spans="1:21" ht="20.25" customHeight="1" x14ac:dyDescent="0.25">
      <c r="A4186" s="117"/>
      <c r="B4186" s="118" t="s">
        <v>7396</v>
      </c>
      <c r="C4186" s="119">
        <v>43707</v>
      </c>
      <c r="D4186" s="117" t="s">
        <v>7397</v>
      </c>
      <c r="E4186" s="120" t="s">
        <v>7403</v>
      </c>
      <c r="F4186" s="117">
        <f>IF(ISNA(VLOOKUP(B4186,[2]保固召回!$A:$G,7,FALSE)),"",(VLOOKUP(B4186,[2]保固召回!$A:$G,7,FALSE)))</f>
        <v>4</v>
      </c>
      <c r="G4186" s="121">
        <f t="shared" ca="1" si="263"/>
        <v>0.2</v>
      </c>
      <c r="H4186" s="121" t="str">
        <f t="shared" si="261"/>
        <v/>
      </c>
      <c r="I4186" s="122">
        <f t="shared" ca="1" si="262"/>
        <v>2</v>
      </c>
      <c r="N4186" s="125">
        <v>43395</v>
      </c>
      <c r="O4186" s="126">
        <v>50221</v>
      </c>
      <c r="P4186" s="127" t="str">
        <f>IF(B4186="","",IF(ISNA(VLOOKUP(U4186,[2]NEW!H:H,1,FALSE)),"V",""))</f>
        <v/>
      </c>
      <c r="Q4186" s="156">
        <v>43389</v>
      </c>
      <c r="R4186" s="129">
        <v>50304</v>
      </c>
      <c r="S4186" s="205" t="s">
        <v>3862</v>
      </c>
      <c r="U4186" s="132" t="str">
        <f t="shared" si="260"/>
        <v>00139002003D65109</v>
      </c>
    </row>
    <row r="4187" spans="1:21" ht="20.25" customHeight="1" x14ac:dyDescent="0.25">
      <c r="A4187" s="117"/>
      <c r="B4187" s="118" t="s">
        <v>7396</v>
      </c>
      <c r="C4187" s="119">
        <v>43707</v>
      </c>
      <c r="D4187" s="117" t="s">
        <v>7397</v>
      </c>
      <c r="E4187" s="120" t="s">
        <v>7404</v>
      </c>
      <c r="F4187" s="117">
        <f>IF(ISNA(VLOOKUP(B4187,[2]保固召回!$A:$G,7,FALSE)),"",(VLOOKUP(B4187,[2]保固召回!$A:$G,7,FALSE)))</f>
        <v>4</v>
      </c>
      <c r="G4187" s="121">
        <f t="shared" ca="1" si="263"/>
        <v>0.2</v>
      </c>
      <c r="H4187" s="121" t="str">
        <f t="shared" si="261"/>
        <v/>
      </c>
      <c r="I4187" s="122">
        <f t="shared" ca="1" si="262"/>
        <v>2</v>
      </c>
      <c r="N4187" s="125">
        <v>43385</v>
      </c>
      <c r="O4187" s="126">
        <v>50436</v>
      </c>
      <c r="P4187" s="127" t="str">
        <f>IF(B4187="","",IF(ISNA(VLOOKUP(U4187,[2]NEW!H:H,1,FALSE)),"V",""))</f>
        <v/>
      </c>
      <c r="Q4187" s="156">
        <v>43389</v>
      </c>
      <c r="R4187" s="129">
        <v>50304</v>
      </c>
      <c r="S4187" s="205" t="s">
        <v>7405</v>
      </c>
      <c r="U4187" s="132" t="str">
        <f t="shared" si="260"/>
        <v>00139002003D66622</v>
      </c>
    </row>
    <row r="4188" spans="1:21" ht="20.25" hidden="1" customHeight="1" x14ac:dyDescent="0.25">
      <c r="A4188" s="117"/>
      <c r="B4188" s="118" t="s">
        <v>7396</v>
      </c>
      <c r="C4188" s="119">
        <v>43707</v>
      </c>
      <c r="D4188" s="117" t="s">
        <v>7397</v>
      </c>
      <c r="E4188" s="120" t="s">
        <v>7406</v>
      </c>
      <c r="F4188" s="117"/>
      <c r="G4188" s="121">
        <f t="shared" ca="1" si="263"/>
        <v>0.2</v>
      </c>
      <c r="H4188" s="121" t="str">
        <f t="shared" si="261"/>
        <v>F60加裝高壓泵防護板</v>
      </c>
      <c r="I4188" s="122">
        <f t="shared" ca="1" si="262"/>
        <v>2</v>
      </c>
      <c r="N4188" s="125"/>
      <c r="O4188" s="126"/>
      <c r="P4188" s="127" t="str">
        <f>IF(B4188="","",IF(ISNA(VLOOKUP(U4188,[2]NEW!H:H,1,FALSE)),"V",""))</f>
        <v>V</v>
      </c>
      <c r="Q4188" s="156"/>
      <c r="R4188" s="129"/>
      <c r="S4188" s="205"/>
      <c r="U4188" s="132" t="str">
        <f t="shared" si="260"/>
        <v>00139002003D65998</v>
      </c>
    </row>
    <row r="4189" spans="1:21" ht="20.25" customHeight="1" x14ac:dyDescent="0.25">
      <c r="A4189" s="117"/>
      <c r="B4189" s="118" t="s">
        <v>7396</v>
      </c>
      <c r="C4189" s="119">
        <v>43707</v>
      </c>
      <c r="D4189" s="117" t="s">
        <v>7397</v>
      </c>
      <c r="E4189" s="120" t="s">
        <v>7407</v>
      </c>
      <c r="F4189" s="117">
        <f>IF(ISNA(VLOOKUP(B4189,[2]保固召回!$A:$G,7,FALSE)),"",(VLOOKUP(B4189,[2]保固召回!$A:$G,7,FALSE)))</f>
        <v>4</v>
      </c>
      <c r="G4189" s="121">
        <f t="shared" ca="1" si="263"/>
        <v>0.2</v>
      </c>
      <c r="H4189" s="121" t="str">
        <f t="shared" si="261"/>
        <v/>
      </c>
      <c r="I4189" s="122">
        <f t="shared" ca="1" si="262"/>
        <v>2</v>
      </c>
      <c r="N4189" s="250">
        <v>43390</v>
      </c>
      <c r="O4189" s="126">
        <v>50140</v>
      </c>
      <c r="P4189" s="127" t="str">
        <f>IF(B4189="","",IF(ISNA(VLOOKUP(U4189,[2]NEW!H:H,1,FALSE)),"V",""))</f>
        <v/>
      </c>
      <c r="Q4189" s="156">
        <v>43389</v>
      </c>
      <c r="R4189" s="129">
        <v>50140</v>
      </c>
      <c r="S4189" s="205" t="s">
        <v>3862</v>
      </c>
      <c r="U4189" s="132" t="str">
        <f t="shared" si="260"/>
        <v>00139002003D64275</v>
      </c>
    </row>
    <row r="4190" spans="1:21" ht="20.25" customHeight="1" x14ac:dyDescent="0.25">
      <c r="A4190" s="117"/>
      <c r="B4190" s="118" t="s">
        <v>7396</v>
      </c>
      <c r="C4190" s="119">
        <v>43707</v>
      </c>
      <c r="D4190" s="117" t="s">
        <v>7397</v>
      </c>
      <c r="E4190" s="120" t="s">
        <v>7408</v>
      </c>
      <c r="F4190" s="117">
        <f>IF(ISNA(VLOOKUP(B4190,[2]保固召回!$A:$G,7,FALSE)),"",(VLOOKUP(B4190,[2]保固召回!$A:$G,7,FALSE)))</f>
        <v>4</v>
      </c>
      <c r="G4190" s="121">
        <f t="shared" ca="1" si="263"/>
        <v>0.2</v>
      </c>
      <c r="H4190" s="121" t="str">
        <f t="shared" si="261"/>
        <v/>
      </c>
      <c r="I4190" s="122">
        <f t="shared" ca="1" si="262"/>
        <v>2</v>
      </c>
      <c r="N4190" s="125">
        <v>43386</v>
      </c>
      <c r="O4190" s="126">
        <v>50436</v>
      </c>
      <c r="P4190" s="127" t="str">
        <f>IF(B4190="","",IF(ISNA(VLOOKUP(U4190,[2]NEW!H:H,1,FALSE)),"V",""))</f>
        <v/>
      </c>
      <c r="Q4190" s="156">
        <v>43389</v>
      </c>
      <c r="R4190" s="129">
        <v>50304</v>
      </c>
      <c r="S4190" s="205" t="s">
        <v>7405</v>
      </c>
      <c r="U4190" s="132" t="str">
        <f t="shared" si="260"/>
        <v>00139002003D63074</v>
      </c>
    </row>
    <row r="4191" spans="1:21" ht="20.25" customHeight="1" x14ac:dyDescent="0.25">
      <c r="A4191" s="117"/>
      <c r="B4191" s="118" t="s">
        <v>6361</v>
      </c>
      <c r="C4191" s="119">
        <v>42370</v>
      </c>
      <c r="D4191" s="117" t="s">
        <v>6591</v>
      </c>
      <c r="E4191" s="120" t="s">
        <v>6692</v>
      </c>
      <c r="F4191" s="117" t="str">
        <f>IF(ISNA(VLOOKUP(B4191,[2]保固召回!$A:$G,7,FALSE)),"",(VLOOKUP(B4191,[2]保固召回!$A:$G,7,FALSE)))</f>
        <v/>
      </c>
      <c r="G4191" s="121">
        <f t="shared" ca="1" si="263"/>
        <v>3.0303030303030304E-2</v>
      </c>
      <c r="H4191" s="125" t="str">
        <f t="shared" si="261"/>
        <v/>
      </c>
      <c r="I4191" s="126">
        <f t="shared" ca="1" si="262"/>
        <v>1</v>
      </c>
      <c r="J4191" s="127"/>
      <c r="K4191" s="156"/>
      <c r="L4191" s="129"/>
      <c r="M4191" s="205"/>
      <c r="N4191" s="118"/>
      <c r="O4191" s="119"/>
      <c r="P4191" s="117" t="str">
        <f>IF(B4191="","",IF(ISNA(VLOOKUP(U4191,[2]NEW!H:H,1,FALSE)),"V",""))</f>
        <v/>
      </c>
      <c r="Q4191" s="156"/>
      <c r="R4191" s="129"/>
      <c r="S4191" s="205"/>
      <c r="U4191" s="132" t="str">
        <f t="shared" si="260"/>
        <v>0099999600D125283</v>
      </c>
    </row>
    <row r="4192" spans="1:21" ht="20.25" customHeight="1" x14ac:dyDescent="0.25">
      <c r="A4192" s="117"/>
      <c r="B4192" s="118" t="s">
        <v>6361</v>
      </c>
      <c r="C4192" s="119">
        <v>42370</v>
      </c>
      <c r="D4192" s="117" t="s">
        <v>6591</v>
      </c>
      <c r="E4192" s="120" t="s">
        <v>6859</v>
      </c>
      <c r="F4192" s="117" t="str">
        <f>IF(ISNA(VLOOKUP(B4192,[2]保固召回!$A:$G,7,FALSE)),"",(VLOOKUP(B4192,[2]保固召回!$A:$G,7,FALSE)))</f>
        <v/>
      </c>
      <c r="G4192" s="121">
        <f t="shared" ca="1" si="263"/>
        <v>3.0303030303030304E-2</v>
      </c>
      <c r="H4192" s="125" t="str">
        <f t="shared" si="261"/>
        <v/>
      </c>
      <c r="I4192" s="126">
        <f t="shared" ca="1" si="262"/>
        <v>1</v>
      </c>
      <c r="J4192" s="127"/>
      <c r="K4192" s="156"/>
      <c r="L4192" s="129"/>
      <c r="M4192" s="205"/>
      <c r="N4192" s="118"/>
      <c r="O4192" s="119"/>
      <c r="P4192" s="117" t="str">
        <f>IF(B4192="","",IF(ISNA(VLOOKUP(U4192,[2]NEW!H:H,1,FALSE)),"V",""))</f>
        <v/>
      </c>
      <c r="Q4192" s="156"/>
      <c r="R4192" s="129"/>
      <c r="S4192" s="205"/>
      <c r="U4192" s="132" t="str">
        <f t="shared" si="260"/>
        <v>0099999600D268146</v>
      </c>
    </row>
    <row r="4193" spans="1:21" ht="20.25" customHeight="1" x14ac:dyDescent="0.25">
      <c r="A4193" s="117"/>
      <c r="B4193" s="118" t="s">
        <v>6361</v>
      </c>
      <c r="C4193" s="119">
        <v>42370</v>
      </c>
      <c r="D4193" s="117" t="s">
        <v>6591</v>
      </c>
      <c r="E4193" s="120" t="s">
        <v>7310</v>
      </c>
      <c r="F4193" s="117" t="str">
        <f>IF(ISNA(VLOOKUP(B4193,[2]保固召回!$A:$G,7,FALSE)),"",(VLOOKUP(B4193,[2]保固召回!$A:$G,7,FALSE)))</f>
        <v/>
      </c>
      <c r="G4193" s="121">
        <f t="shared" ca="1" si="263"/>
        <v>3.0303030303030304E-2</v>
      </c>
      <c r="H4193" s="125" t="str">
        <f t="shared" si="261"/>
        <v/>
      </c>
      <c r="I4193" s="126">
        <f t="shared" ca="1" si="262"/>
        <v>1</v>
      </c>
      <c r="J4193" s="127"/>
      <c r="K4193" s="156"/>
      <c r="L4193" s="129"/>
      <c r="M4193" s="205"/>
      <c r="N4193" s="118"/>
      <c r="O4193" s="119"/>
      <c r="P4193" s="117" t="str">
        <f>IF(B4193="","",IF(ISNA(VLOOKUP(U4193,[2]NEW!H:H,1,FALSE)),"V",""))</f>
        <v/>
      </c>
      <c r="Q4193" s="156"/>
      <c r="R4193" s="129"/>
      <c r="S4193" s="205"/>
      <c r="U4193" s="132" t="str">
        <f t="shared" si="260"/>
        <v>0099999600D677635</v>
      </c>
    </row>
    <row r="4194" spans="1:21" ht="20.25" customHeight="1" x14ac:dyDescent="0.25">
      <c r="A4194" s="117"/>
      <c r="B4194" s="118" t="s">
        <v>6361</v>
      </c>
      <c r="C4194" s="119">
        <v>42370</v>
      </c>
      <c r="D4194" s="117" t="s">
        <v>6591</v>
      </c>
      <c r="E4194" s="120" t="s">
        <v>7293</v>
      </c>
      <c r="F4194" s="117" t="str">
        <f>IF(ISNA(VLOOKUP(B4194,[2]保固召回!$A:$G,7,FALSE)),"",(VLOOKUP(B4194,[2]保固召回!$A:$G,7,FALSE)))</f>
        <v/>
      </c>
      <c r="G4194" s="121">
        <f t="shared" ca="1" si="263"/>
        <v>3.0303030303030304E-2</v>
      </c>
      <c r="H4194" s="125" t="str">
        <f t="shared" si="261"/>
        <v/>
      </c>
      <c r="I4194" s="126">
        <f t="shared" ca="1" si="262"/>
        <v>1</v>
      </c>
      <c r="J4194" s="127"/>
      <c r="K4194" s="156"/>
      <c r="L4194" s="129"/>
      <c r="M4194" s="205"/>
      <c r="N4194" s="118"/>
      <c r="O4194" s="119"/>
      <c r="P4194" s="117" t="str">
        <f>IF(B4194="","",IF(ISNA(VLOOKUP(U4194,[2]NEW!H:H,1,FALSE)),"V",""))</f>
        <v/>
      </c>
      <c r="Q4194" s="156"/>
      <c r="R4194" s="129"/>
      <c r="S4194" s="205"/>
      <c r="U4194" s="132" t="str">
        <f t="shared" si="260"/>
        <v>0099999600VZ10522</v>
      </c>
    </row>
    <row r="4195" spans="1:21" ht="20.25" customHeight="1" x14ac:dyDescent="0.25">
      <c r="A4195" s="117"/>
      <c r="B4195" s="118" t="s">
        <v>6361</v>
      </c>
      <c r="C4195" s="119">
        <v>42370</v>
      </c>
      <c r="D4195" s="117" t="s">
        <v>6591</v>
      </c>
      <c r="E4195" s="120" t="s">
        <v>7257</v>
      </c>
      <c r="F4195" s="117" t="str">
        <f>IF(ISNA(VLOOKUP(B4195,[2]保固召回!$A:$G,7,FALSE)),"",(VLOOKUP(B4195,[2]保固召回!$A:$G,7,FALSE)))</f>
        <v/>
      </c>
      <c r="G4195" s="121">
        <f t="shared" ca="1" si="263"/>
        <v>3.0303030303030304E-2</v>
      </c>
      <c r="H4195" s="125" t="str">
        <f t="shared" si="261"/>
        <v/>
      </c>
      <c r="I4195" s="126">
        <f t="shared" ca="1" si="262"/>
        <v>1</v>
      </c>
      <c r="J4195" s="127"/>
      <c r="K4195" s="156"/>
      <c r="L4195" s="129"/>
      <c r="M4195" s="205"/>
      <c r="N4195" s="118"/>
      <c r="O4195" s="119"/>
      <c r="P4195" s="117" t="str">
        <f>IF(B4195="","",IF(ISNA(VLOOKUP(U4195,[2]NEW!H:H,1,FALSE)),"V",""))</f>
        <v/>
      </c>
      <c r="Q4195" s="156"/>
      <c r="R4195" s="129"/>
      <c r="S4195" s="205"/>
      <c r="U4195" s="132" t="str">
        <f t="shared" si="260"/>
        <v>0099999600VZ10445</v>
      </c>
    </row>
    <row r="4196" spans="1:21" ht="20.25" customHeight="1" x14ac:dyDescent="0.25">
      <c r="A4196" s="117"/>
      <c r="B4196" s="118" t="s">
        <v>6361</v>
      </c>
      <c r="C4196" s="119">
        <v>42370</v>
      </c>
      <c r="D4196" s="117" t="s">
        <v>6591</v>
      </c>
      <c r="E4196" s="120" t="s">
        <v>6948</v>
      </c>
      <c r="F4196" s="117" t="str">
        <f>IF(ISNA(VLOOKUP(B4196,[2]保固召回!$A:$G,7,FALSE)),"",(VLOOKUP(B4196,[2]保固召回!$A:$G,7,FALSE)))</f>
        <v/>
      </c>
      <c r="G4196" s="121">
        <f t="shared" ca="1" si="263"/>
        <v>3.0303030303030304E-2</v>
      </c>
      <c r="H4196" s="125" t="str">
        <f t="shared" si="261"/>
        <v/>
      </c>
      <c r="I4196" s="126">
        <f t="shared" ca="1" si="262"/>
        <v>1</v>
      </c>
      <c r="J4196" s="127"/>
      <c r="K4196" s="156"/>
      <c r="L4196" s="129"/>
      <c r="M4196" s="205"/>
      <c r="N4196" s="118"/>
      <c r="O4196" s="119"/>
      <c r="P4196" s="117" t="str">
        <f>IF(B4196="","",IF(ISNA(VLOOKUP(U4196,[2]NEW!H:H,1,FALSE)),"V",""))</f>
        <v/>
      </c>
      <c r="Q4196" s="156"/>
      <c r="R4196" s="129"/>
      <c r="S4196" s="205"/>
      <c r="U4196" s="132" t="str">
        <f t="shared" si="260"/>
        <v>0099999600DY54769</v>
      </c>
    </row>
    <row r="4197" spans="1:21" ht="20.25" customHeight="1" x14ac:dyDescent="0.25">
      <c r="A4197" s="117"/>
      <c r="B4197" s="118" t="s">
        <v>6361</v>
      </c>
      <c r="C4197" s="119">
        <v>42370</v>
      </c>
      <c r="D4197" s="117" t="s">
        <v>6591</v>
      </c>
      <c r="E4197" s="120" t="s">
        <v>6812</v>
      </c>
      <c r="F4197" s="117" t="str">
        <f>IF(ISNA(VLOOKUP(B4197,[2]保固召回!$A:$G,7,FALSE)),"",(VLOOKUP(B4197,[2]保固召回!$A:$G,7,FALSE)))</f>
        <v/>
      </c>
      <c r="G4197" s="121">
        <f t="shared" ca="1" si="263"/>
        <v>3.0303030303030304E-2</v>
      </c>
      <c r="H4197" s="125" t="str">
        <f t="shared" si="261"/>
        <v/>
      </c>
      <c r="I4197" s="126">
        <f t="shared" ca="1" si="262"/>
        <v>1</v>
      </c>
      <c r="J4197" s="127"/>
      <c r="K4197" s="156"/>
      <c r="L4197" s="129"/>
      <c r="M4197" s="205"/>
      <c r="N4197" s="118"/>
      <c r="O4197" s="119"/>
      <c r="P4197" s="117" t="str">
        <f>IF(B4197="","",IF(ISNA(VLOOKUP(U4197,[2]NEW!H:H,1,FALSE)),"V",""))</f>
        <v/>
      </c>
      <c r="Q4197" s="156"/>
      <c r="R4197" s="129"/>
      <c r="S4197" s="205"/>
      <c r="U4197" s="132" t="str">
        <f t="shared" si="260"/>
        <v>0099999600NP99861</v>
      </c>
    </row>
    <row r="4198" spans="1:21" ht="20.25" customHeight="1" x14ac:dyDescent="0.25">
      <c r="A4198" s="117"/>
      <c r="B4198" s="118" t="s">
        <v>6361</v>
      </c>
      <c r="C4198" s="119">
        <v>42370</v>
      </c>
      <c r="D4198" s="117" t="s">
        <v>6591</v>
      </c>
      <c r="E4198" s="120" t="s">
        <v>7409</v>
      </c>
      <c r="F4198" s="117" t="str">
        <f>IF(ISNA(VLOOKUP(B4198,[2]保固召回!$A:$G,7,FALSE)),"",(VLOOKUP(B4198,[2]保固召回!$A:$G,7,FALSE)))</f>
        <v/>
      </c>
      <c r="G4198" s="121">
        <f t="shared" ca="1" si="263"/>
        <v>3.0303030303030304E-2</v>
      </c>
      <c r="H4198" s="125" t="str">
        <f t="shared" si="261"/>
        <v/>
      </c>
      <c r="I4198" s="126">
        <f t="shared" ca="1" si="262"/>
        <v>1</v>
      </c>
      <c r="J4198" s="127"/>
      <c r="K4198" s="156"/>
      <c r="L4198" s="129"/>
      <c r="M4198" s="205"/>
      <c r="N4198" s="118"/>
      <c r="O4198" s="119"/>
      <c r="P4198" s="117" t="str">
        <f>IF(B4198="","",IF(ISNA(VLOOKUP(U4198,[2]NEW!H:H,1,FALSE)),"V",""))</f>
        <v/>
      </c>
      <c r="Q4198" s="156"/>
      <c r="R4198" s="129"/>
      <c r="S4198" s="205"/>
      <c r="U4198" s="132" t="str">
        <f t="shared" si="260"/>
        <v>00999996000V46987</v>
      </c>
    </row>
    <row r="4199" spans="1:21" ht="20.25" hidden="1" customHeight="1" x14ac:dyDescent="0.25">
      <c r="A4199" s="117"/>
      <c r="B4199" s="118" t="s">
        <v>6361</v>
      </c>
      <c r="C4199" s="119">
        <v>42370</v>
      </c>
      <c r="D4199" s="117" t="s">
        <v>6591</v>
      </c>
      <c r="E4199" s="120" t="s">
        <v>7273</v>
      </c>
      <c r="F4199" s="117"/>
      <c r="G4199" s="121">
        <f t="shared" ca="1" si="263"/>
        <v>3.0303030303030304E-2</v>
      </c>
      <c r="H4199" s="125" t="str">
        <f t="shared" si="261"/>
        <v>EGR檢查篩選,請查詢DWH</v>
      </c>
      <c r="I4199" s="126">
        <f t="shared" ca="1" si="262"/>
        <v>1</v>
      </c>
      <c r="J4199" s="127"/>
      <c r="K4199" s="156"/>
      <c r="L4199" s="129"/>
      <c r="M4199" s="205"/>
      <c r="N4199" s="118"/>
      <c r="O4199" s="119"/>
      <c r="P4199" s="117" t="str">
        <f>IF(B4199="","",IF(ISNA(VLOOKUP(U4199,[2]NEW!H:H,1,FALSE)),"V",""))</f>
        <v>V</v>
      </c>
      <c r="Q4199" s="156"/>
      <c r="R4199" s="129"/>
      <c r="S4199" s="205"/>
      <c r="U4199" s="132" t="str">
        <f t="shared" si="260"/>
        <v>00999996000M07894</v>
      </c>
    </row>
    <row r="4200" spans="1:21" ht="20.25" customHeight="1" x14ac:dyDescent="0.25">
      <c r="A4200" s="117"/>
      <c r="B4200" s="118" t="s">
        <v>6361</v>
      </c>
      <c r="C4200" s="119">
        <v>42370</v>
      </c>
      <c r="D4200" s="117" t="s">
        <v>6591</v>
      </c>
      <c r="E4200" s="120" t="s">
        <v>7210</v>
      </c>
      <c r="F4200" s="117" t="str">
        <f>IF(ISNA(VLOOKUP(B4200,[2]保固召回!$A:$G,7,FALSE)),"",(VLOOKUP(B4200,[2]保固召回!$A:$G,7,FALSE)))</f>
        <v/>
      </c>
      <c r="G4200" s="121">
        <f t="shared" ca="1" si="263"/>
        <v>3.0303030303030304E-2</v>
      </c>
      <c r="H4200" s="125" t="str">
        <f t="shared" si="261"/>
        <v/>
      </c>
      <c r="I4200" s="126">
        <f t="shared" ca="1" si="262"/>
        <v>1</v>
      </c>
      <c r="J4200" s="127"/>
      <c r="K4200" s="156"/>
      <c r="L4200" s="129"/>
      <c r="M4200" s="205"/>
      <c r="N4200" s="118"/>
      <c r="O4200" s="119"/>
      <c r="P4200" s="117" t="str">
        <f>IF(B4200="","",IF(ISNA(VLOOKUP(U4200,[2]NEW!H:H,1,FALSE)),"V",""))</f>
        <v/>
      </c>
      <c r="Q4200" s="156"/>
      <c r="R4200" s="129"/>
      <c r="S4200" s="205"/>
      <c r="U4200" s="132" t="str">
        <f t="shared" si="260"/>
        <v>00999996000H98429</v>
      </c>
    </row>
    <row r="4201" spans="1:21" ht="20.25" customHeight="1" x14ac:dyDescent="0.25">
      <c r="A4201" s="117"/>
      <c r="B4201" s="118" t="s">
        <v>6361</v>
      </c>
      <c r="C4201" s="119">
        <v>42370</v>
      </c>
      <c r="D4201" s="117" t="s">
        <v>6591</v>
      </c>
      <c r="E4201" s="120" t="s">
        <v>6830</v>
      </c>
      <c r="F4201" s="117" t="str">
        <f>IF(ISNA(VLOOKUP(B4201,[2]保固召回!$A:$G,7,FALSE)),"",(VLOOKUP(B4201,[2]保固召回!$A:$G,7,FALSE)))</f>
        <v/>
      </c>
      <c r="G4201" s="121">
        <f t="shared" ca="1" si="263"/>
        <v>3.0303030303030304E-2</v>
      </c>
      <c r="H4201" s="125" t="str">
        <f t="shared" si="261"/>
        <v/>
      </c>
      <c r="I4201" s="126">
        <f t="shared" ca="1" si="262"/>
        <v>1</v>
      </c>
      <c r="J4201" s="127"/>
      <c r="K4201" s="156"/>
      <c r="L4201" s="129"/>
      <c r="M4201" s="205"/>
      <c r="N4201" s="118"/>
      <c r="O4201" s="119"/>
      <c r="P4201" s="117" t="str">
        <f>IF(B4201="","",IF(ISNA(VLOOKUP(U4201,[2]NEW!H:H,1,FALSE)),"V",""))</f>
        <v/>
      </c>
      <c r="Q4201" s="156"/>
      <c r="R4201" s="129"/>
      <c r="S4201" s="205"/>
      <c r="U4201" s="132" t="str">
        <f t="shared" si="260"/>
        <v>00999996000N36617</v>
      </c>
    </row>
    <row r="4202" spans="1:21" ht="20.25" customHeight="1" x14ac:dyDescent="0.25">
      <c r="A4202" s="117"/>
      <c r="B4202" s="118" t="s">
        <v>6361</v>
      </c>
      <c r="C4202" s="119">
        <v>42370</v>
      </c>
      <c r="D4202" s="117" t="s">
        <v>6591</v>
      </c>
      <c r="E4202" s="120" t="s">
        <v>7410</v>
      </c>
      <c r="F4202" s="117" t="str">
        <f>IF(ISNA(VLOOKUP(B4202,[2]保固召回!$A:$G,7,FALSE)),"",(VLOOKUP(B4202,[2]保固召回!$A:$G,7,FALSE)))</f>
        <v/>
      </c>
      <c r="G4202" s="121">
        <f t="shared" ca="1" si="263"/>
        <v>3.0303030303030304E-2</v>
      </c>
      <c r="H4202" s="125" t="str">
        <f t="shared" si="261"/>
        <v/>
      </c>
      <c r="I4202" s="126">
        <f t="shared" ca="1" si="262"/>
        <v>1</v>
      </c>
      <c r="J4202" s="127"/>
      <c r="K4202" s="156"/>
      <c r="L4202" s="129"/>
      <c r="M4202" s="205"/>
      <c r="N4202" s="118"/>
      <c r="O4202" s="119"/>
      <c r="P4202" s="117" t="str">
        <f>IF(B4202="","",IF(ISNA(VLOOKUP(U4202,[2]NEW!H:H,1,FALSE)),"V",""))</f>
        <v/>
      </c>
      <c r="Q4202" s="156"/>
      <c r="R4202" s="129"/>
      <c r="S4202" s="205"/>
      <c r="U4202" s="132" t="str">
        <f t="shared" si="260"/>
        <v>0099999600NN94577</v>
      </c>
    </row>
    <row r="4203" spans="1:21" ht="20.25" customHeight="1" x14ac:dyDescent="0.25">
      <c r="A4203" s="117"/>
      <c r="B4203" s="118" t="s">
        <v>6361</v>
      </c>
      <c r="C4203" s="119">
        <v>42370</v>
      </c>
      <c r="D4203" s="117" t="s">
        <v>6591</v>
      </c>
      <c r="E4203" s="120" t="s">
        <v>6659</v>
      </c>
      <c r="F4203" s="117" t="str">
        <f>IF(ISNA(VLOOKUP(B4203,[2]保固召回!$A:$G,7,FALSE)),"",(VLOOKUP(B4203,[2]保固召回!$A:$G,7,FALSE)))</f>
        <v/>
      </c>
      <c r="G4203" s="121">
        <f t="shared" ca="1" si="263"/>
        <v>3.0303030303030304E-2</v>
      </c>
      <c r="H4203" s="125" t="str">
        <f t="shared" si="261"/>
        <v/>
      </c>
      <c r="I4203" s="126">
        <f t="shared" ca="1" si="262"/>
        <v>1</v>
      </c>
      <c r="J4203" s="127"/>
      <c r="K4203" s="156"/>
      <c r="L4203" s="129"/>
      <c r="M4203" s="205"/>
      <c r="N4203" s="118"/>
      <c r="O4203" s="119"/>
      <c r="P4203" s="117" t="str">
        <f>IF(B4203="","",IF(ISNA(VLOOKUP(U4203,[2]NEW!H:H,1,FALSE)),"V",""))</f>
        <v/>
      </c>
      <c r="Q4203" s="156"/>
      <c r="R4203" s="129"/>
      <c r="S4203" s="205"/>
      <c r="U4203" s="132" t="str">
        <f t="shared" si="260"/>
        <v>0099999600D283173</v>
      </c>
    </row>
    <row r="4204" spans="1:21" ht="20.25" customHeight="1" x14ac:dyDescent="0.25">
      <c r="A4204" s="117"/>
      <c r="B4204" s="118" t="s">
        <v>6361</v>
      </c>
      <c r="C4204" s="119">
        <v>42370</v>
      </c>
      <c r="D4204" s="117" t="s">
        <v>6591</v>
      </c>
      <c r="E4204" s="120" t="s">
        <v>7411</v>
      </c>
      <c r="F4204" s="117" t="str">
        <f>IF(ISNA(VLOOKUP(B4204,[2]保固召回!$A:$G,7,FALSE)),"",(VLOOKUP(B4204,[2]保固召回!$A:$G,7,FALSE)))</f>
        <v/>
      </c>
      <c r="G4204" s="121">
        <f t="shared" ca="1" si="263"/>
        <v>3.0303030303030304E-2</v>
      </c>
      <c r="H4204" s="125" t="str">
        <f t="shared" si="261"/>
        <v/>
      </c>
      <c r="I4204" s="126">
        <f t="shared" ca="1" si="262"/>
        <v>1</v>
      </c>
      <c r="J4204" s="127"/>
      <c r="K4204" s="156"/>
      <c r="L4204" s="129"/>
      <c r="M4204" s="205"/>
      <c r="N4204" s="118"/>
      <c r="O4204" s="119"/>
      <c r="P4204" s="117" t="str">
        <f>IF(B4204="","",IF(ISNA(VLOOKUP(U4204,[2]NEW!H:H,1,FALSE)),"V",""))</f>
        <v/>
      </c>
      <c r="Q4204" s="156"/>
      <c r="R4204" s="129"/>
      <c r="S4204" s="205"/>
      <c r="U4204" s="132" t="str">
        <f t="shared" si="260"/>
        <v>0099999600G924230</v>
      </c>
    </row>
    <row r="4205" spans="1:21" ht="20.25" customHeight="1" x14ac:dyDescent="0.25">
      <c r="A4205" s="117"/>
      <c r="B4205" s="118" t="s">
        <v>6361</v>
      </c>
      <c r="C4205" s="119">
        <v>42370</v>
      </c>
      <c r="D4205" s="117" t="s">
        <v>6591</v>
      </c>
      <c r="E4205" s="120" t="s">
        <v>7412</v>
      </c>
      <c r="F4205" s="117" t="str">
        <f>IF(ISNA(VLOOKUP(B4205,[2]保固召回!$A:$G,7,FALSE)),"",(VLOOKUP(B4205,[2]保固召回!$A:$G,7,FALSE)))</f>
        <v/>
      </c>
      <c r="G4205" s="121">
        <f t="shared" ca="1" si="263"/>
        <v>3.0303030303030304E-2</v>
      </c>
      <c r="H4205" s="125" t="str">
        <f t="shared" si="261"/>
        <v/>
      </c>
      <c r="I4205" s="126">
        <f t="shared" ca="1" si="262"/>
        <v>1</v>
      </c>
      <c r="J4205" s="127"/>
      <c r="K4205" s="156"/>
      <c r="L4205" s="129"/>
      <c r="M4205" s="205"/>
      <c r="N4205" s="118"/>
      <c r="O4205" s="119"/>
      <c r="P4205" s="117" t="str">
        <f>IF(B4205="","",IF(ISNA(VLOOKUP(U4205,[2]NEW!H:H,1,FALSE)),"V",""))</f>
        <v/>
      </c>
      <c r="Q4205" s="156"/>
      <c r="R4205" s="129"/>
      <c r="S4205" s="205"/>
      <c r="U4205" s="132" t="str">
        <f t="shared" si="260"/>
        <v>0099999600V973182</v>
      </c>
    </row>
    <row r="4206" spans="1:21" ht="20.25" customHeight="1" x14ac:dyDescent="0.25">
      <c r="A4206" s="117"/>
      <c r="B4206" s="118" t="s">
        <v>6361</v>
      </c>
      <c r="C4206" s="119">
        <v>42370</v>
      </c>
      <c r="D4206" s="117" t="s">
        <v>6591</v>
      </c>
      <c r="E4206" s="120" t="s">
        <v>7413</v>
      </c>
      <c r="F4206" s="117" t="str">
        <f>IF(ISNA(VLOOKUP(B4206,[2]保固召回!$A:$G,7,FALSE)),"",(VLOOKUP(B4206,[2]保固召回!$A:$G,7,FALSE)))</f>
        <v/>
      </c>
      <c r="G4206" s="121">
        <f t="shared" ca="1" si="263"/>
        <v>3.0303030303030304E-2</v>
      </c>
      <c r="H4206" s="125" t="str">
        <f t="shared" si="261"/>
        <v/>
      </c>
      <c r="I4206" s="126">
        <f t="shared" ca="1" si="262"/>
        <v>1</v>
      </c>
      <c r="J4206" s="127"/>
      <c r="K4206" s="156"/>
      <c r="L4206" s="129"/>
      <c r="M4206" s="205"/>
      <c r="N4206" s="118"/>
      <c r="O4206" s="119"/>
      <c r="P4206" s="117" t="str">
        <f>IF(B4206="","",IF(ISNA(VLOOKUP(U4206,[2]NEW!H:H,1,FALSE)),"V",""))</f>
        <v/>
      </c>
      <c r="Q4206" s="156"/>
      <c r="R4206" s="129"/>
      <c r="S4206" s="205"/>
      <c r="U4206" s="132" t="str">
        <f t="shared" si="260"/>
        <v>00999996000V56855</v>
      </c>
    </row>
    <row r="4207" spans="1:21" ht="20.25" customHeight="1" x14ac:dyDescent="0.25">
      <c r="A4207" s="117"/>
      <c r="B4207" s="118" t="s">
        <v>6361</v>
      </c>
      <c r="C4207" s="119">
        <v>42370</v>
      </c>
      <c r="D4207" s="117" t="s">
        <v>6591</v>
      </c>
      <c r="E4207" s="120" t="s">
        <v>7414</v>
      </c>
      <c r="F4207" s="117" t="str">
        <f>IF(ISNA(VLOOKUP(B4207,[2]保固召回!$A:$G,7,FALSE)),"",(VLOOKUP(B4207,[2]保固召回!$A:$G,7,FALSE)))</f>
        <v/>
      </c>
      <c r="G4207" s="121">
        <f t="shared" ca="1" si="263"/>
        <v>3.0303030303030304E-2</v>
      </c>
      <c r="H4207" s="125" t="str">
        <f t="shared" si="261"/>
        <v/>
      </c>
      <c r="I4207" s="126">
        <f t="shared" ca="1" si="262"/>
        <v>1</v>
      </c>
      <c r="J4207" s="127"/>
      <c r="K4207" s="156"/>
      <c r="L4207" s="129"/>
      <c r="M4207" s="205"/>
      <c r="N4207" s="118"/>
      <c r="O4207" s="119"/>
      <c r="P4207" s="117" t="str">
        <f>IF(B4207="","",IF(ISNA(VLOOKUP(U4207,[2]NEW!H:H,1,FALSE)),"V",""))</f>
        <v/>
      </c>
      <c r="Q4207" s="156"/>
      <c r="R4207" s="129"/>
      <c r="S4207" s="205"/>
      <c r="U4207" s="132" t="str">
        <f t="shared" si="260"/>
        <v>00999996000Y30708</v>
      </c>
    </row>
    <row r="4208" spans="1:21" ht="20.25" customHeight="1" x14ac:dyDescent="0.25">
      <c r="A4208" s="117"/>
      <c r="B4208" s="118" t="s">
        <v>6361</v>
      </c>
      <c r="C4208" s="119">
        <v>42370</v>
      </c>
      <c r="D4208" s="117" t="s">
        <v>6591</v>
      </c>
      <c r="E4208" s="120" t="s">
        <v>6629</v>
      </c>
      <c r="F4208" s="117" t="str">
        <f>IF(ISNA(VLOOKUP(B4208,[2]保固召回!$A:$G,7,FALSE)),"",(VLOOKUP(B4208,[2]保固召回!$A:$G,7,FALSE)))</f>
        <v/>
      </c>
      <c r="G4208" s="121">
        <f t="shared" ca="1" si="263"/>
        <v>3.0303030303030304E-2</v>
      </c>
      <c r="H4208" s="125" t="str">
        <f t="shared" si="261"/>
        <v/>
      </c>
      <c r="I4208" s="126">
        <f t="shared" ca="1" si="262"/>
        <v>1</v>
      </c>
      <c r="J4208" s="127"/>
      <c r="K4208" s="156"/>
      <c r="L4208" s="129"/>
      <c r="M4208" s="205"/>
      <c r="N4208" s="118"/>
      <c r="O4208" s="119"/>
      <c r="P4208" s="117" t="str">
        <f>IF(B4208="","",IF(ISNA(VLOOKUP(U4208,[2]NEW!H:H,1,FALSE)),"V",""))</f>
        <v/>
      </c>
      <c r="Q4208" s="156"/>
      <c r="R4208" s="129"/>
      <c r="S4208" s="205"/>
      <c r="U4208" s="132" t="str">
        <f t="shared" si="260"/>
        <v>00999996000H52709</v>
      </c>
    </row>
    <row r="4209" spans="1:21" ht="20.25" customHeight="1" x14ac:dyDescent="0.25">
      <c r="A4209" s="117"/>
      <c r="B4209" s="118" t="s">
        <v>6361</v>
      </c>
      <c r="C4209" s="119">
        <v>42370</v>
      </c>
      <c r="D4209" s="117" t="s">
        <v>6591</v>
      </c>
      <c r="E4209" s="120" t="s">
        <v>7415</v>
      </c>
      <c r="F4209" s="117" t="str">
        <f>IF(ISNA(VLOOKUP(B4209,[2]保固召回!$A:$G,7,FALSE)),"",(VLOOKUP(B4209,[2]保固召回!$A:$G,7,FALSE)))</f>
        <v/>
      </c>
      <c r="G4209" s="121">
        <f t="shared" ca="1" si="263"/>
        <v>3.0303030303030304E-2</v>
      </c>
      <c r="H4209" s="125" t="str">
        <f t="shared" si="261"/>
        <v/>
      </c>
      <c r="I4209" s="126">
        <f t="shared" ca="1" si="262"/>
        <v>1</v>
      </c>
      <c r="J4209" s="127"/>
      <c r="K4209" s="156"/>
      <c r="L4209" s="129"/>
      <c r="M4209" s="205"/>
      <c r="N4209" s="118"/>
      <c r="O4209" s="119"/>
      <c r="P4209" s="117" t="str">
        <f>IF(B4209="","",IF(ISNA(VLOOKUP(U4209,[2]NEW!H:H,1,FALSE)),"V",""))</f>
        <v/>
      </c>
      <c r="Q4209" s="156"/>
      <c r="R4209" s="129"/>
      <c r="S4209" s="205"/>
      <c r="U4209" s="132" t="str">
        <f t="shared" si="260"/>
        <v>0099999600G107429</v>
      </c>
    </row>
    <row r="4210" spans="1:21" ht="20.25" customHeight="1" x14ac:dyDescent="0.25">
      <c r="A4210" s="117"/>
      <c r="B4210" s="118" t="s">
        <v>6361</v>
      </c>
      <c r="C4210" s="119">
        <v>42370</v>
      </c>
      <c r="D4210" s="117" t="s">
        <v>6591</v>
      </c>
      <c r="E4210" s="120" t="s">
        <v>7038</v>
      </c>
      <c r="F4210" s="117" t="str">
        <f>IF(ISNA(VLOOKUP(B4210,[2]保固召回!$A:$G,7,FALSE)),"",(VLOOKUP(B4210,[2]保固召回!$A:$G,7,FALSE)))</f>
        <v/>
      </c>
      <c r="G4210" s="121">
        <f t="shared" ca="1" si="263"/>
        <v>3.0303030303030304E-2</v>
      </c>
      <c r="H4210" s="125" t="str">
        <f t="shared" si="261"/>
        <v/>
      </c>
      <c r="I4210" s="126">
        <f t="shared" ca="1" si="262"/>
        <v>1</v>
      </c>
      <c r="J4210" s="127"/>
      <c r="K4210" s="156"/>
      <c r="L4210" s="129"/>
      <c r="M4210" s="205"/>
      <c r="N4210" s="118"/>
      <c r="O4210" s="119"/>
      <c r="P4210" s="117" t="str">
        <f>IF(B4210="","",IF(ISNA(VLOOKUP(U4210,[2]NEW!H:H,1,FALSE)),"V",""))</f>
        <v/>
      </c>
      <c r="Q4210" s="156"/>
      <c r="R4210" s="129"/>
      <c r="S4210" s="205"/>
      <c r="U4210" s="132" t="str">
        <f t="shared" si="260"/>
        <v>0099999600V260926</v>
      </c>
    </row>
    <row r="4211" spans="1:21" ht="20.25" customHeight="1" x14ac:dyDescent="0.25">
      <c r="A4211" s="117"/>
      <c r="B4211" s="118" t="s">
        <v>6361</v>
      </c>
      <c r="C4211" s="119">
        <v>42370</v>
      </c>
      <c r="D4211" s="117" t="s">
        <v>6591</v>
      </c>
      <c r="E4211" s="120" t="s">
        <v>7344</v>
      </c>
      <c r="F4211" s="117" t="str">
        <f>IF(ISNA(VLOOKUP(B4211,[2]保固召回!$A:$G,7,FALSE)),"",(VLOOKUP(B4211,[2]保固召回!$A:$G,7,FALSE)))</f>
        <v/>
      </c>
      <c r="G4211" s="121">
        <f t="shared" ca="1" si="263"/>
        <v>3.0303030303030304E-2</v>
      </c>
      <c r="H4211" s="125" t="str">
        <f t="shared" si="261"/>
        <v/>
      </c>
      <c r="I4211" s="126">
        <f t="shared" ca="1" si="262"/>
        <v>1</v>
      </c>
      <c r="J4211" s="127"/>
      <c r="K4211" s="156"/>
      <c r="L4211" s="129"/>
      <c r="M4211" s="205"/>
      <c r="N4211" s="118"/>
      <c r="O4211" s="119"/>
      <c r="P4211" s="117" t="str">
        <f>IF(B4211="","",IF(ISNA(VLOOKUP(U4211,[2]NEW!H:H,1,FALSE)),"V",""))</f>
        <v/>
      </c>
      <c r="Q4211" s="156"/>
      <c r="R4211" s="129"/>
      <c r="S4211" s="205"/>
      <c r="U4211" s="132" t="str">
        <f t="shared" si="260"/>
        <v>0099999600D677733</v>
      </c>
    </row>
    <row r="4212" spans="1:21" ht="20.25" customHeight="1" x14ac:dyDescent="0.25">
      <c r="A4212" s="117"/>
      <c r="B4212" s="118" t="s">
        <v>6361</v>
      </c>
      <c r="C4212" s="119">
        <v>42370</v>
      </c>
      <c r="D4212" s="117" t="s">
        <v>6591</v>
      </c>
      <c r="E4212" s="120" t="s">
        <v>7416</v>
      </c>
      <c r="F4212" s="117" t="str">
        <f>IF(ISNA(VLOOKUP(B4212,[2]保固召回!$A:$G,7,FALSE)),"",(VLOOKUP(B4212,[2]保固召回!$A:$G,7,FALSE)))</f>
        <v/>
      </c>
      <c r="G4212" s="121">
        <f t="shared" ca="1" si="263"/>
        <v>3.0303030303030304E-2</v>
      </c>
      <c r="H4212" s="125" t="str">
        <f t="shared" si="261"/>
        <v/>
      </c>
      <c r="I4212" s="126">
        <f t="shared" ca="1" si="262"/>
        <v>1</v>
      </c>
      <c r="J4212" s="127"/>
      <c r="K4212" s="156"/>
      <c r="L4212" s="129"/>
      <c r="M4212" s="205"/>
      <c r="N4212" s="118"/>
      <c r="O4212" s="119"/>
      <c r="P4212" s="117" t="str">
        <f>IF(B4212="","",IF(ISNA(VLOOKUP(U4212,[2]NEW!H:H,1,FALSE)),"V",""))</f>
        <v/>
      </c>
      <c r="Q4212" s="156"/>
      <c r="R4212" s="129"/>
      <c r="S4212" s="205"/>
      <c r="U4212" s="132" t="str">
        <f t="shared" si="260"/>
        <v>0099999600V700299</v>
      </c>
    </row>
    <row r="4213" spans="1:21" ht="20.25" customHeight="1" x14ac:dyDescent="0.25">
      <c r="A4213" s="117"/>
      <c r="B4213" s="118" t="s">
        <v>6361</v>
      </c>
      <c r="C4213" s="119">
        <v>42370</v>
      </c>
      <c r="D4213" s="117" t="s">
        <v>6591</v>
      </c>
      <c r="E4213" s="120" t="s">
        <v>7387</v>
      </c>
      <c r="F4213" s="117" t="str">
        <f>IF(ISNA(VLOOKUP(B4213,[2]保固召回!$A:$G,7,FALSE)),"",(VLOOKUP(B4213,[2]保固召回!$A:$G,7,FALSE)))</f>
        <v/>
      </c>
      <c r="G4213" s="121">
        <f t="shared" ca="1" si="263"/>
        <v>3.0303030303030304E-2</v>
      </c>
      <c r="H4213" s="125" t="str">
        <f t="shared" si="261"/>
        <v/>
      </c>
      <c r="I4213" s="126">
        <f t="shared" ca="1" si="262"/>
        <v>1</v>
      </c>
      <c r="J4213" s="127"/>
      <c r="K4213" s="156"/>
      <c r="L4213" s="129"/>
      <c r="M4213" s="205"/>
      <c r="N4213" s="118"/>
      <c r="O4213" s="119"/>
      <c r="P4213" s="117" t="str">
        <f>IF(B4213="","",IF(ISNA(VLOOKUP(U4213,[2]NEW!H:H,1,FALSE)),"V",""))</f>
        <v/>
      </c>
      <c r="Q4213" s="156"/>
      <c r="R4213" s="129"/>
      <c r="S4213" s="205"/>
      <c r="U4213" s="132" t="str">
        <f t="shared" si="260"/>
        <v>00999996000M01506</v>
      </c>
    </row>
    <row r="4214" spans="1:21" ht="20.25" customHeight="1" x14ac:dyDescent="0.25">
      <c r="A4214" s="117"/>
      <c r="B4214" s="118" t="s">
        <v>6361</v>
      </c>
      <c r="C4214" s="119">
        <v>42370</v>
      </c>
      <c r="D4214" s="117" t="s">
        <v>6591</v>
      </c>
      <c r="E4214" s="120" t="s">
        <v>6673</v>
      </c>
      <c r="F4214" s="117" t="str">
        <f>IF(ISNA(VLOOKUP(B4214,[2]保固召回!$A:$G,7,FALSE)),"",(VLOOKUP(B4214,[2]保固召回!$A:$G,7,FALSE)))</f>
        <v/>
      </c>
      <c r="G4214" s="121">
        <f t="shared" ca="1" si="263"/>
        <v>3.0303030303030304E-2</v>
      </c>
      <c r="H4214" s="125" t="str">
        <f t="shared" si="261"/>
        <v/>
      </c>
      <c r="I4214" s="126">
        <f t="shared" ca="1" si="262"/>
        <v>1</v>
      </c>
      <c r="J4214" s="127"/>
      <c r="K4214" s="156"/>
      <c r="L4214" s="129"/>
      <c r="M4214" s="205"/>
      <c r="N4214" s="118"/>
      <c r="O4214" s="119"/>
      <c r="P4214" s="117" t="str">
        <f>IF(B4214="","",IF(ISNA(VLOOKUP(U4214,[2]NEW!H:H,1,FALSE)),"V",""))</f>
        <v/>
      </c>
      <c r="Q4214" s="156"/>
      <c r="R4214" s="129"/>
      <c r="S4214" s="205"/>
      <c r="U4214" s="132" t="str">
        <f t="shared" si="260"/>
        <v>00999996000H51666</v>
      </c>
    </row>
    <row r="4215" spans="1:21" ht="20.25" customHeight="1" x14ac:dyDescent="0.25">
      <c r="A4215" s="117"/>
      <c r="B4215" s="118" t="s">
        <v>6361</v>
      </c>
      <c r="C4215" s="119">
        <v>42370</v>
      </c>
      <c r="D4215" s="117" t="s">
        <v>6591</v>
      </c>
      <c r="E4215" s="120" t="s">
        <v>7417</v>
      </c>
      <c r="F4215" s="117" t="str">
        <f>IF(ISNA(VLOOKUP(B4215,[2]保固召回!$A:$G,7,FALSE)),"",(VLOOKUP(B4215,[2]保固召回!$A:$G,7,FALSE)))</f>
        <v/>
      </c>
      <c r="G4215" s="121">
        <f t="shared" ca="1" si="263"/>
        <v>3.0303030303030304E-2</v>
      </c>
      <c r="H4215" s="125" t="str">
        <f t="shared" si="261"/>
        <v/>
      </c>
      <c r="I4215" s="126">
        <f t="shared" ca="1" si="262"/>
        <v>1</v>
      </c>
      <c r="J4215" s="127"/>
      <c r="K4215" s="156"/>
      <c r="L4215" s="129"/>
      <c r="M4215" s="205"/>
      <c r="N4215" s="118"/>
      <c r="O4215" s="119"/>
      <c r="P4215" s="117" t="str">
        <f>IF(B4215="","",IF(ISNA(VLOOKUP(U4215,[2]NEW!H:H,1,FALSE)),"V",""))</f>
        <v/>
      </c>
      <c r="Q4215" s="156"/>
      <c r="R4215" s="129"/>
      <c r="S4215" s="205"/>
      <c r="U4215" s="132" t="str">
        <f t="shared" si="260"/>
        <v>00999996000Y30301</v>
      </c>
    </row>
    <row r="4216" spans="1:21" ht="20.25" customHeight="1" x14ac:dyDescent="0.25">
      <c r="A4216" s="117"/>
      <c r="B4216" s="118" t="s">
        <v>6361</v>
      </c>
      <c r="C4216" s="119">
        <v>42370</v>
      </c>
      <c r="D4216" s="117" t="s">
        <v>6591</v>
      </c>
      <c r="E4216" s="120" t="s">
        <v>6646</v>
      </c>
      <c r="F4216" s="117" t="str">
        <f>IF(ISNA(VLOOKUP(B4216,[2]保固召回!$A:$G,7,FALSE)),"",(VLOOKUP(B4216,[2]保固召回!$A:$G,7,FALSE)))</f>
        <v/>
      </c>
      <c r="G4216" s="121">
        <f t="shared" ca="1" si="263"/>
        <v>3.0303030303030304E-2</v>
      </c>
      <c r="H4216" s="125" t="str">
        <f t="shared" si="261"/>
        <v/>
      </c>
      <c r="I4216" s="126">
        <f t="shared" ca="1" si="262"/>
        <v>1</v>
      </c>
      <c r="J4216" s="127"/>
      <c r="K4216" s="156"/>
      <c r="L4216" s="129"/>
      <c r="M4216" s="205"/>
      <c r="N4216" s="118"/>
      <c r="O4216" s="119"/>
      <c r="P4216" s="117" t="str">
        <f>IF(B4216="","",IF(ISNA(VLOOKUP(U4216,[2]NEW!H:H,1,FALSE)),"V",""))</f>
        <v/>
      </c>
      <c r="Q4216" s="156"/>
      <c r="R4216" s="129"/>
      <c r="S4216" s="205"/>
      <c r="U4216" s="132" t="str">
        <f t="shared" si="260"/>
        <v>00999996000C32549</v>
      </c>
    </row>
    <row r="4217" spans="1:21" ht="20.25" customHeight="1" x14ac:dyDescent="0.25">
      <c r="A4217" s="117"/>
      <c r="B4217" s="118" t="s">
        <v>6361</v>
      </c>
      <c r="C4217" s="119">
        <v>42370</v>
      </c>
      <c r="D4217" s="117" t="s">
        <v>6591</v>
      </c>
      <c r="E4217" s="120" t="s">
        <v>7240</v>
      </c>
      <c r="F4217" s="117" t="str">
        <f>IF(ISNA(VLOOKUP(B4217,[2]保固召回!$A:$G,7,FALSE)),"",(VLOOKUP(B4217,[2]保固召回!$A:$G,7,FALSE)))</f>
        <v/>
      </c>
      <c r="G4217" s="121">
        <f t="shared" ca="1" si="263"/>
        <v>3.0303030303030304E-2</v>
      </c>
      <c r="H4217" s="125" t="str">
        <f t="shared" si="261"/>
        <v/>
      </c>
      <c r="I4217" s="126">
        <f t="shared" ca="1" si="262"/>
        <v>1</v>
      </c>
      <c r="J4217" s="127"/>
      <c r="K4217" s="156"/>
      <c r="L4217" s="129"/>
      <c r="M4217" s="205"/>
      <c r="N4217" s="118"/>
      <c r="O4217" s="119"/>
      <c r="P4217" s="117" t="str">
        <f>IF(B4217="","",IF(ISNA(VLOOKUP(U4217,[2]NEW!H:H,1,FALSE)),"V",""))</f>
        <v/>
      </c>
      <c r="Q4217" s="156"/>
      <c r="R4217" s="129"/>
      <c r="S4217" s="205"/>
      <c r="U4217" s="132" t="str">
        <f t="shared" si="260"/>
        <v>0099999600D674926</v>
      </c>
    </row>
    <row r="4218" spans="1:21" ht="20.25" customHeight="1" x14ac:dyDescent="0.25">
      <c r="A4218" s="117"/>
      <c r="B4218" s="118" t="s">
        <v>6361</v>
      </c>
      <c r="C4218" s="119">
        <v>42370</v>
      </c>
      <c r="D4218" s="117" t="s">
        <v>6591</v>
      </c>
      <c r="E4218" s="120" t="s">
        <v>7418</v>
      </c>
      <c r="F4218" s="117" t="str">
        <f>IF(ISNA(VLOOKUP(B4218,[2]保固召回!$A:$G,7,FALSE)),"",(VLOOKUP(B4218,[2]保固召回!$A:$G,7,FALSE)))</f>
        <v/>
      </c>
      <c r="G4218" s="121">
        <f t="shared" ca="1" si="263"/>
        <v>3.0303030303030304E-2</v>
      </c>
      <c r="H4218" s="125" t="str">
        <f t="shared" si="261"/>
        <v/>
      </c>
      <c r="I4218" s="126">
        <f t="shared" ca="1" si="262"/>
        <v>1</v>
      </c>
      <c r="J4218" s="127"/>
      <c r="K4218" s="156"/>
      <c r="L4218" s="129"/>
      <c r="M4218" s="205"/>
      <c r="N4218" s="118"/>
      <c r="O4218" s="119"/>
      <c r="P4218" s="117" t="str">
        <f>IF(B4218="","",IF(ISNA(VLOOKUP(U4218,[2]NEW!H:H,1,FALSE)),"V",""))</f>
        <v/>
      </c>
      <c r="Q4218" s="156"/>
      <c r="R4218" s="129"/>
      <c r="S4218" s="205"/>
      <c r="U4218" s="132" t="str">
        <f t="shared" si="260"/>
        <v>0099999600G809251</v>
      </c>
    </row>
    <row r="4219" spans="1:21" ht="20.25" customHeight="1" x14ac:dyDescent="0.25">
      <c r="A4219" s="117"/>
      <c r="B4219" s="118" t="s">
        <v>6361</v>
      </c>
      <c r="C4219" s="119">
        <v>42370</v>
      </c>
      <c r="D4219" s="117" t="s">
        <v>6591</v>
      </c>
      <c r="E4219" s="120" t="s">
        <v>6831</v>
      </c>
      <c r="F4219" s="117" t="str">
        <f>IF(ISNA(VLOOKUP(B4219,[2]保固召回!$A:$G,7,FALSE)),"",(VLOOKUP(B4219,[2]保固召回!$A:$G,7,FALSE)))</f>
        <v/>
      </c>
      <c r="G4219" s="121">
        <f t="shared" ca="1" si="263"/>
        <v>3.0303030303030304E-2</v>
      </c>
      <c r="H4219" s="125" t="str">
        <f t="shared" si="261"/>
        <v/>
      </c>
      <c r="I4219" s="126">
        <f t="shared" ca="1" si="262"/>
        <v>1</v>
      </c>
      <c r="J4219" s="127"/>
      <c r="K4219" s="156"/>
      <c r="L4219" s="129"/>
      <c r="M4219" s="205"/>
      <c r="N4219" s="118"/>
      <c r="O4219" s="119"/>
      <c r="P4219" s="117" t="str">
        <f>IF(B4219="","",IF(ISNA(VLOOKUP(U4219,[2]NEW!H:H,1,FALSE)),"V",""))</f>
        <v/>
      </c>
      <c r="Q4219" s="156"/>
      <c r="R4219" s="129"/>
      <c r="S4219" s="205"/>
      <c r="U4219" s="132" t="str">
        <f t="shared" si="260"/>
        <v>0099999600NP99942</v>
      </c>
    </row>
    <row r="4220" spans="1:21" ht="20.25" customHeight="1" x14ac:dyDescent="0.25">
      <c r="A4220" s="117"/>
      <c r="B4220" s="118" t="s">
        <v>6361</v>
      </c>
      <c r="C4220" s="119">
        <v>42370</v>
      </c>
      <c r="D4220" s="117" t="s">
        <v>6591</v>
      </c>
      <c r="E4220" s="120" t="s">
        <v>6938</v>
      </c>
      <c r="F4220" s="117" t="str">
        <f>IF(ISNA(VLOOKUP(B4220,[2]保固召回!$A:$G,7,FALSE)),"",(VLOOKUP(B4220,[2]保固召回!$A:$G,7,FALSE)))</f>
        <v/>
      </c>
      <c r="G4220" s="121">
        <f t="shared" ca="1" si="263"/>
        <v>3.0303030303030304E-2</v>
      </c>
      <c r="H4220" s="125" t="str">
        <f t="shared" si="261"/>
        <v/>
      </c>
      <c r="I4220" s="126">
        <f t="shared" ca="1" si="262"/>
        <v>1</v>
      </c>
      <c r="J4220" s="127"/>
      <c r="K4220" s="156"/>
      <c r="L4220" s="129"/>
      <c r="M4220" s="205"/>
      <c r="N4220" s="118"/>
      <c r="O4220" s="119"/>
      <c r="P4220" s="117" t="str">
        <f>IF(B4220="","",IF(ISNA(VLOOKUP(U4220,[2]NEW!H:H,1,FALSE)),"V",""))</f>
        <v/>
      </c>
      <c r="Q4220" s="156"/>
      <c r="R4220" s="129"/>
      <c r="S4220" s="205"/>
      <c r="U4220" s="132" t="str">
        <f t="shared" si="260"/>
        <v>0099999600DY60898</v>
      </c>
    </row>
    <row r="4221" spans="1:21" ht="20.25" customHeight="1" x14ac:dyDescent="0.25">
      <c r="A4221" s="117"/>
      <c r="B4221" s="118" t="s">
        <v>6361</v>
      </c>
      <c r="C4221" s="119">
        <v>42370</v>
      </c>
      <c r="D4221" s="117" t="s">
        <v>6591</v>
      </c>
      <c r="E4221" s="120" t="s">
        <v>7419</v>
      </c>
      <c r="F4221" s="117" t="str">
        <f>IF(ISNA(VLOOKUP(B4221,[2]保固召回!$A:$G,7,FALSE)),"",(VLOOKUP(B4221,[2]保固召回!$A:$G,7,FALSE)))</f>
        <v/>
      </c>
      <c r="G4221" s="121">
        <f t="shared" ca="1" si="263"/>
        <v>3.0303030303030304E-2</v>
      </c>
      <c r="H4221" s="118" t="str">
        <f t="shared" si="261"/>
        <v/>
      </c>
      <c r="I4221" s="119">
        <f t="shared" ca="1" si="262"/>
        <v>1</v>
      </c>
      <c r="J4221" s="117"/>
      <c r="K4221" s="118"/>
      <c r="L4221" s="119"/>
      <c r="M4221" s="117"/>
      <c r="N4221" s="120"/>
      <c r="O4221" s="117"/>
      <c r="P4221" s="121" t="str">
        <f>IF(B4221="","",IF(ISNA(VLOOKUP(U4221,[2]NEW!H:H,1,FALSE)),"V",""))</f>
        <v/>
      </c>
      <c r="Q4221" s="156"/>
      <c r="R4221" s="129"/>
      <c r="S4221" s="205"/>
      <c r="U4221" s="132" t="str">
        <f t="shared" si="260"/>
        <v>00999996000M01570</v>
      </c>
    </row>
    <row r="4222" spans="1:21" ht="20.25" customHeight="1" x14ac:dyDescent="0.25">
      <c r="A4222" s="117"/>
      <c r="B4222" s="118" t="s">
        <v>7349</v>
      </c>
      <c r="C4222" s="119">
        <v>43337</v>
      </c>
      <c r="D4222" s="117" t="s">
        <v>7350</v>
      </c>
      <c r="E4222" s="120" t="s">
        <v>1962</v>
      </c>
      <c r="F4222" s="117">
        <f>IF(ISNA(VLOOKUP(B4222,[2]保固召回!$A:$G,7,FALSE)),"",(VLOOKUP(B4222,[2]保固召回!$A:$G,7,FALSE)))</f>
        <v>5</v>
      </c>
      <c r="G4222" s="121">
        <f t="shared" ca="1" si="263"/>
        <v>1.5151515151515152E-2</v>
      </c>
      <c r="H4222" s="118" t="str">
        <f t="shared" si="261"/>
        <v/>
      </c>
      <c r="I4222" s="119">
        <f t="shared" ca="1" si="262"/>
        <v>1</v>
      </c>
      <c r="J4222" s="117"/>
      <c r="K4222" s="118"/>
      <c r="L4222" s="119"/>
      <c r="M4222" s="117"/>
      <c r="N4222" s="120"/>
      <c r="O4222" s="117"/>
      <c r="P4222" s="121" t="str">
        <f>IF(B4222="","",IF(ISNA(VLOOKUP(U4222,[2]NEW!H:H,1,FALSE)),"V",""))</f>
        <v/>
      </c>
      <c r="Q4222" s="156"/>
      <c r="R4222" s="129"/>
      <c r="S4222" s="205"/>
      <c r="U4222" s="132" t="str">
        <f t="shared" si="260"/>
        <v>00119204000S32258</v>
      </c>
    </row>
    <row r="4223" spans="1:21" ht="20.25" customHeight="1" x14ac:dyDescent="0.25">
      <c r="A4223" s="117"/>
      <c r="B4223" s="118" t="s">
        <v>7349</v>
      </c>
      <c r="C4223" s="119">
        <v>43337</v>
      </c>
      <c r="D4223" s="117" t="s">
        <v>7350</v>
      </c>
      <c r="E4223" s="120" t="s">
        <v>1962</v>
      </c>
      <c r="F4223" s="117">
        <f>IF(ISNA(VLOOKUP(B4223,[2]保固召回!$A:$G,7,FALSE)),"",(VLOOKUP(B4223,[2]保固召回!$A:$G,7,FALSE)))</f>
        <v>5</v>
      </c>
      <c r="G4223" s="121">
        <f t="shared" ca="1" si="263"/>
        <v>1.5151515151515152E-2</v>
      </c>
      <c r="H4223" s="118" t="str">
        <f t="shared" si="261"/>
        <v/>
      </c>
      <c r="I4223" s="119">
        <f t="shared" ca="1" si="262"/>
        <v>1</v>
      </c>
      <c r="J4223" s="117"/>
      <c r="K4223" s="118"/>
      <c r="L4223" s="119"/>
      <c r="M4223" s="117"/>
      <c r="N4223" s="120"/>
      <c r="O4223" s="117"/>
      <c r="P4223" s="121" t="str">
        <f>IF(B4223="","",IF(ISNA(VLOOKUP(U4223,[2]NEW!H:H,1,FALSE)),"V",""))</f>
        <v/>
      </c>
      <c r="Q4223" s="156"/>
      <c r="R4223" s="129"/>
      <c r="S4223" s="205"/>
      <c r="U4223" s="132" t="str">
        <f t="shared" si="260"/>
        <v>00119204000S32258</v>
      </c>
    </row>
    <row r="4224" spans="1:21" ht="20.25" customHeight="1" x14ac:dyDescent="0.25">
      <c r="A4224" s="117"/>
      <c r="B4224" s="118" t="s">
        <v>7238</v>
      </c>
      <c r="C4224" s="119">
        <v>43337</v>
      </c>
      <c r="D4224" s="117" t="s">
        <v>7239</v>
      </c>
      <c r="E4224" s="120" t="s">
        <v>7420</v>
      </c>
      <c r="F4224" s="117">
        <f>IF(ISNA(VLOOKUP(B4224,[2]保固召回!$A:$G,7,FALSE)),"",(VLOOKUP(B4224,[2]保固召回!$A:$G,7,FALSE)))</f>
        <v>5</v>
      </c>
      <c r="G4224" s="121">
        <f t="shared" ca="1" si="263"/>
        <v>1.015228426395939E-2</v>
      </c>
      <c r="H4224" s="118" t="str">
        <f t="shared" si="261"/>
        <v/>
      </c>
      <c r="I4224" s="119">
        <f t="shared" ca="1" si="262"/>
        <v>2</v>
      </c>
      <c r="J4224" s="117"/>
      <c r="K4224" s="118"/>
      <c r="L4224" s="119"/>
      <c r="M4224" s="117"/>
      <c r="N4224" s="120"/>
      <c r="O4224" s="117"/>
      <c r="P4224" s="121" t="str">
        <f>IF(B4224="","",IF(ISNA(VLOOKUP(U4224,[2]NEW!H:H,1,FALSE)),"V",""))</f>
        <v/>
      </c>
      <c r="Q4224" s="156"/>
      <c r="R4224" s="129"/>
      <c r="S4224" s="205"/>
      <c r="U4224" s="132" t="str">
        <f t="shared" si="260"/>
        <v>00118904000M23862</v>
      </c>
    </row>
    <row r="4225" spans="1:21" ht="20.25" customHeight="1" x14ac:dyDescent="0.25">
      <c r="A4225" s="117"/>
      <c r="B4225" s="118" t="s">
        <v>7238</v>
      </c>
      <c r="C4225" s="119">
        <v>43337</v>
      </c>
      <c r="D4225" s="117" t="s">
        <v>7239</v>
      </c>
      <c r="E4225" s="120" t="s">
        <v>7419</v>
      </c>
      <c r="F4225" s="117">
        <f>IF(ISNA(VLOOKUP(B4225,[2]保固召回!$A:$G,7,FALSE)),"",(VLOOKUP(B4225,[2]保固召回!$A:$G,7,FALSE)))</f>
        <v>5</v>
      </c>
      <c r="G4225" s="121">
        <f t="shared" ca="1" si="263"/>
        <v>1.015228426395939E-2</v>
      </c>
      <c r="H4225" s="121" t="str">
        <f t="shared" si="261"/>
        <v/>
      </c>
      <c r="I4225" s="122">
        <f t="shared" ca="1" si="262"/>
        <v>2</v>
      </c>
      <c r="N4225" s="125"/>
      <c r="O4225" s="126"/>
      <c r="P4225" s="127" t="str">
        <f>IF(B4225="","",IF(ISNA(VLOOKUP(U4225,[2]NEW!H:H,1,FALSE)),"V",""))</f>
        <v/>
      </c>
      <c r="Q4225" s="156"/>
      <c r="R4225" s="129"/>
      <c r="S4225" s="205"/>
      <c r="U4225" s="132" t="str">
        <f t="shared" si="260"/>
        <v>00118904000M01570</v>
      </c>
    </row>
    <row r="4226" spans="1:21" ht="20.25" hidden="1" customHeight="1" x14ac:dyDescent="0.25">
      <c r="A4226" s="117"/>
      <c r="B4226" s="118" t="s">
        <v>7396</v>
      </c>
      <c r="C4226" s="119">
        <v>43707</v>
      </c>
      <c r="D4226" s="117" t="s">
        <v>7397</v>
      </c>
      <c r="E4226" s="120" t="s">
        <v>7421</v>
      </c>
      <c r="F4226" s="117"/>
      <c r="G4226" s="121">
        <f t="shared" ca="1" si="263"/>
        <v>0.2</v>
      </c>
      <c r="H4226" s="121" t="str">
        <f t="shared" si="261"/>
        <v>F60加裝高壓泵防護板</v>
      </c>
      <c r="I4226" s="122">
        <f t="shared" ca="1" si="262"/>
        <v>2</v>
      </c>
      <c r="N4226" s="125"/>
      <c r="O4226" s="126"/>
      <c r="P4226" s="127" t="str">
        <f>IF(B4226="","",IF(ISNA(VLOOKUP(U4226,[2]NEW!H:H,1,FALSE)),"V",""))</f>
        <v>V</v>
      </c>
      <c r="Q4226" s="156"/>
      <c r="R4226" s="129"/>
      <c r="S4226" s="205"/>
      <c r="U4226" s="132" t="str">
        <f t="shared" si="260"/>
        <v>00139002003D65105</v>
      </c>
    </row>
    <row r="4227" spans="1:21" ht="20.25" hidden="1" customHeight="1" x14ac:dyDescent="0.25">
      <c r="A4227" s="117"/>
      <c r="B4227" s="118" t="s">
        <v>7423</v>
      </c>
      <c r="C4227" s="119">
        <v>43709</v>
      </c>
      <c r="D4227" s="117" t="s">
        <v>7424</v>
      </c>
      <c r="E4227" s="120" t="s">
        <v>7425</v>
      </c>
      <c r="F4227" s="117"/>
      <c r="G4227" s="121">
        <f t="shared" ca="1" si="263"/>
        <v>0</v>
      </c>
      <c r="H4227" s="121" t="str">
        <f t="shared" si="261"/>
        <v/>
      </c>
      <c r="I4227" s="122">
        <f t="shared" ca="1" si="262"/>
        <v>0</v>
      </c>
      <c r="N4227" s="125"/>
      <c r="O4227" s="126"/>
      <c r="P4227" s="127" t="str">
        <f>IF(B4227="","",IF(ISNA(VLOOKUP(U4227,[2]NEW!H:H,1,FALSE)),"V",""))</f>
        <v/>
      </c>
      <c r="Q4227" s="156"/>
      <c r="R4227" s="129"/>
      <c r="S4227" s="205"/>
      <c r="U4227" s="132" t="str">
        <f t="shared" si="260"/>
        <v>0031880100K577119</v>
      </c>
    </row>
    <row r="4228" spans="1:21" ht="20.25" customHeight="1" x14ac:dyDescent="0.25">
      <c r="A4228" s="117"/>
      <c r="B4228" s="117"/>
      <c r="C4228" s="117"/>
      <c r="D4228" s="117"/>
      <c r="E4228" s="117"/>
      <c r="F4228" s="117" t="str">
        <f>IF(ISNA(VLOOKUP(B4228,[2]保固召回!$A:$G,7,FALSE)),"",(VLOOKUP(B4228,[2]保固召回!$A:$G,7,FALSE)))</f>
        <v/>
      </c>
      <c r="G4228" s="121" t="e">
        <f t="shared" ca="1" si="263"/>
        <v>#DIV/0!</v>
      </c>
      <c r="H4228" s="121" t="str">
        <f t="shared" si="261"/>
        <v/>
      </c>
      <c r="I4228" s="122">
        <f t="shared" ca="1" si="262"/>
        <v>0</v>
      </c>
      <c r="N4228" s="125"/>
      <c r="O4228" s="126"/>
      <c r="P4228" s="127" t="str">
        <f>IF(B4228="","",IF(ISNA(VLOOKUP(U4228,[2]NEW!H:H,1,FALSE)),"V",""))</f>
        <v/>
      </c>
      <c r="Q4228" s="156"/>
      <c r="R4228" s="129"/>
      <c r="S4228" s="205"/>
      <c r="U4228" s="132" t="str">
        <f t="shared" si="260"/>
        <v/>
      </c>
    </row>
    <row r="4229" spans="1:21" ht="20.25" customHeight="1" x14ac:dyDescent="0.25">
      <c r="A4229" s="117"/>
      <c r="B4229" s="117"/>
      <c r="C4229" s="117"/>
      <c r="D4229" s="117"/>
      <c r="E4229" s="117"/>
      <c r="F4229" s="117" t="str">
        <f>IF(ISNA(VLOOKUP(B4229,[2]保固召回!$A:$G,7,FALSE)),"",(VLOOKUP(B4229,[2]保固召回!$A:$G,7,FALSE)))</f>
        <v/>
      </c>
      <c r="G4229" s="121" t="e">
        <f t="shared" ca="1" si="263"/>
        <v>#DIV/0!</v>
      </c>
      <c r="H4229" s="121" t="str">
        <f t="shared" si="261"/>
        <v/>
      </c>
      <c r="I4229" s="122">
        <f t="shared" ca="1" si="262"/>
        <v>0</v>
      </c>
      <c r="N4229" s="125"/>
      <c r="O4229" s="126"/>
      <c r="P4229" s="127" t="str">
        <f>IF(B4229="","",IF(ISNA(VLOOKUP(U4229,[2]NEW!H:H,1,FALSE)),"V",""))</f>
        <v/>
      </c>
      <c r="Q4229" s="156"/>
      <c r="R4229" s="129"/>
      <c r="S4229" s="205"/>
      <c r="U4229" s="132" t="str">
        <f t="shared" ref="U4229:U4292" si="264">B4229&amp;E4229</f>
        <v/>
      </c>
    </row>
    <row r="4230" spans="1:21" ht="20.25" customHeight="1" x14ac:dyDescent="0.25">
      <c r="A4230" s="117"/>
      <c r="B4230" s="117"/>
      <c r="C4230" s="117"/>
      <c r="D4230" s="117"/>
      <c r="E4230" s="117"/>
      <c r="F4230" s="117" t="str">
        <f>IF(ISNA(VLOOKUP(B4230,[2]保固召回!$A:$G,7,FALSE)),"",(VLOOKUP(B4230,[2]保固召回!$A:$G,7,FALSE)))</f>
        <v/>
      </c>
      <c r="G4230" s="121" t="e">
        <f t="shared" ca="1" si="263"/>
        <v>#DIV/0!</v>
      </c>
      <c r="H4230" s="121" t="str">
        <f t="shared" ref="H4230:H4293" si="265">IF(P4230="V",D4230,"")</f>
        <v/>
      </c>
      <c r="I4230" s="122">
        <f t="shared" ref="I4230:I4293" ca="1" si="266">COUNTIF(H:H,D4230)</f>
        <v>0</v>
      </c>
      <c r="N4230" s="125"/>
      <c r="O4230" s="126"/>
      <c r="P4230" s="127" t="str">
        <f>IF(B4230="","",IF(ISNA(VLOOKUP(U4230,[2]NEW!H:H,1,FALSE)),"V",""))</f>
        <v/>
      </c>
      <c r="Q4230" s="156"/>
      <c r="R4230" s="129"/>
      <c r="S4230" s="205"/>
      <c r="U4230" s="132" t="str">
        <f t="shared" si="264"/>
        <v/>
      </c>
    </row>
    <row r="4231" spans="1:21" ht="20.25" customHeight="1" x14ac:dyDescent="0.25">
      <c r="A4231" s="117"/>
      <c r="B4231" s="117"/>
      <c r="C4231" s="117"/>
      <c r="D4231" s="117"/>
      <c r="E4231" s="118"/>
      <c r="F4231" s="117" t="str">
        <f>IF(ISNA(VLOOKUP(B4231,[2]保固召回!$A:$G,7,FALSE)),"",(VLOOKUP(B4231,[2]保固召回!$A:$G,7,FALSE)))</f>
        <v/>
      </c>
      <c r="G4231" s="117" t="e">
        <f t="shared" ca="1" si="263"/>
        <v>#DIV/0!</v>
      </c>
      <c r="H4231" s="120" t="str">
        <f t="shared" si="265"/>
        <v/>
      </c>
      <c r="I4231" s="117">
        <f t="shared" ca="1" si="266"/>
        <v>0</v>
      </c>
      <c r="N4231" s="125"/>
      <c r="O4231" s="126"/>
      <c r="P4231" s="127" t="str">
        <f>IF(B4231="","",IF(ISNA(VLOOKUP(U4231,[2]NEW!H:H,1,FALSE)),"V",""))</f>
        <v/>
      </c>
      <c r="Q4231" s="156"/>
      <c r="R4231" s="129"/>
      <c r="S4231" s="205"/>
      <c r="U4231" s="132" t="str">
        <f t="shared" si="264"/>
        <v/>
      </c>
    </row>
    <row r="4232" spans="1:21" ht="20.25" customHeight="1" x14ac:dyDescent="0.25">
      <c r="A4232" s="117"/>
      <c r="B4232" s="117"/>
      <c r="C4232" s="117"/>
      <c r="D4232" s="117"/>
      <c r="E4232" s="117"/>
      <c r="F4232" s="117" t="str">
        <f>IF(ISNA(VLOOKUP(B4232,[2]保固召回!$A:$G,7,FALSE)),"",(VLOOKUP(B4232,[2]保固召回!$A:$G,7,FALSE)))</f>
        <v/>
      </c>
      <c r="G4232" s="121" t="e">
        <f t="shared" ca="1" si="263"/>
        <v>#DIV/0!</v>
      </c>
      <c r="H4232" s="121" t="str">
        <f t="shared" si="265"/>
        <v/>
      </c>
      <c r="I4232" s="122">
        <f t="shared" ca="1" si="266"/>
        <v>0</v>
      </c>
      <c r="N4232" s="125"/>
      <c r="O4232" s="126"/>
      <c r="P4232" s="127" t="str">
        <f>IF(B4232="","",IF(ISNA(VLOOKUP(U4232,[2]NEW!H:H,1,FALSE)),"V",""))</f>
        <v/>
      </c>
      <c r="Q4232" s="156"/>
      <c r="R4232" s="129"/>
      <c r="S4232" s="205"/>
      <c r="U4232" s="132" t="str">
        <f t="shared" si="264"/>
        <v/>
      </c>
    </row>
    <row r="4233" spans="1:21" ht="20.25" customHeight="1" x14ac:dyDescent="0.25">
      <c r="A4233" s="117"/>
      <c r="B4233" s="117"/>
      <c r="C4233" s="117"/>
      <c r="D4233" s="117"/>
      <c r="E4233" s="117"/>
      <c r="F4233" s="117" t="str">
        <f>IF(ISNA(VLOOKUP(B4233,[2]保固召回!$A:$G,7,FALSE)),"",(VLOOKUP(B4233,[2]保固召回!$A:$G,7,FALSE)))</f>
        <v/>
      </c>
      <c r="G4233" s="121" t="e">
        <f t="shared" ref="G4233:G4296" ca="1" si="267">COUNTIF(H:H,D4233)/COUNTIF(D:D,D4233)</f>
        <v>#DIV/0!</v>
      </c>
      <c r="H4233" s="121" t="str">
        <f t="shared" si="265"/>
        <v/>
      </c>
      <c r="I4233" s="122">
        <f t="shared" ca="1" si="266"/>
        <v>0</v>
      </c>
      <c r="N4233" s="125"/>
      <c r="O4233" s="126"/>
      <c r="P4233" s="127" t="str">
        <f>IF(B4233="","",IF(ISNA(VLOOKUP(U4233,[2]NEW!H:H,1,FALSE)),"V",""))</f>
        <v/>
      </c>
      <c r="Q4233" s="156"/>
      <c r="R4233" s="129"/>
      <c r="S4233" s="205"/>
      <c r="U4233" s="132" t="str">
        <f t="shared" si="264"/>
        <v/>
      </c>
    </row>
    <row r="4234" spans="1:21" ht="20.25" customHeight="1" x14ac:dyDescent="0.25">
      <c r="A4234" s="117"/>
      <c r="B4234" s="117"/>
      <c r="C4234" s="117"/>
      <c r="D4234" s="117"/>
      <c r="E4234" s="117"/>
      <c r="F4234" s="117" t="str">
        <f>IF(ISNA(VLOOKUP(B4234,[2]保固召回!$A:$G,7,FALSE)),"",(VLOOKUP(B4234,[2]保固召回!$A:$G,7,FALSE)))</f>
        <v/>
      </c>
      <c r="G4234" s="121" t="e">
        <f t="shared" ca="1" si="267"/>
        <v>#DIV/0!</v>
      </c>
      <c r="H4234" s="121" t="str">
        <f t="shared" si="265"/>
        <v/>
      </c>
      <c r="I4234" s="122">
        <f t="shared" ca="1" si="266"/>
        <v>0</v>
      </c>
      <c r="N4234" s="125"/>
      <c r="O4234" s="126"/>
      <c r="P4234" s="127" t="str">
        <f>IF(B4234="","",IF(ISNA(VLOOKUP(U4234,[2]NEW!H:H,1,FALSE)),"V",""))</f>
        <v/>
      </c>
      <c r="Q4234" s="156"/>
      <c r="R4234" s="129"/>
      <c r="S4234" s="205"/>
      <c r="U4234" s="132" t="str">
        <f t="shared" si="264"/>
        <v/>
      </c>
    </row>
    <row r="4235" spans="1:21" ht="20.25" customHeight="1" x14ac:dyDescent="0.25">
      <c r="A4235" s="117"/>
      <c r="B4235" s="117"/>
      <c r="C4235" s="117"/>
      <c r="D4235" s="117"/>
      <c r="E4235" s="117"/>
      <c r="F4235" s="117" t="str">
        <f>IF(ISNA(VLOOKUP(B4235,[2]保固召回!$A:$G,7,FALSE)),"",(VLOOKUP(B4235,[2]保固召回!$A:$G,7,FALSE)))</f>
        <v/>
      </c>
      <c r="G4235" s="121" t="e">
        <f t="shared" ca="1" si="267"/>
        <v>#DIV/0!</v>
      </c>
      <c r="H4235" s="121" t="str">
        <f t="shared" si="265"/>
        <v/>
      </c>
      <c r="I4235" s="122">
        <f t="shared" ca="1" si="266"/>
        <v>0</v>
      </c>
      <c r="N4235" s="125"/>
      <c r="O4235" s="126"/>
      <c r="P4235" s="127" t="str">
        <f>IF(B4235="","",IF(ISNA(VLOOKUP(U4235,[2]NEW!H:H,1,FALSE)),"V",""))</f>
        <v/>
      </c>
      <c r="Q4235" s="156"/>
      <c r="R4235" s="129"/>
      <c r="S4235" s="205"/>
      <c r="U4235" s="132" t="str">
        <f t="shared" si="264"/>
        <v/>
      </c>
    </row>
    <row r="4236" spans="1:21" ht="20.25" customHeight="1" x14ac:dyDescent="0.25">
      <c r="A4236" s="117"/>
      <c r="B4236" s="117"/>
      <c r="C4236" s="117"/>
      <c r="D4236" s="117"/>
      <c r="E4236" s="117"/>
      <c r="F4236" s="117" t="str">
        <f>IF(ISNA(VLOOKUP(B4236,[2]保固召回!$A:$G,7,FALSE)),"",(VLOOKUP(B4236,[2]保固召回!$A:$G,7,FALSE)))</f>
        <v/>
      </c>
      <c r="G4236" s="121" t="e">
        <f t="shared" ca="1" si="267"/>
        <v>#DIV/0!</v>
      </c>
      <c r="H4236" s="121" t="str">
        <f t="shared" si="265"/>
        <v/>
      </c>
      <c r="I4236" s="122">
        <f t="shared" ca="1" si="266"/>
        <v>0</v>
      </c>
      <c r="N4236" s="125"/>
      <c r="O4236" s="126"/>
      <c r="P4236" s="127" t="str">
        <f>IF(B4236="","",IF(ISNA(VLOOKUP(U4236,[2]NEW!H:H,1,FALSE)),"V",""))</f>
        <v/>
      </c>
      <c r="Q4236" s="156"/>
      <c r="R4236" s="129"/>
      <c r="S4236" s="205"/>
      <c r="U4236" s="132" t="str">
        <f t="shared" si="264"/>
        <v/>
      </c>
    </row>
    <row r="4237" spans="1:21" ht="20.25" customHeight="1" x14ac:dyDescent="0.25">
      <c r="A4237" s="117"/>
      <c r="B4237" s="117"/>
      <c r="C4237" s="117"/>
      <c r="D4237" s="117"/>
      <c r="E4237" s="117"/>
      <c r="F4237" s="117" t="str">
        <f>IF(ISNA(VLOOKUP(B4237,[2]保固召回!$A:$G,7,FALSE)),"",(VLOOKUP(B4237,[2]保固召回!$A:$G,7,FALSE)))</f>
        <v/>
      </c>
      <c r="G4237" s="121" t="e">
        <f t="shared" ca="1" si="267"/>
        <v>#DIV/0!</v>
      </c>
      <c r="H4237" s="121" t="str">
        <f t="shared" si="265"/>
        <v/>
      </c>
      <c r="I4237" s="122">
        <f t="shared" ca="1" si="266"/>
        <v>0</v>
      </c>
      <c r="N4237" s="125"/>
      <c r="O4237" s="126"/>
      <c r="P4237" s="127" t="str">
        <f>IF(B4237="","",IF(ISNA(VLOOKUP(U4237,[2]NEW!H:H,1,FALSE)),"V",""))</f>
        <v/>
      </c>
      <c r="Q4237" s="156"/>
      <c r="R4237" s="129"/>
      <c r="S4237" s="205"/>
      <c r="U4237" s="132" t="str">
        <f t="shared" si="264"/>
        <v/>
      </c>
    </row>
    <row r="4238" spans="1:21" ht="20.25" customHeight="1" x14ac:dyDescent="0.25">
      <c r="A4238" s="117"/>
      <c r="B4238" s="117"/>
      <c r="C4238" s="117"/>
      <c r="D4238" s="117"/>
      <c r="E4238" s="117"/>
      <c r="F4238" s="117" t="str">
        <f>IF(ISNA(VLOOKUP(B4238,[2]保固召回!$A:$G,7,FALSE)),"",(VLOOKUP(B4238,[2]保固召回!$A:$G,7,FALSE)))</f>
        <v/>
      </c>
      <c r="G4238" s="121" t="e">
        <f t="shared" ca="1" si="267"/>
        <v>#DIV/0!</v>
      </c>
      <c r="H4238" s="121" t="str">
        <f t="shared" si="265"/>
        <v/>
      </c>
      <c r="I4238" s="122">
        <f t="shared" ca="1" si="266"/>
        <v>0</v>
      </c>
      <c r="N4238" s="125"/>
      <c r="O4238" s="126"/>
      <c r="P4238" s="127" t="str">
        <f>IF(B4238="","",IF(ISNA(VLOOKUP(U4238,[2]NEW!H:H,1,FALSE)),"V",""))</f>
        <v/>
      </c>
      <c r="Q4238" s="156"/>
      <c r="R4238" s="129"/>
      <c r="S4238" s="205"/>
      <c r="U4238" s="132" t="str">
        <f t="shared" si="264"/>
        <v/>
      </c>
    </row>
    <row r="4239" spans="1:21" ht="20.25" customHeight="1" x14ac:dyDescent="0.25">
      <c r="A4239" s="117"/>
      <c r="B4239" s="117"/>
      <c r="C4239" s="117"/>
      <c r="D4239" s="117"/>
      <c r="E4239" s="117"/>
      <c r="F4239" s="117" t="str">
        <f>IF(ISNA(VLOOKUP(B4239,[2]保固召回!$A:$G,7,FALSE)),"",(VLOOKUP(B4239,[2]保固召回!$A:$G,7,FALSE)))</f>
        <v/>
      </c>
      <c r="G4239" s="121" t="e">
        <f t="shared" ca="1" si="267"/>
        <v>#DIV/0!</v>
      </c>
      <c r="H4239" s="121" t="str">
        <f t="shared" si="265"/>
        <v/>
      </c>
      <c r="I4239" s="122">
        <f t="shared" ca="1" si="266"/>
        <v>0</v>
      </c>
      <c r="N4239" s="125"/>
      <c r="O4239" s="126"/>
      <c r="P4239" s="127" t="str">
        <f>IF(B4239="","",IF(ISNA(VLOOKUP(U4239,[2]NEW!H:H,1,FALSE)),"V",""))</f>
        <v/>
      </c>
      <c r="Q4239" s="156"/>
      <c r="R4239" s="129"/>
      <c r="S4239" s="205"/>
      <c r="U4239" s="132" t="str">
        <f t="shared" si="264"/>
        <v/>
      </c>
    </row>
    <row r="4240" spans="1:21" ht="20.25" customHeight="1" x14ac:dyDescent="0.25">
      <c r="A4240" s="117"/>
      <c r="B4240" s="117"/>
      <c r="C4240" s="117"/>
      <c r="D4240" s="117"/>
      <c r="E4240" s="117"/>
      <c r="F4240" s="117" t="str">
        <f>IF(ISNA(VLOOKUP(B4240,[2]保固召回!$A:$G,7,FALSE)),"",(VLOOKUP(B4240,[2]保固召回!$A:$G,7,FALSE)))</f>
        <v/>
      </c>
      <c r="G4240" s="121" t="e">
        <f t="shared" ca="1" si="267"/>
        <v>#DIV/0!</v>
      </c>
      <c r="H4240" s="121" t="str">
        <f t="shared" si="265"/>
        <v/>
      </c>
      <c r="I4240" s="122">
        <f t="shared" ca="1" si="266"/>
        <v>0</v>
      </c>
      <c r="N4240" s="125"/>
      <c r="O4240" s="126"/>
      <c r="P4240" s="127" t="str">
        <f>IF(B4240="","",IF(ISNA(VLOOKUP(U4240,[2]NEW!H:H,1,FALSE)),"V",""))</f>
        <v/>
      </c>
      <c r="Q4240" s="156"/>
      <c r="R4240" s="129"/>
      <c r="S4240" s="205"/>
      <c r="U4240" s="132" t="str">
        <f t="shared" si="264"/>
        <v/>
      </c>
    </row>
    <row r="4241" spans="1:21" ht="20.25" customHeight="1" x14ac:dyDescent="0.25">
      <c r="A4241" s="117"/>
      <c r="B4241" s="117"/>
      <c r="C4241" s="117"/>
      <c r="D4241" s="117"/>
      <c r="E4241" s="117"/>
      <c r="F4241" s="117" t="str">
        <f>IF(ISNA(VLOOKUP(B4241,[2]保固召回!$A:$G,7,FALSE)),"",(VLOOKUP(B4241,[2]保固召回!$A:$G,7,FALSE)))</f>
        <v/>
      </c>
      <c r="G4241" s="121" t="e">
        <f t="shared" ca="1" si="267"/>
        <v>#DIV/0!</v>
      </c>
      <c r="H4241" s="121" t="str">
        <f t="shared" si="265"/>
        <v/>
      </c>
      <c r="I4241" s="122">
        <f t="shared" ca="1" si="266"/>
        <v>0</v>
      </c>
      <c r="N4241" s="125"/>
      <c r="O4241" s="126"/>
      <c r="P4241" s="127" t="str">
        <f>IF(B4241="","",IF(ISNA(VLOOKUP(U4241,[2]NEW!H:H,1,FALSE)),"V",""))</f>
        <v/>
      </c>
      <c r="Q4241" s="156"/>
      <c r="R4241" s="129"/>
      <c r="S4241" s="205"/>
      <c r="U4241" s="132" t="str">
        <f t="shared" si="264"/>
        <v/>
      </c>
    </row>
    <row r="4242" spans="1:21" ht="20.25" customHeight="1" x14ac:dyDescent="0.25">
      <c r="A4242" s="117"/>
      <c r="B4242" s="117"/>
      <c r="C4242" s="117"/>
      <c r="D4242" s="117"/>
      <c r="E4242" s="117"/>
      <c r="F4242" s="117" t="str">
        <f>IF(ISNA(VLOOKUP(B4242,[2]保固召回!$A:$G,7,FALSE)),"",(VLOOKUP(B4242,[2]保固召回!$A:$G,7,FALSE)))</f>
        <v/>
      </c>
      <c r="G4242" s="121" t="e">
        <f t="shared" ca="1" si="267"/>
        <v>#DIV/0!</v>
      </c>
      <c r="H4242" s="121" t="str">
        <f t="shared" si="265"/>
        <v/>
      </c>
      <c r="I4242" s="122">
        <f t="shared" ca="1" si="266"/>
        <v>0</v>
      </c>
      <c r="N4242" s="125"/>
      <c r="O4242" s="126"/>
      <c r="P4242" s="127" t="str">
        <f>IF(B4242="","",IF(ISNA(VLOOKUP(U4242,[2]NEW!H:H,1,FALSE)),"V",""))</f>
        <v/>
      </c>
      <c r="Q4242" s="156"/>
      <c r="R4242" s="129"/>
      <c r="S4242" s="205"/>
      <c r="U4242" s="132" t="str">
        <f t="shared" si="264"/>
        <v/>
      </c>
    </row>
    <row r="4243" spans="1:21" ht="20.25" customHeight="1" x14ac:dyDescent="0.25">
      <c r="A4243" s="117"/>
      <c r="B4243" s="117"/>
      <c r="C4243" s="117"/>
      <c r="D4243" s="117"/>
      <c r="E4243" s="117"/>
      <c r="F4243" s="117" t="str">
        <f>IF(ISNA(VLOOKUP(B4243,[2]保固召回!$A:$G,7,FALSE)),"",(VLOOKUP(B4243,[2]保固召回!$A:$G,7,FALSE)))</f>
        <v/>
      </c>
      <c r="G4243" s="121" t="e">
        <f t="shared" ca="1" si="267"/>
        <v>#DIV/0!</v>
      </c>
      <c r="H4243" s="121" t="str">
        <f t="shared" si="265"/>
        <v/>
      </c>
      <c r="I4243" s="122">
        <f t="shared" ca="1" si="266"/>
        <v>0</v>
      </c>
      <c r="N4243" s="125"/>
      <c r="O4243" s="126"/>
      <c r="P4243" s="127" t="str">
        <f>IF(B4243="","",IF(ISNA(VLOOKUP(U4243,[2]NEW!H:H,1,FALSE)),"V",""))</f>
        <v/>
      </c>
      <c r="Q4243" s="156"/>
      <c r="R4243" s="129"/>
      <c r="S4243" s="205"/>
      <c r="U4243" s="132" t="str">
        <f t="shared" si="264"/>
        <v/>
      </c>
    </row>
    <row r="4244" spans="1:21" ht="20.25" customHeight="1" x14ac:dyDescent="0.25">
      <c r="A4244" s="117"/>
      <c r="B4244" s="117"/>
      <c r="C4244" s="117"/>
      <c r="D4244" s="117"/>
      <c r="E4244" s="117"/>
      <c r="F4244" s="117" t="str">
        <f>IF(ISNA(VLOOKUP(B4244,[2]保固召回!$A:$G,7,FALSE)),"",(VLOOKUP(B4244,[2]保固召回!$A:$G,7,FALSE)))</f>
        <v/>
      </c>
      <c r="G4244" s="121" t="e">
        <f t="shared" ca="1" si="267"/>
        <v>#DIV/0!</v>
      </c>
      <c r="H4244" s="121" t="str">
        <f t="shared" si="265"/>
        <v/>
      </c>
      <c r="I4244" s="122">
        <f t="shared" ca="1" si="266"/>
        <v>0</v>
      </c>
      <c r="N4244" s="125"/>
      <c r="O4244" s="126"/>
      <c r="P4244" s="127" t="str">
        <f>IF(B4244="","",IF(ISNA(VLOOKUP(U4244,[2]NEW!H:H,1,FALSE)),"V",""))</f>
        <v/>
      </c>
      <c r="Q4244" s="156"/>
      <c r="R4244" s="129"/>
      <c r="S4244" s="205"/>
      <c r="U4244" s="132" t="str">
        <f t="shared" si="264"/>
        <v/>
      </c>
    </row>
    <row r="4245" spans="1:21" ht="20.25" customHeight="1" x14ac:dyDescent="0.25">
      <c r="A4245" s="117"/>
      <c r="B4245" s="117"/>
      <c r="C4245" s="117"/>
      <c r="D4245" s="117"/>
      <c r="E4245" s="117"/>
      <c r="F4245" s="117" t="str">
        <f>IF(ISNA(VLOOKUP(B4245,[2]保固召回!$A:$G,7,FALSE)),"",(VLOOKUP(B4245,[2]保固召回!$A:$G,7,FALSE)))</f>
        <v/>
      </c>
      <c r="G4245" s="121" t="e">
        <f t="shared" ca="1" si="267"/>
        <v>#DIV/0!</v>
      </c>
      <c r="H4245" s="121" t="str">
        <f t="shared" si="265"/>
        <v/>
      </c>
      <c r="I4245" s="122">
        <f t="shared" ca="1" si="266"/>
        <v>0</v>
      </c>
      <c r="N4245" s="125"/>
      <c r="O4245" s="126"/>
      <c r="P4245" s="127" t="str">
        <f>IF(B4245="","",IF(ISNA(VLOOKUP(U4245,[2]NEW!H:H,1,FALSE)),"V",""))</f>
        <v/>
      </c>
      <c r="Q4245" s="156"/>
      <c r="R4245" s="129"/>
      <c r="S4245" s="205"/>
      <c r="U4245" s="132" t="str">
        <f t="shared" si="264"/>
        <v/>
      </c>
    </row>
    <row r="4246" spans="1:21" ht="20.25" customHeight="1" x14ac:dyDescent="0.25">
      <c r="A4246" s="117"/>
      <c r="B4246" s="117"/>
      <c r="C4246" s="117"/>
      <c r="D4246" s="117"/>
      <c r="E4246" s="117"/>
      <c r="F4246" s="117" t="str">
        <f>IF(ISNA(VLOOKUP(B4246,[2]保固召回!$A:$G,7,FALSE)),"",(VLOOKUP(B4246,[2]保固召回!$A:$G,7,FALSE)))</f>
        <v/>
      </c>
      <c r="G4246" s="121" t="e">
        <f t="shared" ca="1" si="267"/>
        <v>#DIV/0!</v>
      </c>
      <c r="H4246" s="121" t="str">
        <f t="shared" si="265"/>
        <v/>
      </c>
      <c r="I4246" s="122">
        <f t="shared" ca="1" si="266"/>
        <v>0</v>
      </c>
      <c r="N4246" s="125"/>
      <c r="O4246" s="126"/>
      <c r="P4246" s="127" t="str">
        <f>IF(B4246="","",IF(ISNA(VLOOKUP(U4246,[2]NEW!H:H,1,FALSE)),"V",""))</f>
        <v/>
      </c>
      <c r="Q4246" s="156"/>
      <c r="R4246" s="129"/>
      <c r="S4246" s="205"/>
      <c r="U4246" s="132" t="str">
        <f t="shared" si="264"/>
        <v/>
      </c>
    </row>
    <row r="4247" spans="1:21" ht="20.25" customHeight="1" x14ac:dyDescent="0.25">
      <c r="A4247" s="117"/>
      <c r="B4247" s="117"/>
      <c r="C4247" s="117"/>
      <c r="D4247" s="117"/>
      <c r="E4247" s="117"/>
      <c r="F4247" s="117" t="str">
        <f>IF(ISNA(VLOOKUP(B4247,[2]保固召回!$A:$G,7,FALSE)),"",(VLOOKUP(B4247,[2]保固召回!$A:$G,7,FALSE)))</f>
        <v/>
      </c>
      <c r="G4247" s="121" t="e">
        <f t="shared" ca="1" si="267"/>
        <v>#DIV/0!</v>
      </c>
      <c r="H4247" s="121" t="str">
        <f t="shared" si="265"/>
        <v/>
      </c>
      <c r="I4247" s="122">
        <f t="shared" ca="1" si="266"/>
        <v>0</v>
      </c>
      <c r="N4247" s="125"/>
      <c r="O4247" s="126"/>
      <c r="P4247" s="127" t="str">
        <f>IF(B4247="","",IF(ISNA(VLOOKUP(U4247,[2]NEW!H:H,1,FALSE)),"V",""))</f>
        <v/>
      </c>
      <c r="Q4247" s="156"/>
      <c r="R4247" s="129"/>
      <c r="S4247" s="205"/>
      <c r="U4247" s="132" t="str">
        <f t="shared" si="264"/>
        <v/>
      </c>
    </row>
    <row r="4248" spans="1:21" ht="20.25" customHeight="1" x14ac:dyDescent="0.25">
      <c r="A4248" s="117"/>
      <c r="B4248" s="117"/>
      <c r="C4248" s="117"/>
      <c r="D4248" s="117"/>
      <c r="E4248" s="117"/>
      <c r="F4248" s="117" t="str">
        <f>IF(ISNA(VLOOKUP(B4248,[2]保固召回!$A:$G,7,FALSE)),"",(VLOOKUP(B4248,[2]保固召回!$A:$G,7,FALSE)))</f>
        <v/>
      </c>
      <c r="G4248" s="121" t="e">
        <f t="shared" ca="1" si="267"/>
        <v>#DIV/0!</v>
      </c>
      <c r="H4248" s="121" t="str">
        <f t="shared" si="265"/>
        <v/>
      </c>
      <c r="I4248" s="122">
        <f t="shared" ca="1" si="266"/>
        <v>0</v>
      </c>
      <c r="N4248" s="125"/>
      <c r="O4248" s="126"/>
      <c r="P4248" s="127" t="str">
        <f>IF(B4248="","",IF(ISNA(VLOOKUP(U4248,[2]NEW!H:H,1,FALSE)),"V",""))</f>
        <v/>
      </c>
      <c r="Q4248" s="156"/>
      <c r="R4248" s="129"/>
      <c r="S4248" s="205"/>
      <c r="U4248" s="132" t="str">
        <f t="shared" si="264"/>
        <v/>
      </c>
    </row>
    <row r="4249" spans="1:21" ht="20.25" customHeight="1" x14ac:dyDescent="0.25">
      <c r="A4249" s="117"/>
      <c r="B4249" s="117"/>
      <c r="C4249" s="117"/>
      <c r="D4249" s="117"/>
      <c r="E4249" s="117"/>
      <c r="F4249" s="117" t="str">
        <f>IF(ISNA(VLOOKUP(B4249,[2]保固召回!$A:$G,7,FALSE)),"",(VLOOKUP(B4249,[2]保固召回!$A:$G,7,FALSE)))</f>
        <v/>
      </c>
      <c r="G4249" s="121" t="e">
        <f t="shared" ca="1" si="267"/>
        <v>#DIV/0!</v>
      </c>
      <c r="H4249" s="121" t="str">
        <f t="shared" si="265"/>
        <v/>
      </c>
      <c r="I4249" s="122">
        <f t="shared" ca="1" si="266"/>
        <v>0</v>
      </c>
      <c r="N4249" s="125"/>
      <c r="O4249" s="126"/>
      <c r="P4249" s="127" t="str">
        <f>IF(B4249="","",IF(ISNA(VLOOKUP(U4249,[2]NEW!H:H,1,FALSE)),"V",""))</f>
        <v/>
      </c>
      <c r="Q4249" s="156"/>
      <c r="R4249" s="129"/>
      <c r="S4249" s="205"/>
      <c r="U4249" s="132" t="str">
        <f t="shared" si="264"/>
        <v/>
      </c>
    </row>
    <row r="4250" spans="1:21" ht="20.25" customHeight="1" x14ac:dyDescent="0.25">
      <c r="A4250" s="117"/>
      <c r="B4250" s="117"/>
      <c r="C4250" s="117"/>
      <c r="D4250" s="117"/>
      <c r="E4250" s="117"/>
      <c r="F4250" s="117" t="str">
        <f>IF(ISNA(VLOOKUP(B4250,[2]保固召回!$A:$G,7,FALSE)),"",(VLOOKUP(B4250,[2]保固召回!$A:$G,7,FALSE)))</f>
        <v/>
      </c>
      <c r="G4250" s="121" t="e">
        <f t="shared" ca="1" si="267"/>
        <v>#DIV/0!</v>
      </c>
      <c r="H4250" s="121" t="str">
        <f t="shared" si="265"/>
        <v/>
      </c>
      <c r="I4250" s="122">
        <f t="shared" ca="1" si="266"/>
        <v>0</v>
      </c>
      <c r="N4250" s="125"/>
      <c r="O4250" s="126"/>
      <c r="P4250" s="127" t="str">
        <f>IF(B4250="","",IF(ISNA(VLOOKUP(U4250,[2]NEW!H:H,1,FALSE)),"V",""))</f>
        <v/>
      </c>
      <c r="Q4250" s="156"/>
      <c r="R4250" s="129"/>
      <c r="S4250" s="205"/>
      <c r="U4250" s="132" t="str">
        <f t="shared" si="264"/>
        <v/>
      </c>
    </row>
    <row r="4251" spans="1:21" ht="20.25" customHeight="1" x14ac:dyDescent="0.25">
      <c r="A4251" s="117"/>
      <c r="B4251" s="117"/>
      <c r="C4251" s="117"/>
      <c r="D4251" s="117"/>
      <c r="E4251" s="117"/>
      <c r="F4251" s="117" t="str">
        <f>IF(ISNA(VLOOKUP(B4251,[2]保固召回!$A:$G,7,FALSE)),"",(VLOOKUP(B4251,[2]保固召回!$A:$G,7,FALSE)))</f>
        <v/>
      </c>
      <c r="G4251" s="121" t="e">
        <f t="shared" ca="1" si="267"/>
        <v>#DIV/0!</v>
      </c>
      <c r="H4251" s="121" t="str">
        <f t="shared" si="265"/>
        <v/>
      </c>
      <c r="I4251" s="122">
        <f t="shared" ca="1" si="266"/>
        <v>0</v>
      </c>
      <c r="N4251" s="125"/>
      <c r="O4251" s="126"/>
      <c r="P4251" s="127" t="str">
        <f>IF(B4251="","",IF(ISNA(VLOOKUP(U4251,[2]NEW!H:H,1,FALSE)),"V",""))</f>
        <v/>
      </c>
      <c r="Q4251" s="156"/>
      <c r="R4251" s="129"/>
      <c r="S4251" s="205"/>
      <c r="U4251" s="132" t="str">
        <f t="shared" si="264"/>
        <v/>
      </c>
    </row>
    <row r="4252" spans="1:21" ht="20.25" customHeight="1" x14ac:dyDescent="0.25">
      <c r="A4252" s="117"/>
      <c r="B4252" s="117"/>
      <c r="C4252" s="117"/>
      <c r="D4252" s="117"/>
      <c r="E4252" s="117"/>
      <c r="F4252" s="117" t="str">
        <f>IF(ISNA(VLOOKUP(B4252,[2]保固召回!$A:$G,7,FALSE)),"",(VLOOKUP(B4252,[2]保固召回!$A:$G,7,FALSE)))</f>
        <v/>
      </c>
      <c r="G4252" s="121" t="e">
        <f t="shared" ca="1" si="267"/>
        <v>#DIV/0!</v>
      </c>
      <c r="H4252" s="121" t="str">
        <f t="shared" si="265"/>
        <v/>
      </c>
      <c r="I4252" s="122">
        <f t="shared" ca="1" si="266"/>
        <v>0</v>
      </c>
      <c r="N4252" s="125"/>
      <c r="O4252" s="126"/>
      <c r="P4252" s="127" t="str">
        <f>IF(B4252="","",IF(ISNA(VLOOKUP(U4252,[2]NEW!H:H,1,FALSE)),"V",""))</f>
        <v/>
      </c>
      <c r="Q4252" s="156"/>
      <c r="R4252" s="129"/>
      <c r="S4252" s="205"/>
      <c r="U4252" s="132" t="str">
        <f t="shared" si="264"/>
        <v/>
      </c>
    </row>
    <row r="4253" spans="1:21" ht="20.25" customHeight="1" x14ac:dyDescent="0.25">
      <c r="A4253" s="117"/>
      <c r="B4253" s="117"/>
      <c r="C4253" s="117"/>
      <c r="D4253" s="117"/>
      <c r="E4253" s="117"/>
      <c r="F4253" s="117" t="str">
        <f>IF(ISNA(VLOOKUP(B4253,[2]保固召回!$A:$G,7,FALSE)),"",(VLOOKUP(B4253,[2]保固召回!$A:$G,7,FALSE)))</f>
        <v/>
      </c>
      <c r="G4253" s="121" t="e">
        <f t="shared" ca="1" si="267"/>
        <v>#DIV/0!</v>
      </c>
      <c r="H4253" s="121" t="str">
        <f t="shared" si="265"/>
        <v/>
      </c>
      <c r="I4253" s="122">
        <f t="shared" ca="1" si="266"/>
        <v>0</v>
      </c>
      <c r="N4253" s="125"/>
      <c r="O4253" s="126"/>
      <c r="P4253" s="127" t="str">
        <f>IF(B4253="","",IF(ISNA(VLOOKUP(U4253,[2]NEW!H:H,1,FALSE)),"V",""))</f>
        <v/>
      </c>
      <c r="Q4253" s="156"/>
      <c r="R4253" s="129"/>
      <c r="S4253" s="205"/>
      <c r="U4253" s="132" t="str">
        <f t="shared" si="264"/>
        <v/>
      </c>
    </row>
    <row r="4254" spans="1:21" ht="20.25" customHeight="1" x14ac:dyDescent="0.25">
      <c r="A4254" s="117"/>
      <c r="B4254" s="117"/>
      <c r="C4254" s="117"/>
      <c r="D4254" s="117"/>
      <c r="E4254" s="117"/>
      <c r="F4254" s="117" t="str">
        <f>IF(ISNA(VLOOKUP(B4254,[2]保固召回!$A:$G,7,FALSE)),"",(VLOOKUP(B4254,[2]保固召回!$A:$G,7,FALSE)))</f>
        <v/>
      </c>
      <c r="G4254" s="121" t="e">
        <f t="shared" ca="1" si="267"/>
        <v>#DIV/0!</v>
      </c>
      <c r="H4254" s="121" t="str">
        <f t="shared" si="265"/>
        <v/>
      </c>
      <c r="I4254" s="122">
        <f t="shared" ca="1" si="266"/>
        <v>0</v>
      </c>
      <c r="N4254" s="125"/>
      <c r="O4254" s="126"/>
      <c r="P4254" s="127" t="str">
        <f>IF(B4254="","",IF(ISNA(VLOOKUP(U4254,[2]NEW!H:H,1,FALSE)),"V",""))</f>
        <v/>
      </c>
      <c r="Q4254" s="156"/>
      <c r="R4254" s="129"/>
      <c r="S4254" s="205"/>
      <c r="U4254" s="132" t="str">
        <f t="shared" si="264"/>
        <v/>
      </c>
    </row>
    <row r="4255" spans="1:21" ht="20.25" customHeight="1" x14ac:dyDescent="0.25">
      <c r="A4255" s="117"/>
      <c r="B4255" s="117"/>
      <c r="C4255" s="117"/>
      <c r="D4255" s="117"/>
      <c r="E4255" s="117"/>
      <c r="F4255" s="117" t="str">
        <f>IF(ISNA(VLOOKUP(B4255,[2]保固召回!$A:$G,7,FALSE)),"",(VLOOKUP(B4255,[2]保固召回!$A:$G,7,FALSE)))</f>
        <v/>
      </c>
      <c r="G4255" s="121" t="e">
        <f t="shared" ca="1" si="267"/>
        <v>#DIV/0!</v>
      </c>
      <c r="H4255" s="121" t="str">
        <f t="shared" si="265"/>
        <v/>
      </c>
      <c r="I4255" s="122">
        <f t="shared" ca="1" si="266"/>
        <v>0</v>
      </c>
      <c r="N4255" s="125"/>
      <c r="O4255" s="126"/>
      <c r="P4255" s="127" t="str">
        <f>IF(B4255="","",IF(ISNA(VLOOKUP(U4255,[2]NEW!H:H,1,FALSE)),"V",""))</f>
        <v/>
      </c>
      <c r="Q4255" s="156"/>
      <c r="R4255" s="129"/>
      <c r="S4255" s="205"/>
      <c r="U4255" s="132" t="str">
        <f t="shared" si="264"/>
        <v/>
      </c>
    </row>
    <row r="4256" spans="1:21" ht="20.25" customHeight="1" x14ac:dyDescent="0.25">
      <c r="A4256" s="117"/>
      <c r="B4256" s="117"/>
      <c r="C4256" s="117"/>
      <c r="D4256" s="117"/>
      <c r="E4256" s="117"/>
      <c r="F4256" s="117" t="str">
        <f>IF(ISNA(VLOOKUP(B4256,[2]保固召回!$A:$G,7,FALSE)),"",(VLOOKUP(B4256,[2]保固召回!$A:$G,7,FALSE)))</f>
        <v/>
      </c>
      <c r="G4256" s="121" t="e">
        <f t="shared" ca="1" si="267"/>
        <v>#DIV/0!</v>
      </c>
      <c r="H4256" s="121" t="str">
        <f t="shared" si="265"/>
        <v/>
      </c>
      <c r="I4256" s="122">
        <f t="shared" ca="1" si="266"/>
        <v>0</v>
      </c>
      <c r="N4256" s="125"/>
      <c r="O4256" s="126"/>
      <c r="P4256" s="127" t="str">
        <f>IF(B4256="","",IF(ISNA(VLOOKUP(U4256,[2]NEW!H:H,1,FALSE)),"V",""))</f>
        <v/>
      </c>
      <c r="Q4256" s="156"/>
      <c r="R4256" s="129"/>
      <c r="S4256" s="205"/>
      <c r="U4256" s="132" t="str">
        <f t="shared" si="264"/>
        <v/>
      </c>
    </row>
    <row r="4257" spans="1:21" ht="20.25" customHeight="1" x14ac:dyDescent="0.25">
      <c r="A4257" s="117"/>
      <c r="B4257" s="117"/>
      <c r="C4257" s="117"/>
      <c r="D4257" s="117"/>
      <c r="E4257" s="117"/>
      <c r="F4257" s="117" t="str">
        <f>IF(ISNA(VLOOKUP(B4257,[2]保固召回!$A:$G,7,FALSE)),"",(VLOOKUP(B4257,[2]保固召回!$A:$G,7,FALSE)))</f>
        <v/>
      </c>
      <c r="G4257" s="121" t="e">
        <f t="shared" ca="1" si="267"/>
        <v>#DIV/0!</v>
      </c>
      <c r="H4257" s="121" t="str">
        <f t="shared" si="265"/>
        <v/>
      </c>
      <c r="I4257" s="122">
        <f t="shared" ca="1" si="266"/>
        <v>0</v>
      </c>
      <c r="N4257" s="125"/>
      <c r="O4257" s="126"/>
      <c r="P4257" s="127" t="str">
        <f>IF(B4257="","",IF(ISNA(VLOOKUP(U4257,[2]NEW!H:H,1,FALSE)),"V",""))</f>
        <v/>
      </c>
      <c r="Q4257" s="156"/>
      <c r="R4257" s="129"/>
      <c r="S4257" s="205"/>
      <c r="U4257" s="132" t="str">
        <f t="shared" si="264"/>
        <v/>
      </c>
    </row>
    <row r="4258" spans="1:21" ht="20.25" customHeight="1" x14ac:dyDescent="0.25">
      <c r="A4258" s="117"/>
      <c r="B4258" s="117"/>
      <c r="C4258" s="117"/>
      <c r="D4258" s="117"/>
      <c r="E4258" s="117"/>
      <c r="F4258" s="117" t="str">
        <f>IF(ISNA(VLOOKUP(B4258,[2]保固召回!$A:$G,7,FALSE)),"",(VLOOKUP(B4258,[2]保固召回!$A:$G,7,FALSE)))</f>
        <v/>
      </c>
      <c r="G4258" s="121" t="e">
        <f t="shared" ca="1" si="267"/>
        <v>#DIV/0!</v>
      </c>
      <c r="H4258" s="121" t="str">
        <f t="shared" si="265"/>
        <v/>
      </c>
      <c r="I4258" s="122">
        <f t="shared" ca="1" si="266"/>
        <v>0</v>
      </c>
      <c r="N4258" s="125"/>
      <c r="O4258" s="126"/>
      <c r="P4258" s="127" t="str">
        <f>IF(B4258="","",IF(ISNA(VLOOKUP(U4258,[2]NEW!H:H,1,FALSE)),"V",""))</f>
        <v/>
      </c>
      <c r="Q4258" s="156"/>
      <c r="R4258" s="129"/>
      <c r="S4258" s="205"/>
      <c r="U4258" s="132" t="str">
        <f t="shared" si="264"/>
        <v/>
      </c>
    </row>
    <row r="4259" spans="1:21" ht="20.25" customHeight="1" x14ac:dyDescent="0.25">
      <c r="A4259" s="117"/>
      <c r="B4259" s="117"/>
      <c r="C4259" s="117"/>
      <c r="D4259" s="117"/>
      <c r="E4259" s="117"/>
      <c r="F4259" s="117" t="str">
        <f>IF(ISNA(VLOOKUP(B4259,[2]保固召回!$A:$G,7,FALSE)),"",(VLOOKUP(B4259,[2]保固召回!$A:$G,7,FALSE)))</f>
        <v/>
      </c>
      <c r="G4259" s="121" t="e">
        <f t="shared" ca="1" si="267"/>
        <v>#DIV/0!</v>
      </c>
      <c r="H4259" s="121" t="str">
        <f t="shared" si="265"/>
        <v/>
      </c>
      <c r="I4259" s="122">
        <f t="shared" ca="1" si="266"/>
        <v>0</v>
      </c>
      <c r="N4259" s="125"/>
      <c r="O4259" s="126"/>
      <c r="P4259" s="127" t="str">
        <f>IF(B4259="","",IF(ISNA(VLOOKUP(U4259,[2]NEW!H:H,1,FALSE)),"V",""))</f>
        <v/>
      </c>
      <c r="Q4259" s="156"/>
      <c r="R4259" s="129"/>
      <c r="S4259" s="205"/>
      <c r="U4259" s="132" t="str">
        <f t="shared" si="264"/>
        <v/>
      </c>
    </row>
    <row r="4260" spans="1:21" ht="20.25" customHeight="1" x14ac:dyDescent="0.25">
      <c r="A4260" s="117"/>
      <c r="B4260" s="117"/>
      <c r="C4260" s="117"/>
      <c r="D4260" s="117"/>
      <c r="E4260" s="117"/>
      <c r="F4260" s="117" t="str">
        <f>IF(ISNA(VLOOKUP(B4260,[2]保固召回!$A:$G,7,FALSE)),"",(VLOOKUP(B4260,[2]保固召回!$A:$G,7,FALSE)))</f>
        <v/>
      </c>
      <c r="G4260" s="121" t="e">
        <f t="shared" ca="1" si="267"/>
        <v>#DIV/0!</v>
      </c>
      <c r="H4260" s="121" t="str">
        <f t="shared" si="265"/>
        <v/>
      </c>
      <c r="I4260" s="122">
        <f t="shared" ca="1" si="266"/>
        <v>0</v>
      </c>
      <c r="N4260" s="125"/>
      <c r="O4260" s="126"/>
      <c r="P4260" s="127" t="str">
        <f>IF(B4260="","",IF(ISNA(VLOOKUP(U4260,[2]NEW!H:H,1,FALSE)),"V",""))</f>
        <v/>
      </c>
      <c r="Q4260" s="156"/>
      <c r="R4260" s="129"/>
      <c r="S4260" s="205"/>
      <c r="U4260" s="132" t="str">
        <f t="shared" si="264"/>
        <v/>
      </c>
    </row>
    <row r="4261" spans="1:21" ht="20.25" customHeight="1" x14ac:dyDescent="0.25">
      <c r="A4261" s="117"/>
      <c r="B4261" s="117"/>
      <c r="C4261" s="117"/>
      <c r="D4261" s="117"/>
      <c r="E4261" s="117"/>
      <c r="F4261" s="117" t="str">
        <f>IF(ISNA(VLOOKUP(B4261,[2]保固召回!$A:$G,7,FALSE)),"",(VLOOKUP(B4261,[2]保固召回!$A:$G,7,FALSE)))</f>
        <v/>
      </c>
      <c r="G4261" s="121" t="e">
        <f t="shared" ca="1" si="267"/>
        <v>#DIV/0!</v>
      </c>
      <c r="H4261" s="121" t="str">
        <f t="shared" si="265"/>
        <v/>
      </c>
      <c r="I4261" s="122">
        <f t="shared" ca="1" si="266"/>
        <v>0</v>
      </c>
      <c r="N4261" s="125"/>
      <c r="O4261" s="126"/>
      <c r="P4261" s="127" t="str">
        <f>IF(B4261="","",IF(ISNA(VLOOKUP(U4261,[2]NEW!H:H,1,FALSE)),"V",""))</f>
        <v/>
      </c>
      <c r="Q4261" s="156"/>
      <c r="R4261" s="129"/>
      <c r="S4261" s="205"/>
      <c r="U4261" s="132" t="str">
        <f t="shared" si="264"/>
        <v/>
      </c>
    </row>
    <row r="4262" spans="1:21" ht="20.25" customHeight="1" x14ac:dyDescent="0.25">
      <c r="A4262" s="117"/>
      <c r="B4262" s="117"/>
      <c r="C4262" s="117"/>
      <c r="D4262" s="117"/>
      <c r="E4262" s="117"/>
      <c r="F4262" s="117" t="str">
        <f>IF(ISNA(VLOOKUP(B4262,[2]保固召回!$A:$G,7,FALSE)),"",(VLOOKUP(B4262,[2]保固召回!$A:$G,7,FALSE)))</f>
        <v/>
      </c>
      <c r="G4262" s="121" t="e">
        <f t="shared" ca="1" si="267"/>
        <v>#DIV/0!</v>
      </c>
      <c r="H4262" s="121" t="str">
        <f t="shared" si="265"/>
        <v/>
      </c>
      <c r="I4262" s="122">
        <f t="shared" ca="1" si="266"/>
        <v>0</v>
      </c>
      <c r="N4262" s="125"/>
      <c r="O4262" s="126"/>
      <c r="P4262" s="127" t="str">
        <f>IF(B4262="","",IF(ISNA(VLOOKUP(U4262,[2]NEW!H:H,1,FALSE)),"V",""))</f>
        <v/>
      </c>
      <c r="Q4262" s="156"/>
      <c r="R4262" s="129"/>
      <c r="S4262" s="205"/>
      <c r="U4262" s="132" t="str">
        <f t="shared" si="264"/>
        <v/>
      </c>
    </row>
    <row r="4263" spans="1:21" ht="20.25" customHeight="1" x14ac:dyDescent="0.25">
      <c r="A4263" s="117"/>
      <c r="B4263" s="117"/>
      <c r="C4263" s="117"/>
      <c r="D4263" s="117"/>
      <c r="E4263" s="117"/>
      <c r="F4263" s="117" t="str">
        <f>IF(ISNA(VLOOKUP(B4263,[2]保固召回!$A:$G,7,FALSE)),"",(VLOOKUP(B4263,[2]保固召回!$A:$G,7,FALSE)))</f>
        <v/>
      </c>
      <c r="G4263" s="121" t="e">
        <f t="shared" ca="1" si="267"/>
        <v>#DIV/0!</v>
      </c>
      <c r="H4263" s="121" t="str">
        <f t="shared" si="265"/>
        <v/>
      </c>
      <c r="I4263" s="122">
        <f t="shared" ca="1" si="266"/>
        <v>0</v>
      </c>
      <c r="N4263" s="125"/>
      <c r="O4263" s="126"/>
      <c r="P4263" s="127" t="str">
        <f>IF(B4263="","",IF(ISNA(VLOOKUP(U4263,[2]NEW!H:H,1,FALSE)),"V",""))</f>
        <v/>
      </c>
      <c r="Q4263" s="156"/>
      <c r="R4263" s="129"/>
      <c r="S4263" s="205"/>
      <c r="U4263" s="132" t="str">
        <f t="shared" si="264"/>
        <v/>
      </c>
    </row>
    <row r="4264" spans="1:21" ht="20.25" customHeight="1" x14ac:dyDescent="0.25">
      <c r="A4264" s="117"/>
      <c r="B4264" s="117"/>
      <c r="C4264" s="117"/>
      <c r="D4264" s="117"/>
      <c r="E4264" s="117"/>
      <c r="F4264" s="117" t="str">
        <f>IF(ISNA(VLOOKUP(B4264,[2]保固召回!$A:$G,7,FALSE)),"",(VLOOKUP(B4264,[2]保固召回!$A:$G,7,FALSE)))</f>
        <v/>
      </c>
      <c r="G4264" s="121" t="e">
        <f t="shared" ca="1" si="267"/>
        <v>#DIV/0!</v>
      </c>
      <c r="H4264" s="121" t="str">
        <f t="shared" si="265"/>
        <v/>
      </c>
      <c r="I4264" s="122">
        <f t="shared" ca="1" si="266"/>
        <v>0</v>
      </c>
      <c r="N4264" s="125"/>
      <c r="O4264" s="126"/>
      <c r="P4264" s="127" t="str">
        <f>IF(B4264="","",IF(ISNA(VLOOKUP(U4264,[2]NEW!H:H,1,FALSE)),"V",""))</f>
        <v/>
      </c>
      <c r="Q4264" s="156"/>
      <c r="R4264" s="129"/>
      <c r="S4264" s="205"/>
      <c r="U4264" s="132" t="str">
        <f t="shared" si="264"/>
        <v/>
      </c>
    </row>
    <row r="4265" spans="1:21" ht="20.25" customHeight="1" x14ac:dyDescent="0.25">
      <c r="A4265" s="117"/>
      <c r="B4265" s="117"/>
      <c r="C4265" s="117"/>
      <c r="D4265" s="117"/>
      <c r="E4265" s="117"/>
      <c r="F4265" s="117" t="str">
        <f>IF(ISNA(VLOOKUP(B4265,[2]保固召回!$A:$G,7,FALSE)),"",(VLOOKUP(B4265,[2]保固召回!$A:$G,7,FALSE)))</f>
        <v/>
      </c>
      <c r="G4265" s="121" t="e">
        <f t="shared" ca="1" si="267"/>
        <v>#DIV/0!</v>
      </c>
      <c r="H4265" s="121" t="str">
        <f t="shared" si="265"/>
        <v/>
      </c>
      <c r="I4265" s="122">
        <f t="shared" ca="1" si="266"/>
        <v>0</v>
      </c>
      <c r="N4265" s="125"/>
      <c r="O4265" s="126"/>
      <c r="P4265" s="127" t="str">
        <f>IF(B4265="","",IF(ISNA(VLOOKUP(U4265,[2]NEW!H:H,1,FALSE)),"V",""))</f>
        <v/>
      </c>
      <c r="Q4265" s="156"/>
      <c r="R4265" s="129"/>
      <c r="S4265" s="205"/>
      <c r="U4265" s="132" t="str">
        <f t="shared" si="264"/>
        <v/>
      </c>
    </row>
    <row r="4266" spans="1:21" ht="20.25" customHeight="1" x14ac:dyDescent="0.25">
      <c r="A4266" s="117"/>
      <c r="B4266" s="117"/>
      <c r="C4266" s="117"/>
      <c r="D4266" s="117"/>
      <c r="E4266" s="117"/>
      <c r="F4266" s="117" t="str">
        <f>IF(ISNA(VLOOKUP(B4266,[2]保固召回!$A:$G,7,FALSE)),"",(VLOOKUP(B4266,[2]保固召回!$A:$G,7,FALSE)))</f>
        <v/>
      </c>
      <c r="G4266" s="121" t="e">
        <f t="shared" ca="1" si="267"/>
        <v>#DIV/0!</v>
      </c>
      <c r="H4266" s="121" t="str">
        <f t="shared" si="265"/>
        <v/>
      </c>
      <c r="I4266" s="122">
        <f t="shared" ca="1" si="266"/>
        <v>0</v>
      </c>
      <c r="N4266" s="125"/>
      <c r="O4266" s="126"/>
      <c r="P4266" s="127" t="str">
        <f>IF(B4266="","",IF(ISNA(VLOOKUP(U4266,[2]NEW!H:H,1,FALSE)),"V",""))</f>
        <v/>
      </c>
      <c r="Q4266" s="156"/>
      <c r="R4266" s="129"/>
      <c r="S4266" s="205"/>
      <c r="U4266" s="132" t="str">
        <f t="shared" si="264"/>
        <v/>
      </c>
    </row>
    <row r="4267" spans="1:21" ht="20.25" customHeight="1" x14ac:dyDescent="0.25">
      <c r="A4267" s="117"/>
      <c r="B4267" s="117"/>
      <c r="C4267" s="117"/>
      <c r="D4267" s="117"/>
      <c r="E4267" s="117"/>
      <c r="F4267" s="117" t="str">
        <f>IF(ISNA(VLOOKUP(B4267,[2]保固召回!$A:$G,7,FALSE)),"",(VLOOKUP(B4267,[2]保固召回!$A:$G,7,FALSE)))</f>
        <v/>
      </c>
      <c r="G4267" s="121" t="e">
        <f t="shared" ca="1" si="267"/>
        <v>#DIV/0!</v>
      </c>
      <c r="H4267" s="121" t="str">
        <f t="shared" si="265"/>
        <v/>
      </c>
      <c r="I4267" s="122">
        <f t="shared" ca="1" si="266"/>
        <v>0</v>
      </c>
      <c r="N4267" s="125"/>
      <c r="O4267" s="126"/>
      <c r="P4267" s="127" t="str">
        <f>IF(B4267="","",IF(ISNA(VLOOKUP(U4267,[2]NEW!H:H,1,FALSE)),"V",""))</f>
        <v/>
      </c>
      <c r="Q4267" s="156"/>
      <c r="R4267" s="129"/>
      <c r="S4267" s="205"/>
      <c r="U4267" s="132" t="str">
        <f t="shared" si="264"/>
        <v/>
      </c>
    </row>
    <row r="4268" spans="1:21" ht="20.25" customHeight="1" x14ac:dyDescent="0.25">
      <c r="A4268" s="117"/>
      <c r="B4268" s="117"/>
      <c r="C4268" s="117"/>
      <c r="D4268" s="117"/>
      <c r="E4268" s="117"/>
      <c r="F4268" s="117" t="str">
        <f>IF(ISNA(VLOOKUP(B4268,[2]保固召回!$A:$G,7,FALSE)),"",(VLOOKUP(B4268,[2]保固召回!$A:$G,7,FALSE)))</f>
        <v/>
      </c>
      <c r="G4268" s="121" t="e">
        <f t="shared" ca="1" si="267"/>
        <v>#DIV/0!</v>
      </c>
      <c r="H4268" s="121" t="str">
        <f t="shared" si="265"/>
        <v/>
      </c>
      <c r="I4268" s="122">
        <f t="shared" ca="1" si="266"/>
        <v>0</v>
      </c>
      <c r="N4268" s="125"/>
      <c r="O4268" s="126"/>
      <c r="P4268" s="127" t="str">
        <f>IF(B4268="","",IF(ISNA(VLOOKUP(U4268,[2]NEW!H:H,1,FALSE)),"V",""))</f>
        <v/>
      </c>
      <c r="Q4268" s="156"/>
      <c r="R4268" s="129"/>
      <c r="S4268" s="205"/>
      <c r="U4268" s="132" t="str">
        <f t="shared" si="264"/>
        <v/>
      </c>
    </row>
    <row r="4269" spans="1:21" ht="20.25" customHeight="1" x14ac:dyDescent="0.25">
      <c r="A4269" s="117"/>
      <c r="B4269" s="117"/>
      <c r="C4269" s="117"/>
      <c r="D4269" s="117"/>
      <c r="E4269" s="117"/>
      <c r="F4269" s="117" t="str">
        <f>IF(ISNA(VLOOKUP(B4269,[2]保固召回!$A:$G,7,FALSE)),"",(VLOOKUP(B4269,[2]保固召回!$A:$G,7,FALSE)))</f>
        <v/>
      </c>
      <c r="G4269" s="121" t="e">
        <f t="shared" ca="1" si="267"/>
        <v>#DIV/0!</v>
      </c>
      <c r="H4269" s="121" t="str">
        <f t="shared" si="265"/>
        <v/>
      </c>
      <c r="I4269" s="122">
        <f t="shared" ca="1" si="266"/>
        <v>0</v>
      </c>
      <c r="N4269" s="125"/>
      <c r="O4269" s="126"/>
      <c r="P4269" s="127" t="str">
        <f>IF(B4269="","",IF(ISNA(VLOOKUP(U4269,[2]NEW!H:H,1,FALSE)),"V",""))</f>
        <v/>
      </c>
      <c r="Q4269" s="156"/>
      <c r="R4269" s="129"/>
      <c r="S4269" s="205"/>
      <c r="U4269" s="132" t="str">
        <f t="shared" si="264"/>
        <v/>
      </c>
    </row>
    <row r="4270" spans="1:21" ht="20.25" customHeight="1" x14ac:dyDescent="0.25">
      <c r="A4270" s="117"/>
      <c r="B4270" s="117"/>
      <c r="C4270" s="117"/>
      <c r="D4270" s="117"/>
      <c r="E4270" s="117"/>
      <c r="F4270" s="117" t="str">
        <f>IF(ISNA(VLOOKUP(B4270,[2]保固召回!$A:$G,7,FALSE)),"",(VLOOKUP(B4270,[2]保固召回!$A:$G,7,FALSE)))</f>
        <v/>
      </c>
      <c r="G4270" s="121" t="e">
        <f t="shared" ca="1" si="267"/>
        <v>#DIV/0!</v>
      </c>
      <c r="H4270" s="121" t="str">
        <f t="shared" si="265"/>
        <v/>
      </c>
      <c r="I4270" s="122">
        <f t="shared" ca="1" si="266"/>
        <v>0</v>
      </c>
      <c r="N4270" s="125"/>
      <c r="O4270" s="126"/>
      <c r="P4270" s="127" t="str">
        <f>IF(B4270="","",IF(ISNA(VLOOKUP(U4270,[2]NEW!H:H,1,FALSE)),"V",""))</f>
        <v/>
      </c>
      <c r="Q4270" s="156"/>
      <c r="R4270" s="129"/>
      <c r="S4270" s="205"/>
      <c r="U4270" s="132" t="str">
        <f t="shared" si="264"/>
        <v/>
      </c>
    </row>
    <row r="4271" spans="1:21" ht="20.25" customHeight="1" x14ac:dyDescent="0.25">
      <c r="A4271" s="117"/>
      <c r="B4271" s="117"/>
      <c r="C4271" s="117"/>
      <c r="D4271" s="117"/>
      <c r="E4271" s="117"/>
      <c r="F4271" s="117" t="str">
        <f>IF(ISNA(VLOOKUP(B4271,[2]保固召回!$A:$G,7,FALSE)),"",(VLOOKUP(B4271,[2]保固召回!$A:$G,7,FALSE)))</f>
        <v/>
      </c>
      <c r="G4271" s="121" t="e">
        <f t="shared" ca="1" si="267"/>
        <v>#DIV/0!</v>
      </c>
      <c r="H4271" s="121" t="str">
        <f t="shared" si="265"/>
        <v/>
      </c>
      <c r="I4271" s="122">
        <f t="shared" ca="1" si="266"/>
        <v>0</v>
      </c>
      <c r="N4271" s="125"/>
      <c r="O4271" s="126"/>
      <c r="P4271" s="127" t="str">
        <f>IF(B4271="","",IF(ISNA(VLOOKUP(U4271,[2]NEW!H:H,1,FALSE)),"V",""))</f>
        <v/>
      </c>
      <c r="Q4271" s="156"/>
      <c r="R4271" s="129"/>
      <c r="S4271" s="205"/>
      <c r="U4271" s="132" t="str">
        <f t="shared" si="264"/>
        <v/>
      </c>
    </row>
    <row r="4272" spans="1:21" ht="20.25" customHeight="1" x14ac:dyDescent="0.25">
      <c r="A4272" s="117"/>
      <c r="B4272" s="117"/>
      <c r="C4272" s="117"/>
      <c r="D4272" s="117"/>
      <c r="E4272" s="117"/>
      <c r="F4272" s="117" t="str">
        <f>IF(ISNA(VLOOKUP(B4272,[2]保固召回!$A:$G,7,FALSE)),"",(VLOOKUP(B4272,[2]保固召回!$A:$G,7,FALSE)))</f>
        <v/>
      </c>
      <c r="G4272" s="121" t="e">
        <f t="shared" ca="1" si="267"/>
        <v>#DIV/0!</v>
      </c>
      <c r="H4272" s="121" t="str">
        <f t="shared" si="265"/>
        <v/>
      </c>
      <c r="I4272" s="122">
        <f t="shared" ca="1" si="266"/>
        <v>0</v>
      </c>
      <c r="N4272" s="125"/>
      <c r="O4272" s="126"/>
      <c r="P4272" s="127" t="str">
        <f>IF(B4272="","",IF(ISNA(VLOOKUP(U4272,[2]NEW!H:H,1,FALSE)),"V",""))</f>
        <v/>
      </c>
      <c r="Q4272" s="156"/>
      <c r="R4272" s="129"/>
      <c r="S4272" s="205"/>
      <c r="U4272" s="132" t="str">
        <f t="shared" si="264"/>
        <v/>
      </c>
    </row>
    <row r="4273" spans="1:21" ht="20.25" customHeight="1" x14ac:dyDescent="0.25">
      <c r="A4273" s="117"/>
      <c r="B4273" s="117"/>
      <c r="C4273" s="117"/>
      <c r="D4273" s="117"/>
      <c r="E4273" s="117"/>
      <c r="F4273" s="117"/>
      <c r="G4273" s="121" t="e">
        <f t="shared" ca="1" si="267"/>
        <v>#DIV/0!</v>
      </c>
      <c r="H4273" s="121" t="str">
        <f t="shared" si="265"/>
        <v/>
      </c>
      <c r="I4273" s="122">
        <f t="shared" ca="1" si="266"/>
        <v>0</v>
      </c>
      <c r="N4273" s="125"/>
      <c r="O4273" s="126"/>
      <c r="P4273" s="127" t="str">
        <f>IF(B4273="","",IF(ISNA(VLOOKUP(U4273,[2]NEW!H:H,1,FALSE)),"V",""))</f>
        <v/>
      </c>
      <c r="Q4273" s="156"/>
      <c r="R4273" s="129"/>
      <c r="S4273" s="205"/>
      <c r="U4273" s="132" t="str">
        <f t="shared" si="264"/>
        <v/>
      </c>
    </row>
    <row r="4274" spans="1:21" ht="20.25" customHeight="1" x14ac:dyDescent="0.25">
      <c r="A4274" s="117"/>
      <c r="B4274" s="117"/>
      <c r="C4274" s="117"/>
      <c r="D4274" s="117"/>
      <c r="E4274" s="117"/>
      <c r="F4274" s="117"/>
      <c r="G4274" s="121" t="e">
        <f t="shared" ca="1" si="267"/>
        <v>#DIV/0!</v>
      </c>
      <c r="H4274" s="121" t="str">
        <f t="shared" si="265"/>
        <v/>
      </c>
      <c r="I4274" s="122">
        <f t="shared" ca="1" si="266"/>
        <v>0</v>
      </c>
      <c r="N4274" s="125"/>
      <c r="O4274" s="126"/>
      <c r="P4274" s="127" t="str">
        <f>IF(B4274="","",IF(ISNA(VLOOKUP(U4274,[2]NEW!H:H,1,FALSE)),"V",""))</f>
        <v/>
      </c>
      <c r="Q4274" s="156"/>
      <c r="R4274" s="129"/>
      <c r="S4274" s="205"/>
      <c r="U4274" s="132" t="str">
        <f t="shared" si="264"/>
        <v/>
      </c>
    </row>
    <row r="4275" spans="1:21" ht="20.25" customHeight="1" x14ac:dyDescent="0.25">
      <c r="A4275" s="117"/>
      <c r="B4275" s="117"/>
      <c r="C4275" s="117"/>
      <c r="D4275" s="117"/>
      <c r="E4275" s="117"/>
      <c r="F4275" s="117"/>
      <c r="G4275" s="121" t="e">
        <f t="shared" ca="1" si="267"/>
        <v>#DIV/0!</v>
      </c>
      <c r="H4275" s="121" t="str">
        <f t="shared" si="265"/>
        <v/>
      </c>
      <c r="I4275" s="122">
        <f t="shared" ca="1" si="266"/>
        <v>0</v>
      </c>
      <c r="N4275" s="125"/>
      <c r="O4275" s="126"/>
      <c r="P4275" s="127" t="str">
        <f>IF(B4275="","",IF(ISNA(VLOOKUP(U4275,[2]NEW!H:H,1,FALSE)),"V",""))</f>
        <v/>
      </c>
      <c r="Q4275" s="156"/>
      <c r="R4275" s="129"/>
      <c r="S4275" s="205"/>
      <c r="U4275" s="132" t="str">
        <f t="shared" si="264"/>
        <v/>
      </c>
    </row>
    <row r="4276" spans="1:21" ht="20.25" customHeight="1" x14ac:dyDescent="0.25">
      <c r="A4276" s="117"/>
      <c r="B4276" s="117"/>
      <c r="C4276" s="117"/>
      <c r="D4276" s="117"/>
      <c r="E4276" s="117"/>
      <c r="F4276" s="117"/>
      <c r="G4276" s="121" t="e">
        <f t="shared" ca="1" si="267"/>
        <v>#DIV/0!</v>
      </c>
      <c r="H4276" s="121" t="str">
        <f t="shared" si="265"/>
        <v/>
      </c>
      <c r="I4276" s="122">
        <f t="shared" ca="1" si="266"/>
        <v>0</v>
      </c>
      <c r="N4276" s="125"/>
      <c r="O4276" s="126"/>
      <c r="P4276" s="127" t="str">
        <f>IF(B4276="","",IF(ISNA(VLOOKUP(U4276,[2]NEW!H:H,1,FALSE)),"V",""))</f>
        <v/>
      </c>
      <c r="Q4276" s="156"/>
      <c r="R4276" s="129"/>
      <c r="S4276" s="205"/>
      <c r="U4276" s="132" t="str">
        <f t="shared" si="264"/>
        <v/>
      </c>
    </row>
    <row r="4277" spans="1:21" ht="20.25" customHeight="1" x14ac:dyDescent="0.25">
      <c r="A4277" s="117"/>
      <c r="B4277" s="117"/>
      <c r="C4277" s="117"/>
      <c r="D4277" s="117"/>
      <c r="E4277" s="117"/>
      <c r="F4277" s="117"/>
      <c r="G4277" s="121" t="e">
        <f t="shared" ca="1" si="267"/>
        <v>#DIV/0!</v>
      </c>
      <c r="H4277" s="121" t="str">
        <f t="shared" si="265"/>
        <v/>
      </c>
      <c r="I4277" s="122">
        <f t="shared" ca="1" si="266"/>
        <v>0</v>
      </c>
      <c r="N4277" s="125"/>
      <c r="O4277" s="126"/>
      <c r="P4277" s="127" t="str">
        <f>IF(B4277="","",IF(ISNA(VLOOKUP(U4277,[2]NEW!H:H,1,FALSE)),"V",""))</f>
        <v/>
      </c>
      <c r="Q4277" s="156"/>
      <c r="R4277" s="129"/>
      <c r="S4277" s="205"/>
      <c r="U4277" s="132" t="str">
        <f t="shared" si="264"/>
        <v/>
      </c>
    </row>
    <row r="4278" spans="1:21" ht="20.25" customHeight="1" x14ac:dyDescent="0.25">
      <c r="A4278" s="117"/>
      <c r="B4278" s="117"/>
      <c r="C4278" s="117"/>
      <c r="D4278" s="117"/>
      <c r="E4278" s="117"/>
      <c r="F4278" s="117"/>
      <c r="G4278" s="121" t="e">
        <f t="shared" ca="1" si="267"/>
        <v>#DIV/0!</v>
      </c>
      <c r="H4278" s="121" t="str">
        <f t="shared" si="265"/>
        <v/>
      </c>
      <c r="I4278" s="122">
        <f t="shared" ca="1" si="266"/>
        <v>0</v>
      </c>
      <c r="N4278" s="125"/>
      <c r="O4278" s="126"/>
      <c r="P4278" s="127" t="str">
        <f>IF(B4278="","",IF(ISNA(VLOOKUP(U4278,[2]NEW!H:H,1,FALSE)),"V",""))</f>
        <v/>
      </c>
      <c r="Q4278" s="156"/>
      <c r="R4278" s="129"/>
      <c r="S4278" s="205"/>
      <c r="U4278" s="132" t="str">
        <f t="shared" si="264"/>
        <v/>
      </c>
    </row>
    <row r="4279" spans="1:21" ht="20.25" customHeight="1" x14ac:dyDescent="0.25">
      <c r="A4279" s="117"/>
      <c r="B4279" s="117"/>
      <c r="C4279" s="117"/>
      <c r="D4279" s="117"/>
      <c r="E4279" s="117"/>
      <c r="F4279" s="117"/>
      <c r="G4279" s="121" t="e">
        <f t="shared" ca="1" si="267"/>
        <v>#DIV/0!</v>
      </c>
      <c r="H4279" s="121" t="str">
        <f t="shared" si="265"/>
        <v/>
      </c>
      <c r="I4279" s="122">
        <f t="shared" ca="1" si="266"/>
        <v>0</v>
      </c>
      <c r="N4279" s="125"/>
      <c r="O4279" s="126"/>
      <c r="P4279" s="127" t="str">
        <f>IF(B4279="","",IF(ISNA(VLOOKUP(U4279,[2]NEW!H:H,1,FALSE)),"V",""))</f>
        <v/>
      </c>
      <c r="Q4279" s="156"/>
      <c r="R4279" s="129"/>
      <c r="S4279" s="205"/>
      <c r="U4279" s="132" t="str">
        <f t="shared" si="264"/>
        <v/>
      </c>
    </row>
    <row r="4280" spans="1:21" ht="20.25" customHeight="1" x14ac:dyDescent="0.25">
      <c r="A4280" s="117"/>
      <c r="B4280" s="117"/>
      <c r="C4280" s="117"/>
      <c r="D4280" s="117"/>
      <c r="E4280" s="117"/>
      <c r="F4280" s="117"/>
      <c r="G4280" s="121" t="e">
        <f t="shared" ca="1" si="267"/>
        <v>#DIV/0!</v>
      </c>
      <c r="H4280" s="121" t="str">
        <f t="shared" si="265"/>
        <v/>
      </c>
      <c r="I4280" s="122">
        <f t="shared" ca="1" si="266"/>
        <v>0</v>
      </c>
      <c r="N4280" s="125"/>
      <c r="O4280" s="126"/>
      <c r="P4280" s="127" t="str">
        <f>IF(B4280="","",IF(ISNA(VLOOKUP(U4280,[2]NEW!H:H,1,FALSE)),"V",""))</f>
        <v/>
      </c>
      <c r="Q4280" s="156"/>
      <c r="R4280" s="129"/>
      <c r="S4280" s="205"/>
      <c r="U4280" s="132" t="str">
        <f t="shared" si="264"/>
        <v/>
      </c>
    </row>
    <row r="4281" spans="1:21" ht="20.25" customHeight="1" x14ac:dyDescent="0.25">
      <c r="A4281" s="117"/>
      <c r="B4281" s="117"/>
      <c r="C4281" s="117"/>
      <c r="D4281" s="117"/>
      <c r="E4281" s="117"/>
      <c r="F4281" s="117"/>
      <c r="G4281" s="121" t="e">
        <f t="shared" ca="1" si="267"/>
        <v>#DIV/0!</v>
      </c>
      <c r="H4281" s="121" t="str">
        <f t="shared" si="265"/>
        <v/>
      </c>
      <c r="I4281" s="122">
        <f t="shared" ca="1" si="266"/>
        <v>0</v>
      </c>
      <c r="N4281" s="125"/>
      <c r="O4281" s="126"/>
      <c r="P4281" s="127" t="str">
        <f>IF(B4281="","",IF(ISNA(VLOOKUP(U4281,[2]NEW!H:H,1,FALSE)),"V",""))</f>
        <v/>
      </c>
      <c r="Q4281" s="156"/>
      <c r="R4281" s="129"/>
      <c r="S4281" s="205"/>
      <c r="U4281" s="132" t="str">
        <f t="shared" si="264"/>
        <v/>
      </c>
    </row>
    <row r="4282" spans="1:21" ht="20.25" customHeight="1" x14ac:dyDescent="0.25">
      <c r="A4282" s="117"/>
      <c r="B4282" s="117"/>
      <c r="C4282" s="117"/>
      <c r="D4282" s="117"/>
      <c r="E4282" s="117"/>
      <c r="F4282" s="117"/>
      <c r="G4282" s="121" t="e">
        <f t="shared" ca="1" si="267"/>
        <v>#DIV/0!</v>
      </c>
      <c r="H4282" s="121" t="str">
        <f t="shared" si="265"/>
        <v/>
      </c>
      <c r="I4282" s="122">
        <f t="shared" ca="1" si="266"/>
        <v>0</v>
      </c>
      <c r="N4282" s="125"/>
      <c r="O4282" s="126"/>
      <c r="P4282" s="127" t="str">
        <f>IF(B4282="","",IF(ISNA(VLOOKUP(U4282,[2]NEW!H:H,1,FALSE)),"V",""))</f>
        <v/>
      </c>
      <c r="Q4282" s="156"/>
      <c r="R4282" s="129"/>
      <c r="S4282" s="205"/>
      <c r="U4282" s="132" t="str">
        <f t="shared" si="264"/>
        <v/>
      </c>
    </row>
    <row r="4283" spans="1:21" ht="20.25" customHeight="1" x14ac:dyDescent="0.25">
      <c r="A4283" s="117"/>
      <c r="B4283" s="117"/>
      <c r="C4283" s="117"/>
      <c r="D4283" s="117"/>
      <c r="E4283" s="117"/>
      <c r="F4283" s="117"/>
      <c r="G4283" s="121" t="e">
        <f t="shared" ca="1" si="267"/>
        <v>#DIV/0!</v>
      </c>
      <c r="H4283" s="121" t="str">
        <f t="shared" si="265"/>
        <v/>
      </c>
      <c r="I4283" s="122">
        <f t="shared" ca="1" si="266"/>
        <v>0</v>
      </c>
      <c r="N4283" s="125"/>
      <c r="O4283" s="126"/>
      <c r="P4283" s="127" t="str">
        <f>IF(B4283="","",IF(ISNA(VLOOKUP(U4283,[2]NEW!H:H,1,FALSE)),"V",""))</f>
        <v/>
      </c>
      <c r="Q4283" s="156"/>
      <c r="R4283" s="129"/>
      <c r="S4283" s="205"/>
      <c r="U4283" s="132" t="str">
        <f t="shared" si="264"/>
        <v/>
      </c>
    </row>
    <row r="4284" spans="1:21" ht="20.25" customHeight="1" x14ac:dyDescent="0.25">
      <c r="A4284" s="117"/>
      <c r="B4284" s="117"/>
      <c r="C4284" s="117"/>
      <c r="D4284" s="117"/>
      <c r="E4284" s="117"/>
      <c r="F4284" s="117"/>
      <c r="G4284" s="121" t="e">
        <f t="shared" ca="1" si="267"/>
        <v>#DIV/0!</v>
      </c>
      <c r="H4284" s="121" t="str">
        <f t="shared" si="265"/>
        <v/>
      </c>
      <c r="I4284" s="122">
        <f t="shared" ca="1" si="266"/>
        <v>0</v>
      </c>
      <c r="N4284" s="125"/>
      <c r="O4284" s="126"/>
      <c r="P4284" s="127" t="str">
        <f>IF(B4284="","",IF(ISNA(VLOOKUP(U4284,[2]NEW!H:H,1,FALSE)),"V",""))</f>
        <v/>
      </c>
      <c r="Q4284" s="156"/>
      <c r="R4284" s="129"/>
      <c r="S4284" s="205"/>
      <c r="U4284" s="132" t="str">
        <f t="shared" si="264"/>
        <v/>
      </c>
    </row>
    <row r="4285" spans="1:21" ht="20.25" customHeight="1" x14ac:dyDescent="0.25">
      <c r="A4285" s="117"/>
      <c r="B4285" s="117"/>
      <c r="C4285" s="117"/>
      <c r="D4285" s="117"/>
      <c r="E4285" s="117"/>
      <c r="F4285" s="117"/>
      <c r="G4285" s="121" t="e">
        <f t="shared" ca="1" si="267"/>
        <v>#DIV/0!</v>
      </c>
      <c r="H4285" s="121" t="str">
        <f t="shared" si="265"/>
        <v/>
      </c>
      <c r="I4285" s="122">
        <f t="shared" ca="1" si="266"/>
        <v>0</v>
      </c>
      <c r="N4285" s="125"/>
      <c r="O4285" s="126"/>
      <c r="P4285" s="127" t="str">
        <f>IF(B4285="","",IF(ISNA(VLOOKUP(U4285,[2]NEW!H:H,1,FALSE)),"V",""))</f>
        <v/>
      </c>
      <c r="Q4285" s="156"/>
      <c r="R4285" s="129"/>
      <c r="S4285" s="205"/>
      <c r="U4285" s="132" t="str">
        <f t="shared" si="264"/>
        <v/>
      </c>
    </row>
    <row r="4286" spans="1:21" ht="20.25" customHeight="1" x14ac:dyDescent="0.25">
      <c r="A4286" s="117"/>
      <c r="B4286" s="117"/>
      <c r="C4286" s="117"/>
      <c r="D4286" s="117"/>
      <c r="E4286" s="117"/>
      <c r="F4286" s="117"/>
      <c r="G4286" s="121" t="e">
        <f t="shared" ca="1" si="267"/>
        <v>#DIV/0!</v>
      </c>
      <c r="H4286" s="121" t="str">
        <f t="shared" si="265"/>
        <v/>
      </c>
      <c r="I4286" s="122">
        <f t="shared" ca="1" si="266"/>
        <v>0</v>
      </c>
      <c r="N4286" s="125"/>
      <c r="O4286" s="126"/>
      <c r="P4286" s="127" t="str">
        <f>IF(B4286="","",IF(ISNA(VLOOKUP(U4286,[2]NEW!H:H,1,FALSE)),"V",""))</f>
        <v/>
      </c>
      <c r="Q4286" s="156"/>
      <c r="R4286" s="129"/>
      <c r="S4286" s="205"/>
      <c r="U4286" s="132" t="str">
        <f t="shared" si="264"/>
        <v/>
      </c>
    </row>
    <row r="4287" spans="1:21" ht="20.25" customHeight="1" x14ac:dyDescent="0.25">
      <c r="A4287" s="117"/>
      <c r="B4287" s="117"/>
      <c r="C4287" s="117"/>
      <c r="D4287" s="117"/>
      <c r="E4287" s="117"/>
      <c r="F4287" s="117"/>
      <c r="G4287" s="121" t="e">
        <f t="shared" ca="1" si="267"/>
        <v>#DIV/0!</v>
      </c>
      <c r="H4287" s="121" t="str">
        <f t="shared" si="265"/>
        <v/>
      </c>
      <c r="I4287" s="122">
        <f t="shared" ca="1" si="266"/>
        <v>0</v>
      </c>
      <c r="N4287" s="125"/>
      <c r="O4287" s="126"/>
      <c r="P4287" s="127" t="str">
        <f>IF(B4287="","",IF(ISNA(VLOOKUP(U4287,[2]NEW!H:H,1,FALSE)),"V",""))</f>
        <v/>
      </c>
      <c r="Q4287" s="156"/>
      <c r="R4287" s="129"/>
      <c r="S4287" s="205"/>
      <c r="U4287" s="132" t="str">
        <f t="shared" si="264"/>
        <v/>
      </c>
    </row>
    <row r="4288" spans="1:21" ht="20.25" customHeight="1" x14ac:dyDescent="0.25">
      <c r="A4288" s="117"/>
      <c r="B4288" s="117"/>
      <c r="C4288" s="117"/>
      <c r="D4288" s="117"/>
      <c r="E4288" s="117"/>
      <c r="F4288" s="117"/>
      <c r="G4288" s="121" t="e">
        <f t="shared" ca="1" si="267"/>
        <v>#DIV/0!</v>
      </c>
      <c r="H4288" s="121" t="str">
        <f t="shared" si="265"/>
        <v/>
      </c>
      <c r="I4288" s="122">
        <f t="shared" ca="1" si="266"/>
        <v>0</v>
      </c>
      <c r="N4288" s="125"/>
      <c r="O4288" s="126"/>
      <c r="P4288" s="127" t="str">
        <f>IF(B4288="","",IF(ISNA(VLOOKUP(U4288,[2]NEW!H:H,1,FALSE)),"V",""))</f>
        <v/>
      </c>
      <c r="Q4288" s="156"/>
      <c r="R4288" s="129"/>
      <c r="S4288" s="205"/>
      <c r="U4288" s="132" t="str">
        <f t="shared" si="264"/>
        <v/>
      </c>
    </row>
    <row r="4289" spans="1:21" ht="20.25" customHeight="1" x14ac:dyDescent="0.25">
      <c r="A4289" s="117"/>
      <c r="B4289" s="117"/>
      <c r="C4289" s="117"/>
      <c r="D4289" s="117"/>
      <c r="E4289" s="117"/>
      <c r="F4289" s="117"/>
      <c r="G4289" s="121" t="e">
        <f t="shared" ca="1" si="267"/>
        <v>#DIV/0!</v>
      </c>
      <c r="H4289" s="121" t="str">
        <f t="shared" si="265"/>
        <v/>
      </c>
      <c r="I4289" s="122">
        <f t="shared" ca="1" si="266"/>
        <v>0</v>
      </c>
      <c r="N4289" s="125"/>
      <c r="O4289" s="126"/>
      <c r="P4289" s="127" t="str">
        <f>IF(B4289="","",IF(ISNA(VLOOKUP(U4289,[2]NEW!H:H,1,FALSE)),"V",""))</f>
        <v/>
      </c>
      <c r="Q4289" s="156"/>
      <c r="R4289" s="129"/>
      <c r="S4289" s="205"/>
      <c r="U4289" s="132" t="str">
        <f t="shared" si="264"/>
        <v/>
      </c>
    </row>
    <row r="4290" spans="1:21" ht="20.25" customHeight="1" x14ac:dyDescent="0.25">
      <c r="A4290" s="117"/>
      <c r="B4290" s="117"/>
      <c r="C4290" s="117"/>
      <c r="D4290" s="117"/>
      <c r="E4290" s="117"/>
      <c r="F4290" s="117"/>
      <c r="G4290" s="121" t="e">
        <f t="shared" ca="1" si="267"/>
        <v>#DIV/0!</v>
      </c>
      <c r="H4290" s="121" t="str">
        <f t="shared" si="265"/>
        <v/>
      </c>
      <c r="I4290" s="122">
        <f t="shared" ca="1" si="266"/>
        <v>0</v>
      </c>
      <c r="N4290" s="125"/>
      <c r="O4290" s="126"/>
      <c r="P4290" s="127" t="str">
        <f>IF(B4290="","",IF(ISNA(VLOOKUP(U4290,[2]NEW!H:H,1,FALSE)),"V",""))</f>
        <v/>
      </c>
      <c r="Q4290" s="156"/>
      <c r="R4290" s="129"/>
      <c r="S4290" s="205"/>
      <c r="U4290" s="132" t="str">
        <f t="shared" si="264"/>
        <v/>
      </c>
    </row>
    <row r="4291" spans="1:21" ht="20.25" customHeight="1" x14ac:dyDescent="0.25">
      <c r="A4291" s="117"/>
      <c r="B4291" s="117"/>
      <c r="C4291" s="117"/>
      <c r="D4291" s="117"/>
      <c r="E4291" s="117"/>
      <c r="F4291" s="117"/>
      <c r="G4291" s="121" t="e">
        <f t="shared" ca="1" si="267"/>
        <v>#DIV/0!</v>
      </c>
      <c r="H4291" s="121" t="str">
        <f t="shared" si="265"/>
        <v/>
      </c>
      <c r="I4291" s="122">
        <f t="shared" ca="1" si="266"/>
        <v>0</v>
      </c>
      <c r="N4291" s="125"/>
      <c r="O4291" s="126"/>
      <c r="P4291" s="127" t="str">
        <f>IF(B4291="","",IF(ISNA(VLOOKUP(U4291,[2]NEW!H:H,1,FALSE)),"V",""))</f>
        <v/>
      </c>
      <c r="Q4291" s="156"/>
      <c r="R4291" s="129"/>
      <c r="S4291" s="205"/>
      <c r="U4291" s="132" t="str">
        <f t="shared" si="264"/>
        <v/>
      </c>
    </row>
    <row r="4292" spans="1:21" ht="20.25" customHeight="1" x14ac:dyDescent="0.25">
      <c r="A4292" s="117"/>
      <c r="B4292" s="117"/>
      <c r="C4292" s="117"/>
      <c r="D4292" s="117"/>
      <c r="E4292" s="117"/>
      <c r="F4292" s="117"/>
      <c r="G4292" s="121" t="e">
        <f t="shared" ca="1" si="267"/>
        <v>#DIV/0!</v>
      </c>
      <c r="H4292" s="121" t="str">
        <f t="shared" si="265"/>
        <v/>
      </c>
      <c r="I4292" s="122">
        <f t="shared" ca="1" si="266"/>
        <v>0</v>
      </c>
      <c r="N4292" s="125"/>
      <c r="O4292" s="126"/>
      <c r="P4292" s="127" t="str">
        <f>IF(B4292="","",IF(ISNA(VLOOKUP(U4292,[2]NEW!H:H,1,FALSE)),"V",""))</f>
        <v/>
      </c>
      <c r="Q4292" s="156"/>
      <c r="R4292" s="129"/>
      <c r="S4292" s="205"/>
      <c r="U4292" s="132" t="str">
        <f t="shared" si="264"/>
        <v/>
      </c>
    </row>
    <row r="4293" spans="1:21" ht="20.25" customHeight="1" x14ac:dyDescent="0.25">
      <c r="A4293" s="117"/>
      <c r="B4293" s="117"/>
      <c r="C4293" s="117"/>
      <c r="D4293" s="117"/>
      <c r="E4293" s="117"/>
      <c r="F4293" s="117"/>
      <c r="G4293" s="121" t="e">
        <f t="shared" ca="1" si="267"/>
        <v>#DIV/0!</v>
      </c>
      <c r="H4293" s="121" t="str">
        <f t="shared" si="265"/>
        <v/>
      </c>
      <c r="I4293" s="122">
        <f t="shared" ca="1" si="266"/>
        <v>0</v>
      </c>
      <c r="N4293" s="125"/>
      <c r="O4293" s="126"/>
      <c r="P4293" s="127" t="str">
        <f>IF(B4293="","",IF(ISNA(VLOOKUP(U4293,[2]NEW!H:H,1,FALSE)),"V",""))</f>
        <v/>
      </c>
      <c r="Q4293" s="156"/>
      <c r="R4293" s="129"/>
      <c r="S4293" s="205"/>
      <c r="U4293" s="132" t="str">
        <f t="shared" ref="U4293:U4310" si="268">B4293&amp;E4293</f>
        <v/>
      </c>
    </row>
    <row r="4294" spans="1:21" ht="20.25" customHeight="1" x14ac:dyDescent="0.25">
      <c r="A4294" s="117"/>
      <c r="B4294" s="117"/>
      <c r="C4294" s="117"/>
      <c r="D4294" s="117"/>
      <c r="E4294" s="117"/>
      <c r="F4294" s="117"/>
      <c r="G4294" s="121" t="e">
        <f t="shared" ca="1" si="267"/>
        <v>#DIV/0!</v>
      </c>
      <c r="H4294" s="121" t="str">
        <f t="shared" ref="H4294:H4310" si="269">IF(P4294="V",D4294,"")</f>
        <v/>
      </c>
      <c r="I4294" s="122">
        <f t="shared" ref="I4294:I4310" ca="1" si="270">COUNTIF(H:H,D4294)</f>
        <v>0</v>
      </c>
      <c r="N4294" s="125"/>
      <c r="O4294" s="126"/>
      <c r="P4294" s="127" t="str">
        <f>IF(B4294="","",IF(ISNA(VLOOKUP(U4294,[2]NEW!H:H,1,FALSE)),"V",""))</f>
        <v/>
      </c>
      <c r="Q4294" s="156"/>
      <c r="R4294" s="129"/>
      <c r="S4294" s="205"/>
      <c r="U4294" s="132" t="str">
        <f t="shared" si="268"/>
        <v/>
      </c>
    </row>
    <row r="4295" spans="1:21" ht="20.25" customHeight="1" x14ac:dyDescent="0.25">
      <c r="A4295" s="117"/>
      <c r="B4295" s="117"/>
      <c r="C4295" s="117"/>
      <c r="D4295" s="117"/>
      <c r="E4295" s="117"/>
      <c r="F4295" s="117"/>
      <c r="G4295" s="121" t="e">
        <f t="shared" ca="1" si="267"/>
        <v>#DIV/0!</v>
      </c>
      <c r="H4295" s="121" t="str">
        <f t="shared" si="269"/>
        <v/>
      </c>
      <c r="I4295" s="122">
        <f t="shared" ca="1" si="270"/>
        <v>0</v>
      </c>
      <c r="N4295" s="125"/>
      <c r="O4295" s="126"/>
      <c r="P4295" s="127" t="str">
        <f>IF(B4295="","",IF(ISNA(VLOOKUP(U4295,[2]NEW!H:H,1,FALSE)),"V",""))</f>
        <v/>
      </c>
      <c r="Q4295" s="156"/>
      <c r="R4295" s="129"/>
      <c r="S4295" s="205"/>
      <c r="U4295" s="132" t="str">
        <f t="shared" si="268"/>
        <v/>
      </c>
    </row>
    <row r="4296" spans="1:21" ht="20.25" customHeight="1" x14ac:dyDescent="0.25">
      <c r="A4296" s="117"/>
      <c r="B4296" s="117"/>
      <c r="C4296" s="117"/>
      <c r="D4296" s="117"/>
      <c r="E4296" s="117"/>
      <c r="F4296" s="117"/>
      <c r="G4296" s="121" t="e">
        <f t="shared" ca="1" si="267"/>
        <v>#DIV/0!</v>
      </c>
      <c r="H4296" s="121" t="str">
        <f t="shared" si="269"/>
        <v/>
      </c>
      <c r="I4296" s="122">
        <f t="shared" ca="1" si="270"/>
        <v>0</v>
      </c>
      <c r="N4296" s="125"/>
      <c r="O4296" s="126"/>
      <c r="P4296" s="127" t="str">
        <f>IF(B4296="","",IF(ISNA(VLOOKUP(U4296,[2]NEW!H:H,1,FALSE)),"V",""))</f>
        <v/>
      </c>
      <c r="Q4296" s="156"/>
      <c r="R4296" s="129"/>
      <c r="S4296" s="205"/>
      <c r="U4296" s="132" t="str">
        <f t="shared" si="268"/>
        <v/>
      </c>
    </row>
    <row r="4297" spans="1:21" ht="20.25" customHeight="1" x14ac:dyDescent="0.25">
      <c r="A4297" s="117"/>
      <c r="B4297" s="117"/>
      <c r="C4297" s="117"/>
      <c r="D4297" s="117"/>
      <c r="E4297" s="117"/>
      <c r="F4297" s="117"/>
      <c r="G4297" s="121" t="e">
        <f t="shared" ref="G4297:G4310" ca="1" si="271">COUNTIF(H:H,D4297)/COUNTIF(D:D,D4297)</f>
        <v>#DIV/0!</v>
      </c>
      <c r="H4297" s="121" t="str">
        <f t="shared" si="269"/>
        <v/>
      </c>
      <c r="I4297" s="122">
        <f t="shared" ca="1" si="270"/>
        <v>0</v>
      </c>
      <c r="N4297" s="125"/>
      <c r="O4297" s="126"/>
      <c r="P4297" s="127" t="str">
        <f>IF(B4297="","",IF(ISNA(VLOOKUP(U4297,[2]NEW!H:H,1,FALSE)),"V",""))</f>
        <v/>
      </c>
      <c r="Q4297" s="156"/>
      <c r="R4297" s="129"/>
      <c r="S4297" s="205"/>
      <c r="U4297" s="132" t="str">
        <f t="shared" si="268"/>
        <v/>
      </c>
    </row>
    <row r="4298" spans="1:21" ht="20.25" customHeight="1" x14ac:dyDescent="0.25">
      <c r="A4298" s="117"/>
      <c r="B4298" s="117"/>
      <c r="C4298" s="117"/>
      <c r="D4298" s="117"/>
      <c r="E4298" s="117"/>
      <c r="F4298" s="117"/>
      <c r="G4298" s="121" t="e">
        <f t="shared" ca="1" si="271"/>
        <v>#DIV/0!</v>
      </c>
      <c r="H4298" s="121" t="str">
        <f t="shared" si="269"/>
        <v/>
      </c>
      <c r="I4298" s="122">
        <f t="shared" ca="1" si="270"/>
        <v>0</v>
      </c>
      <c r="N4298" s="125"/>
      <c r="O4298" s="126"/>
      <c r="P4298" s="127" t="str">
        <f>IF(B4298="","",IF(ISNA(VLOOKUP(U4298,[2]NEW!H:H,1,FALSE)),"V",""))</f>
        <v/>
      </c>
      <c r="Q4298" s="156"/>
      <c r="R4298" s="129"/>
      <c r="S4298" s="205"/>
      <c r="U4298" s="132" t="str">
        <f t="shared" si="268"/>
        <v/>
      </c>
    </row>
    <row r="4299" spans="1:21" ht="20.25" customHeight="1" x14ac:dyDescent="0.25">
      <c r="A4299" s="117"/>
      <c r="B4299" s="117"/>
      <c r="C4299" s="117"/>
      <c r="D4299" s="117"/>
      <c r="E4299" s="117"/>
      <c r="F4299" s="117"/>
      <c r="G4299" s="121" t="e">
        <f t="shared" ca="1" si="271"/>
        <v>#DIV/0!</v>
      </c>
      <c r="H4299" s="121" t="str">
        <f t="shared" si="269"/>
        <v/>
      </c>
      <c r="I4299" s="122">
        <f t="shared" ca="1" si="270"/>
        <v>0</v>
      </c>
      <c r="N4299" s="125"/>
      <c r="O4299" s="126"/>
      <c r="P4299" s="127" t="str">
        <f>IF(B4299="","",IF(ISNA(VLOOKUP(U4299,[2]NEW!H:H,1,FALSE)),"V",""))</f>
        <v/>
      </c>
      <c r="Q4299" s="156"/>
      <c r="R4299" s="129"/>
      <c r="S4299" s="205"/>
      <c r="U4299" s="132" t="str">
        <f t="shared" si="268"/>
        <v/>
      </c>
    </row>
    <row r="4300" spans="1:21" ht="20.25" customHeight="1" x14ac:dyDescent="0.25">
      <c r="A4300" s="117"/>
      <c r="B4300" s="117"/>
      <c r="C4300" s="117"/>
      <c r="D4300" s="117"/>
      <c r="E4300" s="117"/>
      <c r="F4300" s="117"/>
      <c r="G4300" s="121" t="e">
        <f t="shared" ca="1" si="271"/>
        <v>#DIV/0!</v>
      </c>
      <c r="H4300" s="121" t="str">
        <f t="shared" si="269"/>
        <v/>
      </c>
      <c r="I4300" s="122">
        <f t="shared" ca="1" si="270"/>
        <v>0</v>
      </c>
      <c r="N4300" s="125"/>
      <c r="O4300" s="126"/>
      <c r="P4300" s="127" t="str">
        <f>IF(B4300="","",IF(ISNA(VLOOKUP(U4300,[2]NEW!H:H,1,FALSE)),"V",""))</f>
        <v/>
      </c>
      <c r="Q4300" s="156"/>
      <c r="R4300" s="129"/>
      <c r="S4300" s="205"/>
      <c r="U4300" s="132" t="str">
        <f t="shared" si="268"/>
        <v/>
      </c>
    </row>
    <row r="4301" spans="1:21" ht="20.25" customHeight="1" x14ac:dyDescent="0.25">
      <c r="A4301" s="117"/>
      <c r="B4301" s="117"/>
      <c r="C4301" s="117"/>
      <c r="D4301" s="117"/>
      <c r="E4301" s="117"/>
      <c r="F4301" s="117"/>
      <c r="G4301" s="121" t="e">
        <f t="shared" ca="1" si="271"/>
        <v>#DIV/0!</v>
      </c>
      <c r="H4301" s="121" t="str">
        <f t="shared" si="269"/>
        <v/>
      </c>
      <c r="I4301" s="122">
        <f t="shared" ca="1" si="270"/>
        <v>0</v>
      </c>
      <c r="N4301" s="125"/>
      <c r="O4301" s="126"/>
      <c r="P4301" s="127" t="str">
        <f>IF(B4301="","",IF(ISNA(VLOOKUP(U4301,[2]NEW!H:H,1,FALSE)),"V",""))</f>
        <v/>
      </c>
      <c r="Q4301" s="156"/>
      <c r="R4301" s="129"/>
      <c r="S4301" s="205"/>
      <c r="U4301" s="132" t="str">
        <f t="shared" si="268"/>
        <v/>
      </c>
    </row>
    <row r="4302" spans="1:21" ht="20.25" customHeight="1" x14ac:dyDescent="0.25">
      <c r="A4302" s="117"/>
      <c r="B4302" s="117"/>
      <c r="C4302" s="117"/>
      <c r="D4302" s="117"/>
      <c r="E4302" s="117"/>
      <c r="F4302" s="117"/>
      <c r="G4302" s="121" t="e">
        <f t="shared" ca="1" si="271"/>
        <v>#DIV/0!</v>
      </c>
      <c r="H4302" s="121" t="str">
        <f t="shared" si="269"/>
        <v/>
      </c>
      <c r="I4302" s="122">
        <f t="shared" ca="1" si="270"/>
        <v>0</v>
      </c>
      <c r="N4302" s="125"/>
      <c r="O4302" s="126"/>
      <c r="P4302" s="127" t="str">
        <f>IF(B4302="","",IF(ISNA(VLOOKUP(U4302,[2]NEW!H:H,1,FALSE)),"V",""))</f>
        <v/>
      </c>
      <c r="Q4302" s="156"/>
      <c r="R4302" s="129"/>
      <c r="S4302" s="205"/>
      <c r="U4302" s="132" t="str">
        <f t="shared" si="268"/>
        <v/>
      </c>
    </row>
    <row r="4303" spans="1:21" ht="20.25" customHeight="1" x14ac:dyDescent="0.25">
      <c r="A4303" s="117"/>
      <c r="B4303" s="117"/>
      <c r="C4303" s="117"/>
      <c r="D4303" s="117"/>
      <c r="E4303" s="117"/>
      <c r="F4303" s="117"/>
      <c r="G4303" s="121" t="e">
        <f t="shared" ca="1" si="271"/>
        <v>#DIV/0!</v>
      </c>
      <c r="H4303" s="121" t="str">
        <f t="shared" si="269"/>
        <v/>
      </c>
      <c r="I4303" s="122">
        <f t="shared" ca="1" si="270"/>
        <v>0</v>
      </c>
      <c r="N4303" s="125"/>
      <c r="O4303" s="126"/>
      <c r="P4303" s="127" t="str">
        <f>IF(B4303="","",IF(ISNA(VLOOKUP(U4303,[2]NEW!H:H,1,FALSE)),"V",""))</f>
        <v/>
      </c>
      <c r="Q4303" s="156"/>
      <c r="R4303" s="129"/>
      <c r="S4303" s="205"/>
      <c r="U4303" s="132" t="str">
        <f t="shared" si="268"/>
        <v/>
      </c>
    </row>
    <row r="4304" spans="1:21" ht="20.25" customHeight="1" x14ac:dyDescent="0.25">
      <c r="A4304" s="117"/>
      <c r="B4304" s="117"/>
      <c r="C4304" s="117"/>
      <c r="D4304" s="117"/>
      <c r="E4304" s="117"/>
      <c r="F4304" s="117"/>
      <c r="G4304" s="121" t="e">
        <f t="shared" ca="1" si="271"/>
        <v>#DIV/0!</v>
      </c>
      <c r="H4304" s="121" t="str">
        <f t="shared" si="269"/>
        <v/>
      </c>
      <c r="I4304" s="122">
        <f t="shared" ca="1" si="270"/>
        <v>0</v>
      </c>
      <c r="N4304" s="125"/>
      <c r="O4304" s="126"/>
      <c r="P4304" s="127" t="str">
        <f>IF(B4304="","",IF(ISNA(VLOOKUP(U4304,[2]NEW!H:H,1,FALSE)),"V",""))</f>
        <v/>
      </c>
      <c r="Q4304" s="156"/>
      <c r="R4304" s="129"/>
      <c r="S4304" s="205"/>
      <c r="U4304" s="132" t="str">
        <f t="shared" si="268"/>
        <v/>
      </c>
    </row>
    <row r="4305" spans="1:21" ht="20.25" customHeight="1" x14ac:dyDescent="0.25">
      <c r="A4305" s="117"/>
      <c r="B4305" s="117"/>
      <c r="C4305" s="117"/>
      <c r="D4305" s="117"/>
      <c r="E4305" s="117"/>
      <c r="F4305" s="117"/>
      <c r="G4305" s="121" t="e">
        <f t="shared" ca="1" si="271"/>
        <v>#DIV/0!</v>
      </c>
      <c r="H4305" s="121" t="str">
        <f t="shared" si="269"/>
        <v/>
      </c>
      <c r="I4305" s="122">
        <f t="shared" ca="1" si="270"/>
        <v>0</v>
      </c>
      <c r="N4305" s="125"/>
      <c r="O4305" s="126"/>
      <c r="P4305" s="127" t="str">
        <f>IF(B4305="","",IF(ISNA(VLOOKUP(U4305,[2]NEW!H:H,1,FALSE)),"V",""))</f>
        <v/>
      </c>
      <c r="Q4305" s="156"/>
      <c r="R4305" s="129"/>
      <c r="S4305" s="205"/>
      <c r="U4305" s="132" t="str">
        <f t="shared" si="268"/>
        <v/>
      </c>
    </row>
    <row r="4306" spans="1:21" ht="20.25" customHeight="1" x14ac:dyDescent="0.25">
      <c r="A4306" s="117"/>
      <c r="B4306" s="117"/>
      <c r="C4306" s="117"/>
      <c r="D4306" s="117"/>
      <c r="E4306" s="117"/>
      <c r="F4306" s="117"/>
      <c r="G4306" s="121" t="e">
        <f t="shared" ca="1" si="271"/>
        <v>#DIV/0!</v>
      </c>
      <c r="H4306" s="121" t="str">
        <f t="shared" si="269"/>
        <v/>
      </c>
      <c r="I4306" s="122">
        <f t="shared" ca="1" si="270"/>
        <v>0</v>
      </c>
      <c r="N4306" s="125"/>
      <c r="O4306" s="126"/>
      <c r="P4306" s="127" t="str">
        <f>IF(B4306="","",IF(ISNA(VLOOKUP(U4306,[2]NEW!H:H,1,FALSE)),"V",""))</f>
        <v/>
      </c>
      <c r="Q4306" s="156"/>
      <c r="R4306" s="129"/>
      <c r="S4306" s="205"/>
      <c r="U4306" s="132" t="str">
        <f t="shared" si="268"/>
        <v/>
      </c>
    </row>
    <row r="4307" spans="1:21" ht="20.25" customHeight="1" x14ac:dyDescent="0.25">
      <c r="A4307" s="117"/>
      <c r="B4307" s="117"/>
      <c r="C4307" s="117"/>
      <c r="D4307" s="117"/>
      <c r="E4307" s="117"/>
      <c r="F4307" s="117"/>
      <c r="G4307" s="121" t="e">
        <f t="shared" ca="1" si="271"/>
        <v>#DIV/0!</v>
      </c>
      <c r="H4307" s="121" t="str">
        <f t="shared" si="269"/>
        <v/>
      </c>
      <c r="I4307" s="122">
        <f t="shared" ca="1" si="270"/>
        <v>0</v>
      </c>
      <c r="N4307" s="125"/>
      <c r="O4307" s="126"/>
      <c r="P4307" s="127" t="str">
        <f>IF(B4307="","",IF(ISNA(VLOOKUP(U4307,[2]NEW!H:H,1,FALSE)),"V",""))</f>
        <v/>
      </c>
      <c r="Q4307" s="156"/>
      <c r="R4307" s="129"/>
      <c r="S4307" s="205"/>
      <c r="U4307" s="132" t="str">
        <f t="shared" si="268"/>
        <v/>
      </c>
    </row>
    <row r="4308" spans="1:21" ht="20.25" customHeight="1" x14ac:dyDescent="0.25">
      <c r="A4308" s="117"/>
      <c r="B4308" s="117"/>
      <c r="C4308" s="117"/>
      <c r="D4308" s="117"/>
      <c r="E4308" s="117"/>
      <c r="F4308" s="117"/>
      <c r="G4308" s="121" t="e">
        <f t="shared" ca="1" si="271"/>
        <v>#DIV/0!</v>
      </c>
      <c r="H4308" s="121" t="str">
        <f t="shared" si="269"/>
        <v/>
      </c>
      <c r="I4308" s="122">
        <f t="shared" ca="1" si="270"/>
        <v>0</v>
      </c>
      <c r="N4308" s="125"/>
      <c r="O4308" s="126"/>
      <c r="P4308" s="127" t="str">
        <f>IF(B4308="","",IF(ISNA(VLOOKUP(U4308,[2]NEW!H:H,1,FALSE)),"V",""))</f>
        <v/>
      </c>
      <c r="Q4308" s="156"/>
      <c r="R4308" s="129"/>
      <c r="S4308" s="205"/>
      <c r="U4308" s="132" t="str">
        <f t="shared" si="268"/>
        <v/>
      </c>
    </row>
    <row r="4309" spans="1:21" ht="20.25" customHeight="1" x14ac:dyDescent="0.25">
      <c r="A4309" s="117"/>
      <c r="B4309" s="117"/>
      <c r="C4309" s="117"/>
      <c r="D4309" s="117"/>
      <c r="E4309" s="117"/>
      <c r="F4309" s="117"/>
      <c r="G4309" s="121" t="e">
        <f t="shared" ca="1" si="271"/>
        <v>#DIV/0!</v>
      </c>
      <c r="H4309" s="121" t="str">
        <f t="shared" si="269"/>
        <v/>
      </c>
      <c r="I4309" s="122">
        <f t="shared" ca="1" si="270"/>
        <v>0</v>
      </c>
      <c r="N4309" s="125"/>
      <c r="O4309" s="126"/>
      <c r="P4309" s="127" t="str">
        <f>IF(B4309="","",IF(ISNA(VLOOKUP(U4309,[2]NEW!H:H,1,FALSE)),"V",""))</f>
        <v/>
      </c>
      <c r="Q4309" s="156"/>
      <c r="R4309" s="129"/>
      <c r="S4309" s="205"/>
      <c r="U4309" s="132" t="str">
        <f t="shared" si="268"/>
        <v/>
      </c>
    </row>
    <row r="4310" spans="1:21" ht="20.25" customHeight="1" x14ac:dyDescent="0.25">
      <c r="A4310" s="117"/>
      <c r="B4310" s="117"/>
      <c r="C4310" s="117"/>
      <c r="D4310" s="117"/>
      <c r="E4310" s="117"/>
      <c r="F4310" s="117"/>
      <c r="G4310" s="121" t="e">
        <f t="shared" ca="1" si="271"/>
        <v>#DIV/0!</v>
      </c>
      <c r="H4310" s="121" t="str">
        <f t="shared" si="269"/>
        <v/>
      </c>
      <c r="I4310" s="122">
        <f t="shared" ca="1" si="270"/>
        <v>0</v>
      </c>
      <c r="N4310" s="125"/>
      <c r="O4310" s="126"/>
      <c r="P4310" s="127" t="str">
        <f>IF(B4310="","",IF(ISNA(VLOOKUP(U4310,[2]NEW!H:H,1,FALSE)),"V",""))</f>
        <v/>
      </c>
      <c r="Q4310" s="156"/>
      <c r="R4310" s="129"/>
      <c r="S4310" s="205"/>
      <c r="U4310" s="132" t="str">
        <f t="shared" si="268"/>
        <v/>
      </c>
    </row>
    <row r="4311" spans="1:21" ht="30" customHeight="1" x14ac:dyDescent="0.25">
      <c r="A4311" s="117"/>
      <c r="B4311" s="117"/>
      <c r="C4311" s="117"/>
      <c r="D4311" s="117"/>
      <c r="E4311" s="117"/>
      <c r="F4311" s="117"/>
      <c r="G4311" s="121"/>
      <c r="N4311" s="125"/>
      <c r="O4311" s="126"/>
      <c r="P4311" s="127" t="str">
        <f>IF(B4311="","",IF(ISNA(VLOOKUP(U4311,[2]NEW!H:H,1,FALSE)),"V",""))</f>
        <v/>
      </c>
      <c r="Q4311" s="156"/>
      <c r="R4311" s="129"/>
      <c r="S4311" s="205"/>
    </row>
    <row r="4312" spans="1:21" ht="33.75" customHeight="1" x14ac:dyDescent="0.25">
      <c r="A4312" s="117"/>
      <c r="B4312" s="117"/>
      <c r="C4312" s="117"/>
      <c r="D4312" s="117"/>
      <c r="E4312" s="117"/>
      <c r="F4312" s="117"/>
      <c r="G4312" s="121"/>
      <c r="N4312" s="125"/>
      <c r="O4312" s="126"/>
      <c r="P4312" s="127" t="str">
        <f>IF(B4312="","",IF(ISNA(VLOOKUP(U4312,[2]NEW!H:H,1,FALSE)),"V",""))</f>
        <v/>
      </c>
      <c r="Q4312" s="156"/>
      <c r="R4312" s="129"/>
      <c r="S4312" s="205"/>
    </row>
    <row r="4313" spans="1:21" ht="20.25" customHeight="1" x14ac:dyDescent="0.25">
      <c r="A4313" s="117"/>
      <c r="B4313" s="117"/>
      <c r="C4313" s="117"/>
      <c r="D4313" s="117"/>
      <c r="E4313" s="117"/>
      <c r="F4313" s="117"/>
      <c r="G4313" s="121"/>
      <c r="N4313" s="125"/>
      <c r="O4313" s="126"/>
      <c r="P4313" s="127"/>
      <c r="Q4313" s="156"/>
      <c r="R4313" s="129"/>
      <c r="S4313" s="181"/>
      <c r="U4313" s="132" t="str">
        <f t="shared" ref="U4313:U4352" si="272">B4313&amp;E4313</f>
        <v/>
      </c>
    </row>
    <row r="4314" spans="1:21" ht="20.25" customHeight="1" x14ac:dyDescent="0.25">
      <c r="A4314" s="117"/>
      <c r="B4314" s="118" t="s">
        <v>6588</v>
      </c>
      <c r="C4314" s="119">
        <v>43330</v>
      </c>
      <c r="D4314" s="117" t="s">
        <v>6589</v>
      </c>
      <c r="E4314" s="120" t="s">
        <v>7426</v>
      </c>
      <c r="F4314" s="117"/>
      <c r="G4314" s="121"/>
      <c r="H4314" s="248" t="s">
        <v>7427</v>
      </c>
      <c r="N4314" s="125"/>
      <c r="O4314" s="126"/>
      <c r="P4314" s="127"/>
      <c r="Q4314" s="156"/>
      <c r="R4314" s="129"/>
      <c r="S4314" s="181"/>
      <c r="U4314" s="132" t="str">
        <f t="shared" si="272"/>
        <v>0061830400KS76596</v>
      </c>
    </row>
    <row r="4315" spans="1:21" ht="20.25" customHeight="1" x14ac:dyDescent="0.25">
      <c r="A4315" s="117"/>
      <c r="B4315" s="118" t="s">
        <v>6588</v>
      </c>
      <c r="C4315" s="119">
        <v>43330</v>
      </c>
      <c r="D4315" s="117" t="s">
        <v>6589</v>
      </c>
      <c r="E4315" s="120" t="s">
        <v>7428</v>
      </c>
      <c r="F4315" s="117"/>
      <c r="G4315" s="121"/>
      <c r="H4315" s="248" t="s">
        <v>7429</v>
      </c>
      <c r="N4315" s="125"/>
      <c r="O4315" s="126"/>
      <c r="P4315" s="127"/>
      <c r="Q4315" s="156"/>
      <c r="R4315" s="129"/>
      <c r="S4315" s="181"/>
      <c r="U4315" s="132" t="str">
        <f t="shared" si="272"/>
        <v>0061830400KS76404</v>
      </c>
    </row>
    <row r="4316" spans="1:21" ht="20.25" customHeight="1" x14ac:dyDescent="0.25">
      <c r="A4316" s="117"/>
      <c r="B4316" s="118" t="s">
        <v>6588</v>
      </c>
      <c r="C4316" s="119">
        <v>43330</v>
      </c>
      <c r="D4316" s="117" t="s">
        <v>6589</v>
      </c>
      <c r="E4316" s="120" t="s">
        <v>7430</v>
      </c>
      <c r="F4316" s="117"/>
      <c r="G4316" s="121"/>
      <c r="H4316" s="248" t="s">
        <v>7429</v>
      </c>
      <c r="N4316" s="125"/>
      <c r="O4316" s="126"/>
      <c r="P4316" s="127"/>
      <c r="Q4316" s="156"/>
      <c r="R4316" s="129"/>
      <c r="S4316" s="181"/>
      <c r="U4316" s="132" t="str">
        <f t="shared" si="272"/>
        <v>0061830400E685825</v>
      </c>
    </row>
    <row r="4317" spans="1:21" ht="20.25" customHeight="1" x14ac:dyDescent="0.25">
      <c r="A4317" s="117"/>
      <c r="B4317" s="118" t="s">
        <v>6588</v>
      </c>
      <c r="C4317" s="119">
        <v>43330</v>
      </c>
      <c r="D4317" s="117" t="s">
        <v>6589</v>
      </c>
      <c r="E4317" s="120" t="s">
        <v>7431</v>
      </c>
      <c r="F4317" s="117"/>
      <c r="G4317" s="121"/>
      <c r="H4317" s="248" t="s">
        <v>7432</v>
      </c>
      <c r="N4317" s="125"/>
      <c r="O4317" s="126"/>
      <c r="P4317" s="127"/>
      <c r="Q4317" s="156"/>
      <c r="R4317" s="129"/>
      <c r="S4317" s="181"/>
      <c r="U4317" s="132" t="str">
        <f t="shared" si="272"/>
        <v>0061830400E685782</v>
      </c>
    </row>
    <row r="4318" spans="1:21" ht="20.25" customHeight="1" x14ac:dyDescent="0.25">
      <c r="A4318" s="117"/>
      <c r="B4318" s="118" t="s">
        <v>6588</v>
      </c>
      <c r="C4318" s="119">
        <v>43330</v>
      </c>
      <c r="D4318" s="117" t="s">
        <v>6589</v>
      </c>
      <c r="E4318" s="120" t="s">
        <v>7433</v>
      </c>
      <c r="F4318" s="117"/>
      <c r="G4318" s="121"/>
      <c r="H4318" s="248" t="s">
        <v>7429</v>
      </c>
      <c r="N4318" s="125"/>
      <c r="O4318" s="126"/>
      <c r="P4318" s="127"/>
      <c r="Q4318" s="156"/>
      <c r="R4318" s="129"/>
      <c r="S4318" s="181"/>
      <c r="U4318" s="132" t="str">
        <f t="shared" si="272"/>
        <v>0061830400E766747</v>
      </c>
    </row>
    <row r="4319" spans="1:21" ht="20.25" customHeight="1" x14ac:dyDescent="0.25">
      <c r="A4319" s="117"/>
      <c r="B4319" s="118" t="s">
        <v>6588</v>
      </c>
      <c r="C4319" s="119">
        <v>43330</v>
      </c>
      <c r="D4319" s="117" t="s">
        <v>6589</v>
      </c>
      <c r="E4319" s="120" t="s">
        <v>7434</v>
      </c>
      <c r="F4319" s="117"/>
      <c r="G4319" s="121"/>
      <c r="H4319" s="248" t="s">
        <v>7435</v>
      </c>
      <c r="N4319" s="125"/>
      <c r="O4319" s="126"/>
      <c r="P4319" s="127"/>
      <c r="Q4319" s="156"/>
      <c r="R4319" s="129"/>
      <c r="S4319" s="181"/>
      <c r="U4319" s="132" t="str">
        <f t="shared" si="272"/>
        <v>0061830400E685174</v>
      </c>
    </row>
    <row r="4320" spans="1:21" ht="20.25" customHeight="1" x14ac:dyDescent="0.25">
      <c r="A4320" s="117"/>
      <c r="B4320" s="118" t="s">
        <v>6588</v>
      </c>
      <c r="C4320" s="119">
        <v>43330</v>
      </c>
      <c r="D4320" s="117" t="s">
        <v>6589</v>
      </c>
      <c r="E4320" s="120" t="s">
        <v>7436</v>
      </c>
      <c r="F4320" s="117"/>
      <c r="G4320" s="121"/>
      <c r="H4320" s="248" t="s">
        <v>7427</v>
      </c>
      <c r="N4320" s="125"/>
      <c r="O4320" s="126"/>
      <c r="P4320" s="127"/>
      <c r="Q4320" s="156"/>
      <c r="R4320" s="129"/>
      <c r="S4320" s="181"/>
      <c r="U4320" s="132" t="str">
        <f t="shared" si="272"/>
        <v>0061830400PY30576</v>
      </c>
    </row>
    <row r="4321" spans="1:21" ht="20.25" customHeight="1" x14ac:dyDescent="0.25">
      <c r="A4321" s="117"/>
      <c r="B4321" s="118" t="s">
        <v>6588</v>
      </c>
      <c r="C4321" s="119">
        <v>43330</v>
      </c>
      <c r="D4321" s="117" t="s">
        <v>6589</v>
      </c>
      <c r="E4321" s="120" t="s">
        <v>7437</v>
      </c>
      <c r="F4321" s="117"/>
      <c r="G4321" s="121"/>
      <c r="H4321" s="248" t="s">
        <v>7438</v>
      </c>
      <c r="N4321" s="125"/>
      <c r="O4321" s="126"/>
      <c r="P4321" s="127"/>
      <c r="Q4321" s="156"/>
      <c r="R4321" s="129"/>
      <c r="S4321" s="181"/>
      <c r="U4321" s="132" t="str">
        <f t="shared" si="272"/>
        <v>0061830400KS76515</v>
      </c>
    </row>
    <row r="4322" spans="1:21" ht="20.25" customHeight="1" x14ac:dyDescent="0.25">
      <c r="A4322" s="117"/>
      <c r="B4322" s="118" t="s">
        <v>6588</v>
      </c>
      <c r="C4322" s="119">
        <v>43330</v>
      </c>
      <c r="D4322" s="117" t="s">
        <v>6589</v>
      </c>
      <c r="E4322" s="120" t="s">
        <v>7439</v>
      </c>
      <c r="F4322" s="117"/>
      <c r="G4322" s="121"/>
      <c r="H4322" s="248" t="s">
        <v>7440</v>
      </c>
      <c r="N4322" s="125"/>
      <c r="O4322" s="126"/>
      <c r="P4322" s="127"/>
      <c r="Q4322" s="156"/>
      <c r="R4322" s="129"/>
      <c r="S4322" s="181"/>
      <c r="U4322" s="132" t="str">
        <f t="shared" si="272"/>
        <v>0061830400E370586</v>
      </c>
    </row>
    <row r="4323" spans="1:21" ht="20.25" customHeight="1" x14ac:dyDescent="0.25">
      <c r="A4323" s="117"/>
      <c r="B4323" s="118" t="s">
        <v>6588</v>
      </c>
      <c r="C4323" s="119">
        <v>43330</v>
      </c>
      <c r="D4323" s="117" t="s">
        <v>6589</v>
      </c>
      <c r="E4323" s="120" t="s">
        <v>7441</v>
      </c>
      <c r="F4323" s="117"/>
      <c r="G4323" s="121"/>
      <c r="H4323" s="248" t="s">
        <v>7429</v>
      </c>
      <c r="N4323" s="125"/>
      <c r="O4323" s="126"/>
      <c r="P4323" s="127"/>
      <c r="Q4323" s="156"/>
      <c r="R4323" s="129"/>
      <c r="S4323" s="181"/>
      <c r="U4323" s="132" t="str">
        <f t="shared" si="272"/>
        <v>0061830400E196104</v>
      </c>
    </row>
    <row r="4324" spans="1:21" ht="20.25" customHeight="1" x14ac:dyDescent="0.25">
      <c r="A4324" s="117"/>
      <c r="B4324" s="118" t="s">
        <v>6588</v>
      </c>
      <c r="C4324" s="119">
        <v>43330</v>
      </c>
      <c r="D4324" s="117" t="s">
        <v>6589</v>
      </c>
      <c r="E4324" s="120" t="s">
        <v>7442</v>
      </c>
      <c r="F4324" s="117"/>
      <c r="G4324" s="121"/>
      <c r="H4324" s="248" t="s">
        <v>7443</v>
      </c>
      <c r="N4324" s="125"/>
      <c r="O4324" s="126"/>
      <c r="P4324" s="127"/>
      <c r="Q4324" s="156"/>
      <c r="R4324" s="129"/>
      <c r="S4324" s="181"/>
      <c r="U4324" s="132" t="str">
        <f t="shared" si="272"/>
        <v>0061830400E685354</v>
      </c>
    </row>
    <row r="4325" spans="1:21" ht="20.25" customHeight="1" x14ac:dyDescent="0.25">
      <c r="A4325" s="117"/>
      <c r="B4325" s="118" t="s">
        <v>6588</v>
      </c>
      <c r="C4325" s="119">
        <v>43330</v>
      </c>
      <c r="D4325" s="117" t="s">
        <v>6589</v>
      </c>
      <c r="E4325" s="120" t="s">
        <v>7444</v>
      </c>
      <c r="F4325" s="117"/>
      <c r="G4325" s="121"/>
      <c r="N4325" s="125"/>
      <c r="O4325" s="126"/>
      <c r="P4325" s="127"/>
      <c r="Q4325" s="156"/>
      <c r="R4325" s="129"/>
      <c r="S4325" s="181"/>
      <c r="U4325" s="132" t="str">
        <f t="shared" si="272"/>
        <v>0061830400NL73629</v>
      </c>
    </row>
    <row r="4326" spans="1:21" ht="20.25" customHeight="1" x14ac:dyDescent="0.25">
      <c r="A4326" s="117"/>
      <c r="B4326" s="118"/>
      <c r="C4326" s="119"/>
      <c r="D4326" s="117"/>
      <c r="E4326" s="120"/>
      <c r="F4326" s="117"/>
      <c r="G4326" s="121"/>
      <c r="N4326" s="125"/>
      <c r="O4326" s="126"/>
      <c r="P4326" s="127"/>
      <c r="Q4326" s="156"/>
      <c r="R4326" s="129"/>
      <c r="S4326" s="181"/>
      <c r="U4326" s="132" t="str">
        <f t="shared" si="272"/>
        <v/>
      </c>
    </row>
    <row r="4327" spans="1:21" ht="20.25" customHeight="1" x14ac:dyDescent="0.25">
      <c r="A4327" s="117"/>
      <c r="B4327" s="118"/>
      <c r="C4327" s="119"/>
      <c r="D4327" s="117"/>
      <c r="E4327" s="120"/>
      <c r="F4327" s="117"/>
      <c r="G4327" s="121"/>
      <c r="N4327" s="125"/>
      <c r="O4327" s="126"/>
      <c r="P4327" s="127"/>
      <c r="Q4327" s="156"/>
      <c r="R4327" s="129"/>
      <c r="S4327" s="181"/>
      <c r="U4327" s="132" t="str">
        <f t="shared" si="272"/>
        <v/>
      </c>
    </row>
    <row r="4328" spans="1:21" ht="20.25" customHeight="1" x14ac:dyDescent="0.25">
      <c r="A4328" s="117"/>
      <c r="B4328" s="118"/>
      <c r="C4328" s="119"/>
      <c r="D4328" s="117"/>
      <c r="E4328" s="120"/>
      <c r="F4328" s="117"/>
      <c r="G4328" s="121"/>
      <c r="N4328" s="125"/>
      <c r="O4328" s="126"/>
      <c r="P4328" s="127"/>
      <c r="Q4328" s="156"/>
      <c r="R4328" s="129"/>
      <c r="S4328" s="181"/>
      <c r="U4328" s="132" t="str">
        <f t="shared" si="272"/>
        <v/>
      </c>
    </row>
    <row r="4329" spans="1:21" ht="20.25" customHeight="1" x14ac:dyDescent="0.25">
      <c r="A4329" s="117"/>
      <c r="B4329" s="118"/>
      <c r="C4329" s="119"/>
      <c r="D4329" s="117"/>
      <c r="E4329" s="120"/>
      <c r="F4329" s="117"/>
      <c r="G4329" s="121"/>
      <c r="N4329" s="125"/>
      <c r="O4329" s="126"/>
      <c r="P4329" s="127"/>
      <c r="Q4329" s="156"/>
      <c r="R4329" s="129"/>
      <c r="S4329" s="181"/>
      <c r="U4329" s="132" t="str">
        <f t="shared" si="272"/>
        <v/>
      </c>
    </row>
    <row r="4330" spans="1:21" ht="20.25" customHeight="1" x14ac:dyDescent="0.25">
      <c r="A4330" s="117"/>
      <c r="B4330" s="118"/>
      <c r="C4330" s="119"/>
      <c r="D4330" s="117"/>
      <c r="E4330" s="120"/>
      <c r="F4330" s="117"/>
      <c r="G4330" s="121"/>
      <c r="N4330" s="125"/>
      <c r="O4330" s="126"/>
      <c r="P4330" s="127"/>
      <c r="Q4330" s="156"/>
      <c r="R4330" s="129"/>
      <c r="S4330" s="181"/>
      <c r="U4330" s="132" t="str">
        <f t="shared" si="272"/>
        <v/>
      </c>
    </row>
    <row r="4331" spans="1:21" ht="20.25" customHeight="1" x14ac:dyDescent="0.25">
      <c r="A4331" s="117"/>
      <c r="B4331" s="118"/>
      <c r="C4331" s="119"/>
      <c r="D4331" s="117"/>
      <c r="E4331" s="120"/>
      <c r="F4331" s="117"/>
      <c r="G4331" s="121"/>
      <c r="N4331" s="125"/>
      <c r="O4331" s="126"/>
      <c r="P4331" s="127"/>
      <c r="Q4331" s="156"/>
      <c r="R4331" s="129"/>
      <c r="S4331" s="181"/>
      <c r="U4331" s="132" t="str">
        <f t="shared" si="272"/>
        <v/>
      </c>
    </row>
    <row r="4332" spans="1:21" ht="20.25" customHeight="1" x14ac:dyDescent="0.25">
      <c r="A4332" s="117"/>
      <c r="B4332" s="118"/>
      <c r="C4332" s="119"/>
      <c r="D4332" s="117"/>
      <c r="E4332" s="120"/>
      <c r="F4332" s="117"/>
      <c r="G4332" s="121"/>
      <c r="N4332" s="125"/>
      <c r="O4332" s="126"/>
      <c r="P4332" s="127"/>
      <c r="Q4332" s="156"/>
      <c r="R4332" s="129"/>
      <c r="S4332" s="181"/>
      <c r="U4332" s="132" t="str">
        <f t="shared" si="272"/>
        <v/>
      </c>
    </row>
    <row r="4333" spans="1:21" ht="20.25" customHeight="1" x14ac:dyDescent="0.25">
      <c r="A4333" s="117"/>
      <c r="B4333" s="118"/>
      <c r="C4333" s="119"/>
      <c r="D4333" s="117"/>
      <c r="E4333" s="120"/>
      <c r="F4333" s="117"/>
      <c r="G4333" s="121"/>
      <c r="N4333" s="125"/>
      <c r="O4333" s="126"/>
      <c r="P4333" s="127"/>
      <c r="Q4333" s="156"/>
      <c r="R4333" s="129"/>
      <c r="S4333" s="181"/>
      <c r="U4333" s="132" t="str">
        <f t="shared" si="272"/>
        <v/>
      </c>
    </row>
    <row r="4334" spans="1:21" ht="20.25" customHeight="1" x14ac:dyDescent="0.25">
      <c r="A4334" s="117"/>
      <c r="B4334" s="118"/>
      <c r="C4334" s="119"/>
      <c r="D4334" s="117"/>
      <c r="E4334" s="120"/>
      <c r="F4334" s="117"/>
      <c r="G4334" s="121"/>
      <c r="N4334" s="125"/>
      <c r="O4334" s="126"/>
      <c r="P4334" s="127"/>
      <c r="Q4334" s="156"/>
      <c r="R4334" s="129"/>
      <c r="S4334" s="181"/>
      <c r="U4334" s="132" t="str">
        <f t="shared" si="272"/>
        <v/>
      </c>
    </row>
    <row r="4335" spans="1:21" ht="20.25" customHeight="1" x14ac:dyDescent="0.25">
      <c r="A4335" s="117"/>
      <c r="B4335" s="118"/>
      <c r="C4335" s="119"/>
      <c r="D4335" s="117"/>
      <c r="E4335" s="120"/>
      <c r="F4335" s="117"/>
      <c r="G4335" s="121"/>
      <c r="N4335" s="125"/>
      <c r="O4335" s="126"/>
      <c r="P4335" s="127"/>
      <c r="Q4335" s="156"/>
      <c r="R4335" s="129"/>
      <c r="S4335" s="181"/>
      <c r="U4335" s="132" t="str">
        <f t="shared" si="272"/>
        <v/>
      </c>
    </row>
    <row r="4336" spans="1:21" ht="20.25" customHeight="1" x14ac:dyDescent="0.25">
      <c r="A4336" s="117"/>
      <c r="B4336" s="118"/>
      <c r="C4336" s="119"/>
      <c r="D4336" s="117"/>
      <c r="E4336" s="120"/>
      <c r="F4336" s="117"/>
      <c r="G4336" s="121"/>
      <c r="N4336" s="125"/>
      <c r="O4336" s="126"/>
      <c r="P4336" s="127"/>
      <c r="Q4336" s="156"/>
      <c r="R4336" s="129"/>
      <c r="S4336" s="181"/>
      <c r="U4336" s="132" t="str">
        <f t="shared" si="272"/>
        <v/>
      </c>
    </row>
    <row r="4337" spans="1:21" ht="20.25" customHeight="1" x14ac:dyDescent="0.25">
      <c r="A4337" s="117"/>
      <c r="B4337" s="118"/>
      <c r="C4337" s="119"/>
      <c r="D4337" s="117"/>
      <c r="E4337" s="120"/>
      <c r="F4337" s="117"/>
      <c r="G4337" s="121"/>
      <c r="N4337" s="125"/>
      <c r="O4337" s="126"/>
      <c r="P4337" s="127"/>
      <c r="Q4337" s="156"/>
      <c r="R4337" s="129"/>
      <c r="S4337" s="181"/>
      <c r="U4337" s="132" t="str">
        <f t="shared" si="272"/>
        <v/>
      </c>
    </row>
    <row r="4338" spans="1:21" ht="20.25" customHeight="1" x14ac:dyDescent="0.25">
      <c r="A4338" s="117"/>
      <c r="B4338" s="118"/>
      <c r="C4338" s="119"/>
      <c r="D4338" s="117"/>
      <c r="E4338" s="120"/>
      <c r="F4338" s="117"/>
      <c r="G4338" s="121"/>
      <c r="N4338" s="125"/>
      <c r="O4338" s="126"/>
      <c r="P4338" s="127"/>
      <c r="Q4338" s="156"/>
      <c r="R4338" s="129"/>
      <c r="S4338" s="181"/>
      <c r="U4338" s="132" t="str">
        <f t="shared" si="272"/>
        <v/>
      </c>
    </row>
    <row r="4339" spans="1:21" ht="20.25" customHeight="1" x14ac:dyDescent="0.25">
      <c r="A4339" s="117"/>
      <c r="B4339" s="118"/>
      <c r="C4339" s="119"/>
      <c r="D4339" s="117"/>
      <c r="E4339" s="120"/>
      <c r="F4339" s="117"/>
      <c r="G4339" s="121"/>
      <c r="N4339" s="125"/>
      <c r="O4339" s="126"/>
      <c r="P4339" s="127"/>
      <c r="Q4339" s="156"/>
      <c r="R4339" s="129"/>
      <c r="S4339" s="181"/>
      <c r="U4339" s="132" t="str">
        <f t="shared" si="272"/>
        <v/>
      </c>
    </row>
    <row r="4340" spans="1:21" ht="20.25" customHeight="1" x14ac:dyDescent="0.25">
      <c r="A4340" s="117"/>
      <c r="B4340" s="118"/>
      <c r="C4340" s="119"/>
      <c r="D4340" s="117"/>
      <c r="E4340" s="120"/>
      <c r="F4340" s="117"/>
      <c r="G4340" s="121"/>
      <c r="N4340" s="125"/>
      <c r="O4340" s="126"/>
      <c r="P4340" s="127"/>
      <c r="Q4340" s="156"/>
      <c r="R4340" s="129"/>
      <c r="S4340" s="181"/>
      <c r="U4340" s="132" t="str">
        <f t="shared" si="272"/>
        <v/>
      </c>
    </row>
    <row r="4341" spans="1:21" ht="20.25" customHeight="1" x14ac:dyDescent="0.25">
      <c r="A4341" s="117"/>
      <c r="B4341" s="118"/>
      <c r="C4341" s="119"/>
      <c r="D4341" s="117"/>
      <c r="E4341" s="120"/>
      <c r="F4341" s="117"/>
      <c r="G4341" s="121"/>
      <c r="N4341" s="125"/>
      <c r="O4341" s="126"/>
      <c r="P4341" s="127"/>
      <c r="Q4341" s="156"/>
      <c r="R4341" s="129"/>
      <c r="S4341" s="181"/>
      <c r="U4341" s="132" t="str">
        <f t="shared" si="272"/>
        <v/>
      </c>
    </row>
    <row r="4342" spans="1:21" ht="20.25" customHeight="1" x14ac:dyDescent="0.25">
      <c r="A4342" s="117"/>
      <c r="B4342" s="118"/>
      <c r="C4342" s="119"/>
      <c r="D4342" s="117"/>
      <c r="E4342" s="120"/>
      <c r="F4342" s="117"/>
      <c r="G4342" s="121"/>
      <c r="N4342" s="125"/>
      <c r="O4342" s="126"/>
      <c r="P4342" s="127"/>
      <c r="Q4342" s="156"/>
      <c r="R4342" s="129"/>
      <c r="S4342" s="181"/>
      <c r="U4342" s="132" t="str">
        <f t="shared" si="272"/>
        <v/>
      </c>
    </row>
    <row r="4343" spans="1:21" ht="20.25" customHeight="1" x14ac:dyDescent="0.25">
      <c r="A4343" s="117"/>
      <c r="B4343" s="118"/>
      <c r="C4343" s="119"/>
      <c r="D4343" s="117"/>
      <c r="E4343" s="120"/>
      <c r="F4343" s="117"/>
      <c r="G4343" s="121"/>
      <c r="N4343" s="125"/>
      <c r="O4343" s="126"/>
      <c r="P4343" s="127"/>
      <c r="Q4343" s="156"/>
      <c r="R4343" s="129"/>
      <c r="S4343" s="181"/>
      <c r="U4343" s="132" t="str">
        <f t="shared" si="272"/>
        <v/>
      </c>
    </row>
    <row r="4344" spans="1:21" ht="20.25" customHeight="1" x14ac:dyDescent="0.25">
      <c r="A4344" s="117"/>
      <c r="B4344" s="118"/>
      <c r="C4344" s="119"/>
      <c r="D4344" s="117"/>
      <c r="E4344" s="120"/>
      <c r="F4344" s="117"/>
      <c r="G4344" s="121"/>
      <c r="N4344" s="125"/>
      <c r="O4344" s="126"/>
      <c r="P4344" s="127"/>
      <c r="Q4344" s="156"/>
      <c r="R4344" s="129"/>
      <c r="S4344" s="181"/>
      <c r="U4344" s="132" t="str">
        <f t="shared" si="272"/>
        <v/>
      </c>
    </row>
    <row r="4345" spans="1:21" ht="20.25" customHeight="1" x14ac:dyDescent="0.25">
      <c r="A4345" s="117"/>
      <c r="B4345" s="118"/>
      <c r="C4345" s="119"/>
      <c r="D4345" s="117"/>
      <c r="E4345" s="120"/>
      <c r="F4345" s="117"/>
      <c r="G4345" s="121"/>
      <c r="N4345" s="125"/>
      <c r="O4345" s="126"/>
      <c r="P4345" s="127"/>
      <c r="Q4345" s="156"/>
      <c r="R4345" s="129"/>
      <c r="S4345" s="181"/>
      <c r="U4345" s="132" t="str">
        <f t="shared" si="272"/>
        <v/>
      </c>
    </row>
    <row r="4346" spans="1:21" ht="20.25" customHeight="1" x14ac:dyDescent="0.25">
      <c r="A4346" s="117"/>
      <c r="B4346" s="118"/>
      <c r="C4346" s="119"/>
      <c r="D4346" s="117"/>
      <c r="E4346" s="120"/>
      <c r="F4346" s="117"/>
      <c r="G4346" s="121"/>
      <c r="N4346" s="125"/>
      <c r="O4346" s="126"/>
      <c r="P4346" s="127"/>
      <c r="Q4346" s="156"/>
      <c r="R4346" s="129"/>
      <c r="S4346" s="181"/>
      <c r="U4346" s="132" t="str">
        <f t="shared" si="272"/>
        <v/>
      </c>
    </row>
    <row r="4347" spans="1:21" ht="20.25" customHeight="1" x14ac:dyDescent="0.25">
      <c r="A4347" s="117"/>
      <c r="B4347" s="118"/>
      <c r="C4347" s="119"/>
      <c r="D4347" s="117"/>
      <c r="E4347" s="120"/>
      <c r="F4347" s="117"/>
      <c r="G4347" s="121"/>
      <c r="N4347" s="125"/>
      <c r="O4347" s="126"/>
      <c r="P4347" s="127"/>
      <c r="Q4347" s="156"/>
      <c r="R4347" s="129"/>
      <c r="S4347" s="181"/>
      <c r="U4347" s="132" t="str">
        <f t="shared" si="272"/>
        <v/>
      </c>
    </row>
    <row r="4348" spans="1:21" ht="20.25" customHeight="1" x14ac:dyDescent="0.25">
      <c r="A4348" s="117"/>
      <c r="B4348" s="118"/>
      <c r="C4348" s="119"/>
      <c r="D4348" s="117"/>
      <c r="E4348" s="120"/>
      <c r="F4348" s="117"/>
      <c r="G4348" s="121"/>
      <c r="N4348" s="125"/>
      <c r="O4348" s="126"/>
      <c r="P4348" s="127"/>
      <c r="Q4348" s="156"/>
      <c r="R4348" s="129"/>
      <c r="S4348" s="181"/>
      <c r="U4348" s="132" t="str">
        <f t="shared" si="272"/>
        <v/>
      </c>
    </row>
    <row r="4349" spans="1:21" ht="20.25" customHeight="1" x14ac:dyDescent="0.25">
      <c r="A4349" s="117"/>
      <c r="B4349" s="118"/>
      <c r="C4349" s="119"/>
      <c r="D4349" s="117"/>
      <c r="E4349" s="120"/>
      <c r="F4349" s="117"/>
      <c r="G4349" s="121"/>
      <c r="N4349" s="125"/>
      <c r="O4349" s="126"/>
      <c r="P4349" s="127"/>
      <c r="Q4349" s="156"/>
      <c r="R4349" s="129"/>
      <c r="S4349" s="181"/>
      <c r="U4349" s="132" t="str">
        <f t="shared" si="272"/>
        <v/>
      </c>
    </row>
    <row r="4350" spans="1:21" ht="20.25" customHeight="1" x14ac:dyDescent="0.25">
      <c r="A4350" s="117"/>
      <c r="B4350" s="118"/>
      <c r="C4350" s="119"/>
      <c r="D4350" s="117"/>
      <c r="E4350" s="120"/>
      <c r="F4350" s="117"/>
      <c r="G4350" s="121"/>
      <c r="N4350" s="125"/>
      <c r="O4350" s="126"/>
      <c r="P4350" s="127"/>
      <c r="Q4350" s="156"/>
      <c r="R4350" s="129"/>
      <c r="S4350" s="181"/>
      <c r="U4350" s="132" t="str">
        <f t="shared" si="272"/>
        <v/>
      </c>
    </row>
    <row r="4351" spans="1:21" ht="20.25" customHeight="1" x14ac:dyDescent="0.25">
      <c r="A4351" s="117"/>
      <c r="B4351" s="118"/>
      <c r="C4351" s="119"/>
      <c r="D4351" s="117"/>
      <c r="E4351" s="120"/>
      <c r="F4351" s="117"/>
      <c r="G4351" s="121"/>
      <c r="N4351" s="125"/>
      <c r="O4351" s="126"/>
      <c r="P4351" s="127"/>
      <c r="Q4351" s="156"/>
      <c r="R4351" s="129"/>
      <c r="S4351" s="181"/>
      <c r="U4351" s="132" t="str">
        <f t="shared" si="272"/>
        <v/>
      </c>
    </row>
    <row r="4352" spans="1:21" ht="20.25" customHeight="1" x14ac:dyDescent="0.25">
      <c r="A4352" s="117"/>
      <c r="B4352" s="118"/>
      <c r="C4352" s="119"/>
      <c r="D4352" s="117"/>
      <c r="E4352" s="120"/>
      <c r="F4352" s="117"/>
      <c r="G4352" s="121"/>
      <c r="N4352" s="125"/>
      <c r="O4352" s="126"/>
      <c r="P4352" s="127"/>
      <c r="Q4352" s="156"/>
      <c r="R4352" s="129"/>
      <c r="S4352" s="181"/>
      <c r="U4352" s="132" t="str">
        <f t="shared" si="272"/>
        <v/>
      </c>
    </row>
  </sheetData>
  <autoFilter ref="A4:AD4325">
    <filterColumn colId="3">
      <filters blank="1">
        <filter val="B47TReplacingexhaust-gasrecirculationcooler"/>
        <filter val="Checking,ifrequired,reworkingplugconnectionofblowercont"/>
        <filter val="E39E46E53更換駕駛側空氣囊"/>
        <filter val="E39E46E53檢查，視須要更換駕駛側空氣囊"/>
        <filter val="EGR檢查篩選,請查詢DWH"/>
        <filter val="F0xF1x編程控制單元(引擎機油油位)"/>
        <filter val="F0xF1x編程控制單元(引擎機油保養周期)"/>
        <filter val="F1xF2xB47編程控制單元，視須要更換廢氣再循環控制閥"/>
        <filter val="F25F26修整ISOFIX固定夾(第二部份)"/>
        <filter val="F2xF3xF4xG1XG3x更換曲軸傳感器"/>
        <filter val="F2xF87F52G3xG01編程控制單元(Kombi)"/>
        <filter val="F2xG01G3x編程控制單元(DME)"/>
        <filter val="F30PHEV更換起動馬達"/>
        <filter val="F48G11G30更換曲軸傳感器(柴油)"/>
        <filter val="F48編程控制單元(DKG)"/>
        <filter val="F60加裝高壓泵防護板"/>
        <filter val="F90修整燃油輸送單元管路"/>
        <filter val="G01G02剎車系統洩放空氣"/>
        <filter val="G11G12G30編程控制單元(DME)"/>
        <filter val="ReplacingE84F07F1xF2xF3xN47Texhaust-gasrecirculationco"/>
        <filter val="ReplacingF0xF1xF2xF36N57TN57Zexhaust-gasrecirculationc"/>
        <filter val="ReplacingF10F2xF3xB47Oexhaust-gasrecirculationcooler"/>
        <filter val="提示-檢視廢氣循環冷卻器"/>
      </filters>
    </filterColumn>
    <filterColumn colId="15">
      <filters blank="1"/>
    </filterColumn>
  </autoFilter>
  <mergeCells count="1">
    <mergeCell ref="D1:S3"/>
  </mergeCells>
  <phoneticPr fontId="3" type="noConversion"/>
  <pageMargins left="0.19685039370078741" right="3.937007874015748E-2" top="3.937007874015748E-2" bottom="3.937007874015748E-2" header="3.937007874015748E-2" footer="3.937007874015748E-2"/>
  <pageSetup paperSize="9" scale="43" fitToHeight="0" orientation="landscape" r:id="rId1"/>
  <rowBreaks count="1" manualBreakCount="1">
    <brk id="612" max="1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9"/>
  <sheetViews>
    <sheetView zoomScale="85" zoomScaleNormal="85" workbookViewId="0">
      <selection activeCell="S410" sqref="S410"/>
    </sheetView>
  </sheetViews>
  <sheetFormatPr defaultColWidth="8.875" defaultRowHeight="12.75" x14ac:dyDescent="0.2"/>
  <cols>
    <col min="1" max="1" width="13.625" style="256" customWidth="1"/>
    <col min="2" max="2" width="11.875" style="256" hidden="1" customWidth="1"/>
    <col min="3" max="3" width="9.5" style="256" hidden="1" customWidth="1"/>
    <col min="4" max="4" width="9.75" style="256" customWidth="1"/>
    <col min="5" max="14" width="9.5" style="256" hidden="1" customWidth="1"/>
    <col min="15" max="15" width="34.5" style="256" customWidth="1"/>
    <col min="16" max="16" width="13" style="256" customWidth="1"/>
    <col min="17" max="17" width="8.875" style="256"/>
    <col min="18" max="18" width="13.5" style="256" customWidth="1"/>
    <col min="19" max="19" width="13.625" style="256" customWidth="1"/>
    <col min="20" max="20" width="8.875" style="256" hidden="1" customWidth="1"/>
    <col min="21" max="21" width="0" style="256" hidden="1" customWidth="1"/>
    <col min="22" max="22" width="9.875" style="256" customWidth="1"/>
    <col min="23" max="31" width="8.875" style="256" hidden="1" customWidth="1"/>
    <col min="32" max="32" width="0" style="256" hidden="1" customWidth="1"/>
    <col min="33" max="33" width="49.875" style="256" bestFit="1" customWidth="1"/>
    <col min="34" max="34" width="11.25" style="256" bestFit="1" customWidth="1"/>
    <col min="35" max="16384" width="8.875" style="256"/>
  </cols>
  <sheetData>
    <row r="1" spans="1:34" x14ac:dyDescent="0.2">
      <c r="A1" s="256" t="s">
        <v>1675</v>
      </c>
      <c r="B1" s="256" t="s">
        <v>7445</v>
      </c>
      <c r="C1" s="256" t="s">
        <v>7446</v>
      </c>
      <c r="D1" s="256" t="s">
        <v>7447</v>
      </c>
      <c r="E1" s="256" t="s">
        <v>7448</v>
      </c>
      <c r="F1" s="256" t="s">
        <v>7449</v>
      </c>
      <c r="G1" s="256" t="s">
        <v>7450</v>
      </c>
      <c r="H1" s="256" t="s">
        <v>7451</v>
      </c>
      <c r="I1" s="256" t="s">
        <v>7452</v>
      </c>
      <c r="J1" s="256" t="s">
        <v>7453</v>
      </c>
      <c r="K1" s="256" t="s">
        <v>7454</v>
      </c>
      <c r="L1" s="256" t="s">
        <v>7455</v>
      </c>
      <c r="M1" s="256" t="s">
        <v>7456</v>
      </c>
      <c r="N1" s="256" t="s">
        <v>7457</v>
      </c>
      <c r="O1" s="256" t="s">
        <v>7458</v>
      </c>
      <c r="P1" s="256" t="s">
        <v>7459</v>
      </c>
      <c r="S1" s="256" t="s">
        <v>1675</v>
      </c>
      <c r="T1" s="256" t="s">
        <v>7445</v>
      </c>
      <c r="U1" s="256" t="s">
        <v>7446</v>
      </c>
      <c r="V1" s="256" t="s">
        <v>7447</v>
      </c>
      <c r="W1" s="256" t="s">
        <v>7448</v>
      </c>
      <c r="X1" s="256" t="s">
        <v>7449</v>
      </c>
      <c r="Y1" s="256" t="s">
        <v>7450</v>
      </c>
      <c r="Z1" s="256" t="s">
        <v>7451</v>
      </c>
      <c r="AA1" s="256" t="s">
        <v>7452</v>
      </c>
      <c r="AB1" s="256" t="s">
        <v>7453</v>
      </c>
      <c r="AC1" s="256" t="s">
        <v>7454</v>
      </c>
      <c r="AD1" s="256" t="s">
        <v>7455</v>
      </c>
      <c r="AE1" s="256" t="s">
        <v>7456</v>
      </c>
      <c r="AF1" s="256" t="s">
        <v>7457</v>
      </c>
      <c r="AG1" s="256" t="s">
        <v>7458</v>
      </c>
      <c r="AH1" s="256" t="s">
        <v>7459</v>
      </c>
    </row>
    <row r="2" spans="1:34" x14ac:dyDescent="0.2">
      <c r="A2" s="257" t="s">
        <v>7460</v>
      </c>
      <c r="B2" s="258">
        <f>1172/1252</f>
        <v>0.93610223642172519</v>
      </c>
      <c r="C2" s="258">
        <f>663/690</f>
        <v>0.96086956521739131</v>
      </c>
      <c r="D2" s="258">
        <f>449/455</f>
        <v>0.98681318681318686</v>
      </c>
      <c r="E2" s="258">
        <f>366/370</f>
        <v>0.98918918918918919</v>
      </c>
      <c r="F2" s="258">
        <f>70/70</f>
        <v>1</v>
      </c>
      <c r="G2" s="258">
        <f>770/807</f>
        <v>0.95415117719950437</v>
      </c>
      <c r="H2" s="258">
        <f>335/335</f>
        <v>1</v>
      </c>
      <c r="I2" s="258">
        <f>816/837</f>
        <v>0.97491039426523296</v>
      </c>
      <c r="J2" s="258">
        <f>241/242</f>
        <v>0.99586776859504134</v>
      </c>
      <c r="K2" s="258">
        <f>191/193</f>
        <v>0.98963730569948183</v>
      </c>
      <c r="L2" s="258">
        <f>201/215</f>
        <v>0.93488372093023253</v>
      </c>
      <c r="M2" s="258">
        <f>376/395</f>
        <v>0.95189873417721516</v>
      </c>
      <c r="N2" s="258">
        <f>681/692</f>
        <v>0.98410404624277459</v>
      </c>
      <c r="O2" s="259" t="s">
        <v>7461</v>
      </c>
      <c r="P2" s="260">
        <v>42585</v>
      </c>
      <c r="S2" s="257" t="s">
        <v>2485</v>
      </c>
      <c r="T2" s="258">
        <f>167/183</f>
        <v>0.91256830601092898</v>
      </c>
      <c r="U2" s="258">
        <f>72/74</f>
        <v>0.97297297297297303</v>
      </c>
      <c r="V2" s="258">
        <f>449/455</f>
        <v>0.98681318681318686</v>
      </c>
      <c r="W2" s="258">
        <f>55/56</f>
        <v>0.9821428571428571</v>
      </c>
      <c r="X2" s="258">
        <f>9/9</f>
        <v>1</v>
      </c>
      <c r="Y2" s="258">
        <f>126/131</f>
        <v>0.96183206106870234</v>
      </c>
      <c r="Z2" s="258">
        <f>36/37</f>
        <v>0.97297297297297303</v>
      </c>
      <c r="AA2" s="258">
        <f>135/135</f>
        <v>1</v>
      </c>
      <c r="AB2" s="258">
        <f>37/38</f>
        <v>0.97368421052631582</v>
      </c>
      <c r="AC2" s="258">
        <f>42/42</f>
        <v>1</v>
      </c>
      <c r="AD2" s="258">
        <f>35/42</f>
        <v>0.83333333333333337</v>
      </c>
      <c r="AE2" s="258">
        <f>56/58</f>
        <v>0.96551724137931039</v>
      </c>
      <c r="AF2" s="258">
        <f>119/119</f>
        <v>1</v>
      </c>
      <c r="AG2" s="256" t="s">
        <v>7462</v>
      </c>
      <c r="AH2" s="260">
        <v>42585</v>
      </c>
    </row>
    <row r="3" spans="1:34" x14ac:dyDescent="0.2">
      <c r="A3" s="261" t="s">
        <v>2683</v>
      </c>
      <c r="B3" s="258">
        <f>167/183</f>
        <v>0.91256830601092898</v>
      </c>
      <c r="C3" s="258">
        <f>72/74</f>
        <v>0.97297297297297303</v>
      </c>
      <c r="D3" s="258">
        <f>188/192</f>
        <v>0.97916666666666663</v>
      </c>
      <c r="E3" s="258">
        <f>55/56</f>
        <v>0.9821428571428571</v>
      </c>
      <c r="F3" s="258">
        <f>9/9</f>
        <v>1</v>
      </c>
      <c r="G3" s="258">
        <f>126/131</f>
        <v>0.96183206106870234</v>
      </c>
      <c r="H3" s="258">
        <f>36/37</f>
        <v>0.97297297297297303</v>
      </c>
      <c r="I3" s="258">
        <f>135/135</f>
        <v>1</v>
      </c>
      <c r="J3" s="258">
        <f>37/38</f>
        <v>0.97368421052631582</v>
      </c>
      <c r="K3" s="258">
        <f>42/42</f>
        <v>1</v>
      </c>
      <c r="L3" s="258">
        <f>35/42</f>
        <v>0.83333333333333337</v>
      </c>
      <c r="M3" s="258">
        <f>56/58</f>
        <v>0.96551724137931039</v>
      </c>
      <c r="N3" s="258">
        <f>119/119</f>
        <v>1</v>
      </c>
      <c r="O3" s="259" t="s">
        <v>7463</v>
      </c>
      <c r="P3" s="260">
        <v>42760</v>
      </c>
      <c r="S3" s="256" t="s">
        <v>2683</v>
      </c>
      <c r="T3" s="258">
        <f>138/166</f>
        <v>0.83132530120481929</v>
      </c>
      <c r="U3" s="258">
        <f>49/66</f>
        <v>0.74242424242424243</v>
      </c>
      <c r="V3" s="258">
        <f>188/192</f>
        <v>0.97916666666666663</v>
      </c>
      <c r="W3" s="258">
        <f>35/36</f>
        <v>0.97222222222222221</v>
      </c>
      <c r="X3" s="258">
        <f>4/4</f>
        <v>1</v>
      </c>
      <c r="Y3" s="258">
        <f>75/84</f>
        <v>0.8928571428571429</v>
      </c>
      <c r="Z3" s="258">
        <f>16/22</f>
        <v>0.72727272727272729</v>
      </c>
      <c r="AA3" s="258">
        <f>54/59</f>
        <v>0.9152542372881356</v>
      </c>
      <c r="AB3" s="258">
        <f>29/30</f>
        <v>0.96666666666666667</v>
      </c>
      <c r="AC3" s="258">
        <f>22/22</f>
        <v>1</v>
      </c>
      <c r="AD3" s="258">
        <f>18/33</f>
        <v>0.54545454545454541</v>
      </c>
      <c r="AE3" s="258">
        <f>29/32</f>
        <v>0.90625</v>
      </c>
      <c r="AF3" s="258">
        <f>72/89</f>
        <v>0.8089887640449438</v>
      </c>
      <c r="AG3" s="256" t="s">
        <v>7464</v>
      </c>
      <c r="AH3" s="260">
        <v>42760</v>
      </c>
    </row>
    <row r="4" spans="1:34" x14ac:dyDescent="0.2">
      <c r="A4" s="262" t="s">
        <v>7465</v>
      </c>
      <c r="B4" s="258">
        <f>138/166</f>
        <v>0.83132530120481929</v>
      </c>
      <c r="C4" s="258">
        <f>49/66</f>
        <v>0.74242424242424243</v>
      </c>
      <c r="D4" s="258">
        <f>32/32</f>
        <v>1</v>
      </c>
      <c r="E4" s="258">
        <f>35/36</f>
        <v>0.97222222222222221</v>
      </c>
      <c r="F4" s="258">
        <f>4/4</f>
        <v>1</v>
      </c>
      <c r="G4" s="258">
        <f>75/84</f>
        <v>0.8928571428571429</v>
      </c>
      <c r="H4" s="258">
        <f>16/22</f>
        <v>0.72727272727272729</v>
      </c>
      <c r="I4" s="258">
        <f>54/59</f>
        <v>0.9152542372881356</v>
      </c>
      <c r="J4" s="258">
        <f>29/30</f>
        <v>0.96666666666666667</v>
      </c>
      <c r="K4" s="258">
        <f>22/22</f>
        <v>1</v>
      </c>
      <c r="L4" s="258">
        <f>18/33</f>
        <v>0.54545454545454541</v>
      </c>
      <c r="M4" s="258">
        <f>29/32</f>
        <v>0.90625</v>
      </c>
      <c r="N4" s="258">
        <f>72/89</f>
        <v>0.8089887640449438</v>
      </c>
      <c r="O4" s="256" t="s">
        <v>7466</v>
      </c>
      <c r="P4" s="260">
        <v>42789</v>
      </c>
      <c r="S4" s="256" t="s">
        <v>3235</v>
      </c>
      <c r="T4" s="258"/>
      <c r="U4" s="258"/>
      <c r="V4" s="258">
        <f>32/32</f>
        <v>1</v>
      </c>
      <c r="W4" s="258"/>
      <c r="X4" s="258"/>
      <c r="Y4" s="258"/>
      <c r="Z4" s="258"/>
      <c r="AA4" s="258"/>
      <c r="AB4" s="258"/>
      <c r="AC4" s="258"/>
      <c r="AD4" s="258"/>
      <c r="AE4" s="258"/>
      <c r="AF4" s="258"/>
      <c r="AG4" s="256" t="s">
        <v>7467</v>
      </c>
      <c r="AH4" s="260">
        <v>42789</v>
      </c>
    </row>
    <row r="5" spans="1:34" x14ac:dyDescent="0.2">
      <c r="A5" s="263" t="s">
        <v>3469</v>
      </c>
      <c r="B5" s="258"/>
      <c r="C5" s="258"/>
      <c r="D5" s="258">
        <f xml:space="preserve"> 119/119</f>
        <v>1</v>
      </c>
      <c r="E5" s="258"/>
      <c r="F5" s="258"/>
      <c r="G5" s="258"/>
      <c r="H5" s="258"/>
      <c r="I5" s="258"/>
      <c r="J5" s="258"/>
      <c r="K5" s="258"/>
      <c r="L5" s="258"/>
      <c r="M5" s="258"/>
      <c r="N5" s="258"/>
      <c r="O5" s="256" t="s">
        <v>7468</v>
      </c>
      <c r="P5" s="260">
        <v>42816</v>
      </c>
      <c r="S5" s="256" t="s">
        <v>3469</v>
      </c>
      <c r="T5" s="258"/>
      <c r="U5" s="258"/>
      <c r="V5" s="258">
        <f xml:space="preserve"> 119/119</f>
        <v>1</v>
      </c>
      <c r="W5" s="258"/>
      <c r="X5" s="258"/>
      <c r="Y5" s="258"/>
      <c r="Z5" s="258"/>
      <c r="AA5" s="258"/>
      <c r="AB5" s="258"/>
      <c r="AC5" s="258"/>
      <c r="AD5" s="258"/>
      <c r="AE5" s="258"/>
      <c r="AF5" s="258"/>
      <c r="AG5" s="256" t="s">
        <v>7468</v>
      </c>
      <c r="AH5" s="260">
        <v>42816</v>
      </c>
    </row>
    <row r="6" spans="1:34" ht="14.25" x14ac:dyDescent="0.25">
      <c r="A6" s="262" t="s">
        <v>3795</v>
      </c>
      <c r="B6" s="258"/>
      <c r="C6" s="258"/>
      <c r="D6" s="258">
        <f>6/6</f>
        <v>1</v>
      </c>
      <c r="E6" s="258"/>
      <c r="F6" s="258"/>
      <c r="G6" s="258"/>
      <c r="H6" s="258"/>
      <c r="I6" s="258"/>
      <c r="J6" s="258"/>
      <c r="K6" s="258"/>
      <c r="L6" s="258"/>
      <c r="M6" s="258"/>
      <c r="N6" s="258"/>
      <c r="O6" s="259" t="s">
        <v>7469</v>
      </c>
      <c r="P6" s="260">
        <v>42926</v>
      </c>
      <c r="S6" s="264" t="s">
        <v>7470</v>
      </c>
      <c r="T6" s="258"/>
      <c r="U6" s="258"/>
      <c r="V6" s="258">
        <f>6/6</f>
        <v>1</v>
      </c>
      <c r="W6" s="258"/>
      <c r="X6" s="258"/>
      <c r="Y6" s="258"/>
      <c r="Z6" s="258"/>
      <c r="AA6" s="258"/>
      <c r="AB6" s="258"/>
      <c r="AC6" s="258"/>
      <c r="AD6" s="258"/>
      <c r="AE6" s="258"/>
      <c r="AF6" s="258"/>
      <c r="AG6" s="256" t="s">
        <v>7471</v>
      </c>
      <c r="AH6" s="260">
        <v>42926</v>
      </c>
    </row>
    <row r="7" spans="1:34" ht="14.25" x14ac:dyDescent="0.25">
      <c r="A7" s="262" t="s">
        <v>4084</v>
      </c>
      <c r="B7" s="258"/>
      <c r="C7" s="258"/>
      <c r="D7" s="258">
        <f>109/109</f>
        <v>1</v>
      </c>
      <c r="E7" s="258"/>
      <c r="F7" s="258"/>
      <c r="G7" s="258"/>
      <c r="H7" s="258"/>
      <c r="I7" s="258"/>
      <c r="J7" s="258"/>
      <c r="K7" s="258"/>
      <c r="L7" s="258"/>
      <c r="M7" s="258"/>
      <c r="N7" s="258"/>
      <c r="O7" s="259" t="s">
        <v>7472</v>
      </c>
      <c r="P7" s="260">
        <v>43020</v>
      </c>
      <c r="S7" s="264" t="s">
        <v>7473</v>
      </c>
      <c r="T7" s="258"/>
      <c r="U7" s="258"/>
      <c r="V7" s="258">
        <f>109/109</f>
        <v>1</v>
      </c>
      <c r="W7" s="258"/>
      <c r="X7" s="258"/>
      <c r="Y7" s="258"/>
      <c r="Z7" s="258"/>
      <c r="AA7" s="258"/>
      <c r="AB7" s="258"/>
      <c r="AC7" s="258"/>
      <c r="AD7" s="258"/>
      <c r="AE7" s="258"/>
      <c r="AF7" s="258"/>
      <c r="AG7" s="256" t="s">
        <v>7474</v>
      </c>
      <c r="AH7" s="260">
        <v>43020</v>
      </c>
    </row>
    <row r="8" spans="1:34" ht="14.25" x14ac:dyDescent="0.25">
      <c r="A8" s="262" t="s">
        <v>4713</v>
      </c>
      <c r="B8" s="258"/>
      <c r="C8" s="258"/>
      <c r="D8" s="258">
        <f>42/42</f>
        <v>1</v>
      </c>
      <c r="E8" s="258"/>
      <c r="F8" s="258"/>
      <c r="G8" s="258"/>
      <c r="H8" s="258"/>
      <c r="I8" s="258"/>
      <c r="J8" s="258"/>
      <c r="K8" s="258"/>
      <c r="L8" s="258"/>
      <c r="M8" s="258"/>
      <c r="N8" s="258"/>
      <c r="O8" s="256" t="s">
        <v>7475</v>
      </c>
      <c r="P8" s="260">
        <v>43062</v>
      </c>
      <c r="S8" s="265" t="s">
        <v>4713</v>
      </c>
      <c r="T8" s="258"/>
      <c r="U8" s="258"/>
      <c r="V8" s="258">
        <f>42/42</f>
        <v>1</v>
      </c>
      <c r="W8" s="258"/>
      <c r="X8" s="258"/>
      <c r="Y8" s="258"/>
      <c r="Z8" s="258"/>
      <c r="AA8" s="258"/>
      <c r="AB8" s="258"/>
      <c r="AC8" s="258"/>
      <c r="AD8" s="258"/>
      <c r="AE8" s="258"/>
      <c r="AF8" s="258"/>
      <c r="AG8" s="256" t="s">
        <v>7475</v>
      </c>
      <c r="AH8" s="260">
        <v>43062</v>
      </c>
    </row>
    <row r="9" spans="1:34" ht="14.25" x14ac:dyDescent="0.25">
      <c r="A9" s="262" t="s">
        <v>7476</v>
      </c>
      <c r="B9" s="258"/>
      <c r="C9" s="258"/>
      <c r="D9" s="258">
        <f>52/52</f>
        <v>1</v>
      </c>
      <c r="E9" s="258"/>
      <c r="F9" s="258"/>
      <c r="G9" s="258"/>
      <c r="H9" s="258"/>
      <c r="I9" s="258"/>
      <c r="J9" s="258"/>
      <c r="K9" s="258"/>
      <c r="L9" s="258"/>
      <c r="M9" s="258"/>
      <c r="N9" s="258"/>
      <c r="O9" s="256" t="s">
        <v>5576</v>
      </c>
      <c r="P9" s="260">
        <v>43188</v>
      </c>
      <c r="R9" s="261"/>
      <c r="S9" s="264" t="s">
        <v>5574</v>
      </c>
      <c r="T9" s="258"/>
      <c r="U9" s="258"/>
      <c r="V9" s="258">
        <f>52/52</f>
        <v>1</v>
      </c>
      <c r="W9" s="258"/>
      <c r="X9" s="258"/>
      <c r="Y9" s="258"/>
      <c r="Z9" s="258"/>
      <c r="AA9" s="258"/>
      <c r="AB9" s="258"/>
      <c r="AC9" s="258"/>
      <c r="AD9" s="258"/>
      <c r="AE9" s="258"/>
      <c r="AF9" s="258"/>
      <c r="AG9" s="256" t="s">
        <v>7477</v>
      </c>
      <c r="AH9" s="260">
        <v>43188</v>
      </c>
    </row>
    <row r="10" spans="1:34" ht="14.25" x14ac:dyDescent="0.25">
      <c r="A10" s="262" t="s">
        <v>4944</v>
      </c>
      <c r="B10" s="258"/>
      <c r="C10" s="258"/>
      <c r="D10" s="258">
        <f>3/3</f>
        <v>1</v>
      </c>
      <c r="E10" s="258"/>
      <c r="F10" s="258"/>
      <c r="G10" s="258"/>
      <c r="H10" s="258"/>
      <c r="I10" s="258"/>
      <c r="J10" s="258"/>
      <c r="K10" s="258"/>
      <c r="L10" s="258"/>
      <c r="M10" s="258"/>
      <c r="N10" s="258"/>
      <c r="O10" s="256" t="s">
        <v>7478</v>
      </c>
      <c r="P10" s="260">
        <v>43231</v>
      </c>
      <c r="R10" s="261"/>
      <c r="S10" s="264" t="s">
        <v>4944</v>
      </c>
      <c r="T10" s="258"/>
      <c r="U10" s="258"/>
      <c r="V10" s="258">
        <f>3/3</f>
        <v>1</v>
      </c>
      <c r="W10" s="258"/>
      <c r="X10" s="258"/>
      <c r="Y10" s="258"/>
      <c r="Z10" s="258"/>
      <c r="AA10" s="258"/>
      <c r="AB10" s="258"/>
      <c r="AC10" s="258"/>
      <c r="AD10" s="258"/>
      <c r="AE10" s="258"/>
      <c r="AF10" s="258"/>
      <c r="AG10" s="256" t="s">
        <v>7479</v>
      </c>
      <c r="AH10" s="260">
        <v>43231</v>
      </c>
    </row>
    <row r="11" spans="1:34" x14ac:dyDescent="0.2">
      <c r="A11" s="264" t="s">
        <v>5113</v>
      </c>
      <c r="B11" s="258"/>
      <c r="C11" s="258"/>
      <c r="D11" s="258">
        <f>8/10</f>
        <v>0.8</v>
      </c>
      <c r="E11" s="258"/>
      <c r="F11" s="258"/>
      <c r="G11" s="258"/>
      <c r="H11" s="258"/>
      <c r="I11" s="258"/>
      <c r="J11" s="258"/>
      <c r="K11" s="258"/>
      <c r="L11" s="258"/>
      <c r="M11" s="258"/>
      <c r="N11" s="258"/>
      <c r="O11" s="256" t="s">
        <v>7480</v>
      </c>
      <c r="P11" s="260">
        <v>43249</v>
      </c>
      <c r="S11" s="264" t="s">
        <v>5113</v>
      </c>
      <c r="T11" s="258"/>
      <c r="U11" s="258"/>
      <c r="V11" s="258">
        <f>8/10</f>
        <v>0.8</v>
      </c>
      <c r="W11" s="258"/>
      <c r="X11" s="258"/>
      <c r="Y11" s="258"/>
      <c r="Z11" s="258"/>
      <c r="AA11" s="258"/>
      <c r="AB11" s="258"/>
      <c r="AC11" s="258"/>
      <c r="AD11" s="258"/>
      <c r="AE11" s="258"/>
      <c r="AF11" s="258"/>
      <c r="AG11" s="256" t="s">
        <v>7480</v>
      </c>
      <c r="AH11" s="260">
        <v>43249</v>
      </c>
    </row>
    <row r="12" spans="1:34" x14ac:dyDescent="0.2">
      <c r="A12" s="262" t="s">
        <v>6211</v>
      </c>
      <c r="B12" s="258"/>
      <c r="C12" s="258"/>
      <c r="D12" s="258">
        <f>2/2</f>
        <v>1</v>
      </c>
      <c r="E12" s="258"/>
      <c r="F12" s="258"/>
      <c r="G12" s="258"/>
      <c r="H12" s="258"/>
      <c r="I12" s="258"/>
      <c r="J12" s="258"/>
      <c r="K12" s="258"/>
      <c r="L12" s="258"/>
      <c r="M12" s="258"/>
      <c r="N12" s="258"/>
      <c r="O12" s="256" t="s">
        <v>7481</v>
      </c>
      <c r="P12" s="260">
        <v>43276</v>
      </c>
      <c r="R12" s="261"/>
      <c r="S12" s="264" t="s">
        <v>6211</v>
      </c>
      <c r="T12" s="258"/>
      <c r="U12" s="258"/>
      <c r="V12" s="258">
        <f>2/2</f>
        <v>1</v>
      </c>
      <c r="W12" s="258"/>
      <c r="X12" s="258"/>
      <c r="Y12" s="258"/>
      <c r="Z12" s="258"/>
      <c r="AA12" s="258"/>
      <c r="AB12" s="258"/>
      <c r="AC12" s="258"/>
      <c r="AD12" s="258"/>
      <c r="AE12" s="258"/>
      <c r="AF12" s="258"/>
      <c r="AG12" s="256" t="s">
        <v>7481</v>
      </c>
      <c r="AH12" s="260">
        <v>43276</v>
      </c>
    </row>
    <row r="13" spans="1:34" x14ac:dyDescent="0.2">
      <c r="A13" s="264" t="s">
        <v>6224</v>
      </c>
      <c r="B13" s="258"/>
      <c r="C13" s="258"/>
      <c r="D13" s="258">
        <f>2/2</f>
        <v>1</v>
      </c>
      <c r="E13" s="258"/>
      <c r="F13" s="258"/>
      <c r="G13" s="258"/>
      <c r="H13" s="258"/>
      <c r="I13" s="258"/>
      <c r="J13" s="258"/>
      <c r="K13" s="258"/>
      <c r="L13" s="258"/>
      <c r="M13" s="258"/>
      <c r="N13" s="258"/>
      <c r="O13" s="256" t="s">
        <v>7482</v>
      </c>
      <c r="P13" s="260">
        <v>43286</v>
      </c>
      <c r="R13" s="261"/>
      <c r="S13" s="264" t="s">
        <v>6224</v>
      </c>
      <c r="T13" s="258"/>
      <c r="U13" s="258"/>
      <c r="V13" s="258">
        <f>2/2</f>
        <v>1</v>
      </c>
      <c r="W13" s="258"/>
      <c r="X13" s="258"/>
      <c r="Y13" s="258"/>
      <c r="Z13" s="258"/>
      <c r="AA13" s="258"/>
      <c r="AB13" s="258"/>
      <c r="AC13" s="258"/>
      <c r="AD13" s="258"/>
      <c r="AE13" s="258"/>
      <c r="AF13" s="258"/>
      <c r="AG13" s="256" t="s">
        <v>7483</v>
      </c>
      <c r="AH13" s="260">
        <v>43286</v>
      </c>
    </row>
    <row r="14" spans="1:34" x14ac:dyDescent="0.2">
      <c r="A14" s="262" t="s">
        <v>7484</v>
      </c>
      <c r="B14" s="258"/>
      <c r="C14" s="258"/>
      <c r="D14" s="258">
        <f>4/4</f>
        <v>1</v>
      </c>
      <c r="E14" s="258"/>
      <c r="F14" s="258"/>
      <c r="G14" s="258"/>
      <c r="H14" s="258"/>
      <c r="I14" s="258"/>
      <c r="J14" s="258"/>
      <c r="K14" s="258"/>
      <c r="L14" s="258"/>
      <c r="M14" s="258"/>
      <c r="N14" s="258"/>
      <c r="O14" s="256" t="s">
        <v>7486</v>
      </c>
      <c r="P14" s="260">
        <v>43299</v>
      </c>
      <c r="R14" s="261"/>
      <c r="S14" s="264" t="s">
        <v>7484</v>
      </c>
      <c r="T14" s="258"/>
      <c r="U14" s="258"/>
      <c r="V14" s="258">
        <f>4/4</f>
        <v>1</v>
      </c>
      <c r="W14" s="258"/>
      <c r="X14" s="258"/>
      <c r="Y14" s="258"/>
      <c r="Z14" s="258"/>
      <c r="AA14" s="258"/>
      <c r="AB14" s="258"/>
      <c r="AC14" s="258"/>
      <c r="AD14" s="258"/>
      <c r="AE14" s="258"/>
      <c r="AF14" s="258"/>
      <c r="AG14" s="256" t="s">
        <v>7485</v>
      </c>
      <c r="AH14" s="260">
        <v>43299</v>
      </c>
    </row>
    <row r="15" spans="1:34" x14ac:dyDescent="0.2">
      <c r="A15" s="262" t="s">
        <v>6580</v>
      </c>
      <c r="B15" s="258"/>
      <c r="C15" s="258"/>
      <c r="D15" s="258">
        <f>1/1</f>
        <v>1</v>
      </c>
      <c r="E15" s="258"/>
      <c r="F15" s="258"/>
      <c r="G15" s="258"/>
      <c r="H15" s="258"/>
      <c r="I15" s="258"/>
      <c r="J15" s="258"/>
      <c r="K15" s="258"/>
      <c r="L15" s="258"/>
      <c r="M15" s="258"/>
      <c r="N15" s="258"/>
      <c r="O15" s="256" t="s">
        <v>7487</v>
      </c>
      <c r="P15" s="260">
        <v>43305</v>
      </c>
      <c r="R15" s="261"/>
      <c r="S15" s="264" t="s">
        <v>6580</v>
      </c>
      <c r="T15" s="258"/>
      <c r="U15" s="258"/>
      <c r="V15" s="258">
        <f>1/1</f>
        <v>1</v>
      </c>
      <c r="W15" s="258"/>
      <c r="X15" s="258"/>
      <c r="Y15" s="258"/>
      <c r="Z15" s="258"/>
      <c r="AA15" s="258"/>
      <c r="AB15" s="258"/>
      <c r="AC15" s="258"/>
      <c r="AD15" s="258"/>
      <c r="AE15" s="258"/>
      <c r="AF15" s="258"/>
      <c r="AG15" s="256" t="s">
        <v>7487</v>
      </c>
      <c r="AH15" s="260">
        <v>43305</v>
      </c>
    </row>
    <row r="16" spans="1:34" ht="14.25" x14ac:dyDescent="0.25">
      <c r="A16" s="262" t="s">
        <v>6288</v>
      </c>
      <c r="B16" s="258"/>
      <c r="C16" s="258"/>
      <c r="D16" s="258">
        <f>0/1</f>
        <v>0</v>
      </c>
      <c r="E16" s="258"/>
      <c r="F16" s="258"/>
      <c r="G16" s="258"/>
      <c r="H16" s="258"/>
      <c r="I16" s="258"/>
      <c r="J16" s="258"/>
      <c r="K16" s="258"/>
      <c r="L16" s="258"/>
      <c r="M16" s="258"/>
      <c r="N16" s="258"/>
      <c r="O16" s="256" t="s">
        <v>7488</v>
      </c>
      <c r="P16" s="260">
        <v>43306</v>
      </c>
      <c r="R16" s="261"/>
      <c r="S16" s="264" t="s">
        <v>6288</v>
      </c>
      <c r="T16" s="258"/>
      <c r="U16" s="258"/>
      <c r="V16" s="258">
        <f>0/1</f>
        <v>0</v>
      </c>
      <c r="W16" s="258"/>
      <c r="X16" s="258"/>
      <c r="Y16" s="258"/>
      <c r="Z16" s="258"/>
      <c r="AA16" s="258"/>
      <c r="AB16" s="258"/>
      <c r="AC16" s="258"/>
      <c r="AD16" s="258"/>
      <c r="AE16" s="258"/>
      <c r="AF16" s="258"/>
      <c r="AG16" s="256" t="s">
        <v>7488</v>
      </c>
      <c r="AH16" s="260">
        <v>43306</v>
      </c>
    </row>
    <row r="17" spans="1:34" x14ac:dyDescent="0.2">
      <c r="A17" s="264" t="s">
        <v>6297</v>
      </c>
      <c r="B17" s="258"/>
      <c r="C17" s="258"/>
      <c r="D17" s="258">
        <f>13/20</f>
        <v>0.65</v>
      </c>
      <c r="E17" s="258"/>
      <c r="F17" s="258"/>
      <c r="G17" s="258"/>
      <c r="H17" s="258"/>
      <c r="I17" s="258"/>
      <c r="J17" s="258"/>
      <c r="K17" s="258"/>
      <c r="L17" s="258"/>
      <c r="M17" s="258"/>
      <c r="N17" s="258"/>
      <c r="O17" s="256" t="s">
        <v>7489</v>
      </c>
      <c r="P17" s="260">
        <v>43311</v>
      </c>
      <c r="R17" s="261"/>
      <c r="S17" s="264" t="s">
        <v>7490</v>
      </c>
      <c r="T17" s="258"/>
      <c r="U17" s="258"/>
      <c r="V17" s="258">
        <f>13/20</f>
        <v>0.65</v>
      </c>
      <c r="W17" s="258"/>
      <c r="X17" s="258"/>
      <c r="Y17" s="258"/>
      <c r="Z17" s="258"/>
      <c r="AA17" s="258"/>
      <c r="AB17" s="258"/>
      <c r="AC17" s="258"/>
      <c r="AD17" s="258"/>
      <c r="AE17" s="258"/>
      <c r="AF17" s="258"/>
      <c r="AG17" s="256" t="s">
        <v>7489</v>
      </c>
      <c r="AH17" s="260">
        <v>43311</v>
      </c>
    </row>
    <row r="18" spans="1:34" x14ac:dyDescent="0.2">
      <c r="A18" s="264" t="s">
        <v>7491</v>
      </c>
      <c r="B18" s="258"/>
      <c r="C18" s="258"/>
      <c r="D18" s="258">
        <f>4/4</f>
        <v>1</v>
      </c>
      <c r="E18" s="258"/>
      <c r="F18" s="258"/>
      <c r="G18" s="258"/>
      <c r="H18" s="258"/>
      <c r="I18" s="258"/>
      <c r="J18" s="258"/>
      <c r="K18" s="258"/>
      <c r="L18" s="258"/>
      <c r="M18" s="258"/>
      <c r="N18" s="258"/>
      <c r="O18" s="256" t="s">
        <v>7492</v>
      </c>
      <c r="P18" s="260">
        <v>43320</v>
      </c>
      <c r="R18" s="261"/>
      <c r="S18" s="264" t="s">
        <v>6346</v>
      </c>
      <c r="T18" s="258"/>
      <c r="U18" s="258"/>
      <c r="V18" s="258">
        <f>4/4</f>
        <v>1</v>
      </c>
      <c r="W18" s="258"/>
      <c r="X18" s="258"/>
      <c r="Y18" s="258"/>
      <c r="Z18" s="258"/>
      <c r="AA18" s="258"/>
      <c r="AB18" s="258"/>
      <c r="AC18" s="258"/>
      <c r="AD18" s="258"/>
      <c r="AE18" s="258"/>
      <c r="AF18" s="258"/>
      <c r="AG18" s="256" t="s">
        <v>7492</v>
      </c>
      <c r="AH18" s="260">
        <v>43320</v>
      </c>
    </row>
    <row r="19" spans="1:34" x14ac:dyDescent="0.2">
      <c r="A19" s="264" t="s">
        <v>6229</v>
      </c>
      <c r="B19" s="258"/>
      <c r="C19" s="258"/>
      <c r="D19" s="258">
        <f>1/10</f>
        <v>0.1</v>
      </c>
      <c r="E19" s="258"/>
      <c r="F19" s="258"/>
      <c r="G19" s="258"/>
      <c r="H19" s="258"/>
      <c r="I19" s="258"/>
      <c r="J19" s="258"/>
      <c r="K19" s="258"/>
      <c r="L19" s="258"/>
      <c r="M19" s="258"/>
      <c r="N19" s="258"/>
      <c r="O19" s="256" t="s">
        <v>7493</v>
      </c>
      <c r="P19" s="260">
        <v>43286</v>
      </c>
      <c r="R19" s="261"/>
      <c r="S19" s="264" t="s">
        <v>6229</v>
      </c>
      <c r="T19" s="258"/>
      <c r="U19" s="258"/>
      <c r="V19" s="258">
        <f>1/10</f>
        <v>0.1</v>
      </c>
      <c r="W19" s="258"/>
      <c r="X19" s="258"/>
      <c r="Y19" s="258"/>
      <c r="Z19" s="258"/>
      <c r="AA19" s="258"/>
      <c r="AB19" s="258"/>
      <c r="AC19" s="258"/>
      <c r="AD19" s="258"/>
      <c r="AE19" s="258"/>
      <c r="AF19" s="258"/>
      <c r="AG19" s="256" t="s">
        <v>7493</v>
      </c>
      <c r="AH19" s="260">
        <v>43286</v>
      </c>
    </row>
    <row r="20" spans="1:34" x14ac:dyDescent="0.2">
      <c r="A20" s="264" t="s">
        <v>6247</v>
      </c>
      <c r="B20" s="258"/>
      <c r="C20" s="258"/>
      <c r="D20" s="258">
        <f>6/14</f>
        <v>0.42857142857142855</v>
      </c>
      <c r="E20" s="258"/>
      <c r="F20" s="258"/>
      <c r="G20" s="258"/>
      <c r="H20" s="258"/>
      <c r="I20" s="258"/>
      <c r="J20" s="258"/>
      <c r="K20" s="258"/>
      <c r="L20" s="258"/>
      <c r="M20" s="258"/>
      <c r="N20" s="258"/>
      <c r="O20" s="256" t="s">
        <v>7494</v>
      </c>
      <c r="P20" s="260">
        <v>43288</v>
      </c>
      <c r="R20" s="261"/>
      <c r="S20" s="264" t="s">
        <v>6247</v>
      </c>
      <c r="T20" s="258"/>
      <c r="U20" s="258"/>
      <c r="V20" s="258">
        <f>6/14</f>
        <v>0.42857142857142855</v>
      </c>
      <c r="W20" s="258"/>
      <c r="X20" s="258"/>
      <c r="Y20" s="258"/>
      <c r="Z20" s="258"/>
      <c r="AA20" s="258"/>
      <c r="AB20" s="258"/>
      <c r="AC20" s="258"/>
      <c r="AD20" s="258"/>
      <c r="AE20" s="258"/>
      <c r="AF20" s="258"/>
      <c r="AG20" s="256" t="s">
        <v>7494</v>
      </c>
      <c r="AH20" s="260">
        <v>43288</v>
      </c>
    </row>
    <row r="21" spans="1:34" x14ac:dyDescent="0.2">
      <c r="A21" s="264" t="s">
        <v>6263</v>
      </c>
      <c r="B21" s="258"/>
      <c r="C21" s="258"/>
      <c r="D21" s="258">
        <f>2/7</f>
        <v>0.2857142857142857</v>
      </c>
      <c r="E21" s="258"/>
      <c r="F21" s="258"/>
      <c r="G21" s="258"/>
      <c r="H21" s="258"/>
      <c r="I21" s="258"/>
      <c r="J21" s="258"/>
      <c r="K21" s="258"/>
      <c r="L21" s="258"/>
      <c r="M21" s="258"/>
      <c r="N21" s="258"/>
      <c r="O21" s="256" t="s">
        <v>7495</v>
      </c>
      <c r="P21" s="260">
        <v>43290</v>
      </c>
      <c r="R21" s="261"/>
      <c r="S21" s="264" t="s">
        <v>6263</v>
      </c>
      <c r="T21" s="258"/>
      <c r="U21" s="258"/>
      <c r="V21" s="258">
        <f>2/7</f>
        <v>0.2857142857142857</v>
      </c>
      <c r="W21" s="258"/>
      <c r="X21" s="258"/>
      <c r="Y21" s="258"/>
      <c r="Z21" s="258"/>
      <c r="AA21" s="258"/>
      <c r="AB21" s="258"/>
      <c r="AC21" s="258"/>
      <c r="AD21" s="258"/>
      <c r="AE21" s="258"/>
      <c r="AF21" s="258"/>
      <c r="AG21" s="256" t="s">
        <v>7495</v>
      </c>
      <c r="AH21" s="260">
        <v>43290</v>
      </c>
    </row>
    <row r="22" spans="1:34" x14ac:dyDescent="0.2">
      <c r="S22" s="264" t="s">
        <v>6587</v>
      </c>
      <c r="T22" s="258"/>
      <c r="U22" s="258"/>
      <c r="V22" s="258">
        <f>0/21</f>
        <v>0</v>
      </c>
      <c r="W22" s="258"/>
      <c r="X22" s="258"/>
      <c r="Y22" s="258"/>
      <c r="Z22" s="258"/>
      <c r="AA22" s="258"/>
      <c r="AB22" s="258"/>
      <c r="AC22" s="258"/>
      <c r="AD22" s="258"/>
      <c r="AE22" s="258"/>
      <c r="AF22" s="258"/>
      <c r="AG22" s="256" t="s">
        <v>7496</v>
      </c>
      <c r="AH22" s="260">
        <v>43330</v>
      </c>
    </row>
    <row r="23" spans="1:34" x14ac:dyDescent="0.2">
      <c r="S23" s="264" t="s">
        <v>6601</v>
      </c>
      <c r="T23" s="258"/>
      <c r="U23" s="258"/>
      <c r="V23" s="258">
        <f>0/177</f>
        <v>0</v>
      </c>
      <c r="W23" s="258"/>
      <c r="X23" s="258"/>
      <c r="Y23" s="258"/>
      <c r="Z23" s="258"/>
      <c r="AA23" s="258"/>
      <c r="AB23" s="258"/>
      <c r="AC23" s="258"/>
      <c r="AD23" s="258"/>
      <c r="AE23" s="258"/>
      <c r="AF23" s="258"/>
      <c r="AG23" s="256" t="s">
        <v>7497</v>
      </c>
      <c r="AH23" s="260">
        <v>43337</v>
      </c>
    </row>
    <row r="24" spans="1:34" x14ac:dyDescent="0.2">
      <c r="S24" s="264" t="s">
        <v>6764</v>
      </c>
      <c r="T24" s="258"/>
      <c r="U24" s="258"/>
      <c r="V24" s="258">
        <f>3/512</f>
        <v>5.859375E-3</v>
      </c>
      <c r="W24" s="258"/>
      <c r="X24" s="258"/>
      <c r="Y24" s="258"/>
      <c r="Z24" s="258"/>
      <c r="AA24" s="258"/>
      <c r="AB24" s="258"/>
      <c r="AC24" s="258"/>
      <c r="AD24" s="258"/>
      <c r="AE24" s="258"/>
      <c r="AF24" s="258"/>
      <c r="AG24" s="256" t="s">
        <v>7498</v>
      </c>
      <c r="AH24" s="260">
        <v>43337</v>
      </c>
    </row>
    <row r="25" spans="1:34" x14ac:dyDescent="0.2">
      <c r="S25" s="264" t="s">
        <v>7348</v>
      </c>
      <c r="T25" s="258"/>
      <c r="U25" s="258"/>
      <c r="V25" s="258">
        <f>2/66</f>
        <v>3.0303030303030304E-2</v>
      </c>
      <c r="W25" s="258"/>
      <c r="X25" s="258"/>
      <c r="Y25" s="258"/>
      <c r="Z25" s="258"/>
      <c r="AA25" s="258"/>
      <c r="AB25" s="258"/>
      <c r="AC25" s="258"/>
      <c r="AD25" s="258"/>
      <c r="AE25" s="258"/>
      <c r="AF25" s="258"/>
      <c r="AG25" s="256" t="s">
        <v>7499</v>
      </c>
      <c r="AH25" s="260">
        <v>43337</v>
      </c>
    </row>
    <row r="26" spans="1:34" x14ac:dyDescent="0.2">
      <c r="S26" s="264" t="s">
        <v>7237</v>
      </c>
      <c r="T26" s="258"/>
      <c r="U26" s="258"/>
      <c r="V26" s="258">
        <f>1/196</f>
        <v>5.1020408163265302E-3</v>
      </c>
      <c r="W26" s="258"/>
      <c r="X26" s="258"/>
      <c r="Y26" s="258"/>
      <c r="Z26" s="258"/>
      <c r="AA26" s="258"/>
      <c r="AB26" s="258"/>
      <c r="AC26" s="258"/>
      <c r="AD26" s="258"/>
      <c r="AE26" s="258"/>
      <c r="AF26" s="258"/>
      <c r="AG26" s="256" t="s">
        <v>7500</v>
      </c>
      <c r="AH26" s="260">
        <v>43337</v>
      </c>
    </row>
    <row r="27" spans="1:34" x14ac:dyDescent="0.2">
      <c r="S27" s="264" t="s">
        <v>7395</v>
      </c>
      <c r="T27" s="258"/>
      <c r="U27" s="258"/>
      <c r="V27" s="258">
        <f>2/10</f>
        <v>0.2</v>
      </c>
      <c r="W27" s="258"/>
      <c r="X27" s="258"/>
      <c r="Y27" s="258"/>
      <c r="Z27" s="258"/>
      <c r="AA27" s="258"/>
      <c r="AB27" s="258"/>
      <c r="AC27" s="258"/>
      <c r="AD27" s="258"/>
      <c r="AE27" s="258"/>
      <c r="AF27" s="258"/>
      <c r="AG27" s="256" t="s">
        <v>7501</v>
      </c>
      <c r="AH27" s="260">
        <v>43342</v>
      </c>
    </row>
    <row r="28" spans="1:34" x14ac:dyDescent="0.2">
      <c r="A28" s="264"/>
      <c r="B28" s="258"/>
      <c r="C28" s="258"/>
      <c r="D28" s="258"/>
      <c r="E28" s="258"/>
      <c r="F28" s="258"/>
      <c r="G28" s="258"/>
      <c r="H28" s="258"/>
      <c r="I28" s="258"/>
      <c r="J28" s="258"/>
      <c r="K28" s="258"/>
      <c r="L28" s="258"/>
      <c r="M28" s="258"/>
      <c r="N28" s="258"/>
      <c r="P28" s="260"/>
      <c r="R28" s="261"/>
      <c r="S28" s="264" t="s">
        <v>7422</v>
      </c>
      <c r="T28" s="258"/>
      <c r="U28" s="258"/>
      <c r="V28" s="258">
        <f>0/1</f>
        <v>0</v>
      </c>
      <c r="W28" s="258"/>
      <c r="X28" s="258"/>
      <c r="Y28" s="258"/>
      <c r="Z28" s="258"/>
      <c r="AA28" s="258"/>
      <c r="AB28" s="258"/>
      <c r="AC28" s="258"/>
      <c r="AD28" s="258"/>
      <c r="AE28" s="258"/>
      <c r="AF28" s="258"/>
      <c r="AG28" s="256" t="s">
        <v>7502</v>
      </c>
      <c r="AH28" s="260">
        <v>43344</v>
      </c>
    </row>
    <row r="29" spans="1:34" x14ac:dyDescent="0.2">
      <c r="A29" s="264"/>
      <c r="B29" s="258"/>
      <c r="C29" s="258"/>
      <c r="D29" s="258"/>
      <c r="E29" s="258"/>
      <c r="F29" s="258"/>
      <c r="G29" s="258"/>
      <c r="H29" s="258"/>
      <c r="I29" s="258"/>
      <c r="J29" s="258"/>
      <c r="K29" s="258"/>
      <c r="L29" s="258"/>
      <c r="M29" s="258"/>
      <c r="N29" s="258"/>
      <c r="P29" s="260"/>
      <c r="R29" s="261"/>
      <c r="S29" s="264" t="s">
        <v>7375</v>
      </c>
      <c r="T29" s="258"/>
      <c r="U29" s="258"/>
      <c r="V29" s="258">
        <f>2/2</f>
        <v>1</v>
      </c>
      <c r="W29" s="258"/>
      <c r="X29" s="258"/>
      <c r="Y29" s="258"/>
      <c r="Z29" s="258"/>
      <c r="AA29" s="258"/>
      <c r="AB29" s="258"/>
      <c r="AC29" s="258"/>
      <c r="AD29" s="258"/>
      <c r="AE29" s="258"/>
      <c r="AF29" s="258"/>
      <c r="AG29" s="256" t="s">
        <v>7503</v>
      </c>
      <c r="AH29" s="260">
        <v>43348</v>
      </c>
    </row>
    <row r="31" spans="1:34" x14ac:dyDescent="0.2">
      <c r="A31" s="264"/>
      <c r="B31" s="258"/>
      <c r="C31" s="258"/>
      <c r="D31" s="258"/>
      <c r="E31" s="258"/>
      <c r="F31" s="258"/>
      <c r="G31" s="258"/>
      <c r="H31" s="258"/>
      <c r="I31" s="258"/>
      <c r="J31" s="258"/>
      <c r="K31" s="258"/>
      <c r="L31" s="258"/>
      <c r="M31" s="258"/>
      <c r="N31" s="258"/>
      <c r="P31" s="260"/>
      <c r="R31" s="261"/>
    </row>
    <row r="32" spans="1:34" x14ac:dyDescent="0.2">
      <c r="A32" s="264"/>
      <c r="B32" s="258"/>
      <c r="C32" s="258"/>
      <c r="D32" s="258"/>
      <c r="E32" s="258"/>
      <c r="F32" s="258"/>
      <c r="G32" s="258"/>
      <c r="H32" s="258"/>
      <c r="I32" s="258"/>
      <c r="J32" s="258"/>
      <c r="K32" s="258"/>
      <c r="L32" s="258"/>
      <c r="M32" s="258"/>
      <c r="N32" s="258"/>
      <c r="P32" s="260"/>
      <c r="R32" s="261"/>
    </row>
    <row r="33" spans="1:34" x14ac:dyDescent="0.2">
      <c r="A33" s="264"/>
      <c r="B33" s="258"/>
      <c r="C33" s="258"/>
      <c r="D33" s="258"/>
      <c r="E33" s="258"/>
      <c r="F33" s="258"/>
      <c r="G33" s="258"/>
      <c r="H33" s="258"/>
      <c r="I33" s="258"/>
      <c r="J33" s="258"/>
      <c r="K33" s="258"/>
      <c r="L33" s="258"/>
      <c r="M33" s="258"/>
      <c r="N33" s="258"/>
      <c r="P33" s="260"/>
      <c r="R33" s="261"/>
    </row>
    <row r="34" spans="1:34" ht="13.5" thickBot="1" x14ac:dyDescent="0.25">
      <c r="R34" s="261"/>
      <c r="S34" s="264"/>
      <c r="V34" s="258"/>
      <c r="AH34" s="260"/>
    </row>
    <row r="35" spans="1:34" ht="25.5" x14ac:dyDescent="0.2">
      <c r="A35" s="266" t="s">
        <v>7504</v>
      </c>
      <c r="B35" s="267">
        <v>0.94174289841116998</v>
      </c>
      <c r="C35" s="268">
        <v>0.95904814609850586</v>
      </c>
      <c r="D35" s="267">
        <v>0.95699658703071677</v>
      </c>
      <c r="E35" s="267">
        <v>0.9849482596425212</v>
      </c>
      <c r="F35" s="267">
        <v>0.98989898989898994</v>
      </c>
      <c r="G35" s="267">
        <v>0.94494691309476997</v>
      </c>
      <c r="H35" s="267">
        <v>0.95362663495838285</v>
      </c>
      <c r="I35" s="267">
        <v>0.96993060909791828</v>
      </c>
      <c r="J35" s="267">
        <v>0.99168975069252074</v>
      </c>
      <c r="K35" s="267">
        <v>0.99460431654676262</v>
      </c>
      <c r="L35" s="267">
        <v>0.9124423963133641</v>
      </c>
      <c r="M35" s="267">
        <v>0.96530249110320288</v>
      </c>
      <c r="N35" s="267">
        <v>0.94867480016827932</v>
      </c>
      <c r="O35" s="269">
        <f>AVERAGE(B35:N35)</f>
        <v>0.96260406100439277</v>
      </c>
      <c r="R35" s="261"/>
      <c r="S35" s="266" t="s">
        <v>7504</v>
      </c>
      <c r="T35" s="267">
        <v>0.94174289841116998</v>
      </c>
      <c r="U35" s="268">
        <v>0.95904814609850586</v>
      </c>
      <c r="V35" s="267">
        <v>0.95699658703071699</v>
      </c>
      <c r="W35" s="267">
        <v>0.9849482596425212</v>
      </c>
      <c r="X35" s="267">
        <v>0.98989898989898994</v>
      </c>
      <c r="Y35" s="267">
        <v>0.94494691309476997</v>
      </c>
      <c r="Z35" s="267">
        <v>0.95362663495838285</v>
      </c>
      <c r="AA35" s="267">
        <v>0.96993060909791828</v>
      </c>
      <c r="AB35" s="267">
        <v>0.99168975069252074</v>
      </c>
      <c r="AC35" s="267">
        <v>0.99460431654676262</v>
      </c>
      <c r="AD35" s="267">
        <v>0.9124423963133641</v>
      </c>
      <c r="AE35" s="267">
        <v>0.96530249110320288</v>
      </c>
      <c r="AF35" s="267">
        <v>0.94867480016827932</v>
      </c>
      <c r="AG35" s="269">
        <f>AVERAGE(T35:AF35)</f>
        <v>0.96260406100439277</v>
      </c>
    </row>
    <row r="36" spans="1:34" ht="15.75" thickBot="1" x14ac:dyDescent="0.25">
      <c r="A36" s="270"/>
      <c r="B36" s="271"/>
      <c r="C36" s="272"/>
      <c r="D36" s="273" t="s">
        <v>7505</v>
      </c>
      <c r="E36" s="271"/>
      <c r="F36" s="271"/>
      <c r="G36" s="271"/>
      <c r="H36" s="271"/>
      <c r="I36" s="271"/>
      <c r="J36" s="271"/>
      <c r="K36" s="271"/>
      <c r="L36" s="271"/>
      <c r="M36" s="271"/>
      <c r="N36" s="271"/>
      <c r="O36" s="274"/>
      <c r="R36" s="261"/>
      <c r="S36" s="270"/>
      <c r="T36" s="271"/>
      <c r="U36" s="272"/>
      <c r="V36" s="273" t="s">
        <v>7505</v>
      </c>
      <c r="W36" s="271"/>
      <c r="X36" s="271"/>
      <c r="Y36" s="271"/>
      <c r="Z36" s="271"/>
      <c r="AA36" s="271"/>
      <c r="AB36" s="271"/>
      <c r="AC36" s="271"/>
      <c r="AD36" s="271"/>
      <c r="AE36" s="271"/>
      <c r="AF36" s="271"/>
      <c r="AG36" s="274"/>
    </row>
    <row r="37" spans="1:34" ht="15" thickBot="1" x14ac:dyDescent="0.25">
      <c r="A37" s="275"/>
      <c r="B37" s="276"/>
      <c r="C37" s="277"/>
      <c r="D37" s="276"/>
      <c r="E37" s="276"/>
      <c r="F37" s="276"/>
      <c r="G37" s="276"/>
      <c r="H37" s="276"/>
      <c r="I37" s="276"/>
      <c r="J37" s="276"/>
      <c r="K37" s="276"/>
      <c r="L37" s="276"/>
      <c r="M37" s="276"/>
      <c r="N37" s="276"/>
      <c r="O37" s="278"/>
      <c r="R37" s="261"/>
      <c r="S37" s="275"/>
      <c r="T37" s="276"/>
      <c r="U37" s="277"/>
      <c r="V37" s="276"/>
      <c r="W37" s="276"/>
      <c r="X37" s="276"/>
      <c r="Y37" s="276"/>
      <c r="Z37" s="276"/>
      <c r="AA37" s="276"/>
      <c r="AB37" s="276"/>
      <c r="AC37" s="276"/>
      <c r="AD37" s="276"/>
      <c r="AE37" s="276"/>
      <c r="AF37" s="276"/>
      <c r="AG37" s="278"/>
    </row>
    <row r="38" spans="1:34" ht="26.25" thickTop="1" x14ac:dyDescent="0.2">
      <c r="A38" s="279" t="s">
        <v>7504</v>
      </c>
      <c r="B38" s="280" t="e">
        <f>AVERAGE(B5:B12)</f>
        <v>#DIV/0!</v>
      </c>
      <c r="C38" s="280" t="e">
        <f>AVERAGE(C5:C12)</f>
        <v>#DIV/0!</v>
      </c>
      <c r="D38" s="280">
        <f>AVERAGE(D4:D18)</f>
        <v>0.89666666666666672</v>
      </c>
      <c r="E38" s="280" t="e">
        <f t="shared" ref="E38:N38" si="0">AVERAGE(E5:E12)</f>
        <v>#DIV/0!</v>
      </c>
      <c r="F38" s="280" t="e">
        <f t="shared" si="0"/>
        <v>#DIV/0!</v>
      </c>
      <c r="G38" s="280" t="e">
        <f t="shared" si="0"/>
        <v>#DIV/0!</v>
      </c>
      <c r="H38" s="280" t="e">
        <f t="shared" si="0"/>
        <v>#DIV/0!</v>
      </c>
      <c r="I38" s="280" t="e">
        <f t="shared" si="0"/>
        <v>#DIV/0!</v>
      </c>
      <c r="J38" s="280" t="e">
        <f t="shared" si="0"/>
        <v>#DIV/0!</v>
      </c>
      <c r="K38" s="280" t="e">
        <f t="shared" si="0"/>
        <v>#DIV/0!</v>
      </c>
      <c r="L38" s="280" t="e">
        <f t="shared" si="0"/>
        <v>#DIV/0!</v>
      </c>
      <c r="M38" s="280" t="e">
        <f t="shared" si="0"/>
        <v>#DIV/0!</v>
      </c>
      <c r="N38" s="280" t="e">
        <f t="shared" si="0"/>
        <v>#DIV/0!</v>
      </c>
      <c r="O38" s="281" t="e">
        <f>AVERAGE(B38:N38)</f>
        <v>#DIV/0!</v>
      </c>
      <c r="R38" s="261"/>
      <c r="S38" s="279" t="s">
        <v>7504</v>
      </c>
      <c r="T38" s="280" t="e">
        <f>AVERAGE(T5:T12)</f>
        <v>#DIV/0!</v>
      </c>
      <c r="U38" s="280" t="e">
        <f>AVERAGE(U5:U12)</f>
        <v>#DIV/0!</v>
      </c>
      <c r="V38" s="280">
        <f>AVERAGE(V5:V28)</f>
        <v>0.56273125668354473</v>
      </c>
      <c r="W38" s="280" t="e">
        <f t="shared" ref="W38:AF38" si="1">AVERAGE(W5:W12)</f>
        <v>#DIV/0!</v>
      </c>
      <c r="X38" s="280" t="e">
        <f t="shared" si="1"/>
        <v>#DIV/0!</v>
      </c>
      <c r="Y38" s="280" t="e">
        <f t="shared" si="1"/>
        <v>#DIV/0!</v>
      </c>
      <c r="Z38" s="280" t="e">
        <f t="shared" si="1"/>
        <v>#DIV/0!</v>
      </c>
      <c r="AA38" s="280" t="e">
        <f t="shared" si="1"/>
        <v>#DIV/0!</v>
      </c>
      <c r="AB38" s="280" t="e">
        <f t="shared" si="1"/>
        <v>#DIV/0!</v>
      </c>
      <c r="AC38" s="280" t="e">
        <f t="shared" si="1"/>
        <v>#DIV/0!</v>
      </c>
      <c r="AD38" s="280" t="e">
        <f t="shared" si="1"/>
        <v>#DIV/0!</v>
      </c>
      <c r="AE38" s="280" t="e">
        <f t="shared" si="1"/>
        <v>#DIV/0!</v>
      </c>
      <c r="AF38" s="280" t="e">
        <f t="shared" si="1"/>
        <v>#DIV/0!</v>
      </c>
      <c r="AG38" s="281" t="e">
        <f>AVERAGE(T38:AF38)</f>
        <v>#DIV/0!</v>
      </c>
    </row>
    <row r="39" spans="1:34" ht="20.25" thickBot="1" x14ac:dyDescent="0.25">
      <c r="A39" s="282"/>
      <c r="B39" s="283"/>
      <c r="C39" s="284"/>
      <c r="D39" s="285" t="s">
        <v>7506</v>
      </c>
      <c r="E39" s="283"/>
      <c r="F39" s="283"/>
      <c r="G39" s="283"/>
      <c r="H39" s="283"/>
      <c r="I39" s="283"/>
      <c r="J39" s="283"/>
      <c r="K39" s="283"/>
      <c r="L39" s="283"/>
      <c r="M39" s="283"/>
      <c r="N39" s="283"/>
      <c r="O39" s="286"/>
      <c r="R39" s="261"/>
      <c r="S39" s="282"/>
      <c r="T39" s="283"/>
      <c r="U39" s="284"/>
      <c r="V39" s="285" t="s">
        <v>7507</v>
      </c>
      <c r="W39" s="283"/>
      <c r="X39" s="283"/>
      <c r="Y39" s="283"/>
      <c r="Z39" s="283"/>
      <c r="AA39" s="283"/>
      <c r="AB39" s="283"/>
      <c r="AC39" s="283"/>
      <c r="AD39" s="283"/>
      <c r="AE39" s="283"/>
      <c r="AF39" s="283"/>
      <c r="AG39" s="286"/>
    </row>
    <row r="40" spans="1:34" ht="13.5" thickTop="1" x14ac:dyDescent="0.2">
      <c r="R40" s="261"/>
    </row>
    <row r="41" spans="1:34" x14ac:dyDescent="0.2">
      <c r="A41" s="257" t="s">
        <v>2807</v>
      </c>
      <c r="B41" s="258">
        <f>255/1102</f>
        <v>0.23139745916515425</v>
      </c>
      <c r="C41" s="258">
        <f>88/544</f>
        <v>0.16176470588235295</v>
      </c>
      <c r="D41" s="258">
        <f>44/58</f>
        <v>0.75862068965517238</v>
      </c>
      <c r="E41" s="258">
        <f>88/366</f>
        <v>0.24043715846994534</v>
      </c>
      <c r="F41" s="258">
        <f>23/81</f>
        <v>0.2839506172839506</v>
      </c>
      <c r="G41" s="258">
        <f>162/727</f>
        <v>0.22283356258596973</v>
      </c>
      <c r="H41" s="258">
        <f>46/270</f>
        <v>0.17037037037037037</v>
      </c>
      <c r="I41" s="258">
        <f>185/717</f>
        <v>0.25801952580195259</v>
      </c>
      <c r="J41" s="258">
        <f>67/272</f>
        <v>0.24632352941176472</v>
      </c>
      <c r="K41" s="258">
        <f>51/156</f>
        <v>0.32692307692307693</v>
      </c>
      <c r="L41" s="258">
        <f>77/286</f>
        <v>0.26923076923076922</v>
      </c>
      <c r="M41" s="258">
        <f>89/397</f>
        <v>0.22418136020151133</v>
      </c>
      <c r="N41" s="258">
        <f>151/607</f>
        <v>0.24876441515650741</v>
      </c>
      <c r="O41" s="256" t="s">
        <v>7508</v>
      </c>
      <c r="P41" s="260">
        <v>42766</v>
      </c>
      <c r="R41" s="261"/>
      <c r="S41" s="257" t="s">
        <v>2807</v>
      </c>
      <c r="T41" s="258">
        <f>255/1102</f>
        <v>0.23139745916515425</v>
      </c>
      <c r="U41" s="258">
        <f>88/544</f>
        <v>0.16176470588235295</v>
      </c>
      <c r="V41" s="258">
        <f>44/58</f>
        <v>0.75862068965517238</v>
      </c>
      <c r="W41" s="258">
        <f>88/366</f>
        <v>0.24043715846994534</v>
      </c>
      <c r="X41" s="258">
        <f>23/81</f>
        <v>0.2839506172839506</v>
      </c>
      <c r="Y41" s="258">
        <f>162/727</f>
        <v>0.22283356258596973</v>
      </c>
      <c r="Z41" s="258">
        <f>46/270</f>
        <v>0.17037037037037037</v>
      </c>
      <c r="AA41" s="258">
        <f>185/717</f>
        <v>0.25801952580195259</v>
      </c>
      <c r="AB41" s="258">
        <f>67/272</f>
        <v>0.24632352941176472</v>
      </c>
      <c r="AC41" s="258">
        <f>51/156</f>
        <v>0.32692307692307693</v>
      </c>
      <c r="AD41" s="258">
        <f>77/286</f>
        <v>0.26923076923076922</v>
      </c>
      <c r="AE41" s="258">
        <f>89/397</f>
        <v>0.22418136020151133</v>
      </c>
      <c r="AF41" s="258">
        <f>151/607</f>
        <v>0.24876441515650741</v>
      </c>
      <c r="AG41" s="256" t="s">
        <v>7508</v>
      </c>
      <c r="AH41" s="260">
        <v>42766</v>
      </c>
    </row>
    <row r="42" spans="1:34" x14ac:dyDescent="0.2">
      <c r="A42" s="257" t="s">
        <v>2414</v>
      </c>
      <c r="B42" s="258">
        <f>518/1381</f>
        <v>0.37509051412020278</v>
      </c>
      <c r="C42" s="258">
        <f>245/609</f>
        <v>0.40229885057471265</v>
      </c>
      <c r="D42" s="258">
        <f>47/58</f>
        <v>0.81034482758620685</v>
      </c>
      <c r="E42" s="258">
        <f>141/449</f>
        <v>0.31403118040089084</v>
      </c>
      <c r="F42" s="258">
        <f>22/72</f>
        <v>0.30555555555555558</v>
      </c>
      <c r="G42" s="258">
        <f>269/838</f>
        <v>0.32100238663484487</v>
      </c>
      <c r="H42" s="258">
        <f>108/340</f>
        <v>0.31764705882352939</v>
      </c>
      <c r="I42" s="258">
        <f>300/898</f>
        <v>0.33407572383073497</v>
      </c>
      <c r="J42" s="258">
        <f>107/256</f>
        <v>0.41796875</v>
      </c>
      <c r="K42" s="258">
        <f>65/147</f>
        <v>0.44217687074829931</v>
      </c>
      <c r="L42" s="258">
        <f>82/236</f>
        <v>0.34745762711864409</v>
      </c>
      <c r="M42" s="258">
        <f>129/377</f>
        <v>0.34217506631299732</v>
      </c>
      <c r="N42" s="258">
        <f>316/793</f>
        <v>0.39848675914249687</v>
      </c>
      <c r="O42" s="256" t="s">
        <v>7509</v>
      </c>
      <c r="P42" s="260">
        <v>42579</v>
      </c>
      <c r="S42" s="257" t="s">
        <v>2414</v>
      </c>
      <c r="T42" s="258">
        <f>518/1381</f>
        <v>0.37509051412020278</v>
      </c>
      <c r="U42" s="258">
        <f>245/609</f>
        <v>0.40229885057471265</v>
      </c>
      <c r="V42" s="258">
        <f>47/58</f>
        <v>0.81034482758620685</v>
      </c>
      <c r="W42" s="258">
        <f>141/449</f>
        <v>0.31403118040089084</v>
      </c>
      <c r="X42" s="258">
        <f>22/72</f>
        <v>0.30555555555555558</v>
      </c>
      <c r="Y42" s="258">
        <f>269/838</f>
        <v>0.32100238663484487</v>
      </c>
      <c r="Z42" s="258">
        <f>108/340</f>
        <v>0.31764705882352939</v>
      </c>
      <c r="AA42" s="258">
        <f>300/898</f>
        <v>0.33407572383073497</v>
      </c>
      <c r="AB42" s="258">
        <f>107/256</f>
        <v>0.41796875</v>
      </c>
      <c r="AC42" s="258">
        <f>65/147</f>
        <v>0.44217687074829931</v>
      </c>
      <c r="AD42" s="258">
        <f>82/236</f>
        <v>0.34745762711864409</v>
      </c>
      <c r="AE42" s="258">
        <f>129/377</f>
        <v>0.34217506631299732</v>
      </c>
      <c r="AF42" s="258">
        <f>316/793</f>
        <v>0.39848675914249687</v>
      </c>
      <c r="AG42" s="256" t="s">
        <v>7509</v>
      </c>
      <c r="AH42" s="260">
        <v>42579</v>
      </c>
    </row>
    <row r="59" spans="1:1" x14ac:dyDescent="0.2">
      <c r="A59" s="257"/>
    </row>
  </sheetData>
  <autoFilter ref="S1:AH36"/>
  <phoneticPr fontId="3" type="noConversion"/>
  <conditionalFormatting sqref="B41:N41">
    <cfRule type="aboveAverage" dxfId="99" priority="80" aboveAverage="0"/>
  </conditionalFormatting>
  <conditionalFormatting sqref="B42:N42">
    <cfRule type="aboveAverage" dxfId="98" priority="79" aboveAverage="0"/>
  </conditionalFormatting>
  <conditionalFormatting sqref="E3:N3">
    <cfRule type="aboveAverage" dxfId="97" priority="77"/>
    <cfRule type="aboveAverage" dxfId="96" priority="78" aboveAverage="0"/>
  </conditionalFormatting>
  <conditionalFormatting sqref="E2:N2">
    <cfRule type="aboveAverage" dxfId="95" priority="75"/>
    <cfRule type="aboveAverage" dxfId="94" priority="76" aboveAverage="0"/>
  </conditionalFormatting>
  <conditionalFormatting sqref="B38:N38">
    <cfRule type="cellIs" dxfId="93" priority="73" operator="lessThan">
      <formula>0.9321</formula>
    </cfRule>
    <cfRule type="cellIs" dxfId="92" priority="74" operator="greaterThan">
      <formula>0.9821</formula>
    </cfRule>
  </conditionalFormatting>
  <conditionalFormatting sqref="B3:D3">
    <cfRule type="aboveAverage" dxfId="91" priority="71"/>
    <cfRule type="aboveAverage" dxfId="90" priority="72" aboveAverage="0"/>
  </conditionalFormatting>
  <conditionalFormatting sqref="B2:C2">
    <cfRule type="aboveAverage" dxfId="89" priority="69"/>
    <cfRule type="aboveAverage" dxfId="88" priority="70" aboveAverage="0"/>
  </conditionalFormatting>
  <conditionalFormatting sqref="D2">
    <cfRule type="aboveAverage" dxfId="87" priority="67"/>
    <cfRule type="aboveAverage" dxfId="86" priority="68" aboveAverage="0"/>
  </conditionalFormatting>
  <conditionalFormatting sqref="T41:AF41">
    <cfRule type="aboveAverage" dxfId="85" priority="66" aboveAverage="0"/>
  </conditionalFormatting>
  <conditionalFormatting sqref="T42:AF42">
    <cfRule type="aboveAverage" dxfId="84" priority="65" aboveAverage="0"/>
  </conditionalFormatting>
  <conditionalFormatting sqref="W3:AF3">
    <cfRule type="aboveAverage" dxfId="83" priority="63"/>
    <cfRule type="aboveAverage" dxfId="82" priority="64" aboveAverage="0"/>
  </conditionalFormatting>
  <conditionalFormatting sqref="W2:AF2">
    <cfRule type="aboveAverage" dxfId="81" priority="61"/>
    <cfRule type="aboveAverage" dxfId="80" priority="62" aboveAverage="0"/>
  </conditionalFormatting>
  <conditionalFormatting sqref="T38:AF38">
    <cfRule type="cellIs" dxfId="79" priority="59" operator="lessThan">
      <formula>0.9321</formula>
    </cfRule>
    <cfRule type="cellIs" dxfId="78" priority="60" operator="greaterThan">
      <formula>0.9821</formula>
    </cfRule>
  </conditionalFormatting>
  <conditionalFormatting sqref="T3:V3">
    <cfRule type="aboveAverage" dxfId="77" priority="57"/>
    <cfRule type="aboveAverage" dxfId="76" priority="58" aboveAverage="0"/>
  </conditionalFormatting>
  <conditionalFormatting sqref="B6:D6">
    <cfRule type="aboveAverage" dxfId="75" priority="81"/>
    <cfRule type="aboveAverage" dxfId="74" priority="82" aboveAverage="0"/>
  </conditionalFormatting>
  <conditionalFormatting sqref="T6:V6">
    <cfRule type="aboveAverage" dxfId="73" priority="83"/>
    <cfRule type="aboveAverage" dxfId="72" priority="84" aboveAverage="0"/>
  </conditionalFormatting>
  <conditionalFormatting sqref="B10:C10 B9:N9 E10:N10">
    <cfRule type="aboveAverage" dxfId="71" priority="55"/>
    <cfRule type="aboveAverage" dxfId="70" priority="56" aboveAverage="0"/>
  </conditionalFormatting>
  <conditionalFormatting sqref="W5:AF5">
    <cfRule type="aboveAverage" dxfId="69" priority="53"/>
    <cfRule type="aboveAverage" dxfId="68" priority="54" aboveAverage="0"/>
  </conditionalFormatting>
  <conditionalFormatting sqref="T5:U5">
    <cfRule type="aboveAverage" dxfId="67" priority="51"/>
    <cfRule type="aboveAverage" dxfId="66" priority="52" aboveAverage="0"/>
  </conditionalFormatting>
  <conditionalFormatting sqref="V5">
    <cfRule type="aboveAverage" dxfId="65" priority="49"/>
    <cfRule type="aboveAverage" dxfId="64" priority="50" aboveAverage="0"/>
  </conditionalFormatting>
  <conditionalFormatting sqref="S5">
    <cfRule type="duplicateValues" dxfId="63" priority="48"/>
  </conditionalFormatting>
  <conditionalFormatting sqref="W4:AF4">
    <cfRule type="aboveAverage" dxfId="62" priority="46"/>
    <cfRule type="aboveAverage" dxfId="61" priority="47" aboveAverage="0"/>
  </conditionalFormatting>
  <conditionalFormatting sqref="T4:U4">
    <cfRule type="aboveAverage" dxfId="60" priority="44"/>
    <cfRule type="aboveAverage" dxfId="59" priority="45" aboveAverage="0"/>
  </conditionalFormatting>
  <conditionalFormatting sqref="V4">
    <cfRule type="aboveAverage" dxfId="58" priority="42"/>
    <cfRule type="aboveAverage" dxfId="57" priority="43" aboveAverage="0"/>
  </conditionalFormatting>
  <conditionalFormatting sqref="S4">
    <cfRule type="duplicateValues" dxfId="56" priority="41"/>
  </conditionalFormatting>
  <conditionalFormatting sqref="D19">
    <cfRule type="aboveAverage" dxfId="55" priority="39"/>
    <cfRule type="aboveAverage" dxfId="54" priority="40" aboveAverage="0"/>
  </conditionalFormatting>
  <conditionalFormatting sqref="V34">
    <cfRule type="aboveAverage" dxfId="53" priority="37"/>
    <cfRule type="aboveAverage" dxfId="52" priority="38" aboveAverage="0"/>
  </conditionalFormatting>
  <conditionalFormatting sqref="D10">
    <cfRule type="aboveAverage" dxfId="51" priority="35"/>
    <cfRule type="aboveAverage" dxfId="50" priority="36" aboveAverage="0"/>
  </conditionalFormatting>
  <conditionalFormatting sqref="V4">
    <cfRule type="aboveAverage" dxfId="49" priority="31"/>
    <cfRule type="aboveAverage" dxfId="48" priority="32" aboveAverage="0"/>
  </conditionalFormatting>
  <conditionalFormatting sqref="V2">
    <cfRule type="aboveAverage" dxfId="47" priority="29"/>
    <cfRule type="aboveAverage" dxfId="46" priority="30" aboveAverage="0"/>
  </conditionalFormatting>
  <conditionalFormatting sqref="V6">
    <cfRule type="aboveAverage" dxfId="45" priority="33"/>
    <cfRule type="aboveAverage" dxfId="44" priority="34" aboveAverage="0"/>
  </conditionalFormatting>
  <conditionalFormatting sqref="B16:C16 E16:N16">
    <cfRule type="aboveAverage" dxfId="43" priority="23"/>
    <cfRule type="aboveAverage" dxfId="42" priority="24" aboveAverage="0"/>
  </conditionalFormatting>
  <conditionalFormatting sqref="D16">
    <cfRule type="aboveAverage" dxfId="41" priority="21"/>
    <cfRule type="aboveAverage" dxfId="40" priority="22" aboveAverage="0"/>
  </conditionalFormatting>
  <conditionalFormatting sqref="V16">
    <cfRule type="aboveAverage" dxfId="39" priority="25"/>
    <cfRule type="aboveAverage" dxfId="38" priority="26" aboveAverage="0"/>
  </conditionalFormatting>
  <conditionalFormatting sqref="T16:AF16">
    <cfRule type="aboveAverage" dxfId="37" priority="27"/>
    <cfRule type="aboveAverage" dxfId="36" priority="28" aboveAverage="0"/>
  </conditionalFormatting>
  <conditionalFormatting sqref="B17:N17">
    <cfRule type="aboveAverage" dxfId="35" priority="15"/>
    <cfRule type="aboveAverage" dxfId="34" priority="16" aboveAverage="0"/>
  </conditionalFormatting>
  <conditionalFormatting sqref="V17">
    <cfRule type="aboveAverage" dxfId="33" priority="17"/>
    <cfRule type="aboveAverage" dxfId="32" priority="18" aboveAverage="0"/>
  </conditionalFormatting>
  <conditionalFormatting sqref="T17:AF17">
    <cfRule type="aboveAverage" dxfId="31" priority="19"/>
    <cfRule type="aboveAverage" dxfId="30" priority="20" aboveAverage="0"/>
  </conditionalFormatting>
  <conditionalFormatting sqref="W8:AF8">
    <cfRule type="aboveAverage" dxfId="29" priority="9"/>
    <cfRule type="aboveAverage" dxfId="28" priority="10" aboveAverage="0"/>
  </conditionalFormatting>
  <conditionalFormatting sqref="T8:U8">
    <cfRule type="aboveAverage" dxfId="27" priority="11"/>
    <cfRule type="aboveAverage" dxfId="26" priority="12" aboveAverage="0"/>
  </conditionalFormatting>
  <conditionalFormatting sqref="V8">
    <cfRule type="aboveAverage" dxfId="25" priority="13"/>
    <cfRule type="aboveAverage" dxfId="24" priority="14" aboveAverage="0"/>
  </conditionalFormatting>
  <conditionalFormatting sqref="B11:C11 E11:N11">
    <cfRule type="aboveAverage" dxfId="23" priority="7"/>
    <cfRule type="aboveAverage" dxfId="22" priority="8" aboveAverage="0"/>
  </conditionalFormatting>
  <conditionalFormatting sqref="D11">
    <cfRule type="aboveAverage" dxfId="21" priority="5"/>
    <cfRule type="aboveAverage" dxfId="20" priority="6" aboveAverage="0"/>
  </conditionalFormatting>
  <conditionalFormatting sqref="V11">
    <cfRule type="aboveAverage" dxfId="19" priority="1"/>
    <cfRule type="aboveAverage" dxfId="18" priority="2" aboveAverage="0"/>
  </conditionalFormatting>
  <conditionalFormatting sqref="T11:AF11">
    <cfRule type="aboveAverage" dxfId="17" priority="3"/>
    <cfRule type="aboveAverage" dxfId="16" priority="4" aboveAverage="0"/>
  </conditionalFormatting>
  <conditionalFormatting sqref="E8:N8 E4:N5">
    <cfRule type="aboveAverage" dxfId="15" priority="85"/>
    <cfRule type="aboveAverage" dxfId="14" priority="86" aboveAverage="0"/>
  </conditionalFormatting>
  <conditionalFormatting sqref="B8:C8 B4:C5">
    <cfRule type="aboveAverage" dxfId="13" priority="87"/>
    <cfRule type="aboveAverage" dxfId="12" priority="88" aboveAverage="0"/>
  </conditionalFormatting>
  <conditionalFormatting sqref="D8 D4:D5">
    <cfRule type="aboveAverage" dxfId="11" priority="89"/>
    <cfRule type="aboveAverage" dxfId="10" priority="90" aboveAverage="0"/>
  </conditionalFormatting>
  <conditionalFormatting sqref="D12 D28:D29">
    <cfRule type="aboveAverage" dxfId="9" priority="91"/>
    <cfRule type="aboveAverage" dxfId="8" priority="92" aboveAverage="0"/>
  </conditionalFormatting>
  <conditionalFormatting sqref="T9:AF10 W6:AF6 T7:AF7">
    <cfRule type="aboveAverage" dxfId="7" priority="93"/>
    <cfRule type="aboveAverage" dxfId="6" priority="94" aboveAverage="0"/>
  </conditionalFormatting>
  <conditionalFormatting sqref="T18:AF29 V9:V10 T12:AF15">
    <cfRule type="aboveAverage" dxfId="5" priority="95"/>
    <cfRule type="aboveAverage" dxfId="4" priority="96" aboveAverage="0"/>
  </conditionalFormatting>
  <conditionalFormatting sqref="V18:V29 T2:V2 V3:V7 V9:V10 V12:V15">
    <cfRule type="aboveAverage" dxfId="3" priority="97"/>
    <cfRule type="aboveAverage" dxfId="2" priority="98" aboveAverage="0"/>
  </conditionalFormatting>
  <conditionalFormatting sqref="B31:N33 E19:N19 E12:N12 E6:N6 B7:N7 B28:C29 E28:N29 B12:C12 B19:C19 B13:N15 B18:N18 B20:N21">
    <cfRule type="aboveAverage" dxfId="1" priority="99"/>
    <cfRule type="aboveAverage" dxfId="0" priority="100" aboveAverage="0"/>
  </conditionalFormatting>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2</vt:i4>
      </vt:variant>
    </vt:vector>
  </HeadingPairs>
  <TitlesOfParts>
    <vt:vector size="5" baseType="lpstr">
      <vt:lpstr>9月遠程亮燈</vt:lpstr>
      <vt:lpstr>名單</vt:lpstr>
      <vt:lpstr>召回細項</vt:lpstr>
      <vt:lpstr>'9月遠程亮燈'!Print_Area</vt:lpstr>
      <vt:lpstr>名單!Print_Titles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ws017rd</dc:creator>
  <cp:lastModifiedBy>ws017rd</cp:lastModifiedBy>
  <dcterms:created xsi:type="dcterms:W3CDTF">2018-10-18T02:58:11Z</dcterms:created>
  <dcterms:modified xsi:type="dcterms:W3CDTF">2018-10-18T03:29:46Z</dcterms:modified>
</cp:coreProperties>
</file>